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995978A1-5B57-4651-AB3B-D5CB93DF7CA4}" xr6:coauthVersionLast="47" xr6:coauthVersionMax="47" xr10:uidLastSave="{00000000-0000-0000-0000-000000000000}"/>
  <bookViews>
    <workbookView xWindow="4044" yWindow="3504" windowWidth="17280" windowHeight="8880" tabRatio="913" xr2:uid="{00000000-000D-0000-FFFF-FFFF00000000}"/>
  </bookViews>
  <sheets>
    <sheet name="DRE" sheetId="1" r:id="rId1"/>
    <sheet name="CMV_Manual" sheetId="2" r:id="rId2"/>
    <sheet name="Bilheteria_Manual" sheetId="3" state="hidden" r:id="rId3"/>
    <sheet name="Fiscal" sheetId="4" r:id="rId4"/>
    <sheet name="Aut_BlueMe_Sem_Pedido" sheetId="5" r:id="rId5"/>
    <sheet name="Aut_BlueMe_Com_Pedido" sheetId="6" r:id="rId6"/>
    <sheet name="Aut_Faturamento_Zig" sheetId="7" r:id="rId7"/>
    <sheet name="Aut_Receitas_Extraord" sheetId="8" r:id="rId8"/>
    <sheet name="BD_Eventos_Novo" sheetId="9" r:id="rId9"/>
    <sheet name="Aut_Folha" sheetId="10" r:id="rId10"/>
    <sheet name="Aut_Descontos" sheetId="11" r:id="rId11"/>
    <sheet name="Aut_Promocoes_Utilizadas" sheetId="12" r:id="rId12"/>
    <sheet name="Aut_Endividamentos" sheetId="13" r:id="rId13"/>
    <sheet name="Aut_Contagem" sheetId="14" r:id="rId14"/>
    <sheet name="Aut_Precos_Insumos" sheetId="15" r:id="rId15"/>
    <sheet name="Aut_Valor_Estoque" sheetId="16" r:id="rId16"/>
    <sheet name="Aut_Precos_Consolidados_Mes" sheetId="17" r:id="rId17"/>
    <sheet name="Aut_Eventos_AeB" sheetId="18" r:id="rId18"/>
    <sheet name="Aut_Transferencias" sheetId="19" r:id="rId19"/>
    <sheet name="Aut_Consumo_Funcionarios" sheetId="20" r:id="rId20"/>
    <sheet name="Aut_Insumos_Producao" sheetId="21" r:id="rId21"/>
    <sheet name="Aut_Ajustes_Manuais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6" i="1" l="1"/>
  <c r="AQ35" i="1"/>
  <c r="AN36" i="1"/>
  <c r="AN35" i="1"/>
  <c r="AK36" i="1"/>
  <c r="AK35" i="1"/>
  <c r="AH36" i="1"/>
  <c r="AH35" i="1"/>
  <c r="AE36" i="1"/>
  <c r="AE35" i="1"/>
  <c r="AB36" i="1"/>
  <c r="AB35" i="1"/>
  <c r="Y36" i="1"/>
  <c r="Y35" i="1"/>
  <c r="R15" i="4" l="1"/>
  <c r="Q15" i="4"/>
  <c r="P15" i="4"/>
  <c r="N15" i="4"/>
  <c r="M15" i="4"/>
  <c r="L15" i="4"/>
  <c r="J15" i="4"/>
  <c r="I15" i="4"/>
  <c r="H15" i="4"/>
  <c r="F15" i="4"/>
  <c r="E15" i="4"/>
  <c r="D15" i="4"/>
  <c r="R7" i="4"/>
  <c r="Q7" i="4"/>
  <c r="P7" i="4"/>
  <c r="N7" i="4"/>
  <c r="M7" i="4"/>
  <c r="L7" i="4"/>
  <c r="J7" i="4"/>
  <c r="I7" i="4"/>
  <c r="H7" i="4"/>
  <c r="F7" i="4"/>
  <c r="E7" i="4"/>
  <c r="D7" i="4"/>
  <c r="Q3" i="4"/>
  <c r="M3" i="4"/>
  <c r="H3" i="4"/>
  <c r="I3" i="4" s="1"/>
  <c r="E3" i="4"/>
  <c r="C33" i="2"/>
  <c r="C32" i="2"/>
  <c r="C30" i="2"/>
  <c r="L29" i="2"/>
  <c r="C29" i="2"/>
  <c r="C34" i="2" s="1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O20" i="2"/>
  <c r="N20" i="2"/>
  <c r="M20" i="2"/>
  <c r="L20" i="2"/>
  <c r="K20" i="2"/>
  <c r="J20" i="2"/>
  <c r="I20" i="2"/>
  <c r="H20" i="2"/>
  <c r="I8" i="2" s="1"/>
  <c r="G20" i="2"/>
  <c r="F20" i="2"/>
  <c r="E20" i="2"/>
  <c r="D20" i="2"/>
  <c r="C20" i="2"/>
  <c r="O19" i="2"/>
  <c r="N19" i="2"/>
  <c r="M19" i="2"/>
  <c r="L19" i="2"/>
  <c r="K19" i="2"/>
  <c r="J19" i="2"/>
  <c r="I19" i="2"/>
  <c r="J7" i="2" s="1"/>
  <c r="H19" i="2"/>
  <c r="G19" i="2"/>
  <c r="F19" i="2"/>
  <c r="E19" i="2"/>
  <c r="D19" i="2"/>
  <c r="C19" i="2"/>
  <c r="O18" i="2"/>
  <c r="N18" i="2"/>
  <c r="M18" i="2"/>
  <c r="L18" i="2"/>
  <c r="K18" i="2"/>
  <c r="J18" i="2"/>
  <c r="K6" i="2" s="1"/>
  <c r="K23" i="2" s="1"/>
  <c r="K33" i="2" s="1"/>
  <c r="I18" i="2"/>
  <c r="H18" i="2"/>
  <c r="G18" i="2"/>
  <c r="F18" i="2"/>
  <c r="E18" i="2"/>
  <c r="D18" i="2"/>
  <c r="O17" i="2"/>
  <c r="N17" i="2"/>
  <c r="M17" i="2"/>
  <c r="L17" i="2"/>
  <c r="K17" i="2"/>
  <c r="J17" i="2"/>
  <c r="K5" i="2" s="1"/>
  <c r="K22" i="2" s="1"/>
  <c r="I17" i="2"/>
  <c r="H17" i="2"/>
  <c r="G17" i="2"/>
  <c r="F17" i="2"/>
  <c r="G5" i="2" s="1"/>
  <c r="E17" i="2"/>
  <c r="D17" i="2"/>
  <c r="E5" i="2" s="1"/>
  <c r="C17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C14" i="2"/>
  <c r="AB14" i="2"/>
  <c r="AA14" i="2"/>
  <c r="Z14" i="2"/>
  <c r="Y14" i="2"/>
  <c r="X14" i="2"/>
  <c r="W14" i="2"/>
  <c r="V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C12" i="2"/>
  <c r="AB12" i="2"/>
  <c r="AA12" i="2"/>
  <c r="Z12" i="2"/>
  <c r="Y12" i="2"/>
  <c r="X12" i="2"/>
  <c r="W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S10" i="2"/>
  <c r="R10" i="2"/>
  <c r="O10" i="2"/>
  <c r="N10" i="2"/>
  <c r="M10" i="2"/>
  <c r="L10" i="2"/>
  <c r="K10" i="2"/>
  <c r="J10" i="2"/>
  <c r="I10" i="2"/>
  <c r="H10" i="2"/>
  <c r="G10" i="2"/>
  <c r="F10" i="2"/>
  <c r="E10" i="2"/>
  <c r="D10" i="2"/>
  <c r="U9" i="2"/>
  <c r="T9" i="2"/>
  <c r="S9" i="2"/>
  <c r="R9" i="2"/>
  <c r="O9" i="2"/>
  <c r="N9" i="2"/>
  <c r="M9" i="2"/>
  <c r="L9" i="2"/>
  <c r="K9" i="2"/>
  <c r="J9" i="2"/>
  <c r="I9" i="2"/>
  <c r="H9" i="2"/>
  <c r="G9" i="2"/>
  <c r="F9" i="2"/>
  <c r="E9" i="2"/>
  <c r="D9" i="2"/>
  <c r="T8" i="2"/>
  <c r="S8" i="2"/>
  <c r="O8" i="2"/>
  <c r="N8" i="2"/>
  <c r="M8" i="2"/>
  <c r="L8" i="2"/>
  <c r="K8" i="2"/>
  <c r="J8" i="2"/>
  <c r="H8" i="2"/>
  <c r="H23" i="2" s="1"/>
  <c r="H33" i="2" s="1"/>
  <c r="G8" i="2"/>
  <c r="F8" i="2"/>
  <c r="E8" i="2"/>
  <c r="D8" i="2"/>
  <c r="U7" i="2"/>
  <c r="T7" i="2"/>
  <c r="S7" i="2"/>
  <c r="O7" i="2"/>
  <c r="N7" i="2"/>
  <c r="M7" i="2"/>
  <c r="L7" i="2"/>
  <c r="K7" i="2"/>
  <c r="I7" i="2"/>
  <c r="H7" i="2"/>
  <c r="G7" i="2"/>
  <c r="F7" i="2"/>
  <c r="E7" i="2"/>
  <c r="D7" i="2"/>
  <c r="O6" i="2"/>
  <c r="O23" i="2" s="1"/>
  <c r="O33" i="2" s="1"/>
  <c r="N6" i="2"/>
  <c r="M6" i="2"/>
  <c r="M23" i="2" s="1"/>
  <c r="M33" i="2" s="1"/>
  <c r="L6" i="2"/>
  <c r="J6" i="2"/>
  <c r="I6" i="2"/>
  <c r="H6" i="2"/>
  <c r="G6" i="2"/>
  <c r="G23" i="2" s="1"/>
  <c r="G33" i="2" s="1"/>
  <c r="F6" i="2"/>
  <c r="E6" i="2"/>
  <c r="E23" i="2" s="1"/>
  <c r="E33" i="2" s="1"/>
  <c r="D6" i="2"/>
  <c r="D23" i="2" s="1"/>
  <c r="D33" i="2" s="1"/>
  <c r="U5" i="2"/>
  <c r="T5" i="2"/>
  <c r="S5" i="2"/>
  <c r="R5" i="2"/>
  <c r="O5" i="2"/>
  <c r="O22" i="2" s="1"/>
  <c r="N5" i="2"/>
  <c r="N22" i="2" s="1"/>
  <c r="M5" i="2"/>
  <c r="L5" i="2"/>
  <c r="J5" i="2"/>
  <c r="I5" i="2"/>
  <c r="I22" i="2" s="1"/>
  <c r="H5" i="2"/>
  <c r="H22" i="2" s="1"/>
  <c r="F5" i="2"/>
  <c r="F22" i="2" s="1"/>
  <c r="D5" i="2"/>
  <c r="BM367" i="1"/>
  <c r="BN367" i="1" s="1"/>
  <c r="BK367" i="1"/>
  <c r="BL367" i="1" s="1"/>
  <c r="BM366" i="1"/>
  <c r="BN366" i="1" s="1"/>
  <c r="BK366" i="1"/>
  <c r="BL366" i="1" s="1"/>
  <c r="BM364" i="1"/>
  <c r="BN364" i="1" s="1"/>
  <c r="BK364" i="1"/>
  <c r="BL364" i="1" s="1"/>
  <c r="BK363" i="1"/>
  <c r="BM362" i="1"/>
  <c r="BN362" i="1" s="1"/>
  <c r="BK362" i="1"/>
  <c r="BL362" i="1" s="1"/>
  <c r="BM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L360" i="1" s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K359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K358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BF358" i="1" s="1"/>
  <c r="AE358" i="1"/>
  <c r="AB358" i="1"/>
  <c r="Y358" i="1"/>
  <c r="V358" i="1"/>
  <c r="S358" i="1"/>
  <c r="P358" i="1"/>
  <c r="M358" i="1"/>
  <c r="J358" i="1"/>
  <c r="BK357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Y357" i="1"/>
  <c r="V357" i="1"/>
  <c r="S357" i="1"/>
  <c r="P357" i="1"/>
  <c r="M357" i="1"/>
  <c r="J357" i="1"/>
  <c r="BK356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K355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BK354" i="1"/>
  <c r="BH354" i="1"/>
  <c r="BG354" i="1"/>
  <c r="BE354" i="1"/>
  <c r="BD354" i="1"/>
  <c r="BB354" i="1"/>
  <c r="BA354" i="1"/>
  <c r="AY354" i="1"/>
  <c r="AX354" i="1"/>
  <c r="AV354" i="1"/>
  <c r="BL354" i="1" s="1"/>
  <c r="AU354" i="1"/>
  <c r="AQ354" i="1"/>
  <c r="AN354" i="1"/>
  <c r="AK354" i="1"/>
  <c r="AH354" i="1"/>
  <c r="AE354" i="1"/>
  <c r="AB354" i="1"/>
  <c r="Y354" i="1"/>
  <c r="V354" i="1"/>
  <c r="S354" i="1"/>
  <c r="P354" i="1"/>
  <c r="M354" i="1"/>
  <c r="J354" i="1"/>
  <c r="BK353" i="1"/>
  <c r="BM352" i="1"/>
  <c r="BN352" i="1" s="1"/>
  <c r="BK352" i="1"/>
  <c r="BL352" i="1" s="1"/>
  <c r="BK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BK350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K349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K348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K347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K346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K345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K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Y344" i="1"/>
  <c r="V344" i="1"/>
  <c r="S344" i="1"/>
  <c r="P344" i="1"/>
  <c r="M344" i="1"/>
  <c r="J344" i="1"/>
  <c r="BK343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BK342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BK341" i="1"/>
  <c r="BL341" i="1" s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P341" i="1"/>
  <c r="M341" i="1"/>
  <c r="J341" i="1"/>
  <c r="BK340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K339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BK338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BF338" i="1" s="1"/>
  <c r="Y338" i="1"/>
  <c r="V338" i="1"/>
  <c r="S338" i="1"/>
  <c r="P338" i="1"/>
  <c r="M338" i="1"/>
  <c r="J338" i="1"/>
  <c r="BK337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K336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BK335" i="1"/>
  <c r="BH335" i="1"/>
  <c r="BG335" i="1"/>
  <c r="BE335" i="1"/>
  <c r="BD335" i="1"/>
  <c r="BB335" i="1"/>
  <c r="BA335" i="1"/>
  <c r="AY335" i="1"/>
  <c r="AX335" i="1"/>
  <c r="AV335" i="1"/>
  <c r="AU335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BK334" i="1"/>
  <c r="BM333" i="1"/>
  <c r="BN333" i="1" s="1"/>
  <c r="BK333" i="1"/>
  <c r="BL333" i="1" s="1"/>
  <c r="BM330" i="1"/>
  <c r="BN330" i="1" s="1"/>
  <c r="BK330" i="1"/>
  <c r="BL330" i="1" s="1"/>
  <c r="BK329" i="1"/>
  <c r="BH329" i="1"/>
  <c r="BG329" i="1"/>
  <c r="BE329" i="1"/>
  <c r="BD329" i="1"/>
  <c r="BB329" i="1"/>
  <c r="BA329" i="1"/>
  <c r="AY329" i="1"/>
  <c r="AX329" i="1"/>
  <c r="AV329" i="1"/>
  <c r="AU329" i="1"/>
  <c r="BK328" i="1"/>
  <c r="BH328" i="1"/>
  <c r="BG328" i="1"/>
  <c r="BE328" i="1"/>
  <c r="BD328" i="1"/>
  <c r="BB328" i="1"/>
  <c r="BA328" i="1"/>
  <c r="AY328" i="1"/>
  <c r="AX328" i="1"/>
  <c r="AV328" i="1"/>
  <c r="AU328" i="1"/>
  <c r="BK327" i="1"/>
  <c r="BH327" i="1"/>
  <c r="BG327" i="1"/>
  <c r="BE327" i="1"/>
  <c r="BD327" i="1"/>
  <c r="BB327" i="1"/>
  <c r="BA327" i="1"/>
  <c r="AY327" i="1"/>
  <c r="AX327" i="1"/>
  <c r="AV327" i="1"/>
  <c r="AU327" i="1"/>
  <c r="BM326" i="1"/>
  <c r="BK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BK325" i="1"/>
  <c r="BM324" i="1"/>
  <c r="BN324" i="1" s="1"/>
  <c r="BK324" i="1"/>
  <c r="BL324" i="1" s="1"/>
  <c r="BM322" i="1"/>
  <c r="BN322" i="1" s="1"/>
  <c r="BK322" i="1"/>
  <c r="BL322" i="1" s="1"/>
  <c r="BK321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K320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M319" i="1"/>
  <c r="BN319" i="1" s="1"/>
  <c r="BK319" i="1"/>
  <c r="BL319" i="1" s="1"/>
  <c r="BK318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BM317" i="1"/>
  <c r="BN317" i="1" s="1"/>
  <c r="BK317" i="1"/>
  <c r="BL317" i="1" s="1"/>
  <c r="BM315" i="1"/>
  <c r="BN315" i="1" s="1"/>
  <c r="BK315" i="1"/>
  <c r="BL315" i="1" s="1"/>
  <c r="BM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M313" i="1"/>
  <c r="BN313" i="1" s="1"/>
  <c r="BK313" i="1"/>
  <c r="BL313" i="1" s="1"/>
  <c r="BK309" i="1"/>
  <c r="BK308" i="1"/>
  <c r="BM307" i="1"/>
  <c r="BN307" i="1" s="1"/>
  <c r="BK307" i="1"/>
  <c r="BL307" i="1" s="1"/>
  <c r="BK306" i="1"/>
  <c r="BK305" i="1"/>
  <c r="BH305" i="1"/>
  <c r="BG305" i="1"/>
  <c r="BE305" i="1"/>
  <c r="BD305" i="1"/>
  <c r="BB305" i="1"/>
  <c r="BA305" i="1"/>
  <c r="AY305" i="1"/>
  <c r="AX305" i="1"/>
  <c r="AV305" i="1"/>
  <c r="AU305" i="1"/>
  <c r="AQ305" i="1"/>
  <c r="AN305" i="1"/>
  <c r="AK305" i="1"/>
  <c r="AH305" i="1"/>
  <c r="AE305" i="1"/>
  <c r="AB305" i="1"/>
  <c r="Y305" i="1"/>
  <c r="V305" i="1"/>
  <c r="S305" i="1"/>
  <c r="P305" i="1"/>
  <c r="M305" i="1"/>
  <c r="J305" i="1"/>
  <c r="BK304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BK303" i="1"/>
  <c r="BH303" i="1"/>
  <c r="BG303" i="1"/>
  <c r="BE303" i="1"/>
  <c r="BD303" i="1"/>
  <c r="BB303" i="1"/>
  <c r="BA303" i="1"/>
  <c r="AY303" i="1"/>
  <c r="AX303" i="1"/>
  <c r="AV303" i="1"/>
  <c r="AU303" i="1"/>
  <c r="AQ303" i="1"/>
  <c r="AQ302" i="1" s="1"/>
  <c r="AN303" i="1"/>
  <c r="AK303" i="1"/>
  <c r="AH303" i="1"/>
  <c r="AE303" i="1"/>
  <c r="AB303" i="1"/>
  <c r="Y303" i="1"/>
  <c r="V303" i="1"/>
  <c r="S303" i="1"/>
  <c r="P303" i="1"/>
  <c r="M303" i="1"/>
  <c r="J303" i="1"/>
  <c r="AP302" i="1"/>
  <c r="AO302" i="1"/>
  <c r="AM302" i="1"/>
  <c r="AL302" i="1"/>
  <c r="AJ302" i="1"/>
  <c r="AI302" i="1"/>
  <c r="AG302" i="1"/>
  <c r="AF302" i="1"/>
  <c r="AD302" i="1"/>
  <c r="AC302" i="1"/>
  <c r="AA302" i="1"/>
  <c r="Z302" i="1"/>
  <c r="X302" i="1"/>
  <c r="W302" i="1"/>
  <c r="U302" i="1"/>
  <c r="T302" i="1"/>
  <c r="R302" i="1"/>
  <c r="Q302" i="1"/>
  <c r="O302" i="1"/>
  <c r="N302" i="1"/>
  <c r="L302" i="1"/>
  <c r="K302" i="1"/>
  <c r="I302" i="1"/>
  <c r="H302" i="1"/>
  <c r="BM301" i="1"/>
  <c r="BN301" i="1" s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BK296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V296" i="1"/>
  <c r="S296" i="1"/>
  <c r="P296" i="1"/>
  <c r="M296" i="1"/>
  <c r="J296" i="1"/>
  <c r="BK295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AP294" i="1"/>
  <c r="AO294" i="1"/>
  <c r="AM294" i="1"/>
  <c r="AL294" i="1"/>
  <c r="AJ294" i="1"/>
  <c r="AI294" i="1"/>
  <c r="AG294" i="1"/>
  <c r="AF294" i="1"/>
  <c r="AD294" i="1"/>
  <c r="AC294" i="1"/>
  <c r="AA294" i="1"/>
  <c r="Z294" i="1"/>
  <c r="X294" i="1"/>
  <c r="W294" i="1"/>
  <c r="U294" i="1"/>
  <c r="T294" i="1"/>
  <c r="R294" i="1"/>
  <c r="Q294" i="1"/>
  <c r="O294" i="1"/>
  <c r="N294" i="1"/>
  <c r="L294" i="1"/>
  <c r="K294" i="1"/>
  <c r="I294" i="1"/>
  <c r="H294" i="1"/>
  <c r="BM293" i="1"/>
  <c r="BN293" i="1" s="1"/>
  <c r="BK293" i="1"/>
  <c r="BL293" i="1" s="1"/>
  <c r="BK292" i="1"/>
  <c r="BM291" i="1"/>
  <c r="BK291" i="1"/>
  <c r="BL291" i="1" s="1"/>
  <c r="BM290" i="1"/>
  <c r="BK290" i="1"/>
  <c r="BL290" i="1" s="1"/>
  <c r="BM289" i="1"/>
  <c r="BK289" i="1"/>
  <c r="BL289" i="1" s="1"/>
  <c r="BK288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K287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BK286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P286" i="1"/>
  <c r="M286" i="1"/>
  <c r="J286" i="1"/>
  <c r="BK285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Y285" i="1"/>
  <c r="V285" i="1"/>
  <c r="S285" i="1"/>
  <c r="P285" i="1"/>
  <c r="M285" i="1"/>
  <c r="J285" i="1"/>
  <c r="BK284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K283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BK282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K281" i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O280" i="1"/>
  <c r="N280" i="1"/>
  <c r="L280" i="1"/>
  <c r="K280" i="1"/>
  <c r="I280" i="1"/>
  <c r="H280" i="1"/>
  <c r="BM279" i="1"/>
  <c r="BN279" i="1" s="1"/>
  <c r="BK279" i="1"/>
  <c r="BL279" i="1" s="1"/>
  <c r="BK278" i="1"/>
  <c r="BK277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K276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K275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BK274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K273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P273" i="1"/>
  <c r="M273" i="1"/>
  <c r="J273" i="1"/>
  <c r="BK272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K271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K270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P270" i="1"/>
  <c r="M270" i="1"/>
  <c r="J270" i="1"/>
  <c r="BK269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BK268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K267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AP266" i="1"/>
  <c r="AO266" i="1"/>
  <c r="AM266" i="1"/>
  <c r="AL266" i="1"/>
  <c r="AJ266" i="1"/>
  <c r="AI266" i="1"/>
  <c r="AG266" i="1"/>
  <c r="AF266" i="1"/>
  <c r="AD266" i="1"/>
  <c r="AC266" i="1"/>
  <c r="AA266" i="1"/>
  <c r="Z266" i="1"/>
  <c r="X266" i="1"/>
  <c r="W266" i="1"/>
  <c r="U266" i="1"/>
  <c r="T266" i="1"/>
  <c r="R266" i="1"/>
  <c r="Q266" i="1"/>
  <c r="O266" i="1"/>
  <c r="N266" i="1"/>
  <c r="L266" i="1"/>
  <c r="K266" i="1"/>
  <c r="I266" i="1"/>
  <c r="H266" i="1"/>
  <c r="BM265" i="1"/>
  <c r="BN265" i="1" s="1"/>
  <c r="BK265" i="1"/>
  <c r="BL265" i="1" s="1"/>
  <c r="BK264" i="1"/>
  <c r="BK263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K262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K261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P261" i="1"/>
  <c r="M261" i="1"/>
  <c r="J261" i="1"/>
  <c r="BK260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P260" i="1"/>
  <c r="M260" i="1"/>
  <c r="J260" i="1"/>
  <c r="BK259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S259" i="1"/>
  <c r="P259" i="1"/>
  <c r="M259" i="1"/>
  <c r="J259" i="1"/>
  <c r="BK258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P258" i="1"/>
  <c r="M258" i="1"/>
  <c r="J258" i="1"/>
  <c r="BK257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V257" i="1"/>
  <c r="S257" i="1"/>
  <c r="P257" i="1"/>
  <c r="M257" i="1"/>
  <c r="J257" i="1"/>
  <c r="BK256" i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AH256" i="1"/>
  <c r="AE256" i="1"/>
  <c r="AB256" i="1"/>
  <c r="Y256" i="1"/>
  <c r="V256" i="1"/>
  <c r="S256" i="1"/>
  <c r="P256" i="1"/>
  <c r="M256" i="1"/>
  <c r="J256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R255" i="1"/>
  <c r="Q255" i="1"/>
  <c r="O255" i="1"/>
  <c r="N255" i="1"/>
  <c r="L255" i="1"/>
  <c r="K255" i="1"/>
  <c r="I255" i="1"/>
  <c r="H255" i="1"/>
  <c r="BM254" i="1"/>
  <c r="BN254" i="1" s="1"/>
  <c r="BK254" i="1"/>
  <c r="BL254" i="1" s="1"/>
  <c r="BK253" i="1"/>
  <c r="BM252" i="1"/>
  <c r="BK252" i="1"/>
  <c r="BL252" i="1" s="1"/>
  <c r="BM251" i="1"/>
  <c r="BK251" i="1"/>
  <c r="BL251" i="1" s="1"/>
  <c r="BK250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P250" i="1"/>
  <c r="M250" i="1"/>
  <c r="J250" i="1"/>
  <c r="BK249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AH249" i="1"/>
  <c r="AE249" i="1"/>
  <c r="AB249" i="1"/>
  <c r="Y249" i="1"/>
  <c r="V249" i="1"/>
  <c r="S249" i="1"/>
  <c r="P249" i="1"/>
  <c r="M249" i="1"/>
  <c r="J249" i="1"/>
  <c r="BK248" i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V248" i="1"/>
  <c r="S248" i="1"/>
  <c r="P248" i="1"/>
  <c r="M248" i="1"/>
  <c r="J248" i="1"/>
  <c r="BK247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K246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P246" i="1"/>
  <c r="M246" i="1"/>
  <c r="J246" i="1"/>
  <c r="BK245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P245" i="1"/>
  <c r="M245" i="1"/>
  <c r="J245" i="1"/>
  <c r="BK244" i="1"/>
  <c r="BH244" i="1"/>
  <c r="BG244" i="1"/>
  <c r="BE244" i="1"/>
  <c r="BD244" i="1"/>
  <c r="BB244" i="1"/>
  <c r="BA244" i="1"/>
  <c r="AY244" i="1"/>
  <c r="AX244" i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R243" i="1"/>
  <c r="Q243" i="1"/>
  <c r="O243" i="1"/>
  <c r="N243" i="1"/>
  <c r="L243" i="1"/>
  <c r="K243" i="1"/>
  <c r="I243" i="1"/>
  <c r="H243" i="1"/>
  <c r="BM242" i="1"/>
  <c r="BN242" i="1" s="1"/>
  <c r="BK242" i="1"/>
  <c r="BL242" i="1" s="1"/>
  <c r="BK241" i="1"/>
  <c r="BK240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BK238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P238" i="1"/>
  <c r="M238" i="1"/>
  <c r="J238" i="1"/>
  <c r="BK237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J237" i="1"/>
  <c r="BK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J236" i="1"/>
  <c r="BK235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S235" i="1"/>
  <c r="P235" i="1"/>
  <c r="M235" i="1"/>
  <c r="J235" i="1"/>
  <c r="BK234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AH234" i="1"/>
  <c r="AE234" i="1"/>
  <c r="AB234" i="1"/>
  <c r="Y234" i="1"/>
  <c r="V234" i="1"/>
  <c r="S234" i="1"/>
  <c r="P234" i="1"/>
  <c r="M234" i="1"/>
  <c r="J234" i="1"/>
  <c r="BK233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BK232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P232" i="1"/>
  <c r="M232" i="1"/>
  <c r="J232" i="1"/>
  <c r="BK231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P231" i="1"/>
  <c r="M231" i="1"/>
  <c r="J231" i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K229" i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Y229" i="1"/>
  <c r="V229" i="1"/>
  <c r="S229" i="1"/>
  <c r="P229" i="1"/>
  <c r="M229" i="1"/>
  <c r="J229" i="1"/>
  <c r="BK228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AH228" i="1"/>
  <c r="AE228" i="1"/>
  <c r="AB228" i="1"/>
  <c r="Y228" i="1"/>
  <c r="V228" i="1"/>
  <c r="S228" i="1"/>
  <c r="P228" i="1"/>
  <c r="M228" i="1"/>
  <c r="J228" i="1"/>
  <c r="BK227" i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J227" i="1"/>
  <c r="AP226" i="1"/>
  <c r="AO226" i="1"/>
  <c r="AM226" i="1"/>
  <c r="AL226" i="1"/>
  <c r="AJ226" i="1"/>
  <c r="AI226" i="1"/>
  <c r="AG226" i="1"/>
  <c r="AF226" i="1"/>
  <c r="AD226" i="1"/>
  <c r="AC226" i="1"/>
  <c r="AA226" i="1"/>
  <c r="Z226" i="1"/>
  <c r="X226" i="1"/>
  <c r="W226" i="1"/>
  <c r="U226" i="1"/>
  <c r="T226" i="1"/>
  <c r="R226" i="1"/>
  <c r="Q226" i="1"/>
  <c r="O226" i="1"/>
  <c r="N226" i="1"/>
  <c r="L226" i="1"/>
  <c r="K226" i="1"/>
  <c r="I226" i="1"/>
  <c r="H226" i="1"/>
  <c r="BM225" i="1"/>
  <c r="BN225" i="1" s="1"/>
  <c r="BK225" i="1"/>
  <c r="BL225" i="1" s="1"/>
  <c r="BK224" i="1"/>
  <c r="BK223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K222" i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BK221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K220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V220" i="1"/>
  <c r="S220" i="1"/>
  <c r="P220" i="1"/>
  <c r="M220" i="1"/>
  <c r="J220" i="1"/>
  <c r="BK219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Y219" i="1"/>
  <c r="V219" i="1"/>
  <c r="S219" i="1"/>
  <c r="P219" i="1"/>
  <c r="M219" i="1"/>
  <c r="J219" i="1"/>
  <c r="BK218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P218" i="1"/>
  <c r="M218" i="1"/>
  <c r="J218" i="1"/>
  <c r="BK217" i="1"/>
  <c r="BH217" i="1"/>
  <c r="BG217" i="1"/>
  <c r="BE217" i="1"/>
  <c r="BD217" i="1"/>
  <c r="BB217" i="1"/>
  <c r="BA217" i="1"/>
  <c r="AY217" i="1"/>
  <c r="AX217" i="1"/>
  <c r="AV217" i="1"/>
  <c r="AU217" i="1"/>
  <c r="AQ217" i="1"/>
  <c r="AN217" i="1"/>
  <c r="AK217" i="1"/>
  <c r="AH217" i="1"/>
  <c r="AE217" i="1"/>
  <c r="AB217" i="1"/>
  <c r="Y217" i="1"/>
  <c r="V217" i="1"/>
  <c r="S217" i="1"/>
  <c r="P217" i="1"/>
  <c r="M217" i="1"/>
  <c r="J217" i="1"/>
  <c r="AP216" i="1"/>
  <c r="AO216" i="1"/>
  <c r="AM216" i="1"/>
  <c r="AL216" i="1"/>
  <c r="AJ216" i="1"/>
  <c r="AI216" i="1"/>
  <c r="AG216" i="1"/>
  <c r="AF216" i="1"/>
  <c r="AD216" i="1"/>
  <c r="AC216" i="1"/>
  <c r="AA216" i="1"/>
  <c r="Z216" i="1"/>
  <c r="X216" i="1"/>
  <c r="W216" i="1"/>
  <c r="U216" i="1"/>
  <c r="T216" i="1"/>
  <c r="R216" i="1"/>
  <c r="Q216" i="1"/>
  <c r="O216" i="1"/>
  <c r="N216" i="1"/>
  <c r="L216" i="1"/>
  <c r="K216" i="1"/>
  <c r="I216" i="1"/>
  <c r="H216" i="1"/>
  <c r="BM215" i="1"/>
  <c r="BN215" i="1" s="1"/>
  <c r="BK215" i="1"/>
  <c r="BL215" i="1" s="1"/>
  <c r="BK214" i="1"/>
  <c r="BK213" i="1"/>
  <c r="BK212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S212" i="1"/>
  <c r="P212" i="1"/>
  <c r="M212" i="1"/>
  <c r="J212" i="1"/>
  <c r="BK211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P211" i="1"/>
  <c r="M211" i="1"/>
  <c r="J211" i="1"/>
  <c r="BK210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P210" i="1"/>
  <c r="M210" i="1"/>
  <c r="J210" i="1"/>
  <c r="BK209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P209" i="1"/>
  <c r="M209" i="1"/>
  <c r="J209" i="1"/>
  <c r="BK208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K207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K206" i="1"/>
  <c r="BH206" i="1"/>
  <c r="BG206" i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AE206" i="1"/>
  <c r="AB206" i="1"/>
  <c r="Y206" i="1"/>
  <c r="V206" i="1"/>
  <c r="S206" i="1"/>
  <c r="P206" i="1"/>
  <c r="M206" i="1"/>
  <c r="J206" i="1"/>
  <c r="BK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K202" i="1"/>
  <c r="BL202" i="1" s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K201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P201" i="1"/>
  <c r="M201" i="1"/>
  <c r="J201" i="1"/>
  <c r="BK200" i="1"/>
  <c r="BH200" i="1"/>
  <c r="BG200" i="1"/>
  <c r="BE200" i="1"/>
  <c r="BD200" i="1"/>
  <c r="BB200" i="1"/>
  <c r="BA200" i="1"/>
  <c r="AY200" i="1"/>
  <c r="AX200" i="1"/>
  <c r="AV200" i="1"/>
  <c r="AU200" i="1"/>
  <c r="AQ200" i="1"/>
  <c r="AN200" i="1"/>
  <c r="AK200" i="1"/>
  <c r="AH200" i="1"/>
  <c r="AE200" i="1"/>
  <c r="AB200" i="1"/>
  <c r="Y200" i="1"/>
  <c r="V200" i="1"/>
  <c r="S200" i="1"/>
  <c r="P200" i="1"/>
  <c r="M200" i="1"/>
  <c r="J200" i="1"/>
  <c r="BK199" i="1"/>
  <c r="BK198" i="1"/>
  <c r="BL198" i="1" s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K197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V197" i="1"/>
  <c r="S197" i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V196" i="1"/>
  <c r="S196" i="1"/>
  <c r="P196" i="1"/>
  <c r="M196" i="1"/>
  <c r="J196" i="1"/>
  <c r="BK195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P195" i="1"/>
  <c r="M195" i="1"/>
  <c r="J195" i="1"/>
  <c r="BK194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AH194" i="1"/>
  <c r="AE194" i="1"/>
  <c r="AB194" i="1"/>
  <c r="Y194" i="1"/>
  <c r="V194" i="1"/>
  <c r="S194" i="1"/>
  <c r="P194" i="1"/>
  <c r="M194" i="1"/>
  <c r="J194" i="1"/>
  <c r="BK193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K192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P192" i="1"/>
  <c r="M192" i="1"/>
  <c r="J192" i="1"/>
  <c r="BK191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K190" i="1"/>
  <c r="BH190" i="1"/>
  <c r="BG190" i="1"/>
  <c r="BE190" i="1"/>
  <c r="BD190" i="1"/>
  <c r="BB190" i="1"/>
  <c r="BA190" i="1"/>
  <c r="AY190" i="1"/>
  <c r="AX190" i="1"/>
  <c r="AV190" i="1"/>
  <c r="AU190" i="1"/>
  <c r="BK189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K188" i="1"/>
  <c r="BH188" i="1"/>
  <c r="BG188" i="1"/>
  <c r="BE188" i="1"/>
  <c r="BD188" i="1"/>
  <c r="BB188" i="1"/>
  <c r="BA188" i="1"/>
  <c r="AY188" i="1"/>
  <c r="AX188" i="1"/>
  <c r="AV188" i="1"/>
  <c r="AU188" i="1"/>
  <c r="BK187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AH185" i="1"/>
  <c r="AE185" i="1"/>
  <c r="AB185" i="1"/>
  <c r="Y185" i="1"/>
  <c r="V185" i="1"/>
  <c r="S185" i="1"/>
  <c r="P185" i="1"/>
  <c r="M185" i="1"/>
  <c r="J185" i="1"/>
  <c r="BK184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P184" i="1"/>
  <c r="M184" i="1"/>
  <c r="J184" i="1"/>
  <c r="BK183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P183" i="1"/>
  <c r="M183" i="1"/>
  <c r="J183" i="1"/>
  <c r="AP182" i="1"/>
  <c r="AP106" i="1" s="1"/>
  <c r="AO182" i="1"/>
  <c r="AO106" i="1" s="1"/>
  <c r="AM182" i="1"/>
  <c r="AM106" i="1" s="1"/>
  <c r="AL182" i="1"/>
  <c r="AL106" i="1" s="1"/>
  <c r="AJ182" i="1"/>
  <c r="AJ106" i="1" s="1"/>
  <c r="AI182" i="1"/>
  <c r="AI106" i="1" s="1"/>
  <c r="AG182" i="1"/>
  <c r="AG106" i="1" s="1"/>
  <c r="AF182" i="1"/>
  <c r="AF106" i="1" s="1"/>
  <c r="AD182" i="1"/>
  <c r="AD106" i="1" s="1"/>
  <c r="AC182" i="1"/>
  <c r="AC106" i="1" s="1"/>
  <c r="AA182" i="1"/>
  <c r="Z182" i="1"/>
  <c r="Z106" i="1" s="1"/>
  <c r="X182" i="1"/>
  <c r="X106" i="1" s="1"/>
  <c r="W182" i="1"/>
  <c r="W106" i="1" s="1"/>
  <c r="U182" i="1"/>
  <c r="U106" i="1" s="1"/>
  <c r="T182" i="1"/>
  <c r="T106" i="1" s="1"/>
  <c r="R182" i="1"/>
  <c r="R106" i="1" s="1"/>
  <c r="Q182" i="1"/>
  <c r="Q106" i="1" s="1"/>
  <c r="O182" i="1"/>
  <c r="O106" i="1" s="1"/>
  <c r="N182" i="1"/>
  <c r="N106" i="1" s="1"/>
  <c r="L182" i="1"/>
  <c r="L106" i="1" s="1"/>
  <c r="K182" i="1"/>
  <c r="K106" i="1" s="1"/>
  <c r="I182" i="1"/>
  <c r="I106" i="1" s="1"/>
  <c r="H182" i="1"/>
  <c r="H106" i="1" s="1"/>
  <c r="BM181" i="1"/>
  <c r="BK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BK180" i="1"/>
  <c r="BH180" i="1"/>
  <c r="BG180" i="1"/>
  <c r="BE180" i="1"/>
  <c r="BD180" i="1"/>
  <c r="BD179" i="1" s="1"/>
  <c r="BB180" i="1"/>
  <c r="BA180" i="1"/>
  <c r="BA179" i="1" s="1"/>
  <c r="AY180" i="1"/>
  <c r="AY179" i="1" s="1"/>
  <c r="AX180" i="1"/>
  <c r="AV180" i="1"/>
  <c r="AU180" i="1"/>
  <c r="AQ180" i="1"/>
  <c r="AQ179" i="1" s="1"/>
  <c r="AN180" i="1"/>
  <c r="AN179" i="1" s="1"/>
  <c r="AK180" i="1"/>
  <c r="AH180" i="1"/>
  <c r="AE180" i="1"/>
  <c r="AE179" i="1" s="1"/>
  <c r="AB180" i="1"/>
  <c r="AB179" i="1" s="1"/>
  <c r="Y180" i="1"/>
  <c r="Y179" i="1" s="1"/>
  <c r="V180" i="1"/>
  <c r="V179" i="1" s="1"/>
  <c r="S180" i="1"/>
  <c r="S179" i="1" s="1"/>
  <c r="P180" i="1"/>
  <c r="P179" i="1" s="1"/>
  <c r="M180" i="1"/>
  <c r="M179" i="1" s="1"/>
  <c r="J180" i="1"/>
  <c r="J179" i="1" s="1"/>
  <c r="BK179" i="1"/>
  <c r="AK179" i="1"/>
  <c r="BM178" i="1"/>
  <c r="BK178" i="1"/>
  <c r="AW178" i="1"/>
  <c r="AV178" i="1"/>
  <c r="AU178" i="1"/>
  <c r="BM177" i="1"/>
  <c r="BK177" i="1"/>
  <c r="AW177" i="1"/>
  <c r="AV177" i="1"/>
  <c r="AU177" i="1"/>
  <c r="BM176" i="1"/>
  <c r="BK176" i="1"/>
  <c r="AW176" i="1"/>
  <c r="AV176" i="1"/>
  <c r="AU176" i="1"/>
  <c r="BM175" i="1"/>
  <c r="BK175" i="1"/>
  <c r="AW175" i="1"/>
  <c r="AV175" i="1"/>
  <c r="AU175" i="1"/>
  <c r="BM174" i="1"/>
  <c r="BK174" i="1"/>
  <c r="AW174" i="1"/>
  <c r="AV174" i="1"/>
  <c r="AU174" i="1"/>
  <c r="BM173" i="1"/>
  <c r="BK173" i="1"/>
  <c r="AW173" i="1"/>
  <c r="AV173" i="1"/>
  <c r="AU173" i="1"/>
  <c r="BM172" i="1"/>
  <c r="BK172" i="1"/>
  <c r="AW172" i="1"/>
  <c r="AV172" i="1"/>
  <c r="AU172" i="1"/>
  <c r="BM171" i="1"/>
  <c r="BK171" i="1"/>
  <c r="AW171" i="1"/>
  <c r="AV171" i="1"/>
  <c r="AU171" i="1"/>
  <c r="BM170" i="1"/>
  <c r="BK170" i="1"/>
  <c r="AW170" i="1"/>
  <c r="AV170" i="1"/>
  <c r="AU170" i="1"/>
  <c r="BM169" i="1"/>
  <c r="BK169" i="1"/>
  <c r="AW169" i="1"/>
  <c r="AV169" i="1"/>
  <c r="AU169" i="1"/>
  <c r="BM168" i="1"/>
  <c r="BK168" i="1"/>
  <c r="AW168" i="1"/>
  <c r="AV168" i="1"/>
  <c r="AU168" i="1"/>
  <c r="BM167" i="1"/>
  <c r="BK167" i="1"/>
  <c r="AW167" i="1"/>
  <c r="AV167" i="1"/>
  <c r="AU167" i="1"/>
  <c r="BM166" i="1"/>
  <c r="BK166" i="1"/>
  <c r="AW166" i="1"/>
  <c r="AV166" i="1"/>
  <c r="AU166" i="1"/>
  <c r="BM165" i="1"/>
  <c r="BK165" i="1"/>
  <c r="AW165" i="1"/>
  <c r="AV165" i="1"/>
  <c r="AU165" i="1"/>
  <c r="BM164" i="1"/>
  <c r="BK164" i="1"/>
  <c r="AW164" i="1"/>
  <c r="AV164" i="1"/>
  <c r="AU164" i="1"/>
  <c r="BM163" i="1"/>
  <c r="BK163" i="1"/>
  <c r="AW163" i="1"/>
  <c r="AV163" i="1"/>
  <c r="AU163" i="1"/>
  <c r="BM162" i="1"/>
  <c r="BK162" i="1"/>
  <c r="AW162" i="1"/>
  <c r="AV162" i="1"/>
  <c r="AU162" i="1"/>
  <c r="BM161" i="1"/>
  <c r="BK161" i="1"/>
  <c r="AW161" i="1"/>
  <c r="AV161" i="1"/>
  <c r="AU161" i="1"/>
  <c r="BM160" i="1"/>
  <c r="BK160" i="1"/>
  <c r="AW160" i="1"/>
  <c r="AV160" i="1"/>
  <c r="AU160" i="1"/>
  <c r="BM159" i="1"/>
  <c r="BK159" i="1"/>
  <c r="AW159" i="1"/>
  <c r="AV159" i="1"/>
  <c r="AU159" i="1"/>
  <c r="BM158" i="1"/>
  <c r="BK158" i="1"/>
  <c r="AW158" i="1"/>
  <c r="AV158" i="1"/>
  <c r="AU158" i="1"/>
  <c r="BM157" i="1"/>
  <c r="BK157" i="1"/>
  <c r="AW157" i="1"/>
  <c r="AV157" i="1"/>
  <c r="AU157" i="1"/>
  <c r="BM156" i="1"/>
  <c r="BK156" i="1"/>
  <c r="AW156" i="1"/>
  <c r="AV156" i="1"/>
  <c r="AU156" i="1"/>
  <c r="BM155" i="1"/>
  <c r="BK155" i="1"/>
  <c r="AW155" i="1"/>
  <c r="AV155" i="1"/>
  <c r="AU155" i="1"/>
  <c r="BM154" i="1"/>
  <c r="BK154" i="1"/>
  <c r="AW154" i="1"/>
  <c r="AV154" i="1"/>
  <c r="AU154" i="1"/>
  <c r="BM153" i="1"/>
  <c r="BK153" i="1"/>
  <c r="AW153" i="1"/>
  <c r="AV153" i="1"/>
  <c r="AU153" i="1"/>
  <c r="BM152" i="1"/>
  <c r="BK152" i="1"/>
  <c r="AW152" i="1"/>
  <c r="AV152" i="1"/>
  <c r="AU152" i="1"/>
  <c r="BM151" i="1"/>
  <c r="BK151" i="1"/>
  <c r="AW151" i="1"/>
  <c r="AV151" i="1"/>
  <c r="AU151" i="1"/>
  <c r="BM150" i="1"/>
  <c r="BK150" i="1"/>
  <c r="AW150" i="1"/>
  <c r="AV150" i="1"/>
  <c r="AU150" i="1"/>
  <c r="BM149" i="1"/>
  <c r="BK149" i="1"/>
  <c r="AW149" i="1"/>
  <c r="AV149" i="1"/>
  <c r="AU149" i="1"/>
  <c r="BM148" i="1"/>
  <c r="BK148" i="1"/>
  <c r="AW148" i="1"/>
  <c r="AV148" i="1"/>
  <c r="AU148" i="1"/>
  <c r="BM147" i="1"/>
  <c r="BK147" i="1"/>
  <c r="AW147" i="1"/>
  <c r="AV147" i="1"/>
  <c r="AU147" i="1"/>
  <c r="BM146" i="1"/>
  <c r="BK146" i="1"/>
  <c r="AW146" i="1"/>
  <c r="AV146" i="1"/>
  <c r="AU146" i="1"/>
  <c r="BM145" i="1"/>
  <c r="BK145" i="1"/>
  <c r="AW145" i="1"/>
  <c r="AV145" i="1"/>
  <c r="AU145" i="1"/>
  <c r="BM144" i="1"/>
  <c r="BK144" i="1"/>
  <c r="AW144" i="1"/>
  <c r="AV144" i="1"/>
  <c r="AU144" i="1"/>
  <c r="BM143" i="1"/>
  <c r="BK143" i="1"/>
  <c r="AW143" i="1"/>
  <c r="AV143" i="1"/>
  <c r="AU143" i="1"/>
  <c r="BM142" i="1"/>
  <c r="BK142" i="1"/>
  <c r="AW142" i="1"/>
  <c r="AV142" i="1"/>
  <c r="AU142" i="1"/>
  <c r="BM141" i="1"/>
  <c r="BK141" i="1"/>
  <c r="AW141" i="1"/>
  <c r="AV141" i="1"/>
  <c r="AU141" i="1"/>
  <c r="BM140" i="1"/>
  <c r="BK140" i="1"/>
  <c r="AW140" i="1"/>
  <c r="AV140" i="1"/>
  <c r="AU140" i="1"/>
  <c r="BM139" i="1"/>
  <c r="BK139" i="1"/>
  <c r="AW139" i="1"/>
  <c r="AV139" i="1"/>
  <c r="AU139" i="1"/>
  <c r="BM138" i="1"/>
  <c r="BK138" i="1"/>
  <c r="AW138" i="1"/>
  <c r="AV138" i="1"/>
  <c r="AU138" i="1"/>
  <c r="BM137" i="1"/>
  <c r="BK137" i="1"/>
  <c r="AW137" i="1"/>
  <c r="AV137" i="1"/>
  <c r="AU137" i="1"/>
  <c r="BM136" i="1"/>
  <c r="BK136" i="1"/>
  <c r="AW136" i="1"/>
  <c r="AV136" i="1"/>
  <c r="AU136" i="1"/>
  <c r="BM135" i="1"/>
  <c r="BK135" i="1"/>
  <c r="AW135" i="1"/>
  <c r="AV135" i="1"/>
  <c r="AU135" i="1"/>
  <c r="BM134" i="1"/>
  <c r="BK134" i="1"/>
  <c r="AW134" i="1"/>
  <c r="AV134" i="1"/>
  <c r="AU134" i="1"/>
  <c r="BM133" i="1"/>
  <c r="BK133" i="1"/>
  <c r="AW133" i="1"/>
  <c r="AV133" i="1"/>
  <c r="AU133" i="1"/>
  <c r="BM132" i="1"/>
  <c r="BK132" i="1"/>
  <c r="AW132" i="1"/>
  <c r="AV132" i="1"/>
  <c r="AU132" i="1"/>
  <c r="BM131" i="1"/>
  <c r="BK131" i="1"/>
  <c r="AW131" i="1"/>
  <c r="AV131" i="1"/>
  <c r="AU131" i="1"/>
  <c r="BM130" i="1"/>
  <c r="BK130" i="1"/>
  <c r="AW130" i="1"/>
  <c r="AV130" i="1"/>
  <c r="AU130" i="1"/>
  <c r="BM129" i="1"/>
  <c r="BK129" i="1"/>
  <c r="AW129" i="1"/>
  <c r="AV129" i="1"/>
  <c r="AU129" i="1"/>
  <c r="BM128" i="1"/>
  <c r="BK128" i="1"/>
  <c r="AW128" i="1"/>
  <c r="AV128" i="1"/>
  <c r="AU128" i="1"/>
  <c r="BM127" i="1"/>
  <c r="BK127" i="1"/>
  <c r="AW127" i="1"/>
  <c r="AV127" i="1"/>
  <c r="AU127" i="1"/>
  <c r="BM126" i="1"/>
  <c r="BK126" i="1"/>
  <c r="AW126" i="1"/>
  <c r="AV126" i="1"/>
  <c r="AU126" i="1"/>
  <c r="BM125" i="1"/>
  <c r="BK125" i="1"/>
  <c r="AW125" i="1"/>
  <c r="AV125" i="1"/>
  <c r="AU125" i="1"/>
  <c r="BM124" i="1"/>
  <c r="BK124" i="1"/>
  <c r="AW124" i="1"/>
  <c r="AV124" i="1"/>
  <c r="AU124" i="1"/>
  <c r="BM123" i="1"/>
  <c r="BK123" i="1"/>
  <c r="AW123" i="1"/>
  <c r="AV123" i="1"/>
  <c r="AU123" i="1"/>
  <c r="BM122" i="1"/>
  <c r="BK122" i="1"/>
  <c r="AW122" i="1"/>
  <c r="AV122" i="1"/>
  <c r="AU122" i="1"/>
  <c r="BM121" i="1"/>
  <c r="BK121" i="1"/>
  <c r="AW121" i="1"/>
  <c r="AV121" i="1"/>
  <c r="AU121" i="1"/>
  <c r="BK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V120" i="1"/>
  <c r="S120" i="1"/>
  <c r="P120" i="1"/>
  <c r="M120" i="1"/>
  <c r="J120" i="1"/>
  <c r="BK119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AH119" i="1"/>
  <c r="AE119" i="1"/>
  <c r="AB119" i="1"/>
  <c r="Y119" i="1"/>
  <c r="V119" i="1"/>
  <c r="S119" i="1"/>
  <c r="P119" i="1"/>
  <c r="M119" i="1"/>
  <c r="J119" i="1"/>
  <c r="BK118" i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Y118" i="1"/>
  <c r="V118" i="1"/>
  <c r="S118" i="1"/>
  <c r="P118" i="1"/>
  <c r="M118" i="1"/>
  <c r="J118" i="1"/>
  <c r="BK117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Y117" i="1"/>
  <c r="V117" i="1"/>
  <c r="S117" i="1"/>
  <c r="P117" i="1"/>
  <c r="M117" i="1"/>
  <c r="J117" i="1"/>
  <c r="BK116" i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AH116" i="1"/>
  <c r="AE116" i="1"/>
  <c r="AB116" i="1"/>
  <c r="Y116" i="1"/>
  <c r="V116" i="1"/>
  <c r="S116" i="1"/>
  <c r="P116" i="1"/>
  <c r="M116" i="1"/>
  <c r="J116" i="1"/>
  <c r="BK115" i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Y115" i="1"/>
  <c r="V115" i="1"/>
  <c r="S115" i="1"/>
  <c r="P115" i="1"/>
  <c r="M115" i="1"/>
  <c r="J115" i="1"/>
  <c r="BK114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AH114" i="1"/>
  <c r="AE114" i="1"/>
  <c r="AB114" i="1"/>
  <c r="Y114" i="1"/>
  <c r="V114" i="1"/>
  <c r="S114" i="1"/>
  <c r="P114" i="1"/>
  <c r="M114" i="1"/>
  <c r="J114" i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AH113" i="1"/>
  <c r="AE113" i="1"/>
  <c r="AB113" i="1"/>
  <c r="Y113" i="1"/>
  <c r="V113" i="1"/>
  <c r="S113" i="1"/>
  <c r="BC113" i="1" s="1"/>
  <c r="P113" i="1"/>
  <c r="M113" i="1"/>
  <c r="J113" i="1"/>
  <c r="BK112" i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BK111" i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Y111" i="1"/>
  <c r="V111" i="1"/>
  <c r="S111" i="1"/>
  <c r="P111" i="1"/>
  <c r="M111" i="1"/>
  <c r="J111" i="1"/>
  <c r="BK110" i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AH110" i="1"/>
  <c r="AE110" i="1"/>
  <c r="AB110" i="1"/>
  <c r="Y110" i="1"/>
  <c r="V110" i="1"/>
  <c r="S110" i="1"/>
  <c r="P110" i="1"/>
  <c r="M110" i="1"/>
  <c r="J110" i="1"/>
  <c r="BK109" i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AK109" i="1"/>
  <c r="AH109" i="1"/>
  <c r="AE109" i="1"/>
  <c r="AB109" i="1"/>
  <c r="Y109" i="1"/>
  <c r="V109" i="1"/>
  <c r="S109" i="1"/>
  <c r="P109" i="1"/>
  <c r="M109" i="1"/>
  <c r="J109" i="1"/>
  <c r="BK108" i="1"/>
  <c r="BH108" i="1"/>
  <c r="BG108" i="1"/>
  <c r="BE108" i="1"/>
  <c r="BD108" i="1"/>
  <c r="BB108" i="1"/>
  <c r="BA108" i="1"/>
  <c r="AY108" i="1"/>
  <c r="AX108" i="1"/>
  <c r="AV108" i="1"/>
  <c r="AU108" i="1"/>
  <c r="AQ108" i="1"/>
  <c r="AN108" i="1"/>
  <c r="AK108" i="1"/>
  <c r="AH108" i="1"/>
  <c r="AE108" i="1"/>
  <c r="AB108" i="1"/>
  <c r="Y108" i="1"/>
  <c r="V108" i="1"/>
  <c r="S108" i="1"/>
  <c r="P108" i="1"/>
  <c r="M108" i="1"/>
  <c r="J108" i="1"/>
  <c r="BK107" i="1"/>
  <c r="AA106" i="1"/>
  <c r="BM105" i="1"/>
  <c r="BN105" i="1" s="1"/>
  <c r="BK105" i="1"/>
  <c r="BL105" i="1" s="1"/>
  <c r="BM104" i="1"/>
  <c r="BN104" i="1" s="1"/>
  <c r="BK104" i="1"/>
  <c r="BL104" i="1" s="1"/>
  <c r="BM101" i="1"/>
  <c r="BN101" i="1" s="1"/>
  <c r="BK101" i="1"/>
  <c r="BL101" i="1" s="1"/>
  <c r="BM100" i="1"/>
  <c r="BN100" i="1" s="1"/>
  <c r="BK100" i="1"/>
  <c r="BL100" i="1" s="1"/>
  <c r="BK99" i="1"/>
  <c r="BK9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Y98" i="1"/>
  <c r="V98" i="1"/>
  <c r="S98" i="1"/>
  <c r="P98" i="1"/>
  <c r="M98" i="1"/>
  <c r="J98" i="1"/>
  <c r="BK97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K96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S96" i="1"/>
  <c r="P96" i="1"/>
  <c r="M96" i="1"/>
  <c r="J96" i="1"/>
  <c r="BK95" i="1"/>
  <c r="BH95" i="1"/>
  <c r="BG95" i="1"/>
  <c r="BE95" i="1"/>
  <c r="BD95" i="1"/>
  <c r="BB95" i="1"/>
  <c r="BA95" i="1"/>
  <c r="AY95" i="1"/>
  <c r="AX95" i="1"/>
  <c r="AV95" i="1"/>
  <c r="AU95" i="1"/>
  <c r="AQ95" i="1"/>
  <c r="AN95" i="1"/>
  <c r="AK95" i="1"/>
  <c r="AH95" i="1"/>
  <c r="AE95" i="1"/>
  <c r="AB95" i="1"/>
  <c r="Y95" i="1"/>
  <c r="V95" i="1"/>
  <c r="S95" i="1"/>
  <c r="P95" i="1"/>
  <c r="M95" i="1"/>
  <c r="J95" i="1"/>
  <c r="AP94" i="1"/>
  <c r="AO94" i="1"/>
  <c r="AM94" i="1"/>
  <c r="AL94" i="1"/>
  <c r="AJ94" i="1"/>
  <c r="AI94" i="1"/>
  <c r="AG94" i="1"/>
  <c r="AF94" i="1"/>
  <c r="AD94" i="1"/>
  <c r="AC94" i="1"/>
  <c r="AA94" i="1"/>
  <c r="Z94" i="1"/>
  <c r="X94" i="1"/>
  <c r="W94" i="1"/>
  <c r="U94" i="1"/>
  <c r="T94" i="1"/>
  <c r="R94" i="1"/>
  <c r="Q94" i="1"/>
  <c r="O94" i="1"/>
  <c r="N94" i="1"/>
  <c r="L94" i="1"/>
  <c r="K94" i="1"/>
  <c r="I94" i="1"/>
  <c r="H94" i="1"/>
  <c r="BM93" i="1"/>
  <c r="BN93" i="1" s="1"/>
  <c r="BK93" i="1"/>
  <c r="BL93" i="1" s="1"/>
  <c r="BM92" i="1"/>
  <c r="BN92" i="1" s="1"/>
  <c r="BK92" i="1"/>
  <c r="BL92" i="1" s="1"/>
  <c r="BK91" i="1"/>
  <c r="BK90" i="1"/>
  <c r="BH90" i="1"/>
  <c r="BG90" i="1"/>
  <c r="BE90" i="1"/>
  <c r="BD90" i="1"/>
  <c r="BB90" i="1"/>
  <c r="BA90" i="1"/>
  <c r="AY90" i="1"/>
  <c r="AY88" i="1" s="1"/>
  <c r="AX90" i="1"/>
  <c r="AV90" i="1"/>
  <c r="AU90" i="1"/>
  <c r="AQ90" i="1"/>
  <c r="AN90" i="1"/>
  <c r="AK90" i="1"/>
  <c r="AH90" i="1"/>
  <c r="AE90" i="1"/>
  <c r="AB90" i="1"/>
  <c r="Y90" i="1"/>
  <c r="V90" i="1"/>
  <c r="S90" i="1"/>
  <c r="S88" i="1" s="1"/>
  <c r="P90" i="1"/>
  <c r="M90" i="1"/>
  <c r="J90" i="1"/>
  <c r="BK89" i="1"/>
  <c r="BH89" i="1"/>
  <c r="BG89" i="1"/>
  <c r="BE89" i="1"/>
  <c r="BD89" i="1"/>
  <c r="BB89" i="1"/>
  <c r="BA89" i="1"/>
  <c r="AY89" i="1"/>
  <c r="AX89" i="1"/>
  <c r="AV89" i="1"/>
  <c r="AU89" i="1"/>
  <c r="AQ89" i="1"/>
  <c r="AN89" i="1"/>
  <c r="AK89" i="1"/>
  <c r="AH89" i="1"/>
  <c r="AE89" i="1"/>
  <c r="AB89" i="1"/>
  <c r="Y89" i="1"/>
  <c r="V89" i="1"/>
  <c r="S89" i="1"/>
  <c r="P89" i="1"/>
  <c r="M89" i="1"/>
  <c r="J89" i="1"/>
  <c r="AP88" i="1"/>
  <c r="AO88" i="1"/>
  <c r="AM88" i="1"/>
  <c r="AL88" i="1"/>
  <c r="AJ88" i="1"/>
  <c r="AI88" i="1"/>
  <c r="AG88" i="1"/>
  <c r="AF88" i="1"/>
  <c r="AD88" i="1"/>
  <c r="AC88" i="1"/>
  <c r="AA88" i="1"/>
  <c r="Z88" i="1"/>
  <c r="X88" i="1"/>
  <c r="W88" i="1"/>
  <c r="U88" i="1"/>
  <c r="T88" i="1"/>
  <c r="R88" i="1"/>
  <c r="Q88" i="1"/>
  <c r="O88" i="1"/>
  <c r="N88" i="1"/>
  <c r="L88" i="1"/>
  <c r="K88" i="1"/>
  <c r="I88" i="1"/>
  <c r="H88" i="1"/>
  <c r="BM87" i="1"/>
  <c r="BN87" i="1" s="1"/>
  <c r="BK87" i="1"/>
  <c r="BL87" i="1" s="1"/>
  <c r="BK86" i="1"/>
  <c r="BK85" i="1"/>
  <c r="BK84" i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K83" i="1"/>
  <c r="BH83" i="1"/>
  <c r="BG83" i="1"/>
  <c r="BE83" i="1"/>
  <c r="BD83" i="1"/>
  <c r="BB83" i="1"/>
  <c r="BA83" i="1"/>
  <c r="AY83" i="1"/>
  <c r="AX83" i="1"/>
  <c r="AV83" i="1"/>
  <c r="AU83" i="1"/>
  <c r="AQ83" i="1"/>
  <c r="AN83" i="1"/>
  <c r="AK83" i="1"/>
  <c r="AH83" i="1"/>
  <c r="AE83" i="1"/>
  <c r="AB83" i="1"/>
  <c r="Y83" i="1"/>
  <c r="V83" i="1"/>
  <c r="S83" i="1"/>
  <c r="P83" i="1"/>
  <c r="M83" i="1"/>
  <c r="J83" i="1"/>
  <c r="BK82" i="1"/>
  <c r="BK81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BF81" i="1" s="1"/>
  <c r="Y81" i="1"/>
  <c r="V81" i="1"/>
  <c r="S81" i="1"/>
  <c r="P81" i="1"/>
  <c r="M81" i="1"/>
  <c r="J81" i="1"/>
  <c r="BK80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K79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K78" i="1"/>
  <c r="BH78" i="1"/>
  <c r="BG78" i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BC78" i="1" s="1"/>
  <c r="P78" i="1"/>
  <c r="M78" i="1"/>
  <c r="J78" i="1"/>
  <c r="BK77" i="1"/>
  <c r="BK76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K75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S75" i="1"/>
  <c r="P75" i="1"/>
  <c r="M75" i="1"/>
  <c r="J75" i="1"/>
  <c r="BK74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Y74" i="1"/>
  <c r="V74" i="1"/>
  <c r="S74" i="1"/>
  <c r="P74" i="1"/>
  <c r="M74" i="1"/>
  <c r="J74" i="1"/>
  <c r="BK73" i="1"/>
  <c r="BK72" i="1"/>
  <c r="BL72" i="1" s="1"/>
  <c r="AQ72" i="1"/>
  <c r="AN72" i="1"/>
  <c r="AK72" i="1"/>
  <c r="AH72" i="1"/>
  <c r="AE72" i="1"/>
  <c r="AE70" i="1" s="1"/>
  <c r="AB72" i="1"/>
  <c r="Y72" i="1"/>
  <c r="V72" i="1"/>
  <c r="S72" i="1"/>
  <c r="P72" i="1"/>
  <c r="M72" i="1"/>
  <c r="J72" i="1"/>
  <c r="BK71" i="1"/>
  <c r="BL71" i="1" s="1"/>
  <c r="AQ71" i="1"/>
  <c r="AN71" i="1"/>
  <c r="AK71" i="1"/>
  <c r="AH71" i="1"/>
  <c r="AE71" i="1"/>
  <c r="AB71" i="1"/>
  <c r="Y71" i="1"/>
  <c r="V71" i="1"/>
  <c r="S71" i="1"/>
  <c r="P71" i="1"/>
  <c r="M71" i="1"/>
  <c r="J71" i="1"/>
  <c r="BK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K69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K68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K67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K66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K65" i="1"/>
  <c r="BK64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K63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K62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K61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K60" i="1"/>
  <c r="BK59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K58" i="1"/>
  <c r="BH58" i="1"/>
  <c r="BG58" i="1"/>
  <c r="BE58" i="1"/>
  <c r="BD58" i="1"/>
  <c r="BB58" i="1"/>
  <c r="BA58" i="1"/>
  <c r="BA57" i="1" s="1"/>
  <c r="AY58" i="1"/>
  <c r="AX58" i="1"/>
  <c r="AV58" i="1"/>
  <c r="AU58" i="1"/>
  <c r="AQ58" i="1"/>
  <c r="AN58" i="1"/>
  <c r="AK58" i="1"/>
  <c r="AH58" i="1"/>
  <c r="AE58" i="1"/>
  <c r="AB58" i="1"/>
  <c r="Y58" i="1"/>
  <c r="V58" i="1"/>
  <c r="V57" i="1" s="1"/>
  <c r="S58" i="1"/>
  <c r="P58" i="1"/>
  <c r="M58" i="1"/>
  <c r="J58" i="1"/>
  <c r="BK57" i="1"/>
  <c r="AP56" i="1"/>
  <c r="AO56" i="1"/>
  <c r="AM56" i="1"/>
  <c r="AL56" i="1"/>
  <c r="AJ56" i="1"/>
  <c r="AI56" i="1"/>
  <c r="AG56" i="1"/>
  <c r="AF56" i="1"/>
  <c r="AD56" i="1"/>
  <c r="AC56" i="1"/>
  <c r="AA56" i="1"/>
  <c r="Z56" i="1"/>
  <c r="X56" i="1"/>
  <c r="W56" i="1"/>
  <c r="U56" i="1"/>
  <c r="T56" i="1"/>
  <c r="R56" i="1"/>
  <c r="Q56" i="1"/>
  <c r="O56" i="1"/>
  <c r="N56" i="1"/>
  <c r="L56" i="1"/>
  <c r="K56" i="1"/>
  <c r="I56" i="1"/>
  <c r="H56" i="1"/>
  <c r="BM55" i="1"/>
  <c r="BN55" i="1" s="1"/>
  <c r="BK55" i="1"/>
  <c r="BL55" i="1" s="1"/>
  <c r="BK54" i="1"/>
  <c r="BK53" i="1"/>
  <c r="BK52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K51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K50" i="1"/>
  <c r="BH50" i="1"/>
  <c r="BG50" i="1"/>
  <c r="BE50" i="1"/>
  <c r="BD50" i="1"/>
  <c r="BB50" i="1"/>
  <c r="BA50" i="1"/>
  <c r="AY50" i="1"/>
  <c r="AX50" i="1"/>
  <c r="AV50" i="1"/>
  <c r="AU50" i="1"/>
  <c r="AQ50" i="1"/>
  <c r="AN50" i="1"/>
  <c r="AK50" i="1"/>
  <c r="AH50" i="1"/>
  <c r="AE50" i="1"/>
  <c r="AB50" i="1"/>
  <c r="Y50" i="1"/>
  <c r="V50" i="1"/>
  <c r="S50" i="1"/>
  <c r="P50" i="1"/>
  <c r="M50" i="1"/>
  <c r="J50" i="1"/>
  <c r="BK49" i="1"/>
  <c r="BK48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K47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K46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K45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K44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BK43" i="1"/>
  <c r="AP42" i="1"/>
  <c r="AO42" i="1"/>
  <c r="AM42" i="1"/>
  <c r="AL42" i="1"/>
  <c r="AJ42" i="1"/>
  <c r="AI42" i="1"/>
  <c r="AG42" i="1"/>
  <c r="AF42" i="1"/>
  <c r="AD42" i="1"/>
  <c r="AC42" i="1"/>
  <c r="AA42" i="1"/>
  <c r="Z42" i="1"/>
  <c r="X42" i="1"/>
  <c r="W42" i="1"/>
  <c r="U42" i="1"/>
  <c r="T42" i="1"/>
  <c r="R42" i="1"/>
  <c r="Q42" i="1"/>
  <c r="O42" i="1"/>
  <c r="N42" i="1"/>
  <c r="L42" i="1"/>
  <c r="K42" i="1"/>
  <c r="I42" i="1"/>
  <c r="H42" i="1"/>
  <c r="BM41" i="1"/>
  <c r="BN41" i="1" s="1"/>
  <c r="BK41" i="1"/>
  <c r="BL41" i="1" s="1"/>
  <c r="BK40" i="1"/>
  <c r="BK39" i="1"/>
  <c r="BM38" i="1"/>
  <c r="BK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M37" i="1"/>
  <c r="BK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BK36" i="1"/>
  <c r="BH36" i="1"/>
  <c r="BG36" i="1"/>
  <c r="BE36" i="1"/>
  <c r="BD36" i="1"/>
  <c r="BB36" i="1"/>
  <c r="BA36" i="1"/>
  <c r="AY36" i="1"/>
  <c r="AX36" i="1"/>
  <c r="AV36" i="1"/>
  <c r="AU36" i="1"/>
  <c r="V36" i="1"/>
  <c r="S36" i="1"/>
  <c r="M36" i="1"/>
  <c r="J36" i="1"/>
  <c r="BK35" i="1"/>
  <c r="BH35" i="1"/>
  <c r="BG35" i="1"/>
  <c r="BE35" i="1"/>
  <c r="BD35" i="1"/>
  <c r="BB35" i="1"/>
  <c r="BA35" i="1"/>
  <c r="AY35" i="1"/>
  <c r="AX35" i="1"/>
  <c r="AV35" i="1"/>
  <c r="AU35" i="1"/>
  <c r="V35" i="1"/>
  <c r="P35" i="1"/>
  <c r="AP34" i="1"/>
  <c r="AO34" i="1"/>
  <c r="AM34" i="1"/>
  <c r="AL34" i="1"/>
  <c r="AJ34" i="1"/>
  <c r="AI34" i="1"/>
  <c r="AG34" i="1"/>
  <c r="AF34" i="1"/>
  <c r="AD34" i="1"/>
  <c r="AC34" i="1"/>
  <c r="AA34" i="1"/>
  <c r="Z34" i="1"/>
  <c r="X34" i="1"/>
  <c r="W34" i="1"/>
  <c r="U34" i="1"/>
  <c r="T34" i="1"/>
  <c r="R34" i="1"/>
  <c r="Q34" i="1"/>
  <c r="O34" i="1"/>
  <c r="N34" i="1"/>
  <c r="L34" i="1"/>
  <c r="K34" i="1"/>
  <c r="I34" i="1"/>
  <c r="H34" i="1"/>
  <c r="BM33" i="1"/>
  <c r="BN33" i="1" s="1"/>
  <c r="BK33" i="1"/>
  <c r="BL33" i="1" s="1"/>
  <c r="BM31" i="1"/>
  <c r="BN31" i="1" s="1"/>
  <c r="BK31" i="1"/>
  <c r="BL31" i="1" s="1"/>
  <c r="BK30" i="1"/>
  <c r="BH30" i="1"/>
  <c r="BG30" i="1"/>
  <c r="BE30" i="1"/>
  <c r="BD30" i="1"/>
  <c r="BB30" i="1"/>
  <c r="BA30" i="1"/>
  <c r="AY30" i="1"/>
  <c r="AX30" i="1"/>
  <c r="AV30" i="1"/>
  <c r="AU30" i="1"/>
  <c r="BK29" i="1"/>
  <c r="BH29" i="1"/>
  <c r="BG29" i="1"/>
  <c r="BE29" i="1"/>
  <c r="BD29" i="1"/>
  <c r="BB29" i="1"/>
  <c r="BA29" i="1"/>
  <c r="AY29" i="1"/>
  <c r="AX29" i="1"/>
  <c r="AV29" i="1"/>
  <c r="AU29" i="1"/>
  <c r="BK28" i="1"/>
  <c r="BH28" i="1"/>
  <c r="BG28" i="1"/>
  <c r="BE28" i="1"/>
  <c r="BD28" i="1"/>
  <c r="BB28" i="1"/>
  <c r="BA28" i="1"/>
  <c r="AY28" i="1"/>
  <c r="AX28" i="1"/>
  <c r="AV28" i="1"/>
  <c r="AU28" i="1"/>
  <c r="AP27" i="1"/>
  <c r="AO27" i="1"/>
  <c r="AM27" i="1"/>
  <c r="AL27" i="1"/>
  <c r="AJ27" i="1"/>
  <c r="AI27" i="1"/>
  <c r="AG27" i="1"/>
  <c r="AF27" i="1"/>
  <c r="AD27" i="1"/>
  <c r="AC27" i="1"/>
  <c r="AA27" i="1"/>
  <c r="Z27" i="1"/>
  <c r="X27" i="1"/>
  <c r="W27" i="1"/>
  <c r="U27" i="1"/>
  <c r="T27" i="1"/>
  <c r="R27" i="1"/>
  <c r="Q27" i="1"/>
  <c r="O27" i="1"/>
  <c r="N27" i="1"/>
  <c r="L27" i="1"/>
  <c r="K27" i="1"/>
  <c r="I27" i="1"/>
  <c r="H27" i="1"/>
  <c r="BM26" i="1"/>
  <c r="BN26" i="1" s="1"/>
  <c r="BK26" i="1"/>
  <c r="BL26" i="1" s="1"/>
  <c r="BK25" i="1"/>
  <c r="BK24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Y24" i="1"/>
  <c r="V24" i="1"/>
  <c r="S24" i="1"/>
  <c r="P24" i="1"/>
  <c r="M24" i="1"/>
  <c r="J24" i="1"/>
  <c r="BK23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B23" i="1"/>
  <c r="Y23" i="1"/>
  <c r="V23" i="1"/>
  <c r="S23" i="1"/>
  <c r="P23" i="1"/>
  <c r="M23" i="1"/>
  <c r="J23" i="1"/>
  <c r="BK22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P22" i="1"/>
  <c r="M22" i="1"/>
  <c r="J22" i="1"/>
  <c r="AP21" i="1"/>
  <c r="AO21" i="1"/>
  <c r="AM21" i="1"/>
  <c r="AL21" i="1"/>
  <c r="AJ21" i="1"/>
  <c r="AI21" i="1"/>
  <c r="AG21" i="1"/>
  <c r="AF21" i="1"/>
  <c r="AD21" i="1"/>
  <c r="AC21" i="1"/>
  <c r="AA21" i="1"/>
  <c r="Z21" i="1"/>
  <c r="X21" i="1"/>
  <c r="W21" i="1"/>
  <c r="U21" i="1"/>
  <c r="T21" i="1"/>
  <c r="R21" i="1"/>
  <c r="Q21" i="1"/>
  <c r="O21" i="1"/>
  <c r="N21" i="1"/>
  <c r="L21" i="1"/>
  <c r="K21" i="1"/>
  <c r="I21" i="1"/>
  <c r="H21" i="1"/>
  <c r="BK20" i="1"/>
  <c r="BK19" i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R33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E16" i="4" s="1"/>
  <c r="J19" i="1"/>
  <c r="D16" i="4" s="1"/>
  <c r="BM18" i="1"/>
  <c r="BK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M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K15" i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K14" i="1"/>
  <c r="BH14" i="1"/>
  <c r="BG14" i="1"/>
  <c r="BE14" i="1"/>
  <c r="BD14" i="1"/>
  <c r="BB14" i="1"/>
  <c r="BA14" i="1"/>
  <c r="AY14" i="1"/>
  <c r="AX14" i="1"/>
  <c r="AV14" i="1"/>
  <c r="AU14" i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P14" i="1"/>
  <c r="M14" i="1"/>
  <c r="J14" i="1"/>
  <c r="BK13" i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K12" i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K11" i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BK10" i="1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K9" i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AP8" i="1"/>
  <c r="AO8" i="1"/>
  <c r="AM8" i="1"/>
  <c r="AL8" i="1"/>
  <c r="AJ8" i="1"/>
  <c r="AI8" i="1"/>
  <c r="AG8" i="1"/>
  <c r="AF8" i="1"/>
  <c r="AD8" i="1"/>
  <c r="AC8" i="1"/>
  <c r="AA8" i="1"/>
  <c r="Z8" i="1"/>
  <c r="X8" i="1"/>
  <c r="W8" i="1"/>
  <c r="U8" i="1"/>
  <c r="T8" i="1"/>
  <c r="R8" i="1"/>
  <c r="Q8" i="1"/>
  <c r="O8" i="1"/>
  <c r="N8" i="1"/>
  <c r="L8" i="1"/>
  <c r="K8" i="1"/>
  <c r="I8" i="1"/>
  <c r="H8" i="1"/>
  <c r="AQ5" i="1"/>
  <c r="AN5" i="1"/>
  <c r="AK5" i="1"/>
  <c r="AH5" i="1"/>
  <c r="AE5" i="1"/>
  <c r="S5" i="1"/>
  <c r="M5" i="1"/>
  <c r="J5" i="1"/>
  <c r="AZ304" i="1" l="1"/>
  <c r="BC195" i="1"/>
  <c r="BG199" i="1"/>
  <c r="AZ247" i="1"/>
  <c r="O7" i="4"/>
  <c r="O15" i="4"/>
  <c r="AV49" i="1"/>
  <c r="BL49" i="1" s="1"/>
  <c r="BL244" i="1"/>
  <c r="BC320" i="1"/>
  <c r="BF348" i="1"/>
  <c r="BI23" i="1"/>
  <c r="BL24" i="1"/>
  <c r="G13" i="4"/>
  <c r="BL110" i="1"/>
  <c r="BL209" i="1"/>
  <c r="AX21" i="1"/>
  <c r="BL98" i="1"/>
  <c r="BL120" i="1"/>
  <c r="G7" i="4"/>
  <c r="G15" i="4"/>
  <c r="T15" i="4" s="1"/>
  <c r="BL50" i="1"/>
  <c r="AX82" i="1"/>
  <c r="BL97" i="1"/>
  <c r="Y21" i="1"/>
  <c r="AN34" i="1"/>
  <c r="BL59" i="1"/>
  <c r="BL61" i="1"/>
  <c r="M70" i="1"/>
  <c r="AV88" i="1"/>
  <c r="BL261" i="1"/>
  <c r="AZ263" i="1"/>
  <c r="P70" i="1"/>
  <c r="BC271" i="1"/>
  <c r="BI277" i="1"/>
  <c r="P49" i="1"/>
  <c r="BH243" i="1"/>
  <c r="Y88" i="1"/>
  <c r="BB88" i="1"/>
  <c r="BL283" i="1"/>
  <c r="V88" i="1"/>
  <c r="BA88" i="1"/>
  <c r="BH179" i="1"/>
  <c r="AX57" i="1"/>
  <c r="AH82" i="1"/>
  <c r="BC117" i="1"/>
  <c r="BL175" i="1"/>
  <c r="BL195" i="1"/>
  <c r="AZ227" i="1"/>
  <c r="BL237" i="1"/>
  <c r="BL282" i="1"/>
  <c r="AZ296" i="1"/>
  <c r="BL329" i="1"/>
  <c r="BL339" i="1"/>
  <c r="BF78" i="1"/>
  <c r="BG77" i="1"/>
  <c r="BI81" i="1"/>
  <c r="BL81" i="1"/>
  <c r="AQ82" i="1"/>
  <c r="BG88" i="1"/>
  <c r="BL111" i="1"/>
  <c r="BL114" i="1"/>
  <c r="BI271" i="1"/>
  <c r="BC277" i="1"/>
  <c r="AZ295" i="1"/>
  <c r="BL70" i="1"/>
  <c r="BL271" i="1"/>
  <c r="BL109" i="1"/>
  <c r="BL192" i="1"/>
  <c r="BD60" i="1"/>
  <c r="BL67" i="1"/>
  <c r="BL229" i="1"/>
  <c r="J226" i="1"/>
  <c r="AV226" i="1"/>
  <c r="P302" i="1"/>
  <c r="AX302" i="1"/>
  <c r="BL346" i="1"/>
  <c r="BE107" i="1"/>
  <c r="BC24" i="1"/>
  <c r="Y94" i="1"/>
  <c r="BL155" i="1"/>
  <c r="BL185" i="1"/>
  <c r="AZ187" i="1"/>
  <c r="BF193" i="1"/>
  <c r="BI196" i="1"/>
  <c r="BL197" i="1"/>
  <c r="BL200" i="1"/>
  <c r="BC207" i="1"/>
  <c r="BL228" i="1"/>
  <c r="AY302" i="1"/>
  <c r="BF341" i="1"/>
  <c r="BI344" i="1"/>
  <c r="AY21" i="1"/>
  <c r="AY25" i="1" s="1"/>
  <c r="BG49" i="1"/>
  <c r="AB57" i="1"/>
  <c r="BD57" i="1"/>
  <c r="AZ68" i="1"/>
  <c r="BH49" i="1"/>
  <c r="BG60" i="1"/>
  <c r="BL63" i="1"/>
  <c r="BL76" i="1"/>
  <c r="BL90" i="1"/>
  <c r="BL124" i="1"/>
  <c r="BL148" i="1"/>
  <c r="BL196" i="1"/>
  <c r="BL221" i="1"/>
  <c r="BB226" i="1"/>
  <c r="BL246" i="1"/>
  <c r="AB21" i="1"/>
  <c r="BD21" i="1"/>
  <c r="BG107" i="1"/>
  <c r="BD27" i="1"/>
  <c r="AK94" i="1"/>
  <c r="BH43" i="1"/>
  <c r="AE302" i="1"/>
  <c r="AE306" i="1" s="1"/>
  <c r="BF305" i="1"/>
  <c r="BL144" i="1"/>
  <c r="AU294" i="1"/>
  <c r="BM96" i="1"/>
  <c r="AV20" i="1"/>
  <c r="BL20" i="1" s="1"/>
  <c r="BE8" i="1"/>
  <c r="BE21" i="1"/>
  <c r="BL29" i="1"/>
  <c r="BL295" i="1"/>
  <c r="BC46" i="1"/>
  <c r="BB43" i="1"/>
  <c r="AU94" i="1"/>
  <c r="BL176" i="1"/>
  <c r="BC257" i="1"/>
  <c r="BL270" i="1"/>
  <c r="BL328" i="1"/>
  <c r="BF335" i="1"/>
  <c r="BI338" i="1"/>
  <c r="BL338" i="1"/>
  <c r="AQ73" i="1"/>
  <c r="AN57" i="1"/>
  <c r="BL12" i="1"/>
  <c r="BM281" i="1"/>
  <c r="AQ34" i="1"/>
  <c r="AQ39" i="1" s="1"/>
  <c r="AZ23" i="1"/>
  <c r="BC59" i="1"/>
  <c r="M94" i="1"/>
  <c r="AV94" i="1"/>
  <c r="BL157" i="1"/>
  <c r="BC256" i="1"/>
  <c r="BL269" i="1"/>
  <c r="BL287" i="1"/>
  <c r="BC110" i="1"/>
  <c r="BL117" i="1"/>
  <c r="BL138" i="1"/>
  <c r="BL235" i="1"/>
  <c r="BF258" i="1"/>
  <c r="BI261" i="1"/>
  <c r="BL262" i="1"/>
  <c r="AZ288" i="1"/>
  <c r="BH199" i="1"/>
  <c r="BI202" i="1"/>
  <c r="BI273" i="1"/>
  <c r="BM282" i="1"/>
  <c r="AZ283" i="1"/>
  <c r="BC339" i="1"/>
  <c r="BL201" i="1"/>
  <c r="BF212" i="1"/>
  <c r="AE226" i="1"/>
  <c r="AE241" i="1" s="1"/>
  <c r="BL231" i="1"/>
  <c r="AY226" i="1"/>
  <c r="V226" i="1"/>
  <c r="AU334" i="1"/>
  <c r="BL296" i="1"/>
  <c r="BB302" i="1"/>
  <c r="BF340" i="1"/>
  <c r="BI343" i="1"/>
  <c r="AY20" i="1"/>
  <c r="AH43" i="1"/>
  <c r="BG43" i="1"/>
  <c r="BG42" i="1" s="1"/>
  <c r="AU65" i="1"/>
  <c r="BI75" i="1"/>
  <c r="BH88" i="1"/>
  <c r="AV179" i="1"/>
  <c r="BL187" i="1"/>
  <c r="BH226" i="1"/>
  <c r="BC235" i="1"/>
  <c r="Y243" i="1"/>
  <c r="BF245" i="1"/>
  <c r="BC282" i="1"/>
  <c r="BC336" i="1"/>
  <c r="BL177" i="1"/>
  <c r="AN43" i="1"/>
  <c r="BB255" i="1"/>
  <c r="BH8" i="1"/>
  <c r="AK60" i="1"/>
  <c r="AZ84" i="1"/>
  <c r="BL47" i="1"/>
  <c r="AV65" i="1"/>
  <c r="BL65" i="1" s="1"/>
  <c r="AU8" i="1"/>
  <c r="AU49" i="1"/>
  <c r="BC318" i="1"/>
  <c r="AV21" i="1"/>
  <c r="AU73" i="1"/>
  <c r="J88" i="1"/>
  <c r="AU88" i="1"/>
  <c r="AE94" i="1"/>
  <c r="BE94" i="1"/>
  <c r="BI118" i="1"/>
  <c r="BF236" i="1"/>
  <c r="Y280" i="1"/>
  <c r="BF286" i="1"/>
  <c r="AK302" i="1"/>
  <c r="BL343" i="1"/>
  <c r="AZ344" i="1"/>
  <c r="AQ65" i="1"/>
  <c r="AV8" i="1"/>
  <c r="AV99" i="1" s="1"/>
  <c r="BL99" i="1" s="1"/>
  <c r="BC321" i="1"/>
  <c r="AV57" i="1"/>
  <c r="AV60" i="1"/>
  <c r="BL60" i="1" s="1"/>
  <c r="AX77" i="1"/>
  <c r="BF84" i="1"/>
  <c r="BH94" i="1"/>
  <c r="BF114" i="1"/>
  <c r="BL178" i="1"/>
  <c r="BB179" i="1"/>
  <c r="S199" i="1"/>
  <c r="BC202" i="1"/>
  <c r="BF204" i="1"/>
  <c r="AE205" i="1"/>
  <c r="AH205" i="1"/>
  <c r="BC223" i="1"/>
  <c r="BC272" i="1"/>
  <c r="BF275" i="1"/>
  <c r="BI286" i="1"/>
  <c r="AN302" i="1"/>
  <c r="BF318" i="1"/>
  <c r="BI350" i="1"/>
  <c r="BI356" i="1"/>
  <c r="BE88" i="1"/>
  <c r="BE91" i="1" s="1"/>
  <c r="AU82" i="1"/>
  <c r="BL137" i="1"/>
  <c r="BF303" i="1"/>
  <c r="BM23" i="1"/>
  <c r="AV73" i="1"/>
  <c r="BL73" i="1" s="1"/>
  <c r="BL219" i="1"/>
  <c r="BM246" i="1"/>
  <c r="AH21" i="1"/>
  <c r="BL35" i="1"/>
  <c r="BB8" i="1"/>
  <c r="BB306" i="1" s="1"/>
  <c r="AY77" i="1"/>
  <c r="BL96" i="1"/>
  <c r="BL147" i="1"/>
  <c r="BL159" i="1"/>
  <c r="BL171" i="1"/>
  <c r="BL240" i="1"/>
  <c r="AX243" i="1"/>
  <c r="V294" i="1"/>
  <c r="BL13" i="1"/>
  <c r="AB49" i="1"/>
  <c r="BD49" i="1"/>
  <c r="BF52" i="1"/>
  <c r="AY57" i="1"/>
  <c r="AY60" i="1"/>
  <c r="AB70" i="1"/>
  <c r="BA77" i="1"/>
  <c r="AE82" i="1"/>
  <c r="BE82" i="1"/>
  <c r="BG82" i="1"/>
  <c r="BL150" i="1"/>
  <c r="BE179" i="1"/>
  <c r="BL193" i="1"/>
  <c r="BC197" i="1"/>
  <c r="Y199" i="1"/>
  <c r="BB199" i="1"/>
  <c r="J216" i="1"/>
  <c r="AU216" i="1"/>
  <c r="M216" i="1"/>
  <c r="M224" i="1" s="1"/>
  <c r="AZ267" i="1"/>
  <c r="Y294" i="1"/>
  <c r="BL326" i="1"/>
  <c r="AZ339" i="1"/>
  <c r="S7" i="4"/>
  <c r="S15" i="4"/>
  <c r="AH88" i="1"/>
  <c r="BA8" i="1"/>
  <c r="BA91" i="1" s="1"/>
  <c r="BH73" i="1"/>
  <c r="AX8" i="1"/>
  <c r="AX25" i="1" s="1"/>
  <c r="BL130" i="1"/>
  <c r="BB27" i="1"/>
  <c r="S73" i="1"/>
  <c r="AY73" i="1"/>
  <c r="BB77" i="1"/>
  <c r="BL129" i="1"/>
  <c r="BF180" i="1"/>
  <c r="BF179" i="1" s="1"/>
  <c r="BD199" i="1"/>
  <c r="BL204" i="1"/>
  <c r="BL206" i="1"/>
  <c r="AZ244" i="1"/>
  <c r="BM263" i="1"/>
  <c r="BI354" i="1"/>
  <c r="AZ358" i="1"/>
  <c r="BC360" i="1"/>
  <c r="BH107" i="1"/>
  <c r="BL151" i="1"/>
  <c r="BI36" i="1"/>
  <c r="BL48" i="1"/>
  <c r="BL52" i="1"/>
  <c r="BF90" i="1"/>
  <c r="BD88" i="1"/>
  <c r="AZ95" i="1"/>
  <c r="BL122" i="1"/>
  <c r="BL134" i="1"/>
  <c r="BL141" i="1"/>
  <c r="BL233" i="1"/>
  <c r="BF250" i="1"/>
  <c r="AU255" i="1"/>
  <c r="BL281" i="1"/>
  <c r="BC340" i="1"/>
  <c r="AZ350" i="1"/>
  <c r="BL356" i="1"/>
  <c r="BG20" i="1"/>
  <c r="BD34" i="1"/>
  <c r="S43" i="1"/>
  <c r="S60" i="1"/>
  <c r="Y65" i="1"/>
  <c r="BE77" i="1"/>
  <c r="AH77" i="1"/>
  <c r="V107" i="1"/>
  <c r="BL169" i="1"/>
  <c r="AN199" i="1"/>
  <c r="AX205" i="1"/>
  <c r="AV243" i="1"/>
  <c r="AU266" i="1"/>
  <c r="BK280" i="1"/>
  <c r="AE294" i="1"/>
  <c r="BF297" i="1"/>
  <c r="AK21" i="1"/>
  <c r="BH21" i="1"/>
  <c r="BE27" i="1"/>
  <c r="AE34" i="1"/>
  <c r="AE39" i="1" s="1"/>
  <c r="V43" i="1"/>
  <c r="BA43" i="1"/>
  <c r="AX49" i="1"/>
  <c r="AE57" i="1"/>
  <c r="BE57" i="1"/>
  <c r="BF59" i="1"/>
  <c r="BA60" i="1"/>
  <c r="P94" i="1"/>
  <c r="P99" i="1" s="1"/>
  <c r="AX94" i="1"/>
  <c r="AX99" i="1" s="1"/>
  <c r="AZ98" i="1"/>
  <c r="BI120" i="1"/>
  <c r="BL127" i="1"/>
  <c r="BL174" i="1"/>
  <c r="AW189" i="1"/>
  <c r="BF191" i="1"/>
  <c r="BC233" i="1"/>
  <c r="AK255" i="1"/>
  <c r="BG255" i="1"/>
  <c r="BL263" i="1"/>
  <c r="AN266" i="1"/>
  <c r="AN278" i="1" s="1"/>
  <c r="AK294" i="1"/>
  <c r="AK300" i="1" s="1"/>
  <c r="BL298" i="1"/>
  <c r="BD325" i="1"/>
  <c r="BL344" i="1"/>
  <c r="AH34" i="1"/>
  <c r="AH39" i="1" s="1"/>
  <c r="Y43" i="1"/>
  <c r="BF47" i="1"/>
  <c r="AY49" i="1"/>
  <c r="V49" i="1"/>
  <c r="BH57" i="1"/>
  <c r="BF64" i="1"/>
  <c r="BD65" i="1"/>
  <c r="BE65" i="1"/>
  <c r="AN73" i="1"/>
  <c r="BL79" i="1"/>
  <c r="AK82" i="1"/>
  <c r="BH82" i="1"/>
  <c r="M107" i="1"/>
  <c r="BL108" i="1"/>
  <c r="BF115" i="1"/>
  <c r="BI119" i="1"/>
  <c r="BL119" i="1"/>
  <c r="BL167" i="1"/>
  <c r="AV182" i="1"/>
  <c r="BB205" i="1"/>
  <c r="BF208" i="1"/>
  <c r="BD216" i="1"/>
  <c r="BE216" i="1"/>
  <c r="BL222" i="1"/>
  <c r="AX226" i="1"/>
  <c r="BC231" i="1"/>
  <c r="BF238" i="1"/>
  <c r="BI239" i="1"/>
  <c r="BF249" i="1"/>
  <c r="AN255" i="1"/>
  <c r="AQ266" i="1"/>
  <c r="BL267" i="1"/>
  <c r="BL272" i="1"/>
  <c r="BL273" i="1"/>
  <c r="BC281" i="1"/>
  <c r="AY280" i="1"/>
  <c r="BC284" i="1"/>
  <c r="BI295" i="1"/>
  <c r="AU325" i="1"/>
  <c r="BG325" i="1"/>
  <c r="BF337" i="1"/>
  <c r="BF351" i="1"/>
  <c r="AQ60" i="1"/>
  <c r="K12" i="4"/>
  <c r="AY8" i="1"/>
  <c r="BI35" i="1"/>
  <c r="BI47" i="1"/>
  <c r="BK56" i="1"/>
  <c r="AN77" i="1"/>
  <c r="BC109" i="1"/>
  <c r="BF113" i="1"/>
  <c r="BM120" i="1"/>
  <c r="BL132" i="1"/>
  <c r="BL139" i="1"/>
  <c r="BL153" i="1"/>
  <c r="BL160" i="1"/>
  <c r="BL170" i="1"/>
  <c r="BL172" i="1"/>
  <c r="AX182" i="1"/>
  <c r="BI191" i="1"/>
  <c r="AZ194" i="1"/>
  <c r="M199" i="1"/>
  <c r="AV199" i="1"/>
  <c r="BL199" i="1" s="1"/>
  <c r="BF207" i="1"/>
  <c r="BG205" i="1"/>
  <c r="BF210" i="1"/>
  <c r="V243" i="1"/>
  <c r="V253" i="1" s="1"/>
  <c r="AQ255" i="1"/>
  <c r="AQ264" i="1" s="1"/>
  <c r="BL256" i="1"/>
  <c r="BL257" i="1"/>
  <c r="BC274" i="1"/>
  <c r="AW275" i="1"/>
  <c r="BC276" i="1"/>
  <c r="BF287" i="1"/>
  <c r="BL299" i="1"/>
  <c r="BH325" i="1"/>
  <c r="BF336" i="1"/>
  <c r="BI340" i="1"/>
  <c r="BC347" i="1"/>
  <c r="BA334" i="1"/>
  <c r="BA363" i="1" s="1"/>
  <c r="BF350" i="1"/>
  <c r="BB353" i="1"/>
  <c r="BF356" i="1"/>
  <c r="AN8" i="1"/>
  <c r="AN3" i="1" s="1"/>
  <c r="Y8" i="1"/>
  <c r="Y3" i="1" s="1"/>
  <c r="BD8" i="1"/>
  <c r="AU20" i="1"/>
  <c r="J21" i="1"/>
  <c r="AU21" i="1"/>
  <c r="Y49" i="1"/>
  <c r="BB49" i="1"/>
  <c r="BL58" i="1"/>
  <c r="BE60" i="1"/>
  <c r="BG65" i="1"/>
  <c r="BH65" i="1"/>
  <c r="BI68" i="1"/>
  <c r="Y70" i="1"/>
  <c r="BM76" i="1"/>
  <c r="AQ77" i="1"/>
  <c r="AW79" i="1"/>
  <c r="AX88" i="1"/>
  <c r="BC111" i="1"/>
  <c r="BB107" i="1"/>
  <c r="BF112" i="1"/>
  <c r="BL191" i="1"/>
  <c r="BC201" i="1"/>
  <c r="AB205" i="1"/>
  <c r="BD205" i="1"/>
  <c r="BI209" i="1"/>
  <c r="AN216" i="1"/>
  <c r="BF235" i="1"/>
  <c r="BI238" i="1"/>
  <c r="BF246" i="1"/>
  <c r="BF247" i="1"/>
  <c r="BI250" i="1"/>
  <c r="BM256" i="1"/>
  <c r="BM257" i="1"/>
  <c r="BC261" i="1"/>
  <c r="BA255" i="1"/>
  <c r="BF283" i="1"/>
  <c r="BI287" i="1"/>
  <c r="BC346" i="1"/>
  <c r="BL9" i="1"/>
  <c r="BA34" i="1"/>
  <c r="BA39" i="1" s="1"/>
  <c r="P8" i="1"/>
  <c r="K6" i="4"/>
  <c r="BL69" i="1"/>
  <c r="BC81" i="1"/>
  <c r="AW83" i="1"/>
  <c r="BF111" i="1"/>
  <c r="BI114" i="1"/>
  <c r="BL115" i="1"/>
  <c r="BL190" i="1"/>
  <c r="BM212" i="1"/>
  <c r="AB226" i="1"/>
  <c r="V302" i="1"/>
  <c r="BA20" i="1"/>
  <c r="BG8" i="1"/>
  <c r="BG264" i="1" s="1"/>
  <c r="BL11" i="1"/>
  <c r="P186" i="1"/>
  <c r="P188" i="1" s="1"/>
  <c r="BL168" i="1"/>
  <c r="BE199" i="1"/>
  <c r="BL10" i="1"/>
  <c r="P21" i="1"/>
  <c r="AK43" i="1"/>
  <c r="BI45" i="1"/>
  <c r="AU43" i="1"/>
  <c r="AU42" i="1" s="1"/>
  <c r="AE49" i="1"/>
  <c r="AH49" i="1"/>
  <c r="J57" i="1"/>
  <c r="AU57" i="1"/>
  <c r="BH60" i="1"/>
  <c r="BL62" i="1"/>
  <c r="AN65" i="1"/>
  <c r="BL66" i="1"/>
  <c r="BL68" i="1"/>
  <c r="BD94" i="1"/>
  <c r="BD99" i="1" s="1"/>
  <c r="BI113" i="1"/>
  <c r="BL121" i="1"/>
  <c r="BL126" i="1"/>
  <c r="BL128" i="1"/>
  <c r="BL142" i="1"/>
  <c r="BF184" i="1"/>
  <c r="BG182" i="1"/>
  <c r="BI187" i="1"/>
  <c r="BL189" i="1"/>
  <c r="AZ192" i="1"/>
  <c r="BF198" i="1"/>
  <c r="BL208" i="1"/>
  <c r="BL212" i="1"/>
  <c r="BL236" i="1"/>
  <c r="AE243" i="1"/>
  <c r="BL249" i="1"/>
  <c r="BL250" i="1"/>
  <c r="BK255" i="1"/>
  <c r="M294" i="1"/>
  <c r="M300" i="1" s="1"/>
  <c r="AV294" i="1"/>
  <c r="BC303" i="1"/>
  <c r="BL321" i="1"/>
  <c r="BI337" i="1"/>
  <c r="BL337" i="1"/>
  <c r="AZ342" i="1"/>
  <c r="BG353" i="1"/>
  <c r="AH70" i="1"/>
  <c r="S77" i="1"/>
  <c r="BC84" i="1"/>
  <c r="BG94" i="1"/>
  <c r="BG99" i="1" s="1"/>
  <c r="AE107" i="1"/>
  <c r="BL113" i="1"/>
  <c r="BM115" i="1"/>
  <c r="BL180" i="1"/>
  <c r="BC193" i="1"/>
  <c r="AH199" i="1"/>
  <c r="AN205" i="1"/>
  <c r="AZ209" i="1"/>
  <c r="BD226" i="1"/>
  <c r="BL234" i="1"/>
  <c r="BM237" i="1"/>
  <c r="AH243" i="1"/>
  <c r="BL248" i="1"/>
  <c r="BF261" i="1"/>
  <c r="BC270" i="1"/>
  <c r="BF271" i="1"/>
  <c r="BF273" i="1"/>
  <c r="BL277" i="1"/>
  <c r="BL285" i="1"/>
  <c r="BC297" i="1"/>
  <c r="BD302" i="1"/>
  <c r="BI336" i="1"/>
  <c r="BL336" i="1"/>
  <c r="AZ338" i="1"/>
  <c r="BI349" i="1"/>
  <c r="BL350" i="1"/>
  <c r="AK353" i="1"/>
  <c r="BL359" i="1"/>
  <c r="BL361" i="1"/>
  <c r="BA21" i="1"/>
  <c r="AW62" i="1"/>
  <c r="AU60" i="1"/>
  <c r="BI110" i="1"/>
  <c r="AV107" i="1"/>
  <c r="BC118" i="1"/>
  <c r="BL152" i="1"/>
  <c r="BC192" i="1"/>
  <c r="AX216" i="1"/>
  <c r="BM235" i="1"/>
  <c r="BM236" i="1"/>
  <c r="BI244" i="1"/>
  <c r="BL247" i="1"/>
  <c r="BF260" i="1"/>
  <c r="BI276" i="1"/>
  <c r="BL276" i="1"/>
  <c r="BC296" i="1"/>
  <c r="BI335" i="1"/>
  <c r="BI348" i="1"/>
  <c r="BB20" i="1"/>
  <c r="BL18" i="1"/>
  <c r="BF24" i="1"/>
  <c r="AY27" i="1"/>
  <c r="BA27" i="1"/>
  <c r="AN49" i="1"/>
  <c r="P65" i="1"/>
  <c r="AN70" i="1"/>
  <c r="BB73" i="1"/>
  <c r="BF75" i="1"/>
  <c r="BF76" i="1"/>
  <c r="V82" i="1"/>
  <c r="BA82" i="1"/>
  <c r="AH107" i="1"/>
  <c r="BC116" i="1"/>
  <c r="BL166" i="1"/>
  <c r="BI185" i="1"/>
  <c r="BC212" i="1"/>
  <c r="BG226" i="1"/>
  <c r="BF259" i="1"/>
  <c r="BI262" i="1"/>
  <c r="BI263" i="1"/>
  <c r="BF268" i="1"/>
  <c r="BI274" i="1"/>
  <c r="AZ277" i="1"/>
  <c r="AZ320" i="1"/>
  <c r="BB325" i="1"/>
  <c r="BF344" i="1"/>
  <c r="BI347" i="1"/>
  <c r="BM350" i="1"/>
  <c r="BM351" i="1"/>
  <c r="P57" i="1"/>
  <c r="M43" i="1"/>
  <c r="AV43" i="1"/>
  <c r="BL43" i="1" s="1"/>
  <c r="AZ355" i="1"/>
  <c r="BC358" i="1"/>
  <c r="BE20" i="1"/>
  <c r="Y34" i="1"/>
  <c r="Y39" i="1" s="1"/>
  <c r="BC45" i="1"/>
  <c r="BM51" i="1"/>
  <c r="BL51" i="1"/>
  <c r="BB57" i="1"/>
  <c r="BC62" i="1"/>
  <c r="BC66" i="1"/>
  <c r="BC67" i="1"/>
  <c r="J70" i="1"/>
  <c r="BG73" i="1"/>
  <c r="BI76" i="1"/>
  <c r="AZ96" i="1"/>
  <c r="AZ111" i="1"/>
  <c r="BL164" i="1"/>
  <c r="BL181" i="1"/>
  <c r="BL186" i="1"/>
  <c r="AZ203" i="1"/>
  <c r="AU199" i="1"/>
  <c r="S216" i="1"/>
  <c r="AY216" i="1"/>
  <c r="V216" i="1"/>
  <c r="BA216" i="1"/>
  <c r="AW219" i="1"/>
  <c r="AQ226" i="1"/>
  <c r="AQ241" i="1" s="1"/>
  <c r="AZ230" i="1"/>
  <c r="BM244" i="1"/>
  <c r="BM245" i="1"/>
  <c r="AU243" i="1"/>
  <c r="BC249" i="1"/>
  <c r="AE255" i="1"/>
  <c r="BD255" i="1"/>
  <c r="BF257" i="1"/>
  <c r="BI269" i="1"/>
  <c r="BH266" i="1"/>
  <c r="BI270" i="1"/>
  <c r="BC286" i="1"/>
  <c r="BL314" i="1"/>
  <c r="M334" i="1"/>
  <c r="BF342" i="1"/>
  <c r="BF343" i="1"/>
  <c r="BC351" i="1"/>
  <c r="AZ354" i="1"/>
  <c r="BC357" i="1"/>
  <c r="BF360" i="1"/>
  <c r="BM22" i="1"/>
  <c r="BB34" i="1"/>
  <c r="BB39" i="1" s="1"/>
  <c r="BC12" i="1"/>
  <c r="BD20" i="1"/>
  <c r="AX34" i="1"/>
  <c r="AX39" i="1" s="1"/>
  <c r="BL38" i="1"/>
  <c r="BF44" i="1"/>
  <c r="BC44" i="1"/>
  <c r="BF45" i="1"/>
  <c r="BF46" i="1"/>
  <c r="BI51" i="1"/>
  <c r="Y57" i="1"/>
  <c r="BC75" i="1"/>
  <c r="V73" i="1"/>
  <c r="P77" i="1"/>
  <c r="AQ88" i="1"/>
  <c r="AW90" i="1"/>
  <c r="BM95" i="1"/>
  <c r="BM98" i="1"/>
  <c r="BM117" i="1"/>
  <c r="AZ117" i="1"/>
  <c r="BL165" i="1"/>
  <c r="BC9" i="1"/>
  <c r="O14" i="4"/>
  <c r="BC22" i="1"/>
  <c r="BC23" i="1"/>
  <c r="BL28" i="1"/>
  <c r="BE34" i="1"/>
  <c r="BE39" i="1" s="1"/>
  <c r="AQ70" i="1"/>
  <c r="BM116" i="1"/>
  <c r="BA182" i="1"/>
  <c r="AL32" i="1"/>
  <c r="AL102" i="1" s="1"/>
  <c r="AU27" i="1"/>
  <c r="AU32" i="1" s="1"/>
  <c r="BF35" i="1"/>
  <c r="BE43" i="1"/>
  <c r="BF108" i="1"/>
  <c r="AK8" i="1"/>
  <c r="AK3" i="1" s="1"/>
  <c r="S10" i="4"/>
  <c r="BH20" i="1"/>
  <c r="BL15" i="1"/>
  <c r="AM32" i="1"/>
  <c r="BB21" i="1"/>
  <c r="AW24" i="1"/>
  <c r="K32" i="1"/>
  <c r="K102" i="1" s="1"/>
  <c r="AV27" i="1"/>
  <c r="BG34" i="1"/>
  <c r="BG39" i="1" s="1"/>
  <c r="BL36" i="1"/>
  <c r="BF48" i="1"/>
  <c r="AE65" i="1"/>
  <c r="AB73" i="1"/>
  <c r="BI108" i="1"/>
  <c r="AB8" i="1"/>
  <c r="AB3" i="1" s="1"/>
  <c r="AE8" i="1"/>
  <c r="AE3" i="1" s="1"/>
  <c r="S8" i="1"/>
  <c r="S3" i="1" s="1"/>
  <c r="BK8" i="1"/>
  <c r="L32" i="1"/>
  <c r="L102" i="1" s="1"/>
  <c r="AW52" i="1"/>
  <c r="AE73" i="1"/>
  <c r="BE73" i="1"/>
  <c r="BM83" i="1"/>
  <c r="BA94" i="1"/>
  <c r="AU205" i="1"/>
  <c r="AX266" i="1"/>
  <c r="AX278" i="1" s="1"/>
  <c r="M8" i="1"/>
  <c r="S13" i="4"/>
  <c r="BF22" i="1"/>
  <c r="AX27" i="1"/>
  <c r="AV34" i="1"/>
  <c r="AV39" i="1" s="1"/>
  <c r="BL39" i="1" s="1"/>
  <c r="BH34" i="1"/>
  <c r="BH39" i="1" s="1"/>
  <c r="BL46" i="1"/>
  <c r="M49" i="1"/>
  <c r="AX60" i="1"/>
  <c r="BC63" i="1"/>
  <c r="BI66" i="1"/>
  <c r="BI67" i="1"/>
  <c r="AH73" i="1"/>
  <c r="S82" i="1"/>
  <c r="AY82" i="1"/>
  <c r="BM14" i="1"/>
  <c r="BL17" i="1"/>
  <c r="AA32" i="1"/>
  <c r="BG21" i="1"/>
  <c r="BF23" i="1"/>
  <c r="AU34" i="1"/>
  <c r="AU39" i="1" s="1"/>
  <c r="AW47" i="1"/>
  <c r="BC51" i="1"/>
  <c r="BC52" i="1"/>
  <c r="J60" i="1"/>
  <c r="AK73" i="1"/>
  <c r="BI74" i="1"/>
  <c r="BF95" i="1"/>
  <c r="BF96" i="1"/>
  <c r="BL131" i="1"/>
  <c r="AK280" i="1"/>
  <c r="M21" i="1"/>
  <c r="AB25" i="1"/>
  <c r="BH25" i="1"/>
  <c r="BK42" i="1"/>
  <c r="AW48" i="1"/>
  <c r="AZ51" i="1"/>
  <c r="BC61" i="1"/>
  <c r="V60" i="1"/>
  <c r="BM68" i="1"/>
  <c r="BG243" i="1"/>
  <c r="AX20" i="1"/>
  <c r="AN21" i="1"/>
  <c r="AJ32" i="1"/>
  <c r="BK34" i="1"/>
  <c r="AX43" i="1"/>
  <c r="P43" i="1"/>
  <c r="P42" i="1" s="1"/>
  <c r="P53" i="1" s="1"/>
  <c r="BM48" i="1"/>
  <c r="Y60" i="1"/>
  <c r="BB60" i="1"/>
  <c r="BF62" i="1"/>
  <c r="BF63" i="1"/>
  <c r="M82" i="1"/>
  <c r="BC112" i="1"/>
  <c r="BB216" i="1"/>
  <c r="K8" i="4"/>
  <c r="I4" i="4"/>
  <c r="I31" i="4" s="1"/>
  <c r="BF19" i="1"/>
  <c r="O32" i="1"/>
  <c r="O102" i="1" s="1"/>
  <c r="BL22" i="1"/>
  <c r="AQ21" i="1"/>
  <c r="AY43" i="1"/>
  <c r="BC47" i="1"/>
  <c r="BF61" i="1"/>
  <c r="AE60" i="1"/>
  <c r="BI78" i="1"/>
  <c r="BH77" i="1"/>
  <c r="BI79" i="1"/>
  <c r="BI80" i="1"/>
  <c r="BM81" i="1"/>
  <c r="P82" i="1"/>
  <c r="BI90" i="1"/>
  <c r="S107" i="1"/>
  <c r="O6" i="4"/>
  <c r="AF32" i="1"/>
  <c r="AW22" i="1"/>
  <c r="AW23" i="1"/>
  <c r="BM24" i="1"/>
  <c r="BG27" i="1"/>
  <c r="V34" i="1"/>
  <c r="V39" i="1" s="1"/>
  <c r="BC48" i="1"/>
  <c r="AW80" i="1"/>
  <c r="BK182" i="1"/>
  <c r="AV353" i="1"/>
  <c r="BM203" i="1"/>
  <c r="BM238" i="1"/>
  <c r="AW238" i="1"/>
  <c r="BH255" i="1"/>
  <c r="AW354" i="1"/>
  <c r="Y353" i="1"/>
  <c r="BM67" i="1"/>
  <c r="AW78" i="1"/>
  <c r="AU77" i="1"/>
  <c r="Y82" i="1"/>
  <c r="BB82" i="1"/>
  <c r="BK88" i="1"/>
  <c r="BL88" i="1" s="1"/>
  <c r="M88" i="1"/>
  <c r="BL89" i="1"/>
  <c r="BI109" i="1"/>
  <c r="AW114" i="1"/>
  <c r="BL118" i="1"/>
  <c r="BL145" i="1"/>
  <c r="BL156" i="1"/>
  <c r="AH179" i="1"/>
  <c r="BD182" i="1"/>
  <c r="BE182" i="1"/>
  <c r="BI189" i="1"/>
  <c r="BM191" i="1"/>
  <c r="BM204" i="1"/>
  <c r="BC210" i="1"/>
  <c r="AH216" i="1"/>
  <c r="BG216" i="1"/>
  <c r="AK216" i="1"/>
  <c r="BI219" i="1"/>
  <c r="AW227" i="1"/>
  <c r="AU226" i="1"/>
  <c r="AW228" i="1"/>
  <c r="BM230" i="1"/>
  <c r="BL238" i="1"/>
  <c r="AW245" i="1"/>
  <c r="AW247" i="1"/>
  <c r="M243" i="1"/>
  <c r="BA266" i="1"/>
  <c r="BB266" i="1"/>
  <c r="BD266" i="1"/>
  <c r="BD278" i="1" s="1"/>
  <c r="BF272" i="1"/>
  <c r="AZ281" i="1"/>
  <c r="M280" i="1"/>
  <c r="BM295" i="1"/>
  <c r="BK302" i="1"/>
  <c r="BF345" i="1"/>
  <c r="BI24" i="1"/>
  <c r="AI32" i="1"/>
  <c r="AI102" i="1" s="1"/>
  <c r="BD43" i="1"/>
  <c r="AE43" i="1"/>
  <c r="BE49" i="1"/>
  <c r="BF51" i="1"/>
  <c r="BI58" i="1"/>
  <c r="BI59" i="1"/>
  <c r="AH60" i="1"/>
  <c r="J73" i="1"/>
  <c r="BL74" i="1"/>
  <c r="BL75" i="1"/>
  <c r="M77" i="1"/>
  <c r="AV77" i="1"/>
  <c r="AB82" i="1"/>
  <c r="BD82" i="1"/>
  <c r="BI96" i="1"/>
  <c r="BF98" i="1"/>
  <c r="J107" i="1"/>
  <c r="AU107" i="1"/>
  <c r="BI111" i="1"/>
  <c r="BD107" i="1"/>
  <c r="BL125" i="1"/>
  <c r="BL154" i="1"/>
  <c r="BL161" i="1"/>
  <c r="BM193" i="1"/>
  <c r="BI197" i="1"/>
  <c r="P199" i="1"/>
  <c r="AX199" i="1"/>
  <c r="BF209" i="1"/>
  <c r="AW211" i="1"/>
  <c r="BH216" i="1"/>
  <c r="BL218" i="1"/>
  <c r="BL220" i="1"/>
  <c r="BM223" i="1"/>
  <c r="M226" i="1"/>
  <c r="M241" i="1" s="1"/>
  <c r="BM229" i="1"/>
  <c r="AW230" i="1"/>
  <c r="AZ231" i="1"/>
  <c r="AZ232" i="1"/>
  <c r="BC244" i="1"/>
  <c r="S243" i="1"/>
  <c r="AY243" i="1"/>
  <c r="BC245" i="1"/>
  <c r="BC250" i="1"/>
  <c r="BF267" i="1"/>
  <c r="BE266" i="1"/>
  <c r="BE278" i="1" s="1"/>
  <c r="BM277" i="1"/>
  <c r="AZ282" i="1"/>
  <c r="BL284" i="1"/>
  <c r="AX294" i="1"/>
  <c r="BM296" i="1"/>
  <c r="BL297" i="1"/>
  <c r="AQ294" i="1"/>
  <c r="AV325" i="1"/>
  <c r="BE325" i="1"/>
  <c r="AX334" i="1"/>
  <c r="AW337" i="1"/>
  <c r="BM338" i="1"/>
  <c r="AQ334" i="1"/>
  <c r="BI64" i="1"/>
  <c r="BM66" i="1"/>
  <c r="BM69" i="1"/>
  <c r="M73" i="1"/>
  <c r="BM74" i="1"/>
  <c r="AW76" i="1"/>
  <c r="BC89" i="1"/>
  <c r="AQ94" i="1"/>
  <c r="BL95" i="1"/>
  <c r="BI97" i="1"/>
  <c r="BI98" i="1"/>
  <c r="BM109" i="1"/>
  <c r="AW110" i="1"/>
  <c r="BC119" i="1"/>
  <c r="BL123" i="1"/>
  <c r="BM189" i="1"/>
  <c r="BM195" i="1"/>
  <c r="AY199" i="1"/>
  <c r="BC203" i="1"/>
  <c r="AK205" i="1"/>
  <c r="BF211" i="1"/>
  <c r="BI220" i="1"/>
  <c r="BM221" i="1"/>
  <c r="BM222" i="1"/>
  <c r="BL223" i="1"/>
  <c r="P226" i="1"/>
  <c r="BC230" i="1"/>
  <c r="AZ245" i="1"/>
  <c r="BC247" i="1"/>
  <c r="BC248" i="1"/>
  <c r="AE266" i="1"/>
  <c r="BM283" i="1"/>
  <c r="BC283" i="1"/>
  <c r="S294" i="1"/>
  <c r="S300" i="1" s="1"/>
  <c r="AY294" i="1"/>
  <c r="AY300" i="1" s="1"/>
  <c r="BM297" i="1"/>
  <c r="AZ298" i="1"/>
  <c r="BM320" i="1"/>
  <c r="BM339" i="1"/>
  <c r="AN334" i="1"/>
  <c r="BI52" i="1"/>
  <c r="BL57" i="1"/>
  <c r="BI61" i="1"/>
  <c r="BI62" i="1"/>
  <c r="BI63" i="1"/>
  <c r="AX65" i="1"/>
  <c r="AY65" i="1"/>
  <c r="V70" i="1"/>
  <c r="AX73" i="1"/>
  <c r="BM75" i="1"/>
  <c r="BC80" i="1"/>
  <c r="AN94" i="1"/>
  <c r="P107" i="1"/>
  <c r="BM110" i="1"/>
  <c r="AQ107" i="1"/>
  <c r="BI112" i="1"/>
  <c r="BF116" i="1"/>
  <c r="BF117" i="1"/>
  <c r="BI183" i="1"/>
  <c r="BH182" i="1"/>
  <c r="BL194" i="1"/>
  <c r="V199" i="1"/>
  <c r="BC204" i="1"/>
  <c r="BI206" i="1"/>
  <c r="BI208" i="1"/>
  <c r="BI217" i="1"/>
  <c r="BM218" i="1"/>
  <c r="BM219" i="1"/>
  <c r="AZ222" i="1"/>
  <c r="BC227" i="1"/>
  <c r="BC228" i="1"/>
  <c r="BC229" i="1"/>
  <c r="BA243" i="1"/>
  <c r="BM247" i="1"/>
  <c r="AX255" i="1"/>
  <c r="BC262" i="1"/>
  <c r="AY255" i="1"/>
  <c r="AY264" i="1" s="1"/>
  <c r="BC263" i="1"/>
  <c r="AH266" i="1"/>
  <c r="AE280" i="1"/>
  <c r="P294" i="1"/>
  <c r="AW338" i="1"/>
  <c r="AZ351" i="1"/>
  <c r="AX107" i="1"/>
  <c r="AW120" i="1"/>
  <c r="BA199" i="1"/>
  <c r="BC258" i="1"/>
  <c r="S255" i="1"/>
  <c r="AY325" i="1"/>
  <c r="BL327" i="1"/>
  <c r="Y334" i="1"/>
  <c r="BM347" i="1"/>
  <c r="AW349" i="1"/>
  <c r="BL357" i="1"/>
  <c r="BL23" i="1"/>
  <c r="W32" i="1"/>
  <c r="W102" i="1" s="1"/>
  <c r="AO32" i="1"/>
  <c r="BH27" i="1"/>
  <c r="BH32" i="1" s="1"/>
  <c r="BL37" i="1"/>
  <c r="AQ43" i="1"/>
  <c r="BL44" i="1"/>
  <c r="BL45" i="1"/>
  <c r="BI46" i="1"/>
  <c r="BI48" i="1"/>
  <c r="BI50" i="1"/>
  <c r="AZ58" i="1"/>
  <c r="V65" i="1"/>
  <c r="BC68" i="1"/>
  <c r="AZ74" i="1"/>
  <c r="Y77" i="1"/>
  <c r="BF79" i="1"/>
  <c r="AN82" i="1"/>
  <c r="BL83" i="1"/>
  <c r="BM97" i="1"/>
  <c r="BM111" i="1"/>
  <c r="BF118" i="1"/>
  <c r="BF119" i="1"/>
  <c r="BL146" i="1"/>
  <c r="BG179" i="1"/>
  <c r="BC191" i="1"/>
  <c r="BC196" i="1"/>
  <c r="BC198" i="1"/>
  <c r="BF200" i="1"/>
  <c r="BF201" i="1"/>
  <c r="BI207" i="1"/>
  <c r="BL207" i="1"/>
  <c r="BI210" i="1"/>
  <c r="BI211" i="1"/>
  <c r="BI212" i="1"/>
  <c r="BL217" i="1"/>
  <c r="BM220" i="1"/>
  <c r="BC221" i="1"/>
  <c r="BK243" i="1"/>
  <c r="V255" i="1"/>
  <c r="AZ273" i="1"/>
  <c r="BF288" i="1"/>
  <c r="BM298" i="1"/>
  <c r="BC298" i="1"/>
  <c r="S302" i="1"/>
  <c r="AW350" i="1"/>
  <c r="BL19" i="1"/>
  <c r="T32" i="1"/>
  <c r="X32" i="1"/>
  <c r="X102" i="1" s="1"/>
  <c r="BL30" i="1"/>
  <c r="AY34" i="1"/>
  <c r="AY39" i="1" s="1"/>
  <c r="BC36" i="1"/>
  <c r="J43" i="1"/>
  <c r="BM45" i="1"/>
  <c r="BM46" i="1"/>
  <c r="BM50" i="1"/>
  <c r="AW51" i="1"/>
  <c r="AZ59" i="1"/>
  <c r="M60" i="1"/>
  <c r="BL64" i="1"/>
  <c r="BB65" i="1"/>
  <c r="BC69" i="1"/>
  <c r="BA65" i="1"/>
  <c r="BC74" i="1"/>
  <c r="BA73" i="1"/>
  <c r="BD77" i="1"/>
  <c r="AE88" i="1"/>
  <c r="S94" i="1"/>
  <c r="AY94" i="1"/>
  <c r="Y107" i="1"/>
  <c r="AZ110" i="1"/>
  <c r="BM112" i="1"/>
  <c r="BI115" i="1"/>
  <c r="BL162" i="1"/>
  <c r="AU182" i="1"/>
  <c r="BL184" i="1"/>
  <c r="BC187" i="1"/>
  <c r="M205" i="1"/>
  <c r="BM208" i="1"/>
  <c r="BH205" i="1"/>
  <c r="BL211" i="1"/>
  <c r="AW217" i="1"/>
  <c r="BC218" i="1"/>
  <c r="BC219" i="1"/>
  <c r="BC222" i="1"/>
  <c r="BK226" i="1"/>
  <c r="BF234" i="1"/>
  <c r="BF237" i="1"/>
  <c r="BF239" i="1"/>
  <c r="Y255" i="1"/>
  <c r="BF262" i="1"/>
  <c r="BF263" i="1"/>
  <c r="BD280" i="1"/>
  <c r="BD294" i="1"/>
  <c r="BA302" i="1"/>
  <c r="BC349" i="1"/>
  <c r="BM354" i="1"/>
  <c r="AH65" i="1"/>
  <c r="BF69" i="1"/>
  <c r="AK70" i="1"/>
  <c r="BD73" i="1"/>
  <c r="BL80" i="1"/>
  <c r="AV82" i="1"/>
  <c r="BL82" i="1" s="1"/>
  <c r="AN88" i="1"/>
  <c r="BK94" i="1"/>
  <c r="AW95" i="1"/>
  <c r="V94" i="1"/>
  <c r="BC97" i="1"/>
  <c r="BC98" i="1"/>
  <c r="BF110" i="1"/>
  <c r="BL116" i="1"/>
  <c r="BL158" i="1"/>
  <c r="AY182" i="1"/>
  <c r="BF189" i="1"/>
  <c r="BF195" i="1"/>
  <c r="BF196" i="1"/>
  <c r="BF197" i="1"/>
  <c r="BI201" i="1"/>
  <c r="BI203" i="1"/>
  <c r="BI199" i="1" s="1"/>
  <c r="BC206" i="1"/>
  <c r="AY205" i="1"/>
  <c r="P205" i="1"/>
  <c r="BM211" i="1"/>
  <c r="BI235" i="1"/>
  <c r="BI249" i="1"/>
  <c r="AH255" i="1"/>
  <c r="BE255" i="1"/>
  <c r="M266" i="1"/>
  <c r="BC273" i="1"/>
  <c r="BI283" i="1"/>
  <c r="BI285" i="1"/>
  <c r="BI288" i="1"/>
  <c r="BH280" i="1"/>
  <c r="BH292" i="1" s="1"/>
  <c r="BG294" i="1"/>
  <c r="AB302" i="1"/>
  <c r="Y302" i="1"/>
  <c r="BH334" i="1"/>
  <c r="AK334" i="1"/>
  <c r="BF339" i="1"/>
  <c r="BC343" i="1"/>
  <c r="BF349" i="1"/>
  <c r="BM357" i="1"/>
  <c r="BL140" i="1"/>
  <c r="BL149" i="1"/>
  <c r="BL163" i="1"/>
  <c r="BC185" i="1"/>
  <c r="BI200" i="1"/>
  <c r="BI204" i="1"/>
  <c r="BA205" i="1"/>
  <c r="BC208" i="1"/>
  <c r="AV205" i="1"/>
  <c r="BL205" i="1" s="1"/>
  <c r="Y216" i="1"/>
  <c r="BI227" i="1"/>
  <c r="BI228" i="1"/>
  <c r="BI234" i="1"/>
  <c r="BI236" i="1"/>
  <c r="BI237" i="1"/>
  <c r="BI240" i="1"/>
  <c r="BI257" i="1"/>
  <c r="P266" i="1"/>
  <c r="BC269" i="1"/>
  <c r="V266" i="1"/>
  <c r="AW281" i="1"/>
  <c r="BL286" i="1"/>
  <c r="BD334" i="1"/>
  <c r="S353" i="1"/>
  <c r="AW117" i="1"/>
  <c r="AX179" i="1"/>
  <c r="BB182" i="1"/>
  <c r="BF185" i="1"/>
  <c r="BI192" i="1"/>
  <c r="BI193" i="1"/>
  <c r="BF194" i="1"/>
  <c r="AQ199" i="1"/>
  <c r="AB216" i="1"/>
  <c r="AN226" i="1"/>
  <c r="BI229" i="1"/>
  <c r="BI230" i="1"/>
  <c r="BI231" i="1"/>
  <c r="AQ243" i="1"/>
  <c r="BI258" i="1"/>
  <c r="BI259" i="1"/>
  <c r="BI260" i="1"/>
  <c r="S266" i="1"/>
  <c r="AY266" i="1"/>
  <c r="BM268" i="1"/>
  <c r="BF274" i="1"/>
  <c r="P280" i="1"/>
  <c r="AX280" i="1"/>
  <c r="BM286" i="1"/>
  <c r="BK294" i="1"/>
  <c r="BL294" i="1" s="1"/>
  <c r="BI296" i="1"/>
  <c r="AH302" i="1"/>
  <c r="BE302" i="1"/>
  <c r="BF304" i="1"/>
  <c r="BL335" i="1"/>
  <c r="BF347" i="1"/>
  <c r="P353" i="1"/>
  <c r="AX353" i="1"/>
  <c r="BI357" i="1"/>
  <c r="BI360" i="1"/>
  <c r="BL355" i="1"/>
  <c r="BL358" i="1"/>
  <c r="BL351" i="1"/>
  <c r="AU353" i="1"/>
  <c r="AU363" i="1" s="1"/>
  <c r="K7" i="4"/>
  <c r="K15" i="4"/>
  <c r="BC356" i="1"/>
  <c r="BC76" i="1"/>
  <c r="V77" i="1"/>
  <c r="BC79" i="1"/>
  <c r="BF80" i="1"/>
  <c r="BF83" i="1"/>
  <c r="BI84" i="1"/>
  <c r="P88" i="1"/>
  <c r="P91" i="1" s="1"/>
  <c r="BC90" i="1"/>
  <c r="BL112" i="1"/>
  <c r="BM114" i="1"/>
  <c r="BI116" i="1"/>
  <c r="BL133" i="1"/>
  <c r="BL173" i="1"/>
  <c r="BL188" i="1"/>
  <c r="AW192" i="1"/>
  <c r="BM192" i="1"/>
  <c r="BI194" i="1"/>
  <c r="BI198" i="1"/>
  <c r="J199" i="1"/>
  <c r="BM201" i="1"/>
  <c r="BM202" i="1"/>
  <c r="BL203" i="1"/>
  <c r="BF219" i="1"/>
  <c r="BC220" i="1"/>
  <c r="BF221" i="1"/>
  <c r="BF223" i="1"/>
  <c r="Y226" i="1"/>
  <c r="BA226" i="1"/>
  <c r="BF230" i="1"/>
  <c r="BM239" i="1"/>
  <c r="BF248" i="1"/>
  <c r="M255" i="1"/>
  <c r="M264" i="1" s="1"/>
  <c r="BL258" i="1"/>
  <c r="BI281" i="1"/>
  <c r="BC285" i="1"/>
  <c r="BI304" i="1"/>
  <c r="BG302" i="1"/>
  <c r="BI305" i="1"/>
  <c r="AB334" i="1"/>
  <c r="BL340" i="1"/>
  <c r="BI345" i="1"/>
  <c r="BI346" i="1"/>
  <c r="BA353" i="1"/>
  <c r="BF218" i="1"/>
  <c r="BF220" i="1"/>
  <c r="BF222" i="1"/>
  <c r="BF228" i="1"/>
  <c r="BF229" i="1"/>
  <c r="BM232" i="1"/>
  <c r="BC234" i="1"/>
  <c r="BD243" i="1"/>
  <c r="P255" i="1"/>
  <c r="BM260" i="1"/>
  <c r="BL268" i="1"/>
  <c r="BG266" i="1"/>
  <c r="BF282" i="1"/>
  <c r="BH302" i="1"/>
  <c r="BH306" i="1" s="1"/>
  <c r="BL318" i="1"/>
  <c r="BL345" i="1"/>
  <c r="AH353" i="1"/>
  <c r="BC355" i="1"/>
  <c r="BC236" i="1"/>
  <c r="AV255" i="1"/>
  <c r="BL260" i="1"/>
  <c r="BM261" i="1"/>
  <c r="AW267" i="1"/>
  <c r="BM267" i="1"/>
  <c r="AZ269" i="1"/>
  <c r="AZ270" i="1"/>
  <c r="BI275" i="1"/>
  <c r="BL275" i="1"/>
  <c r="V280" i="1"/>
  <c r="BH294" i="1"/>
  <c r="BF298" i="1"/>
  <c r="BL303" i="1"/>
  <c r="BL305" i="1"/>
  <c r="AE334" i="1"/>
  <c r="AW343" i="1"/>
  <c r="AW346" i="1"/>
  <c r="BF357" i="1"/>
  <c r="BF359" i="1"/>
  <c r="BK216" i="1"/>
  <c r="AE216" i="1"/>
  <c r="AE224" i="1" s="1"/>
  <c r="BI221" i="1"/>
  <c r="BI223" i="1"/>
  <c r="AH226" i="1"/>
  <c r="BE226" i="1"/>
  <c r="BF232" i="1"/>
  <c r="BF233" i="1"/>
  <c r="BC239" i="1"/>
  <c r="BC240" i="1"/>
  <c r="BL245" i="1"/>
  <c r="AN243" i="1"/>
  <c r="AN253" i="1" s="1"/>
  <c r="BI248" i="1"/>
  <c r="BE243" i="1"/>
  <c r="AW263" i="1"/>
  <c r="BK266" i="1"/>
  <c r="AZ268" i="1"/>
  <c r="AW272" i="1"/>
  <c r="BM276" i="1"/>
  <c r="AN280" i="1"/>
  <c r="BF284" i="1"/>
  <c r="BF285" i="1"/>
  <c r="BE294" i="1"/>
  <c r="BE300" i="1" s="1"/>
  <c r="J302" i="1"/>
  <c r="J306" i="1" s="1"/>
  <c r="AU302" i="1"/>
  <c r="AZ305" i="1"/>
  <c r="BM305" i="1"/>
  <c r="BL320" i="1"/>
  <c r="BC341" i="1"/>
  <c r="BC342" i="1"/>
  <c r="AZ346" i="1"/>
  <c r="BM346" i="1"/>
  <c r="BL347" i="1"/>
  <c r="BL348" i="1"/>
  <c r="BL349" i="1"/>
  <c r="AN353" i="1"/>
  <c r="BH353" i="1"/>
  <c r="H32" i="1"/>
  <c r="I32" i="1"/>
  <c r="AC32" i="1"/>
  <c r="S12" i="4"/>
  <c r="AD32" i="1"/>
  <c r="AD102" i="1" s="1"/>
  <c r="N3" i="1"/>
  <c r="Z32" i="1"/>
  <c r="Z102" i="1" s="1"/>
  <c r="AP32" i="1"/>
  <c r="P3" i="1"/>
  <c r="AQ8" i="1"/>
  <c r="AQ3" i="1" s="1"/>
  <c r="AR57" i="1"/>
  <c r="G12" i="4"/>
  <c r="Q32" i="1"/>
  <c r="AN39" i="1"/>
  <c r="Q3" i="1"/>
  <c r="N32" i="1"/>
  <c r="N102" i="1" s="1"/>
  <c r="R32" i="1"/>
  <c r="R102" i="1" s="1"/>
  <c r="BD25" i="1"/>
  <c r="AG32" i="1"/>
  <c r="U32" i="1"/>
  <c r="U102" i="1" s="1"/>
  <c r="AZ9" i="1"/>
  <c r="BM9" i="1"/>
  <c r="G11" i="4"/>
  <c r="AR13" i="1"/>
  <c r="E10" i="4"/>
  <c r="E9" i="4" s="1"/>
  <c r="S6" i="2"/>
  <c r="S14" i="2" s="1"/>
  <c r="AS14" i="1"/>
  <c r="F4" i="4"/>
  <c r="AT15" i="1"/>
  <c r="BF15" i="1"/>
  <c r="N33" i="4"/>
  <c r="N27" i="4"/>
  <c r="AZ19" i="1"/>
  <c r="BM19" i="1"/>
  <c r="AK20" i="1"/>
  <c r="S21" i="1"/>
  <c r="S25" i="1" s="1"/>
  <c r="AE21" i="1"/>
  <c r="AS22" i="1"/>
  <c r="AT23" i="1"/>
  <c r="BD39" i="1"/>
  <c r="AW46" i="1"/>
  <c r="BC50" i="1"/>
  <c r="AS51" i="1"/>
  <c r="M57" i="1"/>
  <c r="AW59" i="1"/>
  <c r="AT59" i="1"/>
  <c r="AR60" i="1"/>
  <c r="AK65" i="1"/>
  <c r="BI69" i="1"/>
  <c r="BC11" i="1"/>
  <c r="G8" i="4"/>
  <c r="AR12" i="1"/>
  <c r="AS13" i="1"/>
  <c r="F10" i="4"/>
  <c r="F9" i="4" s="1"/>
  <c r="T6" i="2"/>
  <c r="T14" i="2" s="1"/>
  <c r="AT14" i="1"/>
  <c r="BF14" i="1"/>
  <c r="H4" i="4"/>
  <c r="K5" i="4"/>
  <c r="P33" i="4"/>
  <c r="Q27" i="4"/>
  <c r="S16" i="4"/>
  <c r="AN20" i="1"/>
  <c r="AT22" i="1"/>
  <c r="BN22" i="1" s="1"/>
  <c r="AK34" i="1"/>
  <c r="AW45" i="1"/>
  <c r="AZ48" i="1"/>
  <c r="AK49" i="1"/>
  <c r="AR50" i="1"/>
  <c r="AT51" i="1"/>
  <c r="BN51" i="1" s="1"/>
  <c r="AW61" i="1"/>
  <c r="AS61" i="1"/>
  <c r="AW68" i="1"/>
  <c r="S91" i="1"/>
  <c r="BC10" i="1"/>
  <c r="G14" i="4"/>
  <c r="AR11" i="1"/>
  <c r="AS12" i="1"/>
  <c r="AT13" i="1"/>
  <c r="BF13" i="1"/>
  <c r="H10" i="4"/>
  <c r="K10" i="4" s="1"/>
  <c r="U6" i="2"/>
  <c r="U14" i="2" s="1"/>
  <c r="AW16" i="1"/>
  <c r="BI16" i="1"/>
  <c r="Q33" i="4"/>
  <c r="R27" i="4"/>
  <c r="AQ20" i="1"/>
  <c r="AR38" i="1"/>
  <c r="AW44" i="1"/>
  <c r="BI44" i="1"/>
  <c r="AZ47" i="1"/>
  <c r="BM47" i="1"/>
  <c r="AS50" i="1"/>
  <c r="AT62" i="1"/>
  <c r="AR10" i="1"/>
  <c r="AS11" i="1"/>
  <c r="AT12" i="1"/>
  <c r="BF12" i="1"/>
  <c r="K11" i="4"/>
  <c r="J4" i="4"/>
  <c r="AW15" i="1"/>
  <c r="BI15" i="1"/>
  <c r="BC19" i="1"/>
  <c r="J20" i="1"/>
  <c r="AR20" i="1"/>
  <c r="V21" i="1"/>
  <c r="AS38" i="1"/>
  <c r="AZ46" i="1"/>
  <c r="AQ49" i="1"/>
  <c r="AT50" i="1"/>
  <c r="BN50" i="1" s="1"/>
  <c r="BF50" i="1"/>
  <c r="BM59" i="1"/>
  <c r="P60" i="1"/>
  <c r="BM72" i="1"/>
  <c r="AR9" i="1"/>
  <c r="AS10" i="1"/>
  <c r="AT11" i="1"/>
  <c r="BF11" i="1"/>
  <c r="I9" i="4"/>
  <c r="AW14" i="1"/>
  <c r="BI14" i="1"/>
  <c r="L4" i="4"/>
  <c r="O5" i="4"/>
  <c r="D33" i="4"/>
  <c r="D27" i="4"/>
  <c r="G16" i="4"/>
  <c r="AR19" i="1"/>
  <c r="M20" i="1"/>
  <c r="AS20" i="1"/>
  <c r="BI22" i="1"/>
  <c r="BK27" i="1"/>
  <c r="AR30" i="1"/>
  <c r="AR37" i="1"/>
  <c r="AT38" i="1"/>
  <c r="BN38" i="1" s="1"/>
  <c r="AB43" i="1"/>
  <c r="AB42" i="1" s="1"/>
  <c r="AZ45" i="1"/>
  <c r="J49" i="1"/>
  <c r="AR49" i="1"/>
  <c r="AQ57" i="1"/>
  <c r="BF58" i="1"/>
  <c r="BF57" i="1" s="1"/>
  <c r="BM63" i="1"/>
  <c r="AW64" i="1"/>
  <c r="AS9" i="1"/>
  <c r="AT10" i="1"/>
  <c r="BF10" i="1"/>
  <c r="K14" i="4"/>
  <c r="J9" i="4"/>
  <c r="AW13" i="1"/>
  <c r="BI13" i="1"/>
  <c r="O10" i="4"/>
  <c r="M4" i="4"/>
  <c r="AZ16" i="1"/>
  <c r="BM16" i="1"/>
  <c r="E33" i="4"/>
  <c r="E27" i="4"/>
  <c r="AS19" i="1"/>
  <c r="P20" i="1"/>
  <c r="AZ24" i="1"/>
  <c r="AS30" i="1"/>
  <c r="AR36" i="1"/>
  <c r="AS37" i="1"/>
  <c r="AZ44" i="1"/>
  <c r="BM44" i="1"/>
  <c r="AR48" i="1"/>
  <c r="AS49" i="1"/>
  <c r="AW58" i="1"/>
  <c r="AW57" i="1" s="1"/>
  <c r="AS58" i="1"/>
  <c r="BG57" i="1"/>
  <c r="BM64" i="1"/>
  <c r="S70" i="1"/>
  <c r="AT9" i="1"/>
  <c r="BF9" i="1"/>
  <c r="K13" i="4"/>
  <c r="AW12" i="1"/>
  <c r="BI12" i="1"/>
  <c r="O11" i="4"/>
  <c r="L9" i="4"/>
  <c r="BL14" i="1"/>
  <c r="N4" i="4"/>
  <c r="AZ15" i="1"/>
  <c r="BM15" i="1"/>
  <c r="S6" i="4"/>
  <c r="AR18" i="1"/>
  <c r="F33" i="4"/>
  <c r="F27" i="4"/>
  <c r="AT19" i="1"/>
  <c r="S20" i="1"/>
  <c r="AR29" i="1"/>
  <c r="AR35" i="1"/>
  <c r="AS36" i="1"/>
  <c r="AT37" i="1"/>
  <c r="BN37" i="1" s="1"/>
  <c r="AR47" i="1"/>
  <c r="AS48" i="1"/>
  <c r="AW50" i="1"/>
  <c r="AH57" i="1"/>
  <c r="AT58" i="1"/>
  <c r="AW11" i="1"/>
  <c r="BI11" i="1"/>
  <c r="O8" i="4"/>
  <c r="M9" i="4"/>
  <c r="AZ14" i="1"/>
  <c r="S5" i="4"/>
  <c r="P4" i="4"/>
  <c r="AS18" i="1"/>
  <c r="H33" i="4"/>
  <c r="H27" i="4"/>
  <c r="K16" i="4"/>
  <c r="V20" i="1"/>
  <c r="BK21" i="1"/>
  <c r="BL21" i="1" s="1"/>
  <c r="AZ22" i="1"/>
  <c r="AS29" i="1"/>
  <c r="AS35" i="1"/>
  <c r="AR46" i="1"/>
  <c r="AS47" i="1"/>
  <c r="AT48" i="1"/>
  <c r="BN48" i="1" s="1"/>
  <c r="S49" i="1"/>
  <c r="AK57" i="1"/>
  <c r="BC64" i="1"/>
  <c r="BF67" i="1"/>
  <c r="BF68" i="1"/>
  <c r="AW10" i="1"/>
  <c r="BI10" i="1"/>
  <c r="N9" i="4"/>
  <c r="AZ13" i="1"/>
  <c r="BM13" i="1"/>
  <c r="Q4" i="4"/>
  <c r="BC16" i="1"/>
  <c r="AR17" i="1"/>
  <c r="AT18" i="1"/>
  <c r="BN18" i="1" s="1"/>
  <c r="I33" i="4"/>
  <c r="I27" i="4"/>
  <c r="Y20" i="1"/>
  <c r="AR28" i="1"/>
  <c r="AR45" i="1"/>
  <c r="AS46" i="1"/>
  <c r="AT47" i="1"/>
  <c r="BC58" i="1"/>
  <c r="S57" i="1"/>
  <c r="AB65" i="1"/>
  <c r="BF66" i="1"/>
  <c r="AW9" i="1"/>
  <c r="BI9" i="1"/>
  <c r="O13" i="4"/>
  <c r="AZ12" i="1"/>
  <c r="BM12" i="1"/>
  <c r="S11" i="4"/>
  <c r="P9" i="4"/>
  <c r="R4" i="4"/>
  <c r="BC15" i="1"/>
  <c r="G6" i="4"/>
  <c r="AR16" i="1"/>
  <c r="AS17" i="1"/>
  <c r="J27" i="4"/>
  <c r="J33" i="4"/>
  <c r="AW19" i="1"/>
  <c r="BI19" i="1"/>
  <c r="AB20" i="1"/>
  <c r="AR24" i="1"/>
  <c r="AS28" i="1"/>
  <c r="AR44" i="1"/>
  <c r="AS45" i="1"/>
  <c r="AT46" i="1"/>
  <c r="AZ50" i="1"/>
  <c r="AS52" i="1"/>
  <c r="BM58" i="1"/>
  <c r="J8" i="1"/>
  <c r="V8" i="1"/>
  <c r="AH8" i="1"/>
  <c r="AH3" i="1" s="1"/>
  <c r="AT354" i="1"/>
  <c r="AT355" i="1"/>
  <c r="AS354" i="1"/>
  <c r="AT351" i="1"/>
  <c r="BN351" i="1" s="1"/>
  <c r="AS350" i="1"/>
  <c r="AR349" i="1"/>
  <c r="AT339" i="1"/>
  <c r="BN339" i="1" s="1"/>
  <c r="AS338" i="1"/>
  <c r="AR337" i="1"/>
  <c r="AT356" i="1"/>
  <c r="AS355" i="1"/>
  <c r="AR354" i="1"/>
  <c r="AS351" i="1"/>
  <c r="AT359" i="1"/>
  <c r="AS358" i="1"/>
  <c r="AR357" i="1"/>
  <c r="AS361" i="1"/>
  <c r="AR360" i="1"/>
  <c r="AR361" i="1"/>
  <c r="AS356" i="1"/>
  <c r="AS349" i="1"/>
  <c r="AS344" i="1"/>
  <c r="AR343" i="1"/>
  <c r="AS337" i="1"/>
  <c r="AT326" i="1"/>
  <c r="AT358" i="1"/>
  <c r="AR356" i="1"/>
  <c r="AT350" i="1"/>
  <c r="AT345" i="1"/>
  <c r="AR344" i="1"/>
  <c r="AT338" i="1"/>
  <c r="AS328" i="1"/>
  <c r="AS326" i="1"/>
  <c r="AR358" i="1"/>
  <c r="AR350" i="1"/>
  <c r="AS345" i="1"/>
  <c r="AR338" i="1"/>
  <c r="AR328" i="1"/>
  <c r="AR326" i="1"/>
  <c r="AT320" i="1"/>
  <c r="AR345" i="1"/>
  <c r="AS339" i="1"/>
  <c r="AS329" i="1"/>
  <c r="AS327" i="1"/>
  <c r="AT321" i="1"/>
  <c r="AT360" i="1"/>
  <c r="AR351" i="1"/>
  <c r="AT346" i="1"/>
  <c r="AR339" i="1"/>
  <c r="AR329" i="1"/>
  <c r="AR327" i="1"/>
  <c r="AS321" i="1"/>
  <c r="AR320" i="1"/>
  <c r="AS360" i="1"/>
  <c r="AT347" i="1"/>
  <c r="BN347" i="1" s="1"/>
  <c r="AR346" i="1"/>
  <c r="AT341" i="1"/>
  <c r="AS340" i="1"/>
  <c r="AT335" i="1"/>
  <c r="AS359" i="1"/>
  <c r="AR355" i="1"/>
  <c r="AS347" i="1"/>
  <c r="AT342" i="1"/>
  <c r="AS341" i="1"/>
  <c r="AR340" i="1"/>
  <c r="AR359" i="1"/>
  <c r="AT357" i="1"/>
  <c r="BN357" i="1" s="1"/>
  <c r="AT348" i="1"/>
  <c r="AR347" i="1"/>
  <c r="AS342" i="1"/>
  <c r="AR341" i="1"/>
  <c r="AT336" i="1"/>
  <c r="AR335" i="1"/>
  <c r="AS357" i="1"/>
  <c r="AS348" i="1"/>
  <c r="AR342" i="1"/>
  <c r="AS336" i="1"/>
  <c r="AT314" i="1"/>
  <c r="BN314" i="1" s="1"/>
  <c r="AT361" i="1"/>
  <c r="BN361" i="1" s="1"/>
  <c r="AT349" i="1"/>
  <c r="AT344" i="1"/>
  <c r="AS343" i="1"/>
  <c r="AT337" i="1"/>
  <c r="AS318" i="1"/>
  <c r="AR305" i="1"/>
  <c r="AT295" i="1"/>
  <c r="BN295" i="1" s="1"/>
  <c r="AT277" i="1"/>
  <c r="AS276" i="1"/>
  <c r="AR275" i="1"/>
  <c r="AR318" i="1"/>
  <c r="AT296" i="1"/>
  <c r="BN296" i="1" s="1"/>
  <c r="AS295" i="1"/>
  <c r="AT281" i="1"/>
  <c r="AS277" i="1"/>
  <c r="AR276" i="1"/>
  <c r="AT297" i="1"/>
  <c r="AS296" i="1"/>
  <c r="AR295" i="1"/>
  <c r="AT290" i="1"/>
  <c r="BN290" i="1" s="1"/>
  <c r="AT282" i="1"/>
  <c r="BN282" i="1" s="1"/>
  <c r="AS281" i="1"/>
  <c r="AR277" i="1"/>
  <c r="AT298" i="1"/>
  <c r="BN298" i="1" s="1"/>
  <c r="AS297" i="1"/>
  <c r="AR296" i="1"/>
  <c r="AS290" i="1"/>
  <c r="AT283" i="1"/>
  <c r="AS282" i="1"/>
  <c r="AR281" i="1"/>
  <c r="AT343" i="1"/>
  <c r="AS320" i="1"/>
  <c r="AT299" i="1"/>
  <c r="BN299" i="1" s="1"/>
  <c r="AS298" i="1"/>
  <c r="AR297" i="1"/>
  <c r="AR290" i="1"/>
  <c r="AT284" i="1"/>
  <c r="AS283" i="1"/>
  <c r="AR282" i="1"/>
  <c r="AT269" i="1"/>
  <c r="AS314" i="1"/>
  <c r="AS299" i="1"/>
  <c r="AR298" i="1"/>
  <c r="AT285" i="1"/>
  <c r="AS284" i="1"/>
  <c r="AR283" i="1"/>
  <c r="AT270" i="1"/>
  <c r="AT340" i="1"/>
  <c r="AS335" i="1"/>
  <c r="AT304" i="1"/>
  <c r="AR303" i="1"/>
  <c r="AS291" i="1"/>
  <c r="AT288" i="1"/>
  <c r="AS287" i="1"/>
  <c r="AR286" i="1"/>
  <c r="AS304" i="1"/>
  <c r="AR291" i="1"/>
  <c r="AT289" i="1"/>
  <c r="BN289" i="1" s="1"/>
  <c r="AS288" i="1"/>
  <c r="AR287" i="1"/>
  <c r="AT274" i="1"/>
  <c r="AS346" i="1"/>
  <c r="AT305" i="1"/>
  <c r="BN305" i="1" s="1"/>
  <c r="AR304" i="1"/>
  <c r="AS289" i="1"/>
  <c r="AR288" i="1"/>
  <c r="AT275" i="1"/>
  <c r="AS274" i="1"/>
  <c r="AR321" i="1"/>
  <c r="AT318" i="1"/>
  <c r="AS305" i="1"/>
  <c r="AR289" i="1"/>
  <c r="AT276" i="1"/>
  <c r="BN276" i="1" s="1"/>
  <c r="AS275" i="1"/>
  <c r="AR274" i="1"/>
  <c r="AR348" i="1"/>
  <c r="AR285" i="1"/>
  <c r="AT258" i="1"/>
  <c r="AS257" i="1"/>
  <c r="AR256" i="1"/>
  <c r="AT251" i="1"/>
  <c r="BN251" i="1" s="1"/>
  <c r="AS250" i="1"/>
  <c r="AR249" i="1"/>
  <c r="AT236" i="1"/>
  <c r="BN236" i="1" s="1"/>
  <c r="AT291" i="1"/>
  <c r="BN291" i="1" s="1"/>
  <c r="AT273" i="1"/>
  <c r="AS270" i="1"/>
  <c r="AT259" i="1"/>
  <c r="AS258" i="1"/>
  <c r="AR257" i="1"/>
  <c r="AS251" i="1"/>
  <c r="AR250" i="1"/>
  <c r="AT237" i="1"/>
  <c r="AS236" i="1"/>
  <c r="AR235" i="1"/>
  <c r="AR314" i="1"/>
  <c r="AT303" i="1"/>
  <c r="AR284" i="1"/>
  <c r="AS273" i="1"/>
  <c r="AR270" i="1"/>
  <c r="AT260" i="1"/>
  <c r="AS259" i="1"/>
  <c r="AR258" i="1"/>
  <c r="AR251" i="1"/>
  <c r="AT238" i="1"/>
  <c r="BN238" i="1" s="1"/>
  <c r="AS237" i="1"/>
  <c r="AR236" i="1"/>
  <c r="AS303" i="1"/>
  <c r="AR273" i="1"/>
  <c r="AT261" i="1"/>
  <c r="AS260" i="1"/>
  <c r="AR259" i="1"/>
  <c r="AT239" i="1"/>
  <c r="AS238" i="1"/>
  <c r="AR237" i="1"/>
  <c r="AR299" i="1"/>
  <c r="AT271" i="1"/>
  <c r="AT262" i="1"/>
  <c r="AS261" i="1"/>
  <c r="AR260" i="1"/>
  <c r="AT240" i="1"/>
  <c r="AS239" i="1"/>
  <c r="AR238" i="1"/>
  <c r="AS271" i="1"/>
  <c r="AT263" i="1"/>
  <c r="BN263" i="1" s="1"/>
  <c r="AS262" i="1"/>
  <c r="AR261" i="1"/>
  <c r="AT252" i="1"/>
  <c r="BN252" i="1" s="1"/>
  <c r="AT244" i="1"/>
  <c r="AS240" i="1"/>
  <c r="AR239" i="1"/>
  <c r="AR271" i="1"/>
  <c r="AT267" i="1"/>
  <c r="AS263" i="1"/>
  <c r="AR262" i="1"/>
  <c r="AS252" i="1"/>
  <c r="AT245" i="1"/>
  <c r="BN245" i="1" s="1"/>
  <c r="AS244" i="1"/>
  <c r="AR240" i="1"/>
  <c r="AT268" i="1"/>
  <c r="AS267" i="1"/>
  <c r="AR263" i="1"/>
  <c r="AR252" i="1"/>
  <c r="AT246" i="1"/>
  <c r="BN246" i="1" s="1"/>
  <c r="AS245" i="1"/>
  <c r="AR244" i="1"/>
  <c r="AT231" i="1"/>
  <c r="AS230" i="1"/>
  <c r="AR229" i="1"/>
  <c r="AT287" i="1"/>
  <c r="AS268" i="1"/>
  <c r="AR267" i="1"/>
  <c r="AT247" i="1"/>
  <c r="BN247" i="1" s="1"/>
  <c r="AS246" i="1"/>
  <c r="AR245" i="1"/>
  <c r="AT232" i="1"/>
  <c r="BN232" i="1" s="1"/>
  <c r="AS231" i="1"/>
  <c r="AR230" i="1"/>
  <c r="AT272" i="1"/>
  <c r="AR268" i="1"/>
  <c r="AT248" i="1"/>
  <c r="AS247" i="1"/>
  <c r="AR246" i="1"/>
  <c r="AT233" i="1"/>
  <c r="AS232" i="1"/>
  <c r="AR231" i="1"/>
  <c r="AT286" i="1"/>
  <c r="AS272" i="1"/>
  <c r="AS269" i="1"/>
  <c r="AT256" i="1"/>
  <c r="AT249" i="1"/>
  <c r="AS248" i="1"/>
  <c r="AR247" i="1"/>
  <c r="AT234" i="1"/>
  <c r="AS233" i="1"/>
  <c r="AR232" i="1"/>
  <c r="AR336" i="1"/>
  <c r="AS286" i="1"/>
  <c r="AS285" i="1"/>
  <c r="AR272" i="1"/>
  <c r="AR269" i="1"/>
  <c r="AS256" i="1"/>
  <c r="AR248" i="1"/>
  <c r="AT228" i="1"/>
  <c r="AR227" i="1"/>
  <c r="AR222" i="1"/>
  <c r="AT211" i="1"/>
  <c r="BN211" i="1" s="1"/>
  <c r="AS210" i="1"/>
  <c r="AR209" i="1"/>
  <c r="AT200" i="1"/>
  <c r="AR199" i="1"/>
  <c r="AT189" i="1"/>
  <c r="BN189" i="1" s="1"/>
  <c r="AS188" i="1"/>
  <c r="AR187" i="1"/>
  <c r="AS228" i="1"/>
  <c r="AT223" i="1"/>
  <c r="AT212" i="1"/>
  <c r="BN212" i="1" s="1"/>
  <c r="AS211" i="1"/>
  <c r="AR210" i="1"/>
  <c r="AT201" i="1"/>
  <c r="AS200" i="1"/>
  <c r="AS189" i="1"/>
  <c r="AR188" i="1"/>
  <c r="AR228" i="1"/>
  <c r="AS223" i="1"/>
  <c r="AS212" i="1"/>
  <c r="AR211" i="1"/>
  <c r="AT202" i="1"/>
  <c r="AS201" i="1"/>
  <c r="AR200" i="1"/>
  <c r="AT191" i="1"/>
  <c r="BN191" i="1" s="1"/>
  <c r="AS190" i="1"/>
  <c r="AR189" i="1"/>
  <c r="AT235" i="1"/>
  <c r="AR223" i="1"/>
  <c r="AR212" i="1"/>
  <c r="AT203" i="1"/>
  <c r="BN203" i="1" s="1"/>
  <c r="AS202" i="1"/>
  <c r="AR201" i="1"/>
  <c r="AT192" i="1"/>
  <c r="BN192" i="1" s="1"/>
  <c r="AS191" i="1"/>
  <c r="AR190" i="1"/>
  <c r="AS235" i="1"/>
  <c r="AS234" i="1"/>
  <c r="AT204" i="1"/>
  <c r="BN204" i="1" s="1"/>
  <c r="AS203" i="1"/>
  <c r="AR202" i="1"/>
  <c r="AT193" i="1"/>
  <c r="BN193" i="1" s="1"/>
  <c r="AS192" i="1"/>
  <c r="AR191" i="1"/>
  <c r="AR234" i="1"/>
  <c r="AT229" i="1"/>
  <c r="BN229" i="1" s="1"/>
  <c r="AT217" i="1"/>
  <c r="AS204" i="1"/>
  <c r="AR203" i="1"/>
  <c r="AT194" i="1"/>
  <c r="AS193" i="1"/>
  <c r="AR192" i="1"/>
  <c r="AS229" i="1"/>
  <c r="AT218" i="1"/>
  <c r="BN218" i="1" s="1"/>
  <c r="AS217" i="1"/>
  <c r="AS205" i="1"/>
  <c r="AR204" i="1"/>
  <c r="AT195" i="1"/>
  <c r="BN195" i="1" s="1"/>
  <c r="AS194" i="1"/>
  <c r="AR193" i="1"/>
  <c r="AT183" i="1"/>
  <c r="AT174" i="1"/>
  <c r="BN174" i="1" s="1"/>
  <c r="AS173" i="1"/>
  <c r="AR172" i="1"/>
  <c r="AT162" i="1"/>
  <c r="BN162" i="1" s="1"/>
  <c r="AS161" i="1"/>
  <c r="AR160" i="1"/>
  <c r="AR233" i="1"/>
  <c r="AT219" i="1"/>
  <c r="AS218" i="1"/>
  <c r="AR217" i="1"/>
  <c r="AT206" i="1"/>
  <c r="AR205" i="1"/>
  <c r="AT196" i="1"/>
  <c r="AS195" i="1"/>
  <c r="AR194" i="1"/>
  <c r="AT184" i="1"/>
  <c r="AS183" i="1"/>
  <c r="AT220" i="1"/>
  <c r="AS219" i="1"/>
  <c r="AR218" i="1"/>
  <c r="AT207" i="1"/>
  <c r="AS206" i="1"/>
  <c r="AT197" i="1"/>
  <c r="AS196" i="1"/>
  <c r="AR195" i="1"/>
  <c r="AT185" i="1"/>
  <c r="AT250" i="1"/>
  <c r="AT221" i="1"/>
  <c r="AS220" i="1"/>
  <c r="AR219" i="1"/>
  <c r="AS249" i="1"/>
  <c r="AT230" i="1"/>
  <c r="AT227" i="1"/>
  <c r="AT222" i="1"/>
  <c r="AS221" i="1"/>
  <c r="AR220" i="1"/>
  <c r="AT209" i="1"/>
  <c r="AS208" i="1"/>
  <c r="AR207" i="1"/>
  <c r="AS198" i="1"/>
  <c r="AR197" i="1"/>
  <c r="AT187" i="1"/>
  <c r="AS186" i="1"/>
  <c r="AR185" i="1"/>
  <c r="AT178" i="1"/>
  <c r="BN178" i="1" s="1"/>
  <c r="AS177" i="1"/>
  <c r="AR176" i="1"/>
  <c r="AT166" i="1"/>
  <c r="BN166" i="1" s="1"/>
  <c r="AS165" i="1"/>
  <c r="AR164" i="1"/>
  <c r="AT154" i="1"/>
  <c r="BN154" i="1" s="1"/>
  <c r="AS153" i="1"/>
  <c r="AR152" i="1"/>
  <c r="AT142" i="1"/>
  <c r="BN142" i="1" s="1"/>
  <c r="AS141" i="1"/>
  <c r="AR140" i="1"/>
  <c r="AT130" i="1"/>
  <c r="BN130" i="1" s="1"/>
  <c r="AS129" i="1"/>
  <c r="AR128" i="1"/>
  <c r="AT257" i="1"/>
  <c r="BN257" i="1" s="1"/>
  <c r="AS227" i="1"/>
  <c r="AS222" i="1"/>
  <c r="AR221" i="1"/>
  <c r="AT210" i="1"/>
  <c r="AS209" i="1"/>
  <c r="AR208" i="1"/>
  <c r="AS199" i="1"/>
  <c r="AR198" i="1"/>
  <c r="AS187" i="1"/>
  <c r="AR186" i="1"/>
  <c r="AR206" i="1"/>
  <c r="AT176" i="1"/>
  <c r="BN176" i="1" s="1"/>
  <c r="AR175" i="1"/>
  <c r="AT171" i="1"/>
  <c r="BN171" i="1" s="1"/>
  <c r="AR170" i="1"/>
  <c r="AT164" i="1"/>
  <c r="BN164" i="1" s="1"/>
  <c r="AR163" i="1"/>
  <c r="AT159" i="1"/>
  <c r="BN159" i="1" s="1"/>
  <c r="AR158" i="1"/>
  <c r="AT151" i="1"/>
  <c r="BN151" i="1" s="1"/>
  <c r="AR150" i="1"/>
  <c r="AS142" i="1"/>
  <c r="AS135" i="1"/>
  <c r="AR134" i="1"/>
  <c r="AT127" i="1"/>
  <c r="BN127" i="1" s="1"/>
  <c r="AR126" i="1"/>
  <c r="AT119" i="1"/>
  <c r="AR118" i="1"/>
  <c r="AT113" i="1"/>
  <c r="AR112" i="1"/>
  <c r="AT180" i="1"/>
  <c r="AS176" i="1"/>
  <c r="AS171" i="1"/>
  <c r="AS164" i="1"/>
  <c r="AS159" i="1"/>
  <c r="AS151" i="1"/>
  <c r="AT143" i="1"/>
  <c r="BN143" i="1" s="1"/>
  <c r="AR142" i="1"/>
  <c r="AT136" i="1"/>
  <c r="BN136" i="1" s="1"/>
  <c r="AR135" i="1"/>
  <c r="AS127" i="1"/>
  <c r="AS119" i="1"/>
  <c r="AS113" i="1"/>
  <c r="AS185" i="1"/>
  <c r="AS180" i="1"/>
  <c r="AT177" i="1"/>
  <c r="BN177" i="1" s="1"/>
  <c r="AR171" i="1"/>
  <c r="AT165" i="1"/>
  <c r="BN165" i="1" s="1"/>
  <c r="AR159" i="1"/>
  <c r="AT152" i="1"/>
  <c r="BN152" i="1" s="1"/>
  <c r="AR151" i="1"/>
  <c r="AT144" i="1"/>
  <c r="BN144" i="1" s="1"/>
  <c r="AS143" i="1"/>
  <c r="AT137" i="1"/>
  <c r="BN137" i="1" s="1"/>
  <c r="AS136" i="1"/>
  <c r="AT128" i="1"/>
  <c r="BN128" i="1" s="1"/>
  <c r="AR127" i="1"/>
  <c r="AT120" i="1"/>
  <c r="AR119" i="1"/>
  <c r="AT114" i="1"/>
  <c r="BN114" i="1" s="1"/>
  <c r="AR113" i="1"/>
  <c r="AR180" i="1"/>
  <c r="AR177" i="1"/>
  <c r="AT172" i="1"/>
  <c r="BN172" i="1" s="1"/>
  <c r="AR165" i="1"/>
  <c r="AT160" i="1"/>
  <c r="BN160" i="1" s="1"/>
  <c r="AS152" i="1"/>
  <c r="AT145" i="1"/>
  <c r="BN145" i="1" s="1"/>
  <c r="AS144" i="1"/>
  <c r="AR143" i="1"/>
  <c r="AS137" i="1"/>
  <c r="AR136" i="1"/>
  <c r="AS128" i="1"/>
  <c r="AT121" i="1"/>
  <c r="BN121" i="1" s="1"/>
  <c r="AS120" i="1"/>
  <c r="AS114" i="1"/>
  <c r="AS108" i="1"/>
  <c r="AR107" i="1"/>
  <c r="AS178" i="1"/>
  <c r="AS172" i="1"/>
  <c r="AS166" i="1"/>
  <c r="AS160" i="1"/>
  <c r="AT153" i="1"/>
  <c r="BN153" i="1" s="1"/>
  <c r="AT146" i="1"/>
  <c r="BN146" i="1" s="1"/>
  <c r="AS145" i="1"/>
  <c r="AR144" i="1"/>
  <c r="AT138" i="1"/>
  <c r="BN138" i="1" s="1"/>
  <c r="AR137" i="1"/>
  <c r="AT129" i="1"/>
  <c r="BN129" i="1" s="1"/>
  <c r="AT122" i="1"/>
  <c r="BN122" i="1" s="1"/>
  <c r="AS121" i="1"/>
  <c r="AR120" i="1"/>
  <c r="AT115" i="1"/>
  <c r="AR114" i="1"/>
  <c r="AT109" i="1"/>
  <c r="AR108" i="1"/>
  <c r="AT181" i="1"/>
  <c r="BN181" i="1" s="1"/>
  <c r="AR178" i="1"/>
  <c r="AT173" i="1"/>
  <c r="BN173" i="1" s="1"/>
  <c r="AT167" i="1"/>
  <c r="BN167" i="1" s="1"/>
  <c r="AR166" i="1"/>
  <c r="AT161" i="1"/>
  <c r="BN161" i="1" s="1"/>
  <c r="AR153" i="1"/>
  <c r="AT147" i="1"/>
  <c r="BN147" i="1" s="1"/>
  <c r="AS146" i="1"/>
  <c r="AR145" i="1"/>
  <c r="AS138" i="1"/>
  <c r="AR129" i="1"/>
  <c r="AT123" i="1"/>
  <c r="BN123" i="1" s="1"/>
  <c r="AS122" i="1"/>
  <c r="AR121" i="1"/>
  <c r="AS115" i="1"/>
  <c r="AS109" i="1"/>
  <c r="AT95" i="1"/>
  <c r="BN95" i="1" s="1"/>
  <c r="AS184" i="1"/>
  <c r="AS181" i="1"/>
  <c r="AR173" i="1"/>
  <c r="AS167" i="1"/>
  <c r="AR161" i="1"/>
  <c r="AS154" i="1"/>
  <c r="AS147" i="1"/>
  <c r="AR146" i="1"/>
  <c r="AT139" i="1"/>
  <c r="BN139" i="1" s="1"/>
  <c r="AR138" i="1"/>
  <c r="AS130" i="1"/>
  <c r="AS123" i="1"/>
  <c r="AR122" i="1"/>
  <c r="AT116" i="1"/>
  <c r="BN116" i="1" s="1"/>
  <c r="AR115" i="1"/>
  <c r="AT110" i="1"/>
  <c r="BN110" i="1" s="1"/>
  <c r="AR109" i="1"/>
  <c r="AT96" i="1"/>
  <c r="BN96" i="1" s="1"/>
  <c r="AS95" i="1"/>
  <c r="AT89" i="1"/>
  <c r="AT198" i="1"/>
  <c r="AR184" i="1"/>
  <c r="AR181" i="1"/>
  <c r="AT179" i="1"/>
  <c r="AT168" i="1"/>
  <c r="BN168" i="1" s="1"/>
  <c r="AR167" i="1"/>
  <c r="AT155" i="1"/>
  <c r="BN155" i="1" s="1"/>
  <c r="AR154" i="1"/>
  <c r="AT148" i="1"/>
  <c r="BN148" i="1" s="1"/>
  <c r="AR147" i="1"/>
  <c r="AS139" i="1"/>
  <c r="AT131" i="1"/>
  <c r="BN131" i="1" s="1"/>
  <c r="AR130" i="1"/>
  <c r="AT124" i="1"/>
  <c r="BN124" i="1" s="1"/>
  <c r="AR123" i="1"/>
  <c r="AS116" i="1"/>
  <c r="AS110" i="1"/>
  <c r="AT97" i="1"/>
  <c r="BN97" i="1" s="1"/>
  <c r="AS96" i="1"/>
  <c r="AR95" i="1"/>
  <c r="AT90" i="1"/>
  <c r="AS197" i="1"/>
  <c r="AS179" i="1"/>
  <c r="AS174" i="1"/>
  <c r="AT169" i="1"/>
  <c r="BN169" i="1" s="1"/>
  <c r="AS168" i="1"/>
  <c r="AS162" i="1"/>
  <c r="AT156" i="1"/>
  <c r="BN156" i="1" s="1"/>
  <c r="AS155" i="1"/>
  <c r="AT149" i="1"/>
  <c r="BN149" i="1" s="1"/>
  <c r="AS148" i="1"/>
  <c r="AT140" i="1"/>
  <c r="BN140" i="1" s="1"/>
  <c r="AR139" i="1"/>
  <c r="AT132" i="1"/>
  <c r="BN132" i="1" s="1"/>
  <c r="AS131" i="1"/>
  <c r="AT125" i="1"/>
  <c r="BN125" i="1" s="1"/>
  <c r="AS124" i="1"/>
  <c r="AT117" i="1"/>
  <c r="BN117" i="1" s="1"/>
  <c r="AR116" i="1"/>
  <c r="AT111" i="1"/>
  <c r="AR110" i="1"/>
  <c r="AT98" i="1"/>
  <c r="BN98" i="1" s="1"/>
  <c r="AS97" i="1"/>
  <c r="AR96" i="1"/>
  <c r="AT208" i="1"/>
  <c r="BN208" i="1" s="1"/>
  <c r="AR179" i="1"/>
  <c r="AR174" i="1"/>
  <c r="AS169" i="1"/>
  <c r="AR168" i="1"/>
  <c r="AR162" i="1"/>
  <c r="AT157" i="1"/>
  <c r="BN157" i="1" s="1"/>
  <c r="AS156" i="1"/>
  <c r="AR155" i="1"/>
  <c r="AS149" i="1"/>
  <c r="AR148" i="1"/>
  <c r="AS140" i="1"/>
  <c r="AT133" i="1"/>
  <c r="BN133" i="1" s="1"/>
  <c r="AS132" i="1"/>
  <c r="AR131" i="1"/>
  <c r="AS125" i="1"/>
  <c r="AR124" i="1"/>
  <c r="AS117" i="1"/>
  <c r="AS111" i="1"/>
  <c r="AS98" i="1"/>
  <c r="AR97" i="1"/>
  <c r="AS207" i="1"/>
  <c r="AR196" i="1"/>
  <c r="AT175" i="1"/>
  <c r="BN175" i="1" s="1"/>
  <c r="AT170" i="1"/>
  <c r="BN170" i="1" s="1"/>
  <c r="AR169" i="1"/>
  <c r="AT163" i="1"/>
  <c r="BN163" i="1" s="1"/>
  <c r="AT158" i="1"/>
  <c r="BN158" i="1" s="1"/>
  <c r="AS157" i="1"/>
  <c r="AR156" i="1"/>
  <c r="AT150" i="1"/>
  <c r="BN150" i="1" s="1"/>
  <c r="AR149" i="1"/>
  <c r="AT141" i="1"/>
  <c r="BN141" i="1" s="1"/>
  <c r="AT134" i="1"/>
  <c r="BN134" i="1" s="1"/>
  <c r="AS133" i="1"/>
  <c r="AR132" i="1"/>
  <c r="AT126" i="1"/>
  <c r="BN126" i="1" s="1"/>
  <c r="AR125" i="1"/>
  <c r="AT118" i="1"/>
  <c r="AR117" i="1"/>
  <c r="AT112" i="1"/>
  <c r="AR111" i="1"/>
  <c r="AR98" i="1"/>
  <c r="AR183" i="1"/>
  <c r="AS175" i="1"/>
  <c r="AT135" i="1"/>
  <c r="BN135" i="1" s="1"/>
  <c r="AR133" i="1"/>
  <c r="AS89" i="1"/>
  <c r="AT75" i="1"/>
  <c r="BN75" i="1" s="1"/>
  <c r="AS74" i="1"/>
  <c r="AR73" i="1"/>
  <c r="AT69" i="1"/>
  <c r="BN69" i="1" s="1"/>
  <c r="AS68" i="1"/>
  <c r="AR67" i="1"/>
  <c r="AS118" i="1"/>
  <c r="AS107" i="1"/>
  <c r="AR89" i="1"/>
  <c r="AT76" i="1"/>
  <c r="BN76" i="1" s="1"/>
  <c r="AS75" i="1"/>
  <c r="AR74" i="1"/>
  <c r="AS69" i="1"/>
  <c r="AR68" i="1"/>
  <c r="AS170" i="1"/>
  <c r="AR141" i="1"/>
  <c r="AS76" i="1"/>
  <c r="AR75" i="1"/>
  <c r="AT71" i="1"/>
  <c r="AS70" i="1"/>
  <c r="AR69" i="1"/>
  <c r="AT78" i="1"/>
  <c r="AS77" i="1"/>
  <c r="AR76" i="1"/>
  <c r="AS71" i="1"/>
  <c r="AR70" i="1"/>
  <c r="AS59" i="1"/>
  <c r="AR58" i="1"/>
  <c r="AR157" i="1"/>
  <c r="AT79" i="1"/>
  <c r="AS78" i="1"/>
  <c r="AR77" i="1"/>
  <c r="AR71" i="1"/>
  <c r="AT61" i="1"/>
  <c r="AS60" i="1"/>
  <c r="AR59" i="1"/>
  <c r="AS126" i="1"/>
  <c r="AT80" i="1"/>
  <c r="AS79" i="1"/>
  <c r="AR78" i="1"/>
  <c r="AS134" i="1"/>
  <c r="AT108" i="1"/>
  <c r="AS90" i="1"/>
  <c r="AT81" i="1"/>
  <c r="AS80" i="1"/>
  <c r="AR79" i="1"/>
  <c r="AT72" i="1"/>
  <c r="AT63" i="1"/>
  <c r="AS62" i="1"/>
  <c r="AR61" i="1"/>
  <c r="AR90" i="1"/>
  <c r="AS81" i="1"/>
  <c r="AR80" i="1"/>
  <c r="AS72" i="1"/>
  <c r="AT64" i="1"/>
  <c r="AS63" i="1"/>
  <c r="AR62" i="1"/>
  <c r="AS163" i="1"/>
  <c r="AT83" i="1"/>
  <c r="BN83" i="1" s="1"/>
  <c r="AS82" i="1"/>
  <c r="AR81" i="1"/>
  <c r="AR72" i="1"/>
  <c r="AS64" i="1"/>
  <c r="AR63" i="1"/>
  <c r="AT84" i="1"/>
  <c r="AS83" i="1"/>
  <c r="AR82" i="1"/>
  <c r="AT66" i="1"/>
  <c r="BN66" i="1" s="1"/>
  <c r="AS65" i="1"/>
  <c r="AR64" i="1"/>
  <c r="AS158" i="1"/>
  <c r="AS150" i="1"/>
  <c r="AS112" i="1"/>
  <c r="AS84" i="1"/>
  <c r="AR83" i="1"/>
  <c r="AT67" i="1"/>
  <c r="AS66" i="1"/>
  <c r="AR65" i="1"/>
  <c r="AR84" i="1"/>
  <c r="AT74" i="1"/>
  <c r="BN74" i="1" s="1"/>
  <c r="AS73" i="1"/>
  <c r="AT68" i="1"/>
  <c r="BN68" i="1" s="1"/>
  <c r="AS67" i="1"/>
  <c r="AR66" i="1"/>
  <c r="AR52" i="1"/>
  <c r="O12" i="4"/>
  <c r="AZ11" i="1"/>
  <c r="BM11" i="1"/>
  <c r="S8" i="4"/>
  <c r="Q9" i="4"/>
  <c r="BC14" i="1"/>
  <c r="G5" i="4"/>
  <c r="D4" i="4"/>
  <c r="AR15" i="1"/>
  <c r="AS16" i="1"/>
  <c r="AT17" i="1"/>
  <c r="BN17" i="1" s="1"/>
  <c r="L33" i="4"/>
  <c r="L27" i="4"/>
  <c r="O16" i="4"/>
  <c r="AE20" i="1"/>
  <c r="AR23" i="1"/>
  <c r="AS24" i="1"/>
  <c r="AR43" i="1"/>
  <c r="AS44" i="1"/>
  <c r="AT45" i="1"/>
  <c r="BA49" i="1"/>
  <c r="BM52" i="1"/>
  <c r="AZ52" i="1"/>
  <c r="AT52" i="1"/>
  <c r="AS57" i="1"/>
  <c r="AN60" i="1"/>
  <c r="AZ10" i="1"/>
  <c r="BM10" i="1"/>
  <c r="S14" i="4"/>
  <c r="R9" i="4"/>
  <c r="BC13" i="1"/>
  <c r="D10" i="4"/>
  <c r="R6" i="2"/>
  <c r="R14" i="2" s="1"/>
  <c r="AR14" i="1"/>
  <c r="E4" i="4"/>
  <c r="AS15" i="1"/>
  <c r="AT16" i="1"/>
  <c r="BF16" i="1"/>
  <c r="M33" i="4"/>
  <c r="M27" i="4"/>
  <c r="AH20" i="1"/>
  <c r="AR22" i="1"/>
  <c r="AS23" i="1"/>
  <c r="AT24" i="1"/>
  <c r="BN24" i="1" s="1"/>
  <c r="AS43" i="1"/>
  <c r="AT44" i="1"/>
  <c r="AR51" i="1"/>
  <c r="BI60" i="1"/>
  <c r="BF77" i="1"/>
  <c r="AN99" i="1"/>
  <c r="AB60" i="1"/>
  <c r="AZ62" i="1"/>
  <c r="BM62" i="1"/>
  <c r="BM71" i="1"/>
  <c r="BF74" i="1"/>
  <c r="BF73" i="1" s="1"/>
  <c r="AZ80" i="1"/>
  <c r="BM80" i="1"/>
  <c r="BC83" i="1"/>
  <c r="M99" i="1"/>
  <c r="AA102" i="1"/>
  <c r="AO102" i="1"/>
  <c r="AH94" i="1"/>
  <c r="BC95" i="1"/>
  <c r="BL107" i="1"/>
  <c r="AW109" i="1"/>
  <c r="AW111" i="1"/>
  <c r="BL143" i="1"/>
  <c r="J224" i="1"/>
  <c r="BG224" i="1"/>
  <c r="AN224" i="1"/>
  <c r="BG241" i="1"/>
  <c r="AZ61" i="1"/>
  <c r="BM61" i="1"/>
  <c r="J65" i="1"/>
  <c r="P73" i="1"/>
  <c r="BM73" i="1" s="1"/>
  <c r="AB77" i="1"/>
  <c r="BL78" i="1"/>
  <c r="AZ79" i="1"/>
  <c r="BM79" i="1"/>
  <c r="AB94" i="1"/>
  <c r="AP102" i="1"/>
  <c r="V99" i="1"/>
  <c r="P190" i="1"/>
  <c r="M65" i="1"/>
  <c r="AW69" i="1"/>
  <c r="AW75" i="1"/>
  <c r="AE77" i="1"/>
  <c r="AE56" i="1" s="1"/>
  <c r="AZ78" i="1"/>
  <c r="BM78" i="1"/>
  <c r="J82" i="1"/>
  <c r="BM89" i="1"/>
  <c r="AC102" i="1"/>
  <c r="AU99" i="1"/>
  <c r="AW98" i="1"/>
  <c r="AK107" i="1"/>
  <c r="BF109" i="1"/>
  <c r="BM113" i="1"/>
  <c r="BC120" i="1"/>
  <c r="AW74" i="1"/>
  <c r="S65" i="1"/>
  <c r="AW67" i="1"/>
  <c r="Y73" i="1"/>
  <c r="AZ76" i="1"/>
  <c r="AK77" i="1"/>
  <c r="BF89" i="1"/>
  <c r="AB88" i="1"/>
  <c r="AB91" i="1" s="1"/>
  <c r="AZ89" i="1"/>
  <c r="Q102" i="1"/>
  <c r="AF102" i="1"/>
  <c r="Y186" i="1"/>
  <c r="AW66" i="1"/>
  <c r="AZ69" i="1"/>
  <c r="AZ75" i="1"/>
  <c r="AW84" i="1"/>
  <c r="AW82" i="1" s="1"/>
  <c r="AH91" i="1"/>
  <c r="BH91" i="1"/>
  <c r="AG102" i="1"/>
  <c r="BI95" i="1"/>
  <c r="BF97" i="1"/>
  <c r="BI117" i="1"/>
  <c r="BI83" i="1"/>
  <c r="BI82" i="1" s="1"/>
  <c r="BL84" i="1"/>
  <c r="V91" i="1"/>
  <c r="AV91" i="1"/>
  <c r="BL91" i="1" s="1"/>
  <c r="T102" i="1"/>
  <c r="BC114" i="1"/>
  <c r="AE186" i="1"/>
  <c r="AS182" i="1"/>
  <c r="AZ67" i="1"/>
  <c r="J77" i="1"/>
  <c r="BM84" i="1"/>
  <c r="BI89" i="1"/>
  <c r="BM90" i="1"/>
  <c r="AJ102" i="1"/>
  <c r="S99" i="1"/>
  <c r="AW63" i="1"/>
  <c r="AZ66" i="1"/>
  <c r="AW81" i="1"/>
  <c r="AK88" i="1"/>
  <c r="AK91" i="1" s="1"/>
  <c r="AX91" i="1"/>
  <c r="H102" i="1"/>
  <c r="AY99" i="1"/>
  <c r="BC108" i="1"/>
  <c r="AW108" i="1"/>
  <c r="BL136" i="1"/>
  <c r="AZ83" i="1"/>
  <c r="AZ82" i="1" s="1"/>
  <c r="AY91" i="1"/>
  <c r="I102" i="1"/>
  <c r="AW96" i="1"/>
  <c r="BK106" i="1"/>
  <c r="AZ64" i="1"/>
  <c r="M91" i="1"/>
  <c r="AW89" i="1"/>
  <c r="AW88" i="1" s="1"/>
  <c r="AZ90" i="1"/>
  <c r="AM102" i="1"/>
  <c r="AW115" i="1"/>
  <c r="AZ63" i="1"/>
  <c r="AZ81" i="1"/>
  <c r="BH99" i="1"/>
  <c r="AE99" i="1"/>
  <c r="BB94" i="1"/>
  <c r="BA107" i="1"/>
  <c r="BA106" i="1" s="1"/>
  <c r="AY107" i="1"/>
  <c r="BM118" i="1"/>
  <c r="AZ118" i="1"/>
  <c r="AW118" i="1"/>
  <c r="BM119" i="1"/>
  <c r="BM179" i="1"/>
  <c r="BM183" i="1"/>
  <c r="AZ183" i="1"/>
  <c r="AW183" i="1"/>
  <c r="AZ109" i="1"/>
  <c r="AZ115" i="1"/>
  <c r="AB186" i="1"/>
  <c r="AW187" i="1"/>
  <c r="BM187" i="1"/>
  <c r="BM196" i="1"/>
  <c r="AZ196" i="1"/>
  <c r="AW196" i="1"/>
  <c r="AN241" i="1"/>
  <c r="BC96" i="1"/>
  <c r="AB107" i="1"/>
  <c r="AW113" i="1"/>
  <c r="AW119" i="1"/>
  <c r="BM180" i="1"/>
  <c r="AR182" i="1"/>
  <c r="BL183" i="1"/>
  <c r="BM207" i="1"/>
  <c r="AZ207" i="1"/>
  <c r="AW207" i="1"/>
  <c r="AZ108" i="1"/>
  <c r="BM108" i="1"/>
  <c r="AZ114" i="1"/>
  <c r="AH186" i="1"/>
  <c r="AZ120" i="1"/>
  <c r="AZ180" i="1"/>
  <c r="AZ179" i="1" s="1"/>
  <c r="BF192" i="1"/>
  <c r="AW194" i="1"/>
  <c r="V205" i="1"/>
  <c r="BE224" i="1"/>
  <c r="AW112" i="1"/>
  <c r="BC115" i="1"/>
  <c r="AK186" i="1"/>
  <c r="BL135" i="1"/>
  <c r="BM184" i="1"/>
  <c r="AZ184" i="1"/>
  <c r="BM197" i="1"/>
  <c r="AZ197" i="1"/>
  <c r="AW197" i="1"/>
  <c r="BM198" i="1"/>
  <c r="AW200" i="1"/>
  <c r="AW203" i="1"/>
  <c r="Y205" i="1"/>
  <c r="AW209" i="1"/>
  <c r="BL210" i="1"/>
  <c r="AU224" i="1"/>
  <c r="AZ113" i="1"/>
  <c r="AZ119" i="1"/>
  <c r="AN186" i="1"/>
  <c r="BI180" i="1"/>
  <c r="BI179" i="1" s="1"/>
  <c r="BI184" i="1"/>
  <c r="BC200" i="1"/>
  <c r="BC199" i="1" s="1"/>
  <c r="P241" i="1"/>
  <c r="AN107" i="1"/>
  <c r="AQ186" i="1"/>
  <c r="BC180" i="1"/>
  <c r="BC179" i="1" s="1"/>
  <c r="BF183" i="1"/>
  <c r="AW204" i="1"/>
  <c r="AW97" i="1"/>
  <c r="AZ112" i="1"/>
  <c r="J186" i="1"/>
  <c r="BC184" i="1"/>
  <c r="BF187" i="1"/>
  <c r="BC189" i="1"/>
  <c r="BE205" i="1"/>
  <c r="BC209" i="1"/>
  <c r="BM209" i="1"/>
  <c r="S205" i="1"/>
  <c r="BM210" i="1"/>
  <c r="S224" i="1"/>
  <c r="V224" i="1"/>
  <c r="J94" i="1"/>
  <c r="AW116" i="1"/>
  <c r="M186" i="1"/>
  <c r="AW180" i="1"/>
  <c r="AW179" i="1" s="1"/>
  <c r="BC183" i="1"/>
  <c r="AW184" i="1"/>
  <c r="BC211" i="1"/>
  <c r="BF120" i="1"/>
  <c r="AZ97" i="1"/>
  <c r="S186" i="1"/>
  <c r="BM185" i="1"/>
  <c r="AZ185" i="1"/>
  <c r="AW185" i="1"/>
  <c r="BI195" i="1"/>
  <c r="BF202" i="1"/>
  <c r="AE199" i="1"/>
  <c r="BF203" i="1"/>
  <c r="AZ116" i="1"/>
  <c r="V186" i="1"/>
  <c r="AU179" i="1"/>
  <c r="AW193" i="1"/>
  <c r="AK199" i="1"/>
  <c r="BM206" i="1"/>
  <c r="AZ206" i="1"/>
  <c r="AW206" i="1"/>
  <c r="J205" i="1"/>
  <c r="BE241" i="1"/>
  <c r="AW191" i="1"/>
  <c r="BM194" i="1"/>
  <c r="AW202" i="1"/>
  <c r="AZ217" i="1"/>
  <c r="BM217" i="1"/>
  <c r="AB241" i="1"/>
  <c r="AZ229" i="1"/>
  <c r="AW240" i="1"/>
  <c r="AX253" i="1"/>
  <c r="AH253" i="1"/>
  <c r="AW246" i="1"/>
  <c r="S264" i="1"/>
  <c r="AU264" i="1"/>
  <c r="S278" i="1"/>
  <c r="AZ193" i="1"/>
  <c r="AW201" i="1"/>
  <c r="AZ204" i="1"/>
  <c r="AW212" i="1"/>
  <c r="AW223" i="1"/>
  <c r="BF227" i="1"/>
  <c r="BI233" i="1"/>
  <c r="BC238" i="1"/>
  <c r="BG253" i="1"/>
  <c r="BM249" i="1"/>
  <c r="BH264" i="1"/>
  <c r="P216" i="1"/>
  <c r="P224" i="1" s="1"/>
  <c r="BL232" i="1"/>
  <c r="BC237" i="1"/>
  <c r="BH253" i="1"/>
  <c r="BM250" i="1"/>
  <c r="P264" i="1"/>
  <c r="BL259" i="1"/>
  <c r="AZ191" i="1"/>
  <c r="BC194" i="1"/>
  <c r="AZ202" i="1"/>
  <c r="AQ205" i="1"/>
  <c r="AW210" i="1"/>
  <c r="BC217" i="1"/>
  <c r="BF231" i="1"/>
  <c r="AW232" i="1"/>
  <c r="BM258" i="1"/>
  <c r="BM259" i="1"/>
  <c r="AZ201" i="1"/>
  <c r="BF206" i="1"/>
  <c r="AZ212" i="1"/>
  <c r="AZ223" i="1"/>
  <c r="S226" i="1"/>
  <c r="S241" i="1" s="1"/>
  <c r="BM233" i="1"/>
  <c r="AZ233" i="1"/>
  <c r="AW233" i="1"/>
  <c r="AK243" i="1"/>
  <c r="AK253" i="1" s="1"/>
  <c r="BI245" i="1"/>
  <c r="AN264" i="1"/>
  <c r="AV264" i="1"/>
  <c r="BL264" i="1" s="1"/>
  <c r="AE278" i="1"/>
  <c r="BB278" i="1"/>
  <c r="AZ189" i="1"/>
  <c r="AW198" i="1"/>
  <c r="AB199" i="1"/>
  <c r="AZ200" i="1"/>
  <c r="BM200" i="1"/>
  <c r="AW208" i="1"/>
  <c r="AZ211" i="1"/>
  <c r="AQ216" i="1"/>
  <c r="AW221" i="1"/>
  <c r="BL227" i="1"/>
  <c r="AW239" i="1"/>
  <c r="AW244" i="1"/>
  <c r="AB255" i="1"/>
  <c r="AB264" i="1" s="1"/>
  <c r="AW260" i="1"/>
  <c r="AW262" i="1"/>
  <c r="P300" i="1"/>
  <c r="AZ210" i="1"/>
  <c r="BF217" i="1"/>
  <c r="AW220" i="1"/>
  <c r="AU241" i="1"/>
  <c r="BH241" i="1"/>
  <c r="BM227" i="1"/>
  <c r="BM234" i="1"/>
  <c r="AZ234" i="1"/>
  <c r="AW234" i="1"/>
  <c r="BF240" i="1"/>
  <c r="BI246" i="1"/>
  <c r="BC259" i="1"/>
  <c r="BC260" i="1"/>
  <c r="AY278" i="1"/>
  <c r="AK266" i="1"/>
  <c r="AK278" i="1" s="1"/>
  <c r="BI267" i="1"/>
  <c r="M292" i="1"/>
  <c r="AV241" i="1"/>
  <c r="BL241" i="1" s="1"/>
  <c r="AY253" i="1"/>
  <c r="BI247" i="1"/>
  <c r="BD253" i="1"/>
  <c r="BD264" i="1"/>
  <c r="V264" i="1"/>
  <c r="AX264" i="1"/>
  <c r="AW195" i="1"/>
  <c r="AZ198" i="1"/>
  <c r="AZ208" i="1"/>
  <c r="AW218" i="1"/>
  <c r="BI218" i="1"/>
  <c r="AZ221" i="1"/>
  <c r="BI222" i="1"/>
  <c r="J241" i="1"/>
  <c r="AK226" i="1"/>
  <c r="BE264" i="1"/>
  <c r="AZ220" i="1"/>
  <c r="AY241" i="1"/>
  <c r="BM228" i="1"/>
  <c r="AZ228" i="1"/>
  <c r="AW229" i="1"/>
  <c r="BM231" i="1"/>
  <c r="BC232" i="1"/>
  <c r="Y253" i="1"/>
  <c r="AE264" i="1"/>
  <c r="BG278" i="1"/>
  <c r="AY292" i="1"/>
  <c r="AV216" i="1"/>
  <c r="AV224" i="1" s="1"/>
  <c r="BL224" i="1" s="1"/>
  <c r="AZ219" i="1"/>
  <c r="AU253" i="1"/>
  <c r="BF244" i="1"/>
  <c r="BB243" i="1"/>
  <c r="AW261" i="1"/>
  <c r="AZ195" i="1"/>
  <c r="AZ218" i="1"/>
  <c r="AW222" i="1"/>
  <c r="AW231" i="1"/>
  <c r="BI232" i="1"/>
  <c r="AV253" i="1"/>
  <c r="BL253" i="1" s="1"/>
  <c r="BM248" i="1"/>
  <c r="AZ248" i="1"/>
  <c r="J243" i="1"/>
  <c r="AW248" i="1"/>
  <c r="P278" i="1"/>
  <c r="P292" i="1"/>
  <c r="AX306" i="1"/>
  <c r="AV302" i="1"/>
  <c r="BL302" i="1" s="1"/>
  <c r="BL304" i="1"/>
  <c r="AZ336" i="1"/>
  <c r="BM336" i="1"/>
  <c r="AW336" i="1"/>
  <c r="AW237" i="1"/>
  <c r="AZ240" i="1"/>
  <c r="BM240" i="1"/>
  <c r="BC246" i="1"/>
  <c r="BF256" i="1"/>
  <c r="AW259" i="1"/>
  <c r="AZ262" i="1"/>
  <c r="BM262" i="1"/>
  <c r="AB266" i="1"/>
  <c r="AB278" i="1" s="1"/>
  <c r="BC268" i="1"/>
  <c r="AW270" i="1"/>
  <c r="BM273" i="1"/>
  <c r="BF276" i="1"/>
  <c r="AW286" i="1"/>
  <c r="BG280" i="1"/>
  <c r="BG292" i="1" s="1"/>
  <c r="AW296" i="1"/>
  <c r="AW305" i="1"/>
  <c r="BL325" i="1"/>
  <c r="P334" i="1"/>
  <c r="AW236" i="1"/>
  <c r="AZ239" i="1"/>
  <c r="P243" i="1"/>
  <c r="P253" i="1" s="1"/>
  <c r="AB243" i="1"/>
  <c r="AB253" i="1" s="1"/>
  <c r="AW258" i="1"/>
  <c r="AZ261" i="1"/>
  <c r="BC267" i="1"/>
  <c r="BM270" i="1"/>
  <c r="BM274" i="1"/>
  <c r="BI298" i="1"/>
  <c r="AB306" i="1"/>
  <c r="BM304" i="1"/>
  <c r="BC304" i="1"/>
  <c r="AW235" i="1"/>
  <c r="AZ238" i="1"/>
  <c r="AW250" i="1"/>
  <c r="J255" i="1"/>
  <c r="AW257" i="1"/>
  <c r="AZ260" i="1"/>
  <c r="BF270" i="1"/>
  <c r="BL274" i="1"/>
  <c r="BF277" i="1"/>
  <c r="BA280" i="1"/>
  <c r="AW282" i="1"/>
  <c r="BM287" i="1"/>
  <c r="AU300" i="1"/>
  <c r="BF295" i="1"/>
  <c r="BC345" i="1"/>
  <c r="AW345" i="1"/>
  <c r="AZ237" i="1"/>
  <c r="AW249" i="1"/>
  <c r="AW256" i="1"/>
  <c r="BI256" i="1"/>
  <c r="AZ259" i="1"/>
  <c r="AW269" i="1"/>
  <c r="AW274" i="1"/>
  <c r="BF281" i="1"/>
  <c r="AQ280" i="1"/>
  <c r="AU280" i="1"/>
  <c r="AU292" i="1" s="1"/>
  <c r="AE300" i="1"/>
  <c r="BD300" i="1"/>
  <c r="AW297" i="1"/>
  <c r="AW298" i="1"/>
  <c r="AZ236" i="1"/>
  <c r="AZ258" i="1"/>
  <c r="BM271" i="1"/>
  <c r="AZ271" i="1"/>
  <c r="AW271" i="1"/>
  <c r="BM275" i="1"/>
  <c r="AW283" i="1"/>
  <c r="AW288" i="1"/>
  <c r="AX300" i="1"/>
  <c r="AH294" i="1"/>
  <c r="AH300" i="1" s="1"/>
  <c r="BA294" i="1"/>
  <c r="BI320" i="1"/>
  <c r="AZ235" i="1"/>
  <c r="AZ250" i="1"/>
  <c r="AZ257" i="1"/>
  <c r="BF269" i="1"/>
  <c r="BM269" i="1"/>
  <c r="BM272" i="1"/>
  <c r="AH280" i="1"/>
  <c r="AH292" i="1" s="1"/>
  <c r="BE280" i="1"/>
  <c r="BE292" i="1" s="1"/>
  <c r="BI284" i="1"/>
  <c r="S280" i="1"/>
  <c r="S292" i="1" s="1"/>
  <c r="BC287" i="1"/>
  <c r="BL288" i="1"/>
  <c r="AV280" i="1"/>
  <c r="BG300" i="1"/>
  <c r="BF296" i="1"/>
  <c r="BE306" i="1"/>
  <c r="AZ249" i="1"/>
  <c r="AZ256" i="1"/>
  <c r="J266" i="1"/>
  <c r="AW268" i="1"/>
  <c r="AZ272" i="1"/>
  <c r="BB280" i="1"/>
  <c r="BH300" i="1"/>
  <c r="BB294" i="1"/>
  <c r="BF302" i="1"/>
  <c r="BB334" i="1"/>
  <c r="AW273" i="1"/>
  <c r="BC275" i="1"/>
  <c r="BM288" i="1"/>
  <c r="BC288" i="1"/>
  <c r="BG306" i="1"/>
  <c r="AV266" i="1"/>
  <c r="AV278" i="1" s="1"/>
  <c r="BL278" i="1" s="1"/>
  <c r="BH278" i="1"/>
  <c r="BI272" i="1"/>
  <c r="AW276" i="1"/>
  <c r="AW277" i="1"/>
  <c r="AW284" i="1"/>
  <c r="BM284" i="1"/>
  <c r="AZ284" i="1"/>
  <c r="J280" i="1"/>
  <c r="V292" i="1"/>
  <c r="AW295" i="1"/>
  <c r="BM303" i="1"/>
  <c r="AZ303" i="1"/>
  <c r="M302" i="1"/>
  <c r="AW303" i="1"/>
  <c r="AZ246" i="1"/>
  <c r="M278" i="1"/>
  <c r="Y266" i="1"/>
  <c r="BI282" i="1"/>
  <c r="V300" i="1"/>
  <c r="AV300" i="1"/>
  <c r="BL300" i="1" s="1"/>
  <c r="AN294" i="1"/>
  <c r="AN300" i="1" s="1"/>
  <c r="P306" i="1"/>
  <c r="BI268" i="1"/>
  <c r="AK292" i="1"/>
  <c r="AW285" i="1"/>
  <c r="BM285" i="1"/>
  <c r="AZ285" i="1"/>
  <c r="BI297" i="1"/>
  <c r="AU306" i="1"/>
  <c r="AZ348" i="1"/>
  <c r="BM348" i="1"/>
  <c r="AW348" i="1"/>
  <c r="AY306" i="1"/>
  <c r="AW321" i="1"/>
  <c r="BM321" i="1"/>
  <c r="AZ321" i="1"/>
  <c r="AX325" i="1"/>
  <c r="BC338" i="1"/>
  <c r="BC350" i="1"/>
  <c r="J294" i="1"/>
  <c r="BF320" i="1"/>
  <c r="BG334" i="1"/>
  <c r="BG363" i="1" s="1"/>
  <c r="BC344" i="1"/>
  <c r="BM344" i="1"/>
  <c r="AW344" i="1"/>
  <c r="BC305" i="1"/>
  <c r="AN306" i="1"/>
  <c r="AW351" i="1"/>
  <c r="AZ297" i="1"/>
  <c r="AZ294" i="1" s="1"/>
  <c r="BA325" i="1"/>
  <c r="BM335" i="1"/>
  <c r="AW339" i="1"/>
  <c r="AW340" i="1"/>
  <c r="BI341" i="1"/>
  <c r="AZ276" i="1"/>
  <c r="AB280" i="1"/>
  <c r="AB292" i="1" s="1"/>
  <c r="AW304" i="1"/>
  <c r="S334" i="1"/>
  <c r="S363" i="1" s="1"/>
  <c r="BC335" i="1"/>
  <c r="BM341" i="1"/>
  <c r="BL342" i="1"/>
  <c r="AZ275" i="1"/>
  <c r="AW287" i="1"/>
  <c r="AB294" i="1"/>
  <c r="AB300" i="1" s="1"/>
  <c r="BI318" i="1"/>
  <c r="BF321" i="1"/>
  <c r="AV334" i="1"/>
  <c r="BM343" i="1"/>
  <c r="BF346" i="1"/>
  <c r="K24" i="2"/>
  <c r="K32" i="2"/>
  <c r="AZ274" i="1"/>
  <c r="BC295" i="1"/>
  <c r="BI303" i="1"/>
  <c r="AW320" i="1"/>
  <c r="BM337" i="1"/>
  <c r="BM349" i="1"/>
  <c r="Y363" i="1"/>
  <c r="BI321" i="1"/>
  <c r="V334" i="1"/>
  <c r="AX363" i="1"/>
  <c r="H32" i="2"/>
  <c r="H24" i="2"/>
  <c r="AZ287" i="1"/>
  <c r="AW318" i="1"/>
  <c r="BM318" i="1"/>
  <c r="AZ318" i="1"/>
  <c r="AY334" i="1"/>
  <c r="AZ286" i="1"/>
  <c r="BE334" i="1"/>
  <c r="BC337" i="1"/>
  <c r="AZ337" i="1"/>
  <c r="BI339" i="1"/>
  <c r="AZ349" i="1"/>
  <c r="BI351" i="1"/>
  <c r="BH363" i="1"/>
  <c r="AZ340" i="1"/>
  <c r="BM340" i="1"/>
  <c r="BI359" i="1"/>
  <c r="J22" i="2"/>
  <c r="G22" i="2"/>
  <c r="T7" i="4"/>
  <c r="BM358" i="1"/>
  <c r="F23" i="2"/>
  <c r="AW342" i="1"/>
  <c r="V353" i="1"/>
  <c r="AY353" i="1"/>
  <c r="L22" i="2"/>
  <c r="BE353" i="1"/>
  <c r="AW357" i="1"/>
  <c r="BM359" i="1"/>
  <c r="AZ359" i="1"/>
  <c r="AW359" i="1"/>
  <c r="M22" i="2"/>
  <c r="BC348" i="1"/>
  <c r="N32" i="2"/>
  <c r="N24" i="2"/>
  <c r="I23" i="2"/>
  <c r="I33" i="2" s="1"/>
  <c r="BF354" i="1"/>
  <c r="AE353" i="1"/>
  <c r="AE363" i="1" s="1"/>
  <c r="M353" i="1"/>
  <c r="M363" i="1" s="1"/>
  <c r="O32" i="2"/>
  <c r="O24" i="2"/>
  <c r="J23" i="2"/>
  <c r="J33" i="2" s="1"/>
  <c r="BC354" i="1"/>
  <c r="BI355" i="1"/>
  <c r="BI358" i="1"/>
  <c r="BC359" i="1"/>
  <c r="L23" i="2"/>
  <c r="L33" i="2" s="1"/>
  <c r="AZ343" i="1"/>
  <c r="AB353" i="1"/>
  <c r="AB363" i="1" s="1"/>
  <c r="BL353" i="1"/>
  <c r="BD353" i="1"/>
  <c r="AW355" i="1"/>
  <c r="BM360" i="1"/>
  <c r="AZ360" i="1"/>
  <c r="J334" i="1"/>
  <c r="AW335" i="1"/>
  <c r="AW341" i="1"/>
  <c r="BM342" i="1"/>
  <c r="BM345" i="1"/>
  <c r="AZ345" i="1"/>
  <c r="AW347" i="1"/>
  <c r="BM355" i="1"/>
  <c r="AZ357" i="1"/>
  <c r="D22" i="2"/>
  <c r="N23" i="2"/>
  <c r="AQ353" i="1"/>
  <c r="AW358" i="1"/>
  <c r="F32" i="2"/>
  <c r="F24" i="2"/>
  <c r="U12" i="2"/>
  <c r="J353" i="1"/>
  <c r="BF355" i="1"/>
  <c r="AW356" i="1"/>
  <c r="BM356" i="1"/>
  <c r="AZ356" i="1"/>
  <c r="AW360" i="1"/>
  <c r="V5" i="2"/>
  <c r="V12" i="2" s="1"/>
  <c r="E22" i="2"/>
  <c r="AH334" i="1"/>
  <c r="AH363" i="1" s="1"/>
  <c r="AZ335" i="1"/>
  <c r="AZ341" i="1"/>
  <c r="BI342" i="1"/>
  <c r="AZ347" i="1"/>
  <c r="I32" i="2"/>
  <c r="BL34" i="1" l="1"/>
  <c r="BN303" i="1"/>
  <c r="BN231" i="1"/>
  <c r="BN210" i="1"/>
  <c r="BN274" i="1"/>
  <c r="BN360" i="1"/>
  <c r="BN249" i="1"/>
  <c r="BN356" i="1"/>
  <c r="BN335" i="1"/>
  <c r="BN284" i="1"/>
  <c r="BN240" i="1"/>
  <c r="BG91" i="1"/>
  <c r="BI73" i="1"/>
  <c r="BL8" i="1"/>
  <c r="BN112" i="1"/>
  <c r="BC57" i="1"/>
  <c r="AQ292" i="1"/>
  <c r="BN237" i="1"/>
  <c r="BE253" i="1"/>
  <c r="BI34" i="1"/>
  <c r="BI39" i="1" s="1"/>
  <c r="BE99" i="1"/>
  <c r="T12" i="2"/>
  <c r="AQ224" i="1"/>
  <c r="AQ306" i="1"/>
  <c r="AV25" i="1"/>
  <c r="BL25" i="1" s="1"/>
  <c r="AK241" i="1"/>
  <c r="AH278" i="1"/>
  <c r="AH224" i="1"/>
  <c r="BC82" i="1"/>
  <c r="AU25" i="1"/>
  <c r="AQ278" i="1"/>
  <c r="AZ94" i="1"/>
  <c r="AK306" i="1"/>
  <c r="BE106" i="1"/>
  <c r="AX224" i="1"/>
  <c r="J91" i="1"/>
  <c r="BM91" i="1" s="1"/>
  <c r="AN292" i="1"/>
  <c r="BF82" i="1"/>
  <c r="BL94" i="1"/>
  <c r="BH224" i="1"/>
  <c r="AY224" i="1"/>
  <c r="M42" i="1"/>
  <c r="M53" i="1" s="1"/>
  <c r="BD306" i="1"/>
  <c r="BD241" i="1"/>
  <c r="AE253" i="1"/>
  <c r="AK264" i="1"/>
  <c r="BE56" i="1"/>
  <c r="BE85" i="1" s="1"/>
  <c r="AU278" i="1"/>
  <c r="BD91" i="1"/>
  <c r="AK99" i="1"/>
  <c r="G10" i="4"/>
  <c r="T10" i="4" s="1"/>
  <c r="BN256" i="1"/>
  <c r="AU54" i="1"/>
  <c r="BD32" i="1"/>
  <c r="BD40" i="1" s="1"/>
  <c r="BI94" i="1"/>
  <c r="BL255" i="1"/>
  <c r="AQ300" i="1"/>
  <c r="AW21" i="1"/>
  <c r="BF60" i="1"/>
  <c r="AN42" i="1"/>
  <c r="AN54" i="1" s="1"/>
  <c r="BE25" i="1"/>
  <c r="BG53" i="1"/>
  <c r="BG54" i="1"/>
  <c r="V306" i="1"/>
  <c r="AT57" i="1"/>
  <c r="BH42" i="1"/>
  <c r="BH54" i="1" s="1"/>
  <c r="BB91" i="1"/>
  <c r="AU53" i="1"/>
  <c r="AN363" i="1"/>
  <c r="AH306" i="1"/>
  <c r="BN220" i="1"/>
  <c r="AQ253" i="1"/>
  <c r="AU91" i="1"/>
  <c r="P182" i="1"/>
  <c r="AE91" i="1"/>
  <c r="BA99" i="1"/>
  <c r="BB292" i="1"/>
  <c r="BA292" i="1"/>
  <c r="BA241" i="1"/>
  <c r="BF88" i="1"/>
  <c r="BD42" i="1"/>
  <c r="BD54" i="1" s="1"/>
  <c r="BB42" i="1"/>
  <c r="BI255" i="1"/>
  <c r="BA278" i="1"/>
  <c r="BC20" i="1"/>
  <c r="BN338" i="1"/>
  <c r="BL243" i="1"/>
  <c r="AT199" i="1"/>
  <c r="BM88" i="1"/>
  <c r="AY42" i="1"/>
  <c r="AY53" i="1" s="1"/>
  <c r="BA306" i="1"/>
  <c r="AW77" i="1"/>
  <c r="BA300" i="1"/>
  <c r="BF255" i="1"/>
  <c r="BA253" i="1"/>
  <c r="BN221" i="1"/>
  <c r="BL226" i="1"/>
  <c r="AH42" i="1"/>
  <c r="AH53" i="1" s="1"/>
  <c r="BN201" i="1"/>
  <c r="BN277" i="1"/>
  <c r="BB264" i="1"/>
  <c r="BA224" i="1"/>
  <c r="BC294" i="1"/>
  <c r="BB25" i="1"/>
  <c r="BL27" i="1"/>
  <c r="AT60" i="1"/>
  <c r="BC216" i="1"/>
  <c r="BN207" i="1"/>
  <c r="BI88" i="1"/>
  <c r="BN109" i="1"/>
  <c r="BN354" i="1"/>
  <c r="AZ21" i="1"/>
  <c r="AX292" i="1"/>
  <c r="BD292" i="1"/>
  <c r="S306" i="1"/>
  <c r="AE292" i="1"/>
  <c r="AQ99" i="1"/>
  <c r="AX42" i="1"/>
  <c r="AX53" i="1" s="1"/>
  <c r="P25" i="1"/>
  <c r="R12" i="2"/>
  <c r="BF243" i="1"/>
  <c r="BB241" i="1"/>
  <c r="BB224" i="1"/>
  <c r="BM82" i="1"/>
  <c r="BN120" i="1"/>
  <c r="BN222" i="1"/>
  <c r="BN239" i="1"/>
  <c r="BN297" i="1"/>
  <c r="AQ56" i="1"/>
  <c r="AY32" i="1"/>
  <c r="BN202" i="1"/>
  <c r="BN223" i="1"/>
  <c r="BD224" i="1"/>
  <c r="BE32" i="1"/>
  <c r="BE40" i="1" s="1"/>
  <c r="AV106" i="1"/>
  <c r="BL106" i="1" s="1"/>
  <c r="V241" i="1"/>
  <c r="BM241" i="1" s="1"/>
  <c r="AQ363" i="1"/>
  <c r="S12" i="2"/>
  <c r="BN230" i="1"/>
  <c r="Y264" i="1"/>
  <c r="AS42" i="1"/>
  <c r="AS53" i="1" s="1"/>
  <c r="BN115" i="1"/>
  <c r="BN260" i="1"/>
  <c r="BN346" i="1"/>
  <c r="BN23" i="1"/>
  <c r="BG32" i="1"/>
  <c r="BG40" i="1" s="1"/>
  <c r="AX32" i="1"/>
  <c r="AX40" i="1" s="1"/>
  <c r="BF107" i="1"/>
  <c r="BN283" i="1"/>
  <c r="BC77" i="1"/>
  <c r="S253" i="1"/>
  <c r="AK224" i="1"/>
  <c r="BM60" i="1"/>
  <c r="AK25" i="1"/>
  <c r="BL179" i="1"/>
  <c r="BN81" i="1"/>
  <c r="BN219" i="1"/>
  <c r="AZ266" i="1"/>
  <c r="AH241" i="1"/>
  <c r="P363" i="1"/>
  <c r="V278" i="1"/>
  <c r="AK363" i="1"/>
  <c r="AH264" i="1"/>
  <c r="BI205" i="1"/>
  <c r="BI49" i="1"/>
  <c r="BE42" i="1"/>
  <c r="BH56" i="1"/>
  <c r="BH86" i="1" s="1"/>
  <c r="AV32" i="1"/>
  <c r="AV40" i="1" s="1"/>
  <c r="BL40" i="1" s="1"/>
  <c r="BN261" i="1"/>
  <c r="AE42" i="1"/>
  <c r="AE53" i="1" s="1"/>
  <c r="BN111" i="1"/>
  <c r="BF334" i="1"/>
  <c r="BC60" i="1"/>
  <c r="AH56" i="1"/>
  <c r="AH85" i="1" s="1"/>
  <c r="BH53" i="1"/>
  <c r="BB363" i="1"/>
  <c r="AU106" i="1"/>
  <c r="Y56" i="1"/>
  <c r="Y85" i="1" s="1"/>
  <c r="BM302" i="1"/>
  <c r="BB300" i="1"/>
  <c r="AB224" i="1"/>
  <c r="BN67" i="1"/>
  <c r="BN286" i="1"/>
  <c r="BN46" i="1"/>
  <c r="S42" i="1"/>
  <c r="S54" i="1" s="1"/>
  <c r="BC65" i="1"/>
  <c r="M25" i="1"/>
  <c r="BI226" i="1"/>
  <c r="AW49" i="1"/>
  <c r="AV56" i="1"/>
  <c r="BL56" i="1" s="1"/>
  <c r="BD363" i="1"/>
  <c r="BN349" i="1"/>
  <c r="AZ302" i="1"/>
  <c r="BB253" i="1"/>
  <c r="BI107" i="1"/>
  <c r="BN235" i="1"/>
  <c r="AV42" i="1"/>
  <c r="BL42" i="1" s="1"/>
  <c r="BB106" i="1"/>
  <c r="BB213" i="1" s="1"/>
  <c r="BG106" i="1"/>
  <c r="BG308" i="1" s="1"/>
  <c r="BL182" i="1"/>
  <c r="BN244" i="1"/>
  <c r="BN320" i="1"/>
  <c r="BG56" i="1"/>
  <c r="AZ57" i="1"/>
  <c r="BA25" i="1"/>
  <c r="AT70" i="1"/>
  <c r="AX241" i="1"/>
  <c r="AT107" i="1"/>
  <c r="Y42" i="1"/>
  <c r="Y53" i="1" s="1"/>
  <c r="BA32" i="1"/>
  <c r="BA40" i="1" s="1"/>
  <c r="V42" i="1"/>
  <c r="V53" i="1" s="1"/>
  <c r="BA264" i="1"/>
  <c r="BB54" i="1"/>
  <c r="BB53" i="1"/>
  <c r="AV86" i="1"/>
  <c r="BL86" i="1" s="1"/>
  <c r="BC205" i="1"/>
  <c r="BF49" i="1"/>
  <c r="BD56" i="1"/>
  <c r="BD85" i="1" s="1"/>
  <c r="AT43" i="1"/>
  <c r="BN184" i="1"/>
  <c r="BI302" i="1"/>
  <c r="BF216" i="1"/>
  <c r="Y99" i="1"/>
  <c r="BN350" i="1"/>
  <c r="I17" i="4"/>
  <c r="AK42" i="1"/>
  <c r="AK54" i="1" s="1"/>
  <c r="BN14" i="1"/>
  <c r="BF205" i="1"/>
  <c r="BN268" i="1"/>
  <c r="BI21" i="1"/>
  <c r="AN25" i="1"/>
  <c r="BA56" i="1"/>
  <c r="BA86" i="1" s="1"/>
  <c r="AU40" i="1"/>
  <c r="BF199" i="1"/>
  <c r="Y292" i="1"/>
  <c r="AZ73" i="1"/>
  <c r="BE86" i="1"/>
  <c r="Y25" i="1"/>
  <c r="BI334" i="1"/>
  <c r="BA42" i="1"/>
  <c r="BN270" i="1"/>
  <c r="BF280" i="1"/>
  <c r="AW216" i="1"/>
  <c r="AT49" i="1"/>
  <c r="Y300" i="1"/>
  <c r="BN45" i="1"/>
  <c r="P106" i="1"/>
  <c r="P213" i="1" s="1"/>
  <c r="AW280" i="1"/>
  <c r="BM77" i="1"/>
  <c r="BM107" i="1"/>
  <c r="AN91" i="1"/>
  <c r="P54" i="1"/>
  <c r="AY56" i="1"/>
  <c r="AY85" i="1" s="1"/>
  <c r="BF21" i="1"/>
  <c r="AX56" i="1"/>
  <c r="BC280" i="1"/>
  <c r="BI294" i="1"/>
  <c r="Y224" i="1"/>
  <c r="BF94" i="1"/>
  <c r="AZ20" i="1"/>
  <c r="BM70" i="1"/>
  <c r="BL77" i="1"/>
  <c r="I20" i="4"/>
  <c r="I36" i="4" s="1"/>
  <c r="BD106" i="1"/>
  <c r="AU56" i="1"/>
  <c r="AU85" i="1" s="1"/>
  <c r="BG25" i="1"/>
  <c r="AY106" i="1"/>
  <c r="AY308" i="1" s="1"/>
  <c r="AY309" i="1" s="1"/>
  <c r="BI216" i="1"/>
  <c r="Y278" i="1"/>
  <c r="Y306" i="1"/>
  <c r="Y241" i="1"/>
  <c r="BD53" i="1"/>
  <c r="BB56" i="1"/>
  <c r="BB86" i="1" s="1"/>
  <c r="V56" i="1"/>
  <c r="V85" i="1" s="1"/>
  <c r="BF43" i="1"/>
  <c r="BC243" i="1"/>
  <c r="AZ280" i="1"/>
  <c r="Y91" i="1"/>
  <c r="BI65" i="1"/>
  <c r="AE25" i="1"/>
  <c r="BH106" i="1"/>
  <c r="BH213" i="1" s="1"/>
  <c r="BA308" i="1"/>
  <c r="BA309" i="1" s="1"/>
  <c r="BM216" i="1"/>
  <c r="AW73" i="1"/>
  <c r="AN56" i="1"/>
  <c r="K4" i="4"/>
  <c r="AX85" i="1"/>
  <c r="AX86" i="1"/>
  <c r="BC334" i="1"/>
  <c r="AW226" i="1"/>
  <c r="AT186" i="1"/>
  <c r="BC73" i="1"/>
  <c r="BM224" i="1"/>
  <c r="T6" i="4"/>
  <c r="BF65" i="1"/>
  <c r="BF56" i="1" s="1"/>
  <c r="I25" i="4"/>
  <c r="BM43" i="1"/>
  <c r="BI77" i="1"/>
  <c r="AW302" i="1"/>
  <c r="AW353" i="1"/>
  <c r="BE308" i="1"/>
  <c r="BE309" i="1" s="1"/>
  <c r="BF266" i="1"/>
  <c r="AW243" i="1"/>
  <c r="BC49" i="1"/>
  <c r="AX106" i="1"/>
  <c r="BC43" i="1"/>
  <c r="AY40" i="1"/>
  <c r="BH40" i="1"/>
  <c r="BM199" i="1"/>
  <c r="M253" i="1"/>
  <c r="K3" i="1"/>
  <c r="AW266" i="1"/>
  <c r="AY363" i="1"/>
  <c r="AZ334" i="1"/>
  <c r="BL216" i="1"/>
  <c r="AZ243" i="1"/>
  <c r="AT205" i="1"/>
  <c r="BI20" i="1"/>
  <c r="P56" i="1"/>
  <c r="P86" i="1" s="1"/>
  <c r="V363" i="1"/>
  <c r="BM334" i="1"/>
  <c r="BC226" i="1"/>
  <c r="BI43" i="1"/>
  <c r="BI42" i="1" s="1"/>
  <c r="BI53" i="1" s="1"/>
  <c r="AZ353" i="1"/>
  <c r="BC255" i="1"/>
  <c r="BI280" i="1"/>
  <c r="AZ226" i="1"/>
  <c r="AW94" i="1"/>
  <c r="T13" i="4"/>
  <c r="AQ42" i="1"/>
  <c r="AQ54" i="1" s="1"/>
  <c r="M3" i="1"/>
  <c r="BC88" i="1"/>
  <c r="BI57" i="1"/>
  <c r="BB32" i="1"/>
  <c r="BB40" i="1" s="1"/>
  <c r="BC21" i="1"/>
  <c r="BN228" i="1"/>
  <c r="BN348" i="1"/>
  <c r="BN269" i="1"/>
  <c r="BN113" i="1"/>
  <c r="BN179" i="1"/>
  <c r="BN71" i="1"/>
  <c r="AR34" i="1"/>
  <c r="AR39" i="1" s="1"/>
  <c r="BN272" i="1"/>
  <c r="BN13" i="1"/>
  <c r="BN198" i="1"/>
  <c r="BN194" i="1"/>
  <c r="BN180" i="1"/>
  <c r="BN59" i="1"/>
  <c r="BN250" i="1"/>
  <c r="BN185" i="1"/>
  <c r="BN271" i="1"/>
  <c r="BN318" i="1"/>
  <c r="BN118" i="1"/>
  <c r="BN62" i="1"/>
  <c r="AS27" i="1"/>
  <c r="BN262" i="1"/>
  <c r="BN200" i="1"/>
  <c r="BN345" i="1"/>
  <c r="BN337" i="1"/>
  <c r="BN342" i="1"/>
  <c r="BN285" i="1"/>
  <c r="BN259" i="1"/>
  <c r="BN108" i="1"/>
  <c r="BN119" i="1"/>
  <c r="BN288" i="1"/>
  <c r="BN196" i="1"/>
  <c r="BN209" i="1"/>
  <c r="BN58" i="1"/>
  <c r="BN217" i="1"/>
  <c r="BN206" i="1"/>
  <c r="AT88" i="1"/>
  <c r="BN233" i="1"/>
  <c r="BN227" i="1"/>
  <c r="BN78" i="1"/>
  <c r="AR21" i="1"/>
  <c r="AR42" i="1"/>
  <c r="AR53" i="1" s="1"/>
  <c r="AR88" i="1"/>
  <c r="AR353" i="1"/>
  <c r="BN341" i="1"/>
  <c r="BN248" i="1"/>
  <c r="BN197" i="1"/>
  <c r="BN84" i="1"/>
  <c r="AR243" i="1"/>
  <c r="BN187" i="1"/>
  <c r="BN11" i="1"/>
  <c r="AT302" i="1"/>
  <c r="BN302" i="1" s="1"/>
  <c r="BN275" i="1"/>
  <c r="BN358" i="1"/>
  <c r="BN355" i="1"/>
  <c r="BN359" i="1"/>
  <c r="AS255" i="1"/>
  <c r="BN343" i="1"/>
  <c r="BN340" i="1"/>
  <c r="BN287" i="1"/>
  <c r="BN273" i="1"/>
  <c r="BN15" i="1"/>
  <c r="BN304" i="1"/>
  <c r="BN336" i="1"/>
  <c r="AR27" i="1"/>
  <c r="BN321" i="1"/>
  <c r="BN234" i="1"/>
  <c r="BN258" i="1"/>
  <c r="BN183" i="1"/>
  <c r="BN10" i="1"/>
  <c r="BN344" i="1"/>
  <c r="Y86" i="1"/>
  <c r="N311" i="1"/>
  <c r="N103" i="1"/>
  <c r="AU213" i="1"/>
  <c r="AU214" i="1"/>
  <c r="AE85" i="1"/>
  <c r="AE86" i="1"/>
  <c r="E23" i="4"/>
  <c r="E22" i="4" s="1"/>
  <c r="E32" i="4"/>
  <c r="E26" i="4"/>
  <c r="AN86" i="1"/>
  <c r="AN85" i="1"/>
  <c r="Y188" i="1"/>
  <c r="Y190" i="1"/>
  <c r="N33" i="2"/>
  <c r="BI353" i="1"/>
  <c r="AV363" i="1"/>
  <c r="BL334" i="1"/>
  <c r="AB188" i="1"/>
  <c r="BF186" i="1"/>
  <c r="AB190" i="1"/>
  <c r="AC311" i="1"/>
  <c r="AC103" i="1"/>
  <c r="BM65" i="1"/>
  <c r="J56" i="1"/>
  <c r="BC353" i="1"/>
  <c r="D32" i="2"/>
  <c r="D24" i="2"/>
  <c r="J35" i="1"/>
  <c r="AW294" i="1"/>
  <c r="BF294" i="1"/>
  <c r="BF226" i="1"/>
  <c r="AZ205" i="1"/>
  <c r="X311" i="1"/>
  <c r="X103" i="1"/>
  <c r="Q311" i="1"/>
  <c r="Q103" i="1"/>
  <c r="BN89" i="1"/>
  <c r="AZ60" i="1"/>
  <c r="BN80" i="1"/>
  <c r="AS226" i="1"/>
  <c r="BN12" i="1"/>
  <c r="BF8" i="1"/>
  <c r="AR8" i="1"/>
  <c r="K9" i="4"/>
  <c r="BN47" i="1"/>
  <c r="V30" i="1"/>
  <c r="BF20" i="1"/>
  <c r="BM294" i="1"/>
  <c r="J300" i="1"/>
  <c r="BM300" i="1" s="1"/>
  <c r="O34" i="2"/>
  <c r="O30" i="2"/>
  <c r="J188" i="1"/>
  <c r="J190" i="1"/>
  <c r="BM186" i="1"/>
  <c r="AZ186" i="1"/>
  <c r="AW186" i="1"/>
  <c r="I311" i="1"/>
  <c r="I103" i="1"/>
  <c r="BK102" i="1"/>
  <c r="AZ88" i="1"/>
  <c r="AS280" i="1"/>
  <c r="AI311" i="1"/>
  <c r="AI103" i="1"/>
  <c r="AT8" i="1"/>
  <c r="BM49" i="1"/>
  <c r="G33" i="4"/>
  <c r="G27" i="4"/>
  <c r="T16" i="4"/>
  <c r="AS21" i="1"/>
  <c r="T12" i="4"/>
  <c r="E32" i="2"/>
  <c r="E24" i="2"/>
  <c r="M35" i="1"/>
  <c r="M34" i="1" s="1"/>
  <c r="AV292" i="1"/>
  <c r="BL292" i="1" s="1"/>
  <c r="BL280" i="1"/>
  <c r="AE188" i="1"/>
  <c r="AE190" i="1"/>
  <c r="AS56" i="1"/>
  <c r="O33" i="4"/>
  <c r="P27" i="4"/>
  <c r="O27" i="4"/>
  <c r="AT73" i="1"/>
  <c r="BN73" i="1" s="1"/>
  <c r="AS266" i="1"/>
  <c r="AT243" i="1"/>
  <c r="AS8" i="1"/>
  <c r="Z311" i="1"/>
  <c r="Z103" i="1"/>
  <c r="BE53" i="1"/>
  <c r="BE54" i="1"/>
  <c r="BM21" i="1"/>
  <c r="M306" i="1"/>
  <c r="J292" i="1"/>
  <c r="BM292" i="1" s="1"/>
  <c r="BM280" i="1"/>
  <c r="BC266" i="1"/>
  <c r="AZ255" i="1"/>
  <c r="E31" i="4"/>
  <c r="E25" i="4"/>
  <c r="E17" i="4"/>
  <c r="E20" i="4"/>
  <c r="AS106" i="1"/>
  <c r="AT94" i="1"/>
  <c r="AR106" i="1"/>
  <c r="AR266" i="1"/>
  <c r="AR255" i="1"/>
  <c r="AR325" i="1"/>
  <c r="BI8" i="1"/>
  <c r="AK56" i="1"/>
  <c r="AB53" i="1"/>
  <c r="AB54" i="1"/>
  <c r="AW43" i="1"/>
  <c r="N34" i="2"/>
  <c r="N30" i="2"/>
  <c r="G32" i="2"/>
  <c r="G24" i="2"/>
  <c r="S35" i="1"/>
  <c r="J278" i="1"/>
  <c r="BM266" i="1"/>
  <c r="AZ107" i="1"/>
  <c r="AP311" i="1"/>
  <c r="AP103" i="1"/>
  <c r="J363" i="1"/>
  <c r="BM353" i="1"/>
  <c r="BE363" i="1"/>
  <c r="BC302" i="1"/>
  <c r="J253" i="1"/>
  <c r="BM243" i="1"/>
  <c r="AZ199" i="1"/>
  <c r="H311" i="1"/>
  <c r="H103" i="1"/>
  <c r="U311" i="1"/>
  <c r="U103" i="1"/>
  <c r="AD311" i="1"/>
  <c r="AD103" i="1"/>
  <c r="AZ77" i="1"/>
  <c r="AB99" i="1"/>
  <c r="AT65" i="1"/>
  <c r="AT82" i="1"/>
  <c r="AR216" i="1"/>
  <c r="AR294" i="1"/>
  <c r="AT294" i="1"/>
  <c r="AW8" i="1"/>
  <c r="K33" i="4"/>
  <c r="K27" i="4"/>
  <c r="BN44" i="1"/>
  <c r="BN16" i="1"/>
  <c r="O4" i="4"/>
  <c r="V25" i="1"/>
  <c r="AK39" i="1"/>
  <c r="D9" i="4"/>
  <c r="D17" i="4" s="1"/>
  <c r="AZ216" i="1"/>
  <c r="I24" i="2"/>
  <c r="J24" i="2"/>
  <c r="J32" i="2"/>
  <c r="AV306" i="1"/>
  <c r="BL306" i="1" s="1"/>
  <c r="BI243" i="1"/>
  <c r="BA213" i="1"/>
  <c r="BA214" i="1"/>
  <c r="AJ311" i="1"/>
  <c r="AJ103" i="1"/>
  <c r="BF353" i="1"/>
  <c r="L24" i="2"/>
  <c r="L32" i="2"/>
  <c r="K34" i="2"/>
  <c r="K30" i="2"/>
  <c r="AU308" i="1"/>
  <c r="BM226" i="1"/>
  <c r="BI266" i="1"/>
  <c r="BL266" i="1"/>
  <c r="V190" i="1"/>
  <c r="V188" i="1"/>
  <c r="S190" i="1"/>
  <c r="BC186" i="1"/>
  <c r="S188" i="1"/>
  <c r="AK190" i="1"/>
  <c r="BI186" i="1"/>
  <c r="AK188" i="1"/>
  <c r="BN90" i="1"/>
  <c r="AW65" i="1"/>
  <c r="BN79" i="1"/>
  <c r="BN52" i="1"/>
  <c r="AT77" i="1"/>
  <c r="AT226" i="1"/>
  <c r="AT216" i="1"/>
  <c r="AS243" i="1"/>
  <c r="AR280" i="1"/>
  <c r="AR334" i="1"/>
  <c r="AZ49" i="1"/>
  <c r="Q31" i="4"/>
  <c r="Q25" i="4"/>
  <c r="Q17" i="4"/>
  <c r="Q20" i="4"/>
  <c r="N20" i="4"/>
  <c r="N31" i="4"/>
  <c r="N25" i="4"/>
  <c r="N17" i="4"/>
  <c r="AQ91" i="1"/>
  <c r="AZ43" i="1"/>
  <c r="L20" i="4"/>
  <c r="L31" i="4"/>
  <c r="L25" i="4"/>
  <c r="L17" i="4"/>
  <c r="K311" i="1"/>
  <c r="K103" i="1"/>
  <c r="AT21" i="1"/>
  <c r="M56" i="1"/>
  <c r="BM57" i="1"/>
  <c r="BN19" i="1"/>
  <c r="G9" i="4"/>
  <c r="T11" i="4"/>
  <c r="AH25" i="1"/>
  <c r="BK32" i="1"/>
  <c r="F34" i="2"/>
  <c r="F30" i="2"/>
  <c r="H30" i="2"/>
  <c r="H34" i="2"/>
  <c r="BB99" i="1"/>
  <c r="BC94" i="1"/>
  <c r="AB56" i="1"/>
  <c r="AR226" i="1"/>
  <c r="AS353" i="1"/>
  <c r="W311" i="1"/>
  <c r="W103" i="1"/>
  <c r="M20" i="4"/>
  <c r="M31" i="4"/>
  <c r="M25" i="4"/>
  <c r="M17" i="4"/>
  <c r="BN72" i="1"/>
  <c r="BM20" i="1"/>
  <c r="F23" i="4"/>
  <c r="F22" i="4" s="1"/>
  <c r="F32" i="4"/>
  <c r="F26" i="4"/>
  <c r="BN9" i="1"/>
  <c r="AH99" i="1"/>
  <c r="AT334" i="1"/>
  <c r="BN326" i="1"/>
  <c r="L23" i="4"/>
  <c r="L21" i="4" s="1"/>
  <c r="L32" i="4"/>
  <c r="L26" i="4"/>
  <c r="AW20" i="1"/>
  <c r="AW60" i="1"/>
  <c r="S33" i="4"/>
  <c r="S27" i="4"/>
  <c r="T8" i="4"/>
  <c r="AZ8" i="1"/>
  <c r="J42" i="1"/>
  <c r="AR56" i="1"/>
  <c r="AW199" i="1"/>
  <c r="AZ65" i="1"/>
  <c r="T311" i="1"/>
  <c r="T103" i="1"/>
  <c r="AO311" i="1"/>
  <c r="AO103" i="1"/>
  <c r="R23" i="4"/>
  <c r="R22" i="4" s="1"/>
  <c r="R32" i="4"/>
  <c r="R26" i="4"/>
  <c r="D20" i="4"/>
  <c r="D31" i="4"/>
  <c r="D25" i="4"/>
  <c r="AS94" i="1"/>
  <c r="AS216" i="1"/>
  <c r="AR302" i="1"/>
  <c r="AT353" i="1"/>
  <c r="N32" i="4"/>
  <c r="N26" i="4"/>
  <c r="N23" i="4"/>
  <c r="N22" i="4" s="1"/>
  <c r="P20" i="4"/>
  <c r="P31" i="4"/>
  <c r="P25" i="4"/>
  <c r="P17" i="4"/>
  <c r="O9" i="4"/>
  <c r="I23" i="4"/>
  <c r="I21" i="4" s="1"/>
  <c r="I32" i="4"/>
  <c r="I26" i="4"/>
  <c r="AN188" i="1"/>
  <c r="AN190" i="1"/>
  <c r="AT255" i="1"/>
  <c r="AT280" i="1"/>
  <c r="BN281" i="1"/>
  <c r="R31" i="4"/>
  <c r="R25" i="4"/>
  <c r="R17" i="4"/>
  <c r="R20" i="4"/>
  <c r="S4" i="4"/>
  <c r="BN63" i="1"/>
  <c r="T14" i="4"/>
  <c r="AL311" i="1"/>
  <c r="AL103" i="1"/>
  <c r="M188" i="1"/>
  <c r="M190" i="1"/>
  <c r="T5" i="4"/>
  <c r="G4" i="4"/>
  <c r="AQ188" i="1"/>
  <c r="AQ190" i="1"/>
  <c r="AW107" i="1"/>
  <c r="AG311" i="1"/>
  <c r="AG103" i="1"/>
  <c r="AT266" i="1"/>
  <c r="BN267" i="1"/>
  <c r="AS334" i="1"/>
  <c r="AS294" i="1"/>
  <c r="V3" i="1"/>
  <c r="T3" i="1"/>
  <c r="P23" i="4"/>
  <c r="P32" i="4"/>
  <c r="P26" i="4"/>
  <c r="BN64" i="1"/>
  <c r="J23" i="4"/>
  <c r="J21" i="4" s="1"/>
  <c r="J32" i="4"/>
  <c r="J26" i="4"/>
  <c r="J20" i="4"/>
  <c r="J31" i="4"/>
  <c r="J25" i="4"/>
  <c r="J17" i="4"/>
  <c r="BC8" i="1"/>
  <c r="K20" i="4"/>
  <c r="K36" i="4" s="1"/>
  <c r="K31" i="4"/>
  <c r="K25" i="4"/>
  <c r="AW334" i="1"/>
  <c r="BE213" i="1"/>
  <c r="BE214" i="1"/>
  <c r="AA311" i="1"/>
  <c r="AA103" i="1"/>
  <c r="F33" i="2"/>
  <c r="P36" i="1"/>
  <c r="AW255" i="1"/>
  <c r="BM205" i="1"/>
  <c r="M32" i="2"/>
  <c r="M24" i="2"/>
  <c r="BM255" i="1"/>
  <c r="J264" i="1"/>
  <c r="BM264" i="1" s="1"/>
  <c r="AW205" i="1"/>
  <c r="J99" i="1"/>
  <c r="BM99" i="1" s="1"/>
  <c r="BM94" i="1"/>
  <c r="AH188" i="1"/>
  <c r="AH190" i="1"/>
  <c r="L311" i="1"/>
  <c r="L103" i="1"/>
  <c r="AM311" i="1"/>
  <c r="AM103" i="1"/>
  <c r="BC107" i="1"/>
  <c r="R311" i="1"/>
  <c r="R103" i="1"/>
  <c r="AF311" i="1"/>
  <c r="AF103" i="1"/>
  <c r="O311" i="1"/>
  <c r="O103" i="1"/>
  <c r="BN61" i="1"/>
  <c r="Q23" i="4"/>
  <c r="Q32" i="4"/>
  <c r="Q26" i="4"/>
  <c r="AS88" i="1"/>
  <c r="AR94" i="1"/>
  <c r="AS302" i="1"/>
  <c r="AS325" i="1"/>
  <c r="J25" i="1"/>
  <c r="J3" i="1"/>
  <c r="H3" i="1"/>
  <c r="BM8" i="1"/>
  <c r="S9" i="4"/>
  <c r="S56" i="1"/>
  <c r="AS34" i="1"/>
  <c r="M23" i="4"/>
  <c r="M22" i="4" s="1"/>
  <c r="M32" i="4"/>
  <c r="M26" i="4"/>
  <c r="AT20" i="1"/>
  <c r="AQ85" i="1"/>
  <c r="AQ86" i="1"/>
  <c r="H9" i="4"/>
  <c r="H17" i="4" s="1"/>
  <c r="I34" i="4"/>
  <c r="V329" i="1" s="1"/>
  <c r="H25" i="4"/>
  <c r="H20" i="4"/>
  <c r="H31" i="4"/>
  <c r="F31" i="4"/>
  <c r="F25" i="4"/>
  <c r="F17" i="4"/>
  <c r="F20" i="4"/>
  <c r="AQ25" i="1"/>
  <c r="BN199" i="1" l="1"/>
  <c r="BN205" i="1"/>
  <c r="AS54" i="1"/>
  <c r="BN107" i="1"/>
  <c r="AN53" i="1"/>
  <c r="M54" i="1"/>
  <c r="AY86" i="1"/>
  <c r="BH102" i="1"/>
  <c r="BH103" i="1" s="1"/>
  <c r="BF42" i="1"/>
  <c r="V54" i="1"/>
  <c r="AV85" i="1"/>
  <c r="BL85" i="1" s="1"/>
  <c r="BF292" i="1"/>
  <c r="V86" i="1"/>
  <c r="BH85" i="1"/>
  <c r="BE102" i="1"/>
  <c r="BE103" i="1" s="1"/>
  <c r="BN186" i="1"/>
  <c r="BD102" i="1"/>
  <c r="BD103" i="1" s="1"/>
  <c r="BA85" i="1"/>
  <c r="BI91" i="1"/>
  <c r="BL32" i="1"/>
  <c r="AZ306" i="1"/>
  <c r="BN216" i="1"/>
  <c r="BN57" i="1"/>
  <c r="S53" i="1"/>
  <c r="AV102" i="1"/>
  <c r="AV103" i="1" s="1"/>
  <c r="BN70" i="1"/>
  <c r="BN82" i="1"/>
  <c r="AH54" i="1"/>
  <c r="AX102" i="1"/>
  <c r="AX103" i="1" s="1"/>
  <c r="P34" i="4"/>
  <c r="AK329" i="1" s="1"/>
  <c r="BG102" i="1"/>
  <c r="BG103" i="1" s="1"/>
  <c r="AV53" i="1"/>
  <c r="BL53" i="1" s="1"/>
  <c r="P308" i="1"/>
  <c r="BF278" i="1"/>
  <c r="AV214" i="1"/>
  <c r="BL214" i="1" s="1"/>
  <c r="BM306" i="1"/>
  <c r="BG86" i="1"/>
  <c r="AV54" i="1"/>
  <c r="BL54" i="1" s="1"/>
  <c r="AV213" i="1"/>
  <c r="BL213" i="1" s="1"/>
  <c r="AY54" i="1"/>
  <c r="AX54" i="1"/>
  <c r="BN60" i="1"/>
  <c r="AK53" i="1"/>
  <c r="BG85" i="1"/>
  <c r="BF264" i="1"/>
  <c r="BN88" i="1"/>
  <c r="AU86" i="1"/>
  <c r="AT42" i="1"/>
  <c r="AT54" i="1" s="1"/>
  <c r="AV308" i="1"/>
  <c r="AV311" i="1" s="1"/>
  <c r="AR54" i="1"/>
  <c r="BA102" i="1"/>
  <c r="BA103" i="1" s="1"/>
  <c r="BI56" i="1"/>
  <c r="BI85" i="1" s="1"/>
  <c r="BH214" i="1"/>
  <c r="AH86" i="1"/>
  <c r="BH308" i="1"/>
  <c r="BH309" i="1" s="1"/>
  <c r="BB308" i="1"/>
  <c r="BB102" i="1"/>
  <c r="BB103" i="1" s="1"/>
  <c r="AY213" i="1"/>
  <c r="AW42" i="1"/>
  <c r="AW54" i="1" s="1"/>
  <c r="BN49" i="1"/>
  <c r="BG213" i="1"/>
  <c r="BM253" i="1"/>
  <c r="AW56" i="1"/>
  <c r="AW86" i="1" s="1"/>
  <c r="L22" i="4"/>
  <c r="L38" i="4" s="1"/>
  <c r="AE182" i="1"/>
  <c r="AE106" i="1" s="1"/>
  <c r="AE213" i="1" s="1"/>
  <c r="BG214" i="1"/>
  <c r="AQ182" i="1"/>
  <c r="AQ106" i="1" s="1"/>
  <c r="AQ213" i="1" s="1"/>
  <c r="AZ56" i="1"/>
  <c r="AZ85" i="1" s="1"/>
  <c r="BF363" i="1"/>
  <c r="P85" i="1"/>
  <c r="BB214" i="1"/>
  <c r="BL102" i="1"/>
  <c r="AQ53" i="1"/>
  <c r="BI363" i="1"/>
  <c r="BA54" i="1"/>
  <c r="BC56" i="1"/>
  <c r="BC85" i="1" s="1"/>
  <c r="Y54" i="1"/>
  <c r="BA53" i="1"/>
  <c r="AE54" i="1"/>
  <c r="BM278" i="1"/>
  <c r="BC363" i="1"/>
  <c r="M182" i="1"/>
  <c r="M106" i="1" s="1"/>
  <c r="M308" i="1" s="1"/>
  <c r="M309" i="1" s="1"/>
  <c r="AR300" i="1"/>
  <c r="E34" i="4"/>
  <c r="M329" i="1" s="1"/>
  <c r="P214" i="1"/>
  <c r="AY102" i="1"/>
  <c r="AW363" i="1"/>
  <c r="BB85" i="1"/>
  <c r="J22" i="4"/>
  <c r="J38" i="4" s="1"/>
  <c r="BI300" i="1"/>
  <c r="AU102" i="1"/>
  <c r="AU103" i="1" s="1"/>
  <c r="AH182" i="1"/>
  <c r="AH106" i="1" s="1"/>
  <c r="AH213" i="1" s="1"/>
  <c r="E21" i="4"/>
  <c r="M28" i="1" s="1"/>
  <c r="BN43" i="1"/>
  <c r="BD213" i="1"/>
  <c r="BD214" i="1"/>
  <c r="BD308" i="1"/>
  <c r="BD309" i="1" s="1"/>
  <c r="BC241" i="1"/>
  <c r="AY214" i="1"/>
  <c r="Y182" i="1"/>
  <c r="Y106" i="1" s="1"/>
  <c r="Y213" i="1" s="1"/>
  <c r="I29" i="4"/>
  <c r="V327" i="1" s="1"/>
  <c r="BD86" i="1"/>
  <c r="BC190" i="1"/>
  <c r="AW264" i="1"/>
  <c r="J182" i="1"/>
  <c r="J106" i="1" s="1"/>
  <c r="BF241" i="1"/>
  <c r="AZ253" i="1"/>
  <c r="AN182" i="1"/>
  <c r="AN106" i="1" s="1"/>
  <c r="AN213" i="1" s="1"/>
  <c r="N21" i="4"/>
  <c r="AH28" i="1" s="1"/>
  <c r="BF306" i="1"/>
  <c r="AX214" i="1"/>
  <c r="AX213" i="1"/>
  <c r="AX308" i="1"/>
  <c r="BM25" i="1"/>
  <c r="I22" i="4"/>
  <c r="I38" i="4" s="1"/>
  <c r="R21" i="4"/>
  <c r="R38" i="4" s="1"/>
  <c r="BN334" i="1"/>
  <c r="F34" i="4"/>
  <c r="P329" i="1" s="1"/>
  <c r="M21" i="4"/>
  <c r="M38" i="4" s="1"/>
  <c r="J29" i="4"/>
  <c r="Y327" i="1" s="1"/>
  <c r="V182" i="1"/>
  <c r="V106" i="1" s="1"/>
  <c r="V213" i="1" s="1"/>
  <c r="BC42" i="1"/>
  <c r="BC53" i="1" s="1"/>
  <c r="F29" i="4"/>
  <c r="P327" i="1" s="1"/>
  <c r="BF224" i="1"/>
  <c r="J34" i="4"/>
  <c r="Y329" i="1" s="1"/>
  <c r="BF91" i="1"/>
  <c r="AZ363" i="1"/>
  <c r="BI99" i="1"/>
  <c r="L29" i="4"/>
  <c r="AB327" i="1" s="1"/>
  <c r="AS253" i="1"/>
  <c r="AR25" i="1"/>
  <c r="AR363" i="1"/>
  <c r="BN94" i="1"/>
  <c r="AR292" i="1"/>
  <c r="AR224" i="1"/>
  <c r="AS264" i="1"/>
  <c r="AR253" i="1"/>
  <c r="AT91" i="1"/>
  <c r="BN91" i="1" s="1"/>
  <c r="AS91" i="1"/>
  <c r="AS278" i="1"/>
  <c r="AR91" i="1"/>
  <c r="AT363" i="1"/>
  <c r="AR278" i="1"/>
  <c r="BN294" i="1"/>
  <c r="AR264" i="1"/>
  <c r="AS224" i="1"/>
  <c r="AS300" i="1"/>
  <c r="AR32" i="1"/>
  <c r="AR40" i="1" s="1"/>
  <c r="AR241" i="1"/>
  <c r="AS25" i="1"/>
  <c r="BN226" i="1"/>
  <c r="BN20" i="1"/>
  <c r="AS32" i="1"/>
  <c r="AS40" i="1" s="1"/>
  <c r="AT306" i="1"/>
  <c r="AT25" i="1"/>
  <c r="AT56" i="1"/>
  <c r="AT85" i="1" s="1"/>
  <c r="BN243" i="1"/>
  <c r="AS241" i="1"/>
  <c r="AE308" i="1"/>
  <c r="AQ214" i="1"/>
  <c r="AQ308" i="1"/>
  <c r="V214" i="1"/>
  <c r="M34" i="4"/>
  <c r="AE329" i="1" s="1"/>
  <c r="AS39" i="1"/>
  <c r="BF85" i="1"/>
  <c r="BF86" i="1"/>
  <c r="K23" i="4"/>
  <c r="K37" i="4" s="1"/>
  <c r="K32" i="4"/>
  <c r="K34" i="4" s="1"/>
  <c r="K26" i="4"/>
  <c r="K28" i="4" s="1"/>
  <c r="S86" i="1"/>
  <c r="S85" i="1"/>
  <c r="BI25" i="1"/>
  <c r="S23" i="4"/>
  <c r="S37" i="4" s="1"/>
  <c r="S32" i="4"/>
  <c r="S26" i="4"/>
  <c r="K17" i="4"/>
  <c r="AT264" i="1"/>
  <c r="BN264" i="1" s="1"/>
  <c r="O26" i="4"/>
  <c r="O23" i="4"/>
  <c r="O37" i="4" s="1"/>
  <c r="O32" i="4"/>
  <c r="S31" i="4"/>
  <c r="S25" i="4"/>
  <c r="S17" i="4"/>
  <c r="S20" i="4"/>
  <c r="S36" i="4" s="1"/>
  <c r="P29" i="4"/>
  <c r="AK327" i="1" s="1"/>
  <c r="J54" i="1"/>
  <c r="BM54" i="1" s="1"/>
  <c r="BM42" i="1"/>
  <c r="J53" i="1"/>
  <c r="M85" i="1"/>
  <c r="M86" i="1"/>
  <c r="N34" i="4"/>
  <c r="AH329" i="1" s="1"/>
  <c r="AT241" i="1"/>
  <c r="BN241" i="1" s="1"/>
  <c r="AU309" i="1"/>
  <c r="AZ224" i="1"/>
  <c r="BI241" i="1"/>
  <c r="G34" i="2"/>
  <c r="G30" i="2"/>
  <c r="AS213" i="1"/>
  <c r="AS214" i="1"/>
  <c r="AZ91" i="1"/>
  <c r="BF190" i="1"/>
  <c r="BF253" i="1"/>
  <c r="E37" i="4"/>
  <c r="M29" i="1"/>
  <c r="BI224" i="1"/>
  <c r="P37" i="4"/>
  <c r="AK29" i="1"/>
  <c r="M34" i="2"/>
  <c r="M30" i="2"/>
  <c r="BI264" i="1"/>
  <c r="AB86" i="1"/>
  <c r="AB85" i="1"/>
  <c r="BG311" i="1"/>
  <c r="BG309" i="1"/>
  <c r="BI306" i="1"/>
  <c r="AP312" i="1"/>
  <c r="AP316" i="1"/>
  <c r="AP323" i="1" s="1"/>
  <c r="AP331" i="1" s="1"/>
  <c r="AT253" i="1"/>
  <c r="BK103" i="1"/>
  <c r="BF54" i="1"/>
  <c r="BF53" i="1"/>
  <c r="AW300" i="1"/>
  <c r="BF188" i="1"/>
  <c r="AB182" i="1"/>
  <c r="AB106" i="1" s="1"/>
  <c r="R36" i="4"/>
  <c r="AQ30" i="1"/>
  <c r="N36" i="4"/>
  <c r="AH30" i="1"/>
  <c r="BI292" i="1"/>
  <c r="E36" i="4"/>
  <c r="M30" i="1"/>
  <c r="O316" i="1"/>
  <c r="O323" i="1" s="1"/>
  <c r="O331" i="1" s="1"/>
  <c r="O312" i="1"/>
  <c r="V325" i="1"/>
  <c r="P36" i="4"/>
  <c r="AK30" i="1"/>
  <c r="R29" i="4"/>
  <c r="AQ327" i="1" s="1"/>
  <c r="N37" i="4"/>
  <c r="AH29" i="1"/>
  <c r="D36" i="4"/>
  <c r="J30" i="1"/>
  <c r="T312" i="1"/>
  <c r="T316" i="1"/>
  <c r="T323" i="1" s="1"/>
  <c r="T331" i="1" s="1"/>
  <c r="BC99" i="1"/>
  <c r="K316" i="1"/>
  <c r="K323" i="1" s="1"/>
  <c r="K331" i="1" s="1"/>
  <c r="K312" i="1"/>
  <c r="Q36" i="4"/>
  <c r="AN30" i="1"/>
  <c r="BC306" i="1"/>
  <c r="E29" i="4"/>
  <c r="M327" i="1" s="1"/>
  <c r="BN21" i="1"/>
  <c r="T27" i="4"/>
  <c r="I312" i="1"/>
  <c r="BK311" i="1"/>
  <c r="I316" i="1"/>
  <c r="AZ292" i="1"/>
  <c r="BC91" i="1"/>
  <c r="BC25" i="1"/>
  <c r="H36" i="4"/>
  <c r="S30" i="1"/>
  <c r="AS308" i="1"/>
  <c r="AS306" i="1"/>
  <c r="AF312" i="1"/>
  <c r="AF316" i="1"/>
  <c r="AF323" i="1" s="1"/>
  <c r="AF331" i="1" s="1"/>
  <c r="BB309" i="1"/>
  <c r="AT278" i="1"/>
  <c r="R34" i="4"/>
  <c r="AQ329" i="1" s="1"/>
  <c r="N38" i="4"/>
  <c r="BN77" i="1"/>
  <c r="M29" i="4"/>
  <c r="AE327" i="1" s="1"/>
  <c r="L34" i="2"/>
  <c r="L30" i="2"/>
  <c r="AK85" i="1"/>
  <c r="AK86" i="1"/>
  <c r="BF25" i="1"/>
  <c r="M39" i="1"/>
  <c r="T33" i="4"/>
  <c r="AW35" i="1"/>
  <c r="J34" i="1"/>
  <c r="BM35" i="1"/>
  <c r="AZ35" i="1"/>
  <c r="AT35" i="1"/>
  <c r="BL363" i="1"/>
  <c r="BC253" i="1"/>
  <c r="N316" i="1"/>
  <c r="N323" i="1" s="1"/>
  <c r="N331" i="1" s="1"/>
  <c r="N312" i="1"/>
  <c r="Q29" i="4"/>
  <c r="AN327" i="1" s="1"/>
  <c r="AW3" i="1"/>
  <c r="AU3" i="1"/>
  <c r="AW25" i="1"/>
  <c r="AD316" i="1"/>
  <c r="AD323" i="1" s="1"/>
  <c r="AD331" i="1" s="1"/>
  <c r="AD312" i="1"/>
  <c r="E34" i="2"/>
  <c r="E30" i="2"/>
  <c r="D34" i="2"/>
  <c r="D30" i="2"/>
  <c r="AZ99" i="1"/>
  <c r="AZ300" i="1"/>
  <c r="M37" i="4"/>
  <c r="AE29" i="1"/>
  <c r="R316" i="1"/>
  <c r="R323" i="1" s="1"/>
  <c r="R331" i="1" s="1"/>
  <c r="R312" i="1"/>
  <c r="J36" i="4"/>
  <c r="Y30" i="1"/>
  <c r="P21" i="4"/>
  <c r="AG316" i="1"/>
  <c r="AG323" i="1" s="1"/>
  <c r="AG331" i="1" s="1"/>
  <c r="AG312" i="1"/>
  <c r="AL312" i="1"/>
  <c r="AL316" i="1"/>
  <c r="AL323" i="1" s="1"/>
  <c r="AL331" i="1" s="1"/>
  <c r="R37" i="4"/>
  <c r="AQ29" i="1"/>
  <c r="M36" i="4"/>
  <c r="AE30" i="1"/>
  <c r="L34" i="4"/>
  <c r="AB329" i="1" s="1"/>
  <c r="Q34" i="4"/>
  <c r="AN329" i="1" s="1"/>
  <c r="BI278" i="1"/>
  <c r="J30" i="2"/>
  <c r="J34" i="2"/>
  <c r="D23" i="4"/>
  <c r="D22" i="4" s="1"/>
  <c r="D32" i="4"/>
  <c r="D34" i="4" s="1"/>
  <c r="J329" i="1" s="1"/>
  <c r="D26" i="4"/>
  <c r="D29" i="4" s="1"/>
  <c r="J327" i="1" s="1"/>
  <c r="AT300" i="1"/>
  <c r="BN300" i="1" s="1"/>
  <c r="AW91" i="1"/>
  <c r="AW306" i="1"/>
  <c r="Q312" i="1"/>
  <c r="Q316" i="1"/>
  <c r="Q323" i="1" s="1"/>
  <c r="Q331" i="1" s="1"/>
  <c r="BF36" i="1"/>
  <c r="BF34" i="1" s="1"/>
  <c r="AB34" i="1"/>
  <c r="BM190" i="1"/>
  <c r="AZ190" i="1"/>
  <c r="AW190" i="1"/>
  <c r="AT190" i="1"/>
  <c r="AR99" i="1"/>
  <c r="L36" i="4"/>
  <c r="AB30" i="1"/>
  <c r="AZ264" i="1"/>
  <c r="AW253" i="1"/>
  <c r="AT3" i="1"/>
  <c r="AR3" i="1"/>
  <c r="H23" i="4"/>
  <c r="H21" i="4" s="1"/>
  <c r="H32" i="4"/>
  <c r="H34" i="4" s="1"/>
  <c r="S329" i="1" s="1"/>
  <c r="H26" i="4"/>
  <c r="H29" i="4" s="1"/>
  <c r="S327" i="1" s="1"/>
  <c r="AT292" i="1"/>
  <c r="BN292" i="1" s="1"/>
  <c r="AB28" i="1"/>
  <c r="W312" i="1"/>
  <c r="W316" i="1"/>
  <c r="W323" i="1" s="1"/>
  <c r="W331" i="1" s="1"/>
  <c r="AZ42" i="1"/>
  <c r="BI188" i="1"/>
  <c r="AK182" i="1"/>
  <c r="AK106" i="1" s="1"/>
  <c r="AJ312" i="1"/>
  <c r="AJ316" i="1"/>
  <c r="AJ323" i="1" s="1"/>
  <c r="AJ331" i="1" s="1"/>
  <c r="BN266" i="1"/>
  <c r="BI54" i="1"/>
  <c r="AZ25" i="1"/>
  <c r="BM188" i="1"/>
  <c r="AZ188" i="1"/>
  <c r="AW188" i="1"/>
  <c r="AT188" i="1"/>
  <c r="X312" i="1"/>
  <c r="X316" i="1"/>
  <c r="X323" i="1" s="1"/>
  <c r="X331" i="1" s="1"/>
  <c r="J85" i="1"/>
  <c r="J86" i="1"/>
  <c r="BM56" i="1"/>
  <c r="AZ241" i="1"/>
  <c r="AW99" i="1"/>
  <c r="P22" i="4"/>
  <c r="U312" i="1"/>
  <c r="U316" i="1"/>
  <c r="U323" i="1" s="1"/>
  <c r="U331" i="1" s="1"/>
  <c r="BC224" i="1"/>
  <c r="AR306" i="1"/>
  <c r="AR308" i="1"/>
  <c r="BC292" i="1"/>
  <c r="AZ278" i="1"/>
  <c r="T9" i="4"/>
  <c r="G23" i="4"/>
  <c r="G22" i="4" s="1"/>
  <c r="G32" i="4"/>
  <c r="G26" i="4"/>
  <c r="H312" i="1"/>
  <c r="H316" i="1"/>
  <c r="H323" i="1" s="1"/>
  <c r="H331" i="1" s="1"/>
  <c r="AS85" i="1"/>
  <c r="AS86" i="1"/>
  <c r="BN65" i="1"/>
  <c r="AW292" i="1"/>
  <c r="BC264" i="1"/>
  <c r="BF99" i="1"/>
  <c r="AW241" i="1"/>
  <c r="AT36" i="1"/>
  <c r="AW36" i="1"/>
  <c r="AZ36" i="1"/>
  <c r="BM36" i="1"/>
  <c r="P34" i="1"/>
  <c r="I37" i="4"/>
  <c r="V29" i="1"/>
  <c r="Q37" i="4"/>
  <c r="AN29" i="1"/>
  <c r="AM316" i="1"/>
  <c r="AM323" i="1" s="1"/>
  <c r="AM331" i="1" s="1"/>
  <c r="AM312" i="1"/>
  <c r="F37" i="4"/>
  <c r="P29" i="1"/>
  <c r="BN353" i="1"/>
  <c r="BC300" i="1"/>
  <c r="AR213" i="1"/>
  <c r="AR214" i="1"/>
  <c r="BC278" i="1"/>
  <c r="Z312" i="1"/>
  <c r="Z316" i="1"/>
  <c r="Z323" i="1" s="1"/>
  <c r="Z331" i="1" s="1"/>
  <c r="AI316" i="1"/>
  <c r="AI323" i="1" s="1"/>
  <c r="AI331" i="1" s="1"/>
  <c r="AI312" i="1"/>
  <c r="BC86" i="1"/>
  <c r="AW278" i="1"/>
  <c r="AW224" i="1"/>
  <c r="BN8" i="1"/>
  <c r="Q21" i="4"/>
  <c r="BI190" i="1"/>
  <c r="O20" i="4"/>
  <c r="O36" i="4" s="1"/>
  <c r="O31" i="4"/>
  <c r="O25" i="4"/>
  <c r="O28" i="4" s="1"/>
  <c r="O17" i="4"/>
  <c r="F36" i="4"/>
  <c r="P30" i="1"/>
  <c r="Q22" i="4"/>
  <c r="L312" i="1"/>
  <c r="L316" i="1"/>
  <c r="L323" i="1" s="1"/>
  <c r="L331" i="1" s="1"/>
  <c r="BN255" i="1"/>
  <c r="AA316" i="1"/>
  <c r="AA323" i="1" s="1"/>
  <c r="AA331" i="1" s="1"/>
  <c r="AA312" i="1"/>
  <c r="J37" i="4"/>
  <c r="Y29" i="1"/>
  <c r="G31" i="4"/>
  <c r="G25" i="4"/>
  <c r="G17" i="4"/>
  <c r="T4" i="4"/>
  <c r="G20" i="4"/>
  <c r="AS99" i="1"/>
  <c r="AO312" i="1"/>
  <c r="AO316" i="1"/>
  <c r="AO323" i="1" s="1"/>
  <c r="AO331" i="1" s="1"/>
  <c r="AR85" i="1"/>
  <c r="AR86" i="1"/>
  <c r="L37" i="4"/>
  <c r="AB29" i="1"/>
  <c r="F21" i="4"/>
  <c r="AS363" i="1"/>
  <c r="N29" i="4"/>
  <c r="AH327" i="1" s="1"/>
  <c r="AT224" i="1"/>
  <c r="BN224" i="1" s="1"/>
  <c r="BC188" i="1"/>
  <c r="S182" i="1"/>
  <c r="S106" i="1" s="1"/>
  <c r="BI253" i="1"/>
  <c r="I30" i="2"/>
  <c r="I34" i="2"/>
  <c r="BM363" i="1"/>
  <c r="S34" i="1"/>
  <c r="BC35" i="1"/>
  <c r="BC34" i="1" s="1"/>
  <c r="AT99" i="1"/>
  <c r="BN99" i="1" s="1"/>
  <c r="BN280" i="1"/>
  <c r="AS292" i="1"/>
  <c r="BF300" i="1"/>
  <c r="AC312" i="1"/>
  <c r="AC316" i="1"/>
  <c r="AC323" i="1" s="1"/>
  <c r="AC331" i="1" s="1"/>
  <c r="P309" i="1"/>
  <c r="BE311" i="1" l="1"/>
  <c r="BE312" i="1" s="1"/>
  <c r="BL103" i="1"/>
  <c r="Y214" i="1"/>
  <c r="V308" i="1"/>
  <c r="AE214" i="1"/>
  <c r="BF30" i="1"/>
  <c r="AZ86" i="1"/>
  <c r="M213" i="1"/>
  <c r="BA311" i="1"/>
  <c r="BA316" i="1" s="1"/>
  <c r="BA323" i="1" s="1"/>
  <c r="BA331" i="1" s="1"/>
  <c r="BM53" i="1"/>
  <c r="BL308" i="1"/>
  <c r="Y308" i="1"/>
  <c r="Y309" i="1" s="1"/>
  <c r="AV309" i="1"/>
  <c r="BL309" i="1" s="1"/>
  <c r="AT53" i="1"/>
  <c r="BN53" i="1" s="1"/>
  <c r="BN42" i="1"/>
  <c r="Y28" i="1"/>
  <c r="Y27" i="1" s="1"/>
  <c r="Y32" i="1" s="1"/>
  <c r="Y102" i="1" s="1"/>
  <c r="Y103" i="1" s="1"/>
  <c r="O34" i="4"/>
  <c r="AQ28" i="1"/>
  <c r="AQ27" i="1" s="1"/>
  <c r="AQ32" i="1" s="1"/>
  <c r="AQ40" i="1" s="1"/>
  <c r="M214" i="1"/>
  <c r="BI86" i="1"/>
  <c r="BN306" i="1"/>
  <c r="BH311" i="1"/>
  <c r="BH316" i="1" s="1"/>
  <c r="BH323" i="1" s="1"/>
  <c r="BH331" i="1" s="1"/>
  <c r="BH365" i="1" s="1"/>
  <c r="AW85" i="1"/>
  <c r="BN278" i="1"/>
  <c r="E38" i="4"/>
  <c r="AH308" i="1"/>
  <c r="AH309" i="1" s="1"/>
  <c r="AH214" i="1"/>
  <c r="BI329" i="1"/>
  <c r="BC182" i="1"/>
  <c r="BC106" i="1" s="1"/>
  <c r="BC213" i="1" s="1"/>
  <c r="BB311" i="1"/>
  <c r="BB316" i="1" s="1"/>
  <c r="BB323" i="1" s="1"/>
  <c r="BB331" i="1" s="1"/>
  <c r="AW53" i="1"/>
  <c r="AU311" i="1"/>
  <c r="AU316" i="1" s="1"/>
  <c r="AU323" i="1" s="1"/>
  <c r="AU331" i="1" s="1"/>
  <c r="BE316" i="1"/>
  <c r="BE323" i="1" s="1"/>
  <c r="BE331" i="1" s="1"/>
  <c r="BE332" i="1" s="1"/>
  <c r="BN253" i="1"/>
  <c r="BN25" i="1"/>
  <c r="BF29" i="1"/>
  <c r="BM86" i="1"/>
  <c r="M325" i="1"/>
  <c r="BI182" i="1"/>
  <c r="BI106" i="1" s="1"/>
  <c r="BI308" i="1" s="1"/>
  <c r="BC329" i="1"/>
  <c r="BC30" i="1"/>
  <c r="BD311" i="1"/>
  <c r="AY103" i="1"/>
  <c r="AY311" i="1"/>
  <c r="AB325" i="1"/>
  <c r="S28" i="4"/>
  <c r="S29" i="4" s="1"/>
  <c r="S34" i="4"/>
  <c r="BM85" i="1"/>
  <c r="BN85" i="1" s="1"/>
  <c r="AE325" i="1"/>
  <c r="S21" i="4"/>
  <c r="Q38" i="4"/>
  <c r="H22" i="4"/>
  <c r="H38" i="4" s="1"/>
  <c r="AW34" i="1"/>
  <c r="AW39" i="1" s="1"/>
  <c r="O21" i="4"/>
  <c r="AN325" i="1"/>
  <c r="O22" i="4"/>
  <c r="AN308" i="1"/>
  <c r="AN309" i="1" s="1"/>
  <c r="AE28" i="1"/>
  <c r="BF28" i="1" s="1"/>
  <c r="AZ182" i="1"/>
  <c r="AZ106" i="1" s="1"/>
  <c r="AZ308" i="1" s="1"/>
  <c r="BC54" i="1"/>
  <c r="V28" i="1"/>
  <c r="V27" i="1" s="1"/>
  <c r="V32" i="1" s="1"/>
  <c r="V40" i="1" s="1"/>
  <c r="BI29" i="1"/>
  <c r="AN214" i="1"/>
  <c r="BL311" i="1"/>
  <c r="P38" i="4"/>
  <c r="M27" i="1"/>
  <c r="M32" i="1" s="1"/>
  <c r="S22" i="4"/>
  <c r="AH27" i="1"/>
  <c r="AH32" i="1" s="1"/>
  <c r="AH102" i="1" s="1"/>
  <c r="AX311" i="1"/>
  <c r="AX309" i="1"/>
  <c r="AS102" i="1"/>
  <c r="AS103" i="1" s="1"/>
  <c r="AT86" i="1"/>
  <c r="BN363" i="1"/>
  <c r="BN36" i="1"/>
  <c r="AR102" i="1"/>
  <c r="AR103" i="1" s="1"/>
  <c r="BN56" i="1"/>
  <c r="AT34" i="1"/>
  <c r="AT39" i="1" s="1"/>
  <c r="J325" i="1"/>
  <c r="AW327" i="1"/>
  <c r="BM327" i="1"/>
  <c r="AZ327" i="1"/>
  <c r="AT327" i="1"/>
  <c r="AB39" i="1"/>
  <c r="AM365" i="1"/>
  <c r="AM332" i="1"/>
  <c r="U332" i="1"/>
  <c r="U365" i="1"/>
  <c r="R365" i="1"/>
  <c r="R332" i="1"/>
  <c r="I323" i="1"/>
  <c r="BK316" i="1"/>
  <c r="AW329" i="1"/>
  <c r="AZ329" i="1"/>
  <c r="BM329" i="1"/>
  <c r="AT329" i="1"/>
  <c r="L365" i="1"/>
  <c r="L332" i="1"/>
  <c r="T26" i="4"/>
  <c r="BN188" i="1"/>
  <c r="H37" i="4"/>
  <c r="S29" i="1"/>
  <c r="BC29" i="1" s="1"/>
  <c r="AD365" i="1"/>
  <c r="AD332" i="1"/>
  <c r="BM34" i="1"/>
  <c r="J39" i="1"/>
  <c r="S213" i="1"/>
  <c r="S214" i="1"/>
  <c r="S308" i="1"/>
  <c r="O29" i="4"/>
  <c r="O39" i="4" s="1"/>
  <c r="AH328" i="1"/>
  <c r="BF328" i="1" s="1"/>
  <c r="P39" i="1"/>
  <c r="Q365" i="1"/>
  <c r="Q332" i="1"/>
  <c r="AO365" i="1"/>
  <c r="AO332" i="1"/>
  <c r="AK28" i="1"/>
  <c r="BK312" i="1"/>
  <c r="T23" i="4"/>
  <c r="G37" i="4"/>
  <c r="T37" i="4" s="1"/>
  <c r="BN54" i="1"/>
  <c r="AQ309" i="1"/>
  <c r="J213" i="1"/>
  <c r="J214" i="1"/>
  <c r="BM106" i="1"/>
  <c r="J308" i="1"/>
  <c r="BF327" i="1"/>
  <c r="T365" i="1"/>
  <c r="T332" i="1"/>
  <c r="AT182" i="1"/>
  <c r="AT106" i="1" s="1"/>
  <c r="AN28" i="1"/>
  <c r="AN27" i="1" s="1"/>
  <c r="AN32" i="1" s="1"/>
  <c r="T17" i="4"/>
  <c r="D37" i="4"/>
  <c r="J29" i="1"/>
  <c r="AL365" i="1"/>
  <c r="AL332" i="1"/>
  <c r="AZ34" i="1"/>
  <c r="AW30" i="1"/>
  <c r="BM30" i="1"/>
  <c r="AZ30" i="1"/>
  <c r="AT30" i="1"/>
  <c r="AP332" i="1"/>
  <c r="AP365" i="1"/>
  <c r="AV312" i="1"/>
  <c r="AV316" i="1"/>
  <c r="AV323" i="1" s="1"/>
  <c r="AV331" i="1" s="1"/>
  <c r="AK325" i="1"/>
  <c r="BI327" i="1"/>
  <c r="K22" i="4"/>
  <c r="BM182" i="1"/>
  <c r="G34" i="4"/>
  <c r="T31" i="4"/>
  <c r="X365" i="1"/>
  <c r="X332" i="1"/>
  <c r="G36" i="4"/>
  <c r="T36" i="4" s="1"/>
  <c r="T20" i="4"/>
  <c r="T32" i="4"/>
  <c r="AF365" i="1"/>
  <c r="AF332" i="1"/>
  <c r="O365" i="1"/>
  <c r="O332" i="1"/>
  <c r="W365" i="1"/>
  <c r="W332" i="1"/>
  <c r="BN190" i="1"/>
  <c r="S325" i="1"/>
  <c r="BC327" i="1"/>
  <c r="BC39" i="1"/>
  <c r="F38" i="4"/>
  <c r="P28" i="1"/>
  <c r="P27" i="1" s="1"/>
  <c r="P32" i="1" s="1"/>
  <c r="P102" i="1" s="1"/>
  <c r="T25" i="4"/>
  <c r="G28" i="4"/>
  <c r="G21" i="4"/>
  <c r="AJ365" i="1"/>
  <c r="AJ332" i="1"/>
  <c r="AB27" i="1"/>
  <c r="AB32" i="1" s="1"/>
  <c r="AB40" i="1" s="1"/>
  <c r="D21" i="4"/>
  <c r="BN35" i="1"/>
  <c r="AS309" i="1"/>
  <c r="V102" i="1"/>
  <c r="V103" i="1" s="1"/>
  <c r="V309" i="1"/>
  <c r="AQ328" i="1"/>
  <c r="BI328" i="1" s="1"/>
  <c r="BF182" i="1"/>
  <c r="BF106" i="1" s="1"/>
  <c r="K21" i="4"/>
  <c r="AK213" i="1"/>
  <c r="AK214" i="1"/>
  <c r="AK308" i="1"/>
  <c r="BG312" i="1"/>
  <c r="BG316" i="1"/>
  <c r="BG323" i="1" s="1"/>
  <c r="BG331" i="1" s="1"/>
  <c r="S39" i="1"/>
  <c r="AG332" i="1"/>
  <c r="AG365" i="1"/>
  <c r="AR309" i="1"/>
  <c r="AC365" i="1"/>
  <c r="AC332" i="1"/>
  <c r="AI365" i="1"/>
  <c r="AI332" i="1"/>
  <c r="H365" i="1"/>
  <c r="H332" i="1"/>
  <c r="N365" i="1"/>
  <c r="N332" i="1"/>
  <c r="BI30" i="1"/>
  <c r="AE309" i="1"/>
  <c r="AA365" i="1"/>
  <c r="AA332" i="1"/>
  <c r="K29" i="4"/>
  <c r="K39" i="4" s="1"/>
  <c r="Y328" i="1"/>
  <c r="Z365" i="1"/>
  <c r="Z332" i="1"/>
  <c r="AW182" i="1"/>
  <c r="AW106" i="1" s="1"/>
  <c r="AZ53" i="1"/>
  <c r="AZ54" i="1"/>
  <c r="BF329" i="1"/>
  <c r="K365" i="1"/>
  <c r="K332" i="1"/>
  <c r="BF39" i="1"/>
  <c r="AB214" i="1"/>
  <c r="AB213" i="1"/>
  <c r="AB308" i="1"/>
  <c r="BA312" i="1" l="1"/>
  <c r="BH332" i="1"/>
  <c r="BN86" i="1"/>
  <c r="BF27" i="1"/>
  <c r="BF32" i="1" s="1"/>
  <c r="BF102" i="1" s="1"/>
  <c r="BF103" i="1" s="1"/>
  <c r="AH40" i="1"/>
  <c r="BN34" i="1"/>
  <c r="BB312" i="1"/>
  <c r="BC308" i="1"/>
  <c r="BH312" i="1"/>
  <c r="BM214" i="1"/>
  <c r="AU312" i="1"/>
  <c r="BE365" i="1"/>
  <c r="S38" i="4"/>
  <c r="BC214" i="1"/>
  <c r="V311" i="1"/>
  <c r="V312" i="1" s="1"/>
  <c r="S39" i="4"/>
  <c r="BI213" i="1"/>
  <c r="Y40" i="1"/>
  <c r="BI325" i="1"/>
  <c r="AH325" i="1"/>
  <c r="AZ214" i="1"/>
  <c r="AY312" i="1"/>
  <c r="AY316" i="1"/>
  <c r="AY323" i="1" s="1"/>
  <c r="AY331" i="1" s="1"/>
  <c r="S28" i="1"/>
  <c r="S27" i="1" s="1"/>
  <c r="S32" i="1" s="1"/>
  <c r="AQ102" i="1"/>
  <c r="AZ213" i="1"/>
  <c r="BD316" i="1"/>
  <c r="BD323" i="1" s="1"/>
  <c r="BD331" i="1" s="1"/>
  <c r="BD312" i="1"/>
  <c r="AS311" i="1"/>
  <c r="AS312" i="1" s="1"/>
  <c r="AB102" i="1"/>
  <c r="AB103" i="1" s="1"/>
  <c r="AH103" i="1"/>
  <c r="AH311" i="1"/>
  <c r="AH312" i="1" s="1"/>
  <c r="AX312" i="1"/>
  <c r="AX316" i="1"/>
  <c r="AX323" i="1" s="1"/>
  <c r="AX331" i="1" s="1"/>
  <c r="T22" i="4"/>
  <c r="M102" i="1"/>
  <c r="M40" i="1"/>
  <c r="O38" i="4"/>
  <c r="K38" i="4"/>
  <c r="AE27" i="1"/>
  <c r="AE32" i="1" s="1"/>
  <c r="BM39" i="1"/>
  <c r="P40" i="1"/>
  <c r="BM213" i="1"/>
  <c r="AR311" i="1"/>
  <c r="AR316" i="1" s="1"/>
  <c r="AR323" i="1" s="1"/>
  <c r="AR331" i="1" s="1"/>
  <c r="BN106" i="1"/>
  <c r="BN39" i="1"/>
  <c r="BG332" i="1"/>
  <c r="BG365" i="1"/>
  <c r="P103" i="1"/>
  <c r="P311" i="1"/>
  <c r="AK309" i="1"/>
  <c r="AK27" i="1"/>
  <c r="AK32" i="1" s="1"/>
  <c r="BI28" i="1"/>
  <c r="BI27" i="1" s="1"/>
  <c r="BI32" i="1" s="1"/>
  <c r="BN30" i="1"/>
  <c r="AZ309" i="1"/>
  <c r="BF213" i="1"/>
  <c r="BF214" i="1"/>
  <c r="BF308" i="1"/>
  <c r="AB309" i="1"/>
  <c r="S309" i="1"/>
  <c r="I331" i="1"/>
  <c r="BK323" i="1"/>
  <c r="BL323" i="1" s="1"/>
  <c r="T21" i="4"/>
  <c r="G38" i="4"/>
  <c r="BL312" i="1"/>
  <c r="G29" i="4"/>
  <c r="T28" i="4"/>
  <c r="P328" i="1"/>
  <c r="BN329" i="1"/>
  <c r="T34" i="4"/>
  <c r="BC309" i="1"/>
  <c r="BC328" i="1"/>
  <c r="BC325" i="1" s="1"/>
  <c r="Y325" i="1"/>
  <c r="AW29" i="1"/>
  <c r="BM29" i="1"/>
  <c r="AZ29" i="1"/>
  <c r="AT29" i="1"/>
  <c r="BF325" i="1"/>
  <c r="BI309" i="1"/>
  <c r="BN327" i="1"/>
  <c r="BB332" i="1"/>
  <c r="BB365" i="1"/>
  <c r="D38" i="4"/>
  <c r="J28" i="1"/>
  <c r="AU332" i="1"/>
  <c r="AU365" i="1"/>
  <c r="AV332" i="1"/>
  <c r="AV365" i="1"/>
  <c r="Y311" i="1"/>
  <c r="J309" i="1"/>
  <c r="BM308" i="1"/>
  <c r="BA332" i="1"/>
  <c r="BA365" i="1"/>
  <c r="AN40" i="1"/>
  <c r="AN102" i="1"/>
  <c r="AT213" i="1"/>
  <c r="AT214" i="1"/>
  <c r="BN214" i="1" s="1"/>
  <c r="AT308" i="1"/>
  <c r="AW214" i="1"/>
  <c r="AW213" i="1"/>
  <c r="AW308" i="1"/>
  <c r="AQ325" i="1"/>
  <c r="BN182" i="1"/>
  <c r="AZ39" i="1"/>
  <c r="BL316" i="1"/>
  <c r="BF40" i="1" l="1"/>
  <c r="AB311" i="1"/>
  <c r="AB316" i="1" s="1"/>
  <c r="AB323" i="1" s="1"/>
  <c r="AB331" i="1" s="1"/>
  <c r="V316" i="1"/>
  <c r="V323" i="1" s="1"/>
  <c r="V331" i="1" s="1"/>
  <c r="V332" i="1" s="1"/>
  <c r="BN213" i="1"/>
  <c r="BD365" i="1"/>
  <c r="BD332" i="1"/>
  <c r="AQ103" i="1"/>
  <c r="AQ311" i="1"/>
  <c r="AY365" i="1"/>
  <c r="AY332" i="1"/>
  <c r="AS316" i="1"/>
  <c r="AS323" i="1" s="1"/>
  <c r="AS331" i="1" s="1"/>
  <c r="AS332" i="1" s="1"/>
  <c r="AR312" i="1"/>
  <c r="BC28" i="1"/>
  <c r="BC27" i="1" s="1"/>
  <c r="BC32" i="1" s="1"/>
  <c r="BC102" i="1" s="1"/>
  <c r="AH316" i="1"/>
  <c r="AH323" i="1" s="1"/>
  <c r="AH331" i="1" s="1"/>
  <c r="AH365" i="1" s="1"/>
  <c r="M103" i="1"/>
  <c r="M311" i="1"/>
  <c r="T38" i="4"/>
  <c r="AX332" i="1"/>
  <c r="AX365" i="1"/>
  <c r="AE102" i="1"/>
  <c r="AE40" i="1"/>
  <c r="BN308" i="1"/>
  <c r="AN103" i="1"/>
  <c r="AN311" i="1"/>
  <c r="BN29" i="1"/>
  <c r="BI40" i="1"/>
  <c r="BI102" i="1"/>
  <c r="Y316" i="1"/>
  <c r="Y323" i="1" s="1"/>
  <c r="Y331" i="1" s="1"/>
  <c r="Y312" i="1"/>
  <c r="AK40" i="1"/>
  <c r="AK102" i="1"/>
  <c r="P316" i="1"/>
  <c r="P323" i="1" s="1"/>
  <c r="P312" i="1"/>
  <c r="BM328" i="1"/>
  <c r="AZ328" i="1"/>
  <c r="AZ325" i="1" s="1"/>
  <c r="AW328" i="1"/>
  <c r="AW325" i="1" s="1"/>
  <c r="AT328" i="1"/>
  <c r="AT325" i="1" s="1"/>
  <c r="P325" i="1"/>
  <c r="S40" i="1"/>
  <c r="S102" i="1"/>
  <c r="AW309" i="1"/>
  <c r="BM309" i="1"/>
  <c r="I332" i="1"/>
  <c r="BK332" i="1" s="1"/>
  <c r="BL332" i="1" s="1"/>
  <c r="I365" i="1"/>
  <c r="BK365" i="1" s="1"/>
  <c r="BL365" i="1" s="1"/>
  <c r="BK331" i="1"/>
  <c r="BL331" i="1" s="1"/>
  <c r="AR332" i="1"/>
  <c r="AR365" i="1"/>
  <c r="G39" i="4"/>
  <c r="T39" i="4" s="1"/>
  <c r="T29" i="4"/>
  <c r="BF311" i="1"/>
  <c r="BF309" i="1"/>
  <c r="AT309" i="1"/>
  <c r="BM28" i="1"/>
  <c r="AZ28" i="1"/>
  <c r="AZ27" i="1" s="1"/>
  <c r="AZ32" i="1" s="1"/>
  <c r="AW28" i="1"/>
  <c r="AW27" i="1" s="1"/>
  <c r="AW32" i="1" s="1"/>
  <c r="J27" i="1"/>
  <c r="AT28" i="1"/>
  <c r="AT27" i="1" s="1"/>
  <c r="AT32" i="1" s="1"/>
  <c r="AB312" i="1" l="1"/>
  <c r="V365" i="1"/>
  <c r="BC40" i="1"/>
  <c r="AH332" i="1"/>
  <c r="AS365" i="1"/>
  <c r="AQ312" i="1"/>
  <c r="AQ316" i="1"/>
  <c r="AQ323" i="1" s="1"/>
  <c r="AQ331" i="1" s="1"/>
  <c r="AE103" i="1"/>
  <c r="AE311" i="1"/>
  <c r="M316" i="1"/>
  <c r="M323" i="1" s="1"/>
  <c r="M331" i="1" s="1"/>
  <c r="M312" i="1"/>
  <c r="BN309" i="1"/>
  <c r="AB332" i="1"/>
  <c r="AB365" i="1"/>
  <c r="BC103" i="1"/>
  <c r="BC311" i="1"/>
  <c r="P331" i="1"/>
  <c r="BM325" i="1"/>
  <c r="BN325" i="1" s="1"/>
  <c r="AT102" i="1"/>
  <c r="AT40" i="1"/>
  <c r="J32" i="1"/>
  <c r="BM27" i="1"/>
  <c r="BN27" i="1" s="1"/>
  <c r="BF312" i="1"/>
  <c r="BF316" i="1"/>
  <c r="BF323" i="1" s="1"/>
  <c r="BF331" i="1" s="1"/>
  <c r="BI103" i="1"/>
  <c r="BI311" i="1"/>
  <c r="BN328" i="1"/>
  <c r="AN316" i="1"/>
  <c r="AN323" i="1" s="1"/>
  <c r="AN331" i="1" s="1"/>
  <c r="AN312" i="1"/>
  <c r="AZ40" i="1"/>
  <c r="AZ102" i="1"/>
  <c r="AW102" i="1"/>
  <c r="AW40" i="1"/>
  <c r="Y332" i="1"/>
  <c r="Y365" i="1"/>
  <c r="BN28" i="1"/>
  <c r="S103" i="1"/>
  <c r="S311" i="1"/>
  <c r="AK103" i="1"/>
  <c r="AK311" i="1"/>
  <c r="AQ365" i="1" l="1"/>
  <c r="AQ332" i="1"/>
  <c r="M332" i="1"/>
  <c r="M365" i="1"/>
  <c r="AE312" i="1"/>
  <c r="AE316" i="1"/>
  <c r="AE323" i="1" s="1"/>
  <c r="AE331" i="1" s="1"/>
  <c r="AZ103" i="1"/>
  <c r="AZ311" i="1"/>
  <c r="AW103" i="1"/>
  <c r="AW311" i="1"/>
  <c r="BM32" i="1"/>
  <c r="BN32" i="1" s="1"/>
  <c r="J40" i="1"/>
  <c r="BM40" i="1" s="1"/>
  <c r="BN40" i="1" s="1"/>
  <c r="J102" i="1"/>
  <c r="AT103" i="1"/>
  <c r="AT311" i="1"/>
  <c r="AK316" i="1"/>
  <c r="AK323" i="1" s="1"/>
  <c r="AK331" i="1" s="1"/>
  <c r="AK312" i="1"/>
  <c r="AN332" i="1"/>
  <c r="AN365" i="1"/>
  <c r="S312" i="1"/>
  <c r="S316" i="1"/>
  <c r="S323" i="1" s="1"/>
  <c r="S331" i="1" s="1"/>
  <c r="P332" i="1"/>
  <c r="P365" i="1"/>
  <c r="BI312" i="1"/>
  <c r="BI316" i="1"/>
  <c r="BI323" i="1" s="1"/>
  <c r="BI331" i="1" s="1"/>
  <c r="BC312" i="1"/>
  <c r="BC316" i="1"/>
  <c r="BC323" i="1" s="1"/>
  <c r="BC331" i="1" s="1"/>
  <c r="BF332" i="1"/>
  <c r="BF365" i="1"/>
  <c r="AE332" i="1" l="1"/>
  <c r="AE365" i="1"/>
  <c r="AK332" i="1"/>
  <c r="AK365" i="1"/>
  <c r="BC332" i="1"/>
  <c r="BC365" i="1"/>
  <c r="AT312" i="1"/>
  <c r="AT316" i="1"/>
  <c r="AT323" i="1" s="1"/>
  <c r="AT331" i="1" s="1"/>
  <c r="J103" i="1"/>
  <c r="BM103" i="1" s="1"/>
  <c r="BN103" i="1" s="1"/>
  <c r="BM102" i="1"/>
  <c r="BN102" i="1" s="1"/>
  <c r="J311" i="1"/>
  <c r="BI332" i="1"/>
  <c r="BI365" i="1"/>
  <c r="AW312" i="1"/>
  <c r="AW316" i="1"/>
  <c r="AW323" i="1" s="1"/>
  <c r="AW331" i="1" s="1"/>
  <c r="S332" i="1"/>
  <c r="S365" i="1"/>
  <c r="AZ312" i="1"/>
  <c r="AZ316" i="1"/>
  <c r="AZ323" i="1" s="1"/>
  <c r="AZ331" i="1" s="1"/>
  <c r="AT332" i="1" l="1"/>
  <c r="AT365" i="1"/>
  <c r="BM311" i="1"/>
  <c r="BN311" i="1" s="1"/>
  <c r="J312" i="1"/>
  <c r="BM312" i="1" s="1"/>
  <c r="BN312" i="1" s="1"/>
  <c r="J316" i="1"/>
  <c r="AZ332" i="1"/>
  <c r="AZ365" i="1"/>
  <c r="AW332" i="1"/>
  <c r="AW365" i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W98" authorId="1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Camila Nascimento:
Devolução de evento</t>
        </r>
      </text>
    </comment>
    <comment ref="D30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<sst xmlns="http://schemas.openxmlformats.org/spreadsheetml/2006/main" count="158404" uniqueCount="6894">
  <si>
    <t>BAR DOS ARCOS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</si>
  <si>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</si>
  <si>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</si>
  <si>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</si>
  <si>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</si>
  <si>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</si>
  <si>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</si>
  <si>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</si>
  <si>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</si>
  <si>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</si>
  <si>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</si>
  <si>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</si>
  <si>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</si>
  <si>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</si>
  <si>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</si>
  <si>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</si>
  <si>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</si>
  <si>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</si>
  <si>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</si>
  <si>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</si>
  <si>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</si>
  <si>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</si>
  <si>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</si>
  <si>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</si>
  <si>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</si>
  <si>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</si>
  <si>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</si>
  <si>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</si>
  <si>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</si>
  <si>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</si>
  <si>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</si>
  <si>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</si>
  <si>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</si>
  <si>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</si>
  <si>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</si>
  <si>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</si>
  <si>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</si>
  <si>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</si>
  <si>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</si>
  <si>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</si>
  <si>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</si>
  <si>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</si>
  <si>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</si>
  <si>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</si>
  <si>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</si>
  <si>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</si>
  <si>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</si>
  <si>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</si>
  <si>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</si>
  <si>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</si>
  <si>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</si>
  <si>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</si>
  <si>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</si>
  <si>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</si>
  <si>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</si>
  <si>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</si>
  <si>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</si>
  <si>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</si>
  <si>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</si>
  <si>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</si>
  <si>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</si>
  <si>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</si>
  <si>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</si>
  <si>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</si>
  <si>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</si>
  <si>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</si>
  <si>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</si>
  <si>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</si>
  <si>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</si>
  <si>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</si>
  <si>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</si>
  <si>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</si>
  <si>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</si>
  <si>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</si>
  <si>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</si>
  <si>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</si>
  <si>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</si>
  <si>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</si>
  <si>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</si>
  <si>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</si>
  <si>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</si>
  <si>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</si>
  <si>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</si>
  <si>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</si>
  <si>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</si>
  <si>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</si>
  <si>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</si>
  <si>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</si>
  <si>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</si>
  <si>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</si>
  <si>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</si>
  <si>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</si>
  <si>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</si>
  <si>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</si>
  <si>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</si>
  <si>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</si>
  <si>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</si>
  <si>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</si>
  <si>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</si>
  <si>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</si>
  <si>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</si>
  <si>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</si>
  <si>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</si>
  <si>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</si>
  <si>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</si>
  <si>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</si>
  <si>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</si>
  <si>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</si>
  <si>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</si>
  <si>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</si>
  <si>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</si>
  <si>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</si>
  <si>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</si>
  <si>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</si>
  <si>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</si>
  <si>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</si>
  <si>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</si>
  <si>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</si>
  <si>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</si>
  <si>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</si>
  <si>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</si>
  <si>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</si>
  <si>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</si>
  <si>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</si>
  <si>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</si>
  <si>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</si>
  <si>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</si>
  <si>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</si>
  <si>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</si>
  <si>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</si>
  <si>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</si>
  <si>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</si>
  <si>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</si>
  <si>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</si>
  <si>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</si>
  <si>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</si>
  <si>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</si>
  <si>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</si>
  <si>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</si>
  <si>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</si>
  <si>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</si>
  <si>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</si>
  <si>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</si>
  <si>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</si>
  <si>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</si>
  <si>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</si>
  <si>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</si>
  <si>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</si>
  <si>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</si>
  <si>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</si>
  <si>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</si>
  <si>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</si>
  <si>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</si>
  <si>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</si>
  <si>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</si>
  <si>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</si>
  <si>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</si>
  <si>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</si>
  <si>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</si>
  <si>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</si>
  <si>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</si>
  <si>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</si>
  <si>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</si>
  <si>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</si>
  <si>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</si>
  <si>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</si>
  <si>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</si>
  <si>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</si>
  <si>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</si>
  <si>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</si>
  <si>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</si>
  <si>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</si>
  <si>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</si>
  <si>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</si>
  <si>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</si>
  <si>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</si>
  <si>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</si>
  <si>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</si>
  <si>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</si>
  <si>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</si>
  <si>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</si>
  <si>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</si>
  <si>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</si>
  <si>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</si>
  <si>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</si>
  <si>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</si>
  <si>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</si>
  <si>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</si>
  <si>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</si>
  <si>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</si>
  <si>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</si>
  <si>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</si>
  <si>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</si>
  <si>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</si>
  <si>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</si>
  <si>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</si>
  <si>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</si>
  <si>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</si>
  <si>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</si>
  <si>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</si>
  <si>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</si>
  <si>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</si>
  <si>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</si>
  <si>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</si>
  <si>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</si>
  <si>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</si>
  <si>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</si>
  <si>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</si>
  <si>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</si>
  <si>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</si>
  <si>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</si>
  <si>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</si>
  <si>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</si>
  <si>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</si>
  <si>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</si>
  <si>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</si>
  <si>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</si>
  <si>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</si>
  <si>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</si>
  <si>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</si>
  <si>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</si>
  <si>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</si>
  <si>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</si>
  <si>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</si>
  <si>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</si>
  <si>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</si>
  <si>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</si>
  <si>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</si>
  <si>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</si>
  <si>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</si>
  <si>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</si>
  <si>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</si>
  <si>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</si>
  <si>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</si>
  <si>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</si>
  <si>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</si>
  <si>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</si>
  <si>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</si>
  <si>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</si>
  <si>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</si>
  <si>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</si>
  <si>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</si>
  <si>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</si>
  <si>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</si>
  <si>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</si>
  <si>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</si>
  <si>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</si>
  <si>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</si>
  <si>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</si>
  <si>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</si>
  <si>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</si>
  <si>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</si>
  <si>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</si>
  <si>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</si>
  <si>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</si>
  <si>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</si>
  <si>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</si>
  <si>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</si>
  <si>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</si>
  <si>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</si>
  <si>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</si>
  <si>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</si>
  <si>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</si>
  <si>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</si>
  <si>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</si>
  <si>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</si>
  <si>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</si>
  <si>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</si>
  <si>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</si>
  <si>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</si>
  <si>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</si>
  <si>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</si>
  <si>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</si>
  <si>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</si>
  <si>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</si>
  <si>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</si>
  <si>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</si>
  <si>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</si>
  <si>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</si>
  <si>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</si>
  <si>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</si>
  <si>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</si>
  <si>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</si>
  <si>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</si>
  <si>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</si>
  <si>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</si>
  <si>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</si>
  <si>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</si>
  <si>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</si>
  <si>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</si>
  <si>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</si>
  <si>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</si>
  <si>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</si>
  <si>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</si>
  <si>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</si>
  <si>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</si>
  <si>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</si>
  <si>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</si>
  <si>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</si>
  <si>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</si>
  <si>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</si>
  <si>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</si>
  <si>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</si>
  <si>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</si>
  <si>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</si>
  <si>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</si>
  <si>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</si>
  <si>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</si>
  <si>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</si>
  <si>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</si>
  <si>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</si>
  <si>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</si>
  <si>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</si>
  <si>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</si>
  <si>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</si>
  <si>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</si>
  <si>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</si>
  <si>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</si>
  <si>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</si>
  <si>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</si>
  <si>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</si>
  <si>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</si>
  <si>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</si>
  <si>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</si>
  <si>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</si>
  <si>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</si>
  <si>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</si>
  <si>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</si>
  <si>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</si>
  <si>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</si>
  <si>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</si>
  <si>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</si>
  <si>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</si>
  <si>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</si>
  <si>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</si>
  <si>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</si>
  <si>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</si>
  <si>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</si>
  <si>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</si>
  <si>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</si>
  <si>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</si>
  <si>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</si>
  <si>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</si>
  <si>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</si>
  <si>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</si>
  <si>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</si>
  <si>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</si>
  <si>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</si>
  <si>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</si>
  <si>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</si>
  <si>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</si>
  <si>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</si>
  <si>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</si>
  <si>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</si>
  <si>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</si>
  <si>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</si>
  <si>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</si>
  <si>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</si>
  <si>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</si>
  <si>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</si>
  <si>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</si>
  <si>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</si>
  <si>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</si>
  <si>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</si>
  <si>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</si>
  <si>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</si>
  <si>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</si>
  <si>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</si>
  <si>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</si>
  <si>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</si>
  <si>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</si>
  <si>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</si>
  <si>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</si>
  <si>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</si>
  <si>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</si>
  <si>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</si>
  <si>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</si>
  <si>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</si>
  <si>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</si>
  <si>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</si>
  <si>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</si>
  <si>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</si>
  <si>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</si>
  <si>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</si>
  <si>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</si>
  <si>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</si>
  <si>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</si>
  <si>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</si>
  <si>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</si>
  <si>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</si>
  <si>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</si>
  <si>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</si>
  <si>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</si>
  <si>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</si>
  <si>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</si>
  <si>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</si>
  <si>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</si>
  <si>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</si>
  <si>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</si>
  <si>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</si>
  <si>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</si>
  <si>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</si>
  <si>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</si>
  <si>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</si>
  <si>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</si>
  <si>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</si>
  <si>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</si>
  <si>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</si>
  <si>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</si>
  <si>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</si>
  <si>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</si>
  <si>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</si>
  <si>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</si>
  <si>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</si>
  <si>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</si>
  <si>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</si>
  <si>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</si>
  <si>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</si>
  <si>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</si>
  <si>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</si>
  <si>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</si>
  <si>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</si>
  <si>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</si>
  <si>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</si>
  <si>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</si>
  <si>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</si>
  <si>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</si>
  <si>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</si>
  <si>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</si>
  <si>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</si>
  <si>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</si>
  <si>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</si>
  <si>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</si>
  <si>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</si>
  <si>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</si>
  <si>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</si>
  <si>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</si>
  <si>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</si>
  <si>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</si>
  <si>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</si>
  <si>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</si>
  <si>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</si>
  <si>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</si>
  <si>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</si>
  <si>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</si>
  <si>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</si>
  <si>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</si>
  <si>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</si>
  <si>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</si>
  <si>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</si>
  <si>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</si>
  <si>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</si>
  <si>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</si>
  <si>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</si>
  <si>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</si>
  <si>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</si>
  <si>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</si>
  <si>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</si>
  <si>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</si>
  <si>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ARCOS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</si>
  <si>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</si>
  <si>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</si>
  <si>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</si>
  <si>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</si>
  <si>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</si>
  <si>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</si>
  <si>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</si>
  <si>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</si>
  <si>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</si>
  <si>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</si>
  <si>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</si>
  <si>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</si>
  <si>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</si>
  <si>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</si>
  <si>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</si>
  <si>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</si>
  <si>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</si>
  <si>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</si>
  <si>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>Comanda Aberta/Couvert</t>
  </si>
  <si>
    <t>(+) Estoque inicial Produção Bar</t>
  </si>
  <si>
    <t>Descontos</t>
  </si>
  <si>
    <t>(+) Compra de Alimento</t>
  </si>
  <si>
    <t>Promoções Utilizadas</t>
  </si>
  <si>
    <t>(+) Compra de Bebida</t>
  </si>
  <si>
    <t>(+)Entradas transferência Alimento</t>
  </si>
  <si>
    <t>Membership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</si>
  <si>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</si>
  <si>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</si>
  <si>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</si>
  <si>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</si>
  <si>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p/ o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</si>
  <si>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</si>
  <si>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</si>
  <si>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</si>
  <si>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</si>
  <si>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</si>
  <si>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</si>
  <si>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</si>
  <si>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</si>
  <si>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</si>
  <si>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</si>
  <si>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</si>
  <si>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</si>
  <si>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</si>
  <si>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</si>
  <si>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</si>
  <si>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</si>
  <si>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</si>
  <si>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</si>
  <si>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</si>
  <si>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</si>
  <si>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</si>
  <si>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</si>
  <si>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</si>
  <si>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</si>
  <si>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</si>
  <si>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</si>
  <si>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</si>
  <si>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</si>
  <si>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</si>
  <si>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</si>
  <si>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</si>
  <si>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</si>
  <si>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</si>
  <si>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</si>
  <si>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</si>
  <si>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</si>
  <si>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</si>
  <si>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</si>
  <si>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</si>
  <si>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</si>
  <si>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</si>
  <si>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</si>
  <si>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</si>
  <si>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</si>
  <si>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</si>
  <si>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</si>
  <si>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</si>
  <si>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</si>
  <si>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</si>
  <si>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</si>
  <si>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</si>
  <si>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</si>
  <si>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</si>
  <si>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</si>
  <si>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</si>
  <si>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</si>
  <si>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</si>
  <si>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</si>
  <si>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</si>
  <si>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</si>
  <si>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</si>
  <si>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Arcos</t>
  </si>
  <si>
    <t>FABRICA DE BARES SERVICOS LTDA FB</t>
  </si>
  <si>
    <t>102025/1</t>
  </si>
  <si>
    <t>Dividendos e Remunerações Variáveis</t>
  </si>
  <si>
    <t>Real</t>
  </si>
  <si>
    <t>Pago</t>
  </si>
  <si>
    <t>11/2525</t>
  </si>
  <si>
    <t>SECRETARIA DE ESTADO DA FAZENDA</t>
  </si>
  <si>
    <t>84/84</t>
  </si>
  <si>
    <t>Endividamento</t>
  </si>
  <si>
    <t xml:space="preserve"> TERMO DE ACEITE DO PTE Nº 70217056-5 / CRÉDITOS INSCRITOS EM DÍVIDA ATIVA INCLUÍDOS NA PRESENTE TRANSAÇÃO - CDAs 1341221333 / 1340533679 / 1343626619 / 1340744859 / 1341923943 -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</si>
  <si>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</si>
  <si>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</si>
  <si>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</si>
  <si>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</si>
  <si>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</si>
  <si>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</si>
  <si>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</si>
  <si>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</si>
  <si>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</si>
  <si>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</si>
  <si>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</si>
  <si>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</si>
  <si>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</si>
  <si>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</si>
  <si>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</si>
  <si>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</si>
  <si>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</si>
  <si>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</si>
  <si>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</si>
  <si>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</si>
  <si>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</si>
  <si>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</si>
  <si>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</si>
  <si>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</si>
  <si>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</si>
  <si>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</si>
  <si>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</si>
  <si>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</si>
  <si>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</si>
  <si>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</si>
  <si>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</si>
  <si>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</si>
  <si>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</si>
  <si>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</si>
  <si>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</si>
  <si>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</si>
  <si>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</si>
  <si>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</si>
  <si>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</si>
  <si>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</si>
  <si>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</si>
  <si>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</si>
  <si>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</si>
  <si>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</si>
  <si>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</si>
  <si>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</si>
  <si>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</si>
  <si>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</si>
  <si>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</si>
  <si>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</si>
  <si>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</si>
  <si>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</si>
  <si>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</si>
  <si>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</si>
  <si>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</si>
  <si>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</si>
  <si>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 xml:space="preserve">MINISTERIO DA FAZENDA </t>
  </si>
  <si>
    <t>60/60</t>
  </si>
  <si>
    <t>PARCELAMENTO 014091164 - EXECUÇÃO FISCAL 5020334-52.2025.4.03.6182 - 60 PARCELAS</t>
  </si>
  <si>
    <t>09/2030</t>
  </si>
  <si>
    <t>56/84</t>
  </si>
  <si>
    <t>59/60</t>
  </si>
  <si>
    <t>08/2030</t>
  </si>
  <si>
    <t>55/84</t>
  </si>
  <si>
    <t>58/60</t>
  </si>
  <si>
    <t>07/2030</t>
  </si>
  <si>
    <t>54/84</t>
  </si>
  <si>
    <t>57/60</t>
  </si>
  <si>
    <t>06/2030</t>
  </si>
  <si>
    <t>53/84</t>
  </si>
  <si>
    <t>56/60</t>
  </si>
  <si>
    <t>05/2030</t>
  </si>
  <si>
    <t>52/84</t>
  </si>
  <si>
    <t>55/60</t>
  </si>
  <si>
    <t>04/2030</t>
  </si>
  <si>
    <t>PARCELAMENTO 014247772 - IRPJ E CSLL RELATIVOS AO 3º E 4º TRI DE 2022</t>
  </si>
  <si>
    <t>51/84</t>
  </si>
  <si>
    <t>54/60</t>
  </si>
  <si>
    <t>03/2030</t>
  </si>
  <si>
    <t>50/84</t>
  </si>
  <si>
    <t>02/2030</t>
  </si>
  <si>
    <t>53/60</t>
  </si>
  <si>
    <t>49/84</t>
  </si>
  <si>
    <t>52/60</t>
  </si>
  <si>
    <t>01/2030</t>
  </si>
  <si>
    <t>48/84</t>
  </si>
  <si>
    <t>51/60</t>
  </si>
  <si>
    <t>12/2029</t>
  </si>
  <si>
    <t>47/84</t>
  </si>
  <si>
    <t>50/60</t>
  </si>
  <si>
    <t>11/2029</t>
  </si>
  <si>
    <t>46/84</t>
  </si>
  <si>
    <t>49/60</t>
  </si>
  <si>
    <t>10/2029</t>
  </si>
  <si>
    <t>45/84</t>
  </si>
  <si>
    <t>48/60</t>
  </si>
  <si>
    <t>09/2029</t>
  </si>
  <si>
    <t>44/84</t>
  </si>
  <si>
    <t>47/60</t>
  </si>
  <si>
    <t>08/2029</t>
  </si>
  <si>
    <t>43/84</t>
  </si>
  <si>
    <t>46/60</t>
  </si>
  <si>
    <t>07/2029</t>
  </si>
  <si>
    <t>42/84</t>
  </si>
  <si>
    <t>45/60</t>
  </si>
  <si>
    <t>06/2029</t>
  </si>
  <si>
    <t>41/84</t>
  </si>
  <si>
    <t>44/60</t>
  </si>
  <si>
    <t>05/2029</t>
  </si>
  <si>
    <t>40/84</t>
  </si>
  <si>
    <t>43/60</t>
  </si>
  <si>
    <t>04/2029</t>
  </si>
  <si>
    <t>39/84</t>
  </si>
  <si>
    <t>42/60</t>
  </si>
  <si>
    <t>03/2029</t>
  </si>
  <si>
    <t>38/84</t>
  </si>
  <si>
    <t>02/2029</t>
  </si>
  <si>
    <t>41/60</t>
  </si>
  <si>
    <t>37/84</t>
  </si>
  <si>
    <t>40/60</t>
  </si>
  <si>
    <t>01/2029</t>
  </si>
  <si>
    <t>36/84</t>
  </si>
  <si>
    <t>39/60</t>
  </si>
  <si>
    <t>12/2028</t>
  </si>
  <si>
    <t>35/84</t>
  </si>
  <si>
    <t>38/60</t>
  </si>
  <si>
    <t>11/2028</t>
  </si>
  <si>
    <t>34/84</t>
  </si>
  <si>
    <t>37/60</t>
  </si>
  <si>
    <t>10/2028</t>
  </si>
  <si>
    <t>33/84</t>
  </si>
  <si>
    <t>36/60</t>
  </si>
  <si>
    <t>09/2028</t>
  </si>
  <si>
    <t>32/84</t>
  </si>
  <si>
    <t>35/60</t>
  </si>
  <si>
    <t>08/2028</t>
  </si>
  <si>
    <t>31/84</t>
  </si>
  <si>
    <t>34/60</t>
  </si>
  <si>
    <t>07/2028</t>
  </si>
  <si>
    <t>30/84</t>
  </si>
  <si>
    <t>33/60</t>
  </si>
  <si>
    <t>06/2028</t>
  </si>
  <si>
    <t>29/84</t>
  </si>
  <si>
    <t>32/60</t>
  </si>
  <si>
    <t>05/2028</t>
  </si>
  <si>
    <t>28/84</t>
  </si>
  <si>
    <t>31/60</t>
  </si>
  <si>
    <t>04/2028</t>
  </si>
  <si>
    <t>27/84</t>
  </si>
  <si>
    <t>30/60</t>
  </si>
  <si>
    <t>03/2028</t>
  </si>
  <si>
    <t>26/84</t>
  </si>
  <si>
    <t>29/60</t>
  </si>
  <si>
    <t>02/2028</t>
  </si>
  <si>
    <t>25/84</t>
  </si>
  <si>
    <t>28/60</t>
  </si>
  <si>
    <t>01/2028</t>
  </si>
  <si>
    <t>24/84</t>
  </si>
  <si>
    <t>27/60</t>
  </si>
  <si>
    <t>12/2027</t>
  </si>
  <si>
    <t>23/84</t>
  </si>
  <si>
    <t>26/60</t>
  </si>
  <si>
    <t>11/2027</t>
  </si>
  <si>
    <t>22/84</t>
  </si>
  <si>
    <t>25/60</t>
  </si>
  <si>
    <t>10/2027</t>
  </si>
  <si>
    <t>21/84</t>
  </si>
  <si>
    <t>24/60</t>
  </si>
  <si>
    <t>09/2027</t>
  </si>
  <si>
    <t>20/84</t>
  </si>
  <si>
    <t>23/60</t>
  </si>
  <si>
    <t>08/2027</t>
  </si>
  <si>
    <t>19/84</t>
  </si>
  <si>
    <t>22/60</t>
  </si>
  <si>
    <t>07/2027</t>
  </si>
  <si>
    <t>18/84</t>
  </si>
  <si>
    <t>21/60</t>
  </si>
  <si>
    <t>06/2027</t>
  </si>
  <si>
    <t>17/84</t>
  </si>
  <si>
    <t>20/60</t>
  </si>
  <si>
    <t>05/2027</t>
  </si>
  <si>
    <t>16/84</t>
  </si>
  <si>
    <t>CONTRIBUICAO SINDICAL ASSISTENCIAL</t>
  </si>
  <si>
    <t>PROVISAO</t>
  </si>
  <si>
    <t>Mão de Obra - Benefícios</t>
  </si>
  <si>
    <t xml:space="preserve">Contribuição Sindical Assistencial   </t>
  </si>
  <si>
    <t>19/60</t>
  </si>
  <si>
    <t>04/2027</t>
  </si>
  <si>
    <t>15/84</t>
  </si>
  <si>
    <t xml:space="preserve">EVENTOS SOLEDAD LTDA  </t>
  </si>
  <si>
    <t xml:space="preserve">CONSULTORA DE BAR </t>
  </si>
  <si>
    <t>PJ 00172021 - MATHEUS MONTEIRO ALMEIDA</t>
  </si>
  <si>
    <t>Mão de Obra - PJ</t>
  </si>
  <si>
    <t>MDO PJ Fixo</t>
  </si>
  <si>
    <t xml:space="preserve">SALÁRIO PJ 
</t>
  </si>
  <si>
    <t>COORDENADOR</t>
  </si>
  <si>
    <t>THIAGO HENRIQUE FARIAS</t>
  </si>
  <si>
    <t xml:space="preserve">SALÁRIO PJ - SBCHEFE DE BAR </t>
  </si>
  <si>
    <t>SUB CHEFE DE BAR</t>
  </si>
  <si>
    <t>18/60</t>
  </si>
  <si>
    <t>03/2027</t>
  </si>
  <si>
    <t>14/84</t>
  </si>
  <si>
    <t>VINICIUS NORIVAL BARBOSA DA SILVA</t>
  </si>
  <si>
    <t>SALÁRIO PJ - PRODUTOR DE EVENTOS III</t>
  </si>
  <si>
    <t>ANALISTA EXECUTIVA DE EVENTOS</t>
  </si>
  <si>
    <t>PJ 59349478000174</t>
  </si>
  <si>
    <t xml:space="preserve">SALÁRIO PJ </t>
  </si>
  <si>
    <t>02/2027</t>
  </si>
  <si>
    <t>17/60</t>
  </si>
  <si>
    <t>13/84</t>
  </si>
  <si>
    <t xml:space="preserve">JANAINA SANTOS PAES DA SILVA </t>
  </si>
  <si>
    <t>SUB CHEFE DE COZINHA</t>
  </si>
  <si>
    <t>SALARIOS CLT</t>
  </si>
  <si>
    <t>Mão de Obra - Salários</t>
  </si>
  <si>
    <t>MDO CLT - Salário</t>
  </si>
  <si>
    <t>01/2026 - Líquido Folha Mensal 01/2026.</t>
  </si>
  <si>
    <t>16/60</t>
  </si>
  <si>
    <t>01/2027</t>
  </si>
  <si>
    <t xml:space="preserve">CSRF </t>
  </si>
  <si>
    <t>12/84</t>
  </si>
  <si>
    <t>JESSICA ALVES GONCALVES</t>
  </si>
  <si>
    <t>prov</t>
  </si>
  <si>
    <t>Mão de Obra - Encargos e Provisões</t>
  </si>
  <si>
    <t>01/2027 - Férias 20 dias + 10 dias abono - 05/01/2027</t>
  </si>
  <si>
    <t>GILVANIA DE SOUZA LAURENCIO</t>
  </si>
  <si>
    <t>CHEFE DE COZINHA</t>
  </si>
  <si>
    <t>VALE TRANSPORTE</t>
  </si>
  <si>
    <t xml:space="preserve">VT TOP </t>
  </si>
  <si>
    <t>VT SP TRANS</t>
  </si>
  <si>
    <t xml:space="preserve">VT AESA </t>
  </si>
  <si>
    <t>COMPLEMENTO VT SP TRANS</t>
  </si>
  <si>
    <t>INSS PATRONAL</t>
  </si>
  <si>
    <t>Imposto de Renda</t>
  </si>
  <si>
    <t>IRPJ - IMPOSTO SOBRE A RENDA DAS PESSOAS JURIDICAS</t>
  </si>
  <si>
    <t>Impostos sobre Venda</t>
  </si>
  <si>
    <t>BRH SAUDE OCUPACIONAL LTDA</t>
  </si>
  <si>
    <t>INSS Segurados</t>
  </si>
  <si>
    <t>IRRF</t>
  </si>
  <si>
    <t>IRRF - MDO CLT - Salário</t>
  </si>
  <si>
    <t>IRRF PRESTADOR PJ</t>
  </si>
  <si>
    <t>15/60</t>
  </si>
  <si>
    <t>11/84</t>
  </si>
  <si>
    <t>RENATA DIAS PERRONI</t>
  </si>
  <si>
    <t>SALÁRIO PJ</t>
  </si>
  <si>
    <t>HOSTESS</t>
  </si>
  <si>
    <t>CONCIERGE IA SOLUCOES LTDA</t>
  </si>
  <si>
    <t xml:space="preserve">DIONISIO (CARTAO FINAL 8330) - CARDAPIO + CRM + IA ATENDENTE 24/7- </t>
  </si>
  <si>
    <t>ALISSON MARCELO DOS SANTOS OLIVEIRA</t>
  </si>
  <si>
    <t>PJ 00132021 - TELES DE ALMEIDA PINTO</t>
  </si>
  <si>
    <t>CHEFE DE BAR SQUAD</t>
  </si>
  <si>
    <t>AMANDA FUCCIA DE SOUZA</t>
  </si>
  <si>
    <t>Manutenção</t>
  </si>
  <si>
    <t xml:space="preserve">PAISAGISMO/JARDINAGEM - BOTANICA </t>
  </si>
  <si>
    <t>PJ 43960118000174 - DIEGO OLIVEIRA SANTANA</t>
  </si>
  <si>
    <t>RD GESTAO E SISTEMAS S.A.</t>
  </si>
  <si>
    <t>DISPARO DE EMAILS (REEMBOLSO FACUNDO) -</t>
  </si>
  <si>
    <t>MARIA EDUARDA RAMOS DE SOUSA</t>
  </si>
  <si>
    <t>PJ 00092021 - VANESSA FERREIRA DEL SANTO</t>
  </si>
  <si>
    <t>GERENTE FINANCEIRO DO SQUAD</t>
  </si>
  <si>
    <t>VICTOR ALE DE LIMA SOARES GONÇALVES</t>
  </si>
  <si>
    <t>PUXURI CONSULTORIA LTDA</t>
  </si>
  <si>
    <t>CHEFE EXECUTIVO DE COZINHA</t>
  </si>
  <si>
    <t>PJ 55774785000141</t>
  </si>
  <si>
    <t>ANALISTA DE COMPRAS DO SQUAD</t>
  </si>
  <si>
    <t xml:space="preserve">PJ 00452023 LAISA ROCHA LARANGEIRA </t>
  </si>
  <si>
    <t>ASSISTENTE DE MARKETING DO SQUAD</t>
  </si>
  <si>
    <t>PJ 00352023 - JESSICA IZABEL DE SOUZA</t>
  </si>
  <si>
    <t>ANALISTA FINANCEIRO DO SQUAD</t>
  </si>
  <si>
    <t>PJ 00492024 - ISABELLA FERNANDES GOMES</t>
  </si>
  <si>
    <t>ASSESSORIA RH - 02/2026</t>
  </si>
  <si>
    <t>PJ 00392023 - LUANY SANTOS DA SILVA</t>
  </si>
  <si>
    <t>ADMINISTRATIVO</t>
  </si>
  <si>
    <t>FELIPE FERREIRA FRANCA 36496185832</t>
  </si>
  <si>
    <t>LIDER DE SQUAD</t>
  </si>
  <si>
    <t>DAIANY LOPES BONFIM</t>
  </si>
  <si>
    <t xml:space="preserve">PJ 00482024  BARBARA SARMENTO ABIB </t>
  </si>
  <si>
    <t>TELEFONICA BRASIL S/A</t>
  </si>
  <si>
    <t xml:space="preserve">INTERNET BOX 100GB EMP 4GB - </t>
  </si>
  <si>
    <t xml:space="preserve">INTERNET SPO-816OUH4OFH-013 - NOVA HF BAR E EVENTOS SN LTDA - </t>
  </si>
  <si>
    <t xml:space="preserve"> Instituto Baccarelli</t>
  </si>
  <si>
    <t>ALUGUEL DE IMOVEIS - VARIAVEL -</t>
  </si>
  <si>
    <t>STAR COPIAS COMERCIO E SERVICOS LTDA</t>
  </si>
  <si>
    <t xml:space="preserve">LOCACAO DE EQUIPAMENTOS - IMPRESSORA - </t>
  </si>
  <si>
    <t xml:space="preserve">02/2026 - Adiantamento Salarial </t>
  </si>
  <si>
    <t xml:space="preserve">SPOTIFY </t>
  </si>
  <si>
    <t xml:space="preserve">REEMBOLSO REFERENTE A SPOTIFY DAS CASAS ARCOS E LOVE - </t>
  </si>
  <si>
    <t>SOLUCOES TECNICAS AMBIENTAL LTDA - EPP</t>
  </si>
  <si>
    <t xml:space="preserve">COLETA DE LIXO - </t>
  </si>
  <si>
    <t>SEGUROS SURA S/A</t>
  </si>
  <si>
    <t xml:space="preserve">REEMBOLSO SEGURO PATRIMONIAL - APOLICE 150306 - PARC </t>
  </si>
  <si>
    <t>PRESHH ALUGUEL DE MAQUINAS LTDA</t>
  </si>
  <si>
    <t>LOCACAO DE EQUIPAMENTOS - EQUIPAMENTO DE CARBONATACAO</t>
  </si>
  <si>
    <t>PORTO SEGURO SEGURO SAUDE SA</t>
  </si>
  <si>
    <t xml:space="preserve">ASSISTENCIA MEDICA - </t>
  </si>
  <si>
    <t>PORTO SEGURO CIA DE SEGUROS GERAIS</t>
  </si>
  <si>
    <t>SEGURO DE VIDA - 24 VIDAS -</t>
  </si>
  <si>
    <t>OPUS CONSULTORIA E PESQUISA LTDA</t>
  </si>
  <si>
    <t xml:space="preserve">CLIENTE OCULTO - </t>
  </si>
  <si>
    <t xml:space="preserve">AMS TECNOLOGIA &amp; RADIOCOMUNICAÇÃO LTDA ME  </t>
  </si>
  <si>
    <t xml:space="preserve">LOCACAO RADIOS E FONES COMUNICACAO COM THEATRO - </t>
  </si>
  <si>
    <t xml:space="preserve">ALIMENTACAO DE FUNCIONARIO - CARTAO BLACK - </t>
  </si>
  <si>
    <t>AGENCIA BIOMA PUBLICIDADE E EVENTOS LTDA - FACUNDO</t>
  </si>
  <si>
    <t xml:space="preserve">AGENCIA DE PROPAGANDA - SERVICOS PRESTADOS MARKETING - 
</t>
  </si>
  <si>
    <t xml:space="preserve">AGUA/ESGOTO - VARIAVEL - </t>
  </si>
  <si>
    <t>INVYE CAPITAL LTDA</t>
  </si>
  <si>
    <t xml:space="preserve">ASSESSORIA GERAL - INVENTARIO - </t>
  </si>
  <si>
    <t>CULLIGAN SOLUTIONS COMERCIO DE INSUMOS PARA ESCRITORIOS LTDA</t>
  </si>
  <si>
    <t xml:space="preserve">LOCACAO DE EQUIPAMENTOS - LOCACAO DE MAQUINA DE AGUA SEMPREPURA E CILINDRO DE CO2 - SALAO ARCOS 
</t>
  </si>
  <si>
    <t>SUSTENIDOS ORGANIZACAO SOCIAL DE CULTURA</t>
  </si>
  <si>
    <t>RP0162026</t>
  </si>
  <si>
    <t>ALUGUEL FIXO BAR - 12/2026</t>
  </si>
  <si>
    <t>HEADCHEF SEGURANCA DOS ALIM E GARANTIA D</t>
  </si>
  <si>
    <t xml:space="preserve">PRESTACAO SERVICO NUTRICIONISTA - HONORARIOS + EXTRAS - </t>
  </si>
  <si>
    <t>DLOCAL BRASIL PAGAMENTOS LTDA  - DMK</t>
  </si>
  <si>
    <t xml:space="preserve">FACEBOOK - INVESTIMENTO EM TRAFEGO - </t>
  </si>
  <si>
    <t xml:space="preserve">GOOGLE BRASIL INTERNET LTDA </t>
  </si>
  <si>
    <t xml:space="preserve">GOOGLE - </t>
  </si>
  <si>
    <t>RP0192026</t>
  </si>
  <si>
    <t>CONSUMO LUZ - RESTAURANTE FIXO - 12/2026</t>
  </si>
  <si>
    <t xml:space="preserve">MATEUS SILVEIRA CEZAR </t>
  </si>
  <si>
    <t xml:space="preserve">PRODUCAO GRAFICA - CONTRATACAO VIDEOMAKER FIXO - </t>
  </si>
  <si>
    <t>COMPANHIA DE GAS DE SAO PAULO</t>
  </si>
  <si>
    <t>GAS DE COZINHA - INSTALACAO 31341853 -</t>
  </si>
  <si>
    <t>RP0172026</t>
  </si>
  <si>
    <t>ALUGUEL - BAR DE CIMA E COZINHA - 12/2026</t>
  </si>
  <si>
    <t>BLUEME</t>
  </si>
  <si>
    <t xml:space="preserve">SISTEMA BLUE ME - </t>
  </si>
  <si>
    <t xml:space="preserve">ABRASEL SAO PAULO </t>
  </si>
  <si>
    <t xml:space="preserve">ASSESSORIA GERAL - MENSALIDADE ABRASEL - 
</t>
  </si>
  <si>
    <t xml:space="preserve">EDIMAR MOURA TARTAGLIONI SERVICOES DE DEDETIZACAO </t>
  </si>
  <si>
    <t xml:space="preserve">DEDETIZACAO E CONTROLE DE PRAGAS - </t>
  </si>
  <si>
    <t xml:space="preserve">DEDETIZACAO E CONTROLE DE PRAGAS EXTERNA - </t>
  </si>
  <si>
    <t>EASY ICE SOLUTION LTDA-ME LOCAÇÃO</t>
  </si>
  <si>
    <t xml:space="preserve">LOCACAO DE EQUIPAMENTOS - 3 MAQUINAS DE GELO </t>
  </si>
  <si>
    <t>ESCRITORIO CENTRAL DE ARRECADACAO E DISTRIBUICAO ECAD</t>
  </si>
  <si>
    <t>Custos Artístico Geral</t>
  </si>
  <si>
    <t xml:space="preserve">LOCACAO DE EQUIPAMENTOS FIXO - ECAD - </t>
  </si>
  <si>
    <t>MACHINE SERVICE LTDA</t>
  </si>
  <si>
    <t xml:space="preserve">SERVICO DE SEGURANCA - PERIODO 16/01 A 31/01/2026 - </t>
  </si>
  <si>
    <t xml:space="preserve">SERVICO DE SEGURANCA - PERIODO 01/02 A 15/02/2026 - </t>
  </si>
  <si>
    <t xml:space="preserve">LOCACAO DE EQUIPAMENTOS - LOCACAO DE MAQUINA DE AGUA SEMPREPURA - SALAO DOURADO </t>
  </si>
  <si>
    <t>MACCHINE PER CAFFE MANUTENCAO COMERCIO E IMPORTACAO DE PRODUTOS INDUSTRIAIS LTDA</t>
  </si>
  <si>
    <t>RP0122026</t>
  </si>
  <si>
    <t>LOCACAO DE EQUIPAMENTOS - LOCACAO MAQUINA DE CAFE - 12/2026</t>
  </si>
  <si>
    <t>BTAGS TECNOLOGIA LTDA</t>
  </si>
  <si>
    <t xml:space="preserve">SISTEMA BTAGS ETIQUETAS - </t>
  </si>
  <si>
    <t>GOOGLE WORKSPACE</t>
  </si>
  <si>
    <t xml:space="preserve">GESTAO DE DOMINIO - 
</t>
  </si>
  <si>
    <t xml:space="preserve">KAMINO INSTITUICAO DE PAGAMENTO LTDA </t>
  </si>
  <si>
    <t>Despesas Financeiras</t>
  </si>
  <si>
    <t>Tarifas Bancárias</t>
  </si>
  <si>
    <t xml:space="preserve">(+/-) RECEITAS/ DESPESAS FINANCEIRAS (TARIFA MENSAL TEMPUS KAMINO) - 
</t>
  </si>
  <si>
    <t>BUSINESS TO SUCESS LTDA</t>
  </si>
  <si>
    <t xml:space="preserve">FALAE - 
</t>
  </si>
  <si>
    <t>MACRO CONTABILIDADE E CONSULTORIA LTDA</t>
  </si>
  <si>
    <t xml:space="preserve">M006/24 - MENSALIDADE CONTRATO </t>
  </si>
  <si>
    <t>EUREKA TECHNOLOGY LTDA</t>
  </si>
  <si>
    <t xml:space="preserve">SUPORTE DIGITAL - </t>
  </si>
  <si>
    <t>CEM ENGENHARIA DA MANUTENCAO LTDA</t>
  </si>
  <si>
    <t xml:space="preserve">MANUTENCAO EM GERAL - PREVENTIVA - </t>
  </si>
  <si>
    <t>NOWTEC MANUTENÇÃO DE LAVADORAS</t>
  </si>
  <si>
    <t xml:space="preserve">LOCACAO LAVADORA DE LOUCAS - </t>
  </si>
  <si>
    <t>RP0182026</t>
  </si>
  <si>
    <t>CONSUMO LUZ - BAR FIXO - 12/2026</t>
  </si>
  <si>
    <t>RP0152026</t>
  </si>
  <si>
    <t>AGUA/ ESGOTO - CONSUMO AGUA RESTAURANTE FIXO - 12/2026</t>
  </si>
  <si>
    <t>PAULO CESAR MEDEIROS EYEZANIO</t>
  </si>
  <si>
    <t xml:space="preserve">HONORARIOS ADVOCATICIOS - </t>
  </si>
  <si>
    <t>14/60</t>
  </si>
  <si>
    <t>10/84</t>
  </si>
  <si>
    <t>RP0032026</t>
  </si>
  <si>
    <t>DISPARO DE EMAILS (REEMBOLSO FACUNDO) - 11/2026</t>
  </si>
  <si>
    <t>LOCACAO DE EQUIPAMENTOS - LOCACAO MAQUINA DE CAFE - 11/2026</t>
  </si>
  <si>
    <t xml:space="preserve">GESTAO DE DOMINIO - 11/2026
</t>
  </si>
  <si>
    <t>CONSUMO LUZ - RESTAURANTE FIXO - 11/2026</t>
  </si>
  <si>
    <t>AGUA/ ESGOTO - CONSUMO AGUA RESTAURANTE FIXO - 11/2026</t>
  </si>
  <si>
    <t>ALUGUEL - BAR DE CIMA E COZINHA - 11/2026</t>
  </si>
  <si>
    <t>ALUGUEL FIXO BAR - 11/2026</t>
  </si>
  <si>
    <t>CONSUMO LUZ - BAR FIXO - 11/2026</t>
  </si>
  <si>
    <t>13/60</t>
  </si>
  <si>
    <t>9/84</t>
  </si>
  <si>
    <t>FOURCON SERVIÇOS DE CONSTRUÇÃO REFORMA E MANUTENÇÃO LTDA</t>
  </si>
  <si>
    <t>RESTAURACAO CADEIRAS SUBSOLO</t>
  </si>
  <si>
    <t>TJ CRIACAO E DESENVOLVIMENTO LTDA</t>
  </si>
  <si>
    <t>31</t>
  </si>
  <si>
    <t>Patrocínio</t>
  </si>
  <si>
    <t xml:space="preserve">PRODUCAO DE NOVOS UNIFORMES - PARCELA 5/5 </t>
  </si>
  <si>
    <t>DISPARO DE EMAILS (REEMBOLSO FACUNDO) - 10/2026</t>
  </si>
  <si>
    <t xml:space="preserve">GESTAO DE DOMINIO - 10/2026
</t>
  </si>
  <si>
    <t>LOCACAO DE EQUIPAMENTOS - LOCACAO MAQUINA DE CAFE - 10/2026</t>
  </si>
  <si>
    <t>ALUGUEL - BAR DE CIMA E COZINHA - 10/2026</t>
  </si>
  <si>
    <t>CONSUMO LUZ - BAR FIXO - 10/2026</t>
  </si>
  <si>
    <t>CONSUMO LUZ - RESTAURANTE FIXO - 10/2026</t>
  </si>
  <si>
    <t>ALUGUEL FIXO BAR - 10/2026</t>
  </si>
  <si>
    <t>AGUA/ ESGOTO - CONSUMO AGUA RESTAURANTE FIXO - 10/2026</t>
  </si>
  <si>
    <t>12/60</t>
  </si>
  <si>
    <t>8/84</t>
  </si>
  <si>
    <t xml:space="preserve">PRODUCAO DE NOVOS UNIFORMES - PARCELA 4/5 </t>
  </si>
  <si>
    <t>PATRICIA BARRETO DE JESUS</t>
  </si>
  <si>
    <t>09/2026 - Férias 30 dias iníico em 01/09/2026.</t>
  </si>
  <si>
    <t>SONIA DOS ANJOS RAMOS</t>
  </si>
  <si>
    <t>09/2026 - Férias 30 dias início em 22/09/2026</t>
  </si>
  <si>
    <t>DISPARO DE EMAILS (REEMBOLSO FACUNDO) - 09/2026</t>
  </si>
  <si>
    <t>LOCACAO DE EQUIPAMENTOS - LOCACAO MAQUINA DE CAFE - 09/2026</t>
  </si>
  <si>
    <t>AGUA/ ESGOTO - CONSUMO AGUA RESTAURANTE FIXO - 09/2026</t>
  </si>
  <si>
    <t>CONSUMO LUZ - RESTAURANTE FIXO - 09/2026</t>
  </si>
  <si>
    <t xml:space="preserve">GESTAO DE DOMINIO - 09/2026
</t>
  </si>
  <si>
    <t>ALUGUEL - BAR DE CIMA E COZINHA - 09/2026</t>
  </si>
  <si>
    <t>CONSUMO LUZ - BAR FIXO - 09/2026</t>
  </si>
  <si>
    <t>ALUGUEL FIXO BAR - 09/2026</t>
  </si>
  <si>
    <t>11/60</t>
  </si>
  <si>
    <t>7/84</t>
  </si>
  <si>
    <t>MATEUS PAULINO MOREIRA</t>
  </si>
  <si>
    <t>CACHE MUSICOS E ARTISTAS DIA 01/08 - 08/2026</t>
  </si>
  <si>
    <t xml:space="preserve">PRODUCAO DE NOVOS UNIFORMES - PARCELA 3/5 </t>
  </si>
  <si>
    <t>DISPARO DE EMAILS (REEMBOLSO FACUNDO) - 08/2026</t>
  </si>
  <si>
    <t>ALUGUEL - BAR DE CIMA E COZINHA - 08/2026</t>
  </si>
  <si>
    <t>CONSUMO LUZ - BAR FIXO - 08/2026</t>
  </si>
  <si>
    <t xml:space="preserve">GESTAO DE DOMINIO - 08/2026
</t>
  </si>
  <si>
    <t>AGUA/ ESGOTO - CONSUMO AGUA RESTAURANTE FIXO - 08/2026</t>
  </si>
  <si>
    <t>LOCACAO DE EQUIPAMENTOS - LOCACAO MAQUINA DE CAFE - 08/2026</t>
  </si>
  <si>
    <t>ALUGUEL FIXO BAR - 08/2026</t>
  </si>
  <si>
    <t>CONSUMO LUZ - RESTAURANTE FIXO - 08/2026</t>
  </si>
  <si>
    <t>CACHE MUSICOS E ARTISTAS DIA 31/07 - 07/2026</t>
  </si>
  <si>
    <t>10/60</t>
  </si>
  <si>
    <t>6/84</t>
  </si>
  <si>
    <t>CACHE MUSICOS E ARTISTAS DIA 17,18,24 E 25/07 - 07/2026</t>
  </si>
  <si>
    <t>RD STATION</t>
  </si>
  <si>
    <t>321699</t>
  </si>
  <si>
    <t>Rateamento de 127 - Arcos (8.34%)</t>
  </si>
  <si>
    <t>321595</t>
  </si>
  <si>
    <t>RP0872026</t>
  </si>
  <si>
    <t>ALUGUEL DE IMOVEIS - VARIAVEL - 05/2026 (COMPLEMENTO DO ID 198574)</t>
  </si>
  <si>
    <t>GET IN TECNOLOGIA S.A.</t>
  </si>
  <si>
    <t>73363</t>
  </si>
  <si>
    <t>SMS POS PAGO - 07/2026</t>
  </si>
  <si>
    <t>Colocado no Banco</t>
  </si>
  <si>
    <t>EDJANE DANTAS DE ALMEIDA SOUSA  - DESENTUPIDORA</t>
  </si>
  <si>
    <t>145</t>
  </si>
  <si>
    <t>SERVICOS DE LIMPEZA - MANUTENCAO - 07/2026</t>
  </si>
  <si>
    <t>01</t>
  </si>
  <si>
    <t>CACHE MUSICOS E ARTISTAS DIA 03,04,10 E 11/07 - 07/2026</t>
  </si>
  <si>
    <t>49</t>
  </si>
  <si>
    <t xml:space="preserve">PRODUCAO DE NOVOS UNIFORMES - PARCELA 2/5 </t>
  </si>
  <si>
    <t>ESTAFF SOLUCOES TECNOLOGICAS DE AGENCIAMENTO LTDA</t>
  </si>
  <si>
    <t>850683463</t>
  </si>
  <si>
    <t>Mão de Obra - Extra</t>
  </si>
  <si>
    <t>MAO DE OBRA EXTRA - PERIODO 01/07 A 05/07 - 07/2026</t>
  </si>
  <si>
    <t>BIANCA KIMBERLY DE ALMEIDA COSMO</t>
  </si>
  <si>
    <t>0000 072026</t>
  </si>
  <si>
    <t xml:space="preserve"> Dia 30/06/2026 o financeiro fez o pagamento das férias da Bianca em uma conta salário que ela tem restrição, nós do DP passamos via RP a conta correta, mas o financeiro acabou não seguindo a RP e fazendo na conta cadastrada. precisamos concertar esse equívoco e a sugestão seria, fazer o pagamento na conta correta, mas em contra partida teríamos que descontar o valor que foi pago na conta salário, o valor das férias é de R$ 4.888,84 e descontaríamos mensal R$ 325,92 para não pesar para ela em 15x.
 </t>
  </si>
  <si>
    <t>488884 072026</t>
  </si>
  <si>
    <t>07/2026 Férias 30 dias - Início em 01/07/2026.</t>
  </si>
  <si>
    <t>DAIANE ALVES DA SILVA LIMA</t>
  </si>
  <si>
    <t>362432 072026</t>
  </si>
  <si>
    <t>07/2026 - Férias 30 dias início em 01/07/2026.</t>
  </si>
  <si>
    <t>11</t>
  </si>
  <si>
    <t>CONSULTORA DE BAR - 07/2026</t>
  </si>
  <si>
    <t>118</t>
  </si>
  <si>
    <t>Processamento</t>
  </si>
  <si>
    <t>DISPARO DE EMAILS (REEMBOLSO FACUNDO) - 07/2026</t>
  </si>
  <si>
    <t>196418</t>
  </si>
  <si>
    <t>ASSESSORIA GERAL - MENSALIDADE ABRASEL - 07/2026</t>
  </si>
  <si>
    <t>739</t>
  </si>
  <si>
    <t>DEDETIZACAO E CONTROLE DE PRAGAS EXTERNA - 07/2026</t>
  </si>
  <si>
    <t>12862</t>
  </si>
  <si>
    <t xml:space="preserve">(+/-) RECEITAS/ DESPESAS FINANCEIRAS (TARIFA MENSAL TEMPUS KAMINO) - 07/2026
</t>
  </si>
  <si>
    <t>CONSUMO LUZ - RESTAURANTE FIXO - 07/2026</t>
  </si>
  <si>
    <t>4563588364</t>
  </si>
  <si>
    <t>ASSISTENCIA MEDICA - 07/2026</t>
  </si>
  <si>
    <t>ALUGUEL FIXO BAR - 07/2026</t>
  </si>
  <si>
    <t>AGUA/ ESGOTO - CONSUMO AGUA RESTAURANTE FIXO - 07/2026</t>
  </si>
  <si>
    <t xml:space="preserve">GESTAO DE DOMINIO - 07/2026
</t>
  </si>
  <si>
    <t>LOCACAO DE EQUIPAMENTOS - LOCACAO MAQUINA DE CAFE - 07/2026</t>
  </si>
  <si>
    <t>11913</t>
  </si>
  <si>
    <t>738</t>
  </si>
  <si>
    <t>DEDETIZACAO E CONTROLE DE PRAGAS - 07/2026</t>
  </si>
  <si>
    <t>295124411</t>
  </si>
  <si>
    <t>295127982</t>
  </si>
  <si>
    <t>12644619</t>
  </si>
  <si>
    <t>ALUGUEL - BAR DE CIMA E COZINHA - 07/2026</t>
  </si>
  <si>
    <t>CONSUMO LUZ - BAR FIXO - 07/2026</t>
  </si>
  <si>
    <t>9/60</t>
  </si>
  <si>
    <t>JUNHO2026</t>
  </si>
  <si>
    <t>MATHEUS DOS SANTOS ROCHA</t>
  </si>
  <si>
    <t>BIANCA KIMBERLY DE ALEMEIDA COSMO</t>
  </si>
  <si>
    <t>GUSTAVO BEZERRA DE LIMA</t>
  </si>
  <si>
    <t>TARCIANA FERREIRA DO CARMO</t>
  </si>
  <si>
    <t>FELIPE DEMETRIO DE SOUSA</t>
  </si>
  <si>
    <t>BEATRIZ PACIANI MENDES</t>
  </si>
  <si>
    <t>GUILHERME GAK BARBOSA</t>
  </si>
  <si>
    <t>SABRINA MARIA MARCELINO</t>
  </si>
  <si>
    <t>FAB CANNE</t>
  </si>
  <si>
    <t>RP0942026</t>
  </si>
  <si>
    <t>REEMBOLSO - PILHAS - 06/2026</t>
  </si>
  <si>
    <t>PROV</t>
  </si>
  <si>
    <t>Custos de Eventos</t>
  </si>
  <si>
    <t>COMISSÃO DE EVENTOS - 06/2026</t>
  </si>
  <si>
    <t>ZIGPAY LTDAS -ME</t>
  </si>
  <si>
    <t>Deduções sobre Venda</t>
  </si>
  <si>
    <t xml:space="preserve"> Taxa Sobre Adquirência Integrada</t>
  </si>
  <si>
    <t>430</t>
  </si>
  <si>
    <t>REPOSICAO DE GAS - 06/2026</t>
  </si>
  <si>
    <t>61</t>
  </si>
  <si>
    <t>Gorjeta</t>
  </si>
  <si>
    <t>GORJETA REFERENTE AO PERIODO 21/05/2026 A 20/06/2026</t>
  </si>
  <si>
    <t>JONAS LUIZ HARGER DA SILVA</t>
  </si>
  <si>
    <t>TAXA DE FISCALIZAÇÃO DE ESTABELECIMENTOS</t>
  </si>
  <si>
    <t>TFE 06/2026</t>
  </si>
  <si>
    <t>MAO DE OBRA EXTRA - PERIODO 30/06 - 06/2026</t>
  </si>
  <si>
    <t>JOAO PAULO DA SILVA MARCOLINO</t>
  </si>
  <si>
    <t>GERALDA GEANIA DE AMORIM</t>
  </si>
  <si>
    <t>JACIARA DOS ANJOS BORGES</t>
  </si>
  <si>
    <t>SODEXO</t>
  </si>
  <si>
    <t>SODEXO - 06/2026</t>
  </si>
  <si>
    <t>ALELO INSTITUICAO DE PAGAMENTO SA</t>
  </si>
  <si>
    <t>ALELO</t>
  </si>
  <si>
    <t>ALELO - 06/2026</t>
  </si>
  <si>
    <t>TICKET</t>
  </si>
  <si>
    <t>ticket</t>
  </si>
  <si>
    <t>ticket - 06/2026</t>
  </si>
  <si>
    <t>PRODUCAO DE NOVOS UNIFORMES - PARCELA 1/5 - 06/2026</t>
  </si>
  <si>
    <t>tarifa</t>
  </si>
  <si>
    <t>SHEILA ALVES DA SILVA</t>
  </si>
  <si>
    <t>PATRICK VILLELA</t>
  </si>
  <si>
    <t>ANA BEATRIZ SENA DE OLIVEIRA</t>
  </si>
  <si>
    <t>LUCIANA DE LIRA SANTOS</t>
  </si>
  <si>
    <t>GUILHERME RICHARD SANTOS DE OLIVEIRA</t>
  </si>
  <si>
    <t>228000 062026</t>
  </si>
  <si>
    <t xml:space="preserve">06/2026 - Guia Contribuição Assistencial </t>
  </si>
  <si>
    <t>5816</t>
  </si>
  <si>
    <t>DARF COMPLEMENTAR IRPJ 4º TRIMESTRE 2025</t>
  </si>
  <si>
    <t>BANCO DO BRASIL SA</t>
  </si>
  <si>
    <t>TARIFA</t>
  </si>
  <si>
    <t>09/2025</t>
  </si>
  <si>
    <t>DARF COMPLEMENTAR IRPJ 3º TRIMESTRE</t>
  </si>
  <si>
    <t>DARF COMPLEMENTAR CSLL 4º TRIMESTRE 2025</t>
  </si>
  <si>
    <t>DARF COMPLEMENTAR CSLL 3º TRIMESTRE 2025</t>
  </si>
  <si>
    <t>DARE - SP</t>
  </si>
  <si>
    <t>260590138351496-0001</t>
  </si>
  <si>
    <t>DARE avulso. Data de vencimento do imposto: 20/01/2026 - DOC 260590138351496-0001</t>
  </si>
  <si>
    <t>122025</t>
  </si>
  <si>
    <t>COFINS COMPLEMENTAR 12/2025</t>
  </si>
  <si>
    <t>DARF COMPLEMENTAR PIS 12/2025</t>
  </si>
  <si>
    <t>5/84</t>
  </si>
  <si>
    <t>TARIFA MENSAL 06/26</t>
  </si>
  <si>
    <t>PETTY CASH ARCOS</t>
  </si>
  <si>
    <t>750 062026</t>
  </si>
  <si>
    <t>MANUTENCAO DE EMERGENCIA - 6100 (RELACONADO AO ID 240730)</t>
  </si>
  <si>
    <t>1217 062026</t>
  </si>
  <si>
    <t>Custo Mercadoria Vendida</t>
  </si>
  <si>
    <t>Insumos - Alimentos</t>
  </si>
  <si>
    <t>PEDIDO NAO FEITO - 6100</t>
  </si>
  <si>
    <t>5250 062026</t>
  </si>
  <si>
    <t>REPOSICAO DE ITENS DA CAIXA DE PRIMEIROS SOCORROS - 6100</t>
  </si>
  <si>
    <t>4090253</t>
  </si>
  <si>
    <t xml:space="preserve"> Rateamento de 127 - Arcos (8.33%)</t>
  </si>
  <si>
    <t>0453417513</t>
  </si>
  <si>
    <t xml:space="preserve"> Rateamento de 127 - Arcos (1.8445%)</t>
  </si>
  <si>
    <t>2550 062026</t>
  </si>
  <si>
    <t>MANUTENCAO DE EMERGENCIA - 6100</t>
  </si>
  <si>
    <t>Sebastian Manuel dos Santos</t>
  </si>
  <si>
    <t>RP0822026</t>
  </si>
  <si>
    <t>Investimento - CAPEX</t>
  </si>
  <si>
    <t>COMPRA TAPETES</t>
  </si>
  <si>
    <t>D FILIPA - LOCACAO DE MAT. FESTAS E EVEN</t>
  </si>
  <si>
    <t>44055</t>
  </si>
  <si>
    <t>LOCACAO DE UTENSILIOS PARA EVENTO - 06/2026</t>
  </si>
  <si>
    <t>26030 062026</t>
  </si>
  <si>
    <t>MANUTENCAO DE EMERGENCIA - 6100 (RELACONADO AO ID 240698)</t>
  </si>
  <si>
    <t>FLAVIANO RODRIGUES CORREIA</t>
  </si>
  <si>
    <t>96</t>
  </si>
  <si>
    <t>MANUTENCAO QUADRO DE COMANDO DO EXAUSTOR</t>
  </si>
  <si>
    <t>CIELO</t>
  </si>
  <si>
    <t>STAR.FRIO DISTRIBUIDORA DE AR CONDICIONADO E PECAS LTDA EРР</t>
  </si>
  <si>
    <t>110</t>
  </si>
  <si>
    <t>01 TERMOSTATO</t>
  </si>
  <si>
    <t>20 062026</t>
  </si>
  <si>
    <t>COMPROVANTE PERDIDO</t>
  </si>
  <si>
    <t>279102</t>
  </si>
  <si>
    <t xml:space="preserve"> Rateamento de 127 - Arcos (8.34%)</t>
  </si>
  <si>
    <t>6716 062026</t>
  </si>
  <si>
    <t>4062026</t>
  </si>
  <si>
    <t>ATELIE BENINI LTDA</t>
  </si>
  <si>
    <t>83</t>
  </si>
  <si>
    <t>SERVICO DE RESTAURACAO VITRAL SALAO DOURADO - 06/2026</t>
  </si>
  <si>
    <t>82</t>
  </si>
  <si>
    <t>SERVICO DE TROCA DE VITRAL SALAO DOURADO - 06/2026</t>
  </si>
  <si>
    <t>EDUARDO DE CASTRO VEIGA</t>
  </si>
  <si>
    <t>RP0792026</t>
  </si>
  <si>
    <t>REEMBOLSO CLIENTE - 06/2026</t>
  </si>
  <si>
    <t>Taxa de Sistema</t>
  </si>
  <si>
    <t>SFREG LAV SEC 3 LAVANDERIA E TINTURARIA ALVES LTDA</t>
  </si>
  <si>
    <t>3740</t>
  </si>
  <si>
    <t>LAVANDERIA - 06/2026</t>
  </si>
  <si>
    <t>FLAVIELLE DA SILVA PEREIRA</t>
  </si>
  <si>
    <t>192475 062026</t>
  </si>
  <si>
    <t>Pedido de Demissão em 10/06/2026 - e-mail com a carta recebida em 16/06/2026.</t>
  </si>
  <si>
    <t>RP0832026</t>
  </si>
  <si>
    <t>DIVIDENDOS - 05/2026</t>
  </si>
  <si>
    <t>FACUNDO GUERRA RIVERO</t>
  </si>
  <si>
    <t>RP0842026</t>
  </si>
  <si>
    <t>40594</t>
  </si>
  <si>
    <t>LOCACAO DE UTENSILIOS PARA EVENTO (REPOSICAO) - 05/2026</t>
  </si>
  <si>
    <t>839518423</t>
  </si>
  <si>
    <t>MAO DE OBRA EXTRA THEATRO - PERIODO 15/06 A 21/06 - 06/2026</t>
  </si>
  <si>
    <t>839509792</t>
  </si>
  <si>
    <t>MAO DE OBRA EXTRA - PERIODO 15/06 A 21/06 - 06/2026</t>
  </si>
  <si>
    <t>159</t>
  </si>
  <si>
    <t>Z0101 - Aluguel de 36 SmartPOS a 20,00 cada (86dyf0aet)</t>
  </si>
  <si>
    <t>19</t>
  </si>
  <si>
    <t>4</t>
  </si>
  <si>
    <t>SARA WANESSA MARQUES DA SILVA</t>
  </si>
  <si>
    <t>50</t>
  </si>
  <si>
    <t>40</t>
  </si>
  <si>
    <t>17</t>
  </si>
  <si>
    <t>14</t>
  </si>
  <si>
    <t>EDUARDO VASQUES PROPRIEDADE INTELECTUAL EIRELI</t>
  </si>
  <si>
    <t>51577</t>
  </si>
  <si>
    <t>TAXA REGISTRO DA MARCA DANTE - 05/2026</t>
  </si>
  <si>
    <t>84</t>
  </si>
  <si>
    <t>30</t>
  </si>
  <si>
    <t>68</t>
  </si>
  <si>
    <t>44</t>
  </si>
  <si>
    <t>JMC COMERCIAL ELETRICA LTDA</t>
  </si>
  <si>
    <t>378068</t>
  </si>
  <si>
    <t>REFORMA QUADRO ELETRICO COIFA - 05/2026</t>
  </si>
  <si>
    <t>844476262</t>
  </si>
  <si>
    <t>MAO DE OBRA EXTRA THEATRO - PERIODO 22/06 A 28/06 - 06/2026</t>
  </si>
  <si>
    <t xml:space="preserve">844471499 </t>
  </si>
  <si>
    <t>MAO DE OBRA EXTRA - PERIODO 22/06 A 28/06 - 06/2026</t>
  </si>
  <si>
    <t>79290</t>
  </si>
  <si>
    <t>SMS POS PAGO - 06/2026</t>
  </si>
  <si>
    <t>MALU RENO MARTINS</t>
  </si>
  <si>
    <t>RP0502026</t>
  </si>
  <si>
    <t>PROJETO DE ACESSIBILIDADE NO LOUNGE ETAPA 3 - PARC 3/3 - 30%</t>
  </si>
  <si>
    <t>834526107</t>
  </si>
  <si>
    <t>MAO DE OBRA EXTRA THEATRO - PERIODO 08/06 A 14/06 - 06/2026</t>
  </si>
  <si>
    <t>HEADCHEF ASSESSORIA DE SEGURANCA DOS ALIMENTOS LTDA</t>
  </si>
  <si>
    <t>2138</t>
  </si>
  <si>
    <t>COMPRA DE 1 TERMOMETRO - 04/2026</t>
  </si>
  <si>
    <t>834496523</t>
  </si>
  <si>
    <t>MAO DE OBRA EXTRA - PERIODO 08/06 A 14/06 - 06/2026</t>
  </si>
  <si>
    <t>MERCADO PAGO.COM REPRESENTACOES LTDA</t>
  </si>
  <si>
    <t>159034</t>
  </si>
  <si>
    <t>A VISTA - 05/2026</t>
  </si>
  <si>
    <t>23259</t>
  </si>
  <si>
    <t>A VISTA</t>
  </si>
  <si>
    <t>CLAUDIA GOMES SOUZA SANTANA</t>
  </si>
  <si>
    <t>85890000000-0 30000280187-5 40000992239-9 80186000198-8</t>
  </si>
  <si>
    <t>PROCESSO Nº 0000374-33.2026.5.13.0029 - CLAUDIA GOMES SOUZA SANTANA - Custas Judiciais</t>
  </si>
  <si>
    <t>.</t>
  </si>
  <si>
    <t>PROCESSO Nº 0000374-33.2026.5.13.0029 - CLAUDIA GOMES SOUZA SANTANA - Despesa referente pagamento na conta do advogado</t>
  </si>
  <si>
    <t>PROCESSO Nº 0000374-33.2026.5.13.0029 - CLAUDIA GOMES SOUZA SANTANA - Despesa referente pagamento na conta do reclamante</t>
  </si>
  <si>
    <t>ATIVACAO DE MARCA TANQUERAY NO. TEN ETAPA 3 – SALA SECRETA - PARC 3/3 - 30%</t>
  </si>
  <si>
    <t>CURADORIA DE MOBILIARIO ETAPA 3 - PARC 3/3 - 30%</t>
  </si>
  <si>
    <t>829367275</t>
  </si>
  <si>
    <t>MAO DE OBRA EXTRA THEATRO - PERIODO 01/06 A 07/06 - 06/2026</t>
  </si>
  <si>
    <t>829370824</t>
  </si>
  <si>
    <t>MAO DE OBRA EXTRA - PERIODO 01/06 A 07/06 - 06/2026</t>
  </si>
  <si>
    <t>56 052026</t>
  </si>
  <si>
    <t xml:space="preserve">SERVIÇO GRAFICO - 6100
</t>
  </si>
  <si>
    <t>22590 052026</t>
  </si>
  <si>
    <t>CLOROART SERVICOS E COMERCIO LTDA-ME</t>
  </si>
  <si>
    <t>2982</t>
  </si>
  <si>
    <t>LIMPEZA CAIXA D'AGUA - 06/2026</t>
  </si>
  <si>
    <t xml:space="preserve">GERALDA GEANIA DE AMORIM </t>
  </si>
  <si>
    <t>25920 062026</t>
  </si>
  <si>
    <t>VT NOVO ADMITIDO COMP. 06/2026</t>
  </si>
  <si>
    <t>478318 062026</t>
  </si>
  <si>
    <t>06/2026 - Férias 30 dias início em 09/06/2026.</t>
  </si>
  <si>
    <t>2</t>
  </si>
  <si>
    <t>119</t>
  </si>
  <si>
    <t>326</t>
  </si>
  <si>
    <t>09</t>
  </si>
  <si>
    <t>88</t>
  </si>
  <si>
    <t>RAFAEL ALVES BATISTA 46218850811</t>
  </si>
  <si>
    <t>08</t>
  </si>
  <si>
    <t>CACHE MUSICOS E ARTISTAS DIA 05,06,12,13/06 - 06/2026</t>
  </si>
  <si>
    <t>130</t>
  </si>
  <si>
    <t>42</t>
  </si>
  <si>
    <t>156</t>
  </si>
  <si>
    <t>39</t>
  </si>
  <si>
    <t>CACHE MUSICOS E ARTISTAS DIA 19,20,26 E 27/06 - 06/2026</t>
  </si>
  <si>
    <t>106</t>
  </si>
  <si>
    <t>58</t>
  </si>
  <si>
    <t>66</t>
  </si>
  <si>
    <t>539</t>
  </si>
  <si>
    <t>DIONISIO (CARTAO FINAL 8330) - CARDAPIO + CRM + IA ATENDENTE 24/7- 06/2026</t>
  </si>
  <si>
    <t>80</t>
  </si>
  <si>
    <t>18</t>
  </si>
  <si>
    <t>15</t>
  </si>
  <si>
    <t>41</t>
  </si>
  <si>
    <t>Férias 30 dias início em 01/06/2026</t>
  </si>
  <si>
    <t>12</t>
  </si>
  <si>
    <t>27</t>
  </si>
  <si>
    <t>91</t>
  </si>
  <si>
    <t>DISPARO DE EMAILS (REEMBOLSO FACUNDO) - 06/2026</t>
  </si>
  <si>
    <t>98</t>
  </si>
  <si>
    <t>47</t>
  </si>
  <si>
    <t>9023212575</t>
  </si>
  <si>
    <t>LOCACAO DE EQUIPAMENTOS FIXO - ECAD - 06/2026</t>
  </si>
  <si>
    <t>147155689</t>
  </si>
  <si>
    <t>GAS DE COZINHA - INSTALACAO 31341853 - 06/2026</t>
  </si>
  <si>
    <t>RP0762026</t>
  </si>
  <si>
    <t xml:space="preserve">REEMBOLSO REFERENTE A SPOTIFY DAS CASAS ARCOS E LOVE </t>
  </si>
  <si>
    <t>RP0862026</t>
  </si>
  <si>
    <t>GOOGLE - 06/2026</t>
  </si>
  <si>
    <t>5608</t>
  </si>
  <si>
    <t>LOCACAO DE EQUIPAMENTOS - IMPRESSORA - 06/2026</t>
  </si>
  <si>
    <t>2237</t>
  </si>
  <si>
    <t>PRESTACAO SERVICO NUTRICIONISTA - HONORARIOS + EXTRAS - 06/2026</t>
  </si>
  <si>
    <t>3778731</t>
  </si>
  <si>
    <t>INTERNET BOX 100GB EMP 4GB - 06/2026</t>
  </si>
  <si>
    <t xml:space="preserve"> CONSUMO LUZ - BAR FIXO - 06/2026</t>
  </si>
  <si>
    <t>635479 062026</t>
  </si>
  <si>
    <t>4347</t>
  </si>
  <si>
    <t>MANUTENCAO EM GERAL - PREVENTIVA - 06/2026</t>
  </si>
  <si>
    <t>719</t>
  </si>
  <si>
    <t>DEDETIZACAO E CONTROLE DE PRAGAS EXTERNA - 06/2026</t>
  </si>
  <si>
    <t>307</t>
  </si>
  <si>
    <t>SISTEMA BLUE ME - 06/2026</t>
  </si>
  <si>
    <t>128641 062026</t>
  </si>
  <si>
    <t xml:space="preserve"> VT TOP </t>
  </si>
  <si>
    <t>728</t>
  </si>
  <si>
    <t>DEDETIZACAO E CONTROLE DE PRAGAS - 06/2026</t>
  </si>
  <si>
    <t>847635</t>
  </si>
  <si>
    <t>115</t>
  </si>
  <si>
    <t>RP0902026</t>
  </si>
  <si>
    <t>ALUGUEL FIXO BAR - 06/2026</t>
  </si>
  <si>
    <t>660 062026</t>
  </si>
  <si>
    <t>LOCACAO LAVADORA DE LOUCAS - 06/2026</t>
  </si>
  <si>
    <t>RP0812026</t>
  </si>
  <si>
    <t>HONORARIOS ADVOCATICIOS - 06/2026</t>
  </si>
  <si>
    <t>380</t>
  </si>
  <si>
    <t>SUPORTE DIGITAL - 06/2026</t>
  </si>
  <si>
    <t>RP0882026</t>
  </si>
  <si>
    <t>SERVICO DE SEGURANCA - PERIODO 16/06 A 30/06/2026 - 06/2026</t>
  </si>
  <si>
    <t>PRODUCAO GRAFICA - CONTRATACAO VIDEOMAKER FIXO - 06/2026</t>
  </si>
  <si>
    <t>RP0892026</t>
  </si>
  <si>
    <t>AGUA/ ESGOTO - CONSUMO AGUA RESTAURANTE FIXO - 06/2026</t>
  </si>
  <si>
    <t xml:space="preserve">GESTAO DE DOMINIO - 06/2026
</t>
  </si>
  <si>
    <t>1050933</t>
  </si>
  <si>
    <t xml:space="preserve"> CONSUMO LUZ - RESTAURANTE FIXO - 06/2026</t>
  </si>
  <si>
    <t>1117</t>
  </si>
  <si>
    <t>LOCACAO DE EQUIPAMENTOS - LOCACAO MAQUINA DE CAFE - 06/2026</t>
  </si>
  <si>
    <t>3544</t>
  </si>
  <si>
    <t>ASSESSORIA GERAL - INVENTARIO - 06/2026</t>
  </si>
  <si>
    <t>RP0852026</t>
  </si>
  <si>
    <t>SERVICO DE SEGURANCA - PERIODO 01/06 A 15/06/2026 - 06/2026</t>
  </si>
  <si>
    <t>11106</t>
  </si>
  <si>
    <t>11616</t>
  </si>
  <si>
    <t>RP0912026</t>
  </si>
  <si>
    <t>ALUGUEL - BAR DE CIMA E COZINHA - 06/2026</t>
  </si>
  <si>
    <t>12464</t>
  </si>
  <si>
    <t>LOCACAO RADIOS E FONES COMUNICACAO COM THEATRO - 06/2026</t>
  </si>
  <si>
    <t>1050931</t>
  </si>
  <si>
    <t>188</t>
  </si>
  <si>
    <t>CLIENTE OCULTO - 06/2026</t>
  </si>
  <si>
    <t>6891431100</t>
  </si>
  <si>
    <t>SEGURO DE VIDA - 23 VIDAS - 06/2026</t>
  </si>
  <si>
    <t>4563405927</t>
  </si>
  <si>
    <t>ASSISTENCIA MEDICA - 06/2026</t>
  </si>
  <si>
    <t>818354048</t>
  </si>
  <si>
    <t xml:space="preserve">FALAE - 06/2026
</t>
  </si>
  <si>
    <t>12025</t>
  </si>
  <si>
    <t xml:space="preserve">(+/-) RECEITAS/ DESPESAS FINANCEIRAS (TARIFA MENSAL TEMPUS KAMINO) 
</t>
  </si>
  <si>
    <t>192753</t>
  </si>
  <si>
    <t xml:space="preserve">ASSESSORIA GERAL - MENSALIDADE ABRASEL - 06/2026
</t>
  </si>
  <si>
    <t>377</t>
  </si>
  <si>
    <t xml:space="preserve">AGENCIA DE PROPAGANDA - SERVICOS PRESTADOS MARKETING - 06/2026
</t>
  </si>
  <si>
    <t>2887</t>
  </si>
  <si>
    <t>SISTEMA BTAGS ETIQUETAS - 06/2026</t>
  </si>
  <si>
    <t>03</t>
  </si>
  <si>
    <t>GORJETA REFERENTE AO PERIODO 21/04/2026 A 20/05/2026</t>
  </si>
  <si>
    <t>LALAMOVE TECNOLOGIA (BRASIL) LTDA</t>
  </si>
  <si>
    <t>22644052026</t>
  </si>
  <si>
    <t>Despesas com Transporte / Hospedagem</t>
  </si>
  <si>
    <t>Rateio Lalamove - mês 05/2026</t>
  </si>
  <si>
    <t>22800 052026</t>
  </si>
  <si>
    <t xml:space="preserve">Guia Contribuição Assistencial - 05/2026 - Arcos </t>
  </si>
  <si>
    <t>3045251 052026</t>
  </si>
  <si>
    <t xml:space="preserve"> INSS PATRONAL 05/2026</t>
  </si>
  <si>
    <t>258506 052026</t>
  </si>
  <si>
    <t>IRRF 05/2026</t>
  </si>
  <si>
    <t>MAIO2026</t>
  </si>
  <si>
    <t>COFINS - CONTRIB P/ FIN. SEG. SOCIAL 24.041,23 24.041,23
01 COFINS - FATURAMENTO/PJ EM GERAL
PA:05/2026 Vencimento:25/06/2026</t>
  </si>
  <si>
    <t>1384624 052026</t>
  </si>
  <si>
    <t>Guia FGTS 05/2026</t>
  </si>
  <si>
    <t>1132349 052026</t>
  </si>
  <si>
    <t xml:space="preserve"> INSS Segurados - 05/2026</t>
  </si>
  <si>
    <t>PIS - FATURAMENTO 5.214,51 5.214,51
02 PIS - FATURAMENTO - PJ EM GERAL
PA:05/2026 Vencimento:25/06/2026</t>
  </si>
  <si>
    <t>5055</t>
  </si>
  <si>
    <t xml:space="preserve">ISS SERV PRESTADOS - NF 124 PEARSON EDUCATIO01N.4 D0O4. </t>
  </si>
  <si>
    <t>ISS SERV TOMADOS</t>
  </si>
  <si>
    <t>8/60</t>
  </si>
  <si>
    <t xml:space="preserve"> PARCELAMENTO 014091164 - EXECUÇÃO FISCAL 5020334-52.2025.4.03.6182 - 60 PARCELAS</t>
  </si>
  <si>
    <t>310140</t>
  </si>
  <si>
    <t xml:space="preserve"> A VISTA</t>
  </si>
  <si>
    <t>42845</t>
  </si>
  <si>
    <t>LOCACAO DE UTENSILIOS PARA EVENTO - 05/2026</t>
  </si>
  <si>
    <t>RP0702026</t>
  </si>
  <si>
    <t>DIVIDENDOS - 04/2026</t>
  </si>
  <si>
    <t>RP0712026</t>
  </si>
  <si>
    <t xml:space="preserve">ANDRE YAMAMOMOTO GOMES </t>
  </si>
  <si>
    <t>COBERTURA FOTOGRAFICA SALAO DOURADO/BRUNCH - 05/2026</t>
  </si>
  <si>
    <t>4/84</t>
  </si>
  <si>
    <t>4/4</t>
  </si>
  <si>
    <t xml:space="preserve"> TERMO DE ACEITE DO PTE Nº 70217079-4 / CRÉDITOS INSCRITOS EM DÍVIDA ATIVA INCLUÍDOS NA PRESENTE TRANSAÇÃO - CDA 1462950709 ICMS Declarado</t>
  </si>
  <si>
    <t>BETEL SOLUCOES EM HIGIENIZACAO LTDA </t>
  </si>
  <si>
    <t>1069</t>
  </si>
  <si>
    <t>ETIQUETAS DA IMPRESSORA DE ETIQUETAS - 05/2026</t>
  </si>
  <si>
    <t xml:space="preserve"> PACOTE DE SERVIÇOS</t>
  </si>
  <si>
    <t>T-40495</t>
  </si>
  <si>
    <t>REPOSICAO DE GAS - 05/2026</t>
  </si>
  <si>
    <t>4298 052026</t>
  </si>
  <si>
    <t>699 052026</t>
  </si>
  <si>
    <t>660 052026</t>
  </si>
  <si>
    <t xml:space="preserve">REPOSICAO - 6100
</t>
  </si>
  <si>
    <t xml:space="preserve"> Tarifa PIX </t>
  </si>
  <si>
    <t xml:space="preserve"> Tarifa Pag Salário</t>
  </si>
  <si>
    <t xml:space="preserve">  Tarifa PIX </t>
  </si>
  <si>
    <t>3202</t>
  </si>
  <si>
    <t>MATERIAL MANUTENCAO AR CONDICIONADO - 05/2026</t>
  </si>
  <si>
    <t>AZIMUTE TERCEIRIZACAO DE SERVICOS EIRELI</t>
  </si>
  <si>
    <t>5856</t>
  </si>
  <si>
    <t>SERVICO DE HIDROJATO PARA DESOBSTRUCAO DE TUBULACAO E LIMPEZA DE 6 CAIXAS DE ESGOTO/PASSAGEM - 18/05/2026</t>
  </si>
  <si>
    <t>T-40812</t>
  </si>
  <si>
    <t>3167</t>
  </si>
  <si>
    <t xml:space="preserve">MANUTENCAO GELADEIRAS </t>
  </si>
  <si>
    <t>JND SOLUCOES TECNICAS EIRELI</t>
  </si>
  <si>
    <t>8794</t>
  </si>
  <si>
    <t>ANALISES MICROBIOLOGICAS AGUA E GELO - 05/2026</t>
  </si>
  <si>
    <t xml:space="preserve">Tarifa PIX </t>
  </si>
  <si>
    <t>4008934</t>
  </si>
  <si>
    <t>4009179</t>
  </si>
  <si>
    <t>1</t>
  </si>
  <si>
    <t xml:space="preserve">  Rateamento de 127 - Arcos (2.4096%)</t>
  </si>
  <si>
    <t>Tarifa Pag Salário</t>
  </si>
  <si>
    <t>3082</t>
  </si>
  <si>
    <t>41901</t>
  </si>
  <si>
    <t>807653201</t>
  </si>
  <si>
    <t>MAO DE OBRA EXTRA - PERIODO 04/05 A 10/05 - 05/2026</t>
  </si>
  <si>
    <t>807718198</t>
  </si>
  <si>
    <t>MAO DE OBRA EXTRA THEATRO - PERIODO 04/05 A 10/05 - 05/2026</t>
  </si>
  <si>
    <t>MN INSTALACOES E REPARACOES INDUSTRIAIS LTDA</t>
  </si>
  <si>
    <t>176</t>
  </si>
  <si>
    <t>MANUTENCAO DO EXAUSTOR - 05/2026</t>
  </si>
  <si>
    <t>3087</t>
  </si>
  <si>
    <t>MATERIAL MANUTENCAO COCCAO - 05/2026</t>
  </si>
  <si>
    <t>11812 052026</t>
  </si>
  <si>
    <t>33380 052026</t>
  </si>
  <si>
    <t>180 052026</t>
  </si>
  <si>
    <t>42218</t>
  </si>
  <si>
    <t>STGRAF ARTES GRAFICAS E EDITORA LTDA</t>
  </si>
  <si>
    <t>11766</t>
  </si>
  <si>
    <t>PRODUCAO DE CARDAPIOS BEBIDAS - 05/2026</t>
  </si>
  <si>
    <t xml:space="preserve"> Tar Pag Salário</t>
  </si>
  <si>
    <t>DMAZ MATERIAIS PARA CONSTRUÇÃO LTDA</t>
  </si>
  <si>
    <t>2353</t>
  </si>
  <si>
    <t>CONTATOR PARA MANUTENCAO DO AR CONDICIONADO - 05/2026</t>
  </si>
  <si>
    <t>151</t>
  </si>
  <si>
    <t>CRIACAO CARDAPIO EVENTO RIFFS - 05/2026</t>
  </si>
  <si>
    <t>2028 052026</t>
  </si>
  <si>
    <t>5190 052026</t>
  </si>
  <si>
    <t>489 052026</t>
  </si>
  <si>
    <t>704</t>
  </si>
  <si>
    <t>REGISTRO DA MARCA DANTE - 05/2026</t>
  </si>
  <si>
    <t xml:space="preserve">817702462 </t>
  </si>
  <si>
    <t>MAO DE OBRA EXTRA - PERIODO 18/05 A 24/05 - 05/2026</t>
  </si>
  <si>
    <t>817750605</t>
  </si>
  <si>
    <t>13</t>
  </si>
  <si>
    <t>59</t>
  </si>
  <si>
    <t>48</t>
  </si>
  <si>
    <t>38</t>
  </si>
  <si>
    <t>81</t>
  </si>
  <si>
    <t>103</t>
  </si>
  <si>
    <t>COMISSÃO DE EVENTOS - COMP. 05/2026</t>
  </si>
  <si>
    <t>158</t>
  </si>
  <si>
    <t>28</t>
  </si>
  <si>
    <t>67</t>
  </si>
  <si>
    <t>823463730</t>
  </si>
  <si>
    <t>MAO DE OBRA EXTRA THEATRO - PERIODO 25/05 A 31/05 - 05/2026</t>
  </si>
  <si>
    <t>823400566</t>
  </si>
  <si>
    <t>MAO DE OBRA EXTRA - PERIODO 25/05 A 31/05 - 05/2026</t>
  </si>
  <si>
    <t>RP0682026</t>
  </si>
  <si>
    <t>REEMBOLSO - ESTACIONAMENTO - 05/2026</t>
  </si>
  <si>
    <t>19080 052026</t>
  </si>
  <si>
    <t>VT NOVO ADMITIDO COMP. 05/2026</t>
  </si>
  <si>
    <t>INFINITE COMPUTACAO EM NUVEM LTDA</t>
  </si>
  <si>
    <t>209190 052026</t>
  </si>
  <si>
    <t>PAGAMENTO ANUAL SERVIDOR DO SITE - 05/2025</t>
  </si>
  <si>
    <t xml:space="preserve">812975019 </t>
  </si>
  <si>
    <t>MAO DE OBRA EXTRA - PERIODO 11/05 A 17/05 - 05/2026</t>
  </si>
  <si>
    <t>4560</t>
  </si>
  <si>
    <t>LOCACAO DE UTENSILIOS PARA EVENTO - 04/2026</t>
  </si>
  <si>
    <t>412</t>
  </si>
  <si>
    <t xml:space="preserve"> DIONISIO (CARTAO FINAL 8330) - CARDAPIO + CRM + IA ATENDENTE 24/7</t>
  </si>
  <si>
    <t>10</t>
  </si>
  <si>
    <t>481462 052026</t>
  </si>
  <si>
    <t xml:space="preserve"> 05/2026 - Férias 30 dias - início em 13/05/2026</t>
  </si>
  <si>
    <t>Custas Cartórios / Protestos</t>
  </si>
  <si>
    <t>REEMBOLSO - CUSTOS DE CARTORIO - 05/2026</t>
  </si>
  <si>
    <t xml:space="preserve">801963136 </t>
  </si>
  <si>
    <t>MAO DE OBRA EXTRA - PERIODO 01/05 A 03/05- 05/2026</t>
  </si>
  <si>
    <t>ND41-2026</t>
  </si>
  <si>
    <t>ASSESSORIA RH - 05/2026</t>
  </si>
  <si>
    <t>801900974</t>
  </si>
  <si>
    <t>THIAGO HENRIQUE DE FARIAS</t>
  </si>
  <si>
    <t>925280 052026</t>
  </si>
  <si>
    <t xml:space="preserve">05/2026 - Multa FGTS </t>
  </si>
  <si>
    <t>46</t>
  </si>
  <si>
    <t>01/2027 - Férias 30 dias início em 05/01/2027</t>
  </si>
  <si>
    <t>CURADORIA DE MOBILIARIO ETAPA 2 - PARC 2/3 - 30%</t>
  </si>
  <si>
    <t>PROJETO DE ACESSIBILIDADE NO LOUNGE ETAPA 2 - PARC 2/3 - 30%</t>
  </si>
  <si>
    <t>937575 052026</t>
  </si>
  <si>
    <t>05/2026 - Aviso Prévio trabalhado de 08/04 a 09/05.</t>
  </si>
  <si>
    <t>ATIVACAO DE MARCA TANQUERAY NO. TEN ETAPA 2 – SALA SECRETA - PARC 2/3 - 30%</t>
  </si>
  <si>
    <t>111</t>
  </si>
  <si>
    <t>DISPARO DE EMAILS (REEMBOLSO FACUNDO) - 05/2026</t>
  </si>
  <si>
    <t>GABRIELA LEDILENE DOS SANTOS SILVA</t>
  </si>
  <si>
    <t>PROCESSO Nº 1000245-85.2026.5.02.0071 - GABRIELA LEDILENE DOS SANTOS SILVA</t>
  </si>
  <si>
    <t>07</t>
  </si>
  <si>
    <t>CACHE MUSICOS E ARTISTAS DIA 15, 16, 22, 23/05 - 05/2026</t>
  </si>
  <si>
    <t>78</t>
  </si>
  <si>
    <t>301294 052026</t>
  </si>
  <si>
    <t>05/2026 - Férias 30 dias início em 05/05/2026</t>
  </si>
  <si>
    <t>185320226</t>
  </si>
  <si>
    <t>77894</t>
  </si>
  <si>
    <t>SMS POS PAGO - 05/2026</t>
  </si>
  <si>
    <t>06</t>
  </si>
  <si>
    <t>CACHE MUSICOS E ARTISTAS DIA 01, 02, 08, 09/05 - 05/2026</t>
  </si>
  <si>
    <t>153</t>
  </si>
  <si>
    <t>123</t>
  </si>
  <si>
    <t>87</t>
  </si>
  <si>
    <t xml:space="preserve"> SALÁRIO PJ </t>
  </si>
  <si>
    <t>101</t>
  </si>
  <si>
    <t>35</t>
  </si>
  <si>
    <t>56</t>
  </si>
  <si>
    <t>94</t>
  </si>
  <si>
    <t>322</t>
  </si>
  <si>
    <t>16</t>
  </si>
  <si>
    <t>25</t>
  </si>
  <si>
    <t>65</t>
  </si>
  <si>
    <t>17907</t>
  </si>
  <si>
    <t>COLETA DE LIXO - 05/2026</t>
  </si>
  <si>
    <t>17341 062026</t>
  </si>
  <si>
    <t>1050424</t>
  </si>
  <si>
    <t>RP0782026</t>
  </si>
  <si>
    <t xml:space="preserve"> ALUGUEL DE IMOVEIS - VARIAVEL - 05/2026</t>
  </si>
  <si>
    <t>RP0632026</t>
  </si>
  <si>
    <t>REEMBOLSO REFERENTE A SPOTIFY DAS CASAS ARCOS E LOVE - 05/2026</t>
  </si>
  <si>
    <t>11254</t>
  </si>
  <si>
    <t xml:space="preserve"> (+/-) RECEITAS/ DESPESAS FINANCEIRAS (TARIFA MENSAL TEMPUS KAMINO) - 05/2026
</t>
  </si>
  <si>
    <t>3475</t>
  </si>
  <si>
    <t>ASSESSORIA GERAL - INVENTARIO - 05/2026</t>
  </si>
  <si>
    <t>CONSUMO LUZ - BAR FIXO - 05/2026</t>
  </si>
  <si>
    <t>795731027</t>
  </si>
  <si>
    <t xml:space="preserve">FALAE - 05/2026
</t>
  </si>
  <si>
    <t>361</t>
  </si>
  <si>
    <t>SUPORTE DIGITAL - 05/2026</t>
  </si>
  <si>
    <t>2146</t>
  </si>
  <si>
    <t>PRESTACAO SERVICO NUTRICIONISTA - HONORARIOS + EXTRAS - 05/2026</t>
  </si>
  <si>
    <t xml:space="preserve">23184443428 </t>
  </si>
  <si>
    <t xml:space="preserve">FACEBOOK - INVESTIMENTO EM TRAFEGO </t>
  </si>
  <si>
    <t>11343</t>
  </si>
  <si>
    <t>M006/24 - MENSALIDADE CONTRATO</t>
  </si>
  <si>
    <t>RP0772026</t>
  </si>
  <si>
    <t>AGUA/ESGOTO - VARIAVEL - 05/2026</t>
  </si>
  <si>
    <t xml:space="preserve">4562972078 </t>
  </si>
  <si>
    <t>ASSISTENCIA MEDICA - 05/2026</t>
  </si>
  <si>
    <t>292</t>
  </si>
  <si>
    <t>SISTEMA BLUE ME - 05/2026</t>
  </si>
  <si>
    <t>9023203768</t>
  </si>
  <si>
    <t>LOCACAO DE EQUIPAMENTOS FIXO - ECAD - 05/2026</t>
  </si>
  <si>
    <t>RP0662026</t>
  </si>
  <si>
    <t xml:space="preserve">GOOGLE </t>
  </si>
  <si>
    <t>12314</t>
  </si>
  <si>
    <t>LOCACAO RADIOS E FONES COMUNICACAO COM THEATRO - 05/2026</t>
  </si>
  <si>
    <t xml:space="preserve">GESTAO DE DOMINIO - 05/2026
</t>
  </si>
  <si>
    <t>10759</t>
  </si>
  <si>
    <t>4228</t>
  </si>
  <si>
    <t>MANUTENCAO EM GERAL - PREVENTIVA - 05/2026</t>
  </si>
  <si>
    <t>CONSUMO LUZ - RESTAURANTE FIXO - 05/2026</t>
  </si>
  <si>
    <t>RP0802026</t>
  </si>
  <si>
    <t>ALIMENTACAO DE FUNCIONARIO - CARTAO BLACK - 05/2026</t>
  </si>
  <si>
    <t>478</t>
  </si>
  <si>
    <t>RP0732026</t>
  </si>
  <si>
    <t>SERVICO DE SEGURANCA - PERIODO 16/05 A 31/05/2026 - 05/2026</t>
  </si>
  <si>
    <t>6883825421</t>
  </si>
  <si>
    <t>SEGURO DE VIDA - 23 VIDAS - 05/2026</t>
  </si>
  <si>
    <t>3331713</t>
  </si>
  <si>
    <t>INTERNET BOX 100GB EMP 4GB - 05/2026</t>
  </si>
  <si>
    <t>2620</t>
  </si>
  <si>
    <t>SISTEMA BTAGS ETIQUETAS - 05/2026</t>
  </si>
  <si>
    <t>2048322998</t>
  </si>
  <si>
    <t>INTERNET SPO-816OUH4OFH-013 - NOVA HF BAR E EVENTOS SN LTDA - 05/2026</t>
  </si>
  <si>
    <t>145.277.186</t>
  </si>
  <si>
    <t>GAS DE COZINHA - INSTALACAO 31341853 - 05/2026</t>
  </si>
  <si>
    <t>ALUGUEL FIXO BAR - 05/2026</t>
  </si>
  <si>
    <t>RP0672026</t>
  </si>
  <si>
    <t>HONORARIOS ADVOCATICIOS - 05/2026</t>
  </si>
  <si>
    <t>373</t>
  </si>
  <si>
    <t xml:space="preserve">AGENCIA DE PROPAGANDA - SERVICOS PRESTADOS MARKETING - 05/2026
</t>
  </si>
  <si>
    <t>ALUGUEL - BAR DE CIMA E COZINHA - 05/2026</t>
  </si>
  <si>
    <t>599141 052026</t>
  </si>
  <si>
    <t>AGUA/ ESGOTO - CONSUMO AGUA RESTAURANTE FIXO - 05/2026</t>
  </si>
  <si>
    <t>RP0722026</t>
  </si>
  <si>
    <t>SERVICO DE SEGURANCA - PERIODO 01/05 A 15/05/2026 - 05/2026</t>
  </si>
  <si>
    <t>715</t>
  </si>
  <si>
    <t>DEDETIZACAO E CONTROLE DE PRAGAS EXTERNA - 05/2026</t>
  </si>
  <si>
    <t>1050426</t>
  </si>
  <si>
    <t>PRODUCAO GRAFICA - CONTRATACAO VIDEOMAKER FIXO - 05/2026</t>
  </si>
  <si>
    <t>LOCACAO LAVADORA DE LOUCAS - 05/2026</t>
  </si>
  <si>
    <t>714</t>
  </si>
  <si>
    <t>DEDETIZACAO E CONTROLE DE PRAGAS - 05/2026</t>
  </si>
  <si>
    <t>189017</t>
  </si>
  <si>
    <t xml:space="preserve">ASSESSORIA GERAL - MENSALIDADE ABRASEL - 05/2026
</t>
  </si>
  <si>
    <t xml:space="preserve"> LOCACAO DE EQUIPAMENTOS - LOCACAO MAQUINA DE CAFE - 05/2026</t>
  </si>
  <si>
    <t>5492</t>
  </si>
  <si>
    <t>LOCACAO DE EQUIPAMENTOS - IMPRESSORA - 05/2026</t>
  </si>
  <si>
    <t>123264 052026</t>
  </si>
  <si>
    <t>162</t>
  </si>
  <si>
    <t>CLIENTE OCULTO - 05/2026</t>
  </si>
  <si>
    <t>7/60</t>
  </si>
  <si>
    <t>ABRIL2026</t>
  </si>
  <si>
    <t>NF 17516 SOLUCOES TECNICAS</t>
  </si>
  <si>
    <t>3889</t>
  </si>
  <si>
    <t xml:space="preserve">FELIPE DEMETRIO DE SOUSA </t>
  </si>
  <si>
    <t>77</t>
  </si>
  <si>
    <t>2686974 042026</t>
  </si>
  <si>
    <t>INSS PATRONAL 04/2026.</t>
  </si>
  <si>
    <t>22800 042026</t>
  </si>
  <si>
    <t>105819 042026</t>
  </si>
  <si>
    <t>IRRF - 04/2026</t>
  </si>
  <si>
    <t>965157 042026</t>
  </si>
  <si>
    <t>INSS Segurados - 04/2026</t>
  </si>
  <si>
    <t>JOÃO PAULO DA SILVA MARCOLINO</t>
  </si>
  <si>
    <t>1300387 042026</t>
  </si>
  <si>
    <t>GUIA FGTS - 04/2026</t>
  </si>
  <si>
    <t xml:space="preserve">   ALELO - 04/2026</t>
  </si>
  <si>
    <t xml:space="preserve"> Tarifas PIX </t>
  </si>
  <si>
    <t xml:space="preserve">   SODEXO - 04/2026</t>
  </si>
  <si>
    <t>02 PIS - FATURAMENTO - PJ EM GERAL
PA:04/2026 Vencimento:25/05/2026</t>
  </si>
  <si>
    <t>01 COFINS - FATURAMENTO/PJ EM GERAL
PA:04/2026 Vencimento:25/05/2026</t>
  </si>
  <si>
    <t xml:space="preserve">JONAS LUIZ HANGER DA SILVA </t>
  </si>
  <si>
    <t xml:space="preserve">Taxa Sobre Adquirência Integrada </t>
  </si>
  <si>
    <t>34199 042026</t>
  </si>
  <si>
    <t xml:space="preserve">ITEM PARA EVENTO RIFFS - 6100
</t>
  </si>
  <si>
    <t>41254</t>
  </si>
  <si>
    <t xml:space="preserve"> Tarifas PIX</t>
  </si>
  <si>
    <t>6/60</t>
  </si>
  <si>
    <t xml:space="preserve"> PARCELAMENTO 014247772 - IRPJ E CSLL RELATIVOS AO 3º E 4º TRI DE 2022</t>
  </si>
  <si>
    <t>5819</t>
  </si>
  <si>
    <t>SERVICO DE HIDROJATO PARA DESOBSTRUCAO DE TUBULACAO E LIMPEZA DE 6 CAIXAS DE ESGOTO/PASSAGEM - 27/04/2026</t>
  </si>
  <si>
    <t>2129</t>
  </si>
  <si>
    <t xml:space="preserve"> Tarifa Pct de Serviços</t>
  </si>
  <si>
    <t>3/84</t>
  </si>
  <si>
    <t xml:space="preserve">  TERMO DE ACEITE DO PTE Nº 70217056-5 / CRÉDITOS INSCRITOS EM DÍVIDA ATIVA INCLUÍDOS NA PRESENTE TRANSAÇÃO - CDAs 1341221333 / 1340533679 / 1343626619 / 1340744859 / 1341923943 - ICMS Declarado</t>
  </si>
  <si>
    <t>3/4</t>
  </si>
  <si>
    <t xml:space="preserve">  TERMO DE ACEITE DO PTE Nº 70217079-4 / CRÉDITOS INSCRITOS EM DÍVIDA ATIVA INCLUÍDOS NA PRESENTE TRANSAÇÃO - CDA 1462950709 ICMS Declarado</t>
  </si>
  <si>
    <t>6282 042026</t>
  </si>
  <si>
    <t xml:space="preserve">MANUTENCAO DE EMERGENCIA - 6100
</t>
  </si>
  <si>
    <t>375 042026</t>
  </si>
  <si>
    <t xml:space="preserve">OPERACAO NAO FEZ O PEDIDO - 6100
</t>
  </si>
  <si>
    <t>FLAVIO DOS REIS GUZZON</t>
  </si>
  <si>
    <t>RP0572026</t>
  </si>
  <si>
    <t>REEMBOLSO EVENTO - CASAMENTO FLAVIO GUZZON - 04/2026</t>
  </si>
  <si>
    <t>GU2WFJRP-0005</t>
  </si>
  <si>
    <t>DIONISIO (CARTAO FINAL 8330) - CARDAPIO + CRM + IA ATENDENTE 24/7- 04/2026</t>
  </si>
  <si>
    <t xml:space="preserve"> Tar Pagto Salario</t>
  </si>
  <si>
    <t>25 042026</t>
  </si>
  <si>
    <t>6998 042026</t>
  </si>
  <si>
    <t>Tarifa PIX</t>
  </si>
  <si>
    <t xml:space="preserve"> Tarifa Pag Sal. </t>
  </si>
  <si>
    <t xml:space="preserve"> Tarifa PIX</t>
  </si>
  <si>
    <t>4693 042026</t>
  </si>
  <si>
    <t xml:space="preserve">REPOSICAO DE ITENS DA CAIXA DE PRIMEIROS SOCORROS - 6100
</t>
  </si>
  <si>
    <t>8 042026</t>
  </si>
  <si>
    <t xml:space="preserve"> Rateamento de 127 - Arcos (0.9614%)</t>
  </si>
  <si>
    <t>30310 042026</t>
  </si>
  <si>
    <t>48 042026</t>
  </si>
  <si>
    <t xml:space="preserve">   Tarifa PIX</t>
  </si>
  <si>
    <t xml:space="preserve"> PRODUCAO DE NOVOS UNIFORMES - PARCELA 1/2 - 04/2026</t>
  </si>
  <si>
    <t>PRODUCAO DE NOVOS UNIFORMES - PARCELA 2/2 - 04/2026</t>
  </si>
  <si>
    <t xml:space="preserve">  Tarifa Transf</t>
  </si>
  <si>
    <t>ATIVACAO DE MARCA TANQUERAY NO. TEN – SALA SECRETA - PARC 1/3 - 40%</t>
  </si>
  <si>
    <t>2938 042026</t>
  </si>
  <si>
    <t>Insumos - Bebidas</t>
  </si>
  <si>
    <t>PROJETO DE ACESSIBILIDADE NO LOUNGE - PARC 1/3 - 40%</t>
  </si>
  <si>
    <t xml:space="preserve">  Tarifa Pag Salário </t>
  </si>
  <si>
    <t>CURADORIA DE MOBILIARIO - PARC 1/3 - 40%</t>
  </si>
  <si>
    <t>50109118620264036100</t>
  </si>
  <si>
    <t xml:space="preserve">GRU CUSTAS JUDICIAIS INICIAIS -  Mandado de segurança do ARCOS Distribuido - Lucro Presumido - Acréscimo de 10% - Lei Complementar 224/25 </t>
  </si>
  <si>
    <t>RECEITA FEDERAL</t>
  </si>
  <si>
    <t>80 5 26 000770-86</t>
  </si>
  <si>
    <t>DARF MULTA CLT</t>
  </si>
  <si>
    <t>1076042026</t>
  </si>
  <si>
    <t xml:space="preserve">  Rateamento de 127 - Arcos (7.69%)</t>
  </si>
  <si>
    <t>4539042026</t>
  </si>
  <si>
    <t>7998 042026</t>
  </si>
  <si>
    <t>RP0612026</t>
  </si>
  <si>
    <t>CALCAS - UNIFORME EVENTO</t>
  </si>
  <si>
    <t>476281 042026</t>
  </si>
  <si>
    <t>04/2026 - Férias 30 dias a partir de 14/04/2026.</t>
  </si>
  <si>
    <t>Easycert Assessoria &amp; Consultoria Empresarial Ltda</t>
  </si>
  <si>
    <t>178451179</t>
  </si>
  <si>
    <t xml:space="preserve">RENOVACAO CERTIFICADO DIGITAL - 04/2026
</t>
  </si>
  <si>
    <t>8</t>
  </si>
  <si>
    <t>56756 042026</t>
  </si>
  <si>
    <t xml:space="preserve"> VT SABRINA COMPL. COMP. 04/2026</t>
  </si>
  <si>
    <t>COMISSÃO DE EVENTOS - COMP. 04/2026</t>
  </si>
  <si>
    <t>ND26-2026</t>
  </si>
  <si>
    <t>ASSESSORIA RH - 04/2026</t>
  </si>
  <si>
    <t>71720 042026</t>
  </si>
  <si>
    <t>VT NOVO ADMITIDO COMP. 04/2026</t>
  </si>
  <si>
    <t>01900974</t>
  </si>
  <si>
    <t>MAO DE OBRA EXTRA - PERIODO 27/04 A 30/04 - 04/2026</t>
  </si>
  <si>
    <t>5998 032023</t>
  </si>
  <si>
    <t>387450 042026</t>
  </si>
  <si>
    <t>04/2026 - Férias 24 dias - início em 28/04/2026.</t>
  </si>
  <si>
    <t>147</t>
  </si>
  <si>
    <t>37</t>
  </si>
  <si>
    <t>GORJETA REFERENTE AO PERÍODO 22/03/2026 A 21/04/2026</t>
  </si>
  <si>
    <t>97</t>
  </si>
  <si>
    <t>32</t>
  </si>
  <si>
    <t>79</t>
  </si>
  <si>
    <t>63</t>
  </si>
  <si>
    <t>786973846</t>
  </si>
  <si>
    <t>MAO DE OBRA EXTRA THEATRO - PERIODO 06/04 A 12/04 - 04/2026</t>
  </si>
  <si>
    <t>786969058</t>
  </si>
  <si>
    <t>MAO DE OBRA EXTRA - PERIODO 06/04 A 12/04 - 04/2026</t>
  </si>
  <si>
    <t>54</t>
  </si>
  <si>
    <t>90</t>
  </si>
  <si>
    <t>318</t>
  </si>
  <si>
    <t>22</t>
  </si>
  <si>
    <t xml:space="preserve">796476682 </t>
  </si>
  <si>
    <t>MAO DE OBRA EXTRA - PERIODO 20/04 A 26/04 - 04/2026</t>
  </si>
  <si>
    <t>45</t>
  </si>
  <si>
    <t>796530453</t>
  </si>
  <si>
    <t>MAO DE OBRA EXTRA THEATRO - PERIODO 20/04 A 26/04 - 04/2026</t>
  </si>
  <si>
    <t>150</t>
  </si>
  <si>
    <t>76081</t>
  </si>
  <si>
    <t>SMS POS PAGO - 04/2026</t>
  </si>
  <si>
    <t>791961155</t>
  </si>
  <si>
    <t>MAO DE OBRA EXTRA THEATRO - PERIODO 13/04 A 19/04 - 04/2026</t>
  </si>
  <si>
    <t>791876459</t>
  </si>
  <si>
    <t>MAO DE OBRA EXTRA - PERIODO 13/04 A 19/04 - 04/2026</t>
  </si>
  <si>
    <t>57</t>
  </si>
  <si>
    <t>02</t>
  </si>
  <si>
    <t xml:space="preserve"> CACHE MUSICOS E ARTISTAS DIA 03, 04, 10, 11/04 - 04/2026</t>
  </si>
  <si>
    <t>CACHE MUSICOS E ARTISTAS DIA 17, 18, 24, 25/04 - 04/2026</t>
  </si>
  <si>
    <t>DISPARO DE EMAILS (REEMBOLSO FACUNDO) - 04/2026</t>
  </si>
  <si>
    <t>24</t>
  </si>
  <si>
    <t xml:space="preserve">781483379 </t>
  </si>
  <si>
    <t>MAO DE OBRA EXTRA - PERIODO 01/04 A 05/04 - 04/2026</t>
  </si>
  <si>
    <t>781540027</t>
  </si>
  <si>
    <t>MAO DE OBRA EXTRA THEATRO - PERIODO 01/04 A 05/04 - 04/2026</t>
  </si>
  <si>
    <t>VICTOR SARAIVA ZANELATO ANDRADE</t>
  </si>
  <si>
    <t>229827 032026</t>
  </si>
  <si>
    <t xml:space="preserve">04/2026 - Pedido Demissão - 07/04/20226 - Sem cumprimento do aviso.
</t>
  </si>
  <si>
    <t>DESENTUPIDORA PINHEIROS E COMERCIO LTDA ME</t>
  </si>
  <si>
    <t>1302</t>
  </si>
  <si>
    <t>CARIMBO AUTOMATICO - A VISTA</t>
  </si>
  <si>
    <t>6876043979</t>
  </si>
  <si>
    <t>SEGURO DE VIDA - 22 VIDAS - 04/2026</t>
  </si>
  <si>
    <t>AGUA/ ESGOTO - CONSUMO AGUA RESTAURANTE FIXO - 04/2026</t>
  </si>
  <si>
    <t>276</t>
  </si>
  <si>
    <t>SISTEMA BLUE ME - 04/2026</t>
  </si>
  <si>
    <t>4562793013</t>
  </si>
  <si>
    <t xml:space="preserve"> ASSISTENCIA MEDICA - 04/2026</t>
  </si>
  <si>
    <t>777676480</t>
  </si>
  <si>
    <t xml:space="preserve"> LOCACAO DE EQUIPAMENTOS - EQUIPAMENTO DE CARBONATACAO</t>
  </si>
  <si>
    <t>ALUGUEL FIXO BAR - 04/2026</t>
  </si>
  <si>
    <t>696</t>
  </si>
  <si>
    <t>DEDETIZACAO E CONTROLE DE PRAGAS - 04/2026</t>
  </si>
  <si>
    <t>16598 052026</t>
  </si>
  <si>
    <t>2041629422</t>
  </si>
  <si>
    <t>INTERNET SPO-816OUH4OFH-013 - NOVA HF BAR E EVENTOS SN LTDA - 04/2026</t>
  </si>
  <si>
    <t>17729 042026</t>
  </si>
  <si>
    <t>INTERNET BOX 100GB EMP 4GB - CONTA 0435290447 - 04/2026</t>
  </si>
  <si>
    <t>RP0552026</t>
  </si>
  <si>
    <t>HONORARIOS ADVOCATICIOS - 04/2026</t>
  </si>
  <si>
    <t>552819 042026</t>
  </si>
  <si>
    <t>12528 042026</t>
  </si>
  <si>
    <t>660 042026</t>
  </si>
  <si>
    <t>LOCACAO LAVADORA DE LOUCAS - 04/2026</t>
  </si>
  <si>
    <t>PRODUCAO GRAFICA - CONTRATACAO VIDEOMAKER FIXO - 04/2026</t>
  </si>
  <si>
    <t>82992 042026</t>
  </si>
  <si>
    <t>RP0692026</t>
  </si>
  <si>
    <t>LALAMOVE - 04/2026</t>
  </si>
  <si>
    <t>16598 042026</t>
  </si>
  <si>
    <t>RP0622026</t>
  </si>
  <si>
    <t>SERVICO DE SEGURANCA - PERIODO 16/04 A 30/04/2026 - 04/2026</t>
  </si>
  <si>
    <t>5363</t>
  </si>
  <si>
    <t>LOCACAO DE EQUIPAMENTOS - IMPRESSORA - 04/2026</t>
  </si>
  <si>
    <t>RP0542026</t>
  </si>
  <si>
    <t>REEMBOLSO REFERENTE A SPOTIFY DAS CASAS ARCOS E LOVE - 04/2026</t>
  </si>
  <si>
    <t>3403</t>
  </si>
  <si>
    <t>ASSESSORIA GERAL - INVENTARIO - 04/2026</t>
  </si>
  <si>
    <t>353</t>
  </si>
  <si>
    <t>SUPORTE DIGITAL - 04/2026</t>
  </si>
  <si>
    <t>2096</t>
  </si>
  <si>
    <t>PRESTACAO SERVICO NUTRICIONISTA - HONORARIOS + EXTRAS - 04/2026</t>
  </si>
  <si>
    <t>4056</t>
  </si>
  <si>
    <t xml:space="preserve"> MANUTENCAO EM GERAL - PREVENTIVA - 04/2026</t>
  </si>
  <si>
    <t>17732</t>
  </si>
  <si>
    <t>COLETA DE LIXO - 04/2026</t>
  </si>
  <si>
    <t>RP0582026</t>
  </si>
  <si>
    <t>GOOGLE - 04/2026</t>
  </si>
  <si>
    <t>RP0742026</t>
  </si>
  <si>
    <t>ALIMENTACAO DE FUNCIONARIO - CARTAO BLACK - 04/2026</t>
  </si>
  <si>
    <t>121</t>
  </si>
  <si>
    <t>CLIENTE OCULTO - 04/2026</t>
  </si>
  <si>
    <t>185259</t>
  </si>
  <si>
    <t xml:space="preserve">ASSESSORIA GERAL - MENSALIDADE ABRASEL - 04/2026
</t>
  </si>
  <si>
    <t xml:space="preserve">  LOCACAO DE EQUIPAMENTOS - LOCACAO MAQUINA DE CAFE - 04/2026</t>
  </si>
  <si>
    <t>CONSUMO LUZ - RESTAURANTE FIXO - 04/2026</t>
  </si>
  <si>
    <t>1049906</t>
  </si>
  <si>
    <t xml:space="preserve">GESTAO DE DOMINIO - 04/2026
</t>
  </si>
  <si>
    <t>10623</t>
  </si>
  <si>
    <t>9023033809</t>
  </si>
  <si>
    <t>LOCACAO DE EQUIPAMENTOS FIXO - ECAD - 04/2026</t>
  </si>
  <si>
    <t>CONSUMO LUZ - BAR FIXO - 04/2026</t>
  </si>
  <si>
    <t>1049908</t>
  </si>
  <si>
    <t>RP0642026</t>
  </si>
  <si>
    <t>ALUGUEL DE IMOVEIS - VARIAVEL - 04/2026</t>
  </si>
  <si>
    <t>366</t>
  </si>
  <si>
    <t xml:space="preserve">AGENCIA DE PROPAGANDA - SERVICOS PRESTADOS MARKETING - 04/2026
</t>
  </si>
  <si>
    <t>12168</t>
  </si>
  <si>
    <t>LOCACAO RADIOS E FONES COMUNICACAO COM THEATRO - 04/2026</t>
  </si>
  <si>
    <t xml:space="preserve">773238049 </t>
  </si>
  <si>
    <t xml:space="preserve">FALAE - 04/2026
</t>
  </si>
  <si>
    <t>RP0562026</t>
  </si>
  <si>
    <t>SERVICO DE SEGURANCA - PERIODO 01/04 A 15/04/2026 - 04/2026</t>
  </si>
  <si>
    <t>10472</t>
  </si>
  <si>
    <t xml:space="preserve">(+/-) RECEITAS/ DESPESAS FINANCEIRAS (TARIFA MENSAL TEMPUS KAMINO) - 04/2026
</t>
  </si>
  <si>
    <t>RP0652026</t>
  </si>
  <si>
    <t>AGUA/ESGOTO - VARIAVEL - 04/2026</t>
  </si>
  <si>
    <t>143.539.206</t>
  </si>
  <si>
    <t>GAS DE COZINHA - INSTALACAO 31341853 - 04/2026</t>
  </si>
  <si>
    <t>697</t>
  </si>
  <si>
    <t>DEDETIZACAO E CONTROLE DE PRAGAS EXTERNA - 04/2026</t>
  </si>
  <si>
    <t>11171</t>
  </si>
  <si>
    <t>22252503070</t>
  </si>
  <si>
    <t>FACEBOOK - INVESTIMENTO EM TRAFEGO - 04/2026</t>
  </si>
  <si>
    <t>ALUGUEL - BAR DE CIMA E COZINHA - 04/2026</t>
  </si>
  <si>
    <t>2362</t>
  </si>
  <si>
    <t>SISTEMA BTAGS ETIQUETAS - 04/2026</t>
  </si>
  <si>
    <t>RP0462026</t>
  </si>
  <si>
    <t>REEMBOLSO - TRANSPORTE MESAS EVENTO - 03/2026</t>
  </si>
  <si>
    <t>REEMBOLSO - VALVULA - 03/2026</t>
  </si>
  <si>
    <t xml:space="preserve"> SODEXO - 03/2026</t>
  </si>
  <si>
    <t>MAO DE OBRA EXTRA - PERIODO 31/03 - 03/2026</t>
  </si>
  <si>
    <t xml:space="preserve"> ALELO - 03/2026</t>
  </si>
  <si>
    <t>RP0512026</t>
  </si>
  <si>
    <t>DIONISIO - 03/2026</t>
  </si>
  <si>
    <t>MAR2026</t>
  </si>
  <si>
    <t>01 CSLL - LUCRO PRESUMIDO OU ARBITRADO - ENTIDADE
PA:1º Trimestre/2026 Vencimento:30/04/2026</t>
  </si>
  <si>
    <t>RP0482026</t>
  </si>
  <si>
    <t xml:space="preserve">  DIVIDENDOS - 03/2026
</t>
  </si>
  <si>
    <t>1037682 032026</t>
  </si>
  <si>
    <t>INSS Segurados - 03/2026</t>
  </si>
  <si>
    <t>3113</t>
  </si>
  <si>
    <t>COMP. 03/2026</t>
  </si>
  <si>
    <t>2862385 032026</t>
  </si>
  <si>
    <t xml:space="preserve">INSS PATRONAL - 03/2026 </t>
  </si>
  <si>
    <t>01 IRPJ - LUCRO PRESUMIDO
PA:1º Trimestre/2026 Vencimento:30/04/2026</t>
  </si>
  <si>
    <t>RP0492026</t>
  </si>
  <si>
    <t xml:space="preserve"> DIVIDENDOS - 03/2026</t>
  </si>
  <si>
    <t>T-39592</t>
  </si>
  <si>
    <t xml:space="preserve"> REPOSICAO DE GAS - 03/2026
</t>
  </si>
  <si>
    <t>775946085</t>
  </si>
  <si>
    <t xml:space="preserve"> MAO DE OBRA EXTRA - PERIODO 23/03 A 29/03 - 03/2026</t>
  </si>
  <si>
    <t>775997219</t>
  </si>
  <si>
    <t xml:space="preserve">  MAO DE OBRA EXTRA THEATRO - PERIODO 23/03 A 29/03 - 03/2026</t>
  </si>
  <si>
    <t>39581</t>
  </si>
  <si>
    <t xml:space="preserve"> LOCACAO UTENSILIOS EVENTO - 03/2026</t>
  </si>
  <si>
    <t xml:space="preserve">Tarifas DOC/TED </t>
  </si>
  <si>
    <t>1360944 032026</t>
  </si>
  <si>
    <t xml:space="preserve">03/2026 - Guia FGTS </t>
  </si>
  <si>
    <t>407808 032026</t>
  </si>
  <si>
    <t xml:space="preserve">03/2026 - IRRF </t>
  </si>
  <si>
    <t>ICMS 03/2026</t>
  </si>
  <si>
    <t>ISS 03/2026</t>
  </si>
  <si>
    <t>5/60</t>
  </si>
  <si>
    <t>2/4</t>
  </si>
  <si>
    <t>2/84</t>
  </si>
  <si>
    <t>3517 032026</t>
  </si>
  <si>
    <t xml:space="preserve">ALIMENTO PARA EVENTO - 6100
</t>
  </si>
  <si>
    <t>4740 032026</t>
  </si>
  <si>
    <t>11011 032026</t>
  </si>
  <si>
    <t xml:space="preserve">PEDIDO NAO REALIZADO - 6100
</t>
  </si>
  <si>
    <t>VITRUS IMPORT LTDA</t>
  </si>
  <si>
    <t>LOCACAO UTENSILIOS EVENTO 17/03 - 03/2026</t>
  </si>
  <si>
    <t>V THOME LTDA - CASA DAS FESTAS</t>
  </si>
  <si>
    <t>189977</t>
  </si>
  <si>
    <t>LOCACAO DE UTENSILIOS EVENTO 17/03 - 03/2026</t>
  </si>
  <si>
    <t>132636</t>
  </si>
  <si>
    <t xml:space="preserve"> Rateamento de 127 - Arcos (7.69%)</t>
  </si>
  <si>
    <t>132031</t>
  </si>
  <si>
    <t xml:space="preserve"> CIELO - 03/2026</t>
  </si>
  <si>
    <t>95 032026</t>
  </si>
  <si>
    <t>8124 032026</t>
  </si>
  <si>
    <t xml:space="preserve">771168994 </t>
  </si>
  <si>
    <t>MAO DE OBRA EXTRA THEATRO - PERIODO 16/03 A 22/03 - 03/2026</t>
  </si>
  <si>
    <t xml:space="preserve">771119053 </t>
  </si>
  <si>
    <t xml:space="preserve">MAO DE OBRA EXTRA - PERIODO 16/03 A 22/03 - 03/2026
</t>
  </si>
  <si>
    <t>39263</t>
  </si>
  <si>
    <t>LOCACAO UTENSILIOS EVENTO 16/03 - 03/2026</t>
  </si>
  <si>
    <t xml:space="preserve"> Rateamento de 127 - Arcos (1.0519%)</t>
  </si>
  <si>
    <t>2976</t>
  </si>
  <si>
    <t>FLUIDO R410 - 03/2026</t>
  </si>
  <si>
    <t>38727</t>
  </si>
  <si>
    <t>LOCACAO UTENSILIOS EVENTO NETFLIX+AMBEV - 03/2026</t>
  </si>
  <si>
    <t>766299066</t>
  </si>
  <si>
    <t>MAO DE OBRA EXTRA THEATRO - PERIODO 09/03 A 15/03 - 03/2026</t>
  </si>
  <si>
    <t>74847</t>
  </si>
  <si>
    <t>SISTEMAS - PLANO 1324 SVA</t>
  </si>
  <si>
    <t>766249325</t>
  </si>
  <si>
    <t>MAO DE OBRA EXTRA - PERIODO 09/03 A 15/03 - 03/2026</t>
  </si>
  <si>
    <t>1598 032026</t>
  </si>
  <si>
    <t>4338 032026</t>
  </si>
  <si>
    <t>REPOSICAO - 6100</t>
  </si>
  <si>
    <t>20-2 032026</t>
  </si>
  <si>
    <t>20 032026</t>
  </si>
  <si>
    <t>3234 032026</t>
  </si>
  <si>
    <t>1999 032026</t>
  </si>
  <si>
    <t>62</t>
  </si>
  <si>
    <t>GORJETA REFERENTE AO PERÍODO 22/02/2026 A 21/03/2026</t>
  </si>
  <si>
    <t>MATHEUS ANTONIO FERNANDES 45870162840</t>
  </si>
  <si>
    <t>CACHE MUSICOS E ARTISTAS DIA 20, 21, 27, 28/03 - 03/2026</t>
  </si>
  <si>
    <t>6498 032026</t>
  </si>
  <si>
    <t>COMPLEMENTO COMPLEMENTO COMP. 03/2026</t>
  </si>
  <si>
    <t>34</t>
  </si>
  <si>
    <t>21</t>
  </si>
  <si>
    <t>76</t>
  </si>
  <si>
    <t>CACHE MUSICOS E ARTISTAS DIA 06, 07, 13, 14/03 - 03/2026</t>
  </si>
  <si>
    <t>149</t>
  </si>
  <si>
    <t>6</t>
  </si>
  <si>
    <t>53</t>
  </si>
  <si>
    <t>228000 032026</t>
  </si>
  <si>
    <t xml:space="preserve"> 03/2026 - Guia Contribuição Assistencial</t>
  </si>
  <si>
    <t>93</t>
  </si>
  <si>
    <t>COMISSÃO DE EVENTOS - COMP. 03/2026</t>
  </si>
  <si>
    <t>33</t>
  </si>
  <si>
    <t>20</t>
  </si>
  <si>
    <t>100953 032026</t>
  </si>
  <si>
    <t>03/2026 - FÉRIAS SALDO DE 06 DIAS - INÍCIO EM 10/03/2026.</t>
  </si>
  <si>
    <t>75</t>
  </si>
  <si>
    <t>143</t>
  </si>
  <si>
    <t>107</t>
  </si>
  <si>
    <t>51</t>
  </si>
  <si>
    <t xml:space="preserve">  SALÁRIO PJ</t>
  </si>
  <si>
    <t>755233913</t>
  </si>
  <si>
    <t>MAO DE OBRA EXTRA - PERIODO 01/03 - 03/2026</t>
  </si>
  <si>
    <t>755581172</t>
  </si>
  <si>
    <t>MAO DE OBRA EXTRA THEATRO - PERIODO 01/03 - 03/2026</t>
  </si>
  <si>
    <t>25680 032026</t>
  </si>
  <si>
    <t>NOVO ADMITIDO COMP. 03/2026</t>
  </si>
  <si>
    <t>GORJETA REFERENTE A 22/02/2026 A 21/03/2026</t>
  </si>
  <si>
    <t>86</t>
  </si>
  <si>
    <t>314</t>
  </si>
  <si>
    <t>3</t>
  </si>
  <si>
    <t>9</t>
  </si>
  <si>
    <t>Referente à gorjeta de 22/02/2026 a 21/03/2026</t>
  </si>
  <si>
    <t>100</t>
  </si>
  <si>
    <t>PAISAGISMO/JARDINAGEM - BOTANICA - DIFERENCA DO REAJUSTE</t>
  </si>
  <si>
    <t>2975</t>
  </si>
  <si>
    <t>FLEXIVEL METAL - 03/2026</t>
  </si>
  <si>
    <t>REPOSICAO DE GAS - 1 CILINDRO - 02/2026</t>
  </si>
  <si>
    <t>DISPARO DE EMAILS (REEMBOLSO FACUNDO) - 03/2026</t>
  </si>
  <si>
    <t>NEON ALEXANDRE LTDA</t>
  </si>
  <si>
    <t>INSTALACAO E MONTAGEM LED AMARELO - 02/2026</t>
  </si>
  <si>
    <t>T-38916</t>
  </si>
  <si>
    <t>REPOSICAO DE GAS - 03/2026</t>
  </si>
  <si>
    <t>GUSTAVO LIMA MOLINA</t>
  </si>
  <si>
    <t>373763 032026</t>
  </si>
  <si>
    <t xml:space="preserve">03/2026 - MULTA FGTS </t>
  </si>
  <si>
    <t>1375926 032026</t>
  </si>
  <si>
    <t>03/2026 - AVISO PRÉVIO INDENIZADO - 17/03/2026</t>
  </si>
  <si>
    <t>ND24-2026</t>
  </si>
  <si>
    <t>ASSESSORIA RH - 03/2026</t>
  </si>
  <si>
    <t>761048641</t>
  </si>
  <si>
    <t>MAO DE OBRA EXTRA - PERIODO 02/03 A 08/03 - 03/2026</t>
  </si>
  <si>
    <t>761350816</t>
  </si>
  <si>
    <t>MAO DE OBRA EXTRA THEATRO - PERIODO 02/03 A 08/03 - 03/2026</t>
  </si>
  <si>
    <t>73</t>
  </si>
  <si>
    <t>SALÁRIO PJ - SUBGERENTE</t>
  </si>
  <si>
    <t>Z0101 - 2 Totens Cashless</t>
  </si>
  <si>
    <t>2084</t>
  </si>
  <si>
    <t>SISTEMA BTAGS ETIQUETAS - 03/2026</t>
  </si>
  <si>
    <t>RP0452026</t>
  </si>
  <si>
    <t>HONORARIOS ADVOCATICIOS - 03/2026</t>
  </si>
  <si>
    <t>RP0432026</t>
  </si>
  <si>
    <t>SERVICO DE SEGURANCA - PERIODO 01/03 A 15/03/2026 - 03/2026</t>
  </si>
  <si>
    <t>9649</t>
  </si>
  <si>
    <t xml:space="preserve">(+/-) RECEITAS/ DESPESAS FINANCEIRAS (TARIFA MENSAL TEMPUS KAMINO) - 03/2026
</t>
  </si>
  <si>
    <t>RP01220256</t>
  </si>
  <si>
    <t xml:space="preserve"> LOCACAO DE EQUIPAMENTOS - LOCACAO MAQUINA DE CAFE - 03/2026</t>
  </si>
  <si>
    <t>525493 032026</t>
  </si>
  <si>
    <t>3327</t>
  </si>
  <si>
    <t>ASSESSORIA GERAL - INVENTARIO - 03/2026</t>
  </si>
  <si>
    <t>5247</t>
  </si>
  <si>
    <t>LOCACAO DE EQUIPAMENTOS - IMPRESSORA - 03/2026</t>
  </si>
  <si>
    <t>RP0422026</t>
  </si>
  <si>
    <t>REEMBOLSO REFERENTE A SPOTIFY DAS CASAS ARCOS E LOVE - 03/2026</t>
  </si>
  <si>
    <t>346</t>
  </si>
  <si>
    <t>SUPORTE DIGITAL - 03/2026</t>
  </si>
  <si>
    <t>RP0532026</t>
  </si>
  <si>
    <t>ALUGUEL DE IMOVEIS - VARIAVEL - 03/2026</t>
  </si>
  <si>
    <t>142.422.674</t>
  </si>
  <si>
    <t>GAS DE COZINHA - INSTALACAO 31341853 - 03/2026</t>
  </si>
  <si>
    <t xml:space="preserve"> 2035016855</t>
  </si>
  <si>
    <t>INTERNET SPO-816OUH4OFH-013 - NOVA HF BAR E EVENTOS SN LTDA - 03/2026</t>
  </si>
  <si>
    <t>ALUGUEL - BAR DE CIMA E COZINHA - 03/2026</t>
  </si>
  <si>
    <t>17729 032026</t>
  </si>
  <si>
    <t>INTERNET BOX 100GB EMP 4GB - 03/2026</t>
  </si>
  <si>
    <t xml:space="preserve">AGENCIA DE PROPAGANDA - SERVICOS PRESTADOS MARKETING - 03/2026
</t>
  </si>
  <si>
    <t>660 032026</t>
  </si>
  <si>
    <t>LOCACAO LAVADORA DE LOUCAS - 03/2026</t>
  </si>
  <si>
    <t>836824</t>
  </si>
  <si>
    <t xml:space="preserve">AESA </t>
  </si>
  <si>
    <t>1049028</t>
  </si>
  <si>
    <t xml:space="preserve">   LOCACAO DE EQUIPAMENTOS - LOCACAO DE MAQUINA DE AGUA SEMPREPURA E CILINDRO DE CO2 - SALAO ARCOS 
</t>
  </si>
  <si>
    <t>12568198</t>
  </si>
  <si>
    <t>1049029</t>
  </si>
  <si>
    <t xml:space="preserve"> LOCACAO DE EQUIPAMENTOS - LOCACAO DE MAQUINA DE AGUA SEMPREPURA - SALAO DOURADO </t>
  </si>
  <si>
    <t>10814</t>
  </si>
  <si>
    <t>RP0592026</t>
  </si>
  <si>
    <t>LALAMOVE - 03/2026</t>
  </si>
  <si>
    <t>181421</t>
  </si>
  <si>
    <t xml:space="preserve">ASSESSORIA GERAL - MENSALIDADE ABRASEL - 03/2026
</t>
  </si>
  <si>
    <t>PRODUCAO GRAFICA - CONTRATACAO VIDEOMAKER FIXO - 03/2026</t>
  </si>
  <si>
    <t>150 032026</t>
  </si>
  <si>
    <t xml:space="preserve">FALAE - 03/2026
</t>
  </si>
  <si>
    <t>CONSUMO LUZ - RESTAURANTE FIXO - 03/2026</t>
  </si>
  <si>
    <t>261</t>
  </si>
  <si>
    <t>SISTEMA BLUE ME - 03/2026</t>
  </si>
  <si>
    <t>AGUA/ ESGOTO - CONSUMO AGUA RESTAURANTE FIXO - 03/2026</t>
  </si>
  <si>
    <t>CONSUMO LUZ - BAR FIXO - 03/2026</t>
  </si>
  <si>
    <t>756812044</t>
  </si>
  <si>
    <t xml:space="preserve"> LOCACAO DE EQUIPAMENTOS - EQUIPAMENTO DE CARBONATACAO 03/2026</t>
  </si>
  <si>
    <t>9022951182</t>
  </si>
  <si>
    <t>LOCACAO DE EQUIPAMENTOS FIXO - ECAD - 03/2026</t>
  </si>
  <si>
    <t>CLIENTE OCULTO - 03/2026</t>
  </si>
  <si>
    <t>RP0472026</t>
  </si>
  <si>
    <t>SERVICO DE SEGURANCA - PERIODO 16/03 A 31/03/2026 - 03/2026</t>
  </si>
  <si>
    <t>RP0602026</t>
  </si>
  <si>
    <t>ALIMENTACAO DE FUNCIONARIO - CARTAO BLACK - 03/2026</t>
  </si>
  <si>
    <t>21161942809</t>
  </si>
  <si>
    <t>FACEBOOK - INVESTIMENTO EM TRAFEGO - 03/2026</t>
  </si>
  <si>
    <t xml:space="preserve">GESTAO DE DOMINIO - 03/2026
</t>
  </si>
  <si>
    <t>4562633631</t>
  </si>
  <si>
    <t>ASSISTENCIA MEDICA - 03/2026</t>
  </si>
  <si>
    <t>17516</t>
  </si>
  <si>
    <t>COLETA DE LIXO - 03/2026</t>
  </si>
  <si>
    <t>RP0442026</t>
  </si>
  <si>
    <t>GOOGLE - 03/2026</t>
  </si>
  <si>
    <t>ALUGUEL FIXO BAR - 03/2026</t>
  </si>
  <si>
    <t>6869173285</t>
  </si>
  <si>
    <t>SEGURO DE VIDA - 22 VIDAS - 03/2026</t>
  </si>
  <si>
    <t>2002</t>
  </si>
  <si>
    <t>PRESTACAO SERVICO NUTRICIONISTA - HONORARIOS + EXTRAS - 03/2026</t>
  </si>
  <si>
    <t>682</t>
  </si>
  <si>
    <t>DEDETIZACAO E CONTROLE DE PRAGAS - 03/2026</t>
  </si>
  <si>
    <t>3909</t>
  </si>
  <si>
    <t>MANUTENCAO EM GERAL - PREVENTIVA - 03/2026</t>
  </si>
  <si>
    <t>683</t>
  </si>
  <si>
    <t>DEDETIZACAO E CONTROLE DE PRAGAS EXTERNA - 03/2026</t>
  </si>
  <si>
    <t>RP0522026</t>
  </si>
  <si>
    <t>AGUA/ESGOTO - VARIAVEL - 03/2026</t>
  </si>
  <si>
    <t>12024</t>
  </si>
  <si>
    <t>LOCACAO RADIOS E FONES COMUNICACAO COM THEATRO - 03/2026</t>
  </si>
  <si>
    <t>10405</t>
  </si>
  <si>
    <t>FEV2026</t>
  </si>
  <si>
    <t xml:space="preserve"> ISS 02/2026 - NF 123 ELO SERVIÇOS CNPJ: A.09.227.084/0001-75 R$ 300.000,00</t>
  </si>
  <si>
    <t>4/60</t>
  </si>
  <si>
    <t>ISS 02/2026 SERV TOMADOS - NF 17325 SOLUCOES TECNICAS</t>
  </si>
  <si>
    <t xml:space="preserve"> SODEXO - 02/2026</t>
  </si>
  <si>
    <t xml:space="preserve">  ALELO - 02/2026</t>
  </si>
  <si>
    <t xml:space="preserve"> TICKET - 02/2026</t>
  </si>
  <si>
    <t>CONTABILIDADE</t>
  </si>
  <si>
    <t xml:space="preserve">  Taxa Sobre Adquirência Integrada</t>
  </si>
  <si>
    <t>DISPARO DE EMAILS (REEMBOLSO FACUNDO) - 02/2026</t>
  </si>
  <si>
    <t xml:space="preserve">  SERVICO DE RESTAURACAO VITRAIS 1 PORTA E 1 JANELA SALAO DOURADO - PARCELA 2/2 - 02/2026
</t>
  </si>
  <si>
    <t>1375341 022026</t>
  </si>
  <si>
    <t>56507 022026</t>
  </si>
  <si>
    <t>01 COFINS - FATURAMENTO/PJ EM GERAL
PA:02/2026 Vencimento:25/03/2026</t>
  </si>
  <si>
    <t>02 PIS - FATURAMENTO - PJ EM GERAL
PA:02/2026 Vencimento:25/03/2026</t>
  </si>
  <si>
    <t>RP362026</t>
  </si>
  <si>
    <t>FILTRO DE CAFE - 02/2026</t>
  </si>
  <si>
    <t>RP0372026</t>
  </si>
  <si>
    <t>DIVIDENDOS - 02/2026</t>
  </si>
  <si>
    <t>RP0382026</t>
  </si>
  <si>
    <t xml:space="preserve"> DIVIDENDOS - 02/2026</t>
  </si>
  <si>
    <t>3170782 022026</t>
  </si>
  <si>
    <t>1220049 022026</t>
  </si>
  <si>
    <t>RP0362026</t>
  </si>
  <si>
    <t>DIONISIO - 01/2026</t>
  </si>
  <si>
    <t>TAXI (IDA E VOLTA) FUNCIONARIA TESTE - 02/2026</t>
  </si>
  <si>
    <t>ALIMENTACAO FUNCIONARIA TESTE - 02/2026</t>
  </si>
  <si>
    <t>Rebate de taxa referente ao mês 2</t>
  </si>
  <si>
    <t>2086</t>
  </si>
  <si>
    <t>SERVICOS MEDICOS DE APOIO DIAGNOSTICO</t>
  </si>
  <si>
    <t>SACOLAS PARA EVENTO - 02/2026</t>
  </si>
  <si>
    <t xml:space="preserve"> T-38669</t>
  </si>
  <si>
    <t>MACRO SERVICOS CONTABEIS E EMPRESARIAS</t>
  </si>
  <si>
    <t>4172/F - 295200</t>
  </si>
  <si>
    <t xml:space="preserve">JUCESP - DESPESAS.LEGALIZACOES CARTÓRIO
</t>
  </si>
  <si>
    <t>1/84 ADESÃO</t>
  </si>
  <si>
    <t>1/4</t>
  </si>
  <si>
    <t>800 022026</t>
  </si>
  <si>
    <t xml:space="preserve">EVENTO DIAGEO - 6100
</t>
  </si>
  <si>
    <t>LIMPDUTOS LIMPEZA DE DUTOS LTDA</t>
  </si>
  <si>
    <t>8111</t>
  </si>
  <si>
    <t>SERVICOS DE LIMPEZA HIGIENIZACAO INTERNA DOS DOS DUTOS - 02/2026</t>
  </si>
  <si>
    <t>155</t>
  </si>
  <si>
    <t xml:space="preserve"> MANUTENCAO DO EXAUSTOR - 02/2026</t>
  </si>
  <si>
    <t xml:space="preserve"> Rateamento de 127 - Arcos (0.9258%)</t>
  </si>
  <si>
    <t>SARAH SARAIVA DEL CASALE</t>
  </si>
  <si>
    <t>DOCUMENNTA COMUNICAÇÃO</t>
  </si>
  <si>
    <t>RP0312026</t>
  </si>
  <si>
    <t xml:space="preserve"> REEMBOLSO - CUSTOS EXTRAS - 02/2026</t>
  </si>
  <si>
    <t>9926 022026</t>
  </si>
  <si>
    <t xml:space="preserve">ALIMENTACAO FUNCIONARIO - 6100
</t>
  </si>
  <si>
    <t>RP0302026</t>
  </si>
  <si>
    <t>REEMBOLSO - UBER - 02/2026</t>
  </si>
  <si>
    <t>37533</t>
  </si>
  <si>
    <t>LOCACAO DE UTENSILIOS EVENTO - 02/2026</t>
  </si>
  <si>
    <t>9190 022026</t>
  </si>
  <si>
    <t>SKILLS TELECOM</t>
  </si>
  <si>
    <t>RP0272026</t>
  </si>
  <si>
    <t>INSTALACAO CAMERAS NO ESTOQUE - PARCELA 1/2 - 02/2026</t>
  </si>
  <si>
    <t xml:space="preserve"> INSTALACAO CAMERAS NO ESTOQUE - PARCELA 2/2 - 02/2026</t>
  </si>
  <si>
    <t>5350 022026</t>
  </si>
  <si>
    <t>1140 022026</t>
  </si>
  <si>
    <t xml:space="preserve">SERVICO GRAFICO - 6100
</t>
  </si>
  <si>
    <t>140</t>
  </si>
  <si>
    <t>Gorjeta referente ao período de 22/01/2026 a 21/02/2026</t>
  </si>
  <si>
    <t>5</t>
  </si>
  <si>
    <t>43</t>
  </si>
  <si>
    <t>CACHE MUSICOS E ARTISTAS DIA 20, 21, 27, 28/02 - 02/2026</t>
  </si>
  <si>
    <t>CACHE MUSICOS E ARTISTAS DIA 06, 07, 13 e 14/02 - 02/2026</t>
  </si>
  <si>
    <t xml:space="preserve">SERVICO DE RESTAURACAO VITRAIS 1 PORTA E 1 JANELA SALAO DOURADO - PARCELA 1/2 - 02/2026
</t>
  </si>
  <si>
    <t>5736</t>
  </si>
  <si>
    <t xml:space="preserve">SERVICO DE HIDROJATO PARA DESOBSTRUCAO DE TUBULACAO E LIMPEZA DE 6 CAIXAS DE ESGOTO/PASSAGEM - 26/01/2026
</t>
  </si>
  <si>
    <t>740787395</t>
  </si>
  <si>
    <t>MAO DE OBRA EXTRA - PERIODO 02/02 A 08/02 - 02/2026</t>
  </si>
  <si>
    <t>741126110</t>
  </si>
  <si>
    <t>MAO DE OBRA EXTRA THEATRO - PERIODO 02/02 A 08/02 - 02/2026</t>
  </si>
  <si>
    <t>22800 022026</t>
  </si>
  <si>
    <t xml:space="preserve">02/2026 - Guia Contribuição Assistencial </t>
  </si>
  <si>
    <t>PJ 00192022 - FELIPE FERREIRA FRANCA</t>
  </si>
  <si>
    <t xml:space="preserve">BONIFICAÇÃO VARIÁVEL </t>
  </si>
  <si>
    <t>306</t>
  </si>
  <si>
    <t>72</t>
  </si>
  <si>
    <t>745771474</t>
  </si>
  <si>
    <t>MAO DE OBRA EXTRA THEATRO - PERIODO 09/02 A 15/02 - 02/2026</t>
  </si>
  <si>
    <t>MAO DE OBRA EXTRA THEATRO - PERIODO 23/02 A 28/02 - 02/2026</t>
  </si>
  <si>
    <t>MAO DE OBRA EXTRA - PERIODO 23/02 A 28/02 - 02/2026</t>
  </si>
  <si>
    <t>PROCESSO Nº 1002018-15.2025.5.02.0003 - SARAH SARAIVA DEL CASALE</t>
  </si>
  <si>
    <t>71</t>
  </si>
  <si>
    <t>139</t>
  </si>
  <si>
    <t>COMISSÃO DE EVENTOS COMP. 02/2026</t>
  </si>
  <si>
    <t>CLUB TRAVEL AGENCIA DE VIAGENS LTDA</t>
  </si>
  <si>
    <t>FT00001342</t>
  </si>
  <si>
    <t>VIAGEM FUNCIONARIA PJ TESTE - JULIETA SOLEDAD - 02/2026</t>
  </si>
  <si>
    <t>89828</t>
  </si>
  <si>
    <t>74</t>
  </si>
  <si>
    <t>89831</t>
  </si>
  <si>
    <t>750162386</t>
  </si>
  <si>
    <t>MAO DE OBRA EXTRA - PERIODO 16/02 A 22/02 - 02/2026</t>
  </si>
  <si>
    <t>89832</t>
  </si>
  <si>
    <t>310</t>
  </si>
  <si>
    <t xml:space="preserve"> GRATIFICAÇÃO </t>
  </si>
  <si>
    <t>745743969</t>
  </si>
  <si>
    <t>MAO DE OBRA EXTRA - PERIODO 09/02 A 15/02 - 02/2026</t>
  </si>
  <si>
    <t>73788</t>
  </si>
  <si>
    <t>SVA POS PAGO - 02/2026</t>
  </si>
  <si>
    <t>BRENDO DO NASCIMENTO SANTOS</t>
  </si>
  <si>
    <t>34189 022026</t>
  </si>
  <si>
    <t>02/2026 - Rescisão Complementar - Após homologação foi questionado pelo funcinário o pagamento de 02 feriado trabalhados dia 15/11 e 20/11 e banco de horas devido o ponto está considerando a jornada toda como débito banco, foi apurado com a Luany ADM Arcos e validado a informação passada pelo funcionário.</t>
  </si>
  <si>
    <t xml:space="preserve">TIMBIRAS PALCE HOTEL LTDA </t>
  </si>
  <si>
    <t>RP0262026</t>
  </si>
  <si>
    <t>HOSPEDAGEM FUNCIONARIA PJ TESTE - JULIETA SOLEDAD - 02/2026</t>
  </si>
  <si>
    <t>3108 022026</t>
  </si>
  <si>
    <t>RP0322026</t>
  </si>
  <si>
    <t>SERVICO DE SEGURANCA - PERIODO 01/02 A 15/02/2026 - 02/2026</t>
  </si>
  <si>
    <t>764628 022026</t>
  </si>
  <si>
    <t>ASSISTENCIA MEDICA - 02/2026</t>
  </si>
  <si>
    <t>0001-2026/2</t>
  </si>
  <si>
    <t>LOCACAO LAVADORA DE LOUCAS - 02/2026</t>
  </si>
  <si>
    <t xml:space="preserve">GESTAO DE DOMINIO - 02/2026
</t>
  </si>
  <si>
    <t>6861131621</t>
  </si>
  <si>
    <t>SEGURO DE VIDA - 21 VIDAS - 02/2026</t>
  </si>
  <si>
    <t>733384062</t>
  </si>
  <si>
    <t xml:space="preserve"> LOCACAO DE EQUIPAMENTOS - EQUIPAMENTO DE CARBONATACAO 02/2026</t>
  </si>
  <si>
    <t>CLIENTE OCULTO - 02/2026</t>
  </si>
  <si>
    <t>10561</t>
  </si>
  <si>
    <t>521212 022026</t>
  </si>
  <si>
    <t>02/2026 - Férias 30 dias - início em 06/02/2026.</t>
  </si>
  <si>
    <t>17729 022026</t>
  </si>
  <si>
    <t>INTERNET BOX 100GB EMP 4GB - 02/2026</t>
  </si>
  <si>
    <t>RP0352026</t>
  </si>
  <si>
    <t>SERVICO DE SEGURANCA - PERIODO 16/02 A 28/02/2026 - 02/2026</t>
  </si>
  <si>
    <t>17479</t>
  </si>
  <si>
    <t xml:space="preserve"> COLETA DE LIXO - 02/2026</t>
  </si>
  <si>
    <t>5119</t>
  </si>
  <si>
    <t>LOCACAO DE EQUIPAMENTOS - IMPRESSORA - 02/2026</t>
  </si>
  <si>
    <t>11872</t>
  </si>
  <si>
    <t>LOCACAO RADIOS E FONES COMUNICACAO COM THEATRO - 02/2026</t>
  </si>
  <si>
    <t>331</t>
  </si>
  <si>
    <t>SUPORTE DIGITAL - 02/2026</t>
  </si>
  <si>
    <t>RP0232026</t>
  </si>
  <si>
    <t>REEMBOLSO REFERENTE A SPOTIFY DAS CASAS ARCOS E LOVE - 02/2026</t>
  </si>
  <si>
    <t xml:space="preserve"> LOCACAO DE EQUIPAMENTOS - LOCACAO MAQUINA DE CAFE - 02/2026</t>
  </si>
  <si>
    <t>RP0022026</t>
  </si>
  <si>
    <t xml:space="preserve"> ASSESSORIA DE IMPRENSA - 02/2026</t>
  </si>
  <si>
    <t>RP0332026</t>
  </si>
  <si>
    <t>GOOGLE - 02/2026</t>
  </si>
  <si>
    <t>ALIMENTACAO DE FUNCIONARIO - CARTAO BLACK - 02/2026</t>
  </si>
  <si>
    <t>AGUA/ ESGOTO - CONSUMO AGUA RESTAURANTE FIXO - 02/2026</t>
  </si>
  <si>
    <t>246</t>
  </si>
  <si>
    <t>SISTEMA BLUE ME - 02/2026</t>
  </si>
  <si>
    <t>ALUGUEL FIXO BAR - 02/2026</t>
  </si>
  <si>
    <t>670</t>
  </si>
  <si>
    <t>DEDETIZACAO E CONTROLE DE PRAGAS - 02/2026</t>
  </si>
  <si>
    <t>ALUGUEL - BAR DE CIMA E COZINHA - 02/2026</t>
  </si>
  <si>
    <t>671</t>
  </si>
  <si>
    <t>DEDETIZACAO E CONTROLE DE PRAGAS EXTERNA - 02/2026</t>
  </si>
  <si>
    <t>CONSUMO LUZ - BAR FIXO - 02/2026</t>
  </si>
  <si>
    <t>9022864531</t>
  </si>
  <si>
    <t>LOCACAO DE EQUIPAMENTOS FIXO - ECAD - 02/2026</t>
  </si>
  <si>
    <t>CONSUMO LUZ - RESTAURANTE FIXO - 02/2026</t>
  </si>
  <si>
    <t>1082</t>
  </si>
  <si>
    <t>LOCACAO DE EQUIPAMENTOS - 3 MAQUINAS DE GELO 02/2026</t>
  </si>
  <si>
    <t>2028454243</t>
  </si>
  <si>
    <t>INTERNET SPO-816OUH4OFH-013 - NOVA HF BAR E EVENTOS SN LTDA - 02/2026</t>
  </si>
  <si>
    <t>RP0392026</t>
  </si>
  <si>
    <t>AGUA/ESGOTO - VARIAVEL - 02/2026</t>
  </si>
  <si>
    <t>RP0402026</t>
  </si>
  <si>
    <t>ALUGUEL DE IMOVEIS - VARIAVEL - 02/2026</t>
  </si>
  <si>
    <t>20560639887</t>
  </si>
  <si>
    <t>FACEBOOK - INVESTIMENTO EM TRAFEGO - 02/2026</t>
  </si>
  <si>
    <t>7707268</t>
  </si>
  <si>
    <t xml:space="preserve">(+/-) RECEITAS/ DESPESAS FINANCEIRAS (TARIFA MENSAL TEMPUS KAMINO) - 02/2026
</t>
  </si>
  <si>
    <t>1048905</t>
  </si>
  <si>
    <t>LOCACAO DE EQUIPAMENTOS - LOCACAO DE MAQUINA DE AGUA SEMPREPURA - SALAO DOURADO 02/2026</t>
  </si>
  <si>
    <t>PAISAGISMO/JARDINAGEM - BOTANICA 02/2026</t>
  </si>
  <si>
    <t>177606</t>
  </si>
  <si>
    <t xml:space="preserve">ASSESSORIA GERAL - MENSALIDADE ABRASEL - 02/2026
</t>
  </si>
  <si>
    <t>356</t>
  </si>
  <si>
    <t xml:space="preserve">AGENCIA DE PROPAGANDA - SERVICOS PRESTADOS MARKETING - 02/2026
</t>
  </si>
  <si>
    <t>1048903</t>
  </si>
  <si>
    <t xml:space="preserve">LOCACAO DE EQUIPAMENTOS - LOCACAO DE MAQUINA DE AGUA SEMPREPURA E CILINDRO DE CO2 - SALAO ARCOS 02/2026
</t>
  </si>
  <si>
    <t>150 022026</t>
  </si>
  <si>
    <t>FALAE - 02/2026</t>
  </si>
  <si>
    <t>1869</t>
  </si>
  <si>
    <t>SISTEMA BTAGS ETIQUETAS - 02/2026</t>
  </si>
  <si>
    <t>140.739.785</t>
  </si>
  <si>
    <t>GAS DE COZINHA - INSTALACAO 31341853 - 02/2026</t>
  </si>
  <si>
    <t>520019 022026</t>
  </si>
  <si>
    <t>3247</t>
  </si>
  <si>
    <t>ASSESSORIA GERAL - INVENTARIO - 02/2026</t>
  </si>
  <si>
    <t>RP0292026</t>
  </si>
  <si>
    <t>HONORARIOS ADVOCATICIOS - 02/2026</t>
  </si>
  <si>
    <t>11931 022026</t>
  </si>
  <si>
    <t>1943</t>
  </si>
  <si>
    <t>PRESTACAO SERVICO NUTRICIONISTA - HONORARIOS + EXTRAS - 02/2026</t>
  </si>
  <si>
    <t>3726</t>
  </si>
  <si>
    <t>MANUTENCAO EM GERAL - PREVENTIVA - 01/2026</t>
  </si>
  <si>
    <t>75868 022026</t>
  </si>
  <si>
    <t>PRODUCAO GRAFICA - CONTRATACAO VIDEOMAKER FIXO - 02/2026</t>
  </si>
  <si>
    <t>15112 022026</t>
  </si>
  <si>
    <t>RP0412026</t>
  </si>
  <si>
    <t>LALAMOVE - 02/2026</t>
  </si>
  <si>
    <t>RP0222026</t>
  </si>
  <si>
    <t>REEMBOLSO - FONE DE OUVIDO RADIOS - 01/2026</t>
  </si>
  <si>
    <t xml:space="preserve"> REEMBOLSO - UBER - 01/2026</t>
  </si>
  <si>
    <t>T-38422</t>
  </si>
  <si>
    <t>REPOSICAO DE GAS - 1 CILINDRO - 01/2026</t>
  </si>
  <si>
    <t>REEMBOLSO - LOCACAO UTENCILIOS - 01/2026</t>
  </si>
  <si>
    <t>Rebate de taxa referente ao mês 1</t>
  </si>
  <si>
    <t>2836</t>
  </si>
  <si>
    <t>MANGUEIRA DE METAL - 12/2025</t>
  </si>
  <si>
    <t>2809</t>
  </si>
  <si>
    <t>GAS ACETILENO - 12/2025</t>
  </si>
  <si>
    <t>37090</t>
  </si>
  <si>
    <t>LOCACAO DE UTENSILIOS - 01/2026</t>
  </si>
  <si>
    <t>CACHE MUSICOS E ARTISTAS DIA 23,24,30,31/01 - 01/2026</t>
  </si>
  <si>
    <t xml:space="preserve">  ALELO - 01/2026</t>
  </si>
  <si>
    <t xml:space="preserve">  TICKET - 01/2026</t>
  </si>
  <si>
    <t xml:space="preserve">  SODEXO - 01/2026</t>
  </si>
  <si>
    <t>JAN2026</t>
  </si>
  <si>
    <t>01 COFINS - FATURAMENTO/PJ EM GERAL
PA:01/2026 Vencimento:25/02/2026</t>
  </si>
  <si>
    <t>02 PIS - FATURAMENTO - PJ EM GERAL
PA:01/2026 Vencimento:25/02/2026</t>
  </si>
  <si>
    <t xml:space="preserve">  INSS Segurados</t>
  </si>
  <si>
    <t>INSS Patronal</t>
  </si>
  <si>
    <t>965</t>
  </si>
  <si>
    <t>06 IRRF - REMUNER SERV PRESTADOS POR PJ
PA:01/2026 Vencimento:20/02/2026</t>
  </si>
  <si>
    <t>4429 012026</t>
  </si>
  <si>
    <t>3/60</t>
  </si>
  <si>
    <t>3393 012026</t>
  </si>
  <si>
    <t xml:space="preserve">PEDIDO NAO FEITO - 6100
</t>
  </si>
  <si>
    <t>2765 012026</t>
  </si>
  <si>
    <t>6392 012026</t>
  </si>
  <si>
    <t>150 012026</t>
  </si>
  <si>
    <t>FALAE - 01/2026</t>
  </si>
  <si>
    <t>2110</t>
  </si>
  <si>
    <t>Processo de elaboração e registro das Atas de Dividendos em 12/2025</t>
  </si>
  <si>
    <t>220 012026</t>
  </si>
  <si>
    <t>10560 012026</t>
  </si>
  <si>
    <t>4198 012026</t>
  </si>
  <si>
    <t>10390 012026</t>
  </si>
  <si>
    <t>RP0082026</t>
  </si>
  <si>
    <t>CUSTOS EXTRAS SERVICOS PRESTADOS - 01/2026</t>
  </si>
  <si>
    <t xml:space="preserve"> 729475003</t>
  </si>
  <si>
    <t>MAO DE OBRA EXTRA - PERIODO 19/01 A 25/01 - 01/2026</t>
  </si>
  <si>
    <t xml:space="preserve"> 729479570</t>
  </si>
  <si>
    <t>MAO DE OBRA EXTRA THEATRO - PERIODO 19/01 A 25/01 - 01/2026</t>
  </si>
  <si>
    <t>AHMAR BOMBAS E FERRAGENS LTDA</t>
  </si>
  <si>
    <t>RP0062026</t>
  </si>
  <si>
    <t xml:space="preserve"> COMPRA BOMBA DE AGUA - 01/2025</t>
  </si>
  <si>
    <t>26834 012026</t>
  </si>
  <si>
    <t>10965</t>
  </si>
  <si>
    <t>PRODUCAO CARDAPIO BEBIDAS - 01/2026</t>
  </si>
  <si>
    <t>724374480</t>
  </si>
  <si>
    <t>MAO DE OBRA EXTRA - PERIODO 12/01 A 18/01 - 01/2026</t>
  </si>
  <si>
    <t>49 012026</t>
  </si>
  <si>
    <t xml:space="preserve">CACHE MUSICOS E ARTISTAS DIA 09,10,16,17/01 - 01/2026
</t>
  </si>
  <si>
    <t>2490 012026</t>
  </si>
  <si>
    <t>42 012026</t>
  </si>
  <si>
    <t xml:space="preserve"> ALIMENTACAO FUNCIONARIO - 6100
</t>
  </si>
  <si>
    <t>849 012026</t>
  </si>
  <si>
    <t>4342 012026</t>
  </si>
  <si>
    <t>13053 012026</t>
  </si>
  <si>
    <t>INTERNET SPO-816OUH4OFH-013 - NOVA HF BAR E EVENTOS SN LTDA - 01/2026</t>
  </si>
  <si>
    <t>17325</t>
  </si>
  <si>
    <t>COLETA DE LIXO - 01/2026</t>
  </si>
  <si>
    <t>12943 012026</t>
  </si>
  <si>
    <t>COMPL DE SPTRANS COMP. 01/2026</t>
  </si>
  <si>
    <t>0000 012026</t>
  </si>
  <si>
    <t xml:space="preserve"> 01/2026 - Pedido Demissão - 26/01/2026 - Rescisão Zerada, devido o Blue Me não permitir o lançamento do valor 0,00 coloquei R$ 0,01.</t>
  </si>
  <si>
    <t>62341649</t>
  </si>
  <si>
    <t>ASSISTENCIA MEDICA - 01/2026 - Período de Cobertura: Inicial: 10/01/2026 Final: 09/02/2026</t>
  </si>
  <si>
    <t>17341 012026</t>
  </si>
  <si>
    <t>VT AESA 01/2026</t>
  </si>
  <si>
    <t>404312 012026</t>
  </si>
  <si>
    <t>01/2026 - TÉRMINO DE CONTRATO - 31/01/2026</t>
  </si>
  <si>
    <t>30294 012026</t>
  </si>
  <si>
    <t xml:space="preserve">01/2026 FGTS RESCISÓRIO </t>
  </si>
  <si>
    <t>AGUA/ ESGOTO - CONSUMO AGUA RESTAURANTE FIXO - 01/2026</t>
  </si>
  <si>
    <t>17729 012026</t>
  </si>
  <si>
    <t>INTERNET BOX 100GB EMP 4GB - 01/2026</t>
  </si>
  <si>
    <t>84784 012026</t>
  </si>
  <si>
    <t>TOP 01/2026</t>
  </si>
  <si>
    <t>712250491</t>
  </si>
  <si>
    <t xml:space="preserve"> LOCACAO DE EQUIPAMENTOS - EQUIPAMENTO DE CARBONATACAO - 01/2026</t>
  </si>
  <si>
    <t>RP0252026</t>
  </si>
  <si>
    <t>ALUGUEL DE IMOVEIS - VARIAVEL - 01/2026</t>
  </si>
  <si>
    <t>PAISAGISMO/JARDINAGEM - BOTANICA 01/2026</t>
  </si>
  <si>
    <t>11730</t>
  </si>
  <si>
    <t>LOCACAO RADIOS E FONES COMUNICACAO COM THEATRO - 01/2026</t>
  </si>
  <si>
    <t>ALUGUEL FIXO BAR - 01/2026</t>
  </si>
  <si>
    <t>3575</t>
  </si>
  <si>
    <t>RP0282026</t>
  </si>
  <si>
    <t>AGUA/ESGOTO - VARIAVEL - 01/2026</t>
  </si>
  <si>
    <t>5010</t>
  </si>
  <si>
    <t>LOCACAO DE EQUIPAMENTOS - IMPRESSORA - 01/2026</t>
  </si>
  <si>
    <t>RP1462025</t>
  </si>
  <si>
    <t>REEMBOLSO SEGURO PATRIMONIAL - APOLICE 150306 - PARC 6/6</t>
  </si>
  <si>
    <t>ALUGUEL - BAR DE CIMA E COZINHA - 01/2026</t>
  </si>
  <si>
    <t>CONSUMO LUZ - RESTAURANTE FIXO - 01/2026</t>
  </si>
  <si>
    <t>6854327621</t>
  </si>
  <si>
    <t>SEGURO DE VIDA - 24 VIDAS - 01/2026</t>
  </si>
  <si>
    <t>RP0012025</t>
  </si>
  <si>
    <t xml:space="preserve">ASSESSORIA DE IMPRENSA - 01/2026
</t>
  </si>
  <si>
    <t>CONSUMO LUZ - BAR FIXO - 01/2026</t>
  </si>
  <si>
    <t>8640 01012026</t>
  </si>
  <si>
    <t xml:space="preserve"> VT NOVO ADMITIDO 01.2026</t>
  </si>
  <si>
    <t>138.314.687</t>
  </si>
  <si>
    <t>GAS DE COZINHA - INSTALACAO 31341853 - 01/2026</t>
  </si>
  <si>
    <t>10315</t>
  </si>
  <si>
    <t>305</t>
  </si>
  <si>
    <t>SUPORTE DIGITAL - 12/2025</t>
  </si>
  <si>
    <t>DISPARO DE EMAILS (REEMBOLSO FACUNDO) - 01/2026</t>
  </si>
  <si>
    <t>39815 012026</t>
  </si>
  <si>
    <t>COMPLEMENTO DIFERENÇA VT COMP. 01/2026</t>
  </si>
  <si>
    <t>PJ 00232022 - LUNA FIORELLA PINTO SILVA</t>
  </si>
  <si>
    <t>DISTRATO LUNA FIORELLA 01.2026</t>
  </si>
  <si>
    <t>10075</t>
  </si>
  <si>
    <t>9022768220</t>
  </si>
  <si>
    <t>LOCACAO DE EQUIPAMENTOS FIXO - ECAD - 01/2026</t>
  </si>
  <si>
    <t xml:space="preserve"> LOCACAO DE EQUIPAMENTOS - LOCACAO MAQUINA DE CAFE - 01/2026</t>
  </si>
  <si>
    <t>RP0342026</t>
  </si>
  <si>
    <t>LALAMOVE - 01/2026</t>
  </si>
  <si>
    <t>656</t>
  </si>
  <si>
    <t>DEDETIZACAO E CONTROLE DE PRAGAS EXTERNA - 01/2026</t>
  </si>
  <si>
    <t>RP0102026</t>
  </si>
  <si>
    <t>HONORARIOS ADVOCATICIOS - 01/2026</t>
  </si>
  <si>
    <t>655</t>
  </si>
  <si>
    <t>DEDETIZACAO E CONTROLE DE PRAGAS - 01/2026</t>
  </si>
  <si>
    <t>0001-2026</t>
  </si>
  <si>
    <t>LOCACAO LAVADORA DE LOUCAS - 01/2026</t>
  </si>
  <si>
    <t>585772 012026</t>
  </si>
  <si>
    <t>SP TRANS COMP. 01/2026</t>
  </si>
  <si>
    <t>REEMBOLSO REFERENTE A SPOTIFY DAS CASAS ARCOS E LOVE - 01/2026</t>
  </si>
  <si>
    <t>3150</t>
  </si>
  <si>
    <t>ASSESSORIA GERAL - INVENTARIO - 01/2026</t>
  </si>
  <si>
    <t>RP0242026</t>
  </si>
  <si>
    <t>SERVICO DE SEGURANCA - PERIODO 16/01 A 31/01/2026 - 01/2026</t>
  </si>
  <si>
    <t>232</t>
  </si>
  <si>
    <t>SISTEMA BLUE ME - 01/2026</t>
  </si>
  <si>
    <t>72190</t>
  </si>
  <si>
    <t>SMS POS PAGO - 01/2026</t>
  </si>
  <si>
    <t>CLIENTE OCULTO - 01/2026</t>
  </si>
  <si>
    <t>05</t>
  </si>
  <si>
    <t>ALIMENTACAO DE FUNCIONARIO - CARTAO BLACK - 01/2026</t>
  </si>
  <si>
    <t>GOMES D ELIA EQUIP. HIGIENE LTDA - WESCO</t>
  </si>
  <si>
    <t>187530</t>
  </si>
  <si>
    <t>LOCACAO DE EQUIPAMENTOS - DISPENSER FIO DENTAL, ODORIZADOR, ESSENCIAS - 01/2026</t>
  </si>
  <si>
    <t>RP0092026</t>
  </si>
  <si>
    <t>GOOGLE - 01/2026 PIX 00020101021226740014br.gov.bcb.pix2552pix.ebanx.com/qr/v2/B4DD9291F7563DFD2F1FE0F682314A2C5204000053039865802BR5925Google Brasil Internet LT6009SAO PAULO62070503***630485E1</t>
  </si>
  <si>
    <t>323</t>
  </si>
  <si>
    <t xml:space="preserve"> SUPORTE DIGITAL - 01/2026</t>
  </si>
  <si>
    <t>PJ 00472024 ALESSANDRA TELES DINIZ</t>
  </si>
  <si>
    <t>REC DISTRATO</t>
  </si>
  <si>
    <t>DISTRATO ALESSANDRA 01/2026</t>
  </si>
  <si>
    <t>719047332</t>
  </si>
  <si>
    <t xml:space="preserve">MAO DE OBRA EXTRA - PERIODO 05/01 A 11/01 - 01/2026
</t>
  </si>
  <si>
    <t>1881</t>
  </si>
  <si>
    <t>PRESTACAO SERVICO NUTRICIONISTA - HONORARIOS + EXTRAS - 01/2026</t>
  </si>
  <si>
    <t>1705</t>
  </si>
  <si>
    <t>SISTEMA BTAGS ETIQUETAS - 01/2026</t>
  </si>
  <si>
    <t>800199756337589</t>
  </si>
  <si>
    <t>RP0112026</t>
  </si>
  <si>
    <t>SERVICO DE SEGURANCA - PERIODO 01/01 A 15/01/2026 - 01/2026</t>
  </si>
  <si>
    <t>173736</t>
  </si>
  <si>
    <t>ASSESSORIA GERAL - MENSALIDADE ABRASEL - 01/2026</t>
  </si>
  <si>
    <t>PRODUCAO GRAFICA - CONTRATACAO VIDEOMAKER FIXO - 01/2026</t>
  </si>
  <si>
    <t>8266</t>
  </si>
  <si>
    <t>(+/-) RECEITAS/ DESPESAS FINANCEIRAS (TARIFA MENSAL TEMPUS KAMINO) - 01/2026</t>
  </si>
  <si>
    <t>GESTAO DE DOMINIO - 01/2026</t>
  </si>
  <si>
    <t>1048381</t>
  </si>
  <si>
    <t>351</t>
  </si>
  <si>
    <t xml:space="preserve">AGENCIA DE PROPAGANDA - SERVICOS PRESTADOS MARKETING - 01/2026
</t>
  </si>
  <si>
    <t>1048379</t>
  </si>
  <si>
    <t>28500 012026</t>
  </si>
  <si>
    <t xml:space="preserve">01/2026 - Guia Contribuição Assistencial </t>
  </si>
  <si>
    <t>70</t>
  </si>
  <si>
    <t>69</t>
  </si>
  <si>
    <t xml:space="preserve">SALÁIO PJ </t>
  </si>
  <si>
    <t xml:space="preserve">  COMISSAO DE VENDA COMP. 01/2026</t>
  </si>
  <si>
    <t>29</t>
  </si>
  <si>
    <t>GORJETA REFERENTE 22/12/2025 A 21/01/2026</t>
  </si>
  <si>
    <t>734730986</t>
  </si>
  <si>
    <t>MAO DE OBRA EXTRA - PERIODO 26/01 A 01/02 - 01/2026</t>
  </si>
  <si>
    <t>734788111</t>
  </si>
  <si>
    <t xml:space="preserve">MAO DE OBRA EXTRA THEATRO - PERIODO 26/01 A 01/02 - 01/2026
</t>
  </si>
  <si>
    <t>137</t>
  </si>
  <si>
    <t xml:space="preserve"> GORJETA REFERENTE 22/12/2025 A 21/01/2026</t>
  </si>
  <si>
    <t>302</t>
  </si>
  <si>
    <t>ND09-2026</t>
  </si>
  <si>
    <t xml:space="preserve"> ASSESSORIA RH - 12/2025</t>
  </si>
  <si>
    <t>26</t>
  </si>
  <si>
    <t>6770</t>
  </si>
  <si>
    <t xml:space="preserve"> ASSESSORIA RH - 01/2026</t>
  </si>
  <si>
    <t>136</t>
  </si>
  <si>
    <t>RP0212026</t>
  </si>
  <si>
    <t xml:space="preserve">DIVIDENDOS - 01/2026
</t>
  </si>
  <si>
    <t>FABRICA DE BARES PARTICIPACOES LTDA</t>
  </si>
  <si>
    <t>RP0202026</t>
  </si>
  <si>
    <t xml:space="preserve"> Gorjeta de 22/12/2025 a 21/01/2026</t>
  </si>
  <si>
    <t>RP0132026</t>
  </si>
  <si>
    <t>LALAMOVE - 12/2025</t>
  </si>
  <si>
    <t>4905</t>
  </si>
  <si>
    <t>LOCACAO DE EQUIPAMENTOS - IMPRESSORA - 12/2025</t>
  </si>
  <si>
    <t>899928196731</t>
  </si>
  <si>
    <t>INTERNET SPO-816OUH4OFH-013 - NOVA HF BAR E EVENTOS SN LTDA - 12/2025</t>
  </si>
  <si>
    <t xml:space="preserve"> CRSF - (MACRO CONTABILIDADE) - 01/2024</t>
  </si>
  <si>
    <t>MACHINE SEGURANCA PATRIMONIAL LTDA</t>
  </si>
  <si>
    <t>FAT 82</t>
  </si>
  <si>
    <t>SERVICO DE SEGURANCA - PERIODO 16/12 A 31/12/2025 - 12/2025</t>
  </si>
  <si>
    <t>713372842</t>
  </si>
  <si>
    <t>MAO DE OBRA EXTRA - PERIODO 29/12 A 30/12 - 12/2025</t>
  </si>
  <si>
    <t>11579</t>
  </si>
  <si>
    <t>LOCACAO RADIOS E FONES COMUNICACAO COM THEATRO 15/12 A 31/12 - 12/2025</t>
  </si>
  <si>
    <t>186601</t>
  </si>
  <si>
    <t xml:space="preserve">LOCACAO DE EQUIPAMENTOS - DISPENSER FIO DENTAL, ODORIZADOR, ESSENCIAS - 12/2025
</t>
  </si>
  <si>
    <t>RP2142025</t>
  </si>
  <si>
    <t>REEMBOLSO - CONTRATACAO DA NOVA FERRAMENTA DE IA - 12/2025</t>
  </si>
  <si>
    <t>REEMBOLSO - EVENTO FUTURE BRAND - 12/2025</t>
  </si>
  <si>
    <t>REEMBOLSO - MANUTENCAO BANHEIRO - 12/2025</t>
  </si>
  <si>
    <t xml:space="preserve">   GESTAO DE DOMINIO - 12/2025</t>
  </si>
  <si>
    <t>17198</t>
  </si>
  <si>
    <t>COLETA DE LIXO - 12/2025</t>
  </si>
  <si>
    <t>DEZ2025</t>
  </si>
  <si>
    <t>285000 122025</t>
  </si>
  <si>
    <t xml:space="preserve">12/2025 </t>
  </si>
  <si>
    <t>COMISSÃO DE EVENTOS COMP. 12/2025</t>
  </si>
  <si>
    <t xml:space="preserve">RD GESTAO E SISTEMAS S.A </t>
  </si>
  <si>
    <t xml:space="preserve">  DISPARO DE EMAILS (REEMBOLSO FACUNDO) - 07/2025</t>
  </si>
  <si>
    <t>4º Trimestre</t>
  </si>
  <si>
    <t xml:space="preserve"> 01 IRPJ - LUCRO PRESUMIDO
PA:4º Trimestre/2025 Vencimento:30/01/2026</t>
  </si>
  <si>
    <t>Taxa Sobre Adquirência Integrada</t>
  </si>
  <si>
    <t xml:space="preserve"> 01 CSLL - LUCRO PRESUMIDO OU ARBITRADO - ENTIDADE PA:4º Trimestre/2025 Vencimento:30/01/2026</t>
  </si>
  <si>
    <t xml:space="preserve"> PIS </t>
  </si>
  <si>
    <t>Rebate de taxa referente ao mês 12</t>
  </si>
  <si>
    <t>2068</t>
  </si>
  <si>
    <t>CROWE CONTRATO M138/24B (RECUPERAÇÃO DE CRÉDITO) - 12/2025</t>
  </si>
  <si>
    <t>85976</t>
  </si>
  <si>
    <t>EXAMES PERIÓDICOS</t>
  </si>
  <si>
    <t>NOV2025</t>
  </si>
  <si>
    <t>07 RET DE CONTRIBUICOES PAGT PJ A PJ DE DIR PRIV
PA:11/2025 Vencimento:19/12/2025</t>
  </si>
  <si>
    <t xml:space="preserve"> Pagamento de bônus referente ao atingimento das metas do trimestre (outubro-novembro-dezembro de 2025). CAMPANHAS DE VENDAS - 4º TRIMESTRE 2025.</t>
  </si>
  <si>
    <t>T-37416</t>
  </si>
  <si>
    <t>REPOSICAO DE GAS - 2 CILINDROS - 12/2025</t>
  </si>
  <si>
    <t>2/60</t>
  </si>
  <si>
    <t>687124496</t>
  </si>
  <si>
    <t>FALAE - 12/2025</t>
  </si>
  <si>
    <t>250590349521920</t>
  </si>
  <si>
    <t>DARE referente a Ata Grupo Fabrica de Bares</t>
  </si>
  <si>
    <t>7498 122025</t>
  </si>
  <si>
    <t>709360344</t>
  </si>
  <si>
    <t>MAO DE OBRA EXTRA - PERIODO 22/12 A 28/12 - 12/2025</t>
  </si>
  <si>
    <t>720 122025</t>
  </si>
  <si>
    <t>10919</t>
  </si>
  <si>
    <t>PRODUCAO CARDAPIOS - 12/2025</t>
  </si>
  <si>
    <t>HNK BR IND DE BEBIDAS</t>
  </si>
  <si>
    <t>123966</t>
  </si>
  <si>
    <t>FALTA ID E NF COM O DESCRITIVO DOS PRODUTOS</t>
  </si>
  <si>
    <t>167835</t>
  </si>
  <si>
    <t>ASSESSORIA GERAL - MENSALIDADE ABRASEL - 12/2025</t>
  </si>
  <si>
    <t xml:space="preserve">DESENTUPIMENTO DE RALO DE ESGOTO - 12/2025
</t>
  </si>
  <si>
    <t>SKYNOTE INFORMATICA E ASSISTENCIA TECNICA</t>
  </si>
  <si>
    <t>Manutenção de notebook Laísa MKT Arcos</t>
  </si>
  <si>
    <t>BOL 776067405417497</t>
  </si>
  <si>
    <t>FACEBOOK - INVESTIMENTO EM TRAFEGO - 12/2025</t>
  </si>
  <si>
    <t>ALINE MARTINS JARDIM</t>
  </si>
  <si>
    <t>3091 122025</t>
  </si>
  <si>
    <t>PEDIDO DE EMERGENCIA - 6100</t>
  </si>
  <si>
    <t>540 122025</t>
  </si>
  <si>
    <t>CHRONUS EMPREENDIMENTOS IMOBILIARIOS S.A</t>
  </si>
  <si>
    <t>DEVOLUCAO DE PIX INDEVIDO, CLIENTE DE EVENTOS PAGOU O DUPLICADO O VALOR - ID DE EVENTOS 1.553</t>
  </si>
  <si>
    <t>2892</t>
  </si>
  <si>
    <t>LIMPEZA CAIXA D'AGUA - 12/2025</t>
  </si>
  <si>
    <t>59280 122025</t>
  </si>
  <si>
    <t>RP 210-2025</t>
  </si>
  <si>
    <t>REEMBOLSO REFERENTE A SPOTIFY DAS CASAS ARCOS E LOVE - 07/2025</t>
  </si>
  <si>
    <t>71309810</t>
  </si>
  <si>
    <t>(+/-) RECEITAS/ DESPESAS FINANCEIRAS (TARIFA MENSAL TEMPUS KAMINO) - 02/2025</t>
  </si>
  <si>
    <t>5418 122025</t>
  </si>
  <si>
    <t>29429 122025</t>
  </si>
  <si>
    <t>SEGURO DE VIDA - 24 VIDAS - 12/2025</t>
  </si>
  <si>
    <t>20 122025</t>
  </si>
  <si>
    <t>PRODUCAO EVENTO - 6100</t>
  </si>
  <si>
    <t>CECILIA TSUYACO ARAKI SILVA LTDA</t>
  </si>
  <si>
    <t>382911</t>
  </si>
  <si>
    <t>FALTA ID, PRODUTO NAO ENCONTRADO NO VMARKET</t>
  </si>
  <si>
    <t>AKASHIA FLORA COMÉRCIO IMPORTAÇÃO E EXPORTAÇÃO DE PROTUDOS NATURAIS</t>
  </si>
  <si>
    <t>A VISTA 04122025</t>
  </si>
  <si>
    <t xml:space="preserve"> A VISTA - CARTA NOVA</t>
  </si>
  <si>
    <t>A VISTA 03122025</t>
  </si>
  <si>
    <t>122025-1</t>
  </si>
  <si>
    <t>DIVIDENDOS 12/2025-1</t>
  </si>
  <si>
    <t>100 122025</t>
  </si>
  <si>
    <t>6170 122025</t>
  </si>
  <si>
    <t>17 122025</t>
  </si>
  <si>
    <t>RP2172025</t>
  </si>
  <si>
    <t>AGUA/ESGOTO - VARIAVEL - 12/2025</t>
  </si>
  <si>
    <t>RP0022025</t>
  </si>
  <si>
    <t>ALUGUEL FIXO BAR - 12/2025</t>
  </si>
  <si>
    <t>RP0032025</t>
  </si>
  <si>
    <t>ALUGUEL - BAR DE CIMA E COZINHA - 12/2025</t>
  </si>
  <si>
    <t>3398</t>
  </si>
  <si>
    <t>MANUTENCAO EM GERAL - PREVENTIVA - 12/2025</t>
  </si>
  <si>
    <t>1047907</t>
  </si>
  <si>
    <t>LOCACAO DE EQUIPAMENTOS - LOCACAO DE MAQUINA DE AGUA SEMPREPURA - SALAO DOURADO 12/2025</t>
  </si>
  <si>
    <t>1796</t>
  </si>
  <si>
    <t>PRESTACAO SERVICO NUTRICIONISTA - HONORARIOS + EXTRAS 12/2025</t>
  </si>
  <si>
    <t>AGENCIA DE PROPAGANDA - SERVICOS PRESTADOS MARKETING 12/2025</t>
  </si>
  <si>
    <t>AGUA/ ESGOTO - CONSUMO AGUA RESTAURANTE FIXO - 12/2025</t>
  </si>
  <si>
    <t>RP2112025</t>
  </si>
  <si>
    <t xml:space="preserve">HONORARIOS ADVOCATICIOS - 12/2025
</t>
  </si>
  <si>
    <t>PAISAGISMO/JARDINAGEM - BOTANICA 12/2025</t>
  </si>
  <si>
    <t>RP0042025</t>
  </si>
  <si>
    <t>CONSUMO LUZ - BAR FIXO - 12/2025</t>
  </si>
  <si>
    <t>RP0052025</t>
  </si>
  <si>
    <t>CONSUMO LUZ - RESTAURANTE FIXO - 12/2025</t>
  </si>
  <si>
    <t>REEMBOLSO SEGURO PATRIMONIAL - APOLICE 150306 - PARC 5/6</t>
  </si>
  <si>
    <t>RP006-2025</t>
  </si>
  <si>
    <t>ASSISTENCIA MEDICA - REPASSE CONVENIO VANESSA - REF 12/2025</t>
  </si>
  <si>
    <t>67340</t>
  </si>
  <si>
    <t>SISTEMAS GERAIS - PLANO AVANCADO 399 + LICENCA POWER BI ANUAL - 01/2026</t>
  </si>
  <si>
    <t>ISS - SERVIÇOS TOMADOS (SOLUÇÕES TECNICAS AMBIENTAIS)  - 01/2025</t>
  </si>
  <si>
    <t>ISS - SERVIÇOS PRESTADOS - 01/2025</t>
  </si>
  <si>
    <t xml:space="preserve"> IRRF - (MACRO) - 01/2025</t>
  </si>
  <si>
    <t>NELSON WILIANS E ADVOGADOS ASSOCIADOS - MATRIZ</t>
  </si>
  <si>
    <t>100629</t>
  </si>
  <si>
    <t>Honorarios Advocaticios - CRÉDITOS PREVIDENCIÁRIOS</t>
  </si>
  <si>
    <t>36</t>
  </si>
  <si>
    <t>CACHE MUSICOS E ARTISTAS DIA 19 E 20/12 - 12/2025</t>
  </si>
  <si>
    <t>B.TAGS - BETEL TREINAMENTOS EM SEGURANÇA ALIMENTAR LTDA</t>
  </si>
  <si>
    <t>1474</t>
  </si>
  <si>
    <t>SISTEMA BTAGS ETIQUETAS - 12/2025</t>
  </si>
  <si>
    <t>693306211</t>
  </si>
  <si>
    <t xml:space="preserve">LOCACAO DE EQUIPAMENTOS - EQUIPAMENTO DE CARBONATACAO </t>
  </si>
  <si>
    <t>MICHELLY ROSSI COUTO</t>
  </si>
  <si>
    <t>290</t>
  </si>
  <si>
    <t>CONSULTORA DE BAR - 12/2025</t>
  </si>
  <si>
    <t>PIX</t>
  </si>
  <si>
    <t>GOOGLE - 12/2025</t>
  </si>
  <si>
    <t>RP2162025</t>
  </si>
  <si>
    <t>ALUGUEL DE IMOVEIS - VARIAVEL -12/2025</t>
  </si>
  <si>
    <t>298</t>
  </si>
  <si>
    <t>PJ 00502024 THIAGO PINHEIRO DA SILVA</t>
  </si>
  <si>
    <t>803803 122025</t>
  </si>
  <si>
    <t>12.2025</t>
  </si>
  <si>
    <t>SOUSA QUIMICA PRODUTOS E MANUTENCAO DE L LOCAÇÃO</t>
  </si>
  <si>
    <t>12.2025-0067</t>
  </si>
  <si>
    <t>LOCACAO DE EQUIPAMENTOS - LOCACAO LAVADORA DE LOUCAS 12/2025</t>
  </si>
  <si>
    <t>216</t>
  </si>
  <si>
    <t xml:space="preserve">SISTEMA BLUE ME - 12/2025
</t>
  </si>
  <si>
    <t xml:space="preserve">PRODUCAO GRAFICA - CONTRATACAO VIDEOMAKER FIXO - 12/2025
</t>
  </si>
  <si>
    <t>17729 122025</t>
  </si>
  <si>
    <t>INTERNET BOX 100GB EMP 4GB - 12/2025</t>
  </si>
  <si>
    <t>2124123 132025</t>
  </si>
  <si>
    <t>13/2025 - INSS Patronal sobre 2ª parcela 13º  salário</t>
  </si>
  <si>
    <t>GORJETA COMP. 22/11 A 21/12</t>
  </si>
  <si>
    <t>921293 122025</t>
  </si>
  <si>
    <t>12/2025 - Pedido Demissão - Av. Trabalhado.</t>
  </si>
  <si>
    <t>REC 122025</t>
  </si>
  <si>
    <t>GRECIA STEFANY VASQUEZ CALDERON</t>
  </si>
  <si>
    <t>DISTRATO GRECIA 03/12</t>
  </si>
  <si>
    <t>CHEFE DE BAR</t>
  </si>
  <si>
    <t>SERVICO DE RESTAURACAO VITRAIS SALAO DOURADO - PARCELA 2/2 - 12/2025 (PAGAMENTO PARA O DIA 08.12 COMBINADO COM O FORNECEDOR)</t>
  </si>
  <si>
    <t>SERVICO DE RESTAURACAO VITRAIS SALAO DOURADO (ACRESCIMO DE 2 VITRAIS) - PARCELA 2/2 - 12/2025 (PAGAMENTO PARA O DIA 08.12 COMBINADO COM O FORNECEDOR)</t>
  </si>
  <si>
    <t>CACHE MUSICOS E ARTISTAS DIA 05, 06, 12 E 13/12 - 12/2025</t>
  </si>
  <si>
    <t>RP2132025</t>
  </si>
  <si>
    <t xml:space="preserve">SERVICO DE SEGURANCA - PERIODO 01/12 A 15/12/2025 - 12/2025
</t>
  </si>
  <si>
    <t>650352 132025</t>
  </si>
  <si>
    <t>13/2025 INSS Segurados sobre 2ª parcela 13º salário</t>
  </si>
  <si>
    <t>28500 112025</t>
  </si>
  <si>
    <t>11/2025 - Contribuição Assistencial</t>
  </si>
  <si>
    <t>657</t>
  </si>
  <si>
    <t>CLIENTE OCULTO - 12/2025</t>
  </si>
  <si>
    <t>134</t>
  </si>
  <si>
    <t>CRIACAO CARDAPIO EVENTO DISNEY - 12/2025</t>
  </si>
  <si>
    <t>9187</t>
  </si>
  <si>
    <t xml:space="preserve">CROWE - 1ª PARCELA ADICIONAL ANUAL </t>
  </si>
  <si>
    <t>696495720</t>
  </si>
  <si>
    <t>MAO DE OBRA EXTRA - PERIODO 01/12 A 07/12 - 12/2025</t>
  </si>
  <si>
    <t>696496517</t>
  </si>
  <si>
    <t>MAO DE OBRA EXTRA THEATRO - PERIODO 01/12 A 07/12 - 12/2025</t>
  </si>
  <si>
    <t>9903</t>
  </si>
  <si>
    <t xml:space="preserve">CROWE -  COMP 12/2025
</t>
  </si>
  <si>
    <t>T-37054</t>
  </si>
  <si>
    <t xml:space="preserve">REPOSICAO DE GAS - 3 CILINDROS - 12/2025
</t>
  </si>
  <si>
    <t>3074</t>
  </si>
  <si>
    <t xml:space="preserve">ASSESSORIA GERAL - INVENTARIO 12/2025
</t>
  </si>
  <si>
    <t>636</t>
  </si>
  <si>
    <t xml:space="preserve">DEDETIZACAO E CONTROLE DE PRAGAS EXTERNA - 12/2025
</t>
  </si>
  <si>
    <t>501879 122025</t>
  </si>
  <si>
    <t>12/2025 - Pedido Demissão</t>
  </si>
  <si>
    <t>RP010-2025</t>
  </si>
  <si>
    <t xml:space="preserve">LOCACAO DE EQUIPAMENTOS - LOCACAO MAQUINA DE CAFE - 12/2025
</t>
  </si>
  <si>
    <t>29429 112025</t>
  </si>
  <si>
    <t xml:space="preserve">SEGURO DE VIDA - 24 VIDAS - 11/2025
</t>
  </si>
  <si>
    <t>71638</t>
  </si>
  <si>
    <t xml:space="preserve">SMS POS PAGO - 11/2025
</t>
  </si>
  <si>
    <t>RP1992025</t>
  </si>
  <si>
    <t>ASSESSORIA DE IMPRENSA - 12/2025</t>
  </si>
  <si>
    <t>BOL 35188</t>
  </si>
  <si>
    <t>9726</t>
  </si>
  <si>
    <t xml:space="preserve">LOCACAO DE EQUIPAMENTOS - 3 MAQUINAS DE GELO 12/2025
</t>
  </si>
  <si>
    <t>JEANE DE FARIAS SCANFERLA</t>
  </si>
  <si>
    <t>657156 122025</t>
  </si>
  <si>
    <t>136820711</t>
  </si>
  <si>
    <t xml:space="preserve">GAS DE COZINHA - INSTALAÇÃO 31341853 </t>
  </si>
  <si>
    <t>9022685826</t>
  </si>
  <si>
    <t xml:space="preserve">LOCACAO DE EQUIPAMENTOS FIXO - ECAD - 12/2025
</t>
  </si>
  <si>
    <t>635</t>
  </si>
  <si>
    <t xml:space="preserve">DEDETIZACAO E CONTROLE DE PRAGAS 12/2025
</t>
  </si>
  <si>
    <t>593469 122025</t>
  </si>
  <si>
    <t>SPTRANS ARCOS COMP. 12/2025</t>
  </si>
  <si>
    <t>12943 122025</t>
  </si>
  <si>
    <t>SPTRANS COMPL. ARCOS COMP. 12/2025</t>
  </si>
  <si>
    <t>706040710</t>
  </si>
  <si>
    <t xml:space="preserve">MAO DE OBRA EXTRA - PERIODO 15/12 A 21/12 - 12/2025
</t>
  </si>
  <si>
    <t>706042491</t>
  </si>
  <si>
    <t xml:space="preserve">MAO DE OBRA EXTRA THEATRO - PERIODO 15/12 A 21/12 - 12/2025
</t>
  </si>
  <si>
    <t>35436</t>
  </si>
  <si>
    <t>LOCACAO DE UTENSILIOS EVENTO - 12/2025</t>
  </si>
  <si>
    <t>122934 122025</t>
  </si>
  <si>
    <t>TOP COMP. 12/2025</t>
  </si>
  <si>
    <t>15855 122025</t>
  </si>
  <si>
    <t>AESA COMP. 12/2025</t>
  </si>
  <si>
    <t>1047905</t>
  </si>
  <si>
    <t>LOCACAO DE EQUIPAMENTOS - LOCACAO DE MAQUINA DE AGUA SEMPREPURA E CILINDRO DE CO2 - SALAO ARCOS 12/2025</t>
  </si>
  <si>
    <t>99</t>
  </si>
  <si>
    <t>RP0142026</t>
  </si>
  <si>
    <t xml:space="preserve">ALIMENTACAO DE FUNCIONARIO - CARTAO BLACK - 12/2025 </t>
  </si>
  <si>
    <t>701330322</t>
  </si>
  <si>
    <t>MAO DE OBRA EXTRA - PERIODO 08/12 A 14/12 - 12/2025</t>
  </si>
  <si>
    <t>701332939</t>
  </si>
  <si>
    <t>MAO DE OBRA EXTRA THEATRO - PERIODO 08/12 A 14/12 - 12/2025</t>
  </si>
  <si>
    <t xml:space="preserve">12/2025
</t>
  </si>
  <si>
    <t>131</t>
  </si>
  <si>
    <t>7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</si>
  <si>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</si>
  <si>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</si>
  <si>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</si>
  <si>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</si>
  <si>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</si>
  <si>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</si>
  <si>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</si>
  <si>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</si>
  <si>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</si>
  <si>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</si>
  <si>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29922</t>
  </si>
  <si>
    <t>QUEIJARIA ATALAIA LTDA</t>
  </si>
  <si>
    <t>28859</t>
  </si>
  <si>
    <t xml:space="preserve">NOVA MIX </t>
  </si>
  <si>
    <t>2667209</t>
  </si>
  <si>
    <t>FG7 COMERCIO E DISTRIBUICAO DE BEBIDAS LTDA</t>
  </si>
  <si>
    <t>820433</t>
  </si>
  <si>
    <t>820435</t>
  </si>
  <si>
    <t>DISTRIBUIDORA E IMPORTADORA IRMAOS AVELINO S.A</t>
  </si>
  <si>
    <t>493838</t>
  </si>
  <si>
    <t>EMPORIO M&amp;L COMERCIO DE ALIM E BEBIDAS LTDA</t>
  </si>
  <si>
    <t>522326</t>
  </si>
  <si>
    <t>522348</t>
  </si>
  <si>
    <t>522324</t>
  </si>
  <si>
    <t>DO CHEF DISTRIBUIDORA DE ALIMENTOS LTDA</t>
  </si>
  <si>
    <t>2906</t>
  </si>
  <si>
    <t>395027</t>
  </si>
  <si>
    <t xml:space="preserve">FORTE ALIMENTOS COM. IMPORTAÇÃO LTDA </t>
  </si>
  <si>
    <t>382864</t>
  </si>
  <si>
    <t>CG FOOD´S DISTRIBUIDORA DE ALIMENTOS LTDA</t>
  </si>
  <si>
    <t>195003</t>
  </si>
  <si>
    <t>MARIO PEDRO FELICIANO - HORTIFRUTI</t>
  </si>
  <si>
    <t>482298</t>
  </si>
  <si>
    <t>DTK COMERCIO DE ALIMENTOS LTDA</t>
  </si>
  <si>
    <t>88618</t>
  </si>
  <si>
    <t>29077</t>
  </si>
  <si>
    <t xml:space="preserve">LEITERIA CABRIOLA FROMAGES DE CHEVRE LTDA </t>
  </si>
  <si>
    <t>51557</t>
  </si>
  <si>
    <t xml:space="preserve"> FAMIGERADA COMERCIO E EXPORTACAO DE BEBIDAS LTDA</t>
  </si>
  <si>
    <t>2343</t>
  </si>
  <si>
    <t>ANDREIA SANTOS FREITAS DUARTE</t>
  </si>
  <si>
    <t>2778</t>
  </si>
  <si>
    <t>BATARD PADARIA ARTESANAL LTDA</t>
  </si>
  <si>
    <t>14689</t>
  </si>
  <si>
    <t>SOUBIO BRASIL LTDA</t>
  </si>
  <si>
    <t>6813</t>
  </si>
  <si>
    <t>2748</t>
  </si>
  <si>
    <t>194262</t>
  </si>
  <si>
    <t>CEPEL COMERCIO DE PAPEIS E EMBALAGENS LTDA</t>
  </si>
  <si>
    <t>267247</t>
  </si>
  <si>
    <t>GIGIO COMÉRCIO DE PRODUTO ALIMENTICIOS LTDA</t>
  </si>
  <si>
    <t>22604</t>
  </si>
  <si>
    <t>KING COMERCIO E IMPORTACAO DE BEBIDAS LTDA</t>
  </si>
  <si>
    <t>128714</t>
  </si>
  <si>
    <t>MONTE ALTO ALIMENTOS LTDA</t>
  </si>
  <si>
    <t>182647</t>
  </si>
  <si>
    <t>WPP COMERCIO DE CARNES LTDA</t>
  </si>
  <si>
    <t>80410</t>
  </si>
  <si>
    <t>ATACADISTA KINGFOOD PRODUTOS ALIMENTICIO</t>
  </si>
  <si>
    <t>294667</t>
  </si>
  <si>
    <t>PROAUTO INDUSTRIA QUIMICA EIRELI</t>
  </si>
  <si>
    <t>159447</t>
  </si>
  <si>
    <t>245329</t>
  </si>
  <si>
    <t>521890</t>
  </si>
  <si>
    <t>88345</t>
  </si>
  <si>
    <t>AROUMAR DISTRIBUIDORA DE PRODUTOS ALIMENTICIOS LTDA</t>
  </si>
  <si>
    <t>1070298</t>
  </si>
  <si>
    <t>382462</t>
  </si>
  <si>
    <t>482016</t>
  </si>
  <si>
    <t>394863</t>
  </si>
  <si>
    <t>2832</t>
  </si>
  <si>
    <t>MARCOS SILVA DO NASCIMENTO</t>
  </si>
  <si>
    <t>1111</t>
  </si>
  <si>
    <t>GCT COMERCIO DE PRODUTOS ALIMENTICIOS LTDA</t>
  </si>
  <si>
    <t>12713</t>
  </si>
  <si>
    <t>521515</t>
  </si>
  <si>
    <t>OPA PRODUTOS ALIMENTICIOS LTDA</t>
  </si>
  <si>
    <t>3565</t>
  </si>
  <si>
    <t>481832</t>
  </si>
  <si>
    <t>2791</t>
  </si>
  <si>
    <t>394711</t>
  </si>
  <si>
    <t>AMBEV S. A. - CDD SAO PAULO</t>
  </si>
  <si>
    <t>248419</t>
  </si>
  <si>
    <t>DISTRIBUIDORA E IMPORTADORA IRMAOS AVELINO LTDA</t>
  </si>
  <si>
    <t>491739</t>
  </si>
  <si>
    <t xml:space="preserve">EDUARDO TAKESHI MURANAKA </t>
  </si>
  <si>
    <t>260711829</t>
  </si>
  <si>
    <t>PSSS LTDA</t>
  </si>
  <si>
    <t>BATALHA FABRICA DE PAES LTDA</t>
  </si>
  <si>
    <t>17618</t>
  </si>
  <si>
    <t xml:space="preserve">CAROLINA AMANCIO </t>
  </si>
  <si>
    <t>325</t>
  </si>
  <si>
    <t>12634</t>
  </si>
  <si>
    <t>DBN COMERCIO DE ALIMENTOS E BEBIDAS LTDA</t>
  </si>
  <si>
    <t>97926</t>
  </si>
  <si>
    <t>87354</t>
  </si>
  <si>
    <t xml:space="preserve">COMERCIAL IMPORTADORA E EXPORTADORA METAPUNTO LTDA </t>
  </si>
  <si>
    <t>45858</t>
  </si>
  <si>
    <t>87353</t>
  </si>
  <si>
    <t>293319</t>
  </si>
  <si>
    <t>GEOFFROY ALAIN MARIE DE LA CROIX DE CHEVRIERES DE SAYVE LTDA</t>
  </si>
  <si>
    <t>46082</t>
  </si>
  <si>
    <t>394509</t>
  </si>
  <si>
    <t>MEXBRA ALIMENTOS LTDA</t>
  </si>
  <si>
    <t>4572</t>
  </si>
  <si>
    <t>2684</t>
  </si>
  <si>
    <t>481480</t>
  </si>
  <si>
    <t>381295</t>
  </si>
  <si>
    <t>12444</t>
  </si>
  <si>
    <t>520793</t>
  </si>
  <si>
    <t>520786</t>
  </si>
  <si>
    <t xml:space="preserve">MS FRANGOS LTDA </t>
  </si>
  <si>
    <t>7081</t>
  </si>
  <si>
    <t>80272</t>
  </si>
  <si>
    <t>182318</t>
  </si>
  <si>
    <t>2697</t>
  </si>
  <si>
    <t xml:space="preserve">BGC COMERCIO DE UTENSILIOS </t>
  </si>
  <si>
    <t>2449</t>
  </si>
  <si>
    <t>158819</t>
  </si>
  <si>
    <t>480961</t>
  </si>
  <si>
    <t>394332</t>
  </si>
  <si>
    <t>2611</t>
  </si>
  <si>
    <t>481142</t>
  </si>
  <si>
    <t>380886</t>
  </si>
  <si>
    <t>12540</t>
  </si>
  <si>
    <t>FUNGO DE QUINTAL COMÉRCIO DE ALIMENTOS - ME</t>
  </si>
  <si>
    <t>144940</t>
  </si>
  <si>
    <t>COOPERATIVA DOS PRODUTORES DE OVOS - CPOVOS</t>
  </si>
  <si>
    <t>290467</t>
  </si>
  <si>
    <t>246133</t>
  </si>
  <si>
    <t>481597</t>
  </si>
  <si>
    <t>394602</t>
  </si>
  <si>
    <t>1069085</t>
  </si>
  <si>
    <t>ARTE GELATI SORVETES LTDA</t>
  </si>
  <si>
    <t>41919</t>
  </si>
  <si>
    <t>2663320</t>
  </si>
  <si>
    <t>159132</t>
  </si>
  <si>
    <t>521065</t>
  </si>
  <si>
    <t>520952</t>
  </si>
  <si>
    <t>2701</t>
  </si>
  <si>
    <t>14605</t>
  </si>
  <si>
    <t>193579</t>
  </si>
  <si>
    <t>DISTRIBUIDORA ARENA VIP COMERCIO DE BEBIDAS LTDA</t>
  </si>
  <si>
    <t>12393</t>
  </si>
  <si>
    <t>394006</t>
  </si>
  <si>
    <t>2545</t>
  </si>
  <si>
    <t xml:space="preserve">LEITERIA DELICARI INDUSTRIA E COMERCIO LTDA </t>
  </si>
  <si>
    <t>88861</t>
  </si>
  <si>
    <t>394200</t>
  </si>
  <si>
    <t>520018</t>
  </si>
  <si>
    <t>51306</t>
  </si>
  <si>
    <t>158817</t>
  </si>
  <si>
    <t>480931</t>
  </si>
  <si>
    <t>489123</t>
  </si>
  <si>
    <t>3532</t>
  </si>
  <si>
    <t>2714</t>
  </si>
  <si>
    <t>815065</t>
  </si>
  <si>
    <t>520316</t>
  </si>
  <si>
    <t>86720</t>
  </si>
  <si>
    <t>ZAHIL IMPORTADORA LTDA</t>
  </si>
  <si>
    <t>272442</t>
  </si>
  <si>
    <t>518826</t>
  </si>
  <si>
    <t>2672</t>
  </si>
  <si>
    <t>86101</t>
  </si>
  <si>
    <t>46032</t>
  </si>
  <si>
    <t>519644</t>
  </si>
  <si>
    <t>272533</t>
  </si>
  <si>
    <t>45694</t>
  </si>
  <si>
    <t>1067516</t>
  </si>
  <si>
    <t>80132</t>
  </si>
  <si>
    <t>36761</t>
  </si>
  <si>
    <t>36711</t>
  </si>
  <si>
    <t>36719</t>
  </si>
  <si>
    <t>36718</t>
  </si>
  <si>
    <t>36713</t>
  </si>
  <si>
    <t>480627</t>
  </si>
  <si>
    <t>2471</t>
  </si>
  <si>
    <t>811602</t>
  </si>
  <si>
    <t>379465</t>
  </si>
  <si>
    <t>2442</t>
  </si>
  <si>
    <t>2677</t>
  </si>
  <si>
    <t>3488</t>
  </si>
  <si>
    <t>379485</t>
  </si>
  <si>
    <t>45573</t>
  </si>
  <si>
    <t>51212</t>
  </si>
  <si>
    <t>4880445</t>
  </si>
  <si>
    <t>393920</t>
  </si>
  <si>
    <t>519179</t>
  </si>
  <si>
    <t>REBAL COMERCIAL LTDA</t>
  </si>
  <si>
    <t>303279</t>
  </si>
  <si>
    <t>12379</t>
  </si>
  <si>
    <t>128406</t>
  </si>
  <si>
    <t>NOVA COMERCIAL PESCADOS LTDA</t>
  </si>
  <si>
    <t>34560</t>
  </si>
  <si>
    <t>2659782</t>
  </si>
  <si>
    <t>NA MORADA INDÚSTRIA E COMÉRCIO LTDA</t>
  </si>
  <si>
    <t>296885</t>
  </si>
  <si>
    <t>294</t>
  </si>
  <si>
    <t>CASANDRA DEVOTTO</t>
  </si>
  <si>
    <t>189</t>
  </si>
  <si>
    <t>296725</t>
  </si>
  <si>
    <t>2658894</t>
  </si>
  <si>
    <t>260711773</t>
  </si>
  <si>
    <t>14557</t>
  </si>
  <si>
    <t xml:space="preserve">BELLNAY PAES ARTESANAIS LTDA </t>
  </si>
  <si>
    <t>2902</t>
  </si>
  <si>
    <t>16956</t>
  </si>
  <si>
    <t>85210</t>
  </si>
  <si>
    <t>192691</t>
  </si>
  <si>
    <t>182043</t>
  </si>
  <si>
    <t>484734</t>
  </si>
  <si>
    <t>PARAMU COMERCIO E REPRESENTACAO DE PRODUTOS ALIMENTICIOS</t>
  </si>
  <si>
    <t>18238</t>
  </si>
  <si>
    <t>34422</t>
  </si>
  <si>
    <t>260711734</t>
  </si>
  <si>
    <t>296523</t>
  </si>
  <si>
    <t>237</t>
  </si>
  <si>
    <t>14492</t>
  </si>
  <si>
    <t>2901</t>
  </si>
  <si>
    <t>181874</t>
  </si>
  <si>
    <t>518925</t>
  </si>
  <si>
    <t>518943</t>
  </si>
  <si>
    <t>518869</t>
  </si>
  <si>
    <t>12326</t>
  </si>
  <si>
    <t xml:space="preserve">HNK BR INDUSTRIA DE BEBIDAS </t>
  </si>
  <si>
    <t>240081</t>
  </si>
  <si>
    <t>18174</t>
  </si>
  <si>
    <t>28090</t>
  </si>
  <si>
    <t>486753</t>
  </si>
  <si>
    <t>LEITESOL INDUSTRIA E COMERCIO</t>
  </si>
  <si>
    <t>750891</t>
  </si>
  <si>
    <t>291517</t>
  </si>
  <si>
    <t>34361</t>
  </si>
  <si>
    <t>393761</t>
  </si>
  <si>
    <t>480197</t>
  </si>
  <si>
    <t>2388</t>
  </si>
  <si>
    <t>296407</t>
  </si>
  <si>
    <t>DOMO - PRODUTOS ORIENTAIS LTDA.</t>
  </si>
  <si>
    <t>158414</t>
  </si>
  <si>
    <t>181818</t>
  </si>
  <si>
    <t>480003</t>
  </si>
  <si>
    <t>PAPELNAP COMERCIO DE ARTIGOSDESCARTAVEIS LTDA</t>
  </si>
  <si>
    <t>1245</t>
  </si>
  <si>
    <t>272085</t>
  </si>
  <si>
    <t>518494</t>
  </si>
  <si>
    <t>1066132</t>
  </si>
  <si>
    <t>84746</t>
  </si>
  <si>
    <t>84745</t>
  </si>
  <si>
    <t>11526</t>
  </si>
  <si>
    <t>128159</t>
  </si>
  <si>
    <t>DISTRIBUIDORA DPRO LTDA</t>
  </si>
  <si>
    <t>396703</t>
  </si>
  <si>
    <t>479939</t>
  </si>
  <si>
    <t>2309</t>
  </si>
  <si>
    <t>393531</t>
  </si>
  <si>
    <t>191950</t>
  </si>
  <si>
    <t>517425</t>
  </si>
  <si>
    <t>2251</t>
  </si>
  <si>
    <t>51103</t>
  </si>
  <si>
    <t>J.K. COMERCIO DE GENEROS ALIMENICIOS LTDA</t>
  </si>
  <si>
    <t>1520</t>
  </si>
  <si>
    <t>45958</t>
  </si>
  <si>
    <t>393712</t>
  </si>
  <si>
    <t>218822</t>
  </si>
  <si>
    <t>260711695</t>
  </si>
  <si>
    <t>260711683</t>
  </si>
  <si>
    <t>244186</t>
  </si>
  <si>
    <t>2650714</t>
  </si>
  <si>
    <t>236028</t>
  </si>
  <si>
    <t>41672</t>
  </si>
  <si>
    <t>234907</t>
  </si>
  <si>
    <t>173</t>
  </si>
  <si>
    <t>2889</t>
  </si>
  <si>
    <t>ALLIMENTARI COMERCIO DE PRODUTOS ALIMENTICIOS E SERVICOS LTDA</t>
  </si>
  <si>
    <t>42576</t>
  </si>
  <si>
    <t>22574</t>
  </si>
  <si>
    <t>15566</t>
  </si>
  <si>
    <t>2603</t>
  </si>
  <si>
    <t>2598</t>
  </si>
  <si>
    <t>3436</t>
  </si>
  <si>
    <t>517758</t>
  </si>
  <si>
    <t>296048</t>
  </si>
  <si>
    <t>808247</t>
  </si>
  <si>
    <t>808249</t>
  </si>
  <si>
    <t>14425</t>
  </si>
  <si>
    <t>12179</t>
  </si>
  <si>
    <t>127982</t>
  </si>
  <si>
    <t>377928</t>
  </si>
  <si>
    <t>10712</t>
  </si>
  <si>
    <t>271665</t>
  </si>
  <si>
    <t>479461</t>
  </si>
  <si>
    <t>377923</t>
  </si>
  <si>
    <t>1063</t>
  </si>
  <si>
    <t>2302</t>
  </si>
  <si>
    <t>2649887</t>
  </si>
  <si>
    <t>313</t>
  </si>
  <si>
    <t>2180</t>
  </si>
  <si>
    <t>2205</t>
  </si>
  <si>
    <t>211580</t>
  </si>
  <si>
    <t>157992</t>
  </si>
  <si>
    <t>1241</t>
  </si>
  <si>
    <t>517588</t>
  </si>
  <si>
    <t>27742</t>
  </si>
  <si>
    <t>83982</t>
  </si>
  <si>
    <t>88143</t>
  </si>
  <si>
    <t>393331</t>
  </si>
  <si>
    <t>213</t>
  </si>
  <si>
    <t>12243</t>
  </si>
  <si>
    <t>181657</t>
  </si>
  <si>
    <t>6607</t>
  </si>
  <si>
    <t>479689</t>
  </si>
  <si>
    <t>393477</t>
  </si>
  <si>
    <t>296189</t>
  </si>
  <si>
    <t>TOCAYA TORRADORES DE CAFE LTDA</t>
  </si>
  <si>
    <t>26163</t>
  </si>
  <si>
    <t>ERVAS FINAS HORTICULTURA LTDA</t>
  </si>
  <si>
    <t>419950</t>
  </si>
  <si>
    <t>804875</t>
  </si>
  <si>
    <t>392982</t>
  </si>
  <si>
    <t>157671</t>
  </si>
  <si>
    <t>376738</t>
  </si>
  <si>
    <t>516321</t>
  </si>
  <si>
    <t>FRONT BEBIDAS LTDA</t>
  </si>
  <si>
    <t>806678</t>
  </si>
  <si>
    <t>478805</t>
  </si>
  <si>
    <t>82947</t>
  </si>
  <si>
    <t>392946</t>
  </si>
  <si>
    <t>393154</t>
  </si>
  <si>
    <t>2144</t>
  </si>
  <si>
    <t>479160</t>
  </si>
  <si>
    <t>479106</t>
  </si>
  <si>
    <t>12142</t>
  </si>
  <si>
    <t>12136</t>
  </si>
  <si>
    <t>2101</t>
  </si>
  <si>
    <t>45881</t>
  </si>
  <si>
    <t>478928</t>
  </si>
  <si>
    <t>393047</t>
  </si>
  <si>
    <t>DEOLINDA DOS SANTOS FREITAS</t>
  </si>
  <si>
    <t>2718</t>
  </si>
  <si>
    <t>2059</t>
  </si>
  <si>
    <t>516588</t>
  </si>
  <si>
    <t>83436</t>
  </si>
  <si>
    <t>1064706</t>
  </si>
  <si>
    <t>JKL MAR E PESCADOS LTDA</t>
  </si>
  <si>
    <t>2655</t>
  </si>
  <si>
    <t>45324</t>
  </si>
  <si>
    <t>B.B DISTRIBUIDORA DE CARNES LTDA</t>
  </si>
  <si>
    <t>423396</t>
  </si>
  <si>
    <t>45909</t>
  </si>
  <si>
    <t>260711651</t>
  </si>
  <si>
    <t>230876</t>
  </si>
  <si>
    <t>34089</t>
  </si>
  <si>
    <t>482724</t>
  </si>
  <si>
    <t>14909</t>
  </si>
  <si>
    <t>141</t>
  </si>
  <si>
    <t>230725</t>
  </si>
  <si>
    <t>14346</t>
  </si>
  <si>
    <t>181426</t>
  </si>
  <si>
    <t>517146</t>
  </si>
  <si>
    <t>79829</t>
  </si>
  <si>
    <t>12058</t>
  </si>
  <si>
    <t>82375</t>
  </si>
  <si>
    <t>127789</t>
  </si>
  <si>
    <t>9692</t>
  </si>
  <si>
    <t>9675</t>
  </si>
  <si>
    <t>748318</t>
  </si>
  <si>
    <t>6789</t>
  </si>
  <si>
    <t>79662</t>
  </si>
  <si>
    <t>1039</t>
  </si>
  <si>
    <t>181159</t>
  </si>
  <si>
    <t>303</t>
  </si>
  <si>
    <t>271110</t>
  </si>
  <si>
    <t>178</t>
  </si>
  <si>
    <t>PIRAMIDES COMERCIO DE AGUAS MINEIRAIS E BEBIDAS EM GERAL LTDA</t>
  </si>
  <si>
    <t>164595</t>
  </si>
  <si>
    <t>4426</t>
  </si>
  <si>
    <t>2646188</t>
  </si>
  <si>
    <t>2888</t>
  </si>
  <si>
    <t>295635</t>
  </si>
  <si>
    <t>180847</t>
  </si>
  <si>
    <t>260711618</t>
  </si>
  <si>
    <t>299</t>
  </si>
  <si>
    <t>2678</t>
  </si>
  <si>
    <t>515398</t>
  </si>
  <si>
    <t>81774</t>
  </si>
  <si>
    <t>1935</t>
  </si>
  <si>
    <t>2661</t>
  </si>
  <si>
    <t>352893</t>
  </si>
  <si>
    <t>T F CIUFF HORTIFRUTI LTDA</t>
  </si>
  <si>
    <t>32071</t>
  </si>
  <si>
    <t>82236</t>
  </si>
  <si>
    <t>127711</t>
  </si>
  <si>
    <t>478515</t>
  </si>
  <si>
    <t>1988</t>
  </si>
  <si>
    <t>392753</t>
  </si>
  <si>
    <t>MEAT HUNTER IMPORT EXPORT AND DISTRIBUTION LTDA</t>
  </si>
  <si>
    <t>10332</t>
  </si>
  <si>
    <t>478335</t>
  </si>
  <si>
    <t>270601</t>
  </si>
  <si>
    <t>392239</t>
  </si>
  <si>
    <t>26794</t>
  </si>
  <si>
    <t>11884</t>
  </si>
  <si>
    <t>14284</t>
  </si>
  <si>
    <t>2881</t>
  </si>
  <si>
    <t>45050</t>
  </si>
  <si>
    <t>2283</t>
  </si>
  <si>
    <t>188805</t>
  </si>
  <si>
    <t>8980</t>
  </si>
  <si>
    <t>157270</t>
  </si>
  <si>
    <t>801293</t>
  </si>
  <si>
    <t>1061882</t>
  </si>
  <si>
    <t>805646</t>
  </si>
  <si>
    <t>478052</t>
  </si>
  <si>
    <t>HORTIFRUTI CIUFFI LTDA</t>
  </si>
  <si>
    <t>31980</t>
  </si>
  <si>
    <t>1031</t>
  </si>
  <si>
    <t>479766</t>
  </si>
  <si>
    <t>1906</t>
  </si>
  <si>
    <t>392528</t>
  </si>
  <si>
    <t>515362</t>
  </si>
  <si>
    <t>DONA ZELDA LTDA</t>
  </si>
  <si>
    <t>164</t>
  </si>
  <si>
    <t>270883</t>
  </si>
  <si>
    <t>32033</t>
  </si>
  <si>
    <t>11968</t>
  </si>
  <si>
    <t>50729</t>
  </si>
  <si>
    <t>295445</t>
  </si>
  <si>
    <t>392669</t>
  </si>
  <si>
    <t>1967</t>
  </si>
  <si>
    <t>3289</t>
  </si>
  <si>
    <t>477640</t>
  </si>
  <si>
    <t>11823</t>
  </si>
  <si>
    <t>11801</t>
  </si>
  <si>
    <t>1817</t>
  </si>
  <si>
    <t>127514</t>
  </si>
  <si>
    <t>804966</t>
  </si>
  <si>
    <t>189662</t>
  </si>
  <si>
    <t>189582</t>
  </si>
  <si>
    <t>127539</t>
  </si>
  <si>
    <t>805351</t>
  </si>
  <si>
    <t>477796</t>
  </si>
  <si>
    <t>1844</t>
  </si>
  <si>
    <t>392342</t>
  </si>
  <si>
    <t>31914</t>
  </si>
  <si>
    <t>2618</t>
  </si>
  <si>
    <t>2623</t>
  </si>
  <si>
    <t>270608</t>
  </si>
  <si>
    <t>270618</t>
  </si>
  <si>
    <t>79499</t>
  </si>
  <si>
    <t>515233</t>
  </si>
  <si>
    <t>81379</t>
  </si>
  <si>
    <t>45810</t>
  </si>
  <si>
    <t>33801</t>
  </si>
  <si>
    <t>33829</t>
  </si>
  <si>
    <t>1671</t>
  </si>
  <si>
    <t>477101</t>
  </si>
  <si>
    <t>391955</t>
  </si>
  <si>
    <t>1011</t>
  </si>
  <si>
    <t>391741</t>
  </si>
  <si>
    <t>476664</t>
  </si>
  <si>
    <t>26209</t>
  </si>
  <si>
    <t>162527</t>
  </si>
  <si>
    <t>11571</t>
  </si>
  <si>
    <t>2524</t>
  </si>
  <si>
    <t>2538</t>
  </si>
  <si>
    <t>476903</t>
  </si>
  <si>
    <t>11638</t>
  </si>
  <si>
    <t>391865</t>
  </si>
  <si>
    <t>1664</t>
  </si>
  <si>
    <t>127417</t>
  </si>
  <si>
    <t>270067</t>
  </si>
  <si>
    <t>8102</t>
  </si>
  <si>
    <t>7993</t>
  </si>
  <si>
    <t>156736</t>
  </si>
  <si>
    <t>513978</t>
  </si>
  <si>
    <t>513956</t>
  </si>
  <si>
    <t>80045</t>
  </si>
  <si>
    <t>79343</t>
  </si>
  <si>
    <t>12227</t>
  </si>
  <si>
    <t>47637</t>
  </si>
  <si>
    <t>829426</t>
  </si>
  <si>
    <t>513252</t>
  </si>
  <si>
    <t>793788</t>
  </si>
  <si>
    <t>2566</t>
  </si>
  <si>
    <t>79242</t>
  </si>
  <si>
    <t>373071</t>
  </si>
  <si>
    <t>391747</t>
  </si>
  <si>
    <t>392194</t>
  </si>
  <si>
    <t>800</t>
  </si>
  <si>
    <t>477424</t>
  </si>
  <si>
    <t>180680</t>
  </si>
  <si>
    <t>295069</t>
  </si>
  <si>
    <t>13151</t>
  </si>
  <si>
    <t>260711558</t>
  </si>
  <si>
    <t>4352</t>
  </si>
  <si>
    <t>180524</t>
  </si>
  <si>
    <t>41394</t>
  </si>
  <si>
    <t>391467</t>
  </si>
  <si>
    <t>476187</t>
  </si>
  <si>
    <t>1504</t>
  </si>
  <si>
    <t>11471</t>
  </si>
  <si>
    <t>6519</t>
  </si>
  <si>
    <t>150366</t>
  </si>
  <si>
    <t>1535</t>
  </si>
  <si>
    <t>476411</t>
  </si>
  <si>
    <t>391577</t>
  </si>
  <si>
    <t>391536</t>
  </si>
  <si>
    <t>79437</t>
  </si>
  <si>
    <t>512137</t>
  </si>
  <si>
    <t>512076</t>
  </si>
  <si>
    <t>31757</t>
  </si>
  <si>
    <t>161</t>
  </si>
  <si>
    <t>11723</t>
  </si>
  <si>
    <t>80584</t>
  </si>
  <si>
    <t>804804</t>
  </si>
  <si>
    <t>294894</t>
  </si>
  <si>
    <t>1746</t>
  </si>
  <si>
    <t>87057</t>
  </si>
  <si>
    <t>1060510</t>
  </si>
  <si>
    <t>477355</t>
  </si>
  <si>
    <t>31813</t>
  </si>
  <si>
    <t>204</t>
  </si>
  <si>
    <t>392125</t>
  </si>
  <si>
    <t>374357</t>
  </si>
  <si>
    <t>374356</t>
  </si>
  <si>
    <t>50585</t>
  </si>
  <si>
    <t>295</t>
  </si>
  <si>
    <t>514272</t>
  </si>
  <si>
    <t>2638182</t>
  </si>
  <si>
    <t>14196</t>
  </si>
  <si>
    <t>180621</t>
  </si>
  <si>
    <t>04</t>
  </si>
  <si>
    <t>33570</t>
  </si>
  <si>
    <t>14133</t>
  </si>
  <si>
    <t>294520</t>
  </si>
  <si>
    <t>260711522</t>
  </si>
  <si>
    <t>294718</t>
  </si>
  <si>
    <t>31723</t>
  </si>
  <si>
    <t>284</t>
  </si>
  <si>
    <t>269624</t>
  </si>
  <si>
    <t>79186</t>
  </si>
  <si>
    <t>156359</t>
  </si>
  <si>
    <t>127215</t>
  </si>
  <si>
    <t>992</t>
  </si>
  <si>
    <t>7360</t>
  </si>
  <si>
    <t>180242</t>
  </si>
  <si>
    <t>45700</t>
  </si>
  <si>
    <t>512861</t>
  </si>
  <si>
    <t>6558</t>
  </si>
  <si>
    <t>188471</t>
  </si>
  <si>
    <t>79040</t>
  </si>
  <si>
    <t>11787</t>
  </si>
  <si>
    <t>14060</t>
  </si>
  <si>
    <t>163</t>
  </si>
  <si>
    <t>1057502</t>
  </si>
  <si>
    <t>475916</t>
  </si>
  <si>
    <t>802924</t>
  </si>
  <si>
    <t>391339</t>
  </si>
  <si>
    <t>1434</t>
  </si>
  <si>
    <t>78169</t>
  </si>
  <si>
    <t>78170</t>
  </si>
  <si>
    <t>511775</t>
  </si>
  <si>
    <t>155995</t>
  </si>
  <si>
    <t>511736</t>
  </si>
  <si>
    <t>741796</t>
  </si>
  <si>
    <t>789301</t>
  </si>
  <si>
    <t>127043</t>
  </si>
  <si>
    <t>25888</t>
  </si>
  <si>
    <t>79052</t>
  </si>
  <si>
    <t>371898</t>
  </si>
  <si>
    <t>371896</t>
  </si>
  <si>
    <t>3667</t>
  </si>
  <si>
    <t>44520</t>
  </si>
  <si>
    <t>6334</t>
  </si>
  <si>
    <t>86433</t>
  </si>
  <si>
    <t>11490</t>
  </si>
  <si>
    <t>3178</t>
  </si>
  <si>
    <t>2863</t>
  </si>
  <si>
    <t>2630181</t>
  </si>
  <si>
    <t>50305</t>
  </si>
  <si>
    <t>22526</t>
  </si>
  <si>
    <t>211292</t>
  </si>
  <si>
    <t>294158</t>
  </si>
  <si>
    <t>472095</t>
  </si>
  <si>
    <t>179989</t>
  </si>
  <si>
    <t>287</t>
  </si>
  <si>
    <t>475688</t>
  </si>
  <si>
    <t>391143</t>
  </si>
  <si>
    <t>157</t>
  </si>
  <si>
    <t>984</t>
  </si>
  <si>
    <t>78999</t>
  </si>
  <si>
    <t>2628450</t>
  </si>
  <si>
    <t>179940</t>
  </si>
  <si>
    <t>6497</t>
  </si>
  <si>
    <t>REAL COMERCIAL LTDA</t>
  </si>
  <si>
    <t>706972</t>
  </si>
  <si>
    <t>INTERFOOD IMPORTACAO LTDA</t>
  </si>
  <si>
    <t>443953</t>
  </si>
  <si>
    <t>25866</t>
  </si>
  <si>
    <t>511241</t>
  </si>
  <si>
    <t>CALEBE EQUIPAMENTOS INDUSTRIAIS EIRELI</t>
  </si>
  <si>
    <t>440</t>
  </si>
  <si>
    <t>126885</t>
  </si>
  <si>
    <t>33280</t>
  </si>
  <si>
    <t>11287</t>
  </si>
  <si>
    <t>474939</t>
  </si>
  <si>
    <t>3628</t>
  </si>
  <si>
    <t>510400</t>
  </si>
  <si>
    <t>11356</t>
  </si>
  <si>
    <t>11066</t>
  </si>
  <si>
    <t>439</t>
  </si>
  <si>
    <t>475384</t>
  </si>
  <si>
    <t>371056</t>
  </si>
  <si>
    <t>158068</t>
  </si>
  <si>
    <t>2229</t>
  </si>
  <si>
    <t>268950</t>
  </si>
  <si>
    <t>138609</t>
  </si>
  <si>
    <t>5906</t>
  </si>
  <si>
    <t>469884</t>
  </si>
  <si>
    <t>510357</t>
  </si>
  <si>
    <t>510300</t>
  </si>
  <si>
    <t>2485</t>
  </si>
  <si>
    <t>2469</t>
  </si>
  <si>
    <t>786236</t>
  </si>
  <si>
    <t>786305</t>
  </si>
  <si>
    <t>2505</t>
  </si>
  <si>
    <t>207147</t>
  </si>
  <si>
    <t>207149</t>
  </si>
  <si>
    <t>475458</t>
  </si>
  <si>
    <t>1345</t>
  </si>
  <si>
    <t>391091</t>
  </si>
  <si>
    <t>14018</t>
  </si>
  <si>
    <t>260711433</t>
  </si>
  <si>
    <t>260711450</t>
  </si>
  <si>
    <t>1364</t>
  </si>
  <si>
    <t>390745</t>
  </si>
  <si>
    <t>509889</t>
  </si>
  <si>
    <t>390357</t>
  </si>
  <si>
    <t>DISTRIBUIDORA FLD DE HORTIFRUTIGRANJEIROS LTDA</t>
  </si>
  <si>
    <t>406135</t>
  </si>
  <si>
    <t>390809</t>
  </si>
  <si>
    <t>784082</t>
  </si>
  <si>
    <t>1234</t>
  </si>
  <si>
    <t>155589</t>
  </si>
  <si>
    <t>78875</t>
  </si>
  <si>
    <t>25466</t>
  </si>
  <si>
    <t>76636</t>
  </si>
  <si>
    <t>179637</t>
  </si>
  <si>
    <t>5625</t>
  </si>
  <si>
    <t>1304</t>
  </si>
  <si>
    <t>50154</t>
  </si>
  <si>
    <t>44297</t>
  </si>
  <si>
    <t>2853</t>
  </si>
  <si>
    <t>78916</t>
  </si>
  <si>
    <t>370770</t>
  </si>
  <si>
    <t>187196</t>
  </si>
  <si>
    <t>77015</t>
  </si>
  <si>
    <t>1056386</t>
  </si>
  <si>
    <t>390974</t>
  </si>
  <si>
    <t>293844</t>
  </si>
  <si>
    <t>475242</t>
  </si>
  <si>
    <t>408430</t>
  </si>
  <si>
    <t>25686</t>
  </si>
  <si>
    <t>9118</t>
  </si>
  <si>
    <t>508624</t>
  </si>
  <si>
    <t>508966</t>
  </si>
  <si>
    <t>40274</t>
  </si>
  <si>
    <t>155431</t>
  </si>
  <si>
    <t>390720</t>
  </si>
  <si>
    <t>474778</t>
  </si>
  <si>
    <t>1178</t>
  </si>
  <si>
    <t>2475</t>
  </si>
  <si>
    <t>179369</t>
  </si>
  <si>
    <t>6221</t>
  </si>
  <si>
    <t>14142</t>
  </si>
  <si>
    <t>5017</t>
  </si>
  <si>
    <t>782100</t>
  </si>
  <si>
    <t>1113</t>
  </si>
  <si>
    <t>78766</t>
  </si>
  <si>
    <t>78760</t>
  </si>
  <si>
    <t>126698</t>
  </si>
  <si>
    <t>390550</t>
  </si>
  <si>
    <t>474519</t>
  </si>
  <si>
    <t>369580</t>
  </si>
  <si>
    <t>186407</t>
  </si>
  <si>
    <t>75516</t>
  </si>
  <si>
    <t>268471</t>
  </si>
  <si>
    <t>186509</t>
  </si>
  <si>
    <t>50011</t>
  </si>
  <si>
    <t>3090</t>
  </si>
  <si>
    <t>45580</t>
  </si>
  <si>
    <t>474266</t>
  </si>
  <si>
    <t>1089</t>
  </si>
  <si>
    <t>508200</t>
  </si>
  <si>
    <t>390441</t>
  </si>
  <si>
    <t>953</t>
  </si>
  <si>
    <t>2369</t>
  </si>
  <si>
    <t>78588</t>
  </si>
  <si>
    <t>939</t>
  </si>
  <si>
    <t>268083</t>
  </si>
  <si>
    <t>45509</t>
  </si>
  <si>
    <t>506809</t>
  </si>
  <si>
    <t>COLD CENTER BALCOES BALANÇAS E MIUDEZAS LTDA</t>
  </si>
  <si>
    <t>114766</t>
  </si>
  <si>
    <t>11222</t>
  </si>
  <si>
    <t>4257</t>
  </si>
  <si>
    <t>33096</t>
  </si>
  <si>
    <t>260711409</t>
  </si>
  <si>
    <t>730873</t>
  </si>
  <si>
    <t>2623043</t>
  </si>
  <si>
    <t>279</t>
  </si>
  <si>
    <t>3581</t>
  </si>
  <si>
    <t>13939</t>
  </si>
  <si>
    <t>293470</t>
  </si>
  <si>
    <t>2622296</t>
  </si>
  <si>
    <t>10179</t>
  </si>
  <si>
    <t>41077</t>
  </si>
  <si>
    <t>297612</t>
  </si>
  <si>
    <t>179329</t>
  </si>
  <si>
    <t>386131</t>
  </si>
  <si>
    <t>155084</t>
  </si>
  <si>
    <t>775822</t>
  </si>
  <si>
    <t>74248</t>
  </si>
  <si>
    <t>473437</t>
  </si>
  <si>
    <t>74231</t>
  </si>
  <si>
    <t>390051</t>
  </si>
  <si>
    <t>944</t>
  </si>
  <si>
    <t>919</t>
  </si>
  <si>
    <t>473593</t>
  </si>
  <si>
    <t>126539</t>
  </si>
  <si>
    <t>185724</t>
  </si>
  <si>
    <t>179078</t>
  </si>
  <si>
    <t>6495</t>
  </si>
  <si>
    <t>6508</t>
  </si>
  <si>
    <t>74713</t>
  </si>
  <si>
    <t>11145</t>
  </si>
  <si>
    <t>9691</t>
  </si>
  <si>
    <t>32955</t>
  </si>
  <si>
    <t>260711381</t>
  </si>
  <si>
    <t>3541</t>
  </si>
  <si>
    <t>32810</t>
  </si>
  <si>
    <t>2617177</t>
  </si>
  <si>
    <t>10981</t>
  </si>
  <si>
    <t>73984</t>
  </si>
  <si>
    <t>1062</t>
  </si>
  <si>
    <t>11085</t>
  </si>
  <si>
    <t>JUNDIA FOODS DISTRIBUIDORA DE PRODUTOA ALIMENTICIOS LTDA</t>
  </si>
  <si>
    <t>618076</t>
  </si>
  <si>
    <t>474046</t>
  </si>
  <si>
    <t>271</t>
  </si>
  <si>
    <t>800370</t>
  </si>
  <si>
    <t>112583</t>
  </si>
  <si>
    <t>465226</t>
  </si>
  <si>
    <t>293028</t>
  </si>
  <si>
    <t>418888</t>
  </si>
  <si>
    <t>368511</t>
  </si>
  <si>
    <t>13864</t>
  </si>
  <si>
    <t>368498</t>
  </si>
  <si>
    <t>473834</t>
  </si>
  <si>
    <t>85208</t>
  </si>
  <si>
    <t>24918</t>
  </si>
  <si>
    <t>1007</t>
  </si>
  <si>
    <t>507230</t>
  </si>
  <si>
    <t>390214</t>
  </si>
  <si>
    <t>2428</t>
  </si>
  <si>
    <t>473895</t>
  </si>
  <si>
    <t>779878</t>
  </si>
  <si>
    <t>2416</t>
  </si>
  <si>
    <t>2844</t>
  </si>
  <si>
    <t>11067</t>
  </si>
  <si>
    <t>3545</t>
  </si>
  <si>
    <t>260711341</t>
  </si>
  <si>
    <t>389960</t>
  </si>
  <si>
    <t>887</t>
  </si>
  <si>
    <t>2182</t>
  </si>
  <si>
    <t>473315</t>
  </si>
  <si>
    <t>3501</t>
  </si>
  <si>
    <t>3496</t>
  </si>
  <si>
    <t>928</t>
  </si>
  <si>
    <t>126389</t>
  </si>
  <si>
    <t>3001</t>
  </si>
  <si>
    <t>505888</t>
  </si>
  <si>
    <t>185260</t>
  </si>
  <si>
    <t>2840</t>
  </si>
  <si>
    <t>1052215</t>
  </si>
  <si>
    <t>463160</t>
  </si>
  <si>
    <t>367651</t>
  </si>
  <si>
    <t>154511</t>
  </si>
  <si>
    <t>13815</t>
  </si>
  <si>
    <t>10899</t>
  </si>
  <si>
    <t>2360</t>
  </si>
  <si>
    <t>2191</t>
  </si>
  <si>
    <t>TRAMONTINA SUDESTE S.A</t>
  </si>
  <si>
    <t>2458594</t>
  </si>
  <si>
    <t>178867</t>
  </si>
  <si>
    <t>1051776</t>
  </si>
  <si>
    <t>292662</t>
  </si>
  <si>
    <t>822</t>
  </si>
  <si>
    <t>389822</t>
  </si>
  <si>
    <t>473039</t>
  </si>
  <si>
    <t>473047</t>
  </si>
  <si>
    <t>505618</t>
  </si>
  <si>
    <t>240252</t>
  </si>
  <si>
    <t>10816</t>
  </si>
  <si>
    <t>774855</t>
  </si>
  <si>
    <t>799185</t>
  </si>
  <si>
    <t>389733</t>
  </si>
  <si>
    <t>383601</t>
  </si>
  <si>
    <t>505285</t>
  </si>
  <si>
    <t>32665</t>
  </si>
  <si>
    <t>78457</t>
  </si>
  <si>
    <t>472890</t>
  </si>
  <si>
    <t>267687</t>
  </si>
  <si>
    <t>2228</t>
  </si>
  <si>
    <t>472558</t>
  </si>
  <si>
    <t>762</t>
  </si>
  <si>
    <t>389604</t>
  </si>
  <si>
    <t>772655</t>
  </si>
  <si>
    <t>154186</t>
  </si>
  <si>
    <t>2967</t>
  </si>
  <si>
    <t>389656</t>
  </si>
  <si>
    <t>472794</t>
  </si>
  <si>
    <t>753</t>
  </si>
  <si>
    <t>3343</t>
  </si>
  <si>
    <t>251</t>
  </si>
  <si>
    <t>254</t>
  </si>
  <si>
    <t>GELOS RAY ATACADO E VAREJO</t>
  </si>
  <si>
    <t>1289</t>
  </si>
  <si>
    <t>3466</t>
  </si>
  <si>
    <t>10742</t>
  </si>
  <si>
    <t>260711303</t>
  </si>
  <si>
    <t>25388</t>
  </si>
  <si>
    <t>472092</t>
  </si>
  <si>
    <t>25186</t>
  </si>
  <si>
    <t>7955</t>
  </si>
  <si>
    <t>MURILLO S DUARTE COMERCIAL LTDA</t>
  </si>
  <si>
    <t>2591</t>
  </si>
  <si>
    <t>2577</t>
  </si>
  <si>
    <t>43303</t>
  </si>
  <si>
    <t>292103</t>
  </si>
  <si>
    <t>449</t>
  </si>
  <si>
    <t>13740</t>
  </si>
  <si>
    <t>389474</t>
  </si>
  <si>
    <t>798552</t>
  </si>
  <si>
    <t>686</t>
  </si>
  <si>
    <t>24149</t>
  </si>
  <si>
    <t>504580</t>
  </si>
  <si>
    <t>40814</t>
  </si>
  <si>
    <t>261574</t>
  </si>
  <si>
    <t>10704</t>
  </si>
  <si>
    <t>472365</t>
  </si>
  <si>
    <t>126298</t>
  </si>
  <si>
    <t>267335</t>
  </si>
  <si>
    <t>2610144</t>
  </si>
  <si>
    <t>72144</t>
  </si>
  <si>
    <t>504298</t>
  </si>
  <si>
    <t>45436</t>
  </si>
  <si>
    <t>292164</t>
  </si>
  <si>
    <t>32434</t>
  </si>
  <si>
    <t>178573</t>
  </si>
  <si>
    <t>902</t>
  </si>
  <si>
    <t>1050033</t>
  </si>
  <si>
    <t>78302</t>
  </si>
  <si>
    <t>382511</t>
  </si>
  <si>
    <t>49552</t>
  </si>
  <si>
    <t>24055</t>
  </si>
  <si>
    <t>365801</t>
  </si>
  <si>
    <t>459574</t>
  </si>
  <si>
    <t>389261</t>
  </si>
  <si>
    <t>184268</t>
  </si>
  <si>
    <t>610</t>
  </si>
  <si>
    <t>389299</t>
  </si>
  <si>
    <t>503341</t>
  </si>
  <si>
    <t>471318</t>
  </si>
  <si>
    <t>153736</t>
  </si>
  <si>
    <t>2930</t>
  </si>
  <si>
    <t>389209</t>
  </si>
  <si>
    <t>471864</t>
  </si>
  <si>
    <t>564</t>
  </si>
  <si>
    <t>152877</t>
  </si>
  <si>
    <t>769145</t>
  </si>
  <si>
    <t>126164</t>
  </si>
  <si>
    <t>49460</t>
  </si>
  <si>
    <t>84181</t>
  </si>
  <si>
    <t>517</t>
  </si>
  <si>
    <t>1049024</t>
  </si>
  <si>
    <t>389069</t>
  </si>
  <si>
    <t>183694</t>
  </si>
  <si>
    <t>471568</t>
  </si>
  <si>
    <t>2540</t>
  </si>
  <si>
    <t>13685</t>
  </si>
  <si>
    <t>3413</t>
  </si>
  <si>
    <t>292008</t>
  </si>
  <si>
    <t>10628</t>
  </si>
  <si>
    <t>3430</t>
  </si>
  <si>
    <t>151199</t>
  </si>
  <si>
    <t>152358</t>
  </si>
  <si>
    <t>782</t>
  </si>
  <si>
    <t>260711259</t>
  </si>
  <si>
    <t>2536</t>
  </si>
  <si>
    <t>WINES4U COMÉRCIO, IMPORTAÇÃO E EXPORTAÇÃO DE VINHOS LTDA</t>
  </si>
  <si>
    <t>15110</t>
  </si>
  <si>
    <t>266957</t>
  </si>
  <si>
    <t>71351</t>
  </si>
  <si>
    <t>886</t>
  </si>
  <si>
    <t>2423</t>
  </si>
  <si>
    <t>78181</t>
  </si>
  <si>
    <t>501696</t>
  </si>
  <si>
    <t>2482</t>
  </si>
  <si>
    <t>2494</t>
  </si>
  <si>
    <t>471089</t>
  </si>
  <si>
    <t>EAU - DISTRIBUIDORA DE AGUA MINERAL LTDA</t>
  </si>
  <si>
    <t>297329</t>
  </si>
  <si>
    <t>406</t>
  </si>
  <si>
    <t>388817</t>
  </si>
  <si>
    <t>65859</t>
  </si>
  <si>
    <t>388678</t>
  </si>
  <si>
    <t>765454</t>
  </si>
  <si>
    <t>470837</t>
  </si>
  <si>
    <t>335</t>
  </si>
  <si>
    <t>45332</t>
  </si>
  <si>
    <t>388903</t>
  </si>
  <si>
    <t>433</t>
  </si>
  <si>
    <t>TARUMA CIA COMERCIAL AGRICOLA</t>
  </si>
  <si>
    <t>13785</t>
  </si>
  <si>
    <t>388867</t>
  </si>
  <si>
    <t>471186</t>
  </si>
  <si>
    <t>2130</t>
  </si>
  <si>
    <t>2131</t>
  </si>
  <si>
    <t>78164</t>
  </si>
  <si>
    <t>12743</t>
  </si>
  <si>
    <t>178254</t>
  </si>
  <si>
    <t>502913</t>
  </si>
  <si>
    <t>6001</t>
  </si>
  <si>
    <t>2450563</t>
  </si>
  <si>
    <t>297226</t>
  </si>
  <si>
    <t>796225</t>
  </si>
  <si>
    <t>363997</t>
  </si>
  <si>
    <t>2876</t>
  </si>
  <si>
    <t>78066</t>
  </si>
  <si>
    <t>260821</t>
  </si>
  <si>
    <t>501602</t>
  </si>
  <si>
    <t>23557</t>
  </si>
  <si>
    <t>501593</t>
  </si>
  <si>
    <t>7310</t>
  </si>
  <si>
    <t>10564</t>
  </si>
  <si>
    <t>185204</t>
  </si>
  <si>
    <t>40731</t>
  </si>
  <si>
    <t>183269</t>
  </si>
  <si>
    <t>178113</t>
  </si>
  <si>
    <t>153353</t>
  </si>
  <si>
    <t>152709</t>
  </si>
  <si>
    <t>43529</t>
  </si>
  <si>
    <t>32236</t>
  </si>
  <si>
    <t>177995</t>
  </si>
  <si>
    <t>178008</t>
  </si>
  <si>
    <t>500896</t>
  </si>
  <si>
    <t>5904</t>
  </si>
  <si>
    <t>77865</t>
  </si>
  <si>
    <t>55576</t>
  </si>
  <si>
    <t>388454</t>
  </si>
  <si>
    <t>470548</t>
  </si>
  <si>
    <t>388481</t>
  </si>
  <si>
    <t>69741</t>
  </si>
  <si>
    <t>273</t>
  </si>
  <si>
    <t>501356</t>
  </si>
  <si>
    <t>363462</t>
  </si>
  <si>
    <t>870</t>
  </si>
  <si>
    <t>78008</t>
  </si>
  <si>
    <t>70004</t>
  </si>
  <si>
    <t>70003</t>
  </si>
  <si>
    <t>1047041</t>
  </si>
  <si>
    <t>12368</t>
  </si>
  <si>
    <t>416603</t>
  </si>
  <si>
    <t>49277</t>
  </si>
  <si>
    <t>732086</t>
  </si>
  <si>
    <t>266507</t>
  </si>
  <si>
    <t>1480</t>
  </si>
  <si>
    <t>501707</t>
  </si>
  <si>
    <t>1426</t>
  </si>
  <si>
    <t>177936</t>
  </si>
  <si>
    <t>2603683</t>
  </si>
  <si>
    <t>3373</t>
  </si>
  <si>
    <t>260711210</t>
  </si>
  <si>
    <t>13602</t>
  </si>
  <si>
    <t>10485</t>
  </si>
  <si>
    <t>10521</t>
  </si>
  <si>
    <t>148</t>
  </si>
  <si>
    <t>125993</t>
  </si>
  <si>
    <t>32053</t>
  </si>
  <si>
    <t xml:space="preserve">KISABOR ALIMENTOS </t>
  </si>
  <si>
    <t>169255</t>
  </si>
  <si>
    <t>177823</t>
  </si>
  <si>
    <t>6484</t>
  </si>
  <si>
    <t>2000023</t>
  </si>
  <si>
    <t>10367</t>
  </si>
  <si>
    <t>260711184</t>
  </si>
  <si>
    <t>40597</t>
  </si>
  <si>
    <t>10377</t>
  </si>
  <si>
    <t>266072</t>
  </si>
  <si>
    <t>10284</t>
  </si>
  <si>
    <t>500278</t>
  </si>
  <si>
    <t>500318</t>
  </si>
  <si>
    <t>77849</t>
  </si>
  <si>
    <t>45260</t>
  </si>
  <si>
    <t>43111</t>
  </si>
  <si>
    <t>68677</t>
  </si>
  <si>
    <t>83072</t>
  </si>
  <si>
    <t>177628</t>
  </si>
  <si>
    <t>36384</t>
  </si>
  <si>
    <t>4045</t>
  </si>
  <si>
    <t>3298</t>
  </si>
  <si>
    <t>37366</t>
  </si>
  <si>
    <t>2814</t>
  </si>
  <si>
    <t>241</t>
  </si>
  <si>
    <t>125893</t>
  </si>
  <si>
    <t>2453</t>
  </si>
  <si>
    <t>2460</t>
  </si>
  <si>
    <t>895</t>
  </si>
  <si>
    <t>49174</t>
  </si>
  <si>
    <t>181</t>
  </si>
  <si>
    <t>48465</t>
  </si>
  <si>
    <t>761822</t>
  </si>
  <si>
    <t>388253</t>
  </si>
  <si>
    <t>291186</t>
  </si>
  <si>
    <t>470133</t>
  </si>
  <si>
    <t>2599194</t>
  </si>
  <si>
    <t>684244</t>
  </si>
  <si>
    <t>13572</t>
  </si>
  <si>
    <t>153189</t>
  </si>
  <si>
    <t>229</t>
  </si>
  <si>
    <t>470288</t>
  </si>
  <si>
    <t>388382</t>
  </si>
  <si>
    <t>416393</t>
  </si>
  <si>
    <t>260711174</t>
  </si>
  <si>
    <t>182246</t>
  </si>
  <si>
    <t>69392</t>
  </si>
  <si>
    <t>470226</t>
  </si>
  <si>
    <t>853</t>
  </si>
  <si>
    <t>125922</t>
  </si>
  <si>
    <t>177762</t>
  </si>
  <si>
    <t>182314</t>
  </si>
  <si>
    <t>12133</t>
  </si>
  <si>
    <t>437947</t>
  </si>
  <si>
    <t>500901</t>
  </si>
  <si>
    <t>499865</t>
  </si>
  <si>
    <t>122</t>
  </si>
  <si>
    <t>120</t>
  </si>
  <si>
    <t>ICE4PROS FABRICA DE GELO LTDA</t>
  </si>
  <si>
    <t>88195</t>
  </si>
  <si>
    <t>147709</t>
  </si>
  <si>
    <t>388108</t>
  </si>
  <si>
    <t>388100</t>
  </si>
  <si>
    <t>469826</t>
  </si>
  <si>
    <t>387991</t>
  </si>
  <si>
    <t>469606</t>
  </si>
  <si>
    <t>361619</t>
  </si>
  <si>
    <t>469134</t>
  </si>
  <si>
    <t>24983</t>
  </si>
  <si>
    <t>5173</t>
  </si>
  <si>
    <t>295002</t>
  </si>
  <si>
    <t>260711139</t>
  </si>
  <si>
    <t>260711095</t>
  </si>
  <si>
    <t>67787</t>
  </si>
  <si>
    <t>832</t>
  </si>
  <si>
    <t>3258</t>
  </si>
  <si>
    <t>757956</t>
  </si>
  <si>
    <t>152708</t>
  </si>
  <si>
    <t>499561</t>
  </si>
  <si>
    <t>4879</t>
  </si>
  <si>
    <t>2410</t>
  </si>
  <si>
    <t>2404</t>
  </si>
  <si>
    <t>125759</t>
  </si>
  <si>
    <t>2595651</t>
  </si>
  <si>
    <t>12969</t>
  </si>
  <si>
    <t>49006</t>
  </si>
  <si>
    <t>757915</t>
  </si>
  <si>
    <t>22464</t>
  </si>
  <si>
    <t>499364</t>
  </si>
  <si>
    <t>22803</t>
  </si>
  <si>
    <t>387859</t>
  </si>
  <si>
    <t>40463</t>
  </si>
  <si>
    <t>290807</t>
  </si>
  <si>
    <t>36383</t>
  </si>
  <si>
    <t>1044518</t>
  </si>
  <si>
    <t>469393</t>
  </si>
  <si>
    <t>13468</t>
  </si>
  <si>
    <t>10128</t>
  </si>
  <si>
    <t>45225</t>
  </si>
  <si>
    <t>294359</t>
  </si>
  <si>
    <t>77702</t>
  </si>
  <si>
    <t>31703</t>
  </si>
  <si>
    <t>177259</t>
  </si>
  <si>
    <t>498939</t>
  </si>
  <si>
    <t>177299</t>
  </si>
  <si>
    <t>2804</t>
  </si>
  <si>
    <t xml:space="preserve">HORTIFRUTI DO CHEF LTDA </t>
  </si>
  <si>
    <t>29431</t>
  </si>
  <si>
    <t>387658</t>
  </si>
  <si>
    <t>9995</t>
  </si>
  <si>
    <t>231</t>
  </si>
  <si>
    <t>144</t>
  </si>
  <si>
    <t>114</t>
  </si>
  <si>
    <t>293704</t>
  </si>
  <si>
    <t>3232</t>
  </si>
  <si>
    <t>29407</t>
  </si>
  <si>
    <t>387566</t>
  </si>
  <si>
    <t>468949</t>
  </si>
  <si>
    <t>2354</t>
  </si>
  <si>
    <t>2365</t>
  </si>
  <si>
    <t>2378</t>
  </si>
  <si>
    <t>2803</t>
  </si>
  <si>
    <t>468201</t>
  </si>
  <si>
    <t>436630</t>
  </si>
  <si>
    <t>468487</t>
  </si>
  <si>
    <t>4097</t>
  </si>
  <si>
    <t>259361</t>
  </si>
  <si>
    <t>125543</t>
  </si>
  <si>
    <t>180039</t>
  </si>
  <si>
    <t>9865</t>
  </si>
  <si>
    <t>22841</t>
  </si>
  <si>
    <t>265324</t>
  </si>
  <si>
    <t>360123</t>
  </si>
  <si>
    <t>360116</t>
  </si>
  <si>
    <t>290450</t>
  </si>
  <si>
    <t>66668</t>
  </si>
  <si>
    <t>497895</t>
  </si>
  <si>
    <t>468702</t>
  </si>
  <si>
    <t>387433</t>
  </si>
  <si>
    <t>29329</t>
  </si>
  <si>
    <t>375682</t>
  </si>
  <si>
    <t>13471</t>
  </si>
  <si>
    <t>387266</t>
  </si>
  <si>
    <t>468428</t>
  </si>
  <si>
    <t>5731</t>
  </si>
  <si>
    <t>468384</t>
  </si>
  <si>
    <t>29248</t>
  </si>
  <si>
    <t>387168</t>
  </si>
  <si>
    <t>497627</t>
  </si>
  <si>
    <t xml:space="preserve">ARENA VIP DISTRIBUIDORA DE BEBIDAS LTDA </t>
  </si>
  <si>
    <t>28722</t>
  </si>
  <si>
    <t>810</t>
  </si>
  <si>
    <t>753326</t>
  </si>
  <si>
    <t>77537</t>
  </si>
  <si>
    <t>13378</t>
  </si>
  <si>
    <t>2589615</t>
  </si>
  <si>
    <t>40353</t>
  </si>
  <si>
    <t>152120</t>
  </si>
  <si>
    <t>180273</t>
  </si>
  <si>
    <t>1042727</t>
  </si>
  <si>
    <t>1042521</t>
  </si>
  <si>
    <t>806</t>
  </si>
  <si>
    <t>125516</t>
  </si>
  <si>
    <t>29214</t>
  </si>
  <si>
    <t>151958</t>
  </si>
  <si>
    <t>467820</t>
  </si>
  <si>
    <t>497003</t>
  </si>
  <si>
    <t>496912</t>
  </si>
  <si>
    <t>64885</t>
  </si>
  <si>
    <t>467831</t>
  </si>
  <si>
    <t>48721</t>
  </si>
  <si>
    <t>176747</t>
  </si>
  <si>
    <t>77412</t>
  </si>
  <si>
    <t>179617</t>
  </si>
  <si>
    <t>387033</t>
  </si>
  <si>
    <t>2280</t>
  </si>
  <si>
    <t>2710</t>
  </si>
  <si>
    <t>2327</t>
  </si>
  <si>
    <t>2336</t>
  </si>
  <si>
    <t>29195</t>
  </si>
  <si>
    <t>WIDE STOCK COMERCIO E DISTRIBUICAO LTDA</t>
  </si>
  <si>
    <t>427666</t>
  </si>
  <si>
    <t>65508</t>
  </si>
  <si>
    <t>1041765</t>
  </si>
  <si>
    <t>387097</t>
  </si>
  <si>
    <t>22016</t>
  </si>
  <si>
    <t>789</t>
  </si>
  <si>
    <t>467626</t>
  </si>
  <si>
    <t>29102</t>
  </si>
  <si>
    <t>386807</t>
  </si>
  <si>
    <t>386819</t>
  </si>
  <si>
    <t>29127</t>
  </si>
  <si>
    <t>386916</t>
  </si>
  <si>
    <t>2075</t>
  </si>
  <si>
    <t>357715</t>
  </si>
  <si>
    <t>357852</t>
  </si>
  <si>
    <t>427066</t>
  </si>
  <si>
    <t>357789</t>
  </si>
  <si>
    <t>82035</t>
  </si>
  <si>
    <t>48622</t>
  </si>
  <si>
    <t>29052</t>
  </si>
  <si>
    <t>386641</t>
  </si>
  <si>
    <t>467408</t>
  </si>
  <si>
    <t>495749</t>
  </si>
  <si>
    <t>495627</t>
  </si>
  <si>
    <t>77237</t>
  </si>
  <si>
    <t>264665</t>
  </si>
  <si>
    <t>27389</t>
  </si>
  <si>
    <t>467426</t>
  </si>
  <si>
    <t>997727</t>
  </si>
  <si>
    <t>496156</t>
  </si>
  <si>
    <t>747646</t>
  </si>
  <si>
    <t>2293</t>
  </si>
  <si>
    <t>142</t>
  </si>
  <si>
    <t>Scala Convertedora de Papeis Ltda</t>
  </si>
  <si>
    <t>86313</t>
  </si>
  <si>
    <t>9832</t>
  </si>
  <si>
    <t>86424</t>
  </si>
  <si>
    <t>13319</t>
  </si>
  <si>
    <t>125470</t>
  </si>
  <si>
    <t>151618</t>
  </si>
  <si>
    <t>31350</t>
  </si>
  <si>
    <t>42564</t>
  </si>
  <si>
    <t>792687</t>
  </si>
  <si>
    <t>179431</t>
  </si>
  <si>
    <t>9765</t>
  </si>
  <si>
    <t>151613</t>
  </si>
  <si>
    <t>176455</t>
  </si>
  <si>
    <t>124947</t>
  </si>
  <si>
    <t>28976</t>
  </si>
  <si>
    <t>260711066</t>
  </si>
  <si>
    <t>3188</t>
  </si>
  <si>
    <t>495215</t>
  </si>
  <si>
    <t>986879</t>
  </si>
  <si>
    <t>2243</t>
  </si>
  <si>
    <t>A.W.C COMERCIO ATACADISTA E DISTRIBUIDORA LTDA.</t>
  </si>
  <si>
    <t>38881</t>
  </si>
  <si>
    <t>1039486</t>
  </si>
  <si>
    <t>2255</t>
  </si>
  <si>
    <t>744370</t>
  </si>
  <si>
    <t>744439</t>
  </si>
  <si>
    <t>466904</t>
  </si>
  <si>
    <t>28944</t>
  </si>
  <si>
    <t>48565</t>
  </si>
  <si>
    <t>467098</t>
  </si>
  <si>
    <t>35849</t>
  </si>
  <si>
    <t>386396</t>
  </si>
  <si>
    <t>28881</t>
  </si>
  <si>
    <t>386478</t>
  </si>
  <si>
    <t>260711033</t>
  </si>
  <si>
    <t>9722</t>
  </si>
  <si>
    <t>3912</t>
  </si>
  <si>
    <t>289908</t>
  </si>
  <si>
    <t>791407</t>
  </si>
  <si>
    <t>13278</t>
  </si>
  <si>
    <t>3139</t>
  </si>
  <si>
    <t>3119</t>
  </si>
  <si>
    <t>151300</t>
  </si>
  <si>
    <t>5633</t>
  </si>
  <si>
    <t>176319</t>
  </si>
  <si>
    <t>9591</t>
  </si>
  <si>
    <t>63798</t>
  </si>
  <si>
    <t>494773</t>
  </si>
  <si>
    <t>494837</t>
  </si>
  <si>
    <t>426391</t>
  </si>
  <si>
    <t>466701</t>
  </si>
  <si>
    <t>984220</t>
  </si>
  <si>
    <t>356538</t>
  </si>
  <si>
    <t>386246</t>
  </si>
  <si>
    <t>264354</t>
  </si>
  <si>
    <t>372921</t>
  </si>
  <si>
    <t>2063</t>
  </si>
  <si>
    <t>151224</t>
  </si>
  <si>
    <t>764</t>
  </si>
  <si>
    <t>77092</t>
  </si>
  <si>
    <t>77106</t>
  </si>
  <si>
    <t>494473</t>
  </si>
  <si>
    <t>176146</t>
  </si>
  <si>
    <t>289446</t>
  </si>
  <si>
    <t>178085</t>
  </si>
  <si>
    <t>44999</t>
  </si>
  <si>
    <t>222</t>
  </si>
  <si>
    <t>176559</t>
  </si>
  <si>
    <t>260711021</t>
  </si>
  <si>
    <t>260711004</t>
  </si>
  <si>
    <t>104</t>
  </si>
  <si>
    <t>125163</t>
  </si>
  <si>
    <t>40138</t>
  </si>
  <si>
    <t>151458</t>
  </si>
  <si>
    <t>PSS CENTRAL DA LIMPEZA LTDA</t>
  </si>
  <si>
    <t>3107</t>
  </si>
  <si>
    <t>790420</t>
  </si>
  <si>
    <t>9590</t>
  </si>
  <si>
    <t>744440</t>
  </si>
  <si>
    <t>31116</t>
  </si>
  <si>
    <t>289684</t>
  </si>
  <si>
    <t>2632</t>
  </si>
  <si>
    <t>3078</t>
  </si>
  <si>
    <t>13218</t>
  </si>
  <si>
    <t>1899</t>
  </si>
  <si>
    <t>168949</t>
  </si>
  <si>
    <t>260710982</t>
  </si>
  <si>
    <t>2777</t>
  </si>
  <si>
    <t>60822</t>
  </si>
  <si>
    <t>466324</t>
  </si>
  <si>
    <t>28795</t>
  </si>
  <si>
    <t>386045</t>
  </si>
  <si>
    <t>466371</t>
  </si>
  <si>
    <t>28792</t>
  </si>
  <si>
    <t>81413</t>
  </si>
  <si>
    <t>9458</t>
  </si>
  <si>
    <t>212</t>
  </si>
  <si>
    <t>215</t>
  </si>
  <si>
    <t>9438</t>
  </si>
  <si>
    <t>28764</t>
  </si>
  <si>
    <t>466210</t>
  </si>
  <si>
    <t>385955</t>
  </si>
  <si>
    <t>260710972</t>
  </si>
  <si>
    <t>124976</t>
  </si>
  <si>
    <t>2571</t>
  </si>
  <si>
    <t>77018</t>
  </si>
  <si>
    <t>2775</t>
  </si>
  <si>
    <t>2523</t>
  </si>
  <si>
    <t>1265</t>
  </si>
  <si>
    <t>2531</t>
  </si>
  <si>
    <t>76991</t>
  </si>
  <si>
    <t>146815</t>
  </si>
  <si>
    <t>150906</t>
  </si>
  <si>
    <t>28715</t>
  </si>
  <si>
    <t>28706</t>
  </si>
  <si>
    <t>385802</t>
  </si>
  <si>
    <t>385798</t>
  </si>
  <si>
    <t>971266</t>
  </si>
  <si>
    <t>425710</t>
  </si>
  <si>
    <t>789329</t>
  </si>
  <si>
    <t>21301</t>
  </si>
  <si>
    <t>465963</t>
  </si>
  <si>
    <t>739448</t>
  </si>
  <si>
    <t>3023</t>
  </si>
  <si>
    <t>3031</t>
  </si>
  <si>
    <t>493577</t>
  </si>
  <si>
    <t>493527</t>
  </si>
  <si>
    <t>13135</t>
  </si>
  <si>
    <t>10058</t>
  </si>
  <si>
    <t>867</t>
  </si>
  <si>
    <t>21024</t>
  </si>
  <si>
    <t>385626</t>
  </si>
  <si>
    <t>263885</t>
  </si>
  <si>
    <t>26465</t>
  </si>
  <si>
    <t>750</t>
  </si>
  <si>
    <t>177533</t>
  </si>
  <si>
    <t>175827</t>
  </si>
  <si>
    <t>62261</t>
  </si>
  <si>
    <t>22247</t>
  </si>
  <si>
    <t>465771</t>
  </si>
  <si>
    <t>48295</t>
  </si>
  <si>
    <t>28661</t>
  </si>
  <si>
    <t>289099</t>
  </si>
  <si>
    <t>59592</t>
  </si>
  <si>
    <t>9340</t>
  </si>
  <si>
    <t>260710936</t>
  </si>
  <si>
    <t>30827</t>
  </si>
  <si>
    <t>492868</t>
  </si>
  <si>
    <t>28589</t>
  </si>
  <si>
    <t>385532</t>
  </si>
  <si>
    <t>465412</t>
  </si>
  <si>
    <t>2506</t>
  </si>
  <si>
    <t>2507</t>
  </si>
  <si>
    <t>62056</t>
  </si>
  <si>
    <t>13100</t>
  </si>
  <si>
    <t>175737</t>
  </si>
  <si>
    <t>260710930</t>
  </si>
  <si>
    <t>28576</t>
  </si>
  <si>
    <t>492657</t>
  </si>
  <si>
    <t>150643</t>
  </si>
  <si>
    <t>61892</t>
  </si>
  <si>
    <t>175668</t>
  </si>
  <si>
    <t>2764</t>
  </si>
  <si>
    <t>48224</t>
  </si>
  <si>
    <t>492643</t>
  </si>
  <si>
    <t>288994</t>
  </si>
  <si>
    <t>2999</t>
  </si>
  <si>
    <t>2484</t>
  </si>
  <si>
    <t>385395</t>
  </si>
  <si>
    <t>28534</t>
  </si>
  <si>
    <t>35092</t>
  </si>
  <si>
    <t>957972</t>
  </si>
  <si>
    <t>735990</t>
  </si>
  <si>
    <t>124848</t>
  </si>
  <si>
    <t>61728</t>
  </si>
  <si>
    <t>176960</t>
  </si>
  <si>
    <t>465262</t>
  </si>
  <si>
    <t>44797</t>
  </si>
  <si>
    <t>23980</t>
  </si>
  <si>
    <t>385255</t>
  </si>
  <si>
    <t>432677</t>
  </si>
  <si>
    <t>175533</t>
  </si>
  <si>
    <t>135</t>
  </si>
  <si>
    <t>175532</t>
  </si>
  <si>
    <t>735233</t>
  </si>
  <si>
    <t>465101</t>
  </si>
  <si>
    <t>28489</t>
  </si>
  <si>
    <t>76824</t>
  </si>
  <si>
    <t>9261</t>
  </si>
  <si>
    <t>2527</t>
  </si>
  <si>
    <t>385281</t>
  </si>
  <si>
    <t>491980</t>
  </si>
  <si>
    <t>24227</t>
  </si>
  <si>
    <t>2969</t>
  </si>
  <si>
    <t>24289</t>
  </si>
  <si>
    <t>260710897</t>
  </si>
  <si>
    <t>28447</t>
  </si>
  <si>
    <t>14835</t>
  </si>
  <si>
    <t>385131</t>
  </si>
  <si>
    <t>76754</t>
  </si>
  <si>
    <t>64260</t>
  </si>
  <si>
    <t>729</t>
  </si>
  <si>
    <t>9181</t>
  </si>
  <si>
    <t>2953</t>
  </si>
  <si>
    <t>2452</t>
  </si>
  <si>
    <t>2456</t>
  </si>
  <si>
    <t>732838</t>
  </si>
  <si>
    <t>124797</t>
  </si>
  <si>
    <t>491502</t>
  </si>
  <si>
    <t>13027</t>
  </si>
  <si>
    <t>24914</t>
  </si>
  <si>
    <t>256831</t>
  </si>
  <si>
    <t>5458</t>
  </si>
  <si>
    <t>263324</t>
  </si>
  <si>
    <t>44799</t>
  </si>
  <si>
    <t>464318</t>
  </si>
  <si>
    <t>424410</t>
  </si>
  <si>
    <t>384982</t>
  </si>
  <si>
    <t>48067</t>
  </si>
  <si>
    <t>464633</t>
  </si>
  <si>
    <t>288598</t>
  </si>
  <si>
    <t>20612</t>
  </si>
  <si>
    <t>28386</t>
  </si>
  <si>
    <t>150182</t>
  </si>
  <si>
    <t>28254</t>
  </si>
  <si>
    <t>175258</t>
  </si>
  <si>
    <t>76695</t>
  </si>
  <si>
    <t>235493</t>
  </si>
  <si>
    <t>411975</t>
  </si>
  <si>
    <t>490569</t>
  </si>
  <si>
    <t>47996</t>
  </si>
  <si>
    <t>711</t>
  </si>
  <si>
    <t>730158</t>
  </si>
  <si>
    <t>464123</t>
  </si>
  <si>
    <t>384721</t>
  </si>
  <si>
    <t>60088</t>
  </si>
  <si>
    <t>28285</t>
  </si>
  <si>
    <t>76622</t>
  </si>
  <si>
    <t>9120</t>
  </si>
  <si>
    <t>384785</t>
  </si>
  <si>
    <t>384821</t>
  </si>
  <si>
    <t>28311</t>
  </si>
  <si>
    <t>28214</t>
  </si>
  <si>
    <t>3794</t>
  </si>
  <si>
    <t>9103</t>
  </si>
  <si>
    <t>260710870</t>
  </si>
  <si>
    <t>260710861</t>
  </si>
  <si>
    <t>423785</t>
  </si>
  <si>
    <t>463926</t>
  </si>
  <si>
    <t>384574</t>
  </si>
  <si>
    <t>2017</t>
  </si>
  <si>
    <t>490129</t>
  </si>
  <si>
    <t>39797</t>
  </si>
  <si>
    <t>931435</t>
  </si>
  <si>
    <t>2408</t>
  </si>
  <si>
    <t>728352</t>
  </si>
  <si>
    <t>76550</t>
  </si>
  <si>
    <t>44729</t>
  </si>
  <si>
    <t>463770</t>
  </si>
  <si>
    <t>262985</t>
  </si>
  <si>
    <t>9032</t>
  </si>
  <si>
    <t>23851</t>
  </si>
  <si>
    <t>174961</t>
  </si>
  <si>
    <t>384381</t>
  </si>
  <si>
    <t>90878</t>
  </si>
  <si>
    <t>2883</t>
  </si>
  <si>
    <t>2895</t>
  </si>
  <si>
    <t>JK COMERCIO DE GENEROS ALIMENTICIOS LTDA</t>
  </si>
  <si>
    <t>9291</t>
  </si>
  <si>
    <t>HORTA NOVA DISTRIBUIDORA DE HORTIFRUTI LTDA</t>
  </si>
  <si>
    <t>8305</t>
  </si>
  <si>
    <t>2910</t>
  </si>
  <si>
    <t>175679</t>
  </si>
  <si>
    <t>149886</t>
  </si>
  <si>
    <t>384641</t>
  </si>
  <si>
    <t>288382</t>
  </si>
  <si>
    <t>16562</t>
  </si>
  <si>
    <t>200</t>
  </si>
  <si>
    <t>124613</t>
  </si>
  <si>
    <t>124605</t>
  </si>
  <si>
    <t>124651</t>
  </si>
  <si>
    <t>256294</t>
  </si>
  <si>
    <t>5426</t>
  </si>
  <si>
    <t>33502</t>
  </si>
  <si>
    <t>575229</t>
  </si>
  <si>
    <t>8232</t>
  </si>
  <si>
    <t xml:space="preserve">ELYT MOVEIS DE ACO LTDA </t>
  </si>
  <si>
    <t>6531</t>
  </si>
  <si>
    <t>1954</t>
  </si>
  <si>
    <t>12276</t>
  </si>
  <si>
    <t>8159</t>
  </si>
  <si>
    <t>488249</t>
  </si>
  <si>
    <t>383975</t>
  </si>
  <si>
    <t>462659</t>
  </si>
  <si>
    <t>462654</t>
  </si>
  <si>
    <t>690</t>
  </si>
  <si>
    <t>383937</t>
  </si>
  <si>
    <t>90655</t>
  </si>
  <si>
    <t>34074</t>
  </si>
  <si>
    <t>6390</t>
  </si>
  <si>
    <t>383821</t>
  </si>
  <si>
    <t>720055</t>
  </si>
  <si>
    <t>76305</t>
  </si>
  <si>
    <t>JOTAO COMERCIO DE ALIMENTOS LTDA</t>
  </si>
  <si>
    <t>8110</t>
  </si>
  <si>
    <t>487585</t>
  </si>
  <si>
    <t>487542</t>
  </si>
  <si>
    <t>8066</t>
  </si>
  <si>
    <t>383746</t>
  </si>
  <si>
    <t>462202</t>
  </si>
  <si>
    <t>784537</t>
  </si>
  <si>
    <t>900629</t>
  </si>
  <si>
    <t>79687</t>
  </si>
  <si>
    <t>422387</t>
  </si>
  <si>
    <t>487250</t>
  </si>
  <si>
    <t>47640</t>
  </si>
  <si>
    <t>410154</t>
  </si>
  <si>
    <t>90261</t>
  </si>
  <si>
    <t>14754</t>
  </si>
  <si>
    <t>44571</t>
  </si>
  <si>
    <t>262225</t>
  </si>
  <si>
    <t>2325</t>
  </si>
  <si>
    <t>2328</t>
  </si>
  <si>
    <t>8121</t>
  </si>
  <si>
    <t>383866</t>
  </si>
  <si>
    <t>488034</t>
  </si>
  <si>
    <t>462503</t>
  </si>
  <si>
    <t>2432</t>
  </si>
  <si>
    <t>722148</t>
  </si>
  <si>
    <t>463216</t>
  </si>
  <si>
    <t>12926</t>
  </si>
  <si>
    <t>489010</t>
  </si>
  <si>
    <t>2361</t>
  </si>
  <si>
    <t>384207</t>
  </si>
  <si>
    <t>175002</t>
  </si>
  <si>
    <t>463157</t>
  </si>
  <si>
    <t>76433</t>
  </si>
  <si>
    <t>57934</t>
  </si>
  <si>
    <t>410875</t>
  </si>
  <si>
    <t>19581</t>
  </si>
  <si>
    <t>638</t>
  </si>
  <si>
    <t>12201</t>
  </si>
  <si>
    <t>174562</t>
  </si>
  <si>
    <t>13269</t>
  </si>
  <si>
    <t>718283</t>
  </si>
  <si>
    <t>170</t>
  </si>
  <si>
    <t>260710815</t>
  </si>
  <si>
    <t>12889</t>
  </si>
  <si>
    <t>16475</t>
  </si>
  <si>
    <t>383442</t>
  </si>
  <si>
    <t>461659</t>
  </si>
  <si>
    <t>13267</t>
  </si>
  <si>
    <t>76163</t>
  </si>
  <si>
    <t>5286</t>
  </si>
  <si>
    <t>383267</t>
  </si>
  <si>
    <t>461347</t>
  </si>
  <si>
    <t>56625</t>
  </si>
  <si>
    <t>19208</t>
  </si>
  <si>
    <t>421778</t>
  </si>
  <si>
    <t>783031</t>
  </si>
  <si>
    <t>76145</t>
  </si>
  <si>
    <t>7877</t>
  </si>
  <si>
    <t>715683</t>
  </si>
  <si>
    <t>1971</t>
  </si>
  <si>
    <t>887343</t>
  </si>
  <si>
    <t>149390</t>
  </si>
  <si>
    <t>2841</t>
  </si>
  <si>
    <t>149282</t>
  </si>
  <si>
    <t>89910</t>
  </si>
  <si>
    <t xml:space="preserve">MANIOCA COMERCIO DE ALIMENTOS DA AMAZONIZA LTDA </t>
  </si>
  <si>
    <t>15182</t>
  </si>
  <si>
    <t>124163</t>
  </si>
  <si>
    <t>174284</t>
  </si>
  <si>
    <t>383532</t>
  </si>
  <si>
    <t>7991</t>
  </si>
  <si>
    <t>461865</t>
  </si>
  <si>
    <t>486204</t>
  </si>
  <si>
    <t>486391</t>
  </si>
  <si>
    <t>486119</t>
  </si>
  <si>
    <t>7968</t>
  </si>
  <si>
    <t>485427</t>
  </si>
  <si>
    <t>76135</t>
  </si>
  <si>
    <t>2341</t>
  </si>
  <si>
    <t>2284</t>
  </si>
  <si>
    <t>2313</t>
  </si>
  <si>
    <t>8861</t>
  </si>
  <si>
    <t>30175</t>
  </si>
  <si>
    <t>260710795</t>
  </si>
  <si>
    <t>39643</t>
  </si>
  <si>
    <t>12871</t>
  </si>
  <si>
    <t>61929</t>
  </si>
  <si>
    <t>287678</t>
  </si>
  <si>
    <t>234329</t>
  </si>
  <si>
    <t>133</t>
  </si>
  <si>
    <t>7764</t>
  </si>
  <si>
    <t>92</t>
  </si>
  <si>
    <t>290293</t>
  </si>
  <si>
    <t>148994</t>
  </si>
  <si>
    <t>173650</t>
  </si>
  <si>
    <t>123879</t>
  </si>
  <si>
    <t>173900</t>
  </si>
  <si>
    <t>383100</t>
  </si>
  <si>
    <t>383081</t>
  </si>
  <si>
    <t>7808</t>
  </si>
  <si>
    <t>461065</t>
  </si>
  <si>
    <t>254160</t>
  </si>
  <si>
    <t>484256</t>
  </si>
  <si>
    <t>75934</t>
  </si>
  <si>
    <t>623</t>
  </si>
  <si>
    <t>709935</t>
  </si>
  <si>
    <t>89561</t>
  </si>
  <si>
    <t>382708</t>
  </si>
  <si>
    <t>460383</t>
  </si>
  <si>
    <t>483972</t>
  </si>
  <si>
    <t>409099</t>
  </si>
  <si>
    <t>7643</t>
  </si>
  <si>
    <t>78931</t>
  </si>
  <si>
    <t>44446</t>
  </si>
  <si>
    <t>460654</t>
  </si>
  <si>
    <t>382896</t>
  </si>
  <si>
    <t>7703</t>
  </si>
  <si>
    <t>23677</t>
  </si>
  <si>
    <t>30.365.122 HIDEKI HENRIQUE KAWAMOTO</t>
  </si>
  <si>
    <t>1619</t>
  </si>
  <si>
    <t>20563</t>
  </si>
  <si>
    <t>41074</t>
  </si>
  <si>
    <t>711998</t>
  </si>
  <si>
    <t>7302</t>
  </si>
  <si>
    <t>484880</t>
  </si>
  <si>
    <t>5269</t>
  </si>
  <si>
    <t>89840</t>
  </si>
  <si>
    <t>484955</t>
  </si>
  <si>
    <t>1621</t>
  </si>
  <si>
    <t>7769</t>
  </si>
  <si>
    <t>460816</t>
  </si>
  <si>
    <t>382987</t>
  </si>
  <si>
    <t>23752</t>
  </si>
  <si>
    <t>32948</t>
  </si>
  <si>
    <t>261147</t>
  </si>
  <si>
    <t>20229</t>
  </si>
  <si>
    <t>711268</t>
  </si>
  <si>
    <t>47294</t>
  </si>
  <si>
    <t>460613</t>
  </si>
  <si>
    <t>421058</t>
  </si>
  <si>
    <t>55488</t>
  </si>
  <si>
    <t>781590</t>
  </si>
  <si>
    <t>7692</t>
  </si>
  <si>
    <t>18851</t>
  </si>
  <si>
    <t>382810</t>
  </si>
  <si>
    <t>484280</t>
  </si>
  <si>
    <t>29982</t>
  </si>
  <si>
    <t>8741</t>
  </si>
  <si>
    <t>6381</t>
  </si>
  <si>
    <t>184</t>
  </si>
  <si>
    <t>12809</t>
  </si>
  <si>
    <t>2799</t>
  </si>
  <si>
    <t>118219</t>
  </si>
  <si>
    <t>287141</t>
  </si>
  <si>
    <t>574564</t>
  </si>
  <si>
    <t>MAR DIRETO POC COMERCIO DE PEIXES LTDA</t>
  </si>
  <si>
    <t>112687</t>
  </si>
  <si>
    <t>112685</t>
  </si>
  <si>
    <t>123657</t>
  </si>
  <si>
    <t>172890</t>
  </si>
  <si>
    <t>172847</t>
  </si>
  <si>
    <t>148565</t>
  </si>
  <si>
    <t>55885</t>
  </si>
  <si>
    <t>173754</t>
  </si>
  <si>
    <t>254530</t>
  </si>
  <si>
    <t>123647</t>
  </si>
  <si>
    <t>484672</t>
  </si>
  <si>
    <t>55763</t>
  </si>
  <si>
    <t>173560</t>
  </si>
  <si>
    <t>461015</t>
  </si>
  <si>
    <t>177</t>
  </si>
  <si>
    <t>6514</t>
  </si>
  <si>
    <t>112095</t>
  </si>
  <si>
    <t>7086</t>
  </si>
  <si>
    <t>PORCO FELIZ COM DE CARNES LTDA</t>
  </si>
  <si>
    <t>601076</t>
  </si>
  <si>
    <t>112313</t>
  </si>
  <si>
    <t>2745</t>
  </si>
  <si>
    <t>LATICINIOS PIRAMIDE LTDA</t>
  </si>
  <si>
    <t>80373</t>
  </si>
  <si>
    <t>76038</t>
  </si>
  <si>
    <t>12754</t>
  </si>
  <si>
    <t>2767</t>
  </si>
  <si>
    <t>39434</t>
  </si>
  <si>
    <t>573366</t>
  </si>
  <si>
    <t>12718</t>
  </si>
  <si>
    <t>286698</t>
  </si>
  <si>
    <t>3696</t>
  </si>
  <si>
    <t>2723</t>
  </si>
  <si>
    <t>260710730</t>
  </si>
  <si>
    <t>260710722</t>
  </si>
  <si>
    <t>260710656</t>
  </si>
  <si>
    <t>29802</t>
  </si>
  <si>
    <t>873429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</si>
  <si>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</si>
  <si>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</si>
  <si>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</si>
  <si>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</si>
  <si>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</si>
  <si>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</si>
  <si>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Alimentos</t>
  </si>
  <si>
    <t>Bebidas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</si>
  <si>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</si>
  <si>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</si>
  <si>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</si>
  <si>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</si>
  <si>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</si>
  <si>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</si>
  <si>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</si>
  <si>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</si>
  <si>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</si>
  <si>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</si>
  <si>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</si>
  <si>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</si>
  <si>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</si>
  <si>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</si>
  <si>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</si>
  <si>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</si>
  <si>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</si>
  <si>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</si>
  <si>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</si>
  <si>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</si>
  <si>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</si>
  <si>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</si>
  <si>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</si>
  <si>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</si>
  <si>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</si>
  <si>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</si>
  <si>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</si>
  <si>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</si>
  <si>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</si>
  <si>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</si>
  <si>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ELO SERVICOS S.A</t>
  </si>
  <si>
    <t>11/2025</t>
  </si>
  <si>
    <t>Diageo</t>
  </si>
  <si>
    <t>10/2025</t>
  </si>
  <si>
    <t>AMBEV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</si>
  <si>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</si>
  <si>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</si>
  <si>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</si>
  <si>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</si>
  <si>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</si>
  <si>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</si>
  <si>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</si>
  <si>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</si>
  <si>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</si>
  <si>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</si>
  <si>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</si>
  <si>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</si>
  <si>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</si>
  <si>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</si>
  <si>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</si>
  <si>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</si>
  <si>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</si>
  <si>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</si>
  <si>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</si>
  <si>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</si>
  <si>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</si>
  <si>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PRO_06_02_EnsaioPréWedding_Matheus</t>
  </si>
  <si>
    <t>Maria Eduarda</t>
  </si>
  <si>
    <t>Locação de Espaço</t>
  </si>
  <si>
    <t>PRO_06_03_EnsaioPréWedding_Nathalia</t>
  </si>
  <si>
    <t>PRO_052026_04_HappyHourCinthia</t>
  </si>
  <si>
    <t>Consumação Mínima</t>
  </si>
  <si>
    <t>PRO_06_01_EnsaioPréWedding_Bianca</t>
  </si>
  <si>
    <t>PRO_042026_05_AniversárioRenata</t>
  </si>
  <si>
    <t>PRO_052026_02_HappyHourUNICA</t>
  </si>
  <si>
    <t>PRO_052026_01_LançamentoSebastian</t>
  </si>
  <si>
    <t>Pacote Exclusivo</t>
  </si>
  <si>
    <t>PRO_052026_03_HappyHourMeli</t>
  </si>
  <si>
    <t>PRO_042026_04_LançamentoRiffs</t>
  </si>
  <si>
    <t>PRO_022026_03_VipPearsonDegustação</t>
  </si>
  <si>
    <t>PRO_032026_02_PearsonEducationBrasil</t>
  </si>
  <si>
    <t>PRO_042026_06_HappyHourEduardoAlencar</t>
  </si>
  <si>
    <t>PRO_042026_01_Coquetel OMA</t>
  </si>
  <si>
    <t>PRO_042026_02_PréWeddingMarcela</t>
  </si>
  <si>
    <t>PRO_032026_05_HappyHourTECADI</t>
  </si>
  <si>
    <t>PRO_042026_03_HappyHourWTM</t>
  </si>
  <si>
    <t>PRO_022026_06_Ensaio Pré Wedding</t>
  </si>
  <si>
    <t>PRO_032026_07_JantarAramis</t>
  </si>
  <si>
    <t>PRO_032026_06_HappyHourRosângela</t>
  </si>
  <si>
    <t>PRO_022026_07_LiderançaRiachuelo</t>
  </si>
  <si>
    <t>PRO_032026_04_HappyHour</t>
  </si>
  <si>
    <t>PRO_012026_03_EventoCMS</t>
  </si>
  <si>
    <t>PRO_032026_01_HappyHourPortoSeguro</t>
  </si>
  <si>
    <t>PRO_032026_03_GuerraByte</t>
  </si>
  <si>
    <t>PRO_022026_09_LançamentoBridgerton</t>
  </si>
  <si>
    <t>PRO_022026_04_HappyHourNexti</t>
  </si>
  <si>
    <t>PRO_022026_05_JantarVINCI</t>
  </si>
  <si>
    <t>PRO_022026_01_RegenerarFranqueadora</t>
  </si>
  <si>
    <t>PRO_012026_05_MudahPublicidade</t>
  </si>
  <si>
    <t>PRO_20251024_WarmupCasar.com</t>
  </si>
  <si>
    <t>PRO_012026_01_Milanez &amp; Milaneze</t>
  </si>
  <si>
    <t>PRO_012026_04_JanineAraújo</t>
  </si>
  <si>
    <t>PRO_012026_02_DegustaçãoJennifer</t>
  </si>
  <si>
    <t>PRO_20251204_ReservaLucas</t>
  </si>
  <si>
    <t>PRO_20251203_ReservaAdriana</t>
  </si>
  <si>
    <t>PRO_202511010_HappyHourdDUEArquitetura</t>
  </si>
  <si>
    <t>PRO_20251017_HappyHourInterface</t>
  </si>
  <si>
    <t>PRO_20251205_ReservaBancoDoBrasil</t>
  </si>
  <si>
    <t>PRO_20251202_ConfraternizalçaoCMA</t>
  </si>
  <si>
    <t>PRO_202511011_HappyHourdPlanoCDE</t>
  </si>
  <si>
    <t>PRO_20251112_AlmoçoMongodb</t>
  </si>
  <si>
    <t>PRO_202509017_ConfraternizaçãoChanel</t>
  </si>
  <si>
    <t>PRO_20251106_HappyHourB3</t>
  </si>
  <si>
    <t>PRO_20251201_LançamentoDisneyPlus</t>
  </si>
  <si>
    <t>PRO_20251105_HappyHourBTG</t>
  </si>
  <si>
    <t>PRO_20251022_HappyHour</t>
  </si>
  <si>
    <t>PRO_20251021_HappyHour</t>
  </si>
  <si>
    <t>PRO_20251109_HappyHourPfizer</t>
  </si>
  <si>
    <t>PRO_20251108_HappyHourPrezensa</t>
  </si>
  <si>
    <t>PRO_20251018_PreWeddingGabriela</t>
  </si>
  <si>
    <t>PRO_20251025_HappyHour</t>
  </si>
  <si>
    <t>PRO_20251107_HappyHourMongodb</t>
  </si>
  <si>
    <t>PRO_20251104_AniversárioJanaina</t>
  </si>
  <si>
    <t>PRO_20251101_HappyHour_TravieFinceira</t>
  </si>
  <si>
    <t>PRO_20251108_HappyHourRedBull</t>
  </si>
  <si>
    <t>PRO_20251103_Preestreia_Cyclone</t>
  </si>
  <si>
    <t>ADTV_PRO_20250904_JantarSuvinil</t>
  </si>
  <si>
    <t>PRO_20250904_JantarSuvinil</t>
  </si>
  <si>
    <t>PRO_20251101_HappyHour</t>
  </si>
  <si>
    <t>PRO_20251023_HappyHour</t>
  </si>
  <si>
    <t>PRO_20251019_PreWeddingLais</t>
  </si>
  <si>
    <t>PRO_20251024_HappyHour</t>
  </si>
  <si>
    <t>PRO_20251020_Gravação</t>
  </si>
  <si>
    <t>PRO_20251016_HappyHourAPW</t>
  </si>
  <si>
    <t>PRO_20251014_JantarGloboPlay</t>
  </si>
  <si>
    <t>ADTV_20250903_JantarELO</t>
  </si>
  <si>
    <t>PRO_20250903_JantarELO</t>
  </si>
  <si>
    <t>PRO_20251002_LançamentoCaramelo</t>
  </si>
  <si>
    <t xml:space="preserve"> ADTV_20250901_TaboolaBrasil</t>
  </si>
  <si>
    <t>PRO_20250901_TaboolaBrasil</t>
  </si>
  <si>
    <t>PRO_202509016_Shooting</t>
  </si>
  <si>
    <t>PRO_202509018_ParisFilme</t>
  </si>
  <si>
    <t>PRO_20250907_JantarInterface</t>
  </si>
  <si>
    <t>PRO_20250906_JantarInterface</t>
  </si>
  <si>
    <t>Ensaio Fotográfico - Pré Wedding</t>
  </si>
  <si>
    <t>07/2025</t>
  </si>
  <si>
    <t>PRO_20250902_JantarInterface</t>
  </si>
  <si>
    <t>PRO_20250905_GravaçãoSICRED</t>
  </si>
  <si>
    <t xml:space="preserve">Comemoração de Aniversário </t>
  </si>
  <si>
    <t>05/2025</t>
  </si>
  <si>
    <t>08/2025</t>
  </si>
  <si>
    <t>PRO_20250808_ IETA Nightcap</t>
  </si>
  <si>
    <t xml:space="preserve">Comemoração de Aniversário - Ludimila </t>
  </si>
  <si>
    <t>PRO_20250802_HappyHour</t>
  </si>
  <si>
    <t>Happy Hour da Atlas Schindler</t>
  </si>
  <si>
    <t>Confraternização | ESPRO</t>
  </si>
  <si>
    <t>Happy Hour - B3</t>
  </si>
  <si>
    <t>Colação de Grau | Gislaine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</si>
  <si>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</si>
  <si>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</si>
  <si>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</si>
  <si>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</si>
  <si>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</si>
  <si>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</si>
  <si>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</si>
  <si>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</si>
  <si>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</si>
  <si>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</si>
  <si>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</si>
  <si>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</si>
  <si>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23.980.186/0001-98</t>
  </si>
  <si>
    <t>356.618.858-14</t>
  </si>
  <si>
    <t>1 - Mensal</t>
  </si>
  <si>
    <t>308.613.488-77</t>
  </si>
  <si>
    <t>085.446.124-82</t>
  </si>
  <si>
    <t>344.093.368-78</t>
  </si>
  <si>
    <t>402.072.228-51</t>
  </si>
  <si>
    <t>405.429.268-22</t>
  </si>
  <si>
    <t>484.954.388-01</t>
  </si>
  <si>
    <t>438.628.148-74</t>
  </si>
  <si>
    <t>398.312.148-97</t>
  </si>
  <si>
    <t>071.002.075-92</t>
  </si>
  <si>
    <t>ARIEL LIMA MOLINA</t>
  </si>
  <si>
    <t>475.528.308-67</t>
  </si>
  <si>
    <t>053.050.342-56</t>
  </si>
  <si>
    <t>156.474.087-02</t>
  </si>
  <si>
    <t>562.290.058-16</t>
  </si>
  <si>
    <t>522.564.478-39</t>
  </si>
  <si>
    <t>486.142.428-32</t>
  </si>
  <si>
    <t>533.392.738-39</t>
  </si>
  <si>
    <t>493.626.148-39</t>
  </si>
  <si>
    <t>458.933.628-61</t>
  </si>
  <si>
    <t>159.982.296-22</t>
  </si>
  <si>
    <t>100.335.324-00</t>
  </si>
  <si>
    <t>5 - Rescisão</t>
  </si>
  <si>
    <t>700.031.926-79</t>
  </si>
  <si>
    <t>361.048.608-26</t>
  </si>
  <si>
    <t>710.862.684-58</t>
  </si>
  <si>
    <t>374.222.878-10</t>
  </si>
  <si>
    <t>376.088.428-81</t>
  </si>
  <si>
    <t>476.329.748-14</t>
  </si>
  <si>
    <t>769.220.573-68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</si>
  <si>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</si>
  <si>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</si>
  <si>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</si>
  <si>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</si>
  <si>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</si>
  <si>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</si>
  <si>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</si>
  <si>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</si>
  <si>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</si>
  <si>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</si>
  <si>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[Degustação] - Flávio Guzzon</t>
  </si>
  <si>
    <t>[Evento] - Aramis</t>
  </si>
  <si>
    <t>Faturamento de Eventos - Promoções Utilizadas</t>
  </si>
  <si>
    <t>[Evento] - CMS People Consultoria</t>
  </si>
  <si>
    <t>[Evento] - Janine Araújo</t>
  </si>
  <si>
    <t>[Evento] - Milanez &amp; Milaneze</t>
  </si>
  <si>
    <t>[Evento] - Oma Administradora de Imóveis</t>
  </si>
  <si>
    <t>[Evento] - Pearson Education do Brasil</t>
  </si>
  <si>
    <t>[Evento] - Renatra Fonseca</t>
  </si>
  <si>
    <t>[Evento] - Riachuelo</t>
  </si>
  <si>
    <t>[Evento] - Sebastian Professional</t>
  </si>
  <si>
    <t>[Evento] - Único</t>
  </si>
  <si>
    <t>[Evento] - Vinci Brand &amp; Revenue</t>
  </si>
  <si>
    <t>30% ESHOWS - CPF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</si>
  <si>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</si>
  <si>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</si>
  <si>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</si>
  <si>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</si>
  <si>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</si>
  <si>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</si>
  <si>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EVENTO</t>
  </si>
  <si>
    <t>FATURAMENTO</t>
  </si>
  <si>
    <t>EVENTOS</t>
  </si>
  <si>
    <t>MARKETING</t>
  </si>
  <si>
    <t>MÚSICOS</t>
  </si>
  <si>
    <t>OPERACIONAL</t>
  </si>
  <si>
    <t>PROMOÇÃO</t>
  </si>
  <si>
    <t>REUNIÃO - ARTÍSTICO</t>
  </si>
  <si>
    <t>REUNIÃO - FINANCEIRO</t>
  </si>
  <si>
    <t>REUNIÃO - MARKETING</t>
  </si>
  <si>
    <t>REUNIÃO - OPERAÇÃO</t>
  </si>
  <si>
    <t>REUNIÃO - OPERACIONAL</t>
  </si>
  <si>
    <t>REUNIÃO - OPERAÇÕES</t>
  </si>
  <si>
    <t>REUNIÃO - RH</t>
  </si>
  <si>
    <t>REUNIÃO - SUPRIMENTOS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</si>
  <si>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</si>
  <si>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</si>
  <si>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</si>
  <si>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</si>
  <si>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</si>
  <si>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</si>
  <si>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</si>
  <si>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</si>
  <si>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Queijo camembert assado</t>
  </si>
  <si>
    <t>Entradas</t>
  </si>
  <si>
    <t>A</t>
  </si>
  <si>
    <t>CORDEIRO COM COALHADA</t>
  </si>
  <si>
    <t>PRATOS PRINCIPAIS</t>
  </si>
  <si>
    <t>DOSE WHISKY BULLEIT BOURBON</t>
  </si>
  <si>
    <t>DOSES</t>
  </si>
  <si>
    <t>B</t>
  </si>
  <si>
    <t>Peixe grelhado com cuscuz</t>
  </si>
  <si>
    <t>Pratos Principais</t>
  </si>
  <si>
    <t>DOSE CAMPARI</t>
  </si>
  <si>
    <t>SALADA DE CAMARÃO</t>
  </si>
  <si>
    <t>ENTRADA</t>
  </si>
  <si>
    <t>CRUDA NO BRIOCHE</t>
  </si>
  <si>
    <t>HAMBURGUINHO DA PINA</t>
  </si>
  <si>
    <t>1911</t>
  </si>
  <si>
    <t>AUTORAIS</t>
  </si>
  <si>
    <t>Croquete de pernil</t>
  </si>
  <si>
    <t>Para começar</t>
  </si>
  <si>
    <t>EMBUTIDOS E QUEIJOS</t>
  </si>
  <si>
    <t>VIRADO</t>
  </si>
  <si>
    <t>Nhoque Classico dos Arcos</t>
  </si>
  <si>
    <t>Pratos</t>
  </si>
  <si>
    <t>GOHAN COM COGUMELO</t>
  </si>
  <si>
    <t>BROWN DERBY</t>
  </si>
  <si>
    <t>CLÁSSICOS</t>
  </si>
  <si>
    <t>PORCO, POLENTA E PARMESÃO</t>
  </si>
  <si>
    <t>TACO DE PUPUNHA</t>
  </si>
  <si>
    <t>BASIL SMASH</t>
  </si>
  <si>
    <t>CERVEJA STELLA ARTOIS LONG NECK 330ml</t>
  </si>
  <si>
    <t>CERVEJAS LONG NECK</t>
  </si>
  <si>
    <t>PRA ONTEM</t>
  </si>
  <si>
    <t>PAULICEIA</t>
  </si>
  <si>
    <t>BOLO DE COCO</t>
  </si>
  <si>
    <t>SOBREMESAS</t>
  </si>
  <si>
    <t>SODA ZERO</t>
  </si>
  <si>
    <t>SOFTS</t>
  </si>
  <si>
    <t>PEPSI ZERO</t>
  </si>
  <si>
    <t>MOUSSE DE CHOCOLATE</t>
  </si>
  <si>
    <t>GUARANÁ ZERO</t>
  </si>
  <si>
    <t>PERI</t>
  </si>
  <si>
    <t>CRUDO DE ABÓBORA</t>
  </si>
  <si>
    <t>DESVAIRADA</t>
  </si>
  <si>
    <t>NÃO ALCOÓLICOS</t>
  </si>
  <si>
    <t>ANCHO E BATATA</t>
  </si>
  <si>
    <t>LINGUINE COM CAMARÕES</t>
  </si>
  <si>
    <t>TOSTA TARTARE</t>
  </si>
  <si>
    <t>Pães e Tostas</t>
  </si>
  <si>
    <t>CECI</t>
  </si>
  <si>
    <t>GARNIER</t>
  </si>
  <si>
    <t>Sem Álcool</t>
  </si>
  <si>
    <t>NOBRE</t>
  </si>
  <si>
    <t>CERVEJA STELLA PURE GOLD 350 ml</t>
  </si>
  <si>
    <t>POROSO</t>
  </si>
  <si>
    <t>ARROZ DE PERNIL</t>
  </si>
  <si>
    <t>BIFE COM BATATA</t>
  </si>
  <si>
    <t>Singapore Sling</t>
  </si>
  <si>
    <t>Fora da Carta</t>
  </si>
  <si>
    <t>BAQUE</t>
  </si>
  <si>
    <t>FRANGO FRITO E CREME DE MILHO</t>
  </si>
  <si>
    <t>LANCHE DE PERNIL</t>
  </si>
  <si>
    <t>POLENTA E COGUMELOS</t>
  </si>
  <si>
    <t>TARTARE DE TOMATE</t>
  </si>
  <si>
    <t>Suco de laranja</t>
  </si>
  <si>
    <t>Sucos</t>
  </si>
  <si>
    <t>Bolo do dia</t>
  </si>
  <si>
    <t>Comidinhas</t>
  </si>
  <si>
    <t>Mark Twain</t>
  </si>
  <si>
    <t>Batatinha Brava com Ervas</t>
  </si>
  <si>
    <t>TOSTADA DE COGUMELO</t>
  </si>
  <si>
    <t>Café coado</t>
  </si>
  <si>
    <t>Bebidas quentes</t>
  </si>
  <si>
    <t>Crispy de Frango</t>
  </si>
  <si>
    <t>Sanduíches</t>
  </si>
  <si>
    <t>GG Espresso</t>
  </si>
  <si>
    <t>Cafés gelados</t>
  </si>
  <si>
    <t>GUARANÁ</t>
  </si>
  <si>
    <t>ELLA</t>
  </si>
  <si>
    <t>NEGRONI</t>
  </si>
  <si>
    <t>Ovos e bacon</t>
  </si>
  <si>
    <t>Ovos e comidinhas</t>
  </si>
  <si>
    <t>Água C/ Gás Sempre Pura</t>
  </si>
  <si>
    <t>Softs</t>
  </si>
  <si>
    <t>PICADINHO VEGETARIANO</t>
  </si>
  <si>
    <t>Suco de Limão</t>
  </si>
  <si>
    <t>Café espresso</t>
  </si>
  <si>
    <t>Aperol Spritz</t>
  </si>
  <si>
    <t>SALADA MEDITERRANEA</t>
  </si>
  <si>
    <t>SALADAS</t>
  </si>
  <si>
    <t>Tommys Margarita</t>
  </si>
  <si>
    <t>CLÁSSICOS PDV</t>
  </si>
  <si>
    <t>Cachaça Macunaíma</t>
  </si>
  <si>
    <t>Mocha</t>
  </si>
  <si>
    <t>Água S/ Gas Sempre Pura</t>
  </si>
  <si>
    <t>Picadinho de Mignon</t>
  </si>
  <si>
    <t>Pão de queijo Arcos</t>
  </si>
  <si>
    <t>Cold Brew</t>
  </si>
  <si>
    <t>RABANADA</t>
  </si>
  <si>
    <t>MATINAIS</t>
  </si>
  <si>
    <t>Suco de abacaxi</t>
  </si>
  <si>
    <t>EV - SORVETE DE NATA</t>
  </si>
  <si>
    <t>Mix de folhas</t>
  </si>
  <si>
    <t>Saladas</t>
  </si>
  <si>
    <t>Tanqueray e tônica</t>
  </si>
  <si>
    <t>Clássicos</t>
  </si>
  <si>
    <t>SÁBLE DE ABACAXI</t>
  </si>
  <si>
    <t>KATHERINE</t>
  </si>
  <si>
    <t>Pão brioche na chapa</t>
  </si>
  <si>
    <t>Latte</t>
  </si>
  <si>
    <t>Torrada extra</t>
  </si>
  <si>
    <t>Panquecas fofinhas</t>
  </si>
  <si>
    <t>BOLINHO DE ARROZ</t>
  </si>
  <si>
    <t>Petiscos</t>
  </si>
  <si>
    <t>Banana da terra frita</t>
  </si>
  <si>
    <t>CAFÉ DA MANHÃ MINEIRO</t>
  </si>
  <si>
    <t>VACANTE</t>
  </si>
  <si>
    <t>NANQUIM</t>
  </si>
  <si>
    <t>Autorais</t>
  </si>
  <si>
    <t>Trio de Sorbet</t>
  </si>
  <si>
    <t>Sobremesas</t>
  </si>
  <si>
    <t>Café espresso duplo</t>
  </si>
  <si>
    <t>FOLHADO DE BANANA</t>
  </si>
  <si>
    <t>Para adoçar</t>
  </si>
  <si>
    <t>SODA</t>
  </si>
  <si>
    <t>PEPSI</t>
  </si>
  <si>
    <t>ALCANTARA</t>
  </si>
  <si>
    <t>Fitzgerald</t>
  </si>
  <si>
    <t>PENICILLIN</t>
  </si>
  <si>
    <t>CLÁSSICOS CÁRDAPIO FÍSICO</t>
  </si>
  <si>
    <t>SORVETE COM COOKIE</t>
  </si>
  <si>
    <t>JORNADA 3</t>
  </si>
  <si>
    <t>PROMOCIONAL</t>
  </si>
  <si>
    <t>Cuscuz nordestino</t>
  </si>
  <si>
    <t>JORNADA 1</t>
  </si>
  <si>
    <t>JORNADA 2</t>
  </si>
  <si>
    <t>BEBIDAS</t>
  </si>
  <si>
    <t>IOGURTE E GRANOLA</t>
  </si>
  <si>
    <t>Bitter Giuseppe</t>
  </si>
  <si>
    <t>Old Fashioned</t>
  </si>
  <si>
    <t>Dark and Stormy</t>
  </si>
  <si>
    <t>DRY MARTINI</t>
  </si>
  <si>
    <t>Drinks Clássicos</t>
  </si>
  <si>
    <t>Latte gelado</t>
  </si>
  <si>
    <t>Geleia</t>
  </si>
  <si>
    <t>Acompanhamentos</t>
  </si>
  <si>
    <t>Chocolate Quente</t>
  </si>
  <si>
    <t>Choux Namorados</t>
  </si>
  <si>
    <t>SOBREMESSAS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</si>
  <si>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</si>
  <si>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</si>
  <si>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</si>
  <si>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</si>
  <si>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</si>
  <si>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</si>
  <si>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</si>
  <si>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</si>
  <si>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</si>
  <si>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</si>
  <si>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</si>
  <si>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</si>
  <si>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241347</t>
  </si>
  <si>
    <t>False</t>
  </si>
  <si>
    <t>238255</t>
  </si>
  <si>
    <t>238250-14717</t>
  </si>
  <si>
    <t>True</t>
  </si>
  <si>
    <t>238250-14716</t>
  </si>
  <si>
    <t>Pendente</t>
  </si>
  <si>
    <t>238242-14715</t>
  </si>
  <si>
    <t>238242-14714</t>
  </si>
  <si>
    <t>232290-14390</t>
  </si>
  <si>
    <t>232290-14389</t>
  </si>
  <si>
    <t>232290-14388</t>
  </si>
  <si>
    <t>232290-14387</t>
  </si>
  <si>
    <t>232290-14386</t>
  </si>
  <si>
    <t>232290-14385</t>
  </si>
  <si>
    <t>232290-14384</t>
  </si>
  <si>
    <t>232290-14383</t>
  </si>
  <si>
    <t>232290-14382</t>
  </si>
  <si>
    <t>232290-14381</t>
  </si>
  <si>
    <t>232290-14380</t>
  </si>
  <si>
    <t>213099-13409</t>
  </si>
  <si>
    <t>213099-13408</t>
  </si>
  <si>
    <t>213099-13407</t>
  </si>
  <si>
    <t>213099-13406</t>
  </si>
  <si>
    <t>213099-13405</t>
  </si>
  <si>
    <t>213099-13404</t>
  </si>
  <si>
    <t>213099-13403</t>
  </si>
  <si>
    <t>213099-13402</t>
  </si>
  <si>
    <t>213099-13401</t>
  </si>
  <si>
    <t>213099-13400</t>
  </si>
  <si>
    <t>213099-13399</t>
  </si>
  <si>
    <t>213099-13398</t>
  </si>
  <si>
    <t>213099-13397</t>
  </si>
  <si>
    <t>213099-13396</t>
  </si>
  <si>
    <t>212263</t>
  </si>
  <si>
    <t>SEFAZ</t>
  </si>
  <si>
    <t>212262</t>
  </si>
  <si>
    <t>212261</t>
  </si>
  <si>
    <t>212260</t>
  </si>
  <si>
    <t>212259</t>
  </si>
  <si>
    <t>02/2033</t>
  </si>
  <si>
    <t>212258</t>
  </si>
  <si>
    <t>212257</t>
  </si>
  <si>
    <t>212256</t>
  </si>
  <si>
    <t>212255</t>
  </si>
  <si>
    <t>212254</t>
  </si>
  <si>
    <t>212253</t>
  </si>
  <si>
    <t>212252</t>
  </si>
  <si>
    <t>212251</t>
  </si>
  <si>
    <t>212250</t>
  </si>
  <si>
    <t>212249</t>
  </si>
  <si>
    <t>212248</t>
  </si>
  <si>
    <t>212247</t>
  </si>
  <si>
    <t>212246</t>
  </si>
  <si>
    <t>212245</t>
  </si>
  <si>
    <t>212244</t>
  </si>
  <si>
    <t>212243</t>
  </si>
  <si>
    <t>212242</t>
  </si>
  <si>
    <t>212241</t>
  </si>
  <si>
    <t>212240</t>
  </si>
  <si>
    <t>212239</t>
  </si>
  <si>
    <t>212238</t>
  </si>
  <si>
    <t>212237</t>
  </si>
  <si>
    <t>212236</t>
  </si>
  <si>
    <t>212235</t>
  </si>
  <si>
    <t>212234</t>
  </si>
  <si>
    <t>212233</t>
  </si>
  <si>
    <t>212232</t>
  </si>
  <si>
    <t>212231</t>
  </si>
  <si>
    <t>212230</t>
  </si>
  <si>
    <t>212229</t>
  </si>
  <si>
    <t>212228</t>
  </si>
  <si>
    <t>212227</t>
  </si>
  <si>
    <t>212226</t>
  </si>
  <si>
    <t>212225</t>
  </si>
  <si>
    <t>212224</t>
  </si>
  <si>
    <t>212223</t>
  </si>
  <si>
    <t>212222</t>
  </si>
  <si>
    <t>212221</t>
  </si>
  <si>
    <t>212220</t>
  </si>
  <si>
    <t>212219</t>
  </si>
  <si>
    <t>212218</t>
  </si>
  <si>
    <t>212217</t>
  </si>
  <si>
    <t>212216</t>
  </si>
  <si>
    <t>212215</t>
  </si>
  <si>
    <t>212214</t>
  </si>
  <si>
    <t>212213</t>
  </si>
  <si>
    <t>212212</t>
  </si>
  <si>
    <t>212211</t>
  </si>
  <si>
    <t>212210</t>
  </si>
  <si>
    <t>212209</t>
  </si>
  <si>
    <t>212208</t>
  </si>
  <si>
    <t>212207</t>
  </si>
  <si>
    <t>212206</t>
  </si>
  <si>
    <t>212205</t>
  </si>
  <si>
    <t>212204</t>
  </si>
  <si>
    <t>212203</t>
  </si>
  <si>
    <t>212202</t>
  </si>
  <si>
    <t>212201</t>
  </si>
  <si>
    <t>212200</t>
  </si>
  <si>
    <t>212199</t>
  </si>
  <si>
    <t>212198</t>
  </si>
  <si>
    <t>212197</t>
  </si>
  <si>
    <t>212196</t>
  </si>
  <si>
    <t>212195</t>
  </si>
  <si>
    <t>212194</t>
  </si>
  <si>
    <t>212193</t>
  </si>
  <si>
    <t>212192</t>
  </si>
  <si>
    <t>212191</t>
  </si>
  <si>
    <t>212190</t>
  </si>
  <si>
    <t>212189</t>
  </si>
  <si>
    <t>212188</t>
  </si>
  <si>
    <t>212187</t>
  </si>
  <si>
    <t>212186</t>
  </si>
  <si>
    <t>212185</t>
  </si>
  <si>
    <t>212184</t>
  </si>
  <si>
    <t>212183</t>
  </si>
  <si>
    <t>212182</t>
  </si>
  <si>
    <t>212181</t>
  </si>
  <si>
    <t>212180</t>
  </si>
  <si>
    <t>212179</t>
  </si>
  <si>
    <t>212178</t>
  </si>
  <si>
    <t>212177</t>
  </si>
  <si>
    <t>212176</t>
  </si>
  <si>
    <t>177905</t>
  </si>
  <si>
    <t>MINISTERIO DA FAZENDA</t>
  </si>
  <si>
    <t>177904</t>
  </si>
  <si>
    <t>177903</t>
  </si>
  <si>
    <t>177902</t>
  </si>
  <si>
    <t>177901</t>
  </si>
  <si>
    <t>177900</t>
  </si>
  <si>
    <t>177899</t>
  </si>
  <si>
    <t>177898</t>
  </si>
  <si>
    <t>177897</t>
  </si>
  <si>
    <t>177896</t>
  </si>
  <si>
    <t>177895</t>
  </si>
  <si>
    <t>177894</t>
  </si>
  <si>
    <t>177893</t>
  </si>
  <si>
    <t>177892</t>
  </si>
  <si>
    <t>177891</t>
  </si>
  <si>
    <t>177890</t>
  </si>
  <si>
    <t>177889</t>
  </si>
  <si>
    <t>177888</t>
  </si>
  <si>
    <t>177887</t>
  </si>
  <si>
    <t>177886</t>
  </si>
  <si>
    <t>177885</t>
  </si>
  <si>
    <t>177884</t>
  </si>
  <si>
    <t>177883</t>
  </si>
  <si>
    <t>177882</t>
  </si>
  <si>
    <t>177881</t>
  </si>
  <si>
    <t>177880</t>
  </si>
  <si>
    <t>177879</t>
  </si>
  <si>
    <t>177878</t>
  </si>
  <si>
    <t>177877</t>
  </si>
  <si>
    <t>177876</t>
  </si>
  <si>
    <t>177875</t>
  </si>
  <si>
    <t>177874</t>
  </si>
  <si>
    <t>177873</t>
  </si>
  <si>
    <t>177872</t>
  </si>
  <si>
    <t>177871</t>
  </si>
  <si>
    <t>177870</t>
  </si>
  <si>
    <t>177869</t>
  </si>
  <si>
    <t>177868</t>
  </si>
  <si>
    <t>177867</t>
  </si>
  <si>
    <t>177866</t>
  </si>
  <si>
    <t>177865</t>
  </si>
  <si>
    <t>177864</t>
  </si>
  <si>
    <t>177863</t>
  </si>
  <si>
    <t>177862</t>
  </si>
  <si>
    <t>177861</t>
  </si>
  <si>
    <t>177860</t>
  </si>
  <si>
    <t>177859</t>
  </si>
  <si>
    <t>177858</t>
  </si>
  <si>
    <t>177857</t>
  </si>
  <si>
    <t>177856</t>
  </si>
  <si>
    <t>177855</t>
  </si>
  <si>
    <t>177854</t>
  </si>
  <si>
    <t>177853</t>
  </si>
  <si>
    <t>177852</t>
  </si>
  <si>
    <t>177851</t>
  </si>
  <si>
    <t>177850</t>
  </si>
  <si>
    <t>177849</t>
  </si>
  <si>
    <t>177848</t>
  </si>
  <si>
    <t>177847</t>
  </si>
  <si>
    <t>177846</t>
  </si>
  <si>
    <t>1/60 ADESAO</t>
  </si>
  <si>
    <t>170590</t>
  </si>
  <si>
    <t>170589</t>
  </si>
  <si>
    <t>170588</t>
  </si>
  <si>
    <t>170587</t>
  </si>
  <si>
    <t>170586</t>
  </si>
  <si>
    <t>170585</t>
  </si>
  <si>
    <t>170584</t>
  </si>
  <si>
    <t>170583</t>
  </si>
  <si>
    <t>170582</t>
  </si>
  <si>
    <t>170581</t>
  </si>
  <si>
    <t>170580</t>
  </si>
  <si>
    <t>170579</t>
  </si>
  <si>
    <t>170578</t>
  </si>
  <si>
    <t>170577</t>
  </si>
  <si>
    <t>170576</t>
  </si>
  <si>
    <t>170575</t>
  </si>
  <si>
    <t>170574</t>
  </si>
  <si>
    <t>170573</t>
  </si>
  <si>
    <t>170572</t>
  </si>
  <si>
    <t>170571</t>
  </si>
  <si>
    <t>170570</t>
  </si>
  <si>
    <t>170569</t>
  </si>
  <si>
    <t>170568</t>
  </si>
  <si>
    <t>170567</t>
  </si>
  <si>
    <t>170566</t>
  </si>
  <si>
    <t>170565</t>
  </si>
  <si>
    <t>170564</t>
  </si>
  <si>
    <t>170563</t>
  </si>
  <si>
    <t>170562</t>
  </si>
  <si>
    <t>170561</t>
  </si>
  <si>
    <t>170560</t>
  </si>
  <si>
    <t>170559</t>
  </si>
  <si>
    <t>170558</t>
  </si>
  <si>
    <t>170557</t>
  </si>
  <si>
    <t>170556</t>
  </si>
  <si>
    <t>170555</t>
  </si>
  <si>
    <t>170554</t>
  </si>
  <si>
    <t>170553</t>
  </si>
  <si>
    <t>170552</t>
  </si>
  <si>
    <t>170551</t>
  </si>
  <si>
    <t>170550</t>
  </si>
  <si>
    <t>170549</t>
  </si>
  <si>
    <t>170548</t>
  </si>
  <si>
    <t>170547</t>
  </si>
  <si>
    <t>170546</t>
  </si>
  <si>
    <t>170545</t>
  </si>
  <si>
    <t>170544</t>
  </si>
  <si>
    <t>170543</t>
  </si>
  <si>
    <t>170542</t>
  </si>
  <si>
    <t>170541</t>
  </si>
  <si>
    <t>170540</t>
  </si>
  <si>
    <t>170539</t>
  </si>
  <si>
    <t>170538</t>
  </si>
  <si>
    <t>170537</t>
  </si>
  <si>
    <t>170536</t>
  </si>
  <si>
    <t>170535</t>
  </si>
  <si>
    <t>170534</t>
  </si>
  <si>
    <t>170533</t>
  </si>
  <si>
    <t>170532</t>
  </si>
  <si>
    <t>170531</t>
  </si>
  <si>
    <t>166109</t>
  </si>
  <si>
    <t>MARCIA ROMUALDO MARCELINO</t>
  </si>
  <si>
    <t>Guia de depósito dos honorários periciais arbitrados em audiência - PROCESSO Nº 1000268-04.2024.5.02.0038 - MARCIA ROMUALDO MARCELINO X ARCOS</t>
  </si>
  <si>
    <t>155701</t>
  </si>
  <si>
    <t>TRIBUNAL DE JUSTIÇA</t>
  </si>
  <si>
    <t>PROCESSO Nº 1000093-57.2025.8.26.0005 - Barbara Nere X Bar dos Arcos</t>
  </si>
  <si>
    <t>148727</t>
  </si>
  <si>
    <t xml:space="preserve">Guia referente Mandado de Segurança - Execução Fiscal </t>
  </si>
  <si>
    <t>138598</t>
  </si>
  <si>
    <t>RIPPER ADVOGADOS ASSOCIADOS</t>
  </si>
  <si>
    <t>Reembolso custas judiciais - Ripper Advogados Associados</t>
  </si>
  <si>
    <t>06/2025</t>
  </si>
  <si>
    <t>136409</t>
  </si>
  <si>
    <t>ICMS 03-07/2022 - 60 PARCELAS - Nº 50071279-9</t>
  </si>
  <si>
    <t>120654</t>
  </si>
  <si>
    <t>306332025</t>
  </si>
  <si>
    <t>IDENTIFICANDO DÉBITO CIELO - 03/2025</t>
  </si>
  <si>
    <t>03/2025</t>
  </si>
  <si>
    <t>93714-6634</t>
  </si>
  <si>
    <t>10 PARC-FIM 23/09/2025</t>
  </si>
  <si>
    <t>PROCESSO Nº 1000268-04.2024.5.02.0038 - MARCIA ROMUALDO MARCELINO X ARCOS</t>
  </si>
  <si>
    <t>93714-6633</t>
  </si>
  <si>
    <t>93714-6632</t>
  </si>
  <si>
    <t>93714-6631</t>
  </si>
  <si>
    <t>93714-6630</t>
  </si>
  <si>
    <t>93714-6629</t>
  </si>
  <si>
    <t>04/2025</t>
  </si>
  <si>
    <t>93714-6628</t>
  </si>
  <si>
    <t>93714-6627</t>
  </si>
  <si>
    <t>02/2025</t>
  </si>
  <si>
    <t>93714-6626</t>
  </si>
  <si>
    <t>01/2025</t>
  </si>
  <si>
    <t>93714-6625</t>
  </si>
  <si>
    <t>12/2024</t>
  </si>
  <si>
    <t>84159-5728</t>
  </si>
  <si>
    <t>DANYELE CONTRERA RINCO</t>
  </si>
  <si>
    <t>84159-5727</t>
  </si>
  <si>
    <t>84159-5726</t>
  </si>
  <si>
    <t>84159-5725</t>
  </si>
  <si>
    <t>84159-5724</t>
  </si>
  <si>
    <t>11/2024</t>
  </si>
  <si>
    <t>70307</t>
  </si>
  <si>
    <t>AURORA ALVORADA ESTACIONAMENTO E LANCHONETE LTDA</t>
  </si>
  <si>
    <t>CASA AURORA</t>
  </si>
  <si>
    <t>RP188-2024</t>
  </si>
  <si>
    <t>ENDIVIDAMENTO</t>
  </si>
  <si>
    <t xml:space="preserve"> ENDIVIDAMENTO</t>
  </si>
  <si>
    <t>ENDIVIDAMENTO - ACORDO FECHADO VIA PIX AURORA - 08/2024</t>
  </si>
  <si>
    <t>08/2024</t>
  </si>
  <si>
    <t>62794</t>
  </si>
  <si>
    <t xml:space="preserve">EMPORIO MORENO ANDRADE EIRELI </t>
  </si>
  <si>
    <t>25458</t>
  </si>
  <si>
    <t>ENDIVIDAMENTO - ACORDO FECHADO, NF PROSTESTADA DE 2020 - 07/2024</t>
  </si>
  <si>
    <t>07/2024</t>
  </si>
  <si>
    <t>54890</t>
  </si>
  <si>
    <t xml:space="preserve">  PARCELAMENTO 010177397 PIS E COFINS  4,5,6,7,8/2019 +IRPJ 6/2019 - 60 PARCELAS</t>
  </si>
  <si>
    <t>54889</t>
  </si>
  <si>
    <t>PARCELAMENTO 010177397 PIS E COFINS  4,5,6,7,8/2019 +IRPJ 6/2019 - 60 PARCELAS</t>
  </si>
  <si>
    <t>54888</t>
  </si>
  <si>
    <t>54887</t>
  </si>
  <si>
    <t>54886</t>
  </si>
  <si>
    <t>54885</t>
  </si>
  <si>
    <t>54884</t>
  </si>
  <si>
    <t>54883</t>
  </si>
  <si>
    <t>54882</t>
  </si>
  <si>
    <t>54881</t>
  </si>
  <si>
    <t>54880</t>
  </si>
  <si>
    <t>54879</t>
  </si>
  <si>
    <t>54878</t>
  </si>
  <si>
    <t>54877</t>
  </si>
  <si>
    <t>54876</t>
  </si>
  <si>
    <t>54875</t>
  </si>
  <si>
    <t>54874</t>
  </si>
  <si>
    <t>54873</t>
  </si>
  <si>
    <t>54872</t>
  </si>
  <si>
    <t>54871</t>
  </si>
  <si>
    <t>54870</t>
  </si>
  <si>
    <t>54869</t>
  </si>
  <si>
    <t>54868</t>
  </si>
  <si>
    <t>54867</t>
  </si>
  <si>
    <t>54866</t>
  </si>
  <si>
    <t>54865</t>
  </si>
  <si>
    <t>54864</t>
  </si>
  <si>
    <t>54863</t>
  </si>
  <si>
    <t>54862</t>
  </si>
  <si>
    <t>54861</t>
  </si>
  <si>
    <t>54860</t>
  </si>
  <si>
    <t>54859</t>
  </si>
  <si>
    <t>54858</t>
  </si>
  <si>
    <t>54857</t>
  </si>
  <si>
    <t>54856</t>
  </si>
  <si>
    <t>54855</t>
  </si>
  <si>
    <t xml:space="preserve"> PARCELAMENTO 010177397 PIS E COFINS  4,5,6,7,8/2019 +IRPJ 6/2019 - 60 PARCELAS</t>
  </si>
  <si>
    <t>54854</t>
  </si>
  <si>
    <t>54853</t>
  </si>
  <si>
    <t>54852</t>
  </si>
  <si>
    <t>54851</t>
  </si>
  <si>
    <t>54850</t>
  </si>
  <si>
    <t>54849</t>
  </si>
  <si>
    <t>54848</t>
  </si>
  <si>
    <t>54847</t>
  </si>
  <si>
    <t>54846</t>
  </si>
  <si>
    <t>54845</t>
  </si>
  <si>
    <t>54844</t>
  </si>
  <si>
    <t>54843</t>
  </si>
  <si>
    <t>54842</t>
  </si>
  <si>
    <t>54841</t>
  </si>
  <si>
    <t>54840</t>
  </si>
  <si>
    <t>54839</t>
  </si>
  <si>
    <t>PARCELAMENTO 010177397 PIS E COFINS 4,5,6,7,8/2019 +IRPJ 6/2019 - 60 PARCELAS</t>
  </si>
  <si>
    <t>52997</t>
  </si>
  <si>
    <t xml:space="preserve">FELIPE MATECKI </t>
  </si>
  <si>
    <t>PROCESSO INDENIZAÇÃO DANIELLE X ARCOS - PISCINA DE BOLINHASReembolso para o Dr. FelipeBanco do Brasil Ag. 1824-4C/C 15.133-5CPF 325.833.928-75</t>
  </si>
  <si>
    <t>05/2024</t>
  </si>
  <si>
    <t>51788-1904</t>
  </si>
  <si>
    <t>052024</t>
  </si>
  <si>
    <t>PROCESSO Nº 1000268-04.2024.5.02.0038 - MARCIA ROMUALDO MARCELINO - Pagamento Assistente Técnico</t>
  </si>
  <si>
    <t>51788-1903</t>
  </si>
  <si>
    <t>06/2024</t>
  </si>
  <si>
    <t>51149</t>
  </si>
  <si>
    <t>51148</t>
  </si>
  <si>
    <t>51147</t>
  </si>
  <si>
    <t>51146</t>
  </si>
  <si>
    <t>51145</t>
  </si>
  <si>
    <t>51143</t>
  </si>
  <si>
    <t>51142</t>
  </si>
  <si>
    <t>51141</t>
  </si>
  <si>
    <t>51139</t>
  </si>
  <si>
    <t>51138</t>
  </si>
  <si>
    <t>51137</t>
  </si>
  <si>
    <t>51136</t>
  </si>
  <si>
    <t>51135</t>
  </si>
  <si>
    <t>51133</t>
  </si>
  <si>
    <t>51132</t>
  </si>
  <si>
    <t xml:space="preserve"> (Suspenso / Substituído Acordo Paulista) ICMS 03-07/2022 - 60 PARCELAS - Nº 50071279-9</t>
  </si>
  <si>
    <t>51131</t>
  </si>
  <si>
    <t>51130</t>
  </si>
  <si>
    <t>51129</t>
  </si>
  <si>
    <t>51128</t>
  </si>
  <si>
    <t>51126</t>
  </si>
  <si>
    <t>51124</t>
  </si>
  <si>
    <t>51123</t>
  </si>
  <si>
    <t>51120</t>
  </si>
  <si>
    <t>51119</t>
  </si>
  <si>
    <t>51118</t>
  </si>
  <si>
    <t>51117</t>
  </si>
  <si>
    <t>51116</t>
  </si>
  <si>
    <t>51115</t>
  </si>
  <si>
    <t>51114</t>
  </si>
  <si>
    <t>51113</t>
  </si>
  <si>
    <t>51112</t>
  </si>
  <si>
    <t xml:space="preserve"> ICMS 03-07/2022 - 60 PARCELAS - Nº 50071279-9</t>
  </si>
  <si>
    <t>51109</t>
  </si>
  <si>
    <t>51108</t>
  </si>
  <si>
    <t>51107</t>
  </si>
  <si>
    <t>51106</t>
  </si>
  <si>
    <t>46863</t>
  </si>
  <si>
    <t>0289</t>
  </si>
  <si>
    <t>AÇÕES TRABALHISTAS - MULTA DE PROCESSO DE AUDITORIA DO TRABALHO - COMP 03/2024</t>
  </si>
  <si>
    <t>03/2024</t>
  </si>
  <si>
    <t>46603</t>
  </si>
  <si>
    <t>PROCESSO TRABALHISTA</t>
  </si>
  <si>
    <t>03.2024</t>
  </si>
  <si>
    <t>ACOES TRABALHISTAS - DARF 14152.202694/2023-93</t>
  </si>
  <si>
    <t>27855</t>
  </si>
  <si>
    <t>117/145</t>
  </si>
  <si>
    <t>ENDIVIDAMENTO - IRPJ/CSLL/COFINS/PIS 2019/2020/2021 - 145X PROCESSO 004914681</t>
  </si>
  <si>
    <t>27854</t>
  </si>
  <si>
    <t>110/145</t>
  </si>
  <si>
    <t>27853</t>
  </si>
  <si>
    <t>05/2023</t>
  </si>
  <si>
    <t>27570</t>
  </si>
  <si>
    <t>1 TABELIAO DE PROTESTO DE LETRAS E TITULOS DA COMARCA DA CAPITAL</t>
  </si>
  <si>
    <t>CANCELAMENTO DE PROCESSO - ICMS 06/2022</t>
  </si>
  <si>
    <t>06/2023</t>
  </si>
  <si>
    <t>27530</t>
  </si>
  <si>
    <t>FABRICA MORUMBI</t>
  </si>
  <si>
    <t>ALIMENTAÇÃO DE FUNCIONARIO - REEMBOLSO CARTÃO BLACK 05/2023</t>
  </si>
  <si>
    <t>07/2023</t>
  </si>
  <si>
    <t>27347</t>
  </si>
  <si>
    <t>10/2023</t>
  </si>
  <si>
    <t>27330</t>
  </si>
  <si>
    <t>ANA PAULA COSTA</t>
  </si>
  <si>
    <t>ACOES TRABALHISTAS - PROCESSO 1000238-61.2023.5.02.0051 - ANA PAULA COSTA</t>
  </si>
  <si>
    <t>11/2023</t>
  </si>
  <si>
    <t>27285</t>
  </si>
  <si>
    <t>CARMEM FERREIRA DE SOUSA</t>
  </si>
  <si>
    <t>PROCESSO Nº 1000689-24.2023.5.02.0007 - CARMEM FERREIRA DE SOUSA</t>
  </si>
  <si>
    <t>27251</t>
  </si>
  <si>
    <t>27248</t>
  </si>
  <si>
    <t>12/2023</t>
  </si>
  <si>
    <t>27242</t>
  </si>
  <si>
    <t>37/145</t>
  </si>
  <si>
    <t>27241</t>
  </si>
  <si>
    <t>ENDIVIDAMENTO - PARCELAMENTO INSS PERÍODO 02-07/2020 - 60X PROCESSO 004914771</t>
  </si>
  <si>
    <t>27240</t>
  </si>
  <si>
    <t>27238</t>
  </si>
  <si>
    <t>27235</t>
  </si>
  <si>
    <t>44/145</t>
  </si>
  <si>
    <t>27234</t>
  </si>
  <si>
    <t>27233</t>
  </si>
  <si>
    <t>77/145</t>
  </si>
  <si>
    <t>27232</t>
  </si>
  <si>
    <t>82/145</t>
  </si>
  <si>
    <t>27231</t>
  </si>
  <si>
    <t>95/145</t>
  </si>
  <si>
    <t>27230</t>
  </si>
  <si>
    <t>96/145</t>
  </si>
  <si>
    <t>27223</t>
  </si>
  <si>
    <t>109/145</t>
  </si>
  <si>
    <t>27222</t>
  </si>
  <si>
    <t>125/145</t>
  </si>
  <si>
    <t>27221</t>
  </si>
  <si>
    <t>104/145</t>
  </si>
  <si>
    <t>27220</t>
  </si>
  <si>
    <t>115/145</t>
  </si>
  <si>
    <t>27219</t>
  </si>
  <si>
    <t>121/145</t>
  </si>
  <si>
    <t>27218</t>
  </si>
  <si>
    <t>27217</t>
  </si>
  <si>
    <t>124/145</t>
  </si>
  <si>
    <t>27216</t>
  </si>
  <si>
    <t>100/145</t>
  </si>
  <si>
    <t>27215</t>
  </si>
  <si>
    <t>138/145</t>
  </si>
  <si>
    <t>27179</t>
  </si>
  <si>
    <t>JOSE ARAUJO AMORIM</t>
  </si>
  <si>
    <t>PROCESSO Nº 1000275-89.2023.5.02.0083 - JOSE ARAUJO AMORIM X ARCOS</t>
  </si>
  <si>
    <t>26890</t>
  </si>
  <si>
    <t>PREFEITURA DE SÃO PAULO</t>
  </si>
  <si>
    <t>TFE 06/2022</t>
  </si>
  <si>
    <t>26875</t>
  </si>
  <si>
    <t>ANTECIPAÇÃO DE SALARIO, QUE SERA DESCONTADO EM 4 PARCELAS.</t>
  </si>
  <si>
    <t>26838</t>
  </si>
  <si>
    <t>LUIZ HENRIQUE DAMASCENO DE OLIVEIRA</t>
  </si>
  <si>
    <t>Processo 1000501-74.2020.5.02.0059 - LUIZ HENRIQUE DAMASCENO DE OLIVEIRA x ARCOS-ITAÚ AGÊNCIA Nº 0170 CONTA CORRENTE Nº 80187-2 ORTEGA E IEIRI SOCIEDADE DE ADVOGADOS CNPJ Nº 12.867.756/0001-11 (PIX)</t>
  </si>
  <si>
    <t>26765</t>
  </si>
  <si>
    <t>08/2023</t>
  </si>
  <si>
    <t>26690</t>
  </si>
  <si>
    <t>09/2023</t>
  </si>
  <si>
    <t>26597</t>
  </si>
  <si>
    <t>26593</t>
  </si>
  <si>
    <t>26581</t>
  </si>
  <si>
    <t>26580</t>
  </si>
  <si>
    <t>26576</t>
  </si>
  <si>
    <t>PAULO VINICIUS RIBEIRO</t>
  </si>
  <si>
    <t xml:space="preserve"> PROCESSO JUDICIAL</t>
  </si>
  <si>
    <t>04/2024</t>
  </si>
  <si>
    <t>26575</t>
  </si>
  <si>
    <t>240590091611446</t>
  </si>
  <si>
    <t>ENDIVIDAMENTO - ICMS 08/2022 - 12X PROCESSO 50082095-9</t>
  </si>
  <si>
    <t>26570</t>
  </si>
  <si>
    <t>41/145</t>
  </si>
  <si>
    <t>26569</t>
  </si>
  <si>
    <t>43/145</t>
  </si>
  <si>
    <t>26568</t>
  </si>
  <si>
    <t>48/145</t>
  </si>
  <si>
    <t>26567</t>
  </si>
  <si>
    <t xml:space="preserve"> ENDIVIDAMENTO - PARCELAMENTO INSS PERÍODO 02-07/2020 - 60X PROCESSO 004914771</t>
  </si>
  <si>
    <t>26566</t>
  </si>
  <si>
    <t>53/145</t>
  </si>
  <si>
    <t xml:space="preserve">  ENDIVIDAMENTO - IRPJ/CSLL/COFINS/PIS 2019/2020/2021 - 145X PROCESSO 004914681</t>
  </si>
  <si>
    <t>26565</t>
  </si>
  <si>
    <t xml:space="preserve">  ENDIVIDAMENTO - PARCELAMENTO INSS PERÍODO 02-07/2020 - 60X PROCESSO 004914771</t>
  </si>
  <si>
    <t>26564</t>
  </si>
  <si>
    <t>26563</t>
  </si>
  <si>
    <t>58/145</t>
  </si>
  <si>
    <t>26562</t>
  </si>
  <si>
    <t>66/145</t>
  </si>
  <si>
    <t>26561</t>
  </si>
  <si>
    <t>67/145</t>
  </si>
  <si>
    <t>26560</t>
  </si>
  <si>
    <t>87/145</t>
  </si>
  <si>
    <t>26559</t>
  </si>
  <si>
    <t>94/145</t>
  </si>
  <si>
    <t>26552</t>
  </si>
  <si>
    <t>97/145</t>
  </si>
  <si>
    <t>26551</t>
  </si>
  <si>
    <t>122/145</t>
  </si>
  <si>
    <t>26550</t>
  </si>
  <si>
    <t>119/145</t>
  </si>
  <si>
    <t>26549</t>
  </si>
  <si>
    <t>141/145</t>
  </si>
  <si>
    <t>05/2033</t>
  </si>
  <si>
    <t>26298</t>
  </si>
  <si>
    <t>PREVENTIVA TECH SOLUCOES DE INF. LTDA -M</t>
  </si>
  <si>
    <t>ENDIVIDAMENTO - ENDIVIDAMENTO - PRESTAÇÃO DE SERVIÇO  COMP 04/2023 EM CARTÓRIO</t>
  </si>
  <si>
    <t>26128</t>
  </si>
  <si>
    <t>26121</t>
  </si>
  <si>
    <t>26053</t>
  </si>
  <si>
    <t>26002</t>
  </si>
  <si>
    <t>Processo 1000501-74.2020.5.02.0059 - LUIZ HENRIQUE DAMASCENO DE OLIVEIRA- PERICIA</t>
  </si>
  <si>
    <t>25956</t>
  </si>
  <si>
    <t>25955</t>
  </si>
  <si>
    <t>25953</t>
  </si>
  <si>
    <t>01/2024</t>
  </si>
  <si>
    <t>25942</t>
  </si>
  <si>
    <t>46/145</t>
  </si>
  <si>
    <t>25941</t>
  </si>
  <si>
    <t>49/145</t>
  </si>
  <si>
    <t xml:space="preserve"> ENDIVIDAMENTO - IRPJ/CSLL/COFINS/PIS 2019/2020/2021 - 145X PROCESSO 004914681</t>
  </si>
  <si>
    <t>25940</t>
  </si>
  <si>
    <t>52/145</t>
  </si>
  <si>
    <t>25939</t>
  </si>
  <si>
    <t>61/145</t>
  </si>
  <si>
    <t>25938</t>
  </si>
  <si>
    <t>63/145</t>
  </si>
  <si>
    <t>25937</t>
  </si>
  <si>
    <t>64/145</t>
  </si>
  <si>
    <t>25936</t>
  </si>
  <si>
    <t>71/145</t>
  </si>
  <si>
    <t>25935</t>
  </si>
  <si>
    <t>74/145</t>
  </si>
  <si>
    <t>25934</t>
  </si>
  <si>
    <t>90/145</t>
  </si>
  <si>
    <t>25933</t>
  </si>
  <si>
    <t>91/145</t>
  </si>
  <si>
    <t>25925</t>
  </si>
  <si>
    <t>139/145</t>
  </si>
  <si>
    <t>03/2033</t>
  </si>
  <si>
    <t>25924</t>
  </si>
  <si>
    <t>137/145</t>
  </si>
  <si>
    <t>25923</t>
  </si>
  <si>
    <t>120/145</t>
  </si>
  <si>
    <t>25922</t>
  </si>
  <si>
    <t>102/145</t>
  </si>
  <si>
    <t>25921</t>
  </si>
  <si>
    <t>106/145</t>
  </si>
  <si>
    <t>25920</t>
  </si>
  <si>
    <t>107/145</t>
  </si>
  <si>
    <t>25901</t>
  </si>
  <si>
    <t>AOLIABI SOARES DA SILVA</t>
  </si>
  <si>
    <t>25812</t>
  </si>
  <si>
    <t>ACOES TRABALHISTAS - PROCESSO 1000238-61.2023.5.02.0051 - ANA PAULA COSTA (PARCELA PAGA VIA EBM - COMO CONSTA NO COMPROVANTE)</t>
  </si>
  <si>
    <t>02/2024</t>
  </si>
  <si>
    <t>25742</t>
  </si>
  <si>
    <t>25613</t>
  </si>
  <si>
    <t>25597</t>
  </si>
  <si>
    <t>25576</t>
  </si>
  <si>
    <t>PARCELA 3/3 07/2023 PROCESSO JUDICIAL-000262-28.2023.5.02.0039 -  AOLIABI SOARES -DO BRASIL AGÊNCIA Nº 6815-2 CONTA CORRENTE Nº 32925-8 ALEXANDRE BUERIDY NETO CPF Nº 286.684.498-00</t>
  </si>
  <si>
    <t>25545</t>
  </si>
  <si>
    <t>25405</t>
  </si>
  <si>
    <t>25343</t>
  </si>
  <si>
    <t>Processo 1000501-74.2020.5.02.0059 - LUIZ HENRIQUE DAMASCENO DE OLIVEIRA-INSS</t>
  </si>
  <si>
    <t>25312</t>
  </si>
  <si>
    <t>25311</t>
  </si>
  <si>
    <t>25308</t>
  </si>
  <si>
    <t>25307</t>
  </si>
  <si>
    <t>25305</t>
  </si>
  <si>
    <t>25303</t>
  </si>
  <si>
    <t>25296</t>
  </si>
  <si>
    <t>25294</t>
  </si>
  <si>
    <t>25293</t>
  </si>
  <si>
    <t>25292</t>
  </si>
  <si>
    <t>59/145</t>
  </si>
  <si>
    <t>25291</t>
  </si>
  <si>
    <t>72/145</t>
  </si>
  <si>
    <t>25290</t>
  </si>
  <si>
    <t>73/145</t>
  </si>
  <si>
    <t>25289</t>
  </si>
  <si>
    <t>83/145</t>
  </si>
  <si>
    <t>25288</t>
  </si>
  <si>
    <t>86/145</t>
  </si>
  <si>
    <t>25287</t>
  </si>
  <si>
    <t>93/145</t>
  </si>
  <si>
    <t>25277</t>
  </si>
  <si>
    <t>101/145</t>
  </si>
  <si>
    <t>25276</t>
  </si>
  <si>
    <t>130/145</t>
  </si>
  <si>
    <t>25275</t>
  </si>
  <si>
    <t>98/145</t>
  </si>
  <si>
    <t>25274</t>
  </si>
  <si>
    <t>140/145</t>
  </si>
  <si>
    <t>04/2033</t>
  </si>
  <si>
    <t>25273</t>
  </si>
  <si>
    <t>129/145</t>
  </si>
  <si>
    <t>25272</t>
  </si>
  <si>
    <t>103/145</t>
  </si>
  <si>
    <t>25271</t>
  </si>
  <si>
    <t>143/145</t>
  </si>
  <si>
    <t>07/2033</t>
  </si>
  <si>
    <t>25270</t>
  </si>
  <si>
    <t>108/145</t>
  </si>
  <si>
    <t>25268</t>
  </si>
  <si>
    <t>25168</t>
  </si>
  <si>
    <t>25167</t>
  </si>
  <si>
    <t>25023</t>
  </si>
  <si>
    <t>PALMA, DE NATALE CONSULTORIA EMPRESARIAL LTDA</t>
  </si>
  <si>
    <t>PROCESSO JUDICIAL - CUSTAS RECURSAL PROCESSO MS 50246454620224036100 PRESE - 11/2023</t>
  </si>
  <si>
    <t>24872</t>
  </si>
  <si>
    <t>24866</t>
  </si>
  <si>
    <t>DACHEN COMERCIO DE PRESENTES LTDA</t>
  </si>
  <si>
    <t>ENDIVIDAMENTO - NF6103</t>
  </si>
  <si>
    <t>24846</t>
  </si>
  <si>
    <t>24751</t>
  </si>
  <si>
    <t>24744</t>
  </si>
  <si>
    <t>24645</t>
  </si>
  <si>
    <t>24644</t>
  </si>
  <si>
    <t>24643</t>
  </si>
  <si>
    <t>24638</t>
  </si>
  <si>
    <t>38/145</t>
  </si>
  <si>
    <t>24636</t>
  </si>
  <si>
    <t>24635</t>
  </si>
  <si>
    <t>50/145</t>
  </si>
  <si>
    <t>24634</t>
  </si>
  <si>
    <t>24633</t>
  </si>
  <si>
    <t>75/145</t>
  </si>
  <si>
    <t>24632</t>
  </si>
  <si>
    <t>76/145</t>
  </si>
  <si>
    <t>24631</t>
  </si>
  <si>
    <t>81/145</t>
  </si>
  <si>
    <t>24630</t>
  </si>
  <si>
    <t>92/145</t>
  </si>
  <si>
    <t>24624</t>
  </si>
  <si>
    <t>123/145</t>
  </si>
  <si>
    <t>24623</t>
  </si>
  <si>
    <t>128/145</t>
  </si>
  <si>
    <t>24622</t>
  </si>
  <si>
    <t>126/145</t>
  </si>
  <si>
    <t>24621</t>
  </si>
  <si>
    <t>24620</t>
  </si>
  <si>
    <t>116/145</t>
  </si>
  <si>
    <t>24619</t>
  </si>
  <si>
    <t>112/145</t>
  </si>
  <si>
    <t>24618</t>
  </si>
  <si>
    <t>131/145</t>
  </si>
  <si>
    <t>24579</t>
  </si>
  <si>
    <t>24315</t>
  </si>
  <si>
    <t>24264</t>
  </si>
  <si>
    <t>24249</t>
  </si>
  <si>
    <t>24219</t>
  </si>
  <si>
    <t>LOCUS LUCIS EMPREENDIMENTOS E PARTICIPACOES LTDA</t>
  </si>
  <si>
    <t>ENDIVIDAMENTO - HOSPEDAGEM MICHELLY ROSSI COUTO</t>
  </si>
  <si>
    <t>24125</t>
  </si>
  <si>
    <t>23982</t>
  </si>
  <si>
    <t>23981</t>
  </si>
  <si>
    <t>23978</t>
  </si>
  <si>
    <t>23976</t>
  </si>
  <si>
    <t>23975</t>
  </si>
  <si>
    <t>23974</t>
  </si>
  <si>
    <t>23971</t>
  </si>
  <si>
    <t>39/145</t>
  </si>
  <si>
    <t>23969</t>
  </si>
  <si>
    <t>45/145</t>
  </si>
  <si>
    <t>23968</t>
  </si>
  <si>
    <t>54/145</t>
  </si>
  <si>
    <t>23967</t>
  </si>
  <si>
    <t>56/145</t>
  </si>
  <si>
    <t>23966</t>
  </si>
  <si>
    <t>23965</t>
  </si>
  <si>
    <t>57/145</t>
  </si>
  <si>
    <t>23964</t>
  </si>
  <si>
    <t>65/145</t>
  </si>
  <si>
    <t>23963</t>
  </si>
  <si>
    <t>69/145</t>
  </si>
  <si>
    <t>23962</t>
  </si>
  <si>
    <t>84/145</t>
  </si>
  <si>
    <t>23952</t>
  </si>
  <si>
    <t>113/145</t>
  </si>
  <si>
    <t>23951</t>
  </si>
  <si>
    <t>127/145</t>
  </si>
  <si>
    <t>23950</t>
  </si>
  <si>
    <t>144/145</t>
  </si>
  <si>
    <t>08/2033</t>
  </si>
  <si>
    <t>23949</t>
  </si>
  <si>
    <t>132/145</t>
  </si>
  <si>
    <t>23948</t>
  </si>
  <si>
    <t>118/145</t>
  </si>
  <si>
    <t>23690</t>
  </si>
  <si>
    <t>23644</t>
  </si>
  <si>
    <t>PARCELA 2/3 06/2023 PROCESSO JUDICIAL-000262-28.2023.5.02.0039 -  AOLIABI SOARES -DO BRASIL AGÊNCIA Nº 6815-2 CONTA CORRENTE Nº 32925-8 ALEXANDRE BUERIDY NETO CPF Nº 286.684.498-00</t>
  </si>
  <si>
    <t>23617</t>
  </si>
  <si>
    <t>23615</t>
  </si>
  <si>
    <t>23568</t>
  </si>
  <si>
    <t>MULTI-NOX EQUIPAMENTOS P/RESTAURANTES LT</t>
  </si>
  <si>
    <t>DI PRATOS</t>
  </si>
  <si>
    <t>ENDIVIDAMENTO - NFS 223467-1 / 223467-2</t>
  </si>
  <si>
    <t>23558</t>
  </si>
  <si>
    <t>23530</t>
  </si>
  <si>
    <t>23502</t>
  </si>
  <si>
    <t>23492</t>
  </si>
  <si>
    <t>23472</t>
  </si>
  <si>
    <t>23429</t>
  </si>
  <si>
    <t>23369</t>
  </si>
  <si>
    <t>23319</t>
  </si>
  <si>
    <t>23317</t>
  </si>
  <si>
    <t>23315</t>
  </si>
  <si>
    <t>23312</t>
  </si>
  <si>
    <t>23309</t>
  </si>
  <si>
    <t>062024</t>
  </si>
  <si>
    <t>23306</t>
  </si>
  <si>
    <t>09/2024</t>
  </si>
  <si>
    <t>23304</t>
  </si>
  <si>
    <t>40/145</t>
  </si>
  <si>
    <t>23303</t>
  </si>
  <si>
    <t>23302</t>
  </si>
  <si>
    <t>23300</t>
  </si>
  <si>
    <t>23299</t>
  </si>
  <si>
    <t>47/145</t>
  </si>
  <si>
    <t>23298</t>
  </si>
  <si>
    <t>51/145</t>
  </si>
  <si>
    <t>23297</t>
  </si>
  <si>
    <t>55/145</t>
  </si>
  <si>
    <t>23296</t>
  </si>
  <si>
    <t>62/145</t>
  </si>
  <si>
    <t>23295</t>
  </si>
  <si>
    <t>70/145</t>
  </si>
  <si>
    <t>23294</t>
  </si>
  <si>
    <t>79/145</t>
  </si>
  <si>
    <t>23293</t>
  </si>
  <si>
    <t>85/145</t>
  </si>
  <si>
    <t>23289</t>
  </si>
  <si>
    <t>111/145</t>
  </si>
  <si>
    <t>23288</t>
  </si>
  <si>
    <t>142/145</t>
  </si>
  <si>
    <t>06/2033</t>
  </si>
  <si>
    <t>23287</t>
  </si>
  <si>
    <t>114/145</t>
  </si>
  <si>
    <t>23286</t>
  </si>
  <si>
    <t>105/145</t>
  </si>
  <si>
    <t>23285</t>
  </si>
  <si>
    <t>145/145</t>
  </si>
  <si>
    <t>09/2033</t>
  </si>
  <si>
    <t>23284</t>
  </si>
  <si>
    <t>99/145</t>
  </si>
  <si>
    <t>23194</t>
  </si>
  <si>
    <t>23032</t>
  </si>
  <si>
    <t>ENDIVIDAMENTO - PRESTAÇÃO DE SERVIÇO  COMP 05/2023 EM CARTÓRIO</t>
  </si>
  <si>
    <t>22996</t>
  </si>
  <si>
    <t>22970</t>
  </si>
  <si>
    <t>22901</t>
  </si>
  <si>
    <t>22856</t>
  </si>
  <si>
    <t>22783</t>
  </si>
  <si>
    <t>22684</t>
  </si>
  <si>
    <t>22683</t>
  </si>
  <si>
    <t>22679</t>
  </si>
  <si>
    <t>22678</t>
  </si>
  <si>
    <t>22677</t>
  </si>
  <si>
    <t>22666</t>
  </si>
  <si>
    <t>42/145</t>
  </si>
  <si>
    <t>22665</t>
  </si>
  <si>
    <t>22664</t>
  </si>
  <si>
    <t>22663</t>
  </si>
  <si>
    <t>22662</t>
  </si>
  <si>
    <t>22661</t>
  </si>
  <si>
    <t>60/145</t>
  </si>
  <si>
    <t>22660</t>
  </si>
  <si>
    <t>68/145</t>
  </si>
  <si>
    <t>22659</t>
  </si>
  <si>
    <t>78/145</t>
  </si>
  <si>
    <t>22658</t>
  </si>
  <si>
    <t>80/145</t>
  </si>
  <si>
    <t>22657</t>
  </si>
  <si>
    <t>88/145</t>
  </si>
  <si>
    <t>22656</t>
  </si>
  <si>
    <t>89/145</t>
  </si>
  <si>
    <t>ID_Contagem</t>
  </si>
  <si>
    <t>Data_Contagem</t>
  </si>
  <si>
    <t>ID_Insumo</t>
  </si>
  <si>
    <t>Insumo</t>
  </si>
  <si>
    <t>Quantidade</t>
  </si>
  <si>
    <t>Unidade_Medida</t>
  </si>
  <si>
    <t>LONZA FATIADO JAIS KG</t>
  </si>
  <si>
    <t>KG</t>
  </si>
  <si>
    <t>CHIPS DE BANANA KG</t>
  </si>
  <si>
    <t xml:space="preserve">ACETO BALSAM DI MODENA DISALERNO 500ML </t>
  </si>
  <si>
    <t>GR</t>
  </si>
  <si>
    <t>ACIDO CITRICO KG</t>
  </si>
  <si>
    <t>ACIDO MALICO KG</t>
  </si>
  <si>
    <t>ACUCAR CONFEITEIRO HARALD C/1KG</t>
  </si>
  <si>
    <t>PC</t>
  </si>
  <si>
    <t>ACUCAR DEMERARA UNIAO C/1KG</t>
  </si>
  <si>
    <t>ACUCAR MASCAVO UNIAO C/1KG</t>
  </si>
  <si>
    <t>ACUCAR REFINADO UNIAO 1KG UN</t>
  </si>
  <si>
    <t>ALCAPARRA MEDIA DI SALERNO C/2KG</t>
  </si>
  <si>
    <t>BD</t>
  </si>
  <si>
    <t>ALGINATO KG</t>
  </si>
  <si>
    <t>ALHO EM PO 1KG UN</t>
  </si>
  <si>
    <t>UN</t>
  </si>
  <si>
    <t>AMARENA FABBRI FRUTO C/3,2KG</t>
  </si>
  <si>
    <t>LT</t>
  </si>
  <si>
    <t>AMENDOA INTEIRA CRUA SEM CASCA 1KG</t>
  </si>
  <si>
    <t>ARROZ BRANCO TIPO 1 CAMIL C/5KG</t>
  </si>
  <si>
    <t>AVEIA EM FLOCOS YOKI 500GR</t>
  </si>
  <si>
    <t>AZEITE DE DENDE CEPERA 900ML UN</t>
  </si>
  <si>
    <t>AZEITE EXTRA VIRGEM GALLO 250ML UN</t>
  </si>
  <si>
    <t>AZEITE EXTRA VIRGEM GALLO 2L</t>
  </si>
  <si>
    <t>GALAO</t>
  </si>
  <si>
    <t>AZEITONA GR LA PASTINA VERDE INTEIRA  370GR</t>
  </si>
  <si>
    <t>AZEITONA PTA AZAPA 90/110 DISALERNO 2KG</t>
  </si>
  <si>
    <t>PT</t>
  </si>
  <si>
    <t>BATATA PALHA AMAVITA C/800GR UN</t>
  </si>
  <si>
    <t>CAFE PILAO ALMOFADA 500G</t>
  </si>
  <si>
    <t>CALDA DE AGAVE AZUL JASMINE ORGANICO 330ML UN</t>
  </si>
  <si>
    <t>CANELA EM PAU KG</t>
  </si>
  <si>
    <t>CANELA EM PO KG</t>
  </si>
  <si>
    <t>CASTANHA DE CAJU CRUA W1 C/1KG</t>
  </si>
  <si>
    <t>CASTANHA DO PARA S/ CASCA MEDIA C/1KG</t>
  </si>
  <si>
    <t>CATCHUP HEINZ 397G UN</t>
  </si>
  <si>
    <t>CHOCOLATE AMARGO CALLEBAUT CALLETS 70,5% 2,01KG</t>
  </si>
  <si>
    <t>CHOCOLATE BRANCO EM GOTAS SICAO</t>
  </si>
  <si>
    <t>CHOCOLATE GOTAS MEIO AMARGO COBERTURA SICAO C/2,05KG</t>
  </si>
  <si>
    <t>COUSCOUS MARROQUINO PAGANINI 500G</t>
  </si>
  <si>
    <t>CREME DE LEITE FRESCO QUATA C/1,01LT</t>
  </si>
  <si>
    <t>CREME DE LEITE PIRACANJUBA TP 1,030 KG  UN</t>
  </si>
  <si>
    <t>EMPANADA DE SALTENA UN</t>
  </si>
  <si>
    <t>EMPANADA MARGUERITA UN</t>
  </si>
  <si>
    <t>EXTRATO DE TOMATE ELEFANTE C/1,7KG</t>
  </si>
  <si>
    <t>FARINHA DE AMENDOA KG</t>
  </si>
  <si>
    <t>FARINHA DE MANDIOCA FINA YOKI 1KG</t>
  </si>
  <si>
    <t>FARINHA DE MILHO FLOCAO YOKI 500GR</t>
  </si>
  <si>
    <t>FARINHA DE TRIGO ANACONDA C/5KG</t>
  </si>
  <si>
    <t>FARINHA DE TRIGO PARA KIBE C/1KG</t>
  </si>
  <si>
    <t>FARINHA PANKO ROMARIZ C/1KG</t>
  </si>
  <si>
    <t>FEIJAO CARIOCA CAMIL C/2KG</t>
  </si>
  <si>
    <t>FEIJAO PRETO CAMIL C/2KG</t>
  </si>
  <si>
    <t>FERMENTO QUIMICO ROYAL 250G</t>
  </si>
  <si>
    <t>FRUTOSE CRISTAL KG</t>
  </si>
  <si>
    <t>GELATINA S/ SABOR EM FOLHA INCOLOR OETKER 10G</t>
  </si>
  <si>
    <t>GRAO DE BICO CAMIL C/2KG</t>
  </si>
  <si>
    <t>LEITE DE COCO SOCOCO C/1L UN</t>
  </si>
  <si>
    <t xml:space="preserve">LEITE INTEGRAL LEITISSIMO 1L </t>
  </si>
  <si>
    <t>LEMON PEPPER KG</t>
  </si>
  <si>
    <t>MACARRAO ESPAGUETE C/ OVOS ADRIA C/500G</t>
  </si>
  <si>
    <t>MACARRAO LINGUINE GRANO DURO DIVELLA  500GR</t>
  </si>
  <si>
    <t>MAIONESE HELLMANNS C/3KG</t>
  </si>
  <si>
    <t>MASSA PARA LASANHA ADRIA C/500G</t>
  </si>
  <si>
    <t>MEL PURO FLORA NECTAR C/1KG</t>
  </si>
  <si>
    <t>MELADO DE CANA JR C/1,3KG</t>
  </si>
  <si>
    <t>MILHO VERDE QUERO C/2KG</t>
  </si>
  <si>
    <t>MISSO AZUMA C/1KG</t>
  </si>
  <si>
    <t>MOLHO DE PIMENTA SRIRACHA PANTAI 435ML UN</t>
  </si>
  <si>
    <t>MOLHO DE PIMENTA TABASCO RED C/60ML</t>
  </si>
  <si>
    <t>FR</t>
  </si>
  <si>
    <t>MOLHO INGLES KENKO 1L</t>
  </si>
  <si>
    <t>MOLHO SHOYO TRADICIONAL SAKURA C/1,010L UN</t>
  </si>
  <si>
    <t>MOSTARDA AMARELA HEINZ C/255G UN</t>
  </si>
  <si>
    <t>MOSTARDA DIJON COM GRAO BEAUFOR C/1,001KG</t>
  </si>
  <si>
    <t>OLEO DE ALGODAO SAUDE C/14,5KG</t>
  </si>
  <si>
    <t>OLEO DE CANOLA SAUDE C/900ML</t>
  </si>
  <si>
    <t>OLEO DE GERGELIM TORRADO HONG KONG 1L</t>
  </si>
  <si>
    <t>PAPRICA PICANTE PCT 500G UN</t>
  </si>
  <si>
    <t>PEPINO EM CONSERVA HEMMER C/300G</t>
  </si>
  <si>
    <t>PIMENTA PRETA EM GRAOS C/500G</t>
  </si>
  <si>
    <t>POLENTA PRE COZIDA DIVELLA 500G</t>
  </si>
  <si>
    <t>POLVILHO DOCE KG</t>
  </si>
  <si>
    <t>SAGU DE MANDIOCA YOKI C/500G</t>
  </si>
  <si>
    <t>SAL GROSSO CISNE C/1KG</t>
  </si>
  <si>
    <t>SAL REFINADO CISNE 1KG</t>
  </si>
  <si>
    <t>SEMENTE ABOBORA CRUA SEM CASCA KG</t>
  </si>
  <si>
    <t>SEMENTE DE GIRASSOL SEM CASCA KG</t>
  </si>
  <si>
    <t>PASTA GERGELIM TAHINE ISTAMBUL 5006 LT</t>
  </si>
  <si>
    <t>VINAGRE DE MACA CASTELO 750ML UN</t>
  </si>
  <si>
    <t>ACIDO ASCORBICO C/1KG</t>
  </si>
  <si>
    <t>ACIDO TARTARICO KG</t>
  </si>
  <si>
    <t>TUCUPI PRETO BAG KG</t>
  </si>
  <si>
    <t>CREAM CHEESE DANUBIO C/1KG</t>
  </si>
  <si>
    <t>IOGURTE INTEGRAL NESTLE C/170G UN</t>
  </si>
  <si>
    <t>LEITE INTEGRAL ITALAC 1L</t>
  </si>
  <si>
    <t>MANTEIGA DE GARRAFA SERTA NORTE 450G UN</t>
  </si>
  <si>
    <t>QUEIJO CAMEMBERT SERRA DAS ANTAS CX 1,680KG C/12 DE 140G KG</t>
  </si>
  <si>
    <t>QUEIJO COALHO QUATA KG</t>
  </si>
  <si>
    <t>QUEIJO DE CABRA BOURSIN EM PASTA KG</t>
  </si>
  <si>
    <t>QUEIJO MOGIANA KG</t>
  </si>
  <si>
    <t>QUEIJO MUSSARELA TRES MARIAS KG</t>
  </si>
  <si>
    <t>REQUEIJÃO DE CORTE KG</t>
  </si>
  <si>
    <t>⁠EMPANADA CEBOLA E QUEIJO</t>
  </si>
  <si>
    <t>MINI BURGER BRIOCHE PINCEL CAIXA C/180 UN 15 PACOTES X 12 UN COD 142</t>
  </si>
  <si>
    <t>CX</t>
  </si>
  <si>
    <t>PAO BRIOCHE FORME C/ TAMPA UN</t>
  </si>
  <si>
    <t>PAO CIABATTA DE AZEITE UN</t>
  </si>
  <si>
    <t>PAO DA CASA 1.4 FATIADO UN</t>
  </si>
  <si>
    <t>PAO DE QUEIJO 80G C/25UN</t>
  </si>
  <si>
    <t>PAO DE QUEIJO TRAD LANCHE DONA ZELDA 25UN C/80GR - 2KG</t>
  </si>
  <si>
    <t>ACEM MOIDO KG</t>
  </si>
  <si>
    <t>BACON MANTA KG</t>
  </si>
  <si>
    <t>BIFE ANCHO FREDDI PORCIONADO EM 200G KG</t>
  </si>
  <si>
    <t>COXA E SOBRECOXA COM OSSO E COM PELE KG</t>
  </si>
  <si>
    <t>COXAO MOLE ANGUS FREDDI PORCIONADO EM 100G KG</t>
  </si>
  <si>
    <t>CUPIM KG</t>
  </si>
  <si>
    <t>FILE DE FRANGO KG</t>
  </si>
  <si>
    <t>FILE MIGNON 4/5 S/ CORDAO KG</t>
  </si>
  <si>
    <t>HAMBURGUER BOVINO FREDDI PORCIONADO EM 50G KG 60% ACEM 40% PEITO BOVINO ARCOS</t>
  </si>
  <si>
    <t>PERNIL SUINO SEM OSSO EM CUBOS KG</t>
  </si>
  <si>
    <t>CERVEJA CORONA CERO SUNBREW LONG NECK 330ML C/24</t>
  </si>
  <si>
    <t>CERVEJA STELLA PURO GOLD 330ML</t>
  </si>
  <si>
    <t>CORONA EXTRA LONG NECK 330ML C/24</t>
  </si>
  <si>
    <t>STELLA ARTOIS LONG NECK 330ML C/24</t>
  </si>
  <si>
    <t>APERITIVO ABSINTO HABITUE 720ML</t>
  </si>
  <si>
    <t>APERITIVO ANGOSTURA 200ML</t>
  </si>
  <si>
    <t>APERITIVO ANGOSTURA ORANGE 100ML</t>
  </si>
  <si>
    <t>APERITIVO APEROL 750ML</t>
  </si>
  <si>
    <t>APERITIVO CAMPARI 998ML</t>
  </si>
  <si>
    <t>APERITIVO CYNAR 70 PROOF 1L</t>
  </si>
  <si>
    <t>APERITIVO CYNAR 900ML</t>
  </si>
  <si>
    <t>APERITIVO FERNET BRANCA FRATELLI 750ML</t>
  </si>
  <si>
    <t>APERITIVO LILLET BLANC 750ML</t>
  </si>
  <si>
    <t>CACHACA FAMIGERADA AMENDOIM 750ML</t>
  </si>
  <si>
    <t>CACHACA FAMIGERADA BRUTA 750ML</t>
  </si>
  <si>
    <t>CACHACA FAMIGERADA CARVALHO OURO 750ML</t>
  </si>
  <si>
    <t>CACHACA FAMIGERADA JEQUITIBA ROSA 750ML</t>
  </si>
  <si>
    <t>CACHACA MATO DENTRO OURO 980ML</t>
  </si>
  <si>
    <t>CACHAÇA PIRASSUNUNGA 51 OURO 965ML</t>
  </si>
  <si>
    <t>CONHAQUE BRANDY OSBORNE 700ML</t>
  </si>
  <si>
    <t>CONHAQUE DOMECQ 1L</t>
  </si>
  <si>
    <t>CONHAQUE HENNESSY VSOP 700ML</t>
  </si>
  <si>
    <t>GIN HENDRICKS 750ML</t>
  </si>
  <si>
    <t>GIN MONKEY 47 500ML</t>
  </si>
  <si>
    <t>GIN PLYMOUTH 750ML</t>
  </si>
  <si>
    <t>GIN PRINCIPE DE LOS APOSTOLES 750ML</t>
  </si>
  <si>
    <t>GIN STAR OF BOMBAY 750ML</t>
  </si>
  <si>
    <t>GIN TANQUERAY 750ML</t>
  </si>
  <si>
    <t>GIN TANQUERAY TEN 750ML</t>
  </si>
  <si>
    <t>GIN THE BOTANIST 700ML</t>
  </si>
  <si>
    <t>GIN THE LONDON N1 700ML</t>
  </si>
  <si>
    <t>GIN XORIGUER DE MENORCA 700ML</t>
  </si>
  <si>
    <t>LICOR AMARO MONTENEGRO 750ML</t>
  </si>
  <si>
    <t>LICOR DE CEREJA CHERRY HEERING 700ML</t>
  </si>
  <si>
    <t>LICOR DE JENIPAPO FAMIGERADA 750ML</t>
  </si>
  <si>
    <t xml:space="preserve">LICOR DOLIN GENEPY LE CHAMOIS 750ML </t>
  </si>
  <si>
    <t>LICOR DRAMBUIE 750ML</t>
  </si>
  <si>
    <t>LICOR GRAND MARNIER CORDON ROUGE 700ML</t>
  </si>
  <si>
    <t>LICOR JEAN DE DIJON CREME DE CASSIS 700ML</t>
  </si>
  <si>
    <t>LICOR LUXARDO BITTER BIANCO 750ML</t>
  </si>
  <si>
    <t>LICOR MARASCHINO LUXARDO 750ML</t>
  </si>
  <si>
    <t>LICOR SAN BASILE ALKERMES 30% 700ML</t>
  </si>
  <si>
    <t>LICOR SAN BASILE TRIPLE SEC 700ML</t>
  </si>
  <si>
    <t>PEYCHAUD AROMATIC COCKTAIL BITTERS 148ML</t>
  </si>
  <si>
    <t>PISCO QUEBRANTA BARSOL 750ML</t>
  </si>
  <si>
    <t>RUM BACARDI 4 ANOS 750ML</t>
  </si>
  <si>
    <t>RUM BACARDI SUPERIOR CARTA BLANCA 980ML</t>
  </si>
  <si>
    <t>RUM HAVANA CLUB 3 ANOS 750ML</t>
  </si>
  <si>
    <t>RUM HAVANA RESERVA 7 ANOS 700ML</t>
  </si>
  <si>
    <t>RUM MOUNT GAY XO 43o 700ML</t>
  </si>
  <si>
    <t>RUM ZACAPA 23 ANOS 750ML</t>
  </si>
  <si>
    <t>TEQUILA DON JULIO ANEJO 750ML UN</t>
  </si>
  <si>
    <t>TEQUILA DON JULIO BLANCO 750ML</t>
  </si>
  <si>
    <t>TEQUILA DON JULIO REPOSADO 750ML</t>
  </si>
  <si>
    <t>TEQUILA HERRADURA REPOSADO 750ML</t>
  </si>
  <si>
    <t>TEQUILA JOSE CUERVO 1800 REPOSADO 750ML</t>
  </si>
  <si>
    <t>TEQUILA JOSE CUERVO 1800 SILVER 750ML</t>
  </si>
  <si>
    <t>VERMOUTH CARPANO BIANCO 1L</t>
  </si>
  <si>
    <t>VERMOUTH CARPANO CLASSICO ROSSO ITALIANO 1L</t>
  </si>
  <si>
    <t>VERMOUTH CARPANO PUNT E MES 1L</t>
  </si>
  <si>
    <t>VERMOUTH CINZANO ROSSO ARGENTINO 1L</t>
  </si>
  <si>
    <t>VERMOUTH DOLIN DRY 750ML</t>
  </si>
  <si>
    <t>VERMOUTH MARTINI BIANCO 750ML</t>
  </si>
  <si>
    <t>VERMOUTH MARTINI RISERVA RUBINO 750ML</t>
  </si>
  <si>
    <t>VERMOUTH MARTINI ROSATO 750ML</t>
  </si>
  <si>
    <t>VERMOUTH MARTINI ROSSO 750ML</t>
  </si>
  <si>
    <t>VODKA BELVEDERE NATURAL 700ML</t>
  </si>
  <si>
    <t>VODKA CIROC DE PINEAPPLE 750ML</t>
  </si>
  <si>
    <t>VODKA CIROC NATURAL 750ML</t>
  </si>
  <si>
    <t>VODKA GREY GOOSE NATURAL 750ML</t>
  </si>
  <si>
    <t>VODKA KETEL ONE 1L</t>
  </si>
  <si>
    <t>VODKA KETEL ONE CUCUMBER &amp; MINT 750ML</t>
  </si>
  <si>
    <t>VODKA KETEL ONE PEACH &amp; ORANGE 750ML</t>
  </si>
  <si>
    <t>WHISKY BALLANTINES FINEST 1L</t>
  </si>
  <si>
    <t>WHISKY BOURBON BULLEIT 750ML</t>
  </si>
  <si>
    <t>WHISKY BOURBON WOODFORD RESERVE 750ML</t>
  </si>
  <si>
    <t>WHISKY CHIVAS REGAL 12 ANOS 1L</t>
  </si>
  <si>
    <t>WHISKY CHIVAS REGAL 18 ANOS 750ML</t>
  </si>
  <si>
    <t>WHISKY CHIVAS ROYAL SALUTE 21 ANOS 700ML</t>
  </si>
  <si>
    <t>WHISKY GENTLEMAN JACK SILVER 1L</t>
  </si>
  <si>
    <t>WHISKY GLENFIDDICH 15 ANOS 750ML</t>
  </si>
  <si>
    <t>WHISKY JACK DANIELS 1L</t>
  </si>
  <si>
    <t>WHISKY JIM BEAM RYE 700ML</t>
  </si>
  <si>
    <t>WHISKY JOHNNIE WALKER BLACK LABEL 1L</t>
  </si>
  <si>
    <t>WHISKY JOHNNIE WALKER BLUE LABEL 750ML</t>
  </si>
  <si>
    <t>WHISKY JOHNNIE WALKER DOUBLE BLACK LABEL 1L</t>
  </si>
  <si>
    <t>WHISKY JOHNNIE WALKER GOLD LABEL RESERVE 750ML</t>
  </si>
  <si>
    <t>WHISKY JOHNNIE WALKER GREEN LABEL 750ML</t>
  </si>
  <si>
    <t>WHISKY JURA SINGLE MALT 10 ANOS 700ML</t>
  </si>
  <si>
    <t>WHISKY MACALLAN TRIPLE CASK 12 ANOS 700ML</t>
  </si>
  <si>
    <t>WHISKY MAKERS MARK BOURBON 750ML</t>
  </si>
  <si>
    <t>WHISKY SINGLETON 12 ANOS SINGLE MALT 750ML</t>
  </si>
  <si>
    <t>WHISKY TALISKER SINGLE MALT 10 ANOS 720ML</t>
  </si>
  <si>
    <t>ESPUMANTE CASA PERINI BRUT 750ML</t>
  </si>
  <si>
    <t>AGUA MINERAL COM GAS MAMBA 350ML C/24</t>
  </si>
  <si>
    <t>AGUA MINERAL SEM GAS MAMBA 350ML C/24</t>
  </si>
  <si>
    <t>AGUA TONICA PRATA 269ML C/24</t>
  </si>
  <si>
    <t>CHA MATE LEAO C/250G</t>
  </si>
  <si>
    <t>GUARANA ANTARCTICA DIET LATA 350ML C/12</t>
  </si>
  <si>
    <t>GUARANA ANTARCTICA LATA 350ML C/12 PC</t>
  </si>
  <si>
    <t>PEPSI COLA LATA 350ML C/12</t>
  </si>
  <si>
    <t>PEPSI ZERO LATA 350ML C/12</t>
  </si>
  <si>
    <t>SODA LIMONADA ANTARCTICA DIET LATA 350ML C/12</t>
  </si>
  <si>
    <t>SODA LIMONADA ANTARCTICA LATA 350ML C/12</t>
  </si>
  <si>
    <t>FORCE CELESTE SEMILLION 750ML VINHO BRANCO</t>
  </si>
  <si>
    <t>VINHO BRANCO ALMADEN RIESLING 750ML</t>
  </si>
  <si>
    <t>VINHO BRANCO JEREZ FORTIF REAL TESOURO FINO 750ML</t>
  </si>
  <si>
    <t>VINHO BRANCO JEREZ VALDESPINO EL CANDADO PX 750ML UN</t>
  </si>
  <si>
    <t>VINHO BRANCO LOUP Y ES-TU 750ML</t>
  </si>
  <si>
    <t>VINHO BRANCO MASCARA FUEGO CHARDONNAY 750ML</t>
  </si>
  <si>
    <t>VINHO BRANCO VERASOLIS MOSCATEL 750ML</t>
  </si>
  <si>
    <t>VINHO TINTO ALMADEN CABERNET SAUVIGNON 750ML</t>
  </si>
  <si>
    <t>VINHO TINTO FORTIFICADO SANDEMAN PORTO TAWNY 750ML</t>
  </si>
  <si>
    <t>VINHO TINTO LE LOUP DANS LA BERGERIE 750ML</t>
  </si>
  <si>
    <t>VINHO TINTO MASCARA DE FUEGO CABERNET 750ML</t>
  </si>
  <si>
    <t>COPA FATIADO JAIS KG</t>
  </si>
  <si>
    <t>SORVETE DE MARACUJA ARTE GELATE C/3,8KG</t>
  </si>
  <si>
    <t>SORVETE DE NATA ARTE GELATI C/3,8KG</t>
  </si>
  <si>
    <t>VERMOUTH DOLIN ROUGE 750ML</t>
  </si>
  <si>
    <t>ADOCANTE SUCRALOSE SACHE LINEA 500X6GR</t>
  </si>
  <si>
    <t>AGUA DE COCO KERO COCO 1L</t>
  </si>
  <si>
    <t>AMIDO DE MILHO MAIZENA 1KG UN</t>
  </si>
  <si>
    <t>ARROZ ARBORIO CAMIL C/2KG</t>
  </si>
  <si>
    <t>BICARBONATO DE SODIO KG</t>
  </si>
  <si>
    <t>BISCOITO DE MAIZENA RENATA 200GR</t>
  </si>
  <si>
    <t>BISCOITO DE MAIZENA NESTLE TOSTINES 200G</t>
  </si>
  <si>
    <t>CHOCOLATE EM PO NESTLE 50% C/1,01KG</t>
  </si>
  <si>
    <t>CRAVO DA INDIA KG</t>
  </si>
  <si>
    <t>CURRY EM PO KG</t>
  </si>
  <si>
    <t>ESSENCIA DE BAUNILHA CEPERA 500ML</t>
  </si>
  <si>
    <t>FLOR DE SAL KG</t>
  </si>
  <si>
    <t>LEITE CONDENSADO MOCA C/395G UN</t>
  </si>
  <si>
    <t>PRESUNTO COZIDO MAGRO SADIA KG</t>
  </si>
  <si>
    <t>VINAGRE DE ARROZ CASTELO 750ML UN</t>
  </si>
  <si>
    <t>ACIDO PECTINA CITRICA ALLIMENTARI C/500G</t>
  </si>
  <si>
    <t>GEMA DE OVO PASTEURIZADA NETTO C/1KG UN</t>
  </si>
  <si>
    <t>QUEIJO PARMESAO LA SERENISSIMA KG</t>
  </si>
  <si>
    <t>PAO DA CASA BATARD UN</t>
  </si>
  <si>
    <t>MASSA FOLHADA AROSA 1KG UN</t>
  </si>
  <si>
    <t>ACEM EM BIFES KG</t>
  </si>
  <si>
    <t>PATINHO EM BIFE KG</t>
  </si>
  <si>
    <t>APERITIVO AVERNA AMARO 700ML</t>
  </si>
  <si>
    <t>LICOR COINTREAU 700ML</t>
  </si>
  <si>
    <t>VERMOUTH CARPANO ITALIANO CLASSICO 1L</t>
  </si>
  <si>
    <t>ESPUMANTE CAVA BRUT STARS TOUCH OF ROSE 750ML</t>
  </si>
  <si>
    <t>ESPUMANTE PERELADA CAVA STARS BRUT RESERVA 750ML</t>
  </si>
  <si>
    <t>LINGUICA TOSCANA AURORA 5KG</t>
  </si>
  <si>
    <t>LINGUICA CALABRESA AURORA C/5KG</t>
  </si>
  <si>
    <t>VINHO BRANCO MASCARA DE FUEGO SAUVIGNON 750ML</t>
  </si>
  <si>
    <t>VINAGRE DE ARROZ MIZKAN 500ML UN</t>
  </si>
  <si>
    <t>VINHO BRANCO TIO PEPE JEREZ 750ML</t>
  </si>
  <si>
    <t>CHAMPAGNE VEUVE CLICQUOT BRUT 750ML</t>
  </si>
  <si>
    <t>CHAMPAGNE VEUVE CLICQUOT ROSE BRUT 750ML</t>
  </si>
  <si>
    <t>LICOR AJIWAI UMESHU 2L</t>
  </si>
  <si>
    <t>CONHAQUE HENNESSY XO 700ML</t>
  </si>
  <si>
    <t>GIN LONDON DRY MIXOLOGIST 700ML</t>
  </si>
  <si>
    <t>GIN MARTIN MILLERS 700ML</t>
  </si>
  <si>
    <t>TEQUILA MEZCAL GUSANO ROJO 700ML</t>
  </si>
  <si>
    <t>CERVEJA HEINEKEN ZERO LONG NECK 330ML C/24</t>
  </si>
  <si>
    <t>VINHO TINTO LE JAJA DE JAU DE SYRAH 750ML FRANCA</t>
  </si>
  <si>
    <t>VINHO TINTO RUTINI ENCUENTRO MALBEC 750ML</t>
  </si>
  <si>
    <t>GIN GORDONS 750ML</t>
  </si>
  <si>
    <t>VODKA SMIRNOFF RED 998ML</t>
  </si>
  <si>
    <t>CONHAQUE FUNDADOR 750ML</t>
  </si>
  <si>
    <t>VINHO DO PORTO BRANCO SANDEMAN 750ML</t>
  </si>
  <si>
    <t>GOIABADA CREMOSA BISNAGA RALSTON 2,5KG</t>
  </si>
  <si>
    <t>ACUCAR SACHE UNIAO 5G C/1000</t>
  </si>
  <si>
    <t>CHOCOLATE EM GOTAS MEIO AMARGO SICAO C/2,05KG</t>
  </si>
  <si>
    <t>COCO RALADO FRESCO CONGELADO VITA COCO C/1KG</t>
  </si>
  <si>
    <t>FUBA MIMOSO YOKI C/1KG</t>
  </si>
  <si>
    <t>TORTILHA DE MILHO DE 11CM C/50 UN</t>
  </si>
  <si>
    <t>QUEIJO GORGONZOLA DOLCE SERRA DAS ANTAS KG</t>
  </si>
  <si>
    <t>QUEIJO GORGONZOLA SERRA DAS ANTAS (PECAS DE 660G) KG</t>
  </si>
  <si>
    <t>BAGUETE DE GRAO LEVIAN FATIADO 590G UN</t>
  </si>
  <si>
    <t>MINI PAO DE HAMBURGUER BRIOCHE 30G C/40 CX</t>
  </si>
  <si>
    <t xml:space="preserve">PÃO PDC FORMA LEVAIN 750GR </t>
  </si>
  <si>
    <t>CAMARAO CINZA 25/30 LIMPO EVISCERADO COM COLA KG</t>
  </si>
  <si>
    <t>CARNE SECA COXÃO DURO DI CALLANI KG</t>
  </si>
  <si>
    <t>COXAO MOLE EM CUBOS KG</t>
  </si>
  <si>
    <t>PATINHO MOIDO KG</t>
  </si>
  <si>
    <t>CAFE JOSELINA C/2KG</t>
  </si>
  <si>
    <t>ACUCAR CONFEITEIRO GLACUCAR UNIAO 500G</t>
  </si>
  <si>
    <t>COUSCOUS LA PASTINA 500GR</t>
  </si>
  <si>
    <t>ARROZ REI ARTHUR GRAO CURTO PCT C/5KG</t>
  </si>
  <si>
    <t>CAMOMILA DESIDRATADA KG</t>
  </si>
  <si>
    <t>CHOCOLATE EM BARRA MEIO AMARGO C/2,1KG SICAO</t>
  </si>
  <si>
    <t>LEITE DE AVEIA NUDE C/1L UN</t>
  </si>
  <si>
    <t>LEITE EM PO INTEGRAL NINHO C/400G</t>
  </si>
  <si>
    <t>SAQUE DOURADO SAGAE 750ML</t>
  </si>
  <si>
    <t>MANTEIGA S/ SAL TRES MARIAS 5KG</t>
  </si>
  <si>
    <t>PERNIL CORDEIRO FREDDI KG</t>
  </si>
  <si>
    <t xml:space="preserve">CONHAQUE  HENNESSY  VSOP 750 ML </t>
  </si>
  <si>
    <t>WHISKY GLENLIVET FOUNDERS 750ML</t>
  </si>
  <si>
    <t>VINHO BRANCO GONZALES BYASS SOLERA 750ML</t>
  </si>
  <si>
    <t xml:space="preserve">ESFERA DE CHOCOLATE BRANCO PINTADA NA COR VERMELHA APROX 5G UN </t>
  </si>
  <si>
    <t>ABACAXI PEROLA KG</t>
  </si>
  <si>
    <t>ABOBORA JAPONESA / CABOTIAN KG</t>
  </si>
  <si>
    <t>ABOBORA PESCOCO KG</t>
  </si>
  <si>
    <t>ABOBRINHA ITALIANA GRAUDA KG</t>
  </si>
  <si>
    <t>ACELGA BOK CHOY KG</t>
  </si>
  <si>
    <t>ALECRIM KG</t>
  </si>
  <si>
    <t>ALHO COMUM KG</t>
  </si>
  <si>
    <t>ALHO PORO KG</t>
  </si>
  <si>
    <t>BANANA DA TERRA KG</t>
  </si>
  <si>
    <t>BANANA NANICA KG</t>
  </si>
  <si>
    <t>BATATA ASTERIX GRAUDA NOIVA KG</t>
  </si>
  <si>
    <t>BERINJELA KG</t>
  </si>
  <si>
    <t>BETERRABA KG</t>
  </si>
  <si>
    <t>CAMBUCI CONGELADO KG</t>
  </si>
  <si>
    <t>CEBOLA BRANCA KG</t>
  </si>
  <si>
    <t>CEBOLA ROXA KG</t>
  </si>
  <si>
    <t>CEBOLINHA KG</t>
  </si>
  <si>
    <t>CENOURA KG</t>
  </si>
  <si>
    <t>CHUCHU KG</t>
  </si>
  <si>
    <t>COENTRO KG</t>
  </si>
  <si>
    <t>COUVE MANTEIGA KG</t>
  </si>
  <si>
    <t>ENDRO DILL KG</t>
  </si>
  <si>
    <t>HORTELA HIDROPONICA KG</t>
  </si>
  <si>
    <t>LARANJA PERA KG</t>
  </si>
  <si>
    <t>LIMAO SICILIANO KG</t>
  </si>
  <si>
    <t>LIMAO TAHITI KG</t>
  </si>
  <si>
    <t>MACA VERDE KG</t>
  </si>
  <si>
    <t>OVO BRANCO UN</t>
  </si>
  <si>
    <t>OVO CAIPIRA UN</t>
  </si>
  <si>
    <t>PEPINO JAPONES KG</t>
  </si>
  <si>
    <t>PIMENTA DE CHEIRO VERDE KG</t>
  </si>
  <si>
    <t>PIMENTA DEDO DE MOCA KG</t>
  </si>
  <si>
    <t>PIMENTAO AMARELO KG</t>
  </si>
  <si>
    <t>PIMENTAO VERMELHO KG</t>
  </si>
  <si>
    <t>POLPA DE AVOCADO KG</t>
  </si>
  <si>
    <t>POLPA DE CAJA KG</t>
  </si>
  <si>
    <t>QUIABO KG</t>
  </si>
  <si>
    <t>RABANETE KG</t>
  </si>
  <si>
    <t>ROMA KG</t>
  </si>
  <si>
    <t>SALSAO KG</t>
  </si>
  <si>
    <t>SALVIA KG</t>
  </si>
  <si>
    <t>TOMATE CARMEM SALADA KG</t>
  </si>
  <si>
    <t>TOMATE CEREJA KG</t>
  </si>
  <si>
    <t>MANTEIGA SCALA C/5KG</t>
  </si>
  <si>
    <t>MARGARINA COM SAL QUALY 500G UN</t>
  </si>
  <si>
    <t>COXAO MOLE ANGUS PICADINHO FREDDI KG</t>
  </si>
  <si>
    <t>WHISKY GLENFIDDICH 12 ANOS 750ML</t>
  </si>
  <si>
    <t>ESPUMANTE CAVA STARS BRUT RESERVA 750ML</t>
  </si>
  <si>
    <t>AGUA TONICA PRATA 269ML</t>
  </si>
  <si>
    <t>LEITE INTEGRAL ITALAC C/12</t>
  </si>
  <si>
    <t>VINHO TINTO UN AIR DE REMEJEANNE 750ML</t>
  </si>
  <si>
    <t>CASCA DE CARVALHO KG</t>
  </si>
  <si>
    <t>CEBOLA ECHALOTAS KG</t>
  </si>
  <si>
    <t>QUEIJO MEIA CURA C/500G KG</t>
  </si>
  <si>
    <t>ARROZ JAPONES MOMIJI 5KG</t>
  </si>
  <si>
    <t>ALGA MARINHA YAKI SUSHI NORI C/280G</t>
  </si>
  <si>
    <t>UVA PASSA BRANCA KG</t>
  </si>
  <si>
    <t>PUXURI 15G C/20 UN</t>
  </si>
  <si>
    <t>VINHO BRANCO MARQUES DEL REAL TESORO OLOROSO 750ML</t>
  </si>
  <si>
    <t>CASTANHA DE CAJU CRUA KG</t>
  </si>
  <si>
    <t>CASTANHA DO PARA KG</t>
  </si>
  <si>
    <t>LINGUICA CALABRESA KG</t>
  </si>
  <si>
    <t>LINGUICA TOSCANA AURORA KG</t>
  </si>
  <si>
    <t>PAPRICA DEFUMADA PCT 500G UN</t>
  </si>
  <si>
    <t>ALFACE AMERICANA KG</t>
  </si>
  <si>
    <t>ALFACE ROMANA KG</t>
  </si>
  <si>
    <t>AMEIXA KG</t>
  </si>
  <si>
    <t>AMORA CONGELADA KG</t>
  </si>
  <si>
    <t>LOURO FRESCO KG</t>
  </si>
  <si>
    <t>MACA FUJI KG</t>
  </si>
  <si>
    <t>MORANGO CONGELADO KG</t>
  </si>
  <si>
    <t>SALSA KG</t>
  </si>
  <si>
    <t>TOMILHO KG</t>
  </si>
  <si>
    <t>QUEIJO MINAS PADRAO BRINCO OURO C/500G KG</t>
  </si>
  <si>
    <t>PAO DE FORMA SEVEN BOYS C/450G</t>
  </si>
  <si>
    <t>PAO DE QUEIJO EMPANADO PACOTE C/ 2KG KISABOR</t>
  </si>
  <si>
    <t>WHISKY JOHNNIE WALKER 18 ANOS 750ML</t>
  </si>
  <si>
    <t>AGUA MINERAL COM GAS DIAMOND 310ML C/12</t>
  </si>
  <si>
    <t>VINHO BRANCO VALDESPINO PEDRO XIMENEZ 750ML</t>
  </si>
  <si>
    <t>CHA MATE LEAO CAPIM CIDREIRA 1G C/ 15UN</t>
  </si>
  <si>
    <t>AGUA MINERAL C/ GAS ACQUISSIMA 350ML C/12</t>
  </si>
  <si>
    <t>WHISKY OLD PARR 18 ANOS 750ML</t>
  </si>
  <si>
    <t>WHISKY GLENLIVET FOUNDERS RESERVE 750ML</t>
  </si>
  <si>
    <t>VODKA CIROC DE RED BERRY 750ML</t>
  </si>
  <si>
    <t>VODKA ABSOLUT VANILIA 750ML</t>
  </si>
  <si>
    <t>TEQUILA HERRADURA ANEJO 750ML</t>
  </si>
  <si>
    <t>APERITIVO MARTINI ROSSO 750ML</t>
  </si>
  <si>
    <t>AGUA MINERAL SEM GAS ACQUISSIMA 350ML C/12</t>
  </si>
  <si>
    <t>AGUA MINERAL S/ GAS DIAMOND 310ML</t>
  </si>
  <si>
    <t>COSTELINHA SUINA</t>
  </si>
  <si>
    <t>PAPRICA DOCE PCT/500G UN</t>
  </si>
  <si>
    <t>VINHO J. ARNOUX - CREMANT DU JURA BRUT NATURE ESPUMANTE CHARDONNAY 750ml</t>
  </si>
  <si>
    <t>APERITIVO ANGOSTURA 473ML</t>
  </si>
  <si>
    <t>OLEO DE ABACATE EXTRA VIRGEM PAZZE C/250ML UN</t>
  </si>
  <si>
    <t>VINHO TINTO ABBOTTS E T LES PETITES CUVEES ROUGE 750 ML UN</t>
  </si>
  <si>
    <t>VINHO BRANCO ABBOTTS E D LES PETITES CUVEES BLANC 750 ML UN</t>
  </si>
  <si>
    <t>WHISKY WOODFORD BOURBON RESERVE 750ML</t>
  </si>
  <si>
    <t>WHISKY BUCHANANS DELUXE 18 ANOS 750ML</t>
  </si>
  <si>
    <t>PAO DE FORMA TRADICIONAL VISCONTI 400G CX C/10UN</t>
  </si>
  <si>
    <t>STELLA ARTOIS SEM GLUTEN LONG NECK 330ML C/24</t>
  </si>
  <si>
    <t>SODA LIMONADA ANTARCTICA LATA 350ML</t>
  </si>
  <si>
    <t>ALFACE CRESPA ROXA KG</t>
  </si>
  <si>
    <t>LARANJA BAHIA KG</t>
  </si>
  <si>
    <t>MANJERICAO KG</t>
  </si>
  <si>
    <t>MELANCIA KG</t>
  </si>
  <si>
    <t>ESPUMANTE CAVA STARS BRUT RESERVA</t>
  </si>
  <si>
    <t>ACETO BALSAMICO LA PASTINA 500ML</t>
  </si>
  <si>
    <t>PAPRICA DOCE 500GR</t>
  </si>
  <si>
    <t>CHA MATE LEAO CAPIM CIDREIRA</t>
  </si>
  <si>
    <t>BISTECA SUINA KG</t>
  </si>
  <si>
    <t>PÃO SÍRIO MINI BEIRUTHE PCT 300G</t>
  </si>
  <si>
    <t>AZEITE EXT/ VIRGEM ANDORINHA C/ BICO 500ML</t>
  </si>
  <si>
    <t>PAO FOLHA LIBANES MAXIFOUR C/300G</t>
  </si>
  <si>
    <t xml:space="preserve">BATATA BARRACA GRAUDA </t>
  </si>
  <si>
    <t>APERITIVO PERNOD 1L</t>
  </si>
  <si>
    <t xml:space="preserve">CACHAÇA FAMIGERADA JENI LIQUOR 500ML </t>
  </si>
  <si>
    <t>CACHACA 51 PIRASSUNUNGA 965ML</t>
  </si>
  <si>
    <t>ESPUMANTE FREIXENET CAVA BRUT CORDON NEGRO 750ML</t>
  </si>
  <si>
    <t>ESPUMANTE BRUT CHANDON GARIBALDI BRASIL 750 ML</t>
  </si>
  <si>
    <t>VINHO ROSE ABBOTTS E T LES PETITES CUVEES ROSE 750 ML UN</t>
  </si>
  <si>
    <t>AGUA TONICA PRATA 269ML C/6UN</t>
  </si>
  <si>
    <t>XAROPE  DE AGAVE MONIN 700ML UN</t>
  </si>
  <si>
    <t xml:space="preserve">BITTER ANGOSTURA ORANGE 200ML </t>
  </si>
  <si>
    <t>AGUA MINERAL SEM GAS MAMBA 350ML C/12</t>
  </si>
  <si>
    <t>AGUA MINERAL COM GAS MAMBA 350ML C/12</t>
  </si>
  <si>
    <t>ADOCANTE SUCRALOSE SACHE LINEA 1000X5GR CX</t>
  </si>
  <si>
    <t>UVA PASSA BRANCA SEM SEMENTE C/1KG</t>
  </si>
  <si>
    <t>TOMATE CARMEM GRAUDO KG</t>
  </si>
  <si>
    <t>AGUA MINERAL SEM GAS DIAMOND 310ML C/12</t>
  </si>
  <si>
    <t>CERVEJA WALS BRUT 750ML</t>
  </si>
  <si>
    <t>CONHAQUE HENNESSY VERY SPECIAL 700ML</t>
  </si>
  <si>
    <t>ESPUMANTE Borbulhante de cacau - 750ml</t>
  </si>
  <si>
    <t>VERMOUTH ITALIANO CARPANO DRY 1L</t>
  </si>
  <si>
    <t xml:space="preserve">VERMOUTH PUNT E MES 750ML </t>
  </si>
  <si>
    <t>LEITE INTEGRAL QUATA 12x1 UN</t>
  </si>
  <si>
    <t>CANJIQUINHA YOKI C/500G</t>
  </si>
  <si>
    <t>CHIA GRAO KG</t>
  </si>
  <si>
    <t>COCO EM FLOCOS KG</t>
  </si>
  <si>
    <t>COGUMELO FUNGHI CHILENO KG</t>
  </si>
  <si>
    <t>COMINHO EM GRAOS KG</t>
  </si>
  <si>
    <t>DOCE DE LEITE LA SERENISSIMA C/400G</t>
  </si>
  <si>
    <t>MACARRAO CABELO DE ANJO 500G UN</t>
  </si>
  <si>
    <t>MOLHO DE PIMENTA SRIRACHA HUY FONG 481GR</t>
  </si>
  <si>
    <t>RAIZ DE ANGELICA KG</t>
  </si>
  <si>
    <t>ALFACE CRESPA KG</t>
  </si>
  <si>
    <t>BATATA BOLINHA KG</t>
  </si>
  <si>
    <t>BROTO DE MOYASHI GRANEL KG</t>
  </si>
  <si>
    <t>ORA PRO NOBIS CX C/150G</t>
  </si>
  <si>
    <t>PIMENTA CALABRESA KG</t>
  </si>
  <si>
    <t>PIMENTA JALAPENO KG</t>
  </si>
  <si>
    <t>RUCULA KG</t>
  </si>
  <si>
    <t>TOMATE SWEET KG</t>
  </si>
  <si>
    <t>QUEIJO GORGONZOLA DOLCE SERRA DAS ANTAS (FRACIONADO EM PECAS DE 500GM)KG</t>
  </si>
  <si>
    <t>QUEIJO PARMESAO CAPA PRETA KG</t>
  </si>
  <si>
    <t>COSTELA MINGA COM OSSO KG</t>
  </si>
  <si>
    <t>VINHO ROSE CHATEAU DE JAU / LE JAJA DE JAU ROSÉ DE SYRAH PAYS D'OC IGP LANGUEDOC</t>
  </si>
  <si>
    <t>GRAPE FRUIT KG</t>
  </si>
  <si>
    <t>MANTEIGA DE GARRAFA RAINHA 900ML</t>
  </si>
  <si>
    <t>CLORETO DE CALCIO KG</t>
  </si>
  <si>
    <t>ESPUMANTE CHANDON EXCELLENCE BRUT ROSE 750ML</t>
  </si>
  <si>
    <t>VINHO TINTO ABBOTTS&amp;DELAUNAY P/ NOIR 750ML</t>
  </si>
  <si>
    <t>VINHO BRANCO CHÂTEAU  LOS BOLDOS TRADITION S. BLANC - CACHAPOAL CHILE 750ML</t>
  </si>
  <si>
    <t>VINHO DURBANVILLE HILLS ROSÉ 750ML UN</t>
  </si>
  <si>
    <t>VINHO TINTO CASA FERREIRINHA PAPA FIGOS DOURO SUPERIOR PORTUGAL  750ML</t>
  </si>
  <si>
    <t>RUTINI ENCUENTRO CHARDONNAY 750ML UN</t>
  </si>
  <si>
    <t>VINHO TINTO FINCA SAN MARTIN 750ML</t>
  </si>
  <si>
    <t>ID_Insumo_Nivel_5</t>
  </si>
  <si>
    <t>Nome_Insumo_Nivel_5</t>
  </si>
  <si>
    <t>Nome_Incumo_Nivel_1</t>
  </si>
  <si>
    <t>Valor_Cotado</t>
  </si>
  <si>
    <t>Valor_Unidade_Medida</t>
  </si>
  <si>
    <t>ALIMENTOS</t>
  </si>
  <si>
    <t xml:space="preserve">QUEIJO MANTIQUEIRA 300G - BONIFICAÇÃO </t>
  </si>
  <si>
    <t>BONIFICACAO</t>
  </si>
  <si>
    <t xml:space="preserve">QUEIJO PORAO - FRAÇÃO 300G BONIFICAÇÃO </t>
  </si>
  <si>
    <t xml:space="preserve">QUEIJO ORVALHO 140G - BONIFICAÇÃO </t>
  </si>
  <si>
    <t xml:space="preserve">QUEIJO TULHA 300G - BONIFICAÇÃO </t>
  </si>
  <si>
    <t>Lt</t>
  </si>
  <si>
    <t>WHISKY MACALLAN DOUBLE CASK 12 ANOS 700ML</t>
  </si>
  <si>
    <t>Gr</t>
  </si>
  <si>
    <t>PAO DE FORMA KIM TRADICIONAL 400G</t>
  </si>
  <si>
    <t>GENGIBRE KG</t>
  </si>
  <si>
    <t>SACO DE LIXO 200L PRETO REFORCADO</t>
  </si>
  <si>
    <t>DESCARTAVEIS/HIGIENE E LIMPEZA</t>
  </si>
  <si>
    <t>PACOTE</t>
  </si>
  <si>
    <t>DESCARTAVEIS</t>
  </si>
  <si>
    <t>BOBINA TERMICA DE PDV PALHA 80X30 C/30UN</t>
  </si>
  <si>
    <t>COLHER DE MADEIRA MINI 11CM C/100 SOUBIO</t>
  </si>
  <si>
    <t>UTENSILIOS</t>
  </si>
  <si>
    <t>N/A</t>
  </si>
  <si>
    <t>SAL REFINADO CISNE 10X1KG</t>
  </si>
  <si>
    <t>PALITO DE DENTE SEKI C/500 UM</t>
  </si>
  <si>
    <t>PROAUTO SABONETE LIQUIDO ERVA DOCE KREAM SOAP 5L</t>
  </si>
  <si>
    <t>HIGIENE E LIMPEZA</t>
  </si>
  <si>
    <t>SABONETE ANTISSEPTICO KIMI CREAM PROAUTO 5L UN</t>
  </si>
  <si>
    <t>PROAUTO ALCOOL LIQUIDO 70% KIMI LIQUID 1L UN</t>
  </si>
  <si>
    <t>PROAUTO DETERGENTE NEUTRO NEUTER SUPER 5 L</t>
  </si>
  <si>
    <t>DESINFETANTE LAVANDA KIMI 5L</t>
  </si>
  <si>
    <t>PROAUTO DESINCRUSTANTE KLINBE 5L</t>
  </si>
  <si>
    <t>EXAGUANTE BUCAL LISTERINE 1,5L C/6 UN</t>
  </si>
  <si>
    <t>MANTEIGA SEM SAL SCALA 5 KG</t>
  </si>
  <si>
    <t>BALDE</t>
  </si>
  <si>
    <t>ALHO TRITURADO FRITO</t>
  </si>
  <si>
    <t>MANJERICAO BASILICO KG</t>
  </si>
  <si>
    <t>GELO RETANGULO 50X65MM C/25 UN YCECODE</t>
  </si>
  <si>
    <t>GELO ESFERICO C/9UN YCECODE</t>
  </si>
  <si>
    <t>GELO COLLINS 35X120 C/18 UN YCECODE</t>
  </si>
  <si>
    <t>MAXIXE KG</t>
  </si>
  <si>
    <t>AGRIAO HIDROPONICO KG</t>
  </si>
  <si>
    <t>QUEIJO CARMMEMBERT VIGOR 120G UN</t>
  </si>
  <si>
    <t>COGUMELO PORTO BELLO MURANAKA KG</t>
  </si>
  <si>
    <t>COGUMELO SHIITAKE MURANAKA KG</t>
  </si>
  <si>
    <t>COGUMELO PARIS MURANAKA KG</t>
  </si>
  <si>
    <t>COPO DESCARTAVEL ULTRACOPOS 330ML C/2000UN</t>
  </si>
  <si>
    <t>PAPEL TOALHA BOBINA LUXO BIA PAPER C/6X20X200M C/6 ROLOS</t>
  </si>
  <si>
    <t>SACO ALVEJADO BRANCO 45X65 UN</t>
  </si>
  <si>
    <t>LUVA LATEX SEM TALCO M C/100UN</t>
  </si>
  <si>
    <t>LUVA EMBORRACHADA G AMARELA UN</t>
  </si>
  <si>
    <t>LUVA LATEX G SEM TALCO C/100UN</t>
  </si>
  <si>
    <t>MEXEDOR CAFE MADEIRA THEOTO C/1000UN</t>
  </si>
  <si>
    <t>LUVA EMBORRACHADA M AMARELA UN</t>
  </si>
  <si>
    <t>LUVA EMBORRACHADA P AMARELA UN</t>
  </si>
  <si>
    <t>TOUCA TNT BRANCA C/100UN</t>
  </si>
  <si>
    <t>PANO MULTIUSO 28X240 C/600PANOS UM</t>
  </si>
  <si>
    <t>LUVA LATEX P SEM TALCO C/100</t>
  </si>
  <si>
    <t>Kg</t>
  </si>
  <si>
    <t>Un</t>
  </si>
  <si>
    <t>PIMENTA JAMAICA EM GRAO KG</t>
  </si>
  <si>
    <t>BOBINA DE PLÁSTICO FILME PVC  60CMX600M UN</t>
  </si>
  <si>
    <t>BOBINA DE PAPEL FILME PVC 40CMX400M UN</t>
  </si>
  <si>
    <t>CESTO FRITURA INDL 31,0x16,0x13,5CM INOX UN</t>
  </si>
  <si>
    <t>GATILHO BORRIFADOR PROAUTO BONIFICADO</t>
  </si>
  <si>
    <t>UNIDADE</t>
  </si>
  <si>
    <t>FRASCO GRADUADO 1L PROAUTO BONIFICADO</t>
  </si>
  <si>
    <t>COGUMELO PARIS GRANEL KG</t>
  </si>
  <si>
    <t xml:space="preserve">COGUMELO SHITAKE FUNGO DE QUINTAL 1 KG </t>
  </si>
  <si>
    <t>OVO PASTEURIZADO CONGELADO CPOVOS LT</t>
  </si>
  <si>
    <t>GEMA PASTEURIZADA CPOVOS KG</t>
  </si>
  <si>
    <t>CLARA PASTEURIZADA RESFRIADA BONIFICADA CPOVOS 1KG</t>
  </si>
  <si>
    <t>PALMILTO PUPUNHA FRESCO TOLETE KG</t>
  </si>
  <si>
    <t>MACA RED KG</t>
  </si>
  <si>
    <t>REPOLHO BRANCO KG</t>
  </si>
  <si>
    <t>BATATA DOCE ROSADA KG</t>
  </si>
  <si>
    <t>Pt</t>
  </si>
  <si>
    <t>PROAUTO DETERGENTE CLORADO PRO HA 3000CL 5L</t>
  </si>
  <si>
    <t>TOMATE MOLHO ITALIANO KG</t>
  </si>
  <si>
    <t>CAJU KG</t>
  </si>
  <si>
    <t>COUVE FLOR KG</t>
  </si>
  <si>
    <t>POLPA DE GRAVIOLA BICUDO KG</t>
  </si>
  <si>
    <t>VAGEM HOLANDESA KG</t>
  </si>
  <si>
    <t>MANDIOCA A VACUO KG</t>
  </si>
  <si>
    <t>AVELA SEM CASCA</t>
  </si>
  <si>
    <t>FLOR DE JASMIN KG</t>
  </si>
  <si>
    <t>BOMBONA VIRGEM LEITOSO 5L</t>
  </si>
  <si>
    <t>Bb</t>
  </si>
  <si>
    <t>ESTRAGAO KG</t>
  </si>
  <si>
    <t>RAPADURA MINEIRA JR</t>
  </si>
  <si>
    <t>FILE DE ANCHOVA EM CONSERVA DI SALERNO 500G</t>
  </si>
  <si>
    <t>CHOCOLATE EM PO NESTLE 50% 1,01KG</t>
  </si>
  <si>
    <t>ERVILHA CONGELADA KG</t>
  </si>
  <si>
    <t>PIA AÇO INOX 304 1200X710X850MM COM 2 CUBAS CENTRAIS 500X625X300MM ESPELHO 100MM ESPECIAL</t>
  </si>
  <si>
    <t>LEITE INTEGRAL QUATA 1L UN</t>
  </si>
  <si>
    <t>PAPEL ALUMINIO ROLO  45X65M UN</t>
  </si>
  <si>
    <t>ESPONJA FIBRACO TININDO 3M C/5 UN</t>
  </si>
  <si>
    <t>SACO PLASTICO BOBINA PICOTADA ROLL 40X60 KG</t>
  </si>
  <si>
    <t>PAPEL TOALHA INTERFOLHA NOBRE PAPER FOLHA DUPLA  2000 FOLHAS</t>
  </si>
  <si>
    <t>RODO DE PLASTICO COM CABO CONDOR 40CM UN</t>
  </si>
  <si>
    <t>PAPEL HIGIENICO INTER/ FOLHA DUPLA INOVATTA C/2400 FOLHAS</t>
  </si>
  <si>
    <t>VASSOURA NYLON SAO BERNARDO COM CABO UN</t>
  </si>
  <si>
    <t>SACO PLASTICO BOBINA PICOTADA ROLL 20X30 KG</t>
  </si>
  <si>
    <t>FILTRO DE PAPEL MELITTA 103 C/30</t>
  </si>
  <si>
    <t>GAS DE MACARICO REFIL UN</t>
  </si>
  <si>
    <t>GELO / GAS / CARVAO / VELAS</t>
  </si>
  <si>
    <t>SACO CONFEITEIRO G HMVM 47X26CM C/50 UN</t>
  </si>
  <si>
    <t>BORRIFADOR PULVERIZADOR SPRAY PLASTICO 500ML UN</t>
  </si>
  <si>
    <t>ACUCAR REFINADO SACHE UNIAO 400X5G UN</t>
  </si>
  <si>
    <t>BOM AR CITRUS REFIL 250ML UN</t>
  </si>
  <si>
    <t>FIO DENTAL HALITO PURO 200M</t>
  </si>
  <si>
    <t xml:space="preserve">ESPONJA DUPLA FACE TININDO 3M C/10 UN </t>
  </si>
  <si>
    <t>TELA MICTORIO LIMAO PREMISSE UN</t>
  </si>
  <si>
    <t>CANUDO BIODEGRADAVEL JUMBO 9MM C/2000 UN</t>
  </si>
  <si>
    <t>PROTETOR DE ASSENTO SANITARIO C/ 120UN</t>
  </si>
  <si>
    <t>CEBOLA PEROLA KG</t>
  </si>
  <si>
    <t>PHYSALIS KG</t>
  </si>
  <si>
    <t>DETERGENTE LAVA LOUCAS KIMIUM ALKIM CL 5</t>
  </si>
  <si>
    <t>GUARDANAPO QUADRADO FOLHA DUPLA BRANCO E BORDA CALANDRA 24X22 C/5000 UN</t>
  </si>
  <si>
    <t>ALMOTOLIA BICO RETO 500ML UN</t>
  </si>
  <si>
    <t>PISTACHE CRU S/ CASCA KG</t>
  </si>
  <si>
    <t xml:space="preserve">FLOR POMPOM COMESTIVEL CX C/12 UNID </t>
  </si>
  <si>
    <t>SORVETE DE MILHO VERDE ARTE GELATI C/4KG UN</t>
  </si>
  <si>
    <t>SORVETE DE GRAVIOLA  ARTE GELATI 3,8KG UN</t>
  </si>
  <si>
    <t>SACO DE LIXO 40L PRETO C/100</t>
  </si>
  <si>
    <t>SACO DE LIXO 60L PRETO GROSSO 65X80CM (ENTRE 3KG A 4KG)</t>
  </si>
  <si>
    <t>SACO DE LIXO 20L PRETO C/ 100UN</t>
  </si>
  <si>
    <t>SACO DE LIXO 100L BL PRETO GROSSO 95X120 4K UN</t>
  </si>
  <si>
    <t>LATA</t>
  </si>
  <si>
    <t>PRESUNTO COZIDO KG</t>
  </si>
  <si>
    <t>TAMARINDO IN MATURA KG</t>
  </si>
  <si>
    <t>GRAVIOLA KG</t>
  </si>
  <si>
    <t>AZEITONA PRETA AZAPA S/ CAROCO DI SALERNO C/1,8KG</t>
  </si>
  <si>
    <t>Bd</t>
  </si>
  <si>
    <t>SANITIZANTE EM PO P/ ALIMENTOS PROKITC 1KG UN</t>
  </si>
  <si>
    <t>AVENTAL DE PVC BRANCO 1,20X0,70 UN</t>
  </si>
  <si>
    <t>PAPEL HIGIENICO ROLAO NOBRE 300M C/8</t>
  </si>
  <si>
    <t>COLHER DESCARTAVEL BIO C/100UN</t>
  </si>
  <si>
    <t>BEBIDAS - 05/2026</t>
  </si>
  <si>
    <t>MANGA VERDE KG</t>
  </si>
  <si>
    <t>MARACUJA AZEDO KG</t>
  </si>
  <si>
    <t>PEPINO COMUM KG</t>
  </si>
  <si>
    <t>FEIJAO VERMELHO KG</t>
  </si>
  <si>
    <t>FLOR DE HIBISCO DESIDRATADA KG</t>
  </si>
  <si>
    <t>QUINOA VERMELHA EM GRAO KG</t>
  </si>
  <si>
    <t>QUINOA PRETA EM GRAO KG</t>
  </si>
  <si>
    <t>Pc</t>
  </si>
  <si>
    <t>SIRI CATADO KG</t>
  </si>
  <si>
    <t>PICANHA BB GRILL KG</t>
  </si>
  <si>
    <t>CERVEJA HEINEKEN LONG NECK 330ML C/24</t>
  </si>
  <si>
    <t>CERVEJA LAGUNITAS IPA 355ML C/12</t>
  </si>
  <si>
    <t>CLICHE ART PARA PAPEL MANTEIGA  UN</t>
  </si>
  <si>
    <t>PAPEL MANTEIGA PERSONALIZADO ARCOS C/600 FOLHAS UN</t>
  </si>
  <si>
    <t>DESPESAS OPERACIONAIS</t>
  </si>
  <si>
    <t>MASSA DE MILHO NIXTAMALIZADA 2KG</t>
  </si>
  <si>
    <t>JALPENO EM CONSERVA 1KG</t>
  </si>
  <si>
    <t>POLPA DE CHIPLOTE 1KG</t>
  </si>
  <si>
    <t xml:space="preserve"> ALIMENTOS</t>
  </si>
  <si>
    <t>964576</t>
  </si>
  <si>
    <t>BECKER DE PLASTICO 1000ML</t>
  </si>
  <si>
    <t>41987</t>
  </si>
  <si>
    <t>BECKER DE PLASTICO 2000ML</t>
  </si>
  <si>
    <t>CABO 1M TURBO USB TIPO-C COMPATIVEL SAMSUNG IPHONE</t>
  </si>
  <si>
    <t>PIMENTA BIQUINHO KG</t>
  </si>
  <si>
    <t>AZEITONA PRETA CHILENA GRAUDA KG</t>
  </si>
  <si>
    <t>AZEITONA PRETA AZAPA ARCOBELLO C/2KG</t>
  </si>
  <si>
    <t xml:space="preserve">SACO CRISTAL 30X40 0,20 (PACOTE C/5KG) </t>
  </si>
  <si>
    <t>SACO CRISTAL 20X30 (PACOTE C/5KG)</t>
  </si>
  <si>
    <t>FOLHA DE PAPEL FILTRO 60X60 C/100</t>
  </si>
  <si>
    <t>SACO CRISTAL 60X80 0,20 (PACOTE C/5KG)</t>
  </si>
  <si>
    <t xml:space="preserve">POSTA DE CORVINA S/PELE KG </t>
  </si>
  <si>
    <t>BROTO DE COENTRO KG</t>
  </si>
  <si>
    <t xml:space="preserve"> HUB ESTAÇÃO CARREGAMENTO PROFISSIONAL 30 PORTAS USB PRETO </t>
  </si>
  <si>
    <t xml:space="preserve"> KIT FONE DE OUVIDO RADIO COMUNICADOR BAOFENG 777S UV5R C/10</t>
  </si>
  <si>
    <t>ETIQUETA PRODUCAO 63X50MM C/1000 PLASTIFICADA  UN</t>
  </si>
  <si>
    <t>PAPEL HIGIENICO ROLAO PREMIUM SULLEG 300M C/8UN</t>
  </si>
  <si>
    <t>PAPEL TOALHA SNOB 1X2 UN</t>
  </si>
  <si>
    <t>ESCOVA SANITARIA ESFREGAO DE LIMPAR VASO PRIVADA</t>
  </si>
  <si>
    <t>MARMITEX D2 1000ML COM TAMPA THEMOPRAT C/100</t>
  </si>
  <si>
    <t>VASSOURA NOVICA AZUL BETTANIN COM CABO UN</t>
  </si>
  <si>
    <t>PEDRA DE AMOLAR FACA UN</t>
  </si>
  <si>
    <t xml:space="preserve">  ALIMENTOS - 04/2026</t>
  </si>
  <si>
    <t>WHISKY JOHNNIE WALKER BLACK LABEL 750ML</t>
  </si>
  <si>
    <t>PROAUTO DETERGENTE NEUTRO KIMI DEEP 5 L</t>
  </si>
  <si>
    <t>REPOLHO ROXO KG</t>
  </si>
  <si>
    <t>JOGO CORTADOR REDONDO LISO INOX PCT C/7 PC - 9179- 9179</t>
  </si>
  <si>
    <t>UTENSILIOS - 04/2026</t>
  </si>
  <si>
    <t>RAMEKIN CANELADO PORCELANA 50ML UN</t>
  </si>
  <si>
    <t>ESPREMEDOR DE BATATAS EM ACO INOX UN</t>
  </si>
  <si>
    <t>BEBIDAS - 04/2026</t>
  </si>
  <si>
    <t>ALIMENTOS (DESCONTO NO BOLETO)</t>
  </si>
  <si>
    <t>ESPUMANTE CHANDON EXCELLENCE BRUT  750ML</t>
  </si>
  <si>
    <t>PAO SIRIO UN</t>
  </si>
  <si>
    <t>OLEO DE GERGELIM TORRADO HONG KONG C/1L</t>
  </si>
  <si>
    <t>OREGANO KG</t>
  </si>
  <si>
    <t>GERGELIM BRANCO KG</t>
  </si>
  <si>
    <t>PIMENTA SIRIA KG</t>
  </si>
  <si>
    <t>ZATAR KG</t>
  </si>
  <si>
    <t>ÁGUA DE FLOR DE LARANJEIRA AL WADI 300ML</t>
  </si>
  <si>
    <t>PIMENTA BIQUINHO VERMELHA YGUARA C/2KG</t>
  </si>
  <si>
    <t>TOMATE SALADA DEBORA GRAUDO KG</t>
  </si>
  <si>
    <t>RABADA BOVINA KG</t>
  </si>
  <si>
    <t>RALADOR CULINARIO ZESTER PROFISSIONAL INOX QUEIJOS CITRICOS</t>
  </si>
  <si>
    <t>ALIMENTOS - 03/2026 - PIX: 65.979.973.0001-60</t>
  </si>
  <si>
    <t>SACO CRISTAL 40X60 0,20 C/5KG</t>
  </si>
  <si>
    <t>DESCASCADOR E BOLEADOR KEITA PLASTICO UN</t>
  </si>
  <si>
    <t>CACAROLA INDUSTRIAL VIGOR SUPER 14,5L</t>
  </si>
  <si>
    <t>BATEDOR MANUAL 30CM PROFISSIONAL</t>
  </si>
  <si>
    <t>ABRIDOR DE LATA UN</t>
  </si>
  <si>
    <t xml:space="preserve">CAIXA ORGANIZADORA COM TAMPA 5L </t>
  </si>
  <si>
    <t>FOUET 40CM</t>
  </si>
  <si>
    <t>SACOLA KRAFT 27X18X30 C/100</t>
  </si>
  <si>
    <t>ESPANADOR 40CM UN</t>
  </si>
  <si>
    <t xml:space="preserve">HIGIENE E LIMPEZA </t>
  </si>
  <si>
    <t>ALIMENTOS - A VISTA 03/2026</t>
  </si>
  <si>
    <t>ALIMENTOS - A VISTA</t>
  </si>
  <si>
    <t>AZEITE EXTRA VIRGEM ANDORINHA 2L</t>
  </si>
  <si>
    <t>ALCOOL GEL 70 LIMPGEL 5L</t>
  </si>
  <si>
    <t>CANETA ESFEROGRAFICA BIC ESCRITA MEDIA CRISTAL DURA MAIS AZUL C/50 UN</t>
  </si>
  <si>
    <t>MATERIAL DE ESCRITORIO</t>
  </si>
  <si>
    <t>CLIPS 0/8 C/25</t>
  </si>
  <si>
    <t>Cx</t>
  </si>
  <si>
    <t>GRAMPOS SIMPLES 26/6 C/5000</t>
  </si>
  <si>
    <t>ARQUIVO MORTO PAPELAO RECICLADO 350MM X 135MM X 240MM UN</t>
  </si>
  <si>
    <t>PILHA ALCALINA PEQUENA AA C/8</t>
  </si>
  <si>
    <t>PILHA ALCALINA PEQUENA AAA C/4</t>
  </si>
  <si>
    <t>CLIPS 2/0 C/100UN</t>
  </si>
  <si>
    <t>PA COLETORA DE LIXO AMARELA BRALIMPIA UN</t>
  </si>
  <si>
    <t>RODO DE ALUMINIO 60CM COM CABO UN</t>
  </si>
  <si>
    <t>PAPEL TOALHA INTERF. FOLHA DUPLA NOBRE C/2000FLS UN</t>
  </si>
  <si>
    <t>GARFO PARA TORTA TRAMONTINA HAVANA UN</t>
  </si>
  <si>
    <t>PROTETOR BARBA TNT 20G NEWDE 100UN</t>
  </si>
  <si>
    <t>OCULOS DE PROTECAO UV400 MEDIX UN</t>
  </si>
  <si>
    <t>ESPUMANTE PERELADA CAVA STARS TOUCH ROSE 750ML</t>
  </si>
  <si>
    <t>LUVA DE MALHA DE ACO ANTI CORTE UN</t>
  </si>
  <si>
    <t>SACOLA PAPEL PRETO TAM P C/ 105UN</t>
  </si>
  <si>
    <t>DESCARTAVEIS - A VISTA</t>
  </si>
  <si>
    <t>GELO EM CUBO C/5KG</t>
  </si>
  <si>
    <t>LUVA NITR M SEM TALCO C/100</t>
  </si>
  <si>
    <t>ALIMENTOS - (PAGAMENTO PRORROGADO) PIX: cazachocolates@gmail.com - NUBANK - CC: 438231728-5 - AG: 0001</t>
  </si>
  <si>
    <t xml:space="preserve">  ALIMENTOS (BOLETO COM DESCONTO DE 3KG DE TOMATE CEREJA)</t>
  </si>
  <si>
    <t xml:space="preserve"> ALIMENTOS (FORNECEDOR NAO ACEITOU PRORROGACAO)</t>
  </si>
  <si>
    <t>MORANGO KG</t>
  </si>
  <si>
    <t>CAPIM SANTO KG</t>
  </si>
  <si>
    <t xml:space="preserve"> BEBIDAS</t>
  </si>
  <si>
    <t xml:space="preserve"> DESCARTAVEIS</t>
  </si>
  <si>
    <t>FARINHA DE MANDIOCA CRUA GROSSA YOKI C/1KG</t>
  </si>
  <si>
    <t>LEMON PEPPER 500GR</t>
  </si>
  <si>
    <t>MARGARINA QUALY C/ SAL 500G C/ 12UN</t>
  </si>
  <si>
    <t>MANGOTE TERMICO ALTA TEMPERATURA CA 50077</t>
  </si>
  <si>
    <t xml:space="preserve"> UTENSILIOS</t>
  </si>
  <si>
    <t>MANGA PALMER KG</t>
  </si>
  <si>
    <t xml:space="preserve">  HIGIENE E LIMPEZA</t>
  </si>
  <si>
    <t>MASCARA TNT TRIPLA BRANCA C/50</t>
  </si>
  <si>
    <t>LUVA CANO LONGO PVC UN</t>
  </si>
  <si>
    <t>ETIQUETA ROLO BOPP 60X40MM C/1000UN</t>
  </si>
  <si>
    <t>MELAO KG</t>
  </si>
  <si>
    <t>KIWI KG</t>
  </si>
  <si>
    <t>UVA VITORIA KG</t>
  </si>
  <si>
    <t>UVA ITALIA KG</t>
  </si>
  <si>
    <t>FAMIGERADA MANSA JEQUITIBA ROSA 750 ML</t>
  </si>
  <si>
    <t>COLHER PARA CHA TRAMONTINA HAVAI UN</t>
  </si>
  <si>
    <t>SOFT MIXER TRAMONTINA BREVILLE EM ACO INOX C/ COPO UN</t>
  </si>
  <si>
    <t>MAMINHA KG</t>
  </si>
  <si>
    <t>COLHER DE MADEIRA REFEIÇAO 16CM SOUBIO C/100UN</t>
  </si>
  <si>
    <t xml:space="preserve">   DESCARTAVEIS</t>
  </si>
  <si>
    <t>COGUMELO SHIITAKE GRANEL KG</t>
  </si>
  <si>
    <t>LIXEIRA 120L COM PEDAL BRANCA UN</t>
  </si>
  <si>
    <t>PEITO BOVINO KG</t>
  </si>
  <si>
    <t>PALITO DE DENTE BAMBU 2,0 X 65MM CX C/500</t>
  </si>
  <si>
    <t>N/A VM</t>
  </si>
  <si>
    <t>SACOLA KRAFT 31X31X19CM C/100UN</t>
  </si>
  <si>
    <t>ALIMENTOS - 02/2026</t>
  </si>
  <si>
    <t>MORTADELA DEFUMADA KG</t>
  </si>
  <si>
    <t>CHOCOLATE EM PO DO PADRE NESTLE 50% CACAU PROFISSIONAL C/1,01 KG</t>
  </si>
  <si>
    <t>GELO ESFERICO UN</t>
  </si>
  <si>
    <t>BEBIDAS - 11/2025 - DADOS BANCARIOS: ITAU - AG: 8482 - CONTA: 99883-1 - CNPJ: 30.057.638/0001-20 (PIX)</t>
  </si>
  <si>
    <t>GELO COLLINS PRO 35X140</t>
  </si>
  <si>
    <t>GELO CUBO 50X60MM</t>
  </si>
  <si>
    <t xml:space="preserve"> ALIMENTOS - 02/2026</t>
  </si>
  <si>
    <t>COPO DESCARTAVEL 50ML C/5000 UM</t>
  </si>
  <si>
    <t>SACO PP ADESIVO 10X15 INCOLOR CROMUS C/100 UN</t>
  </si>
  <si>
    <t>SACO PP ADESIVO 14X14 INCOLOR CROMUS C/100 UN</t>
  </si>
  <si>
    <t>SACO CRISTAL 20X25 C/5KG UN</t>
  </si>
  <si>
    <t xml:space="preserve">ESTUFA DUPLA 10B C/LED PRETO </t>
  </si>
  <si>
    <t>FAVA DE BAUNILHA DE 3G UN</t>
  </si>
  <si>
    <t>SECANTE SHINE DRY MAQ LAVA LOUCA 5L</t>
  </si>
  <si>
    <t>PAPEL TOALHA BOBINA NOBRE 08/26 C/6UN</t>
  </si>
  <si>
    <t>PAPEL MANTEIGA GRANAPEL 50X70 35G C/400</t>
  </si>
  <si>
    <t>PCT</t>
  </si>
  <si>
    <t>PRESUNTO COZIDO MAGRO KG</t>
  </si>
  <si>
    <t>BEBIDAS + BONIFICACAO</t>
  </si>
  <si>
    <t>FARINHA DE MANDIOCA CRUA YOKI 5KG</t>
  </si>
  <si>
    <t xml:space="preserve">CALCADO PROFISSIONAL TIPO CROCS PAR ANTIDERRAPANTE N 36 </t>
  </si>
  <si>
    <t xml:space="preserve">CALCADO PROFISSIONAL TIPO CROCS PAR ANTIDERRAPANTE N 37 </t>
  </si>
  <si>
    <t xml:space="preserve">CALCADO PROFISSIONAL TIPO CROCS PAR ANTIDERRAPANTE N 38 </t>
  </si>
  <si>
    <t>CALCADO PROFISSIONAL TIPO CROCS PAR ANTIDERRAPANTE N 40</t>
  </si>
  <si>
    <t>CALCADO PROFISSIONAL TIPO CROCS PAR ANTIDERRAPANTE N 41</t>
  </si>
  <si>
    <t>CALCADO PROFISSIONAL TIPO CROCS PAR ANTIDERRAPANTE N 44</t>
  </si>
  <si>
    <t>CALCADO PROFISSIONAL TIPO CROCS PAR ANTIDERRAPANTE N39</t>
  </si>
  <si>
    <t>CALCADO PROFISSIONAL TIPO CROCS PAR ANTIDERRAPANTE N42</t>
  </si>
  <si>
    <t>CALCADO PROFISSIONAL TIPO CROCS PAR ANTIDERRAPANTE N 34</t>
  </si>
  <si>
    <t>CALCADO PROFISSIONAL BOTINA  N 39</t>
  </si>
  <si>
    <t>CALCADO PROFISSIONAL GALOCHA PRETO N 39</t>
  </si>
  <si>
    <t>CINTA ERGONOMICA LOMBAR COM SUSPENSORIO E ELASTICO M</t>
  </si>
  <si>
    <t>DECANTER CRISAL ENSEMBLE 330ML UN</t>
  </si>
  <si>
    <t>COPO VISION 300ML C/6 UN</t>
  </si>
  <si>
    <t>CAMBUCI KG</t>
  </si>
  <si>
    <t>AMIDO DE MILHO KG</t>
  </si>
  <si>
    <t>QUEIJO BOURSIN NATURAL 1KG</t>
  </si>
  <si>
    <t xml:space="preserve">PALMITO IN NATURA UN </t>
  </si>
  <si>
    <t>ALFACE MIMOSA KG</t>
  </si>
  <si>
    <t>DESCARTAVEIS - DESCONTO DA ESPONJA</t>
  </si>
  <si>
    <t>GUARDANAPO RETANGULAR FOLHA DUPLA BRANCO 40X40 C/900UN</t>
  </si>
  <si>
    <t>GUARDANAPO QUADRADO FOLHA DUPLA COM LOGO 24X22 C/5000 UM</t>
  </si>
  <si>
    <t xml:space="preserve">CAIXA GAVETA BATEDORA DE BORRA DE CAFE AÇO INOX </t>
  </si>
  <si>
    <t>UTENSILIOS - A VISTA</t>
  </si>
  <si>
    <t>GALAO DE 5L PROAUTO BONIFICADO</t>
  </si>
  <si>
    <t>VALVULA PUMP PARA GALAO DE 5L PROAUTO BONIFICADO</t>
  </si>
  <si>
    <t>ORGANIZADOR DE TALHERES C/ 5 COMPARTIMENTOS PRETO UN</t>
  </si>
  <si>
    <t xml:space="preserve">  UTENSILIOS - A VISTA</t>
  </si>
  <si>
    <t>SACOLA KRAFT 22X14X28 LISA C/100</t>
  </si>
  <si>
    <t>PAPEL TOALHA INTER/ 100% CELULOSE SULLEG C/2000</t>
  </si>
  <si>
    <t>CABECOTE ENCAIXE MACARICO UN</t>
  </si>
  <si>
    <t>SACO CRISTAL 18X25 0,20 (PACOTE C/5KG)</t>
  </si>
  <si>
    <t>LUVA NITR G SEM TALCO PRETA C/100</t>
  </si>
  <si>
    <t>SACO CRISTAL 10X15 0,20 C/5KG</t>
  </si>
  <si>
    <t>PISCO QUEBRANTA BARSOL 4LT</t>
  </si>
  <si>
    <t>PERA WILLIAM KG</t>
  </si>
  <si>
    <t>OLEO DE ALGODAO SOYA C/14,5KG</t>
  </si>
  <si>
    <t>BALDE DE LIMPEZA 20L UN</t>
  </si>
  <si>
    <t>PALMITO PUPUNHA TOLETE C/400G</t>
  </si>
  <si>
    <t xml:space="preserve">LIXEIRA 60 LITROS BRANCA COM RODA E PEDAL COM TAMPA CLICK UN </t>
  </si>
  <si>
    <t xml:space="preserve">PROAUTO LIMPA ALUMINIO AB AL200 5L </t>
  </si>
  <si>
    <t>ENXAGUANTE BUCAL SABOR MENTA HALITO PURO 1L</t>
  </si>
  <si>
    <t>DISPENSER FIO DENTAL WESCO ADVANCED UN</t>
  </si>
  <si>
    <t>BAGUETE 570G - BATARD</t>
  </si>
  <si>
    <t>PAO MINI HAMBURGUER BRIOCHE DE 30G (CAIXA COM 180 UN)</t>
  </si>
  <si>
    <t>COGUMELO PORTO BELLO GRANEL KG</t>
  </si>
  <si>
    <t>ESFERA DE CHOCOLATE VERMELHA APROX 5G UN</t>
  </si>
  <si>
    <t>LUVA TERMICA FORRADA DE 45CM PARA ALTA TEMPERATURA ATE 350º PAR</t>
  </si>
  <si>
    <t xml:space="preserve">  BEBIDAS</t>
  </si>
  <si>
    <t>CLORETO DE CALCIO DIHIDRATADO 74% FOOD 1 KG PO</t>
  </si>
  <si>
    <t>COSTELA SUINA C/ OSSO KG</t>
  </si>
  <si>
    <t>CENTRIFUGA DE SALADA 5L</t>
  </si>
  <si>
    <t>CHOCOLATE SICAO MEIO AMARGO EM GOTAS C/2,05KG</t>
  </si>
  <si>
    <t>PRESUNTO COZIDO MAGRO AURORA KG</t>
  </si>
  <si>
    <t>ENXAGUANTE BUCAL LISTERINE 1,5L</t>
  </si>
  <si>
    <t>BATATA LAVADA KG</t>
  </si>
  <si>
    <t>MOLHO SHOYU SAKURA TRADICIONAL 1LT UN</t>
  </si>
  <si>
    <t>FLOR DE SAL BOMBAY 1KG</t>
  </si>
  <si>
    <t>LIXEIRA CARRINHO COM PEDAL E RODA 240L PRETA</t>
  </si>
  <si>
    <t>BOBINA PICOTADA 40X60 C/500 UN</t>
  </si>
  <si>
    <t>BOBINA PICOTADA JBM 25X35CM 1,039KG</t>
  </si>
  <si>
    <t>COPO BIODEGRADAVEL 50ML C/50</t>
  </si>
  <si>
    <t>GUARDANAPO FOLHA DUPLA 23,5X24 C/100X50UN</t>
  </si>
  <si>
    <t>ALIMENTOS - NOTA FICOU PRESA NO CORREIOS E PRORROGARAM O PAGAMENTO PARA O DIA 12/01/2026</t>
  </si>
  <si>
    <t>ALIMENTOS - CHAVE PIX: 05.058.229/0002-81</t>
  </si>
  <si>
    <t>ROUPEIRO DE AÇO 12 PP UN</t>
  </si>
  <si>
    <t>PAGO A VISTA</t>
  </si>
  <si>
    <t>FRIGIDEIRA COM TEFLON 13CM UN</t>
  </si>
  <si>
    <t>MINI CESTO DE INOX PARA BATATA UN</t>
  </si>
  <si>
    <t>ACIDO LATICO ALLIMENTARI KG</t>
  </si>
  <si>
    <t>BEBIDAS - PAGO A VISTA</t>
  </si>
  <si>
    <t>UVA PASSA PRETA KG</t>
  </si>
  <si>
    <t>ALFACE LISA KG</t>
  </si>
  <si>
    <t>POLPA DE CUPUACU CONGELADA KG</t>
  </si>
  <si>
    <t>TOMATE CARMEN KG</t>
  </si>
  <si>
    <t>MACARRAO FETTUCCINI GRANO DURO DIVELLA 500GR</t>
  </si>
  <si>
    <t>FUBA MIMOSO KG</t>
  </si>
  <si>
    <t>PERNIL SUINO SEM OSSO KG</t>
  </si>
  <si>
    <t>COPO CONIL  CERVEJA BAR 220ML VITRUS C/12UN</t>
  </si>
  <si>
    <t xml:space="preserve">PERU INTEIRO CONGELADO KG </t>
  </si>
  <si>
    <t>UVA CRINSON KG</t>
  </si>
  <si>
    <t>TACA NICK &amp; NORA 120ML</t>
  </si>
  <si>
    <t>COPO AIALA ON THE ROCKS 300ML CX C/6UN</t>
  </si>
  <si>
    <t>COPO VICRILA AIALA LONG DRINK 310ML UN</t>
  </si>
  <si>
    <t>COPO LIBBEY STARK LONG DRINK 350ML UN</t>
  </si>
  <si>
    <t>COPO LIBBEY STARK DOF 360ML UN</t>
  </si>
  <si>
    <t>TACA BESPOKE COUPETTE 120ML C/6 UN</t>
  </si>
  <si>
    <t>COUSCOUS MARROQUINO DIVELLA 500G</t>
  </si>
  <si>
    <t>BROCOLIS RAMOSO KG</t>
  </si>
  <si>
    <t>OLEO DE CANOLA LIZA C/900ML</t>
  </si>
  <si>
    <t>SACO DE LIXO 30L PRETO 59X62X30 C/ 100UN</t>
  </si>
  <si>
    <t xml:space="preserve">PANELA DE PRESSAO PROFISSIONAL POLIDA 25L </t>
  </si>
  <si>
    <t>FILE DE PEITO SEM PELE E SEM OSSO KG</t>
  </si>
  <si>
    <t>MASSA DE PASTEL HIDEKI C/2,5 KG</t>
  </si>
  <si>
    <t>COPO TRANSPARENTE PP ALTACOPPO 440ML 20X50UN</t>
  </si>
  <si>
    <t>MACARRAO FETTUCCINE DIVELLA C/500G</t>
  </si>
  <si>
    <t>ALIMENTOS - PAGO</t>
  </si>
  <si>
    <t>SACO PLASTICO AMOSTRA DE ALIMENTO 15X25CM C/500</t>
  </si>
  <si>
    <t>FILE DE PREJEREBA KG</t>
  </si>
  <si>
    <t xml:space="preserve">GOIABADA CASCAO DE 400G RALSTON UN </t>
  </si>
  <si>
    <t>PAPEL MANTEIGA 25X35 35G GRANAPEL C/1600</t>
  </si>
  <si>
    <t>PIMENTAO VERDE KG</t>
  </si>
  <si>
    <t>FILE MIGNON SUINO KG</t>
  </si>
  <si>
    <t>LINGUICA PAIO KG</t>
  </si>
  <si>
    <t>SACO KRAFT LISO G 34X24X14 C/100UN</t>
  </si>
  <si>
    <t>ALIMENTOS - 11/2025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</si>
  <si>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</si>
  <si>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</si>
  <si>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</si>
  <si>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</si>
  <si>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</si>
  <si>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</si>
  <si>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</si>
  <si>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CERVEJA BECKS LONG NECK 330ML C/24</t>
  </si>
  <si>
    <t>OLEO DE ALGODAO ELOGIATA C/14,5KG</t>
  </si>
  <si>
    <t>VINHO TINTO LES VACANCES DE MONSIEUR MERLOT 750ML</t>
  </si>
  <si>
    <t>VINHO TINTO FLIGHT OF THE DRONGO 750ML</t>
  </si>
  <si>
    <t>VINHO BRANCO JAJA DE JAU SAUVIGNON BLANC 750ML</t>
  </si>
  <si>
    <t>SUCO DE MACA INTEGRAL RAIZES DO CAMPO UN</t>
  </si>
  <si>
    <t>AVELA S/ CASCA 1KG</t>
  </si>
  <si>
    <t>FARINHA DE POLENTA POLENTINA C/500G</t>
  </si>
  <si>
    <t>PAO BRIOCHE FORME COM TAMPA UN</t>
  </si>
  <si>
    <t>LEITE CONDENSADO ITALAC C/395G UN</t>
  </si>
  <si>
    <t>FLOR DE JASMIM DESIDRATADA KG</t>
  </si>
  <si>
    <t>COUSCOUS MARROQUINO DIVELLA C/500G</t>
  </si>
  <si>
    <t>ESSENCIA DE BAUNILHA CEPERA 1L</t>
  </si>
  <si>
    <t>FARINHA DE MILHO KIMILHO YOKI C/500G</t>
  </si>
  <si>
    <t>ACUCAR SACHE UNIAO CX C/ 400 X 0,005G</t>
  </si>
  <si>
    <t>ALHO DESCASCADO KG</t>
  </si>
  <si>
    <t>VINAGRE  DE FRAMBOESA COLAVITA 500ML UN</t>
  </si>
  <si>
    <t>CARLOS I BRANDY DE JEREZ SOLERA GRAN RESERVA L</t>
  </si>
  <si>
    <t>STELLA ARTOIS LN 330ML UN</t>
  </si>
  <si>
    <t>CAMARAO CINZA LIMPO 30/40 KG</t>
  </si>
  <si>
    <t>GELO RETANGULO 50X65MM</t>
  </si>
  <si>
    <t>CUMARU KG</t>
  </si>
  <si>
    <t>SORVETE DE BAUNILHA BRANCA ARTE GELATI 3,8KG</t>
  </si>
  <si>
    <t>GEMA DE OVO PASTEURIZADA NATUROVOS C/1KG UN</t>
  </si>
  <si>
    <t>CARDAMOMO EM GRÃO</t>
  </si>
  <si>
    <t>BATATA INGLESA KG</t>
  </si>
  <si>
    <t>WHISKY BOURBON WILD TURKEY 101 750ML</t>
  </si>
  <si>
    <t>WHISKY BALLANTINES 17 ANOS 750ML</t>
  </si>
  <si>
    <t>MACARRAO LINGUINE PAGANINI C/500G</t>
  </si>
  <si>
    <t>MACARRAO LINGUINE VALDIGRANO 24X500GR</t>
  </si>
  <si>
    <t>CAFE JOSELINA C/1KG</t>
  </si>
  <si>
    <t>VINHO BRANCO LA GUITA MANZANILLA 750ML</t>
  </si>
  <si>
    <t>ANIS ESTRELADO KG</t>
  </si>
  <si>
    <t>POLPA DE CAJA MANGA KG</t>
  </si>
  <si>
    <t>NIBS DE CACAU KG</t>
  </si>
  <si>
    <t>BITTER ANGOSTURA COCOA 100ML</t>
  </si>
  <si>
    <t>VERMOUTH MARTINI ROSATO 995ML</t>
  </si>
  <si>
    <t>LENTILHA CAMIL 2KG</t>
  </si>
  <si>
    <t>SEMENTE DE ABOBORA KG</t>
  </si>
  <si>
    <t>LOURO SECO KG</t>
  </si>
  <si>
    <t>BATATA COMUM KG</t>
  </si>
  <si>
    <t>SAL SACHE CISNE 1000X0,001G</t>
  </si>
  <si>
    <t>COENTRO EM GRAO KG</t>
  </si>
  <si>
    <t>RUCULA HIDROPONICA KG</t>
  </si>
  <si>
    <t>CONTRA FILE 4/5 S/CORDAO KG</t>
  </si>
  <si>
    <t>VINAGRE DE VINHO TINTO L</t>
  </si>
  <si>
    <t>AZEITONA VERDE INTEIRA MACARICO C/350G</t>
  </si>
  <si>
    <t>AGUA MINERAL S/ GAS MAMBA 350ML</t>
  </si>
  <si>
    <t>AGUA MINERAL C/ GAS MAMBA 350ML</t>
  </si>
  <si>
    <t>VINHO LARANJA TESTALONGA STAY BRAVE 750ML</t>
  </si>
  <si>
    <t>VERMOUTH CARPANO ROSSO CLASSICO ARGENTINO 950ML</t>
  </si>
  <si>
    <t>PEPSI COLA LATA 350ML</t>
  </si>
  <si>
    <t>GUARANA ANTARCTICA LATA 350ML UN</t>
  </si>
  <si>
    <t>LICOR CHARTREUSE AMARELA 700ML</t>
  </si>
  <si>
    <t>QUEIJO BOURSIN NATURAL C/1KG</t>
  </si>
  <si>
    <t>GEMA DE OVO PASTEURIZADA FLEISCHEGGS 1KG</t>
  </si>
  <si>
    <t>BACON AURORA KG</t>
  </si>
  <si>
    <t>GUARANA ANTARCTICA DIET LATA 350ML UN</t>
  </si>
  <si>
    <t>SORVETE DE MORANGO ARTE GELATI C/3,8KG</t>
  </si>
  <si>
    <t>SORVETE DE LIMAO ARTE GELATE C/3,8KG</t>
  </si>
  <si>
    <t>QUEIJO GORGONZOLA QUATA KG</t>
  </si>
  <si>
    <t>PEPSI ZERO LATA 350ML</t>
  </si>
  <si>
    <t>SODA LIMONADA ANTARCTICA DIET LATA 350ML</t>
  </si>
  <si>
    <t>CONHAQUE BRANDY NAPOLEON COURRIER 700ML</t>
  </si>
  <si>
    <t xml:space="preserve">AGUA TONICA PRATA INDIAN 200ML </t>
  </si>
  <si>
    <t>LICOR FRANGELICO 700ML</t>
  </si>
  <si>
    <t>GIN TANQUERAY FLOR DE SEVILLA 700ML</t>
  </si>
  <si>
    <t>VODKA KETEL ONE GRAPEFRUIT E ROSE 750ML</t>
  </si>
  <si>
    <t>LICOR CHARTREAUSE VERDE 700ML</t>
  </si>
  <si>
    <t>RUCULA HIGIENIZADO KG</t>
  </si>
  <si>
    <t>VINHO BRANCO RUTINI LA RURAL DESTINO CHARDONNAY MENDOZA ARGENTINA 750ML</t>
  </si>
  <si>
    <t>PAO DA CASA 1.4 FATIADO BATARD</t>
  </si>
  <si>
    <t>CHA ROOIBOS MACA E CANELA C/1 KG</t>
  </si>
  <si>
    <t>CHA PRETO LAPSANG SOUCHONG POUCH C/1KG</t>
  </si>
  <si>
    <t>AZEITONA VERDE ASARO 580G</t>
  </si>
  <si>
    <t>MACARRAO DE ARROZ TAILANDES RICE STICK 5MM COCK 300G</t>
  </si>
  <si>
    <t>CLORETO DE CALCIO C/100G UN</t>
  </si>
  <si>
    <t>LINGUICA CALABRESA DEFUMADA SADIA KG</t>
  </si>
  <si>
    <t>CHOCOLATE BRANCO SICAO BARRA 2,1KG</t>
  </si>
  <si>
    <t>PAO ITALIANO REDONDO 700G</t>
  </si>
  <si>
    <t>MACARRAO FETTUCCINE BARILLA C/500G</t>
  </si>
  <si>
    <t>LECITINA DE SOJA EM PO KG</t>
  </si>
  <si>
    <t>FEIJAO FRADINHO CAMIL C/2KG</t>
  </si>
  <si>
    <t>TRIGO P/ KIBE YOKI 12X500G</t>
  </si>
  <si>
    <t>CEBOLETE KG</t>
  </si>
  <si>
    <t>CITRATO DE SODIO KG</t>
  </si>
  <si>
    <t>MILHO VERDE KG</t>
  </si>
  <si>
    <t>TOMATE ITALIANO MOLHO KG</t>
  </si>
  <si>
    <t>CERVEJA CORONA ZERO SUNBREW LONG NECK 330ML C/24</t>
  </si>
  <si>
    <t>APERITIVO ANGOSTURA 100ML</t>
  </si>
  <si>
    <t>VINAGRE DE ARROZ RICE 600ML UN</t>
  </si>
  <si>
    <t>QUEIJO REINO TIROLEZ KG</t>
  </si>
  <si>
    <t>AGUA DE COCO SOCOCO 1L</t>
  </si>
  <si>
    <t>ALCOOL DE CEREAIS CEREALCOOL 5L</t>
  </si>
  <si>
    <t>FEIJAO CARIOCA CAMIL 2KG</t>
  </si>
  <si>
    <t>CAMBUCI CONGELADO ASMUSSEN C/1KG</t>
  </si>
  <si>
    <t>SALSICHA HOT DOG SADIA KG</t>
  </si>
  <si>
    <t>CEBOLA KG</t>
  </si>
  <si>
    <t>MISSO AZUMA 500G</t>
  </si>
  <si>
    <t>SALGADINHO TAKIS 25G</t>
  </si>
  <si>
    <t>QUEIJO PARMESAO VIGOR KG</t>
  </si>
  <si>
    <t>COXAO MOLE KG</t>
  </si>
  <si>
    <t>SAL DE CURA KG</t>
  </si>
  <si>
    <t>APERITIVO PISCO CAPEL 40 RESERVADO 700ML</t>
  </si>
  <si>
    <t>ACEM EM CUBOS KG</t>
  </si>
  <si>
    <t>TOMATE ITALIANO SALADA KG</t>
  </si>
  <si>
    <t>QUEIJO TULHA PECA INTEIRA 5,5KG FAZENDA ATALAIA UN</t>
  </si>
  <si>
    <t>TEMPERO FURIKAKE KATSUO URASHIMA 33GR</t>
  </si>
  <si>
    <t>BISTECA DO LOMBO SUINA RESFRIADA KG</t>
  </si>
  <si>
    <t>PALMILTO PUPUNHA CORACAO KG</t>
  </si>
  <si>
    <t>PAO CIABATTA 10CM</t>
  </si>
  <si>
    <t>WHISKY CHIVAS REGAL 12 ANOS 750ML</t>
  </si>
  <si>
    <t>LICOR DE CEREJA HEERING 700ML</t>
  </si>
  <si>
    <t>AZEITONA VERDE GORDAL 80/90 DI SALERNO C/2KG</t>
  </si>
  <si>
    <t>PAK CHOI KG</t>
  </si>
  <si>
    <t>ACUCAR CRISTAL UNIAO C/1KG</t>
  </si>
  <si>
    <t>ACELGA KG</t>
  </si>
  <si>
    <t>VINHO BRANCO LA PART DU COLIBRI MUSCADET SUR LIE 750ML</t>
  </si>
  <si>
    <t>LICOR DE MACA VERDE SOUR APPLE PUCKER DE KUYPER 700ML</t>
  </si>
  <si>
    <t>QUEIJO MATURADO MANDALA CUNHA PARDINHO KG</t>
  </si>
  <si>
    <t>SAQUE BANSHU NISHIKI JOSEN 720ML</t>
  </si>
  <si>
    <t>PAO ITALIANO REDONDO 700G UN</t>
  </si>
  <si>
    <t>QUEIJO MATURADO CUESTAZUL PARDINHO KG</t>
  </si>
  <si>
    <t>PAO DE HAMBURGUER BRANCO 20G</t>
  </si>
  <si>
    <t>PASTA DE PIMENTA COREANA C/500G</t>
  </si>
  <si>
    <t>PIMENTA ROSA EM GRAO KG</t>
  </si>
  <si>
    <t>PERNIL SUINO S/ OSSO EM CUBOS KG</t>
  </si>
  <si>
    <t>POLPA DE UVAIA CONGELADA KG</t>
  </si>
  <si>
    <t>BLEND DE CARNE MOIDA 50% PEITO 50% FRALDINHA KG</t>
  </si>
  <si>
    <t>CAPSULA DE CHANTILLY C/10 UN</t>
  </si>
  <si>
    <t>MASSA MACARRAO DE ARROZ TAILANDES RICE STICK C/300G 5mm</t>
  </si>
  <si>
    <t>BATATA ASTERIX NOIVA KG</t>
  </si>
  <si>
    <t>BACON MANTA AURORA KG</t>
  </si>
  <si>
    <t>JABUTICABA CONGELADA KG</t>
  </si>
  <si>
    <t>VINHO TINTO CINSAULT 750ML</t>
  </si>
  <si>
    <t>MARACUJA KG</t>
  </si>
  <si>
    <t>TIQUIRA GUAAJA 500ML</t>
  </si>
  <si>
    <t>LICOR LIMONCELLO VILA MASSA 750ML</t>
  </si>
  <si>
    <t>APERITIVO PISCO CAPEL RESERVADO 750ML</t>
  </si>
  <si>
    <t>TEQUILA EL JIMADOR REPOSADO 750ML</t>
  </si>
  <si>
    <t>AVEIA EM FLOCOS KG</t>
  </si>
  <si>
    <t>STELLA ARTOIS S/ GLUTEN LN 330ML UN</t>
  </si>
  <si>
    <t>MOLHO INGLES JIMMI C/1L</t>
  </si>
  <si>
    <t>CAMARAO CINZA LIMPO 25/30 KG</t>
  </si>
  <si>
    <t>LICOR STREGA 40o 700ML</t>
  </si>
  <si>
    <t>DETERGENTE SUPER NEUTER KIMI 5L C/2UN</t>
  </si>
  <si>
    <t>LINGUICA CALABRESA AURORA KG</t>
  </si>
  <si>
    <t>POLPA DE PITANGA</t>
  </si>
  <si>
    <t>GARAM MASALA BOMBAY 50G</t>
  </si>
  <si>
    <t>FEIJAO PRETO CAMIL C/1KG</t>
  </si>
  <si>
    <t>FEIJAO CARIOCA CAMIL 1KG</t>
  </si>
  <si>
    <t>MOLHO CITRICO ORGANICO PONZU FOOD 250ML</t>
  </si>
  <si>
    <t>CREME DE LEITE NESTLE 300G LATA UN</t>
  </si>
  <si>
    <t>VINAGRE DE ARROZ TOSCANO 750ML</t>
  </si>
  <si>
    <t>CONHAQUE ARMAGNAC PRINCE DE CONDE 700ML</t>
  </si>
  <si>
    <t>OLEO DE GERGELIM NATURAL HONG KONG 1L</t>
  </si>
  <si>
    <t xml:space="preserve">CHA MATE LEAO KG </t>
  </si>
  <si>
    <t>TEQUILA EL JIMADOR BLANCO 750ML</t>
  </si>
  <si>
    <t>VODKA ABSOLUT EXTRAKT 750ML</t>
  </si>
  <si>
    <t>GOIABADA CREMOSA PREDILECTA C/2,5KG</t>
  </si>
  <si>
    <t>TOFU DEFUMADO KG</t>
  </si>
  <si>
    <t>FARINHA DE MILHO AMARELA YOKI C/2KG</t>
  </si>
  <si>
    <t>PIMENTA BIQUINHO EM CONSERVA HEMMER 2KG</t>
  </si>
  <si>
    <t>OLEO DE GERGELIM NATURAL HONG KONG 500ML</t>
  </si>
  <si>
    <t>AGUA TONICA PRATA INDIAN 269ML C/24</t>
  </si>
  <si>
    <t>WHISKY CHIVAS REGAL EXTRA 13 ANOS 750ML</t>
  </si>
  <si>
    <t>CERVEJA BECKS LN 330ML</t>
  </si>
  <si>
    <t>PANCETA SUINA KG</t>
  </si>
  <si>
    <t>FRAMBOESA CONGELADA KG</t>
  </si>
  <si>
    <t>OSSOBUCO KG</t>
  </si>
  <si>
    <t>VINHO TINTO MASCARA DE FUEGO CARMENERE 750ML</t>
  </si>
  <si>
    <t>MOLHO DE OSTRA PANDA BRAND 510ML</t>
  </si>
  <si>
    <t>MELADO DE CANA TERRA 1,2KG</t>
  </si>
  <si>
    <t>MOSTARDA FRANCESA DIJON BEAUFOR 1KG</t>
  </si>
  <si>
    <t>ESPUMANTE DON ABEL BRUT 750ML</t>
  </si>
  <si>
    <t>CREME DE LEITE NESTLE C/200G UN</t>
  </si>
  <si>
    <t>BROCOLIS COMUM KG</t>
  </si>
  <si>
    <t>RUM BACARDI 8 ANOS 750ML</t>
  </si>
  <si>
    <t>FARINHA DE MANDIOCA FINA KG</t>
  </si>
  <si>
    <t>10/2024</t>
  </si>
  <si>
    <t>VINHO TINTO FINO MARQUES DEL REAL TESORO 750ML</t>
  </si>
  <si>
    <t>SUCO DE  MACA INTEGRAL 100% NATURAL 1L</t>
  </si>
  <si>
    <t>SAKE BANSHUNISHIKI JOSEN  SECO 1,8L</t>
  </si>
  <si>
    <t>PAPEL HIGIENICO INTER/ FOLHA DUPLA INOVATTA</t>
  </si>
  <si>
    <t>ETIQUETA PRODUCAO 63X50MM PLASTIFICADA</t>
  </si>
  <si>
    <t>VODKA KETEL ONE BOTANICAL 750ML</t>
  </si>
  <si>
    <t>LUVA LATEX G  S/ TALCO  C/ 100UN</t>
  </si>
  <si>
    <t>WHISKY BOURBON WOODFORD RESERVE 750ML C/ 6UN</t>
  </si>
  <si>
    <t>MOLHO DE PIMENTA SRIRACHA SALSA PICAN BOMBAY 330G</t>
  </si>
  <si>
    <t>MOSTARDA DIJON LANCIENNE MAILLE C/845G UN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</si>
  <si>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</si>
  <si>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</si>
  <si>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</si>
  <si>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</si>
  <si>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</si>
  <si>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</si>
  <si>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</si>
  <si>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</si>
  <si>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</si>
  <si>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</si>
  <si>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</si>
  <si>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</si>
  <si>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APERITIVO APEROL</t>
  </si>
  <si>
    <t>Falta de produto</t>
  </si>
  <si>
    <t>APERITIVO CAMPARI</t>
  </si>
  <si>
    <t>LICOR SAN BASILE TRIPLE SEC</t>
  </si>
  <si>
    <t>VODKA KETEL ONE</t>
  </si>
  <si>
    <t>PAO DE MIGA BRIOCHE</t>
  </si>
  <si>
    <t>GUARANA ANTARCTICA LATA 350ML</t>
  </si>
  <si>
    <t>GUARANA ANTARCTICA  DIET LATA</t>
  </si>
  <si>
    <t>WHISKY SINGLETON 12 ANOS SINGLE MALT</t>
  </si>
  <si>
    <t>TEQUILA DON JULIO BLANCO</t>
  </si>
  <si>
    <t>Bar Brahma - Centro</t>
  </si>
  <si>
    <t xml:space="preserve">Falta de produto </t>
  </si>
  <si>
    <t>PEPSI ZERO LATA</t>
  </si>
  <si>
    <t>ID_Consumo_Funcionarios</t>
  </si>
  <si>
    <t>Data_Baixa</t>
  </si>
  <si>
    <t>Motivo</t>
  </si>
  <si>
    <t>Valor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</si>
  <si>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</si>
  <si>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</si>
  <si>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</si>
  <si>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</si>
  <si>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</si>
  <si>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</si>
  <si>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</si>
  <si>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PINA KG</t>
  </si>
  <si>
    <t>QUILOGRAMA</t>
  </si>
  <si>
    <t>PICADINHO/RAGU</t>
  </si>
  <si>
    <t>CAMEMBERT FOLHADO</t>
  </si>
  <si>
    <t>MOLHO DE CERVEJA E BACON</t>
  </si>
  <si>
    <t>MIGNON SUINO EMPANADO</t>
  </si>
  <si>
    <t>FAROFA DE CEBOLA</t>
  </si>
  <si>
    <t>CUPIM ASSADO</t>
  </si>
  <si>
    <t>MIX DE COGUMELOS COM TUCUPI</t>
  </si>
  <si>
    <t>MEL DE GENGIBRE COM MACA</t>
  </si>
  <si>
    <t>CREME DE CABRA</t>
  </si>
  <si>
    <t>MAIONESE DE SRIRACHA</t>
  </si>
  <si>
    <t>HOMUS</t>
  </si>
  <si>
    <t>GREMOLATA DE ERVAS</t>
  </si>
  <si>
    <t>COCODA ASSADA</t>
  </si>
  <si>
    <t>MOLHO DE RAGU</t>
  </si>
  <si>
    <t>CALDA TOFFE</t>
  </si>
  <si>
    <t>NUTS</t>
  </si>
  <si>
    <t>BABAGANUSH</t>
  </si>
  <si>
    <t>CEBOLA CAREMELIZADA</t>
  </si>
  <si>
    <t>QUEIJO COALHO FATIADO</t>
  </si>
  <si>
    <t>FRANGO EMPANADO</t>
  </si>
  <si>
    <t>COOKIE DE CASTANHA UND</t>
  </si>
  <si>
    <t>COOKIE DE CHOCOLATE UND</t>
  </si>
  <si>
    <t>CROQUETE DE PERNIL</t>
  </si>
  <si>
    <t>NHOQUE</t>
  </si>
  <si>
    <t>DEMI GLACE</t>
  </si>
  <si>
    <t>MOLHO DE TAMARINDO</t>
  </si>
  <si>
    <t>FONDUTA DE CABRA</t>
  </si>
  <si>
    <t>KETCHUP VEGANO</t>
  </si>
  <si>
    <t>GELEIA CITRICA</t>
  </si>
  <si>
    <t>GELEIA DE CAMBUCI</t>
  </si>
  <si>
    <t>GELEIA DE MORANGO</t>
  </si>
  <si>
    <t>PANCETTA</t>
  </si>
  <si>
    <t>CHURROS</t>
  </si>
  <si>
    <t>TORTA DE CHOCOLATE UND</t>
  </si>
  <si>
    <t>COULI DE MANGA</t>
  </si>
  <si>
    <t>MOLHO PANCETTA</t>
  </si>
  <si>
    <t>CREME DE MARACUJA</t>
  </si>
  <si>
    <t>FAROFA DE PARMESAO</t>
  </si>
  <si>
    <t>MIGNON PORCIONADO</t>
  </si>
  <si>
    <t>ARROZ ARBOREO COZIDO</t>
  </si>
  <si>
    <t>TOMATE CONFIT</t>
  </si>
  <si>
    <t>FETTUCINE COZIDO</t>
  </si>
  <si>
    <t>AIOLI</t>
  </si>
  <si>
    <t>ABOBRINHA MARINADA</t>
  </si>
  <si>
    <t>FOLHADO DE BANANA UND</t>
  </si>
  <si>
    <t>CRUD DE LIMÃO</t>
  </si>
  <si>
    <t>A MORTE DO PLANO</t>
  </si>
  <si>
    <t>LITRO</t>
  </si>
  <si>
    <t>ABRIGO POÉTICO</t>
  </si>
  <si>
    <t>ADONIS</t>
  </si>
  <si>
    <t>APPLE MARTINI</t>
  </si>
  <si>
    <t>CASULO</t>
  </si>
  <si>
    <t>FANTASMÁTICA</t>
  </si>
  <si>
    <t>GEOMETRIA SAGRADA</t>
  </si>
  <si>
    <t>KINGSTON</t>
  </si>
  <si>
    <t>MAMIE TAYLOR</t>
  </si>
  <si>
    <t>MARTINEZ</t>
  </si>
  <si>
    <t>O DENTRO É O FORA</t>
  </si>
  <si>
    <t>O EU E O TU</t>
  </si>
  <si>
    <t>OS BICHOS NÃO TEM AVESSO</t>
  </si>
  <si>
    <t>PALOMA</t>
  </si>
  <si>
    <t>PENINCILLIN</t>
  </si>
  <si>
    <t>SER(TÃO) OLD FASHIONED</t>
  </si>
  <si>
    <t>TANQUERAY &amp; TÔNICA</t>
  </si>
  <si>
    <t>TREPANTE</t>
  </si>
  <si>
    <t>TÚNEL</t>
  </si>
  <si>
    <t>MARK TWAIN</t>
  </si>
  <si>
    <t>VODCA COM JAMBU</t>
  </si>
  <si>
    <t>BITTER GIUSSEPE</t>
  </si>
  <si>
    <t>CHANTILY DE CAFE</t>
  </si>
  <si>
    <t>CHILI OIL DA CASA</t>
  </si>
  <si>
    <t>COMPOTA DE MACA</t>
  </si>
  <si>
    <t>POLPA DE MARACUJA</t>
  </si>
  <si>
    <t>PUPUNHA ASSADO</t>
  </si>
  <si>
    <t>CREMOSO DE CHOCOLATE</t>
  </si>
  <si>
    <t>MIX DE ERVAS AROMATICAS</t>
  </si>
  <si>
    <t>PESTO DE PIMENTA</t>
  </si>
  <si>
    <t>PICLES DE MACA</t>
  </si>
  <si>
    <t>TOFU EMPANADO</t>
  </si>
  <si>
    <t>CONVITE A VIAGEM</t>
  </si>
  <si>
    <t>KETEL ONE COM FOLHA DE LIMAO</t>
  </si>
  <si>
    <t>VODCA CITRON</t>
  </si>
  <si>
    <t>KETEL ONE COM JAMBU</t>
  </si>
  <si>
    <t>FITZGERALD</t>
  </si>
  <si>
    <t>JASMINE</t>
  </si>
  <si>
    <t>TOM COLLINS</t>
  </si>
  <si>
    <t>SINGAPORE SLING</t>
  </si>
  <si>
    <t>TOMMY' MARGARITA</t>
  </si>
  <si>
    <t>BROCOLIS BRANQUEADO</t>
  </si>
  <si>
    <t>DEMIGLACE DE VEGETAIS</t>
  </si>
  <si>
    <t>PASTA DE AVOCADO</t>
  </si>
  <si>
    <t>CORDEIRO PRENSADO</t>
  </si>
  <si>
    <t>COXÃO MOLE ANGUS</t>
  </si>
  <si>
    <t>PICLES DE CHUCHU</t>
  </si>
  <si>
    <t>AZEITE DE HORTELÃ</t>
  </si>
  <si>
    <t>CRISP DE CEBOLA</t>
  </si>
  <si>
    <t>GOHAN</t>
  </si>
  <si>
    <t>FUNDUTA DE GORGONZOLA</t>
  </si>
  <si>
    <t>CROQUETE DE POLENTA</t>
  </si>
  <si>
    <t>PICLES DE PIMENTA DE CHEIRO</t>
  </si>
  <si>
    <t>HAMBURGER FREDDI</t>
  </si>
  <si>
    <t>AÑEJO MANHATTAN</t>
  </si>
  <si>
    <t>MIX DE VERMUTE</t>
  </si>
  <si>
    <t>CORDIAL DE VINHO BRANCO</t>
  </si>
  <si>
    <t>ABOBORA DEFUMADA</t>
  </si>
  <si>
    <t>AIOLI DE TUCUPI</t>
  </si>
  <si>
    <t>CAMARÃO PORCIONADO</t>
  </si>
  <si>
    <t>CRUMBLE DE MISSO</t>
  </si>
  <si>
    <t>COULIS DE CAJA</t>
  </si>
  <si>
    <t>CREME AZEDO</t>
  </si>
  <si>
    <t>CREME DE AMENDOA</t>
  </si>
  <si>
    <t>CREME DE TAHINE</t>
  </si>
  <si>
    <t>GRANOLA SALGADA</t>
  </si>
  <si>
    <t>HARISSA</t>
  </si>
  <si>
    <t>MANTEIGA TEMPERADA</t>
  </si>
  <si>
    <t>MASSA SABLE</t>
  </si>
  <si>
    <t>MELADO DE PIMENTA</t>
  </si>
  <si>
    <t>MOLHO PONZU</t>
  </si>
  <si>
    <t>PICLES DE CEBOLA</t>
  </si>
  <si>
    <t>SAGU CROCANTE</t>
  </si>
  <si>
    <t>SALSA DE PIMENTA</t>
  </si>
  <si>
    <t>TUILE DE CACAU</t>
  </si>
  <si>
    <t>KETEL CARVALHO</t>
  </si>
  <si>
    <t>TOFFEE BRANDY</t>
  </si>
  <si>
    <t>FALERNUM</t>
  </si>
  <si>
    <t>CAPONATA DE BERINJELA</t>
  </si>
  <si>
    <t>MOLHO RANCH</t>
  </si>
  <si>
    <t>PAO DE QUEIJO</t>
  </si>
  <si>
    <t>TOMATE ASSADO</t>
  </si>
  <si>
    <t>MOLHO LAMBAO</t>
  </si>
  <si>
    <t>DIRTY MARTINI</t>
  </si>
  <si>
    <t>MAIONESE DE TUCUPI PRETO</t>
  </si>
  <si>
    <t>CREME DE CONFEITEIRO DE MANJERICÃO</t>
  </si>
  <si>
    <t xml:space="preserve">SOPA FRIA </t>
  </si>
  <si>
    <t>BATATA FRITA DA CASA</t>
  </si>
  <si>
    <t xml:space="preserve">FONDUTA DE QUEIJO AZUL </t>
  </si>
  <si>
    <t>PERNIL COZIDO</t>
  </si>
  <si>
    <t>MIX DE COGUMELOS</t>
  </si>
  <si>
    <t>SALADA FRESCA</t>
  </si>
  <si>
    <t>COALHADA</t>
  </si>
  <si>
    <t>APEROL SPRITZ - PREBATCH</t>
  </si>
  <si>
    <t>IOGURTE CASEIRO</t>
  </si>
  <si>
    <t>PANGRATATTO</t>
  </si>
  <si>
    <t>PICLES DE MAXIXE</t>
  </si>
  <si>
    <t>FATWASH DE TEQUILA</t>
  </si>
  <si>
    <t>BOLO DE FUBA CREMOSOS</t>
  </si>
  <si>
    <t>BERINJELA MARINADA</t>
  </si>
  <si>
    <t>CARAMELO</t>
  </si>
  <si>
    <t>CREME DE MILHO</t>
  </si>
  <si>
    <t>CREME DE PUXURI</t>
  </si>
  <si>
    <t>CUSCUZ NORDESTINO</t>
  </si>
  <si>
    <t>DOCE DE BANANA</t>
  </si>
  <si>
    <t>FRUTA ASSADA</t>
  </si>
  <si>
    <t>MAIONESE DE COENTRO</t>
  </si>
  <si>
    <t>MIX DE FOLHAS</t>
  </si>
  <si>
    <t>PERNIL COM PIMENTAO</t>
  </si>
  <si>
    <t xml:space="preserve">COUSCOUZ MARROQUINO </t>
  </si>
  <si>
    <t>CREME PUXURI</t>
  </si>
  <si>
    <t>POLENTA</t>
  </si>
  <si>
    <t>BANANA ASSADA</t>
  </si>
  <si>
    <t>FAROFA VEGETARIANA</t>
  </si>
  <si>
    <t>BOLO DE CENOURA</t>
  </si>
  <si>
    <t>AZEITONA MARINADA</t>
  </si>
  <si>
    <t>ID_Casa</t>
  </si>
  <si>
    <t>Ano</t>
  </si>
  <si>
    <t>Classificacao_Contabil_1</t>
  </si>
  <si>
    <t>Classificacao_Contabil_2</t>
  </si>
  <si>
    <t>Valor Ajuste</t>
  </si>
  <si>
    <t>Descrição Ajuste</t>
  </si>
  <si>
    <t>Remuneração do Escritório que está alocada no Squad.    -R$ 1.125,00 		ANALISTA DE COMPRAS DO SQUAD -R$ 2.000,00 		ANALISTA FINANCEIRO DO SQUAD -R$ 3.000,00 		GERENTE FINANCEIRO DO SQUAD -R$ 1.500,00 		ANALISTA FINANCEIRO DO SQUAD</t>
  </si>
  <si>
    <t>Alocação das pessoas do Escritório que fazem parte da Operação do Arcos na linha do Fee (Gerente financeira,  assistentes financeiras e compras)</t>
  </si>
  <si>
    <t>PJ 00172021 - MATHEUS MONTEIRO ALMEIDA - SUBGERENTE a partir de Janeiro 2026</t>
  </si>
  <si>
    <t>Chefe Executiva - Orçado rateio de 6k em Chefe de Cozinha e reajustado para esse mês. Anteriormente com 10k   R$ 7.625 valor do escritório que deveria estar na linha do Fee  PJ 00132021 - TELES DE ALMEIDA PINTO Lançado no Squad, mas está orçado como Chefe</t>
  </si>
  <si>
    <t>ID 2712 - foi declinado em sistema o Evento que tivemos esse pagamento como devolução.</t>
  </si>
  <si>
    <t>Distribuição de 21k de um Evento que estava como Declinado no mês anterior! Desta forma, distribuiram 50% a menos do valor distribuido no mês anterior nessa apuração!  Desta forma essa Gorjeta por competência seria R$ 10.670,50 maior do que o que entrou n</t>
  </si>
  <si>
    <t>Chefe Executiva - Orçado rateio de 6k em Chefe de Cozinha e reajustado para esse mês. Anteriormente com 10k   R$ 7.175 valor do escritório que deveria estar na linha do Fee  PJ 00132021 - TELES DE ALMEIDA PINTO Lançado no Squad, mas está orçado como Chefe</t>
  </si>
  <si>
    <t>Chefe Executiva - Orçado rateio de 6k em Chefe de Cozinha   R$ 7.175 valor do escritório que deveria estar na linha do Fee  PJ 00132021 - TELES DE ALMEIDA PINTO Lançado no Squad, mas está orçado como Chefe de Bar - Ajustado</t>
  </si>
  <si>
    <t xml:space="preserve">Analisar essa apuração Distribuição de 21k de um Evento que estava como Declinado. Ajustado manualmente para não impactar o resultado. Deve ser ajustado o valor na próxima apuração. </t>
  </si>
  <si>
    <t>R$ 7.175 valor do escritório que deveria estar na linha do Fee  PJ 00132021 - TELES DE ALMEIDA PINTO Lançado no Squad, mas está orçado como Chefe de Bar - Ajustado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</si>
</sst>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&quot;R$&quot;\ #,##0.00"/>
    <numFmt numFmtId="171" formatCode="#,##0.00;[Red]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6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3" fillId="20" borderId="47" xfId="0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46" xfId="0" applyFont="1" applyFill="1" applyBorder="1" applyAlignment="1">
      <alignment horizontal="center" vertical="center"/>
    </xf>
    <xf numFmtId="14" fontId="0" fillId="10" borderId="0" xfId="0" applyNumberFormat="1" applyFill="1"/>
    <xf numFmtId="0" fontId="0" fillId="0" borderId="47" xfId="0" applyBorder="1" applyAlignment="1">
      <alignment vertical="center"/>
    </xf>
    <xf numFmtId="44" fontId="3" fillId="21" borderId="48" xfId="2" applyFont="1" applyFill="1" applyBorder="1" applyAlignment="1">
      <alignment horizontal="center" vertical="center"/>
    </xf>
    <xf numFmtId="17" fontId="0" fillId="10" borderId="0" xfId="0" applyNumberFormat="1" applyFill="1"/>
    <xf numFmtId="44" fontId="25" fillId="21" borderId="4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6" fillId="0" borderId="0" xfId="1" applyFont="1"/>
    <xf numFmtId="44" fontId="20" fillId="0" borderId="0" xfId="2" applyFont="1"/>
    <xf numFmtId="43" fontId="20" fillId="0" borderId="0" xfId="1" applyFont="1"/>
    <xf numFmtId="0" fontId="0" fillId="10" borderId="49" xfId="0" applyFill="1" applyBorder="1" applyAlignment="1">
      <alignment vertical="center"/>
    </xf>
    <xf numFmtId="170" fontId="3" fillId="10" borderId="22" xfId="0" applyNumberFormat="1" applyFont="1" applyFill="1" applyBorder="1" applyAlignment="1">
      <alignment horizontal="center" vertical="center"/>
    </xf>
    <xf numFmtId="0" fontId="3" fillId="22" borderId="47" xfId="0" applyFont="1" applyFill="1" applyBorder="1" applyAlignment="1">
      <alignment vertical="center"/>
    </xf>
    <xf numFmtId="170" fontId="25" fillId="22" borderId="0" xfId="5" applyNumberFormat="1" applyFont="1" applyFill="1" applyAlignment="1">
      <alignment horizontal="center" vertical="center"/>
    </xf>
    <xf numFmtId="170" fontId="0" fillId="0" borderId="0" xfId="1" applyNumberFormat="1" applyFont="1"/>
    <xf numFmtId="0" fontId="3" fillId="22" borderId="49" xfId="0" applyFont="1" applyFill="1" applyBorder="1" applyAlignment="1">
      <alignment vertical="center"/>
    </xf>
    <xf numFmtId="170" fontId="25" fillId="22" borderId="22" xfId="5" applyNumberFormat="1" applyFont="1" applyFill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43" fontId="0" fillId="0" borderId="0" xfId="8" applyFont="1" applyAlignment="1">
      <alignment vertical="center"/>
    </xf>
    <xf numFmtId="171" fontId="3" fillId="20" borderId="38" xfId="0" applyNumberFormat="1" applyFont="1" applyFill="1" applyBorder="1" applyAlignment="1">
      <alignment horizontal="center" vertical="center"/>
    </xf>
    <xf numFmtId="0" fontId="0" fillId="0" borderId="38" xfId="0" applyBorder="1"/>
    <xf numFmtId="170" fontId="3" fillId="10" borderId="51" xfId="0" applyNumberFormat="1" applyFont="1" applyFill="1" applyBorder="1" applyAlignment="1">
      <alignment horizontal="center" vertical="center"/>
    </xf>
    <xf numFmtId="170" fontId="25" fillId="22" borderId="38" xfId="5" applyNumberFormat="1" applyFont="1" applyFill="1" applyBorder="1" applyAlignment="1">
      <alignment horizontal="center" vertical="center"/>
    </xf>
    <xf numFmtId="170" fontId="25" fillId="22" borderId="51" xfId="5" applyNumberFormat="1" applyFont="1" applyFill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170" fontId="0" fillId="0" borderId="38" xfId="0" applyNumberFormat="1" applyBorder="1" applyAlignment="1">
      <alignment horizontal="center" vertical="center"/>
    </xf>
    <xf numFmtId="0" fontId="27" fillId="0" borderId="47" xfId="0" applyFont="1" applyBorder="1" applyAlignment="1">
      <alignment horizontal="left" vertical="center"/>
    </xf>
    <xf numFmtId="170" fontId="27" fillId="0" borderId="38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left" vertical="center"/>
    </xf>
    <xf numFmtId="10" fontId="3" fillId="0" borderId="38" xfId="6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horizontal="center" vertical="center"/>
    </xf>
    <xf numFmtId="10" fontId="3" fillId="0" borderId="38" xfId="7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38" xfId="6" applyFont="1" applyBorder="1" applyAlignment="1">
      <alignment horizontal="center" vertical="center"/>
    </xf>
    <xf numFmtId="10" fontId="3" fillId="22" borderId="22" xfId="6" applyNumberFormat="1" applyFont="1" applyFill="1" applyBorder="1" applyAlignment="1">
      <alignment horizontal="center" vertical="center"/>
    </xf>
    <xf numFmtId="10" fontId="3" fillId="22" borderId="51" xfId="6" applyNumberFormat="1" applyFont="1" applyFill="1" applyBorder="1" applyAlignment="1">
      <alignment horizontal="center" vertical="center"/>
    </xf>
    <xf numFmtId="49" fontId="3" fillId="20" borderId="53" xfId="0" applyNumberFormat="1" applyFont="1" applyFill="1" applyBorder="1" applyAlignment="1">
      <alignment horizontal="center" vertical="center" wrapText="1"/>
    </xf>
    <xf numFmtId="49" fontId="3" fillId="20" borderId="54" xfId="0" applyNumberFormat="1" applyFont="1" applyFill="1" applyBorder="1" applyAlignment="1">
      <alignment horizontal="center" vertical="center" wrapText="1"/>
    </xf>
    <xf numFmtId="44" fontId="3" fillId="21" borderId="50" xfId="2" applyFont="1" applyFill="1" applyBorder="1" applyAlignment="1">
      <alignment horizontal="center" vertical="center"/>
    </xf>
    <xf numFmtId="0" fontId="28" fillId="20" borderId="52" xfId="0" applyFont="1" applyFill="1" applyBorder="1" applyAlignment="1">
      <alignment horizontal="center" vertical="center"/>
    </xf>
    <xf numFmtId="44" fontId="3" fillId="19" borderId="48" xfId="2" applyFont="1" applyFill="1" applyBorder="1" applyAlignment="1">
      <alignment horizontal="center" vertical="center"/>
    </xf>
    <xf numFmtId="170" fontId="3" fillId="19" borderId="48" xfId="1" applyNumberFormat="1" applyFont="1" applyFill="1" applyBorder="1" applyAlignment="1">
      <alignment horizontal="center" vertical="center"/>
    </xf>
    <xf numFmtId="170" fontId="3" fillId="19" borderId="50" xfId="1" applyNumberFormat="1" applyFont="1" applyFill="1" applyBorder="1" applyAlignment="1">
      <alignment horizontal="center" vertical="center"/>
    </xf>
    <xf numFmtId="44" fontId="25" fillId="21" borderId="50" xfId="2" applyFont="1" applyFill="1" applyBorder="1" applyAlignment="1">
      <alignment horizontal="center" vertical="center"/>
    </xf>
    <xf numFmtId="44" fontId="3" fillId="23" borderId="48" xfId="2" applyFont="1" applyFill="1" applyBorder="1" applyAlignment="1">
      <alignment horizontal="center" vertical="center"/>
    </xf>
    <xf numFmtId="44" fontId="3" fillId="23" borderId="50" xfId="2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0" fontId="2" fillId="24" borderId="55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43" fontId="3" fillId="0" borderId="0" xfId="1" applyFont="1"/>
    <xf numFmtId="43" fontId="3" fillId="25" borderId="0" xfId="1" applyFont="1" applyFill="1"/>
    <xf numFmtId="43" fontId="3" fillId="0" borderId="2" xfId="1" applyFont="1" applyBorder="1"/>
    <xf numFmtId="0" fontId="0" fillId="0" borderId="1" xfId="0" applyBorder="1"/>
    <xf numFmtId="43" fontId="0" fillId="25" borderId="0" xfId="1" applyFont="1" applyFill="1"/>
    <xf numFmtId="43" fontId="1" fillId="0" borderId="2" xfId="1" applyBorder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6" xfId="0" applyBorder="1"/>
    <xf numFmtId="10" fontId="0" fillId="0" borderId="57" xfId="3" applyNumberFormat="1" applyFont="1" applyBorder="1"/>
    <xf numFmtId="43" fontId="0" fillId="0" borderId="57" xfId="1" applyFont="1" applyBorder="1"/>
    <xf numFmtId="43" fontId="0" fillId="25" borderId="57" xfId="1" applyFont="1" applyFill="1" applyBorder="1"/>
    <xf numFmtId="43" fontId="0" fillId="0" borderId="58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7" xfId="1" applyFont="1" applyBorder="1"/>
    <xf numFmtId="10" fontId="3" fillId="0" borderId="18" xfId="3" applyNumberFormat="1" applyFont="1" applyBorder="1"/>
    <xf numFmtId="0" fontId="3" fillId="26" borderId="56" xfId="0" applyFont="1" applyFill="1" applyBorder="1"/>
    <xf numFmtId="0" fontId="3" fillId="26" borderId="57" xfId="0" applyFont="1" applyFill="1" applyBorder="1"/>
    <xf numFmtId="43" fontId="3" fillId="26" borderId="57" xfId="1" applyFont="1" applyFill="1" applyBorder="1"/>
    <xf numFmtId="43" fontId="3" fillId="26" borderId="58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30" fillId="0" borderId="0" xfId="0" applyFont="1"/>
    <xf numFmtId="164" fontId="3" fillId="0" borderId="0" xfId="1" applyNumberFormat="1" applyFont="1"/>
    <xf numFmtId="164" fontId="0" fillId="0" borderId="0" xfId="1" applyNumberFormat="1" applyFont="1"/>
    <xf numFmtId="164" fontId="3" fillId="0" borderId="0" xfId="1" quotePrefix="1" applyNumberFormat="1" applyFont="1"/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3" fillId="20" borderId="53" xfId="2" applyFont="1" applyFill="1" applyBorder="1" applyAlignment="1">
      <alignment horizontal="center" vertical="center" wrapText="1"/>
    </xf>
    <xf numFmtId="43" fontId="25" fillId="0" borderId="0" xfId="1" applyFont="1"/>
    <xf numFmtId="164" fontId="25" fillId="0" borderId="0" xfId="1" applyNumberFormat="1" applyFont="1"/>
    <xf numFmtId="43" fontId="25" fillId="0" borderId="52" xfId="1" applyFont="1" applyBorder="1"/>
    <xf numFmtId="44" fontId="3" fillId="0" borderId="53" xfId="2" applyFont="1" applyBorder="1"/>
    <xf numFmtId="44" fontId="3" fillId="0" borderId="54" xfId="2" applyFont="1" applyBorder="1"/>
    <xf numFmtId="44" fontId="0" fillId="19" borderId="0" xfId="2" applyFont="1" applyFill="1" applyAlignment="1">
      <alignment horizontal="center" vertical="center"/>
    </xf>
    <xf numFmtId="44" fontId="3" fillId="19" borderId="53" xfId="2" applyFont="1" applyFill="1" applyBorder="1"/>
    <xf numFmtId="43" fontId="25" fillId="23" borderId="0" xfId="1" applyFont="1" applyFill="1"/>
    <xf numFmtId="44" fontId="0" fillId="23" borderId="0" xfId="2" applyFont="1" applyFill="1"/>
    <xf numFmtId="171" fontId="3" fillId="20" borderId="0" xfId="0" applyNumberFormat="1" applyFont="1" applyFill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27" fillId="0" borderId="0" xfId="0" applyNumberFormat="1" applyFont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9" fontId="0" fillId="0" borderId="0" xfId="6" applyFont="1" applyAlignment="1">
      <alignment horizontal="center" vertical="center"/>
    </xf>
    <xf numFmtId="10" fontId="0" fillId="0" borderId="0" xfId="6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0" fontId="36" fillId="3" borderId="0" xfId="0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14" fontId="37" fillId="3" borderId="0" xfId="0" applyNumberFormat="1" applyFont="1" applyFill="1" applyAlignment="1">
      <alignment horizontal="left" vertical="center"/>
    </xf>
    <xf numFmtId="166" fontId="37" fillId="3" borderId="0" xfId="0" applyNumberFormat="1" applyFont="1" applyFill="1" applyAlignment="1">
      <alignment horizontal="left" vertical="center"/>
    </xf>
    <xf numFmtId="0" fontId="38" fillId="3" borderId="0" xfId="0" applyFont="1" applyFill="1" applyAlignment="1">
      <alignment horizontal="left" vertical="center"/>
    </xf>
    <xf numFmtId="166" fontId="7" fillId="2" borderId="0" xfId="0" applyNumberFormat="1" applyFont="1" applyFill="1" applyAlignment="1">
      <alignment horizontal="center" vertical="center"/>
    </xf>
    <xf numFmtId="165" fontId="0" fillId="3" borderId="0" xfId="3" applyNumberFormat="1" applyFont="1" applyFill="1" applyAlignment="1">
      <alignment vertical="center"/>
    </xf>
    <xf numFmtId="166" fontId="5" fillId="2" borderId="2" xfId="3" applyNumberFormat="1" applyFont="1" applyFill="1" applyBorder="1" applyAlignment="1">
      <alignment horizontal="center" vertical="center"/>
    </xf>
    <xf numFmtId="43" fontId="0" fillId="0" borderId="0" xfId="4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59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0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9" fillId="24" borderId="0" xfId="0" applyFont="1" applyFill="1" applyAlignment="1">
      <alignment horizontal="center" vertical="center"/>
    </xf>
    <xf numFmtId="0" fontId="30" fillId="0" borderId="0" xfId="0" applyFont="1"/>
  </cellXfs>
  <cellStyles count="9">
    <cellStyle name="Moeda" xfId="2" builtinId="4"/>
    <cellStyle name="Normal" xfId="0" builtinId="0"/>
    <cellStyle name="Porcentagem" xfId="3" builtinId="5"/>
    <cellStyle name="Porcentagem 2" xfId="6" xr:uid="{00000000-0005-0000-0000-000006000000}"/>
    <cellStyle name="Porcentagem 3" xfId="7" xr:uid="{00000000-0005-0000-0000-000007000000}"/>
    <cellStyle name="Vírgula" xfId="1" builtinId="3"/>
    <cellStyle name="Vírgula 2" xfId="4" xr:uid="{00000000-0005-0000-0000-000004000000}"/>
    <cellStyle name="Vírgula 2 3" xfId="5" xr:uid="{00000000-0005-0000-0000-000005000000}"/>
    <cellStyle name="Vírgula 3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U590"/>
  <sheetViews>
    <sheetView tabSelected="1" zoomScale="98" zoomScaleNormal="98" workbookViewId="0">
      <pane xSplit="1" ySplit="8" topLeftCell="AL39" activePane="bottomRight" state="frozen"/>
      <selection pane="topRight" activeCell="B3" sqref="B3"/>
      <selection pane="bottomLeft" activeCell="A8" sqref="A8"/>
      <selection pane="bottomRight" activeCell="AQ37" sqref="AQ37"/>
    </sheetView>
  </sheetViews>
  <sheetFormatPr defaultColWidth="9.109375" defaultRowHeight="14.4" outlineLevelRow="3" x14ac:dyDescent="0.3"/>
  <cols>
    <col min="1" max="1" width="52.109375" style="229" customWidth="1"/>
    <col min="2" max="2" width="3.109375" style="2" customWidth="1"/>
    <col min="3" max="3" width="19.88671875" style="3" hidden="1" customWidth="1"/>
    <col min="4" max="4" width="36.33203125" style="4" hidden="1" customWidth="1"/>
    <col min="5" max="5" width="21.33203125" style="4" hidden="1" customWidth="1"/>
    <col min="6" max="6" width="3" style="2" hidden="1" customWidth="1"/>
    <col min="7" max="7" width="2.88671875" style="2" hidden="1" customWidth="1"/>
    <col min="8" max="9" width="14.5546875" style="2" bestFit="1" customWidth="1"/>
    <col min="10" max="10" width="13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6" width="13.77734375" style="2" bestFit="1" customWidth="1"/>
    <col min="17" max="17" width="14.5546875" style="2" bestFit="1" customWidth="1"/>
    <col min="18" max="19" width="13.77734375" style="2" bestFit="1" customWidth="1"/>
    <col min="20" max="20" width="14.5546875" style="2" bestFit="1" customWidth="1"/>
    <col min="21" max="22" width="13.77734375" style="2" bestFit="1" customWidth="1"/>
    <col min="23" max="23" width="14.44140625" style="2" customWidth="1"/>
    <col min="24" max="24" width="13.6640625" style="2" customWidth="1"/>
    <col min="25" max="25" width="15.33203125" style="2" customWidth="1"/>
    <col min="26" max="26" width="14.44140625" style="2" customWidth="1"/>
    <col min="27" max="27" width="13.6640625" style="2" customWidth="1"/>
    <col min="28" max="28" width="13.21875" style="2" customWidth="1"/>
    <col min="29" max="29" width="14.44140625" style="2" customWidth="1"/>
    <col min="30" max="30" width="13.6640625" style="2" customWidth="1"/>
    <col min="31" max="31" width="14.5546875" style="2" customWidth="1"/>
    <col min="32" max="32" width="14.44140625" style="2" customWidth="1"/>
    <col min="33" max="33" width="13.6640625" style="2" customWidth="1"/>
    <col min="34" max="34" width="10.109375" style="2" customWidth="1"/>
    <col min="35" max="35" width="14.44140625" style="2" customWidth="1"/>
    <col min="36" max="36" width="13.6640625" style="2" customWidth="1"/>
    <col min="37" max="37" width="15.44140625" style="2" customWidth="1"/>
    <col min="38" max="38" width="14.44140625" style="2" customWidth="1"/>
    <col min="39" max="39" width="13.6640625" style="2" customWidth="1"/>
    <col min="40" max="40" width="10.109375" style="2" customWidth="1"/>
    <col min="41" max="41" width="14.44140625" style="2" customWidth="1"/>
    <col min="42" max="42" width="13.6640625" style="2" customWidth="1"/>
    <col min="43" max="43" width="10.109375" style="2" customWidth="1"/>
    <col min="44" max="46" width="14.88671875" style="2" bestFit="1" customWidth="1"/>
    <col min="47" max="48" width="15.33203125" style="2" bestFit="1" customWidth="1"/>
    <col min="49" max="49" width="14.88671875" style="2" bestFit="1" customWidth="1"/>
    <col min="50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5" width="13.77734375" style="2" customWidth="1"/>
    <col min="56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2" width="10.109375" style="10" customWidth="1"/>
    <col min="63" max="63" width="15.88671875" style="430" bestFit="1" customWidth="1"/>
    <col min="64" max="64" width="12.21875" style="430" bestFit="1" customWidth="1"/>
    <col min="65" max="65" width="16.109375" style="430" customWidth="1"/>
    <col min="66" max="66" width="12" style="430" bestFit="1" customWidth="1"/>
    <col min="67" max="70" width="15.44140625" style="10" customWidth="1"/>
    <col min="71" max="71" width="9.109375" style="10" customWidth="1"/>
    <col min="72" max="75" width="15.44140625" style="10" customWidth="1"/>
    <col min="76" max="76" width="10.109375" style="10" customWidth="1"/>
    <col min="77" max="78" width="15.44140625" style="10" customWidth="1"/>
    <col min="79" max="79" width="11.44140625" style="10" customWidth="1"/>
    <col min="80" max="80" width="9.6640625" style="10" customWidth="1"/>
    <col min="81" max="81" width="15.44140625" style="10" customWidth="1"/>
    <col min="82" max="82" width="9.109375" style="10" customWidth="1"/>
    <col min="83" max="84" width="15.44140625" style="10" customWidth="1"/>
    <col min="85" max="85" width="9.6640625" style="10" customWidth="1"/>
    <col min="86" max="86" width="10.109375" style="10" customWidth="1"/>
    <col min="87" max="87" width="15.44140625" style="10" customWidth="1"/>
    <col min="88" max="88" width="9.109375" style="10" customWidth="1"/>
    <col min="89" max="89" width="16.109375" style="10" customWidth="1"/>
    <col min="90" max="90" width="15.44140625" style="10" customWidth="1"/>
    <col min="91" max="91" width="9.109375" style="10" customWidth="1"/>
    <col min="92" max="92" width="9.6640625" style="10" customWidth="1"/>
    <col min="93" max="93" width="15.44140625" style="10" customWidth="1"/>
    <col min="94" max="94" width="12.6640625" style="10" customWidth="1"/>
    <col min="95" max="95" width="11.44140625" style="10" customWidth="1"/>
    <col min="96" max="96" width="9.33203125" style="10" customWidth="1"/>
    <col min="97" max="97" width="11.44140625" style="10" customWidth="1"/>
    <col min="98" max="98" width="14.109375" style="10" customWidth="1"/>
    <col min="99" max="101" width="12.6640625" style="10" customWidth="1"/>
    <col min="102" max="103" width="11.44140625" style="10" customWidth="1"/>
    <col min="104" max="104" width="9.109375" style="10" customWidth="1"/>
    <col min="105" max="105" width="8.33203125" style="10" customWidth="1"/>
    <col min="106" max="106" width="9.6640625" style="10" customWidth="1"/>
    <col min="107" max="107" width="11.44140625" style="10" customWidth="1"/>
    <col min="108" max="109" width="12.6640625" style="10" customWidth="1"/>
    <col min="110" max="110" width="11.44140625" style="10" customWidth="1"/>
    <col min="111" max="111" width="9.6640625" style="10" customWidth="1"/>
    <col min="112" max="113" width="11.44140625" style="10" customWidth="1"/>
    <col min="114" max="114" width="12.6640625" style="10" customWidth="1"/>
    <col min="115" max="116" width="11.44140625" style="10" customWidth="1"/>
    <col min="117" max="119" width="10" style="10" customWidth="1"/>
    <col min="120" max="120" width="9" style="10" customWidth="1"/>
    <col min="121" max="121" width="9.44140625" style="10" customWidth="1"/>
    <col min="122" max="128" width="15.44140625" style="10" customWidth="1"/>
    <col min="129" max="129" width="10.33203125" style="10" customWidth="1"/>
    <col min="130" max="133" width="15.44140625" style="10" customWidth="1"/>
    <col min="134" max="134" width="10.109375" style="10" customWidth="1"/>
    <col min="135" max="135" width="10.33203125" style="10" customWidth="1"/>
    <col min="136" max="136" width="15.44140625" style="10" customWidth="1"/>
    <col min="137" max="137" width="12.6640625" style="10" customWidth="1"/>
    <col min="138" max="138" width="15.44140625" style="10" customWidth="1"/>
    <col min="139" max="139" width="12.6640625" style="10" customWidth="1"/>
    <col min="140" max="140" width="11.44140625" style="10" customWidth="1"/>
    <col min="141" max="142" width="9.6640625" style="10" customWidth="1"/>
    <col min="143" max="143" width="10.109375" style="10" customWidth="1"/>
    <col min="144" max="144" width="12.6640625" style="10" customWidth="1"/>
    <col min="145" max="145" width="11.44140625" style="10" customWidth="1"/>
    <col min="146" max="146" width="10.33203125" style="10" customWidth="1"/>
    <col min="147" max="147" width="12.6640625" style="10" customWidth="1"/>
    <col min="148" max="148" width="9.109375" style="10" customWidth="1"/>
    <col min="149" max="149" width="15.44140625" style="10" customWidth="1"/>
    <col min="150" max="150" width="9.109375" style="10" customWidth="1"/>
    <col min="151" max="152" width="14" style="10" customWidth="1"/>
    <col min="153" max="153" width="10" style="10" customWidth="1"/>
    <col min="154" max="154" width="11.44140625" style="10" customWidth="1"/>
    <col min="155" max="155" width="9.6640625" style="10" customWidth="1"/>
    <col min="156" max="156" width="9" style="10" customWidth="1"/>
    <col min="157" max="157" width="15.44140625" style="10" customWidth="1"/>
    <col min="158" max="158" width="9.109375" style="10" customWidth="1"/>
    <col min="159" max="159" width="14.33203125" style="10" customWidth="1"/>
    <col min="160" max="163" width="12.6640625" style="10" customWidth="1"/>
    <col min="164" max="164" width="11.44140625" style="10" customWidth="1"/>
    <col min="165" max="165" width="9.6640625" style="10" customWidth="1"/>
    <col min="166" max="166" width="12.6640625" style="10" customWidth="1"/>
    <col min="167" max="168" width="9.6640625" style="10" customWidth="1"/>
    <col min="169" max="170" width="11.44140625" style="10" customWidth="1"/>
    <col min="171" max="171" width="10" style="10" customWidth="1"/>
    <col min="172" max="172" width="9.6640625" style="10" customWidth="1"/>
    <col min="173" max="173" width="9.33203125" style="10" customWidth="1"/>
    <col min="174" max="175" width="2.44140625" style="10" customWidth="1"/>
    <col min="176" max="176" width="15.33203125" style="10" customWidth="1"/>
    <col min="177" max="177" width="9.109375" style="10" customWidth="1"/>
    <col min="178" max="178" width="11.44140625" style="10" customWidth="1"/>
    <col min="179" max="180" width="9.6640625" style="10" customWidth="1"/>
    <col min="181" max="181" width="11.44140625" style="10" customWidth="1"/>
    <col min="182" max="182" width="9.6640625" style="10" customWidth="1"/>
    <col min="183" max="183" width="15.44140625" style="10" customWidth="1"/>
    <col min="184" max="184" width="9.109375" style="10" customWidth="1"/>
    <col min="185" max="185" width="15.44140625" style="10" customWidth="1"/>
    <col min="186" max="186" width="11.44140625" style="10" customWidth="1"/>
    <col min="187" max="187" width="15.44140625" style="10" customWidth="1"/>
    <col min="188" max="188" width="6.33203125" style="10" customWidth="1"/>
    <col min="189" max="189" width="15.44140625" style="10" customWidth="1"/>
    <col min="190" max="190" width="9.109375" style="10" customWidth="1"/>
    <col min="191" max="191" width="15.44140625" style="10" customWidth="1"/>
    <col min="192" max="192" width="10.33203125" style="10" customWidth="1"/>
    <col min="193" max="193" width="9.6640625" style="10" customWidth="1"/>
    <col min="194" max="194" width="9.33203125" style="10" customWidth="1"/>
    <col min="195" max="195" width="9.6640625" style="10" customWidth="1"/>
    <col min="196" max="196" width="15.44140625" style="10" customWidth="1"/>
    <col min="197" max="197" width="10.33203125" style="10" customWidth="1"/>
    <col min="198" max="198" width="6.33203125" style="10" customWidth="1"/>
    <col min="199" max="199" width="15.44140625" style="10" customWidth="1"/>
    <col min="200" max="200" width="9.109375" style="10" customWidth="1"/>
    <col min="201" max="201" width="15.44140625" style="10" customWidth="1"/>
    <col min="202" max="202" width="11.44140625" style="10" customWidth="1"/>
    <col min="203" max="203" width="10.33203125" style="10" customWidth="1"/>
    <col min="204" max="204" width="11.44140625" style="10" customWidth="1"/>
    <col min="205" max="205" width="15.44140625" style="10" customWidth="1"/>
    <col min="206" max="206" width="6.33203125" style="10" customWidth="1"/>
    <col min="207" max="207" width="15.44140625" style="10" customWidth="1"/>
    <col min="208" max="208" width="9.109375" style="10" customWidth="1"/>
    <col min="209" max="210" width="11.44140625" style="10" customWidth="1"/>
    <col min="211" max="211" width="9.6640625" style="10" customWidth="1"/>
    <col min="212" max="212" width="15.44140625" style="10" customWidth="1"/>
    <col min="213" max="213" width="9.109375" style="10" customWidth="1"/>
    <col min="214" max="215" width="15.44140625" style="10" customWidth="1"/>
    <col min="216" max="216" width="9.109375" style="10" customWidth="1"/>
    <col min="217" max="217" width="15.44140625" style="10" customWidth="1"/>
    <col min="218" max="218" width="9.109375" style="10" customWidth="1"/>
    <col min="219" max="219" width="15.44140625" style="10" customWidth="1"/>
    <col min="220" max="220" width="10.33203125" style="10" customWidth="1"/>
    <col min="221" max="221" width="9.6640625" style="10" customWidth="1"/>
    <col min="222" max="223" width="15.44140625" style="10" customWidth="1"/>
    <col min="224" max="224" width="9.109375" style="10" customWidth="1"/>
    <col min="225" max="226" width="15.44140625" style="10" customWidth="1"/>
    <col min="227" max="227" width="9.109375" style="10" customWidth="1"/>
    <col min="228" max="229" width="15.4414062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9.33203125" style="10" customWidth="1"/>
    <col min="236" max="236" width="9.109375" style="10" customWidth="1"/>
    <col min="237" max="237" width="14.109375" style="10" customWidth="1"/>
    <col min="238" max="238" width="9.109375" style="10" customWidth="1"/>
    <col min="239" max="239" width="12.6640625" style="10" customWidth="1"/>
    <col min="240" max="240" width="9.33203125" style="10" customWidth="1"/>
    <col min="241" max="243" width="12.6640625" style="10" customWidth="1"/>
    <col min="244" max="247" width="9.109375" style="10" customWidth="1"/>
    <col min="248" max="16384" width="9.109375" style="10"/>
  </cols>
  <sheetData>
    <row r="1" spans="1:73" s="7" customFormat="1" ht="12.6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29"/>
      <c r="BL1" s="429"/>
      <c r="BM1" s="429"/>
      <c r="BN1" s="429"/>
    </row>
    <row r="2" spans="1:73" s="7" customFormat="1" ht="12.6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29"/>
      <c r="BL2" s="429"/>
      <c r="BM2" s="429"/>
      <c r="BN2" s="429"/>
    </row>
    <row r="3" spans="1:73" ht="25.2" customHeight="1" thickBot="1" x14ac:dyDescent="0.35">
      <c r="A3" s="8" t="s">
        <v>0</v>
      </c>
      <c r="H3" s="9">
        <f>J8/H8</f>
        <v>1.1614798372767916</v>
      </c>
      <c r="I3" s="9"/>
      <c r="J3" s="9">
        <f>J8/I8</f>
        <v>0.84620024094032598</v>
      </c>
      <c r="K3" s="9">
        <f>M8/K8</f>
        <v>1.0571246925456308</v>
      </c>
      <c r="L3" s="9"/>
      <c r="M3" s="9">
        <f>M8/L8</f>
        <v>0.7323942474249131</v>
      </c>
      <c r="N3" s="9">
        <f>P8/N8</f>
        <v>1.9897091818910269</v>
      </c>
      <c r="O3" s="9"/>
      <c r="P3" s="9">
        <f>P8/O8</f>
        <v>1.2789608494839182</v>
      </c>
      <c r="Q3" s="9">
        <f>S8/Q8</f>
        <v>1.0632638136646084</v>
      </c>
      <c r="R3" s="9"/>
      <c r="S3" s="9">
        <f>S8/R8</f>
        <v>0.81699046199394432</v>
      </c>
      <c r="T3" s="9">
        <f>V8/T8</f>
        <v>1.139884690695715</v>
      </c>
      <c r="U3" s="9"/>
      <c r="V3" s="9">
        <f>V8/U8</f>
        <v>1.0197657450692106</v>
      </c>
      <c r="W3" s="9"/>
      <c r="X3" s="9"/>
      <c r="Y3" s="9">
        <f>Y8/X8</f>
        <v>0.71743182548037565</v>
      </c>
      <c r="Z3" s="9"/>
      <c r="AA3" s="9"/>
      <c r="AB3" s="9">
        <f>AB8/AA8</f>
        <v>0.19146826161806044</v>
      </c>
      <c r="AC3" s="9"/>
      <c r="AD3" s="9"/>
      <c r="AE3" s="9">
        <f>AE8/AD8</f>
        <v>6.5339377539315035E-4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1.1935340902207283</v>
      </c>
      <c r="AS3" s="9"/>
      <c r="AT3" s="9">
        <f ca="1">AT8/AS8</f>
        <v>0.91073352885931946</v>
      </c>
      <c r="AU3" s="9">
        <f>AW8/AU8</f>
        <v>0.51698428144952457</v>
      </c>
      <c r="AV3" s="9"/>
      <c r="AW3" s="9">
        <f>AW8/AV8</f>
        <v>0.44024180057278534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3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9">
        <v>46023</v>
      </c>
      <c r="I4" s="450"/>
      <c r="J4" s="451"/>
      <c r="K4" s="449">
        <v>46054</v>
      </c>
      <c r="L4" s="450"/>
      <c r="M4" s="451"/>
      <c r="N4" s="449">
        <v>46082</v>
      </c>
      <c r="O4" s="450"/>
      <c r="P4" s="451"/>
      <c r="Q4" s="449">
        <v>46113</v>
      </c>
      <c r="R4" s="450"/>
      <c r="S4" s="451"/>
      <c r="T4" s="449">
        <v>46143</v>
      </c>
      <c r="U4" s="450"/>
      <c r="V4" s="451"/>
      <c r="W4" s="449">
        <v>46174</v>
      </c>
      <c r="X4" s="450"/>
      <c r="Y4" s="451"/>
      <c r="Z4" s="449">
        <v>46204</v>
      </c>
      <c r="AA4" s="450"/>
      <c r="AB4" s="451"/>
      <c r="AC4" s="449">
        <v>46235</v>
      </c>
      <c r="AD4" s="450"/>
      <c r="AE4" s="451"/>
      <c r="AF4" s="449">
        <v>46266</v>
      </c>
      <c r="AG4" s="450"/>
      <c r="AH4" s="451"/>
      <c r="AI4" s="449">
        <v>46296</v>
      </c>
      <c r="AJ4" s="450"/>
      <c r="AK4" s="451"/>
      <c r="AL4" s="449">
        <v>46327</v>
      </c>
      <c r="AM4" s="450"/>
      <c r="AN4" s="451"/>
      <c r="AO4" s="449">
        <v>46357</v>
      </c>
      <c r="AP4" s="450"/>
      <c r="AQ4" s="451"/>
      <c r="AR4" s="452" t="s">
        <v>1</v>
      </c>
      <c r="AS4" s="453"/>
      <c r="AT4" s="454"/>
      <c r="AU4" s="452" t="s">
        <v>2</v>
      </c>
      <c r="AV4" s="453"/>
      <c r="AW4" s="454"/>
      <c r="AX4" s="452" t="s">
        <v>3</v>
      </c>
      <c r="AY4" s="453"/>
      <c r="AZ4" s="454"/>
      <c r="BA4" s="452" t="s">
        <v>4</v>
      </c>
      <c r="BB4" s="453"/>
      <c r="BC4" s="454"/>
      <c r="BD4" s="452" t="s">
        <v>5</v>
      </c>
      <c r="BE4" s="453"/>
      <c r="BF4" s="454"/>
      <c r="BG4" s="452" t="s">
        <v>6</v>
      </c>
      <c r="BH4" s="453"/>
      <c r="BI4" s="454"/>
      <c r="BK4" s="430"/>
      <c r="BL4" s="430"/>
      <c r="BM4" s="430"/>
      <c r="BN4" s="430"/>
    </row>
    <row r="5" spans="1:73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2">
        <v>1</v>
      </c>
      <c r="I5" s="443">
        <v>1</v>
      </c>
      <c r="J5" s="439">
        <f>MONTH(H4)</f>
        <v>1</v>
      </c>
      <c r="K5" s="442">
        <v>2</v>
      </c>
      <c r="L5" s="443">
        <v>2</v>
      </c>
      <c r="M5" s="439">
        <f>MONTH(K4)</f>
        <v>2</v>
      </c>
      <c r="N5" s="442">
        <v>3</v>
      </c>
      <c r="O5" s="443">
        <v>3</v>
      </c>
      <c r="P5" s="439">
        <v>3</v>
      </c>
      <c r="Q5" s="442">
        <v>4</v>
      </c>
      <c r="R5" s="443">
        <v>4</v>
      </c>
      <c r="S5" s="439">
        <f>MONTH(Q4)</f>
        <v>4</v>
      </c>
      <c r="T5" s="442">
        <v>5</v>
      </c>
      <c r="U5" s="443">
        <v>5</v>
      </c>
      <c r="V5" s="439">
        <v>5</v>
      </c>
      <c r="W5" s="442">
        <v>6</v>
      </c>
      <c r="X5" s="443">
        <v>6</v>
      </c>
      <c r="Y5" s="439">
        <v>6</v>
      </c>
      <c r="Z5" s="442">
        <v>7</v>
      </c>
      <c r="AA5" s="443">
        <v>7</v>
      </c>
      <c r="AB5" s="439">
        <v>7</v>
      </c>
      <c r="AC5" s="442">
        <v>8</v>
      </c>
      <c r="AD5" s="443">
        <v>8</v>
      </c>
      <c r="AE5" s="439">
        <f>MONTH(AC4)</f>
        <v>8</v>
      </c>
      <c r="AF5" s="442">
        <v>9</v>
      </c>
      <c r="AG5" s="443">
        <v>9</v>
      </c>
      <c r="AH5" s="439">
        <f>MONTH(AF4)</f>
        <v>9</v>
      </c>
      <c r="AI5" s="442">
        <v>10</v>
      </c>
      <c r="AJ5" s="443">
        <v>10</v>
      </c>
      <c r="AK5" s="439">
        <f>MONTH(AI4)</f>
        <v>10</v>
      </c>
      <c r="AL5" s="442">
        <v>11</v>
      </c>
      <c r="AM5" s="443">
        <v>11</v>
      </c>
      <c r="AN5" s="439">
        <f>MONTH(AL4)</f>
        <v>11</v>
      </c>
      <c r="AO5" s="442">
        <v>12</v>
      </c>
      <c r="AP5" s="443">
        <v>12</v>
      </c>
      <c r="AQ5" s="439">
        <f>MONTH(AO4)</f>
        <v>12</v>
      </c>
      <c r="AR5" s="438"/>
      <c r="AS5" s="438"/>
      <c r="AT5" s="438"/>
      <c r="AU5" s="438"/>
      <c r="AV5" s="438"/>
      <c r="AW5" s="438"/>
      <c r="AX5" s="438"/>
      <c r="AY5" s="438"/>
      <c r="AZ5" s="438"/>
      <c r="BA5" s="438"/>
      <c r="BB5" s="438"/>
      <c r="BC5" s="438"/>
      <c r="BD5" s="438"/>
      <c r="BE5" s="438"/>
      <c r="BF5" s="438"/>
      <c r="BG5" s="438"/>
      <c r="BH5" s="438"/>
      <c r="BI5" s="438"/>
      <c r="BK5" s="430"/>
      <c r="BL5" s="430"/>
      <c r="BM5" s="430"/>
      <c r="BN5" s="430"/>
    </row>
    <row r="6" spans="1:73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3" s="404" customFormat="1" ht="18" customHeight="1" x14ac:dyDescent="0.3">
      <c r="A7" s="398"/>
      <c r="B7" s="399"/>
      <c r="C7" s="400"/>
      <c r="D7" s="401"/>
      <c r="E7" s="401"/>
      <c r="F7" s="399"/>
      <c r="G7" s="399"/>
      <c r="H7" s="402">
        <v>45658</v>
      </c>
      <c r="I7" s="399">
        <v>46023</v>
      </c>
      <c r="J7" s="403"/>
      <c r="K7" s="402">
        <v>45689</v>
      </c>
      <c r="L7" s="399">
        <v>46054</v>
      </c>
      <c r="M7" s="403"/>
      <c r="N7" s="402">
        <v>45717</v>
      </c>
      <c r="O7" s="399"/>
      <c r="P7" s="403"/>
      <c r="Q7" s="402">
        <v>45748</v>
      </c>
      <c r="R7" s="399"/>
      <c r="S7" s="403"/>
      <c r="T7" s="402">
        <v>45778</v>
      </c>
      <c r="U7" s="399"/>
      <c r="V7" s="403"/>
      <c r="W7" s="402">
        <v>45809</v>
      </c>
      <c r="X7" s="399"/>
      <c r="Y7" s="403"/>
      <c r="Z7" s="402">
        <v>45839</v>
      </c>
      <c r="AA7" s="399"/>
      <c r="AB7" s="403"/>
      <c r="AC7" s="402">
        <v>45870</v>
      </c>
      <c r="AD7" s="399"/>
      <c r="AE7" s="403"/>
      <c r="AF7" s="402">
        <v>45901</v>
      </c>
      <c r="AG7" s="399"/>
      <c r="AH7" s="403"/>
      <c r="AI7" s="402">
        <v>45931</v>
      </c>
      <c r="AJ7" s="399"/>
      <c r="AK7" s="403"/>
      <c r="AL7" s="402">
        <v>45962</v>
      </c>
      <c r="AM7" s="399"/>
      <c r="AN7" s="403"/>
      <c r="AO7" s="402">
        <v>45992</v>
      </c>
      <c r="AP7" s="399"/>
      <c r="AQ7" s="403"/>
      <c r="AR7" s="425"/>
      <c r="AS7" s="426"/>
      <c r="AT7" s="427"/>
      <c r="AU7" s="402"/>
      <c r="AV7" s="399"/>
      <c r="AW7" s="403"/>
      <c r="AX7" s="402"/>
      <c r="AY7" s="399"/>
      <c r="AZ7" s="403"/>
      <c r="BA7" s="402"/>
      <c r="BB7" s="399"/>
      <c r="BC7" s="403"/>
      <c r="BD7" s="402"/>
      <c r="BE7" s="399"/>
      <c r="BF7" s="403"/>
      <c r="BG7" s="402"/>
      <c r="BH7" s="399"/>
      <c r="BI7" s="403"/>
      <c r="BK7" s="431" t="s">
        <v>11</v>
      </c>
      <c r="BL7" s="431"/>
      <c r="BM7" s="431" t="s">
        <v>12</v>
      </c>
      <c r="BN7" s="431"/>
    </row>
    <row r="8" spans="1:73" ht="16.95" customHeight="1" x14ac:dyDescent="0.3">
      <c r="A8" s="19" t="s">
        <v>13</v>
      </c>
      <c r="C8" s="457" t="s">
        <v>14</v>
      </c>
      <c r="D8" s="458"/>
      <c r="E8" s="458"/>
      <c r="F8" s="17"/>
      <c r="G8" s="36"/>
      <c r="H8" s="240">
        <f t="shared" ref="H8:AM8" si="0">SUM(H9:H19)</f>
        <v>869523.17</v>
      </c>
      <c r="I8" s="20">
        <f t="shared" si="0"/>
        <v>1193492.4869292497</v>
      </c>
      <c r="J8" s="21">
        <f t="shared" si="0"/>
        <v>1009933.63</v>
      </c>
      <c r="K8" s="240">
        <f t="shared" si="0"/>
        <v>841998.92999999993</v>
      </c>
      <c r="L8" s="20">
        <f t="shared" si="0"/>
        <v>1215326.1213199999</v>
      </c>
      <c r="M8" s="21">
        <f t="shared" si="0"/>
        <v>890097.86</v>
      </c>
      <c r="N8" s="240">
        <f t="shared" si="0"/>
        <v>891461.67999999993</v>
      </c>
      <c r="O8" s="20">
        <f t="shared" si="0"/>
        <v>1386867.69866</v>
      </c>
      <c r="P8" s="21">
        <f t="shared" si="0"/>
        <v>1773749.4900000002</v>
      </c>
      <c r="Q8" s="240">
        <f t="shared" si="0"/>
        <v>1005327</v>
      </c>
      <c r="R8" s="20">
        <f t="shared" si="0"/>
        <v>1308372.4593199999</v>
      </c>
      <c r="S8" s="21">
        <f t="shared" si="0"/>
        <v>1068927.8199999998</v>
      </c>
      <c r="T8" s="240">
        <f t="shared" si="0"/>
        <v>1337493.1100000001</v>
      </c>
      <c r="U8" s="20">
        <f t="shared" si="0"/>
        <v>1495037.3920399998</v>
      </c>
      <c r="V8" s="21">
        <f t="shared" si="0"/>
        <v>1524587.92</v>
      </c>
      <c r="W8" s="240">
        <f t="shared" si="0"/>
        <v>1105281.1599999999</v>
      </c>
      <c r="X8" s="20">
        <f t="shared" si="0"/>
        <v>1330969.0706300002</v>
      </c>
      <c r="Y8" s="21">
        <f t="shared" si="0"/>
        <v>954879.57000000007</v>
      </c>
      <c r="Z8" s="240">
        <f t="shared" si="0"/>
        <v>1706456.63</v>
      </c>
      <c r="AA8" s="20">
        <f t="shared" si="0"/>
        <v>1758716.2862100003</v>
      </c>
      <c r="AB8" s="21">
        <f t="shared" si="0"/>
        <v>336738.35</v>
      </c>
      <c r="AC8" s="240">
        <f t="shared" si="0"/>
        <v>1484452.3599999999</v>
      </c>
      <c r="AD8" s="20">
        <f t="shared" si="0"/>
        <v>1530470.65592</v>
      </c>
      <c r="AE8" s="21">
        <f t="shared" si="0"/>
        <v>1000</v>
      </c>
      <c r="AF8" s="240">
        <f t="shared" si="0"/>
        <v>1261661.75</v>
      </c>
      <c r="AG8" s="20">
        <f t="shared" si="0"/>
        <v>1411235.4226700002</v>
      </c>
      <c r="AH8" s="21">
        <f t="shared" si="0"/>
        <v>0</v>
      </c>
      <c r="AI8" s="240">
        <f t="shared" si="0"/>
        <v>1378594.29</v>
      </c>
      <c r="AJ8" s="20">
        <f t="shared" si="0"/>
        <v>1476323.76939</v>
      </c>
      <c r="AK8" s="21">
        <f t="shared" si="0"/>
        <v>0</v>
      </c>
      <c r="AL8" s="240">
        <f t="shared" si="0"/>
        <v>1349327.09</v>
      </c>
      <c r="AM8" s="20">
        <f t="shared" si="0"/>
        <v>1475311.9616599998</v>
      </c>
      <c r="AN8" s="21">
        <f t="shared" ref="AN8:BI8" si="1">SUM(AN9:AN19)</f>
        <v>0</v>
      </c>
      <c r="AO8" s="240">
        <f t="shared" si="1"/>
        <v>1391526.3</v>
      </c>
      <c r="AP8" s="20">
        <f t="shared" si="1"/>
        <v>1590063.93726</v>
      </c>
      <c r="AQ8" s="21">
        <f t="shared" si="1"/>
        <v>0</v>
      </c>
      <c r="AR8" s="240">
        <f t="shared" ca="1" si="1"/>
        <v>6051085.0499999998</v>
      </c>
      <c r="AS8" s="20">
        <f t="shared" ca="1" si="1"/>
        <v>7930065.2288992489</v>
      </c>
      <c r="AT8" s="21">
        <f t="shared" ca="1" si="1"/>
        <v>7222176.29</v>
      </c>
      <c r="AU8" s="240">
        <f t="shared" si="1"/>
        <v>14623103.470000001</v>
      </c>
      <c r="AV8" s="20">
        <f t="shared" si="1"/>
        <v>17172187.262009248</v>
      </c>
      <c r="AW8" s="21">
        <f t="shared" si="1"/>
        <v>7559914.6399999997</v>
      </c>
      <c r="AX8" s="240">
        <f t="shared" si="1"/>
        <v>2602983.7799999998</v>
      </c>
      <c r="AY8" s="20">
        <f t="shared" si="1"/>
        <v>3795686.3069092496</v>
      </c>
      <c r="AZ8" s="21">
        <f t="shared" si="1"/>
        <v>3673780.98</v>
      </c>
      <c r="BA8" s="240">
        <f t="shared" si="1"/>
        <v>3448101.27</v>
      </c>
      <c r="BB8" s="20">
        <f t="shared" si="1"/>
        <v>4134378.9219900002</v>
      </c>
      <c r="BC8" s="21">
        <f t="shared" si="1"/>
        <v>3548395.31</v>
      </c>
      <c r="BD8" s="240">
        <f t="shared" si="1"/>
        <v>4452570.7399999993</v>
      </c>
      <c r="BE8" s="20">
        <f t="shared" si="1"/>
        <v>4700422.3648000006</v>
      </c>
      <c r="BF8" s="21">
        <f t="shared" si="1"/>
        <v>337738.35</v>
      </c>
      <c r="BG8" s="240">
        <f t="shared" si="1"/>
        <v>4119447.6799999997</v>
      </c>
      <c r="BH8" s="20">
        <f t="shared" si="1"/>
        <v>4541699.6683099996</v>
      </c>
      <c r="BI8" s="21">
        <f t="shared" si="1"/>
        <v>0</v>
      </c>
      <c r="BK8" s="432">
        <f t="shared" ref="BK8:BK71" si="2">SUM(I8,L8,O8,R8,U8,X8,AA8,AD8,AG8,AJ8,AM8,AP8)</f>
        <v>17172187.262009248</v>
      </c>
      <c r="BL8" s="432">
        <f t="shared" ref="BL8:BL71" si="3">BK8-AV8</f>
        <v>0</v>
      </c>
      <c r="BM8" s="432">
        <f t="shared" ref="BM8:BM71" si="4">SUM(J8,M8,P8,S8,V8)</f>
        <v>6267296.7200000007</v>
      </c>
      <c r="BN8" s="432">
        <f t="shared" ref="BN8:BN71" ca="1" si="5">BM8-AT8</f>
        <v>-954879.56999999937</v>
      </c>
    </row>
    <row r="9" spans="1:73" s="29" customFormat="1" ht="16.2" hidden="1" customHeight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397"/>
      <c r="H9" s="241">
        <v>348366.5</v>
      </c>
      <c r="I9" s="27">
        <v>298047.74607877492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355777</v>
      </c>
      <c r="K9" s="241">
        <v>295282.5</v>
      </c>
      <c r="L9" s="27">
        <v>304597.83639599988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318586.86</v>
      </c>
      <c r="N9" s="241">
        <v>317355</v>
      </c>
      <c r="O9" s="27">
        <v>356060.30959800002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395374.75</v>
      </c>
      <c r="Q9" s="241">
        <v>392604.5</v>
      </c>
      <c r="R9" s="27">
        <v>332511.73779599997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401164</v>
      </c>
      <c r="T9" s="241">
        <v>487422.5</v>
      </c>
      <c r="U9" s="27">
        <v>388511.21761199989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378573.23</v>
      </c>
      <c r="W9" s="241">
        <v>423701.5</v>
      </c>
      <c r="X9" s="27">
        <v>339290.721189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388664</v>
      </c>
      <c r="Z9" s="241">
        <v>489879.5</v>
      </c>
      <c r="AA9" s="27">
        <v>379114.885863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141577</v>
      </c>
      <c r="AC9" s="241">
        <v>506598.5</v>
      </c>
      <c r="AD9" s="27">
        <v>399141.19677600003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426317.33</v>
      </c>
      <c r="AG9" s="27">
        <v>363370.62680099998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360953.08</v>
      </c>
      <c r="AJ9" s="27">
        <v>289897.130817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423414.5</v>
      </c>
      <c r="AM9" s="27">
        <v>360093.58849799988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358312.7</v>
      </c>
      <c r="AP9" s="27">
        <v>324019.18117799988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6">SUMIFS($H9:$AO9,$H$5:$AO$5,"&lt;"&amp;MONTH(TODAY()),$H$6:$AO$6,"REAL 25")</f>
        <v>2264732.5</v>
      </c>
      <c r="AS9" s="27">
        <f t="shared" ref="AS9:AS20" ca="1" si="7">SUMIFS($I9:$AP9,$I$5:$AP$5,"&lt;"&amp;MONTH(TODAY()),$I$6:$AP$6,"ORÇADO ")</f>
        <v>2019019.5686697746</v>
      </c>
      <c r="AT9" s="28">
        <f t="shared" ref="AT9:AT20" ca="1" si="8">SUMIFS($J9:$AQ9,$J$5:$AQ$5,"&lt;"&amp;MONTH(TODAY()),$J$6:$AQ$6,"REAL 26")</f>
        <v>2238139.84</v>
      </c>
      <c r="AU9" s="241">
        <f t="shared" ref="AU9:AU19" si="9">SUM(H9,K9,N9,Q9,T9,W9,Z9,AC9,AF9,AI9,AL9,AO9)</f>
        <v>4830208.1100000003</v>
      </c>
      <c r="AV9" s="27">
        <f t="shared" ref="AV9:AV19" si="10">SUM(I9,L9,O9,R9,U9,X9,AA9,AD9,AG9,AJ9,AM9,AP9)</f>
        <v>4134656.1786027742</v>
      </c>
      <c r="AW9" s="28">
        <f t="shared" ref="AW9:AW19" si="11">SUM(J9,M9,P9,S9,V9,Y9,AB9,AE9,AH9,AK9,AN9,AQ9)</f>
        <v>2379716.84</v>
      </c>
      <c r="AX9" s="241">
        <f t="shared" ref="AX9:AX19" si="12">SUM(H9,K9,N9)</f>
        <v>961004</v>
      </c>
      <c r="AY9" s="27">
        <f t="shared" ref="AY9:AY19" si="13">SUM(I9,L9,O9)</f>
        <v>958705.89207277482</v>
      </c>
      <c r="AZ9" s="28">
        <f t="shared" ref="AZ9:AZ19" si="14">SUM(J9,M9,P9)</f>
        <v>1069738.6099999999</v>
      </c>
      <c r="BA9" s="241">
        <f t="shared" ref="BA9:BA19" si="15">SUM(Q9,T9,W9)</f>
        <v>1303728.5</v>
      </c>
      <c r="BB9" s="27">
        <f t="shared" ref="BB9:BB19" si="16">SUM(R9,U9,X9)</f>
        <v>1060313.6765969999</v>
      </c>
      <c r="BC9" s="28">
        <f t="shared" ref="BC9:BC19" si="17">SUM(S9,V9,Y9)</f>
        <v>1168401.23</v>
      </c>
      <c r="BD9" s="241">
        <f t="shared" ref="BD9:BD19" si="18">SUM(Z9,AC9,AF9)</f>
        <v>1422795.33</v>
      </c>
      <c r="BE9" s="27">
        <f t="shared" ref="BE9:BE19" si="19">SUM(AA9,AD9,AG9)</f>
        <v>1141626.7094399999</v>
      </c>
      <c r="BF9" s="28">
        <f t="shared" ref="BF9:BF19" si="20">SUM(AB9,AE9,AH9)</f>
        <v>141577</v>
      </c>
      <c r="BG9" s="241">
        <f t="shared" ref="BG9:BG19" si="21">SUM(AI9,AL9,AO9)</f>
        <v>1142680.28</v>
      </c>
      <c r="BH9" s="27">
        <f t="shared" ref="BH9:BH19" si="22">SUM(AJ9,AM9,AP9)</f>
        <v>974009.9004929997</v>
      </c>
      <c r="BI9" s="28">
        <f t="shared" ref="BI9:BI19" si="23">SUM(AK9,AN9,AQ9)</f>
        <v>0</v>
      </c>
      <c r="BJ9" s="435"/>
      <c r="BK9" s="432">
        <f t="shared" si="2"/>
        <v>4134656.1786027742</v>
      </c>
      <c r="BL9" s="432">
        <f t="shared" si="3"/>
        <v>0</v>
      </c>
      <c r="BM9" s="432">
        <f t="shared" si="4"/>
        <v>1849475.8399999999</v>
      </c>
      <c r="BN9" s="432">
        <f t="shared" ca="1" si="5"/>
        <v>-388664</v>
      </c>
      <c r="BO9" s="30"/>
      <c r="BP9" s="30"/>
      <c r="BQ9" s="30"/>
      <c r="BR9" s="30"/>
      <c r="BS9" s="30"/>
      <c r="BT9" s="30"/>
      <c r="BU9" s="30"/>
    </row>
    <row r="10" spans="1:73" s="29" customFormat="1" ht="16.2" hidden="1" customHeight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397"/>
      <c r="H10" s="241">
        <v>411122</v>
      </c>
      <c r="I10" s="27">
        <v>566290.71754967235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424278</v>
      </c>
      <c r="K10" s="241">
        <v>455771</v>
      </c>
      <c r="L10" s="27">
        <v>578735.88915239996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379913.14</v>
      </c>
      <c r="N10" s="241">
        <v>435428</v>
      </c>
      <c r="O10" s="27">
        <v>676514.58823619992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493638.25</v>
      </c>
      <c r="Q10" s="241">
        <v>486392</v>
      </c>
      <c r="R10" s="27">
        <v>631772.30181239999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470977</v>
      </c>
      <c r="T10" s="241">
        <v>668474</v>
      </c>
      <c r="U10" s="27">
        <v>738171.31346279988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445653.67</v>
      </c>
      <c r="W10" s="241">
        <v>502120</v>
      </c>
      <c r="X10" s="27">
        <v>644652.37025909999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453297</v>
      </c>
      <c r="Z10" s="241">
        <v>580595.69999999995</v>
      </c>
      <c r="AA10" s="27">
        <v>720318.28313970007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150351</v>
      </c>
      <c r="AC10" s="241">
        <v>668023.69999999995</v>
      </c>
      <c r="AD10" s="27">
        <v>758368.27387440007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559757.17000000004</v>
      </c>
      <c r="AG10" s="27">
        <v>690404.1909219001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397160.92</v>
      </c>
      <c r="AJ10" s="27">
        <v>550804.54855229997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565745</v>
      </c>
      <c r="AM10" s="27">
        <v>684177.8181461998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434540.3</v>
      </c>
      <c r="AP10" s="27">
        <v>615636.44423819997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6"/>
        <v>2959307</v>
      </c>
      <c r="AS10" s="27">
        <f t="shared" ca="1" si="7"/>
        <v>3836137.1804725723</v>
      </c>
      <c r="AT10" s="28">
        <f t="shared" ca="1" si="8"/>
        <v>2667757.06</v>
      </c>
      <c r="AU10" s="241">
        <f t="shared" si="9"/>
        <v>6165129.79</v>
      </c>
      <c r="AV10" s="27">
        <f t="shared" si="10"/>
        <v>7855846.7393452721</v>
      </c>
      <c r="AW10" s="28">
        <f t="shared" si="11"/>
        <v>2818108.06</v>
      </c>
      <c r="AX10" s="241">
        <f t="shared" si="12"/>
        <v>1302321</v>
      </c>
      <c r="AY10" s="27">
        <f t="shared" si="13"/>
        <v>1821541.1949382722</v>
      </c>
      <c r="AZ10" s="28">
        <f t="shared" si="14"/>
        <v>1297829.3900000001</v>
      </c>
      <c r="BA10" s="241">
        <f t="shared" si="15"/>
        <v>1656986</v>
      </c>
      <c r="BB10" s="27">
        <f t="shared" si="16"/>
        <v>2014595.9855343001</v>
      </c>
      <c r="BC10" s="28">
        <f t="shared" si="17"/>
        <v>1369927.67</v>
      </c>
      <c r="BD10" s="241">
        <f t="shared" si="18"/>
        <v>1808376.5699999998</v>
      </c>
      <c r="BE10" s="27">
        <f t="shared" si="19"/>
        <v>2169090.7479360001</v>
      </c>
      <c r="BF10" s="28">
        <f t="shared" si="20"/>
        <v>150351</v>
      </c>
      <c r="BG10" s="241">
        <f t="shared" si="21"/>
        <v>1397446.22</v>
      </c>
      <c r="BH10" s="27">
        <f t="shared" si="22"/>
        <v>1850618.8109366996</v>
      </c>
      <c r="BI10" s="28">
        <f t="shared" si="23"/>
        <v>0</v>
      </c>
      <c r="BJ10" s="435"/>
      <c r="BK10" s="432">
        <f t="shared" si="2"/>
        <v>7855846.7393452721</v>
      </c>
      <c r="BL10" s="432">
        <f t="shared" si="3"/>
        <v>0</v>
      </c>
      <c r="BM10" s="432">
        <f t="shared" si="4"/>
        <v>2214460.06</v>
      </c>
      <c r="BN10" s="432">
        <f t="shared" ca="1" si="5"/>
        <v>-453297</v>
      </c>
      <c r="BO10" s="30"/>
      <c r="BP10" s="30"/>
      <c r="BQ10" s="30"/>
      <c r="BR10" s="30"/>
      <c r="BS10" s="30"/>
      <c r="BT10" s="30"/>
      <c r="BU10" s="30"/>
    </row>
    <row r="11" spans="1:73" s="29" customFormat="1" ht="16.2" hidden="1" customHeight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397"/>
      <c r="H11" s="241">
        <v>13835</v>
      </c>
      <c r="I11" s="27">
        <v>19869.849738584999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22980</v>
      </c>
      <c r="K11" s="241">
        <v>10015</v>
      </c>
      <c r="L11" s="27">
        <v>20306.522426399999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17380</v>
      </c>
      <c r="N11" s="241">
        <v>15080</v>
      </c>
      <c r="O11" s="27">
        <v>23737.353973199999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15340</v>
      </c>
      <c r="Q11" s="241">
        <v>21560</v>
      </c>
      <c r="R11" s="27">
        <v>22167.449186400001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18149</v>
      </c>
      <c r="T11" s="241">
        <v>30980</v>
      </c>
      <c r="U11" s="27">
        <v>25900.747840799999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18195</v>
      </c>
      <c r="W11" s="241">
        <v>18940</v>
      </c>
      <c r="X11" s="27">
        <v>22619.381412600011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12825</v>
      </c>
      <c r="Z11" s="241">
        <v>18760</v>
      </c>
      <c r="AA11" s="27">
        <v>25274.3257242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7155</v>
      </c>
      <c r="AC11" s="241">
        <v>22520</v>
      </c>
      <c r="AD11" s="27">
        <v>26609.4131184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20760</v>
      </c>
      <c r="AG11" s="27">
        <v>24224.708453399999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19380</v>
      </c>
      <c r="AJ11" s="27">
        <v>19326.475387800001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18040</v>
      </c>
      <c r="AM11" s="27">
        <v>24006.239233200002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14860</v>
      </c>
      <c r="AP11" s="27">
        <v>21601.278745200001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6"/>
        <v>110410</v>
      </c>
      <c r="AS11" s="27">
        <f t="shared" ca="1" si="7"/>
        <v>134601.30457798502</v>
      </c>
      <c r="AT11" s="28">
        <f t="shared" ca="1" si="8"/>
        <v>104869</v>
      </c>
      <c r="AU11" s="241">
        <f t="shared" si="9"/>
        <v>224730</v>
      </c>
      <c r="AV11" s="27">
        <f t="shared" si="10"/>
        <v>275643.745240185</v>
      </c>
      <c r="AW11" s="28">
        <f t="shared" si="11"/>
        <v>112024</v>
      </c>
      <c r="AX11" s="241">
        <f t="shared" si="12"/>
        <v>38930</v>
      </c>
      <c r="AY11" s="27">
        <f t="shared" si="13"/>
        <v>63913.726138184997</v>
      </c>
      <c r="AZ11" s="28">
        <f t="shared" si="14"/>
        <v>55700</v>
      </c>
      <c r="BA11" s="241">
        <f t="shared" si="15"/>
        <v>71480</v>
      </c>
      <c r="BB11" s="27">
        <f t="shared" si="16"/>
        <v>70687.578439800011</v>
      </c>
      <c r="BC11" s="28">
        <f t="shared" si="17"/>
        <v>49169</v>
      </c>
      <c r="BD11" s="241">
        <f t="shared" si="18"/>
        <v>62040</v>
      </c>
      <c r="BE11" s="27">
        <f t="shared" si="19"/>
        <v>76108.447295999998</v>
      </c>
      <c r="BF11" s="28">
        <f t="shared" si="20"/>
        <v>7155</v>
      </c>
      <c r="BG11" s="241">
        <f t="shared" si="21"/>
        <v>52280</v>
      </c>
      <c r="BH11" s="27">
        <f t="shared" si="22"/>
        <v>64933.993366200011</v>
      </c>
      <c r="BI11" s="28">
        <f t="shared" si="23"/>
        <v>0</v>
      </c>
      <c r="BJ11" s="435"/>
      <c r="BK11" s="432">
        <f t="shared" si="2"/>
        <v>275643.745240185</v>
      </c>
      <c r="BL11" s="432">
        <f t="shared" si="3"/>
        <v>0</v>
      </c>
      <c r="BM11" s="432">
        <f t="shared" si="4"/>
        <v>92044</v>
      </c>
      <c r="BN11" s="432">
        <f t="shared" ca="1" si="5"/>
        <v>-12825</v>
      </c>
      <c r="BO11" s="30"/>
      <c r="BP11" s="30"/>
      <c r="BQ11" s="30"/>
      <c r="BR11" s="30"/>
      <c r="BS11" s="30"/>
      <c r="BT11" s="30"/>
      <c r="BU11" s="30"/>
    </row>
    <row r="12" spans="1:73" s="29" customFormat="1" ht="16.2" hidden="1" customHeight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397"/>
      <c r="H12" s="241">
        <v>0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6"/>
        <v>0</v>
      </c>
      <c r="AS12" s="27">
        <f t="shared" ca="1" si="7"/>
        <v>0</v>
      </c>
      <c r="AT12" s="28">
        <f t="shared" ca="1" si="8"/>
        <v>0</v>
      </c>
      <c r="AU12" s="241">
        <f t="shared" si="9"/>
        <v>0</v>
      </c>
      <c r="AV12" s="27">
        <f t="shared" si="10"/>
        <v>0</v>
      </c>
      <c r="AW12" s="28">
        <f t="shared" si="11"/>
        <v>0</v>
      </c>
      <c r="AX12" s="241">
        <f t="shared" si="12"/>
        <v>0</v>
      </c>
      <c r="AY12" s="27">
        <f t="shared" si="13"/>
        <v>0</v>
      </c>
      <c r="AZ12" s="28">
        <f t="shared" si="14"/>
        <v>0</v>
      </c>
      <c r="BA12" s="241">
        <f t="shared" si="15"/>
        <v>0</v>
      </c>
      <c r="BB12" s="27">
        <f t="shared" si="16"/>
        <v>0</v>
      </c>
      <c r="BC12" s="28">
        <f t="shared" si="17"/>
        <v>0</v>
      </c>
      <c r="BD12" s="241">
        <f t="shared" si="18"/>
        <v>0</v>
      </c>
      <c r="BE12" s="27">
        <f t="shared" si="19"/>
        <v>0</v>
      </c>
      <c r="BF12" s="28">
        <f t="shared" si="20"/>
        <v>0</v>
      </c>
      <c r="BG12" s="241">
        <f t="shared" si="21"/>
        <v>0</v>
      </c>
      <c r="BH12" s="27">
        <f t="shared" si="22"/>
        <v>0</v>
      </c>
      <c r="BI12" s="28">
        <f t="shared" si="23"/>
        <v>0</v>
      </c>
      <c r="BJ12" s="435"/>
      <c r="BK12" s="432">
        <f t="shared" si="2"/>
        <v>0</v>
      </c>
      <c r="BL12" s="432">
        <f t="shared" si="3"/>
        <v>0</v>
      </c>
      <c r="BM12" s="432">
        <f t="shared" si="4"/>
        <v>0</v>
      </c>
      <c r="BN12" s="432">
        <f t="shared" ca="1" si="5"/>
        <v>0</v>
      </c>
    </row>
    <row r="13" spans="1:73" s="29" customFormat="1" ht="16.2" hidden="1" customHeight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397"/>
      <c r="H13" s="241">
        <v>94794.67</v>
      </c>
      <c r="I13" s="27">
        <v>109284.1735622175</v>
      </c>
      <c r="J13" s="28">
        <f>SUMIFS(Aut_Faturamento_Zig!$F:$F,Aut_Faturamento_Zig!$E:$E,"Serviço",Aut_Faturamento_Zig!$D:$D,DRE!H$4)+SUMIFS(Aut_Ajustes_Manuais!$G:$G,Aut_Ajustes_Manuais!$I:$I,DRE!H$4,Aut_Ajustes_Manuais!$F:$F,"Serviço")</f>
        <v>93382.62999999999</v>
      </c>
      <c r="K13" s="241">
        <v>80525.429999999993</v>
      </c>
      <c r="L13" s="27">
        <v>111685.8733452</v>
      </c>
      <c r="M13" s="28">
        <f>SUMIFS(Aut_Faturamento_Zig!$F:$F,Aut_Faturamento_Zig!$E:$E,"Serviço",Aut_Faturamento_Zig!$D:$D,DRE!K$4)+SUMIFS(Aut_Ajustes_Manuais!$G:$G,Aut_Ajustes_Manuais!$I:$I,DRE!K$4,Aut_Ajustes_Manuais!$F:$F,"Serviço")</f>
        <v>83648.859999999971</v>
      </c>
      <c r="N13" s="241">
        <v>87046.68</v>
      </c>
      <c r="O13" s="27">
        <v>130555.4468526</v>
      </c>
      <c r="P13" s="28">
        <f>SUMIFS(Aut_Faturamento_Zig!$F:$F,Aut_Faturamento_Zig!$E:$E,"Serviço",Aut_Faturamento_Zig!$D:$D,DRE!N$4)+SUMIFS(Aut_Ajustes_Manuais!$G:$G,Aut_Ajustes_Manuais!$I:$I,DRE!N$4,Aut_Ajustes_Manuais!$F:$F,"Serviço")</f>
        <v>99515.829999999958</v>
      </c>
      <c r="Q13" s="241">
        <v>104446.5</v>
      </c>
      <c r="R13" s="27">
        <v>121920.9705252</v>
      </c>
      <c r="S13" s="28">
        <f>SUMIFS(Aut_Faturamento_Zig!$F:$F,Aut_Faturamento_Zig!$E:$E,"Serviço",Aut_Faturamento_Zig!$D:$D,DRE!Q$4)+SUMIFS(Aut_Ajustes_Manuais!$G:$G,Aut_Ajustes_Manuais!$I:$I,DRE!Q$4,Aut_Ajustes_Manuais!$F:$F,"Serviço")</f>
        <v>105305.81999999996</v>
      </c>
      <c r="T13" s="241">
        <v>126531.61</v>
      </c>
      <c r="U13" s="27">
        <v>142454.1131244</v>
      </c>
      <c r="V13" s="28">
        <f>SUMIFS(Aut_Faturamento_Zig!$F:$F,Aut_Faturamento_Zig!$E:$E,"Serviço",Aut_Faturamento_Zig!$D:$D,DRE!T$4)+SUMIFS(Aut_Ajustes_Manuais!$G:$G,Aut_Ajustes_Manuais!$I:$I,DRE!T$4,Aut_Ajustes_Manuais!$F:$F,"Serviço")</f>
        <v>99047.8</v>
      </c>
      <c r="W13" s="241">
        <v>108379.66</v>
      </c>
      <c r="X13" s="27">
        <v>124406.5977693</v>
      </c>
      <c r="Y13" s="28">
        <f>SUMIFS(Aut_Faturamento_Zig!$F:$F,Aut_Faturamento_Zig!$E:$E,"Serviço",Aut_Faturamento_Zig!$D:$D,DRE!W$4)+SUMIFS(Aut_Ajustes_Manuais!$G:$G,Aut_Ajustes_Manuais!$I:$I,DRE!W$4,Aut_Ajustes_Manuais!$F:$F,"Serviço")</f>
        <v>95853.57</v>
      </c>
      <c r="Z13" s="241">
        <v>120962.43</v>
      </c>
      <c r="AA13" s="27">
        <v>139008.79148310001</v>
      </c>
      <c r="AB13" s="28">
        <f>SUMIFS(Aut_Faturamento_Zig!$F:$F,Aut_Faturamento_Zig!$E:$E,"Serviço",Aut_Faturamento_Zig!$D:$D,DRE!Z$4)+SUMIFS(Aut_Ajustes_Manuais!$G:$G,Aut_Ajustes_Manuais!$I:$I,DRE!Z$4,Aut_Ajustes_Manuais!$F:$F,"Serviço")</f>
        <v>36655.35</v>
      </c>
      <c r="AC13" s="241">
        <v>133706.16</v>
      </c>
      <c r="AD13" s="27">
        <v>146351.77215120001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111722.25</v>
      </c>
      <c r="AG13" s="27">
        <v>133235.89649370001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89903.290000000023</v>
      </c>
      <c r="AJ13" s="27">
        <v>106295.6146329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109585.59</v>
      </c>
      <c r="AM13" s="27">
        <v>132034.3157826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87753.09</v>
      </c>
      <c r="AP13" s="27">
        <v>118807.0330986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6"/>
        <v>601724.54999999993</v>
      </c>
      <c r="AS13" s="27">
        <f t="shared" ca="1" si="7"/>
        <v>740307.17517891747</v>
      </c>
      <c r="AT13" s="28">
        <f t="shared" ca="1" si="8"/>
        <v>576754.50999999989</v>
      </c>
      <c r="AU13" s="241">
        <f t="shared" si="9"/>
        <v>1255357.3600000001</v>
      </c>
      <c r="AV13" s="27">
        <f t="shared" si="10"/>
        <v>1516040.5988210179</v>
      </c>
      <c r="AW13" s="28">
        <f t="shared" si="11"/>
        <v>613409.85999999987</v>
      </c>
      <c r="AX13" s="241">
        <f t="shared" si="12"/>
        <v>262366.77999999997</v>
      </c>
      <c r="AY13" s="27">
        <f t="shared" si="13"/>
        <v>351525.4937600175</v>
      </c>
      <c r="AZ13" s="28">
        <f t="shared" si="14"/>
        <v>276547.31999999995</v>
      </c>
      <c r="BA13" s="241">
        <f t="shared" si="15"/>
        <v>339357.77</v>
      </c>
      <c r="BB13" s="27">
        <f t="shared" si="16"/>
        <v>388781.68141889997</v>
      </c>
      <c r="BC13" s="28">
        <f t="shared" si="17"/>
        <v>300207.18999999994</v>
      </c>
      <c r="BD13" s="241">
        <f t="shared" si="18"/>
        <v>366390.83999999997</v>
      </c>
      <c r="BE13" s="27">
        <f t="shared" si="19"/>
        <v>418596.46012800001</v>
      </c>
      <c r="BF13" s="28">
        <f t="shared" si="20"/>
        <v>36655.35</v>
      </c>
      <c r="BG13" s="241">
        <f t="shared" si="21"/>
        <v>287241.96999999997</v>
      </c>
      <c r="BH13" s="27">
        <f t="shared" si="22"/>
        <v>357136.9635141</v>
      </c>
      <c r="BI13" s="28">
        <f t="shared" si="23"/>
        <v>0</v>
      </c>
      <c r="BJ13" s="435"/>
      <c r="BK13" s="432">
        <f t="shared" si="2"/>
        <v>1516040.5988210179</v>
      </c>
      <c r="BL13" s="432">
        <f t="shared" si="3"/>
        <v>0</v>
      </c>
      <c r="BM13" s="432">
        <f t="shared" si="4"/>
        <v>480900.93999999989</v>
      </c>
      <c r="BN13" s="432">
        <f t="shared" ca="1" si="5"/>
        <v>-95853.57</v>
      </c>
    </row>
    <row r="14" spans="1:73" s="29" customFormat="1" ht="16.2" hidden="1" customHeight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397"/>
      <c r="H14" s="241">
        <v>0</v>
      </c>
      <c r="I14" s="27">
        <v>120000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76126</v>
      </c>
      <c r="K14" s="241">
        <v>0</v>
      </c>
      <c r="L14" s="27">
        <v>120000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83539</v>
      </c>
      <c r="N14" s="241">
        <v>21375</v>
      </c>
      <c r="O14" s="27">
        <v>120000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451780</v>
      </c>
      <c r="Q14" s="241">
        <v>0</v>
      </c>
      <c r="R14" s="27">
        <v>120000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71170</v>
      </c>
      <c r="T14" s="241">
        <v>17130</v>
      </c>
      <c r="U14" s="27">
        <v>120000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451541</v>
      </c>
      <c r="W14" s="241">
        <v>50870</v>
      </c>
      <c r="X14" s="27">
        <v>120000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3240</v>
      </c>
      <c r="Z14" s="241">
        <v>301708.99999999988</v>
      </c>
      <c r="AA14" s="27">
        <v>297000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149781</v>
      </c>
      <c r="AD14" s="27">
        <v>120000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95178</v>
      </c>
      <c r="AG14" s="27">
        <v>120000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359340</v>
      </c>
      <c r="AJ14" s="27">
        <v>306000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179868</v>
      </c>
      <c r="AM14" s="27">
        <v>165000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270158.99</v>
      </c>
      <c r="AP14" s="27">
        <v>306000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6"/>
        <v>89375</v>
      </c>
      <c r="AS14" s="27">
        <f t="shared" ca="1" si="7"/>
        <v>720000</v>
      </c>
      <c r="AT14" s="28">
        <f t="shared" ca="1" si="8"/>
        <v>1137396</v>
      </c>
      <c r="AU14" s="241">
        <f t="shared" si="9"/>
        <v>1445409.99</v>
      </c>
      <c r="AV14" s="27">
        <f t="shared" si="10"/>
        <v>2034000</v>
      </c>
      <c r="AW14" s="28">
        <f t="shared" si="11"/>
        <v>1137396</v>
      </c>
      <c r="AX14" s="241">
        <f t="shared" si="12"/>
        <v>21375</v>
      </c>
      <c r="AY14" s="27">
        <f t="shared" si="13"/>
        <v>360000</v>
      </c>
      <c r="AZ14" s="28">
        <f t="shared" si="14"/>
        <v>611445</v>
      </c>
      <c r="BA14" s="241">
        <f t="shared" si="15"/>
        <v>68000</v>
      </c>
      <c r="BB14" s="27">
        <f t="shared" si="16"/>
        <v>360000</v>
      </c>
      <c r="BC14" s="28">
        <f t="shared" si="17"/>
        <v>525951</v>
      </c>
      <c r="BD14" s="241">
        <f t="shared" si="18"/>
        <v>546667.99999999988</v>
      </c>
      <c r="BE14" s="27">
        <f t="shared" si="19"/>
        <v>537000</v>
      </c>
      <c r="BF14" s="28">
        <f t="shared" si="20"/>
        <v>0</v>
      </c>
      <c r="BG14" s="241">
        <f t="shared" si="21"/>
        <v>809366.99</v>
      </c>
      <c r="BH14" s="27">
        <f t="shared" si="22"/>
        <v>777000</v>
      </c>
      <c r="BI14" s="28">
        <f t="shared" si="23"/>
        <v>0</v>
      </c>
      <c r="BJ14" s="435"/>
      <c r="BK14" s="432">
        <f t="shared" si="2"/>
        <v>2034000</v>
      </c>
      <c r="BL14" s="432">
        <f t="shared" si="3"/>
        <v>0</v>
      </c>
      <c r="BM14" s="432">
        <f t="shared" si="4"/>
        <v>1134156</v>
      </c>
      <c r="BN14" s="432">
        <f t="shared" ca="1" si="5"/>
        <v>-3240</v>
      </c>
    </row>
    <row r="15" spans="1:73" s="29" customFormat="1" ht="16.2" hidden="1" customHeight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397"/>
      <c r="H15" s="241">
        <v>0</v>
      </c>
      <c r="I15" s="27"/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/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/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/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/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/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17546</v>
      </c>
      <c r="AA15" s="27"/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/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/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/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/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/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6"/>
        <v>0</v>
      </c>
      <c r="AS15" s="27">
        <f t="shared" ca="1" si="7"/>
        <v>0</v>
      </c>
      <c r="AT15" s="28">
        <f t="shared" ca="1" si="8"/>
        <v>0</v>
      </c>
      <c r="AU15" s="241">
        <f t="shared" si="9"/>
        <v>17546</v>
      </c>
      <c r="AV15" s="27">
        <f t="shared" si="10"/>
        <v>0</v>
      </c>
      <c r="AW15" s="28">
        <f t="shared" si="11"/>
        <v>0</v>
      </c>
      <c r="AX15" s="241">
        <f t="shared" si="12"/>
        <v>0</v>
      </c>
      <c r="AY15" s="27">
        <f t="shared" si="13"/>
        <v>0</v>
      </c>
      <c r="AZ15" s="28">
        <f t="shared" si="14"/>
        <v>0</v>
      </c>
      <c r="BA15" s="241">
        <f t="shared" si="15"/>
        <v>0</v>
      </c>
      <c r="BB15" s="27">
        <f t="shared" si="16"/>
        <v>0</v>
      </c>
      <c r="BC15" s="28">
        <f t="shared" si="17"/>
        <v>0</v>
      </c>
      <c r="BD15" s="241">
        <f t="shared" si="18"/>
        <v>17546</v>
      </c>
      <c r="BE15" s="27">
        <f t="shared" si="19"/>
        <v>0</v>
      </c>
      <c r="BF15" s="28">
        <f t="shared" si="20"/>
        <v>0</v>
      </c>
      <c r="BG15" s="241">
        <f t="shared" si="21"/>
        <v>0</v>
      </c>
      <c r="BH15" s="27">
        <f t="shared" si="22"/>
        <v>0</v>
      </c>
      <c r="BI15" s="28">
        <f t="shared" si="23"/>
        <v>0</v>
      </c>
      <c r="BJ15" s="435"/>
      <c r="BK15" s="432">
        <f t="shared" si="2"/>
        <v>0</v>
      </c>
      <c r="BL15" s="432">
        <f t="shared" si="3"/>
        <v>0</v>
      </c>
      <c r="BM15" s="432">
        <f t="shared" si="4"/>
        <v>0</v>
      </c>
      <c r="BN15" s="432">
        <f t="shared" ca="1" si="5"/>
        <v>0</v>
      </c>
    </row>
    <row r="16" spans="1:73" s="29" customFormat="1" ht="16.2" hidden="1" customHeight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397"/>
      <c r="H16" s="241">
        <v>1000</v>
      </c>
      <c r="I16" s="27">
        <v>80000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36715</v>
      </c>
      <c r="K16" s="241">
        <v>0</v>
      </c>
      <c r="L16" s="27">
        <v>80000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6652</v>
      </c>
      <c r="N16" s="241">
        <v>15042</v>
      </c>
      <c r="O16" s="27">
        <v>80000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318100.66000000003</v>
      </c>
      <c r="Q16" s="241">
        <v>0</v>
      </c>
      <c r="R16" s="27">
        <v>80000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2000</v>
      </c>
      <c r="T16" s="241">
        <v>6550</v>
      </c>
      <c r="U16" s="27">
        <v>80000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130821.22</v>
      </c>
      <c r="W16" s="241">
        <v>1000</v>
      </c>
      <c r="X16" s="27">
        <v>80000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1000</v>
      </c>
      <c r="Z16" s="241">
        <v>176734</v>
      </c>
      <c r="AA16" s="27">
        <v>198000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1000</v>
      </c>
      <c r="AC16" s="241">
        <v>3499</v>
      </c>
      <c r="AD16" s="27">
        <v>80000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1000</v>
      </c>
      <c r="AF16" s="241">
        <v>47522</v>
      </c>
      <c r="AG16" s="27">
        <v>80000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151587</v>
      </c>
      <c r="AJ16" s="27">
        <v>204000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52269</v>
      </c>
      <c r="AM16" s="27">
        <v>110000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225901.22</v>
      </c>
      <c r="AP16" s="27">
        <v>204000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6"/>
        <v>23592</v>
      </c>
      <c r="AS16" s="27">
        <f t="shared" ca="1" si="7"/>
        <v>480000</v>
      </c>
      <c r="AT16" s="28">
        <f t="shared" ca="1" si="8"/>
        <v>495288.88</v>
      </c>
      <c r="AU16" s="241">
        <f t="shared" si="9"/>
        <v>681104.22</v>
      </c>
      <c r="AV16" s="27">
        <f t="shared" si="10"/>
        <v>1356000</v>
      </c>
      <c r="AW16" s="28">
        <f t="shared" si="11"/>
        <v>497288.88</v>
      </c>
      <c r="AX16" s="241">
        <f t="shared" si="12"/>
        <v>16042</v>
      </c>
      <c r="AY16" s="27">
        <f t="shared" si="13"/>
        <v>240000</v>
      </c>
      <c r="AZ16" s="28">
        <f t="shared" si="14"/>
        <v>361467.66000000003</v>
      </c>
      <c r="BA16" s="241">
        <f t="shared" si="15"/>
        <v>7550</v>
      </c>
      <c r="BB16" s="27">
        <f t="shared" si="16"/>
        <v>240000</v>
      </c>
      <c r="BC16" s="28">
        <f t="shared" si="17"/>
        <v>133821.22</v>
      </c>
      <c r="BD16" s="241">
        <f t="shared" si="18"/>
        <v>227755</v>
      </c>
      <c r="BE16" s="27">
        <f t="shared" si="19"/>
        <v>358000</v>
      </c>
      <c r="BF16" s="28">
        <f t="shared" si="20"/>
        <v>2000</v>
      </c>
      <c r="BG16" s="241">
        <f t="shared" si="21"/>
        <v>429757.22</v>
      </c>
      <c r="BH16" s="27">
        <f t="shared" si="22"/>
        <v>518000</v>
      </c>
      <c r="BI16" s="28">
        <f t="shared" si="23"/>
        <v>0</v>
      </c>
      <c r="BJ16" s="435"/>
      <c r="BK16" s="432">
        <f t="shared" si="2"/>
        <v>1356000</v>
      </c>
      <c r="BL16" s="432">
        <f t="shared" si="3"/>
        <v>0</v>
      </c>
      <c r="BM16" s="432">
        <f t="shared" si="4"/>
        <v>494288.88</v>
      </c>
      <c r="BN16" s="432">
        <f t="shared" ca="1" si="5"/>
        <v>-1000</v>
      </c>
    </row>
    <row r="17" spans="1:70" s="29" customFormat="1" ht="16.2" hidden="1" customHeight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39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6"/>
        <v>0</v>
      </c>
      <c r="AS17" s="27">
        <f t="shared" ca="1" si="7"/>
        <v>0</v>
      </c>
      <c r="AT17" s="28">
        <f t="shared" ca="1" si="8"/>
        <v>0</v>
      </c>
      <c r="AU17" s="241">
        <f t="shared" si="9"/>
        <v>0</v>
      </c>
      <c r="AV17" s="27">
        <f t="shared" si="10"/>
        <v>0</v>
      </c>
      <c r="AW17" s="28">
        <f t="shared" si="11"/>
        <v>0</v>
      </c>
      <c r="AX17" s="241">
        <f t="shared" si="12"/>
        <v>0</v>
      </c>
      <c r="AY17" s="27">
        <f t="shared" si="13"/>
        <v>0</v>
      </c>
      <c r="AZ17" s="28">
        <f t="shared" si="14"/>
        <v>0</v>
      </c>
      <c r="BA17" s="241">
        <f t="shared" si="15"/>
        <v>0</v>
      </c>
      <c r="BB17" s="27">
        <f t="shared" si="16"/>
        <v>0</v>
      </c>
      <c r="BC17" s="28">
        <f t="shared" si="17"/>
        <v>0</v>
      </c>
      <c r="BD17" s="241">
        <f t="shared" si="18"/>
        <v>0</v>
      </c>
      <c r="BE17" s="27">
        <f t="shared" si="19"/>
        <v>0</v>
      </c>
      <c r="BF17" s="28">
        <f t="shared" si="20"/>
        <v>0</v>
      </c>
      <c r="BG17" s="241">
        <f t="shared" si="21"/>
        <v>0</v>
      </c>
      <c r="BH17" s="27">
        <f t="shared" si="22"/>
        <v>0</v>
      </c>
      <c r="BI17" s="28">
        <f t="shared" si="23"/>
        <v>0</v>
      </c>
      <c r="BJ17" s="435"/>
      <c r="BK17" s="432">
        <f t="shared" si="2"/>
        <v>0</v>
      </c>
      <c r="BL17" s="432">
        <f t="shared" si="3"/>
        <v>0</v>
      </c>
      <c r="BM17" s="432">
        <f t="shared" si="4"/>
        <v>0</v>
      </c>
      <c r="BN17" s="432">
        <f t="shared" ca="1" si="5"/>
        <v>0</v>
      </c>
    </row>
    <row r="18" spans="1:70" s="29" customFormat="1" ht="16.2" hidden="1" customHeight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397"/>
      <c r="H18" s="241">
        <v>0</v>
      </c>
      <c r="I18" s="27"/>
      <c r="J18" s="28">
        <v>0</v>
      </c>
      <c r="K18" s="241">
        <v>0</v>
      </c>
      <c r="L18" s="27"/>
      <c r="M18" s="28">
        <v>0</v>
      </c>
      <c r="N18" s="241">
        <v>0</v>
      </c>
      <c r="O18" s="27"/>
      <c r="P18" s="28">
        <v>0</v>
      </c>
      <c r="Q18" s="241">
        <v>0</v>
      </c>
      <c r="R18" s="27"/>
      <c r="S18" s="28">
        <v>0</v>
      </c>
      <c r="T18" s="241">
        <v>0</v>
      </c>
      <c r="U18" s="27"/>
      <c r="V18" s="28">
        <v>0</v>
      </c>
      <c r="W18" s="241">
        <v>0</v>
      </c>
      <c r="X18" s="27"/>
      <c r="Y18" s="28">
        <v>0</v>
      </c>
      <c r="Z18" s="241">
        <v>0</v>
      </c>
      <c r="AA18" s="27"/>
      <c r="AB18" s="28">
        <v>0</v>
      </c>
      <c r="AC18" s="241">
        <v>0</v>
      </c>
      <c r="AD18" s="27"/>
      <c r="AE18" s="28">
        <v>0</v>
      </c>
      <c r="AF18" s="241">
        <v>0</v>
      </c>
      <c r="AG18" s="27"/>
      <c r="AH18" s="28">
        <v>0</v>
      </c>
      <c r="AI18" s="241">
        <v>0</v>
      </c>
      <c r="AJ18" s="27"/>
      <c r="AK18" s="28">
        <v>0</v>
      </c>
      <c r="AL18" s="241">
        <v>0</v>
      </c>
      <c r="AM18" s="27"/>
      <c r="AN18" s="28">
        <v>0</v>
      </c>
      <c r="AO18" s="241">
        <v>0</v>
      </c>
      <c r="AP18" s="27"/>
      <c r="AQ18" s="28">
        <v>0</v>
      </c>
      <c r="AR18" s="241">
        <f t="shared" ca="1" si="6"/>
        <v>0</v>
      </c>
      <c r="AS18" s="27">
        <f t="shared" ca="1" si="7"/>
        <v>0</v>
      </c>
      <c r="AT18" s="28">
        <f t="shared" ca="1" si="8"/>
        <v>0</v>
      </c>
      <c r="AU18" s="241">
        <f t="shared" si="9"/>
        <v>0</v>
      </c>
      <c r="AV18" s="27">
        <f t="shared" si="10"/>
        <v>0</v>
      </c>
      <c r="AW18" s="28">
        <f t="shared" si="11"/>
        <v>0</v>
      </c>
      <c r="AX18" s="241">
        <f t="shared" si="12"/>
        <v>0</v>
      </c>
      <c r="AY18" s="27">
        <f t="shared" si="13"/>
        <v>0</v>
      </c>
      <c r="AZ18" s="28">
        <f t="shared" si="14"/>
        <v>0</v>
      </c>
      <c r="BA18" s="241">
        <f t="shared" si="15"/>
        <v>0</v>
      </c>
      <c r="BB18" s="27">
        <f t="shared" si="16"/>
        <v>0</v>
      </c>
      <c r="BC18" s="28">
        <f t="shared" si="17"/>
        <v>0</v>
      </c>
      <c r="BD18" s="241">
        <f t="shared" si="18"/>
        <v>0</v>
      </c>
      <c r="BE18" s="27">
        <f t="shared" si="19"/>
        <v>0</v>
      </c>
      <c r="BF18" s="28">
        <f t="shared" si="20"/>
        <v>0</v>
      </c>
      <c r="BG18" s="241">
        <f t="shared" si="21"/>
        <v>0</v>
      </c>
      <c r="BH18" s="27">
        <f t="shared" si="22"/>
        <v>0</v>
      </c>
      <c r="BI18" s="28">
        <f t="shared" si="23"/>
        <v>0</v>
      </c>
      <c r="BJ18" s="435"/>
      <c r="BK18" s="432">
        <f t="shared" si="2"/>
        <v>0</v>
      </c>
      <c r="BL18" s="432">
        <f t="shared" si="3"/>
        <v>0</v>
      </c>
      <c r="BM18" s="432">
        <f t="shared" si="4"/>
        <v>0</v>
      </c>
      <c r="BN18" s="432">
        <f t="shared" ca="1" si="5"/>
        <v>0</v>
      </c>
    </row>
    <row r="19" spans="1:70" s="29" customFormat="1" ht="16.2" hidden="1" customHeight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397"/>
      <c r="H19" s="241">
        <v>405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405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378</v>
      </c>
      <c r="N19" s="241">
        <v>135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1">
        <v>324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162</v>
      </c>
      <c r="T19" s="241">
        <v>405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756</v>
      </c>
      <c r="W19" s="241">
        <v>270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270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324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405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270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405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0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6"/>
        <v>1944</v>
      </c>
      <c r="AS19" s="27">
        <f t="shared" ca="1" si="7"/>
        <v>0</v>
      </c>
      <c r="AT19" s="28">
        <f t="shared" ca="1" si="8"/>
        <v>1971</v>
      </c>
      <c r="AU19" s="241">
        <f t="shared" si="9"/>
        <v>3618</v>
      </c>
      <c r="AV19" s="27">
        <f t="shared" si="10"/>
        <v>0</v>
      </c>
      <c r="AW19" s="28">
        <f t="shared" si="11"/>
        <v>1971</v>
      </c>
      <c r="AX19" s="241">
        <f t="shared" si="12"/>
        <v>945</v>
      </c>
      <c r="AY19" s="27">
        <f t="shared" si="13"/>
        <v>0</v>
      </c>
      <c r="AZ19" s="28">
        <f t="shared" si="14"/>
        <v>1053</v>
      </c>
      <c r="BA19" s="241">
        <f t="shared" si="15"/>
        <v>999</v>
      </c>
      <c r="BB19" s="27">
        <f t="shared" si="16"/>
        <v>0</v>
      </c>
      <c r="BC19" s="28">
        <f t="shared" si="17"/>
        <v>918</v>
      </c>
      <c r="BD19" s="241">
        <f t="shared" si="18"/>
        <v>999</v>
      </c>
      <c r="BE19" s="27">
        <f t="shared" si="19"/>
        <v>0</v>
      </c>
      <c r="BF19" s="28">
        <f t="shared" si="20"/>
        <v>0</v>
      </c>
      <c r="BG19" s="241">
        <f t="shared" si="21"/>
        <v>675</v>
      </c>
      <c r="BH19" s="27">
        <f t="shared" si="22"/>
        <v>0</v>
      </c>
      <c r="BI19" s="28">
        <f t="shared" si="23"/>
        <v>0</v>
      </c>
      <c r="BJ19" s="435"/>
      <c r="BK19" s="432">
        <f t="shared" si="2"/>
        <v>0</v>
      </c>
      <c r="BL19" s="432">
        <f t="shared" si="3"/>
        <v>0</v>
      </c>
      <c r="BM19" s="432">
        <f t="shared" si="4"/>
        <v>1971</v>
      </c>
      <c r="BN19" s="432">
        <f t="shared" ca="1" si="5"/>
        <v>0</v>
      </c>
    </row>
    <row r="20" spans="1:70" s="38" customFormat="1" ht="20.399999999999999" customHeight="1" collapsed="1" x14ac:dyDescent="0.3">
      <c r="A20" s="34" t="s">
        <v>35</v>
      </c>
      <c r="B20" s="5"/>
      <c r="C20" s="12"/>
      <c r="D20" s="13"/>
      <c r="E20" s="35"/>
      <c r="F20" s="36"/>
      <c r="G20" s="397"/>
      <c r="H20" s="242">
        <v>1000</v>
      </c>
      <c r="I20" s="37">
        <v>200000</v>
      </c>
      <c r="J20" s="243">
        <f>SUM(J14:J17)</f>
        <v>112841</v>
      </c>
      <c r="K20" s="242">
        <v>0</v>
      </c>
      <c r="L20" s="37">
        <v>200000</v>
      </c>
      <c r="M20" s="243">
        <f>SUM(M14:M17)</f>
        <v>90191</v>
      </c>
      <c r="N20" s="242">
        <v>36417</v>
      </c>
      <c r="O20" s="37">
        <v>200000</v>
      </c>
      <c r="P20" s="243">
        <f>SUM(P14:P17)</f>
        <v>769880.66</v>
      </c>
      <c r="Q20" s="242">
        <v>0</v>
      </c>
      <c r="R20" s="37">
        <v>200000</v>
      </c>
      <c r="S20" s="243">
        <f>SUM(S14:S17)</f>
        <v>73170</v>
      </c>
      <c r="T20" s="242">
        <v>23680</v>
      </c>
      <c r="U20" s="37">
        <v>200000</v>
      </c>
      <c r="V20" s="243">
        <f>SUM(V14:V17)</f>
        <v>582362.22</v>
      </c>
      <c r="W20" s="242">
        <v>51870</v>
      </c>
      <c r="X20" s="37">
        <v>200000</v>
      </c>
      <c r="Y20" s="243">
        <f>SUM(Y14:Y17)</f>
        <v>4240</v>
      </c>
      <c r="Z20" s="242">
        <v>495988.99999999988</v>
      </c>
      <c r="AA20" s="37">
        <v>495000</v>
      </c>
      <c r="AB20" s="243">
        <f>SUM(AB14:AB17)</f>
        <v>1000</v>
      </c>
      <c r="AC20" s="242">
        <v>153280</v>
      </c>
      <c r="AD20" s="37">
        <v>200000</v>
      </c>
      <c r="AE20" s="243">
        <f>SUM(AE14:AE17)</f>
        <v>1000</v>
      </c>
      <c r="AF20" s="242">
        <v>142700</v>
      </c>
      <c r="AG20" s="37">
        <v>200000</v>
      </c>
      <c r="AH20" s="243">
        <f>SUM(AH14:AH17)</f>
        <v>0</v>
      </c>
      <c r="AI20" s="242">
        <v>510927</v>
      </c>
      <c r="AJ20" s="37">
        <v>510000</v>
      </c>
      <c r="AK20" s="243">
        <f>SUM(AK14:AK17)</f>
        <v>0</v>
      </c>
      <c r="AL20" s="242">
        <v>232137</v>
      </c>
      <c r="AM20" s="37">
        <v>275000</v>
      </c>
      <c r="AN20" s="243">
        <f>SUM(AN14:AN17)</f>
        <v>0</v>
      </c>
      <c r="AO20" s="242">
        <v>496060.21</v>
      </c>
      <c r="AP20" s="37">
        <v>510000</v>
      </c>
      <c r="AQ20" s="243">
        <f>SUM(AQ14:AQ17)</f>
        <v>0</v>
      </c>
      <c r="AR20" s="243">
        <f t="shared" ca="1" si="6"/>
        <v>112967</v>
      </c>
      <c r="AS20" s="243">
        <f t="shared" ca="1" si="7"/>
        <v>1200000</v>
      </c>
      <c r="AT20" s="243">
        <f t="shared" ca="1" si="8"/>
        <v>1632684.88</v>
      </c>
      <c r="AU20" s="242">
        <f t="shared" ref="AU20:BI20" si="24">SUM(AU14:AU17)</f>
        <v>2144060.21</v>
      </c>
      <c r="AV20" s="37">
        <f t="shared" si="24"/>
        <v>3390000</v>
      </c>
      <c r="AW20" s="243">
        <f t="shared" si="24"/>
        <v>1634684.88</v>
      </c>
      <c r="AX20" s="242">
        <f t="shared" si="24"/>
        <v>37417</v>
      </c>
      <c r="AY20" s="37">
        <f t="shared" si="24"/>
        <v>600000</v>
      </c>
      <c r="AZ20" s="243">
        <f t="shared" si="24"/>
        <v>972912.66</v>
      </c>
      <c r="BA20" s="242">
        <f t="shared" si="24"/>
        <v>75550</v>
      </c>
      <c r="BB20" s="37">
        <f t="shared" si="24"/>
        <v>600000</v>
      </c>
      <c r="BC20" s="243">
        <f t="shared" si="24"/>
        <v>659772.22</v>
      </c>
      <c r="BD20" s="242">
        <f t="shared" si="24"/>
        <v>791968.99999999988</v>
      </c>
      <c r="BE20" s="37">
        <f t="shared" si="24"/>
        <v>895000</v>
      </c>
      <c r="BF20" s="243">
        <f t="shared" si="24"/>
        <v>2000</v>
      </c>
      <c r="BG20" s="242">
        <f t="shared" si="24"/>
        <v>1239124.21</v>
      </c>
      <c r="BH20" s="37">
        <f t="shared" si="24"/>
        <v>1295000</v>
      </c>
      <c r="BI20" s="243">
        <f t="shared" si="24"/>
        <v>0</v>
      </c>
      <c r="BJ20" s="435"/>
      <c r="BK20" s="432">
        <f t="shared" si="2"/>
        <v>3390000</v>
      </c>
      <c r="BL20" s="432">
        <f t="shared" si="3"/>
        <v>0</v>
      </c>
      <c r="BM20" s="432">
        <f t="shared" si="4"/>
        <v>1628444.88</v>
      </c>
      <c r="BN20" s="432">
        <f t="shared" ca="1" si="5"/>
        <v>-4240</v>
      </c>
    </row>
    <row r="21" spans="1:70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f t="shared" ref="H21:AM21" si="25">SUM(H22:H24)</f>
        <v>-9483.4915962657778</v>
      </c>
      <c r="I21" s="42">
        <f t="shared" si="25"/>
        <v>-22040.630822525403</v>
      </c>
      <c r="J21" s="43">
        <f t="shared" si="25"/>
        <v>-17316.990000000002</v>
      </c>
      <c r="K21" s="244">
        <f t="shared" si="25"/>
        <v>-15046.44299213518</v>
      </c>
      <c r="L21" s="42">
        <f t="shared" si="25"/>
        <v>-22525.010001484199</v>
      </c>
      <c r="M21" s="43">
        <f t="shared" si="25"/>
        <v>-15510.259999999998</v>
      </c>
      <c r="N21" s="244">
        <f t="shared" si="25"/>
        <v>-17770.54429214992</v>
      </c>
      <c r="O21" s="42">
        <f t="shared" si="25"/>
        <v>-26330.6598947721</v>
      </c>
      <c r="P21" s="43">
        <f t="shared" si="25"/>
        <v>-16514.36</v>
      </c>
      <c r="Q21" s="244">
        <f t="shared" si="25"/>
        <v>-20459.996072357168</v>
      </c>
      <c r="R21" s="42">
        <f t="shared" si="25"/>
        <v>-24589.243010014205</v>
      </c>
      <c r="S21" s="43">
        <f t="shared" si="25"/>
        <v>-16825.71</v>
      </c>
      <c r="T21" s="244">
        <f t="shared" si="25"/>
        <v>-18757.982446940456</v>
      </c>
      <c r="U21" s="42">
        <f t="shared" si="25"/>
        <v>-28730.404542407399</v>
      </c>
      <c r="V21" s="43">
        <f t="shared" si="25"/>
        <v>-16328.330000000002</v>
      </c>
      <c r="W21" s="244">
        <f t="shared" si="25"/>
        <v>-20234.231963205268</v>
      </c>
      <c r="X21" s="42">
        <f t="shared" si="25"/>
        <v>-25090.54883192655</v>
      </c>
      <c r="Y21" s="43">
        <f t="shared" si="25"/>
        <v>-17653.7</v>
      </c>
      <c r="Z21" s="244">
        <f t="shared" si="25"/>
        <v>-27085.256410046692</v>
      </c>
      <c r="AA21" s="42">
        <f t="shared" si="25"/>
        <v>-28035.545809568852</v>
      </c>
      <c r="AB21" s="43">
        <f t="shared" si="25"/>
        <v>0</v>
      </c>
      <c r="AC21" s="244">
        <f t="shared" si="25"/>
        <v>-19456.612583021844</v>
      </c>
      <c r="AD21" s="42">
        <f t="shared" si="25"/>
        <v>-29516.491501585202</v>
      </c>
      <c r="AE21" s="43">
        <f t="shared" si="25"/>
        <v>0</v>
      </c>
      <c r="AF21" s="244">
        <f t="shared" si="25"/>
        <v>-20796.120231467856</v>
      </c>
      <c r="AG21" s="42">
        <f t="shared" si="25"/>
        <v>-26871.257851933948</v>
      </c>
      <c r="AH21" s="43">
        <f t="shared" si="25"/>
        <v>0</v>
      </c>
      <c r="AI21" s="244">
        <f t="shared" si="25"/>
        <v>-12623.792056059934</v>
      </c>
      <c r="AJ21" s="42">
        <f t="shared" si="25"/>
        <v>-21437.892823917147</v>
      </c>
      <c r="AK21" s="43">
        <f t="shared" si="25"/>
        <v>0</v>
      </c>
      <c r="AL21" s="244">
        <f t="shared" si="25"/>
        <v>-16601.418705962948</v>
      </c>
      <c r="AM21" s="42">
        <f t="shared" si="25"/>
        <v>-26628.920869427089</v>
      </c>
      <c r="AN21" s="43">
        <f t="shared" ref="AN21:BI21" si="26">SUM(AN22:AN24)</f>
        <v>0</v>
      </c>
      <c r="AO21" s="244">
        <f t="shared" si="26"/>
        <v>-23140.959389150019</v>
      </c>
      <c r="AP21" s="42">
        <f t="shared" si="26"/>
        <v>-23961.218448113101</v>
      </c>
      <c r="AQ21" s="43">
        <f t="shared" si="26"/>
        <v>0</v>
      </c>
      <c r="AR21" s="244">
        <f t="shared" ca="1" si="26"/>
        <v>-101752.68936305377</v>
      </c>
      <c r="AS21" s="42">
        <f t="shared" ca="1" si="26"/>
        <v>-149306.49710312983</v>
      </c>
      <c r="AT21" s="43">
        <f t="shared" ca="1" si="26"/>
        <v>-100149.35</v>
      </c>
      <c r="AU21" s="244">
        <f t="shared" si="26"/>
        <v>-221456.84873876304</v>
      </c>
      <c r="AV21" s="42">
        <f t="shared" si="26"/>
        <v>-305757.82440767525</v>
      </c>
      <c r="AW21" s="43">
        <f t="shared" si="26"/>
        <v>-100149.35</v>
      </c>
      <c r="AX21" s="244">
        <f t="shared" si="26"/>
        <v>-42300.47888055088</v>
      </c>
      <c r="AY21" s="42">
        <f t="shared" si="26"/>
        <v>-70896.300718781713</v>
      </c>
      <c r="AZ21" s="43">
        <f t="shared" si="26"/>
        <v>-49341.61</v>
      </c>
      <c r="BA21" s="244">
        <f t="shared" si="26"/>
        <v>-59452.210482502895</v>
      </c>
      <c r="BB21" s="42">
        <f t="shared" si="26"/>
        <v>-78410.196384348164</v>
      </c>
      <c r="BC21" s="43">
        <f t="shared" si="26"/>
        <v>-50807.740000000005</v>
      </c>
      <c r="BD21" s="244">
        <f t="shared" si="26"/>
        <v>-67337.989224536388</v>
      </c>
      <c r="BE21" s="42">
        <f t="shared" si="26"/>
        <v>-84423.295163088012</v>
      </c>
      <c r="BF21" s="43">
        <f t="shared" si="26"/>
        <v>0</v>
      </c>
      <c r="BG21" s="244">
        <f t="shared" si="26"/>
        <v>-52366.170151172904</v>
      </c>
      <c r="BH21" s="42">
        <f t="shared" si="26"/>
        <v>-72028.032141457326</v>
      </c>
      <c r="BI21" s="43">
        <f t="shared" si="26"/>
        <v>0</v>
      </c>
      <c r="BK21" s="432">
        <f t="shared" si="2"/>
        <v>-305757.82440767519</v>
      </c>
      <c r="BL21" s="432">
        <f t="shared" si="3"/>
        <v>0</v>
      </c>
      <c r="BM21" s="432">
        <f t="shared" si="4"/>
        <v>-82495.650000000009</v>
      </c>
      <c r="BN21" s="432">
        <f t="shared" ca="1" si="5"/>
        <v>17653.699999999997</v>
      </c>
      <c r="BO21" s="44"/>
      <c r="BP21" s="44"/>
      <c r="BQ21" s="44"/>
      <c r="BR21" s="44"/>
    </row>
    <row r="22" spans="1:70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-6210.7378647207961</v>
      </c>
      <c r="I22" s="27">
        <v>-16422.430808940499</v>
      </c>
      <c r="J22" s="28">
        <f>-SUMIFS(Aut_Descontos!$F:$F,Aut_Descontos!$L:$L,DRE!H$4,Aut_Descontos!$K:$K,DRE!$A22)</f>
        <v>-7836.11</v>
      </c>
      <c r="K22" s="241">
        <v>-8153.7511611689451</v>
      </c>
      <c r="L22" s="27">
        <v>-16783.340785419601</v>
      </c>
      <c r="M22" s="28">
        <f>-SUMIFS(Aut_Descontos!$F:$F,Aut_Descontos!$L:$L,DRE!K$4,Aut_Descontos!$K:$K,DRE!$A22)</f>
        <v>-7087.05</v>
      </c>
      <c r="N22" s="241">
        <v>-8026.9758308769005</v>
      </c>
      <c r="O22" s="27">
        <v>-19618.923058849799</v>
      </c>
      <c r="P22" s="28">
        <f>-SUMIFS(Aut_Descontos!$F:$F,Aut_Descontos!$L:$L,DRE!N$4,Aut_Descontos!$K:$K,DRE!$A22)</f>
        <v>-8782.77</v>
      </c>
      <c r="Q22" s="241">
        <v>-8213.1543260297385</v>
      </c>
      <c r="R22" s="27">
        <v>-18321.396752559602</v>
      </c>
      <c r="S22" s="28">
        <f>-SUMIFS(Aut_Descontos!$F:$F,Aut_Descontos!$L:$L,DRE!Q$4,Aut_Descontos!$K:$K,DRE!$A22)</f>
        <v>-8368.64</v>
      </c>
      <c r="T22" s="241">
        <v>-13937.74606922776</v>
      </c>
      <c r="U22" s="27">
        <v>-21406.9680904212</v>
      </c>
      <c r="V22" s="28">
        <f>-SUMIFS(Aut_Descontos!$F:$F,Aut_Descontos!$L:$L,DRE!T$4,Aut_Descontos!$K:$K,DRE!$A22)+SUMIFS(Aut_Ajustes_Manuais!$G:$G,Aut_Ajustes_Manuais!$I:$I,DRE!T$4,Aut_Ajustes_Manuais!$F:$F,"Descontos - Operação")</f>
        <v>-7983.86</v>
      </c>
      <c r="W22" s="241">
        <v>-8867.8495053862953</v>
      </c>
      <c r="X22" s="27">
        <v>-18694.918737513901</v>
      </c>
      <c r="Y22" s="28">
        <f>-SUMIFS(Aut_Descontos!$F:$F,Aut_Descontos!$L:$L,DRE!W$4,Aut_Descontos!$K:$K,DRE!$A22)+SUMIFS(Aut_Ajustes_Manuais!$G:$G,Aut_Ajustes_Manuais!$I:$I,DRE!W$4,Aut_Ajustes_Manuais!$F:$F,"Descontos - Operação")</f>
        <v>-8520.2000000000007</v>
      </c>
      <c r="Z22" s="241">
        <v>-8430.5980184263881</v>
      </c>
      <c r="AA22" s="27">
        <v>-20889.230211051301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-9443.508171626283</v>
      </c>
      <c r="AD22" s="27">
        <v>-21992.679942357601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-9536.9469534220734</v>
      </c>
      <c r="AG22" s="27">
        <v>-20021.721536735098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-6674.1737648619073</v>
      </c>
      <c r="AJ22" s="27">
        <v>-15973.3319080167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-7474.6884001103481</v>
      </c>
      <c r="AM22" s="27">
        <v>-19841.156726239791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-16698.315600000002</v>
      </c>
      <c r="AP22" s="27">
        <v>-17853.456882907802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-53410.214757410431</v>
      </c>
      <c r="AS22" s="27">
        <f ca="1">SUMIFS($I22:$AP22,$I$5:$AP$5,"&lt;"&amp;MONTH(TODAY()),$I$6:$AP$6,"ORÇADO ")</f>
        <v>-111247.97823370459</v>
      </c>
      <c r="AT22" s="28">
        <f ca="1">SUMIFS($J22:$AQ22,$J$5:$AQ$5,"&lt;"&amp;MONTH(TODAY()),$J$6:$AQ$6,"REAL 26")</f>
        <v>-48578.630000000005</v>
      </c>
      <c r="AU22" s="241">
        <f t="shared" ref="AU22:AW24" si="27">SUM(H22,K22,N22,Q22,T22,W22,Z22,AC22,AF22,AI22,AL22,AO22)</f>
        <v>-111668.44566585742</v>
      </c>
      <c r="AV22" s="27">
        <f t="shared" si="27"/>
        <v>-227819.55544101293</v>
      </c>
      <c r="AW22" s="28">
        <f t="shared" si="27"/>
        <v>-48578.630000000005</v>
      </c>
      <c r="AX22" s="241">
        <f t="shared" ref="AX22:AZ24" si="28">SUM(H22,K22,N22)</f>
        <v>-22391.464856766641</v>
      </c>
      <c r="AY22" s="27">
        <f t="shared" si="28"/>
        <v>-52824.694653209895</v>
      </c>
      <c r="AZ22" s="28">
        <f t="shared" si="28"/>
        <v>-23705.93</v>
      </c>
      <c r="BA22" s="241">
        <f t="shared" ref="BA22:BC24" si="29">SUM(Q22,T22,W22)</f>
        <v>-31018.749900643794</v>
      </c>
      <c r="BB22" s="27">
        <f t="shared" si="29"/>
        <v>-58423.283580494703</v>
      </c>
      <c r="BC22" s="28">
        <f t="shared" si="29"/>
        <v>-24872.7</v>
      </c>
      <c r="BD22" s="241">
        <f t="shared" ref="BD22:BF24" si="30">SUM(Z22,AC22,AF22)</f>
        <v>-27411.053143474743</v>
      </c>
      <c r="BE22" s="27">
        <f t="shared" si="30"/>
        <v>-62903.631690144</v>
      </c>
      <c r="BF22" s="28">
        <f t="shared" si="30"/>
        <v>0</v>
      </c>
      <c r="BG22" s="241">
        <f t="shared" ref="BG22:BI24" si="31">SUM(AI22,AL22,AO22)</f>
        <v>-30847.177764972257</v>
      </c>
      <c r="BH22" s="27">
        <f t="shared" si="31"/>
        <v>-53667.945517164291</v>
      </c>
      <c r="BI22" s="28">
        <f t="shared" si="31"/>
        <v>0</v>
      </c>
      <c r="BK22" s="432">
        <f t="shared" si="2"/>
        <v>-227819.55544101293</v>
      </c>
      <c r="BL22" s="432">
        <f t="shared" si="3"/>
        <v>0</v>
      </c>
      <c r="BM22" s="432">
        <f t="shared" si="4"/>
        <v>-40058.43</v>
      </c>
      <c r="BN22" s="432">
        <f t="shared" ca="1" si="5"/>
        <v>8520.2000000000044</v>
      </c>
    </row>
    <row r="23" spans="1:70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-2041.727814028784</v>
      </c>
      <c r="I23" s="27">
        <v>-5186.0307817706826</v>
      </c>
      <c r="J23" s="28">
        <f>-SUMIFS(Aut_Descontos!$F:$F,Aut_Descontos!$L:$L,DRE!H$4,Aut_Descontos!$K:$K,DRE!$A23)</f>
        <v>-6037.43</v>
      </c>
      <c r="K23" s="241">
        <v>-3919.0735819200631</v>
      </c>
      <c r="L23" s="27">
        <v>-5300.0023532903988</v>
      </c>
      <c r="M23" s="28">
        <f>-SUMIFS(Aut_Descontos!$F:$F,Aut_Descontos!$L:$L,DRE!K$4,Aut_Descontos!$K:$K,DRE!$A23)</f>
        <v>-7410.5</v>
      </c>
      <c r="N23" s="241">
        <v>-3149.714397061065</v>
      </c>
      <c r="O23" s="27">
        <v>-6195.4493870052002</v>
      </c>
      <c r="P23" s="28">
        <f>-SUMIFS(Aut_Descontos!$F:$F,Aut_Descontos!$L:$L,DRE!N$4,Aut_Descontos!$K:$K,DRE!$A23)</f>
        <v>-6745.5400000000009</v>
      </c>
      <c r="Q23" s="241">
        <v>-2807.7282016546128</v>
      </c>
      <c r="R23" s="27">
        <v>-5785.7042376504014</v>
      </c>
      <c r="S23" s="28">
        <f>-SUMIFS(Aut_Descontos!$F:$F,Aut_Descontos!$L:$L,DRE!Q$4,Aut_Descontos!$K:$K,DRE!$A23)</f>
        <v>-6816.58</v>
      </c>
      <c r="T23" s="241">
        <v>-2726.0192628555278</v>
      </c>
      <c r="U23" s="27">
        <v>-6760.0951864487988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-7116.68</v>
      </c>
      <c r="W23" s="241">
        <v>-6871.2181041092299</v>
      </c>
      <c r="X23" s="27">
        <v>-5903.6585486886006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-7112.4800000000005</v>
      </c>
      <c r="Z23" s="241">
        <v>-14633.442235774321</v>
      </c>
      <c r="AA23" s="27">
        <v>-6596.5990140162012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-6832.3844163789399</v>
      </c>
      <c r="AD23" s="27">
        <v>-6945.0568239024014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-6450.2214287816187</v>
      </c>
      <c r="AG23" s="27">
        <v>-6322.6489063374001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-4302.0236031201284</v>
      </c>
      <c r="AJ23" s="27">
        <v>-5044.2100762157997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-5727.6568932766768</v>
      </c>
      <c r="AM23" s="27">
        <v>-6265.6284398651987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-4698.6140587148993</v>
      </c>
      <c r="AP23" s="27">
        <v>-5637.9337524971997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-21515.481361629281</v>
      </c>
      <c r="AS23" s="27">
        <f ca="1">SUMIFS($I23:$AP23,$I$5:$AP$5,"&lt;"&amp;MONTH(TODAY()),$I$6:$AP$6,"ORÇADO ")</f>
        <v>-35130.940494854083</v>
      </c>
      <c r="AT23" s="28">
        <f ca="1">SUMIFS($J23:$AQ23,$J$5:$AQ$5,"&lt;"&amp;MONTH(TODAY()),$J$6:$AQ$6,"REAL 26")</f>
        <v>-41239.210000000006</v>
      </c>
      <c r="AU23" s="241">
        <f t="shared" si="27"/>
        <v>-64159.823997675856</v>
      </c>
      <c r="AV23" s="27">
        <f t="shared" si="27"/>
        <v>-71943.017507688288</v>
      </c>
      <c r="AW23" s="28">
        <f t="shared" si="27"/>
        <v>-41239.210000000006</v>
      </c>
      <c r="AX23" s="241">
        <f t="shared" si="28"/>
        <v>-9110.5157930099122</v>
      </c>
      <c r="AY23" s="27">
        <f t="shared" si="28"/>
        <v>-16681.482522066282</v>
      </c>
      <c r="AZ23" s="28">
        <f t="shared" si="28"/>
        <v>-20193.47</v>
      </c>
      <c r="BA23" s="241">
        <f t="shared" si="29"/>
        <v>-12404.965568619371</v>
      </c>
      <c r="BB23" s="27">
        <f t="shared" si="29"/>
        <v>-18449.457972787801</v>
      </c>
      <c r="BC23" s="28">
        <f t="shared" si="29"/>
        <v>-21045.74</v>
      </c>
      <c r="BD23" s="241">
        <f t="shared" si="30"/>
        <v>-27916.048080934881</v>
      </c>
      <c r="BE23" s="27">
        <f t="shared" si="30"/>
        <v>-19864.304744256002</v>
      </c>
      <c r="BF23" s="28">
        <f t="shared" si="30"/>
        <v>0</v>
      </c>
      <c r="BG23" s="241">
        <f t="shared" si="31"/>
        <v>-14728.294555111705</v>
      </c>
      <c r="BH23" s="27">
        <f t="shared" si="31"/>
        <v>-16947.772268578199</v>
      </c>
      <c r="BI23" s="28">
        <f t="shared" si="31"/>
        <v>0</v>
      </c>
      <c r="BK23" s="432">
        <f t="shared" si="2"/>
        <v>-71943.017507688288</v>
      </c>
      <c r="BL23" s="432">
        <f t="shared" si="3"/>
        <v>0</v>
      </c>
      <c r="BM23" s="432">
        <f t="shared" si="4"/>
        <v>-34126.730000000003</v>
      </c>
      <c r="BN23" s="432">
        <f t="shared" ca="1" si="5"/>
        <v>7112.4800000000032</v>
      </c>
    </row>
    <row r="24" spans="1:70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-1231.0259175161971</v>
      </c>
      <c r="I24" s="27">
        <v>-432.16923181422362</v>
      </c>
      <c r="J24" s="28">
        <f>-SUMIFS(Aut_Descontos!$F:$F,Aut_Descontos!$L:$L,DRE!H$4,Aut_Descontos!$K:$K,DRE!$A24)</f>
        <v>-3443.4500000000003</v>
      </c>
      <c r="K24" s="241">
        <v>-2973.6182490461729</v>
      </c>
      <c r="L24" s="27">
        <v>-441.66686277420001</v>
      </c>
      <c r="M24" s="28">
        <f>-SUMIFS(Aut_Descontos!$F:$F,Aut_Descontos!$L:$L,DRE!K$4,Aut_Descontos!$K:$K,DRE!$A24)</f>
        <v>-1012.71</v>
      </c>
      <c r="N24" s="241">
        <v>-6593.854064211956</v>
      </c>
      <c r="O24" s="27">
        <v>-516.28744891709994</v>
      </c>
      <c r="P24" s="28">
        <f>-SUMIFS(Aut_Descontos!$F:$F,Aut_Descontos!$L:$L,DRE!N$4,Aut_Descontos!$K:$K,DRE!$A24)</f>
        <v>-986.05</v>
      </c>
      <c r="Q24" s="241">
        <v>-9439.1135446728167</v>
      </c>
      <c r="R24" s="27">
        <v>-482.14201980420012</v>
      </c>
      <c r="S24" s="28">
        <f>-SUMIFS(Aut_Descontos!$F:$F,Aut_Descontos!$L:$L,DRE!Q$4,Aut_Descontos!$K:$K,DRE!$A24)</f>
        <v>-1640.49</v>
      </c>
      <c r="T24" s="241">
        <v>-2094.217114857167</v>
      </c>
      <c r="U24" s="27">
        <v>-563.34126553739998</v>
      </c>
      <c r="V24" s="28">
        <f>-SUMIFS(Aut_Descontos!$F:$F,Aut_Descontos!$L:$L,DRE!T$4,Aut_Descontos!$K:$K,DRE!$A24)+SUMIFS(Aut_Ajustes_Manuais!$G:$G,Aut_Ajustes_Manuais!$I:$I,DRE!T$4,Aut_Ajustes_Manuais!$F:$F,"Descontos - Marketing")</f>
        <v>-1227.79</v>
      </c>
      <c r="W24" s="241">
        <v>-4495.1643537097416</v>
      </c>
      <c r="X24" s="27">
        <v>-491.97154572404997</v>
      </c>
      <c r="Y24" s="28">
        <f>-SUMIFS(Aut_Descontos!$F:$F,Aut_Descontos!$L:$L,DRE!W$4,Aut_Descontos!$K:$K,DRE!$A24)+SUMIFS(Aut_Ajustes_Manuais!$G:$G,Aut_Ajustes_Manuais!$I:$I,DRE!W$4,Aut_Ajustes_Manuais!$F:$F,"Descontos - Marketing")</f>
        <v>-2021.02</v>
      </c>
      <c r="Z24" s="241">
        <v>-4021.2161558459861</v>
      </c>
      <c r="AA24" s="27">
        <v>-549.7165845013501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-3180.7199950166219</v>
      </c>
      <c r="AD24" s="27">
        <v>-578.75473532520004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-4808.9518492641637</v>
      </c>
      <c r="AG24" s="27">
        <v>-526.88740886145001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-1647.5946880778979</v>
      </c>
      <c r="AJ24" s="27">
        <v>-420.35083968464988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-3399.0734125759241</v>
      </c>
      <c r="AM24" s="27">
        <v>-522.13570332209986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-1744.02973043512</v>
      </c>
      <c r="AP24" s="27">
        <v>-469.82781270809988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-26826.993244014047</v>
      </c>
      <c r="AS24" s="27">
        <f ca="1">SUMIFS($I24:$AP24,$I$5:$AP$5,"&lt;"&amp;MONTH(TODAY()),$I$6:$AP$6,"ORÇADO ")</f>
        <v>-2927.5783745711738</v>
      </c>
      <c r="AT24" s="28">
        <f ca="1">SUMIFS($J24:$AQ24,$J$5:$AQ$5,"&lt;"&amp;MONTH(TODAY()),$J$6:$AQ$6,"REAL 26")</f>
        <v>-10331.51</v>
      </c>
      <c r="AU24" s="241">
        <f t="shared" si="27"/>
        <v>-45628.579075229769</v>
      </c>
      <c r="AV24" s="27">
        <f t="shared" si="27"/>
        <v>-5995.2514589740249</v>
      </c>
      <c r="AW24" s="28">
        <f t="shared" si="27"/>
        <v>-10331.51</v>
      </c>
      <c r="AX24" s="241">
        <f t="shared" si="28"/>
        <v>-10798.498230774327</v>
      </c>
      <c r="AY24" s="27">
        <f t="shared" si="28"/>
        <v>-1390.1235435055237</v>
      </c>
      <c r="AZ24" s="28">
        <f t="shared" si="28"/>
        <v>-5442.21</v>
      </c>
      <c r="BA24" s="241">
        <f t="shared" si="29"/>
        <v>-16028.495013239724</v>
      </c>
      <c r="BB24" s="27">
        <f t="shared" si="29"/>
        <v>-1537.4548310656501</v>
      </c>
      <c r="BC24" s="28">
        <f t="shared" si="29"/>
        <v>-4889.2999999999993</v>
      </c>
      <c r="BD24" s="241">
        <f t="shared" si="30"/>
        <v>-12010.888000126772</v>
      </c>
      <c r="BE24" s="27">
        <f t="shared" si="30"/>
        <v>-1655.3587286880002</v>
      </c>
      <c r="BF24" s="28">
        <f t="shared" si="30"/>
        <v>0</v>
      </c>
      <c r="BG24" s="241">
        <f t="shared" si="31"/>
        <v>-6790.6978310889417</v>
      </c>
      <c r="BH24" s="27">
        <f t="shared" si="31"/>
        <v>-1412.3143557148496</v>
      </c>
      <c r="BI24" s="28">
        <f t="shared" si="31"/>
        <v>0</v>
      </c>
      <c r="BK24" s="432">
        <f t="shared" si="2"/>
        <v>-5995.2514589740249</v>
      </c>
      <c r="BL24" s="432">
        <f t="shared" si="3"/>
        <v>0</v>
      </c>
      <c r="BM24" s="432">
        <f t="shared" si="4"/>
        <v>-8310.49</v>
      </c>
      <c r="BN24" s="432">
        <f t="shared" ca="1" si="5"/>
        <v>2021.0200000000004</v>
      </c>
    </row>
    <row r="25" spans="1:70" s="52" customFormat="1" hidden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-1.0906542716125411E-2</v>
      </c>
      <c r="I25" s="50">
        <v>-1.8467339395854921E-2</v>
      </c>
      <c r="J25" s="51">
        <f>IFERROR(J21/J8,0)</f>
        <v>-1.7146661409819575E-2</v>
      </c>
      <c r="K25" s="245">
        <v>-1.786990749754894E-2</v>
      </c>
      <c r="L25" s="50">
        <v>-1.853412808820331E-2</v>
      </c>
      <c r="M25" s="51">
        <f>IFERROR(M21/M8,0)</f>
        <v>-1.7425342422461278E-2</v>
      </c>
      <c r="N25" s="245">
        <v>-1.993416508060103E-2</v>
      </c>
      <c r="O25" s="50">
        <v>-1.8985704202508249E-2</v>
      </c>
      <c r="P25" s="51">
        <f>IFERROR(P21/P8,0)</f>
        <v>-9.310424100530677E-3</v>
      </c>
      <c r="Q25" s="245">
        <v>-2.0351583188710901E-2</v>
      </c>
      <c r="R25" s="50">
        <v>-1.8793763836021091E-2</v>
      </c>
      <c r="S25" s="51">
        <f>IFERROR(S21/S8,0)</f>
        <v>-1.5740735422154137E-2</v>
      </c>
      <c r="T25" s="245">
        <v>-1.402473202044417E-2</v>
      </c>
      <c r="U25" s="50">
        <v>-1.921718125270723E-2</v>
      </c>
      <c r="V25" s="51">
        <f>IFERROR(V21/V8,0)</f>
        <v>-1.0709995655744145E-2</v>
      </c>
      <c r="W25" s="245">
        <v>-1.830686407719577E-2</v>
      </c>
      <c r="X25" s="50">
        <v>-1.8851338761801732E-2</v>
      </c>
      <c r="Y25" s="51">
        <f>IFERROR(Y21/Y8,0)</f>
        <v>-1.8487881147148222E-2</v>
      </c>
      <c r="Z25" s="245">
        <v>-1.5872220795934731E-2</v>
      </c>
      <c r="AA25" s="50">
        <v>-1.5940914421157099E-2</v>
      </c>
      <c r="AB25" s="51">
        <f>IFERROR(AB21/AB8,0)</f>
        <v>0</v>
      </c>
      <c r="AC25" s="245">
        <v>-1.310692960400686E-2</v>
      </c>
      <c r="AD25" s="50">
        <v>-1.9285891818580592E-2</v>
      </c>
      <c r="AE25" s="51">
        <f>IFERROR(AE21/AE8,0)</f>
        <v>0</v>
      </c>
      <c r="AF25" s="245">
        <v>-1.6483118578706109E-2</v>
      </c>
      <c r="AG25" s="50">
        <v>-1.9040946266140779E-2</v>
      </c>
      <c r="AH25" s="51">
        <f>IFERROR(AH21/AH8,0)</f>
        <v>0</v>
      </c>
      <c r="AI25" s="245">
        <v>-9.1570030048941601E-3</v>
      </c>
      <c r="AJ25" s="50">
        <v>-1.4521132334525131E-2</v>
      </c>
      <c r="AK25" s="51">
        <f>IFERROR(AK21/AK8,0)</f>
        <v>0</v>
      </c>
      <c r="AL25" s="245">
        <v>-1.230347988193355E-2</v>
      </c>
      <c r="AM25" s="50">
        <v>-1.8049688175417911E-2</v>
      </c>
      <c r="AN25" s="51">
        <f>IFERROR(AN21/AN8,0)</f>
        <v>0</v>
      </c>
      <c r="AO25" s="245">
        <v>-1.6629911622331552E-2</v>
      </c>
      <c r="AP25" s="50">
        <v>-1.506934273938889E-2</v>
      </c>
      <c r="AQ25" s="51">
        <f t="shared" ref="AQ25:BI25" si="32">IFERROR(AQ21/AQ8,0)</f>
        <v>0</v>
      </c>
      <c r="AR25" s="245">
        <f t="shared" ca="1" si="32"/>
        <v>-1.681561050989587E-2</v>
      </c>
      <c r="AS25" s="50">
        <f t="shared" ca="1" si="32"/>
        <v>-1.8827902771722176E-2</v>
      </c>
      <c r="AT25" s="51">
        <f t="shared" ca="1" si="32"/>
        <v>-1.3866921268408973E-2</v>
      </c>
      <c r="AU25" s="245">
        <f t="shared" si="32"/>
        <v>-1.5144312504735566E-2</v>
      </c>
      <c r="AV25" s="50">
        <f t="shared" si="32"/>
        <v>-1.7805409394999794E-2</v>
      </c>
      <c r="AW25" s="51">
        <f t="shared" si="32"/>
        <v>-1.3247418095186324E-2</v>
      </c>
      <c r="AX25" s="245">
        <f t="shared" si="32"/>
        <v>-1.625076545062101E-2</v>
      </c>
      <c r="AY25" s="50">
        <f t="shared" si="32"/>
        <v>-1.867812431963355E-2</v>
      </c>
      <c r="AZ25" s="51">
        <f t="shared" si="32"/>
        <v>-1.3430743495220556E-2</v>
      </c>
      <c r="BA25" s="245">
        <f t="shared" si="32"/>
        <v>-1.7242014032407722E-2</v>
      </c>
      <c r="BB25" s="50">
        <f t="shared" si="32"/>
        <v>-1.8965411217462137E-2</v>
      </c>
      <c r="BC25" s="51">
        <f t="shared" si="32"/>
        <v>-1.4318511766942901E-2</v>
      </c>
      <c r="BD25" s="245">
        <f t="shared" si="32"/>
        <v>-1.5123395709269832E-2</v>
      </c>
      <c r="BE25" s="50">
        <f t="shared" si="32"/>
        <v>-1.7960789182544058E-2</v>
      </c>
      <c r="BF25" s="51">
        <f t="shared" si="32"/>
        <v>0</v>
      </c>
      <c r="BG25" s="245">
        <f t="shared" si="32"/>
        <v>-1.271193961399527E-2</v>
      </c>
      <c r="BH25" s="50">
        <f t="shared" si="32"/>
        <v>-1.5859267983754526E-2</v>
      </c>
      <c r="BI25" s="51">
        <f t="shared" si="32"/>
        <v>0</v>
      </c>
      <c r="BK25" s="432">
        <f t="shared" si="2"/>
        <v>-0.21475737129230693</v>
      </c>
      <c r="BL25" s="432">
        <f t="shared" si="3"/>
        <v>-0.19695196189730713</v>
      </c>
      <c r="BM25" s="432">
        <f t="shared" si="4"/>
        <v>-7.0333159010709814E-2</v>
      </c>
      <c r="BN25" s="432">
        <f t="shared" ca="1" si="5"/>
        <v>-5.6466237742300841E-2</v>
      </c>
    </row>
    <row r="26" spans="1:70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32">
        <f t="shared" si="2"/>
        <v>0</v>
      </c>
      <c r="BL26" s="432">
        <f t="shared" si="3"/>
        <v>0</v>
      </c>
      <c r="BM26" s="432">
        <f t="shared" si="4"/>
        <v>0</v>
      </c>
      <c r="BN26" s="432">
        <f t="shared" si="5"/>
        <v>0</v>
      </c>
    </row>
    <row r="27" spans="1:70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f t="shared" ref="H27:AM27" si="33">SUM(H28:H30)</f>
        <v>-59027.4682617363</v>
      </c>
      <c r="I27" s="42">
        <f t="shared" si="33"/>
        <v>-82275.791835062104</v>
      </c>
      <c r="J27" s="43">
        <f t="shared" si="33"/>
        <v>-69148.088940000001</v>
      </c>
      <c r="K27" s="244">
        <f t="shared" si="33"/>
        <v>-59490.545775787061</v>
      </c>
      <c r="L27" s="42">
        <f t="shared" si="33"/>
        <v>-83733.964208029007</v>
      </c>
      <c r="M27" s="43">
        <f t="shared" si="33"/>
        <v>-60563.799760000002</v>
      </c>
      <c r="N27" s="244">
        <f t="shared" si="33"/>
        <v>-59992.188953336517</v>
      </c>
      <c r="O27" s="42">
        <f t="shared" si="33"/>
        <v>-95190.471375627298</v>
      </c>
      <c r="P27" s="43">
        <f t="shared" si="33"/>
        <v>-129279.92741</v>
      </c>
      <c r="Q27" s="244">
        <f t="shared" si="33"/>
        <v>-59643.415643358967</v>
      </c>
      <c r="R27" s="42">
        <f t="shared" si="33"/>
        <v>-89948.119719161768</v>
      </c>
      <c r="S27" s="43">
        <f t="shared" si="33"/>
        <v>-72320.958399999989</v>
      </c>
      <c r="T27" s="244">
        <f t="shared" si="33"/>
        <v>-78169.257155686675</v>
      </c>
      <c r="U27" s="42">
        <f t="shared" si="33"/>
        <v>-102414.64924982665</v>
      </c>
      <c r="V27" s="43">
        <f t="shared" si="33"/>
        <v>-108415.01154599998</v>
      </c>
      <c r="W27" s="244">
        <f t="shared" si="33"/>
        <v>-66723.657873343007</v>
      </c>
      <c r="X27" s="42">
        <f t="shared" si="33"/>
        <v>-91457.247963466914</v>
      </c>
      <c r="Y27" s="43">
        <f t="shared" si="33"/>
        <v>-64472.77104</v>
      </c>
      <c r="Z27" s="244">
        <f t="shared" si="33"/>
        <v>-90060.746636033291</v>
      </c>
      <c r="AA27" s="42">
        <f t="shared" si="33"/>
        <v>-123811.93040430659</v>
      </c>
      <c r="AB27" s="43">
        <f t="shared" si="33"/>
        <v>-22529.688320000001</v>
      </c>
      <c r="AC27" s="244">
        <f t="shared" si="33"/>
        <v>-83489.08828071969</v>
      </c>
      <c r="AD27" s="42">
        <f t="shared" si="33"/>
        <v>-104781.08103801074</v>
      </c>
      <c r="AE27" s="43">
        <f t="shared" si="33"/>
        <v>-86.5</v>
      </c>
      <c r="AF27" s="244">
        <f t="shared" si="33"/>
        <v>-78734.358486551442</v>
      </c>
      <c r="AG27" s="42">
        <f t="shared" si="33"/>
        <v>-96817.884444269584</v>
      </c>
      <c r="AH27" s="43">
        <f t="shared" si="33"/>
        <v>0</v>
      </c>
      <c r="AI27" s="244">
        <f t="shared" si="33"/>
        <v>-67946.283174953816</v>
      </c>
      <c r="AJ27" s="42">
        <f t="shared" si="33"/>
        <v>-105144.75273297277</v>
      </c>
      <c r="AK27" s="43">
        <f t="shared" si="33"/>
        <v>0</v>
      </c>
      <c r="AL27" s="244">
        <f t="shared" si="33"/>
        <v>-75836.285002232355</v>
      </c>
      <c r="AM27" s="42">
        <f t="shared" si="33"/>
        <v>-102060.15454664006</v>
      </c>
      <c r="AN27" s="43">
        <f t="shared" ref="AN27:BI27" si="34">SUM(AN28:AN30)</f>
        <v>0</v>
      </c>
      <c r="AO27" s="244">
        <f t="shared" si="34"/>
        <v>-74076.192797296026</v>
      </c>
      <c r="AP27" s="42">
        <f t="shared" si="34"/>
        <v>-112740.95808827145</v>
      </c>
      <c r="AQ27" s="43">
        <f t="shared" si="34"/>
        <v>0</v>
      </c>
      <c r="AR27" s="244">
        <f t="shared" ca="1" si="34"/>
        <v>-383046.53366324853</v>
      </c>
      <c r="AS27" s="42">
        <f t="shared" ca="1" si="34"/>
        <v>-545020.24435117375</v>
      </c>
      <c r="AT27" s="43">
        <f t="shared" ca="1" si="34"/>
        <v>-504200.557096</v>
      </c>
      <c r="AU27" s="244">
        <f t="shared" si="34"/>
        <v>-853189.48804103513</v>
      </c>
      <c r="AV27" s="42">
        <f t="shared" si="34"/>
        <v>-1190377.0056056448</v>
      </c>
      <c r="AW27" s="43">
        <f t="shared" si="34"/>
        <v>-526816.74541600002</v>
      </c>
      <c r="AX27" s="244">
        <f t="shared" si="34"/>
        <v>-178510.20299085989</v>
      </c>
      <c r="AY27" s="42">
        <f t="shared" si="34"/>
        <v>-261200.22741871842</v>
      </c>
      <c r="AZ27" s="43">
        <f t="shared" si="34"/>
        <v>-258991.81611000004</v>
      </c>
      <c r="BA27" s="244">
        <f t="shared" si="34"/>
        <v>-204536.33067238866</v>
      </c>
      <c r="BB27" s="42">
        <f t="shared" si="34"/>
        <v>-283820.01693245536</v>
      </c>
      <c r="BC27" s="43">
        <f t="shared" si="34"/>
        <v>-245208.74098599999</v>
      </c>
      <c r="BD27" s="244">
        <f t="shared" si="34"/>
        <v>-252284.19340330441</v>
      </c>
      <c r="BE27" s="42">
        <f t="shared" si="34"/>
        <v>-325410.89588658692</v>
      </c>
      <c r="BF27" s="43">
        <f t="shared" si="34"/>
        <v>-22616.188320000001</v>
      </c>
      <c r="BG27" s="244">
        <f t="shared" si="34"/>
        <v>-217858.7609744822</v>
      </c>
      <c r="BH27" s="42">
        <f t="shared" si="34"/>
        <v>-319945.86536788428</v>
      </c>
      <c r="BI27" s="43">
        <f t="shared" si="34"/>
        <v>0</v>
      </c>
      <c r="BK27" s="432">
        <f t="shared" si="2"/>
        <v>-1190377.005605645</v>
      </c>
      <c r="BL27" s="432">
        <f t="shared" si="3"/>
        <v>0</v>
      </c>
      <c r="BM27" s="432">
        <f t="shared" si="4"/>
        <v>-439727.78605599998</v>
      </c>
      <c r="BN27" s="432">
        <f t="shared" ca="1" si="5"/>
        <v>64472.771040000021</v>
      </c>
    </row>
    <row r="28" spans="1:70" s="29" customFormat="1" hidden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-31391.448261736299</v>
      </c>
      <c r="I28" s="27">
        <v>-38107.459300380811</v>
      </c>
      <c r="J28" s="28">
        <f>-Fiscal!D21-Fiscal!D22</f>
        <v>-32145.898940000003</v>
      </c>
      <c r="K28" s="241">
        <v>-30183.765775787058</v>
      </c>
      <c r="L28" s="27">
        <v>-38788.354289036994</v>
      </c>
      <c r="M28" s="28">
        <f>-Fiscal!E21-Fiscal!E22</f>
        <v>-28254.439760000001</v>
      </c>
      <c r="N28" s="241">
        <v>-31109.53895333652</v>
      </c>
      <c r="O28" s="27">
        <v>-44137.981303331297</v>
      </c>
      <c r="P28" s="28">
        <f>-Fiscal!F21-Fiscal!F22</f>
        <v>-59129.574410000001</v>
      </c>
      <c r="Q28" s="241">
        <v>-35947.645643358963</v>
      </c>
      <c r="R28" s="27">
        <v>-41690.060167369782</v>
      </c>
      <c r="S28" s="28">
        <f>-Fiscal!H21-Fiscal!H22</f>
        <v>-33762.558399999994</v>
      </c>
      <c r="T28" s="241">
        <v>-47508.587155686677</v>
      </c>
      <c r="U28" s="27">
        <v>-47511.31809320263</v>
      </c>
      <c r="V28" s="28">
        <f>-Fiscal!I22-Fiscal!I21</f>
        <v>-50115.434545999989</v>
      </c>
      <c r="W28" s="241">
        <v>-37747.457873343003</v>
      </c>
      <c r="X28" s="27">
        <v>-42394.749049038917</v>
      </c>
      <c r="Y28" s="28">
        <f>-Fiscal!J22-Fiscal!J21</f>
        <v>-30101.731039999999</v>
      </c>
      <c r="Z28" s="241">
        <v>-50284.676636033291</v>
      </c>
      <c r="AA28" s="27">
        <v>-57043.630615230577</v>
      </c>
      <c r="AB28" s="28">
        <f>-Fiscal!L22-Fiscal!L21</f>
        <v>-10516.36832</v>
      </c>
      <c r="AC28" s="241">
        <v>-48005.338280719698</v>
      </c>
      <c r="AD28" s="27">
        <v>-48616.325687258752</v>
      </c>
      <c r="AE28" s="28">
        <f>-Fiscal!M22-Fiscal!M21</f>
        <v>-36.5</v>
      </c>
      <c r="AF28" s="241">
        <v>-41817.598486551433</v>
      </c>
      <c r="AG28" s="27">
        <v>-44897.903397217568</v>
      </c>
      <c r="AH28" s="28">
        <f>-Fiscal!N22-Fiscal!N21</f>
        <v>0</v>
      </c>
      <c r="AI28" s="241">
        <v>-36742.013174953812</v>
      </c>
      <c r="AJ28" s="27">
        <v>-48303.626542688777</v>
      </c>
      <c r="AK28" s="28">
        <f>-Fiscal!P22-Fiscal!P21</f>
        <v>0</v>
      </c>
      <c r="AL28" s="241">
        <v>-42079.305002232359</v>
      </c>
      <c r="AM28" s="27">
        <v>-47229.048711544077</v>
      </c>
      <c r="AN28" s="28">
        <f>-Fiscal!Q22-Fiscal!Q21</f>
        <v>0</v>
      </c>
      <c r="AO28" s="241">
        <v>-40085.261797296029</v>
      </c>
      <c r="AP28" s="27">
        <v>-51850.681921815463</v>
      </c>
      <c r="AQ28" s="28">
        <f>-Fiscal!R22-Fiscal!R21</f>
        <v>0</v>
      </c>
      <c r="AR28" s="241">
        <f ca="1">SUMIFS($H28:$AO28,$H$5:$AO$5,"&lt;"&amp;MONTH(TODAY()),$H$6:$AO$6,"REAL 25")</f>
        <v>-213888.44366324853</v>
      </c>
      <c r="AS28" s="27">
        <f ca="1">SUMIFS($I28:$AP28,$I$5:$AP$5,"&lt;"&amp;MONTH(TODAY()),$I$6:$AP$6,"ORÇADO ")</f>
        <v>-252629.92220236044</v>
      </c>
      <c r="AT28" s="28">
        <f ca="1">SUMIFS($J28:$AQ28,$J$5:$AQ$5,"&lt;"&amp;MONTH(TODAY()),$J$6:$AQ$6,"REAL 26")</f>
        <v>-233509.63709599996</v>
      </c>
      <c r="AU28" s="241">
        <f t="shared" ref="AU28:AW30" si="35">SUM(H28,K28,N28,Q28,T28,W28,Z28,AC28,AF28,AI28,AL28,AO28)</f>
        <v>-472902.63704103522</v>
      </c>
      <c r="AV28" s="27">
        <f t="shared" si="35"/>
        <v>-550571.13907811558</v>
      </c>
      <c r="AW28" s="28">
        <f t="shared" si="35"/>
        <v>-244062.50541599997</v>
      </c>
      <c r="AX28" s="241">
        <f t="shared" ref="AX28:AZ30" si="36">SUM(H28,K28,N28)</f>
        <v>-92684.752990859881</v>
      </c>
      <c r="AY28" s="27">
        <f t="shared" si="36"/>
        <v>-121033.79489274911</v>
      </c>
      <c r="AZ28" s="28">
        <f t="shared" si="36"/>
        <v>-119529.91311000001</v>
      </c>
      <c r="BA28" s="241">
        <f t="shared" ref="BA28:BC30" si="37">SUM(Q28,T28,W28)</f>
        <v>-121203.69067238865</v>
      </c>
      <c r="BB28" s="27">
        <f t="shared" si="37"/>
        <v>-131596.12730961133</v>
      </c>
      <c r="BC28" s="28">
        <f t="shared" si="37"/>
        <v>-113979.72398599998</v>
      </c>
      <c r="BD28" s="241">
        <f t="shared" ref="BD28:BF30" si="38">SUM(Z28,AC28,AF28)</f>
        <v>-140107.61340330442</v>
      </c>
      <c r="BE28" s="27">
        <f t="shared" si="38"/>
        <v>-150557.8596997069</v>
      </c>
      <c r="BF28" s="28">
        <f t="shared" si="38"/>
        <v>-10552.86832</v>
      </c>
      <c r="BG28" s="241">
        <f t="shared" ref="BG28:BI30" si="39">SUM(AI28,AL28,AO28)</f>
        <v>-118906.5799744822</v>
      </c>
      <c r="BH28" s="27">
        <f t="shared" si="39"/>
        <v>-147383.35717604833</v>
      </c>
      <c r="BI28" s="28">
        <f t="shared" si="39"/>
        <v>0</v>
      </c>
      <c r="BK28" s="432">
        <f t="shared" si="2"/>
        <v>-550571.13907811558</v>
      </c>
      <c r="BL28" s="432">
        <f t="shared" si="3"/>
        <v>0</v>
      </c>
      <c r="BM28" s="432">
        <f t="shared" si="4"/>
        <v>-203407.90605599998</v>
      </c>
      <c r="BN28" s="432">
        <f t="shared" ca="1" si="5"/>
        <v>30101.731039999984</v>
      </c>
    </row>
    <row r="29" spans="1:70" s="29" customFormat="1" hidden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-27586.02</v>
      </c>
      <c r="I29" s="27">
        <v>-40168.332534681293</v>
      </c>
      <c r="J29" s="28">
        <f>-Fiscal!D23</f>
        <v>-35166.44</v>
      </c>
      <c r="K29" s="241">
        <v>-29306.78</v>
      </c>
      <c r="L29" s="27">
        <v>-40945.609918992013</v>
      </c>
      <c r="M29" s="28">
        <f>-Fiscal!E23</f>
        <v>-31976.760000000002</v>
      </c>
      <c r="N29" s="241">
        <v>-28130.55</v>
      </c>
      <c r="O29" s="27">
        <v>-47052.490072296001</v>
      </c>
      <c r="P29" s="28">
        <f>-Fiscal!F23</f>
        <v>-54245.32</v>
      </c>
      <c r="Q29" s="241">
        <v>-23695.77</v>
      </c>
      <c r="R29" s="27">
        <v>-44258.059551791986</v>
      </c>
      <c r="S29" s="28">
        <f>-Fiscal!H23</f>
        <v>-38458.399999999994</v>
      </c>
      <c r="T29" s="241">
        <v>-30333.17</v>
      </c>
      <c r="U29" s="27">
        <v>-50903.331156624008</v>
      </c>
      <c r="V29" s="28">
        <f>-Fiscal!I23</f>
        <v>-51758.515999999996</v>
      </c>
      <c r="W29" s="241">
        <v>-28926.2</v>
      </c>
      <c r="X29" s="27">
        <v>-45062.498914427997</v>
      </c>
      <c r="Y29" s="28">
        <f>-Fiscal!J23</f>
        <v>-34321.040000000001</v>
      </c>
      <c r="Z29" s="241">
        <v>-30062.07</v>
      </c>
      <c r="AA29" s="27">
        <v>-56868.299789076009</v>
      </c>
      <c r="AB29" s="28">
        <f>-Fiscal!L23</f>
        <v>-11963.32</v>
      </c>
      <c r="AC29" s="241">
        <v>-35308.800000000003</v>
      </c>
      <c r="AD29" s="27">
        <v>-52164.755350751999</v>
      </c>
      <c r="AE29" s="28">
        <f>-Fiscal!M23</f>
        <v>0</v>
      </c>
      <c r="AF29" s="241">
        <v>-34540.660000000003</v>
      </c>
      <c r="AG29" s="27">
        <v>-47919.981047052017</v>
      </c>
      <c r="AH29" s="28">
        <f>-Fiscal!N23</f>
        <v>0</v>
      </c>
      <c r="AI29" s="241">
        <v>-23624.92</v>
      </c>
      <c r="AJ29" s="27">
        <v>-46641.126190283998</v>
      </c>
      <c r="AK29" s="28">
        <f>-Fiscal!P23</f>
        <v>0</v>
      </c>
      <c r="AL29" s="241">
        <v>-31143.53</v>
      </c>
      <c r="AM29" s="27">
        <v>-49331.105835095979</v>
      </c>
      <c r="AN29" s="28">
        <f>-Fiscal!Q23</f>
        <v>0</v>
      </c>
      <c r="AO29" s="241">
        <v>-22695.87</v>
      </c>
      <c r="AP29" s="27">
        <v>-50690.276166455988</v>
      </c>
      <c r="AQ29" s="28">
        <f>-Fiscal!R23</f>
        <v>0</v>
      </c>
      <c r="AR29" s="241">
        <f ca="1">SUMIFS($H29:$AO29,$H$5:$AO$5,"&lt;"&amp;MONTH(TODAY()),$H$6:$AO$6,"REAL 25")</f>
        <v>-167978.49000000002</v>
      </c>
      <c r="AS29" s="27">
        <f ca="1">SUMIFS($I29:$AP29,$I$5:$AP$5,"&lt;"&amp;MONTH(TODAY()),$I$6:$AP$6,"ORÇADO ")</f>
        <v>-268390.32214881328</v>
      </c>
      <c r="AT29" s="28">
        <f ca="1">SUMIFS($J29:$AQ29,$J$5:$AQ$5,"&lt;"&amp;MONTH(TODAY()),$J$6:$AQ$6,"REAL 26")</f>
        <v>-245926.47600000002</v>
      </c>
      <c r="AU29" s="241">
        <f t="shared" si="35"/>
        <v>-345354.33999999997</v>
      </c>
      <c r="AV29" s="27">
        <f t="shared" si="35"/>
        <v>-572005.8665275292</v>
      </c>
      <c r="AW29" s="28">
        <f t="shared" si="35"/>
        <v>-257889.79600000003</v>
      </c>
      <c r="AX29" s="241">
        <f t="shared" si="36"/>
        <v>-85023.35</v>
      </c>
      <c r="AY29" s="27">
        <f t="shared" si="36"/>
        <v>-128166.43252596931</v>
      </c>
      <c r="AZ29" s="28">
        <f t="shared" si="36"/>
        <v>-121388.52000000002</v>
      </c>
      <c r="BA29" s="241">
        <f t="shared" si="37"/>
        <v>-82955.14</v>
      </c>
      <c r="BB29" s="27">
        <f t="shared" si="37"/>
        <v>-140223.889622844</v>
      </c>
      <c r="BC29" s="28">
        <f t="shared" si="37"/>
        <v>-124537.95600000001</v>
      </c>
      <c r="BD29" s="241">
        <f t="shared" si="38"/>
        <v>-99911.53</v>
      </c>
      <c r="BE29" s="27">
        <f t="shared" si="38"/>
        <v>-156953.03618688002</v>
      </c>
      <c r="BF29" s="28">
        <f t="shared" si="38"/>
        <v>-11963.32</v>
      </c>
      <c r="BG29" s="241">
        <f t="shared" si="39"/>
        <v>-77464.319999999992</v>
      </c>
      <c r="BH29" s="27">
        <f t="shared" si="39"/>
        <v>-146662.50819183598</v>
      </c>
      <c r="BI29" s="28">
        <f t="shared" si="39"/>
        <v>0</v>
      </c>
      <c r="BK29" s="432">
        <f t="shared" si="2"/>
        <v>-572005.8665275292</v>
      </c>
      <c r="BL29" s="432">
        <f t="shared" si="3"/>
        <v>0</v>
      </c>
      <c r="BM29" s="432">
        <f t="shared" si="4"/>
        <v>-211605.43600000002</v>
      </c>
      <c r="BN29" s="432">
        <f t="shared" ca="1" si="5"/>
        <v>34321.040000000008</v>
      </c>
    </row>
    <row r="30" spans="1:70" s="29" customFormat="1" hidden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-50</v>
      </c>
      <c r="I30" s="27">
        <v>-4000</v>
      </c>
      <c r="J30" s="28">
        <f>-Fiscal!D20</f>
        <v>-1835.75</v>
      </c>
      <c r="K30" s="241">
        <v>0</v>
      </c>
      <c r="L30" s="27">
        <v>-4000</v>
      </c>
      <c r="M30" s="28">
        <f>-Fiscal!E20</f>
        <v>-332.6</v>
      </c>
      <c r="N30" s="241">
        <v>-752.1</v>
      </c>
      <c r="O30" s="27">
        <v>-4000</v>
      </c>
      <c r="P30" s="28">
        <f>-Fiscal!F20</f>
        <v>-15905.033000000003</v>
      </c>
      <c r="Q30" s="241">
        <v>0</v>
      </c>
      <c r="R30" s="27">
        <v>-4000</v>
      </c>
      <c r="S30" s="28">
        <f>-Fiscal!H20</f>
        <v>-100</v>
      </c>
      <c r="T30" s="241">
        <v>-327.5</v>
      </c>
      <c r="U30" s="27">
        <v>-4000</v>
      </c>
      <c r="V30" s="28">
        <f>-Fiscal!I20</f>
        <v>-6541.0610000000006</v>
      </c>
      <c r="W30" s="241">
        <v>-50</v>
      </c>
      <c r="X30" s="27">
        <v>-4000</v>
      </c>
      <c r="Y30" s="28">
        <f>-Fiscal!J20</f>
        <v>-50</v>
      </c>
      <c r="Z30" s="241">
        <v>-9714</v>
      </c>
      <c r="AA30" s="27">
        <v>-9900</v>
      </c>
      <c r="AB30" s="28">
        <f>-Fiscal!L20</f>
        <v>-50</v>
      </c>
      <c r="AC30" s="241">
        <v>-174.95</v>
      </c>
      <c r="AD30" s="27">
        <v>-4000</v>
      </c>
      <c r="AE30" s="28">
        <f>-Fiscal!M20</f>
        <v>-50</v>
      </c>
      <c r="AF30" s="241">
        <v>-2376.1</v>
      </c>
      <c r="AG30" s="27">
        <v>-4000</v>
      </c>
      <c r="AH30" s="28">
        <f>-Fiscal!N20</f>
        <v>0</v>
      </c>
      <c r="AI30" s="241">
        <v>-7579.35</v>
      </c>
      <c r="AJ30" s="27">
        <v>-10200</v>
      </c>
      <c r="AK30" s="28">
        <f>-Fiscal!P20</f>
        <v>0</v>
      </c>
      <c r="AL30" s="241">
        <v>-2613.4499999999998</v>
      </c>
      <c r="AM30" s="27">
        <v>-5500</v>
      </c>
      <c r="AN30" s="28">
        <f>-Fiscal!Q20</f>
        <v>0</v>
      </c>
      <c r="AO30" s="241">
        <v>-11295.061</v>
      </c>
      <c r="AP30" s="27">
        <v>-10200</v>
      </c>
      <c r="AQ30" s="28">
        <f>-Fiscal!R20</f>
        <v>0</v>
      </c>
      <c r="AR30" s="241">
        <f ca="1">SUMIFS($H30:$AO30,$H$5:$AO$5,"&lt;"&amp;MONTH(TODAY()),$H$6:$AO$6,"REAL 25")</f>
        <v>-1179.5999999999999</v>
      </c>
      <c r="AS30" s="27">
        <f ca="1">SUMIFS($I30:$AP30,$I$5:$AP$5,"&lt;"&amp;MONTH(TODAY()),$I$6:$AP$6,"ORÇADO ")</f>
        <v>-24000</v>
      </c>
      <c r="AT30" s="28">
        <f ca="1">SUMIFS($J30:$AQ30,$J$5:$AQ$5,"&lt;"&amp;MONTH(TODAY()),$J$6:$AQ$6,"REAL 26")</f>
        <v>-24764.444000000003</v>
      </c>
      <c r="AU30" s="241">
        <f t="shared" si="35"/>
        <v>-34932.510999999999</v>
      </c>
      <c r="AV30" s="27">
        <f t="shared" si="35"/>
        <v>-67800</v>
      </c>
      <c r="AW30" s="28">
        <f t="shared" si="35"/>
        <v>-24864.444000000003</v>
      </c>
      <c r="AX30" s="241">
        <f t="shared" si="36"/>
        <v>-802.1</v>
      </c>
      <c r="AY30" s="27">
        <f t="shared" si="36"/>
        <v>-12000</v>
      </c>
      <c r="AZ30" s="28">
        <f t="shared" si="36"/>
        <v>-18073.383000000002</v>
      </c>
      <c r="BA30" s="241">
        <f t="shared" si="37"/>
        <v>-377.5</v>
      </c>
      <c r="BB30" s="27">
        <f t="shared" si="37"/>
        <v>-12000</v>
      </c>
      <c r="BC30" s="28">
        <f t="shared" si="37"/>
        <v>-6691.0610000000006</v>
      </c>
      <c r="BD30" s="241">
        <f t="shared" si="38"/>
        <v>-12265.050000000001</v>
      </c>
      <c r="BE30" s="27">
        <f t="shared" si="38"/>
        <v>-17900</v>
      </c>
      <c r="BF30" s="28">
        <f t="shared" si="38"/>
        <v>-100</v>
      </c>
      <c r="BG30" s="241">
        <f t="shared" si="39"/>
        <v>-21487.860999999997</v>
      </c>
      <c r="BH30" s="27">
        <f t="shared" si="39"/>
        <v>-25900</v>
      </c>
      <c r="BI30" s="28">
        <f t="shared" si="39"/>
        <v>0</v>
      </c>
      <c r="BK30" s="432">
        <f t="shared" si="2"/>
        <v>-67800</v>
      </c>
      <c r="BL30" s="432">
        <f t="shared" si="3"/>
        <v>0</v>
      </c>
      <c r="BM30" s="432">
        <f t="shared" si="4"/>
        <v>-24714.444000000003</v>
      </c>
      <c r="BN30" s="432">
        <f t="shared" ca="1" si="5"/>
        <v>50</v>
      </c>
    </row>
    <row r="31" spans="1:70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>
        <v>-2.308078614207619E-2</v>
      </c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32">
        <f t="shared" si="2"/>
        <v>0</v>
      </c>
      <c r="BL31" s="432">
        <f t="shared" si="3"/>
        <v>0</v>
      </c>
      <c r="BM31" s="432">
        <f t="shared" si="4"/>
        <v>0</v>
      </c>
      <c r="BN31" s="432">
        <f t="shared" si="5"/>
        <v>0</v>
      </c>
    </row>
    <row r="32" spans="1:70" x14ac:dyDescent="0.3">
      <c r="A32" s="58" t="s">
        <v>52</v>
      </c>
      <c r="B32" s="59"/>
      <c r="C32" s="60"/>
      <c r="D32" s="61"/>
      <c r="E32" s="62"/>
      <c r="F32" s="63"/>
      <c r="G32" s="59"/>
      <c r="H32" s="248">
        <f t="shared" ref="H32:AM32" si="40">SUM(H27,H21,H8)</f>
        <v>801012.21014199802</v>
      </c>
      <c r="I32" s="64">
        <f t="shared" si="40"/>
        <v>1089176.0642716622</v>
      </c>
      <c r="J32" s="65">
        <f t="shared" si="40"/>
        <v>923468.55105999997</v>
      </c>
      <c r="K32" s="248">
        <f t="shared" si="40"/>
        <v>767461.94123207766</v>
      </c>
      <c r="L32" s="64">
        <f t="shared" si="40"/>
        <v>1109067.1471104866</v>
      </c>
      <c r="M32" s="65">
        <f t="shared" si="40"/>
        <v>814023.80024000001</v>
      </c>
      <c r="N32" s="248">
        <f t="shared" si="40"/>
        <v>813698.94675451354</v>
      </c>
      <c r="O32" s="64">
        <f t="shared" si="40"/>
        <v>1265346.5673896007</v>
      </c>
      <c r="P32" s="65">
        <f t="shared" si="40"/>
        <v>1627955.2025900004</v>
      </c>
      <c r="Q32" s="248">
        <f t="shared" si="40"/>
        <v>925223.58828428388</v>
      </c>
      <c r="R32" s="64">
        <f t="shared" si="40"/>
        <v>1193835.096590824</v>
      </c>
      <c r="S32" s="65">
        <f t="shared" si="40"/>
        <v>979781.15159999987</v>
      </c>
      <c r="T32" s="248">
        <f t="shared" si="40"/>
        <v>1240565.8703973729</v>
      </c>
      <c r="U32" s="64">
        <f t="shared" si="40"/>
        <v>1363892.3382477658</v>
      </c>
      <c r="V32" s="65">
        <f t="shared" si="40"/>
        <v>1399844.5784539999</v>
      </c>
      <c r="W32" s="248">
        <f t="shared" si="40"/>
        <v>1018323.2701634517</v>
      </c>
      <c r="X32" s="64">
        <f t="shared" si="40"/>
        <v>1214421.2738346066</v>
      </c>
      <c r="Y32" s="65">
        <f t="shared" si="40"/>
        <v>872753.09896000009</v>
      </c>
      <c r="Z32" s="248">
        <f t="shared" si="40"/>
        <v>1589310.6269539199</v>
      </c>
      <c r="AA32" s="64">
        <f t="shared" si="40"/>
        <v>1606868.8099961248</v>
      </c>
      <c r="AB32" s="65">
        <f t="shared" si="40"/>
        <v>314208.66167999996</v>
      </c>
      <c r="AC32" s="248">
        <f t="shared" si="40"/>
        <v>1381506.6591362583</v>
      </c>
      <c r="AD32" s="64">
        <f t="shared" si="40"/>
        <v>1396173.0833804042</v>
      </c>
      <c r="AE32" s="65">
        <f t="shared" si="40"/>
        <v>913.5</v>
      </c>
      <c r="AF32" s="248">
        <f t="shared" si="40"/>
        <v>1162131.2712819807</v>
      </c>
      <c r="AG32" s="64">
        <f t="shared" si="40"/>
        <v>1287546.2803737968</v>
      </c>
      <c r="AH32" s="65">
        <f t="shared" si="40"/>
        <v>0</v>
      </c>
      <c r="AI32" s="248">
        <f t="shared" si="40"/>
        <v>1298024.2147689862</v>
      </c>
      <c r="AJ32" s="64">
        <f t="shared" si="40"/>
        <v>1349741.1238331101</v>
      </c>
      <c r="AK32" s="65">
        <f t="shared" si="40"/>
        <v>0</v>
      </c>
      <c r="AL32" s="248">
        <f t="shared" si="40"/>
        <v>1256889.3862918047</v>
      </c>
      <c r="AM32" s="64">
        <f t="shared" si="40"/>
        <v>1346622.8862439326</v>
      </c>
      <c r="AN32" s="65">
        <f t="shared" ref="AN32:BI32" si="41">SUM(AN27,AN21,AN8)</f>
        <v>0</v>
      </c>
      <c r="AO32" s="248">
        <f t="shared" si="41"/>
        <v>1294309.1478135539</v>
      </c>
      <c r="AP32" s="64">
        <f t="shared" si="41"/>
        <v>1453361.7607236155</v>
      </c>
      <c r="AQ32" s="65">
        <f t="shared" si="41"/>
        <v>0</v>
      </c>
      <c r="AR32" s="248">
        <f t="shared" ca="1" si="41"/>
        <v>5566285.8269736972</v>
      </c>
      <c r="AS32" s="64">
        <f t="shared" ca="1" si="41"/>
        <v>7235738.4874449456</v>
      </c>
      <c r="AT32" s="65">
        <f t="shared" ca="1" si="41"/>
        <v>6617826.3829039996</v>
      </c>
      <c r="AU32" s="248">
        <f t="shared" si="41"/>
        <v>13548457.133220203</v>
      </c>
      <c r="AV32" s="64">
        <f t="shared" si="41"/>
        <v>15676052.431995928</v>
      </c>
      <c r="AW32" s="65">
        <f t="shared" si="41"/>
        <v>6932948.5445839996</v>
      </c>
      <c r="AX32" s="248">
        <f t="shared" si="41"/>
        <v>2382173.0981285889</v>
      </c>
      <c r="AY32" s="64">
        <f t="shared" si="41"/>
        <v>3463589.7787717497</v>
      </c>
      <c r="AZ32" s="65">
        <f t="shared" si="41"/>
        <v>3365447.5538900001</v>
      </c>
      <c r="BA32" s="248">
        <f t="shared" si="41"/>
        <v>3184112.7288451083</v>
      </c>
      <c r="BB32" s="64">
        <f t="shared" si="41"/>
        <v>3772148.7086731968</v>
      </c>
      <c r="BC32" s="65">
        <f t="shared" si="41"/>
        <v>3252378.829014</v>
      </c>
      <c r="BD32" s="248">
        <f t="shared" si="41"/>
        <v>4132948.5573721584</v>
      </c>
      <c r="BE32" s="64">
        <f t="shared" si="41"/>
        <v>4290588.173750326</v>
      </c>
      <c r="BF32" s="65">
        <f t="shared" si="41"/>
        <v>315122.16167999996</v>
      </c>
      <c r="BG32" s="248">
        <f t="shared" si="41"/>
        <v>3849222.7488743449</v>
      </c>
      <c r="BH32" s="64">
        <f t="shared" si="41"/>
        <v>4149725.770800658</v>
      </c>
      <c r="BI32" s="65">
        <f t="shared" si="41"/>
        <v>0</v>
      </c>
      <c r="BK32" s="432">
        <f t="shared" si="2"/>
        <v>15676052.43199593</v>
      </c>
      <c r="BL32" s="432">
        <f t="shared" si="3"/>
        <v>0</v>
      </c>
      <c r="BM32" s="432">
        <f t="shared" si="4"/>
        <v>5745073.2839439996</v>
      </c>
      <c r="BN32" s="432">
        <f t="shared" ca="1" si="5"/>
        <v>-872753.09896000009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32">
        <f t="shared" si="2"/>
        <v>0</v>
      </c>
      <c r="BL33" s="432">
        <f t="shared" si="3"/>
        <v>0</v>
      </c>
      <c r="BM33" s="432">
        <f t="shared" si="4"/>
        <v>0</v>
      </c>
      <c r="BN33" s="432">
        <f t="shared" si="5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47"/>
      <c r="G34" s="448"/>
      <c r="H34" s="251">
        <f t="shared" ref="H34:AM34" si="42">SUM(H35:H38)</f>
        <v>-240345.81000000003</v>
      </c>
      <c r="I34" s="67">
        <f t="shared" si="42"/>
        <v>-239888.08536493671</v>
      </c>
      <c r="J34" s="68">
        <f t="shared" si="42"/>
        <v>-222856.52000000011</v>
      </c>
      <c r="K34" s="251">
        <f t="shared" si="42"/>
        <v>-213124.58000000002</v>
      </c>
      <c r="L34" s="67">
        <f t="shared" si="42"/>
        <v>-244289.74605811201</v>
      </c>
      <c r="M34" s="68">
        <f t="shared" si="42"/>
        <v>-191384.04000000004</v>
      </c>
      <c r="N34" s="251">
        <f t="shared" si="42"/>
        <v>-212383.18000000008</v>
      </c>
      <c r="O34" s="67">
        <f t="shared" si="42"/>
        <v>-278872.52804985602</v>
      </c>
      <c r="P34" s="68">
        <f t="shared" si="42"/>
        <v>-275226.89</v>
      </c>
      <c r="Q34" s="251">
        <f t="shared" si="42"/>
        <v>-241309.33000000002</v>
      </c>
      <c r="R34" s="67">
        <f t="shared" si="42"/>
        <v>-263047.88779891201</v>
      </c>
      <c r="S34" s="68">
        <f t="shared" si="42"/>
        <v>-262118.3400000002</v>
      </c>
      <c r="T34" s="251">
        <f t="shared" si="42"/>
        <v>-340727.48</v>
      </c>
      <c r="U34" s="67">
        <f t="shared" si="42"/>
        <v>-300679.53823526402</v>
      </c>
      <c r="V34" s="68">
        <f t="shared" si="42"/>
        <v>-252167.30999999997</v>
      </c>
      <c r="W34" s="251">
        <f t="shared" si="42"/>
        <v>-242268.37000000014</v>
      </c>
      <c r="X34" s="67">
        <f t="shared" si="42"/>
        <v>-267603.36463900801</v>
      </c>
      <c r="Y34" s="68">
        <f t="shared" si="42"/>
        <v>-255718.85999999978</v>
      </c>
      <c r="Z34" s="251">
        <f t="shared" si="42"/>
        <v>-334403.42</v>
      </c>
      <c r="AA34" s="67">
        <f t="shared" si="42"/>
        <v>-352775.20329993602</v>
      </c>
      <c r="AB34" s="68">
        <f t="shared" si="42"/>
        <v>-336565.15</v>
      </c>
      <c r="AC34" s="251">
        <f t="shared" si="42"/>
        <v>-348664.7200000002</v>
      </c>
      <c r="AD34" s="67">
        <f t="shared" si="42"/>
        <v>-307822.884233472</v>
      </c>
      <c r="AE34" s="68">
        <f t="shared" si="42"/>
        <v>0</v>
      </c>
      <c r="AF34" s="251">
        <f t="shared" si="42"/>
        <v>-305161.81</v>
      </c>
      <c r="AG34" s="67">
        <f t="shared" si="42"/>
        <v>-283785.06121027202</v>
      </c>
      <c r="AH34" s="68">
        <f t="shared" si="42"/>
        <v>0</v>
      </c>
      <c r="AI34" s="251">
        <f t="shared" si="42"/>
        <v>-241030.66000000009</v>
      </c>
      <c r="AJ34" s="67">
        <f t="shared" si="42"/>
        <v>-295790.87190902402</v>
      </c>
      <c r="AK34" s="68">
        <f t="shared" si="42"/>
        <v>0</v>
      </c>
      <c r="AL34" s="251">
        <f t="shared" si="42"/>
        <v>-221379.73</v>
      </c>
      <c r="AM34" s="67">
        <f t="shared" si="42"/>
        <v>-296432.89147065597</v>
      </c>
      <c r="AN34" s="68">
        <f t="shared" ref="AN34:BI34" si="43">SUM(AN35:AN38)</f>
        <v>0</v>
      </c>
      <c r="AO34" s="251">
        <f t="shared" si="43"/>
        <v>-254997.53999999957</v>
      </c>
      <c r="AP34" s="67">
        <f t="shared" si="43"/>
        <v>-318720.88975161599</v>
      </c>
      <c r="AQ34" s="68">
        <f t="shared" si="43"/>
        <v>0</v>
      </c>
      <c r="AR34" s="251">
        <f t="shared" ca="1" si="43"/>
        <v>-1490158.7500000002</v>
      </c>
      <c r="AS34" s="67">
        <f t="shared" ca="1" si="43"/>
        <v>-1594381.1501460886</v>
      </c>
      <c r="AT34" s="68">
        <f t="shared" ca="1" si="43"/>
        <v>-1459471.9600000002</v>
      </c>
      <c r="AU34" s="251">
        <f t="shared" si="43"/>
        <v>-3195796.6300000004</v>
      </c>
      <c r="AV34" s="67">
        <f t="shared" si="43"/>
        <v>-3449708.9520210642</v>
      </c>
      <c r="AW34" s="68">
        <f t="shared" si="43"/>
        <v>-1796037.1100000003</v>
      </c>
      <c r="AX34" s="251">
        <f t="shared" si="43"/>
        <v>-665853.57000000007</v>
      </c>
      <c r="AY34" s="67">
        <f t="shared" si="43"/>
        <v>-763050.3594729047</v>
      </c>
      <c r="AZ34" s="68">
        <f t="shared" si="43"/>
        <v>-689467.45000000019</v>
      </c>
      <c r="BA34" s="251">
        <f t="shared" si="43"/>
        <v>-824305.18000000017</v>
      </c>
      <c r="BB34" s="67">
        <f t="shared" si="43"/>
        <v>-831330.79067318398</v>
      </c>
      <c r="BC34" s="68">
        <f t="shared" si="43"/>
        <v>-770004.50999999989</v>
      </c>
      <c r="BD34" s="251">
        <f t="shared" si="43"/>
        <v>-988229.95000000007</v>
      </c>
      <c r="BE34" s="67">
        <f t="shared" si="43"/>
        <v>-944383.14874367998</v>
      </c>
      <c r="BF34" s="68">
        <f t="shared" si="43"/>
        <v>-336565.15</v>
      </c>
      <c r="BG34" s="251">
        <f t="shared" si="43"/>
        <v>-717407.9299999997</v>
      </c>
      <c r="BH34" s="67">
        <f t="shared" si="43"/>
        <v>-910944.65313129604</v>
      </c>
      <c r="BI34" s="68">
        <f t="shared" si="43"/>
        <v>0</v>
      </c>
      <c r="BK34" s="432">
        <f t="shared" si="2"/>
        <v>-3449708.9520210647</v>
      </c>
      <c r="BL34" s="432">
        <f t="shared" si="3"/>
        <v>0</v>
      </c>
      <c r="BM34" s="432">
        <f t="shared" si="4"/>
        <v>-1203753.1000000003</v>
      </c>
      <c r="BN34" s="432">
        <f t="shared" ca="1" si="5"/>
        <v>255718.85999999987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55"/>
      <c r="G35" s="456"/>
      <c r="H35" s="241">
        <v>-143324.2399999999</v>
      </c>
      <c r="I35" s="27">
        <v>-137955.75620599571</v>
      </c>
      <c r="J35" s="28">
        <f>-CMV_Manual!D22+SUMIFS(Aut_Ajustes_Manuais!$G:$G,Aut_Ajustes_Manuais!$I:$I,DRE!H$4,Aut_Ajustes_Manuais!$F:$F,"Insumos - Alimentos")</f>
        <v>-129592.86000000002</v>
      </c>
      <c r="K35" s="241">
        <v>-124295.5900000001</v>
      </c>
      <c r="L35" s="27">
        <v>-140117.28601067999</v>
      </c>
      <c r="M35" s="28">
        <f>-CMV_Manual!E22+SUMIFS(Aut_Ajustes_Manuais!$G:$G,Aut_Ajustes_Manuais!$I:$I,DRE!K$4,Aut_Ajustes_Manuais!$F:$F,"Insumos - Alimentos")</f>
        <v>-100032.48000000001</v>
      </c>
      <c r="N35" s="241">
        <v>-129739.74</v>
      </c>
      <c r="O35" s="27">
        <v>-157099.90216734001</v>
      </c>
      <c r="P35" s="28">
        <f>-CMV_Manual!F22+SUMIFS(Aut_Ajustes_Manuais!$G:$G,Aut_Ajustes_Manuais!$I:$I,DRE!N$4,Aut_Ajustes_Manuais!$F:$F,"Insumos - Alimentos")</f>
        <v>-181282.30000000008</v>
      </c>
      <c r="Q35" s="241">
        <v>-134769.18000000011</v>
      </c>
      <c r="R35" s="27">
        <v>-149328.87347267999</v>
      </c>
      <c r="S35" s="28">
        <f>-CMV_Manual!G22+SUMIFS(Aut_Ajustes_Manuais!$G:$G,Aut_Ajustes_Manuais!$I:$I,DRE!Q$4,Aut_Ajustes_Manuais!$F:$F,"Insumos - Alimentos")</f>
        <v>-146505.15000000002</v>
      </c>
      <c r="T35" s="241">
        <v>-216653.75</v>
      </c>
      <c r="U35" s="27">
        <v>-167808.70181196</v>
      </c>
      <c r="V35" s="28">
        <f>-CMV_Manual!H22+SUMIFS(Aut_Ajustes_Manuais!$G:$G,Aut_Ajustes_Manuais!$I:$I,DRE!T$4,Aut_Ajustes_Manuais!$F:$F,"Insumos - Alimentos")</f>
        <v>-148337.79999999999</v>
      </c>
      <c r="W35" s="241">
        <v>-148684.87000000011</v>
      </c>
      <c r="X35" s="27">
        <v>-151565.93799236999</v>
      </c>
      <c r="Y35" s="28">
        <f>-CMV_Manual!I22+SUMIFS(Aut_Ajustes_Manuais!$G:$G,Aut_Ajustes_Manuais!$I:$I,DRE!W$4,Aut_Ajustes_Manuais!$F:$F,"Insumos - Alimentos")</f>
        <v>-164341.51999999999</v>
      </c>
      <c r="Z35" s="241">
        <v>-195024.2900000001</v>
      </c>
      <c r="AA35" s="27">
        <v>-223117.91233478999</v>
      </c>
      <c r="AB35" s="28">
        <f>-CMV_Manual!J22+SUMIFS(Aut_Ajustes_Manuais!$G:$G,Aut_Ajustes_Manuais!$I:$I,DRE!Z$4,Aut_Ajustes_Manuais!$F:$F,"Insumos - Alimentos")</f>
        <v>-130650.02999999997</v>
      </c>
      <c r="AC35" s="241">
        <v>-165528.42000000001</v>
      </c>
      <c r="AD35" s="27">
        <v>-171316.59493607999</v>
      </c>
      <c r="AE35" s="28">
        <f>-CMV_Manual!K22+SUMIFS(Aut_Ajustes_Manuais!$G:$G,Aut_Ajustes_Manuais!$I:$I,DRE!AC$4,Aut_Ajustes_Manuais!$F:$F,"Insumos - Alimentos")</f>
        <v>0</v>
      </c>
      <c r="AF35" s="241">
        <v>-201047.82</v>
      </c>
      <c r="AG35" s="27">
        <v>-159512.30684433001</v>
      </c>
      <c r="AH35" s="28">
        <f>-CMV_Manual!L22+SUMIFS(Aut_Ajustes_Manuais!$G:$G,Aut_Ajustes_Manuais!$I:$I,DRE!AF$4,Aut_Ajustes_Manuais!$F:$F,"Insumos - Alimentos")</f>
        <v>0</v>
      </c>
      <c r="AI35" s="241">
        <v>-137514.26</v>
      </c>
      <c r="AJ35" s="27">
        <v>-196646.05316961001</v>
      </c>
      <c r="AK35" s="28">
        <f>-CMV_Manual!M22+SUMIFS(Aut_Ajustes_Manuais!$G:$G,Aut_Ajustes_Manuais!$I:$I,DRE!AI$4,Aut_Ajustes_Manuais!$F:$F,"Insumos - Alimentos")</f>
        <v>0</v>
      </c>
      <c r="AL35" s="241">
        <v>-137516.35999999999</v>
      </c>
      <c r="AM35" s="27">
        <v>-173280.88420433999</v>
      </c>
      <c r="AN35" s="28">
        <f>-CMV_Manual!N22+SUMIFS(Aut_Ajustes_Manuais!$G:$G,Aut_Ajustes_Manuais!$I:$I,DRE!AL$4,Aut_Ajustes_Manuais!$F:$F,"Insumos - Alimentos")</f>
        <v>0</v>
      </c>
      <c r="AO35" s="241">
        <v>-117696.61999999989</v>
      </c>
      <c r="AP35" s="27">
        <v>-207906.32978874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-897467.37000000023</v>
      </c>
      <c r="AS35" s="27">
        <f ca="1">SUMIFS($I35:$AP35,$I$5:$AP$5,"&lt;"&amp;MONTH(TODAY()),$I$6:$AP$6,"ORÇADO ")</f>
        <v>-903876.45766102569</v>
      </c>
      <c r="AT35" s="28">
        <f ca="1">SUMIFS($J35:$AQ35,$J$5:$AQ$5,"&lt;"&amp;MONTH(TODAY()),$J$6:$AQ$6,"REAL 26")</f>
        <v>-870092.1100000001</v>
      </c>
      <c r="AU35" s="241">
        <f t="shared" ref="AU35:AW38" si="44">SUM(H35,K35,N35,Q35,T35,W35,Z35,AC35,AF35,AI35,AL35,AO35)</f>
        <v>-1851795.1400000004</v>
      </c>
      <c r="AV35" s="27">
        <f t="shared" si="44"/>
        <v>-2035656.5389389156</v>
      </c>
      <c r="AW35" s="28">
        <f t="shared" si="44"/>
        <v>-1000742.1400000001</v>
      </c>
      <c r="AX35" s="241">
        <f t="shared" ref="AX35:AZ38" si="45">SUM(H35,K35,N35)</f>
        <v>-397359.57</v>
      </c>
      <c r="AY35" s="27">
        <f t="shared" si="45"/>
        <v>-435172.94438401575</v>
      </c>
      <c r="AZ35" s="28">
        <f t="shared" si="45"/>
        <v>-410907.64000000013</v>
      </c>
      <c r="BA35" s="241">
        <f t="shared" ref="BA35:BC38" si="46">SUM(Q35,T35,W35)</f>
        <v>-500107.80000000022</v>
      </c>
      <c r="BB35" s="27">
        <f t="shared" si="46"/>
        <v>-468703.51327700994</v>
      </c>
      <c r="BC35" s="28">
        <f t="shared" si="46"/>
        <v>-459184.47</v>
      </c>
      <c r="BD35" s="241">
        <f t="shared" ref="BD35:BF38" si="47">SUM(Z35,AC35,AF35)</f>
        <v>-561600.53</v>
      </c>
      <c r="BE35" s="27">
        <f t="shared" si="47"/>
        <v>-553946.81411519996</v>
      </c>
      <c r="BF35" s="28">
        <f t="shared" si="47"/>
        <v>-130650.02999999997</v>
      </c>
      <c r="BG35" s="241">
        <f t="shared" ref="BG35:BI38" si="48">SUM(AI35,AL35,AO35)</f>
        <v>-392727.23999999987</v>
      </c>
      <c r="BH35" s="27">
        <f t="shared" si="48"/>
        <v>-577833.26716269006</v>
      </c>
      <c r="BI35" s="28">
        <f t="shared" si="48"/>
        <v>0</v>
      </c>
      <c r="BK35" s="432">
        <f t="shared" si="2"/>
        <v>-2035656.5389389156</v>
      </c>
      <c r="BL35" s="432">
        <f t="shared" si="3"/>
        <v>0</v>
      </c>
      <c r="BM35" s="432">
        <f t="shared" si="4"/>
        <v>-705750.59000000008</v>
      </c>
      <c r="BN35" s="432">
        <f t="shared" ca="1" si="5"/>
        <v>164341.52000000002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55"/>
      <c r="G36" s="456"/>
      <c r="H36" s="241">
        <v>-97021.570000000123</v>
      </c>
      <c r="I36" s="27">
        <v>-101932.32915894099</v>
      </c>
      <c r="J36" s="28">
        <f>-CMV_Manual!D23+SUMIFS(Aut_Ajustes_Manuais!$G:$G,Aut_Ajustes_Manuais!$I:$I,DRE!H$4,Aut_Ajustes_Manuais!$F:$F,"Insumos - Bebidas")</f>
        <v>-93263.660000000091</v>
      </c>
      <c r="K36" s="241">
        <v>-88828.989999999918</v>
      </c>
      <c r="L36" s="27">
        <v>-104172.460047432</v>
      </c>
      <c r="M36" s="28">
        <f>-CMV_Manual!E23+SUMIFS(Aut_Ajustes_Manuais!$G:$G,Aut_Ajustes_Manuais!$I:$I,DRE!K$4,Aut_Ajustes_Manuais!$F:$F,"Insumos - Bebidas")</f>
        <v>-91351.560000000041</v>
      </c>
      <c r="N36" s="241">
        <v>-82643.440000000075</v>
      </c>
      <c r="O36" s="27">
        <v>-121772.625882516</v>
      </c>
      <c r="P36" s="28">
        <f>-CMV_Manual!F23+SUMIFS(Aut_Ajustes_Manuais!$G:$G,Aut_Ajustes_Manuais!$I:$I,DRE!N$4,Aut_Ajustes_Manuais!$F:$F,"Insumos - Bebidas")</f>
        <v>-93944.589999999967</v>
      </c>
      <c r="Q36" s="241">
        <v>-106540.14999999991</v>
      </c>
      <c r="R36" s="27">
        <v>-113719.01432623201</v>
      </c>
      <c r="S36" s="28">
        <f>-CMV_Manual!G23+SUMIFS(Aut_Ajustes_Manuais!$G:$G,Aut_Ajustes_Manuais!$I:$I,DRE!Q$4,Aut_Ajustes_Manuais!$F:$F,"Insumos - Bebidas")</f>
        <v>-115613.19000000018</v>
      </c>
      <c r="T36" s="241">
        <v>-124073.73</v>
      </c>
      <c r="U36" s="27">
        <v>-132870.83642330399</v>
      </c>
      <c r="V36" s="28">
        <f>-CMV_Manual!H23+SUMIFS(Aut_Ajustes_Manuais!$G:$G,Aut_Ajustes_Manuais!$I:$I,DRE!T$4,Aut_Ajustes_Manuais!$F:$F,"Insumos - Bebidas")</f>
        <v>-103829.50999999998</v>
      </c>
      <c r="W36" s="241">
        <v>-93583.500000000029</v>
      </c>
      <c r="X36" s="27">
        <v>-116037.42664663801</v>
      </c>
      <c r="Y36" s="28">
        <f>-CMV_Manual!I23+SUMIFS(Aut_Ajustes_Manuais!$G:$G,Aut_Ajustes_Manuais!$I:$I,DRE!W$4,Aut_Ajustes_Manuais!$F:$F,"Insumos - Bebidas")</f>
        <v>-91377.339999999793</v>
      </c>
      <c r="Z36" s="241">
        <v>-139379.12999999989</v>
      </c>
      <c r="AA36" s="27">
        <v>-129657.29096514601</v>
      </c>
      <c r="AB36" s="28">
        <f>-CMV_Manual!J23+SUMIFS(Aut_Ajustes_Manuais!$G:$G,Aut_Ajustes_Manuais!$I:$I,DRE!Z$4,Aut_Ajustes_Manuais!$F:$F,"Insumos - Bebidas")</f>
        <v>-205915.12000000002</v>
      </c>
      <c r="AC36" s="241">
        <v>-183136.30000000019</v>
      </c>
      <c r="AD36" s="27">
        <v>-136506.28929739201</v>
      </c>
      <c r="AE36" s="28">
        <f>-CMV_Manual!K23+SUMIFS(Aut_Ajustes_Manuais!$G:$G,Aut_Ajustes_Manuais!$I:$I,DRE!AC$4,Aut_Ajustes_Manuais!$F:$F,"Insumos - Bebidas")</f>
        <v>0</v>
      </c>
      <c r="AF36" s="241">
        <v>-104113.99</v>
      </c>
      <c r="AG36" s="27">
        <v>-124272.754365942</v>
      </c>
      <c r="AH36" s="28">
        <f>-CMV_Manual!L23+SUMIFS(Aut_Ajustes_Manuais!$G:$G,Aut_Ajustes_Manuais!$I:$I,DRE!AF$4,Aut_Ajustes_Manuais!$F:$F,"Insumos - Bebidas")</f>
        <v>0</v>
      </c>
      <c r="AI36" s="241">
        <v>-103516.4000000001</v>
      </c>
      <c r="AJ36" s="27">
        <v>-99144.818739413997</v>
      </c>
      <c r="AK36" s="28">
        <f>-CMV_Manual!M23+SUMIFS(Aut_Ajustes_Manuais!$G:$G,Aut_Ajustes_Manuais!$I:$I,DRE!AI$4,Aut_Ajustes_Manuais!$F:$F,"Insumos - Bebidas")</f>
        <v>0</v>
      </c>
      <c r="AL36" s="241">
        <v>-83863.370000000024</v>
      </c>
      <c r="AM36" s="27">
        <v>-123152.007266316</v>
      </c>
      <c r="AN36" s="28">
        <f>-CMV_Manual!N23+SUMIFS(Aut_Ajustes_Manuais!$G:$G,Aut_Ajustes_Manuais!$I:$I,DRE!AL$4,Aut_Ajustes_Manuais!$F:$F,"Insumos - Bebidas")</f>
        <v>0</v>
      </c>
      <c r="AO36" s="241">
        <v>-137300.91999999969</v>
      </c>
      <c r="AP36" s="27">
        <v>-110814.559962876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-592691.38</v>
      </c>
      <c r="AS36" s="27">
        <f ca="1">SUMIFS($I36:$AP36,$I$5:$AP$5,"&lt;"&amp;MONTH(TODAY()),$I$6:$AP$6,"ORÇADO ")</f>
        <v>-690504.69248506287</v>
      </c>
      <c r="AT36" s="28">
        <f ca="1">SUMIFS($J36:$AQ36,$J$5:$AQ$5,"&lt;"&amp;MONTH(TODAY()),$J$6:$AQ$6,"REAL 26")</f>
        <v>-589379.85000000009</v>
      </c>
      <c r="AU36" s="241">
        <f t="shared" si="44"/>
        <v>-1344001.49</v>
      </c>
      <c r="AV36" s="27">
        <f t="shared" si="44"/>
        <v>-1414052.4130821489</v>
      </c>
      <c r="AW36" s="28">
        <f t="shared" si="44"/>
        <v>-795294.97000000009</v>
      </c>
      <c r="AX36" s="241">
        <f t="shared" si="45"/>
        <v>-268494.00000000012</v>
      </c>
      <c r="AY36" s="27">
        <f t="shared" si="45"/>
        <v>-327877.41508888896</v>
      </c>
      <c r="AZ36" s="28">
        <f t="shared" si="45"/>
        <v>-278559.81000000011</v>
      </c>
      <c r="BA36" s="241">
        <f t="shared" si="46"/>
        <v>-324197.37999999989</v>
      </c>
      <c r="BB36" s="27">
        <f t="shared" si="46"/>
        <v>-362627.27739617403</v>
      </c>
      <c r="BC36" s="28">
        <f t="shared" si="46"/>
        <v>-310820.03999999992</v>
      </c>
      <c r="BD36" s="241">
        <f t="shared" si="47"/>
        <v>-426629.42000000004</v>
      </c>
      <c r="BE36" s="27">
        <f t="shared" si="47"/>
        <v>-390436.33462848002</v>
      </c>
      <c r="BF36" s="28">
        <f t="shared" si="47"/>
        <v>-205915.12000000002</v>
      </c>
      <c r="BG36" s="241">
        <f t="shared" si="48"/>
        <v>-324680.68999999983</v>
      </c>
      <c r="BH36" s="27">
        <f t="shared" si="48"/>
        <v>-333111.38596860599</v>
      </c>
      <c r="BI36" s="28">
        <f t="shared" si="48"/>
        <v>0</v>
      </c>
      <c r="BK36" s="432">
        <f t="shared" si="2"/>
        <v>-1414052.4130821489</v>
      </c>
      <c r="BL36" s="432">
        <f t="shared" si="3"/>
        <v>0</v>
      </c>
      <c r="BM36" s="432">
        <f t="shared" si="4"/>
        <v>-498002.51000000024</v>
      </c>
      <c r="BN36" s="432">
        <f t="shared" ca="1" si="5"/>
        <v>91377.339999999851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9"/>
      <c r="E37" s="70"/>
      <c r="F37" s="455"/>
      <c r="G37" s="456"/>
      <c r="H37" s="241">
        <v>0</v>
      </c>
      <c r="I37" s="27">
        <v>0</v>
      </c>
      <c r="J37" s="28"/>
      <c r="K37" s="241">
        <v>0</v>
      </c>
      <c r="L37" s="27">
        <v>0</v>
      </c>
      <c r="M37" s="28"/>
      <c r="N37" s="241">
        <v>0</v>
      </c>
      <c r="O37" s="27">
        <v>0</v>
      </c>
      <c r="P37" s="28"/>
      <c r="Q37" s="241">
        <v>0</v>
      </c>
      <c r="R37" s="27">
        <v>0</v>
      </c>
      <c r="S37" s="28"/>
      <c r="T37" s="241">
        <v>0</v>
      </c>
      <c r="U37" s="27">
        <v>0</v>
      </c>
      <c r="V37" s="28"/>
      <c r="W37" s="241">
        <v>0</v>
      </c>
      <c r="X37" s="27">
        <v>0</v>
      </c>
      <c r="Y37" s="28"/>
      <c r="Z37" s="241">
        <v>0</v>
      </c>
      <c r="AA37" s="27">
        <v>0</v>
      </c>
      <c r="AB37" s="28"/>
      <c r="AC37" s="241">
        <v>0</v>
      </c>
      <c r="AD37" s="27">
        <v>0</v>
      </c>
      <c r="AE37" s="28"/>
      <c r="AF37" s="241">
        <v>0</v>
      </c>
      <c r="AG37" s="27">
        <v>0</v>
      </c>
      <c r="AH37" s="28"/>
      <c r="AI37" s="241">
        <v>0</v>
      </c>
      <c r="AJ37" s="27">
        <v>0</v>
      </c>
      <c r="AK37" s="28"/>
      <c r="AL37" s="241">
        <v>0</v>
      </c>
      <c r="AM37" s="27">
        <v>0</v>
      </c>
      <c r="AN37" s="28"/>
      <c r="AO37" s="241">
        <v>0</v>
      </c>
      <c r="AP37" s="27">
        <v>0</v>
      </c>
      <c r="AQ37" s="28"/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41">
        <f t="shared" si="44"/>
        <v>0</v>
      </c>
      <c r="AV37" s="27">
        <f t="shared" si="44"/>
        <v>0</v>
      </c>
      <c r="AW37" s="28">
        <f t="shared" si="44"/>
        <v>0</v>
      </c>
      <c r="AX37" s="241">
        <f t="shared" si="45"/>
        <v>0</v>
      </c>
      <c r="AY37" s="27">
        <f t="shared" si="45"/>
        <v>0</v>
      </c>
      <c r="AZ37" s="28">
        <f t="shared" si="45"/>
        <v>0</v>
      </c>
      <c r="BA37" s="241">
        <f t="shared" si="46"/>
        <v>0</v>
      </c>
      <c r="BB37" s="27">
        <f t="shared" si="46"/>
        <v>0</v>
      </c>
      <c r="BC37" s="28">
        <f t="shared" si="46"/>
        <v>0</v>
      </c>
      <c r="BD37" s="241">
        <f t="shared" si="47"/>
        <v>0</v>
      </c>
      <c r="BE37" s="27">
        <f t="shared" si="47"/>
        <v>0</v>
      </c>
      <c r="BF37" s="28">
        <f t="shared" si="47"/>
        <v>0</v>
      </c>
      <c r="BG37" s="241">
        <f t="shared" si="48"/>
        <v>0</v>
      </c>
      <c r="BH37" s="27">
        <f t="shared" si="48"/>
        <v>0</v>
      </c>
      <c r="BI37" s="28">
        <f t="shared" si="48"/>
        <v>0</v>
      </c>
      <c r="BK37" s="432">
        <f t="shared" si="2"/>
        <v>0</v>
      </c>
      <c r="BL37" s="432">
        <f t="shared" si="3"/>
        <v>0</v>
      </c>
      <c r="BM37" s="432">
        <f t="shared" si="4"/>
        <v>0</v>
      </c>
      <c r="BN37" s="432">
        <f t="shared" ca="1" si="5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9"/>
      <c r="E38" s="70"/>
      <c r="F38" s="455"/>
      <c r="G38" s="456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44"/>
        <v>0</v>
      </c>
      <c r="AV38" s="27">
        <f t="shared" si="44"/>
        <v>0</v>
      </c>
      <c r="AW38" s="28">
        <f t="shared" si="44"/>
        <v>0</v>
      </c>
      <c r="AX38" s="241">
        <f t="shared" si="45"/>
        <v>0</v>
      </c>
      <c r="AY38" s="27">
        <f t="shared" si="45"/>
        <v>0</v>
      </c>
      <c r="AZ38" s="28">
        <f t="shared" si="45"/>
        <v>0</v>
      </c>
      <c r="BA38" s="241">
        <f t="shared" si="46"/>
        <v>0</v>
      </c>
      <c r="BB38" s="27">
        <f t="shared" si="46"/>
        <v>0</v>
      </c>
      <c r="BC38" s="28">
        <f t="shared" si="46"/>
        <v>0</v>
      </c>
      <c r="BD38" s="241">
        <f t="shared" si="47"/>
        <v>0</v>
      </c>
      <c r="BE38" s="27">
        <f t="shared" si="47"/>
        <v>0</v>
      </c>
      <c r="BF38" s="28">
        <f t="shared" si="47"/>
        <v>0</v>
      </c>
      <c r="BG38" s="241">
        <f t="shared" si="48"/>
        <v>0</v>
      </c>
      <c r="BH38" s="27">
        <f t="shared" si="48"/>
        <v>0</v>
      </c>
      <c r="BI38" s="28">
        <f t="shared" si="48"/>
        <v>0</v>
      </c>
      <c r="BK38" s="432">
        <f t="shared" si="2"/>
        <v>0</v>
      </c>
      <c r="BL38" s="432">
        <f t="shared" si="3"/>
        <v>0</v>
      </c>
      <c r="BM38" s="432">
        <f t="shared" si="4"/>
        <v>0</v>
      </c>
      <c r="BN38" s="432">
        <f t="shared" ca="1" si="5"/>
        <v>0</v>
      </c>
    </row>
    <row r="39" spans="1:66" collapsed="1" x14ac:dyDescent="0.3">
      <c r="A39" s="71" t="s">
        <v>46</v>
      </c>
      <c r="C39" s="24"/>
      <c r="D39" s="25"/>
      <c r="E39" s="25"/>
      <c r="F39" s="41"/>
      <c r="G39" s="72"/>
      <c r="H39" s="245">
        <v>-0.3164574710479488</v>
      </c>
      <c r="I39" s="50">
        <v>-0.2437048781784534</v>
      </c>
      <c r="J39" s="51">
        <f>IFERROR(J34/(J9+J10+J14+J18),0)</f>
        <v>-0.26029136362521488</v>
      </c>
      <c r="K39" s="245">
        <v>-0.28376750790722632</v>
      </c>
      <c r="L39" s="50">
        <v>-0.2434780570388867</v>
      </c>
      <c r="M39" s="51">
        <f>IFERROR(M34/(M9+M10+M14+M18),0)</f>
        <v>-0.24472441911464779</v>
      </c>
      <c r="N39" s="245">
        <v>-0.27434087098499282</v>
      </c>
      <c r="O39" s="50">
        <v>-0.24195610070450471</v>
      </c>
      <c r="P39" s="51">
        <f>IFERROR(P34/(P9+P10+P14+P18),0)</f>
        <v>-0.20527172352480957</v>
      </c>
      <c r="Q39" s="245">
        <v>-0.27452820346838702</v>
      </c>
      <c r="R39" s="50">
        <v>-0.24260053472143181</v>
      </c>
      <c r="S39" s="51">
        <f>IFERROR(S34/(S9+S10+S14+S18),0)</f>
        <v>-0.27787054322487514</v>
      </c>
      <c r="T39" s="245">
        <v>-0.29046869785124207</v>
      </c>
      <c r="U39" s="50">
        <v>-0.24118372620176179</v>
      </c>
      <c r="V39" s="51">
        <f>IFERROR(V34/(V9+V10+V14+V18),0)</f>
        <v>-0.1976592372327286</v>
      </c>
      <c r="W39" s="245">
        <v>-0.24805004446132689</v>
      </c>
      <c r="X39" s="50">
        <v>-0.24240684751962949</v>
      </c>
      <c r="Y39" s="51">
        <f>IFERROR(Y34/(Y9+Y10+Y14+Y18),0)</f>
        <v>-0.30255390137967159</v>
      </c>
      <c r="Z39" s="245">
        <v>-0.24370155260496371</v>
      </c>
      <c r="AA39" s="50">
        <v>-0.2526259123104902</v>
      </c>
      <c r="AB39" s="51">
        <f>IFERROR(AB34/(AB9+AB10+AB14+AB18),0)</f>
        <v>-1.1529046545723605</v>
      </c>
      <c r="AC39" s="245">
        <v>-0.26326176197701739</v>
      </c>
      <c r="AD39" s="50">
        <v>-0.24095546162703169</v>
      </c>
      <c r="AE39" s="51">
        <f>IFERROR(AE34/(AE9+AE10+AE14+AE18),0)</f>
        <v>0</v>
      </c>
      <c r="AF39" s="245">
        <v>-0.28222992316780771</v>
      </c>
      <c r="AG39" s="50">
        <v>-0.2417712979741799</v>
      </c>
      <c r="AH39" s="51">
        <f>IFERROR(AH34/(AH9+AH10+AH14+AH18),0)</f>
        <v>0</v>
      </c>
      <c r="AI39" s="245">
        <v>-0.2156962702715281</v>
      </c>
      <c r="AJ39" s="50">
        <v>-0.25794927942524037</v>
      </c>
      <c r="AK39" s="51">
        <f>IFERROR(AK34/(AK9+AK10+AK14+AK18),0)</f>
        <v>0</v>
      </c>
      <c r="AL39" s="245">
        <v>-0.18937084884658401</v>
      </c>
      <c r="AM39" s="50">
        <v>-0.2451334661862839</v>
      </c>
      <c r="AN39" s="51">
        <f>IFERROR(AN34/(AN9+AN10+AN14+AN18),0)</f>
        <v>0</v>
      </c>
      <c r="AO39" s="245">
        <v>-0.23988209201666641</v>
      </c>
      <c r="AP39" s="50">
        <v>-0.25586597390841842</v>
      </c>
      <c r="AQ39" s="51">
        <f t="shared" ref="AQ39:BI39" si="49">IFERROR(AQ34/(AQ9+AQ10+AQ14+AQ18),0)</f>
        <v>0</v>
      </c>
      <c r="AR39" s="245">
        <f t="shared" ca="1" si="49"/>
        <v>-0.28045219321775106</v>
      </c>
      <c r="AS39" s="50">
        <f t="shared" ca="1" si="49"/>
        <v>-0.24248564878001685</v>
      </c>
      <c r="AT39" s="51">
        <f t="shared" ca="1" si="49"/>
        <v>-0.2415027674730113</v>
      </c>
      <c r="AU39" s="245">
        <f t="shared" si="49"/>
        <v>-0.25688139155756173</v>
      </c>
      <c r="AV39" s="50">
        <f t="shared" si="49"/>
        <v>-0.24597727079554832</v>
      </c>
      <c r="AW39" s="51">
        <f t="shared" si="49"/>
        <v>-0.28350031330399234</v>
      </c>
      <c r="AX39" s="245">
        <f t="shared" si="49"/>
        <v>-0.29144026349192459</v>
      </c>
      <c r="AY39" s="50">
        <f t="shared" si="49"/>
        <v>-0.2429905476639394</v>
      </c>
      <c r="AZ39" s="51">
        <f t="shared" si="49"/>
        <v>-0.23144157141979582</v>
      </c>
      <c r="BA39" s="245">
        <f t="shared" si="49"/>
        <v>-0.27216338152704728</v>
      </c>
      <c r="BB39" s="50">
        <f t="shared" si="49"/>
        <v>-0.2420240624777765</v>
      </c>
      <c r="BC39" s="51">
        <f t="shared" si="49"/>
        <v>-0.25128399987220484</v>
      </c>
      <c r="BD39" s="245">
        <f t="shared" si="49"/>
        <v>-0.261585979331734</v>
      </c>
      <c r="BE39" s="50">
        <f t="shared" si="49"/>
        <v>-0.2454398378273113</v>
      </c>
      <c r="BF39" s="51">
        <f t="shared" si="49"/>
        <v>-1.1529046545723605</v>
      </c>
      <c r="BG39" s="245">
        <f t="shared" si="49"/>
        <v>-0.21418400487770456</v>
      </c>
      <c r="BH39" s="50">
        <f t="shared" si="49"/>
        <v>-0.2529257527963476</v>
      </c>
      <c r="BI39" s="51">
        <f t="shared" si="49"/>
        <v>0</v>
      </c>
      <c r="BK39" s="432">
        <f t="shared" si="2"/>
        <v>-2.9496315357963123</v>
      </c>
      <c r="BL39" s="432">
        <f t="shared" si="3"/>
        <v>-2.7036542650007638</v>
      </c>
      <c r="BM39" s="432">
        <f t="shared" si="4"/>
        <v>-1.185817286722276</v>
      </c>
      <c r="BN39" s="432">
        <f t="shared" ca="1" si="5"/>
        <v>-0.94431451924926479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-0.30005261712226983</v>
      </c>
      <c r="I40" s="50">
        <v>-0.22024729814949731</v>
      </c>
      <c r="J40" s="51">
        <f>IFERROR(J34/J32,0)</f>
        <v>-0.24132551102492344</v>
      </c>
      <c r="K40" s="245">
        <v>-0.27770051979105492</v>
      </c>
      <c r="L40" s="50">
        <v>-0.22026596558609951</v>
      </c>
      <c r="M40" s="51">
        <f>IFERROR(M34/M32,0)</f>
        <v>-0.23510865400197631</v>
      </c>
      <c r="N40" s="245">
        <v>-0.26100953042535319</v>
      </c>
      <c r="O40" s="50">
        <v>-0.22039221130157849</v>
      </c>
      <c r="P40" s="51">
        <f>IFERROR(P34/P32,0)</f>
        <v>-0.16906293831803659</v>
      </c>
      <c r="Q40" s="245">
        <v>-0.26081190866250958</v>
      </c>
      <c r="R40" s="50">
        <v>-0.22033854470360681</v>
      </c>
      <c r="S40" s="51">
        <f>IFERROR(S34/S32,0)</f>
        <v>-0.26752743668517848</v>
      </c>
      <c r="T40" s="245">
        <v>-0.27465488784634989</v>
      </c>
      <c r="U40" s="50">
        <v>-0.22045694502658189</v>
      </c>
      <c r="V40" s="51">
        <f>IFERROR(V34/V32,0)</f>
        <v>-0.18013950540030355</v>
      </c>
      <c r="W40" s="245">
        <v>-0.23790909733518459</v>
      </c>
      <c r="X40" s="50">
        <v>-0.22035464167556509</v>
      </c>
      <c r="Y40" s="51">
        <f>IFERROR(Y34/Y32,0)</f>
        <v>-0.29300252305574437</v>
      </c>
      <c r="Z40" s="245">
        <v>-0.21040784244985461</v>
      </c>
      <c r="AA40" s="50">
        <v>-0.21954200685542391</v>
      </c>
      <c r="AB40" s="51">
        <f>IFERROR(AB34/AB32,0)</f>
        <v>-1.0711517251003366</v>
      </c>
      <c r="AC40" s="245">
        <v>-0.25238005021126092</v>
      </c>
      <c r="AD40" s="50">
        <v>-0.22047616294691311</v>
      </c>
      <c r="AE40" s="51">
        <f>IFERROR(AE34/AE32,0)</f>
        <v>0</v>
      </c>
      <c r="AF40" s="245">
        <v>-0.26258807205434459</v>
      </c>
      <c r="AG40" s="50">
        <v>-0.22040765876616439</v>
      </c>
      <c r="AH40" s="51">
        <f>IFERROR(AH34/AH32,0)</f>
        <v>0</v>
      </c>
      <c r="AI40" s="245">
        <v>-0.1856904187591733</v>
      </c>
      <c r="AJ40" s="50">
        <v>-0.21914637309783661</v>
      </c>
      <c r="AK40" s="51">
        <f>IFERROR(AK34/AK32,0)</f>
        <v>0</v>
      </c>
      <c r="AL40" s="245">
        <v>-0.17613302524030031</v>
      </c>
      <c r="AM40" s="50">
        <v>-0.2201305907531998</v>
      </c>
      <c r="AN40" s="51">
        <f>IFERROR(AN34/AN32,0)</f>
        <v>0</v>
      </c>
      <c r="AO40" s="245">
        <v>-0.19701439986788391</v>
      </c>
      <c r="AP40" s="50">
        <v>-0.21929907498937351</v>
      </c>
      <c r="AQ40" s="51">
        <f t="shared" ref="AQ40:BI40" si="50">IFERROR(AQ34/AQ32,0)</f>
        <v>0</v>
      </c>
      <c r="AR40" s="245">
        <f t="shared" ca="1" si="50"/>
        <v>-0.2677115039222081</v>
      </c>
      <c r="AS40" s="50">
        <f t="shared" ca="1" si="50"/>
        <v>-0.22034808926726288</v>
      </c>
      <c r="AT40" s="51">
        <f t="shared" ca="1" si="50"/>
        <v>-0.2205364534449395</v>
      </c>
      <c r="AU40" s="245">
        <f t="shared" si="50"/>
        <v>-0.2358790081096431</v>
      </c>
      <c r="AV40" s="50">
        <f t="shared" si="50"/>
        <v>-0.22006235096407084</v>
      </c>
      <c r="AW40" s="51">
        <f t="shared" si="50"/>
        <v>-0.2590581912515505</v>
      </c>
      <c r="AX40" s="245">
        <f t="shared" si="50"/>
        <v>-0.27951519162192195</v>
      </c>
      <c r="AY40" s="50">
        <f t="shared" si="50"/>
        <v>-0.22030621644330406</v>
      </c>
      <c r="AZ40" s="51">
        <f t="shared" si="50"/>
        <v>-0.204866496642644</v>
      </c>
      <c r="BA40" s="245">
        <f t="shared" si="50"/>
        <v>-0.25888065222457729</v>
      </c>
      <c r="BB40" s="50">
        <f t="shared" si="50"/>
        <v>-0.22038653692568594</v>
      </c>
      <c r="BC40" s="51">
        <f t="shared" si="50"/>
        <v>-0.23675117521086453</v>
      </c>
      <c r="BD40" s="245">
        <f t="shared" si="50"/>
        <v>-0.23911015012205805</v>
      </c>
      <c r="BE40" s="50">
        <f t="shared" si="50"/>
        <v>-0.22010575485230308</v>
      </c>
      <c r="BF40" s="51">
        <f t="shared" si="50"/>
        <v>-1.0680465893153366</v>
      </c>
      <c r="BG40" s="245">
        <f t="shared" si="50"/>
        <v>-0.18637734857246085</v>
      </c>
      <c r="BH40" s="50">
        <f t="shared" si="50"/>
        <v>-0.21951924137761425</v>
      </c>
      <c r="BI40" s="51">
        <f t="shared" si="50"/>
        <v>0</v>
      </c>
      <c r="BK40" s="432">
        <f t="shared" si="2"/>
        <v>-2.6410574738518404</v>
      </c>
      <c r="BL40" s="432">
        <f t="shared" si="3"/>
        <v>-2.4209951228877697</v>
      </c>
      <c r="BM40" s="432">
        <f t="shared" si="4"/>
        <v>-1.0931640454304183</v>
      </c>
      <c r="BN40" s="432">
        <f t="shared" ca="1" si="5"/>
        <v>-0.8726275919854789</v>
      </c>
    </row>
    <row r="41" spans="1:66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32">
        <f t="shared" si="2"/>
        <v>0</v>
      </c>
      <c r="BL41" s="432">
        <f t="shared" si="3"/>
        <v>0</v>
      </c>
      <c r="BM41" s="432">
        <f t="shared" si="4"/>
        <v>0</v>
      </c>
      <c r="BN41" s="432">
        <f t="shared" si="5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f t="shared" ref="H42:AM42" si="51">SUM(H43,H49)</f>
        <v>-7677.2221352792039</v>
      </c>
      <c r="I42" s="67">
        <f t="shared" si="51"/>
        <v>-14702.255986497041</v>
      </c>
      <c r="J42" s="68">
        <f t="shared" si="51"/>
        <v>-12302.57</v>
      </c>
      <c r="K42" s="251">
        <f t="shared" si="51"/>
        <v>-9367.7188388310551</v>
      </c>
      <c r="L42" s="67">
        <f t="shared" si="51"/>
        <v>-11820.907400513761</v>
      </c>
      <c r="M42" s="68">
        <f t="shared" si="51"/>
        <v>-12245.73</v>
      </c>
      <c r="N42" s="251">
        <f t="shared" si="51"/>
        <v>-6679.7241691230993</v>
      </c>
      <c r="O42" s="67">
        <f t="shared" si="51"/>
        <v>-11866.880543240881</v>
      </c>
      <c r="P42" s="68">
        <f t="shared" si="51"/>
        <v>-12372.75</v>
      </c>
      <c r="Q42" s="251">
        <f t="shared" si="51"/>
        <v>-15049.46567397026</v>
      </c>
      <c r="R42" s="67">
        <f t="shared" si="51"/>
        <v>-12033.04381909776</v>
      </c>
      <c r="S42" s="68">
        <f t="shared" si="51"/>
        <v>-12485.269999999999</v>
      </c>
      <c r="T42" s="251">
        <f t="shared" si="51"/>
        <v>-10594.803930772239</v>
      </c>
      <c r="U42" s="67">
        <f t="shared" si="51"/>
        <v>-14595.870021066719</v>
      </c>
      <c r="V42" s="68">
        <f t="shared" si="51"/>
        <v>-13746.529999999999</v>
      </c>
      <c r="W42" s="251">
        <f t="shared" si="51"/>
        <v>-8588.9304946137036</v>
      </c>
      <c r="X42" s="67">
        <f t="shared" si="51"/>
        <v>-11945.49971092884</v>
      </c>
      <c r="Y42" s="68">
        <f t="shared" si="51"/>
        <v>-12327.8</v>
      </c>
      <c r="Z42" s="251">
        <f t="shared" si="51"/>
        <v>-10391.861981573609</v>
      </c>
      <c r="AA42" s="67">
        <f t="shared" si="51"/>
        <v>-13331.07596470428</v>
      </c>
      <c r="AB42" s="68">
        <f t="shared" si="51"/>
        <v>-13011.08</v>
      </c>
      <c r="AC42" s="251">
        <f t="shared" si="51"/>
        <v>-12778.71182837372</v>
      </c>
      <c r="AD42" s="67">
        <f t="shared" si="51"/>
        <v>-13255.36613578656</v>
      </c>
      <c r="AE42" s="68">
        <f t="shared" si="51"/>
        <v>-2211.08</v>
      </c>
      <c r="AF42" s="251">
        <f t="shared" si="51"/>
        <v>-12261.38304657793</v>
      </c>
      <c r="AG42" s="67">
        <f t="shared" si="51"/>
        <v>-12060.61109327556</v>
      </c>
      <c r="AH42" s="68">
        <f t="shared" si="51"/>
        <v>-861.08</v>
      </c>
      <c r="AI42" s="251">
        <f t="shared" si="51"/>
        <v>-12167.96623513809</v>
      </c>
      <c r="AJ42" s="67">
        <f t="shared" si="51"/>
        <v>-14507.77477019652</v>
      </c>
      <c r="AK42" s="68">
        <f t="shared" si="51"/>
        <v>-861.08</v>
      </c>
      <c r="AL42" s="251">
        <f t="shared" si="51"/>
        <v>-13365.771599889649</v>
      </c>
      <c r="AM42" s="67">
        <f t="shared" si="51"/>
        <v>-11870.483605724879</v>
      </c>
      <c r="AN42" s="68">
        <f t="shared" ref="AN42:BI42" si="52">SUM(AN43,AN49)</f>
        <v>-861.08</v>
      </c>
      <c r="AO42" s="251">
        <f t="shared" si="52"/>
        <v>-9284.9208242224995</v>
      </c>
      <c r="AP42" s="67">
        <f t="shared" si="52"/>
        <v>-11089.457135185679</v>
      </c>
      <c r="AQ42" s="68">
        <f t="shared" si="52"/>
        <v>-861.08</v>
      </c>
      <c r="AR42" s="251">
        <f t="shared" ca="1" si="52"/>
        <v>-57957.865242589563</v>
      </c>
      <c r="AS42" s="67">
        <f t="shared" ca="1" si="52"/>
        <v>-76964.457481345002</v>
      </c>
      <c r="AT42" s="68">
        <f t="shared" ca="1" si="52"/>
        <v>-75480.649999999994</v>
      </c>
      <c r="AU42" s="251">
        <f t="shared" si="52"/>
        <v>-128208.48075836507</v>
      </c>
      <c r="AV42" s="67">
        <f t="shared" si="52"/>
        <v>-153079.22618621847</v>
      </c>
      <c r="AW42" s="68">
        <f t="shared" si="52"/>
        <v>-94147.13</v>
      </c>
      <c r="AX42" s="251">
        <f t="shared" si="52"/>
        <v>-23724.66514323336</v>
      </c>
      <c r="AY42" s="67">
        <f t="shared" si="52"/>
        <v>-38390.043930251682</v>
      </c>
      <c r="AZ42" s="68">
        <f t="shared" si="52"/>
        <v>-36921.049999999996</v>
      </c>
      <c r="BA42" s="251">
        <f t="shared" si="52"/>
        <v>-34233.200099356203</v>
      </c>
      <c r="BB42" s="67">
        <f t="shared" si="52"/>
        <v>-38574.413551093319</v>
      </c>
      <c r="BC42" s="68">
        <f t="shared" si="52"/>
        <v>-38559.599999999999</v>
      </c>
      <c r="BD42" s="251">
        <f t="shared" si="52"/>
        <v>-35431.956856525248</v>
      </c>
      <c r="BE42" s="67">
        <f t="shared" si="52"/>
        <v>-38647.053193766398</v>
      </c>
      <c r="BF42" s="68">
        <f t="shared" si="52"/>
        <v>-16083.24</v>
      </c>
      <c r="BG42" s="251">
        <f t="shared" si="52"/>
        <v>-34818.658659250243</v>
      </c>
      <c r="BH42" s="67">
        <f t="shared" si="52"/>
        <v>-37467.715511107082</v>
      </c>
      <c r="BI42" s="68">
        <f t="shared" si="52"/>
        <v>-2583.2400000000002</v>
      </c>
      <c r="BK42" s="432">
        <f t="shared" si="2"/>
        <v>-153079.2261862185</v>
      </c>
      <c r="BL42" s="432">
        <f t="shared" si="3"/>
        <v>0</v>
      </c>
      <c r="BM42" s="432">
        <f t="shared" si="4"/>
        <v>-63152.85</v>
      </c>
      <c r="BN42" s="432">
        <f t="shared" ca="1" si="5"/>
        <v>12327.799999999996</v>
      </c>
    </row>
    <row r="43" spans="1:66" ht="18" hidden="1" customHeight="1" outlineLevel="1" x14ac:dyDescent="0.3">
      <c r="A43" s="73" t="s">
        <v>59</v>
      </c>
      <c r="C43" s="24"/>
      <c r="D43" s="69"/>
      <c r="E43" s="69"/>
      <c r="F43" s="41"/>
      <c r="H43" s="252">
        <v>-7677.2221352792039</v>
      </c>
      <c r="I43" s="74">
        <v>-14702.255986497041</v>
      </c>
      <c r="J43" s="76">
        <f>SUM(J44:J48)</f>
        <v>-12302.57</v>
      </c>
      <c r="K43" s="252">
        <v>-8267.7188388310551</v>
      </c>
      <c r="L43" s="74">
        <v>-11820.907400513761</v>
      </c>
      <c r="M43" s="76">
        <f>SUM(M44:M48)</f>
        <v>-12245.73</v>
      </c>
      <c r="N43" s="252">
        <v>-6679.7241691230993</v>
      </c>
      <c r="O43" s="74">
        <v>-11866.880543240881</v>
      </c>
      <c r="P43" s="76">
        <f>SUM(P44:P48)</f>
        <v>-12372.75</v>
      </c>
      <c r="Q43" s="252">
        <v>-12749.46567397026</v>
      </c>
      <c r="R43" s="74">
        <v>-12033.04381909776</v>
      </c>
      <c r="S43" s="76">
        <f>SUM(S44:S48)</f>
        <v>-12485.269999999999</v>
      </c>
      <c r="T43" s="252">
        <v>-10594.803930772239</v>
      </c>
      <c r="U43" s="74">
        <v>-14595.870021066719</v>
      </c>
      <c r="V43" s="76">
        <f>SUM(V44:V48)</f>
        <v>-13746.529999999999</v>
      </c>
      <c r="W43" s="252">
        <v>-8588.9304946137036</v>
      </c>
      <c r="X43" s="74">
        <v>-11945.49971092884</v>
      </c>
      <c r="Y43" s="76">
        <f>SUM(Y44:Y48)</f>
        <v>-12327.8</v>
      </c>
      <c r="Z43" s="252">
        <v>-10391.861981573609</v>
      </c>
      <c r="AA43" s="74">
        <v>-13331.07596470428</v>
      </c>
      <c r="AB43" s="76">
        <f>SUM(AB44:AB48)</f>
        <v>-13011.08</v>
      </c>
      <c r="AC43" s="252">
        <v>-12778.71182837372</v>
      </c>
      <c r="AD43" s="74">
        <v>-13255.36613578656</v>
      </c>
      <c r="AE43" s="76">
        <f>SUM(AE44:AE48)</f>
        <v>-2211.08</v>
      </c>
      <c r="AF43" s="252">
        <v>-12261.38304657793</v>
      </c>
      <c r="AG43" s="74">
        <v>-12060.61109327556</v>
      </c>
      <c r="AH43" s="76">
        <f>SUM(AH44:AH48)</f>
        <v>-861.08</v>
      </c>
      <c r="AI43" s="252">
        <v>-12167.96623513809</v>
      </c>
      <c r="AJ43" s="74">
        <v>-14507.77477019652</v>
      </c>
      <c r="AK43" s="76">
        <f>SUM(AK44:AK48)</f>
        <v>-861.08</v>
      </c>
      <c r="AL43" s="252">
        <v>-13365.771599889649</v>
      </c>
      <c r="AM43" s="74">
        <v>-11870.483605724879</v>
      </c>
      <c r="AN43" s="76">
        <f>SUM(AN44:AN48)</f>
        <v>-861.08</v>
      </c>
      <c r="AO43" s="252">
        <v>-9284.9208242224995</v>
      </c>
      <c r="AP43" s="74">
        <v>-11089.457135185679</v>
      </c>
      <c r="AQ43" s="76">
        <f>SUM(AQ44:AQ48)</f>
        <v>-861.08</v>
      </c>
      <c r="AR43" s="252">
        <f t="shared" ref="AR43:AR52" ca="1" si="53">SUMIFS($H43:$AO43,$H$5:$AO$5,"&lt;"&amp;MONTH(TODAY()),$H$6:$AO$6,"REAL 25")</f>
        <v>-54557.865242589563</v>
      </c>
      <c r="AS43" s="74">
        <f t="shared" ref="AS43:AS52" ca="1" si="54">SUMIFS($I43:$AP43,$I$5:$AP$5,"&lt;"&amp;MONTH(TODAY()),$I$6:$AP$6,"ORÇADO ")</f>
        <v>-76964.457481345002</v>
      </c>
      <c r="AT43" s="76">
        <f t="shared" ref="AT43:AT52" ca="1" si="55">SUMIFS($J43:$AQ43,$J$5:$AQ$5,"&lt;"&amp;MONTH(TODAY()),$J$6:$AQ$6,"REAL 26")</f>
        <v>-75480.649999999994</v>
      </c>
      <c r="AU43" s="252">
        <f t="shared" ref="AU43:BI43" si="56">SUM(AU44:AU48)</f>
        <v>-124808.48075836507</v>
      </c>
      <c r="AV43" s="74">
        <f t="shared" si="56"/>
        <v>-153079.22618621847</v>
      </c>
      <c r="AW43" s="76">
        <f t="shared" si="56"/>
        <v>-94147.13</v>
      </c>
      <c r="AX43" s="252">
        <f t="shared" si="56"/>
        <v>-22624.66514323336</v>
      </c>
      <c r="AY43" s="74">
        <f t="shared" si="56"/>
        <v>-38390.043930251682</v>
      </c>
      <c r="AZ43" s="76">
        <f t="shared" si="56"/>
        <v>-36921.049999999996</v>
      </c>
      <c r="BA43" s="252">
        <f t="shared" si="56"/>
        <v>-31933.200099356203</v>
      </c>
      <c r="BB43" s="74">
        <f t="shared" si="56"/>
        <v>-38574.413551093319</v>
      </c>
      <c r="BC43" s="76">
        <f t="shared" si="56"/>
        <v>-38559.599999999999</v>
      </c>
      <c r="BD43" s="252">
        <f t="shared" si="56"/>
        <v>-35431.956856525248</v>
      </c>
      <c r="BE43" s="74">
        <f t="shared" si="56"/>
        <v>-38647.053193766398</v>
      </c>
      <c r="BF43" s="76">
        <f t="shared" si="56"/>
        <v>-16083.24</v>
      </c>
      <c r="BG43" s="252">
        <f t="shared" si="56"/>
        <v>-34818.658659250243</v>
      </c>
      <c r="BH43" s="74">
        <f t="shared" si="56"/>
        <v>-37467.715511107082</v>
      </c>
      <c r="BI43" s="76">
        <f t="shared" si="56"/>
        <v>-2583.2400000000002</v>
      </c>
      <c r="BK43" s="432">
        <f t="shared" si="2"/>
        <v>-153079.2261862185</v>
      </c>
      <c r="BL43" s="432">
        <f t="shared" si="3"/>
        <v>0</v>
      </c>
      <c r="BM43" s="432">
        <f t="shared" si="4"/>
        <v>-63152.85</v>
      </c>
      <c r="BN43" s="432">
        <f t="shared" ca="1" si="5"/>
        <v>12327.799999999996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-6300</v>
      </c>
      <c r="I44" s="27">
        <v>-13633.127993248519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-10800</v>
      </c>
      <c r="K44" s="241">
        <v>-7000</v>
      </c>
      <c r="L44" s="27">
        <v>-10936.05370025688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-10800</v>
      </c>
      <c r="N44" s="241">
        <v>-5400</v>
      </c>
      <c r="O44" s="27">
        <v>-10959.040271620441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-10800</v>
      </c>
      <c r="Q44" s="241">
        <v>-11400</v>
      </c>
      <c r="R44" s="27">
        <v>-10948.521909548879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-10800</v>
      </c>
      <c r="T44" s="241">
        <v>-9000</v>
      </c>
      <c r="U44" s="27">
        <v>-13673.53501053336</v>
      </c>
      <c r="V44" s="81">
        <f>SUMIFS(Aut_BlueMe_Sem_Pedido!$J:$J,Aut_BlueMe_Sem_Pedido!$Q:$Q,DRE!T$4,Aut_BlueMe_Sem_Pedido!$H:$H,DRE!$A44)+SUMIFS(Aut_Ajustes_Manuais!$G:$G,Aut_Ajustes_Manuais!$I:$I,DRE!T$4,Aut_Ajustes_Manuais!$F:$F,"Cachê de Músicos e Artistas")</f>
        <v>-12150</v>
      </c>
      <c r="W44" s="241">
        <v>-7200</v>
      </c>
      <c r="X44" s="27">
        <v>-10951.54985546442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-10800</v>
      </c>
      <c r="Z44" s="241">
        <v>-9000</v>
      </c>
      <c r="AA44" s="27">
        <v>-12319.337982352141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-12150</v>
      </c>
      <c r="AC44" s="241">
        <v>-11250</v>
      </c>
      <c r="AD44" s="27">
        <v>-12328.283067893281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-1350</v>
      </c>
      <c r="AF44" s="241">
        <v>-10800</v>
      </c>
      <c r="AG44" s="27">
        <v>-10962.305546637779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-10800</v>
      </c>
      <c r="AJ44" s="27">
        <v>-13629.48738509826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-12150</v>
      </c>
      <c r="AM44" s="27">
        <v>-10960.84180286244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-8100</v>
      </c>
      <c r="AP44" s="27">
        <v>-10944.72856759284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53"/>
        <v>-46300</v>
      </c>
      <c r="AS44" s="27">
        <f t="shared" ca="1" si="54"/>
        <v>-71101.828740672499</v>
      </c>
      <c r="AT44" s="28">
        <f t="shared" ca="1" si="55"/>
        <v>-66150</v>
      </c>
      <c r="AU44" s="241">
        <f t="shared" ref="AU44:AW48" si="57">SUM(H44,K44,N44,Q44,T44,W44,Z44,AC44,AF44,AI44,AL44,AO44)</f>
        <v>-108400</v>
      </c>
      <c r="AV44" s="27">
        <f t="shared" si="57"/>
        <v>-142246.81309310923</v>
      </c>
      <c r="AW44" s="28">
        <f t="shared" si="57"/>
        <v>-79650</v>
      </c>
      <c r="AX44" s="241">
        <f t="shared" ref="AX44:AZ48" si="58">SUM(H44,K44,N44)</f>
        <v>-18700</v>
      </c>
      <c r="AY44" s="27">
        <f t="shared" si="58"/>
        <v>-35528.221965125842</v>
      </c>
      <c r="AZ44" s="28">
        <f t="shared" si="58"/>
        <v>-32400</v>
      </c>
      <c r="BA44" s="241">
        <f t="shared" ref="BA44:BC48" si="59">SUM(Q44,T44,W44)</f>
        <v>-27600</v>
      </c>
      <c r="BB44" s="27">
        <f t="shared" si="59"/>
        <v>-35573.606775546657</v>
      </c>
      <c r="BC44" s="28">
        <f t="shared" si="59"/>
        <v>-33750</v>
      </c>
      <c r="BD44" s="241">
        <f t="shared" ref="BD44:BF48" si="60">SUM(Z44,AC44,AF44)</f>
        <v>-31050</v>
      </c>
      <c r="BE44" s="27">
        <f t="shared" si="60"/>
        <v>-35609.926596883197</v>
      </c>
      <c r="BF44" s="28">
        <f t="shared" si="60"/>
        <v>-13500</v>
      </c>
      <c r="BG44" s="241">
        <f t="shared" ref="BG44:BI48" si="61">SUM(AI44,AL44,AO44)</f>
        <v>-31050</v>
      </c>
      <c r="BH44" s="27">
        <f t="shared" si="61"/>
        <v>-35535.057755553542</v>
      </c>
      <c r="BI44" s="28">
        <f t="shared" si="61"/>
        <v>0</v>
      </c>
      <c r="BK44" s="432">
        <f t="shared" si="2"/>
        <v>-142246.81309310923</v>
      </c>
      <c r="BL44" s="432">
        <f t="shared" si="3"/>
        <v>0</v>
      </c>
      <c r="BM44" s="432">
        <f t="shared" si="4"/>
        <v>-55350</v>
      </c>
      <c r="BN44" s="432">
        <f t="shared" ca="1" si="5"/>
        <v>10800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-516.14213527920447</v>
      </c>
      <c r="I45" s="27">
        <v>-1069.127993248519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-601.16999999999996</v>
      </c>
      <c r="K45" s="241">
        <v>-406.6388388310553</v>
      </c>
      <c r="L45" s="27">
        <v>-884.85370025687996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-544.33000000000004</v>
      </c>
      <c r="N45" s="241">
        <v>-418.64416912309912</v>
      </c>
      <c r="O45" s="27">
        <v>-907.84027162044003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-671.35</v>
      </c>
      <c r="Q45" s="241">
        <v>-488.38567397026048</v>
      </c>
      <c r="R45" s="27">
        <v>-1084.5219095488801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-783.86999999999989</v>
      </c>
      <c r="T45" s="241">
        <v>-733.72393077223751</v>
      </c>
      <c r="U45" s="27">
        <v>-922.33501053335999</v>
      </c>
      <c r="V45" s="81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-695.13</v>
      </c>
      <c r="W45" s="241">
        <v>-527.85049461370363</v>
      </c>
      <c r="X45" s="27">
        <v>-993.94985546442001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-626.4</v>
      </c>
      <c r="Z45" s="241">
        <v>-530.78198157361101</v>
      </c>
      <c r="AA45" s="27">
        <v>-1011.73798235214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-667.6318283737163</v>
      </c>
      <c r="AD45" s="27">
        <v>-927.08306789327992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-600.30304657792692</v>
      </c>
      <c r="AG45" s="27">
        <v>-1098.30554663778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-506.88623513809102</v>
      </c>
      <c r="AJ45" s="27">
        <v>-878.28738509825996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-354.69159988965191</v>
      </c>
      <c r="AM45" s="27">
        <v>-909.64180286243993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-323.84082422249958</v>
      </c>
      <c r="AP45" s="27">
        <v>-144.72856759283999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53"/>
        <v>-3091.3852425895607</v>
      </c>
      <c r="AS45" s="27">
        <f t="shared" ca="1" si="54"/>
        <v>-5862.6287406724987</v>
      </c>
      <c r="AT45" s="28">
        <f t="shared" ca="1" si="55"/>
        <v>-3922.25</v>
      </c>
      <c r="AU45" s="241">
        <f t="shared" si="57"/>
        <v>-6075.5207583650572</v>
      </c>
      <c r="AV45" s="27">
        <f t="shared" si="57"/>
        <v>-10832.413093109237</v>
      </c>
      <c r="AW45" s="28">
        <f t="shared" si="57"/>
        <v>-3922.25</v>
      </c>
      <c r="AX45" s="241">
        <f t="shared" si="58"/>
        <v>-1341.425143233359</v>
      </c>
      <c r="AY45" s="27">
        <f t="shared" si="58"/>
        <v>-2861.8219651258391</v>
      </c>
      <c r="AZ45" s="28">
        <f t="shared" si="58"/>
        <v>-1816.85</v>
      </c>
      <c r="BA45" s="241">
        <f t="shared" si="59"/>
        <v>-1749.9600993562017</v>
      </c>
      <c r="BB45" s="27">
        <f t="shared" si="59"/>
        <v>-3000.80677554666</v>
      </c>
      <c r="BC45" s="28">
        <f t="shared" si="59"/>
        <v>-2105.4</v>
      </c>
      <c r="BD45" s="241">
        <f t="shared" si="60"/>
        <v>-1798.7168565252541</v>
      </c>
      <c r="BE45" s="27">
        <f t="shared" si="60"/>
        <v>-3037.1265968831999</v>
      </c>
      <c r="BF45" s="28">
        <f t="shared" si="60"/>
        <v>0</v>
      </c>
      <c r="BG45" s="241">
        <f t="shared" si="61"/>
        <v>-1185.4186592502424</v>
      </c>
      <c r="BH45" s="27">
        <f t="shared" si="61"/>
        <v>-1932.6577555535398</v>
      </c>
      <c r="BI45" s="28">
        <f t="shared" si="61"/>
        <v>0</v>
      </c>
      <c r="BK45" s="432">
        <f t="shared" si="2"/>
        <v>-10832.413093109237</v>
      </c>
      <c r="BL45" s="432">
        <f t="shared" si="3"/>
        <v>0</v>
      </c>
      <c r="BM45" s="432">
        <f t="shared" si="4"/>
        <v>-3295.85</v>
      </c>
      <c r="BN45" s="432">
        <f t="shared" ca="1" si="5"/>
        <v>626.40000000000009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53"/>
        <v>0</v>
      </c>
      <c r="AS46" s="27">
        <f t="shared" ca="1" si="54"/>
        <v>0</v>
      </c>
      <c r="AT46" s="28">
        <f t="shared" ca="1" si="55"/>
        <v>0</v>
      </c>
      <c r="AU46" s="241">
        <f t="shared" si="57"/>
        <v>0</v>
      </c>
      <c r="AV46" s="27">
        <f t="shared" si="57"/>
        <v>0</v>
      </c>
      <c r="AW46" s="28">
        <f t="shared" si="57"/>
        <v>0</v>
      </c>
      <c r="AX46" s="241">
        <f t="shared" si="58"/>
        <v>0</v>
      </c>
      <c r="AY46" s="27">
        <f t="shared" si="58"/>
        <v>0</v>
      </c>
      <c r="AZ46" s="28">
        <f t="shared" si="58"/>
        <v>0</v>
      </c>
      <c r="BA46" s="241">
        <f t="shared" si="59"/>
        <v>0</v>
      </c>
      <c r="BB46" s="27">
        <f t="shared" si="59"/>
        <v>0</v>
      </c>
      <c r="BC46" s="28">
        <f t="shared" si="59"/>
        <v>0</v>
      </c>
      <c r="BD46" s="241">
        <f t="shared" si="60"/>
        <v>0</v>
      </c>
      <c r="BE46" s="27">
        <f t="shared" si="60"/>
        <v>0</v>
      </c>
      <c r="BF46" s="28">
        <f t="shared" si="60"/>
        <v>0</v>
      </c>
      <c r="BG46" s="241">
        <f t="shared" si="61"/>
        <v>0</v>
      </c>
      <c r="BH46" s="27">
        <f t="shared" si="61"/>
        <v>0</v>
      </c>
      <c r="BI46" s="28">
        <f t="shared" si="61"/>
        <v>0</v>
      </c>
      <c r="BK46" s="432">
        <f t="shared" si="2"/>
        <v>0</v>
      </c>
      <c r="BL46" s="432">
        <f t="shared" si="3"/>
        <v>0</v>
      </c>
      <c r="BM46" s="432">
        <f t="shared" si="4"/>
        <v>0</v>
      </c>
      <c r="BN46" s="432">
        <f t="shared" ca="1" si="5"/>
        <v>0</v>
      </c>
    </row>
    <row r="47" spans="1:66" s="29" customFormat="1" ht="25.2" hidden="1" customHeight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-861.08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-901.4</v>
      </c>
      <c r="K47" s="241">
        <v>-861.08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-901.4</v>
      </c>
      <c r="N47" s="241">
        <v>-861.08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-901.4</v>
      </c>
      <c r="Q47" s="241">
        <v>-861.08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-901.4</v>
      </c>
      <c r="T47" s="241">
        <v>-861.08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-901.4</v>
      </c>
      <c r="W47" s="241">
        <v>-861.08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-901.4</v>
      </c>
      <c r="Z47" s="241">
        <v>-861.08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-861.08</v>
      </c>
      <c r="AC47" s="241">
        <v>-861.08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-861.08</v>
      </c>
      <c r="AF47" s="241">
        <v>-861.08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-861.08</v>
      </c>
      <c r="AI47" s="241">
        <v>-861.08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-861.08</v>
      </c>
      <c r="AL47" s="241">
        <v>-861.08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-861.08</v>
      </c>
      <c r="AO47" s="241">
        <v>-861.08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-861.08</v>
      </c>
      <c r="AR47" s="241">
        <f t="shared" ca="1" si="53"/>
        <v>-5166.4800000000005</v>
      </c>
      <c r="AS47" s="27">
        <f t="shared" ca="1" si="54"/>
        <v>0</v>
      </c>
      <c r="AT47" s="28">
        <f t="shared" ca="1" si="55"/>
        <v>-5408.4</v>
      </c>
      <c r="AU47" s="241">
        <f t="shared" si="57"/>
        <v>-10332.960000000001</v>
      </c>
      <c r="AV47" s="27">
        <f t="shared" si="57"/>
        <v>0</v>
      </c>
      <c r="AW47" s="28">
        <f t="shared" si="57"/>
        <v>-10574.88</v>
      </c>
      <c r="AX47" s="241">
        <f t="shared" si="58"/>
        <v>-2583.2400000000002</v>
      </c>
      <c r="AY47" s="27">
        <f t="shared" si="58"/>
        <v>0</v>
      </c>
      <c r="AZ47" s="28">
        <f t="shared" si="58"/>
        <v>-2704.2</v>
      </c>
      <c r="BA47" s="241">
        <f t="shared" si="59"/>
        <v>-2583.2400000000002</v>
      </c>
      <c r="BB47" s="27">
        <f t="shared" si="59"/>
        <v>0</v>
      </c>
      <c r="BC47" s="28">
        <f t="shared" si="59"/>
        <v>-2704.2</v>
      </c>
      <c r="BD47" s="241">
        <f t="shared" si="60"/>
        <v>-2583.2400000000002</v>
      </c>
      <c r="BE47" s="27">
        <f t="shared" si="60"/>
        <v>0</v>
      </c>
      <c r="BF47" s="28">
        <f t="shared" si="60"/>
        <v>-2583.2400000000002</v>
      </c>
      <c r="BG47" s="241">
        <f t="shared" si="61"/>
        <v>-2583.2400000000002</v>
      </c>
      <c r="BH47" s="27">
        <f t="shared" si="61"/>
        <v>0</v>
      </c>
      <c r="BI47" s="28">
        <f t="shared" si="61"/>
        <v>-2583.2400000000002</v>
      </c>
      <c r="BK47" s="432">
        <f t="shared" si="2"/>
        <v>0</v>
      </c>
      <c r="BL47" s="432">
        <f t="shared" si="3"/>
        <v>0</v>
      </c>
      <c r="BM47" s="432">
        <f t="shared" si="4"/>
        <v>-4507</v>
      </c>
      <c r="BN47" s="432">
        <f t="shared" ca="1" si="5"/>
        <v>901.39999999999964</v>
      </c>
    </row>
    <row r="48" spans="1:66" s="29" customFormat="1" hidden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53"/>
        <v>0</v>
      </c>
      <c r="AS48" s="27">
        <f t="shared" ca="1" si="54"/>
        <v>0</v>
      </c>
      <c r="AT48" s="28">
        <f t="shared" ca="1" si="55"/>
        <v>0</v>
      </c>
      <c r="AU48" s="241">
        <f t="shared" si="57"/>
        <v>0</v>
      </c>
      <c r="AV48" s="27">
        <f t="shared" si="57"/>
        <v>0</v>
      </c>
      <c r="AW48" s="28">
        <f t="shared" si="57"/>
        <v>0</v>
      </c>
      <c r="AX48" s="241">
        <f t="shared" si="58"/>
        <v>0</v>
      </c>
      <c r="AY48" s="27">
        <f t="shared" si="58"/>
        <v>0</v>
      </c>
      <c r="AZ48" s="28">
        <f t="shared" si="58"/>
        <v>0</v>
      </c>
      <c r="BA48" s="241">
        <f t="shared" si="59"/>
        <v>0</v>
      </c>
      <c r="BB48" s="27">
        <f t="shared" si="59"/>
        <v>0</v>
      </c>
      <c r="BC48" s="28">
        <f t="shared" si="59"/>
        <v>0</v>
      </c>
      <c r="BD48" s="241">
        <f t="shared" si="60"/>
        <v>0</v>
      </c>
      <c r="BE48" s="27">
        <f t="shared" si="60"/>
        <v>0</v>
      </c>
      <c r="BF48" s="28">
        <f t="shared" si="60"/>
        <v>0</v>
      </c>
      <c r="BG48" s="241">
        <f t="shared" si="61"/>
        <v>0</v>
      </c>
      <c r="BH48" s="27">
        <f t="shared" si="61"/>
        <v>0</v>
      </c>
      <c r="BI48" s="28">
        <f t="shared" si="61"/>
        <v>0</v>
      </c>
      <c r="BK48" s="432">
        <f t="shared" si="2"/>
        <v>0</v>
      </c>
      <c r="BL48" s="432">
        <f t="shared" si="3"/>
        <v>0</v>
      </c>
      <c r="BM48" s="432">
        <f t="shared" si="4"/>
        <v>0</v>
      </c>
      <c r="BN48" s="432">
        <f t="shared" ca="1" si="5"/>
        <v>0</v>
      </c>
    </row>
    <row r="49" spans="1:66" ht="18" hidden="1" customHeight="1" outlineLevel="1" x14ac:dyDescent="0.3">
      <c r="A49" s="73" t="s">
        <v>67</v>
      </c>
      <c r="C49" s="24"/>
      <c r="D49" s="69"/>
      <c r="E49" s="69"/>
      <c r="F49" s="41"/>
      <c r="H49" s="252">
        <v>0</v>
      </c>
      <c r="I49" s="74">
        <v>0</v>
      </c>
      <c r="J49" s="76">
        <f>SUM(J50:J52)</f>
        <v>0</v>
      </c>
      <c r="K49" s="252">
        <v>-1100</v>
      </c>
      <c r="L49" s="74">
        <v>0</v>
      </c>
      <c r="M49" s="76">
        <f>SUM(M50:M52)</f>
        <v>0</v>
      </c>
      <c r="N49" s="252">
        <v>0</v>
      </c>
      <c r="O49" s="74">
        <v>0</v>
      </c>
      <c r="P49" s="76">
        <f>SUM(P50:P52)</f>
        <v>0</v>
      </c>
      <c r="Q49" s="252">
        <v>-2300</v>
      </c>
      <c r="R49" s="74">
        <v>0</v>
      </c>
      <c r="S49" s="76">
        <f>SUM(S50:S52)</f>
        <v>0</v>
      </c>
      <c r="T49" s="252">
        <v>0</v>
      </c>
      <c r="U49" s="74">
        <v>0</v>
      </c>
      <c r="V49" s="76">
        <f>SUM(V50:V52)</f>
        <v>0</v>
      </c>
      <c r="W49" s="252">
        <v>0</v>
      </c>
      <c r="X49" s="74">
        <v>0</v>
      </c>
      <c r="Y49" s="76">
        <f>SUM(Y50:Y52)</f>
        <v>0</v>
      </c>
      <c r="Z49" s="252">
        <v>0</v>
      </c>
      <c r="AA49" s="74">
        <v>0</v>
      </c>
      <c r="AB49" s="76">
        <f>SUM(AB50:AB52)</f>
        <v>0</v>
      </c>
      <c r="AC49" s="252">
        <v>0</v>
      </c>
      <c r="AD49" s="74">
        <v>0</v>
      </c>
      <c r="AE49" s="76">
        <f>SUM(AE50:AE52)</f>
        <v>0</v>
      </c>
      <c r="AF49" s="252">
        <v>0</v>
      </c>
      <c r="AG49" s="74">
        <v>0</v>
      </c>
      <c r="AH49" s="76">
        <f>SUM(AH50:AH52)</f>
        <v>0</v>
      </c>
      <c r="AI49" s="252">
        <v>0</v>
      </c>
      <c r="AJ49" s="74">
        <v>0</v>
      </c>
      <c r="AK49" s="76">
        <f>SUM(AK50:AK52)</f>
        <v>0</v>
      </c>
      <c r="AL49" s="252">
        <v>0</v>
      </c>
      <c r="AM49" s="74">
        <v>0</v>
      </c>
      <c r="AN49" s="76">
        <f>SUM(AN50:AN52)</f>
        <v>0</v>
      </c>
      <c r="AO49" s="252">
        <v>0</v>
      </c>
      <c r="AP49" s="74">
        <v>0</v>
      </c>
      <c r="AQ49" s="76">
        <f>SUM(AQ50:AQ52)</f>
        <v>0</v>
      </c>
      <c r="AR49" s="252">
        <f t="shared" ca="1" si="53"/>
        <v>-3400</v>
      </c>
      <c r="AS49" s="74">
        <f t="shared" ca="1" si="54"/>
        <v>0</v>
      </c>
      <c r="AT49" s="76">
        <f t="shared" ca="1" si="55"/>
        <v>0</v>
      </c>
      <c r="AU49" s="252">
        <f t="shared" ref="AU49:BI49" si="62">SUM(AU50:AU52)</f>
        <v>-3400</v>
      </c>
      <c r="AV49" s="74">
        <f t="shared" si="62"/>
        <v>0</v>
      </c>
      <c r="AW49" s="76">
        <f t="shared" si="62"/>
        <v>0</v>
      </c>
      <c r="AX49" s="252">
        <f t="shared" si="62"/>
        <v>-1100</v>
      </c>
      <c r="AY49" s="74">
        <f t="shared" si="62"/>
        <v>0</v>
      </c>
      <c r="AZ49" s="76">
        <f t="shared" si="62"/>
        <v>0</v>
      </c>
      <c r="BA49" s="252">
        <f t="shared" si="62"/>
        <v>-2300</v>
      </c>
      <c r="BB49" s="74">
        <f t="shared" si="62"/>
        <v>0</v>
      </c>
      <c r="BC49" s="76">
        <f t="shared" si="62"/>
        <v>0</v>
      </c>
      <c r="BD49" s="252">
        <f t="shared" si="62"/>
        <v>0</v>
      </c>
      <c r="BE49" s="74">
        <f t="shared" si="62"/>
        <v>0</v>
      </c>
      <c r="BF49" s="76">
        <f t="shared" si="62"/>
        <v>0</v>
      </c>
      <c r="BG49" s="252">
        <f t="shared" si="62"/>
        <v>0</v>
      </c>
      <c r="BH49" s="74">
        <f t="shared" si="62"/>
        <v>0</v>
      </c>
      <c r="BI49" s="76">
        <f t="shared" si="62"/>
        <v>0</v>
      </c>
      <c r="BK49" s="432">
        <f t="shared" si="2"/>
        <v>0</v>
      </c>
      <c r="BL49" s="432">
        <f t="shared" si="3"/>
        <v>0</v>
      </c>
      <c r="BM49" s="432">
        <f t="shared" si="4"/>
        <v>0</v>
      </c>
      <c r="BN49" s="432">
        <f t="shared" ca="1" si="5"/>
        <v>0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53"/>
        <v>0</v>
      </c>
      <c r="AS50" s="27">
        <f t="shared" ca="1" si="54"/>
        <v>0</v>
      </c>
      <c r="AT50" s="28">
        <f t="shared" ca="1" si="55"/>
        <v>0</v>
      </c>
      <c r="AU50" s="241">
        <f t="shared" ref="AU50:AW52" si="63">SUM(H50,K50,N50,Q50,T50,W50,Z50,AC50,AF50,AI50,AL50,AO50)</f>
        <v>0</v>
      </c>
      <c r="AV50" s="27">
        <f t="shared" si="63"/>
        <v>0</v>
      </c>
      <c r="AW50" s="28">
        <f t="shared" si="63"/>
        <v>0</v>
      </c>
      <c r="AX50" s="241">
        <f t="shared" ref="AX50:AZ52" si="64">SUM(H50,K50,N50)</f>
        <v>0</v>
      </c>
      <c r="AY50" s="27">
        <f t="shared" si="64"/>
        <v>0</v>
      </c>
      <c r="AZ50" s="28">
        <f t="shared" si="64"/>
        <v>0</v>
      </c>
      <c r="BA50" s="241">
        <f t="shared" ref="BA50:BC52" si="65">SUM(Q50,T50,W50)</f>
        <v>0</v>
      </c>
      <c r="BB50" s="27">
        <f t="shared" si="65"/>
        <v>0</v>
      </c>
      <c r="BC50" s="28">
        <f t="shared" si="65"/>
        <v>0</v>
      </c>
      <c r="BD50" s="241">
        <f t="shared" ref="BD50:BF52" si="66">SUM(Z50,AC50,AF50)</f>
        <v>0</v>
      </c>
      <c r="BE50" s="27">
        <f t="shared" si="66"/>
        <v>0</v>
      </c>
      <c r="BF50" s="28">
        <f t="shared" si="66"/>
        <v>0</v>
      </c>
      <c r="BG50" s="241">
        <f t="shared" ref="BG50:BI52" si="67">SUM(AI50,AL50,AO50)</f>
        <v>0</v>
      </c>
      <c r="BH50" s="27">
        <f t="shared" si="67"/>
        <v>0</v>
      </c>
      <c r="BI50" s="28">
        <f t="shared" si="67"/>
        <v>0</v>
      </c>
      <c r="BK50" s="432">
        <f t="shared" si="2"/>
        <v>0</v>
      </c>
      <c r="BL50" s="432">
        <f t="shared" si="3"/>
        <v>0</v>
      </c>
      <c r="BM50" s="432">
        <f t="shared" si="4"/>
        <v>0</v>
      </c>
      <c r="BN50" s="432">
        <f t="shared" ca="1" si="5"/>
        <v>0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53"/>
        <v>0</v>
      </c>
      <c r="AS51" s="27">
        <f t="shared" ca="1" si="54"/>
        <v>0</v>
      </c>
      <c r="AT51" s="28">
        <f t="shared" ca="1" si="55"/>
        <v>0</v>
      </c>
      <c r="AU51" s="241">
        <f t="shared" si="63"/>
        <v>0</v>
      </c>
      <c r="AV51" s="27">
        <f t="shared" si="63"/>
        <v>0</v>
      </c>
      <c r="AW51" s="28">
        <f t="shared" si="63"/>
        <v>0</v>
      </c>
      <c r="AX51" s="241">
        <f t="shared" si="64"/>
        <v>0</v>
      </c>
      <c r="AY51" s="27">
        <f t="shared" si="64"/>
        <v>0</v>
      </c>
      <c r="AZ51" s="28">
        <f t="shared" si="64"/>
        <v>0</v>
      </c>
      <c r="BA51" s="241">
        <f t="shared" si="65"/>
        <v>0</v>
      </c>
      <c r="BB51" s="27">
        <f t="shared" si="65"/>
        <v>0</v>
      </c>
      <c r="BC51" s="28">
        <f t="shared" si="65"/>
        <v>0</v>
      </c>
      <c r="BD51" s="241">
        <f t="shared" si="66"/>
        <v>0</v>
      </c>
      <c r="BE51" s="27">
        <f t="shared" si="66"/>
        <v>0</v>
      </c>
      <c r="BF51" s="28">
        <f t="shared" si="66"/>
        <v>0</v>
      </c>
      <c r="BG51" s="241">
        <f t="shared" si="67"/>
        <v>0</v>
      </c>
      <c r="BH51" s="27">
        <f t="shared" si="67"/>
        <v>0</v>
      </c>
      <c r="BI51" s="28">
        <f t="shared" si="67"/>
        <v>0</v>
      </c>
      <c r="BK51" s="432">
        <f t="shared" si="2"/>
        <v>0</v>
      </c>
      <c r="BL51" s="432">
        <f t="shared" si="3"/>
        <v>0</v>
      </c>
      <c r="BM51" s="432">
        <f t="shared" si="4"/>
        <v>0</v>
      </c>
      <c r="BN51" s="432">
        <f t="shared" ca="1" si="5"/>
        <v>0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-1100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-2300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53"/>
        <v>-3400</v>
      </c>
      <c r="AS52" s="27">
        <f t="shared" ca="1" si="54"/>
        <v>0</v>
      </c>
      <c r="AT52" s="28">
        <f t="shared" ca="1" si="55"/>
        <v>0</v>
      </c>
      <c r="AU52" s="241">
        <f t="shared" si="63"/>
        <v>-3400</v>
      </c>
      <c r="AV52" s="27">
        <f t="shared" si="63"/>
        <v>0</v>
      </c>
      <c r="AW52" s="28">
        <f t="shared" si="63"/>
        <v>0</v>
      </c>
      <c r="AX52" s="241">
        <f t="shared" si="64"/>
        <v>-1100</v>
      </c>
      <c r="AY52" s="27">
        <f t="shared" si="64"/>
        <v>0</v>
      </c>
      <c r="AZ52" s="28">
        <f t="shared" si="64"/>
        <v>0</v>
      </c>
      <c r="BA52" s="241">
        <f t="shared" si="65"/>
        <v>-2300</v>
      </c>
      <c r="BB52" s="27">
        <f t="shared" si="65"/>
        <v>0</v>
      </c>
      <c r="BC52" s="28">
        <f t="shared" si="65"/>
        <v>0</v>
      </c>
      <c r="BD52" s="241">
        <f t="shared" si="66"/>
        <v>0</v>
      </c>
      <c r="BE52" s="27">
        <f t="shared" si="66"/>
        <v>0</v>
      </c>
      <c r="BF52" s="28">
        <f t="shared" si="66"/>
        <v>0</v>
      </c>
      <c r="BG52" s="241">
        <f t="shared" si="67"/>
        <v>0</v>
      </c>
      <c r="BH52" s="27">
        <f t="shared" si="67"/>
        <v>0</v>
      </c>
      <c r="BI52" s="28">
        <f t="shared" si="67"/>
        <v>0</v>
      </c>
      <c r="BK52" s="432">
        <f t="shared" si="2"/>
        <v>0</v>
      </c>
      <c r="BL52" s="432">
        <f t="shared" si="3"/>
        <v>0</v>
      </c>
      <c r="BM52" s="432">
        <f t="shared" si="4"/>
        <v>0</v>
      </c>
      <c r="BN52" s="432">
        <f t="shared" ca="1" si="5"/>
        <v>0</v>
      </c>
    </row>
    <row r="53" spans="1:66" ht="17.399999999999999" customHeight="1" collapsed="1" x14ac:dyDescent="0.3">
      <c r="A53" s="71" t="s">
        <v>72</v>
      </c>
      <c r="C53" s="24"/>
      <c r="D53" s="69"/>
      <c r="E53" s="69"/>
      <c r="F53" s="41"/>
      <c r="H53" s="245">
        <v>-0.55491305639893052</v>
      </c>
      <c r="I53" s="50">
        <v>-0.73992788973873935</v>
      </c>
      <c r="J53" s="51">
        <f>IFERROR(J42/J11,0)</f>
        <v>-0.53535987815491726</v>
      </c>
      <c r="K53" s="245">
        <v>-0.93536883063714982</v>
      </c>
      <c r="L53" s="50">
        <v>-0.58212367200529092</v>
      </c>
      <c r="M53" s="51">
        <f>IFERROR(M42/M11,0)</f>
        <v>-0.70458745684695046</v>
      </c>
      <c r="N53" s="245">
        <v>-0.44295253110895882</v>
      </c>
      <c r="O53" s="50">
        <v>-0.49992431998270959</v>
      </c>
      <c r="P53" s="50">
        <f>IFERROR(P42/P11,0)</f>
        <v>-0.80656779661016953</v>
      </c>
      <c r="Q53" s="245">
        <v>-0.6980271648409212</v>
      </c>
      <c r="R53" s="50">
        <v>-0.54282491945352818</v>
      </c>
      <c r="S53" s="50">
        <f>IFERROR(S42/S11,0)</f>
        <v>-0.68793156647749176</v>
      </c>
      <c r="T53" s="245">
        <v>-0.34198850648070489</v>
      </c>
      <c r="U53" s="50">
        <v>-0.56353083357981892</v>
      </c>
      <c r="V53" s="51">
        <f>IFERROR(V42/V11,0)</f>
        <v>-0.75551140423193175</v>
      </c>
      <c r="W53" s="245">
        <v>-0.45348101872300439</v>
      </c>
      <c r="X53" s="50">
        <v>-0.52810903592061376</v>
      </c>
      <c r="Y53" s="51">
        <f>IFERROR(Y42/Y11,0)</f>
        <v>-0.9612319688109161</v>
      </c>
      <c r="Z53" s="245">
        <v>-0.55393720584081085</v>
      </c>
      <c r="AA53" s="50">
        <v>-0.52745525677624172</v>
      </c>
      <c r="AB53" s="51">
        <f>IFERROR(AB42/AB11,0)</f>
        <v>-1.8184598183088749</v>
      </c>
      <c r="AC53" s="245">
        <v>-0.56743835827591993</v>
      </c>
      <c r="AD53" s="50">
        <v>-0.49814575303882519</v>
      </c>
      <c r="AE53" s="51">
        <f>IFERROR(AE42/AE11,0)</f>
        <v>0</v>
      </c>
      <c r="AF53" s="245">
        <v>-0.59062538760009275</v>
      </c>
      <c r="AG53" s="50">
        <v>-0.49786403483352643</v>
      </c>
      <c r="AH53" s="51">
        <f>IFERROR(AH42/AH11,0)</f>
        <v>0</v>
      </c>
      <c r="AI53" s="245">
        <v>-0.62786203483684677</v>
      </c>
      <c r="AJ53" s="50">
        <v>-0.75066842137985879</v>
      </c>
      <c r="AK53" s="51">
        <f>IFERROR(AK42/AK11,0)</f>
        <v>0</v>
      </c>
      <c r="AL53" s="245">
        <v>-0.74089643014909379</v>
      </c>
      <c r="AM53" s="50">
        <v>-0.49447493588701358</v>
      </c>
      <c r="AN53" s="51">
        <f>IFERROR(AN42/AN11,0)</f>
        <v>0</v>
      </c>
      <c r="AO53" s="245">
        <v>-0.62482643500824353</v>
      </c>
      <c r="AP53" s="50">
        <v>-0.51337040116895194</v>
      </c>
      <c r="AQ53" s="51">
        <f t="shared" ref="AQ53:BI53" si="68">IFERROR(AQ42/AQ11,0)</f>
        <v>0</v>
      </c>
      <c r="AR53" s="245">
        <f t="shared" ca="1" si="68"/>
        <v>-0.52493311513983842</v>
      </c>
      <c r="AS53" s="50">
        <f t="shared" ca="1" si="68"/>
        <v>-0.57179577659110647</v>
      </c>
      <c r="AT53" s="51">
        <f t="shared" ca="1" si="68"/>
        <v>-0.71976132126748604</v>
      </c>
      <c r="AU53" s="245">
        <f t="shared" si="68"/>
        <v>-0.57050007012132364</v>
      </c>
      <c r="AV53" s="50">
        <f t="shared" si="68"/>
        <v>-0.55535171332413624</v>
      </c>
      <c r="AW53" s="51">
        <f t="shared" si="68"/>
        <v>-0.84041928515318154</v>
      </c>
      <c r="AX53" s="245">
        <f t="shared" si="68"/>
        <v>-0.60941857547478451</v>
      </c>
      <c r="AY53" s="50">
        <f t="shared" si="68"/>
        <v>-0.60065413565859538</v>
      </c>
      <c r="AZ53" s="51">
        <f t="shared" si="68"/>
        <v>-0.66285547576301607</v>
      </c>
      <c r="BA53" s="245">
        <f t="shared" si="68"/>
        <v>-0.47891997900610245</v>
      </c>
      <c r="BB53" s="50">
        <f t="shared" si="68"/>
        <v>-0.54570285759533588</v>
      </c>
      <c r="BC53" s="51">
        <f t="shared" si="68"/>
        <v>-0.78422583335028162</v>
      </c>
      <c r="BD53" s="245">
        <f t="shared" si="68"/>
        <v>-0.5711147139994398</v>
      </c>
      <c r="BE53" s="50">
        <f t="shared" si="68"/>
        <v>-0.50778927394827511</v>
      </c>
      <c r="BF53" s="51">
        <f t="shared" si="68"/>
        <v>-2.2478322851153041</v>
      </c>
      <c r="BG53" s="245">
        <f t="shared" si="68"/>
        <v>-0.66600341735367719</v>
      </c>
      <c r="BH53" s="50">
        <f t="shared" si="68"/>
        <v>-0.57701234082131925</v>
      </c>
      <c r="BI53" s="51">
        <f t="shared" si="68"/>
        <v>0</v>
      </c>
      <c r="BK53" s="432">
        <f t="shared" si="2"/>
        <v>-6.7384194737651182</v>
      </c>
      <c r="BL53" s="432">
        <f t="shared" si="3"/>
        <v>-6.1830677604409816</v>
      </c>
      <c r="BM53" s="432">
        <f t="shared" si="4"/>
        <v>-3.4899581023214608</v>
      </c>
      <c r="BN53" s="432">
        <f t="shared" ca="1" si="5"/>
        <v>-2.7701967810539747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-8.8292323886886223E-3</v>
      </c>
      <c r="I54" s="78">
        <v>-1.231868331599191E-2</v>
      </c>
      <c r="J54" s="79">
        <f>IFERROR(J42/J8,0)</f>
        <v>-1.2181562861710031E-2</v>
      </c>
      <c r="K54" s="253">
        <v>-1.1125570953909709E-2</v>
      </c>
      <c r="L54" s="78">
        <v>-9.7265311698186314E-3</v>
      </c>
      <c r="M54" s="79">
        <f>IFERROR(M42/M8,0)</f>
        <v>-1.375773445854594E-2</v>
      </c>
      <c r="N54" s="253">
        <v>-7.4930020201463953E-3</v>
      </c>
      <c r="O54" s="78">
        <v>-8.5566060516851991E-3</v>
      </c>
      <c r="P54" s="50">
        <f>IFERROR(P42/P8,0)</f>
        <v>-6.9754776927377716E-3</v>
      </c>
      <c r="Q54" s="253">
        <v>-1.496972196506237E-2</v>
      </c>
      <c r="R54" s="78">
        <v>-9.1969559076103512E-3</v>
      </c>
      <c r="S54" s="50">
        <f>IFERROR(S42/S8,0)</f>
        <v>-1.1680180613130642E-2</v>
      </c>
      <c r="T54" s="253">
        <v>-7.9213895395485335E-3</v>
      </c>
      <c r="U54" s="78">
        <v>-9.762879576644198E-3</v>
      </c>
      <c r="V54" s="79">
        <f>IFERROR(V42/V8,0)</f>
        <v>-9.0165544536126192E-3</v>
      </c>
      <c r="W54" s="253">
        <v>-7.7708105461724367E-3</v>
      </c>
      <c r="X54" s="78">
        <v>-8.9750392961983425E-3</v>
      </c>
      <c r="Y54" s="79">
        <f>IFERROR(Y42/Y8,0)</f>
        <v>-1.2910319151555414E-2</v>
      </c>
      <c r="Z54" s="253">
        <v>-6.0897310830417134E-3</v>
      </c>
      <c r="AA54" s="78">
        <v>-7.5800037045386627E-3</v>
      </c>
      <c r="AB54" s="79">
        <f>IFERROR(AB42/AB8,0)</f>
        <v>-3.8638545327551795E-2</v>
      </c>
      <c r="AC54" s="253">
        <v>-8.6083677541350795E-3</v>
      </c>
      <c r="AD54" s="78">
        <v>-8.6609737236800956E-3</v>
      </c>
      <c r="AE54" s="79">
        <f>IFERROR(AE42/AE8,0)</f>
        <v>-2.2110799999999999</v>
      </c>
      <c r="AF54" s="253">
        <v>-9.7184392303071142E-3</v>
      </c>
      <c r="AG54" s="78">
        <v>-8.5461368808737604E-3</v>
      </c>
      <c r="AH54" s="79">
        <f>IFERROR(AH42/AH8,0)</f>
        <v>0</v>
      </c>
      <c r="AI54" s="253">
        <v>-8.8263576335704183E-3</v>
      </c>
      <c r="AJ54" s="78">
        <v>-9.8269600957457768E-3</v>
      </c>
      <c r="AK54" s="79">
        <f>IFERROR(AK42/AK8,0)</f>
        <v>0</v>
      </c>
      <c r="AL54" s="253">
        <v>-9.9055089747658222E-3</v>
      </c>
      <c r="AM54" s="78">
        <v>-8.0460837532750577E-3</v>
      </c>
      <c r="AN54" s="79">
        <f>IFERROR(AN42/AN8,0)</f>
        <v>0</v>
      </c>
      <c r="AO54" s="253">
        <v>-6.6724723953995686E-3</v>
      </c>
      <c r="AP54" s="78">
        <v>-6.9742208947239214E-3</v>
      </c>
      <c r="AQ54" s="79">
        <f t="shared" ref="AQ54:BI54" si="69">IFERROR(AQ42/AQ8,0)</f>
        <v>0</v>
      </c>
      <c r="AR54" s="253">
        <f t="shared" ca="1" si="69"/>
        <v>-9.5780946332244266E-3</v>
      </c>
      <c r="AS54" s="78">
        <f t="shared" ca="1" si="69"/>
        <v>-9.7054003037536467E-3</v>
      </c>
      <c r="AT54" s="79">
        <f t="shared" ca="1" si="69"/>
        <v>-1.045123339131341E-2</v>
      </c>
      <c r="AU54" s="253">
        <f t="shared" si="69"/>
        <v>-8.7675287958805005E-3</v>
      </c>
      <c r="AV54" s="78">
        <f t="shared" si="69"/>
        <v>-8.9143697218398068E-3</v>
      </c>
      <c r="AW54" s="79">
        <f t="shared" si="69"/>
        <v>-1.2453464686209739E-2</v>
      </c>
      <c r="AX54" s="253">
        <f t="shared" si="69"/>
        <v>-9.1144114402562128E-3</v>
      </c>
      <c r="AY54" s="78">
        <f t="shared" si="69"/>
        <v>-1.0114124515603586E-2</v>
      </c>
      <c r="AZ54" s="79">
        <f t="shared" si="69"/>
        <v>-1.0049877823691057E-2</v>
      </c>
      <c r="BA54" s="253">
        <f t="shared" si="69"/>
        <v>-9.928130706948814E-3</v>
      </c>
      <c r="BB54" s="78">
        <f t="shared" si="69"/>
        <v>-9.3301592038221547E-3</v>
      </c>
      <c r="BC54" s="79">
        <f t="shared" si="69"/>
        <v>-1.0866771211012562E-2</v>
      </c>
      <c r="BD54" s="253">
        <f t="shared" si="69"/>
        <v>-7.957640411688385E-3</v>
      </c>
      <c r="BE54" s="78">
        <f t="shared" si="69"/>
        <v>-8.2220384030129174E-3</v>
      </c>
      <c r="BF54" s="79">
        <f t="shared" si="69"/>
        <v>-4.7620413849952192E-2</v>
      </c>
      <c r="BG54" s="253">
        <f t="shared" si="69"/>
        <v>-8.4522638382556765E-3</v>
      </c>
      <c r="BH54" s="78">
        <f t="shared" si="69"/>
        <v>-8.2497122767805336E-3</v>
      </c>
      <c r="BI54" s="79">
        <f t="shared" si="69"/>
        <v>0</v>
      </c>
      <c r="BK54" s="432">
        <f t="shared" si="2"/>
        <v>-0.10817107437078591</v>
      </c>
      <c r="BL54" s="432">
        <f t="shared" si="3"/>
        <v>-9.9256704648946106E-2</v>
      </c>
      <c r="BM54" s="432">
        <f t="shared" si="4"/>
        <v>-5.361151007973701E-2</v>
      </c>
      <c r="BN54" s="432">
        <f t="shared" ca="1" si="5"/>
        <v>-4.31602766884236E-2</v>
      </c>
    </row>
    <row r="55" spans="1:66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32">
        <f t="shared" si="2"/>
        <v>0</v>
      </c>
      <c r="BL55" s="432">
        <f t="shared" si="3"/>
        <v>0</v>
      </c>
      <c r="BM55" s="432">
        <f t="shared" si="4"/>
        <v>0</v>
      </c>
      <c r="BN55" s="432">
        <f t="shared" si="5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f t="shared" ref="H56:AM56" si="70">SUM(H57,H60,H65,H73,H77,H82)</f>
        <v>-5400</v>
      </c>
      <c r="I56" s="67">
        <f t="shared" si="70"/>
        <v>-15600</v>
      </c>
      <c r="J56" s="68">
        <f t="shared" si="70"/>
        <v>-14686.390000000001</v>
      </c>
      <c r="K56" s="251">
        <f t="shared" si="70"/>
        <v>-5400</v>
      </c>
      <c r="L56" s="67">
        <f t="shared" si="70"/>
        <v>-15600</v>
      </c>
      <c r="M56" s="68">
        <f t="shared" si="70"/>
        <v>-16085.02</v>
      </c>
      <c r="N56" s="251">
        <f t="shared" si="70"/>
        <v>-6490.6100000000006</v>
      </c>
      <c r="O56" s="67">
        <f t="shared" si="70"/>
        <v>-15600</v>
      </c>
      <c r="P56" s="68">
        <f t="shared" si="70"/>
        <v>-44306.58</v>
      </c>
      <c r="Q56" s="251">
        <f t="shared" si="70"/>
        <v>-2400</v>
      </c>
      <c r="R56" s="67">
        <f t="shared" si="70"/>
        <v>-15600</v>
      </c>
      <c r="S56" s="68">
        <f t="shared" si="70"/>
        <v>-10487.09</v>
      </c>
      <c r="T56" s="251">
        <f t="shared" si="70"/>
        <v>-2623.13</v>
      </c>
      <c r="U56" s="67">
        <f t="shared" si="70"/>
        <v>-15600</v>
      </c>
      <c r="V56" s="68">
        <f t="shared" si="70"/>
        <v>-26538.440000000002</v>
      </c>
      <c r="W56" s="251">
        <f t="shared" si="70"/>
        <v>-3038.97</v>
      </c>
      <c r="X56" s="67">
        <f t="shared" si="70"/>
        <v>-15600</v>
      </c>
      <c r="Y56" s="68">
        <f t="shared" si="70"/>
        <v>-6110.82</v>
      </c>
      <c r="Z56" s="251">
        <f t="shared" si="70"/>
        <v>-33116.78</v>
      </c>
      <c r="AA56" s="67">
        <f t="shared" si="70"/>
        <v>-35070</v>
      </c>
      <c r="AB56" s="68">
        <f t="shared" si="70"/>
        <v>-5500</v>
      </c>
      <c r="AC56" s="251">
        <f t="shared" si="70"/>
        <v>-9613.74</v>
      </c>
      <c r="AD56" s="67">
        <f t="shared" si="70"/>
        <v>-15600</v>
      </c>
      <c r="AE56" s="68">
        <f t="shared" si="70"/>
        <v>-5500</v>
      </c>
      <c r="AF56" s="251">
        <f t="shared" si="70"/>
        <v>-13497.6</v>
      </c>
      <c r="AG56" s="67">
        <f t="shared" si="70"/>
        <v>-15600</v>
      </c>
      <c r="AH56" s="68">
        <f t="shared" si="70"/>
        <v>-5500</v>
      </c>
      <c r="AI56" s="251">
        <f t="shared" si="70"/>
        <v>-19511.54</v>
      </c>
      <c r="AJ56" s="67">
        <f t="shared" si="70"/>
        <v>-36060</v>
      </c>
      <c r="AK56" s="68">
        <f t="shared" si="70"/>
        <v>-5500</v>
      </c>
      <c r="AL56" s="251">
        <f t="shared" si="70"/>
        <v>-15451.330000000002</v>
      </c>
      <c r="AM56" s="67">
        <f t="shared" si="70"/>
        <v>-20550</v>
      </c>
      <c r="AN56" s="68">
        <f t="shared" ref="AN56:BI56" si="71">SUM(AN57,AN60,AN65,AN73,AN77,AN82)</f>
        <v>-5500</v>
      </c>
      <c r="AO56" s="251">
        <f t="shared" si="71"/>
        <v>-29848.03</v>
      </c>
      <c r="AP56" s="67">
        <f t="shared" si="71"/>
        <v>-36060</v>
      </c>
      <c r="AQ56" s="68">
        <f t="shared" si="71"/>
        <v>-5500</v>
      </c>
      <c r="AR56" s="251">
        <f t="shared" ca="1" si="71"/>
        <v>-25352.710000000003</v>
      </c>
      <c r="AS56" s="67">
        <f t="shared" ca="1" si="71"/>
        <v>-93600</v>
      </c>
      <c r="AT56" s="68">
        <f t="shared" ca="1" si="71"/>
        <v>-118214.34000000001</v>
      </c>
      <c r="AU56" s="251">
        <f t="shared" si="71"/>
        <v>-146391.72999999998</v>
      </c>
      <c r="AV56" s="67">
        <f t="shared" si="71"/>
        <v>-252540</v>
      </c>
      <c r="AW56" s="68">
        <f t="shared" si="71"/>
        <v>-151214.34</v>
      </c>
      <c r="AX56" s="251">
        <f t="shared" si="71"/>
        <v>-17290.609999999997</v>
      </c>
      <c r="AY56" s="67">
        <f t="shared" si="71"/>
        <v>-46800</v>
      </c>
      <c r="AZ56" s="68">
        <f t="shared" si="71"/>
        <v>-75077.990000000005</v>
      </c>
      <c r="BA56" s="251">
        <f t="shared" si="71"/>
        <v>-8062.1</v>
      </c>
      <c r="BB56" s="67">
        <f t="shared" si="71"/>
        <v>-46800</v>
      </c>
      <c r="BC56" s="68">
        <f t="shared" si="71"/>
        <v>-43136.35</v>
      </c>
      <c r="BD56" s="251">
        <f t="shared" si="71"/>
        <v>-56228.12</v>
      </c>
      <c r="BE56" s="67">
        <f t="shared" si="71"/>
        <v>-66270</v>
      </c>
      <c r="BF56" s="68">
        <f t="shared" si="71"/>
        <v>-16500</v>
      </c>
      <c r="BG56" s="251">
        <f t="shared" si="71"/>
        <v>-64810.900000000009</v>
      </c>
      <c r="BH56" s="67">
        <f t="shared" si="71"/>
        <v>-92670</v>
      </c>
      <c r="BI56" s="68">
        <f t="shared" si="71"/>
        <v>-16500</v>
      </c>
      <c r="BK56" s="432">
        <f t="shared" si="2"/>
        <v>-252540</v>
      </c>
      <c r="BL56" s="432">
        <f t="shared" si="3"/>
        <v>0</v>
      </c>
      <c r="BM56" s="432">
        <f t="shared" si="4"/>
        <v>-112103.52</v>
      </c>
      <c r="BN56" s="432">
        <f t="shared" ca="1" si="5"/>
        <v>6110.820000000007</v>
      </c>
    </row>
    <row r="57" spans="1:66" hidden="1" outlineLevel="1" x14ac:dyDescent="0.3">
      <c r="A57" s="73" t="s">
        <v>74</v>
      </c>
      <c r="C57" s="24"/>
      <c r="D57" s="69"/>
      <c r="E57" s="80"/>
      <c r="F57" s="41"/>
      <c r="H57" s="252">
        <v>-5400</v>
      </c>
      <c r="I57" s="74">
        <v>-6400</v>
      </c>
      <c r="J57" s="76">
        <f>SUM(J58:J59)</f>
        <v>-11746.54</v>
      </c>
      <c r="K57" s="252">
        <v>-5400</v>
      </c>
      <c r="L57" s="74">
        <v>-6400</v>
      </c>
      <c r="M57" s="76">
        <f>SUM(M58:M59)</f>
        <v>-10798.33</v>
      </c>
      <c r="N57" s="252">
        <v>-6490.6100000000006</v>
      </c>
      <c r="O57" s="74">
        <v>-6400</v>
      </c>
      <c r="P57" s="76">
        <f>SUM(P58:P59)</f>
        <v>-16951.82</v>
      </c>
      <c r="Q57" s="252">
        <v>-2400</v>
      </c>
      <c r="R57" s="74">
        <v>-6400</v>
      </c>
      <c r="S57" s="76">
        <f>SUM(S58:S59)</f>
        <v>-9518.26</v>
      </c>
      <c r="T57" s="252">
        <v>-2623.13</v>
      </c>
      <c r="U57" s="74">
        <v>-6400</v>
      </c>
      <c r="V57" s="76">
        <f>SUM(V58:V59)</f>
        <v>-10392.790000000001</v>
      </c>
      <c r="W57" s="252">
        <v>-3038.97</v>
      </c>
      <c r="X57" s="74">
        <v>-6400</v>
      </c>
      <c r="Y57" s="76">
        <f>SUM(Y58:Y59)</f>
        <v>-5530</v>
      </c>
      <c r="Z57" s="252">
        <v>-12339.78</v>
      </c>
      <c r="AA57" s="74">
        <v>-12300</v>
      </c>
      <c r="AB57" s="76">
        <f>SUM(AB58:AB59)</f>
        <v>-5500</v>
      </c>
      <c r="AC57" s="252">
        <v>-4112.8</v>
      </c>
      <c r="AD57" s="74">
        <v>-6400</v>
      </c>
      <c r="AE57" s="76">
        <f>SUM(AE58:AE59)</f>
        <v>-5500</v>
      </c>
      <c r="AF57" s="252">
        <v>-12997.6</v>
      </c>
      <c r="AG57" s="74">
        <v>-6400</v>
      </c>
      <c r="AH57" s="76">
        <f>SUM(AH58:AH59)</f>
        <v>-5500</v>
      </c>
      <c r="AI57" s="252">
        <v>-6033.04</v>
      </c>
      <c r="AJ57" s="74">
        <v>-12600</v>
      </c>
      <c r="AK57" s="76">
        <f>SUM(AK58:AK59)</f>
        <v>-5500</v>
      </c>
      <c r="AL57" s="252">
        <v>-10360.950000000001</v>
      </c>
      <c r="AM57" s="74">
        <v>-7900</v>
      </c>
      <c r="AN57" s="76">
        <f>SUM(AN58:AN59)</f>
        <v>-5500</v>
      </c>
      <c r="AO57" s="252">
        <v>-15314.42</v>
      </c>
      <c r="AP57" s="74">
        <v>-12600</v>
      </c>
      <c r="AQ57" s="76">
        <f>SUM(AQ58:AQ59)</f>
        <v>-5500</v>
      </c>
      <c r="AR57" s="252">
        <f t="shared" ref="AR57:AR84" ca="1" si="72">SUMIFS($H57:$AO57,$H$5:$AO$5,"&lt;"&amp;MONTH(TODAY()),$H$6:$AO$6,"REAL 25")</f>
        <v>-25352.710000000003</v>
      </c>
      <c r="AS57" s="74">
        <f t="shared" ref="AS57:AS84" ca="1" si="73">SUMIFS($I57:$AP57,$I$5:$AP$5,"&lt;"&amp;MONTH(TODAY()),$I$6:$AP$6,"ORÇADO ")</f>
        <v>-38400</v>
      </c>
      <c r="AT57" s="76">
        <f t="shared" ref="AT57:AT84" ca="1" si="74">SUMIFS($J57:$AQ57,$J$5:$AQ$5,"&lt;"&amp;MONTH(TODAY()),$J$6:$AQ$6,"REAL 26")</f>
        <v>-64937.740000000005</v>
      </c>
      <c r="AU57" s="252">
        <f t="shared" ref="AU57:BI57" si="75">SUM(AU58:AU59)</f>
        <v>-86511.299999999988</v>
      </c>
      <c r="AV57" s="74">
        <f t="shared" si="75"/>
        <v>-96600</v>
      </c>
      <c r="AW57" s="76">
        <f t="shared" si="75"/>
        <v>-97937.739999999991</v>
      </c>
      <c r="AX57" s="252">
        <f t="shared" si="75"/>
        <v>-17290.609999999997</v>
      </c>
      <c r="AY57" s="74">
        <f t="shared" si="75"/>
        <v>-19200</v>
      </c>
      <c r="AZ57" s="76">
        <f t="shared" si="75"/>
        <v>-39496.69</v>
      </c>
      <c r="BA57" s="252">
        <f t="shared" si="75"/>
        <v>-8062.1</v>
      </c>
      <c r="BB57" s="74">
        <f t="shared" si="75"/>
        <v>-19200</v>
      </c>
      <c r="BC57" s="76">
        <f t="shared" si="75"/>
        <v>-25441.05</v>
      </c>
      <c r="BD57" s="252">
        <f t="shared" si="75"/>
        <v>-29450.18</v>
      </c>
      <c r="BE57" s="74">
        <f t="shared" si="75"/>
        <v>-25100</v>
      </c>
      <c r="BF57" s="76">
        <f t="shared" si="75"/>
        <v>-16500</v>
      </c>
      <c r="BG57" s="252">
        <f t="shared" si="75"/>
        <v>-31708.41</v>
      </c>
      <c r="BH57" s="74">
        <f t="shared" si="75"/>
        <v>-33100</v>
      </c>
      <c r="BI57" s="76">
        <f t="shared" si="75"/>
        <v>-16500</v>
      </c>
      <c r="BK57" s="432">
        <f t="shared" si="2"/>
        <v>-96600</v>
      </c>
      <c r="BL57" s="432">
        <f t="shared" si="3"/>
        <v>0</v>
      </c>
      <c r="BM57" s="432">
        <f t="shared" si="4"/>
        <v>-59407.740000000005</v>
      </c>
      <c r="BN57" s="432">
        <f t="shared" ca="1" si="5"/>
        <v>5530</v>
      </c>
    </row>
    <row r="58" spans="1:66" s="29" customFormat="1" hidden="1" outlineLevel="2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-5400</v>
      </c>
      <c r="I58" s="27">
        <v>-2400</v>
      </c>
      <c r="J58" s="81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-4000</v>
      </c>
      <c r="K58" s="241">
        <v>-5400</v>
      </c>
      <c r="L58" s="27">
        <v>-2400</v>
      </c>
      <c r="M58" s="81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-4000</v>
      </c>
      <c r="N58" s="241">
        <v>-6019.35</v>
      </c>
      <c r="O58" s="27">
        <v>-2400</v>
      </c>
      <c r="P58" s="81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-4000</v>
      </c>
      <c r="Q58" s="241">
        <v>-2400</v>
      </c>
      <c r="R58" s="27">
        <v>-2400</v>
      </c>
      <c r="S58" s="81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-4450</v>
      </c>
      <c r="T58" s="241">
        <v>-2400</v>
      </c>
      <c r="U58" s="27">
        <v>-2400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-5500</v>
      </c>
      <c r="W58" s="241">
        <v>-2400</v>
      </c>
      <c r="X58" s="27">
        <v>-2400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-5500</v>
      </c>
      <c r="Z58" s="241">
        <v>-2400</v>
      </c>
      <c r="AA58" s="27">
        <v>-2400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-5500</v>
      </c>
      <c r="AC58" s="241">
        <v>-2400</v>
      </c>
      <c r="AD58" s="27">
        <v>-2400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-5500</v>
      </c>
      <c r="AF58" s="241">
        <v>-2400</v>
      </c>
      <c r="AG58" s="27">
        <v>-2400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-5500</v>
      </c>
      <c r="AI58" s="241">
        <v>-2400</v>
      </c>
      <c r="AJ58" s="27">
        <v>-2400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-5500</v>
      </c>
      <c r="AL58" s="241">
        <v>-2400</v>
      </c>
      <c r="AM58" s="27">
        <v>-2400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-5500</v>
      </c>
      <c r="AO58" s="241">
        <v>-2400</v>
      </c>
      <c r="AP58" s="27">
        <v>-2400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-5500</v>
      </c>
      <c r="AR58" s="241">
        <f t="shared" ca="1" si="72"/>
        <v>-24019.35</v>
      </c>
      <c r="AS58" s="27">
        <f t="shared" ca="1" si="73"/>
        <v>-14400</v>
      </c>
      <c r="AT58" s="28">
        <f t="shared" ca="1" si="74"/>
        <v>-27450</v>
      </c>
      <c r="AU58" s="241">
        <f t="shared" ref="AU58:AW59" si="76">SUM(H58,K58,N58,Q58,T58,W58,Z58,AC58,AF58,AI58,AL58,AO58)</f>
        <v>-38419.35</v>
      </c>
      <c r="AV58" s="27">
        <f t="shared" si="76"/>
        <v>-28800</v>
      </c>
      <c r="AW58" s="28">
        <f t="shared" si="76"/>
        <v>-60450</v>
      </c>
      <c r="AX58" s="241">
        <f t="shared" ref="AX58:AZ59" si="77">SUM(H58,K58,N58)</f>
        <v>-16819.349999999999</v>
      </c>
      <c r="AY58" s="27">
        <f t="shared" si="77"/>
        <v>-7200</v>
      </c>
      <c r="AZ58" s="28">
        <f t="shared" si="77"/>
        <v>-12000</v>
      </c>
      <c r="BA58" s="241">
        <f t="shared" ref="BA58:BC59" si="78">SUM(Q58,T58,W58)</f>
        <v>-7200</v>
      </c>
      <c r="BB58" s="27">
        <f t="shared" si="78"/>
        <v>-7200</v>
      </c>
      <c r="BC58" s="28">
        <f t="shared" si="78"/>
        <v>-15450</v>
      </c>
      <c r="BD58" s="241">
        <f t="shared" ref="BD58:BF59" si="79">SUM(Z58,AC58,AF58)</f>
        <v>-7200</v>
      </c>
      <c r="BE58" s="27">
        <f t="shared" si="79"/>
        <v>-7200</v>
      </c>
      <c r="BF58" s="28">
        <f t="shared" si="79"/>
        <v>-16500</v>
      </c>
      <c r="BG58" s="241">
        <f t="shared" ref="BG58:BI59" si="80">SUM(AI58,AL58,AO58)</f>
        <v>-7200</v>
      </c>
      <c r="BH58" s="27">
        <f t="shared" si="80"/>
        <v>-7200</v>
      </c>
      <c r="BI58" s="28">
        <f t="shared" si="80"/>
        <v>-16500</v>
      </c>
      <c r="BK58" s="432">
        <f t="shared" si="2"/>
        <v>-28800</v>
      </c>
      <c r="BL58" s="432">
        <f t="shared" si="3"/>
        <v>0</v>
      </c>
      <c r="BM58" s="432">
        <f t="shared" si="4"/>
        <v>-21950</v>
      </c>
      <c r="BN58" s="432">
        <f t="shared" ca="1" si="5"/>
        <v>5500</v>
      </c>
    </row>
    <row r="59" spans="1:66" s="29" customFormat="1" hidden="1" outlineLevel="2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0</v>
      </c>
      <c r="I59" s="81">
        <v>-4000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-7746.54</v>
      </c>
      <c r="K59" s="254">
        <v>0</v>
      </c>
      <c r="L59" s="81">
        <v>-4000</v>
      </c>
      <c r="M59" s="28">
        <f>SUMIFS(Aut_BlueMe_Sem_Pedido!$J:$J,Aut_BlueMe_Sem_Pedido!$Q:$Q,DRE!K$4,Aut_BlueMe_Sem_Pedido!$H:$H,DRE!$A59)+SUMIFS(Aut_Ajustes_Manuais!$G:$G,Aut_Ajustes_Manuais!$I:$I,DRE!K$4,Aut_Ajustes_Manuais!$F:$F,"Comissões de Vendas - Eventos")</f>
        <v>-6798.33</v>
      </c>
      <c r="N59" s="254">
        <v>-471.26</v>
      </c>
      <c r="O59" s="81">
        <v>-4000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-12951.82</v>
      </c>
      <c r="Q59" s="241">
        <v>0</v>
      </c>
      <c r="R59" s="81">
        <v>-4000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-5068.26</v>
      </c>
      <c r="T59" s="241">
        <v>-223.13</v>
      </c>
      <c r="U59" s="81">
        <v>-4000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-4892.79</v>
      </c>
      <c r="W59" s="241">
        <v>-638.97</v>
      </c>
      <c r="X59" s="81">
        <v>-4000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-30</v>
      </c>
      <c r="Z59" s="241">
        <v>-9939.7800000000007</v>
      </c>
      <c r="AA59" s="81">
        <v>-9900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-1712.8</v>
      </c>
      <c r="AD59" s="81">
        <v>-4000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-10597.6</v>
      </c>
      <c r="AG59" s="81">
        <v>-4000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-3633.04</v>
      </c>
      <c r="AJ59" s="81">
        <v>-10200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-7960.95</v>
      </c>
      <c r="AM59" s="81">
        <v>-5500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-12914.42</v>
      </c>
      <c r="AP59" s="81">
        <v>-10200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72"/>
        <v>-1333.3600000000001</v>
      </c>
      <c r="AS59" s="81">
        <f t="shared" ca="1" si="73"/>
        <v>-24000</v>
      </c>
      <c r="AT59" s="82">
        <f t="shared" ca="1" si="74"/>
        <v>-37487.74</v>
      </c>
      <c r="AU59" s="241">
        <f t="shared" si="76"/>
        <v>-48091.95</v>
      </c>
      <c r="AV59" s="81">
        <f t="shared" si="76"/>
        <v>-67800</v>
      </c>
      <c r="AW59" s="82">
        <f t="shared" si="76"/>
        <v>-37487.74</v>
      </c>
      <c r="AX59" s="241">
        <f t="shared" si="77"/>
        <v>-471.26</v>
      </c>
      <c r="AY59" s="81">
        <f t="shared" si="77"/>
        <v>-12000</v>
      </c>
      <c r="AZ59" s="82">
        <f t="shared" si="77"/>
        <v>-27496.69</v>
      </c>
      <c r="BA59" s="241">
        <f t="shared" si="78"/>
        <v>-862.1</v>
      </c>
      <c r="BB59" s="81">
        <f t="shared" si="78"/>
        <v>-12000</v>
      </c>
      <c r="BC59" s="82">
        <f t="shared" si="78"/>
        <v>-9991.0499999999993</v>
      </c>
      <c r="BD59" s="241">
        <f t="shared" si="79"/>
        <v>-22250.18</v>
      </c>
      <c r="BE59" s="81">
        <f t="shared" si="79"/>
        <v>-17900</v>
      </c>
      <c r="BF59" s="82">
        <f t="shared" si="79"/>
        <v>0</v>
      </c>
      <c r="BG59" s="241">
        <f t="shared" si="80"/>
        <v>-24508.41</v>
      </c>
      <c r="BH59" s="81">
        <f t="shared" si="80"/>
        <v>-25900</v>
      </c>
      <c r="BI59" s="82">
        <f t="shared" si="80"/>
        <v>0</v>
      </c>
      <c r="BK59" s="432">
        <f t="shared" si="2"/>
        <v>-67800</v>
      </c>
      <c r="BL59" s="432">
        <f t="shared" si="3"/>
        <v>0</v>
      </c>
      <c r="BM59" s="432">
        <f t="shared" si="4"/>
        <v>-37457.74</v>
      </c>
      <c r="BN59" s="432">
        <f t="shared" ca="1" si="5"/>
        <v>30</v>
      </c>
    </row>
    <row r="60" spans="1:66" ht="18" hidden="1" customHeight="1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-4600</v>
      </c>
      <c r="J60" s="76">
        <f>SUM(J61:J64)</f>
        <v>0</v>
      </c>
      <c r="K60" s="252">
        <v>0</v>
      </c>
      <c r="L60" s="74">
        <v>-4600</v>
      </c>
      <c r="M60" s="76">
        <f>SUM(M61:M64)</f>
        <v>-68.61</v>
      </c>
      <c r="N60" s="252">
        <v>0</v>
      </c>
      <c r="O60" s="74">
        <v>-4600</v>
      </c>
      <c r="P60" s="76">
        <f>SUM(P61:P64)</f>
        <v>0</v>
      </c>
      <c r="Q60" s="252">
        <v>0</v>
      </c>
      <c r="R60" s="74">
        <v>-4600</v>
      </c>
      <c r="S60" s="76">
        <f>SUM(S61:S64)</f>
        <v>0</v>
      </c>
      <c r="T60" s="252">
        <v>0</v>
      </c>
      <c r="U60" s="74">
        <v>-4600</v>
      </c>
      <c r="V60" s="76">
        <f>SUM(V61:V64)</f>
        <v>-5000</v>
      </c>
      <c r="W60" s="252">
        <v>0</v>
      </c>
      <c r="X60" s="74">
        <v>-4600</v>
      </c>
      <c r="Y60" s="76">
        <f>SUM(Y61:Y64)</f>
        <v>0</v>
      </c>
      <c r="Z60" s="252">
        <v>-14657</v>
      </c>
      <c r="AA60" s="74">
        <v>-11385</v>
      </c>
      <c r="AB60" s="76">
        <f>SUM(AB61:AB64)</f>
        <v>0</v>
      </c>
      <c r="AC60" s="252">
        <v>-59.4</v>
      </c>
      <c r="AD60" s="74">
        <v>-4600</v>
      </c>
      <c r="AE60" s="76">
        <f>SUM(AE61:AE64)</f>
        <v>0</v>
      </c>
      <c r="AF60" s="252">
        <v>-500</v>
      </c>
      <c r="AG60" s="74">
        <v>-4600</v>
      </c>
      <c r="AH60" s="76">
        <f>SUM(AH61:AH64)</f>
        <v>0</v>
      </c>
      <c r="AI60" s="252">
        <v>-7000</v>
      </c>
      <c r="AJ60" s="74">
        <v>-11730</v>
      </c>
      <c r="AK60" s="76">
        <f>SUM(AK61:AK64)</f>
        <v>0</v>
      </c>
      <c r="AL60" s="252">
        <v>0</v>
      </c>
      <c r="AM60" s="74">
        <v>-6325</v>
      </c>
      <c r="AN60" s="76">
        <f>SUM(AN61:AN64)</f>
        <v>0</v>
      </c>
      <c r="AO60" s="252">
        <v>-4600</v>
      </c>
      <c r="AP60" s="74">
        <v>-11730</v>
      </c>
      <c r="AQ60" s="76">
        <f>SUM(AQ61:AQ64)</f>
        <v>0</v>
      </c>
      <c r="AR60" s="252">
        <f t="shared" ca="1" si="72"/>
        <v>0</v>
      </c>
      <c r="AS60" s="74">
        <f t="shared" ca="1" si="73"/>
        <v>-27600</v>
      </c>
      <c r="AT60" s="76">
        <f t="shared" ca="1" si="74"/>
        <v>-5068.6099999999997</v>
      </c>
      <c r="AU60" s="252">
        <f t="shared" ref="AU60:BI60" si="81">SUM(AU61:AU64)</f>
        <v>-26816.400000000001</v>
      </c>
      <c r="AV60" s="74">
        <f t="shared" si="81"/>
        <v>-77970</v>
      </c>
      <c r="AW60" s="76">
        <f t="shared" si="81"/>
        <v>-5068.6099999999997</v>
      </c>
      <c r="AX60" s="252">
        <f t="shared" si="81"/>
        <v>0</v>
      </c>
      <c r="AY60" s="74">
        <f t="shared" si="81"/>
        <v>-13800</v>
      </c>
      <c r="AZ60" s="76">
        <f t="shared" si="81"/>
        <v>-68.61</v>
      </c>
      <c r="BA60" s="252">
        <f t="shared" si="81"/>
        <v>0</v>
      </c>
      <c r="BB60" s="74">
        <f t="shared" si="81"/>
        <v>-13800</v>
      </c>
      <c r="BC60" s="76">
        <f t="shared" si="81"/>
        <v>-5000</v>
      </c>
      <c r="BD60" s="252">
        <f t="shared" si="81"/>
        <v>-15216.4</v>
      </c>
      <c r="BE60" s="74">
        <f t="shared" si="81"/>
        <v>-20585</v>
      </c>
      <c r="BF60" s="76">
        <f t="shared" si="81"/>
        <v>0</v>
      </c>
      <c r="BG60" s="252">
        <f t="shared" si="81"/>
        <v>-11600</v>
      </c>
      <c r="BH60" s="74">
        <f t="shared" si="81"/>
        <v>-29785</v>
      </c>
      <c r="BI60" s="76">
        <f t="shared" si="81"/>
        <v>0</v>
      </c>
      <c r="BK60" s="432">
        <f t="shared" si="2"/>
        <v>-77970</v>
      </c>
      <c r="BL60" s="432">
        <f t="shared" si="3"/>
        <v>0</v>
      </c>
      <c r="BM60" s="432">
        <f t="shared" si="4"/>
        <v>-5068.6099999999997</v>
      </c>
      <c r="BN60" s="432">
        <f t="shared" ca="1" si="5"/>
        <v>0</v>
      </c>
    </row>
    <row r="61" spans="1:66" s="29" customFormat="1" hidden="1" outlineLevel="2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-4000</v>
      </c>
      <c r="J61" s="28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-4000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-4000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-4000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-4000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-5000</v>
      </c>
      <c r="W61" s="241">
        <v>0</v>
      </c>
      <c r="X61" s="81">
        <v>-4000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-10000</v>
      </c>
      <c r="AA61" s="81">
        <v>-9900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-59.4</v>
      </c>
      <c r="AD61" s="81">
        <v>-4000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-500</v>
      </c>
      <c r="AG61" s="81">
        <v>-4000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-2000</v>
      </c>
      <c r="AJ61" s="81">
        <v>-10200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-5500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-4600</v>
      </c>
      <c r="AP61" s="81">
        <v>-10200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72"/>
        <v>0</v>
      </c>
      <c r="AS61" s="81">
        <f t="shared" ca="1" si="73"/>
        <v>-24000</v>
      </c>
      <c r="AT61" s="82">
        <f t="shared" ca="1" si="74"/>
        <v>-5000</v>
      </c>
      <c r="AU61" s="241">
        <f t="shared" ref="AU61:AW64" si="82">SUM(H61,K61,N61,Q61,T61,W61,Z61,AC61,AF61,AI61,AL61,AO61)</f>
        <v>-17159.400000000001</v>
      </c>
      <c r="AV61" s="81">
        <f t="shared" si="82"/>
        <v>-67800</v>
      </c>
      <c r="AW61" s="82">
        <f t="shared" si="82"/>
        <v>-5000</v>
      </c>
      <c r="AX61" s="241">
        <f t="shared" ref="AX61:AZ64" si="83">SUM(H61,K61,N61)</f>
        <v>0</v>
      </c>
      <c r="AY61" s="81">
        <f t="shared" si="83"/>
        <v>-12000</v>
      </c>
      <c r="AZ61" s="82">
        <f t="shared" si="83"/>
        <v>0</v>
      </c>
      <c r="BA61" s="241">
        <f t="shared" ref="BA61:BC64" si="84">SUM(Q61,T61,W61)</f>
        <v>0</v>
      </c>
      <c r="BB61" s="81">
        <f t="shared" si="84"/>
        <v>-12000</v>
      </c>
      <c r="BC61" s="82">
        <f t="shared" si="84"/>
        <v>-5000</v>
      </c>
      <c r="BD61" s="241">
        <f t="shared" ref="BD61:BF64" si="85">SUM(Z61,AC61,AF61)</f>
        <v>-10559.4</v>
      </c>
      <c r="BE61" s="81">
        <f t="shared" si="85"/>
        <v>-17900</v>
      </c>
      <c r="BF61" s="82">
        <f t="shared" si="85"/>
        <v>0</v>
      </c>
      <c r="BG61" s="241">
        <f t="shared" ref="BG61:BI64" si="86">SUM(AI61,AL61,AO61)</f>
        <v>-6600</v>
      </c>
      <c r="BH61" s="81">
        <f t="shared" si="86"/>
        <v>-25900</v>
      </c>
      <c r="BI61" s="82">
        <f t="shared" si="86"/>
        <v>0</v>
      </c>
      <c r="BK61" s="432">
        <f t="shared" si="2"/>
        <v>-67800</v>
      </c>
      <c r="BL61" s="432">
        <f t="shared" si="3"/>
        <v>0</v>
      </c>
      <c r="BM61" s="432">
        <f t="shared" si="4"/>
        <v>-5000</v>
      </c>
      <c r="BN61" s="432">
        <f t="shared" ca="1" si="5"/>
        <v>0</v>
      </c>
    </row>
    <row r="62" spans="1:66" s="29" customFormat="1" hidden="1" outlineLevel="2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0</v>
      </c>
      <c r="J62" s="28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72"/>
        <v>0</v>
      </c>
      <c r="AS62" s="81">
        <f t="shared" ca="1" si="73"/>
        <v>0</v>
      </c>
      <c r="AT62" s="82">
        <f t="shared" ca="1" si="74"/>
        <v>0</v>
      </c>
      <c r="AU62" s="241">
        <f t="shared" si="82"/>
        <v>0</v>
      </c>
      <c r="AV62" s="81">
        <f t="shared" si="82"/>
        <v>0</v>
      </c>
      <c r="AW62" s="82">
        <f t="shared" si="82"/>
        <v>0</v>
      </c>
      <c r="AX62" s="241">
        <f t="shared" si="83"/>
        <v>0</v>
      </c>
      <c r="AY62" s="81">
        <f t="shared" si="83"/>
        <v>0</v>
      </c>
      <c r="AZ62" s="82">
        <f t="shared" si="83"/>
        <v>0</v>
      </c>
      <c r="BA62" s="241">
        <f t="shared" si="84"/>
        <v>0</v>
      </c>
      <c r="BB62" s="81">
        <f t="shared" si="84"/>
        <v>0</v>
      </c>
      <c r="BC62" s="82">
        <f t="shared" si="84"/>
        <v>0</v>
      </c>
      <c r="BD62" s="241">
        <f t="shared" si="85"/>
        <v>0</v>
      </c>
      <c r="BE62" s="81">
        <f t="shared" si="85"/>
        <v>0</v>
      </c>
      <c r="BF62" s="82">
        <f t="shared" si="85"/>
        <v>0</v>
      </c>
      <c r="BG62" s="241">
        <f t="shared" si="86"/>
        <v>0</v>
      </c>
      <c r="BH62" s="81">
        <f t="shared" si="86"/>
        <v>0</v>
      </c>
      <c r="BI62" s="82">
        <f t="shared" si="86"/>
        <v>0</v>
      </c>
      <c r="BK62" s="432">
        <f t="shared" si="2"/>
        <v>0</v>
      </c>
      <c r="BL62" s="432">
        <f t="shared" si="3"/>
        <v>0</v>
      </c>
      <c r="BM62" s="432">
        <f t="shared" si="4"/>
        <v>0</v>
      </c>
      <c r="BN62" s="432">
        <f t="shared" ca="1" si="5"/>
        <v>0</v>
      </c>
    </row>
    <row r="63" spans="1:66" s="29" customFormat="1" hidden="1" outlineLevel="2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28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-4657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72"/>
        <v>0</v>
      </c>
      <c r="AS63" s="81">
        <f t="shared" ca="1" si="73"/>
        <v>0</v>
      </c>
      <c r="AT63" s="82">
        <f t="shared" ca="1" si="74"/>
        <v>0</v>
      </c>
      <c r="AU63" s="241">
        <f t="shared" si="82"/>
        <v>-4657</v>
      </c>
      <c r="AV63" s="81">
        <f t="shared" si="82"/>
        <v>0</v>
      </c>
      <c r="AW63" s="82">
        <f t="shared" si="82"/>
        <v>0</v>
      </c>
      <c r="AX63" s="241">
        <f t="shared" si="83"/>
        <v>0</v>
      </c>
      <c r="AY63" s="81">
        <f t="shared" si="83"/>
        <v>0</v>
      </c>
      <c r="AZ63" s="82">
        <f t="shared" si="83"/>
        <v>0</v>
      </c>
      <c r="BA63" s="241">
        <f t="shared" si="84"/>
        <v>0</v>
      </c>
      <c r="BB63" s="81">
        <f t="shared" si="84"/>
        <v>0</v>
      </c>
      <c r="BC63" s="82">
        <f t="shared" si="84"/>
        <v>0</v>
      </c>
      <c r="BD63" s="241">
        <f t="shared" si="85"/>
        <v>-4657</v>
      </c>
      <c r="BE63" s="81">
        <f t="shared" si="85"/>
        <v>0</v>
      </c>
      <c r="BF63" s="82">
        <f t="shared" si="85"/>
        <v>0</v>
      </c>
      <c r="BG63" s="241">
        <f t="shared" si="86"/>
        <v>0</v>
      </c>
      <c r="BH63" s="81">
        <f t="shared" si="86"/>
        <v>0</v>
      </c>
      <c r="BI63" s="82">
        <f t="shared" si="86"/>
        <v>0</v>
      </c>
      <c r="BK63" s="432">
        <f t="shared" si="2"/>
        <v>0</v>
      </c>
      <c r="BL63" s="432">
        <f t="shared" si="3"/>
        <v>0</v>
      </c>
      <c r="BM63" s="432">
        <f t="shared" si="4"/>
        <v>0</v>
      </c>
      <c r="BN63" s="432">
        <f t="shared" ca="1" si="5"/>
        <v>0</v>
      </c>
    </row>
    <row r="64" spans="1:66" s="29" customFormat="1" hidden="1" outlineLevel="3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-600</v>
      </c>
      <c r="J64" s="28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-600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-68.61</v>
      </c>
      <c r="N64" s="254">
        <v>0</v>
      </c>
      <c r="O64" s="81">
        <v>-600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-600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-600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-600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-1485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-600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-600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-5000</v>
      </c>
      <c r="AJ64" s="81">
        <v>-1530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-825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-1530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72"/>
        <v>0</v>
      </c>
      <c r="AS64" s="81">
        <f t="shared" ca="1" si="73"/>
        <v>-3600</v>
      </c>
      <c r="AT64" s="82">
        <f t="shared" ca="1" si="74"/>
        <v>-68.61</v>
      </c>
      <c r="AU64" s="241">
        <f t="shared" si="82"/>
        <v>-5000</v>
      </c>
      <c r="AV64" s="81">
        <f t="shared" si="82"/>
        <v>-10170</v>
      </c>
      <c r="AW64" s="82">
        <f t="shared" si="82"/>
        <v>-68.61</v>
      </c>
      <c r="AX64" s="241">
        <f t="shared" si="83"/>
        <v>0</v>
      </c>
      <c r="AY64" s="81">
        <f t="shared" si="83"/>
        <v>-1800</v>
      </c>
      <c r="AZ64" s="82">
        <f t="shared" si="83"/>
        <v>-68.61</v>
      </c>
      <c r="BA64" s="241">
        <f t="shared" si="84"/>
        <v>0</v>
      </c>
      <c r="BB64" s="81">
        <f t="shared" si="84"/>
        <v>-1800</v>
      </c>
      <c r="BC64" s="82">
        <f t="shared" si="84"/>
        <v>0</v>
      </c>
      <c r="BD64" s="241">
        <f t="shared" si="85"/>
        <v>0</v>
      </c>
      <c r="BE64" s="81">
        <f t="shared" si="85"/>
        <v>-2685</v>
      </c>
      <c r="BF64" s="82">
        <f t="shared" si="85"/>
        <v>0</v>
      </c>
      <c r="BG64" s="241">
        <f t="shared" si="86"/>
        <v>-5000</v>
      </c>
      <c r="BH64" s="81">
        <f t="shared" si="86"/>
        <v>-3885</v>
      </c>
      <c r="BI64" s="82">
        <f t="shared" si="86"/>
        <v>0</v>
      </c>
      <c r="BK64" s="432">
        <f t="shared" si="2"/>
        <v>-10170</v>
      </c>
      <c r="BL64" s="432">
        <f t="shared" si="3"/>
        <v>0</v>
      </c>
      <c r="BM64" s="432">
        <f t="shared" si="4"/>
        <v>-68.61</v>
      </c>
      <c r="BN64" s="432">
        <f t="shared" ca="1" si="5"/>
        <v>0</v>
      </c>
    </row>
    <row r="65" spans="1:66" ht="18" hidden="1" customHeight="1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</f>
        <v>0</v>
      </c>
      <c r="K65" s="252">
        <v>0</v>
      </c>
      <c r="L65" s="74">
        <v>0</v>
      </c>
      <c r="M65" s="76">
        <f>SUM(M66:M69)</f>
        <v>0</v>
      </c>
      <c r="N65" s="252">
        <v>0</v>
      </c>
      <c r="O65" s="74">
        <v>0</v>
      </c>
      <c r="P65" s="76">
        <f>SUM(P66:P69)</f>
        <v>0</v>
      </c>
      <c r="Q65" s="252">
        <v>0</v>
      </c>
      <c r="R65" s="74">
        <v>0</v>
      </c>
      <c r="S65" s="76">
        <f>SUM(S66:S69)</f>
        <v>0</v>
      </c>
      <c r="T65" s="252">
        <v>0</v>
      </c>
      <c r="U65" s="74">
        <v>0</v>
      </c>
      <c r="V65" s="76">
        <f>SUM(V66:V69)</f>
        <v>0</v>
      </c>
      <c r="W65" s="252">
        <v>0</v>
      </c>
      <c r="X65" s="74">
        <v>0</v>
      </c>
      <c r="Y65" s="76">
        <f>SUM(Y66:Y69)</f>
        <v>0</v>
      </c>
      <c r="Z65" s="252">
        <v>0</v>
      </c>
      <c r="AA65" s="74">
        <v>0</v>
      </c>
      <c r="AB65" s="76">
        <f>SUM(AB66:AB69)</f>
        <v>0</v>
      </c>
      <c r="AC65" s="252">
        <v>0</v>
      </c>
      <c r="AD65" s="74">
        <v>0</v>
      </c>
      <c r="AE65" s="76">
        <f>SUM(AE66:AE69)</f>
        <v>0</v>
      </c>
      <c r="AF65" s="252">
        <v>0</v>
      </c>
      <c r="AG65" s="74">
        <v>0</v>
      </c>
      <c r="AH65" s="76">
        <f>SUM(AH66:AH69)</f>
        <v>0</v>
      </c>
      <c r="AI65" s="252">
        <v>0</v>
      </c>
      <c r="AJ65" s="74">
        <v>0</v>
      </c>
      <c r="AK65" s="76">
        <f>SUM(AK66:AK69)</f>
        <v>0</v>
      </c>
      <c r="AL65" s="252">
        <v>0</v>
      </c>
      <c r="AM65" s="74">
        <v>0</v>
      </c>
      <c r="AN65" s="76">
        <f>SUM(AN66:AN69)</f>
        <v>0</v>
      </c>
      <c r="AO65" s="252">
        <v>-20</v>
      </c>
      <c r="AP65" s="74">
        <v>0</v>
      </c>
      <c r="AQ65" s="76">
        <f>SUM(AQ66:AQ69)</f>
        <v>0</v>
      </c>
      <c r="AR65" s="252">
        <f t="shared" ca="1" si="72"/>
        <v>0</v>
      </c>
      <c r="AS65" s="74">
        <f t="shared" ca="1" si="73"/>
        <v>0</v>
      </c>
      <c r="AT65" s="76">
        <f t="shared" ca="1" si="74"/>
        <v>0</v>
      </c>
      <c r="AU65" s="252">
        <f t="shared" ref="AU65:BI65" si="87">SUM(AU66:AU69)</f>
        <v>-20</v>
      </c>
      <c r="AV65" s="74">
        <f t="shared" si="87"/>
        <v>0</v>
      </c>
      <c r="AW65" s="76">
        <f t="shared" si="87"/>
        <v>0</v>
      </c>
      <c r="AX65" s="252">
        <f t="shared" si="87"/>
        <v>0</v>
      </c>
      <c r="AY65" s="74">
        <f t="shared" si="87"/>
        <v>0</v>
      </c>
      <c r="AZ65" s="76">
        <f t="shared" si="87"/>
        <v>0</v>
      </c>
      <c r="BA65" s="252">
        <f t="shared" si="87"/>
        <v>0</v>
      </c>
      <c r="BB65" s="74">
        <f t="shared" si="87"/>
        <v>0</v>
      </c>
      <c r="BC65" s="76">
        <f t="shared" si="87"/>
        <v>0</v>
      </c>
      <c r="BD65" s="252">
        <f t="shared" si="87"/>
        <v>0</v>
      </c>
      <c r="BE65" s="74">
        <f t="shared" si="87"/>
        <v>0</v>
      </c>
      <c r="BF65" s="76">
        <f t="shared" si="87"/>
        <v>0</v>
      </c>
      <c r="BG65" s="252">
        <f t="shared" si="87"/>
        <v>-20</v>
      </c>
      <c r="BH65" s="74">
        <f t="shared" si="87"/>
        <v>0</v>
      </c>
      <c r="BI65" s="76">
        <f t="shared" si="87"/>
        <v>0</v>
      </c>
      <c r="BK65" s="432">
        <f t="shared" si="2"/>
        <v>0</v>
      </c>
      <c r="BL65" s="432">
        <f t="shared" si="3"/>
        <v>0</v>
      </c>
      <c r="BM65" s="432">
        <f t="shared" si="4"/>
        <v>0</v>
      </c>
      <c r="BN65" s="432">
        <f t="shared" ca="1" si="5"/>
        <v>0</v>
      </c>
    </row>
    <row r="66" spans="1:66" s="29" customFormat="1" hidden="1" outlineLevel="2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28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72"/>
        <v>0</v>
      </c>
      <c r="AS66" s="81">
        <f t="shared" ca="1" si="73"/>
        <v>0</v>
      </c>
      <c r="AT66" s="82">
        <f t="shared" ca="1" si="74"/>
        <v>0</v>
      </c>
      <c r="AU66" s="241">
        <f t="shared" ref="AU66:AW69" si="88">SUM(H66,K66,N66,Q66,T66,W66,Z66,AC66,AF66,AI66,AL66,AO66)</f>
        <v>0</v>
      </c>
      <c r="AV66" s="81">
        <f t="shared" si="88"/>
        <v>0</v>
      </c>
      <c r="AW66" s="82">
        <f t="shared" si="88"/>
        <v>0</v>
      </c>
      <c r="AX66" s="241">
        <f t="shared" ref="AX66:AZ69" si="89">SUM(H66,K66,N66)</f>
        <v>0</v>
      </c>
      <c r="AY66" s="81">
        <f t="shared" si="89"/>
        <v>0</v>
      </c>
      <c r="AZ66" s="82">
        <f t="shared" si="89"/>
        <v>0</v>
      </c>
      <c r="BA66" s="241">
        <f t="shared" ref="BA66:BC69" si="90">SUM(Q66,T66,W66)</f>
        <v>0</v>
      </c>
      <c r="BB66" s="81">
        <f t="shared" si="90"/>
        <v>0</v>
      </c>
      <c r="BC66" s="82">
        <f t="shared" si="90"/>
        <v>0</v>
      </c>
      <c r="BD66" s="241">
        <f t="shared" ref="BD66:BF69" si="91">SUM(Z66,AC66,AF66)</f>
        <v>0</v>
      </c>
      <c r="BE66" s="81">
        <f t="shared" si="91"/>
        <v>0</v>
      </c>
      <c r="BF66" s="82">
        <f t="shared" si="91"/>
        <v>0</v>
      </c>
      <c r="BG66" s="241">
        <f t="shared" ref="BG66:BI69" si="92">SUM(AI66,AL66,AO66)</f>
        <v>0</v>
      </c>
      <c r="BH66" s="81">
        <f t="shared" si="92"/>
        <v>0</v>
      </c>
      <c r="BI66" s="82">
        <f t="shared" si="92"/>
        <v>0</v>
      </c>
      <c r="BK66" s="432">
        <f t="shared" si="2"/>
        <v>0</v>
      </c>
      <c r="BL66" s="432">
        <f t="shared" si="3"/>
        <v>0</v>
      </c>
      <c r="BM66" s="432">
        <f t="shared" si="4"/>
        <v>0</v>
      </c>
      <c r="BN66" s="432">
        <f t="shared" ca="1" si="5"/>
        <v>0</v>
      </c>
    </row>
    <row r="67" spans="1:66" s="29" customFormat="1" hidden="1" outlineLevel="2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28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72"/>
        <v>0</v>
      </c>
      <c r="AS67" s="81">
        <f t="shared" ca="1" si="73"/>
        <v>0</v>
      </c>
      <c r="AT67" s="82">
        <f t="shared" ca="1" si="74"/>
        <v>0</v>
      </c>
      <c r="AU67" s="241">
        <f t="shared" si="88"/>
        <v>0</v>
      </c>
      <c r="AV67" s="81">
        <f t="shared" si="88"/>
        <v>0</v>
      </c>
      <c r="AW67" s="82">
        <f t="shared" si="88"/>
        <v>0</v>
      </c>
      <c r="AX67" s="241">
        <f t="shared" si="89"/>
        <v>0</v>
      </c>
      <c r="AY67" s="81">
        <f t="shared" si="89"/>
        <v>0</v>
      </c>
      <c r="AZ67" s="82">
        <f t="shared" si="89"/>
        <v>0</v>
      </c>
      <c r="BA67" s="241">
        <f t="shared" si="90"/>
        <v>0</v>
      </c>
      <c r="BB67" s="81">
        <f t="shared" si="90"/>
        <v>0</v>
      </c>
      <c r="BC67" s="82">
        <f t="shared" si="90"/>
        <v>0</v>
      </c>
      <c r="BD67" s="241">
        <f t="shared" si="91"/>
        <v>0</v>
      </c>
      <c r="BE67" s="81">
        <f t="shared" si="91"/>
        <v>0</v>
      </c>
      <c r="BF67" s="82">
        <f t="shared" si="91"/>
        <v>0</v>
      </c>
      <c r="BG67" s="241">
        <f t="shared" si="92"/>
        <v>0</v>
      </c>
      <c r="BH67" s="81">
        <f t="shared" si="92"/>
        <v>0</v>
      </c>
      <c r="BI67" s="82">
        <f t="shared" si="92"/>
        <v>0</v>
      </c>
      <c r="BK67" s="432">
        <f t="shared" si="2"/>
        <v>0</v>
      </c>
      <c r="BL67" s="432">
        <f t="shared" si="3"/>
        <v>0</v>
      </c>
      <c r="BM67" s="432">
        <f t="shared" si="4"/>
        <v>0</v>
      </c>
      <c r="BN67" s="432">
        <f t="shared" ca="1" si="5"/>
        <v>0</v>
      </c>
    </row>
    <row r="68" spans="1:66" s="29" customFormat="1" hidden="1" outlineLevel="2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28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72"/>
        <v>0</v>
      </c>
      <c r="AS68" s="81">
        <f t="shared" ca="1" si="73"/>
        <v>0</v>
      </c>
      <c r="AT68" s="82">
        <f t="shared" ca="1" si="74"/>
        <v>0</v>
      </c>
      <c r="AU68" s="241">
        <f t="shared" si="88"/>
        <v>0</v>
      </c>
      <c r="AV68" s="81">
        <f t="shared" si="88"/>
        <v>0</v>
      </c>
      <c r="AW68" s="82">
        <f t="shared" si="88"/>
        <v>0</v>
      </c>
      <c r="AX68" s="241">
        <f t="shared" si="89"/>
        <v>0</v>
      </c>
      <c r="AY68" s="81">
        <f t="shared" si="89"/>
        <v>0</v>
      </c>
      <c r="AZ68" s="82">
        <f t="shared" si="89"/>
        <v>0</v>
      </c>
      <c r="BA68" s="241">
        <f t="shared" si="90"/>
        <v>0</v>
      </c>
      <c r="BB68" s="81">
        <f t="shared" si="90"/>
        <v>0</v>
      </c>
      <c r="BC68" s="82">
        <f t="shared" si="90"/>
        <v>0</v>
      </c>
      <c r="BD68" s="241">
        <f t="shared" si="91"/>
        <v>0</v>
      </c>
      <c r="BE68" s="81">
        <f t="shared" si="91"/>
        <v>0</v>
      </c>
      <c r="BF68" s="82">
        <f t="shared" si="91"/>
        <v>0</v>
      </c>
      <c r="BG68" s="241">
        <f t="shared" si="92"/>
        <v>0</v>
      </c>
      <c r="BH68" s="81">
        <f t="shared" si="92"/>
        <v>0</v>
      </c>
      <c r="BI68" s="82">
        <f t="shared" si="92"/>
        <v>0</v>
      </c>
      <c r="BK68" s="432">
        <f t="shared" si="2"/>
        <v>0</v>
      </c>
      <c r="BL68" s="432">
        <f t="shared" si="3"/>
        <v>0</v>
      </c>
      <c r="BM68" s="432">
        <f t="shared" si="4"/>
        <v>0</v>
      </c>
      <c r="BN68" s="432">
        <f t="shared" ca="1" si="5"/>
        <v>0</v>
      </c>
    </row>
    <row r="69" spans="1:66" s="29" customFormat="1" hidden="1" outlineLevel="2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28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-20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72"/>
        <v>0</v>
      </c>
      <c r="AS69" s="81">
        <f t="shared" ca="1" si="73"/>
        <v>0</v>
      </c>
      <c r="AT69" s="82">
        <f t="shared" ca="1" si="74"/>
        <v>0</v>
      </c>
      <c r="AU69" s="241">
        <f t="shared" si="88"/>
        <v>-20</v>
      </c>
      <c r="AV69" s="81">
        <f t="shared" si="88"/>
        <v>0</v>
      </c>
      <c r="AW69" s="82">
        <f t="shared" si="88"/>
        <v>0</v>
      </c>
      <c r="AX69" s="241">
        <f t="shared" si="89"/>
        <v>0</v>
      </c>
      <c r="AY69" s="81">
        <f t="shared" si="89"/>
        <v>0</v>
      </c>
      <c r="AZ69" s="82">
        <f t="shared" si="89"/>
        <v>0</v>
      </c>
      <c r="BA69" s="241">
        <f t="shared" si="90"/>
        <v>0</v>
      </c>
      <c r="BB69" s="81">
        <f t="shared" si="90"/>
        <v>0</v>
      </c>
      <c r="BC69" s="82">
        <f t="shared" si="90"/>
        <v>0</v>
      </c>
      <c r="BD69" s="241">
        <f t="shared" si="91"/>
        <v>0</v>
      </c>
      <c r="BE69" s="81">
        <f t="shared" si="91"/>
        <v>0</v>
      </c>
      <c r="BF69" s="82">
        <f t="shared" si="91"/>
        <v>0</v>
      </c>
      <c r="BG69" s="241">
        <f t="shared" si="92"/>
        <v>-20</v>
      </c>
      <c r="BH69" s="81">
        <f t="shared" si="92"/>
        <v>0</v>
      </c>
      <c r="BI69" s="82">
        <f t="shared" si="92"/>
        <v>0</v>
      </c>
      <c r="BK69" s="432">
        <f t="shared" si="2"/>
        <v>0</v>
      </c>
      <c r="BL69" s="432">
        <f t="shared" si="3"/>
        <v>0</v>
      </c>
      <c r="BM69" s="432">
        <f t="shared" si="4"/>
        <v>0</v>
      </c>
      <c r="BN69" s="432">
        <f t="shared" ca="1" si="5"/>
        <v>0</v>
      </c>
    </row>
    <row r="70" spans="1:66" hidden="1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</f>
        <v>0</v>
      </c>
      <c r="K70" s="252">
        <v>0</v>
      </c>
      <c r="L70" s="74">
        <v>0</v>
      </c>
      <c r="M70" s="76">
        <f>SUM(M71:M72)</f>
        <v>0</v>
      </c>
      <c r="N70" s="252">
        <v>0</v>
      </c>
      <c r="O70" s="74">
        <v>0</v>
      </c>
      <c r="P70" s="76">
        <f>SUM(P71:P72)</f>
        <v>0</v>
      </c>
      <c r="Q70" s="252">
        <v>0</v>
      </c>
      <c r="R70" s="74">
        <v>0</v>
      </c>
      <c r="S70" s="76">
        <f>SUM(S71:S72)</f>
        <v>0</v>
      </c>
      <c r="T70" s="252">
        <v>0</v>
      </c>
      <c r="U70" s="74">
        <v>0</v>
      </c>
      <c r="V70" s="76">
        <f>SUM(V71:V72)</f>
        <v>0</v>
      </c>
      <c r="W70" s="252">
        <v>0</v>
      </c>
      <c r="X70" s="74">
        <v>0</v>
      </c>
      <c r="Y70" s="76">
        <f>SUM(Y71:Y72)</f>
        <v>0</v>
      </c>
      <c r="Z70" s="252">
        <v>0</v>
      </c>
      <c r="AA70" s="74">
        <v>0</v>
      </c>
      <c r="AB70" s="76">
        <f>SUM(AB71:AB72)</f>
        <v>0</v>
      </c>
      <c r="AC70" s="252">
        <v>0</v>
      </c>
      <c r="AD70" s="74">
        <v>0</v>
      </c>
      <c r="AE70" s="76">
        <f>SUM(AE71:AE72)</f>
        <v>0</v>
      </c>
      <c r="AF70" s="252">
        <v>0</v>
      </c>
      <c r="AG70" s="74">
        <v>0</v>
      </c>
      <c r="AH70" s="76">
        <f>SUM(AH71:AH72)</f>
        <v>0</v>
      </c>
      <c r="AI70" s="252">
        <v>0</v>
      </c>
      <c r="AJ70" s="74">
        <v>0</v>
      </c>
      <c r="AK70" s="76">
        <f>SUM(AK71:AK72)</f>
        <v>0</v>
      </c>
      <c r="AL70" s="252">
        <v>0</v>
      </c>
      <c r="AM70" s="74">
        <v>0</v>
      </c>
      <c r="AN70" s="76">
        <f>SUM(AN71:AN72)</f>
        <v>0</v>
      </c>
      <c r="AO70" s="252">
        <v>0</v>
      </c>
      <c r="AP70" s="74">
        <v>0</v>
      </c>
      <c r="AQ70" s="76">
        <f>SUM(AQ71:AQ72)</f>
        <v>0</v>
      </c>
      <c r="AR70" s="252">
        <f t="shared" ca="1" si="72"/>
        <v>0</v>
      </c>
      <c r="AS70" s="74">
        <f t="shared" ca="1" si="73"/>
        <v>0</v>
      </c>
      <c r="AT70" s="76">
        <f t="shared" ca="1" si="74"/>
        <v>0</v>
      </c>
      <c r="AU70" s="252">
        <f t="shared" ref="AU70:BI70" si="93">SUM(AU71:AU72)</f>
        <v>0</v>
      </c>
      <c r="AV70" s="74">
        <f t="shared" si="93"/>
        <v>0</v>
      </c>
      <c r="AW70" s="76">
        <f t="shared" si="93"/>
        <v>0</v>
      </c>
      <c r="AX70" s="252">
        <f t="shared" si="93"/>
        <v>0</v>
      </c>
      <c r="AY70" s="74">
        <f t="shared" si="93"/>
        <v>0</v>
      </c>
      <c r="AZ70" s="76">
        <f t="shared" si="93"/>
        <v>0</v>
      </c>
      <c r="BA70" s="252">
        <f t="shared" si="93"/>
        <v>0</v>
      </c>
      <c r="BB70" s="74">
        <f t="shared" si="93"/>
        <v>0</v>
      </c>
      <c r="BC70" s="76">
        <f t="shared" si="93"/>
        <v>0</v>
      </c>
      <c r="BD70" s="252">
        <f t="shared" si="93"/>
        <v>0</v>
      </c>
      <c r="BE70" s="74">
        <f t="shared" si="93"/>
        <v>0</v>
      </c>
      <c r="BF70" s="76">
        <f t="shared" si="93"/>
        <v>0</v>
      </c>
      <c r="BG70" s="252">
        <f t="shared" si="93"/>
        <v>0</v>
      </c>
      <c r="BH70" s="74">
        <f t="shared" si="93"/>
        <v>0</v>
      </c>
      <c r="BI70" s="76">
        <f t="shared" si="93"/>
        <v>0</v>
      </c>
      <c r="BK70" s="432">
        <f t="shared" si="2"/>
        <v>0</v>
      </c>
      <c r="BL70" s="432">
        <f t="shared" si="3"/>
        <v>0</v>
      </c>
      <c r="BM70" s="432">
        <f t="shared" si="4"/>
        <v>0</v>
      </c>
      <c r="BN70" s="432">
        <f t="shared" ca="1" si="5"/>
        <v>0</v>
      </c>
    </row>
    <row r="71" spans="1:66" s="29" customFormat="1" hidden="1" outlineLevel="2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28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72"/>
        <v>0</v>
      </c>
      <c r="AS71" s="81">
        <f t="shared" ca="1" si="73"/>
        <v>0</v>
      </c>
      <c r="AT71" s="82">
        <f t="shared" ca="1" si="74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  <c r="BK71" s="432">
        <f t="shared" si="2"/>
        <v>0</v>
      </c>
      <c r="BL71" s="432">
        <f t="shared" si="3"/>
        <v>0</v>
      </c>
      <c r="BM71" s="432">
        <f t="shared" si="4"/>
        <v>0</v>
      </c>
      <c r="BN71" s="432">
        <f t="shared" ca="1" si="5"/>
        <v>0</v>
      </c>
    </row>
    <row r="72" spans="1:66" s="29" customFormat="1" hidden="1" outlineLevel="2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28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72"/>
        <v>0</v>
      </c>
      <c r="AS72" s="81">
        <f t="shared" ca="1" si="73"/>
        <v>0</v>
      </c>
      <c r="AT72" s="82">
        <f t="shared" ca="1" si="74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  <c r="BK72" s="432">
        <f t="shared" ref="BK72:BK135" si="94">SUM(I72,L72,O72,R72,U72,X72,AA72,AD72,AG72,AJ72,AM72,AP72)</f>
        <v>0</v>
      </c>
      <c r="BL72" s="432">
        <f t="shared" ref="BL72:BL135" si="95">BK72-AV72</f>
        <v>0</v>
      </c>
      <c r="BM72" s="432">
        <f t="shared" ref="BM72:BM135" si="96">SUM(J72,M72,P72,S72,V72)</f>
        <v>0</v>
      </c>
      <c r="BN72" s="432">
        <f t="shared" ref="BN72:BN135" ca="1" si="97">BM72-AT72</f>
        <v>0</v>
      </c>
    </row>
    <row r="73" spans="1:66" ht="18" hidden="1" customHeight="1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-400</v>
      </c>
      <c r="J73" s="76">
        <f>SUM(J74:J76)</f>
        <v>0</v>
      </c>
      <c r="K73" s="252">
        <v>0</v>
      </c>
      <c r="L73" s="74">
        <v>-400</v>
      </c>
      <c r="M73" s="76">
        <f>SUM(M74:M76)</f>
        <v>0</v>
      </c>
      <c r="N73" s="252">
        <v>0</v>
      </c>
      <c r="O73" s="74">
        <v>-400</v>
      </c>
      <c r="P73" s="76">
        <f>SUM(P74:P76)</f>
        <v>-245.97</v>
      </c>
      <c r="Q73" s="252">
        <v>0</v>
      </c>
      <c r="R73" s="74">
        <v>-400</v>
      </c>
      <c r="S73" s="76">
        <f>SUM(S74:S76)</f>
        <v>0</v>
      </c>
      <c r="T73" s="252">
        <v>0</v>
      </c>
      <c r="U73" s="74">
        <v>-400</v>
      </c>
      <c r="V73" s="76">
        <f>SUM(V74:V76)</f>
        <v>0</v>
      </c>
      <c r="W73" s="252">
        <v>0</v>
      </c>
      <c r="X73" s="74">
        <v>-400</v>
      </c>
      <c r="Y73" s="76">
        <f>SUM(Y74:Y76)</f>
        <v>0</v>
      </c>
      <c r="Z73" s="252">
        <v>0</v>
      </c>
      <c r="AA73" s="74">
        <v>-990</v>
      </c>
      <c r="AB73" s="76">
        <f>SUM(AB74:AB76)</f>
        <v>0</v>
      </c>
      <c r="AC73" s="252">
        <v>0</v>
      </c>
      <c r="AD73" s="74">
        <v>-400</v>
      </c>
      <c r="AE73" s="76">
        <f>SUM(AE74:AE76)</f>
        <v>0</v>
      </c>
      <c r="AF73" s="252">
        <v>0</v>
      </c>
      <c r="AG73" s="74">
        <v>-400</v>
      </c>
      <c r="AH73" s="76">
        <f>SUM(AH74:AH76)</f>
        <v>0</v>
      </c>
      <c r="AI73" s="252">
        <v>0</v>
      </c>
      <c r="AJ73" s="74">
        <v>-1020</v>
      </c>
      <c r="AK73" s="76">
        <f>SUM(AK74:AK76)</f>
        <v>0</v>
      </c>
      <c r="AL73" s="252">
        <v>0</v>
      </c>
      <c r="AM73" s="74">
        <v>-550</v>
      </c>
      <c r="AN73" s="76">
        <f>SUM(AN74:AN76)</f>
        <v>0</v>
      </c>
      <c r="AO73" s="252">
        <v>0</v>
      </c>
      <c r="AP73" s="74">
        <v>-1020</v>
      </c>
      <c r="AQ73" s="76">
        <f>SUM(AQ74:AQ76)</f>
        <v>0</v>
      </c>
      <c r="AR73" s="252">
        <f t="shared" ca="1" si="72"/>
        <v>0</v>
      </c>
      <c r="AS73" s="74">
        <f t="shared" ca="1" si="73"/>
        <v>-2400</v>
      </c>
      <c r="AT73" s="76">
        <f t="shared" ca="1" si="74"/>
        <v>-245.97</v>
      </c>
      <c r="AU73" s="252">
        <f t="shared" ref="AU73:BI73" si="98">SUM(AU74:AU76)</f>
        <v>0</v>
      </c>
      <c r="AV73" s="74">
        <f t="shared" si="98"/>
        <v>-6780</v>
      </c>
      <c r="AW73" s="76">
        <f t="shared" si="98"/>
        <v>-245.97</v>
      </c>
      <c r="AX73" s="252">
        <f t="shared" si="98"/>
        <v>0</v>
      </c>
      <c r="AY73" s="74">
        <f t="shared" si="98"/>
        <v>-1200</v>
      </c>
      <c r="AZ73" s="76">
        <f t="shared" si="98"/>
        <v>-245.97</v>
      </c>
      <c r="BA73" s="252">
        <f t="shared" si="98"/>
        <v>0</v>
      </c>
      <c r="BB73" s="74">
        <f t="shared" si="98"/>
        <v>-1200</v>
      </c>
      <c r="BC73" s="76">
        <f t="shared" si="98"/>
        <v>0</v>
      </c>
      <c r="BD73" s="252">
        <f t="shared" si="98"/>
        <v>0</v>
      </c>
      <c r="BE73" s="74">
        <f t="shared" si="98"/>
        <v>-1790</v>
      </c>
      <c r="BF73" s="76">
        <f t="shared" si="98"/>
        <v>0</v>
      </c>
      <c r="BG73" s="252">
        <f t="shared" si="98"/>
        <v>0</v>
      </c>
      <c r="BH73" s="74">
        <f t="shared" si="98"/>
        <v>-2590</v>
      </c>
      <c r="BI73" s="76">
        <f t="shared" si="98"/>
        <v>0</v>
      </c>
      <c r="BK73" s="432">
        <f t="shared" si="94"/>
        <v>-6780</v>
      </c>
      <c r="BL73" s="432">
        <f t="shared" si="95"/>
        <v>0</v>
      </c>
      <c r="BM73" s="432">
        <f t="shared" si="96"/>
        <v>-245.97</v>
      </c>
      <c r="BN73" s="432">
        <f t="shared" ca="1" si="97"/>
        <v>0</v>
      </c>
    </row>
    <row r="74" spans="1:66" s="29" customFormat="1" ht="25.2" hidden="1" customHeight="1" outlineLevel="2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28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72"/>
        <v>0</v>
      </c>
      <c r="AS74" s="81">
        <f t="shared" ca="1" si="73"/>
        <v>0</v>
      </c>
      <c r="AT74" s="82">
        <f t="shared" ca="1" si="74"/>
        <v>0</v>
      </c>
      <c r="AU74" s="241">
        <f t="shared" ref="AU74:AW76" si="99">SUM(H74,K74,N74,Q74,T74,W74,Z74,AC74,AF74,AI74,AL74,AO74)</f>
        <v>0</v>
      </c>
      <c r="AV74" s="81">
        <f t="shared" si="99"/>
        <v>0</v>
      </c>
      <c r="AW74" s="82">
        <f t="shared" si="99"/>
        <v>0</v>
      </c>
      <c r="AX74" s="241">
        <f t="shared" ref="AX74:AZ76" si="100">SUM(H74,K74,N74)</f>
        <v>0</v>
      </c>
      <c r="AY74" s="81">
        <f t="shared" si="100"/>
        <v>0</v>
      </c>
      <c r="AZ74" s="82">
        <f t="shared" si="100"/>
        <v>0</v>
      </c>
      <c r="BA74" s="241">
        <f t="shared" ref="BA74:BC76" si="101">SUM(Q74,T74,W74)</f>
        <v>0</v>
      </c>
      <c r="BB74" s="81">
        <f t="shared" si="101"/>
        <v>0</v>
      </c>
      <c r="BC74" s="82">
        <f t="shared" si="101"/>
        <v>0</v>
      </c>
      <c r="BD74" s="241">
        <f t="shared" ref="BD74:BF76" si="102">SUM(Z74,AC74,AF74)</f>
        <v>0</v>
      </c>
      <c r="BE74" s="81">
        <f t="shared" si="102"/>
        <v>0</v>
      </c>
      <c r="BF74" s="82">
        <f t="shared" si="102"/>
        <v>0</v>
      </c>
      <c r="BG74" s="241">
        <f t="shared" ref="BG74:BI76" si="103">SUM(AI74,AL74,AO74)</f>
        <v>0</v>
      </c>
      <c r="BH74" s="81">
        <f t="shared" si="103"/>
        <v>0</v>
      </c>
      <c r="BI74" s="82">
        <f t="shared" si="103"/>
        <v>0</v>
      </c>
      <c r="BK74" s="432">
        <f t="shared" si="94"/>
        <v>0</v>
      </c>
      <c r="BL74" s="432">
        <f t="shared" si="95"/>
        <v>0</v>
      </c>
      <c r="BM74" s="432">
        <f t="shared" si="96"/>
        <v>0</v>
      </c>
      <c r="BN74" s="432">
        <f t="shared" ca="1" si="97"/>
        <v>0</v>
      </c>
    </row>
    <row r="75" spans="1:66" s="29" customFormat="1" ht="50.4" hidden="1" customHeight="1" outlineLevel="2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28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72"/>
        <v>0</v>
      </c>
      <c r="AS75" s="81">
        <f t="shared" ca="1" si="73"/>
        <v>0</v>
      </c>
      <c r="AT75" s="82">
        <f t="shared" ca="1" si="74"/>
        <v>0</v>
      </c>
      <c r="AU75" s="241">
        <f t="shared" si="99"/>
        <v>0</v>
      </c>
      <c r="AV75" s="81">
        <f t="shared" si="99"/>
        <v>0</v>
      </c>
      <c r="AW75" s="82">
        <f t="shared" si="99"/>
        <v>0</v>
      </c>
      <c r="AX75" s="241">
        <f t="shared" si="100"/>
        <v>0</v>
      </c>
      <c r="AY75" s="81">
        <f t="shared" si="100"/>
        <v>0</v>
      </c>
      <c r="AZ75" s="82">
        <f t="shared" si="100"/>
        <v>0</v>
      </c>
      <c r="BA75" s="241">
        <f t="shared" si="101"/>
        <v>0</v>
      </c>
      <c r="BB75" s="81">
        <f t="shared" si="101"/>
        <v>0</v>
      </c>
      <c r="BC75" s="82">
        <f t="shared" si="101"/>
        <v>0</v>
      </c>
      <c r="BD75" s="241">
        <f t="shared" si="102"/>
        <v>0</v>
      </c>
      <c r="BE75" s="81">
        <f t="shared" si="102"/>
        <v>0</v>
      </c>
      <c r="BF75" s="82">
        <f t="shared" si="102"/>
        <v>0</v>
      </c>
      <c r="BG75" s="241">
        <f t="shared" si="103"/>
        <v>0</v>
      </c>
      <c r="BH75" s="81">
        <f t="shared" si="103"/>
        <v>0</v>
      </c>
      <c r="BI75" s="82">
        <f t="shared" si="103"/>
        <v>0</v>
      </c>
      <c r="BK75" s="432">
        <f t="shared" si="94"/>
        <v>0</v>
      </c>
      <c r="BL75" s="432">
        <f t="shared" si="95"/>
        <v>0</v>
      </c>
      <c r="BM75" s="432">
        <f t="shared" si="96"/>
        <v>0</v>
      </c>
      <c r="BN75" s="432">
        <f t="shared" ca="1" si="97"/>
        <v>0</v>
      </c>
    </row>
    <row r="76" spans="1:66" s="29" customFormat="1" hidden="1" outlineLevel="2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-400</v>
      </c>
      <c r="J76" s="28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-400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-400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-245.97</v>
      </c>
      <c r="Q76" s="241">
        <v>0</v>
      </c>
      <c r="R76" s="81">
        <v>-400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-400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-400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-990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-400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-400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-1020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-550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-1020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72"/>
        <v>0</v>
      </c>
      <c r="AS76" s="81">
        <f t="shared" ca="1" si="73"/>
        <v>-2400</v>
      </c>
      <c r="AT76" s="82">
        <f t="shared" ca="1" si="74"/>
        <v>-245.97</v>
      </c>
      <c r="AU76" s="241">
        <f t="shared" si="99"/>
        <v>0</v>
      </c>
      <c r="AV76" s="81">
        <f t="shared" si="99"/>
        <v>-6780</v>
      </c>
      <c r="AW76" s="82">
        <f t="shared" si="99"/>
        <v>-245.97</v>
      </c>
      <c r="AX76" s="241">
        <f t="shared" si="100"/>
        <v>0</v>
      </c>
      <c r="AY76" s="81">
        <f t="shared" si="100"/>
        <v>-1200</v>
      </c>
      <c r="AZ76" s="82">
        <f t="shared" si="100"/>
        <v>-245.97</v>
      </c>
      <c r="BA76" s="241">
        <f t="shared" si="101"/>
        <v>0</v>
      </c>
      <c r="BB76" s="81">
        <f t="shared" si="101"/>
        <v>-1200</v>
      </c>
      <c r="BC76" s="82">
        <f t="shared" si="101"/>
        <v>0</v>
      </c>
      <c r="BD76" s="241">
        <f t="shared" si="102"/>
        <v>0</v>
      </c>
      <c r="BE76" s="81">
        <f t="shared" si="102"/>
        <v>-1790</v>
      </c>
      <c r="BF76" s="82">
        <f t="shared" si="102"/>
        <v>0</v>
      </c>
      <c r="BG76" s="241">
        <f t="shared" si="103"/>
        <v>0</v>
      </c>
      <c r="BH76" s="81">
        <f t="shared" si="103"/>
        <v>-2590</v>
      </c>
      <c r="BI76" s="82">
        <f t="shared" si="103"/>
        <v>0</v>
      </c>
      <c r="BK76" s="432">
        <f t="shared" si="94"/>
        <v>-6780</v>
      </c>
      <c r="BL76" s="432">
        <f t="shared" si="95"/>
        <v>0</v>
      </c>
      <c r="BM76" s="432">
        <f t="shared" si="96"/>
        <v>-245.97</v>
      </c>
      <c r="BN76" s="432">
        <f t="shared" ca="1" si="97"/>
        <v>0</v>
      </c>
    </row>
    <row r="77" spans="1:66" ht="18" hidden="1" customHeight="1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-4200</v>
      </c>
      <c r="J77" s="76">
        <f>SUM(J78:J81)</f>
        <v>-2939.85</v>
      </c>
      <c r="K77" s="252">
        <v>0</v>
      </c>
      <c r="L77" s="74">
        <v>-4200</v>
      </c>
      <c r="M77" s="76">
        <f>SUM(M78:M81)</f>
        <v>-5218.08</v>
      </c>
      <c r="N77" s="252">
        <v>0</v>
      </c>
      <c r="O77" s="74">
        <v>-4200</v>
      </c>
      <c r="P77" s="76">
        <f>SUM(P78:P81)</f>
        <v>-27108.79</v>
      </c>
      <c r="Q77" s="252">
        <v>0</v>
      </c>
      <c r="R77" s="74">
        <v>-4200</v>
      </c>
      <c r="S77" s="76">
        <f>SUM(S78:S81)</f>
        <v>-968.83</v>
      </c>
      <c r="T77" s="252">
        <v>0</v>
      </c>
      <c r="U77" s="74">
        <v>-4200</v>
      </c>
      <c r="V77" s="76">
        <f>SUM(V78:V81)</f>
        <v>-11145.65</v>
      </c>
      <c r="W77" s="252">
        <v>0</v>
      </c>
      <c r="X77" s="74">
        <v>-4200</v>
      </c>
      <c r="Y77" s="76">
        <f>SUM(Y78:Y81)</f>
        <v>-580.81999999999994</v>
      </c>
      <c r="Z77" s="252">
        <v>-6120</v>
      </c>
      <c r="AA77" s="74">
        <v>-10395</v>
      </c>
      <c r="AB77" s="76">
        <f>SUM(AB78:AB81)</f>
        <v>0</v>
      </c>
      <c r="AC77" s="252">
        <v>-5441.54</v>
      </c>
      <c r="AD77" s="74">
        <v>-4200</v>
      </c>
      <c r="AE77" s="76">
        <f>SUM(AE78:AE81)</f>
        <v>0</v>
      </c>
      <c r="AF77" s="252">
        <v>0</v>
      </c>
      <c r="AG77" s="74">
        <v>-4200</v>
      </c>
      <c r="AH77" s="76">
        <f>SUM(AH78:AH81)</f>
        <v>0</v>
      </c>
      <c r="AI77" s="252">
        <v>-6478.5</v>
      </c>
      <c r="AJ77" s="74">
        <v>-10710</v>
      </c>
      <c r="AK77" s="76">
        <f>SUM(AK78:AK81)</f>
        <v>0</v>
      </c>
      <c r="AL77" s="252">
        <v>-5090.38</v>
      </c>
      <c r="AM77" s="74">
        <v>-5775.0000000000009</v>
      </c>
      <c r="AN77" s="76">
        <f>SUM(AN78:AN81)</f>
        <v>0</v>
      </c>
      <c r="AO77" s="252">
        <v>-9913.61</v>
      </c>
      <c r="AP77" s="74">
        <v>-10710</v>
      </c>
      <c r="AQ77" s="76">
        <f>SUM(AQ78:AQ81)</f>
        <v>0</v>
      </c>
      <c r="AR77" s="252">
        <f t="shared" ca="1" si="72"/>
        <v>0</v>
      </c>
      <c r="AS77" s="74">
        <f t="shared" ca="1" si="73"/>
        <v>-25200</v>
      </c>
      <c r="AT77" s="76">
        <f t="shared" ca="1" si="74"/>
        <v>-47962.020000000004</v>
      </c>
      <c r="AU77" s="252">
        <f t="shared" ref="AU77:BI77" si="104">SUM(AU78:AU81)</f>
        <v>-33044.03</v>
      </c>
      <c r="AV77" s="74">
        <f t="shared" si="104"/>
        <v>-71190</v>
      </c>
      <c r="AW77" s="76">
        <f t="shared" si="104"/>
        <v>-47962.020000000004</v>
      </c>
      <c r="AX77" s="252">
        <f t="shared" si="104"/>
        <v>0</v>
      </c>
      <c r="AY77" s="74">
        <f t="shared" si="104"/>
        <v>-12600</v>
      </c>
      <c r="AZ77" s="76">
        <f t="shared" si="104"/>
        <v>-35266.720000000001</v>
      </c>
      <c r="BA77" s="252">
        <f t="shared" si="104"/>
        <v>0</v>
      </c>
      <c r="BB77" s="74">
        <f t="shared" si="104"/>
        <v>-12600</v>
      </c>
      <c r="BC77" s="76">
        <f t="shared" si="104"/>
        <v>-12695.3</v>
      </c>
      <c r="BD77" s="252">
        <f t="shared" si="104"/>
        <v>-11561.54</v>
      </c>
      <c r="BE77" s="74">
        <f t="shared" si="104"/>
        <v>-18795</v>
      </c>
      <c r="BF77" s="76">
        <f t="shared" si="104"/>
        <v>0</v>
      </c>
      <c r="BG77" s="252">
        <f t="shared" si="104"/>
        <v>-21482.49</v>
      </c>
      <c r="BH77" s="74">
        <f t="shared" si="104"/>
        <v>-27195.000000000007</v>
      </c>
      <c r="BI77" s="76">
        <f t="shared" si="104"/>
        <v>0</v>
      </c>
      <c r="BK77" s="432">
        <f t="shared" si="94"/>
        <v>-71190</v>
      </c>
      <c r="BL77" s="432">
        <f t="shared" si="95"/>
        <v>0</v>
      </c>
      <c r="BM77" s="432">
        <f t="shared" si="96"/>
        <v>-47381.200000000004</v>
      </c>
      <c r="BN77" s="432">
        <f t="shared" ca="1" si="97"/>
        <v>580.81999999999971</v>
      </c>
    </row>
    <row r="78" spans="1:66" s="29" customFormat="1" hidden="1" outlineLevel="2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-3600</v>
      </c>
      <c r="J78" s="28">
        <f>SUMIFS(Aut_BlueMe_Sem_Pedido!$J:$J,Aut_BlueMe_Sem_Pedido!$Q:$Q,DRE!H$4,Aut_BlueMe_Sem_Pedido!$H:$H,DRE!$A78)+SUMIFS(Aut_Ajustes_Manuais!$G:$G,Aut_Ajustes_Manuais!$I:$I,DRE!H$4,Aut_Ajustes_Manuais!$F:$F,"Locação de Utensílios - Eventos")</f>
        <v>-2939.85</v>
      </c>
      <c r="K78" s="254">
        <v>0</v>
      </c>
      <c r="L78" s="81">
        <v>-3600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-5218.08</v>
      </c>
      <c r="N78" s="254">
        <v>0</v>
      </c>
      <c r="O78" s="81">
        <v>-3600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-27108.79</v>
      </c>
      <c r="Q78" s="241">
        <v>0</v>
      </c>
      <c r="R78" s="81">
        <v>-3600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-968.83</v>
      </c>
      <c r="T78" s="241">
        <v>0</v>
      </c>
      <c r="U78" s="81">
        <v>-3600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-11145.65</v>
      </c>
      <c r="W78" s="241">
        <v>0</v>
      </c>
      <c r="X78" s="81">
        <v>-3600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-580.81999999999994</v>
      </c>
      <c r="Z78" s="241">
        <v>-6120</v>
      </c>
      <c r="AA78" s="81">
        <v>-8910.0000000000018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-5441.54</v>
      </c>
      <c r="AD78" s="81">
        <v>-3600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-3600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-6478.5</v>
      </c>
      <c r="AJ78" s="81">
        <v>-9180.0000000000018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-4090.38</v>
      </c>
      <c r="AM78" s="81">
        <v>-4950.0000000000009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-9913.61</v>
      </c>
      <c r="AP78" s="81">
        <v>-9180.0000000000018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72"/>
        <v>0</v>
      </c>
      <c r="AS78" s="81">
        <f t="shared" ca="1" si="73"/>
        <v>-21600</v>
      </c>
      <c r="AT78" s="82">
        <f t="shared" ca="1" si="74"/>
        <v>-47962.020000000004</v>
      </c>
      <c r="AU78" s="241">
        <f t="shared" ref="AU78:AW81" si="105">SUM(H78,K78,N78,Q78,T78,W78,Z78,AC78,AF78,AI78,AL78,AO78)</f>
        <v>-32044.030000000002</v>
      </c>
      <c r="AV78" s="81">
        <f t="shared" si="105"/>
        <v>-61020</v>
      </c>
      <c r="AW78" s="82">
        <f t="shared" si="105"/>
        <v>-47962.020000000004</v>
      </c>
      <c r="AX78" s="241">
        <f t="shared" ref="AX78:AZ81" si="106">SUM(H78,K78,N78)</f>
        <v>0</v>
      </c>
      <c r="AY78" s="81">
        <f t="shared" si="106"/>
        <v>-10800</v>
      </c>
      <c r="AZ78" s="82">
        <f t="shared" si="106"/>
        <v>-35266.720000000001</v>
      </c>
      <c r="BA78" s="241">
        <f t="shared" ref="BA78:BC81" si="107">SUM(Q78,T78,W78)</f>
        <v>0</v>
      </c>
      <c r="BB78" s="81">
        <f t="shared" si="107"/>
        <v>-10800</v>
      </c>
      <c r="BC78" s="82">
        <f t="shared" si="107"/>
        <v>-12695.3</v>
      </c>
      <c r="BD78" s="241">
        <f t="shared" ref="BD78:BF81" si="108">SUM(Z78,AC78,AF78)</f>
        <v>-11561.54</v>
      </c>
      <c r="BE78" s="81">
        <f t="shared" si="108"/>
        <v>-16110.000000000002</v>
      </c>
      <c r="BF78" s="82">
        <f t="shared" si="108"/>
        <v>0</v>
      </c>
      <c r="BG78" s="241">
        <f t="shared" ref="BG78:BI81" si="109">SUM(AI78,AL78,AO78)</f>
        <v>-20482.490000000002</v>
      </c>
      <c r="BH78" s="81">
        <f t="shared" si="109"/>
        <v>-23310.000000000007</v>
      </c>
      <c r="BI78" s="82">
        <f t="shared" si="109"/>
        <v>0</v>
      </c>
      <c r="BK78" s="432">
        <f t="shared" si="94"/>
        <v>-61020</v>
      </c>
      <c r="BL78" s="432">
        <f t="shared" si="95"/>
        <v>0</v>
      </c>
      <c r="BM78" s="432">
        <f t="shared" si="96"/>
        <v>-47381.200000000004</v>
      </c>
      <c r="BN78" s="432">
        <f t="shared" ca="1" si="97"/>
        <v>580.81999999999971</v>
      </c>
    </row>
    <row r="79" spans="1:66" s="29" customFormat="1" hidden="1" outlineLevel="2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-600</v>
      </c>
      <c r="J79" s="28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-600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-600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-600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-600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-600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-1485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-600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-600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-1530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-1000</v>
      </c>
      <c r="AM79" s="81">
        <v>-825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-1530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72"/>
        <v>0</v>
      </c>
      <c r="AS79" s="81">
        <f t="shared" ca="1" si="73"/>
        <v>-3600</v>
      </c>
      <c r="AT79" s="82">
        <f t="shared" ca="1" si="74"/>
        <v>0</v>
      </c>
      <c r="AU79" s="241">
        <f t="shared" si="105"/>
        <v>-1000</v>
      </c>
      <c r="AV79" s="81">
        <f t="shared" si="105"/>
        <v>-10170</v>
      </c>
      <c r="AW79" s="82">
        <f t="shared" si="105"/>
        <v>0</v>
      </c>
      <c r="AX79" s="241">
        <f t="shared" si="106"/>
        <v>0</v>
      </c>
      <c r="AY79" s="81">
        <f t="shared" si="106"/>
        <v>-1800</v>
      </c>
      <c r="AZ79" s="82">
        <f t="shared" si="106"/>
        <v>0</v>
      </c>
      <c r="BA79" s="241">
        <f t="shared" si="107"/>
        <v>0</v>
      </c>
      <c r="BB79" s="81">
        <f t="shared" si="107"/>
        <v>-1800</v>
      </c>
      <c r="BC79" s="82">
        <f t="shared" si="107"/>
        <v>0</v>
      </c>
      <c r="BD79" s="241">
        <f t="shared" si="108"/>
        <v>0</v>
      </c>
      <c r="BE79" s="81">
        <f t="shared" si="108"/>
        <v>-2685</v>
      </c>
      <c r="BF79" s="82">
        <f t="shared" si="108"/>
        <v>0</v>
      </c>
      <c r="BG79" s="241">
        <f t="shared" si="109"/>
        <v>-1000</v>
      </c>
      <c r="BH79" s="81">
        <f t="shared" si="109"/>
        <v>-3885</v>
      </c>
      <c r="BI79" s="82">
        <f t="shared" si="109"/>
        <v>0</v>
      </c>
      <c r="BK79" s="432">
        <f t="shared" si="94"/>
        <v>-10170</v>
      </c>
      <c r="BL79" s="432">
        <f t="shared" si="95"/>
        <v>0</v>
      </c>
      <c r="BM79" s="432">
        <f t="shared" si="96"/>
        <v>0</v>
      </c>
      <c r="BN79" s="432">
        <f t="shared" ca="1" si="97"/>
        <v>0</v>
      </c>
    </row>
    <row r="80" spans="1:66" s="29" customFormat="1" hidden="1" outlineLevel="2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28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72"/>
        <v>0</v>
      </c>
      <c r="AS80" s="81">
        <f t="shared" ca="1" si="73"/>
        <v>0</v>
      </c>
      <c r="AT80" s="82">
        <f t="shared" ca="1" si="74"/>
        <v>0</v>
      </c>
      <c r="AU80" s="241">
        <f t="shared" si="105"/>
        <v>0</v>
      </c>
      <c r="AV80" s="81">
        <f t="shared" si="105"/>
        <v>0</v>
      </c>
      <c r="AW80" s="82">
        <f t="shared" si="105"/>
        <v>0</v>
      </c>
      <c r="AX80" s="241">
        <f t="shared" si="106"/>
        <v>0</v>
      </c>
      <c r="AY80" s="81">
        <f t="shared" si="106"/>
        <v>0</v>
      </c>
      <c r="AZ80" s="82">
        <f t="shared" si="106"/>
        <v>0</v>
      </c>
      <c r="BA80" s="241">
        <f t="shared" si="107"/>
        <v>0</v>
      </c>
      <c r="BB80" s="81">
        <f t="shared" si="107"/>
        <v>0</v>
      </c>
      <c r="BC80" s="82">
        <f t="shared" si="107"/>
        <v>0</v>
      </c>
      <c r="BD80" s="241">
        <f t="shared" si="108"/>
        <v>0</v>
      </c>
      <c r="BE80" s="81">
        <f t="shared" si="108"/>
        <v>0</v>
      </c>
      <c r="BF80" s="82">
        <f t="shared" si="108"/>
        <v>0</v>
      </c>
      <c r="BG80" s="241">
        <f t="shared" si="109"/>
        <v>0</v>
      </c>
      <c r="BH80" s="81">
        <f t="shared" si="109"/>
        <v>0</v>
      </c>
      <c r="BI80" s="82">
        <f t="shared" si="109"/>
        <v>0</v>
      </c>
      <c r="BK80" s="432">
        <f t="shared" si="94"/>
        <v>0</v>
      </c>
      <c r="BL80" s="432">
        <f t="shared" si="95"/>
        <v>0</v>
      </c>
      <c r="BM80" s="432">
        <f t="shared" si="96"/>
        <v>0</v>
      </c>
      <c r="BN80" s="432">
        <f t="shared" ca="1" si="97"/>
        <v>0</v>
      </c>
    </row>
    <row r="81" spans="1:66" s="29" customFormat="1" hidden="1" outlineLevel="2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28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72"/>
        <v>0</v>
      </c>
      <c r="AS81" s="81">
        <f t="shared" ca="1" si="73"/>
        <v>0</v>
      </c>
      <c r="AT81" s="82">
        <f t="shared" ca="1" si="74"/>
        <v>0</v>
      </c>
      <c r="AU81" s="241">
        <f t="shared" si="105"/>
        <v>0</v>
      </c>
      <c r="AV81" s="81">
        <f t="shared" si="105"/>
        <v>0</v>
      </c>
      <c r="AW81" s="82">
        <f t="shared" si="105"/>
        <v>0</v>
      </c>
      <c r="AX81" s="241">
        <f t="shared" si="106"/>
        <v>0</v>
      </c>
      <c r="AY81" s="81">
        <f t="shared" si="106"/>
        <v>0</v>
      </c>
      <c r="AZ81" s="82">
        <f t="shared" si="106"/>
        <v>0</v>
      </c>
      <c r="BA81" s="241">
        <f t="shared" si="107"/>
        <v>0</v>
      </c>
      <c r="BB81" s="81">
        <f t="shared" si="107"/>
        <v>0</v>
      </c>
      <c r="BC81" s="82">
        <f t="shared" si="107"/>
        <v>0</v>
      </c>
      <c r="BD81" s="241">
        <f t="shared" si="108"/>
        <v>0</v>
      </c>
      <c r="BE81" s="81">
        <f t="shared" si="108"/>
        <v>0</v>
      </c>
      <c r="BF81" s="82">
        <f t="shared" si="108"/>
        <v>0</v>
      </c>
      <c r="BG81" s="241">
        <f t="shared" si="109"/>
        <v>0</v>
      </c>
      <c r="BH81" s="81">
        <f t="shared" si="109"/>
        <v>0</v>
      </c>
      <c r="BI81" s="82">
        <f t="shared" si="109"/>
        <v>0</v>
      </c>
      <c r="BK81" s="432">
        <f t="shared" si="94"/>
        <v>0</v>
      </c>
      <c r="BL81" s="432">
        <f t="shared" si="95"/>
        <v>0</v>
      </c>
      <c r="BM81" s="432">
        <f t="shared" si="96"/>
        <v>0</v>
      </c>
      <c r="BN81" s="432">
        <f t="shared" ca="1" si="97"/>
        <v>0</v>
      </c>
    </row>
    <row r="82" spans="1:66" ht="18" hidden="1" customHeight="1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</f>
        <v>0</v>
      </c>
      <c r="K82" s="252">
        <v>0</v>
      </c>
      <c r="L82" s="74">
        <v>0</v>
      </c>
      <c r="M82" s="76">
        <f>SUM(M83:M84)</f>
        <v>0</v>
      </c>
      <c r="N82" s="252">
        <v>0</v>
      </c>
      <c r="O82" s="74">
        <v>0</v>
      </c>
      <c r="P82" s="76">
        <f>SUM(P83:P84)</f>
        <v>0</v>
      </c>
      <c r="Q82" s="252">
        <v>0</v>
      </c>
      <c r="R82" s="74">
        <v>0</v>
      </c>
      <c r="S82" s="76">
        <f>SUM(S83:S84)</f>
        <v>0</v>
      </c>
      <c r="T82" s="252">
        <v>0</v>
      </c>
      <c r="U82" s="74">
        <v>0</v>
      </c>
      <c r="V82" s="76">
        <f>SUM(V83:V84)</f>
        <v>0</v>
      </c>
      <c r="W82" s="252">
        <v>0</v>
      </c>
      <c r="X82" s="74">
        <v>0</v>
      </c>
      <c r="Y82" s="76">
        <f>SUM(Y83:Y84)</f>
        <v>0</v>
      </c>
      <c r="Z82" s="252">
        <v>0</v>
      </c>
      <c r="AA82" s="74">
        <v>0</v>
      </c>
      <c r="AB82" s="76">
        <f>SUM(AB83:AB84)</f>
        <v>0</v>
      </c>
      <c r="AC82" s="252">
        <v>0</v>
      </c>
      <c r="AD82" s="74">
        <v>0</v>
      </c>
      <c r="AE82" s="76">
        <f>SUM(AE83:AE84)</f>
        <v>0</v>
      </c>
      <c r="AF82" s="252">
        <v>0</v>
      </c>
      <c r="AG82" s="74">
        <v>0</v>
      </c>
      <c r="AH82" s="76">
        <f>SUM(AH83:AH84)</f>
        <v>0</v>
      </c>
      <c r="AI82" s="252">
        <v>0</v>
      </c>
      <c r="AJ82" s="74">
        <v>0</v>
      </c>
      <c r="AK82" s="76">
        <f>SUM(AK83:AK84)</f>
        <v>0</v>
      </c>
      <c r="AL82" s="252">
        <v>0</v>
      </c>
      <c r="AM82" s="74">
        <v>0</v>
      </c>
      <c r="AN82" s="76">
        <f>SUM(AN83:AN84)</f>
        <v>0</v>
      </c>
      <c r="AO82" s="252">
        <v>0</v>
      </c>
      <c r="AP82" s="74">
        <v>0</v>
      </c>
      <c r="AQ82" s="76">
        <f>SUM(AQ83:AQ84)</f>
        <v>0</v>
      </c>
      <c r="AR82" s="252">
        <f t="shared" ca="1" si="72"/>
        <v>0</v>
      </c>
      <c r="AS82" s="74">
        <f t="shared" ca="1" si="73"/>
        <v>0</v>
      </c>
      <c r="AT82" s="76">
        <f t="shared" ca="1" si="74"/>
        <v>0</v>
      </c>
      <c r="AU82" s="252">
        <f t="shared" ref="AU82:BI82" si="110">SUM(AU83:AU84)</f>
        <v>0</v>
      </c>
      <c r="AV82" s="74">
        <f t="shared" si="110"/>
        <v>0</v>
      </c>
      <c r="AW82" s="76">
        <f t="shared" si="110"/>
        <v>0</v>
      </c>
      <c r="AX82" s="252">
        <f t="shared" si="110"/>
        <v>0</v>
      </c>
      <c r="AY82" s="74">
        <f t="shared" si="110"/>
        <v>0</v>
      </c>
      <c r="AZ82" s="76">
        <f t="shared" si="110"/>
        <v>0</v>
      </c>
      <c r="BA82" s="252">
        <f t="shared" si="110"/>
        <v>0</v>
      </c>
      <c r="BB82" s="74">
        <f t="shared" si="110"/>
        <v>0</v>
      </c>
      <c r="BC82" s="76">
        <f t="shared" si="110"/>
        <v>0</v>
      </c>
      <c r="BD82" s="252">
        <f t="shared" si="110"/>
        <v>0</v>
      </c>
      <c r="BE82" s="74">
        <f t="shared" si="110"/>
        <v>0</v>
      </c>
      <c r="BF82" s="76">
        <f t="shared" si="110"/>
        <v>0</v>
      </c>
      <c r="BG82" s="252">
        <f t="shared" si="110"/>
        <v>0</v>
      </c>
      <c r="BH82" s="74">
        <f t="shared" si="110"/>
        <v>0</v>
      </c>
      <c r="BI82" s="76">
        <f t="shared" si="110"/>
        <v>0</v>
      </c>
      <c r="BK82" s="432">
        <f t="shared" si="94"/>
        <v>0</v>
      </c>
      <c r="BL82" s="432">
        <f t="shared" si="95"/>
        <v>0</v>
      </c>
      <c r="BM82" s="432">
        <f t="shared" si="96"/>
        <v>0</v>
      </c>
      <c r="BN82" s="432">
        <f t="shared" ca="1" si="97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28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72"/>
        <v>0</v>
      </c>
      <c r="AS83" s="81">
        <f t="shared" ca="1" si="73"/>
        <v>0</v>
      </c>
      <c r="AT83" s="82">
        <f t="shared" ca="1" si="74"/>
        <v>0</v>
      </c>
      <c r="AU83" s="241">
        <f t="shared" ref="AU83:AW84" si="111">SUM(H83,K83,N83,Q83,T83,W83,Z83,AC83,AF83,AI83,AL83,AO83)</f>
        <v>0</v>
      </c>
      <c r="AV83" s="81">
        <f t="shared" si="111"/>
        <v>0</v>
      </c>
      <c r="AW83" s="82">
        <f t="shared" si="111"/>
        <v>0</v>
      </c>
      <c r="AX83" s="241">
        <f t="shared" ref="AX83:AZ84" si="112">SUM(H83,K83,N83)</f>
        <v>0</v>
      </c>
      <c r="AY83" s="81">
        <f t="shared" si="112"/>
        <v>0</v>
      </c>
      <c r="AZ83" s="82">
        <f t="shared" si="112"/>
        <v>0</v>
      </c>
      <c r="BA83" s="241">
        <f t="shared" ref="BA83:BC84" si="113">SUM(Q83,T83,W83)</f>
        <v>0</v>
      </c>
      <c r="BB83" s="81">
        <f t="shared" si="113"/>
        <v>0</v>
      </c>
      <c r="BC83" s="82">
        <f t="shared" si="113"/>
        <v>0</v>
      </c>
      <c r="BD83" s="241">
        <f t="shared" ref="BD83:BF84" si="114">SUM(Z83,AC83,AF83)</f>
        <v>0</v>
      </c>
      <c r="BE83" s="81">
        <f t="shared" si="114"/>
        <v>0</v>
      </c>
      <c r="BF83" s="82">
        <f t="shared" si="114"/>
        <v>0</v>
      </c>
      <c r="BG83" s="241">
        <f t="shared" ref="BG83:BI84" si="115">SUM(AI83,AL83,AO83)</f>
        <v>0</v>
      </c>
      <c r="BH83" s="81">
        <f t="shared" si="115"/>
        <v>0</v>
      </c>
      <c r="BI83" s="82">
        <f t="shared" si="115"/>
        <v>0</v>
      </c>
      <c r="BK83" s="432">
        <f t="shared" si="94"/>
        <v>0</v>
      </c>
      <c r="BL83" s="432">
        <f t="shared" si="95"/>
        <v>0</v>
      </c>
      <c r="BM83" s="432">
        <f t="shared" si="96"/>
        <v>0</v>
      </c>
      <c r="BN83" s="432">
        <f t="shared" ca="1" si="97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28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72"/>
        <v>0</v>
      </c>
      <c r="AS84" s="81">
        <f t="shared" ca="1" si="73"/>
        <v>0</v>
      </c>
      <c r="AT84" s="82">
        <f t="shared" ca="1" si="74"/>
        <v>0</v>
      </c>
      <c r="AU84" s="241">
        <f t="shared" si="111"/>
        <v>0</v>
      </c>
      <c r="AV84" s="81">
        <f t="shared" si="111"/>
        <v>0</v>
      </c>
      <c r="AW84" s="82">
        <f t="shared" si="111"/>
        <v>0</v>
      </c>
      <c r="AX84" s="241">
        <f t="shared" si="112"/>
        <v>0</v>
      </c>
      <c r="AY84" s="81">
        <f t="shared" si="112"/>
        <v>0</v>
      </c>
      <c r="AZ84" s="82">
        <f t="shared" si="112"/>
        <v>0</v>
      </c>
      <c r="BA84" s="241">
        <f t="shared" si="113"/>
        <v>0</v>
      </c>
      <c r="BB84" s="81">
        <f t="shared" si="113"/>
        <v>0</v>
      </c>
      <c r="BC84" s="82">
        <f t="shared" si="113"/>
        <v>0</v>
      </c>
      <c r="BD84" s="241">
        <f t="shared" si="114"/>
        <v>0</v>
      </c>
      <c r="BE84" s="81">
        <f t="shared" si="114"/>
        <v>0</v>
      </c>
      <c r="BF84" s="82">
        <f t="shared" si="114"/>
        <v>0</v>
      </c>
      <c r="BG84" s="241">
        <f t="shared" si="115"/>
        <v>0</v>
      </c>
      <c r="BH84" s="81">
        <f t="shared" si="115"/>
        <v>0</v>
      </c>
      <c r="BI84" s="82">
        <f t="shared" si="115"/>
        <v>0</v>
      </c>
      <c r="BK84" s="432">
        <f t="shared" si="94"/>
        <v>0</v>
      </c>
      <c r="BL84" s="432">
        <f t="shared" si="95"/>
        <v>0</v>
      </c>
      <c r="BM84" s="432">
        <f t="shared" si="96"/>
        <v>0</v>
      </c>
      <c r="BN84" s="432">
        <f t="shared" ca="1" si="97"/>
        <v>0</v>
      </c>
    </row>
    <row r="85" spans="1:66" collapsed="1" x14ac:dyDescent="0.3">
      <c r="A85" s="71" t="s">
        <v>112</v>
      </c>
      <c r="C85" s="24"/>
      <c r="D85" s="69"/>
      <c r="E85" s="69"/>
      <c r="F85" s="41"/>
      <c r="H85" s="255">
        <v>-5.4</v>
      </c>
      <c r="I85" s="83">
        <v>-7.8E-2</v>
      </c>
      <c r="J85" s="84">
        <f>IFERROR(J56/(J14+J15+J16),0)</f>
        <v>-0.13015118618232735</v>
      </c>
      <c r="K85" s="255">
        <v>0</v>
      </c>
      <c r="L85" s="83">
        <v>-7.8E-2</v>
      </c>
      <c r="M85" s="84">
        <f>IFERROR(M56/(M14+M15+M16),0)</f>
        <v>-0.17834395893160071</v>
      </c>
      <c r="N85" s="255">
        <v>-0.17823022214899639</v>
      </c>
      <c r="O85" s="83">
        <v>-7.8E-2</v>
      </c>
      <c r="P85" s="84">
        <f>IFERROR(P56/(P14+P15+P16),0)</f>
        <v>-5.7549932479145534E-2</v>
      </c>
      <c r="Q85" s="255">
        <v>0</v>
      </c>
      <c r="R85" s="83">
        <v>-7.8E-2</v>
      </c>
      <c r="S85" s="84">
        <f>IFERROR(S56/(S14+S15+S16),0)</f>
        <v>-0.14332499658329917</v>
      </c>
      <c r="T85" s="255">
        <v>-0.11077407094594589</v>
      </c>
      <c r="U85" s="83">
        <v>-7.8E-2</v>
      </c>
      <c r="V85" s="84">
        <f>IFERROR(V56/(V14+V15+V16),0)</f>
        <v>-4.5570332498560781E-2</v>
      </c>
      <c r="W85" s="255">
        <v>-5.8588201272411801E-2</v>
      </c>
      <c r="X85" s="83">
        <v>-7.8E-2</v>
      </c>
      <c r="Y85" s="84">
        <f>IFERROR(Y56/(Y14+Y15+Y16),0)</f>
        <v>-1.4412311320754716</v>
      </c>
      <c r="Z85" s="255">
        <v>-6.6769182381060874E-2</v>
      </c>
      <c r="AA85" s="83">
        <v>-7.0848484848484855E-2</v>
      </c>
      <c r="AB85" s="84">
        <f>IFERROR(AB56/(AB14+AB15+AB16),0)</f>
        <v>-5.5</v>
      </c>
      <c r="AC85" s="255">
        <v>-6.2720120041753646E-2</v>
      </c>
      <c r="AD85" s="83">
        <v>-7.8E-2</v>
      </c>
      <c r="AE85" s="84">
        <f>IFERROR(AE56/(AE14+AE15+AE16),0)</f>
        <v>-5.5</v>
      </c>
      <c r="AF85" s="255">
        <v>-9.4587245970567627E-2</v>
      </c>
      <c r="AG85" s="83">
        <v>-7.8E-2</v>
      </c>
      <c r="AH85" s="84">
        <f>IFERROR(AH56/(AH14+AH15+AH16),0)</f>
        <v>0</v>
      </c>
      <c r="AI85" s="255">
        <v>-3.8188508338764637E-2</v>
      </c>
      <c r="AJ85" s="83">
        <v>-7.0705882352941174E-2</v>
      </c>
      <c r="AK85" s="84">
        <f>IFERROR(AK56/(AK14+AK15+AK16),0)</f>
        <v>0</v>
      </c>
      <c r="AL85" s="255">
        <v>-6.6561254776274364E-2</v>
      </c>
      <c r="AM85" s="83">
        <v>-7.4727272727272726E-2</v>
      </c>
      <c r="AN85" s="84">
        <f>IFERROR(AN56/(AN14+AN15+AN16),0)</f>
        <v>0</v>
      </c>
      <c r="AO85" s="255">
        <v>-6.0170175713145778E-2</v>
      </c>
      <c r="AP85" s="83">
        <v>-7.0705882352941174E-2</v>
      </c>
      <c r="AQ85" s="84">
        <f t="shared" ref="AQ85:BI85" si="116">IFERROR(AQ56/(AQ14+AQ15+AQ16),0)</f>
        <v>0</v>
      </c>
      <c r="AR85" s="255">
        <f t="shared" ca="1" si="116"/>
        <v>-0.22442580576628576</v>
      </c>
      <c r="AS85" s="83">
        <f t="shared" ca="1" si="116"/>
        <v>-7.8E-2</v>
      </c>
      <c r="AT85" s="84">
        <f t="shared" ca="1" si="116"/>
        <v>-7.2404872151446656E-2</v>
      </c>
      <c r="AU85" s="255">
        <f t="shared" si="116"/>
        <v>-6.8277807366239951E-2</v>
      </c>
      <c r="AV85" s="83">
        <f t="shared" si="116"/>
        <v>-7.4495575221238938E-2</v>
      </c>
      <c r="AW85" s="84">
        <f t="shared" si="116"/>
        <v>-9.2503663458366359E-2</v>
      </c>
      <c r="AX85" s="255">
        <f t="shared" si="116"/>
        <v>-0.46210572734318617</v>
      </c>
      <c r="AY85" s="83">
        <f t="shared" si="116"/>
        <v>-7.8E-2</v>
      </c>
      <c r="AZ85" s="84">
        <f t="shared" si="116"/>
        <v>-7.7168273254867512E-2</v>
      </c>
      <c r="BA85" s="255">
        <f t="shared" si="116"/>
        <v>-0.10671211118464594</v>
      </c>
      <c r="BB85" s="83">
        <f t="shared" si="116"/>
        <v>-7.8E-2</v>
      </c>
      <c r="BC85" s="84">
        <f t="shared" si="116"/>
        <v>-6.5380670316795092E-2</v>
      </c>
      <c r="BD85" s="255">
        <f t="shared" si="116"/>
        <v>-7.0997879967523991E-2</v>
      </c>
      <c r="BE85" s="83">
        <f t="shared" si="116"/>
        <v>-7.4044692737430168E-2</v>
      </c>
      <c r="BF85" s="84">
        <f t="shared" si="116"/>
        <v>-8.25</v>
      </c>
      <c r="BG85" s="255">
        <f t="shared" si="116"/>
        <v>-5.2303796081911762E-2</v>
      </c>
      <c r="BH85" s="83">
        <f t="shared" si="116"/>
        <v>-7.1559845559845556E-2</v>
      </c>
      <c r="BI85" s="84">
        <f t="shared" si="116"/>
        <v>0</v>
      </c>
      <c r="BK85" s="432">
        <f t="shared" si="94"/>
        <v>-0.91098752228163993</v>
      </c>
      <c r="BL85" s="432">
        <f t="shared" si="95"/>
        <v>-0.83649194706040098</v>
      </c>
      <c r="BM85" s="432">
        <f t="shared" si="96"/>
        <v>-0.5549404066749335</v>
      </c>
      <c r="BN85" s="432">
        <f t="shared" ca="1" si="97"/>
        <v>-0.48253553452348685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-6.210300295965661E-3</v>
      </c>
      <c r="I86" s="83">
        <v>-1.3070882448650701E-2</v>
      </c>
      <c r="J86" s="84">
        <f>IFERROR(J56/J8,0)</f>
        <v>-1.4541935790374662E-2</v>
      </c>
      <c r="K86" s="255">
        <v>-6.413309812638361E-3</v>
      </c>
      <c r="L86" s="83">
        <v>-1.283606081226692E-2</v>
      </c>
      <c r="M86" s="84">
        <f>IFERROR(M56/M8,0)</f>
        <v>-1.8071069174348989E-2</v>
      </c>
      <c r="N86" s="255">
        <v>-7.2808625941162171E-3</v>
      </c>
      <c r="O86" s="83">
        <v>-1.124836926771949E-2</v>
      </c>
      <c r="P86" s="84">
        <f>IFERROR(P56/P8,0)</f>
        <v>-2.4979051579600453E-2</v>
      </c>
      <c r="Q86" s="255">
        <v>-2.3872829437585979E-3</v>
      </c>
      <c r="R86" s="83">
        <v>-1.1923210312839961E-2</v>
      </c>
      <c r="S86" s="84">
        <f>IFERROR(S56/S8,0)</f>
        <v>-9.8108495295781539E-3</v>
      </c>
      <c r="T86" s="255">
        <v>-1.961228794666463E-3</v>
      </c>
      <c r="U86" s="83">
        <v>-1.0434521626722379E-2</v>
      </c>
      <c r="V86" s="84">
        <f>IFERROR(V56/V8,0)</f>
        <v>-1.7406959383490329E-2</v>
      </c>
      <c r="W86" s="255">
        <v>-2.7494995029138112E-3</v>
      </c>
      <c r="X86" s="83">
        <v>-1.1720783258033111E-2</v>
      </c>
      <c r="Y86" s="84">
        <f>IFERROR(Y56/Y8,0)</f>
        <v>-6.3995714140161145E-3</v>
      </c>
      <c r="Z86" s="255">
        <v>-1.940675163833493E-2</v>
      </c>
      <c r="AA86" s="83">
        <v>-1.9940680753900999E-2</v>
      </c>
      <c r="AB86" s="84">
        <f>IFERROR(AB56/AB8,0)</f>
        <v>-1.633315599485476E-2</v>
      </c>
      <c r="AC86" s="255">
        <v>-6.4762873225517334E-3</v>
      </c>
      <c r="AD86" s="83">
        <v>-1.019294289613315E-2</v>
      </c>
      <c r="AE86" s="84">
        <f>IFERROR(AE56/AE8,0)</f>
        <v>-5.5</v>
      </c>
      <c r="AF86" s="255">
        <v>-1.0698271545443941E-2</v>
      </c>
      <c r="AG86" s="83">
        <v>-1.1054144297544231E-2</v>
      </c>
      <c r="AH86" s="84">
        <f>IFERROR(AH56/AH8,0)</f>
        <v>0</v>
      </c>
      <c r="AI86" s="255">
        <v>-1.4153213995975571E-2</v>
      </c>
      <c r="AJ86" s="83">
        <v>-2.4425536422067889E-2</v>
      </c>
      <c r="AK86" s="84">
        <f>IFERROR(AK56/AK8,0)</f>
        <v>0</v>
      </c>
      <c r="AL86" s="255">
        <v>-1.145113747030752E-2</v>
      </c>
      <c r="AM86" s="83">
        <v>-1.39292573598315E-2</v>
      </c>
      <c r="AN86" s="84">
        <f>IFERROR(AN56/AN8,0)</f>
        <v>0</v>
      </c>
      <c r="AO86" s="255">
        <v>-2.144984970819452E-2</v>
      </c>
      <c r="AP86" s="83">
        <v>-2.2678333339311268E-2</v>
      </c>
      <c r="AQ86" s="84">
        <f t="shared" ref="AQ86:BI86" si="117">IFERROR(AQ56/AQ8,0)</f>
        <v>0</v>
      </c>
      <c r="AR86" s="255">
        <f t="shared" ca="1" si="117"/>
        <v>-4.1897791537403696E-3</v>
      </c>
      <c r="AS86" s="83">
        <f t="shared" ca="1" si="117"/>
        <v>-1.1803181600435884E-2</v>
      </c>
      <c r="AT86" s="84">
        <f t="shared" ca="1" si="117"/>
        <v>-1.6368243484125754E-2</v>
      </c>
      <c r="AU86" s="255">
        <f t="shared" si="117"/>
        <v>-1.0010989137861854E-2</v>
      </c>
      <c r="AV86" s="83">
        <f t="shared" si="117"/>
        <v>-1.4706338578004262E-2</v>
      </c>
      <c r="AW86" s="84">
        <f t="shared" si="117"/>
        <v>-2.0002122669469716E-2</v>
      </c>
      <c r="AX86" s="255">
        <f t="shared" si="117"/>
        <v>-6.6426115033263854E-3</v>
      </c>
      <c r="AY86" s="83">
        <f t="shared" si="117"/>
        <v>-1.232978602968597E-2</v>
      </c>
      <c r="AZ86" s="84">
        <f t="shared" si="117"/>
        <v>-2.0436163834676939E-2</v>
      </c>
      <c r="BA86" s="255">
        <f t="shared" si="117"/>
        <v>-2.3381273833642364E-3</v>
      </c>
      <c r="BB86" s="83">
        <f t="shared" si="117"/>
        <v>-1.1319717152939083E-2</v>
      </c>
      <c r="BC86" s="84">
        <f t="shared" si="117"/>
        <v>-1.2156579589211552E-2</v>
      </c>
      <c r="BD86" s="255">
        <f t="shared" si="117"/>
        <v>-1.2628237322513603E-2</v>
      </c>
      <c r="BE86" s="83">
        <f t="shared" si="117"/>
        <v>-1.4098733019457016E-2</v>
      </c>
      <c r="BF86" s="84">
        <f t="shared" si="117"/>
        <v>-4.8854386835252797E-2</v>
      </c>
      <c r="BG86" s="255">
        <f t="shared" si="117"/>
        <v>-1.573291009730703E-2</v>
      </c>
      <c r="BH86" s="83">
        <f t="shared" si="117"/>
        <v>-2.0404255403898865E-2</v>
      </c>
      <c r="BI86" s="84">
        <f t="shared" si="117"/>
        <v>0</v>
      </c>
      <c r="BK86" s="432">
        <f t="shared" si="94"/>
        <v>-0.17345472279502158</v>
      </c>
      <c r="BL86" s="432">
        <f t="shared" si="95"/>
        <v>-0.15874838421701731</v>
      </c>
      <c r="BM86" s="432">
        <f t="shared" si="96"/>
        <v>-8.480986545739258E-2</v>
      </c>
      <c r="BN86" s="432">
        <f t="shared" ca="1" si="97"/>
        <v>-6.8441621973266822E-2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32">
        <f t="shared" si="94"/>
        <v>0</v>
      </c>
      <c r="BL87" s="432">
        <f t="shared" si="95"/>
        <v>0</v>
      </c>
      <c r="BM87" s="432">
        <f t="shared" si="96"/>
        <v>0</v>
      </c>
      <c r="BN87" s="432">
        <f t="shared" si="97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f t="shared" ref="H88:AM88" si="118">SUM(H89:H90)</f>
        <v>-42480</v>
      </c>
      <c r="I88" s="67">
        <f t="shared" si="118"/>
        <v>-72499.158524280792</v>
      </c>
      <c r="J88" s="68">
        <f t="shared" si="118"/>
        <v>-39480</v>
      </c>
      <c r="K88" s="251">
        <f t="shared" si="118"/>
        <v>-71330</v>
      </c>
      <c r="L88" s="67">
        <f t="shared" si="118"/>
        <v>-75833.869715875204</v>
      </c>
      <c r="M88" s="68">
        <f t="shared" si="118"/>
        <v>-68832.33</v>
      </c>
      <c r="N88" s="251">
        <f t="shared" si="118"/>
        <v>-37070</v>
      </c>
      <c r="O88" s="67">
        <f t="shared" si="118"/>
        <v>-88964.626597617607</v>
      </c>
      <c r="P88" s="68">
        <f t="shared" si="118"/>
        <v>-89988.5</v>
      </c>
      <c r="Q88" s="251">
        <f t="shared" si="118"/>
        <v>-75460</v>
      </c>
      <c r="R88" s="67">
        <f t="shared" si="118"/>
        <v>-82784.240647555198</v>
      </c>
      <c r="S88" s="68">
        <f t="shared" si="118"/>
        <v>-69337</v>
      </c>
      <c r="T88" s="251">
        <f t="shared" si="118"/>
        <v>-73470</v>
      </c>
      <c r="U88" s="67">
        <f t="shared" si="118"/>
        <v>-98197.991624534392</v>
      </c>
      <c r="V88" s="68">
        <f t="shared" si="118"/>
        <v>-81938</v>
      </c>
      <c r="W88" s="251">
        <f t="shared" si="118"/>
        <v>-82450</v>
      </c>
      <c r="X88" s="67">
        <f t="shared" si="118"/>
        <v>-84713.087388976841</v>
      </c>
      <c r="Y88" s="68">
        <f t="shared" si="118"/>
        <v>-83778</v>
      </c>
      <c r="Z88" s="251">
        <f t="shared" si="118"/>
        <v>-72959</v>
      </c>
      <c r="AA88" s="67">
        <f t="shared" si="118"/>
        <v>-113932.4220308856</v>
      </c>
      <c r="AB88" s="68">
        <f t="shared" si="118"/>
        <v>0</v>
      </c>
      <c r="AC88" s="251">
        <f t="shared" si="118"/>
        <v>-105022</v>
      </c>
      <c r="AD88" s="67">
        <f t="shared" si="118"/>
        <v>-101222.5750293312</v>
      </c>
      <c r="AE88" s="68">
        <f t="shared" si="118"/>
        <v>0</v>
      </c>
      <c r="AF88" s="251">
        <f t="shared" si="118"/>
        <v>-90580</v>
      </c>
      <c r="AG88" s="67">
        <f t="shared" si="118"/>
        <v>-91564.623199111185</v>
      </c>
      <c r="AH88" s="68">
        <f t="shared" si="118"/>
        <v>0</v>
      </c>
      <c r="AI88" s="251">
        <f t="shared" si="118"/>
        <v>-72866.070000000007</v>
      </c>
      <c r="AJ88" s="67">
        <f t="shared" si="118"/>
        <v>-89482.996795130413</v>
      </c>
      <c r="AK88" s="68">
        <f t="shared" si="118"/>
        <v>0</v>
      </c>
      <c r="AL88" s="251">
        <f t="shared" si="118"/>
        <v>-84341</v>
      </c>
      <c r="AM88" s="67">
        <f t="shared" si="118"/>
        <v>-95312.196567297593</v>
      </c>
      <c r="AN88" s="68">
        <f t="shared" ref="AN88:BI88" si="119">SUM(AN89:AN90)</f>
        <v>0</v>
      </c>
      <c r="AO88" s="251">
        <f t="shared" si="119"/>
        <v>-83839.8</v>
      </c>
      <c r="AP88" s="67">
        <f t="shared" si="119"/>
        <v>-99191.857524513645</v>
      </c>
      <c r="AQ88" s="68">
        <f t="shared" si="119"/>
        <v>0</v>
      </c>
      <c r="AR88" s="251">
        <f t="shared" ca="1" si="119"/>
        <v>-382260</v>
      </c>
      <c r="AS88" s="67">
        <f t="shared" ca="1" si="119"/>
        <v>-502992.97449884005</v>
      </c>
      <c r="AT88" s="68">
        <f t="shared" ca="1" si="119"/>
        <v>-433353.83</v>
      </c>
      <c r="AU88" s="251">
        <f t="shared" si="119"/>
        <v>-891867.87000000011</v>
      </c>
      <c r="AV88" s="67">
        <f t="shared" si="119"/>
        <v>-1093699.6456451097</v>
      </c>
      <c r="AW88" s="68">
        <f t="shared" si="119"/>
        <v>-433353.83</v>
      </c>
      <c r="AX88" s="251">
        <f t="shared" si="119"/>
        <v>-150880</v>
      </c>
      <c r="AY88" s="67">
        <f t="shared" si="119"/>
        <v>-237297.65483777362</v>
      </c>
      <c r="AZ88" s="68">
        <f t="shared" si="119"/>
        <v>-198300.83000000002</v>
      </c>
      <c r="BA88" s="251">
        <f t="shared" si="119"/>
        <v>-231380</v>
      </c>
      <c r="BB88" s="67">
        <f t="shared" si="119"/>
        <v>-265695.3196610664</v>
      </c>
      <c r="BC88" s="68">
        <f t="shared" si="119"/>
        <v>-235053</v>
      </c>
      <c r="BD88" s="251">
        <f t="shared" si="119"/>
        <v>-268561</v>
      </c>
      <c r="BE88" s="67">
        <f t="shared" si="119"/>
        <v>-306719.62025932799</v>
      </c>
      <c r="BF88" s="68">
        <f t="shared" si="119"/>
        <v>0</v>
      </c>
      <c r="BG88" s="251">
        <f t="shared" si="119"/>
        <v>-241046.87</v>
      </c>
      <c r="BH88" s="67">
        <f t="shared" si="119"/>
        <v>-283987.05088694161</v>
      </c>
      <c r="BI88" s="68">
        <f t="shared" si="119"/>
        <v>0</v>
      </c>
      <c r="BK88" s="432">
        <f t="shared" si="94"/>
        <v>-1093699.6456451097</v>
      </c>
      <c r="BL88" s="432">
        <f t="shared" si="95"/>
        <v>0</v>
      </c>
      <c r="BM88" s="432">
        <f t="shared" si="96"/>
        <v>-349575.83</v>
      </c>
      <c r="BN88" s="432">
        <f t="shared" ca="1" si="97"/>
        <v>83778</v>
      </c>
    </row>
    <row r="89" spans="1:66" s="29" customFormat="1" ht="25.2" hidden="1" customHeight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-42480</v>
      </c>
      <c r="I89" s="81">
        <v>-72499.158524280792</v>
      </c>
      <c r="J89" s="28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-39480</v>
      </c>
      <c r="K89" s="254">
        <v>-71330</v>
      </c>
      <c r="L89" s="81">
        <v>-75833.869715875204</v>
      </c>
      <c r="M89" s="81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-68832.33</v>
      </c>
      <c r="N89" s="254">
        <v>-37070</v>
      </c>
      <c r="O89" s="81">
        <v>-88964.626597617607</v>
      </c>
      <c r="P89" s="81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-89988.5</v>
      </c>
      <c r="Q89" s="241">
        <v>-75460</v>
      </c>
      <c r="R89" s="81">
        <v>-82784.240647555198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-69337</v>
      </c>
      <c r="T89" s="241">
        <v>-73470</v>
      </c>
      <c r="U89" s="81">
        <v>-98197.991624534392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-81938</v>
      </c>
      <c r="W89" s="241">
        <v>-82450</v>
      </c>
      <c r="X89" s="81">
        <v>-84713.087388976841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-83778</v>
      </c>
      <c r="Z89" s="241">
        <v>-72959</v>
      </c>
      <c r="AA89" s="81">
        <v>-113932.4220308856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-105022</v>
      </c>
      <c r="AD89" s="81">
        <v>-101222.5750293312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-90580</v>
      </c>
      <c r="AG89" s="81">
        <v>-91564.623199111185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-72866.070000000007</v>
      </c>
      <c r="AJ89" s="81">
        <v>-89482.996795130413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-84341</v>
      </c>
      <c r="AM89" s="81">
        <v>-95312.196567297593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-83839.8</v>
      </c>
      <c r="AP89" s="81">
        <v>-99191.857524513645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-382260</v>
      </c>
      <c r="AS89" s="81">
        <f ca="1">SUMIFS($I89:$AP89,$I$5:$AP$5,"&lt;"&amp;MONTH(TODAY()),$I$6:$AP$6,"ORÇADO ")</f>
        <v>-502992.97449884005</v>
      </c>
      <c r="AT89" s="82">
        <f ca="1">SUMIFS($J89:$AQ89,$J$5:$AQ$5,"&lt;"&amp;MONTH(TODAY()),$J$6:$AQ$6,"REAL 26")</f>
        <v>-433353.83</v>
      </c>
      <c r="AU89" s="241">
        <f t="shared" ref="AU89:AW90" si="120">SUM(H89,K89,N89,Q89,T89,W89,Z89,AC89,AF89,AI89,AL89,AO89)</f>
        <v>-891867.87000000011</v>
      </c>
      <c r="AV89" s="81">
        <f t="shared" si="120"/>
        <v>-1093699.6456451097</v>
      </c>
      <c r="AW89" s="82">
        <f t="shared" si="120"/>
        <v>-433353.83</v>
      </c>
      <c r="AX89" s="241">
        <f t="shared" ref="AX89:AZ90" si="121">SUM(H89,K89,N89)</f>
        <v>-150880</v>
      </c>
      <c r="AY89" s="81">
        <f t="shared" si="121"/>
        <v>-237297.65483777362</v>
      </c>
      <c r="AZ89" s="82">
        <f t="shared" si="121"/>
        <v>-198300.83000000002</v>
      </c>
      <c r="BA89" s="241">
        <f t="shared" ref="BA89:BC90" si="122">SUM(Q89,T89,W89)</f>
        <v>-231380</v>
      </c>
      <c r="BB89" s="81">
        <f t="shared" si="122"/>
        <v>-265695.3196610664</v>
      </c>
      <c r="BC89" s="82">
        <f t="shared" si="122"/>
        <v>-235053</v>
      </c>
      <c r="BD89" s="241">
        <f t="shared" ref="BD89:BF90" si="123">SUM(Z89,AC89,AF89)</f>
        <v>-268561</v>
      </c>
      <c r="BE89" s="81">
        <f t="shared" si="123"/>
        <v>-306719.62025932799</v>
      </c>
      <c r="BF89" s="82">
        <f t="shared" si="123"/>
        <v>0</v>
      </c>
      <c r="BG89" s="241">
        <f t="shared" ref="BG89:BI90" si="124">SUM(AI89,AL89,AO89)</f>
        <v>-241046.87</v>
      </c>
      <c r="BH89" s="81">
        <f t="shared" si="124"/>
        <v>-283987.05088694161</v>
      </c>
      <c r="BI89" s="82">
        <f t="shared" si="124"/>
        <v>0</v>
      </c>
      <c r="BK89" s="432">
        <f t="shared" si="94"/>
        <v>-1093699.6456451097</v>
      </c>
      <c r="BL89" s="432">
        <f t="shared" si="95"/>
        <v>0</v>
      </c>
      <c r="BM89" s="432">
        <f t="shared" si="96"/>
        <v>-349575.83</v>
      </c>
      <c r="BN89" s="432">
        <f t="shared" ca="1" si="97"/>
        <v>83778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28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41">
        <f t="shared" si="120"/>
        <v>0</v>
      </c>
      <c r="AV90" s="81">
        <f t="shared" si="120"/>
        <v>0</v>
      </c>
      <c r="AW90" s="82">
        <f t="shared" si="120"/>
        <v>0</v>
      </c>
      <c r="AX90" s="241">
        <f t="shared" si="121"/>
        <v>0</v>
      </c>
      <c r="AY90" s="81">
        <f t="shared" si="121"/>
        <v>0</v>
      </c>
      <c r="AZ90" s="82">
        <f t="shared" si="121"/>
        <v>0</v>
      </c>
      <c r="BA90" s="241">
        <f t="shared" si="122"/>
        <v>0</v>
      </c>
      <c r="BB90" s="81">
        <f t="shared" si="122"/>
        <v>0</v>
      </c>
      <c r="BC90" s="82">
        <f t="shared" si="122"/>
        <v>0</v>
      </c>
      <c r="BD90" s="241">
        <f t="shared" si="123"/>
        <v>0</v>
      </c>
      <c r="BE90" s="81">
        <f t="shared" si="123"/>
        <v>0</v>
      </c>
      <c r="BF90" s="82">
        <f t="shared" si="123"/>
        <v>0</v>
      </c>
      <c r="BG90" s="241">
        <f t="shared" si="124"/>
        <v>0</v>
      </c>
      <c r="BH90" s="81">
        <f t="shared" si="124"/>
        <v>0</v>
      </c>
      <c r="BI90" s="82">
        <f t="shared" si="124"/>
        <v>0</v>
      </c>
      <c r="BK90" s="432">
        <f t="shared" si="94"/>
        <v>0</v>
      </c>
      <c r="BL90" s="432">
        <f t="shared" si="95"/>
        <v>0</v>
      </c>
      <c r="BM90" s="432">
        <f t="shared" si="96"/>
        <v>0</v>
      </c>
      <c r="BN90" s="432">
        <f t="shared" ca="1" si="97"/>
        <v>0</v>
      </c>
    </row>
    <row r="91" spans="1:66" collapsed="1" x14ac:dyDescent="0.3">
      <c r="A91" s="71" t="s">
        <v>46</v>
      </c>
      <c r="C91" s="24"/>
      <c r="D91" s="25"/>
      <c r="E91" s="25"/>
      <c r="F91" s="41"/>
      <c r="H91" s="255">
        <v>-4.88543623282632E-2</v>
      </c>
      <c r="I91" s="83">
        <v>-6.074538324980553E-2</v>
      </c>
      <c r="J91" s="84">
        <f>IFERROR(J88/J8,0)</f>
        <v>-3.9091677737278639E-2</v>
      </c>
      <c r="K91" s="255">
        <v>-8.4715072025091528E-2</v>
      </c>
      <c r="L91" s="83">
        <v>-6.2397959186057728E-2</v>
      </c>
      <c r="M91" s="84">
        <f>IFERROR(M88/M8,0)</f>
        <v>-7.7331193673468676E-2</v>
      </c>
      <c r="N91" s="255">
        <v>-4.1583391447627897E-2</v>
      </c>
      <c r="O91" s="83">
        <v>-6.4147882803511663E-2</v>
      </c>
      <c r="P91" s="84">
        <f>IFERROR(P88/P8,0)</f>
        <v>-5.0733488864879106E-2</v>
      </c>
      <c r="Q91" s="255">
        <v>-7.5060154556676584E-2</v>
      </c>
      <c r="R91" s="83">
        <v>-6.3272686655740693E-2</v>
      </c>
      <c r="S91" s="84">
        <f>IFERROR(S88/S8,0)</f>
        <v>-6.4865932668868143E-2</v>
      </c>
      <c r="T91" s="255">
        <v>-5.4931124093790647E-2</v>
      </c>
      <c r="U91" s="83">
        <v>-6.5682632519673531E-2</v>
      </c>
      <c r="V91" s="84">
        <f>IFERROR(V88/V8,0)</f>
        <v>-5.3744358672342098E-2</v>
      </c>
      <c r="W91" s="255">
        <v>-7.4596404049807566E-2</v>
      </c>
      <c r="X91" s="83">
        <v>-6.3647675410577947E-2</v>
      </c>
      <c r="Y91" s="84">
        <f>IFERROR(Y88/Y8,0)</f>
        <v>-8.7736718463879163E-2</v>
      </c>
      <c r="Z91" s="255">
        <v>-4.2754675810307591E-2</v>
      </c>
      <c r="AA91" s="83">
        <v>-6.4781581272786048E-2</v>
      </c>
      <c r="AB91" s="84">
        <f>IFERROR(AB88/AB8,0)</f>
        <v>0</v>
      </c>
      <c r="AC91" s="255">
        <v>-7.0747976041481059E-2</v>
      </c>
      <c r="AD91" s="83">
        <v>-6.6138200453431162E-2</v>
      </c>
      <c r="AE91" s="84">
        <f>IFERROR(AE88/AE8,0)</f>
        <v>0</v>
      </c>
      <c r="AF91" s="255">
        <v>-7.1794203161029496E-2</v>
      </c>
      <c r="AG91" s="83">
        <v>-6.4882599832900054E-2</v>
      </c>
      <c r="AH91" s="84">
        <f>IFERROR(AH88/AH8,0)</f>
        <v>0</v>
      </c>
      <c r="AI91" s="255">
        <v>-5.2855340058023892E-2</v>
      </c>
      <c r="AJ91" s="83">
        <v>-6.0612040969917971E-2</v>
      </c>
      <c r="AK91" s="84">
        <f>IFERROR(AK88/AK8,0)</f>
        <v>0</v>
      </c>
      <c r="AL91" s="255">
        <v>-6.2505971031827423E-2</v>
      </c>
      <c r="AM91" s="83">
        <v>-6.4604774477700078E-2</v>
      </c>
      <c r="AN91" s="84">
        <f>IFERROR(AN88/AN8,0)</f>
        <v>0</v>
      </c>
      <c r="AO91" s="255">
        <v>-6.0250244641441561E-2</v>
      </c>
      <c r="AP91" s="83">
        <v>-6.2382307528740737E-2</v>
      </c>
      <c r="AQ91" s="84">
        <f t="shared" ref="AQ91:BI91" si="125">IFERROR(AQ88/AQ8,0)</f>
        <v>0</v>
      </c>
      <c r="AR91" s="255">
        <f t="shared" ca="1" si="125"/>
        <v>-6.3172141333561332E-2</v>
      </c>
      <c r="AS91" s="83">
        <f t="shared" ca="1" si="125"/>
        <v>-6.3428604933260954E-2</v>
      </c>
      <c r="AT91" s="84">
        <f t="shared" ca="1" si="125"/>
        <v>-6.0003219611245467E-2</v>
      </c>
      <c r="AU91" s="255">
        <f t="shared" si="125"/>
        <v>-6.0990327520400157E-2</v>
      </c>
      <c r="AV91" s="83">
        <f t="shared" si="125"/>
        <v>-6.3690176968006135E-2</v>
      </c>
      <c r="AW91" s="84">
        <f t="shared" si="125"/>
        <v>-5.7322582414766531E-2</v>
      </c>
      <c r="AX91" s="255">
        <f t="shared" si="125"/>
        <v>-5.7964249012723394E-2</v>
      </c>
      <c r="AY91" s="83">
        <f t="shared" si="125"/>
        <v>-6.2517720288376599E-2</v>
      </c>
      <c r="AZ91" s="84">
        <f t="shared" si="125"/>
        <v>-5.3977314129379596E-2</v>
      </c>
      <c r="BA91" s="255">
        <f t="shared" si="125"/>
        <v>-6.7103597569221046E-2</v>
      </c>
      <c r="BB91" s="83">
        <f t="shared" si="125"/>
        <v>-6.4264868962030042E-2</v>
      </c>
      <c r="BC91" s="84">
        <f t="shared" si="125"/>
        <v>-6.6242055764638014E-2</v>
      </c>
      <c r="BD91" s="255">
        <f t="shared" si="125"/>
        <v>-6.0315942335820147E-2</v>
      </c>
      <c r="BE91" s="83">
        <f t="shared" si="125"/>
        <v>-6.5253629664486265E-2</v>
      </c>
      <c r="BF91" s="84">
        <f t="shared" si="125"/>
        <v>0</v>
      </c>
      <c r="BG91" s="255">
        <f t="shared" si="125"/>
        <v>-5.8514366178331952E-2</v>
      </c>
      <c r="BH91" s="83">
        <f t="shared" si="125"/>
        <v>-6.2528804550525313E-2</v>
      </c>
      <c r="BI91" s="84">
        <f t="shared" si="125"/>
        <v>0</v>
      </c>
      <c r="BK91" s="432">
        <f t="shared" si="94"/>
        <v>-0.76329572436084314</v>
      </c>
      <c r="BL91" s="432">
        <f t="shared" si="95"/>
        <v>-0.69960554739283698</v>
      </c>
      <c r="BM91" s="432">
        <f t="shared" si="96"/>
        <v>-0.28576665161683668</v>
      </c>
      <c r="BN91" s="432">
        <f t="shared" ca="1" si="97"/>
        <v>-0.22576343200559121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32">
        <f t="shared" si="94"/>
        <v>0</v>
      </c>
      <c r="BL92" s="432">
        <f t="shared" si="95"/>
        <v>0</v>
      </c>
      <c r="BM92" s="432">
        <f t="shared" si="96"/>
        <v>0</v>
      </c>
      <c r="BN92" s="432">
        <f t="shared" si="97"/>
        <v>0</v>
      </c>
    </row>
    <row r="93" spans="1:66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32">
        <f t="shared" si="94"/>
        <v>0</v>
      </c>
      <c r="BL93" s="432">
        <f t="shared" si="95"/>
        <v>0</v>
      </c>
      <c r="BM93" s="432">
        <f t="shared" si="96"/>
        <v>0</v>
      </c>
      <c r="BN93" s="432">
        <f t="shared" si="97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f t="shared" ref="H94:AM94" si="126">SUM(H95:H98)</f>
        <v>-11835.03</v>
      </c>
      <c r="I94" s="42">
        <f t="shared" si="126"/>
        <v>-20289.37227779724</v>
      </c>
      <c r="J94" s="43">
        <f t="shared" si="126"/>
        <v>-11620.97</v>
      </c>
      <c r="K94" s="244">
        <f t="shared" si="126"/>
        <v>-11433.89</v>
      </c>
      <c r="L94" s="42">
        <f t="shared" si="126"/>
        <v>-20660.54406244</v>
      </c>
      <c r="M94" s="43">
        <f t="shared" si="126"/>
        <v>-10920.279999999999</v>
      </c>
      <c r="N94" s="244">
        <f t="shared" si="126"/>
        <v>-11849.189999999999</v>
      </c>
      <c r="O94" s="42">
        <f t="shared" si="126"/>
        <v>-23576.750877220002</v>
      </c>
      <c r="P94" s="43">
        <f t="shared" si="126"/>
        <v>-14309.51</v>
      </c>
      <c r="Q94" s="244">
        <f t="shared" si="126"/>
        <v>-13809.830000000002</v>
      </c>
      <c r="R94" s="42">
        <f t="shared" si="126"/>
        <v>-22242.331808440002</v>
      </c>
      <c r="S94" s="43">
        <f t="shared" si="126"/>
        <v>-14177.7</v>
      </c>
      <c r="T94" s="244">
        <f t="shared" si="126"/>
        <v>-17907</v>
      </c>
      <c r="U94" s="42">
        <f t="shared" si="126"/>
        <v>-25415.63566467999</v>
      </c>
      <c r="V94" s="43">
        <f t="shared" si="126"/>
        <v>-13306.2</v>
      </c>
      <c r="W94" s="244">
        <f t="shared" si="126"/>
        <v>-14736.77</v>
      </c>
      <c r="X94" s="42">
        <f t="shared" si="126"/>
        <v>-22626.474200709999</v>
      </c>
      <c r="Y94" s="43">
        <f t="shared" si="126"/>
        <v>-13389.27</v>
      </c>
      <c r="Z94" s="244">
        <f t="shared" si="126"/>
        <v>-16630.41</v>
      </c>
      <c r="AA94" s="42">
        <f t="shared" si="126"/>
        <v>-29898.176865570011</v>
      </c>
      <c r="AB94" s="43">
        <f t="shared" si="126"/>
        <v>0</v>
      </c>
      <c r="AC94" s="244">
        <f t="shared" si="126"/>
        <v>-16515.39</v>
      </c>
      <c r="AD94" s="42">
        <f t="shared" si="126"/>
        <v>-26018.001150640001</v>
      </c>
      <c r="AE94" s="43">
        <f t="shared" si="126"/>
        <v>0</v>
      </c>
      <c r="AF94" s="244">
        <f t="shared" si="126"/>
        <v>-16216.019999999999</v>
      </c>
      <c r="AG94" s="42">
        <f t="shared" si="126"/>
        <v>-23991.002185390011</v>
      </c>
      <c r="AH94" s="43">
        <f t="shared" si="126"/>
        <v>0</v>
      </c>
      <c r="AI94" s="244">
        <f t="shared" si="126"/>
        <v>-12565.41</v>
      </c>
      <c r="AJ94" s="42">
        <f t="shared" si="126"/>
        <v>-25097.504079630002</v>
      </c>
      <c r="AK94" s="43">
        <f t="shared" si="126"/>
        <v>0</v>
      </c>
      <c r="AL94" s="244">
        <f t="shared" si="126"/>
        <v>-15502.3</v>
      </c>
      <c r="AM94" s="42">
        <f t="shared" si="126"/>
        <v>-25080.303348220001</v>
      </c>
      <c r="AN94" s="43">
        <f t="shared" ref="AN94:BI94" si="127">SUM(AN95:AN98)</f>
        <v>0</v>
      </c>
      <c r="AO94" s="244">
        <f t="shared" si="127"/>
        <v>-19811.32</v>
      </c>
      <c r="AP94" s="42">
        <f t="shared" si="127"/>
        <v>-27031.08693342</v>
      </c>
      <c r="AQ94" s="43">
        <f t="shared" si="127"/>
        <v>0</v>
      </c>
      <c r="AR94" s="244">
        <f t="shared" ca="1" si="127"/>
        <v>-81571.709999999992</v>
      </c>
      <c r="AS94" s="42">
        <f t="shared" ca="1" si="127"/>
        <v>-134811.10889128724</v>
      </c>
      <c r="AT94" s="43">
        <f t="shared" ca="1" si="127"/>
        <v>-77723.930000000008</v>
      </c>
      <c r="AU94" s="244">
        <f t="shared" si="127"/>
        <v>-178812.56</v>
      </c>
      <c r="AV94" s="42">
        <f t="shared" si="127"/>
        <v>-291927.18345415726</v>
      </c>
      <c r="AW94" s="43">
        <f t="shared" si="127"/>
        <v>-77723.930000000008</v>
      </c>
      <c r="AX94" s="244">
        <f t="shared" si="127"/>
        <v>-35118.109999999993</v>
      </c>
      <c r="AY94" s="42">
        <f t="shared" si="127"/>
        <v>-64526.667217457238</v>
      </c>
      <c r="AZ94" s="43">
        <f t="shared" si="127"/>
        <v>-36850.76</v>
      </c>
      <c r="BA94" s="244">
        <f t="shared" si="127"/>
        <v>-46453.599999999999</v>
      </c>
      <c r="BB94" s="42">
        <f t="shared" si="127"/>
        <v>-70284.441673829991</v>
      </c>
      <c r="BC94" s="43">
        <f t="shared" si="127"/>
        <v>-40873.170000000006</v>
      </c>
      <c r="BD94" s="244">
        <f t="shared" si="127"/>
        <v>-49361.82</v>
      </c>
      <c r="BE94" s="42">
        <f t="shared" si="127"/>
        <v>-79907.180201600015</v>
      </c>
      <c r="BF94" s="43">
        <f t="shared" si="127"/>
        <v>0</v>
      </c>
      <c r="BG94" s="244">
        <f t="shared" si="127"/>
        <v>-47879.03</v>
      </c>
      <c r="BH94" s="42">
        <f t="shared" si="127"/>
        <v>-77208.894361269995</v>
      </c>
      <c r="BI94" s="43">
        <f t="shared" si="127"/>
        <v>0</v>
      </c>
      <c r="BK94" s="432">
        <f t="shared" si="94"/>
        <v>-291927.18345415726</v>
      </c>
      <c r="BL94" s="432">
        <f t="shared" si="95"/>
        <v>0</v>
      </c>
      <c r="BM94" s="432">
        <f t="shared" si="96"/>
        <v>-64334.66</v>
      </c>
      <c r="BN94" s="432">
        <f t="shared" ca="1" si="97"/>
        <v>13389.270000000004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-11835.03</v>
      </c>
      <c r="I95" s="27">
        <v>-20289.37227779724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-11620.97</v>
      </c>
      <c r="K95" s="241">
        <v>-11433.89</v>
      </c>
      <c r="L95" s="27">
        <v>-20660.54406244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-10920.279999999999</v>
      </c>
      <c r="N95" s="241">
        <v>-11508.81</v>
      </c>
      <c r="O95" s="27">
        <v>-23576.750877220002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-14309.51</v>
      </c>
      <c r="Q95" s="241">
        <v>-13131.04</v>
      </c>
      <c r="R95" s="27">
        <v>-22242.331808440002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-14177.7</v>
      </c>
      <c r="T95" s="241">
        <v>-17907</v>
      </c>
      <c r="U95" s="27">
        <v>-25415.63566467999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-13306.2</v>
      </c>
      <c r="W95" s="241">
        <v>-14693.27</v>
      </c>
      <c r="X95" s="27">
        <v>-22626.474200709999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-13274.83</v>
      </c>
      <c r="Z95" s="241">
        <v>-16630.41</v>
      </c>
      <c r="AA95" s="27">
        <v>-29898.176865570011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-16515.39</v>
      </c>
      <c r="AD95" s="27">
        <v>-26018.001150640001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-15932.39</v>
      </c>
      <c r="AG95" s="27">
        <v>-23991.002185390011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-12475.01</v>
      </c>
      <c r="AJ95" s="27">
        <v>-25097.504079630002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-15502.3</v>
      </c>
      <c r="AM95" s="27">
        <v>-25080.303348220001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-11231.32</v>
      </c>
      <c r="AP95" s="27">
        <v>-27031.08693342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-80509.039999999994</v>
      </c>
      <c r="AS95" s="27">
        <f ca="1">SUMIFS($I95:$AP95,$I$5:$AP$5,"&lt;"&amp;MONTH(TODAY()),$I$6:$AP$6,"ORÇADO ")</f>
        <v>-134811.10889128724</v>
      </c>
      <c r="AT95" s="28">
        <f ca="1">SUMIFS($J95:$AQ95,$J$5:$AQ$5,"&lt;"&amp;MONTH(TODAY()),$J$6:$AQ$6,"REAL 26")</f>
        <v>-77609.490000000005</v>
      </c>
      <c r="AU95" s="241">
        <f t="shared" ref="AU95:AW98" si="128">SUM(H95,K95,N95,Q95,T95,W95,Z95,AC95,AF95,AI95,AL95,AO95)</f>
        <v>-168795.86</v>
      </c>
      <c r="AV95" s="81">
        <f t="shared" si="128"/>
        <v>-291927.18345415726</v>
      </c>
      <c r="AW95" s="82">
        <f t="shared" si="128"/>
        <v>-77609.490000000005</v>
      </c>
      <c r="AX95" s="241">
        <f t="shared" ref="AX95:AZ98" si="129">SUM(H95,K95,N95)</f>
        <v>-34777.729999999996</v>
      </c>
      <c r="AY95" s="81">
        <f t="shared" si="129"/>
        <v>-64526.667217457238</v>
      </c>
      <c r="AZ95" s="82">
        <f t="shared" si="129"/>
        <v>-36850.76</v>
      </c>
      <c r="BA95" s="241">
        <f t="shared" ref="BA95:BC98" si="130">SUM(Q95,T95,W95)</f>
        <v>-45731.31</v>
      </c>
      <c r="BB95" s="81">
        <f t="shared" si="130"/>
        <v>-70284.441673829991</v>
      </c>
      <c r="BC95" s="82">
        <f t="shared" si="130"/>
        <v>-40758.730000000003</v>
      </c>
      <c r="BD95" s="241">
        <f t="shared" ref="BD95:BF98" si="131">SUM(Z95,AC95,AF95)</f>
        <v>-49078.19</v>
      </c>
      <c r="BE95" s="81">
        <f t="shared" si="131"/>
        <v>-79907.180201600015</v>
      </c>
      <c r="BF95" s="82">
        <f t="shared" si="131"/>
        <v>0</v>
      </c>
      <c r="BG95" s="241">
        <f t="shared" ref="BG95:BI98" si="132">SUM(AI95,AL95,AO95)</f>
        <v>-39208.629999999997</v>
      </c>
      <c r="BH95" s="81">
        <f t="shared" si="132"/>
        <v>-77208.894361269995</v>
      </c>
      <c r="BI95" s="82">
        <f t="shared" si="132"/>
        <v>0</v>
      </c>
      <c r="BK95" s="432">
        <f t="shared" si="94"/>
        <v>-291927.18345415726</v>
      </c>
      <c r="BL95" s="432">
        <f t="shared" si="95"/>
        <v>0</v>
      </c>
      <c r="BM95" s="432">
        <f t="shared" si="96"/>
        <v>-64334.66</v>
      </c>
      <c r="BN95" s="432">
        <f t="shared" ca="1" si="97"/>
        <v>13274.830000000002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1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1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1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1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1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41">
        <f t="shared" si="128"/>
        <v>0</v>
      </c>
      <c r="AV96" s="81">
        <f t="shared" si="128"/>
        <v>0</v>
      </c>
      <c r="AW96" s="82">
        <f t="shared" si="128"/>
        <v>0</v>
      </c>
      <c r="AX96" s="241">
        <f t="shared" si="129"/>
        <v>0</v>
      </c>
      <c r="AY96" s="81">
        <f t="shared" si="129"/>
        <v>0</v>
      </c>
      <c r="AZ96" s="82">
        <f t="shared" si="129"/>
        <v>0</v>
      </c>
      <c r="BA96" s="241">
        <f t="shared" si="130"/>
        <v>0</v>
      </c>
      <c r="BB96" s="81">
        <f t="shared" si="130"/>
        <v>0</v>
      </c>
      <c r="BC96" s="82">
        <f t="shared" si="130"/>
        <v>0</v>
      </c>
      <c r="BD96" s="241">
        <f t="shared" si="131"/>
        <v>0</v>
      </c>
      <c r="BE96" s="81">
        <f t="shared" si="131"/>
        <v>0</v>
      </c>
      <c r="BF96" s="82">
        <f t="shared" si="131"/>
        <v>0</v>
      </c>
      <c r="BG96" s="241">
        <f t="shared" si="132"/>
        <v>0</v>
      </c>
      <c r="BH96" s="81">
        <f t="shared" si="132"/>
        <v>0</v>
      </c>
      <c r="BI96" s="82">
        <f t="shared" si="132"/>
        <v>0</v>
      </c>
      <c r="BK96" s="432">
        <f t="shared" si="94"/>
        <v>0</v>
      </c>
      <c r="BL96" s="432">
        <f t="shared" si="95"/>
        <v>0</v>
      </c>
      <c r="BM96" s="432">
        <f t="shared" si="96"/>
        <v>0</v>
      </c>
      <c r="BN96" s="432">
        <f t="shared" ca="1" si="97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8"/>
        <v>0</v>
      </c>
      <c r="AV97" s="81">
        <f t="shared" si="128"/>
        <v>0</v>
      </c>
      <c r="AW97" s="82">
        <f t="shared" si="128"/>
        <v>0</v>
      </c>
      <c r="AX97" s="241">
        <f t="shared" si="129"/>
        <v>0</v>
      </c>
      <c r="AY97" s="81">
        <f t="shared" si="129"/>
        <v>0</v>
      </c>
      <c r="AZ97" s="82">
        <f t="shared" si="129"/>
        <v>0</v>
      </c>
      <c r="BA97" s="241">
        <f t="shared" si="130"/>
        <v>0</v>
      </c>
      <c r="BB97" s="81">
        <f t="shared" si="130"/>
        <v>0</v>
      </c>
      <c r="BC97" s="82">
        <f t="shared" si="130"/>
        <v>0</v>
      </c>
      <c r="BD97" s="241">
        <f t="shared" si="131"/>
        <v>0</v>
      </c>
      <c r="BE97" s="81">
        <f t="shared" si="131"/>
        <v>0</v>
      </c>
      <c r="BF97" s="82">
        <f t="shared" si="131"/>
        <v>0</v>
      </c>
      <c r="BG97" s="241">
        <f t="shared" si="132"/>
        <v>0</v>
      </c>
      <c r="BH97" s="81">
        <f t="shared" si="132"/>
        <v>0</v>
      </c>
      <c r="BI97" s="82">
        <f t="shared" si="132"/>
        <v>0</v>
      </c>
      <c r="BK97" s="432">
        <f t="shared" si="94"/>
        <v>0</v>
      </c>
      <c r="BL97" s="432">
        <f t="shared" si="95"/>
        <v>0</v>
      </c>
      <c r="BM97" s="432">
        <f t="shared" si="96"/>
        <v>0</v>
      </c>
      <c r="BN97" s="432">
        <f t="shared" ca="1" si="97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-340.38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-678.79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-43.5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-114.44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-283.63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-90.4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-8580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-1062.67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-114.44</v>
      </c>
      <c r="AU98" s="241">
        <f t="shared" si="128"/>
        <v>-10016.700000000001</v>
      </c>
      <c r="AV98" s="81">
        <f t="shared" si="128"/>
        <v>0</v>
      </c>
      <c r="AW98" s="82">
        <f t="shared" si="128"/>
        <v>-114.44</v>
      </c>
      <c r="AX98" s="241">
        <f t="shared" si="129"/>
        <v>-340.38</v>
      </c>
      <c r="AY98" s="81">
        <f t="shared" si="129"/>
        <v>0</v>
      </c>
      <c r="AZ98" s="82">
        <f t="shared" si="129"/>
        <v>0</v>
      </c>
      <c r="BA98" s="241">
        <f t="shared" si="130"/>
        <v>-722.29</v>
      </c>
      <c r="BB98" s="81">
        <f t="shared" si="130"/>
        <v>0</v>
      </c>
      <c r="BC98" s="82">
        <f t="shared" si="130"/>
        <v>-114.44</v>
      </c>
      <c r="BD98" s="241">
        <f t="shared" si="131"/>
        <v>-283.63</v>
      </c>
      <c r="BE98" s="81">
        <f t="shared" si="131"/>
        <v>0</v>
      </c>
      <c r="BF98" s="82">
        <f t="shared" si="131"/>
        <v>0</v>
      </c>
      <c r="BG98" s="241">
        <f t="shared" si="132"/>
        <v>-8670.4</v>
      </c>
      <c r="BH98" s="81">
        <f t="shared" si="132"/>
        <v>0</v>
      </c>
      <c r="BI98" s="82">
        <f t="shared" si="132"/>
        <v>0</v>
      </c>
      <c r="BK98" s="432">
        <f t="shared" si="94"/>
        <v>0</v>
      </c>
      <c r="BL98" s="432">
        <f t="shared" si="95"/>
        <v>0</v>
      </c>
      <c r="BM98" s="432">
        <f t="shared" si="96"/>
        <v>0</v>
      </c>
      <c r="BN98" s="432">
        <f t="shared" ca="1" si="97"/>
        <v>114.44</v>
      </c>
    </row>
    <row r="99" spans="1:66" collapsed="1" x14ac:dyDescent="0.3">
      <c r="A99" s="71" t="s">
        <v>46</v>
      </c>
      <c r="C99" s="24"/>
      <c r="D99" s="87"/>
      <c r="E99" s="25"/>
      <c r="F99" s="41"/>
      <c r="G99" s="47"/>
      <c r="H99" s="245">
        <v>-1.3610942650326391E-2</v>
      </c>
      <c r="I99" s="50">
        <v>-1.7000000000000001E-2</v>
      </c>
      <c r="J99" s="51">
        <f>IFERROR(J94/J8,0)</f>
        <v>-1.1506667027218411E-2</v>
      </c>
      <c r="K99" s="245">
        <v>-1.357945906178289E-2</v>
      </c>
      <c r="L99" s="50">
        <v>-1.7000000000000001E-2</v>
      </c>
      <c r="M99" s="51">
        <f>IFERROR(M94/M8,0)</f>
        <v>-1.2268628530350583E-2</v>
      </c>
      <c r="N99" s="245">
        <v>-1.32918669033536E-2</v>
      </c>
      <c r="O99" s="50">
        <v>-1.7000000000000001E-2</v>
      </c>
      <c r="P99" s="51">
        <f>IFERROR(P94/P8,0)</f>
        <v>-8.0673793456594589E-3</v>
      </c>
      <c r="Q99" s="245">
        <v>-1.373665483966908E-2</v>
      </c>
      <c r="R99" s="50">
        <v>-1.7000000000000001E-2</v>
      </c>
      <c r="S99" s="51">
        <f>IFERROR(S94/S8,0)</f>
        <v>-1.3263477416089707E-2</v>
      </c>
      <c r="T99" s="245">
        <v>-1.338848018439512E-2</v>
      </c>
      <c r="U99" s="50">
        <v>-1.7000000000000001E-2</v>
      </c>
      <c r="V99" s="51">
        <f>IFERROR(V94/V8,0)</f>
        <v>-8.7277354263701635E-3</v>
      </c>
      <c r="W99" s="245">
        <v>-1.333305093158378E-2</v>
      </c>
      <c r="X99" s="50">
        <v>-1.7000000000000001E-2</v>
      </c>
      <c r="Y99" s="51">
        <f>IFERROR(Y94/Y8,0)</f>
        <v>-1.4021946243964566E-2</v>
      </c>
      <c r="Z99" s="245">
        <v>-9.7455802319453035E-3</v>
      </c>
      <c r="AA99" s="50">
        <v>-1.7000000000000001E-2</v>
      </c>
      <c r="AB99" s="51">
        <f>IFERROR(AB94/AB8,0)</f>
        <v>0</v>
      </c>
      <c r="AC99" s="245">
        <v>-1.1125577650737141E-2</v>
      </c>
      <c r="AD99" s="50">
        <v>-1.7000000000000001E-2</v>
      </c>
      <c r="AE99" s="51">
        <f>IFERROR(AE94/AE8,0)</f>
        <v>0</v>
      </c>
      <c r="AF99" s="245">
        <v>-1.2852906097850709E-2</v>
      </c>
      <c r="AG99" s="50">
        <v>-1.7000000000000001E-2</v>
      </c>
      <c r="AH99" s="51">
        <f>IFERROR(AH94/AH8,0)</f>
        <v>0</v>
      </c>
      <c r="AI99" s="245">
        <v>-9.1146540292140615E-3</v>
      </c>
      <c r="AJ99" s="50">
        <v>-1.7000000000000001E-2</v>
      </c>
      <c r="AK99" s="51">
        <f>IFERROR(AK94/AK8,0)</f>
        <v>0</v>
      </c>
      <c r="AL99" s="245">
        <v>-1.148891185457486E-2</v>
      </c>
      <c r="AM99" s="50">
        <v>-1.7000000000000001E-2</v>
      </c>
      <c r="AN99" s="51">
        <f>IFERROR(AN94/AN8,0)</f>
        <v>0</v>
      </c>
      <c r="AO99" s="245">
        <v>-1.4237115029733899E-2</v>
      </c>
      <c r="AP99" s="50">
        <v>-1.7000000000000001E-2</v>
      </c>
      <c r="AQ99" s="51">
        <f t="shared" ref="AQ99:BI99" si="133">IFERROR(AQ94/AQ8,0)</f>
        <v>0</v>
      </c>
      <c r="AR99" s="245">
        <f t="shared" ca="1" si="133"/>
        <v>-1.3480509582326891E-2</v>
      </c>
      <c r="AS99" s="50">
        <f t="shared" ca="1" si="133"/>
        <v>-1.7000000000000001E-2</v>
      </c>
      <c r="AT99" s="51">
        <f t="shared" ca="1" si="133"/>
        <v>-1.0761843366745068E-2</v>
      </c>
      <c r="AU99" s="245">
        <f t="shared" si="133"/>
        <v>-1.2228085533747508E-2</v>
      </c>
      <c r="AV99" s="50">
        <f t="shared" si="133"/>
        <v>-1.7000000000000001E-2</v>
      </c>
      <c r="AW99" s="51">
        <f t="shared" si="133"/>
        <v>-1.0281059205187007E-2</v>
      </c>
      <c r="AX99" s="245">
        <f t="shared" si="133"/>
        <v>-1.3491482455568738E-2</v>
      </c>
      <c r="AY99" s="50">
        <f t="shared" si="133"/>
        <v>-1.6999999999999998E-2</v>
      </c>
      <c r="AZ99" s="51">
        <f t="shared" si="133"/>
        <v>-1.0030744946586338E-2</v>
      </c>
      <c r="BA99" s="245">
        <f t="shared" si="133"/>
        <v>-1.3472226121711325E-2</v>
      </c>
      <c r="BB99" s="50">
        <f t="shared" si="133"/>
        <v>-1.6999999999999998E-2</v>
      </c>
      <c r="BC99" s="51">
        <f t="shared" si="133"/>
        <v>-1.1518775792768141E-2</v>
      </c>
      <c r="BD99" s="245">
        <f t="shared" si="133"/>
        <v>-1.1086139419763606E-2</v>
      </c>
      <c r="BE99" s="50">
        <f t="shared" si="133"/>
        <v>-1.7000000000000001E-2</v>
      </c>
      <c r="BF99" s="51">
        <f t="shared" si="133"/>
        <v>0</v>
      </c>
      <c r="BG99" s="245">
        <f t="shared" si="133"/>
        <v>-1.1622681902832178E-2</v>
      </c>
      <c r="BH99" s="50">
        <f t="shared" si="133"/>
        <v>-1.7000000000000001E-2</v>
      </c>
      <c r="BI99" s="51">
        <f t="shared" si="133"/>
        <v>0</v>
      </c>
      <c r="BK99" s="432">
        <f t="shared" si="94"/>
        <v>-0.20400000000000007</v>
      </c>
      <c r="BL99" s="432">
        <f t="shared" si="95"/>
        <v>-0.18700000000000006</v>
      </c>
      <c r="BM99" s="432">
        <f t="shared" si="96"/>
        <v>-5.3833887745688321E-2</v>
      </c>
      <c r="BN99" s="432">
        <f t="shared" ca="1" si="97"/>
        <v>-4.3072044378943256E-2</v>
      </c>
    </row>
    <row r="100" spans="1:66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32">
        <f t="shared" si="94"/>
        <v>0</v>
      </c>
      <c r="BL100" s="432">
        <f t="shared" si="95"/>
        <v>0</v>
      </c>
      <c r="BM100" s="432">
        <f t="shared" si="96"/>
        <v>0</v>
      </c>
      <c r="BN100" s="432">
        <f t="shared" si="97"/>
        <v>0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32">
        <f t="shared" si="94"/>
        <v>0</v>
      </c>
      <c r="BL101" s="432">
        <f t="shared" si="95"/>
        <v>0</v>
      </c>
      <c r="BM101" s="432">
        <f t="shared" si="96"/>
        <v>0</v>
      </c>
      <c r="BN101" s="432">
        <f t="shared" si="97"/>
        <v>0</v>
      </c>
    </row>
    <row r="102" spans="1:66" x14ac:dyDescent="0.3">
      <c r="A102" s="58" t="s">
        <v>127</v>
      </c>
      <c r="B102" s="59"/>
      <c r="C102" s="60"/>
      <c r="D102" s="61"/>
      <c r="E102" s="62"/>
      <c r="F102" s="63"/>
      <c r="G102" s="59"/>
      <c r="H102" s="248">
        <f t="shared" ref="H102:AM102" si="134">SUM(H94,H88,H56,H42,H34,H32)</f>
        <v>493274.14800671878</v>
      </c>
      <c r="I102" s="64">
        <f t="shared" si="134"/>
        <v>726197.19211815041</v>
      </c>
      <c r="J102" s="65">
        <f t="shared" si="134"/>
        <v>622522.1010599999</v>
      </c>
      <c r="K102" s="248">
        <f t="shared" si="134"/>
        <v>456805.75239324657</v>
      </c>
      <c r="L102" s="64">
        <f t="shared" si="134"/>
        <v>740862.07987354568</v>
      </c>
      <c r="M102" s="65">
        <f t="shared" si="134"/>
        <v>514556.40023999999</v>
      </c>
      <c r="N102" s="248">
        <f t="shared" si="134"/>
        <v>539226.24258539034</v>
      </c>
      <c r="O102" s="64">
        <f t="shared" si="134"/>
        <v>846465.7813216662</v>
      </c>
      <c r="P102" s="65">
        <f t="shared" si="134"/>
        <v>1191750.9725900004</v>
      </c>
      <c r="Q102" s="248">
        <f t="shared" si="134"/>
        <v>577194.96261031367</v>
      </c>
      <c r="R102" s="64">
        <f t="shared" si="134"/>
        <v>798127.59251681902</v>
      </c>
      <c r="S102" s="65">
        <f t="shared" si="134"/>
        <v>611175.75159999961</v>
      </c>
      <c r="T102" s="248">
        <f t="shared" si="134"/>
        <v>795243.45646660065</v>
      </c>
      <c r="U102" s="64">
        <f t="shared" si="134"/>
        <v>909403.30270222062</v>
      </c>
      <c r="V102" s="65">
        <f t="shared" si="134"/>
        <v>1012148.098454</v>
      </c>
      <c r="W102" s="248">
        <f t="shared" si="134"/>
        <v>667240.22966883786</v>
      </c>
      <c r="X102" s="64">
        <f t="shared" si="134"/>
        <v>811932.8478949829</v>
      </c>
      <c r="Y102" s="65">
        <f t="shared" si="134"/>
        <v>501428.34896000032</v>
      </c>
      <c r="Z102" s="248">
        <f t="shared" si="134"/>
        <v>1121809.1549723463</v>
      </c>
      <c r="AA102" s="64">
        <f t="shared" si="134"/>
        <v>1061861.9318350288</v>
      </c>
      <c r="AB102" s="65">
        <f t="shared" si="134"/>
        <v>-40867.568320000079</v>
      </c>
      <c r="AC102" s="248">
        <f t="shared" si="134"/>
        <v>888912.09730788437</v>
      </c>
      <c r="AD102" s="64">
        <f t="shared" si="134"/>
        <v>932254.25683117437</v>
      </c>
      <c r="AE102" s="65">
        <f t="shared" si="134"/>
        <v>-6797.58</v>
      </c>
      <c r="AF102" s="248">
        <f t="shared" si="134"/>
        <v>724414.45823540271</v>
      </c>
      <c r="AG102" s="64">
        <f t="shared" si="134"/>
        <v>860544.98268574802</v>
      </c>
      <c r="AH102" s="65">
        <f t="shared" si="134"/>
        <v>-6361.08</v>
      </c>
      <c r="AI102" s="248">
        <f t="shared" si="134"/>
        <v>939882.56853384804</v>
      </c>
      <c r="AJ102" s="64">
        <f t="shared" si="134"/>
        <v>888801.97627912916</v>
      </c>
      <c r="AK102" s="65">
        <f t="shared" si="134"/>
        <v>-6361.08</v>
      </c>
      <c r="AL102" s="248">
        <f t="shared" si="134"/>
        <v>906849.25469191512</v>
      </c>
      <c r="AM102" s="64">
        <f t="shared" si="134"/>
        <v>897377.01125203422</v>
      </c>
      <c r="AN102" s="65">
        <f t="shared" ref="AN102:BI102" si="135">SUM(AN94,AN88,AN56,AN42,AN34,AN32)</f>
        <v>-6361.08</v>
      </c>
      <c r="AO102" s="248">
        <f t="shared" si="135"/>
        <v>896527.53698933183</v>
      </c>
      <c r="AP102" s="64">
        <f t="shared" si="135"/>
        <v>961268.46937888023</v>
      </c>
      <c r="AQ102" s="65">
        <f t="shared" si="135"/>
        <v>-6361.08</v>
      </c>
      <c r="AR102" s="248">
        <f t="shared" ca="1" si="135"/>
        <v>3528984.7917311075</v>
      </c>
      <c r="AS102" s="64">
        <f t="shared" ca="1" si="135"/>
        <v>4832988.796427385</v>
      </c>
      <c r="AT102" s="65">
        <f t="shared" ca="1" si="135"/>
        <v>4453581.6729039997</v>
      </c>
      <c r="AU102" s="248">
        <f t="shared" si="135"/>
        <v>9007379.8624618389</v>
      </c>
      <c r="AV102" s="64">
        <f t="shared" si="135"/>
        <v>10435097.424689379</v>
      </c>
      <c r="AW102" s="65">
        <f t="shared" si="135"/>
        <v>4380472.2045839988</v>
      </c>
      <c r="AX102" s="248">
        <f t="shared" si="135"/>
        <v>1489306.1429853556</v>
      </c>
      <c r="AY102" s="64">
        <f t="shared" si="135"/>
        <v>2313525.0533133624</v>
      </c>
      <c r="AZ102" s="65">
        <f t="shared" si="135"/>
        <v>2328829.47389</v>
      </c>
      <c r="BA102" s="248">
        <f t="shared" si="135"/>
        <v>2039678.6487457519</v>
      </c>
      <c r="BB102" s="64">
        <f t="shared" si="135"/>
        <v>2519463.7431140235</v>
      </c>
      <c r="BC102" s="65">
        <f t="shared" si="135"/>
        <v>2124752.1990140001</v>
      </c>
      <c r="BD102" s="248">
        <f t="shared" si="135"/>
        <v>2735135.7105156332</v>
      </c>
      <c r="BE102" s="64">
        <f t="shared" si="135"/>
        <v>2854661.1713519515</v>
      </c>
      <c r="BF102" s="65">
        <f t="shared" si="135"/>
        <v>-54026.228320000053</v>
      </c>
      <c r="BG102" s="248">
        <f t="shared" si="135"/>
        <v>2743259.3602150949</v>
      </c>
      <c r="BH102" s="64">
        <f t="shared" si="135"/>
        <v>2747447.456910043</v>
      </c>
      <c r="BI102" s="65">
        <f t="shared" si="135"/>
        <v>-19083.240000000002</v>
      </c>
      <c r="BK102" s="432">
        <f t="shared" si="94"/>
        <v>10435097.424689379</v>
      </c>
      <c r="BL102" s="432">
        <f t="shared" si="95"/>
        <v>0</v>
      </c>
      <c r="BM102" s="432">
        <f t="shared" si="96"/>
        <v>3952153.3239439996</v>
      </c>
      <c r="BN102" s="432">
        <f t="shared" ca="1" si="97"/>
        <v>-501428.34896000009</v>
      </c>
    </row>
    <row r="103" spans="1:66" x14ac:dyDescent="0.3">
      <c r="A103" s="71" t="s">
        <v>128</v>
      </c>
      <c r="B103" s="59"/>
      <c r="C103" s="60"/>
      <c r="D103" s="61"/>
      <c r="E103" s="62"/>
      <c r="F103" s="63"/>
      <c r="G103" s="59"/>
      <c r="H103" s="245">
        <f t="shared" ref="H103:AM103" si="136">IFERROR(H102/H8,0)</f>
        <v>0.56729270136265464</v>
      </c>
      <c r="I103" s="50">
        <f t="shared" si="136"/>
        <v>0.60846398286644554</v>
      </c>
      <c r="J103" s="51">
        <f t="shared" si="136"/>
        <v>0.61639902125053492</v>
      </c>
      <c r="K103" s="245">
        <f t="shared" si="136"/>
        <v>0.54252533598023289</v>
      </c>
      <c r="L103" s="50">
        <f t="shared" si="136"/>
        <v>0.60959940453585781</v>
      </c>
      <c r="M103" s="51">
        <f t="shared" si="136"/>
        <v>0.5780896948117592</v>
      </c>
      <c r="N103" s="245">
        <f t="shared" si="136"/>
        <v>0.60487876785168193</v>
      </c>
      <c r="O103" s="50">
        <f t="shared" si="136"/>
        <v>0.61034356928171773</v>
      </c>
      <c r="P103" s="51">
        <f t="shared" si="136"/>
        <v>0.67188234827343074</v>
      </c>
      <c r="Q103" s="245">
        <f t="shared" si="136"/>
        <v>0.57413653727624314</v>
      </c>
      <c r="R103" s="50">
        <f t="shared" si="136"/>
        <v>0.61001558602940154</v>
      </c>
      <c r="S103" s="51">
        <f t="shared" si="136"/>
        <v>0.57176522134113761</v>
      </c>
      <c r="T103" s="245">
        <f t="shared" si="136"/>
        <v>0.59457760979912677</v>
      </c>
      <c r="U103" s="50">
        <f t="shared" si="136"/>
        <v>0.60828130958071014</v>
      </c>
      <c r="V103" s="51">
        <f t="shared" si="136"/>
        <v>0.66388306320438384</v>
      </c>
      <c r="W103" s="245">
        <f t="shared" si="136"/>
        <v>0.60368370855867837</v>
      </c>
      <c r="X103" s="50">
        <f t="shared" si="136"/>
        <v>0.61003134168299122</v>
      </c>
      <c r="Y103" s="51">
        <f t="shared" si="136"/>
        <v>0.52512208315442366</v>
      </c>
      <c r="Z103" s="245">
        <f t="shared" si="136"/>
        <v>0.65739095576800355</v>
      </c>
      <c r="AA103" s="50">
        <f t="shared" si="136"/>
        <v>0.60377102330889354</v>
      </c>
      <c r="AB103" s="51">
        <f t="shared" si="136"/>
        <v>-0.12136297609108104</v>
      </c>
      <c r="AC103" s="245">
        <f t="shared" si="136"/>
        <v>0.59881483654206624</v>
      </c>
      <c r="AD103" s="50">
        <f t="shared" si="136"/>
        <v>0.60912912849725664</v>
      </c>
      <c r="AE103" s="51">
        <f t="shared" si="136"/>
        <v>-6.79758</v>
      </c>
      <c r="AF103" s="245">
        <f t="shared" si="136"/>
        <v>0.57417485965267845</v>
      </c>
      <c r="AG103" s="50">
        <f t="shared" si="136"/>
        <v>0.60978130853435619</v>
      </c>
      <c r="AH103" s="51">
        <f t="shared" si="136"/>
        <v>0</v>
      </c>
      <c r="AI103" s="245">
        <f t="shared" si="136"/>
        <v>0.68176879546907743</v>
      </c>
      <c r="AJ103" s="50">
        <f t="shared" si="136"/>
        <v>0.60203730015562362</v>
      </c>
      <c r="AK103" s="51">
        <f t="shared" si="136"/>
        <v>0</v>
      </c>
      <c r="AL103" s="245">
        <f t="shared" si="136"/>
        <v>0.6720751857816144</v>
      </c>
      <c r="AM103" s="50">
        <f t="shared" si="136"/>
        <v>0.60826254688690962</v>
      </c>
      <c r="AN103" s="51">
        <f t="shared" ref="AN103:BI103" si="137">IFERROR(AN102/AN8,0)</f>
        <v>0</v>
      </c>
      <c r="AO103" s="245">
        <f t="shared" si="137"/>
        <v>0.64427638700708123</v>
      </c>
      <c r="AP103" s="50">
        <f t="shared" si="137"/>
        <v>0.60454705427464706</v>
      </c>
      <c r="AQ103" s="51">
        <f t="shared" si="137"/>
        <v>0</v>
      </c>
      <c r="AR103" s="245">
        <f t="shared" ca="1" si="137"/>
        <v>0.5831986763648459</v>
      </c>
      <c r="AS103" s="50">
        <f t="shared" ca="1" si="137"/>
        <v>0.60945132945624447</v>
      </c>
      <c r="AT103" s="51">
        <f t="shared" ca="1" si="137"/>
        <v>0.61665369191701069</v>
      </c>
      <c r="AU103" s="245">
        <f t="shared" si="137"/>
        <v>0.6159690985529106</v>
      </c>
      <c r="AV103" s="50">
        <f t="shared" si="137"/>
        <v>0.60767433207389854</v>
      </c>
      <c r="AW103" s="51">
        <f t="shared" si="137"/>
        <v>0.57943408268218211</v>
      </c>
      <c r="AX103" s="245">
        <f t="shared" si="137"/>
        <v>0.57215344729706907</v>
      </c>
      <c r="AY103" s="50">
        <f t="shared" si="137"/>
        <v>0.60951429234340992</v>
      </c>
      <c r="AZ103" s="51">
        <f t="shared" si="137"/>
        <v>0.63390536522675345</v>
      </c>
      <c r="BA103" s="245">
        <f t="shared" si="137"/>
        <v>0.59153675864797095</v>
      </c>
      <c r="BB103" s="50">
        <f t="shared" si="137"/>
        <v>0.60939352455418627</v>
      </c>
      <c r="BC103" s="51">
        <f t="shared" si="137"/>
        <v>0.59879241555360985</v>
      </c>
      <c r="BD103" s="245">
        <f t="shared" si="137"/>
        <v>0.61428237084350823</v>
      </c>
      <c r="BE103" s="50">
        <f t="shared" si="137"/>
        <v>0.60732014057494499</v>
      </c>
      <c r="BF103" s="51">
        <f t="shared" si="137"/>
        <v>-0.15996474288454379</v>
      </c>
      <c r="BG103" s="245">
        <f t="shared" si="137"/>
        <v>0.66592892380541047</v>
      </c>
      <c r="BH103" s="50">
        <f t="shared" si="137"/>
        <v>0.60493816358675889</v>
      </c>
      <c r="BI103" s="51">
        <f t="shared" si="137"/>
        <v>0</v>
      </c>
      <c r="BK103" s="432">
        <f t="shared" si="94"/>
        <v>7.294263555634811</v>
      </c>
      <c r="BL103" s="432">
        <f t="shared" si="95"/>
        <v>6.6865892235609126</v>
      </c>
      <c r="BM103" s="432">
        <f t="shared" si="96"/>
        <v>3.102019348881246</v>
      </c>
      <c r="BN103" s="432">
        <f t="shared" ca="1" si="97"/>
        <v>2.4853656569642353</v>
      </c>
    </row>
    <row r="104" spans="1:66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32">
        <f t="shared" si="94"/>
        <v>0</v>
      </c>
      <c r="BL104" s="432">
        <f t="shared" si="95"/>
        <v>0</v>
      </c>
      <c r="BM104" s="432">
        <f t="shared" si="96"/>
        <v>0</v>
      </c>
      <c r="BN104" s="432">
        <f t="shared" si="97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32">
        <f t="shared" si="94"/>
        <v>0</v>
      </c>
      <c r="BL105" s="432">
        <f t="shared" si="95"/>
        <v>0</v>
      </c>
      <c r="BM105" s="432">
        <f t="shared" si="96"/>
        <v>0</v>
      </c>
      <c r="BN105" s="432">
        <f t="shared" si="97"/>
        <v>0</v>
      </c>
    </row>
    <row r="106" spans="1:66" ht="15" customHeight="1" x14ac:dyDescent="0.3">
      <c r="A106" s="39" t="s">
        <v>129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f t="shared" ref="H106:AM106" si="138">SUM(H107,H120,H179,H182,H199,H205)</f>
        <v>-206843.02328415302</v>
      </c>
      <c r="I106" s="42">
        <f t="shared" si="138"/>
        <v>-306244.2549453057</v>
      </c>
      <c r="J106" s="43">
        <f t="shared" si="138"/>
        <v>-266391.69689903635</v>
      </c>
      <c r="K106" s="244">
        <f t="shared" si="138"/>
        <v>-325718.78788020113</v>
      </c>
      <c r="L106" s="42">
        <f t="shared" si="138"/>
        <v>-299614.14332197804</v>
      </c>
      <c r="M106" s="43">
        <f t="shared" si="138"/>
        <v>-274709.8354449349</v>
      </c>
      <c r="N106" s="244">
        <f t="shared" si="138"/>
        <v>-251355.37708360556</v>
      </c>
      <c r="O106" s="42">
        <f t="shared" si="138"/>
        <v>-309489.78230019298</v>
      </c>
      <c r="P106" s="43">
        <f t="shared" si="138"/>
        <v>-333441.08012275462</v>
      </c>
      <c r="Q106" s="244">
        <f t="shared" si="138"/>
        <v>-294409.45359740604</v>
      </c>
      <c r="R106" s="42">
        <f t="shared" si="138"/>
        <v>-306847.15197853826</v>
      </c>
      <c r="S106" s="43">
        <f t="shared" si="138"/>
        <v>-308817.87734980101</v>
      </c>
      <c r="T106" s="244">
        <f t="shared" si="138"/>
        <v>-325381.83267723536</v>
      </c>
      <c r="U106" s="42">
        <f t="shared" si="138"/>
        <v>-310501.57406268729</v>
      </c>
      <c r="V106" s="43">
        <f t="shared" si="138"/>
        <v>-347746.67918064864</v>
      </c>
      <c r="W106" s="244">
        <f t="shared" si="138"/>
        <v>-311378.63414613315</v>
      </c>
      <c r="X106" s="42">
        <f t="shared" si="138"/>
        <v>-309702.04612349439</v>
      </c>
      <c r="Y106" s="43">
        <f t="shared" si="138"/>
        <v>-324320.08508292801</v>
      </c>
      <c r="Z106" s="244">
        <f t="shared" si="138"/>
        <v>-321201.54023343785</v>
      </c>
      <c r="AA106" s="42">
        <f t="shared" si="138"/>
        <v>-314172.16778986412</v>
      </c>
      <c r="AB106" s="43">
        <f t="shared" si="138"/>
        <v>-295697.16655583336</v>
      </c>
      <c r="AC106" s="244">
        <f t="shared" si="138"/>
        <v>-351881.93741531798</v>
      </c>
      <c r="AD106" s="42">
        <f t="shared" si="138"/>
        <v>-313170.85346940765</v>
      </c>
      <c r="AE106" s="43">
        <f t="shared" si="138"/>
        <v>-278044.81655583339</v>
      </c>
      <c r="AF106" s="244">
        <f t="shared" si="138"/>
        <v>-327574.14963382442</v>
      </c>
      <c r="AG106" s="42">
        <f t="shared" si="138"/>
        <v>-310237.19956321415</v>
      </c>
      <c r="AH106" s="43">
        <f t="shared" si="138"/>
        <v>-287870.77655583335</v>
      </c>
      <c r="AI106" s="244">
        <f t="shared" si="138"/>
        <v>-354685.28956287989</v>
      </c>
      <c r="AJ106" s="42">
        <f t="shared" si="138"/>
        <v>-312249.17729992286</v>
      </c>
      <c r="AK106" s="43">
        <f t="shared" si="138"/>
        <v>-278044.81655583339</v>
      </c>
      <c r="AL106" s="244">
        <f t="shared" si="138"/>
        <v>-341828.97310672334</v>
      </c>
      <c r="AM106" s="42">
        <f t="shared" si="138"/>
        <v>-310573.51050284773</v>
      </c>
      <c r="AN106" s="43">
        <f t="shared" ref="AN106:BI106" si="139">SUM(AN107,AN120,AN179,AN182,AN199,AN205)</f>
        <v>-278044.81655583339</v>
      </c>
      <c r="AO106" s="244">
        <f t="shared" si="139"/>
        <v>-348155.20594128512</v>
      </c>
      <c r="AP106" s="42">
        <f t="shared" si="139"/>
        <v>-313116.36121814651</v>
      </c>
      <c r="AQ106" s="43">
        <f t="shared" si="139"/>
        <v>-278044.81655583339</v>
      </c>
      <c r="AR106" s="244">
        <f t="shared" ca="1" si="139"/>
        <v>-1715087.1086687343</v>
      </c>
      <c r="AS106" s="42">
        <f t="shared" ca="1" si="139"/>
        <v>-1842398.9527321968</v>
      </c>
      <c r="AT106" s="43">
        <f t="shared" ca="1" si="139"/>
        <v>-1855427.2540801032</v>
      </c>
      <c r="AU106" s="244">
        <f t="shared" si="139"/>
        <v>-3760414.204562203</v>
      </c>
      <c r="AV106" s="42">
        <f t="shared" si="139"/>
        <v>-3715918.2225756007</v>
      </c>
      <c r="AW106" s="43">
        <f t="shared" si="139"/>
        <v>-3582849.4634151035</v>
      </c>
      <c r="AX106" s="244">
        <f t="shared" si="139"/>
        <v>-783917.18824795983</v>
      </c>
      <c r="AY106" s="42">
        <f t="shared" si="139"/>
        <v>-915348.1805674769</v>
      </c>
      <c r="AZ106" s="43">
        <f t="shared" si="139"/>
        <v>-896067.61246672575</v>
      </c>
      <c r="BA106" s="244">
        <f t="shared" si="139"/>
        <v>-931169.92042077449</v>
      </c>
      <c r="BB106" s="42">
        <f t="shared" si="139"/>
        <v>-927050.77216471988</v>
      </c>
      <c r="BC106" s="43">
        <f t="shared" si="139"/>
        <v>-991034.64161337761</v>
      </c>
      <c r="BD106" s="244">
        <f t="shared" si="139"/>
        <v>-1000657.6272825804</v>
      </c>
      <c r="BE106" s="42">
        <f t="shared" si="139"/>
        <v>-937580.22082248575</v>
      </c>
      <c r="BF106" s="43">
        <f t="shared" si="139"/>
        <v>-861612.75966750004</v>
      </c>
      <c r="BG106" s="244">
        <f t="shared" si="139"/>
        <v>-1044669.4686108881</v>
      </c>
      <c r="BH106" s="42">
        <f t="shared" si="139"/>
        <v>-935939.04902091704</v>
      </c>
      <c r="BI106" s="43">
        <f t="shared" si="139"/>
        <v>-834134.44966749998</v>
      </c>
      <c r="BK106" s="432">
        <f t="shared" si="94"/>
        <v>-3715918.2225755998</v>
      </c>
      <c r="BL106" s="432">
        <f t="shared" si="95"/>
        <v>0</v>
      </c>
      <c r="BM106" s="432">
        <f t="shared" si="96"/>
        <v>-1531107.1689971755</v>
      </c>
      <c r="BN106" s="432">
        <f t="shared" ca="1" si="97"/>
        <v>324320.08508292772</v>
      </c>
    </row>
    <row r="107" spans="1:66" x14ac:dyDescent="0.3">
      <c r="A107" s="73" t="s">
        <v>130</v>
      </c>
      <c r="C107" s="24"/>
      <c r="D107" s="55"/>
      <c r="E107" s="87"/>
      <c r="F107" s="41"/>
      <c r="G107" s="47"/>
      <c r="H107" s="252">
        <v>-66132</v>
      </c>
      <c r="I107" s="74">
        <v>-59700</v>
      </c>
      <c r="J107" s="76">
        <f>SUM(J108:J119)+SUMIFS(Aut_Ajustes_Manuais!$G:$G,Aut_Ajustes_Manuais!$I:$I,DRE!H$4,Aut_Ajustes_Manuais!$F:$F,"MDO PJ Fixo")</f>
        <v>-60674</v>
      </c>
      <c r="K107" s="252">
        <v>-68543</v>
      </c>
      <c r="L107" s="74">
        <v>-63700</v>
      </c>
      <c r="M107" s="76">
        <f>SUM(M108:M119)+SUMIFS(Aut_Ajustes_Manuais!$G:$G,Aut_Ajustes_Manuais!$I:$I,DRE!K$4,Aut_Ajustes_Manuais!$F:$F,"MDO PJ Fixo")</f>
        <v>-59296.66</v>
      </c>
      <c r="N107" s="252">
        <v>-69298.819999999992</v>
      </c>
      <c r="O107" s="74">
        <v>-63700</v>
      </c>
      <c r="P107" s="76">
        <f>SUM(P108:P119)+SUMIFS(Aut_Ajustes_Manuais!$G:$G,Aut_Ajustes_Manuais!$I:$I,DRE!N$4,Aut_Ajustes_Manuais!$F:$F,"MDO PJ Fixo")</f>
        <v>-65097.22</v>
      </c>
      <c r="Q107" s="252">
        <v>-73685</v>
      </c>
      <c r="R107" s="74">
        <v>-63700</v>
      </c>
      <c r="S107" s="76">
        <f>SUM(S108:S119)+SUMIFS(Aut_Ajustes_Manuais!$G:$G,Aut_Ajustes_Manuais!$I:$I,DRE!Q$4,Aut_Ajustes_Manuais!$F:$F,"MDO PJ Fixo")</f>
        <v>-71550</v>
      </c>
      <c r="T107" s="252">
        <v>-74043.06</v>
      </c>
      <c r="U107" s="74">
        <v>-63700</v>
      </c>
      <c r="V107" s="76">
        <f>SUM(V108:V119)+SUMIFS(Aut_Ajustes_Manuais!$G:$G,Aut_Ajustes_Manuais!$I:$I,DRE!T$4,Aut_Ajustes_Manuais!$F:$F,"MDO PJ Fixo")</f>
        <v>-70804.83</v>
      </c>
      <c r="W107" s="252">
        <v>-81725</v>
      </c>
      <c r="X107" s="74">
        <v>-63700</v>
      </c>
      <c r="Y107" s="76">
        <f>SUM(Y108:Y119)+SUMIFS(Aut_Ajustes_Manuais!$G:$G,Aut_Ajustes_Manuais!$I:$I,DRE!W$4,Aut_Ajustes_Manuais!$F:$F,"MDO PJ Fixo")</f>
        <v>-79075</v>
      </c>
      <c r="Z107" s="252">
        <v>-73325</v>
      </c>
      <c r="AA107" s="74">
        <v>-63700</v>
      </c>
      <c r="AB107" s="76">
        <f>SUM(AB108:AB119)+SUMIFS(Aut_Ajustes_Manuais!$G:$G,Aut_Ajustes_Manuais!$I:$I,DRE!Z$4,Aut_Ajustes_Manuais!$F:$F,"MDO PJ Fixo")</f>
        <v>-77875</v>
      </c>
      <c r="AC107" s="252">
        <v>-68265</v>
      </c>
      <c r="AD107" s="74">
        <v>-63700</v>
      </c>
      <c r="AE107" s="76">
        <f>SUM(AE108:AE119)+SUMIFS(Aut_Ajustes_Manuais!$G:$G,Aut_Ajustes_Manuais!$I:$I,DRE!AC$4,Aut_Ajustes_Manuais!$F:$F,"MDO PJ Fixo")</f>
        <v>-77875</v>
      </c>
      <c r="AF107" s="252">
        <v>-72285</v>
      </c>
      <c r="AG107" s="74">
        <v>-63700</v>
      </c>
      <c r="AH107" s="76">
        <f>SUM(AH108:AH119)+SUMIFS(Aut_Ajustes_Manuais!$G:$G,Aut_Ajustes_Manuais!$I:$I,DRE!AF$4,Aut_Ajustes_Manuais!$F:$F,"MDO PJ Fixo")</f>
        <v>-77875</v>
      </c>
      <c r="AI107" s="252">
        <v>-70907.260000000009</v>
      </c>
      <c r="AJ107" s="74">
        <v>-63700</v>
      </c>
      <c r="AK107" s="76">
        <f>SUM(AK108:AK119)+SUMIFS(Aut_Ajustes_Manuais!$G:$G,Aut_Ajustes_Manuais!$I:$I,DRE!AI$4,Aut_Ajustes_Manuais!$F:$F,"MDO PJ Fixo")</f>
        <v>-77875</v>
      </c>
      <c r="AL107" s="252">
        <v>-64655</v>
      </c>
      <c r="AM107" s="74">
        <v>-63700</v>
      </c>
      <c r="AN107" s="76">
        <f>SUM(AN108:AN119)+SUMIFS(Aut_Ajustes_Manuais!$G:$G,Aut_Ajustes_Manuais!$I:$I,DRE!AL$4,Aut_Ajustes_Manuais!$F:$F,"MDO PJ Fixo")</f>
        <v>-77875</v>
      </c>
      <c r="AO107" s="252">
        <v>-67374.98</v>
      </c>
      <c r="AP107" s="74">
        <v>-63700</v>
      </c>
      <c r="AQ107" s="76">
        <f>SUM(AQ108:AQ119)+SUMIFS(Aut_Ajustes_Manuais!$G:$G,Aut_Ajustes_Manuais!$I:$I,DRE!AO$4,Aut_Ajustes_Manuais!$F:$F,"MDO PJ Fixo")</f>
        <v>-77875</v>
      </c>
      <c r="AR107" s="252">
        <f t="shared" ref="AR107:AR138" ca="1" si="140">SUMIFS($H107:$AO107,$H$5:$AO$5,"&lt;"&amp;MONTH(TODAY()),$H$6:$AO$6,"REAL 25")</f>
        <v>-433426.88</v>
      </c>
      <c r="AS107" s="74">
        <f t="shared" ref="AS107:AS138" ca="1" si="141">SUMIFS($I107:$AP107,$I$5:$AP$5,"&lt;"&amp;MONTH(TODAY()),$I$6:$AP$6,"ORÇADO ")</f>
        <v>-378200</v>
      </c>
      <c r="AT107" s="76">
        <f t="shared" ref="AT107:AT138" ca="1" si="142">SUMIFS($J107:$AQ107,$J$5:$AQ$5,"&lt;"&amp;MONTH(TODAY()),$J$6:$AQ$6,"REAL 26")</f>
        <v>-406497.71</v>
      </c>
      <c r="AU107" s="252">
        <f t="shared" ref="AU107:BI107" si="143">SUM(AU108:AU119)</f>
        <v>-850239.11999999988</v>
      </c>
      <c r="AV107" s="74">
        <f t="shared" si="143"/>
        <v>-760400</v>
      </c>
      <c r="AW107" s="76">
        <f t="shared" si="143"/>
        <v>-905422.71000000008</v>
      </c>
      <c r="AX107" s="252">
        <f t="shared" si="143"/>
        <v>-203973.81999999998</v>
      </c>
      <c r="AY107" s="74">
        <f t="shared" si="143"/>
        <v>-187100</v>
      </c>
      <c r="AZ107" s="76">
        <f t="shared" si="143"/>
        <v>-206592.88</v>
      </c>
      <c r="BA107" s="252">
        <f t="shared" si="143"/>
        <v>-229453.06</v>
      </c>
      <c r="BB107" s="74">
        <f t="shared" si="143"/>
        <v>-191100</v>
      </c>
      <c r="BC107" s="76">
        <f t="shared" si="143"/>
        <v>-231579.83</v>
      </c>
      <c r="BD107" s="252">
        <f t="shared" si="143"/>
        <v>-213875</v>
      </c>
      <c r="BE107" s="74">
        <f t="shared" si="143"/>
        <v>-191100</v>
      </c>
      <c r="BF107" s="76">
        <f t="shared" si="143"/>
        <v>-233625</v>
      </c>
      <c r="BG107" s="252">
        <f t="shared" si="143"/>
        <v>-202937.24000000002</v>
      </c>
      <c r="BH107" s="74">
        <f t="shared" si="143"/>
        <v>-191100</v>
      </c>
      <c r="BI107" s="76">
        <f t="shared" si="143"/>
        <v>-233625</v>
      </c>
      <c r="BK107" s="432">
        <f t="shared" si="94"/>
        <v>-760400</v>
      </c>
      <c r="BL107" s="432">
        <f t="shared" si="95"/>
        <v>0</v>
      </c>
      <c r="BM107" s="432">
        <f t="shared" si="96"/>
        <v>-327422.71000000002</v>
      </c>
      <c r="BN107" s="432">
        <f t="shared" ca="1" si="97"/>
        <v>79075</v>
      </c>
    </row>
    <row r="108" spans="1:66" hidden="1" outlineLevel="1" x14ac:dyDescent="0.3">
      <c r="A108" s="22" t="s">
        <v>131</v>
      </c>
      <c r="C108" s="24"/>
      <c r="D108" s="55"/>
      <c r="E108" s="87"/>
      <c r="F108" s="41"/>
      <c r="G108" s="47"/>
      <c r="H108" s="241">
        <v>-26382</v>
      </c>
      <c r="I108" s="27">
        <v>-10000</v>
      </c>
      <c r="J108" s="81">
        <f>SUMIFS(Aut_BlueMe_Sem_Pedido!$J:$J,Aut_BlueMe_Sem_Pedido!$Q:$Q,DRE!H$4,Aut_BlueMe_Sem_Pedido!$N:$N,DRE!$A108,Aut_BlueMe_Sem_Pedido!$H:$H,"MDO PJ Fixo")-SUMIFS(Aut_BlueMe_Sem_Pedido!$J:$J,Aut_BlueMe_Sem_Pedido!$Q:$Q,DRE!H$4,Aut_BlueMe_Sem_Pedido!$C:$C,"PJ 00132021 - TELES DE ALMEIDA PINTO",Aut_BlueMe_Sem_Pedido!$H:$H,"MDO PJ Fixo")</f>
        <v>-27875</v>
      </c>
      <c r="K108" s="241">
        <v>-28793</v>
      </c>
      <c r="L108" s="27">
        <v>-10000</v>
      </c>
      <c r="M108" s="81">
        <f>SUMIFS(Aut_BlueMe_Sem_Pedido!$J:$J,Aut_BlueMe_Sem_Pedido!$Q:$Q,DRE!K$4,Aut_BlueMe_Sem_Pedido!$N:$N,DRE!$A108,Aut_BlueMe_Sem_Pedido!$H:$H,"MDO PJ Fixo")-SUMIFS(Aut_BlueMe_Sem_Pedido!$J:$J,Aut_BlueMe_Sem_Pedido!$Q:$Q,DRE!K$4,Aut_BlueMe_Sem_Pedido!$C:$C,"PJ 00132021 - TELES DE ALMEIDA PINTO",Aut_BlueMe_Sem_Pedido!$H:$H,"MDO PJ Fixo")</f>
        <v>-27875</v>
      </c>
      <c r="N108" s="241">
        <v>-25175</v>
      </c>
      <c r="O108" s="27">
        <v>-10000</v>
      </c>
      <c r="P108" s="81">
        <f>SUMIFS(Aut_BlueMe_Sem_Pedido!$J:$J,Aut_BlueMe_Sem_Pedido!$Q:$Q,DRE!N$4,Aut_BlueMe_Sem_Pedido!$N:$N,DRE!$A108,Aut_BlueMe_Sem_Pedido!$H:$H,"MDO PJ Fixo")-SUMIFS(Aut_BlueMe_Sem_Pedido!$J:$J,Aut_BlueMe_Sem_Pedido!$Q:$Q,DRE!N$4,Aut_BlueMe_Sem_Pedido!$C:$C,"PJ 00132021 - TELES DE ALMEIDA PINTO",Aut_BlueMe_Sem_Pedido!$H:$H,"MDO PJ Fixo")</f>
        <v>-26375</v>
      </c>
      <c r="Q108" s="241">
        <v>-25175</v>
      </c>
      <c r="R108" s="27">
        <v>-10000</v>
      </c>
      <c r="S108" s="81">
        <f>SUMIFS(Aut_BlueMe_Sem_Pedido!$J:$J,Aut_BlueMe_Sem_Pedido!$Q:$Q,DRE!Q$4,Aut_BlueMe_Sem_Pedido!$N:$N,DRE!$A108,Aut_BlueMe_Sem_Pedido!$H:$H,"MDO PJ Fixo")-SUMIFS(Aut_BlueMe_Sem_Pedido!$J:$J,Aut_BlueMe_Sem_Pedido!$Q:$Q,DRE!Q$4,Aut_BlueMe_Sem_Pedido!$C:$C,"PJ 00132021 - TELES DE ALMEIDA PINTO",Aut_BlueMe_Sem_Pedido!$H:$H,"MDO PJ Fixo")</f>
        <v>-26825</v>
      </c>
      <c r="T108" s="241">
        <v>-26495</v>
      </c>
      <c r="U108" s="27">
        <v>-10000</v>
      </c>
      <c r="V108" s="81">
        <f>SUMIFS(Aut_BlueMe_Sem_Pedido!$J:$J,Aut_BlueMe_Sem_Pedido!$Q:$Q,DRE!T$4,Aut_BlueMe_Sem_Pedido!$N:$N,DRE!$A108,Aut_BlueMe_Sem_Pedido!$H:$H,"MDO PJ Fixo")-SUMIFS(Aut_BlueMe_Sem_Pedido!$J:$J,Aut_BlueMe_Sem_Pedido!$Q:$Q,DRE!T$4,Aut_BlueMe_Sem_Pedido!$C:$C,"PJ 00132021 - TELES DE ALMEIDA PINTO",Aut_BlueMe_Sem_Pedido!$H:$H,"MDO PJ Fixo")</f>
        <v>-26825</v>
      </c>
      <c r="W108" s="241">
        <v>-34475</v>
      </c>
      <c r="X108" s="27">
        <v>-10000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Fixo")-SUMIFS(Aut_BlueMe_Sem_Pedido!$J:$J,Aut_BlueMe_Sem_Pedido!$Q:$Q,DRE!W$4,Aut_BlueMe_Sem_Pedido!$C:$C,"PJ 00132021 - TELES DE ALMEIDA PINTO",Aut_BlueMe_Sem_Pedido!$H:$H,"MDO PJ Fixo")</f>
        <v>-26825</v>
      </c>
      <c r="Z108" s="241">
        <v>-26075</v>
      </c>
      <c r="AA108" s="27">
        <v>-10000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Fixo")-SUMIFS(Aut_BlueMe_Sem_Pedido!$J:$J,Aut_BlueMe_Sem_Pedido!$Q:$Q,DRE!Z$4,Aut_BlueMe_Sem_Pedido!$C:$C,"PJ 00132021 - TELES DE ALMEIDA PINTO",Aut_BlueMe_Sem_Pedido!$H:$H,"MDO PJ Fixo")</f>
        <v>-26625</v>
      </c>
      <c r="AC108" s="241">
        <v>-26075</v>
      </c>
      <c r="AD108" s="27">
        <v>-10000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Fixo")-SUMIFS(Aut_BlueMe_Sem_Pedido!$J:$J,Aut_BlueMe_Sem_Pedido!$Q:$Q,DRE!AC$4,Aut_BlueMe_Sem_Pedido!$C:$C,"PJ 00132021 - TELES DE ALMEIDA PINTO",Aut_BlueMe_Sem_Pedido!$H:$H,"MDO PJ Fixo")</f>
        <v>-26625</v>
      </c>
      <c r="AF108" s="241">
        <v>-26075</v>
      </c>
      <c r="AG108" s="27">
        <v>-10000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Fixo")-SUMIFS(Aut_BlueMe_Sem_Pedido!$J:$J,Aut_BlueMe_Sem_Pedido!$Q:$Q,DRE!AF$4,Aut_BlueMe_Sem_Pedido!$C:$C,"PJ 00132021 - TELES DE ALMEIDA PINTO",Aut_BlueMe_Sem_Pedido!$H:$H,"MDO PJ Fixo")</f>
        <v>-26625</v>
      </c>
      <c r="AI108" s="241">
        <v>-26075</v>
      </c>
      <c r="AJ108" s="27">
        <v>-10000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Fixo")-SUMIFS(Aut_BlueMe_Sem_Pedido!$J:$J,Aut_BlueMe_Sem_Pedido!$Q:$Q,DRE!AI$4,Aut_BlueMe_Sem_Pedido!$C:$C,"PJ 00132021 - TELES DE ALMEIDA PINTO",Aut_BlueMe_Sem_Pedido!$H:$H,"MDO PJ Fixo")</f>
        <v>-26625</v>
      </c>
      <c r="AL108" s="241">
        <v>-26075</v>
      </c>
      <c r="AM108" s="27">
        <v>-10000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Fixo")-SUMIFS(Aut_BlueMe_Sem_Pedido!$J:$J,Aut_BlueMe_Sem_Pedido!$Q:$Q,DRE!AL$4,Aut_BlueMe_Sem_Pedido!$C:$C,"PJ 00132021 - TELES DE ALMEIDA PINTO",Aut_BlueMe_Sem_Pedido!$H:$H,"MDO PJ Fixo")</f>
        <v>-26625</v>
      </c>
      <c r="AO108" s="241">
        <v>-26075</v>
      </c>
      <c r="AP108" s="27">
        <v>-10000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Fixo")-SUMIFS(Aut_BlueMe_Sem_Pedido!$J:$J,Aut_BlueMe_Sem_Pedido!$Q:$Q,DRE!AO$4,Aut_BlueMe_Sem_Pedido!$C:$C,"PJ 00132021 - TELES DE ALMEIDA PINTO",Aut_BlueMe_Sem_Pedido!$H:$H,"MDO PJ Fixo")</f>
        <v>-26625</v>
      </c>
      <c r="AR108" s="241">
        <f t="shared" ca="1" si="140"/>
        <v>-166495</v>
      </c>
      <c r="AS108" s="27">
        <f t="shared" ca="1" si="141"/>
        <v>-60000</v>
      </c>
      <c r="AT108" s="28">
        <f t="shared" ca="1" si="142"/>
        <v>-162600</v>
      </c>
      <c r="AU108" s="241">
        <f t="shared" ref="AU108:AU139" si="144">SUM(H108,K108,N108,Q108,T108,W108,Z108,AC108,AF108,AI108,AL108,AO108)</f>
        <v>-322945</v>
      </c>
      <c r="AV108" s="81">
        <f t="shared" ref="AV108:AV139" si="145">SUM(I108,L108,O108,R108,U108,X108,AA108,AD108,AG108,AJ108,AM108,AP108)</f>
        <v>-120000</v>
      </c>
      <c r="AW108" s="82">
        <f t="shared" ref="AW108:AW139" si="146">SUM(J108,M108,P108,S108,V108,Y108,AB108,AE108,AH108,AK108,AN108,AQ108)</f>
        <v>-322350</v>
      </c>
      <c r="AX108" s="241">
        <f t="shared" ref="AX108:AX120" si="147">SUM(H108,K108,N108)</f>
        <v>-80350</v>
      </c>
      <c r="AY108" s="81">
        <f t="shared" ref="AY108:AY120" si="148">SUM(I108,L108,O108)</f>
        <v>-30000</v>
      </c>
      <c r="AZ108" s="82">
        <f t="shared" ref="AZ108:AZ120" si="149">SUM(J108,M108,P108)</f>
        <v>-82125</v>
      </c>
      <c r="BA108" s="241">
        <f t="shared" ref="BA108:BA120" si="150">SUM(Q108,T108,W108)</f>
        <v>-86145</v>
      </c>
      <c r="BB108" s="81">
        <f t="shared" ref="BB108:BB120" si="151">SUM(R108,U108,X108)</f>
        <v>-30000</v>
      </c>
      <c r="BC108" s="82">
        <f t="shared" ref="BC108:BC120" si="152">SUM(S108,V108,Y108)</f>
        <v>-80475</v>
      </c>
      <c r="BD108" s="241">
        <f t="shared" ref="BD108:BD120" si="153">SUM(Z108,AC108,AF108)</f>
        <v>-78225</v>
      </c>
      <c r="BE108" s="81">
        <f t="shared" ref="BE108:BE120" si="154">SUM(AA108,AD108,AG108)</f>
        <v>-30000</v>
      </c>
      <c r="BF108" s="82">
        <f t="shared" ref="BF108:BF120" si="155">SUM(AB108,AE108,AH108)</f>
        <v>-79875</v>
      </c>
      <c r="BG108" s="241">
        <f t="shared" ref="BG108:BG120" si="156">SUM(AI108,AL108,AO108)</f>
        <v>-78225</v>
      </c>
      <c r="BH108" s="81">
        <f t="shared" ref="BH108:BH120" si="157">SUM(AJ108,AM108,AP108)</f>
        <v>-30000</v>
      </c>
      <c r="BI108" s="82">
        <f t="shared" ref="BI108:BI120" si="158">SUM(AK108,AN108,AQ108)</f>
        <v>-79875</v>
      </c>
      <c r="BK108" s="432">
        <f t="shared" si="94"/>
        <v>-120000</v>
      </c>
      <c r="BL108" s="432">
        <f t="shared" si="95"/>
        <v>0</v>
      </c>
      <c r="BM108" s="432">
        <f t="shared" si="96"/>
        <v>-135775</v>
      </c>
      <c r="BN108" s="432">
        <f t="shared" ca="1" si="97"/>
        <v>26825</v>
      </c>
    </row>
    <row r="109" spans="1:66" s="94" customFormat="1" hidden="1" outlineLevel="1" x14ac:dyDescent="0.3">
      <c r="A109" s="22" t="s">
        <v>132</v>
      </c>
      <c r="B109" s="2"/>
      <c r="C109" s="24"/>
      <c r="D109" s="55"/>
      <c r="E109" s="87"/>
      <c r="F109" s="41"/>
      <c r="G109" s="33"/>
      <c r="H109" s="241">
        <v>0</v>
      </c>
      <c r="I109" s="27">
        <v>-6600</v>
      </c>
      <c r="J109" s="28">
        <f>SUMIFS(Aut_BlueMe_Sem_Pedido!$J:$J,Aut_BlueMe_Sem_Pedido!$Q:$Q,DRE!H$4,Aut_BlueMe_Sem_Pedido!$N:$N,DRE!$A109,Aut_BlueMe_Sem_Pedido!$H:$H,"MDO PJ Fixo")</f>
        <v>0</v>
      </c>
      <c r="K109" s="241">
        <v>0</v>
      </c>
      <c r="L109" s="27">
        <v>-6600</v>
      </c>
      <c r="M109" s="28">
        <f>SUMIFS(Aut_BlueMe_Sem_Pedido!$J:$J,Aut_BlueMe_Sem_Pedido!$Q:$Q,DRE!K$4,Aut_BlueMe_Sem_Pedido!$N:$N,DRE!$A109,Aut_BlueMe_Sem_Pedido!$H:$H,"MDO PJ Fixo")</f>
        <v>0</v>
      </c>
      <c r="N109" s="241">
        <v>-4683.87</v>
      </c>
      <c r="O109" s="27">
        <v>-6600</v>
      </c>
      <c r="P109" s="28">
        <f>SUMIFS(Aut_BlueMe_Sem_Pedido!$J:$J,Aut_BlueMe_Sem_Pedido!$Q:$Q,DRE!N$4,Aut_BlueMe_Sem_Pedido!$N:$N,DRE!$A109,Aut_BlueMe_Sem_Pedido!$H:$H,"MDO PJ Fixo")</f>
        <v>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</f>
        <v>0</v>
      </c>
      <c r="T109" s="241">
        <v>-6898.06</v>
      </c>
      <c r="U109" s="27">
        <v>-6600</v>
      </c>
      <c r="V109" s="28">
        <f>SUMIFS(Aut_BlueMe_Sem_Pedido!$J:$J,Aut_BlueMe_Sem_Pedido!$Q:$Q,DRE!T$4,Aut_BlueMe_Sem_Pedido!$N:$N,DRE!$A109,Aut_BlueMe_Sem_Pedido!$H:$H,"MDO PJ Fixo")</f>
        <v>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</f>
        <v>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</f>
        <v>0</v>
      </c>
      <c r="AC109" s="241">
        <v>-1540</v>
      </c>
      <c r="AD109" s="27">
        <v>-6600</v>
      </c>
      <c r="AE109" s="28">
        <f>SUMIFS(Aut_BlueMe_Sem_Pedido!$J:$J,Aut_BlueMe_Sem_Pedido!$Q:$Q,DRE!AC$4,Aut_BlueMe_Sem_Pedido!$N:$N,DRE!$A109,Aut_BlueMe_Sem_Pedido!$H:$H,"MDO PJ Fixo")</f>
        <v>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</f>
        <v>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</f>
        <v>0</v>
      </c>
      <c r="AL109" s="241">
        <v>-880</v>
      </c>
      <c r="AM109" s="27">
        <v>-6600</v>
      </c>
      <c r="AN109" s="28">
        <f>SUMIFS(Aut_BlueMe_Sem_Pedido!$J:$J,Aut_BlueMe_Sem_Pedido!$Q:$Q,DRE!AL$4,Aut_BlueMe_Sem_Pedido!$N:$N,DRE!$A109,Aut_BlueMe_Sem_Pedido!$H:$H,"MDO PJ Fixo")</f>
        <v>0</v>
      </c>
      <c r="AO109" s="241">
        <v>0</v>
      </c>
      <c r="AP109" s="27">
        <v>-6600</v>
      </c>
      <c r="AQ109" s="28">
        <f>SUMIFS(Aut_BlueMe_Sem_Pedido!$J:$J,Aut_BlueMe_Sem_Pedido!$Q:$Q,DRE!AO$4,Aut_BlueMe_Sem_Pedido!$N:$N,DRE!$A109,Aut_BlueMe_Sem_Pedido!$H:$H,"MDO PJ Fixo")</f>
        <v>0</v>
      </c>
      <c r="AR109" s="241">
        <f t="shared" ca="1" si="140"/>
        <v>-24781.93</v>
      </c>
      <c r="AS109" s="27">
        <f t="shared" ca="1" si="141"/>
        <v>-39600</v>
      </c>
      <c r="AT109" s="28">
        <f t="shared" ca="1" si="142"/>
        <v>0</v>
      </c>
      <c r="AU109" s="241">
        <f t="shared" si="144"/>
        <v>-47001.93</v>
      </c>
      <c r="AV109" s="81">
        <f t="shared" si="145"/>
        <v>-79200</v>
      </c>
      <c r="AW109" s="82">
        <f t="shared" si="146"/>
        <v>0</v>
      </c>
      <c r="AX109" s="241">
        <f t="shared" si="147"/>
        <v>-4683.87</v>
      </c>
      <c r="AY109" s="81">
        <f t="shared" si="148"/>
        <v>-19800</v>
      </c>
      <c r="AZ109" s="82">
        <f t="shared" si="149"/>
        <v>0</v>
      </c>
      <c r="BA109" s="241">
        <f t="shared" si="150"/>
        <v>-20098.060000000001</v>
      </c>
      <c r="BB109" s="81">
        <f t="shared" si="151"/>
        <v>-19800</v>
      </c>
      <c r="BC109" s="82">
        <f t="shared" si="152"/>
        <v>0</v>
      </c>
      <c r="BD109" s="241">
        <f t="shared" si="153"/>
        <v>-14740</v>
      </c>
      <c r="BE109" s="81">
        <f t="shared" si="154"/>
        <v>-19800</v>
      </c>
      <c r="BF109" s="82">
        <f t="shared" si="155"/>
        <v>0</v>
      </c>
      <c r="BG109" s="241">
        <f t="shared" si="156"/>
        <v>-7480</v>
      </c>
      <c r="BH109" s="81">
        <f t="shared" si="157"/>
        <v>-19800</v>
      </c>
      <c r="BI109" s="82">
        <f t="shared" si="158"/>
        <v>0</v>
      </c>
      <c r="BK109" s="432">
        <f t="shared" si="94"/>
        <v>-79200</v>
      </c>
      <c r="BL109" s="432">
        <f t="shared" si="95"/>
        <v>0</v>
      </c>
      <c r="BM109" s="432">
        <f t="shared" si="96"/>
        <v>0</v>
      </c>
      <c r="BN109" s="432">
        <f t="shared" ca="1" si="97"/>
        <v>0</v>
      </c>
    </row>
    <row r="110" spans="1:66" s="94" customFormat="1" hidden="1" outlineLevel="1" x14ac:dyDescent="0.3">
      <c r="A110" s="22" t="s">
        <v>133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81">
        <f>SUMIFS(Aut_BlueMe_Sem_Pedido!$J:$J,Aut_BlueMe_Sem_Pedido!$Q:$Q,DRE!H$4,Aut_BlueMe_Sem_Pedido!$N:$N,DRE!$A110,Aut_BlueMe_Sem_Pedido!$H:$H,"MDO PJ Fixo")</f>
        <v>0</v>
      </c>
      <c r="K110" s="241">
        <v>0</v>
      </c>
      <c r="L110" s="27">
        <v>0</v>
      </c>
      <c r="M110" s="81">
        <f>SUMIFS(Aut_BlueMe_Sem_Pedido!$J:$J,Aut_BlueMe_Sem_Pedido!$Q:$Q,DRE!K$4,Aut_BlueMe_Sem_Pedido!$N:$N,DRE!$A110,Aut_BlueMe_Sem_Pedido!$H:$H,"MDO PJ Fixo")</f>
        <v>0</v>
      </c>
      <c r="N110" s="241">
        <v>0</v>
      </c>
      <c r="O110" s="27">
        <v>0</v>
      </c>
      <c r="P110" s="81">
        <f>SUMIFS(Aut_BlueMe_Sem_Pedido!$J:$J,Aut_BlueMe_Sem_Pedido!$Q:$Q,DRE!N$4,Aut_BlueMe_Sem_Pedido!$N:$N,DRE!$A110,Aut_BlueMe_Sem_Pedido!$H:$H,"MDO PJ Fixo")</f>
        <v>0</v>
      </c>
      <c r="Q110" s="241">
        <v>0</v>
      </c>
      <c r="R110" s="27">
        <v>0</v>
      </c>
      <c r="S110" s="81">
        <f>SUMIFS(Aut_BlueMe_Sem_Pedido!$J:$J,Aut_BlueMe_Sem_Pedido!$Q:$Q,DRE!Q$4,Aut_BlueMe_Sem_Pedido!$N:$N,DRE!$A110,Aut_BlueMe_Sem_Pedido!$H:$H,"MDO PJ Fixo")</f>
        <v>0</v>
      </c>
      <c r="T110" s="241">
        <v>0</v>
      </c>
      <c r="U110" s="27">
        <v>0</v>
      </c>
      <c r="V110" s="81">
        <f>SUMIFS(Aut_BlueMe_Sem_Pedido!$J:$J,Aut_BlueMe_Sem_Pedido!$Q:$Q,DRE!T$4,Aut_BlueMe_Sem_Pedido!$N:$N,DRE!$A110,Aut_BlueMe_Sem_Pedido!$H:$H,"MDO PJ Fixo")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</f>
        <v>0</v>
      </c>
      <c r="AR110" s="241">
        <f t="shared" ca="1" si="140"/>
        <v>0</v>
      </c>
      <c r="AS110" s="27">
        <f t="shared" ca="1" si="141"/>
        <v>0</v>
      </c>
      <c r="AT110" s="28">
        <f t="shared" ca="1" si="142"/>
        <v>0</v>
      </c>
      <c r="AU110" s="241">
        <f t="shared" si="144"/>
        <v>0</v>
      </c>
      <c r="AV110" s="81">
        <f t="shared" si="145"/>
        <v>0</v>
      </c>
      <c r="AW110" s="82">
        <f t="shared" si="146"/>
        <v>0</v>
      </c>
      <c r="AX110" s="241">
        <f t="shared" si="147"/>
        <v>0</v>
      </c>
      <c r="AY110" s="81">
        <f t="shared" si="148"/>
        <v>0</v>
      </c>
      <c r="AZ110" s="82">
        <f t="shared" si="149"/>
        <v>0</v>
      </c>
      <c r="BA110" s="241">
        <f t="shared" si="150"/>
        <v>0</v>
      </c>
      <c r="BB110" s="81">
        <f t="shared" si="151"/>
        <v>0</v>
      </c>
      <c r="BC110" s="82">
        <f t="shared" si="152"/>
        <v>0</v>
      </c>
      <c r="BD110" s="241">
        <f t="shared" si="153"/>
        <v>0</v>
      </c>
      <c r="BE110" s="81">
        <f t="shared" si="154"/>
        <v>0</v>
      </c>
      <c r="BF110" s="82">
        <f t="shared" si="155"/>
        <v>0</v>
      </c>
      <c r="BG110" s="241">
        <f t="shared" si="156"/>
        <v>0</v>
      </c>
      <c r="BH110" s="81">
        <f t="shared" si="157"/>
        <v>0</v>
      </c>
      <c r="BI110" s="82">
        <f t="shared" si="158"/>
        <v>0</v>
      </c>
      <c r="BK110" s="432">
        <f t="shared" si="94"/>
        <v>0</v>
      </c>
      <c r="BL110" s="432">
        <f t="shared" si="95"/>
        <v>0</v>
      </c>
      <c r="BM110" s="432">
        <f t="shared" si="96"/>
        <v>0</v>
      </c>
      <c r="BN110" s="432">
        <f t="shared" ca="1" si="97"/>
        <v>0</v>
      </c>
    </row>
    <row r="111" spans="1:66" s="94" customFormat="1" hidden="1" outlineLevel="1" x14ac:dyDescent="0.3">
      <c r="A111" s="22" t="s">
        <v>134</v>
      </c>
      <c r="B111" s="2"/>
      <c r="C111" s="24"/>
      <c r="D111" s="55"/>
      <c r="E111" s="87"/>
      <c r="F111" s="41"/>
      <c r="G111" s="33"/>
      <c r="H111" s="241">
        <v>-12600</v>
      </c>
      <c r="I111" s="27">
        <v>-8400</v>
      </c>
      <c r="J111" s="28">
        <f>SUMIFS(Aut_BlueMe_Sem_Pedido!$J:$J,Aut_BlueMe_Sem_Pedido!$Q:$Q,DRE!H$4,Aut_BlueMe_Sem_Pedido!$N:$N,DRE!$A111,Aut_BlueMe_Sem_Pedido!$H:$H,"MDO PJ Fixo")</f>
        <v>-13500</v>
      </c>
      <c r="K111" s="241">
        <v>-12600</v>
      </c>
      <c r="L111" s="27">
        <v>-8400</v>
      </c>
      <c r="M111" s="28">
        <f>SUMIFS(Aut_BlueMe_Sem_Pedido!$J:$J,Aut_BlueMe_Sem_Pedido!$Q:$Q,DRE!K$4,Aut_BlueMe_Sem_Pedido!$N:$N,DRE!$A111,Aut_BlueMe_Sem_Pedido!$H:$H,"MDO PJ Fixo")</f>
        <v>-13500</v>
      </c>
      <c r="N111" s="241">
        <v>-12600</v>
      </c>
      <c r="O111" s="27">
        <v>-8400</v>
      </c>
      <c r="P111" s="28">
        <f>SUMIFS(Aut_BlueMe_Sem_Pedido!$J:$J,Aut_BlueMe_Sem_Pedido!$Q:$Q,DRE!N$4,Aut_BlueMe_Sem_Pedido!$N:$N,DRE!$A111,Aut_BlueMe_Sem_Pedido!$H:$H,"MDO PJ Fixo")</f>
        <v>-16480.559999999998</v>
      </c>
      <c r="Q111" s="241">
        <v>-14760</v>
      </c>
      <c r="R111" s="27">
        <v>-8400</v>
      </c>
      <c r="S111" s="28">
        <f>SUMIFS(Aut_BlueMe_Sem_Pedido!$J:$J,Aut_BlueMe_Sem_Pedido!$Q:$Q,DRE!Q$4,Aut_BlueMe_Sem_Pedido!$N:$N,DRE!$A111,Aut_BlueMe_Sem_Pedido!$H:$H,"MDO PJ Fixo")</f>
        <v>-17700</v>
      </c>
      <c r="T111" s="241">
        <v>-13500</v>
      </c>
      <c r="U111" s="27">
        <v>-8400</v>
      </c>
      <c r="V111" s="28">
        <f>SUMIFS(Aut_BlueMe_Sem_Pedido!$J:$J,Aut_BlueMe_Sem_Pedido!$Q:$Q,DRE!T$4,Aut_BlueMe_Sem_Pedido!$N:$N,DRE!$A111,Aut_BlueMe_Sem_Pedido!$H:$H,"MDO PJ Fixo")</f>
        <v>-17700</v>
      </c>
      <c r="W111" s="241">
        <v>-13500</v>
      </c>
      <c r="X111" s="27">
        <v>-8400</v>
      </c>
      <c r="Y111" s="28">
        <f>SUMIFS(Aut_BlueMe_Sem_Pedido!$J:$J,Aut_BlueMe_Sem_Pedido!$Q:$Q,DRE!W$4,Aut_BlueMe_Sem_Pedido!$N:$N,DRE!$A111,Aut_BlueMe_Sem_Pedido!$H:$H,"MDO PJ Fixo")</f>
        <v>-17700</v>
      </c>
      <c r="Z111" s="241">
        <v>-13500</v>
      </c>
      <c r="AA111" s="27">
        <v>-8400</v>
      </c>
      <c r="AB111" s="28">
        <f>SUMIFS(Aut_BlueMe_Sem_Pedido!$J:$J,Aut_BlueMe_Sem_Pedido!$Q:$Q,DRE!Z$4,Aut_BlueMe_Sem_Pedido!$N:$N,DRE!$A111,Aut_BlueMe_Sem_Pedido!$H:$H,"MDO PJ Fixo")</f>
        <v>-17700</v>
      </c>
      <c r="AC111" s="241">
        <v>-13500</v>
      </c>
      <c r="AD111" s="27">
        <v>-8400</v>
      </c>
      <c r="AE111" s="28">
        <f>SUMIFS(Aut_BlueMe_Sem_Pedido!$J:$J,Aut_BlueMe_Sem_Pedido!$Q:$Q,DRE!AC$4,Aut_BlueMe_Sem_Pedido!$N:$N,DRE!$A111,Aut_BlueMe_Sem_Pedido!$H:$H,"MDO PJ Fixo")</f>
        <v>-17700</v>
      </c>
      <c r="AF111" s="241">
        <v>-12260</v>
      </c>
      <c r="AG111" s="27">
        <v>-8400</v>
      </c>
      <c r="AH111" s="28">
        <f>SUMIFS(Aut_BlueMe_Sem_Pedido!$J:$J,Aut_BlueMe_Sem_Pedido!$Q:$Q,DRE!AF$4,Aut_BlueMe_Sem_Pedido!$N:$N,DRE!$A111,Aut_BlueMe_Sem_Pedido!$H:$H,"MDO PJ Fixo")</f>
        <v>-17700</v>
      </c>
      <c r="AI111" s="241">
        <v>-10882.26</v>
      </c>
      <c r="AJ111" s="27">
        <v>-8400</v>
      </c>
      <c r="AK111" s="28">
        <f>SUMIFS(Aut_BlueMe_Sem_Pedido!$J:$J,Aut_BlueMe_Sem_Pedido!$Q:$Q,DRE!AI$4,Aut_BlueMe_Sem_Pedido!$N:$N,DRE!$A111,Aut_BlueMe_Sem_Pedido!$H:$H,"MDO PJ Fixo")</f>
        <v>-17700</v>
      </c>
      <c r="AL111" s="241">
        <v>-13050</v>
      </c>
      <c r="AM111" s="27">
        <v>-8400</v>
      </c>
      <c r="AN111" s="28">
        <f>SUMIFS(Aut_BlueMe_Sem_Pedido!$J:$J,Aut_BlueMe_Sem_Pedido!$Q:$Q,DRE!AL$4,Aut_BlueMe_Sem_Pedido!$N:$N,DRE!$A111,Aut_BlueMe_Sem_Pedido!$H:$H,"MDO PJ Fixo")</f>
        <v>-17700</v>
      </c>
      <c r="AO111" s="241">
        <v>-13050</v>
      </c>
      <c r="AP111" s="27">
        <v>-8400</v>
      </c>
      <c r="AQ111" s="28">
        <f>SUMIFS(Aut_BlueMe_Sem_Pedido!$J:$J,Aut_BlueMe_Sem_Pedido!$Q:$Q,DRE!AO$4,Aut_BlueMe_Sem_Pedido!$N:$N,DRE!$A111,Aut_BlueMe_Sem_Pedido!$H:$H,"MDO PJ Fixo")</f>
        <v>-17700</v>
      </c>
      <c r="AR111" s="241">
        <f t="shared" ca="1" si="140"/>
        <v>-79560</v>
      </c>
      <c r="AS111" s="27">
        <f t="shared" ca="1" si="141"/>
        <v>-50400</v>
      </c>
      <c r="AT111" s="28">
        <f t="shared" ca="1" si="142"/>
        <v>-96580.56</v>
      </c>
      <c r="AU111" s="241">
        <f t="shared" si="144"/>
        <v>-155802.26</v>
      </c>
      <c r="AV111" s="81">
        <f t="shared" si="145"/>
        <v>-100800</v>
      </c>
      <c r="AW111" s="82">
        <f t="shared" si="146"/>
        <v>-202780.56</v>
      </c>
      <c r="AX111" s="241">
        <f t="shared" si="147"/>
        <v>-37800</v>
      </c>
      <c r="AY111" s="81">
        <f t="shared" si="148"/>
        <v>-25200</v>
      </c>
      <c r="AZ111" s="82">
        <f t="shared" si="149"/>
        <v>-43480.56</v>
      </c>
      <c r="BA111" s="241">
        <f t="shared" si="150"/>
        <v>-41760</v>
      </c>
      <c r="BB111" s="81">
        <f t="shared" si="151"/>
        <v>-25200</v>
      </c>
      <c r="BC111" s="82">
        <f t="shared" si="152"/>
        <v>-53100</v>
      </c>
      <c r="BD111" s="241">
        <f t="shared" si="153"/>
        <v>-39260</v>
      </c>
      <c r="BE111" s="81">
        <f t="shared" si="154"/>
        <v>-25200</v>
      </c>
      <c r="BF111" s="82">
        <f t="shared" si="155"/>
        <v>-53100</v>
      </c>
      <c r="BG111" s="241">
        <f t="shared" si="156"/>
        <v>-36982.26</v>
      </c>
      <c r="BH111" s="81">
        <f t="shared" si="157"/>
        <v>-25200</v>
      </c>
      <c r="BI111" s="82">
        <f t="shared" si="158"/>
        <v>-53100</v>
      </c>
      <c r="BK111" s="432">
        <f t="shared" si="94"/>
        <v>-100800</v>
      </c>
      <c r="BL111" s="432">
        <f t="shared" si="95"/>
        <v>0</v>
      </c>
      <c r="BM111" s="432">
        <f t="shared" si="96"/>
        <v>-78880.56</v>
      </c>
      <c r="BN111" s="432">
        <f t="shared" ca="1" si="97"/>
        <v>17700</v>
      </c>
    </row>
    <row r="112" spans="1:66" s="94" customFormat="1" hidden="1" outlineLevel="1" x14ac:dyDescent="0.3">
      <c r="A112" s="22" t="s">
        <v>135</v>
      </c>
      <c r="B112" s="2"/>
      <c r="C112" s="24"/>
      <c r="D112" s="55"/>
      <c r="E112" s="87"/>
      <c r="F112" s="41"/>
      <c r="G112" s="33"/>
      <c r="H112" s="241">
        <v>-3850</v>
      </c>
      <c r="I112" s="27">
        <v>-3500</v>
      </c>
      <c r="J112" s="28">
        <f>SUMIFS(Aut_BlueMe_Sem_Pedido!$J:$J,Aut_BlueMe_Sem_Pedido!$Q:$Q,DRE!H$4,Aut_BlueMe_Sem_Pedido!$N:$N,DRE!$A112,Aut_BlueMe_Sem_Pedido!$H:$H,"MDO PJ Fixo")</f>
        <v>-3850</v>
      </c>
      <c r="K112" s="241">
        <v>-3850</v>
      </c>
      <c r="L112" s="27">
        <v>-3500</v>
      </c>
      <c r="M112" s="28">
        <f>SUMIFS(Aut_BlueMe_Sem_Pedido!$J:$J,Aut_BlueMe_Sem_Pedido!$Q:$Q,DRE!K$4,Aut_BlueMe_Sem_Pedido!$N:$N,DRE!$A112,Aut_BlueMe_Sem_Pedido!$H:$H,"MDO PJ Fixo")</f>
        <v>-3850</v>
      </c>
      <c r="N112" s="241">
        <v>-3850</v>
      </c>
      <c r="O112" s="27">
        <v>-3500</v>
      </c>
      <c r="P112" s="81">
        <f>SUMIFS(Aut_BlueMe_Sem_Pedido!$J:$J,Aut_BlueMe_Sem_Pedido!$Q:$Q,DRE!N$4,Aut_BlueMe_Sem_Pedido!$N:$N,DRE!$A112,Aut_BlueMe_Sem_Pedido!$H:$H,"MDO PJ Fixo")</f>
        <v>-3850</v>
      </c>
      <c r="Q112" s="241">
        <v>-3850</v>
      </c>
      <c r="R112" s="27">
        <v>-3500</v>
      </c>
      <c r="S112" s="28">
        <f>SUMIFS(Aut_BlueMe_Sem_Pedido!$J:$J,Aut_BlueMe_Sem_Pedido!$Q:$Q,DRE!Q$4,Aut_BlueMe_Sem_Pedido!$N:$N,DRE!$A112,Aut_BlueMe_Sem_Pedido!$H:$H,"MDO PJ Fixo")</f>
        <v>-3850</v>
      </c>
      <c r="T112" s="241">
        <v>-3850</v>
      </c>
      <c r="U112" s="27">
        <v>-3500</v>
      </c>
      <c r="V112" s="28">
        <f>SUMIFS(Aut_BlueMe_Sem_Pedido!$J:$J,Aut_BlueMe_Sem_Pedido!$Q:$Q,DRE!T$4,Aut_BlueMe_Sem_Pedido!$N:$N,DRE!$A112,Aut_BlueMe_Sem_Pedido!$H:$H,"MDO PJ Fixo")</f>
        <v>-3850</v>
      </c>
      <c r="W112" s="241">
        <v>-3850</v>
      </c>
      <c r="X112" s="27">
        <v>-3500</v>
      </c>
      <c r="Y112" s="28">
        <f>SUMIFS(Aut_BlueMe_Sem_Pedido!$J:$J,Aut_BlueMe_Sem_Pedido!$Q:$Q,DRE!W$4,Aut_BlueMe_Sem_Pedido!$N:$N,DRE!$A112,Aut_BlueMe_Sem_Pedido!$H:$H,"MDO PJ Fixo")</f>
        <v>-3850</v>
      </c>
      <c r="Z112" s="241">
        <v>-3850</v>
      </c>
      <c r="AA112" s="27">
        <v>-3500</v>
      </c>
      <c r="AB112" s="28">
        <f>SUMIFS(Aut_BlueMe_Sem_Pedido!$J:$J,Aut_BlueMe_Sem_Pedido!$Q:$Q,DRE!Z$4,Aut_BlueMe_Sem_Pedido!$N:$N,DRE!$A112,Aut_BlueMe_Sem_Pedido!$H:$H,"MDO PJ Fixo")</f>
        <v>-3850</v>
      </c>
      <c r="AC112" s="241">
        <v>-3850</v>
      </c>
      <c r="AD112" s="27">
        <v>-3500</v>
      </c>
      <c r="AE112" s="28">
        <f>SUMIFS(Aut_BlueMe_Sem_Pedido!$J:$J,Aut_BlueMe_Sem_Pedido!$Q:$Q,DRE!AC$4,Aut_BlueMe_Sem_Pedido!$N:$N,DRE!$A112,Aut_BlueMe_Sem_Pedido!$H:$H,"MDO PJ Fixo")</f>
        <v>-3850</v>
      </c>
      <c r="AF112" s="241">
        <v>-3850</v>
      </c>
      <c r="AG112" s="27">
        <v>-3500</v>
      </c>
      <c r="AH112" s="28">
        <f>SUMIFS(Aut_BlueMe_Sem_Pedido!$J:$J,Aut_BlueMe_Sem_Pedido!$Q:$Q,DRE!AF$4,Aut_BlueMe_Sem_Pedido!$N:$N,DRE!$A112,Aut_BlueMe_Sem_Pedido!$H:$H,"MDO PJ Fixo")</f>
        <v>-3850</v>
      </c>
      <c r="AI112" s="241">
        <v>-3850</v>
      </c>
      <c r="AJ112" s="27">
        <v>-3500</v>
      </c>
      <c r="AK112" s="28">
        <f>SUMIFS(Aut_BlueMe_Sem_Pedido!$J:$J,Aut_BlueMe_Sem_Pedido!$Q:$Q,DRE!AI$4,Aut_BlueMe_Sem_Pedido!$N:$N,DRE!$A112,Aut_BlueMe_Sem_Pedido!$H:$H,"MDO PJ Fixo")</f>
        <v>-3850</v>
      </c>
      <c r="AL112" s="241">
        <v>-3850</v>
      </c>
      <c r="AM112" s="27">
        <v>-3500</v>
      </c>
      <c r="AN112" s="28">
        <f>SUMIFS(Aut_BlueMe_Sem_Pedido!$J:$J,Aut_BlueMe_Sem_Pedido!$Q:$Q,DRE!AL$4,Aut_BlueMe_Sem_Pedido!$N:$N,DRE!$A112,Aut_BlueMe_Sem_Pedido!$H:$H,"MDO PJ Fixo")</f>
        <v>-3850</v>
      </c>
      <c r="AO112" s="241">
        <v>-3850</v>
      </c>
      <c r="AP112" s="27">
        <v>-3500</v>
      </c>
      <c r="AQ112" s="28">
        <f>SUMIFS(Aut_BlueMe_Sem_Pedido!$J:$J,Aut_BlueMe_Sem_Pedido!$Q:$Q,DRE!AO$4,Aut_BlueMe_Sem_Pedido!$N:$N,DRE!$A112,Aut_BlueMe_Sem_Pedido!$H:$H,"MDO PJ Fixo")</f>
        <v>-3850</v>
      </c>
      <c r="AR112" s="241">
        <f t="shared" ca="1" si="140"/>
        <v>-23100</v>
      </c>
      <c r="AS112" s="27">
        <f t="shared" ca="1" si="141"/>
        <v>-21000</v>
      </c>
      <c r="AT112" s="28">
        <f t="shared" ca="1" si="142"/>
        <v>-23100</v>
      </c>
      <c r="AU112" s="241">
        <f t="shared" si="144"/>
        <v>-46200</v>
      </c>
      <c r="AV112" s="81">
        <f t="shared" si="145"/>
        <v>-42000</v>
      </c>
      <c r="AW112" s="82">
        <f t="shared" si="146"/>
        <v>-46200</v>
      </c>
      <c r="AX112" s="241">
        <f t="shared" si="147"/>
        <v>-11550</v>
      </c>
      <c r="AY112" s="81">
        <f t="shared" si="148"/>
        <v>-10500</v>
      </c>
      <c r="AZ112" s="82">
        <f t="shared" si="149"/>
        <v>-11550</v>
      </c>
      <c r="BA112" s="241">
        <f t="shared" si="150"/>
        <v>-11550</v>
      </c>
      <c r="BB112" s="81">
        <f t="shared" si="151"/>
        <v>-10500</v>
      </c>
      <c r="BC112" s="82">
        <f t="shared" si="152"/>
        <v>-11550</v>
      </c>
      <c r="BD112" s="241">
        <f t="shared" si="153"/>
        <v>-11550</v>
      </c>
      <c r="BE112" s="81">
        <f t="shared" si="154"/>
        <v>-10500</v>
      </c>
      <c r="BF112" s="82">
        <f t="shared" si="155"/>
        <v>-11550</v>
      </c>
      <c r="BG112" s="241">
        <f t="shared" si="156"/>
        <v>-11550</v>
      </c>
      <c r="BH112" s="81">
        <f t="shared" si="157"/>
        <v>-10500</v>
      </c>
      <c r="BI112" s="82">
        <f t="shared" si="158"/>
        <v>-11550</v>
      </c>
      <c r="BK112" s="432">
        <f t="shared" si="94"/>
        <v>-42000</v>
      </c>
      <c r="BL112" s="432">
        <f t="shared" si="95"/>
        <v>0</v>
      </c>
      <c r="BM112" s="432">
        <f t="shared" si="96"/>
        <v>-19250</v>
      </c>
      <c r="BN112" s="432">
        <f t="shared" ca="1" si="97"/>
        <v>3850</v>
      </c>
    </row>
    <row r="113" spans="1:66" s="94" customFormat="1" hidden="1" outlineLevel="1" x14ac:dyDescent="0.3">
      <c r="A113" s="22" t="s">
        <v>136</v>
      </c>
      <c r="B113" s="2"/>
      <c r="C113" s="24"/>
      <c r="D113" s="55"/>
      <c r="E113" s="87"/>
      <c r="F113" s="41"/>
      <c r="G113" s="33"/>
      <c r="H113" s="241">
        <v>-6000</v>
      </c>
      <c r="I113" s="27">
        <v>-12000</v>
      </c>
      <c r="J113" s="28">
        <f>SUMIFS(Aut_BlueMe_Sem_Pedido!$J:$J,Aut_BlueMe_Sem_Pedido!$Q:$Q,DRE!H$4,Aut_BlueMe_Sem_Pedido!$N:$N,DRE!$A113,Aut_BlueMe_Sem_Pedido!$H:$H,"MDO PJ Fixo")</f>
        <v>-1600</v>
      </c>
      <c r="K113" s="241">
        <v>-6000</v>
      </c>
      <c r="L113" s="27">
        <v>-12000</v>
      </c>
      <c r="M113" s="81">
        <f>SUMIFS(Aut_BlueMe_Sem_Pedido!$J:$J,Aut_BlueMe_Sem_Pedido!$Q:$Q,DRE!K$4,Aut_BlueMe_Sem_Pedido!$N:$N,DRE!$A113,Aut_BlueMe_Sem_Pedido!$H:$H,"MDO PJ Fixo")</f>
        <v>-2946.66</v>
      </c>
      <c r="N113" s="241">
        <v>-6000</v>
      </c>
      <c r="O113" s="27">
        <v>-12000</v>
      </c>
      <c r="P113" s="81">
        <f>SUMIFS(Aut_BlueMe_Sem_Pedido!$J:$J,Aut_BlueMe_Sem_Pedido!$Q:$Q,DRE!N$4,Aut_BlueMe_Sem_Pedido!$N:$N,DRE!$A113,Aut_BlueMe_Sem_Pedido!$H:$H,"MDO PJ Fixo")</f>
        <v>-3400</v>
      </c>
      <c r="Q113" s="241">
        <v>-6000</v>
      </c>
      <c r="R113" s="27">
        <v>-12000</v>
      </c>
      <c r="S113" s="81">
        <f>SUMIFS(Aut_BlueMe_Sem_Pedido!$J:$J,Aut_BlueMe_Sem_Pedido!$Q:$Q,DRE!Q$4,Aut_BlueMe_Sem_Pedido!$N:$N,DRE!$A113,Aut_BlueMe_Sem_Pedido!$H:$H,"MDO PJ Fixo")</f>
        <v>-3400</v>
      </c>
      <c r="T113" s="241">
        <v>-6000</v>
      </c>
      <c r="U113" s="27">
        <v>-12000</v>
      </c>
      <c r="V113" s="81">
        <f>SUMIFS(Aut_BlueMe_Sem_Pedido!$J:$J,Aut_BlueMe_Sem_Pedido!$Q:$Q,DRE!T$4,Aut_BlueMe_Sem_Pedido!$N:$N,DRE!$A113,Aut_BlueMe_Sem_Pedido!$H:$H,"MDO PJ Fixo")</f>
        <v>-3400</v>
      </c>
      <c r="W113" s="241">
        <v>-6000</v>
      </c>
      <c r="X113" s="27">
        <v>-12000</v>
      </c>
      <c r="Y113" s="28">
        <f>SUMIFS(Aut_BlueMe_Sem_Pedido!$J:$J,Aut_BlueMe_Sem_Pedido!$Q:$Q,DRE!W$4,Aut_BlueMe_Sem_Pedido!$N:$N,DRE!$A113,Aut_BlueMe_Sem_Pedido!$H:$H,"MDO PJ Fixo")</f>
        <v>-3400</v>
      </c>
      <c r="Z113" s="241">
        <v>-6000</v>
      </c>
      <c r="AA113" s="27">
        <v>-12000</v>
      </c>
      <c r="AB113" s="28">
        <f>SUMIFS(Aut_BlueMe_Sem_Pedido!$J:$J,Aut_BlueMe_Sem_Pedido!$Q:$Q,DRE!Z$4,Aut_BlueMe_Sem_Pedido!$N:$N,DRE!$A113,Aut_BlueMe_Sem_Pedido!$H:$H,"MDO PJ Fixo")</f>
        <v>-3400</v>
      </c>
      <c r="AC113" s="241">
        <v>-6000</v>
      </c>
      <c r="AD113" s="27">
        <v>-12000</v>
      </c>
      <c r="AE113" s="28">
        <f>SUMIFS(Aut_BlueMe_Sem_Pedido!$J:$J,Aut_BlueMe_Sem_Pedido!$Q:$Q,DRE!AC$4,Aut_BlueMe_Sem_Pedido!$N:$N,DRE!$A113,Aut_BlueMe_Sem_Pedido!$H:$H,"MDO PJ Fixo")</f>
        <v>-3400</v>
      </c>
      <c r="AF113" s="241">
        <v>-6000</v>
      </c>
      <c r="AG113" s="27">
        <v>-12000</v>
      </c>
      <c r="AH113" s="28">
        <f>SUMIFS(Aut_BlueMe_Sem_Pedido!$J:$J,Aut_BlueMe_Sem_Pedido!$Q:$Q,DRE!AF$4,Aut_BlueMe_Sem_Pedido!$N:$N,DRE!$A113,Aut_BlueMe_Sem_Pedido!$H:$H,"MDO PJ Fixo")</f>
        <v>-3400</v>
      </c>
      <c r="AI113" s="241">
        <v>-6000</v>
      </c>
      <c r="AJ113" s="27">
        <v>-12000</v>
      </c>
      <c r="AK113" s="28">
        <f>SUMIFS(Aut_BlueMe_Sem_Pedido!$J:$J,Aut_BlueMe_Sem_Pedido!$Q:$Q,DRE!AI$4,Aut_BlueMe_Sem_Pedido!$N:$N,DRE!$A113,Aut_BlueMe_Sem_Pedido!$H:$H,"MDO PJ Fixo")</f>
        <v>-3400</v>
      </c>
      <c r="AL113" s="241">
        <v>-6000</v>
      </c>
      <c r="AM113" s="27">
        <v>-12000</v>
      </c>
      <c r="AN113" s="28">
        <f>SUMIFS(Aut_BlueMe_Sem_Pedido!$J:$J,Aut_BlueMe_Sem_Pedido!$Q:$Q,DRE!AL$4,Aut_BlueMe_Sem_Pedido!$N:$N,DRE!$A113,Aut_BlueMe_Sem_Pedido!$H:$H,"MDO PJ Fixo")</f>
        <v>-3400</v>
      </c>
      <c r="AO113" s="241">
        <v>-6000</v>
      </c>
      <c r="AP113" s="27">
        <v>-12000</v>
      </c>
      <c r="AQ113" s="28">
        <f>SUMIFS(Aut_BlueMe_Sem_Pedido!$J:$J,Aut_BlueMe_Sem_Pedido!$Q:$Q,DRE!AO$4,Aut_BlueMe_Sem_Pedido!$N:$N,DRE!$A113,Aut_BlueMe_Sem_Pedido!$H:$H,"MDO PJ Fixo")</f>
        <v>-3400</v>
      </c>
      <c r="AR113" s="241">
        <f t="shared" ca="1" si="140"/>
        <v>-36000</v>
      </c>
      <c r="AS113" s="27">
        <f t="shared" ca="1" si="141"/>
        <v>-72000</v>
      </c>
      <c r="AT113" s="28">
        <f t="shared" ca="1" si="142"/>
        <v>-18146.66</v>
      </c>
      <c r="AU113" s="241">
        <f t="shared" si="144"/>
        <v>-72000</v>
      </c>
      <c r="AV113" s="81">
        <f t="shared" si="145"/>
        <v>-144000</v>
      </c>
      <c r="AW113" s="82">
        <f t="shared" si="146"/>
        <v>-38546.660000000003</v>
      </c>
      <c r="AX113" s="241">
        <f t="shared" si="147"/>
        <v>-18000</v>
      </c>
      <c r="AY113" s="81">
        <f t="shared" si="148"/>
        <v>-36000</v>
      </c>
      <c r="AZ113" s="82">
        <f t="shared" si="149"/>
        <v>-7946.66</v>
      </c>
      <c r="BA113" s="241">
        <f t="shared" si="150"/>
        <v>-18000</v>
      </c>
      <c r="BB113" s="81">
        <f t="shared" si="151"/>
        <v>-36000</v>
      </c>
      <c r="BC113" s="82">
        <f t="shared" si="152"/>
        <v>-10200</v>
      </c>
      <c r="BD113" s="241">
        <f t="shared" si="153"/>
        <v>-18000</v>
      </c>
      <c r="BE113" s="81">
        <f t="shared" si="154"/>
        <v>-36000</v>
      </c>
      <c r="BF113" s="82">
        <f t="shared" si="155"/>
        <v>-10200</v>
      </c>
      <c r="BG113" s="241">
        <f t="shared" si="156"/>
        <v>-18000</v>
      </c>
      <c r="BH113" s="81">
        <f t="shared" si="157"/>
        <v>-36000</v>
      </c>
      <c r="BI113" s="82">
        <f t="shared" si="158"/>
        <v>-10200</v>
      </c>
      <c r="BK113" s="432">
        <f t="shared" si="94"/>
        <v>-144000</v>
      </c>
      <c r="BL113" s="432">
        <f t="shared" si="95"/>
        <v>0</v>
      </c>
      <c r="BM113" s="432">
        <f t="shared" si="96"/>
        <v>-14746.66</v>
      </c>
      <c r="BN113" s="432">
        <f t="shared" ca="1" si="97"/>
        <v>3400</v>
      </c>
    </row>
    <row r="114" spans="1:66" s="94" customFormat="1" hidden="1" outlineLevel="1" x14ac:dyDescent="0.3">
      <c r="A114" s="22" t="s">
        <v>137</v>
      </c>
      <c r="B114" s="2"/>
      <c r="C114" s="24"/>
      <c r="D114" s="55"/>
      <c r="E114" s="87"/>
      <c r="F114" s="41"/>
      <c r="G114" s="33"/>
      <c r="H114" s="241">
        <v>-4800</v>
      </c>
      <c r="I114" s="27">
        <v>-9000</v>
      </c>
      <c r="J114" s="81">
        <f>SUMIFS(Aut_BlueMe_Sem_Pedido!$J:$J,Aut_BlueMe_Sem_Pedido!$Q:$Q,DRE!H$4,Aut_BlueMe_Sem_Pedido!$N:$N,DRE!$A114,Aut_BlueMe_Sem_Pedido!$H:$H,"MDO PJ Fixo")+SUMIFS(Aut_BlueMe_Sem_Pedido!$J:$J,Aut_BlueMe_Sem_Pedido!$Q:$Q,DRE!H$4,Aut_BlueMe_Sem_Pedido!$C:$C,"PJ 00132021 - TELES DE ALMEIDA PINTO",Aut_BlueMe_Sem_Pedido!$H:$H,"MDO PJ Fixo")</f>
        <v>-5000</v>
      </c>
      <c r="K114" s="241">
        <v>-4800</v>
      </c>
      <c r="L114" s="27">
        <v>-9000</v>
      </c>
      <c r="M114" s="81">
        <f>SUMIFS(Aut_BlueMe_Sem_Pedido!$J:$J,Aut_BlueMe_Sem_Pedido!$Q:$Q,DRE!K$4,Aut_BlueMe_Sem_Pedido!$N:$N,DRE!$A114,Aut_BlueMe_Sem_Pedido!$H:$H,"MDO PJ Fixo")+SUMIFS(Aut_BlueMe_Sem_Pedido!$J:$J,Aut_BlueMe_Sem_Pedido!$Q:$Q,DRE!K$4,Aut_BlueMe_Sem_Pedido!$C:$C,"PJ 00132021 - TELES DE ALMEIDA PINTO",Aut_BlueMe_Sem_Pedido!$H:$H,"MDO PJ Fixo")</f>
        <v>-5000</v>
      </c>
      <c r="N114" s="241">
        <v>-4800</v>
      </c>
      <c r="O114" s="27">
        <v>-9000</v>
      </c>
      <c r="P114" s="81">
        <f>SUMIFS(Aut_BlueMe_Sem_Pedido!$J:$J,Aut_BlueMe_Sem_Pedido!$Q:$Q,DRE!N$4,Aut_BlueMe_Sem_Pedido!$N:$N,DRE!$A114,Aut_BlueMe_Sem_Pedido!$H:$H,"MDO PJ Fixo")+SUMIFS(Aut_BlueMe_Sem_Pedido!$J:$J,Aut_BlueMe_Sem_Pedido!$Q:$Q,DRE!N$4,Aut_BlueMe_Sem_Pedido!$C:$C,"PJ 00132021 - TELES DE ALMEIDA PINTO",Aut_BlueMe_Sem_Pedido!$H:$H,"MDO PJ Fixo")</f>
        <v>-5000</v>
      </c>
      <c r="Q114" s="241">
        <v>-4800</v>
      </c>
      <c r="R114" s="27">
        <v>-9000</v>
      </c>
      <c r="S114" s="81">
        <f>SUMIFS(Aut_BlueMe_Sem_Pedido!$J:$J,Aut_BlueMe_Sem_Pedido!$Q:$Q,DRE!Q$4,Aut_BlueMe_Sem_Pedido!$N:$N,DRE!$A114,Aut_BlueMe_Sem_Pedido!$H:$H,"MDO PJ Fixo")+SUMIFS(Aut_BlueMe_Sem_Pedido!$J:$J,Aut_BlueMe_Sem_Pedido!$Q:$Q,DRE!Q$4,Aut_BlueMe_Sem_Pedido!$C:$C,"PJ 00132021 - TELES DE ALMEIDA PINTO",Aut_BlueMe_Sem_Pedido!$H:$H,"MDO PJ Fixo")</f>
        <v>-5000</v>
      </c>
      <c r="T114" s="241">
        <v>-4800</v>
      </c>
      <c r="U114" s="27">
        <v>-9000</v>
      </c>
      <c r="V114" s="81">
        <f>SUMIFS(Aut_BlueMe_Sem_Pedido!$J:$J,Aut_BlueMe_Sem_Pedido!$Q:$Q,DRE!T$4,Aut_BlueMe_Sem_Pedido!$N:$N,DRE!$A114,Aut_BlueMe_Sem_Pedido!$H:$H,"MDO PJ Fixo")+SUMIFS(Aut_BlueMe_Sem_Pedido!$J:$J,Aut_BlueMe_Sem_Pedido!$Q:$Q,DRE!T$4,Aut_BlueMe_Sem_Pedido!$C:$C,"PJ 00132021 - TELES DE ALMEIDA PINTO",Aut_BlueMe_Sem_Pedido!$H:$H,"MDO PJ Fixo")</f>
        <v>-5000</v>
      </c>
      <c r="W114" s="241">
        <v>-4800</v>
      </c>
      <c r="X114" s="27">
        <v>-9000</v>
      </c>
      <c r="Y114" s="28">
        <f>SUMIFS(Aut_BlueMe_Sem_Pedido!$J:$J,Aut_BlueMe_Sem_Pedido!$Q:$Q,DRE!W$4,Aut_BlueMe_Sem_Pedido!$N:$N,DRE!$A114,Aut_BlueMe_Sem_Pedido!$H:$H,"MDO PJ Fixo")+SUMIFS(Aut_BlueMe_Sem_Pedido!$J:$J,Aut_BlueMe_Sem_Pedido!$Q:$Q,DRE!W$4,Aut_BlueMe_Sem_Pedido!$C:$C,"PJ 00132021 - TELES DE ALMEIDA PINTO",Aut_BlueMe_Sem_Pedido!$H:$H,"MDO PJ Fixo")</f>
        <v>-5000</v>
      </c>
      <c r="Z114" s="241">
        <v>-4800</v>
      </c>
      <c r="AA114" s="27">
        <v>-9000</v>
      </c>
      <c r="AB114" s="28">
        <f>SUMIFS(Aut_BlueMe_Sem_Pedido!$J:$J,Aut_BlueMe_Sem_Pedido!$Q:$Q,DRE!Z$4,Aut_BlueMe_Sem_Pedido!$N:$N,DRE!$A114,Aut_BlueMe_Sem_Pedido!$H:$H,"MDO PJ Fixo")+SUMIFS(Aut_BlueMe_Sem_Pedido!$J:$J,Aut_BlueMe_Sem_Pedido!$Q:$Q,DRE!Z$4,Aut_BlueMe_Sem_Pedido!$C:$C,"PJ 00132021 - TELES DE ALMEIDA PINTO",Aut_BlueMe_Sem_Pedido!$H:$H,"MDO PJ Fixo")</f>
        <v>-4000</v>
      </c>
      <c r="AC114" s="241">
        <v>-4800</v>
      </c>
      <c r="AD114" s="27">
        <v>-9000</v>
      </c>
      <c r="AE114" s="28">
        <f>SUMIFS(Aut_BlueMe_Sem_Pedido!$J:$J,Aut_BlueMe_Sem_Pedido!$Q:$Q,DRE!AC$4,Aut_BlueMe_Sem_Pedido!$N:$N,DRE!$A114,Aut_BlueMe_Sem_Pedido!$H:$H,"MDO PJ Fixo")+SUMIFS(Aut_BlueMe_Sem_Pedido!$J:$J,Aut_BlueMe_Sem_Pedido!$Q:$Q,DRE!AC$4,Aut_BlueMe_Sem_Pedido!$C:$C,"PJ 00132021 - TELES DE ALMEIDA PINTO",Aut_BlueMe_Sem_Pedido!$H:$H,"MDO PJ Fixo")</f>
        <v>-4000</v>
      </c>
      <c r="AF114" s="241">
        <v>-5000</v>
      </c>
      <c r="AG114" s="27">
        <v>-9000</v>
      </c>
      <c r="AH114" s="28">
        <f>SUMIFS(Aut_BlueMe_Sem_Pedido!$J:$J,Aut_BlueMe_Sem_Pedido!$Q:$Q,DRE!AF$4,Aut_BlueMe_Sem_Pedido!$N:$N,DRE!$A114,Aut_BlueMe_Sem_Pedido!$H:$H,"MDO PJ Fixo")+SUMIFS(Aut_BlueMe_Sem_Pedido!$J:$J,Aut_BlueMe_Sem_Pedido!$Q:$Q,DRE!AF$4,Aut_BlueMe_Sem_Pedido!$C:$C,"PJ 00132021 - TELES DE ALMEIDA PINTO",Aut_BlueMe_Sem_Pedido!$H:$H,"MDO PJ Fixo")</f>
        <v>-4000</v>
      </c>
      <c r="AI114" s="241">
        <v>-5000</v>
      </c>
      <c r="AJ114" s="27">
        <v>-9000</v>
      </c>
      <c r="AK114" s="28">
        <f>SUMIFS(Aut_BlueMe_Sem_Pedido!$J:$J,Aut_BlueMe_Sem_Pedido!$Q:$Q,DRE!AI$4,Aut_BlueMe_Sem_Pedido!$N:$N,DRE!$A114,Aut_BlueMe_Sem_Pedido!$H:$H,"MDO PJ Fixo")+SUMIFS(Aut_BlueMe_Sem_Pedido!$J:$J,Aut_BlueMe_Sem_Pedido!$Q:$Q,DRE!AI$4,Aut_BlueMe_Sem_Pedido!$C:$C,"PJ 00132021 - TELES DE ALMEIDA PINTO",Aut_BlueMe_Sem_Pedido!$H:$H,"MDO PJ Fixo")</f>
        <v>-4000</v>
      </c>
      <c r="AL114" s="241">
        <v>-5000</v>
      </c>
      <c r="AM114" s="27">
        <v>-9000</v>
      </c>
      <c r="AN114" s="28">
        <f>SUMIFS(Aut_BlueMe_Sem_Pedido!$J:$J,Aut_BlueMe_Sem_Pedido!$Q:$Q,DRE!AL$4,Aut_BlueMe_Sem_Pedido!$N:$N,DRE!$A114,Aut_BlueMe_Sem_Pedido!$H:$H,"MDO PJ Fixo")+SUMIFS(Aut_BlueMe_Sem_Pedido!$J:$J,Aut_BlueMe_Sem_Pedido!$Q:$Q,DRE!AL$4,Aut_BlueMe_Sem_Pedido!$C:$C,"PJ 00132021 - TELES DE ALMEIDA PINTO",Aut_BlueMe_Sem_Pedido!$H:$H,"MDO PJ Fixo")</f>
        <v>-4000</v>
      </c>
      <c r="AO114" s="241">
        <v>-5499.98</v>
      </c>
      <c r="AP114" s="27">
        <v>-9000</v>
      </c>
      <c r="AQ114" s="28">
        <f>SUMIFS(Aut_BlueMe_Sem_Pedido!$J:$J,Aut_BlueMe_Sem_Pedido!$Q:$Q,DRE!AO$4,Aut_BlueMe_Sem_Pedido!$N:$N,DRE!$A114,Aut_BlueMe_Sem_Pedido!$H:$H,"MDO PJ Fixo")+SUMIFS(Aut_BlueMe_Sem_Pedido!$J:$J,Aut_BlueMe_Sem_Pedido!$Q:$Q,DRE!AO$4,Aut_BlueMe_Sem_Pedido!$C:$C,"PJ 00132021 - TELES DE ALMEIDA PINTO",Aut_BlueMe_Sem_Pedido!$H:$H,"MDO PJ Fixo")</f>
        <v>-4000</v>
      </c>
      <c r="AR114" s="241">
        <f t="shared" ca="1" si="140"/>
        <v>-28800</v>
      </c>
      <c r="AS114" s="27">
        <f t="shared" ca="1" si="141"/>
        <v>-54000</v>
      </c>
      <c r="AT114" s="28">
        <f t="shared" ca="1" si="142"/>
        <v>-30000</v>
      </c>
      <c r="AU114" s="241">
        <f t="shared" si="144"/>
        <v>-58899.979999999996</v>
      </c>
      <c r="AV114" s="81">
        <f t="shared" si="145"/>
        <v>-108000</v>
      </c>
      <c r="AW114" s="82">
        <f t="shared" si="146"/>
        <v>-54000</v>
      </c>
      <c r="AX114" s="241">
        <f t="shared" si="147"/>
        <v>-14400</v>
      </c>
      <c r="AY114" s="81">
        <f t="shared" si="148"/>
        <v>-27000</v>
      </c>
      <c r="AZ114" s="82">
        <f t="shared" si="149"/>
        <v>-15000</v>
      </c>
      <c r="BA114" s="241">
        <f t="shared" si="150"/>
        <v>-14400</v>
      </c>
      <c r="BB114" s="81">
        <f t="shared" si="151"/>
        <v>-27000</v>
      </c>
      <c r="BC114" s="82">
        <f t="shared" si="152"/>
        <v>-15000</v>
      </c>
      <c r="BD114" s="241">
        <f t="shared" si="153"/>
        <v>-14600</v>
      </c>
      <c r="BE114" s="81">
        <f t="shared" si="154"/>
        <v>-27000</v>
      </c>
      <c r="BF114" s="82">
        <f t="shared" si="155"/>
        <v>-12000</v>
      </c>
      <c r="BG114" s="241">
        <f t="shared" si="156"/>
        <v>-15499.98</v>
      </c>
      <c r="BH114" s="81">
        <f t="shared" si="157"/>
        <v>-27000</v>
      </c>
      <c r="BI114" s="82">
        <f t="shared" si="158"/>
        <v>-12000</v>
      </c>
      <c r="BK114" s="432">
        <f t="shared" si="94"/>
        <v>-108000</v>
      </c>
      <c r="BL114" s="432">
        <f t="shared" si="95"/>
        <v>0</v>
      </c>
      <c r="BM114" s="432">
        <f t="shared" si="96"/>
        <v>-25000</v>
      </c>
      <c r="BN114" s="432">
        <f t="shared" ca="1" si="97"/>
        <v>5000</v>
      </c>
    </row>
    <row r="115" spans="1:66" s="94" customFormat="1" hidden="1" outlineLevel="1" x14ac:dyDescent="0.3">
      <c r="A115" s="22" t="s">
        <v>138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</f>
        <v>-4000</v>
      </c>
      <c r="K115" s="241">
        <v>-4000</v>
      </c>
      <c r="L115" s="27">
        <v>-4000</v>
      </c>
      <c r="M115" s="28">
        <f>SUMIFS(Aut_BlueMe_Sem_Pedido!$J:$J,Aut_BlueMe_Sem_Pedido!$Q:$Q,DRE!K$4,Aut_BlueMe_Sem_Pedido!$N:$N,DRE!$A115,Aut_BlueMe_Sem_Pedido!$H:$H,"MDO PJ Fixo")</f>
        <v>-4000</v>
      </c>
      <c r="N115" s="241">
        <v>-4000</v>
      </c>
      <c r="O115" s="27">
        <v>-4000</v>
      </c>
      <c r="P115" s="81">
        <f>SUMIFS(Aut_BlueMe_Sem_Pedido!$J:$J,Aut_BlueMe_Sem_Pedido!$Q:$Q,DRE!N$4,Aut_BlueMe_Sem_Pedido!$N:$N,DRE!$A115,Aut_BlueMe_Sem_Pedido!$H:$H,"MDO PJ Fixo")</f>
        <v>-7866.66</v>
      </c>
      <c r="Q115" s="241">
        <v>-4000</v>
      </c>
      <c r="R115" s="27">
        <v>-4000</v>
      </c>
      <c r="S115" s="81">
        <f>SUMIFS(Aut_BlueMe_Sem_Pedido!$J:$J,Aut_BlueMe_Sem_Pedido!$Q:$Q,DRE!Q$4,Aut_BlueMe_Sem_Pedido!$N:$N,DRE!$A115,Aut_BlueMe_Sem_Pedido!$H:$H,"MDO PJ Fixo")</f>
        <v>-8000</v>
      </c>
      <c r="T115" s="241">
        <v>-4000</v>
      </c>
      <c r="U115" s="27">
        <v>-4000</v>
      </c>
      <c r="V115" s="81">
        <f>SUMIFS(Aut_BlueMe_Sem_Pedido!$J:$J,Aut_BlueMe_Sem_Pedido!$Q:$Q,DRE!T$4,Aut_BlueMe_Sem_Pedido!$N:$N,DRE!$A115,Aut_BlueMe_Sem_Pedido!$H:$H,"MDO PJ Fixo")</f>
        <v>-8000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</f>
        <v>-8000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</f>
        <v>-8000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</f>
        <v>-8000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</f>
        <v>-8000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</f>
        <v>-8000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</f>
        <v>-8000</v>
      </c>
      <c r="AO115" s="241">
        <v>-4000</v>
      </c>
      <c r="AP115" s="27">
        <v>-4000</v>
      </c>
      <c r="AQ115" s="28">
        <f>SUMIFS(Aut_BlueMe_Sem_Pedido!$J:$J,Aut_BlueMe_Sem_Pedido!$Q:$Q,DRE!AO$4,Aut_BlueMe_Sem_Pedido!$N:$N,DRE!$A115,Aut_BlueMe_Sem_Pedido!$H:$H,"MDO PJ Fixo")</f>
        <v>-8000</v>
      </c>
      <c r="AR115" s="241">
        <f t="shared" ca="1" si="140"/>
        <v>-24000</v>
      </c>
      <c r="AS115" s="27">
        <f t="shared" ca="1" si="141"/>
        <v>-24000</v>
      </c>
      <c r="AT115" s="28">
        <f t="shared" ca="1" si="142"/>
        <v>-39866.660000000003</v>
      </c>
      <c r="AU115" s="241">
        <f t="shared" si="144"/>
        <v>-48000</v>
      </c>
      <c r="AV115" s="81">
        <f t="shared" si="145"/>
        <v>-48000</v>
      </c>
      <c r="AW115" s="82">
        <f t="shared" si="146"/>
        <v>-87866.66</v>
      </c>
      <c r="AX115" s="241">
        <f t="shared" si="147"/>
        <v>-12000</v>
      </c>
      <c r="AY115" s="81">
        <f t="shared" si="148"/>
        <v>-12000</v>
      </c>
      <c r="AZ115" s="82">
        <f t="shared" si="149"/>
        <v>-15866.66</v>
      </c>
      <c r="BA115" s="241">
        <f t="shared" si="150"/>
        <v>-12000</v>
      </c>
      <c r="BB115" s="81">
        <f t="shared" si="151"/>
        <v>-12000</v>
      </c>
      <c r="BC115" s="82">
        <f t="shared" si="152"/>
        <v>-24000</v>
      </c>
      <c r="BD115" s="241">
        <f t="shared" si="153"/>
        <v>-12000</v>
      </c>
      <c r="BE115" s="81">
        <f t="shared" si="154"/>
        <v>-12000</v>
      </c>
      <c r="BF115" s="82">
        <f t="shared" si="155"/>
        <v>-24000</v>
      </c>
      <c r="BG115" s="241">
        <f t="shared" si="156"/>
        <v>-12000</v>
      </c>
      <c r="BH115" s="81">
        <f t="shared" si="157"/>
        <v>-12000</v>
      </c>
      <c r="BI115" s="82">
        <f t="shared" si="158"/>
        <v>-24000</v>
      </c>
      <c r="BK115" s="432">
        <f t="shared" si="94"/>
        <v>-48000</v>
      </c>
      <c r="BL115" s="432">
        <f t="shared" si="95"/>
        <v>0</v>
      </c>
      <c r="BM115" s="432">
        <f t="shared" si="96"/>
        <v>-31866.66</v>
      </c>
      <c r="BN115" s="432">
        <f t="shared" ca="1" si="97"/>
        <v>8000.0000000000036</v>
      </c>
    </row>
    <row r="116" spans="1:66" s="94" customFormat="1" hidden="1" outlineLevel="1" x14ac:dyDescent="0.3">
      <c r="A116" s="22" t="s">
        <v>139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</f>
        <v>0</v>
      </c>
      <c r="K116" s="241">
        <v>0</v>
      </c>
      <c r="L116" s="27">
        <v>-4000</v>
      </c>
      <c r="M116" s="28">
        <f>SUMIFS(Aut_BlueMe_Sem_Pedido!$J:$J,Aut_BlueMe_Sem_Pedido!$Q:$Q,DRE!K$4,Aut_BlueMe_Sem_Pedido!$N:$N,DRE!$A116,Aut_BlueMe_Sem_Pedido!$H:$H,"MDO PJ Fixo")</f>
        <v>0</v>
      </c>
      <c r="N116" s="241">
        <v>0</v>
      </c>
      <c r="O116" s="27">
        <v>-4000</v>
      </c>
      <c r="P116" s="28">
        <f>SUMIFS(Aut_BlueMe_Sem_Pedido!$J:$J,Aut_BlueMe_Sem_Pedido!$Q:$Q,DRE!N$4,Aut_BlueMe_Sem_Pedido!$N:$N,DRE!$A116,Aut_BlueMe_Sem_Pedido!$H:$H,"MDO PJ Fixo")</f>
        <v>0</v>
      </c>
      <c r="Q116" s="241">
        <v>0</v>
      </c>
      <c r="R116" s="27">
        <v>-4000</v>
      </c>
      <c r="S116" s="28">
        <f>SUMIFS(Aut_BlueMe_Sem_Pedido!$J:$J,Aut_BlueMe_Sem_Pedido!$Q:$Q,DRE!Q$4,Aut_BlueMe_Sem_Pedido!$N:$N,DRE!$A116,Aut_BlueMe_Sem_Pedido!$H:$H,"MDO PJ Fixo")</f>
        <v>0</v>
      </c>
      <c r="T116" s="241">
        <v>0</v>
      </c>
      <c r="U116" s="27">
        <v>-4000</v>
      </c>
      <c r="V116" s="28">
        <f>SUMIFS(Aut_BlueMe_Sem_Pedido!$J:$J,Aut_BlueMe_Sem_Pedido!$Q:$Q,DRE!T$4,Aut_BlueMe_Sem_Pedido!$N:$N,DRE!$A116,Aut_BlueMe_Sem_Pedido!$H:$H,"MDO PJ Fixo")</f>
        <v>-4354.83</v>
      </c>
      <c r="W116" s="241">
        <v>0</v>
      </c>
      <c r="X116" s="27">
        <v>-4000</v>
      </c>
      <c r="Y116" s="28">
        <f>SUMIFS(Aut_BlueMe_Sem_Pedido!$J:$J,Aut_BlueMe_Sem_Pedido!$Q:$Q,DRE!W$4,Aut_BlueMe_Sem_Pedido!$N:$N,DRE!$A116,Aut_BlueMe_Sem_Pedido!$H:$H,"MDO PJ Fixo")</f>
        <v>-5000</v>
      </c>
      <c r="Z116" s="241">
        <v>0</v>
      </c>
      <c r="AA116" s="27">
        <v>-4000</v>
      </c>
      <c r="AB116" s="28">
        <f>SUMIFS(Aut_BlueMe_Sem_Pedido!$J:$J,Aut_BlueMe_Sem_Pedido!$Q:$Q,DRE!Z$4,Aut_BlueMe_Sem_Pedido!$N:$N,DRE!$A116,Aut_BlueMe_Sem_Pedido!$H:$H,"MDO PJ Fixo")</f>
        <v>-5000</v>
      </c>
      <c r="AC116" s="241">
        <v>0</v>
      </c>
      <c r="AD116" s="27">
        <v>-4000</v>
      </c>
      <c r="AE116" s="28">
        <f>SUMIFS(Aut_BlueMe_Sem_Pedido!$J:$J,Aut_BlueMe_Sem_Pedido!$Q:$Q,DRE!AC$4,Aut_BlueMe_Sem_Pedido!$N:$N,DRE!$A116,Aut_BlueMe_Sem_Pedido!$H:$H,"MDO PJ Fixo")</f>
        <v>-5000</v>
      </c>
      <c r="AF116" s="241">
        <v>0</v>
      </c>
      <c r="AG116" s="27">
        <v>-4000</v>
      </c>
      <c r="AH116" s="28">
        <f>SUMIFS(Aut_BlueMe_Sem_Pedido!$J:$J,Aut_BlueMe_Sem_Pedido!$Q:$Q,DRE!AF$4,Aut_BlueMe_Sem_Pedido!$N:$N,DRE!$A116,Aut_BlueMe_Sem_Pedido!$H:$H,"MDO PJ Fixo")</f>
        <v>-5000</v>
      </c>
      <c r="AI116" s="241">
        <v>0</v>
      </c>
      <c r="AJ116" s="27">
        <v>-4000</v>
      </c>
      <c r="AK116" s="28">
        <f>SUMIFS(Aut_BlueMe_Sem_Pedido!$J:$J,Aut_BlueMe_Sem_Pedido!$Q:$Q,DRE!AI$4,Aut_BlueMe_Sem_Pedido!$N:$N,DRE!$A116,Aut_BlueMe_Sem_Pedido!$H:$H,"MDO PJ Fixo")</f>
        <v>-5000</v>
      </c>
      <c r="AL116" s="241">
        <v>0</v>
      </c>
      <c r="AM116" s="27">
        <v>-4000</v>
      </c>
      <c r="AN116" s="28">
        <f>SUMIFS(Aut_BlueMe_Sem_Pedido!$J:$J,Aut_BlueMe_Sem_Pedido!$Q:$Q,DRE!AL$4,Aut_BlueMe_Sem_Pedido!$N:$N,DRE!$A116,Aut_BlueMe_Sem_Pedido!$H:$H,"MDO PJ Fixo")</f>
        <v>-5000</v>
      </c>
      <c r="AO116" s="241">
        <v>0</v>
      </c>
      <c r="AP116" s="27">
        <v>-4000</v>
      </c>
      <c r="AQ116" s="28">
        <f>SUMIFS(Aut_BlueMe_Sem_Pedido!$J:$J,Aut_BlueMe_Sem_Pedido!$Q:$Q,DRE!AO$4,Aut_BlueMe_Sem_Pedido!$N:$N,DRE!$A116,Aut_BlueMe_Sem_Pedido!$H:$H,"MDO PJ Fixo")</f>
        <v>-5000</v>
      </c>
      <c r="AR116" s="241">
        <f t="shared" ca="1" si="140"/>
        <v>0</v>
      </c>
      <c r="AS116" s="27">
        <f t="shared" ca="1" si="141"/>
        <v>-20000</v>
      </c>
      <c r="AT116" s="28">
        <f t="shared" ca="1" si="142"/>
        <v>-9354.83</v>
      </c>
      <c r="AU116" s="241">
        <f t="shared" si="144"/>
        <v>0</v>
      </c>
      <c r="AV116" s="81">
        <f t="shared" si="145"/>
        <v>-44000</v>
      </c>
      <c r="AW116" s="82">
        <f t="shared" si="146"/>
        <v>-39354.83</v>
      </c>
      <c r="AX116" s="241">
        <f t="shared" si="147"/>
        <v>0</v>
      </c>
      <c r="AY116" s="81">
        <f t="shared" si="148"/>
        <v>-8000</v>
      </c>
      <c r="AZ116" s="82">
        <f t="shared" si="149"/>
        <v>0</v>
      </c>
      <c r="BA116" s="241">
        <f t="shared" si="150"/>
        <v>0</v>
      </c>
      <c r="BB116" s="81">
        <f t="shared" si="151"/>
        <v>-12000</v>
      </c>
      <c r="BC116" s="82">
        <f t="shared" si="152"/>
        <v>-9354.83</v>
      </c>
      <c r="BD116" s="241">
        <f t="shared" si="153"/>
        <v>0</v>
      </c>
      <c r="BE116" s="81">
        <f t="shared" si="154"/>
        <v>-12000</v>
      </c>
      <c r="BF116" s="82">
        <f t="shared" si="155"/>
        <v>-15000</v>
      </c>
      <c r="BG116" s="241">
        <f t="shared" si="156"/>
        <v>0</v>
      </c>
      <c r="BH116" s="81">
        <f t="shared" si="157"/>
        <v>-12000</v>
      </c>
      <c r="BI116" s="82">
        <f t="shared" si="158"/>
        <v>-15000</v>
      </c>
      <c r="BK116" s="432">
        <f t="shared" si="94"/>
        <v>-44000</v>
      </c>
      <c r="BL116" s="432">
        <f t="shared" si="95"/>
        <v>0</v>
      </c>
      <c r="BM116" s="432">
        <f t="shared" si="96"/>
        <v>-4354.83</v>
      </c>
      <c r="BN116" s="432">
        <f t="shared" ca="1" si="97"/>
        <v>5000</v>
      </c>
    </row>
    <row r="117" spans="1:66" s="94" customFormat="1" hidden="1" outlineLevel="1" x14ac:dyDescent="0.3">
      <c r="A117" s="22" t="s">
        <v>140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</f>
        <v>0</v>
      </c>
      <c r="AR117" s="241">
        <f t="shared" ca="1" si="140"/>
        <v>0</v>
      </c>
      <c r="AS117" s="27">
        <f t="shared" ca="1" si="141"/>
        <v>0</v>
      </c>
      <c r="AT117" s="28">
        <f t="shared" ca="1" si="142"/>
        <v>0</v>
      </c>
      <c r="AU117" s="241">
        <f t="shared" si="144"/>
        <v>0</v>
      </c>
      <c r="AV117" s="81">
        <f t="shared" si="145"/>
        <v>0</v>
      </c>
      <c r="AW117" s="82">
        <f t="shared" si="146"/>
        <v>0</v>
      </c>
      <c r="AX117" s="241">
        <f t="shared" si="147"/>
        <v>0</v>
      </c>
      <c r="AY117" s="81">
        <f t="shared" si="148"/>
        <v>0</v>
      </c>
      <c r="AZ117" s="82">
        <f t="shared" si="149"/>
        <v>0</v>
      </c>
      <c r="BA117" s="241">
        <f t="shared" si="150"/>
        <v>0</v>
      </c>
      <c r="BB117" s="81">
        <f t="shared" si="151"/>
        <v>0</v>
      </c>
      <c r="BC117" s="82">
        <f t="shared" si="152"/>
        <v>0</v>
      </c>
      <c r="BD117" s="241">
        <f t="shared" si="153"/>
        <v>0</v>
      </c>
      <c r="BE117" s="81">
        <f t="shared" si="154"/>
        <v>0</v>
      </c>
      <c r="BF117" s="82">
        <f t="shared" si="155"/>
        <v>0</v>
      </c>
      <c r="BG117" s="241">
        <f t="shared" si="156"/>
        <v>0</v>
      </c>
      <c r="BH117" s="81">
        <f t="shared" si="157"/>
        <v>0</v>
      </c>
      <c r="BI117" s="82">
        <f t="shared" si="158"/>
        <v>0</v>
      </c>
      <c r="BK117" s="432">
        <f t="shared" si="94"/>
        <v>0</v>
      </c>
      <c r="BL117" s="432">
        <f t="shared" si="95"/>
        <v>0</v>
      </c>
      <c r="BM117" s="432">
        <f t="shared" si="96"/>
        <v>0</v>
      </c>
      <c r="BN117" s="432">
        <f t="shared" ca="1" si="97"/>
        <v>0</v>
      </c>
    </row>
    <row r="118" spans="1:66" s="94" customFormat="1" hidden="1" outlineLevel="1" x14ac:dyDescent="0.3">
      <c r="A118" s="22" t="s">
        <v>141</v>
      </c>
      <c r="B118" s="2"/>
      <c r="C118" s="24"/>
      <c r="D118" s="55"/>
      <c r="E118" s="87"/>
      <c r="F118" s="41"/>
      <c r="G118" s="33"/>
      <c r="H118" s="241">
        <v>-3100</v>
      </c>
      <c r="I118" s="27">
        <v>0</v>
      </c>
      <c r="J118" s="28">
        <f>SUMIFS(Aut_BlueMe_Sem_Pedido!$J:$J,Aut_BlueMe_Sem_Pedido!$Q:$Q,DRE!H$4,Aut_BlueMe_Sem_Pedido!$N:$N,DRE!$A118,Aut_BlueMe_Sem_Pedido!$H:$H,"MDO PJ Fixo")</f>
        <v>0</v>
      </c>
      <c r="K118" s="241">
        <v>-3100</v>
      </c>
      <c r="L118" s="27">
        <v>0</v>
      </c>
      <c r="M118" s="28">
        <f>SUMIFS(Aut_BlueMe_Sem_Pedido!$J:$J,Aut_BlueMe_Sem_Pedido!$Q:$Q,DRE!K$4,Aut_BlueMe_Sem_Pedido!$N:$N,DRE!$A118,Aut_BlueMe_Sem_Pedido!$H:$H,"MDO PJ Fixo")</f>
        <v>0</v>
      </c>
      <c r="N118" s="241">
        <v>-1343.33</v>
      </c>
      <c r="O118" s="27">
        <v>0</v>
      </c>
      <c r="P118" s="28">
        <f>SUMIFS(Aut_BlueMe_Sem_Pedido!$J:$J,Aut_BlueMe_Sem_Pedido!$Q:$Q,DRE!N$4,Aut_BlueMe_Sem_Pedido!$N:$N,DRE!$A118,Aut_BlueMe_Sem_Pedido!$H:$H,"MDO PJ Fixo")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</f>
        <v>0</v>
      </c>
      <c r="AR118" s="241">
        <f t="shared" ca="1" si="140"/>
        <v>-7543.33</v>
      </c>
      <c r="AS118" s="27">
        <f t="shared" ca="1" si="141"/>
        <v>0</v>
      </c>
      <c r="AT118" s="28">
        <f t="shared" ca="1" si="142"/>
        <v>0</v>
      </c>
      <c r="AU118" s="241">
        <f t="shared" si="144"/>
        <v>-7543.33</v>
      </c>
      <c r="AV118" s="81">
        <f t="shared" si="145"/>
        <v>0</v>
      </c>
      <c r="AW118" s="82">
        <f t="shared" si="146"/>
        <v>0</v>
      </c>
      <c r="AX118" s="241">
        <f t="shared" si="147"/>
        <v>-7543.33</v>
      </c>
      <c r="AY118" s="81">
        <f t="shared" si="148"/>
        <v>0</v>
      </c>
      <c r="AZ118" s="82">
        <f t="shared" si="149"/>
        <v>0</v>
      </c>
      <c r="BA118" s="241">
        <f t="shared" si="150"/>
        <v>0</v>
      </c>
      <c r="BB118" s="81">
        <f t="shared" si="151"/>
        <v>0</v>
      </c>
      <c r="BC118" s="82">
        <f t="shared" si="152"/>
        <v>0</v>
      </c>
      <c r="BD118" s="241">
        <f t="shared" si="153"/>
        <v>0</v>
      </c>
      <c r="BE118" s="81">
        <f t="shared" si="154"/>
        <v>0</v>
      </c>
      <c r="BF118" s="82">
        <f t="shared" si="155"/>
        <v>0</v>
      </c>
      <c r="BG118" s="241">
        <f t="shared" si="156"/>
        <v>0</v>
      </c>
      <c r="BH118" s="81">
        <f t="shared" si="157"/>
        <v>0</v>
      </c>
      <c r="BI118" s="82">
        <f t="shared" si="158"/>
        <v>0</v>
      </c>
      <c r="BK118" s="432">
        <f t="shared" si="94"/>
        <v>0</v>
      </c>
      <c r="BL118" s="432">
        <f t="shared" si="95"/>
        <v>0</v>
      </c>
      <c r="BM118" s="432">
        <f t="shared" si="96"/>
        <v>0</v>
      </c>
      <c r="BN118" s="432">
        <f t="shared" ca="1" si="97"/>
        <v>0</v>
      </c>
    </row>
    <row r="119" spans="1:66" s="94" customFormat="1" hidden="1" outlineLevel="1" x14ac:dyDescent="0.3">
      <c r="A119" s="22" t="s">
        <v>142</v>
      </c>
      <c r="B119" s="2"/>
      <c r="C119" s="24"/>
      <c r="D119" s="55"/>
      <c r="E119" s="87"/>
      <c r="F119" s="41"/>
      <c r="G119" s="33"/>
      <c r="H119" s="241">
        <v>-5400</v>
      </c>
      <c r="I119" s="27">
        <v>-6200</v>
      </c>
      <c r="J119" s="81">
        <f>SUMIFS(Aut_BlueMe_Sem_Pedido!$J:$J,Aut_BlueMe_Sem_Pedido!$Q:$Q,DRE!H$4,Aut_BlueMe_Sem_Pedido!$N:$N,DRE!$A119,Aut_BlueMe_Sem_Pedido!$H:$H,"MDO PJ Fixo")</f>
        <v>-12024</v>
      </c>
      <c r="K119" s="241">
        <v>-5400</v>
      </c>
      <c r="L119" s="27">
        <v>-6200</v>
      </c>
      <c r="M119" s="81">
        <f>SUMIFS(Aut_BlueMe_Sem_Pedido!$J:$J,Aut_BlueMe_Sem_Pedido!$Q:$Q,DRE!K$4,Aut_BlueMe_Sem_Pedido!$N:$N,DRE!$A119,Aut_BlueMe_Sem_Pedido!$H:$H,"MDO PJ Fixo")</f>
        <v>-9300</v>
      </c>
      <c r="N119" s="241">
        <v>-6846.62</v>
      </c>
      <c r="O119" s="27">
        <v>-6200</v>
      </c>
      <c r="P119" s="81">
        <f>SUMIFS(Aut_BlueMe_Sem_Pedido!$J:$J,Aut_BlueMe_Sem_Pedido!$Q:$Q,DRE!N$4,Aut_BlueMe_Sem_Pedido!$N:$N,DRE!$A119,Aut_BlueMe_Sem_Pedido!$H:$H,"MDO PJ Fixo")</f>
        <v>-9300</v>
      </c>
      <c r="Q119" s="241">
        <v>-8500</v>
      </c>
      <c r="R119" s="27">
        <v>-6200</v>
      </c>
      <c r="S119" s="81">
        <f>SUMIFS(Aut_BlueMe_Sem_Pedido!$J:$J,Aut_BlueMe_Sem_Pedido!$Q:$Q,DRE!Q$4,Aut_BlueMe_Sem_Pedido!$N:$N,DRE!$A119,Aut_BlueMe_Sem_Pedido!$H:$H,"MDO PJ Fixo")</f>
        <v>-9300</v>
      </c>
      <c r="T119" s="241">
        <v>-8500</v>
      </c>
      <c r="U119" s="27">
        <v>-6200</v>
      </c>
      <c r="V119" s="81">
        <f>SUMIFS(Aut_BlueMe_Sem_Pedido!$J:$J,Aut_BlueMe_Sem_Pedido!$Q:$Q,DRE!T$4,Aut_BlueMe_Sem_Pedido!$N:$N,DRE!$A119,Aut_BlueMe_Sem_Pedido!$H:$H,"MDO PJ Fixo")</f>
        <v>-9300</v>
      </c>
      <c r="W119" s="241">
        <v>-8500</v>
      </c>
      <c r="X119" s="27">
        <v>-6200</v>
      </c>
      <c r="Y119" s="28">
        <f>SUMIFS(Aut_BlueMe_Sem_Pedido!$J:$J,Aut_BlueMe_Sem_Pedido!$Q:$Q,DRE!W$4,Aut_BlueMe_Sem_Pedido!$N:$N,DRE!$A119,Aut_BlueMe_Sem_Pedido!$H:$H,"MDO PJ Fixo")</f>
        <v>-9300</v>
      </c>
      <c r="Z119" s="241">
        <v>-8500</v>
      </c>
      <c r="AA119" s="27">
        <v>-6200</v>
      </c>
      <c r="AB119" s="28">
        <f>SUMIFS(Aut_BlueMe_Sem_Pedido!$J:$J,Aut_BlueMe_Sem_Pedido!$Q:$Q,DRE!Z$4,Aut_BlueMe_Sem_Pedido!$N:$N,DRE!$A119,Aut_BlueMe_Sem_Pedido!$H:$H,"MDO PJ Fixo")</f>
        <v>-9300</v>
      </c>
      <c r="AC119" s="241">
        <v>-8500</v>
      </c>
      <c r="AD119" s="27">
        <v>-6200</v>
      </c>
      <c r="AE119" s="28">
        <f>SUMIFS(Aut_BlueMe_Sem_Pedido!$J:$J,Aut_BlueMe_Sem_Pedido!$Q:$Q,DRE!AC$4,Aut_BlueMe_Sem_Pedido!$N:$N,DRE!$A119,Aut_BlueMe_Sem_Pedido!$H:$H,"MDO PJ Fixo")</f>
        <v>-9300</v>
      </c>
      <c r="AF119" s="241">
        <v>-8500</v>
      </c>
      <c r="AG119" s="27">
        <v>-6200</v>
      </c>
      <c r="AH119" s="28">
        <f>SUMIFS(Aut_BlueMe_Sem_Pedido!$J:$J,Aut_BlueMe_Sem_Pedido!$Q:$Q,DRE!AF$4,Aut_BlueMe_Sem_Pedido!$N:$N,DRE!$A119,Aut_BlueMe_Sem_Pedido!$H:$H,"MDO PJ Fixo")</f>
        <v>-9300</v>
      </c>
      <c r="AI119" s="241">
        <v>-8500</v>
      </c>
      <c r="AJ119" s="27">
        <v>-6200</v>
      </c>
      <c r="AK119" s="28">
        <f>SUMIFS(Aut_BlueMe_Sem_Pedido!$J:$J,Aut_BlueMe_Sem_Pedido!$Q:$Q,DRE!AI$4,Aut_BlueMe_Sem_Pedido!$N:$N,DRE!$A119,Aut_BlueMe_Sem_Pedido!$H:$H,"MDO PJ Fixo")</f>
        <v>-9300</v>
      </c>
      <c r="AL119" s="241">
        <v>-5800</v>
      </c>
      <c r="AM119" s="27">
        <v>-6200</v>
      </c>
      <c r="AN119" s="28">
        <f>SUMIFS(Aut_BlueMe_Sem_Pedido!$J:$J,Aut_BlueMe_Sem_Pedido!$Q:$Q,DRE!AL$4,Aut_BlueMe_Sem_Pedido!$N:$N,DRE!$A119,Aut_BlueMe_Sem_Pedido!$H:$H,"MDO PJ Fixo")</f>
        <v>-9300</v>
      </c>
      <c r="AO119" s="241">
        <v>-8900</v>
      </c>
      <c r="AP119" s="27">
        <v>-6200</v>
      </c>
      <c r="AQ119" s="28">
        <f>SUMIFS(Aut_BlueMe_Sem_Pedido!$J:$J,Aut_BlueMe_Sem_Pedido!$Q:$Q,DRE!AO$4,Aut_BlueMe_Sem_Pedido!$N:$N,DRE!$A119,Aut_BlueMe_Sem_Pedido!$H:$H,"MDO PJ Fixo")</f>
        <v>-9300</v>
      </c>
      <c r="AR119" s="241">
        <f t="shared" ca="1" si="140"/>
        <v>-43146.619999999995</v>
      </c>
      <c r="AS119" s="27">
        <f t="shared" ca="1" si="141"/>
        <v>-37200</v>
      </c>
      <c r="AT119" s="28">
        <f t="shared" ca="1" si="142"/>
        <v>-58524</v>
      </c>
      <c r="AU119" s="241">
        <f t="shared" si="144"/>
        <v>-91846.62</v>
      </c>
      <c r="AV119" s="81">
        <f t="shared" si="145"/>
        <v>-74400</v>
      </c>
      <c r="AW119" s="82">
        <f t="shared" si="146"/>
        <v>-114324</v>
      </c>
      <c r="AX119" s="241">
        <f t="shared" si="147"/>
        <v>-17646.62</v>
      </c>
      <c r="AY119" s="81">
        <f t="shared" si="148"/>
        <v>-18600</v>
      </c>
      <c r="AZ119" s="82">
        <f t="shared" si="149"/>
        <v>-30624</v>
      </c>
      <c r="BA119" s="241">
        <f t="shared" si="150"/>
        <v>-25500</v>
      </c>
      <c r="BB119" s="81">
        <f t="shared" si="151"/>
        <v>-18600</v>
      </c>
      <c r="BC119" s="82">
        <f t="shared" si="152"/>
        <v>-27900</v>
      </c>
      <c r="BD119" s="241">
        <f t="shared" si="153"/>
        <v>-25500</v>
      </c>
      <c r="BE119" s="81">
        <f t="shared" si="154"/>
        <v>-18600</v>
      </c>
      <c r="BF119" s="82">
        <f t="shared" si="155"/>
        <v>-27900</v>
      </c>
      <c r="BG119" s="241">
        <f t="shared" si="156"/>
        <v>-23200</v>
      </c>
      <c r="BH119" s="81">
        <f t="shared" si="157"/>
        <v>-18600</v>
      </c>
      <c r="BI119" s="82">
        <f t="shared" si="158"/>
        <v>-27900</v>
      </c>
      <c r="BK119" s="432">
        <f t="shared" si="94"/>
        <v>-74400</v>
      </c>
      <c r="BL119" s="432">
        <f t="shared" si="95"/>
        <v>0</v>
      </c>
      <c r="BM119" s="432">
        <f t="shared" si="96"/>
        <v>-49224</v>
      </c>
      <c r="BN119" s="432">
        <f t="shared" ca="1" si="97"/>
        <v>9300</v>
      </c>
    </row>
    <row r="120" spans="1:66" collapsed="1" x14ac:dyDescent="0.3">
      <c r="A120" s="73" t="s">
        <v>143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-41088.32999999998</v>
      </c>
      <c r="I120" s="74">
        <v>-55761.48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Salário")</f>
        <v>-42656.619999999974</v>
      </c>
      <c r="K120" s="252">
        <v>-42875.09</v>
      </c>
      <c r="L120" s="74">
        <v>-53207.55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Salário")</f>
        <v>-44880.209999999992</v>
      </c>
      <c r="N120" s="252">
        <v>-34199.360000000001</v>
      </c>
      <c r="O120" s="74">
        <v>-53207.55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Salário")</f>
        <v>-41193.479999999989</v>
      </c>
      <c r="Q120" s="252">
        <v>-43819.110000000008</v>
      </c>
      <c r="R120" s="74">
        <v>-53207.55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Salário")</f>
        <v>-41759.009999999966</v>
      </c>
      <c r="T120" s="252">
        <v>-46797.75</v>
      </c>
      <c r="U120" s="74">
        <v>-53207.55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Salário")</f>
        <v>-39750.739999999991</v>
      </c>
      <c r="W120" s="252">
        <v>-47042.11</v>
      </c>
      <c r="X120" s="74">
        <v>-55442.267099999997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Salário")</f>
        <v>-40462.210000000006</v>
      </c>
      <c r="Z120" s="252">
        <v>-48569.090000000033</v>
      </c>
      <c r="AA120" s="74">
        <v>-55442.267099999997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Salário")</f>
        <v>-123500</v>
      </c>
      <c r="AC120" s="252">
        <v>-45467.719999999958</v>
      </c>
      <c r="AD120" s="74">
        <v>-55442.267099999997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Salário")</f>
        <v>-123500</v>
      </c>
      <c r="AF120" s="252">
        <v>-44564.420000000013</v>
      </c>
      <c r="AG120" s="74">
        <v>-55442.267099999997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Salário")</f>
        <v>-123500</v>
      </c>
      <c r="AI120" s="252">
        <v>-34425.969999999987</v>
      </c>
      <c r="AJ120" s="74">
        <v>-55442.267099999997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Salário")</f>
        <v>-123500</v>
      </c>
      <c r="AL120" s="252">
        <v>-37493.550000000003</v>
      </c>
      <c r="AM120" s="74">
        <v>-55442.267099999997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Salário")</f>
        <v>-123500</v>
      </c>
      <c r="AO120" s="252">
        <v>-47486.939999999981</v>
      </c>
      <c r="AP120" s="74">
        <v>-55442.267099999997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Salário")</f>
        <v>-123500</v>
      </c>
      <c r="AR120" s="252">
        <f t="shared" ca="1" si="140"/>
        <v>-255821.75</v>
      </c>
      <c r="AS120" s="74">
        <f t="shared" ca="1" si="141"/>
        <v>-324033.94709999999</v>
      </c>
      <c r="AT120" s="76">
        <f t="shared" ca="1" si="142"/>
        <v>-250702.2699999999</v>
      </c>
      <c r="AU120" s="252">
        <f t="shared" si="144"/>
        <v>-513829.43999999994</v>
      </c>
      <c r="AV120" s="74">
        <f t="shared" si="145"/>
        <v>-656687.54970000009</v>
      </c>
      <c r="AW120" s="76">
        <f t="shared" si="146"/>
        <v>-991702.2699999999</v>
      </c>
      <c r="AX120" s="252">
        <f t="shared" si="147"/>
        <v>-118162.77999999998</v>
      </c>
      <c r="AY120" s="74">
        <f t="shared" si="148"/>
        <v>-162176.58000000002</v>
      </c>
      <c r="AZ120" s="76">
        <f t="shared" si="149"/>
        <v>-128730.30999999994</v>
      </c>
      <c r="BA120" s="252">
        <f t="shared" si="150"/>
        <v>-137658.97000000003</v>
      </c>
      <c r="BB120" s="74">
        <f t="shared" si="151"/>
        <v>-161857.3671</v>
      </c>
      <c r="BC120" s="76">
        <f t="shared" si="152"/>
        <v>-121971.95999999996</v>
      </c>
      <c r="BD120" s="252">
        <f t="shared" si="153"/>
        <v>-138601.23000000001</v>
      </c>
      <c r="BE120" s="74">
        <f t="shared" si="154"/>
        <v>-166326.80129999999</v>
      </c>
      <c r="BF120" s="76">
        <f t="shared" si="155"/>
        <v>-370500</v>
      </c>
      <c r="BG120" s="252">
        <f t="shared" si="156"/>
        <v>-119406.45999999996</v>
      </c>
      <c r="BH120" s="74">
        <f t="shared" si="157"/>
        <v>-166326.80129999999</v>
      </c>
      <c r="BI120" s="76">
        <f t="shared" si="158"/>
        <v>-370500</v>
      </c>
      <c r="BK120" s="432">
        <f t="shared" si="94"/>
        <v>-656687.54970000009</v>
      </c>
      <c r="BL120" s="432">
        <f t="shared" si="95"/>
        <v>0</v>
      </c>
      <c r="BM120" s="432">
        <f t="shared" si="96"/>
        <v>-210240.05999999988</v>
      </c>
      <c r="BN120" s="432">
        <f t="shared" ca="1" si="97"/>
        <v>40462.210000000021</v>
      </c>
    </row>
    <row r="121" spans="1:66" s="29" customFormat="1" hidden="1" outlineLevel="1" x14ac:dyDescent="0.3">
      <c r="A121" s="95" t="s">
        <v>144</v>
      </c>
      <c r="B121" s="2"/>
      <c r="C121" s="24"/>
      <c r="D121" s="55" t="s">
        <v>145</v>
      </c>
      <c r="E121" s="87"/>
      <c r="F121" s="56"/>
      <c r="G121" s="33"/>
      <c r="H121" s="241"/>
      <c r="I121" s="27">
        <v>-2945.04</v>
      </c>
      <c r="J121" s="28"/>
      <c r="K121" s="241"/>
      <c r="L121" s="27">
        <v>-2945.04</v>
      </c>
      <c r="M121" s="28"/>
      <c r="N121" s="241"/>
      <c r="O121" s="27">
        <v>-2945.04</v>
      </c>
      <c r="P121" s="28"/>
      <c r="Q121" s="241"/>
      <c r="R121" s="27">
        <v>-2945.04</v>
      </c>
      <c r="S121" s="28"/>
      <c r="T121" s="241"/>
      <c r="U121" s="27">
        <v>-3068.7316799999999</v>
      </c>
      <c r="V121" s="28"/>
      <c r="W121" s="241"/>
      <c r="X121" s="27">
        <v>-3068.7316799999999</v>
      </c>
      <c r="Y121" s="28"/>
      <c r="Z121" s="241"/>
      <c r="AA121" s="27">
        <v>-3068.7316799999999</v>
      </c>
      <c r="AB121" s="28"/>
      <c r="AC121" s="241"/>
      <c r="AD121" s="27">
        <v>-3068.7316799999999</v>
      </c>
      <c r="AE121" s="28"/>
      <c r="AF121" s="241"/>
      <c r="AG121" s="27">
        <v>-3068.7316799999999</v>
      </c>
      <c r="AH121" s="28"/>
      <c r="AI121" s="241"/>
      <c r="AJ121" s="27">
        <v>-3068.7316799999999</v>
      </c>
      <c r="AK121" s="28"/>
      <c r="AL121" s="241"/>
      <c r="AM121" s="27">
        <v>-3068.7316799999999</v>
      </c>
      <c r="AN121" s="28"/>
      <c r="AO121" s="241"/>
      <c r="AP121" s="27">
        <v>-3068.7316799999999</v>
      </c>
      <c r="AQ121" s="28"/>
      <c r="AR121" s="241">
        <f t="shared" ca="1" si="140"/>
        <v>0</v>
      </c>
      <c r="AS121" s="27">
        <f t="shared" ca="1" si="141"/>
        <v>-17917.623360000001</v>
      </c>
      <c r="AT121" s="28">
        <f t="shared" ca="1" si="142"/>
        <v>0</v>
      </c>
      <c r="AU121" s="241">
        <f t="shared" si="144"/>
        <v>0</v>
      </c>
      <c r="AV121" s="27">
        <f t="shared" si="145"/>
        <v>-36330.013440000002</v>
      </c>
      <c r="AW121" s="28">
        <f t="shared" si="146"/>
        <v>0</v>
      </c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32">
        <f t="shared" si="94"/>
        <v>-36330.013440000002</v>
      </c>
      <c r="BL121" s="432">
        <f t="shared" si="95"/>
        <v>0</v>
      </c>
      <c r="BM121" s="432">
        <f t="shared" si="96"/>
        <v>0</v>
      </c>
      <c r="BN121" s="432">
        <f t="shared" ca="1" si="97"/>
        <v>0</v>
      </c>
    </row>
    <row r="122" spans="1:66" s="29" customFormat="1" hidden="1" outlineLevel="1" x14ac:dyDescent="0.3">
      <c r="A122" s="95" t="s">
        <v>146</v>
      </c>
      <c r="B122" s="2"/>
      <c r="C122" s="24"/>
      <c r="D122" s="55" t="s">
        <v>145</v>
      </c>
      <c r="E122" s="87"/>
      <c r="F122" s="56"/>
      <c r="G122" s="33"/>
      <c r="H122" s="241"/>
      <c r="I122" s="27">
        <v>-11631.36</v>
      </c>
      <c r="J122" s="28"/>
      <c r="K122" s="241"/>
      <c r="L122" s="27">
        <v>-3877.12</v>
      </c>
      <c r="M122" s="28"/>
      <c r="N122" s="241"/>
      <c r="O122" s="27">
        <v>-3877.12</v>
      </c>
      <c r="P122" s="28"/>
      <c r="Q122" s="241"/>
      <c r="R122" s="27">
        <v>-3877.12</v>
      </c>
      <c r="S122" s="28"/>
      <c r="T122" s="241"/>
      <c r="U122" s="27">
        <v>-3877.12</v>
      </c>
      <c r="V122" s="28"/>
      <c r="W122" s="241"/>
      <c r="X122" s="27">
        <v>-4039.9590400000002</v>
      </c>
      <c r="Y122" s="28"/>
      <c r="Z122" s="241"/>
      <c r="AA122" s="27">
        <v>-4039.9590400000002</v>
      </c>
      <c r="AB122" s="28"/>
      <c r="AC122" s="241"/>
      <c r="AD122" s="27">
        <v>-4039.9590400000002</v>
      </c>
      <c r="AE122" s="28"/>
      <c r="AF122" s="241"/>
      <c r="AG122" s="27">
        <v>-4039.9590400000002</v>
      </c>
      <c r="AH122" s="28"/>
      <c r="AI122" s="241"/>
      <c r="AJ122" s="27">
        <v>-4039.9590400000002</v>
      </c>
      <c r="AK122" s="28"/>
      <c r="AL122" s="241"/>
      <c r="AM122" s="27">
        <v>-4039.9590400000002</v>
      </c>
      <c r="AN122" s="28"/>
      <c r="AO122" s="241"/>
      <c r="AP122" s="27">
        <v>-4039.9590400000002</v>
      </c>
      <c r="AQ122" s="28"/>
      <c r="AR122" s="241">
        <f t="shared" ca="1" si="140"/>
        <v>0</v>
      </c>
      <c r="AS122" s="27">
        <f t="shared" ca="1" si="141"/>
        <v>-31179.799039999998</v>
      </c>
      <c r="AT122" s="28">
        <f t="shared" ca="1" si="142"/>
        <v>0</v>
      </c>
      <c r="AU122" s="241">
        <f t="shared" si="144"/>
        <v>0</v>
      </c>
      <c r="AV122" s="27">
        <f t="shared" si="145"/>
        <v>-55419.553280000007</v>
      </c>
      <c r="AW122" s="28">
        <f t="shared" si="146"/>
        <v>0</v>
      </c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32">
        <f t="shared" si="94"/>
        <v>-55419.553280000007</v>
      </c>
      <c r="BL122" s="432">
        <f t="shared" si="95"/>
        <v>0</v>
      </c>
      <c r="BM122" s="432">
        <f t="shared" si="96"/>
        <v>0</v>
      </c>
      <c r="BN122" s="432">
        <f t="shared" ca="1" si="97"/>
        <v>0</v>
      </c>
    </row>
    <row r="123" spans="1:66" s="29" customFormat="1" hidden="1" outlineLevel="1" x14ac:dyDescent="0.3">
      <c r="A123" s="95" t="s">
        <v>147</v>
      </c>
      <c r="B123" s="2"/>
      <c r="C123" s="24"/>
      <c r="D123" s="55" t="s">
        <v>145</v>
      </c>
      <c r="E123" s="87"/>
      <c r="F123" s="56"/>
      <c r="G123" s="33"/>
      <c r="H123" s="241"/>
      <c r="I123" s="27">
        <v>0</v>
      </c>
      <c r="J123" s="28"/>
      <c r="K123" s="241"/>
      <c r="L123" s="27">
        <v>-4239.1000000000004</v>
      </c>
      <c r="M123" s="28"/>
      <c r="N123" s="241"/>
      <c r="O123" s="27">
        <v>-4239.1000000000004</v>
      </c>
      <c r="P123" s="28"/>
      <c r="Q123" s="241"/>
      <c r="R123" s="27">
        <v>-4239.1000000000004</v>
      </c>
      <c r="S123" s="28"/>
      <c r="T123" s="241"/>
      <c r="U123" s="27">
        <v>-4239.1000000000004</v>
      </c>
      <c r="V123" s="28"/>
      <c r="W123" s="241"/>
      <c r="X123" s="27">
        <v>-4417.1422000000002</v>
      </c>
      <c r="Y123" s="28"/>
      <c r="Z123" s="241"/>
      <c r="AA123" s="27">
        <v>-4417.1422000000002</v>
      </c>
      <c r="AB123" s="28"/>
      <c r="AC123" s="241"/>
      <c r="AD123" s="27">
        <v>-4417.1422000000002</v>
      </c>
      <c r="AE123" s="28"/>
      <c r="AF123" s="241"/>
      <c r="AG123" s="27">
        <v>-4417.1422000000002</v>
      </c>
      <c r="AH123" s="28"/>
      <c r="AI123" s="241"/>
      <c r="AJ123" s="27">
        <v>-4417.1422000000002</v>
      </c>
      <c r="AK123" s="28"/>
      <c r="AL123" s="241"/>
      <c r="AM123" s="27">
        <v>-4417.1422000000002</v>
      </c>
      <c r="AN123" s="28"/>
      <c r="AO123" s="241"/>
      <c r="AP123" s="27">
        <v>-4417.1422000000002</v>
      </c>
      <c r="AQ123" s="28"/>
      <c r="AR123" s="241">
        <f t="shared" ca="1" si="140"/>
        <v>0</v>
      </c>
      <c r="AS123" s="27">
        <f t="shared" ca="1" si="141"/>
        <v>-21373.542200000004</v>
      </c>
      <c r="AT123" s="28">
        <f t="shared" ca="1" si="142"/>
        <v>0</v>
      </c>
      <c r="AU123" s="241">
        <f t="shared" si="144"/>
        <v>0</v>
      </c>
      <c r="AV123" s="27">
        <f t="shared" si="145"/>
        <v>-47876.395400000016</v>
      </c>
      <c r="AW123" s="28">
        <f t="shared" si="146"/>
        <v>0</v>
      </c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32">
        <f t="shared" si="94"/>
        <v>-47876.395400000016</v>
      </c>
      <c r="BL123" s="432">
        <f t="shared" si="95"/>
        <v>0</v>
      </c>
      <c r="BM123" s="432">
        <f t="shared" si="96"/>
        <v>0</v>
      </c>
      <c r="BN123" s="432">
        <f t="shared" ca="1" si="97"/>
        <v>0</v>
      </c>
    </row>
    <row r="124" spans="1:66" s="29" customFormat="1" hidden="1" outlineLevel="1" x14ac:dyDescent="0.3">
      <c r="A124" s="95" t="s">
        <v>148</v>
      </c>
      <c r="B124" s="2"/>
      <c r="C124" s="24"/>
      <c r="D124" s="55" t="s">
        <v>145</v>
      </c>
      <c r="E124" s="87"/>
      <c r="F124" s="56"/>
      <c r="G124" s="33"/>
      <c r="H124" s="241"/>
      <c r="I124" s="27">
        <v>-2553.88</v>
      </c>
      <c r="J124" s="28"/>
      <c r="K124" s="241"/>
      <c r="L124" s="27">
        <v>-5107.76</v>
      </c>
      <c r="M124" s="28"/>
      <c r="N124" s="241"/>
      <c r="O124" s="27">
        <v>-5107.76</v>
      </c>
      <c r="P124" s="28"/>
      <c r="Q124" s="241"/>
      <c r="R124" s="27">
        <v>-5107.76</v>
      </c>
      <c r="S124" s="28"/>
      <c r="T124" s="241"/>
      <c r="U124" s="27">
        <v>-5107.76</v>
      </c>
      <c r="V124" s="28"/>
      <c r="W124" s="241"/>
      <c r="X124" s="27">
        <v>-5322.2859200000003</v>
      </c>
      <c r="Y124" s="28"/>
      <c r="Z124" s="241"/>
      <c r="AA124" s="27">
        <v>-5322.2859200000003</v>
      </c>
      <c r="AB124" s="28"/>
      <c r="AC124" s="241"/>
      <c r="AD124" s="27">
        <v>-5322.2859200000003</v>
      </c>
      <c r="AE124" s="28"/>
      <c r="AF124" s="241"/>
      <c r="AG124" s="27">
        <v>-5322.2859200000003</v>
      </c>
      <c r="AH124" s="28"/>
      <c r="AI124" s="241"/>
      <c r="AJ124" s="27">
        <v>-5322.2859200000003</v>
      </c>
      <c r="AK124" s="28"/>
      <c r="AL124" s="241"/>
      <c r="AM124" s="27">
        <v>-5322.2859200000003</v>
      </c>
      <c r="AN124" s="28"/>
      <c r="AO124" s="241"/>
      <c r="AP124" s="27">
        <v>-5322.2859200000003</v>
      </c>
      <c r="AQ124" s="28"/>
      <c r="AR124" s="241">
        <f t="shared" ca="1" si="140"/>
        <v>0</v>
      </c>
      <c r="AS124" s="27">
        <f t="shared" ca="1" si="141"/>
        <v>-28307.205920000008</v>
      </c>
      <c r="AT124" s="28">
        <f t="shared" ca="1" si="142"/>
        <v>0</v>
      </c>
      <c r="AU124" s="241">
        <f t="shared" si="144"/>
        <v>0</v>
      </c>
      <c r="AV124" s="27">
        <f t="shared" si="145"/>
        <v>-60240.92144000002</v>
      </c>
      <c r="AW124" s="28">
        <f t="shared" si="146"/>
        <v>0</v>
      </c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32">
        <f t="shared" si="94"/>
        <v>-60240.92144000002</v>
      </c>
      <c r="BL124" s="432">
        <f t="shared" si="95"/>
        <v>0</v>
      </c>
      <c r="BM124" s="432">
        <f t="shared" si="96"/>
        <v>0</v>
      </c>
      <c r="BN124" s="432">
        <f t="shared" ca="1" si="97"/>
        <v>0</v>
      </c>
    </row>
    <row r="125" spans="1:66" s="29" customFormat="1" hidden="1" outlineLevel="1" x14ac:dyDescent="0.3">
      <c r="A125" s="95" t="s">
        <v>149</v>
      </c>
      <c r="B125" s="2"/>
      <c r="C125" s="24"/>
      <c r="D125" s="55" t="s">
        <v>145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40"/>
        <v>0</v>
      </c>
      <c r="AS125" s="27">
        <f t="shared" ca="1" si="141"/>
        <v>0</v>
      </c>
      <c r="AT125" s="28">
        <f t="shared" ca="1" si="142"/>
        <v>0</v>
      </c>
      <c r="AU125" s="241">
        <f t="shared" si="144"/>
        <v>0</v>
      </c>
      <c r="AV125" s="27">
        <f t="shared" si="145"/>
        <v>0</v>
      </c>
      <c r="AW125" s="28">
        <f t="shared" si="146"/>
        <v>0</v>
      </c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32">
        <f t="shared" si="94"/>
        <v>0</v>
      </c>
      <c r="BL125" s="432">
        <f t="shared" si="95"/>
        <v>0</v>
      </c>
      <c r="BM125" s="432">
        <f t="shared" si="96"/>
        <v>0</v>
      </c>
      <c r="BN125" s="432">
        <f t="shared" ca="1" si="97"/>
        <v>0</v>
      </c>
    </row>
    <row r="126" spans="1:66" s="29" customFormat="1" hidden="1" outlineLevel="1" x14ac:dyDescent="0.3">
      <c r="A126" s="95" t="s">
        <v>150</v>
      </c>
      <c r="B126" s="2"/>
      <c r="C126" s="24"/>
      <c r="D126" s="55" t="s">
        <v>145</v>
      </c>
      <c r="E126" s="87"/>
      <c r="F126" s="56"/>
      <c r="G126" s="33"/>
      <c r="H126" s="241"/>
      <c r="I126" s="27">
        <v>-1869.4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40"/>
        <v>0</v>
      </c>
      <c r="AS126" s="27">
        <f t="shared" ca="1" si="141"/>
        <v>-1869.4</v>
      </c>
      <c r="AT126" s="28">
        <f t="shared" ca="1" si="142"/>
        <v>0</v>
      </c>
      <c r="AU126" s="241">
        <f t="shared" si="144"/>
        <v>0</v>
      </c>
      <c r="AV126" s="27">
        <f t="shared" si="145"/>
        <v>-1869.4</v>
      </c>
      <c r="AW126" s="28">
        <f t="shared" si="146"/>
        <v>0</v>
      </c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32">
        <f t="shared" si="94"/>
        <v>-1869.4</v>
      </c>
      <c r="BL126" s="432">
        <f t="shared" si="95"/>
        <v>0</v>
      </c>
      <c r="BM126" s="432">
        <f t="shared" si="96"/>
        <v>0</v>
      </c>
      <c r="BN126" s="432">
        <f t="shared" ca="1" si="97"/>
        <v>0</v>
      </c>
    </row>
    <row r="127" spans="1:66" s="29" customFormat="1" hidden="1" outlineLevel="1" x14ac:dyDescent="0.3">
      <c r="A127" s="95" t="s">
        <v>151</v>
      </c>
      <c r="B127" s="2"/>
      <c r="C127" s="24"/>
      <c r="D127" s="55" t="s">
        <v>145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40"/>
        <v>0</v>
      </c>
      <c r="AS127" s="27">
        <f t="shared" ca="1" si="141"/>
        <v>0</v>
      </c>
      <c r="AT127" s="28">
        <f t="shared" ca="1" si="142"/>
        <v>0</v>
      </c>
      <c r="AU127" s="241">
        <f t="shared" si="144"/>
        <v>0</v>
      </c>
      <c r="AV127" s="27">
        <f t="shared" si="145"/>
        <v>0</v>
      </c>
      <c r="AW127" s="28">
        <f t="shared" si="146"/>
        <v>0</v>
      </c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32">
        <f t="shared" si="94"/>
        <v>0</v>
      </c>
      <c r="BL127" s="432">
        <f t="shared" si="95"/>
        <v>0</v>
      </c>
      <c r="BM127" s="432">
        <f t="shared" si="96"/>
        <v>0</v>
      </c>
      <c r="BN127" s="432">
        <f t="shared" ca="1" si="97"/>
        <v>0</v>
      </c>
    </row>
    <row r="128" spans="1:66" s="29" customFormat="1" hidden="1" outlineLevel="1" x14ac:dyDescent="0.3">
      <c r="A128" s="95" t="s">
        <v>152</v>
      </c>
      <c r="B128" s="2"/>
      <c r="C128" s="24"/>
      <c r="D128" s="55" t="s">
        <v>145</v>
      </c>
      <c r="E128" s="87"/>
      <c r="F128" s="56"/>
      <c r="G128" s="33"/>
      <c r="H128" s="241"/>
      <c r="I128" s="27">
        <v>-7754.24</v>
      </c>
      <c r="J128" s="28"/>
      <c r="K128" s="241"/>
      <c r="L128" s="27">
        <v>-3877.12</v>
      </c>
      <c r="M128" s="28"/>
      <c r="N128" s="241"/>
      <c r="O128" s="27">
        <v>-3877.12</v>
      </c>
      <c r="P128" s="28"/>
      <c r="Q128" s="241"/>
      <c r="R128" s="27">
        <v>-3877.12</v>
      </c>
      <c r="S128" s="28"/>
      <c r="T128" s="241"/>
      <c r="U128" s="27">
        <v>-3877.12</v>
      </c>
      <c r="V128" s="28"/>
      <c r="W128" s="241"/>
      <c r="X128" s="27">
        <v>-4039.9590400000002</v>
      </c>
      <c r="Y128" s="28"/>
      <c r="Z128" s="241"/>
      <c r="AA128" s="27">
        <v>-4039.9590400000002</v>
      </c>
      <c r="AB128" s="28"/>
      <c r="AC128" s="241"/>
      <c r="AD128" s="27">
        <v>-4039.9590400000002</v>
      </c>
      <c r="AE128" s="28"/>
      <c r="AF128" s="241"/>
      <c r="AG128" s="27">
        <v>-4039.9590400000002</v>
      </c>
      <c r="AH128" s="28"/>
      <c r="AI128" s="241"/>
      <c r="AJ128" s="27">
        <v>-4039.9590400000002</v>
      </c>
      <c r="AK128" s="28"/>
      <c r="AL128" s="241"/>
      <c r="AM128" s="27">
        <v>-4039.9590400000002</v>
      </c>
      <c r="AN128" s="28"/>
      <c r="AO128" s="241"/>
      <c r="AP128" s="27">
        <v>-4039.9590400000002</v>
      </c>
      <c r="AQ128" s="28"/>
      <c r="AR128" s="241">
        <f t="shared" ca="1" si="140"/>
        <v>0</v>
      </c>
      <c r="AS128" s="27">
        <f t="shared" ca="1" si="141"/>
        <v>-27302.679039999999</v>
      </c>
      <c r="AT128" s="28">
        <f t="shared" ca="1" si="142"/>
        <v>0</v>
      </c>
      <c r="AU128" s="241">
        <f t="shared" si="144"/>
        <v>0</v>
      </c>
      <c r="AV128" s="27">
        <f t="shared" si="145"/>
        <v>-51542.433280000005</v>
      </c>
      <c r="AW128" s="28">
        <f t="shared" si="146"/>
        <v>0</v>
      </c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32">
        <f t="shared" si="94"/>
        <v>-51542.433280000005</v>
      </c>
      <c r="BL128" s="432">
        <f t="shared" si="95"/>
        <v>0</v>
      </c>
      <c r="BM128" s="432">
        <f t="shared" si="96"/>
        <v>0</v>
      </c>
      <c r="BN128" s="432">
        <f t="shared" ca="1" si="97"/>
        <v>0</v>
      </c>
    </row>
    <row r="129" spans="1:66" s="29" customFormat="1" hidden="1" outlineLevel="1" x14ac:dyDescent="0.3">
      <c r="A129" s="95" t="s">
        <v>153</v>
      </c>
      <c r="B129" s="2"/>
      <c r="C129" s="24"/>
      <c r="D129" s="55" t="s">
        <v>145</v>
      </c>
      <c r="E129" s="87"/>
      <c r="F129" s="56"/>
      <c r="G129" s="33"/>
      <c r="H129" s="241"/>
      <c r="I129" s="27">
        <v>0</v>
      </c>
      <c r="J129" s="28"/>
      <c r="K129" s="241"/>
      <c r="L129" s="27">
        <v>-3930.64</v>
      </c>
      <c r="M129" s="28"/>
      <c r="N129" s="241"/>
      <c r="O129" s="27">
        <v>-3930.64</v>
      </c>
      <c r="P129" s="28"/>
      <c r="Q129" s="241"/>
      <c r="R129" s="27">
        <v>-3930.64</v>
      </c>
      <c r="S129" s="28"/>
      <c r="T129" s="241"/>
      <c r="U129" s="27">
        <v>-3930.64</v>
      </c>
      <c r="V129" s="28"/>
      <c r="W129" s="241"/>
      <c r="X129" s="27">
        <v>-4095.7268800000002</v>
      </c>
      <c r="Y129" s="28"/>
      <c r="Z129" s="241"/>
      <c r="AA129" s="27">
        <v>-4095.7268800000002</v>
      </c>
      <c r="AB129" s="28"/>
      <c r="AC129" s="241"/>
      <c r="AD129" s="27">
        <v>-4095.7268800000002</v>
      </c>
      <c r="AE129" s="28"/>
      <c r="AF129" s="241"/>
      <c r="AG129" s="27">
        <v>-4095.7268800000002</v>
      </c>
      <c r="AH129" s="28"/>
      <c r="AI129" s="241"/>
      <c r="AJ129" s="27">
        <v>-4095.7268800000002</v>
      </c>
      <c r="AK129" s="28"/>
      <c r="AL129" s="241"/>
      <c r="AM129" s="27">
        <v>-4095.7268800000002</v>
      </c>
      <c r="AN129" s="28"/>
      <c r="AO129" s="241"/>
      <c r="AP129" s="27">
        <v>-4095.7268800000002</v>
      </c>
      <c r="AQ129" s="28"/>
      <c r="AR129" s="241">
        <f t="shared" ca="1" si="140"/>
        <v>0</v>
      </c>
      <c r="AS129" s="27">
        <f t="shared" ca="1" si="141"/>
        <v>-19818.28688</v>
      </c>
      <c r="AT129" s="28">
        <f t="shared" ca="1" si="142"/>
        <v>0</v>
      </c>
      <c r="AU129" s="241">
        <f t="shared" si="144"/>
        <v>0</v>
      </c>
      <c r="AV129" s="27">
        <f t="shared" si="145"/>
        <v>-44392.648160000012</v>
      </c>
      <c r="AW129" s="28">
        <f t="shared" si="146"/>
        <v>0</v>
      </c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32">
        <f t="shared" si="94"/>
        <v>-44392.648160000012</v>
      </c>
      <c r="BL129" s="432">
        <f t="shared" si="95"/>
        <v>0</v>
      </c>
      <c r="BM129" s="432">
        <f t="shared" si="96"/>
        <v>0</v>
      </c>
      <c r="BN129" s="432">
        <f t="shared" ca="1" si="97"/>
        <v>0</v>
      </c>
    </row>
    <row r="130" spans="1:66" s="29" customFormat="1" hidden="1" outlineLevel="1" x14ac:dyDescent="0.3">
      <c r="A130" s="95" t="s">
        <v>154</v>
      </c>
      <c r="B130" s="2"/>
      <c r="C130" s="24"/>
      <c r="D130" s="55" t="s">
        <v>145</v>
      </c>
      <c r="E130" s="87"/>
      <c r="F130" s="56"/>
      <c r="G130" s="33"/>
      <c r="H130" s="241"/>
      <c r="I130" s="27">
        <v>-2563.83</v>
      </c>
      <c r="J130" s="28"/>
      <c r="K130" s="241"/>
      <c r="L130" s="27">
        <v>-2563.83</v>
      </c>
      <c r="M130" s="28"/>
      <c r="N130" s="241"/>
      <c r="O130" s="27">
        <v>-2563.83</v>
      </c>
      <c r="P130" s="28"/>
      <c r="Q130" s="241"/>
      <c r="R130" s="27">
        <v>-2563.83</v>
      </c>
      <c r="S130" s="28"/>
      <c r="T130" s="241"/>
      <c r="U130" s="27">
        <v>-2563.83</v>
      </c>
      <c r="V130" s="28"/>
      <c r="W130" s="241"/>
      <c r="X130" s="27">
        <v>-2671.5108599999999</v>
      </c>
      <c r="Y130" s="28"/>
      <c r="Z130" s="241"/>
      <c r="AA130" s="27">
        <v>-2671.5108599999999</v>
      </c>
      <c r="AB130" s="28"/>
      <c r="AC130" s="241"/>
      <c r="AD130" s="27">
        <v>-2671.5108599999999</v>
      </c>
      <c r="AE130" s="28"/>
      <c r="AF130" s="241"/>
      <c r="AG130" s="27">
        <v>-2671.5108599999999</v>
      </c>
      <c r="AH130" s="28"/>
      <c r="AI130" s="241"/>
      <c r="AJ130" s="27">
        <v>-2671.5108599999999</v>
      </c>
      <c r="AK130" s="28"/>
      <c r="AL130" s="241"/>
      <c r="AM130" s="27">
        <v>-2671.5108599999999</v>
      </c>
      <c r="AN130" s="28"/>
      <c r="AO130" s="241"/>
      <c r="AP130" s="27">
        <v>-2671.5108599999999</v>
      </c>
      <c r="AQ130" s="28"/>
      <c r="AR130" s="241">
        <f t="shared" ca="1" si="140"/>
        <v>0</v>
      </c>
      <c r="AS130" s="27">
        <f t="shared" ca="1" si="141"/>
        <v>-15490.66086</v>
      </c>
      <c r="AT130" s="28">
        <f t="shared" ca="1" si="142"/>
        <v>0</v>
      </c>
      <c r="AU130" s="241">
        <f t="shared" si="144"/>
        <v>0</v>
      </c>
      <c r="AV130" s="27">
        <f t="shared" si="145"/>
        <v>-31519.726019999991</v>
      </c>
      <c r="AW130" s="28">
        <f t="shared" si="146"/>
        <v>0</v>
      </c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32">
        <f t="shared" si="94"/>
        <v>-31519.726019999991</v>
      </c>
      <c r="BL130" s="432">
        <f t="shared" si="95"/>
        <v>0</v>
      </c>
      <c r="BM130" s="432">
        <f t="shared" si="96"/>
        <v>0</v>
      </c>
      <c r="BN130" s="432">
        <f t="shared" ca="1" si="97"/>
        <v>0</v>
      </c>
    </row>
    <row r="131" spans="1:66" s="29" customFormat="1" hidden="1" outlineLevel="1" x14ac:dyDescent="0.3">
      <c r="A131" s="95" t="s">
        <v>155</v>
      </c>
      <c r="B131" s="2"/>
      <c r="C131" s="24"/>
      <c r="D131" s="55" t="s">
        <v>145</v>
      </c>
      <c r="E131" s="87"/>
      <c r="F131" s="56"/>
      <c r="G131" s="33"/>
      <c r="H131" s="241"/>
      <c r="I131" s="27">
        <v>-3738.8</v>
      </c>
      <c r="J131" s="28"/>
      <c r="K131" s="241"/>
      <c r="L131" s="27">
        <v>-3738.8</v>
      </c>
      <c r="M131" s="28"/>
      <c r="N131" s="241"/>
      <c r="O131" s="27">
        <v>-3738.8</v>
      </c>
      <c r="P131" s="28"/>
      <c r="Q131" s="241"/>
      <c r="R131" s="27">
        <v>-3738.8</v>
      </c>
      <c r="S131" s="28"/>
      <c r="T131" s="241"/>
      <c r="U131" s="27">
        <v>-3738.8</v>
      </c>
      <c r="V131" s="28"/>
      <c r="W131" s="241"/>
      <c r="X131" s="27">
        <v>-3895.8296</v>
      </c>
      <c r="Y131" s="28"/>
      <c r="Z131" s="241"/>
      <c r="AA131" s="27">
        <v>-3895.8296</v>
      </c>
      <c r="AB131" s="28"/>
      <c r="AC131" s="241"/>
      <c r="AD131" s="27">
        <v>-3895.8296</v>
      </c>
      <c r="AE131" s="28"/>
      <c r="AF131" s="241"/>
      <c r="AG131" s="27">
        <v>-3895.8296</v>
      </c>
      <c r="AH131" s="28"/>
      <c r="AI131" s="241"/>
      <c r="AJ131" s="27">
        <v>-3895.8296</v>
      </c>
      <c r="AK131" s="28"/>
      <c r="AL131" s="241"/>
      <c r="AM131" s="27">
        <v>-3895.8296</v>
      </c>
      <c r="AN131" s="28"/>
      <c r="AO131" s="241"/>
      <c r="AP131" s="27">
        <v>-3895.8296</v>
      </c>
      <c r="AQ131" s="28"/>
      <c r="AR131" s="241">
        <f t="shared" ca="1" si="140"/>
        <v>0</v>
      </c>
      <c r="AS131" s="27">
        <f t="shared" ca="1" si="141"/>
        <v>-22589.829600000001</v>
      </c>
      <c r="AT131" s="28">
        <f t="shared" ca="1" si="142"/>
        <v>0</v>
      </c>
      <c r="AU131" s="241">
        <f t="shared" si="144"/>
        <v>0</v>
      </c>
      <c r="AV131" s="27">
        <f t="shared" si="145"/>
        <v>-45964.807199999996</v>
      </c>
      <c r="AW131" s="28">
        <f t="shared" si="146"/>
        <v>0</v>
      </c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32">
        <f t="shared" si="94"/>
        <v>-45964.807199999996</v>
      </c>
      <c r="BL131" s="432">
        <f t="shared" si="95"/>
        <v>0</v>
      </c>
      <c r="BM131" s="432">
        <f t="shared" si="96"/>
        <v>0</v>
      </c>
      <c r="BN131" s="432">
        <f t="shared" ca="1" si="97"/>
        <v>0</v>
      </c>
    </row>
    <row r="132" spans="1:66" s="29" customFormat="1" hidden="1" outlineLevel="1" x14ac:dyDescent="0.3">
      <c r="A132" s="95" t="s">
        <v>156</v>
      </c>
      <c r="B132" s="2"/>
      <c r="C132" s="24"/>
      <c r="D132" s="55" t="s">
        <v>145</v>
      </c>
      <c r="E132" s="87"/>
      <c r="F132" s="56"/>
      <c r="G132" s="33"/>
      <c r="H132" s="241"/>
      <c r="I132" s="27">
        <v>-2330.67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40"/>
        <v>0</v>
      </c>
      <c r="AS132" s="27">
        <f t="shared" ca="1" si="141"/>
        <v>-2330.67</v>
      </c>
      <c r="AT132" s="28">
        <f t="shared" ca="1" si="142"/>
        <v>0</v>
      </c>
      <c r="AU132" s="241">
        <f t="shared" si="144"/>
        <v>0</v>
      </c>
      <c r="AV132" s="27">
        <f t="shared" si="145"/>
        <v>-2330.67</v>
      </c>
      <c r="AW132" s="28">
        <f t="shared" si="146"/>
        <v>0</v>
      </c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32">
        <f t="shared" si="94"/>
        <v>-2330.67</v>
      </c>
      <c r="BL132" s="432">
        <f t="shared" si="95"/>
        <v>0</v>
      </c>
      <c r="BM132" s="432">
        <f t="shared" si="96"/>
        <v>0</v>
      </c>
      <c r="BN132" s="432">
        <f t="shared" ca="1" si="97"/>
        <v>0</v>
      </c>
    </row>
    <row r="133" spans="1:66" s="29" customFormat="1" hidden="1" outlineLevel="1" x14ac:dyDescent="0.3">
      <c r="A133" s="95" t="s">
        <v>157</v>
      </c>
      <c r="B133" s="2"/>
      <c r="C133" s="24"/>
      <c r="D133" s="55" t="s">
        <v>145</v>
      </c>
      <c r="E133" s="87"/>
      <c r="F133" s="56"/>
      <c r="G133" s="33"/>
      <c r="H133" s="241"/>
      <c r="I133" s="27">
        <v>0</v>
      </c>
      <c r="J133" s="28"/>
      <c r="K133" s="241"/>
      <c r="L133" s="27">
        <v>-2553.88</v>
      </c>
      <c r="M133" s="28"/>
      <c r="N133" s="241"/>
      <c r="O133" s="27">
        <v>-2553.88</v>
      </c>
      <c r="P133" s="28"/>
      <c r="Q133" s="241"/>
      <c r="R133" s="27">
        <v>-2553.88</v>
      </c>
      <c r="S133" s="28"/>
      <c r="T133" s="241"/>
      <c r="U133" s="27">
        <v>-2553.88</v>
      </c>
      <c r="V133" s="28"/>
      <c r="W133" s="241"/>
      <c r="X133" s="27">
        <v>-2661.1429600000001</v>
      </c>
      <c r="Y133" s="28"/>
      <c r="Z133" s="241"/>
      <c r="AA133" s="27">
        <v>-2661.1429600000001</v>
      </c>
      <c r="AB133" s="28"/>
      <c r="AC133" s="241"/>
      <c r="AD133" s="27">
        <v>-2661.1429600000001</v>
      </c>
      <c r="AE133" s="28"/>
      <c r="AF133" s="241"/>
      <c r="AG133" s="27">
        <v>-2661.1429600000001</v>
      </c>
      <c r="AH133" s="28"/>
      <c r="AI133" s="241"/>
      <c r="AJ133" s="27">
        <v>-2661.1429600000001</v>
      </c>
      <c r="AK133" s="28"/>
      <c r="AL133" s="241"/>
      <c r="AM133" s="27">
        <v>-2661.1429600000001</v>
      </c>
      <c r="AN133" s="28"/>
      <c r="AO133" s="241"/>
      <c r="AP133" s="27">
        <v>-2661.1429600000001</v>
      </c>
      <c r="AQ133" s="28"/>
      <c r="AR133" s="241">
        <f t="shared" ca="1" si="140"/>
        <v>0</v>
      </c>
      <c r="AS133" s="27">
        <f t="shared" ca="1" si="141"/>
        <v>-12876.662960000001</v>
      </c>
      <c r="AT133" s="28">
        <f t="shared" ca="1" si="142"/>
        <v>0</v>
      </c>
      <c r="AU133" s="241">
        <f t="shared" si="144"/>
        <v>0</v>
      </c>
      <c r="AV133" s="27">
        <f t="shared" si="145"/>
        <v>-28843.520720000008</v>
      </c>
      <c r="AW133" s="28">
        <f t="shared" si="146"/>
        <v>0</v>
      </c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32">
        <f t="shared" si="94"/>
        <v>-28843.520720000008</v>
      </c>
      <c r="BL133" s="432">
        <f t="shared" si="95"/>
        <v>0</v>
      </c>
      <c r="BM133" s="432">
        <f t="shared" si="96"/>
        <v>0</v>
      </c>
      <c r="BN133" s="432">
        <f t="shared" ca="1" si="97"/>
        <v>0</v>
      </c>
    </row>
    <row r="134" spans="1:66" s="29" customFormat="1" hidden="1" outlineLevel="1" x14ac:dyDescent="0.3">
      <c r="A134" s="95" t="s">
        <v>158</v>
      </c>
      <c r="B134" s="2"/>
      <c r="C134" s="24"/>
      <c r="D134" s="55" t="s">
        <v>145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40"/>
        <v>0</v>
      </c>
      <c r="AS134" s="27">
        <f t="shared" ca="1" si="141"/>
        <v>0</v>
      </c>
      <c r="AT134" s="28">
        <f t="shared" ca="1" si="142"/>
        <v>0</v>
      </c>
      <c r="AU134" s="241">
        <f t="shared" si="144"/>
        <v>0</v>
      </c>
      <c r="AV134" s="27">
        <f t="shared" si="145"/>
        <v>0</v>
      </c>
      <c r="AW134" s="28">
        <f t="shared" si="146"/>
        <v>0</v>
      </c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32">
        <f t="shared" si="94"/>
        <v>0</v>
      </c>
      <c r="BL134" s="432">
        <f t="shared" si="95"/>
        <v>0</v>
      </c>
      <c r="BM134" s="432">
        <f t="shared" si="96"/>
        <v>0</v>
      </c>
      <c r="BN134" s="432">
        <f t="shared" ca="1" si="97"/>
        <v>0</v>
      </c>
    </row>
    <row r="135" spans="1:66" s="29" customFormat="1" hidden="1" outlineLevel="1" x14ac:dyDescent="0.3">
      <c r="A135" s="95" t="s">
        <v>159</v>
      </c>
      <c r="B135" s="2"/>
      <c r="C135" s="24"/>
      <c r="D135" s="55" t="s">
        <v>145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40"/>
        <v>0</v>
      </c>
      <c r="AS135" s="27">
        <f t="shared" ca="1" si="141"/>
        <v>0</v>
      </c>
      <c r="AT135" s="28">
        <f t="shared" ca="1" si="142"/>
        <v>0</v>
      </c>
      <c r="AU135" s="241">
        <f t="shared" si="144"/>
        <v>0</v>
      </c>
      <c r="AV135" s="27">
        <f t="shared" si="145"/>
        <v>0</v>
      </c>
      <c r="AW135" s="28">
        <f t="shared" si="146"/>
        <v>0</v>
      </c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32">
        <f t="shared" si="94"/>
        <v>0</v>
      </c>
      <c r="BL135" s="432">
        <f t="shared" si="95"/>
        <v>0</v>
      </c>
      <c r="BM135" s="432">
        <f t="shared" si="96"/>
        <v>0</v>
      </c>
      <c r="BN135" s="432">
        <f t="shared" ca="1" si="97"/>
        <v>0</v>
      </c>
    </row>
    <row r="136" spans="1:66" s="29" customFormat="1" hidden="1" outlineLevel="1" x14ac:dyDescent="0.3">
      <c r="A136" s="95" t="s">
        <v>160</v>
      </c>
      <c r="B136" s="2"/>
      <c r="C136" s="24"/>
      <c r="D136" s="55" t="s">
        <v>145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40"/>
        <v>0</v>
      </c>
      <c r="AS136" s="27">
        <f t="shared" ca="1" si="141"/>
        <v>0</v>
      </c>
      <c r="AT136" s="28">
        <f t="shared" ca="1" si="142"/>
        <v>0</v>
      </c>
      <c r="AU136" s="241">
        <f t="shared" si="144"/>
        <v>0</v>
      </c>
      <c r="AV136" s="27">
        <f t="shared" si="145"/>
        <v>0</v>
      </c>
      <c r="AW136" s="28">
        <f t="shared" si="146"/>
        <v>0</v>
      </c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32">
        <f t="shared" ref="BK136:BK199" si="159">SUM(I136,L136,O136,R136,U136,X136,AA136,AD136,AG136,AJ136,AM136,AP136)</f>
        <v>0</v>
      </c>
      <c r="BL136" s="432">
        <f t="shared" ref="BL136:BL199" si="160">BK136-AV136</f>
        <v>0</v>
      </c>
      <c r="BM136" s="432">
        <f t="shared" ref="BM136:BM199" si="161">SUM(J136,M136,P136,S136,V136)</f>
        <v>0</v>
      </c>
      <c r="BN136" s="432">
        <f t="shared" ref="BN136:BN199" ca="1" si="162">BM136-AT136</f>
        <v>0</v>
      </c>
    </row>
    <row r="137" spans="1:66" s="29" customFormat="1" hidden="1" outlineLevel="1" x14ac:dyDescent="0.3">
      <c r="A137" s="95" t="s">
        <v>161</v>
      </c>
      <c r="B137" s="2"/>
      <c r="C137" s="24"/>
      <c r="D137" s="55" t="s">
        <v>145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40"/>
        <v>0</v>
      </c>
      <c r="AS137" s="27">
        <f t="shared" ca="1" si="141"/>
        <v>0</v>
      </c>
      <c r="AT137" s="28">
        <f t="shared" ca="1" si="142"/>
        <v>0</v>
      </c>
      <c r="AU137" s="241">
        <f t="shared" si="144"/>
        <v>0</v>
      </c>
      <c r="AV137" s="27">
        <f t="shared" si="145"/>
        <v>0</v>
      </c>
      <c r="AW137" s="28">
        <f t="shared" si="146"/>
        <v>0</v>
      </c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32">
        <f t="shared" si="159"/>
        <v>0</v>
      </c>
      <c r="BL137" s="432">
        <f t="shared" si="160"/>
        <v>0</v>
      </c>
      <c r="BM137" s="432">
        <f t="shared" si="161"/>
        <v>0</v>
      </c>
      <c r="BN137" s="432">
        <f t="shared" ca="1" si="162"/>
        <v>0</v>
      </c>
    </row>
    <row r="138" spans="1:66" s="29" customFormat="1" hidden="1" outlineLevel="1" x14ac:dyDescent="0.3">
      <c r="A138" s="95" t="s">
        <v>162</v>
      </c>
      <c r="B138" s="2"/>
      <c r="C138" s="24"/>
      <c r="D138" s="55" t="s">
        <v>145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40"/>
        <v>0</v>
      </c>
      <c r="AS138" s="27">
        <f t="shared" ca="1" si="141"/>
        <v>0</v>
      </c>
      <c r="AT138" s="28">
        <f t="shared" ca="1" si="142"/>
        <v>0</v>
      </c>
      <c r="AU138" s="241">
        <f t="shared" si="144"/>
        <v>0</v>
      </c>
      <c r="AV138" s="27">
        <f t="shared" si="145"/>
        <v>0</v>
      </c>
      <c r="AW138" s="28">
        <f t="shared" si="146"/>
        <v>0</v>
      </c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32">
        <f t="shared" si="159"/>
        <v>0</v>
      </c>
      <c r="BL138" s="432">
        <f t="shared" si="160"/>
        <v>0</v>
      </c>
      <c r="BM138" s="432">
        <f t="shared" si="161"/>
        <v>0</v>
      </c>
      <c r="BN138" s="432">
        <f t="shared" ca="1" si="162"/>
        <v>0</v>
      </c>
    </row>
    <row r="139" spans="1:66" s="29" customFormat="1" hidden="1" outlineLevel="1" x14ac:dyDescent="0.3">
      <c r="A139" s="95" t="s">
        <v>163</v>
      </c>
      <c r="B139" s="2"/>
      <c r="C139" s="24"/>
      <c r="D139" s="55" t="s">
        <v>145</v>
      </c>
      <c r="E139" s="87"/>
      <c r="F139" s="56"/>
      <c r="G139" s="33"/>
      <c r="H139" s="241"/>
      <c r="I139" s="27">
        <v>0</v>
      </c>
      <c r="J139" s="28"/>
      <c r="K139" s="241"/>
      <c r="L139" s="27">
        <v>0</v>
      </c>
      <c r="M139" s="28"/>
      <c r="N139" s="241"/>
      <c r="O139" s="27">
        <v>0</v>
      </c>
      <c r="P139" s="28"/>
      <c r="Q139" s="241"/>
      <c r="R139" s="27">
        <v>0</v>
      </c>
      <c r="S139" s="28"/>
      <c r="T139" s="241"/>
      <c r="U139" s="27">
        <v>0</v>
      </c>
      <c r="V139" s="28"/>
      <c r="W139" s="241"/>
      <c r="X139" s="27">
        <v>0</v>
      </c>
      <c r="Y139" s="28"/>
      <c r="Z139" s="241"/>
      <c r="AA139" s="27">
        <v>0</v>
      </c>
      <c r="AB139" s="28"/>
      <c r="AC139" s="241"/>
      <c r="AD139" s="27">
        <v>0</v>
      </c>
      <c r="AE139" s="28"/>
      <c r="AF139" s="241"/>
      <c r="AG139" s="27">
        <v>0</v>
      </c>
      <c r="AH139" s="28"/>
      <c r="AI139" s="241"/>
      <c r="AJ139" s="27">
        <v>0</v>
      </c>
      <c r="AK139" s="28"/>
      <c r="AL139" s="241"/>
      <c r="AM139" s="27">
        <v>0</v>
      </c>
      <c r="AN139" s="28"/>
      <c r="AO139" s="241"/>
      <c r="AP139" s="27">
        <v>0</v>
      </c>
      <c r="AQ139" s="28"/>
      <c r="AR139" s="241">
        <f t="shared" ref="AR139:AR170" ca="1" si="163">SUMIFS($H139:$AO139,$H$5:$AO$5,"&lt;"&amp;MONTH(TODAY()),$H$6:$AO$6,"REAL 25")</f>
        <v>0</v>
      </c>
      <c r="AS139" s="27">
        <f t="shared" ref="AS139:AS170" ca="1" si="164">SUMIFS($I139:$AP139,$I$5:$AP$5,"&lt;"&amp;MONTH(TODAY()),$I$6:$AP$6,"ORÇADO ")</f>
        <v>0</v>
      </c>
      <c r="AT139" s="28">
        <f t="shared" ref="AT139:AT170" ca="1" si="165">SUMIFS($J139:$AQ139,$J$5:$AQ$5,"&lt;"&amp;MONTH(TODAY()),$J$6:$AQ$6,"REAL 26")</f>
        <v>0</v>
      </c>
      <c r="AU139" s="241">
        <f t="shared" si="144"/>
        <v>0</v>
      </c>
      <c r="AV139" s="27">
        <f t="shared" si="145"/>
        <v>0</v>
      </c>
      <c r="AW139" s="28">
        <f t="shared" si="146"/>
        <v>0</v>
      </c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32">
        <f t="shared" si="159"/>
        <v>0</v>
      </c>
      <c r="BL139" s="432">
        <f t="shared" si="160"/>
        <v>0</v>
      </c>
      <c r="BM139" s="432">
        <f t="shared" si="161"/>
        <v>0</v>
      </c>
      <c r="BN139" s="432">
        <f t="shared" ca="1" si="162"/>
        <v>0</v>
      </c>
    </row>
    <row r="140" spans="1:66" s="29" customFormat="1" hidden="1" outlineLevel="1" x14ac:dyDescent="0.3">
      <c r="A140" s="95" t="s">
        <v>164</v>
      </c>
      <c r="B140" s="2"/>
      <c r="C140" s="24"/>
      <c r="D140" s="55" t="s">
        <v>145</v>
      </c>
      <c r="E140" s="87"/>
      <c r="F140" s="56"/>
      <c r="G140" s="33"/>
      <c r="H140" s="241"/>
      <c r="I140" s="27">
        <v>-7754.24</v>
      </c>
      <c r="J140" s="28"/>
      <c r="K140" s="241"/>
      <c r="L140" s="27">
        <v>-7754.24</v>
      </c>
      <c r="M140" s="28"/>
      <c r="N140" s="241"/>
      <c r="O140" s="27">
        <v>-7754.24</v>
      </c>
      <c r="P140" s="28"/>
      <c r="Q140" s="241"/>
      <c r="R140" s="27">
        <v>-7754.24</v>
      </c>
      <c r="S140" s="28"/>
      <c r="T140" s="241"/>
      <c r="U140" s="27">
        <v>-7754.24</v>
      </c>
      <c r="V140" s="28"/>
      <c r="W140" s="241"/>
      <c r="X140" s="27">
        <v>-8079.9180799999986</v>
      </c>
      <c r="Y140" s="28"/>
      <c r="Z140" s="241"/>
      <c r="AA140" s="27">
        <v>-8079.9180799999986</v>
      </c>
      <c r="AB140" s="28"/>
      <c r="AC140" s="241"/>
      <c r="AD140" s="27">
        <v>-8079.9180799999986</v>
      </c>
      <c r="AE140" s="28"/>
      <c r="AF140" s="241"/>
      <c r="AG140" s="27">
        <v>-8079.9180799999986</v>
      </c>
      <c r="AH140" s="28"/>
      <c r="AI140" s="241"/>
      <c r="AJ140" s="27">
        <v>-8079.9180799999986</v>
      </c>
      <c r="AK140" s="28"/>
      <c r="AL140" s="241"/>
      <c r="AM140" s="27">
        <v>-8079.9180799999986</v>
      </c>
      <c r="AN140" s="28"/>
      <c r="AO140" s="241"/>
      <c r="AP140" s="27">
        <v>-8079.9180799999986</v>
      </c>
      <c r="AQ140" s="28"/>
      <c r="AR140" s="241">
        <f t="shared" ca="1" si="163"/>
        <v>0</v>
      </c>
      <c r="AS140" s="27">
        <f t="shared" ca="1" si="164"/>
        <v>-46851.118079999993</v>
      </c>
      <c r="AT140" s="28">
        <f t="shared" ca="1" si="165"/>
        <v>0</v>
      </c>
      <c r="AU140" s="241">
        <f t="shared" ref="AU140:AU171" si="166">SUM(H140,K140,N140,Q140,T140,W140,Z140,AC140,AF140,AI140,AL140,AO140)</f>
        <v>0</v>
      </c>
      <c r="AV140" s="27">
        <f t="shared" ref="AV140:AV171" si="167">SUM(I140,L140,O140,R140,U140,X140,AA140,AD140,AG140,AJ140,AM140,AP140)</f>
        <v>-95330.62655999999</v>
      </c>
      <c r="AW140" s="28">
        <f t="shared" ref="AW140:AW171" si="168">SUM(J140,M140,P140,S140,V140,Y140,AB140,AE140,AH140,AK140,AN140,AQ140)</f>
        <v>0</v>
      </c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32">
        <f t="shared" si="159"/>
        <v>-95330.62655999999</v>
      </c>
      <c r="BL140" s="432">
        <f t="shared" si="160"/>
        <v>0</v>
      </c>
      <c r="BM140" s="432">
        <f t="shared" si="161"/>
        <v>0</v>
      </c>
      <c r="BN140" s="432">
        <f t="shared" ca="1" si="162"/>
        <v>0</v>
      </c>
    </row>
    <row r="141" spans="1:66" s="29" customFormat="1" hidden="1" outlineLevel="1" x14ac:dyDescent="0.3">
      <c r="A141" s="95" t="s">
        <v>165</v>
      </c>
      <c r="B141" s="2"/>
      <c r="C141" s="24"/>
      <c r="D141" s="55" t="s">
        <v>145</v>
      </c>
      <c r="E141" s="87"/>
      <c r="F141" s="56"/>
      <c r="G141" s="33"/>
      <c r="H141" s="241"/>
      <c r="I141" s="27">
        <v>-2229.34</v>
      </c>
      <c r="J141" s="28"/>
      <c r="K141" s="241"/>
      <c r="L141" s="27">
        <v>-2229.34</v>
      </c>
      <c r="M141" s="28"/>
      <c r="N141" s="241"/>
      <c r="O141" s="27">
        <v>-2229.34</v>
      </c>
      <c r="P141" s="28"/>
      <c r="Q141" s="241"/>
      <c r="R141" s="27">
        <v>-2229.34</v>
      </c>
      <c r="S141" s="28"/>
      <c r="T141" s="241"/>
      <c r="U141" s="27">
        <v>-2229.34</v>
      </c>
      <c r="V141" s="28"/>
      <c r="W141" s="241"/>
      <c r="X141" s="27">
        <v>-2322.97228</v>
      </c>
      <c r="Y141" s="28"/>
      <c r="Z141" s="241"/>
      <c r="AA141" s="27">
        <v>-2322.97228</v>
      </c>
      <c r="AB141" s="28"/>
      <c r="AC141" s="241"/>
      <c r="AD141" s="27">
        <v>-2322.97228</v>
      </c>
      <c r="AE141" s="28"/>
      <c r="AF141" s="241"/>
      <c r="AG141" s="27">
        <v>-2322.97228</v>
      </c>
      <c r="AH141" s="28"/>
      <c r="AI141" s="241"/>
      <c r="AJ141" s="27">
        <v>-2322.97228</v>
      </c>
      <c r="AK141" s="28"/>
      <c r="AL141" s="241"/>
      <c r="AM141" s="27">
        <v>-2322.97228</v>
      </c>
      <c r="AN141" s="28"/>
      <c r="AO141" s="241"/>
      <c r="AP141" s="27">
        <v>-2322.97228</v>
      </c>
      <c r="AQ141" s="28"/>
      <c r="AR141" s="241">
        <f t="shared" ca="1" si="163"/>
        <v>0</v>
      </c>
      <c r="AS141" s="27">
        <f t="shared" ca="1" si="164"/>
        <v>-13469.672280000001</v>
      </c>
      <c r="AT141" s="28">
        <f t="shared" ca="1" si="165"/>
        <v>0</v>
      </c>
      <c r="AU141" s="241">
        <f t="shared" si="166"/>
        <v>0</v>
      </c>
      <c r="AV141" s="27">
        <f t="shared" si="167"/>
        <v>-27407.50596000001</v>
      </c>
      <c r="AW141" s="28">
        <f t="shared" si="168"/>
        <v>0</v>
      </c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32">
        <f t="shared" si="159"/>
        <v>-27407.50596000001</v>
      </c>
      <c r="BL141" s="432">
        <f t="shared" si="160"/>
        <v>0</v>
      </c>
      <c r="BM141" s="432">
        <f t="shared" si="161"/>
        <v>0</v>
      </c>
      <c r="BN141" s="432">
        <f t="shared" ca="1" si="162"/>
        <v>0</v>
      </c>
    </row>
    <row r="142" spans="1:66" s="29" customFormat="1" hidden="1" outlineLevel="1" x14ac:dyDescent="0.3">
      <c r="A142" s="95" t="s">
        <v>166</v>
      </c>
      <c r="B142" s="2"/>
      <c r="C142" s="24"/>
      <c r="D142" s="55" t="s">
        <v>145</v>
      </c>
      <c r="E142" s="87"/>
      <c r="F142" s="56"/>
      <c r="G142" s="33"/>
      <c r="H142" s="241"/>
      <c r="I142" s="27">
        <v>-2563.75</v>
      </c>
      <c r="J142" s="28"/>
      <c r="K142" s="241"/>
      <c r="L142" s="27">
        <v>-2563.75</v>
      </c>
      <c r="M142" s="28"/>
      <c r="N142" s="241"/>
      <c r="O142" s="27">
        <v>-2563.75</v>
      </c>
      <c r="P142" s="28"/>
      <c r="Q142" s="241"/>
      <c r="R142" s="27">
        <v>-2563.75</v>
      </c>
      <c r="S142" s="28"/>
      <c r="T142" s="241"/>
      <c r="U142" s="27">
        <v>-2563.75</v>
      </c>
      <c r="V142" s="28"/>
      <c r="W142" s="241"/>
      <c r="X142" s="27">
        <v>-2671.4274999999998</v>
      </c>
      <c r="Y142" s="28"/>
      <c r="Z142" s="241"/>
      <c r="AA142" s="27">
        <v>-2671.4274999999998</v>
      </c>
      <c r="AB142" s="28"/>
      <c r="AC142" s="241"/>
      <c r="AD142" s="27">
        <v>-2671.4274999999998</v>
      </c>
      <c r="AE142" s="28"/>
      <c r="AF142" s="241"/>
      <c r="AG142" s="27">
        <v>-2671.4274999999998</v>
      </c>
      <c r="AH142" s="28"/>
      <c r="AI142" s="241"/>
      <c r="AJ142" s="27">
        <v>-2671.4274999999998</v>
      </c>
      <c r="AK142" s="28"/>
      <c r="AL142" s="241"/>
      <c r="AM142" s="27">
        <v>-2671.4274999999998</v>
      </c>
      <c r="AN142" s="28"/>
      <c r="AO142" s="241"/>
      <c r="AP142" s="27">
        <v>-2671.4274999999998</v>
      </c>
      <c r="AQ142" s="28"/>
      <c r="AR142" s="241">
        <f t="shared" ca="1" si="163"/>
        <v>0</v>
      </c>
      <c r="AS142" s="27">
        <f t="shared" ca="1" si="164"/>
        <v>-15490.1775</v>
      </c>
      <c r="AT142" s="28">
        <f t="shared" ca="1" si="165"/>
        <v>0</v>
      </c>
      <c r="AU142" s="241">
        <f t="shared" si="166"/>
        <v>0</v>
      </c>
      <c r="AV142" s="27">
        <f t="shared" si="167"/>
        <v>-31518.742499999993</v>
      </c>
      <c r="AW142" s="28">
        <f t="shared" si="168"/>
        <v>0</v>
      </c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32">
        <f t="shared" si="159"/>
        <v>-31518.742499999993</v>
      </c>
      <c r="BL142" s="432">
        <f t="shared" si="160"/>
        <v>0</v>
      </c>
      <c r="BM142" s="432">
        <f t="shared" si="161"/>
        <v>0</v>
      </c>
      <c r="BN142" s="432">
        <f t="shared" ca="1" si="162"/>
        <v>0</v>
      </c>
    </row>
    <row r="143" spans="1:66" s="29" customFormat="1" hidden="1" outlineLevel="1" x14ac:dyDescent="0.3">
      <c r="A143" s="95" t="s">
        <v>167</v>
      </c>
      <c r="B143" s="2"/>
      <c r="C143" s="24"/>
      <c r="D143" s="55" t="s">
        <v>145</v>
      </c>
      <c r="E143" s="87"/>
      <c r="F143" s="56"/>
      <c r="G143" s="33"/>
      <c r="H143" s="241"/>
      <c r="I143" s="27">
        <v>0</v>
      </c>
      <c r="J143" s="28"/>
      <c r="K143" s="241"/>
      <c r="L143" s="27">
        <v>0</v>
      </c>
      <c r="M143" s="28"/>
      <c r="N143" s="241"/>
      <c r="O143" s="27">
        <v>0</v>
      </c>
      <c r="P143" s="28"/>
      <c r="Q143" s="241"/>
      <c r="R143" s="27">
        <v>0</v>
      </c>
      <c r="S143" s="28"/>
      <c r="T143" s="241"/>
      <c r="U143" s="27">
        <v>0</v>
      </c>
      <c r="V143" s="28"/>
      <c r="W143" s="241"/>
      <c r="X143" s="27">
        <v>0</v>
      </c>
      <c r="Y143" s="28"/>
      <c r="Z143" s="241"/>
      <c r="AA143" s="27">
        <v>0</v>
      </c>
      <c r="AB143" s="28"/>
      <c r="AC143" s="241"/>
      <c r="AD143" s="27">
        <v>0</v>
      </c>
      <c r="AE143" s="28"/>
      <c r="AF143" s="241"/>
      <c r="AG143" s="27">
        <v>0</v>
      </c>
      <c r="AH143" s="28"/>
      <c r="AI143" s="241"/>
      <c r="AJ143" s="27">
        <v>0</v>
      </c>
      <c r="AK143" s="28"/>
      <c r="AL143" s="241"/>
      <c r="AM143" s="27">
        <v>0</v>
      </c>
      <c r="AN143" s="28"/>
      <c r="AO143" s="241"/>
      <c r="AP143" s="27">
        <v>0</v>
      </c>
      <c r="AQ143" s="28"/>
      <c r="AR143" s="241">
        <f t="shared" ca="1" si="163"/>
        <v>0</v>
      </c>
      <c r="AS143" s="27">
        <f t="shared" ca="1" si="164"/>
        <v>0</v>
      </c>
      <c r="AT143" s="28">
        <f t="shared" ca="1" si="165"/>
        <v>0</v>
      </c>
      <c r="AU143" s="241">
        <f t="shared" si="166"/>
        <v>0</v>
      </c>
      <c r="AV143" s="27">
        <f t="shared" si="167"/>
        <v>0</v>
      </c>
      <c r="AW143" s="28">
        <f t="shared" si="168"/>
        <v>0</v>
      </c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32">
        <f t="shared" si="159"/>
        <v>0</v>
      </c>
      <c r="BL143" s="432">
        <f t="shared" si="160"/>
        <v>0</v>
      </c>
      <c r="BM143" s="432">
        <f t="shared" si="161"/>
        <v>0</v>
      </c>
      <c r="BN143" s="432">
        <f t="shared" ca="1" si="162"/>
        <v>0</v>
      </c>
    </row>
    <row r="144" spans="1:66" s="29" customFormat="1" hidden="1" outlineLevel="1" x14ac:dyDescent="0.3">
      <c r="A144" s="95" t="s">
        <v>168</v>
      </c>
      <c r="B144" s="2"/>
      <c r="C144" s="24"/>
      <c r="D144" s="55" t="s">
        <v>145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63"/>
        <v>0</v>
      </c>
      <c r="AS144" s="27">
        <f t="shared" ca="1" si="164"/>
        <v>0</v>
      </c>
      <c r="AT144" s="28">
        <f t="shared" ca="1" si="165"/>
        <v>0</v>
      </c>
      <c r="AU144" s="241">
        <f t="shared" si="166"/>
        <v>0</v>
      </c>
      <c r="AV144" s="27">
        <f t="shared" si="167"/>
        <v>0</v>
      </c>
      <c r="AW144" s="28">
        <f t="shared" si="168"/>
        <v>0</v>
      </c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32">
        <f t="shared" si="159"/>
        <v>0</v>
      </c>
      <c r="BL144" s="432">
        <f t="shared" si="160"/>
        <v>0</v>
      </c>
      <c r="BM144" s="432">
        <f t="shared" si="161"/>
        <v>0</v>
      </c>
      <c r="BN144" s="432">
        <f t="shared" ca="1" si="162"/>
        <v>0</v>
      </c>
    </row>
    <row r="145" spans="1:66" s="29" customFormat="1" hidden="1" outlineLevel="1" x14ac:dyDescent="0.3">
      <c r="A145" s="95" t="s">
        <v>169</v>
      </c>
      <c r="B145" s="2"/>
      <c r="C145" s="24"/>
      <c r="D145" s="55" t="s">
        <v>145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63"/>
        <v>0</v>
      </c>
      <c r="AS145" s="27">
        <f t="shared" ca="1" si="164"/>
        <v>0</v>
      </c>
      <c r="AT145" s="28">
        <f t="shared" ca="1" si="165"/>
        <v>0</v>
      </c>
      <c r="AU145" s="241">
        <f t="shared" si="166"/>
        <v>0</v>
      </c>
      <c r="AV145" s="27">
        <f t="shared" si="167"/>
        <v>0</v>
      </c>
      <c r="AW145" s="28">
        <f t="shared" si="168"/>
        <v>0</v>
      </c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32">
        <f t="shared" si="159"/>
        <v>0</v>
      </c>
      <c r="BL145" s="432">
        <f t="shared" si="160"/>
        <v>0</v>
      </c>
      <c r="BM145" s="432">
        <f t="shared" si="161"/>
        <v>0</v>
      </c>
      <c r="BN145" s="432">
        <f t="shared" ca="1" si="162"/>
        <v>0</v>
      </c>
    </row>
    <row r="146" spans="1:66" s="29" customFormat="1" hidden="1" outlineLevel="1" x14ac:dyDescent="0.3">
      <c r="A146" s="95" t="s">
        <v>170</v>
      </c>
      <c r="B146" s="2"/>
      <c r="C146" s="24"/>
      <c r="D146" s="55" t="s">
        <v>145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63"/>
        <v>0</v>
      </c>
      <c r="AS146" s="27">
        <f t="shared" ca="1" si="164"/>
        <v>0</v>
      </c>
      <c r="AT146" s="28">
        <f t="shared" ca="1" si="165"/>
        <v>0</v>
      </c>
      <c r="AU146" s="241">
        <f t="shared" si="166"/>
        <v>0</v>
      </c>
      <c r="AV146" s="27">
        <f t="shared" si="167"/>
        <v>0</v>
      </c>
      <c r="AW146" s="28">
        <f t="shared" si="168"/>
        <v>0</v>
      </c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32">
        <f t="shared" si="159"/>
        <v>0</v>
      </c>
      <c r="BL146" s="432">
        <f t="shared" si="160"/>
        <v>0</v>
      </c>
      <c r="BM146" s="432">
        <f t="shared" si="161"/>
        <v>0</v>
      </c>
      <c r="BN146" s="432">
        <f t="shared" ca="1" si="162"/>
        <v>0</v>
      </c>
    </row>
    <row r="147" spans="1:66" s="29" customFormat="1" hidden="1" outlineLevel="1" x14ac:dyDescent="0.3">
      <c r="A147" s="95" t="s">
        <v>171</v>
      </c>
      <c r="B147" s="2"/>
      <c r="C147" s="24"/>
      <c r="D147" s="55" t="s">
        <v>145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63"/>
        <v>0</v>
      </c>
      <c r="AS147" s="27">
        <f t="shared" ca="1" si="164"/>
        <v>0</v>
      </c>
      <c r="AT147" s="28">
        <f t="shared" ca="1" si="165"/>
        <v>0</v>
      </c>
      <c r="AU147" s="241">
        <f t="shared" si="166"/>
        <v>0</v>
      </c>
      <c r="AV147" s="27">
        <f t="shared" si="167"/>
        <v>0</v>
      </c>
      <c r="AW147" s="28">
        <f t="shared" si="168"/>
        <v>0</v>
      </c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32">
        <f t="shared" si="159"/>
        <v>0</v>
      </c>
      <c r="BL147" s="432">
        <f t="shared" si="160"/>
        <v>0</v>
      </c>
      <c r="BM147" s="432">
        <f t="shared" si="161"/>
        <v>0</v>
      </c>
      <c r="BN147" s="432">
        <f t="shared" ca="1" si="162"/>
        <v>0</v>
      </c>
    </row>
    <row r="148" spans="1:66" s="29" customFormat="1" hidden="1" outlineLevel="1" x14ac:dyDescent="0.3">
      <c r="A148" s="95" t="s">
        <v>172</v>
      </c>
      <c r="B148" s="2"/>
      <c r="C148" s="24"/>
      <c r="D148" s="55" t="s">
        <v>145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63"/>
        <v>0</v>
      </c>
      <c r="AS148" s="27">
        <f t="shared" ca="1" si="164"/>
        <v>0</v>
      </c>
      <c r="AT148" s="28">
        <f t="shared" ca="1" si="165"/>
        <v>0</v>
      </c>
      <c r="AU148" s="241">
        <f t="shared" si="166"/>
        <v>0</v>
      </c>
      <c r="AV148" s="27">
        <f t="shared" si="167"/>
        <v>0</v>
      </c>
      <c r="AW148" s="28">
        <f t="shared" si="168"/>
        <v>0</v>
      </c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32">
        <f t="shared" si="159"/>
        <v>0</v>
      </c>
      <c r="BL148" s="432">
        <f t="shared" si="160"/>
        <v>0</v>
      </c>
      <c r="BM148" s="432">
        <f t="shared" si="161"/>
        <v>0</v>
      </c>
      <c r="BN148" s="432">
        <f t="shared" ca="1" si="162"/>
        <v>0</v>
      </c>
    </row>
    <row r="149" spans="1:66" s="29" customFormat="1" hidden="1" outlineLevel="1" x14ac:dyDescent="0.3">
      <c r="A149" s="95" t="s">
        <v>173</v>
      </c>
      <c r="B149" s="2"/>
      <c r="C149" s="24"/>
      <c r="D149" s="55" t="s">
        <v>145</v>
      </c>
      <c r="E149" s="87"/>
      <c r="F149" s="56"/>
      <c r="G149" s="33"/>
      <c r="H149" s="241"/>
      <c r="I149" s="27">
        <v>-2148.2800000000002</v>
      </c>
      <c r="J149" s="28"/>
      <c r="K149" s="241"/>
      <c r="L149" s="27">
        <v>-2148.2800000000002</v>
      </c>
      <c r="M149" s="28"/>
      <c r="N149" s="241"/>
      <c r="O149" s="27">
        <v>-2148.2800000000002</v>
      </c>
      <c r="P149" s="28"/>
      <c r="Q149" s="241"/>
      <c r="R149" s="27">
        <v>-2148.2800000000002</v>
      </c>
      <c r="S149" s="28"/>
      <c r="T149" s="241"/>
      <c r="U149" s="27">
        <v>-2148.2800000000002</v>
      </c>
      <c r="V149" s="28"/>
      <c r="W149" s="241"/>
      <c r="X149" s="27">
        <v>-2238.50776</v>
      </c>
      <c r="Y149" s="28"/>
      <c r="Z149" s="241"/>
      <c r="AA149" s="27">
        <v>-2238.50776</v>
      </c>
      <c r="AB149" s="28"/>
      <c r="AC149" s="241"/>
      <c r="AD149" s="27">
        <v>-2238.50776</v>
      </c>
      <c r="AE149" s="28"/>
      <c r="AF149" s="241"/>
      <c r="AG149" s="27">
        <v>-2238.50776</v>
      </c>
      <c r="AH149" s="28"/>
      <c r="AI149" s="241"/>
      <c r="AJ149" s="27">
        <v>-2238.50776</v>
      </c>
      <c r="AK149" s="28"/>
      <c r="AL149" s="241"/>
      <c r="AM149" s="27">
        <v>-2238.50776</v>
      </c>
      <c r="AN149" s="28"/>
      <c r="AO149" s="241"/>
      <c r="AP149" s="27">
        <v>-2238.50776</v>
      </c>
      <c r="AQ149" s="28"/>
      <c r="AR149" s="241">
        <f t="shared" ca="1" si="163"/>
        <v>0</v>
      </c>
      <c r="AS149" s="27">
        <f t="shared" ca="1" si="164"/>
        <v>-12979.907760000002</v>
      </c>
      <c r="AT149" s="28">
        <f t="shared" ca="1" si="165"/>
        <v>0</v>
      </c>
      <c r="AU149" s="241">
        <f t="shared" si="166"/>
        <v>0</v>
      </c>
      <c r="AV149" s="27">
        <f t="shared" si="167"/>
        <v>-26410.954320000004</v>
      </c>
      <c r="AW149" s="28">
        <f t="shared" si="168"/>
        <v>0</v>
      </c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32">
        <f t="shared" si="159"/>
        <v>-26410.954320000004</v>
      </c>
      <c r="BL149" s="432">
        <f t="shared" si="160"/>
        <v>0</v>
      </c>
      <c r="BM149" s="432">
        <f t="shared" si="161"/>
        <v>0</v>
      </c>
      <c r="BN149" s="432">
        <f t="shared" ca="1" si="162"/>
        <v>0</v>
      </c>
    </row>
    <row r="150" spans="1:66" s="29" customFormat="1" hidden="1" outlineLevel="1" x14ac:dyDescent="0.3">
      <c r="A150" s="95" t="s">
        <v>174</v>
      </c>
      <c r="B150" s="2"/>
      <c r="C150" s="24"/>
      <c r="D150" s="55" t="s">
        <v>145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63"/>
        <v>0</v>
      </c>
      <c r="AS150" s="27">
        <f t="shared" ca="1" si="164"/>
        <v>0</v>
      </c>
      <c r="AT150" s="28">
        <f t="shared" ca="1" si="165"/>
        <v>0</v>
      </c>
      <c r="AU150" s="241">
        <f t="shared" si="166"/>
        <v>0</v>
      </c>
      <c r="AV150" s="27">
        <f t="shared" si="167"/>
        <v>0</v>
      </c>
      <c r="AW150" s="28">
        <f t="shared" si="168"/>
        <v>0</v>
      </c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32">
        <f t="shared" si="159"/>
        <v>0</v>
      </c>
      <c r="BL150" s="432">
        <f t="shared" si="160"/>
        <v>0</v>
      </c>
      <c r="BM150" s="432">
        <f t="shared" si="161"/>
        <v>0</v>
      </c>
      <c r="BN150" s="432">
        <f t="shared" ca="1" si="162"/>
        <v>0</v>
      </c>
    </row>
    <row r="151" spans="1:66" s="29" customFormat="1" hidden="1" outlineLevel="1" x14ac:dyDescent="0.3">
      <c r="A151" s="95" t="s">
        <v>175</v>
      </c>
      <c r="B151" s="2"/>
      <c r="C151" s="24"/>
      <c r="D151" s="55" t="s">
        <v>145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63"/>
        <v>0</v>
      </c>
      <c r="AS151" s="27">
        <f t="shared" ca="1" si="164"/>
        <v>0</v>
      </c>
      <c r="AT151" s="28">
        <f t="shared" ca="1" si="165"/>
        <v>0</v>
      </c>
      <c r="AU151" s="241">
        <f t="shared" si="166"/>
        <v>0</v>
      </c>
      <c r="AV151" s="27">
        <f t="shared" si="167"/>
        <v>0</v>
      </c>
      <c r="AW151" s="28">
        <f t="shared" si="168"/>
        <v>0</v>
      </c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32">
        <f t="shared" si="159"/>
        <v>0</v>
      </c>
      <c r="BL151" s="432">
        <f t="shared" si="160"/>
        <v>0</v>
      </c>
      <c r="BM151" s="432">
        <f t="shared" si="161"/>
        <v>0</v>
      </c>
      <c r="BN151" s="432">
        <f t="shared" ca="1" si="162"/>
        <v>0</v>
      </c>
    </row>
    <row r="152" spans="1:66" s="29" customFormat="1" hidden="1" outlineLevel="1" x14ac:dyDescent="0.3">
      <c r="A152" s="95" t="s">
        <v>176</v>
      </c>
      <c r="B152" s="2"/>
      <c r="C152" s="24"/>
      <c r="D152" s="55" t="s">
        <v>145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63"/>
        <v>0</v>
      </c>
      <c r="AS152" s="27">
        <f t="shared" ca="1" si="164"/>
        <v>0</v>
      </c>
      <c r="AT152" s="28">
        <f t="shared" ca="1" si="165"/>
        <v>0</v>
      </c>
      <c r="AU152" s="241">
        <f t="shared" si="166"/>
        <v>0</v>
      </c>
      <c r="AV152" s="27">
        <f t="shared" si="167"/>
        <v>0</v>
      </c>
      <c r="AW152" s="28">
        <f t="shared" si="168"/>
        <v>0</v>
      </c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32">
        <f t="shared" si="159"/>
        <v>0</v>
      </c>
      <c r="BL152" s="432">
        <f t="shared" si="160"/>
        <v>0</v>
      </c>
      <c r="BM152" s="432">
        <f t="shared" si="161"/>
        <v>0</v>
      </c>
      <c r="BN152" s="432">
        <f t="shared" ca="1" si="162"/>
        <v>0</v>
      </c>
    </row>
    <row r="153" spans="1:66" s="29" customFormat="1" hidden="1" outlineLevel="1" x14ac:dyDescent="0.3">
      <c r="A153" s="95" t="s">
        <v>177</v>
      </c>
      <c r="B153" s="2"/>
      <c r="C153" s="24"/>
      <c r="D153" s="55" t="s">
        <v>145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63"/>
        <v>0</v>
      </c>
      <c r="AS153" s="27">
        <f t="shared" ca="1" si="164"/>
        <v>0</v>
      </c>
      <c r="AT153" s="28">
        <f t="shared" ca="1" si="165"/>
        <v>0</v>
      </c>
      <c r="AU153" s="241">
        <f t="shared" si="166"/>
        <v>0</v>
      </c>
      <c r="AV153" s="27">
        <f t="shared" si="167"/>
        <v>0</v>
      </c>
      <c r="AW153" s="28">
        <f t="shared" si="168"/>
        <v>0</v>
      </c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32">
        <f t="shared" si="159"/>
        <v>0</v>
      </c>
      <c r="BL153" s="432">
        <f t="shared" si="160"/>
        <v>0</v>
      </c>
      <c r="BM153" s="432">
        <f t="shared" si="161"/>
        <v>0</v>
      </c>
      <c r="BN153" s="432">
        <f t="shared" ca="1" si="162"/>
        <v>0</v>
      </c>
    </row>
    <row r="154" spans="1:66" s="29" customFormat="1" hidden="1" outlineLevel="1" x14ac:dyDescent="0.3">
      <c r="A154" s="95" t="s">
        <v>178</v>
      </c>
      <c r="B154" s="2"/>
      <c r="C154" s="24"/>
      <c r="D154" s="55" t="s">
        <v>145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63"/>
        <v>0</v>
      </c>
      <c r="AS154" s="27">
        <f t="shared" ca="1" si="164"/>
        <v>0</v>
      </c>
      <c r="AT154" s="28">
        <f t="shared" ca="1" si="165"/>
        <v>0</v>
      </c>
      <c r="AU154" s="241">
        <f t="shared" si="166"/>
        <v>0</v>
      </c>
      <c r="AV154" s="27">
        <f t="shared" si="167"/>
        <v>0</v>
      </c>
      <c r="AW154" s="28">
        <f t="shared" si="168"/>
        <v>0</v>
      </c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32">
        <f t="shared" si="159"/>
        <v>0</v>
      </c>
      <c r="BL154" s="432">
        <f t="shared" si="160"/>
        <v>0</v>
      </c>
      <c r="BM154" s="432">
        <f t="shared" si="161"/>
        <v>0</v>
      </c>
      <c r="BN154" s="432">
        <f t="shared" ca="1" si="162"/>
        <v>0</v>
      </c>
    </row>
    <row r="155" spans="1:66" s="29" customFormat="1" hidden="1" outlineLevel="1" x14ac:dyDescent="0.3">
      <c r="A155" s="95" t="s">
        <v>179</v>
      </c>
      <c r="B155" s="2"/>
      <c r="C155" s="24"/>
      <c r="D155" s="55" t="s">
        <v>145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63"/>
        <v>0</v>
      </c>
      <c r="AS155" s="27">
        <f t="shared" ca="1" si="164"/>
        <v>0</v>
      </c>
      <c r="AT155" s="28">
        <f t="shared" ca="1" si="165"/>
        <v>0</v>
      </c>
      <c r="AU155" s="241">
        <f t="shared" si="166"/>
        <v>0</v>
      </c>
      <c r="AV155" s="27">
        <f t="shared" si="167"/>
        <v>0</v>
      </c>
      <c r="AW155" s="28">
        <f t="shared" si="168"/>
        <v>0</v>
      </c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32">
        <f t="shared" si="159"/>
        <v>0</v>
      </c>
      <c r="BL155" s="432">
        <f t="shared" si="160"/>
        <v>0</v>
      </c>
      <c r="BM155" s="432">
        <f t="shared" si="161"/>
        <v>0</v>
      </c>
      <c r="BN155" s="432">
        <f t="shared" ca="1" si="162"/>
        <v>0</v>
      </c>
    </row>
    <row r="156" spans="1:66" s="29" customFormat="1" hidden="1" outlineLevel="1" x14ac:dyDescent="0.3">
      <c r="A156" s="95" t="s">
        <v>180</v>
      </c>
      <c r="B156" s="2"/>
      <c r="C156" s="24"/>
      <c r="D156" s="55" t="s">
        <v>145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63"/>
        <v>0</v>
      </c>
      <c r="AS156" s="27">
        <f t="shared" ca="1" si="164"/>
        <v>0</v>
      </c>
      <c r="AT156" s="28">
        <f t="shared" ca="1" si="165"/>
        <v>0</v>
      </c>
      <c r="AU156" s="241">
        <f t="shared" si="166"/>
        <v>0</v>
      </c>
      <c r="AV156" s="27">
        <f t="shared" si="167"/>
        <v>0</v>
      </c>
      <c r="AW156" s="28">
        <f t="shared" si="168"/>
        <v>0</v>
      </c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32">
        <f t="shared" si="159"/>
        <v>0</v>
      </c>
      <c r="BL156" s="432">
        <f t="shared" si="160"/>
        <v>0</v>
      </c>
      <c r="BM156" s="432">
        <f t="shared" si="161"/>
        <v>0</v>
      </c>
      <c r="BN156" s="432">
        <f t="shared" ca="1" si="162"/>
        <v>0</v>
      </c>
    </row>
    <row r="157" spans="1:66" s="29" customFormat="1" hidden="1" outlineLevel="1" x14ac:dyDescent="0.3">
      <c r="A157" s="95" t="s">
        <v>181</v>
      </c>
      <c r="B157" s="2"/>
      <c r="C157" s="24"/>
      <c r="D157" s="55" t="s">
        <v>145</v>
      </c>
      <c r="E157" s="87"/>
      <c r="F157" s="56"/>
      <c r="G157" s="33"/>
      <c r="H157" s="241"/>
      <c r="I157" s="27">
        <v>-3738.8</v>
      </c>
      <c r="J157" s="28"/>
      <c r="K157" s="241"/>
      <c r="L157" s="27">
        <v>-3738.8</v>
      </c>
      <c r="M157" s="28"/>
      <c r="N157" s="241"/>
      <c r="O157" s="27">
        <v>-3738.8</v>
      </c>
      <c r="P157" s="28"/>
      <c r="Q157" s="241"/>
      <c r="R157" s="27">
        <v>-3738.8</v>
      </c>
      <c r="S157" s="28"/>
      <c r="T157" s="241"/>
      <c r="U157" s="27">
        <v>-3738.8</v>
      </c>
      <c r="V157" s="28"/>
      <c r="W157" s="241"/>
      <c r="X157" s="27">
        <v>-3895.8296</v>
      </c>
      <c r="Y157" s="28"/>
      <c r="Z157" s="241"/>
      <c r="AA157" s="27">
        <v>-3895.8296</v>
      </c>
      <c r="AB157" s="28"/>
      <c r="AC157" s="241"/>
      <c r="AD157" s="27">
        <v>-3895.8296</v>
      </c>
      <c r="AE157" s="28"/>
      <c r="AF157" s="241"/>
      <c r="AG157" s="27">
        <v>-3895.8296</v>
      </c>
      <c r="AH157" s="28"/>
      <c r="AI157" s="241"/>
      <c r="AJ157" s="27">
        <v>-3895.8296</v>
      </c>
      <c r="AK157" s="28"/>
      <c r="AL157" s="241"/>
      <c r="AM157" s="27">
        <v>-3895.8296</v>
      </c>
      <c r="AN157" s="28"/>
      <c r="AO157" s="241"/>
      <c r="AP157" s="27">
        <v>-3895.8296</v>
      </c>
      <c r="AQ157" s="28"/>
      <c r="AR157" s="241">
        <f t="shared" ca="1" si="163"/>
        <v>0</v>
      </c>
      <c r="AS157" s="27">
        <f t="shared" ca="1" si="164"/>
        <v>-22589.829600000001</v>
      </c>
      <c r="AT157" s="28">
        <f t="shared" ca="1" si="165"/>
        <v>0</v>
      </c>
      <c r="AU157" s="241">
        <f t="shared" si="166"/>
        <v>0</v>
      </c>
      <c r="AV157" s="27">
        <f t="shared" si="167"/>
        <v>-45964.807199999996</v>
      </c>
      <c r="AW157" s="28">
        <f t="shared" si="168"/>
        <v>0</v>
      </c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32">
        <f t="shared" si="159"/>
        <v>-45964.807199999996</v>
      </c>
      <c r="BL157" s="432">
        <f t="shared" si="160"/>
        <v>0</v>
      </c>
      <c r="BM157" s="432">
        <f t="shared" si="161"/>
        <v>0</v>
      </c>
      <c r="BN157" s="432">
        <f t="shared" ca="1" si="162"/>
        <v>0</v>
      </c>
    </row>
    <row r="158" spans="1:66" s="29" customFormat="1" hidden="1" outlineLevel="1" x14ac:dyDescent="0.3">
      <c r="A158" s="95" t="s">
        <v>182</v>
      </c>
      <c r="B158" s="2"/>
      <c r="C158" s="24"/>
      <c r="D158" s="55" t="s">
        <v>145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63"/>
        <v>0</v>
      </c>
      <c r="AS158" s="27">
        <f t="shared" ca="1" si="164"/>
        <v>0</v>
      </c>
      <c r="AT158" s="28">
        <f t="shared" ca="1" si="165"/>
        <v>0</v>
      </c>
      <c r="AU158" s="241">
        <f t="shared" si="166"/>
        <v>0</v>
      </c>
      <c r="AV158" s="27">
        <f t="shared" si="167"/>
        <v>0</v>
      </c>
      <c r="AW158" s="28">
        <f t="shared" si="168"/>
        <v>0</v>
      </c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32">
        <f t="shared" si="159"/>
        <v>0</v>
      </c>
      <c r="BL158" s="432">
        <f t="shared" si="160"/>
        <v>0</v>
      </c>
      <c r="BM158" s="432">
        <f t="shared" si="161"/>
        <v>0</v>
      </c>
      <c r="BN158" s="432">
        <f t="shared" ca="1" si="162"/>
        <v>0</v>
      </c>
    </row>
    <row r="159" spans="1:66" s="29" customFormat="1" hidden="1" outlineLevel="1" x14ac:dyDescent="0.3">
      <c r="A159" s="95" t="s">
        <v>183</v>
      </c>
      <c r="B159" s="2"/>
      <c r="C159" s="24"/>
      <c r="D159" s="55" t="s">
        <v>145</v>
      </c>
      <c r="E159" s="87"/>
      <c r="F159" s="56"/>
      <c r="G159" s="33"/>
      <c r="H159" s="241"/>
      <c r="I159" s="27">
        <v>-1939.85</v>
      </c>
      <c r="J159" s="28"/>
      <c r="K159" s="241"/>
      <c r="L159" s="27">
        <v>-1939.85</v>
      </c>
      <c r="M159" s="28"/>
      <c r="N159" s="241"/>
      <c r="O159" s="27">
        <v>-1939.85</v>
      </c>
      <c r="P159" s="28"/>
      <c r="Q159" s="241"/>
      <c r="R159" s="27">
        <v>-1939.85</v>
      </c>
      <c r="S159" s="28"/>
      <c r="T159" s="241"/>
      <c r="U159" s="27">
        <v>-1939.85</v>
      </c>
      <c r="V159" s="28"/>
      <c r="W159" s="241"/>
      <c r="X159" s="27">
        <v>-2021.3236999999999</v>
      </c>
      <c r="Y159" s="28"/>
      <c r="Z159" s="241"/>
      <c r="AA159" s="27">
        <v>-2021.3236999999999</v>
      </c>
      <c r="AB159" s="28"/>
      <c r="AC159" s="241"/>
      <c r="AD159" s="27">
        <v>-2021.3236999999999</v>
      </c>
      <c r="AE159" s="28"/>
      <c r="AF159" s="241"/>
      <c r="AG159" s="27">
        <v>-2021.3236999999999</v>
      </c>
      <c r="AH159" s="28"/>
      <c r="AI159" s="241"/>
      <c r="AJ159" s="27">
        <v>-2021.3236999999999</v>
      </c>
      <c r="AK159" s="28"/>
      <c r="AL159" s="241"/>
      <c r="AM159" s="27">
        <v>-2021.3236999999999</v>
      </c>
      <c r="AN159" s="28"/>
      <c r="AO159" s="241"/>
      <c r="AP159" s="27">
        <v>-2021.3236999999999</v>
      </c>
      <c r="AQ159" s="28"/>
      <c r="AR159" s="241">
        <f t="shared" ca="1" si="163"/>
        <v>0</v>
      </c>
      <c r="AS159" s="27">
        <f t="shared" ca="1" si="164"/>
        <v>-11720.573700000001</v>
      </c>
      <c r="AT159" s="28">
        <f t="shared" ca="1" si="165"/>
        <v>0</v>
      </c>
      <c r="AU159" s="241">
        <f t="shared" si="166"/>
        <v>0</v>
      </c>
      <c r="AV159" s="27">
        <f t="shared" si="167"/>
        <v>-23848.515900000006</v>
      </c>
      <c r="AW159" s="28">
        <f t="shared" si="168"/>
        <v>0</v>
      </c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32">
        <f t="shared" si="159"/>
        <v>-23848.515900000006</v>
      </c>
      <c r="BL159" s="432">
        <f t="shared" si="160"/>
        <v>0</v>
      </c>
      <c r="BM159" s="432">
        <f t="shared" si="161"/>
        <v>0</v>
      </c>
      <c r="BN159" s="432">
        <f t="shared" ca="1" si="162"/>
        <v>0</v>
      </c>
    </row>
    <row r="160" spans="1:66" s="29" customFormat="1" hidden="1" outlineLevel="1" x14ac:dyDescent="0.3">
      <c r="A160" s="95" t="s">
        <v>184</v>
      </c>
      <c r="B160" s="2"/>
      <c r="C160" s="24"/>
      <c r="D160" s="55" t="s">
        <v>145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63"/>
        <v>0</v>
      </c>
      <c r="AS160" s="27">
        <f t="shared" ca="1" si="164"/>
        <v>0</v>
      </c>
      <c r="AT160" s="28">
        <f t="shared" ca="1" si="165"/>
        <v>0</v>
      </c>
      <c r="AU160" s="241">
        <f t="shared" si="166"/>
        <v>0</v>
      </c>
      <c r="AV160" s="27">
        <f t="shared" si="167"/>
        <v>0</v>
      </c>
      <c r="AW160" s="28">
        <f t="shared" si="168"/>
        <v>0</v>
      </c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32">
        <f t="shared" si="159"/>
        <v>0</v>
      </c>
      <c r="BL160" s="432">
        <f t="shared" si="160"/>
        <v>0</v>
      </c>
      <c r="BM160" s="432">
        <f t="shared" si="161"/>
        <v>0</v>
      </c>
      <c r="BN160" s="432">
        <f t="shared" ca="1" si="162"/>
        <v>0</v>
      </c>
    </row>
    <row r="161" spans="1:66" s="29" customFormat="1" hidden="1" outlineLevel="1" x14ac:dyDescent="0.3">
      <c r="A161" s="95" t="s">
        <v>185</v>
      </c>
      <c r="B161" s="2"/>
      <c r="C161" s="24"/>
      <c r="D161" s="55" t="s">
        <v>145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63"/>
        <v>0</v>
      </c>
      <c r="AS161" s="27">
        <f t="shared" ca="1" si="164"/>
        <v>0</v>
      </c>
      <c r="AT161" s="28">
        <f t="shared" ca="1" si="165"/>
        <v>0</v>
      </c>
      <c r="AU161" s="241">
        <f t="shared" si="166"/>
        <v>0</v>
      </c>
      <c r="AV161" s="27">
        <f t="shared" si="167"/>
        <v>0</v>
      </c>
      <c r="AW161" s="28">
        <f t="shared" si="168"/>
        <v>0</v>
      </c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32">
        <f t="shared" si="159"/>
        <v>0</v>
      </c>
      <c r="BL161" s="432">
        <f t="shared" si="160"/>
        <v>0</v>
      </c>
      <c r="BM161" s="432">
        <f t="shared" si="161"/>
        <v>0</v>
      </c>
      <c r="BN161" s="432">
        <f t="shared" ca="1" si="162"/>
        <v>0</v>
      </c>
    </row>
    <row r="162" spans="1:66" s="29" customFormat="1" hidden="1" outlineLevel="1" x14ac:dyDescent="0.3">
      <c r="A162" s="95" t="s">
        <v>186</v>
      </c>
      <c r="B162" s="2"/>
      <c r="C162" s="24"/>
      <c r="D162" s="55" t="s">
        <v>145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63"/>
        <v>0</v>
      </c>
      <c r="AS162" s="27">
        <f t="shared" ca="1" si="164"/>
        <v>0</v>
      </c>
      <c r="AT162" s="28">
        <f t="shared" ca="1" si="165"/>
        <v>0</v>
      </c>
      <c r="AU162" s="241">
        <f t="shared" si="166"/>
        <v>0</v>
      </c>
      <c r="AV162" s="27">
        <f t="shared" si="167"/>
        <v>0</v>
      </c>
      <c r="AW162" s="28">
        <f t="shared" si="168"/>
        <v>0</v>
      </c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32">
        <f t="shared" si="159"/>
        <v>0</v>
      </c>
      <c r="BL162" s="432">
        <f t="shared" si="160"/>
        <v>0</v>
      </c>
      <c r="BM162" s="432">
        <f t="shared" si="161"/>
        <v>0</v>
      </c>
      <c r="BN162" s="432">
        <f t="shared" ca="1" si="162"/>
        <v>0</v>
      </c>
    </row>
    <row r="163" spans="1:66" s="29" customFormat="1" hidden="1" outlineLevel="1" x14ac:dyDescent="0.3">
      <c r="A163" s="95" t="s">
        <v>187</v>
      </c>
      <c r="B163" s="2"/>
      <c r="C163" s="24"/>
      <c r="D163" s="55" t="s">
        <v>145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63"/>
        <v>0</v>
      </c>
      <c r="AS163" s="27">
        <f t="shared" ca="1" si="164"/>
        <v>0</v>
      </c>
      <c r="AT163" s="28">
        <f t="shared" ca="1" si="165"/>
        <v>0</v>
      </c>
      <c r="AU163" s="241">
        <f t="shared" si="166"/>
        <v>0</v>
      </c>
      <c r="AV163" s="27">
        <f t="shared" si="167"/>
        <v>0</v>
      </c>
      <c r="AW163" s="28">
        <f t="shared" si="168"/>
        <v>0</v>
      </c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32">
        <f t="shared" si="159"/>
        <v>0</v>
      </c>
      <c r="BL163" s="432">
        <f t="shared" si="160"/>
        <v>0</v>
      </c>
      <c r="BM163" s="432">
        <f t="shared" si="161"/>
        <v>0</v>
      </c>
      <c r="BN163" s="432">
        <f t="shared" ca="1" si="162"/>
        <v>0</v>
      </c>
    </row>
    <row r="164" spans="1:66" s="29" customFormat="1" hidden="1" outlineLevel="1" x14ac:dyDescent="0.3">
      <c r="A164" s="95" t="s">
        <v>188</v>
      </c>
      <c r="B164" s="2"/>
      <c r="C164" s="24"/>
      <c r="D164" s="55" t="s">
        <v>145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63"/>
        <v>0</v>
      </c>
      <c r="AS164" s="27">
        <f t="shared" ca="1" si="164"/>
        <v>0</v>
      </c>
      <c r="AT164" s="28">
        <f t="shared" ca="1" si="165"/>
        <v>0</v>
      </c>
      <c r="AU164" s="241">
        <f t="shared" si="166"/>
        <v>0</v>
      </c>
      <c r="AV164" s="27">
        <f t="shared" si="167"/>
        <v>0</v>
      </c>
      <c r="AW164" s="28">
        <f t="shared" si="168"/>
        <v>0</v>
      </c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32">
        <f t="shared" si="159"/>
        <v>0</v>
      </c>
      <c r="BL164" s="432">
        <f t="shared" si="160"/>
        <v>0</v>
      </c>
      <c r="BM164" s="432">
        <f t="shared" si="161"/>
        <v>0</v>
      </c>
      <c r="BN164" s="432">
        <f t="shared" ca="1" si="162"/>
        <v>0</v>
      </c>
    </row>
    <row r="165" spans="1:66" s="29" customFormat="1" hidden="1" outlineLevel="1" x14ac:dyDescent="0.3">
      <c r="A165" s="95" t="s">
        <v>189</v>
      </c>
      <c r="B165" s="2"/>
      <c r="C165" s="24"/>
      <c r="D165" s="55" t="s">
        <v>145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63"/>
        <v>0</v>
      </c>
      <c r="AS165" s="27">
        <f t="shared" ca="1" si="164"/>
        <v>0</v>
      </c>
      <c r="AT165" s="28">
        <f t="shared" ca="1" si="165"/>
        <v>0</v>
      </c>
      <c r="AU165" s="241">
        <f t="shared" si="166"/>
        <v>0</v>
      </c>
      <c r="AV165" s="27">
        <f t="shared" si="167"/>
        <v>0</v>
      </c>
      <c r="AW165" s="28">
        <f t="shared" si="168"/>
        <v>0</v>
      </c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32">
        <f t="shared" si="159"/>
        <v>0</v>
      </c>
      <c r="BL165" s="432">
        <f t="shared" si="160"/>
        <v>0</v>
      </c>
      <c r="BM165" s="432">
        <f t="shared" si="161"/>
        <v>0</v>
      </c>
      <c r="BN165" s="432">
        <f t="shared" ca="1" si="162"/>
        <v>0</v>
      </c>
    </row>
    <row r="166" spans="1:66" s="29" customFormat="1" hidden="1" outlineLevel="1" x14ac:dyDescent="0.3">
      <c r="A166" s="95" t="s">
        <v>190</v>
      </c>
      <c r="B166" s="2"/>
      <c r="C166" s="24"/>
      <c r="D166" s="55" t="s">
        <v>145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63"/>
        <v>0</v>
      </c>
      <c r="AS166" s="27">
        <f t="shared" ca="1" si="164"/>
        <v>0</v>
      </c>
      <c r="AT166" s="28">
        <f t="shared" ca="1" si="165"/>
        <v>0</v>
      </c>
      <c r="AU166" s="241">
        <f t="shared" si="166"/>
        <v>0</v>
      </c>
      <c r="AV166" s="27">
        <f t="shared" si="167"/>
        <v>0</v>
      </c>
      <c r="AW166" s="28">
        <f t="shared" si="168"/>
        <v>0</v>
      </c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32">
        <f t="shared" si="159"/>
        <v>0</v>
      </c>
      <c r="BL166" s="432">
        <f t="shared" si="160"/>
        <v>0</v>
      </c>
      <c r="BM166" s="432">
        <f t="shared" si="161"/>
        <v>0</v>
      </c>
      <c r="BN166" s="432">
        <f t="shared" ca="1" si="162"/>
        <v>0</v>
      </c>
    </row>
    <row r="167" spans="1:66" s="29" customFormat="1" hidden="1" outlineLevel="1" x14ac:dyDescent="0.3">
      <c r="A167" s="95" t="s">
        <v>191</v>
      </c>
      <c r="B167" s="2"/>
      <c r="C167" s="24"/>
      <c r="D167" s="55" t="s">
        <v>145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63"/>
        <v>0</v>
      </c>
      <c r="AS167" s="27">
        <f t="shared" ca="1" si="164"/>
        <v>0</v>
      </c>
      <c r="AT167" s="28">
        <f t="shared" ca="1" si="165"/>
        <v>0</v>
      </c>
      <c r="AU167" s="241">
        <f t="shared" si="166"/>
        <v>0</v>
      </c>
      <c r="AV167" s="27">
        <f t="shared" si="167"/>
        <v>0</v>
      </c>
      <c r="AW167" s="28">
        <f t="shared" si="168"/>
        <v>0</v>
      </c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32">
        <f t="shared" si="159"/>
        <v>0</v>
      </c>
      <c r="BL167" s="432">
        <f t="shared" si="160"/>
        <v>0</v>
      </c>
      <c r="BM167" s="432">
        <f t="shared" si="161"/>
        <v>0</v>
      </c>
      <c r="BN167" s="432">
        <f t="shared" ca="1" si="162"/>
        <v>0</v>
      </c>
    </row>
    <row r="168" spans="1:66" s="29" customFormat="1" hidden="1" outlineLevel="1" x14ac:dyDescent="0.3">
      <c r="A168" s="95" t="s">
        <v>192</v>
      </c>
      <c r="B168" s="2"/>
      <c r="C168" s="24"/>
      <c r="D168" s="55" t="s">
        <v>145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63"/>
        <v>0</v>
      </c>
      <c r="AS168" s="27">
        <f t="shared" ca="1" si="164"/>
        <v>0</v>
      </c>
      <c r="AT168" s="28">
        <f t="shared" ca="1" si="165"/>
        <v>0</v>
      </c>
      <c r="AU168" s="241">
        <f t="shared" si="166"/>
        <v>0</v>
      </c>
      <c r="AV168" s="27">
        <f t="shared" si="167"/>
        <v>0</v>
      </c>
      <c r="AW168" s="28">
        <f t="shared" si="168"/>
        <v>0</v>
      </c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32">
        <f t="shared" si="159"/>
        <v>0</v>
      </c>
      <c r="BL168" s="432">
        <f t="shared" si="160"/>
        <v>0</v>
      </c>
      <c r="BM168" s="432">
        <f t="shared" si="161"/>
        <v>0</v>
      </c>
      <c r="BN168" s="432">
        <f t="shared" ca="1" si="162"/>
        <v>0</v>
      </c>
    </row>
    <row r="169" spans="1:66" s="29" customFormat="1" hidden="1" outlineLevel="1" x14ac:dyDescent="0.3">
      <c r="A169" s="95" t="s">
        <v>193</v>
      </c>
      <c r="B169" s="2"/>
      <c r="C169" s="24"/>
      <c r="D169" s="55" t="s">
        <v>145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63"/>
        <v>0</v>
      </c>
      <c r="AS169" s="27">
        <f t="shared" ca="1" si="164"/>
        <v>0</v>
      </c>
      <c r="AT169" s="28">
        <f t="shared" ca="1" si="165"/>
        <v>0</v>
      </c>
      <c r="AU169" s="241">
        <f t="shared" si="166"/>
        <v>0</v>
      </c>
      <c r="AV169" s="27">
        <f t="shared" si="167"/>
        <v>0</v>
      </c>
      <c r="AW169" s="28">
        <f t="shared" si="168"/>
        <v>0</v>
      </c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32">
        <f t="shared" si="159"/>
        <v>0</v>
      </c>
      <c r="BL169" s="432">
        <f t="shared" si="160"/>
        <v>0</v>
      </c>
      <c r="BM169" s="432">
        <f t="shared" si="161"/>
        <v>0</v>
      </c>
      <c r="BN169" s="432">
        <f t="shared" ca="1" si="162"/>
        <v>0</v>
      </c>
    </row>
    <row r="170" spans="1:66" s="29" customFormat="1" hidden="1" outlineLevel="1" x14ac:dyDescent="0.3">
      <c r="A170" s="95" t="s">
        <v>194</v>
      </c>
      <c r="B170" s="2"/>
      <c r="C170" s="24"/>
      <c r="D170" s="55" t="s">
        <v>145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63"/>
        <v>0</v>
      </c>
      <c r="AS170" s="27">
        <f t="shared" ca="1" si="164"/>
        <v>0</v>
      </c>
      <c r="AT170" s="28">
        <f t="shared" ca="1" si="165"/>
        <v>0</v>
      </c>
      <c r="AU170" s="241">
        <f t="shared" si="166"/>
        <v>0</v>
      </c>
      <c r="AV170" s="27">
        <f t="shared" si="167"/>
        <v>0</v>
      </c>
      <c r="AW170" s="28">
        <f t="shared" si="168"/>
        <v>0</v>
      </c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32">
        <f t="shared" si="159"/>
        <v>0</v>
      </c>
      <c r="BL170" s="432">
        <f t="shared" si="160"/>
        <v>0</v>
      </c>
      <c r="BM170" s="432">
        <f t="shared" si="161"/>
        <v>0</v>
      </c>
      <c r="BN170" s="432">
        <f t="shared" ca="1" si="162"/>
        <v>0</v>
      </c>
    </row>
    <row r="171" spans="1:66" s="29" customFormat="1" hidden="1" outlineLevel="1" x14ac:dyDescent="0.3">
      <c r="A171" s="95" t="s">
        <v>195</v>
      </c>
      <c r="B171" s="2"/>
      <c r="C171" s="24"/>
      <c r="D171" s="55" t="s">
        <v>145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69">SUMIFS($H171:$AO171,$H$5:$AO$5,"&lt;"&amp;MONTH(TODAY()),$H$6:$AO$6,"REAL 25")</f>
        <v>0</v>
      </c>
      <c r="AS171" s="27">
        <f t="shared" ref="AS171:AS202" ca="1" si="170">SUMIFS($I171:$AP171,$I$5:$AP$5,"&lt;"&amp;MONTH(TODAY()),$I$6:$AP$6,"ORÇADO ")</f>
        <v>0</v>
      </c>
      <c r="AT171" s="28">
        <f t="shared" ref="AT171:AT202" ca="1" si="171">SUMIFS($J171:$AQ171,$J$5:$AQ$5,"&lt;"&amp;MONTH(TODAY()),$J$6:$AQ$6,"REAL 26")</f>
        <v>0</v>
      </c>
      <c r="AU171" s="241">
        <f t="shared" si="166"/>
        <v>0</v>
      </c>
      <c r="AV171" s="27">
        <f t="shared" si="167"/>
        <v>0</v>
      </c>
      <c r="AW171" s="28">
        <f t="shared" si="168"/>
        <v>0</v>
      </c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32">
        <f t="shared" si="159"/>
        <v>0</v>
      </c>
      <c r="BL171" s="432">
        <f t="shared" si="160"/>
        <v>0</v>
      </c>
      <c r="BM171" s="432">
        <f t="shared" si="161"/>
        <v>0</v>
      </c>
      <c r="BN171" s="432">
        <f t="shared" ca="1" si="162"/>
        <v>0</v>
      </c>
    </row>
    <row r="172" spans="1:66" s="29" customFormat="1" hidden="1" outlineLevel="1" x14ac:dyDescent="0.3">
      <c r="A172" s="95" t="s">
        <v>196</v>
      </c>
      <c r="B172" s="2"/>
      <c r="C172" s="24"/>
      <c r="D172" s="55" t="s">
        <v>145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69"/>
        <v>0</v>
      </c>
      <c r="AS172" s="27">
        <f t="shared" ca="1" si="170"/>
        <v>0</v>
      </c>
      <c r="AT172" s="28">
        <f t="shared" ca="1" si="171"/>
        <v>0</v>
      </c>
      <c r="AU172" s="241">
        <f t="shared" ref="AU172:AU178" si="172">SUM(H172,K172,N172,Q172,T172,W172,Z172,AC172,AF172,AI172,AL172,AO172)</f>
        <v>0</v>
      </c>
      <c r="AV172" s="27">
        <f t="shared" ref="AV172:AV178" si="173">SUM(I172,L172,O172,R172,U172,X172,AA172,AD172,AG172,AJ172,AM172,AP172)</f>
        <v>0</v>
      </c>
      <c r="AW172" s="28">
        <f t="shared" ref="AW172:AW178" si="174">SUM(J172,M172,P172,S172,V172,Y172,AB172,AE172,AH172,AK172,AN172,AQ172)</f>
        <v>0</v>
      </c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32">
        <f t="shared" si="159"/>
        <v>0</v>
      </c>
      <c r="BL172" s="432">
        <f t="shared" si="160"/>
        <v>0</v>
      </c>
      <c r="BM172" s="432">
        <f t="shared" si="161"/>
        <v>0</v>
      </c>
      <c r="BN172" s="432">
        <f t="shared" ca="1" si="162"/>
        <v>0</v>
      </c>
    </row>
    <row r="173" spans="1:66" s="29" customFormat="1" hidden="1" outlineLevel="1" x14ac:dyDescent="0.3">
      <c r="A173" s="95" t="s">
        <v>197</v>
      </c>
      <c r="B173" s="2"/>
      <c r="C173" s="24"/>
      <c r="D173" s="55" t="s">
        <v>145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69"/>
        <v>0</v>
      </c>
      <c r="AS173" s="27">
        <f t="shared" ca="1" si="170"/>
        <v>0</v>
      </c>
      <c r="AT173" s="28">
        <f t="shared" ca="1" si="171"/>
        <v>0</v>
      </c>
      <c r="AU173" s="241">
        <f t="shared" si="172"/>
        <v>0</v>
      </c>
      <c r="AV173" s="27">
        <f t="shared" si="173"/>
        <v>0</v>
      </c>
      <c r="AW173" s="28">
        <f t="shared" si="174"/>
        <v>0</v>
      </c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32">
        <f t="shared" si="159"/>
        <v>0</v>
      </c>
      <c r="BL173" s="432">
        <f t="shared" si="160"/>
        <v>0</v>
      </c>
      <c r="BM173" s="432">
        <f t="shared" si="161"/>
        <v>0</v>
      </c>
      <c r="BN173" s="432">
        <f t="shared" ca="1" si="162"/>
        <v>0</v>
      </c>
    </row>
    <row r="174" spans="1:66" s="29" customFormat="1" hidden="1" outlineLevel="1" x14ac:dyDescent="0.3">
      <c r="A174" s="95" t="s">
        <v>198</v>
      </c>
      <c r="B174" s="2"/>
      <c r="C174" s="24"/>
      <c r="D174" s="55" t="s">
        <v>145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69"/>
        <v>0</v>
      </c>
      <c r="AS174" s="27">
        <f t="shared" ca="1" si="170"/>
        <v>0</v>
      </c>
      <c r="AT174" s="28">
        <f t="shared" ca="1" si="171"/>
        <v>0</v>
      </c>
      <c r="AU174" s="241">
        <f t="shared" si="172"/>
        <v>0</v>
      </c>
      <c r="AV174" s="27">
        <f t="shared" si="173"/>
        <v>0</v>
      </c>
      <c r="AW174" s="28">
        <f t="shared" si="174"/>
        <v>0</v>
      </c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32">
        <f t="shared" si="159"/>
        <v>0</v>
      </c>
      <c r="BL174" s="432">
        <f t="shared" si="160"/>
        <v>0</v>
      </c>
      <c r="BM174" s="432">
        <f t="shared" si="161"/>
        <v>0</v>
      </c>
      <c r="BN174" s="432">
        <f t="shared" ca="1" si="162"/>
        <v>0</v>
      </c>
    </row>
    <row r="175" spans="1:66" s="29" customFormat="1" hidden="1" outlineLevel="1" x14ac:dyDescent="0.3">
      <c r="A175" s="95" t="s">
        <v>199</v>
      </c>
      <c r="B175" s="2"/>
      <c r="C175" s="24"/>
      <c r="D175" s="55" t="s">
        <v>145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69"/>
        <v>0</v>
      </c>
      <c r="AS175" s="27">
        <f t="shared" ca="1" si="170"/>
        <v>0</v>
      </c>
      <c r="AT175" s="28">
        <f t="shared" ca="1" si="171"/>
        <v>0</v>
      </c>
      <c r="AU175" s="241">
        <f t="shared" si="172"/>
        <v>0</v>
      </c>
      <c r="AV175" s="27">
        <f t="shared" si="173"/>
        <v>0</v>
      </c>
      <c r="AW175" s="28">
        <f t="shared" si="174"/>
        <v>0</v>
      </c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32">
        <f t="shared" si="159"/>
        <v>0</v>
      </c>
      <c r="BL175" s="432">
        <f t="shared" si="160"/>
        <v>0</v>
      </c>
      <c r="BM175" s="432">
        <f t="shared" si="161"/>
        <v>0</v>
      </c>
      <c r="BN175" s="432">
        <f t="shared" ca="1" si="162"/>
        <v>0</v>
      </c>
    </row>
    <row r="176" spans="1:66" s="29" customFormat="1" hidden="1" outlineLevel="1" x14ac:dyDescent="0.3">
      <c r="A176" s="95" t="s">
        <v>200</v>
      </c>
      <c r="B176" s="2"/>
      <c r="C176" s="24"/>
      <c r="D176" s="55" t="s">
        <v>145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69"/>
        <v>0</v>
      </c>
      <c r="AS176" s="27">
        <f t="shared" ca="1" si="170"/>
        <v>0</v>
      </c>
      <c r="AT176" s="28">
        <f t="shared" ca="1" si="171"/>
        <v>0</v>
      </c>
      <c r="AU176" s="241">
        <f t="shared" si="172"/>
        <v>0</v>
      </c>
      <c r="AV176" s="27">
        <f t="shared" si="173"/>
        <v>0</v>
      </c>
      <c r="AW176" s="28">
        <f t="shared" si="174"/>
        <v>0</v>
      </c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32">
        <f t="shared" si="159"/>
        <v>0</v>
      </c>
      <c r="BL176" s="432">
        <f t="shared" si="160"/>
        <v>0</v>
      </c>
      <c r="BM176" s="432">
        <f t="shared" si="161"/>
        <v>0</v>
      </c>
      <c r="BN176" s="432">
        <f t="shared" ca="1" si="162"/>
        <v>0</v>
      </c>
    </row>
    <row r="177" spans="1:66" s="29" customFormat="1" hidden="1" outlineLevel="1" x14ac:dyDescent="0.3">
      <c r="A177" s="95" t="s">
        <v>201</v>
      </c>
      <c r="B177" s="2"/>
      <c r="C177" s="24"/>
      <c r="D177" s="55" t="s">
        <v>145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69"/>
        <v>0</v>
      </c>
      <c r="AS177" s="27">
        <f t="shared" ca="1" si="170"/>
        <v>0</v>
      </c>
      <c r="AT177" s="28">
        <f t="shared" ca="1" si="171"/>
        <v>0</v>
      </c>
      <c r="AU177" s="241">
        <f t="shared" si="172"/>
        <v>0</v>
      </c>
      <c r="AV177" s="27">
        <f t="shared" si="173"/>
        <v>0</v>
      </c>
      <c r="AW177" s="28">
        <f t="shared" si="174"/>
        <v>0</v>
      </c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32">
        <f t="shared" si="159"/>
        <v>0</v>
      </c>
      <c r="BL177" s="432">
        <f t="shared" si="160"/>
        <v>0</v>
      </c>
      <c r="BM177" s="432">
        <f t="shared" si="161"/>
        <v>0</v>
      </c>
      <c r="BN177" s="432">
        <f t="shared" ca="1" si="162"/>
        <v>0</v>
      </c>
    </row>
    <row r="178" spans="1:66" s="29" customFormat="1" hidden="1" outlineLevel="1" x14ac:dyDescent="0.3">
      <c r="A178" s="95"/>
      <c r="B178" s="2"/>
      <c r="C178" s="24"/>
      <c r="D178" s="55" t="s">
        <v>145</v>
      </c>
      <c r="E178" s="87"/>
      <c r="F178" s="56"/>
      <c r="G178" s="33"/>
      <c r="H178" s="241"/>
      <c r="I178" s="27">
        <v>0</v>
      </c>
      <c r="J178" s="28"/>
      <c r="K178" s="241"/>
      <c r="L178" s="27">
        <v>0</v>
      </c>
      <c r="M178" s="28"/>
      <c r="N178" s="241"/>
      <c r="O178" s="27">
        <v>0</v>
      </c>
      <c r="P178" s="28"/>
      <c r="Q178" s="241"/>
      <c r="R178" s="27">
        <v>0</v>
      </c>
      <c r="S178" s="28"/>
      <c r="T178" s="241"/>
      <c r="U178" s="27">
        <v>0</v>
      </c>
      <c r="V178" s="28"/>
      <c r="W178" s="241"/>
      <c r="X178" s="27">
        <v>0</v>
      </c>
      <c r="Y178" s="28"/>
      <c r="Z178" s="241"/>
      <c r="AA178" s="27">
        <v>0</v>
      </c>
      <c r="AB178" s="28"/>
      <c r="AC178" s="241"/>
      <c r="AD178" s="27">
        <v>0</v>
      </c>
      <c r="AE178" s="28"/>
      <c r="AF178" s="241"/>
      <c r="AG178" s="27">
        <v>0</v>
      </c>
      <c r="AH178" s="28"/>
      <c r="AI178" s="241"/>
      <c r="AJ178" s="27">
        <v>0</v>
      </c>
      <c r="AK178" s="28"/>
      <c r="AL178" s="241"/>
      <c r="AM178" s="27">
        <v>0</v>
      </c>
      <c r="AN178" s="28"/>
      <c r="AO178" s="241"/>
      <c r="AP178" s="27">
        <v>0</v>
      </c>
      <c r="AQ178" s="28"/>
      <c r="AR178" s="241">
        <f t="shared" ca="1" si="169"/>
        <v>0</v>
      </c>
      <c r="AS178" s="27">
        <f t="shared" ca="1" si="170"/>
        <v>0</v>
      </c>
      <c r="AT178" s="28">
        <f t="shared" ca="1" si="171"/>
        <v>0</v>
      </c>
      <c r="AU178" s="241">
        <f t="shared" si="172"/>
        <v>0</v>
      </c>
      <c r="AV178" s="27">
        <f t="shared" si="173"/>
        <v>0</v>
      </c>
      <c r="AW178" s="28">
        <f t="shared" si="174"/>
        <v>0</v>
      </c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32">
        <f t="shared" si="159"/>
        <v>0</v>
      </c>
      <c r="BL178" s="432">
        <f t="shared" si="160"/>
        <v>0</v>
      </c>
      <c r="BM178" s="432">
        <f t="shared" si="161"/>
        <v>0</v>
      </c>
      <c r="BN178" s="432">
        <f t="shared" ca="1" si="162"/>
        <v>0</v>
      </c>
    </row>
    <row r="179" spans="1:66" collapsed="1" x14ac:dyDescent="0.3">
      <c r="A179" s="73" t="s">
        <v>202</v>
      </c>
      <c r="C179" s="40" t="s">
        <v>37</v>
      </c>
      <c r="D179" s="40" t="s">
        <v>38</v>
      </c>
      <c r="E179" s="40" t="s">
        <v>203</v>
      </c>
      <c r="F179" s="41"/>
      <c r="G179" s="6"/>
      <c r="H179" s="252">
        <v>-45122</v>
      </c>
      <c r="I179" s="74">
        <v>-103272.334</v>
      </c>
      <c r="J179" s="76">
        <f>SUM(J180:J181)</f>
        <v>-91740</v>
      </c>
      <c r="K179" s="252">
        <v>-55983.88</v>
      </c>
      <c r="L179" s="74">
        <v>-97143.2</v>
      </c>
      <c r="M179" s="76">
        <f>SUM(M180:M181)</f>
        <v>-83917</v>
      </c>
      <c r="N179" s="252">
        <v>-55583.01</v>
      </c>
      <c r="O179" s="74">
        <v>-103443.334</v>
      </c>
      <c r="P179" s="76">
        <f>SUM(P180:P181)</f>
        <v>-136260.84</v>
      </c>
      <c r="Q179" s="252">
        <v>-72460.67</v>
      </c>
      <c r="R179" s="74">
        <v>-101276.802</v>
      </c>
      <c r="S179" s="76">
        <f>SUM(S180:S181)</f>
        <v>-106704.28</v>
      </c>
      <c r="T179" s="252">
        <v>-106597.19</v>
      </c>
      <c r="U179" s="74">
        <v>-103443.334</v>
      </c>
      <c r="V179" s="76">
        <f>SUM(V180:V181)</f>
        <v>-123127.75</v>
      </c>
      <c r="W179" s="252">
        <v>-79789.099999999991</v>
      </c>
      <c r="X179" s="74">
        <v>-101276.802</v>
      </c>
      <c r="Y179" s="76">
        <f>SUM(Y180:Y181)</f>
        <v>-109413.7</v>
      </c>
      <c r="Z179" s="252">
        <v>-99416.78</v>
      </c>
      <c r="AA179" s="74">
        <v>-103443.334</v>
      </c>
      <c r="AB179" s="76">
        <f>SUM(AB180:AB181)</f>
        <v>-16412</v>
      </c>
      <c r="AC179" s="252">
        <v>-106061.41</v>
      </c>
      <c r="AD179" s="74">
        <v>-103443.334</v>
      </c>
      <c r="AE179" s="76">
        <f>SUM(AE180:AE181)</f>
        <v>0</v>
      </c>
      <c r="AF179" s="252">
        <v>-100092.37</v>
      </c>
      <c r="AG179" s="74">
        <v>-101276.802</v>
      </c>
      <c r="AH179" s="76">
        <f>SUM(AH180:AH181)</f>
        <v>0</v>
      </c>
      <c r="AI179" s="252">
        <v>-100919.5</v>
      </c>
      <c r="AJ179" s="74">
        <v>-103443.334</v>
      </c>
      <c r="AK179" s="76">
        <f>SUM(AK180:AK181)</f>
        <v>0</v>
      </c>
      <c r="AL179" s="252">
        <v>-123165.63</v>
      </c>
      <c r="AM179" s="74">
        <v>-101276.802</v>
      </c>
      <c r="AN179" s="76">
        <f>SUM(AN180:AN181)</f>
        <v>0</v>
      </c>
      <c r="AO179" s="252">
        <v>-101464</v>
      </c>
      <c r="AP179" s="74">
        <v>-103443.334</v>
      </c>
      <c r="AQ179" s="76">
        <f>SUM(AQ180:AQ181)</f>
        <v>0</v>
      </c>
      <c r="AR179" s="252">
        <f t="shared" ca="1" si="169"/>
        <v>-415535.85</v>
      </c>
      <c r="AS179" s="74">
        <f t="shared" ca="1" si="170"/>
        <v>-609855.8060000001</v>
      </c>
      <c r="AT179" s="76">
        <f t="shared" ca="1" si="171"/>
        <v>-651163.56999999995</v>
      </c>
      <c r="AU179" s="252">
        <f t="shared" ref="AU179:BI179" si="175">SUM(AU180:AU181)</f>
        <v>-1046655.54</v>
      </c>
      <c r="AV179" s="74">
        <f t="shared" si="175"/>
        <v>-1226182.7460000003</v>
      </c>
      <c r="AW179" s="76">
        <f t="shared" si="175"/>
        <v>-667575.56999999995</v>
      </c>
      <c r="AX179" s="252">
        <f t="shared" si="175"/>
        <v>-156688.89000000001</v>
      </c>
      <c r="AY179" s="74">
        <f t="shared" si="175"/>
        <v>-303858.86800000002</v>
      </c>
      <c r="AZ179" s="76">
        <f t="shared" si="175"/>
        <v>-311917.83999999997</v>
      </c>
      <c r="BA179" s="252">
        <f t="shared" si="175"/>
        <v>-258846.95999999996</v>
      </c>
      <c r="BB179" s="74">
        <f t="shared" si="175"/>
        <v>-305996.93799999997</v>
      </c>
      <c r="BC179" s="76">
        <f t="shared" si="175"/>
        <v>-339245.73</v>
      </c>
      <c r="BD179" s="252">
        <f t="shared" si="175"/>
        <v>-305570.56</v>
      </c>
      <c r="BE179" s="74">
        <f t="shared" si="175"/>
        <v>-308163.46999999997</v>
      </c>
      <c r="BF179" s="76">
        <f t="shared" si="175"/>
        <v>-16412</v>
      </c>
      <c r="BG179" s="252">
        <f t="shared" si="175"/>
        <v>-325549.13</v>
      </c>
      <c r="BH179" s="74">
        <f t="shared" si="175"/>
        <v>-308163.46999999997</v>
      </c>
      <c r="BI179" s="76">
        <f t="shared" si="175"/>
        <v>0</v>
      </c>
      <c r="BK179" s="432">
        <f t="shared" si="159"/>
        <v>-1226182.7460000003</v>
      </c>
      <c r="BL179" s="432">
        <f t="shared" si="160"/>
        <v>0</v>
      </c>
      <c r="BM179" s="432">
        <f t="shared" si="161"/>
        <v>-541749.87</v>
      </c>
      <c r="BN179" s="432">
        <f t="shared" ca="1" si="162"/>
        <v>109413.69999999995</v>
      </c>
    </row>
    <row r="180" spans="1:66" s="29" customFormat="1" hidden="1" outlineLevel="1" x14ac:dyDescent="0.3">
      <c r="A180" s="22" t="s">
        <v>204</v>
      </c>
      <c r="B180" s="2"/>
      <c r="C180" s="24"/>
      <c r="D180" s="55"/>
      <c r="E180" s="96"/>
      <c r="F180" s="41"/>
      <c r="G180" s="33"/>
      <c r="H180" s="241">
        <v>-45122</v>
      </c>
      <c r="I180" s="27">
        <v>-103272.334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-91740</v>
      </c>
      <c r="K180" s="241">
        <v>-55983.88</v>
      </c>
      <c r="L180" s="27">
        <v>-97143.2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-83917</v>
      </c>
      <c r="N180" s="241">
        <v>-55583.01</v>
      </c>
      <c r="O180" s="27">
        <v>-103443.334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-136260.84</v>
      </c>
      <c r="Q180" s="241">
        <v>-72460.67</v>
      </c>
      <c r="R180" s="27">
        <v>-101276.802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-106704.28</v>
      </c>
      <c r="T180" s="241">
        <v>-106597.19</v>
      </c>
      <c r="U180" s="27">
        <v>-103443.334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-123127.75</v>
      </c>
      <c r="W180" s="241">
        <v>-79789.099999999991</v>
      </c>
      <c r="X180" s="27">
        <v>-101276.802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-109413.7</v>
      </c>
      <c r="Z180" s="241">
        <v>-99416.78</v>
      </c>
      <c r="AA180" s="27">
        <v>-103443.334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-16412</v>
      </c>
      <c r="AC180" s="241">
        <v>-106061.41</v>
      </c>
      <c r="AD180" s="27">
        <v>-103443.334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-100092.37</v>
      </c>
      <c r="AG180" s="27">
        <v>-101276.802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-100919.5</v>
      </c>
      <c r="AJ180" s="27">
        <v>-103443.334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-123165.63</v>
      </c>
      <c r="AM180" s="27">
        <v>-101276.802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-101464</v>
      </c>
      <c r="AP180" s="27">
        <v>-103443.334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69"/>
        <v>-415535.85</v>
      </c>
      <c r="AS180" s="27">
        <f t="shared" ca="1" si="170"/>
        <v>-609855.8060000001</v>
      </c>
      <c r="AT180" s="28">
        <f t="shared" ca="1" si="171"/>
        <v>-651163.56999999995</v>
      </c>
      <c r="AU180" s="241">
        <f t="shared" ref="AU180:AW181" si="176">SUM(H180,K180,N180,Q180,T180,W180,Z180,AC180,AF180,AI180,AL180,AO180)</f>
        <v>-1046655.54</v>
      </c>
      <c r="AV180" s="27">
        <f t="shared" si="176"/>
        <v>-1226182.7460000003</v>
      </c>
      <c r="AW180" s="28">
        <f t="shared" si="176"/>
        <v>-667575.56999999995</v>
      </c>
      <c r="AX180" s="241">
        <f t="shared" ref="AX180:AZ181" si="177">SUM(H180,K180,N180)</f>
        <v>-156688.89000000001</v>
      </c>
      <c r="AY180" s="27">
        <f t="shared" si="177"/>
        <v>-303858.86800000002</v>
      </c>
      <c r="AZ180" s="28">
        <f t="shared" si="177"/>
        <v>-311917.83999999997</v>
      </c>
      <c r="BA180" s="241">
        <f t="shared" ref="BA180:BC181" si="178">SUM(Q180,T180,W180)</f>
        <v>-258846.95999999996</v>
      </c>
      <c r="BB180" s="27">
        <f t="shared" si="178"/>
        <v>-305996.93799999997</v>
      </c>
      <c r="BC180" s="28">
        <f t="shared" si="178"/>
        <v>-339245.73</v>
      </c>
      <c r="BD180" s="241">
        <f t="shared" ref="BD180:BF181" si="179">SUM(Z180,AC180,AF180)</f>
        <v>-305570.56</v>
      </c>
      <c r="BE180" s="27">
        <f t="shared" si="179"/>
        <v>-308163.46999999997</v>
      </c>
      <c r="BF180" s="28">
        <f t="shared" si="179"/>
        <v>-16412</v>
      </c>
      <c r="BG180" s="241">
        <f t="shared" ref="BG180:BI181" si="180">SUM(AI180,AL180,AO180)</f>
        <v>-325549.13</v>
      </c>
      <c r="BH180" s="27">
        <f t="shared" si="180"/>
        <v>-308163.46999999997</v>
      </c>
      <c r="BI180" s="28">
        <f t="shared" si="180"/>
        <v>0</v>
      </c>
      <c r="BK180" s="432">
        <f t="shared" si="159"/>
        <v>-1226182.7460000003</v>
      </c>
      <c r="BL180" s="432">
        <f t="shared" si="160"/>
        <v>0</v>
      </c>
      <c r="BM180" s="432">
        <f t="shared" si="161"/>
        <v>-541749.87</v>
      </c>
      <c r="BN180" s="432">
        <f t="shared" ca="1" si="162"/>
        <v>109413.69999999995</v>
      </c>
    </row>
    <row r="181" spans="1:66" s="29" customFormat="1" hidden="1" outlineLevel="1" x14ac:dyDescent="0.3">
      <c r="A181" s="22" t="s">
        <v>205</v>
      </c>
      <c r="B181" s="2"/>
      <c r="C181" s="24"/>
      <c r="D181" s="55"/>
      <c r="E181" s="96"/>
      <c r="F181" s="41"/>
      <c r="G181" s="33"/>
      <c r="H181" s="241">
        <v>0</v>
      </c>
      <c r="I181" s="27">
        <v>0</v>
      </c>
      <c r="J181" s="28"/>
      <c r="K181" s="241">
        <v>0</v>
      </c>
      <c r="L181" s="27">
        <v>0</v>
      </c>
      <c r="M181" s="28"/>
      <c r="N181" s="241">
        <v>0</v>
      </c>
      <c r="O181" s="27">
        <v>0</v>
      </c>
      <c r="P181" s="28"/>
      <c r="Q181" s="241">
        <v>0</v>
      </c>
      <c r="R181" s="27">
        <v>0</v>
      </c>
      <c r="S181" s="28"/>
      <c r="T181" s="241">
        <v>0</v>
      </c>
      <c r="U181" s="27">
        <v>0</v>
      </c>
      <c r="V181" s="28"/>
      <c r="W181" s="241">
        <v>0</v>
      </c>
      <c r="X181" s="27">
        <v>0</v>
      </c>
      <c r="Y181" s="28"/>
      <c r="Z181" s="241">
        <v>0</v>
      </c>
      <c r="AA181" s="27">
        <v>0</v>
      </c>
      <c r="AB181" s="28"/>
      <c r="AC181" s="241">
        <v>0</v>
      </c>
      <c r="AD181" s="27">
        <v>0</v>
      </c>
      <c r="AE181" s="28"/>
      <c r="AF181" s="241">
        <v>0</v>
      </c>
      <c r="AG181" s="27">
        <v>0</v>
      </c>
      <c r="AH181" s="28"/>
      <c r="AI181" s="241">
        <v>0</v>
      </c>
      <c r="AJ181" s="27">
        <v>0</v>
      </c>
      <c r="AK181" s="28"/>
      <c r="AL181" s="241">
        <v>0</v>
      </c>
      <c r="AM181" s="27">
        <v>0</v>
      </c>
      <c r="AN181" s="28"/>
      <c r="AO181" s="241">
        <v>0</v>
      </c>
      <c r="AP181" s="27">
        <v>0</v>
      </c>
      <c r="AQ181" s="28"/>
      <c r="AR181" s="241">
        <f t="shared" ca="1" si="169"/>
        <v>0</v>
      </c>
      <c r="AS181" s="27">
        <f t="shared" ca="1" si="170"/>
        <v>0</v>
      </c>
      <c r="AT181" s="28">
        <f t="shared" ca="1" si="171"/>
        <v>0</v>
      </c>
      <c r="AU181" s="241">
        <f t="shared" si="176"/>
        <v>0</v>
      </c>
      <c r="AV181" s="27">
        <f t="shared" si="176"/>
        <v>0</v>
      </c>
      <c r="AW181" s="28">
        <f t="shared" si="176"/>
        <v>0</v>
      </c>
      <c r="AX181" s="241">
        <f t="shared" si="177"/>
        <v>0</v>
      </c>
      <c r="AY181" s="27">
        <f t="shared" si="177"/>
        <v>0</v>
      </c>
      <c r="AZ181" s="28">
        <f t="shared" si="177"/>
        <v>0</v>
      </c>
      <c r="BA181" s="241">
        <f t="shared" si="178"/>
        <v>0</v>
      </c>
      <c r="BB181" s="27">
        <f t="shared" si="178"/>
        <v>0</v>
      </c>
      <c r="BC181" s="28">
        <f t="shared" si="178"/>
        <v>0</v>
      </c>
      <c r="BD181" s="241">
        <f t="shared" si="179"/>
        <v>0</v>
      </c>
      <c r="BE181" s="27">
        <f t="shared" si="179"/>
        <v>0</v>
      </c>
      <c r="BF181" s="28">
        <f t="shared" si="179"/>
        <v>0</v>
      </c>
      <c r="BG181" s="241">
        <f t="shared" si="180"/>
        <v>0</v>
      </c>
      <c r="BH181" s="27">
        <f t="shared" si="180"/>
        <v>0</v>
      </c>
      <c r="BI181" s="28">
        <f t="shared" si="180"/>
        <v>0</v>
      </c>
      <c r="BK181" s="432">
        <f t="shared" si="159"/>
        <v>0</v>
      </c>
      <c r="BL181" s="432">
        <f t="shared" si="160"/>
        <v>0</v>
      </c>
      <c r="BM181" s="432">
        <f t="shared" si="161"/>
        <v>0</v>
      </c>
      <c r="BN181" s="432">
        <f t="shared" ca="1" si="162"/>
        <v>0</v>
      </c>
    </row>
    <row r="182" spans="1:66" collapsed="1" x14ac:dyDescent="0.3">
      <c r="A182" s="73" t="s">
        <v>206</v>
      </c>
      <c r="C182" s="40" t="s">
        <v>37</v>
      </c>
      <c r="D182" s="40" t="s">
        <v>38</v>
      </c>
      <c r="E182" s="40" t="s">
        <v>203</v>
      </c>
      <c r="F182" s="41"/>
      <c r="G182" s="47"/>
      <c r="H182" s="258">
        <f t="shared" ref="H182:AQ182" si="181">SUM(H183:H198)</f>
        <v>-20092.581098181814</v>
      </c>
      <c r="I182" s="75">
        <f t="shared" si="181"/>
        <v>-51829.012023661235</v>
      </c>
      <c r="J182" s="76">
        <f t="shared" si="181"/>
        <v>-34490.45689903637</v>
      </c>
      <c r="K182" s="258">
        <f t="shared" si="181"/>
        <v>-117481.7814621212</v>
      </c>
      <c r="L182" s="75">
        <f t="shared" si="181"/>
        <v>-51614.911686094361</v>
      </c>
      <c r="M182" s="76">
        <f t="shared" si="181"/>
        <v>-51854.145444934897</v>
      </c>
      <c r="N182" s="258">
        <f t="shared" si="181"/>
        <v>-55886.67148066665</v>
      </c>
      <c r="O182" s="75">
        <f t="shared" si="181"/>
        <v>-55218.474141535888</v>
      </c>
      <c r="P182" s="76">
        <f t="shared" si="181"/>
        <v>-61671.64012275463</v>
      </c>
      <c r="Q182" s="258">
        <f t="shared" si="181"/>
        <v>-67324.631799060604</v>
      </c>
      <c r="R182" s="75">
        <f t="shared" si="181"/>
        <v>-54699.049255670347</v>
      </c>
      <c r="S182" s="76">
        <f t="shared" si="181"/>
        <v>-51597.977349801018</v>
      </c>
      <c r="T182" s="258">
        <f t="shared" si="181"/>
        <v>-56752.19194009091</v>
      </c>
      <c r="U182" s="75">
        <f t="shared" si="181"/>
        <v>-56220.788313600358</v>
      </c>
      <c r="V182" s="76">
        <f t="shared" si="181"/>
        <v>-75100.199180648575</v>
      </c>
      <c r="W182" s="258">
        <f t="shared" si="181"/>
        <v>-63083.322250242425</v>
      </c>
      <c r="X182" s="75">
        <f t="shared" si="181"/>
        <v>-55356.774618620424</v>
      </c>
      <c r="Y182" s="76">
        <f t="shared" si="181"/>
        <v>-55873.725082928016</v>
      </c>
      <c r="Z182" s="258">
        <f t="shared" si="181"/>
        <v>-53831.762469212132</v>
      </c>
      <c r="AA182" s="75">
        <f t="shared" si="181"/>
        <v>-57666.77317548696</v>
      </c>
      <c r="AB182" s="76">
        <f t="shared" si="181"/>
        <v>-52890.516555833325</v>
      </c>
      <c r="AC182" s="258">
        <f t="shared" si="181"/>
        <v>-89080.811831696978</v>
      </c>
      <c r="AD182" s="75">
        <f t="shared" si="181"/>
        <v>-56661.968357328129</v>
      </c>
      <c r="AE182" s="76">
        <f t="shared" si="181"/>
        <v>-44377.356555833328</v>
      </c>
      <c r="AF182" s="258">
        <f t="shared" si="181"/>
        <v>-69627.781062606067</v>
      </c>
      <c r="AG182" s="75">
        <f t="shared" si="181"/>
        <v>-55898.437802525688</v>
      </c>
      <c r="AH182" s="76">
        <f t="shared" si="181"/>
        <v>-54203.316555833328</v>
      </c>
      <c r="AI182" s="258">
        <f t="shared" si="181"/>
        <v>-110767.39316600001</v>
      </c>
      <c r="AJ182" s="75">
        <f t="shared" si="181"/>
        <v>-55733.870263666198</v>
      </c>
      <c r="AK182" s="76">
        <f t="shared" si="181"/>
        <v>-44377.356555833328</v>
      </c>
      <c r="AL182" s="258">
        <f t="shared" si="181"/>
        <v>-79807.750000000015</v>
      </c>
      <c r="AM182" s="75">
        <f t="shared" si="181"/>
        <v>-56194.710430850551</v>
      </c>
      <c r="AN182" s="76">
        <f t="shared" si="181"/>
        <v>-44377.356555833328</v>
      </c>
      <c r="AO182" s="258">
        <f t="shared" si="181"/>
        <v>-96919.819999999992</v>
      </c>
      <c r="AP182" s="75">
        <f t="shared" si="181"/>
        <v>-56501.425533098169</v>
      </c>
      <c r="AQ182" s="76">
        <f t="shared" si="181"/>
        <v>-44377.356555833328</v>
      </c>
      <c r="AR182" s="258">
        <f t="shared" ca="1" si="169"/>
        <v>-380621.18003036355</v>
      </c>
      <c r="AS182" s="75">
        <f t="shared" ca="1" si="170"/>
        <v>-324939.01003918255</v>
      </c>
      <c r="AT182" s="76">
        <f t="shared" ca="1" si="171"/>
        <v>-330588.14408010349</v>
      </c>
      <c r="AU182" s="258">
        <f t="shared" ref="AU182:BI182" si="182">SUM(AU183:AU198)</f>
        <v>-880656.49855987891</v>
      </c>
      <c r="AV182" s="75">
        <f t="shared" si="182"/>
        <v>-663596.19560213841</v>
      </c>
      <c r="AW182" s="76">
        <f t="shared" si="182"/>
        <v>-615191.40341510344</v>
      </c>
      <c r="AX182" s="258">
        <f t="shared" si="182"/>
        <v>-193461.03404096965</v>
      </c>
      <c r="AY182" s="75">
        <f t="shared" si="182"/>
        <v>-158662.39785129152</v>
      </c>
      <c r="AZ182" s="76">
        <f t="shared" si="182"/>
        <v>-148016.24246672587</v>
      </c>
      <c r="BA182" s="258">
        <f t="shared" si="182"/>
        <v>-187160.14598939396</v>
      </c>
      <c r="BB182" s="75">
        <f t="shared" si="182"/>
        <v>-166276.61218789112</v>
      </c>
      <c r="BC182" s="76">
        <f t="shared" si="182"/>
        <v>-182571.90161337756</v>
      </c>
      <c r="BD182" s="258">
        <f t="shared" si="182"/>
        <v>-212540.35536351518</v>
      </c>
      <c r="BE182" s="75">
        <f t="shared" si="182"/>
        <v>-170227.17933534077</v>
      </c>
      <c r="BF182" s="76">
        <f t="shared" si="182"/>
        <v>-151471.1896675</v>
      </c>
      <c r="BG182" s="258">
        <f t="shared" si="182"/>
        <v>-287494.96316599997</v>
      </c>
      <c r="BH182" s="75">
        <f t="shared" si="182"/>
        <v>-168430.00622761497</v>
      </c>
      <c r="BI182" s="76">
        <f t="shared" si="182"/>
        <v>-133132.06966750001</v>
      </c>
      <c r="BK182" s="432">
        <f t="shared" si="159"/>
        <v>-663596.19560213818</v>
      </c>
      <c r="BL182" s="432">
        <f t="shared" si="160"/>
        <v>0</v>
      </c>
      <c r="BM182" s="432">
        <f t="shared" si="161"/>
        <v>-274714.41899717547</v>
      </c>
      <c r="BN182" s="432">
        <f t="shared" ca="1" si="162"/>
        <v>55873.725082928024</v>
      </c>
    </row>
    <row r="183" spans="1:66" s="29" customFormat="1" ht="14.7" hidden="1" customHeight="1" outlineLevel="1" x14ac:dyDescent="0.3">
      <c r="A183" s="22" t="s">
        <v>207</v>
      </c>
      <c r="B183" s="2"/>
      <c r="C183" s="444" t="s">
        <v>208</v>
      </c>
      <c r="D183" s="97" t="s">
        <v>209</v>
      </c>
      <c r="E183" s="98">
        <v>0.08</v>
      </c>
      <c r="F183" s="41"/>
      <c r="G183" s="33"/>
      <c r="H183" s="241">
        <v>-8509.7800000000007</v>
      </c>
      <c r="I183" s="27">
        <v>-10346.136067287591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-8952.11</v>
      </c>
      <c r="K183" s="241">
        <v>-10173.52</v>
      </c>
      <c r="L183" s="27">
        <v>-10346.136067287591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-13753.41</v>
      </c>
      <c r="N183" s="241">
        <v>-9275.0400000000009</v>
      </c>
      <c r="O183" s="27">
        <v>-10346.136067287591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-13609.44</v>
      </c>
      <c r="Q183" s="241">
        <v>-8709.81</v>
      </c>
      <c r="R183" s="27">
        <v>-10346.136067287591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-13003.87</v>
      </c>
      <c r="T183" s="241">
        <v>-9033.74</v>
      </c>
      <c r="U183" s="27">
        <v>-10346.136067287591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-13846.24</v>
      </c>
      <c r="W183" s="241">
        <v>-9880.5300000000007</v>
      </c>
      <c r="X183" s="27">
        <v>-10346.136067287591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-10500</v>
      </c>
      <c r="Z183" s="241">
        <v>-9876.0400000000009</v>
      </c>
      <c r="AA183" s="27">
        <v>-10346.136067287591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-10500</v>
      </c>
      <c r="AC183" s="241">
        <v>-11522.4</v>
      </c>
      <c r="AD183" s="27">
        <v>-10346.136067287591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-10500</v>
      </c>
      <c r="AF183" s="241">
        <v>-10478.94</v>
      </c>
      <c r="AG183" s="27">
        <v>-10346.136067287591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-10500</v>
      </c>
      <c r="AI183" s="241">
        <v>-13574.3</v>
      </c>
      <c r="AJ183" s="27">
        <v>-10346.136067287591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-10500</v>
      </c>
      <c r="AL183" s="241">
        <v>-17181.259999999998</v>
      </c>
      <c r="AM183" s="27">
        <v>-10346.136067287591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-10500</v>
      </c>
      <c r="AO183" s="241">
        <v>-13611.3</v>
      </c>
      <c r="AP183" s="27">
        <v>-10346.136067287591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-10500</v>
      </c>
      <c r="AR183" s="241">
        <f t="shared" ca="1" si="169"/>
        <v>-55582.42</v>
      </c>
      <c r="AS183" s="27">
        <f t="shared" ca="1" si="170"/>
        <v>-62076.816403725541</v>
      </c>
      <c r="AT183" s="28">
        <f t="shared" ca="1" si="171"/>
        <v>-73665.070000000007</v>
      </c>
      <c r="AU183" s="241">
        <f t="shared" ref="AU183:AU198" si="183">SUM(H183,K183,N183,Q183,T183,W183,Z183,AC183,AF183,AI183,AL183,AO183)</f>
        <v>-131826.66</v>
      </c>
      <c r="AV183" s="27">
        <f t="shared" ref="AV183:AV198" si="184">SUM(I183,L183,O183,R183,U183,X183,AA183,AD183,AG183,AJ183,AM183,AP183)</f>
        <v>-124153.63280745108</v>
      </c>
      <c r="AW183" s="28">
        <f t="shared" ref="AW183:AW198" si="185">SUM(J183,M183,P183,S183,V183,Y183,AB183,AE183,AH183,AK183,AN183,AQ183)</f>
        <v>-136665.07</v>
      </c>
      <c r="AX183" s="241">
        <f t="shared" ref="AX183:AX198" si="186">SUM(H183,K183,N183)</f>
        <v>-27958.340000000004</v>
      </c>
      <c r="AY183" s="27">
        <f t="shared" ref="AY183:AY198" si="187">SUM(I183,L183,O183)</f>
        <v>-31038.408201862774</v>
      </c>
      <c r="AZ183" s="28">
        <f t="shared" ref="AZ183:AZ198" si="188">SUM(J183,M183,P183)</f>
        <v>-36314.959999999999</v>
      </c>
      <c r="BA183" s="241">
        <f t="shared" ref="BA183:BA198" si="189">SUM(Q183,T183,W183)</f>
        <v>-27624.080000000002</v>
      </c>
      <c r="BB183" s="27">
        <f t="shared" ref="BB183:BB198" si="190">SUM(R183,U183,X183)</f>
        <v>-31038.408201862774</v>
      </c>
      <c r="BC183" s="28">
        <f t="shared" ref="BC183:BC198" si="191">SUM(S183,V183,Y183)</f>
        <v>-37350.11</v>
      </c>
      <c r="BD183" s="241">
        <f t="shared" ref="BD183:BD198" si="192">SUM(Z183,AC183,AF183)</f>
        <v>-31877.380000000005</v>
      </c>
      <c r="BE183" s="27">
        <f t="shared" ref="BE183:BE198" si="193">SUM(AA183,AD183,AG183)</f>
        <v>-31038.408201862774</v>
      </c>
      <c r="BF183" s="28">
        <f t="shared" ref="BF183:BF198" si="194">SUM(AB183,AE183,AH183)</f>
        <v>-31500</v>
      </c>
      <c r="BG183" s="241">
        <f t="shared" ref="BG183:BG198" si="195">SUM(AI183,AL183,AO183)</f>
        <v>-44366.86</v>
      </c>
      <c r="BH183" s="27">
        <f t="shared" ref="BH183:BH198" si="196">SUM(AJ183,AM183,AP183)</f>
        <v>-31038.408201862774</v>
      </c>
      <c r="BI183" s="28">
        <f t="shared" ref="BI183:BI198" si="197">SUM(AK183,AN183,AQ183)</f>
        <v>-31500</v>
      </c>
      <c r="BK183" s="432">
        <f t="shared" si="159"/>
        <v>-124153.63280745108</v>
      </c>
      <c r="BL183" s="432">
        <f t="shared" si="160"/>
        <v>0</v>
      </c>
      <c r="BM183" s="432">
        <f t="shared" si="161"/>
        <v>-63165.07</v>
      </c>
      <c r="BN183" s="432">
        <f t="shared" ca="1" si="162"/>
        <v>10500.000000000007</v>
      </c>
    </row>
    <row r="184" spans="1:66" s="29" customFormat="1" hidden="1" outlineLevel="1" x14ac:dyDescent="0.3">
      <c r="A184" s="22" t="s">
        <v>210</v>
      </c>
      <c r="B184" s="2"/>
      <c r="C184" s="445"/>
      <c r="D184" s="97" t="s">
        <v>211</v>
      </c>
      <c r="E184" s="98">
        <v>0.2</v>
      </c>
      <c r="F184" s="41"/>
      <c r="G184" s="33"/>
      <c r="H184" s="241">
        <v>0</v>
      </c>
      <c r="I184" s="27">
        <v>-25652.127704856161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-20608.77</v>
      </c>
      <c r="K184" s="241">
        <v>-34081.67</v>
      </c>
      <c r="L184" s="27">
        <v>-25652.127704856161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-31707.82</v>
      </c>
      <c r="N184" s="241">
        <v>-31071.8</v>
      </c>
      <c r="O184" s="27">
        <v>-25652.127704856161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-28623.85</v>
      </c>
      <c r="Q184" s="241">
        <v>-30966.58</v>
      </c>
      <c r="R184" s="27">
        <v>-25652.127704856161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-26869.74</v>
      </c>
      <c r="T184" s="241">
        <v>-30263.62</v>
      </c>
      <c r="U184" s="27">
        <v>-25652.127704856161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-30452.51</v>
      </c>
      <c r="W184" s="241">
        <v>-33100.31</v>
      </c>
      <c r="X184" s="27">
        <v>-25652.127704856161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-33000</v>
      </c>
      <c r="Z184" s="241">
        <v>-11085.2</v>
      </c>
      <c r="AA184" s="27">
        <v>-25652.127704856161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-33000</v>
      </c>
      <c r="AC184" s="241">
        <v>-40688.31</v>
      </c>
      <c r="AD184" s="27">
        <v>-25652.127704856161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-33000</v>
      </c>
      <c r="AF184" s="241">
        <v>-35040.230000000003</v>
      </c>
      <c r="AG184" s="27">
        <v>-25652.127704856161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-33000</v>
      </c>
      <c r="AI184" s="241">
        <v>-32518.080000000002</v>
      </c>
      <c r="AJ184" s="27">
        <v>-25652.127704856161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-33000</v>
      </c>
      <c r="AL184" s="241">
        <v>-31446.71</v>
      </c>
      <c r="AM184" s="27">
        <v>-25652.127704856161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-33000</v>
      </c>
      <c r="AO184" s="241">
        <v>-33628.1</v>
      </c>
      <c r="AP184" s="27">
        <v>-25652.127704856161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-33000</v>
      </c>
      <c r="AR184" s="241">
        <f t="shared" ca="1" si="169"/>
        <v>-159483.97999999998</v>
      </c>
      <c r="AS184" s="27">
        <f t="shared" ca="1" si="170"/>
        <v>-153912.76622913696</v>
      </c>
      <c r="AT184" s="28">
        <f t="shared" ca="1" si="171"/>
        <v>-171262.69</v>
      </c>
      <c r="AU184" s="241">
        <f t="shared" si="183"/>
        <v>-343890.61</v>
      </c>
      <c r="AV184" s="27">
        <f t="shared" si="184"/>
        <v>-307825.53245827393</v>
      </c>
      <c r="AW184" s="28">
        <f t="shared" si="185"/>
        <v>-369262.69</v>
      </c>
      <c r="AX184" s="241">
        <f t="shared" si="186"/>
        <v>-65153.47</v>
      </c>
      <c r="AY184" s="27">
        <f t="shared" si="187"/>
        <v>-76956.383114568482</v>
      </c>
      <c r="AZ184" s="28">
        <f t="shared" si="188"/>
        <v>-80940.44</v>
      </c>
      <c r="BA184" s="241">
        <f t="shared" si="189"/>
        <v>-94330.51</v>
      </c>
      <c r="BB184" s="27">
        <f t="shared" si="190"/>
        <v>-76956.383114568482</v>
      </c>
      <c r="BC184" s="28">
        <f t="shared" si="191"/>
        <v>-90322.25</v>
      </c>
      <c r="BD184" s="241">
        <f t="shared" si="192"/>
        <v>-86813.739999999991</v>
      </c>
      <c r="BE184" s="27">
        <f t="shared" si="193"/>
        <v>-76956.383114568482</v>
      </c>
      <c r="BF184" s="28">
        <f t="shared" si="194"/>
        <v>-99000</v>
      </c>
      <c r="BG184" s="241">
        <f t="shared" si="195"/>
        <v>-97592.89</v>
      </c>
      <c r="BH184" s="27">
        <f t="shared" si="196"/>
        <v>-76956.383114568482</v>
      </c>
      <c r="BI184" s="28">
        <f t="shared" si="197"/>
        <v>-99000</v>
      </c>
      <c r="BK184" s="432">
        <f t="shared" si="159"/>
        <v>-307825.53245827393</v>
      </c>
      <c r="BL184" s="432">
        <f t="shared" si="160"/>
        <v>0</v>
      </c>
      <c r="BM184" s="432">
        <f t="shared" si="161"/>
        <v>-138262.69</v>
      </c>
      <c r="BN184" s="432">
        <f t="shared" ca="1" si="162"/>
        <v>33000</v>
      </c>
    </row>
    <row r="185" spans="1:66" s="29" customFormat="1" ht="37.799999999999997" hidden="1" customHeight="1" outlineLevel="1" x14ac:dyDescent="0.3">
      <c r="A185" s="22" t="s">
        <v>212</v>
      </c>
      <c r="B185" s="2"/>
      <c r="C185" s="445"/>
      <c r="D185" s="99" t="s">
        <v>213</v>
      </c>
      <c r="E185" s="98">
        <v>0</v>
      </c>
      <c r="F185" s="41"/>
      <c r="G185" s="33"/>
      <c r="H185" s="241">
        <v>-4909.1162999999979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-12072.25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-10686.09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-10688.2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-10534.97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-11738.19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-11643.85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-15290.28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-11239.57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-7657.93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-8705.51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-9281.7099999999991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69"/>
        <v>-60628.816300000006</v>
      </c>
      <c r="AS185" s="27">
        <f t="shared" ca="1" si="170"/>
        <v>0</v>
      </c>
      <c r="AT185" s="28">
        <f t="shared" ca="1" si="171"/>
        <v>0</v>
      </c>
      <c r="AU185" s="241">
        <f t="shared" si="183"/>
        <v>-124447.66630000001</v>
      </c>
      <c r="AV185" s="27">
        <f t="shared" si="184"/>
        <v>0</v>
      </c>
      <c r="AW185" s="28">
        <f t="shared" si="185"/>
        <v>0</v>
      </c>
      <c r="AX185" s="241">
        <f t="shared" si="186"/>
        <v>-27667.456299999998</v>
      </c>
      <c r="AY185" s="27">
        <f t="shared" si="187"/>
        <v>0</v>
      </c>
      <c r="AZ185" s="28">
        <f t="shared" si="188"/>
        <v>0</v>
      </c>
      <c r="BA185" s="241">
        <f t="shared" si="189"/>
        <v>-32961.360000000001</v>
      </c>
      <c r="BB185" s="27">
        <f t="shared" si="190"/>
        <v>0</v>
      </c>
      <c r="BC185" s="28">
        <f t="shared" si="191"/>
        <v>0</v>
      </c>
      <c r="BD185" s="241">
        <f t="shared" si="192"/>
        <v>-38173.699999999997</v>
      </c>
      <c r="BE185" s="27">
        <f t="shared" si="193"/>
        <v>0</v>
      </c>
      <c r="BF185" s="28">
        <f t="shared" si="194"/>
        <v>0</v>
      </c>
      <c r="BG185" s="241">
        <f t="shared" si="195"/>
        <v>-25645.15</v>
      </c>
      <c r="BH185" s="27">
        <f t="shared" si="196"/>
        <v>0</v>
      </c>
      <c r="BI185" s="28">
        <f t="shared" si="197"/>
        <v>0</v>
      </c>
      <c r="BK185" s="432">
        <f t="shared" si="159"/>
        <v>0</v>
      </c>
      <c r="BL185" s="432">
        <f t="shared" si="160"/>
        <v>0</v>
      </c>
      <c r="BM185" s="432">
        <f t="shared" si="161"/>
        <v>0</v>
      </c>
      <c r="BN185" s="432">
        <f t="shared" ca="1" si="162"/>
        <v>0</v>
      </c>
    </row>
    <row r="186" spans="1:66" s="29" customFormat="1" hidden="1" outlineLevel="1" x14ac:dyDescent="0.3">
      <c r="A186" s="22" t="s">
        <v>214</v>
      </c>
      <c r="B186" s="2"/>
      <c r="C186" s="445"/>
      <c r="D186" s="97" t="s">
        <v>215</v>
      </c>
      <c r="E186" s="98">
        <v>8.3299999999999999E-2</v>
      </c>
      <c r="F186" s="41"/>
      <c r="G186" s="33"/>
      <c r="H186" s="241">
        <v>-3570.2663999999991</v>
      </c>
      <c r="I186" s="27">
        <v>-5148.196276089383</v>
      </c>
      <c r="J186" s="28">
        <f>((J120+J89)/12)*$E$186+SUMIFS(Aut_Ajustes_Manuais!$G:$G,Aut_Ajustes_Manuais!$I:$I,DRE!H$4,Aut_Ajustes_Manuais!$F:$F,"  -  13º Salário")</f>
        <v>-570.16503716666648</v>
      </c>
      <c r="K186" s="241">
        <v>-3905.5405333333329</v>
      </c>
      <c r="L186" s="27">
        <v>-4958.602360611033</v>
      </c>
      <c r="M186" s="28">
        <f>((M120+M89)/12)*$E$186+SUMIFS(Aut_Ajustes_Manuais!$G:$G,Aut_Ajustes_Manuais!$I:$I,DRE!K$4,Aut_Ajustes_Manuais!$F:$F,"  -  13º Salário")</f>
        <v>-789.35454849999996</v>
      </c>
      <c r="N186" s="241">
        <v>-2983.0821333333329</v>
      </c>
      <c r="O186" s="27">
        <v>-5049.7516979651291</v>
      </c>
      <c r="P186" s="28">
        <f>((P120+P89)/12)*$E$186+SUMIFS(Aut_Ajustes_Manuais!$G:$G,Aut_Ajustes_Manuais!$I:$I,DRE!N$4,Aut_Ajustes_Manuais!$F:$F,"  -  13º Salário")</f>
        <v>-910.62157783333316</v>
      </c>
      <c r="Q186" s="241">
        <v>-4008.595466666668</v>
      </c>
      <c r="R186" s="27">
        <v>-5006.8495188284451</v>
      </c>
      <c r="S186" s="28">
        <f>((S120+S89)/12)*$E$186+SUMIFS(Aut_Ajustes_Manuais!$G:$G,Aut_Ajustes_Manuais!$I:$I,DRE!Q$4,Aut_Ajustes_Manuais!$F:$F,"  -  13º Salário")</f>
        <v>-771.19146941666634</v>
      </c>
      <c r="T186" s="241">
        <v>-4233.62</v>
      </c>
      <c r="U186" s="27">
        <v>-5148.196276089383</v>
      </c>
      <c r="V186" s="28">
        <f>((V120+V89)/12)*$E$186+SUMIFS(Aut_Ajustes_Manuais!$G:$G,Aut_Ajustes_Manuais!$I:$I,DRE!T$4,Aut_Ajustes_Manuais!$F:$F,"  -  13º Salário")</f>
        <v>-844.7226701666666</v>
      </c>
      <c r="W186" s="241">
        <v>-4313.0354666666672</v>
      </c>
      <c r="X186" s="27">
        <v>-5148.196276089383</v>
      </c>
      <c r="Y186" s="28">
        <f>((Y120+Y89)/12)*$E$186+SUMIFS(Aut_Ajustes_Manuais!$G:$G,Aut_Ajustes_Manuais!$I:$I,DRE!W$4,Aut_Ajustes_Manuais!$F:$F,"  -  13º Salário")</f>
        <v>-862.43412441666669</v>
      </c>
      <c r="Z186" s="241">
        <v>-4371.9205333333357</v>
      </c>
      <c r="AA186" s="27">
        <v>-5148.196276089383</v>
      </c>
      <c r="AB186" s="28">
        <f>((AB120+AB89)/12)*$E$186+SUMIFS(Aut_Ajustes_Manuais!$G:$G,Aut_Ajustes_Manuais!$I:$I,DRE!Z$4,Aut_Ajustes_Manuais!$F:$F,"  -  13º Salário")</f>
        <v>-857.29583333333323</v>
      </c>
      <c r="AC186" s="241">
        <v>-4337.5642666666636</v>
      </c>
      <c r="AD186" s="27">
        <v>-5148.196276089383</v>
      </c>
      <c r="AE186" s="28">
        <f>((AE120+AE89)/12)*$E$186+SUMIFS(Aut_Ajustes_Manuais!$G:$G,Aut_Ajustes_Manuais!$I:$I,DRE!AC$4,Aut_Ajustes_Manuais!$F:$F,"  -  13º Salário")</f>
        <v>-857.29583333333323</v>
      </c>
      <c r="AF186" s="241">
        <v>-4169.0202666666673</v>
      </c>
      <c r="AG186" s="27">
        <v>-5148.196276089383</v>
      </c>
      <c r="AH186" s="28">
        <f>((AH120+AH89)/12)*$E$186+SUMIFS(Aut_Ajustes_Manuais!$G:$G,Aut_Ajustes_Manuais!$I:$I,DRE!AF$4,Aut_Ajustes_Manuais!$F:$F,"  -  13º Salário")</f>
        <v>-857.29583333333323</v>
      </c>
      <c r="AI186" s="241">
        <v>-3239.8513999999991</v>
      </c>
      <c r="AJ186" s="27">
        <v>-5148.196276089383</v>
      </c>
      <c r="AK186" s="28">
        <f>((AK120+AK89)/12)*$E$186+SUMIFS(Aut_Ajustes_Manuais!$G:$G,Aut_Ajustes_Manuais!$I:$I,DRE!AI$4,Aut_Ajustes_Manuais!$F:$F,"  -  13º Salário")</f>
        <v>-857.29583333333323</v>
      </c>
      <c r="AL186" s="241">
        <v>-16981</v>
      </c>
      <c r="AM186" s="27">
        <v>-5148.196276089383</v>
      </c>
      <c r="AN186" s="28">
        <f>((AN120+AN89)/12)*$E$186+SUMIFS(Aut_Ajustes_Manuais!$G:$G,Aut_Ajustes_Manuais!$I:$I,DRE!AL$4,Aut_Ajustes_Manuais!$F:$F,"  -  13º Salário")</f>
        <v>-857.29583333333323</v>
      </c>
      <c r="AO186" s="241">
        <v>-16981</v>
      </c>
      <c r="AP186" s="27">
        <v>-5148.196276089383</v>
      </c>
      <c r="AQ186" s="28">
        <f>((AQ120+AQ89)/12)*$E$186+SUMIFS(Aut_Ajustes_Manuais!$G:$G,Aut_Ajustes_Manuais!$I:$I,DRE!AO$4,Aut_Ajustes_Manuais!$F:$F,"  -  13º Salário")</f>
        <v>-857.29583333333323</v>
      </c>
      <c r="AR186" s="241">
        <f t="shared" ca="1" si="169"/>
        <v>-23014.14</v>
      </c>
      <c r="AS186" s="27">
        <f t="shared" ca="1" si="170"/>
        <v>-30459.792405672757</v>
      </c>
      <c r="AT186" s="28">
        <f t="shared" ca="1" si="171"/>
        <v>-4748.4894274999988</v>
      </c>
      <c r="AU186" s="241">
        <f t="shared" si="183"/>
        <v>-73094.496466666664</v>
      </c>
      <c r="AV186" s="27">
        <f t="shared" si="184"/>
        <v>-61348.970062209039</v>
      </c>
      <c r="AW186" s="28">
        <f t="shared" si="185"/>
        <v>-9892.2644275000002</v>
      </c>
      <c r="AX186" s="241">
        <f t="shared" si="186"/>
        <v>-10458.889066666665</v>
      </c>
      <c r="AY186" s="27">
        <f t="shared" si="187"/>
        <v>-15156.550334665546</v>
      </c>
      <c r="AZ186" s="28">
        <f t="shared" si="188"/>
        <v>-2270.1411634999995</v>
      </c>
      <c r="BA186" s="241">
        <f t="shared" si="189"/>
        <v>-12555.250933333336</v>
      </c>
      <c r="BB186" s="27">
        <f t="shared" si="190"/>
        <v>-15303.242071007211</v>
      </c>
      <c r="BC186" s="28">
        <f t="shared" si="191"/>
        <v>-2478.3482639999997</v>
      </c>
      <c r="BD186" s="241">
        <f t="shared" si="192"/>
        <v>-12878.505066666665</v>
      </c>
      <c r="BE186" s="27">
        <f t="shared" si="193"/>
        <v>-15444.588828268148</v>
      </c>
      <c r="BF186" s="28">
        <f t="shared" si="194"/>
        <v>-2571.8874999999998</v>
      </c>
      <c r="BG186" s="241">
        <f t="shared" si="195"/>
        <v>-37201.8514</v>
      </c>
      <c r="BH186" s="27">
        <f t="shared" si="196"/>
        <v>-15444.588828268148</v>
      </c>
      <c r="BI186" s="28">
        <f t="shared" si="197"/>
        <v>-2571.8874999999998</v>
      </c>
      <c r="BK186" s="432">
        <f t="shared" si="159"/>
        <v>-61348.970062209039</v>
      </c>
      <c r="BL186" s="432">
        <f t="shared" si="160"/>
        <v>0</v>
      </c>
      <c r="BM186" s="432">
        <f t="shared" si="161"/>
        <v>-3886.0553030833325</v>
      </c>
      <c r="BN186" s="432">
        <f t="shared" ca="1" si="162"/>
        <v>862.43412441666624</v>
      </c>
    </row>
    <row r="187" spans="1:66" s="29" customFormat="1" ht="18" hidden="1" customHeight="1" outlineLevel="1" x14ac:dyDescent="0.3">
      <c r="A187" s="22" t="s">
        <v>216</v>
      </c>
      <c r="B187" s="2"/>
      <c r="C187" s="445"/>
      <c r="D187" s="99" t="s">
        <v>217</v>
      </c>
      <c r="E187" s="97"/>
      <c r="F187" s="41"/>
      <c r="G187" s="33"/>
      <c r="H187" s="241">
        <v>-2254.58</v>
      </c>
      <c r="I187" s="27">
        <v>-3559.2327190487922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-56311.339999999989</v>
      </c>
      <c r="L187" s="27">
        <v>-3580.8993971155369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-5212.12</v>
      </c>
      <c r="N187" s="241">
        <v>-1129.8800000000001</v>
      </c>
      <c r="O187" s="27">
        <v>-3945.2779005838888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-1009.53</v>
      </c>
      <c r="Q187" s="241">
        <v>0</v>
      </c>
      <c r="R187" s="27">
        <v>-3773.7721904696568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-8636.86</v>
      </c>
      <c r="T187" s="241">
        <v>-810.45</v>
      </c>
      <c r="U187" s="27">
        <v>-4201.5037800808304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-11308.41</v>
      </c>
      <c r="W187" s="241">
        <v>-1992.79</v>
      </c>
      <c r="X187" s="27">
        <v>-3889.311087069108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-9566.36</v>
      </c>
      <c r="Z187" s="241">
        <v>-10660.5</v>
      </c>
      <c r="AA187" s="27">
        <v>-4700.1476233820749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-8513.16</v>
      </c>
      <c r="AC187" s="241">
        <v>-3601.64</v>
      </c>
      <c r="AD187" s="27">
        <v>-4347.4493690889421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-5067.03</v>
      </c>
      <c r="AG187" s="27">
        <v>-4079.4412058003359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-9825.9599999999991</v>
      </c>
      <c r="AI187" s="241">
        <v>-1898.97</v>
      </c>
      <c r="AJ187" s="27">
        <v>-4021.67607308987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-3220.36</v>
      </c>
      <c r="AM187" s="27">
        <v>-4183.4363667675088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-4291.096958330254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69"/>
        <v>-62499.039999999986</v>
      </c>
      <c r="AS187" s="27">
        <f t="shared" ca="1" si="170"/>
        <v>-22949.997074367813</v>
      </c>
      <c r="AT187" s="28">
        <f t="shared" ca="1" si="171"/>
        <v>-35733.279999999999</v>
      </c>
      <c r="AU187" s="241">
        <f t="shared" si="183"/>
        <v>-86947.539999999979</v>
      </c>
      <c r="AV187" s="27">
        <f t="shared" si="184"/>
        <v>-48573.244670826796</v>
      </c>
      <c r="AW187" s="28">
        <f t="shared" si="185"/>
        <v>-54072.4</v>
      </c>
      <c r="AX187" s="241">
        <f t="shared" si="186"/>
        <v>-59695.799999999988</v>
      </c>
      <c r="AY187" s="27">
        <f t="shared" si="187"/>
        <v>-11085.410016748217</v>
      </c>
      <c r="AZ187" s="28">
        <f t="shared" si="188"/>
        <v>-6221.65</v>
      </c>
      <c r="BA187" s="241">
        <f t="shared" si="189"/>
        <v>-2803.24</v>
      </c>
      <c r="BB187" s="27">
        <f t="shared" si="190"/>
        <v>-11864.587057619596</v>
      </c>
      <c r="BC187" s="28">
        <f t="shared" si="191"/>
        <v>-29511.63</v>
      </c>
      <c r="BD187" s="241">
        <f t="shared" si="192"/>
        <v>-19329.169999999998</v>
      </c>
      <c r="BE187" s="27">
        <f t="shared" si="193"/>
        <v>-13127.038198271353</v>
      </c>
      <c r="BF187" s="28">
        <f t="shared" si="194"/>
        <v>-18339.12</v>
      </c>
      <c r="BG187" s="241">
        <f t="shared" si="195"/>
        <v>-5119.33</v>
      </c>
      <c r="BH187" s="27">
        <f t="shared" si="196"/>
        <v>-12496.209398187633</v>
      </c>
      <c r="BI187" s="28">
        <f t="shared" si="197"/>
        <v>0</v>
      </c>
      <c r="BK187" s="432">
        <f t="shared" si="159"/>
        <v>-48573.244670826796</v>
      </c>
      <c r="BL187" s="432">
        <f t="shared" si="160"/>
        <v>0</v>
      </c>
      <c r="BM187" s="432">
        <f t="shared" si="161"/>
        <v>-26166.92</v>
      </c>
      <c r="BN187" s="432">
        <f t="shared" ca="1" si="162"/>
        <v>9566.36</v>
      </c>
    </row>
    <row r="188" spans="1:66" s="29" customFormat="1" hidden="1" outlineLevel="1" x14ac:dyDescent="0.3">
      <c r="A188" s="22" t="s">
        <v>218</v>
      </c>
      <c r="B188" s="2"/>
      <c r="C188" s="445"/>
      <c r="D188" s="97" t="s">
        <v>219</v>
      </c>
      <c r="E188" s="98">
        <v>6.7000000000000002E-3</v>
      </c>
      <c r="F188" s="41"/>
      <c r="G188" s="33"/>
      <c r="H188" s="241">
        <v>-285.62131199999988</v>
      </c>
      <c r="I188" s="27">
        <v>-45.818946857195513</v>
      </c>
      <c r="J188" s="28">
        <f>J186*$E$188+SUMIFS(Aut_Ajustes_Manuais!$G:$G,Aut_Ajustes_Manuais!$I:$I,DRE!H$4,Aut_Ajustes_Manuais!$F:$F,"  -  FGTS sobre 13º Salários")</f>
        <v>-3.8201057490166654</v>
      </c>
      <c r="K188" s="241">
        <v>-312.44324266666672</v>
      </c>
      <c r="L188" s="27">
        <v>-44.131561009438187</v>
      </c>
      <c r="M188" s="28">
        <f>M186*$E$188+SUMIFS(Aut_Ajustes_Manuais!$G:$G,Aut_Ajustes_Manuais!$I:$I,DRE!K$4,Aut_Ajustes_Manuais!$F:$F,"  -  FGTS sobre 13º Salários")</f>
        <v>-5.2886754749499998</v>
      </c>
      <c r="N188" s="241">
        <v>-238.64657066666669</v>
      </c>
      <c r="O188" s="27">
        <v>-44.94279011188965</v>
      </c>
      <c r="P188" s="28">
        <f>P186*$E$188+SUMIFS(Aut_Ajustes_Manuais!$G:$G,Aut_Ajustes_Manuais!$I:$I,DRE!N$4,Aut_Ajustes_Manuais!$F:$F,"  -  FGTS sobre 13º Salários")</f>
        <v>-6.1011645714833325</v>
      </c>
      <c r="Q188" s="241">
        <v>-320.68763733333338</v>
      </c>
      <c r="R188" s="27">
        <v>-44.56096071757316</v>
      </c>
      <c r="S188" s="28">
        <f>S186*$E$188+SUMIFS(Aut_Ajustes_Manuais!$G:$G,Aut_Ajustes_Manuais!$I:$I,DRE!Q$4,Aut_Ajustes_Manuais!$F:$F,"  -  FGTS sobre 13º Salários")</f>
        <v>-5.1669828450916651</v>
      </c>
      <c r="T188" s="241">
        <v>-338.68959999999998</v>
      </c>
      <c r="U188" s="27">
        <v>-112.24752639418109</v>
      </c>
      <c r="V188" s="28">
        <f>V186*$E$188+SUMIFS(Aut_Ajustes_Manuais!$G:$G,Aut_Ajustes_Manuais!$I:$I,DRE!T$4,Aut_Ajustes_Manuais!$F:$F,"  -  FGTS sobre 13º Salários")</f>
        <v>-5.6596418901166663</v>
      </c>
      <c r="W188" s="241">
        <v>-345.04283733333341</v>
      </c>
      <c r="X188" s="27">
        <v>-103.90697515749279</v>
      </c>
      <c r="Y188" s="28">
        <f>Y186*$E$188+SUMIFS(Aut_Ajustes_Manuais!$G:$G,Aut_Ajustes_Manuais!$I:$I,DRE!W$4,Aut_Ajustes_Manuais!$F:$F,"  -  FGTS sobre 13º Salários")</f>
        <v>-5.7783086335916671</v>
      </c>
      <c r="Z188" s="241">
        <v>-349.75364266666679</v>
      </c>
      <c r="AA188" s="27">
        <v>-125.56931328096459</v>
      </c>
      <c r="AB188" s="28">
        <f>AB186*$E$188+SUMIFS(Aut_Ajustes_Manuais!$G:$G,Aut_Ajustes_Manuais!$I:$I,DRE!Z$4,Aut_Ajustes_Manuais!$F:$F,"  -  FGTS sobre 13º Salários")</f>
        <v>-5.7438820833333333</v>
      </c>
      <c r="AC188" s="241">
        <v>-347.00514133333309</v>
      </c>
      <c r="AD188" s="27">
        <v>-116.14661400942229</v>
      </c>
      <c r="AE188" s="28">
        <f>AE186*$E$188+SUMIFS(Aut_Ajustes_Manuais!$G:$G,Aut_Ajustes_Manuais!$I:$I,DRE!AC$4,Aut_Ajustes_Manuais!$F:$F,"  -  FGTS sobre 13º Salários")</f>
        <v>-5.7438820833333333</v>
      </c>
      <c r="AF188" s="241">
        <v>-333.52162133333343</v>
      </c>
      <c r="AG188" s="27">
        <v>-108.98649826105211</v>
      </c>
      <c r="AH188" s="28">
        <f>AH186*$E$188+SUMIFS(Aut_Ajustes_Manuais!$G:$G,Aut_Ajustes_Manuais!$I:$I,DRE!AF$4,Aut_Ajustes_Manuais!$F:$F,"  -  FGTS sobre 13º Salários")</f>
        <v>-5.7438820833333333</v>
      </c>
      <c r="AI188" s="241">
        <v>-259.18811199999988</v>
      </c>
      <c r="AJ188" s="27">
        <v>-107.4432428939328</v>
      </c>
      <c r="AK188" s="28">
        <f>AK186*$E$188+SUMIFS(Aut_Ajustes_Manuais!$G:$G,Aut_Ajustes_Manuais!$I:$I,DRE!AI$4,Aut_Ajustes_Manuais!$F:$F,"  -  FGTS sobre 13º Salários")</f>
        <v>-5.7438820833333333</v>
      </c>
      <c r="AL188" s="241">
        <v>0</v>
      </c>
      <c r="AM188" s="27">
        <v>-111.7648367290244</v>
      </c>
      <c r="AN188" s="28">
        <f>AN186*$E$188+SUMIFS(Aut_Ajustes_Manuais!$G:$G,Aut_Ajustes_Manuais!$I:$I,DRE!AL$4,Aut_Ajustes_Manuais!$F:$F,"  -  FGTS sobre 13º Salários")</f>
        <v>-5.7438820833333333</v>
      </c>
      <c r="AO188" s="241">
        <v>-341.52</v>
      </c>
      <c r="AP188" s="27">
        <v>-114.64110097287571</v>
      </c>
      <c r="AQ188" s="28">
        <f>AQ186*$E$188+SUMIFS(Aut_Ajustes_Manuais!$G:$G,Aut_Ajustes_Manuais!$I:$I,DRE!AO$4,Aut_Ajustes_Manuais!$F:$F,"  -  FGTS sobre 13º Salários")</f>
        <v>-5.7438820833333333</v>
      </c>
      <c r="AR188" s="241">
        <f t="shared" ca="1" si="169"/>
        <v>-1841.1312</v>
      </c>
      <c r="AS188" s="27">
        <f t="shared" ca="1" si="170"/>
        <v>-395.60876024777042</v>
      </c>
      <c r="AT188" s="28">
        <f t="shared" ca="1" si="171"/>
        <v>-31.814879164249998</v>
      </c>
      <c r="AU188" s="241">
        <f t="shared" si="183"/>
        <v>-3472.119717333333</v>
      </c>
      <c r="AV188" s="27">
        <f t="shared" si="184"/>
        <v>-1080.1603663950423</v>
      </c>
      <c r="AW188" s="28">
        <f t="shared" si="185"/>
        <v>-66.278171664249996</v>
      </c>
      <c r="AX188" s="241">
        <f t="shared" si="186"/>
        <v>-836.71112533333326</v>
      </c>
      <c r="AY188" s="27">
        <f t="shared" si="187"/>
        <v>-134.89329797852335</v>
      </c>
      <c r="AZ188" s="28">
        <f t="shared" si="188"/>
        <v>-15.209945795449999</v>
      </c>
      <c r="BA188" s="241">
        <f t="shared" si="189"/>
        <v>-1004.4200746666668</v>
      </c>
      <c r="BB188" s="27">
        <f t="shared" si="190"/>
        <v>-260.71546226924704</v>
      </c>
      <c r="BC188" s="28">
        <f t="shared" si="191"/>
        <v>-16.604933368799998</v>
      </c>
      <c r="BD188" s="241">
        <f t="shared" si="192"/>
        <v>-1030.2804053333334</v>
      </c>
      <c r="BE188" s="27">
        <f t="shared" si="193"/>
        <v>-350.70242555143898</v>
      </c>
      <c r="BF188" s="28">
        <f t="shared" si="194"/>
        <v>-17.231646250000001</v>
      </c>
      <c r="BG188" s="241">
        <f t="shared" si="195"/>
        <v>-600.7081119999998</v>
      </c>
      <c r="BH188" s="27">
        <f t="shared" si="196"/>
        <v>-333.84918059583288</v>
      </c>
      <c r="BI188" s="28">
        <f t="shared" si="197"/>
        <v>-17.231646250000001</v>
      </c>
      <c r="BK188" s="432">
        <f t="shared" si="159"/>
        <v>-1080.1603663950423</v>
      </c>
      <c r="BL188" s="432">
        <f t="shared" si="160"/>
        <v>0</v>
      </c>
      <c r="BM188" s="432">
        <f t="shared" si="161"/>
        <v>-26.036570530658331</v>
      </c>
      <c r="BN188" s="432">
        <f t="shared" ca="1" si="162"/>
        <v>5.7783086335916671</v>
      </c>
    </row>
    <row r="189" spans="1:66" s="29" customFormat="1" hidden="1" outlineLevel="1" x14ac:dyDescent="0.3">
      <c r="A189" s="22" t="s">
        <v>220</v>
      </c>
      <c r="B189" s="2"/>
      <c r="C189" s="445"/>
      <c r="D189" s="97" t="s">
        <v>221</v>
      </c>
      <c r="E189" s="98">
        <v>8.8999999999999999E-3</v>
      </c>
      <c r="F189" s="41"/>
      <c r="G189" s="33"/>
      <c r="H189" s="241">
        <v>0</v>
      </c>
      <c r="I189" s="27">
        <v>-31.67717119953425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-31.870004634328279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-35.112973315196612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-33.586572495179951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-37.393383642719392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-34.614868674915058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-41.831313848100457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-38.692299384891577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-36.30702673162299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-35.792917050499838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-37.23258366423083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-38.190762929139261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69"/>
        <v>0</v>
      </c>
      <c r="AS189" s="27">
        <f t="shared" ca="1" si="170"/>
        <v>-204.25497396187353</v>
      </c>
      <c r="AT189" s="28">
        <f t="shared" ca="1" si="171"/>
        <v>0</v>
      </c>
      <c r="AU189" s="241">
        <f t="shared" si="183"/>
        <v>0</v>
      </c>
      <c r="AV189" s="27">
        <f t="shared" si="184"/>
        <v>-432.30187757035856</v>
      </c>
      <c r="AW189" s="28">
        <f t="shared" si="185"/>
        <v>0</v>
      </c>
      <c r="AX189" s="241">
        <f t="shared" si="186"/>
        <v>0</v>
      </c>
      <c r="AY189" s="27">
        <f t="shared" si="187"/>
        <v>-98.660149149059137</v>
      </c>
      <c r="AZ189" s="28">
        <f t="shared" si="188"/>
        <v>0</v>
      </c>
      <c r="BA189" s="241">
        <f t="shared" si="189"/>
        <v>0</v>
      </c>
      <c r="BB189" s="27">
        <f t="shared" si="190"/>
        <v>-105.59482481281439</v>
      </c>
      <c r="BC189" s="28">
        <f t="shared" si="191"/>
        <v>0</v>
      </c>
      <c r="BD189" s="241">
        <f t="shared" si="192"/>
        <v>0</v>
      </c>
      <c r="BE189" s="27">
        <f t="shared" si="193"/>
        <v>-116.83063996461502</v>
      </c>
      <c r="BF189" s="28">
        <f t="shared" si="194"/>
        <v>0</v>
      </c>
      <c r="BG189" s="241">
        <f t="shared" si="195"/>
        <v>0</v>
      </c>
      <c r="BH189" s="27">
        <f t="shared" si="196"/>
        <v>-111.21626364386992</v>
      </c>
      <c r="BI189" s="28">
        <f t="shared" si="197"/>
        <v>0</v>
      </c>
      <c r="BK189" s="432">
        <f t="shared" si="159"/>
        <v>-432.30187757035856</v>
      </c>
      <c r="BL189" s="432">
        <f t="shared" si="160"/>
        <v>0</v>
      </c>
      <c r="BM189" s="432">
        <f t="shared" si="161"/>
        <v>0</v>
      </c>
      <c r="BN189" s="432">
        <f t="shared" ca="1" si="162"/>
        <v>0</v>
      </c>
    </row>
    <row r="190" spans="1:66" s="29" customFormat="1" hidden="1" outlineLevel="1" x14ac:dyDescent="0.3">
      <c r="A190" s="22" t="s">
        <v>222</v>
      </c>
      <c r="B190" s="2"/>
      <c r="C190" s="445"/>
      <c r="D190" s="97" t="s">
        <v>223</v>
      </c>
      <c r="E190" s="98">
        <v>1.67E-2</v>
      </c>
      <c r="F190" s="41"/>
      <c r="G190" s="33"/>
      <c r="H190" s="241">
        <v>-392.72930399999979</v>
      </c>
      <c r="I190" s="27">
        <v>-85.974877810692689</v>
      </c>
      <c r="J190" s="28">
        <f>J186*$E$190+SUMIFS(Aut_Ajustes_Manuais!$G:$G,Aut_Ajustes_Manuais!$I:$I,DRE!H$4,Aut_Ajustes_Manuais!$F:$F,"  -  INSS sobre 13º Salários")</f>
        <v>-9.5217561206833299</v>
      </c>
      <c r="K190" s="241">
        <v>-429.60945866666663</v>
      </c>
      <c r="L190" s="27">
        <v>-82.808659422204244</v>
      </c>
      <c r="M190" s="28">
        <f>M186*$E$190+SUMIFS(Aut_Ajustes_Manuais!$G:$G,Aut_Ajustes_Manuais!$I:$I,DRE!K$4,Aut_Ajustes_Manuais!$F:$F,"  -  INSS sobre 13º Salários")</f>
        <v>-13.18222095995</v>
      </c>
      <c r="N190" s="241">
        <v>-328.13903466666659</v>
      </c>
      <c r="O190" s="27">
        <v>-84.330853356017656</v>
      </c>
      <c r="P190" s="28">
        <f>P186*$E$190+SUMIFS(Aut_Ajustes_Manuais!$G:$G,Aut_Ajustes_Manuais!$I:$I,DRE!N$4,Aut_Ajustes_Manuais!$F:$F,"  -  INSS sobre 13º Salários")</f>
        <v>-15.207380349816663</v>
      </c>
      <c r="Q190" s="241">
        <v>-440.94550133333343</v>
      </c>
      <c r="R190" s="27">
        <v>-83.614386964435027</v>
      </c>
      <c r="S190" s="28">
        <f>S186*$E$190+SUMIFS(Aut_Ajustes_Manuais!$G:$G,Aut_Ajustes_Manuais!$I:$I,DRE!Q$4,Aut_Ajustes_Manuais!$F:$F,"  -  INSS sobre 13º Salários")</f>
        <v>-12.878897539258327</v>
      </c>
      <c r="T190" s="241">
        <v>-465.69819999999999</v>
      </c>
      <c r="U190" s="27">
        <v>-210.62176300930599</v>
      </c>
      <c r="V190" s="28">
        <f>V186*$E$190+SUMIFS(Aut_Ajustes_Manuais!$G:$G,Aut_Ajustes_Manuais!$I:$I,DRE!T$4,Aut_Ajustes_Manuais!$F:$F,"  -  INSS sobre 13º Salários")</f>
        <v>-14.106868591783332</v>
      </c>
      <c r="W190" s="241">
        <v>-474.43390133333338</v>
      </c>
      <c r="X190" s="27">
        <v>-194.97151518316059</v>
      </c>
      <c r="Y190" s="28">
        <f>Y186*$E$190+SUMIFS(Aut_Ajustes_Manuais!$G:$G,Aut_Ajustes_Manuais!$I:$I,DRE!W$4,Aut_Ajustes_Manuais!$F:$F,"  -  INSS sobre 13º Salários")</f>
        <v>-14.402649877758334</v>
      </c>
      <c r="Z190" s="241">
        <v>-480.91125866666692</v>
      </c>
      <c r="AA190" s="27">
        <v>-235.6188237968662</v>
      </c>
      <c r="AB190" s="28">
        <f>AB186*$E$190+SUMIFS(Aut_Ajustes_Manuais!$G:$G,Aut_Ajustes_Manuais!$I:$I,DRE!Z$4,Aut_Ajustes_Manuais!$F:$F,"  -  INSS sobre 13º Salários")</f>
        <v>-14.316840416666665</v>
      </c>
      <c r="AC190" s="241">
        <v>-477.13206933333299</v>
      </c>
      <c r="AD190" s="27">
        <v>-217.938028534534</v>
      </c>
      <c r="AE190" s="28">
        <f>AE186*$E$190+SUMIFS(Aut_Ajustes_Manuais!$G:$G,Aut_Ajustes_Manuais!$I:$I,DRE!AC$4,Aut_Ajustes_Manuais!$F:$F,"  -  INSS sobre 13º Salários")</f>
        <v>-14.316840416666665</v>
      </c>
      <c r="AF190" s="241">
        <v>-458.59222933333342</v>
      </c>
      <c r="AG190" s="27">
        <v>-204.5027551639966</v>
      </c>
      <c r="AH190" s="28">
        <f>AH186*$E$190+SUMIFS(Aut_Ajustes_Manuais!$G:$G,Aut_Ajustes_Manuais!$I:$I,DRE!AF$4,Aut_Ajustes_Manuais!$F:$F,"  -  INSS sobre 13º Salários")</f>
        <v>-14.316840416666665</v>
      </c>
      <c r="AI190" s="241">
        <v>-356.38365399999992</v>
      </c>
      <c r="AJ190" s="27">
        <v>-201.60698385715489</v>
      </c>
      <c r="AK190" s="28">
        <f>AK186*$E$190+SUMIFS(Aut_Ajustes_Manuais!$G:$G,Aut_Ajustes_Manuais!$I:$I,DRE!AI$4,Aut_Ajustes_Manuais!$F:$F,"  -  INSS sobre 13º Salários")</f>
        <v>-14.316840416666665</v>
      </c>
      <c r="AL190" s="241">
        <v>-1867.91</v>
      </c>
      <c r="AM190" s="27">
        <v>-209.71604195221431</v>
      </c>
      <c r="AN190" s="28">
        <f>AN186*$E$190+SUMIFS(Aut_Ajustes_Manuais!$G:$G,Aut_Ajustes_Manuais!$I:$I,DRE!AL$4,Aut_Ajustes_Manuais!$F:$F,"  -  INSS sobre 13º Salários")</f>
        <v>-14.316840416666665</v>
      </c>
      <c r="AO190" s="241">
        <v>-1867.91</v>
      </c>
      <c r="AP190" s="27">
        <v>-215.11307710640719</v>
      </c>
      <c r="AQ190" s="28">
        <f>AQ186*$E$190+SUMIFS(Aut_Ajustes_Manuais!$G:$G,Aut_Ajustes_Manuais!$I:$I,DRE!AO$4,Aut_Ajustes_Manuais!$F:$F,"  -  INSS sobre 13º Salários")</f>
        <v>-14.316840416666665</v>
      </c>
      <c r="AR190" s="241">
        <f t="shared" ca="1" si="169"/>
        <v>-2531.5553999999997</v>
      </c>
      <c r="AS190" s="27">
        <f t="shared" ca="1" si="170"/>
        <v>-742.32205574581621</v>
      </c>
      <c r="AT190" s="28">
        <f t="shared" ca="1" si="171"/>
        <v>-79.299773439249989</v>
      </c>
      <c r="AU190" s="241">
        <f t="shared" si="183"/>
        <v>-8040.3946113333332</v>
      </c>
      <c r="AV190" s="27">
        <f t="shared" si="184"/>
        <v>-2026.8177661569894</v>
      </c>
      <c r="AW190" s="28">
        <f t="shared" si="185"/>
        <v>-165.20081593924994</v>
      </c>
      <c r="AX190" s="241">
        <f t="shared" si="186"/>
        <v>-1150.477797333333</v>
      </c>
      <c r="AY190" s="27">
        <f t="shared" si="187"/>
        <v>-253.1143905889146</v>
      </c>
      <c r="AZ190" s="28">
        <f t="shared" si="188"/>
        <v>-37.911357430449996</v>
      </c>
      <c r="BA190" s="241">
        <f t="shared" si="189"/>
        <v>-1381.0776026666667</v>
      </c>
      <c r="BB190" s="27">
        <f t="shared" si="190"/>
        <v>-489.20766515690161</v>
      </c>
      <c r="BC190" s="28">
        <f t="shared" si="191"/>
        <v>-41.388416008799993</v>
      </c>
      <c r="BD190" s="241">
        <f t="shared" si="192"/>
        <v>-1416.6355573333335</v>
      </c>
      <c r="BE190" s="27">
        <f t="shared" si="193"/>
        <v>-658.05960749539679</v>
      </c>
      <c r="BF190" s="28">
        <f t="shared" si="194"/>
        <v>-42.950521249999994</v>
      </c>
      <c r="BG190" s="241">
        <f t="shared" si="195"/>
        <v>-4092.2036539999999</v>
      </c>
      <c r="BH190" s="27">
        <f t="shared" si="196"/>
        <v>-626.43610291577636</v>
      </c>
      <c r="BI190" s="28">
        <f t="shared" si="197"/>
        <v>-42.950521249999994</v>
      </c>
      <c r="BK190" s="432">
        <f t="shared" si="159"/>
        <v>-2026.8177661569894</v>
      </c>
      <c r="BL190" s="432">
        <f t="shared" si="160"/>
        <v>0</v>
      </c>
      <c r="BM190" s="432">
        <f t="shared" si="161"/>
        <v>-64.897123561491654</v>
      </c>
      <c r="BN190" s="432">
        <f t="shared" ca="1" si="162"/>
        <v>14.402649877758336</v>
      </c>
    </row>
    <row r="191" spans="1:66" s="29" customFormat="1" hidden="1" outlineLevel="1" x14ac:dyDescent="0.3">
      <c r="A191" s="22" t="s">
        <v>224</v>
      </c>
      <c r="B191" s="2"/>
      <c r="C191" s="445"/>
      <c r="D191" s="97" t="s">
        <v>225</v>
      </c>
      <c r="E191" s="98">
        <v>2.2200000000000001E-2</v>
      </c>
      <c r="F191" s="41"/>
      <c r="G191" s="33"/>
      <c r="H191" s="241">
        <v>0</v>
      </c>
      <c r="I191" s="27">
        <v>-79.014966362883186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-79.495966615964932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-87.585169392962342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-83.777742628426395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-93.273383917794419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-86.342706132934197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-104.3432772390821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-96.513375993774517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-90.563594768767459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-89.281208822595104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-92.872287342238707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-95.262352474931646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69"/>
        <v>0</v>
      </c>
      <c r="AS191" s="27">
        <f t="shared" ca="1" si="170"/>
        <v>-509.48993505096553</v>
      </c>
      <c r="AT191" s="28">
        <f t="shared" ca="1" si="171"/>
        <v>0</v>
      </c>
      <c r="AU191" s="241">
        <f t="shared" si="183"/>
        <v>0</v>
      </c>
      <c r="AV191" s="27">
        <f t="shared" si="184"/>
        <v>-1078.3260316923549</v>
      </c>
      <c r="AW191" s="28">
        <f t="shared" si="185"/>
        <v>0</v>
      </c>
      <c r="AX191" s="241">
        <f t="shared" si="186"/>
        <v>0</v>
      </c>
      <c r="AY191" s="27">
        <f t="shared" si="187"/>
        <v>-246.09610237181047</v>
      </c>
      <c r="AZ191" s="28">
        <f t="shared" si="188"/>
        <v>0</v>
      </c>
      <c r="BA191" s="241">
        <f t="shared" si="189"/>
        <v>0</v>
      </c>
      <c r="BB191" s="27">
        <f t="shared" si="190"/>
        <v>-263.39383267915503</v>
      </c>
      <c r="BC191" s="28">
        <f t="shared" si="191"/>
        <v>0</v>
      </c>
      <c r="BD191" s="241">
        <f t="shared" si="192"/>
        <v>0</v>
      </c>
      <c r="BE191" s="27">
        <f t="shared" si="193"/>
        <v>-291.42024800162409</v>
      </c>
      <c r="BF191" s="28">
        <f t="shared" si="194"/>
        <v>0</v>
      </c>
      <c r="BG191" s="241">
        <f t="shared" si="195"/>
        <v>0</v>
      </c>
      <c r="BH191" s="27">
        <f t="shared" si="196"/>
        <v>-277.4158486397655</v>
      </c>
      <c r="BI191" s="28">
        <f t="shared" si="197"/>
        <v>0</v>
      </c>
      <c r="BK191" s="432">
        <f t="shared" si="159"/>
        <v>-1078.3260316923549</v>
      </c>
      <c r="BL191" s="432">
        <f t="shared" si="160"/>
        <v>0</v>
      </c>
      <c r="BM191" s="432">
        <f t="shared" si="161"/>
        <v>0</v>
      </c>
      <c r="BN191" s="432">
        <f t="shared" ca="1" si="162"/>
        <v>0</v>
      </c>
    </row>
    <row r="192" spans="1:66" s="29" customFormat="1" hidden="1" outlineLevel="1" x14ac:dyDescent="0.3">
      <c r="A192" s="22" t="s">
        <v>226</v>
      </c>
      <c r="B192" s="2"/>
      <c r="C192" s="445"/>
      <c r="D192" s="97" t="s">
        <v>227</v>
      </c>
      <c r="E192" s="98">
        <v>0.04</v>
      </c>
      <c r="F192" s="41"/>
      <c r="G192" s="33"/>
      <c r="H192" s="241">
        <v>0</v>
      </c>
      <c r="I192" s="27">
        <v>-5130.4255409712323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-4043.13</v>
      </c>
      <c r="K192" s="241">
        <v>0</v>
      </c>
      <c r="L192" s="27">
        <v>-5161.6567886350094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-341.89</v>
      </c>
      <c r="N192" s="241">
        <v>0</v>
      </c>
      <c r="O192" s="27">
        <v>-5686.8870639047036</v>
      </c>
      <c r="P192" s="81">
        <f>SUMIFS(Aut_BlueMe_Sem_Pedido!$J:$J,Aut_BlueMe_Sem_Pedido!$Q:$Q,DRE!N$4,Aut_BlueMe_Sem_Pedido!$H:$H,DRE!$A192)+SUMIFS(Aut_Ajustes_Manuais!$G:$G,Aut_Ajustes_Manuais!$I:$I,DRE!N$4,Aut_Ajustes_Manuais!$F:$F,"  -  Rescisão")</f>
        <v>-13759.26</v>
      </c>
      <c r="Q192" s="241">
        <v>-7346.29</v>
      </c>
      <c r="R192" s="27">
        <v>-5439.6716259022078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-2298.27</v>
      </c>
      <c r="T192" s="241">
        <v>0</v>
      </c>
      <c r="U192" s="27">
        <v>-6056.2216649813754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-9375.75</v>
      </c>
      <c r="W192" s="241">
        <v>0</v>
      </c>
      <c r="X192" s="27">
        <v>-5606.2141795590742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-1924.75</v>
      </c>
      <c r="Z192" s="241">
        <v>-4141.6400000000003</v>
      </c>
      <c r="AA192" s="27">
        <v>-6774.987565235424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-9730.36</v>
      </c>
      <c r="AD192" s="27">
        <v>-6266.5936851732486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-2310.61</v>
      </c>
      <c r="AG192" s="27">
        <v>-5880.2756119644482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-43432.21</v>
      </c>
      <c r="AJ192" s="27">
        <v>-5797.0105558052173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-6030.1785466919036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-20803.28</v>
      </c>
      <c r="AP192" s="27">
        <v>-6185.3649849805461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69"/>
        <v>-7346.29</v>
      </c>
      <c r="AS192" s="27">
        <f t="shared" ca="1" si="170"/>
        <v>-33081.076863953604</v>
      </c>
      <c r="AT192" s="28">
        <f t="shared" ca="1" si="171"/>
        <v>-31743.05</v>
      </c>
      <c r="AU192" s="241">
        <f t="shared" si="183"/>
        <v>-87764.39</v>
      </c>
      <c r="AV192" s="27">
        <f t="shared" si="184"/>
        <v>-70015.487813804386</v>
      </c>
      <c r="AW192" s="28">
        <f t="shared" si="185"/>
        <v>-31743.05</v>
      </c>
      <c r="AX192" s="241">
        <f t="shared" si="186"/>
        <v>0</v>
      </c>
      <c r="AY192" s="27">
        <f t="shared" si="187"/>
        <v>-15978.969393510944</v>
      </c>
      <c r="AZ192" s="28">
        <f t="shared" si="188"/>
        <v>-18144.28</v>
      </c>
      <c r="BA192" s="241">
        <f t="shared" si="189"/>
        <v>-7346.29</v>
      </c>
      <c r="BB192" s="27">
        <f t="shared" si="190"/>
        <v>-17102.107470442657</v>
      </c>
      <c r="BC192" s="28">
        <f t="shared" si="191"/>
        <v>-13598.77</v>
      </c>
      <c r="BD192" s="241">
        <f t="shared" si="192"/>
        <v>-16182.61</v>
      </c>
      <c r="BE192" s="27">
        <f t="shared" si="193"/>
        <v>-18921.856862373119</v>
      </c>
      <c r="BF192" s="28">
        <f t="shared" si="194"/>
        <v>0</v>
      </c>
      <c r="BG192" s="241">
        <f t="shared" si="195"/>
        <v>-64235.49</v>
      </c>
      <c r="BH192" s="27">
        <f t="shared" si="196"/>
        <v>-18012.554087477667</v>
      </c>
      <c r="BI192" s="28">
        <f t="shared" si="197"/>
        <v>0</v>
      </c>
      <c r="BK192" s="432">
        <f t="shared" si="159"/>
        <v>-70015.487813804386</v>
      </c>
      <c r="BL192" s="432">
        <f t="shared" si="160"/>
        <v>0</v>
      </c>
      <c r="BM192" s="432">
        <f t="shared" si="161"/>
        <v>-29818.3</v>
      </c>
      <c r="BN192" s="432">
        <f t="shared" ca="1" si="162"/>
        <v>1924.75</v>
      </c>
    </row>
    <row r="193" spans="1:66" s="29" customFormat="1" hidden="1" outlineLevel="1" x14ac:dyDescent="0.3">
      <c r="A193" s="22" t="s">
        <v>228</v>
      </c>
      <c r="B193" s="2"/>
      <c r="C193" s="445"/>
      <c r="D193" s="97" t="s">
        <v>229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-302.94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-31.08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-3737.63</v>
      </c>
      <c r="Q193" s="241">
        <v>-4300.66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-9252.7999999999993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-2594.9499999999998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-125.47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-7425.48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69"/>
        <v>-4300.66</v>
      </c>
      <c r="AS193" s="27">
        <f t="shared" ca="1" si="170"/>
        <v>0</v>
      </c>
      <c r="AT193" s="28">
        <f t="shared" ca="1" si="171"/>
        <v>-13324.449999999999</v>
      </c>
      <c r="AU193" s="241">
        <f t="shared" si="183"/>
        <v>-14446.56</v>
      </c>
      <c r="AV193" s="27">
        <f t="shared" si="184"/>
        <v>0</v>
      </c>
      <c r="AW193" s="28">
        <f t="shared" si="185"/>
        <v>-13324.449999999999</v>
      </c>
      <c r="AX193" s="241">
        <f t="shared" si="186"/>
        <v>0</v>
      </c>
      <c r="AY193" s="27">
        <f t="shared" si="187"/>
        <v>0</v>
      </c>
      <c r="AZ193" s="28">
        <f t="shared" si="188"/>
        <v>-4071.65</v>
      </c>
      <c r="BA193" s="241">
        <f t="shared" si="189"/>
        <v>-4300.66</v>
      </c>
      <c r="BB193" s="27">
        <f t="shared" si="190"/>
        <v>0</v>
      </c>
      <c r="BC193" s="28">
        <f t="shared" si="191"/>
        <v>-9252.7999999999993</v>
      </c>
      <c r="BD193" s="241">
        <f t="shared" si="192"/>
        <v>-2720.4199999999996</v>
      </c>
      <c r="BE193" s="27">
        <f t="shared" si="193"/>
        <v>0</v>
      </c>
      <c r="BF193" s="28">
        <f t="shared" si="194"/>
        <v>0</v>
      </c>
      <c r="BG193" s="241">
        <f t="shared" si="195"/>
        <v>-7425.48</v>
      </c>
      <c r="BH193" s="27">
        <f t="shared" si="196"/>
        <v>0</v>
      </c>
      <c r="BI193" s="28">
        <f t="shared" si="197"/>
        <v>0</v>
      </c>
      <c r="BK193" s="432">
        <f t="shared" si="159"/>
        <v>0</v>
      </c>
      <c r="BL193" s="432">
        <f t="shared" si="160"/>
        <v>0</v>
      </c>
      <c r="BM193" s="432">
        <f t="shared" si="161"/>
        <v>-13324.449999999999</v>
      </c>
      <c r="BN193" s="432">
        <f t="shared" ca="1" si="162"/>
        <v>0</v>
      </c>
    </row>
    <row r="194" spans="1:66" s="29" customFormat="1" hidden="1" outlineLevel="1" x14ac:dyDescent="0.3">
      <c r="A194" s="22" t="s">
        <v>230</v>
      </c>
      <c r="B194" s="2"/>
      <c r="C194" s="445"/>
      <c r="D194" s="97" t="s">
        <v>231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69"/>
        <v>0</v>
      </c>
      <c r="AS194" s="27">
        <f t="shared" ca="1" si="170"/>
        <v>-10000</v>
      </c>
      <c r="AT194" s="28">
        <f t="shared" ca="1" si="171"/>
        <v>0</v>
      </c>
      <c r="AU194" s="241">
        <f t="shared" si="183"/>
        <v>0</v>
      </c>
      <c r="AV194" s="27">
        <f t="shared" si="184"/>
        <v>-25000</v>
      </c>
      <c r="AW194" s="28">
        <f t="shared" si="185"/>
        <v>0</v>
      </c>
      <c r="AX194" s="241">
        <f t="shared" si="186"/>
        <v>0</v>
      </c>
      <c r="AY194" s="27">
        <f t="shared" si="187"/>
        <v>-2500</v>
      </c>
      <c r="AZ194" s="28">
        <f t="shared" si="188"/>
        <v>0</v>
      </c>
      <c r="BA194" s="241">
        <f t="shared" si="189"/>
        <v>0</v>
      </c>
      <c r="BB194" s="27">
        <f t="shared" si="190"/>
        <v>-7500</v>
      </c>
      <c r="BC194" s="28">
        <f t="shared" si="191"/>
        <v>0</v>
      </c>
      <c r="BD194" s="241">
        <f t="shared" si="192"/>
        <v>0</v>
      </c>
      <c r="BE194" s="27">
        <f t="shared" si="193"/>
        <v>-7500</v>
      </c>
      <c r="BF194" s="28">
        <f t="shared" si="194"/>
        <v>0</v>
      </c>
      <c r="BG194" s="241">
        <f t="shared" si="195"/>
        <v>0</v>
      </c>
      <c r="BH194" s="27">
        <f t="shared" si="196"/>
        <v>-7500</v>
      </c>
      <c r="BI194" s="28">
        <f t="shared" si="197"/>
        <v>0</v>
      </c>
      <c r="BK194" s="432">
        <f t="shared" si="159"/>
        <v>-25000</v>
      </c>
      <c r="BL194" s="432">
        <f t="shared" si="160"/>
        <v>0</v>
      </c>
      <c r="BM194" s="432">
        <f t="shared" si="161"/>
        <v>0</v>
      </c>
      <c r="BN194" s="432">
        <f t="shared" ca="1" si="162"/>
        <v>0</v>
      </c>
    </row>
    <row r="195" spans="1:66" s="29" customFormat="1" hidden="1" outlineLevel="1" x14ac:dyDescent="0.3">
      <c r="A195" s="22" t="s">
        <v>232</v>
      </c>
      <c r="B195" s="2"/>
      <c r="C195" s="445"/>
      <c r="D195" s="97" t="s">
        <v>233</v>
      </c>
      <c r="E195" s="100" t="s">
        <v>234</v>
      </c>
      <c r="F195" s="41"/>
      <c r="G195" s="33"/>
      <c r="H195" s="241">
        <v>0</v>
      </c>
      <c r="I195" s="27">
        <v>-1066.0623168141381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-1072.5519259070979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-1181.6906707623521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-1130.3212355206761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-1258.435513341022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-1164.927476110608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-1407.78944797132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-1302.14917441019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-1221.8752991023371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-1204.5734714137971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-1253.023956970304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-1285.270485570893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69"/>
        <v>0</v>
      </c>
      <c r="AS195" s="27">
        <f t="shared" ca="1" si="170"/>
        <v>-6873.9891384558941</v>
      </c>
      <c r="AT195" s="28">
        <f t="shared" ca="1" si="171"/>
        <v>0</v>
      </c>
      <c r="AU195" s="241">
        <f t="shared" si="183"/>
        <v>0</v>
      </c>
      <c r="AV195" s="27">
        <f t="shared" si="184"/>
        <v>-14548.670973894734</v>
      </c>
      <c r="AW195" s="28">
        <f t="shared" si="185"/>
        <v>0</v>
      </c>
      <c r="AX195" s="241">
        <f t="shared" si="186"/>
        <v>0</v>
      </c>
      <c r="AY195" s="27">
        <f t="shared" si="187"/>
        <v>-3320.3049134835883</v>
      </c>
      <c r="AZ195" s="28">
        <f t="shared" si="188"/>
        <v>0</v>
      </c>
      <c r="BA195" s="241">
        <f t="shared" si="189"/>
        <v>0</v>
      </c>
      <c r="BB195" s="27">
        <f t="shared" si="190"/>
        <v>-3553.6842249723059</v>
      </c>
      <c r="BC195" s="28">
        <f t="shared" si="191"/>
        <v>0</v>
      </c>
      <c r="BD195" s="241">
        <f t="shared" si="192"/>
        <v>0</v>
      </c>
      <c r="BE195" s="27">
        <f t="shared" si="193"/>
        <v>-3931.813921483847</v>
      </c>
      <c r="BF195" s="28">
        <f t="shared" si="194"/>
        <v>0</v>
      </c>
      <c r="BG195" s="241">
        <f t="shared" si="195"/>
        <v>0</v>
      </c>
      <c r="BH195" s="27">
        <f t="shared" si="196"/>
        <v>-3742.867913954994</v>
      </c>
      <c r="BI195" s="28">
        <f t="shared" si="197"/>
        <v>0</v>
      </c>
      <c r="BK195" s="432">
        <f t="shared" si="159"/>
        <v>-14548.670973894734</v>
      </c>
      <c r="BL195" s="432">
        <f t="shared" si="160"/>
        <v>0</v>
      </c>
      <c r="BM195" s="432">
        <f t="shared" si="161"/>
        <v>0</v>
      </c>
      <c r="BN195" s="432">
        <f t="shared" ca="1" si="162"/>
        <v>0</v>
      </c>
    </row>
    <row r="196" spans="1:66" s="29" customFormat="1" hidden="1" outlineLevel="1" x14ac:dyDescent="0.3">
      <c r="A196" s="22" t="s">
        <v>235</v>
      </c>
      <c r="B196" s="2"/>
      <c r="C196" s="445"/>
      <c r="D196" s="97" t="s">
        <v>236</v>
      </c>
      <c r="E196" s="100"/>
      <c r="F196" s="41"/>
      <c r="G196" s="33"/>
      <c r="H196" s="241">
        <v>-170.48778218181809</v>
      </c>
      <c r="I196" s="27">
        <v>-684.3454363636364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-195.40822745454551</v>
      </c>
      <c r="L196" s="27">
        <v>-604.63125000000002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-173.993742</v>
      </c>
      <c r="O196" s="27">
        <v>-604.63125000000002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-542.86319372727269</v>
      </c>
      <c r="R196" s="27">
        <v>-604.63125000000002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-1071.4041400909091</v>
      </c>
      <c r="U196" s="27">
        <v>-604.63125000000002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-1238.990044909091</v>
      </c>
      <c r="X196" s="27">
        <v>-630.02576250000004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-1221.947034545454</v>
      </c>
      <c r="AA196" s="27">
        <v>-630.02576250000004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-491.17035436363631</v>
      </c>
      <c r="AD196" s="27">
        <v>-630.02576250000004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-404.79694527272733</v>
      </c>
      <c r="AG196" s="27">
        <v>-630.02576250000004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-405</v>
      </c>
      <c r="AJ196" s="27">
        <v>-630.02576250000004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-405</v>
      </c>
      <c r="AM196" s="27">
        <v>-630.02576250000004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-405</v>
      </c>
      <c r="AP196" s="27">
        <v>-630.02576250000004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69"/>
        <v>-3393.1471303636363</v>
      </c>
      <c r="AS196" s="27">
        <f t="shared" ca="1" si="170"/>
        <v>-3732.8961988636361</v>
      </c>
      <c r="AT196" s="28">
        <f t="shared" ca="1" si="171"/>
        <v>0</v>
      </c>
      <c r="AU196" s="241">
        <f t="shared" si="183"/>
        <v>-6726.0614645454543</v>
      </c>
      <c r="AV196" s="27">
        <f t="shared" si="184"/>
        <v>-7513.0507738636379</v>
      </c>
      <c r="AW196" s="28">
        <f t="shared" si="185"/>
        <v>0</v>
      </c>
      <c r="AX196" s="241">
        <f t="shared" si="186"/>
        <v>-539.8897516363636</v>
      </c>
      <c r="AY196" s="27">
        <f t="shared" si="187"/>
        <v>-1893.6079363636363</v>
      </c>
      <c r="AZ196" s="28">
        <f t="shared" si="188"/>
        <v>0</v>
      </c>
      <c r="BA196" s="241">
        <f t="shared" si="189"/>
        <v>-2853.2573787272727</v>
      </c>
      <c r="BB196" s="27">
        <f t="shared" si="190"/>
        <v>-1839.2882625000002</v>
      </c>
      <c r="BC196" s="28">
        <f t="shared" si="191"/>
        <v>0</v>
      </c>
      <c r="BD196" s="241">
        <f t="shared" si="192"/>
        <v>-2117.9143341818176</v>
      </c>
      <c r="BE196" s="27">
        <f t="shared" si="193"/>
        <v>-1890.0772875000002</v>
      </c>
      <c r="BF196" s="28">
        <f t="shared" si="194"/>
        <v>0</v>
      </c>
      <c r="BG196" s="241">
        <f t="shared" si="195"/>
        <v>-1215</v>
      </c>
      <c r="BH196" s="27">
        <f t="shared" si="196"/>
        <v>-1890.0772875000002</v>
      </c>
      <c r="BI196" s="28">
        <f t="shared" si="197"/>
        <v>0</v>
      </c>
      <c r="BK196" s="432">
        <f t="shared" si="159"/>
        <v>-7513.0507738636379</v>
      </c>
      <c r="BL196" s="432">
        <f t="shared" si="160"/>
        <v>0</v>
      </c>
      <c r="BM196" s="432">
        <f t="shared" si="161"/>
        <v>0</v>
      </c>
      <c r="BN196" s="432">
        <f t="shared" ca="1" si="162"/>
        <v>0</v>
      </c>
    </row>
    <row r="197" spans="1:66" s="29" customFormat="1" hidden="1" outlineLevel="1" x14ac:dyDescent="0.3">
      <c r="A197" s="22" t="s">
        <v>237</v>
      </c>
      <c r="B197" s="2"/>
      <c r="C197" s="445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69"/>
        <v>0</v>
      </c>
      <c r="AS197" s="27">
        <f t="shared" ca="1" si="170"/>
        <v>0</v>
      </c>
      <c r="AT197" s="28">
        <f t="shared" ca="1" si="171"/>
        <v>0</v>
      </c>
      <c r="AU197" s="241">
        <f t="shared" si="183"/>
        <v>0</v>
      </c>
      <c r="AV197" s="27">
        <f t="shared" si="184"/>
        <v>0</v>
      </c>
      <c r="AW197" s="28">
        <f t="shared" si="185"/>
        <v>0</v>
      </c>
      <c r="AX197" s="241">
        <f t="shared" si="186"/>
        <v>0</v>
      </c>
      <c r="AY197" s="27">
        <f t="shared" si="187"/>
        <v>0</v>
      </c>
      <c r="AZ197" s="28">
        <f t="shared" si="188"/>
        <v>0</v>
      </c>
      <c r="BA197" s="241">
        <f t="shared" si="189"/>
        <v>0</v>
      </c>
      <c r="BB197" s="27">
        <f t="shared" si="190"/>
        <v>0</v>
      </c>
      <c r="BC197" s="28">
        <f t="shared" si="191"/>
        <v>0</v>
      </c>
      <c r="BD197" s="241">
        <f t="shared" si="192"/>
        <v>0</v>
      </c>
      <c r="BE197" s="27">
        <f t="shared" si="193"/>
        <v>0</v>
      </c>
      <c r="BF197" s="28">
        <f t="shared" si="194"/>
        <v>0</v>
      </c>
      <c r="BG197" s="241">
        <f t="shared" si="195"/>
        <v>0</v>
      </c>
      <c r="BH197" s="27">
        <f t="shared" si="196"/>
        <v>0</v>
      </c>
      <c r="BI197" s="28">
        <f t="shared" si="197"/>
        <v>0</v>
      </c>
      <c r="BK197" s="432">
        <f t="shared" si="159"/>
        <v>0</v>
      </c>
      <c r="BL197" s="432">
        <f t="shared" si="160"/>
        <v>0</v>
      </c>
      <c r="BM197" s="432">
        <f t="shared" si="161"/>
        <v>0</v>
      </c>
      <c r="BN197" s="432">
        <f t="shared" ca="1" si="162"/>
        <v>0</v>
      </c>
    </row>
    <row r="198" spans="1:66" s="29" customFormat="1" hidden="1" outlineLevel="1" x14ac:dyDescent="0.3">
      <c r="A198" s="22" t="s">
        <v>238</v>
      </c>
      <c r="B198" s="2"/>
      <c r="C198" s="446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69"/>
        <v>0</v>
      </c>
      <c r="AS198" s="27">
        <f t="shared" ca="1" si="170"/>
        <v>0</v>
      </c>
      <c r="AT198" s="28">
        <f t="shared" ca="1" si="171"/>
        <v>0</v>
      </c>
      <c r="AU198" s="241">
        <f t="shared" si="183"/>
        <v>0</v>
      </c>
      <c r="AV198" s="27">
        <f t="shared" si="184"/>
        <v>0</v>
      </c>
      <c r="AW198" s="28">
        <f t="shared" si="185"/>
        <v>0</v>
      </c>
      <c r="AX198" s="241">
        <f t="shared" si="186"/>
        <v>0</v>
      </c>
      <c r="AY198" s="27">
        <f t="shared" si="187"/>
        <v>0</v>
      </c>
      <c r="AZ198" s="28">
        <f t="shared" si="188"/>
        <v>0</v>
      </c>
      <c r="BA198" s="241">
        <f t="shared" si="189"/>
        <v>0</v>
      </c>
      <c r="BB198" s="27">
        <f t="shared" si="190"/>
        <v>0</v>
      </c>
      <c r="BC198" s="28">
        <f t="shared" si="191"/>
        <v>0</v>
      </c>
      <c r="BD198" s="241">
        <f t="shared" si="192"/>
        <v>0</v>
      </c>
      <c r="BE198" s="27">
        <f t="shared" si="193"/>
        <v>0</v>
      </c>
      <c r="BF198" s="28">
        <f t="shared" si="194"/>
        <v>0</v>
      </c>
      <c r="BG198" s="241">
        <f t="shared" si="195"/>
        <v>0</v>
      </c>
      <c r="BH198" s="27">
        <f t="shared" si="196"/>
        <v>0</v>
      </c>
      <c r="BI198" s="28">
        <f t="shared" si="197"/>
        <v>0</v>
      </c>
      <c r="BK198" s="432">
        <f t="shared" si="159"/>
        <v>0</v>
      </c>
      <c r="BL198" s="432">
        <f t="shared" si="160"/>
        <v>0</v>
      </c>
      <c r="BM198" s="432">
        <f t="shared" si="161"/>
        <v>0</v>
      </c>
      <c r="BN198" s="432">
        <f t="shared" ca="1" si="162"/>
        <v>0</v>
      </c>
    </row>
    <row r="199" spans="1:66" collapsed="1" x14ac:dyDescent="0.3">
      <c r="A199" s="73" t="s">
        <v>239</v>
      </c>
      <c r="C199" s="40" t="s">
        <v>37</v>
      </c>
      <c r="D199" s="40" t="s">
        <v>38</v>
      </c>
      <c r="E199" s="40" t="s">
        <v>203</v>
      </c>
      <c r="F199" s="41"/>
      <c r="G199" s="47"/>
      <c r="H199" s="252">
        <v>-15717.94</v>
      </c>
      <c r="I199" s="74">
        <v>-17145</v>
      </c>
      <c r="J199" s="76">
        <f>SUM(J200:J204)</f>
        <v>-16803.030000000002</v>
      </c>
      <c r="K199" s="252">
        <v>-14623.12</v>
      </c>
      <c r="L199" s="74">
        <v>-15875</v>
      </c>
      <c r="M199" s="76">
        <f>SUM(M200:M204)</f>
        <v>-14133.09</v>
      </c>
      <c r="N199" s="252">
        <v>-19138.62</v>
      </c>
      <c r="O199" s="74">
        <v>-15875</v>
      </c>
      <c r="P199" s="76">
        <f>SUM(P200:P204)</f>
        <v>-13087.09</v>
      </c>
      <c r="Q199" s="252">
        <v>-17074.36</v>
      </c>
      <c r="R199" s="74">
        <v>-15875</v>
      </c>
      <c r="S199" s="76">
        <f>SUM(S200:S204)</f>
        <v>-14996.079999999998</v>
      </c>
      <c r="T199" s="252">
        <v>-16876.63</v>
      </c>
      <c r="U199" s="74">
        <v>-15875</v>
      </c>
      <c r="V199" s="76">
        <f>SUM(V200:V204)</f>
        <v>-14723.960000000001</v>
      </c>
      <c r="W199" s="252">
        <v>-18762.72</v>
      </c>
      <c r="X199" s="74">
        <v>-15875</v>
      </c>
      <c r="Y199" s="76">
        <f>SUM(Y200:Y204)</f>
        <v>-15726.01</v>
      </c>
      <c r="Z199" s="252">
        <v>-20698.46</v>
      </c>
      <c r="AA199" s="74">
        <v>-15875</v>
      </c>
      <c r="AB199" s="76">
        <f>SUM(AB200:AB204)</f>
        <v>-15077.189999999999</v>
      </c>
      <c r="AC199" s="252">
        <v>-18517.63</v>
      </c>
      <c r="AD199" s="74">
        <v>-15875</v>
      </c>
      <c r="AE199" s="76">
        <f>SUM(AE200:AE204)</f>
        <v>-22350</v>
      </c>
      <c r="AF199" s="252">
        <v>-17265.23</v>
      </c>
      <c r="AG199" s="74">
        <v>-15875</v>
      </c>
      <c r="AH199" s="76">
        <f>SUM(AH200:AH204)</f>
        <v>-22350</v>
      </c>
      <c r="AI199" s="252">
        <v>-17001.43</v>
      </c>
      <c r="AJ199" s="74">
        <v>-15875</v>
      </c>
      <c r="AK199" s="76">
        <f>SUM(AK200:AK204)</f>
        <v>-22350</v>
      </c>
      <c r="AL199" s="252">
        <v>-16195.57</v>
      </c>
      <c r="AM199" s="74">
        <v>-15875</v>
      </c>
      <c r="AN199" s="76">
        <f>SUM(AN200:AN204)</f>
        <v>-22350</v>
      </c>
      <c r="AO199" s="252">
        <v>-16775.689999999999</v>
      </c>
      <c r="AP199" s="74">
        <v>-15875</v>
      </c>
      <c r="AQ199" s="76">
        <f>SUM(AQ200:AQ204)</f>
        <v>-22350</v>
      </c>
      <c r="AR199" s="252">
        <f t="shared" ca="1" si="169"/>
        <v>-102193.39000000001</v>
      </c>
      <c r="AS199" s="74">
        <f t="shared" ca="1" si="170"/>
        <v>-96520</v>
      </c>
      <c r="AT199" s="76">
        <f t="shared" ca="1" si="171"/>
        <v>-89469.260000000009</v>
      </c>
      <c r="AU199" s="252">
        <f t="shared" ref="AU199:BI199" si="198">SUM(AU200:AU204)</f>
        <v>-208647.4</v>
      </c>
      <c r="AV199" s="74">
        <f t="shared" si="198"/>
        <v>-191770</v>
      </c>
      <c r="AW199" s="76">
        <f t="shared" si="198"/>
        <v>-216296.44999999998</v>
      </c>
      <c r="AX199" s="252">
        <f t="shared" si="198"/>
        <v>-49479.68</v>
      </c>
      <c r="AY199" s="74">
        <f t="shared" si="198"/>
        <v>-48895</v>
      </c>
      <c r="AZ199" s="76">
        <f t="shared" si="198"/>
        <v>-44023.21</v>
      </c>
      <c r="BA199" s="252">
        <f t="shared" si="198"/>
        <v>-52713.71</v>
      </c>
      <c r="BB199" s="74">
        <f t="shared" si="198"/>
        <v>-47625</v>
      </c>
      <c r="BC199" s="76">
        <f t="shared" si="198"/>
        <v>-45446.05</v>
      </c>
      <c r="BD199" s="252">
        <f t="shared" si="198"/>
        <v>-56481.32</v>
      </c>
      <c r="BE199" s="74">
        <f t="shared" si="198"/>
        <v>-47625</v>
      </c>
      <c r="BF199" s="76">
        <f t="shared" si="198"/>
        <v>-59777.19</v>
      </c>
      <c r="BG199" s="252">
        <f t="shared" si="198"/>
        <v>-49972.69</v>
      </c>
      <c r="BH199" s="74">
        <f t="shared" si="198"/>
        <v>-47625</v>
      </c>
      <c r="BI199" s="76">
        <f t="shared" si="198"/>
        <v>-67050</v>
      </c>
      <c r="BK199" s="432">
        <f t="shared" si="159"/>
        <v>-191770</v>
      </c>
      <c r="BL199" s="432">
        <f t="shared" si="160"/>
        <v>0</v>
      </c>
      <c r="BM199" s="432">
        <f t="shared" si="161"/>
        <v>-73743.250000000015</v>
      </c>
      <c r="BN199" s="432">
        <f t="shared" ca="1" si="162"/>
        <v>15726.009999999995</v>
      </c>
    </row>
    <row r="200" spans="1:66" s="29" customFormat="1" ht="14.7" hidden="1" customHeight="1" outlineLevel="1" x14ac:dyDescent="0.3">
      <c r="A200" s="22" t="s">
        <v>240</v>
      </c>
      <c r="B200" s="2"/>
      <c r="C200" s="24"/>
      <c r="D200" s="55"/>
      <c r="E200" s="101">
        <v>-280</v>
      </c>
      <c r="F200" s="41"/>
      <c r="G200" s="33"/>
      <c r="H200" s="241">
        <v>-6292.74</v>
      </c>
      <c r="I200" s="27">
        <v>-7560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-7492.9500000000007</v>
      </c>
      <c r="K200" s="241">
        <v>-6067.54</v>
      </c>
      <c r="L200" s="27">
        <v>-7000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-6229.3</v>
      </c>
      <c r="N200" s="241">
        <v>-8048.8700000000008</v>
      </c>
      <c r="O200" s="27">
        <v>-7000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-6529.56</v>
      </c>
      <c r="Q200" s="241">
        <v>-7452.0300000000007</v>
      </c>
      <c r="R200" s="27">
        <v>-7000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-8100.1099999999988</v>
      </c>
      <c r="T200" s="241">
        <v>-7556.98</v>
      </c>
      <c r="U200" s="27">
        <v>-7000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-7588.26</v>
      </c>
      <c r="W200" s="241">
        <v>-8878.76</v>
      </c>
      <c r="X200" s="27">
        <v>-7000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-8073.8099999999995</v>
      </c>
      <c r="Z200" s="241">
        <v>-10603.08</v>
      </c>
      <c r="AA200" s="27">
        <v>-7000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-7777.96</v>
      </c>
      <c r="AC200" s="241">
        <v>-9026.2900000000009</v>
      </c>
      <c r="AD200" s="27">
        <v>-7000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-11950</v>
      </c>
      <c r="AF200" s="241">
        <v>-7316.04</v>
      </c>
      <c r="AG200" s="27">
        <v>-7000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-11950</v>
      </c>
      <c r="AI200" s="241">
        <v>-7738.02</v>
      </c>
      <c r="AJ200" s="27">
        <v>-7000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-11950</v>
      </c>
      <c r="AL200" s="241">
        <v>-7037.26</v>
      </c>
      <c r="AM200" s="27">
        <v>-7000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-11950</v>
      </c>
      <c r="AO200" s="241">
        <v>-7452.01</v>
      </c>
      <c r="AP200" s="27">
        <v>-7000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-11950</v>
      </c>
      <c r="AR200" s="241">
        <f t="shared" ca="1" si="169"/>
        <v>-44296.920000000006</v>
      </c>
      <c r="AS200" s="27">
        <f t="shared" ca="1" si="170"/>
        <v>-42560</v>
      </c>
      <c r="AT200" s="28">
        <f t="shared" ca="1" si="171"/>
        <v>-44013.99</v>
      </c>
      <c r="AU200" s="241">
        <f t="shared" ref="AU200:AW204" si="199">SUM(H200,K200,N200,Q200,T200,W200,Z200,AC200,AF200,AI200,AL200,AO200)</f>
        <v>-93469.62</v>
      </c>
      <c r="AV200" s="27">
        <f t="shared" si="199"/>
        <v>-84560</v>
      </c>
      <c r="AW200" s="28">
        <f t="shared" si="199"/>
        <v>-111541.95</v>
      </c>
      <c r="AX200" s="241">
        <f t="shared" ref="AX200:AZ204" si="200">SUM(H200,K200,N200)</f>
        <v>-20409.150000000001</v>
      </c>
      <c r="AY200" s="27">
        <f t="shared" si="200"/>
        <v>-21560</v>
      </c>
      <c r="AZ200" s="28">
        <f t="shared" si="200"/>
        <v>-20251.810000000001</v>
      </c>
      <c r="BA200" s="241">
        <f t="shared" ref="BA200:BC204" si="201">SUM(Q200,T200,W200)</f>
        <v>-23887.77</v>
      </c>
      <c r="BB200" s="27">
        <f t="shared" si="201"/>
        <v>-21000</v>
      </c>
      <c r="BC200" s="28">
        <f t="shared" si="201"/>
        <v>-23762.18</v>
      </c>
      <c r="BD200" s="241">
        <f t="shared" ref="BD200:BF204" si="202">SUM(Z200,AC200,AF200)</f>
        <v>-26945.410000000003</v>
      </c>
      <c r="BE200" s="27">
        <f t="shared" si="202"/>
        <v>-21000</v>
      </c>
      <c r="BF200" s="28">
        <f t="shared" si="202"/>
        <v>-31677.96</v>
      </c>
      <c r="BG200" s="241">
        <f t="shared" ref="BG200:BI204" si="203">SUM(AI200,AL200,AO200)</f>
        <v>-22227.29</v>
      </c>
      <c r="BH200" s="27">
        <f t="shared" si="203"/>
        <v>-21000</v>
      </c>
      <c r="BI200" s="28">
        <f t="shared" si="203"/>
        <v>-35850</v>
      </c>
      <c r="BK200" s="432">
        <f t="shared" ref="BK200:BK263" si="204">SUM(I200,L200,O200,R200,U200,X200,AA200,AD200,AG200,AJ200,AM200,AP200)</f>
        <v>-84560</v>
      </c>
      <c r="BL200" s="432">
        <f t="shared" ref="BL200:BL263" si="205">BK200-AV200</f>
        <v>0</v>
      </c>
      <c r="BM200" s="432">
        <f t="shared" ref="BM200:BM263" si="206">SUM(J200,M200,P200,S200,V200)</f>
        <v>-35940.18</v>
      </c>
      <c r="BN200" s="432">
        <f t="shared" ref="BN200:BN263" ca="1" si="207">BM200-AT200</f>
        <v>8073.8099999999977</v>
      </c>
    </row>
    <row r="201" spans="1:66" s="29" customFormat="1" hidden="1" outlineLevel="1" x14ac:dyDescent="0.3">
      <c r="A201" s="22" t="s">
        <v>241</v>
      </c>
      <c r="B201" s="2"/>
      <c r="C201" s="24"/>
      <c r="D201" s="55"/>
      <c r="E201" s="101">
        <v>-350</v>
      </c>
      <c r="F201" s="41"/>
      <c r="G201" s="102"/>
      <c r="H201" s="241">
        <v>-9131.31</v>
      </c>
      <c r="I201" s="27">
        <v>-9450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-9015.7900000000009</v>
      </c>
      <c r="K201" s="241">
        <v>-8230.2100000000009</v>
      </c>
      <c r="L201" s="27">
        <v>-8750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-7646.28</v>
      </c>
      <c r="N201" s="241">
        <v>-10764.38</v>
      </c>
      <c r="O201" s="27">
        <v>-8750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-6287.76</v>
      </c>
      <c r="Q201" s="241">
        <v>-9328.44</v>
      </c>
      <c r="R201" s="27">
        <v>-8750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-6626.2</v>
      </c>
      <c r="T201" s="241">
        <v>-9015.27</v>
      </c>
      <c r="U201" s="27">
        <v>-8750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-6853.67</v>
      </c>
      <c r="W201" s="241">
        <v>-9528.36</v>
      </c>
      <c r="X201" s="27">
        <v>-8750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-7370.17</v>
      </c>
      <c r="Z201" s="241">
        <v>-9715.26</v>
      </c>
      <c r="AA201" s="27">
        <v>-8750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-6899.23</v>
      </c>
      <c r="AC201" s="241">
        <v>-9111.2099999999991</v>
      </c>
      <c r="AD201" s="27">
        <v>-8750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-10000</v>
      </c>
      <c r="AF201" s="241">
        <v>-9593.59</v>
      </c>
      <c r="AG201" s="27">
        <v>-8750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-10000</v>
      </c>
      <c r="AI201" s="241">
        <v>-8907.81</v>
      </c>
      <c r="AJ201" s="27">
        <v>-8750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-10000</v>
      </c>
      <c r="AL201" s="241">
        <v>-9158.31</v>
      </c>
      <c r="AM201" s="27">
        <v>-8750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-10000</v>
      </c>
      <c r="AO201" s="241">
        <v>-8735.1</v>
      </c>
      <c r="AP201" s="27">
        <v>-8750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-10000</v>
      </c>
      <c r="AR201" s="241">
        <f t="shared" ca="1" si="169"/>
        <v>-55997.97</v>
      </c>
      <c r="AS201" s="27">
        <f t="shared" ca="1" si="170"/>
        <v>-53200</v>
      </c>
      <c r="AT201" s="28">
        <f t="shared" ca="1" si="171"/>
        <v>-43799.87</v>
      </c>
      <c r="AU201" s="241">
        <f t="shared" si="199"/>
        <v>-111219.25</v>
      </c>
      <c r="AV201" s="27">
        <f t="shared" si="199"/>
        <v>-105700</v>
      </c>
      <c r="AW201" s="28">
        <f t="shared" si="199"/>
        <v>-100699.1</v>
      </c>
      <c r="AX201" s="241">
        <f t="shared" si="200"/>
        <v>-28125.9</v>
      </c>
      <c r="AY201" s="27">
        <f t="shared" si="200"/>
        <v>-26950</v>
      </c>
      <c r="AZ201" s="28">
        <f t="shared" si="200"/>
        <v>-22949.83</v>
      </c>
      <c r="BA201" s="241">
        <f t="shared" si="201"/>
        <v>-27872.07</v>
      </c>
      <c r="BB201" s="27">
        <f t="shared" si="201"/>
        <v>-26250</v>
      </c>
      <c r="BC201" s="28">
        <f t="shared" si="201"/>
        <v>-20850.04</v>
      </c>
      <c r="BD201" s="241">
        <f t="shared" si="202"/>
        <v>-28420.06</v>
      </c>
      <c r="BE201" s="27">
        <f t="shared" si="202"/>
        <v>-26250</v>
      </c>
      <c r="BF201" s="28">
        <f t="shared" si="202"/>
        <v>-26899.23</v>
      </c>
      <c r="BG201" s="241">
        <f t="shared" si="203"/>
        <v>-26801.22</v>
      </c>
      <c r="BH201" s="27">
        <f t="shared" si="203"/>
        <v>-26250</v>
      </c>
      <c r="BI201" s="28">
        <f t="shared" si="203"/>
        <v>-30000</v>
      </c>
      <c r="BK201" s="432">
        <f t="shared" si="204"/>
        <v>-105700</v>
      </c>
      <c r="BL201" s="432">
        <f t="shared" si="205"/>
        <v>0</v>
      </c>
      <c r="BM201" s="432">
        <f t="shared" si="206"/>
        <v>-36429.700000000004</v>
      </c>
      <c r="BN201" s="432">
        <f t="shared" ca="1" si="207"/>
        <v>7370.1699999999983</v>
      </c>
    </row>
    <row r="202" spans="1:66" s="29" customFormat="1" hidden="1" outlineLevel="1" x14ac:dyDescent="0.3">
      <c r="A202" s="22" t="s">
        <v>242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SUMIFS(Aut_BlueMe_Sem_Pedido!$J:$J,Aut_BlueMe_Sem_Pedido!$Q:$Q,AO$4,Aut_BlueMe_Sem_Pedido!$H:$H,DRE!$A202)+SUMIFS(Aut_Ajustes_Manuais!$G:$G,Aut_Ajustes_Manuais!$I:$I,DRE!AO$4,Aut_Ajustes_Manuais!$F:$F,"  -  Assist. Odontologica")</f>
        <v>0</v>
      </c>
      <c r="AR202" s="241">
        <f t="shared" ca="1" si="169"/>
        <v>0</v>
      </c>
      <c r="AS202" s="27">
        <f t="shared" ca="1" si="170"/>
        <v>0</v>
      </c>
      <c r="AT202" s="28">
        <f t="shared" ca="1" si="171"/>
        <v>0</v>
      </c>
      <c r="AU202" s="241">
        <f t="shared" si="199"/>
        <v>0</v>
      </c>
      <c r="AV202" s="27">
        <f t="shared" si="199"/>
        <v>0</v>
      </c>
      <c r="AW202" s="28">
        <f t="shared" si="199"/>
        <v>0</v>
      </c>
      <c r="AX202" s="241">
        <f t="shared" si="200"/>
        <v>0</v>
      </c>
      <c r="AY202" s="27">
        <f t="shared" si="200"/>
        <v>0</v>
      </c>
      <c r="AZ202" s="28">
        <f t="shared" si="200"/>
        <v>0</v>
      </c>
      <c r="BA202" s="241">
        <f t="shared" si="201"/>
        <v>0</v>
      </c>
      <c r="BB202" s="27">
        <f t="shared" si="201"/>
        <v>0</v>
      </c>
      <c r="BC202" s="28">
        <f t="shared" si="201"/>
        <v>0</v>
      </c>
      <c r="BD202" s="241">
        <f t="shared" si="202"/>
        <v>0</v>
      </c>
      <c r="BE202" s="27">
        <f t="shared" si="202"/>
        <v>0</v>
      </c>
      <c r="BF202" s="28">
        <f t="shared" si="202"/>
        <v>0</v>
      </c>
      <c r="BG202" s="241">
        <f t="shared" si="203"/>
        <v>0</v>
      </c>
      <c r="BH202" s="27">
        <f t="shared" si="203"/>
        <v>0</v>
      </c>
      <c r="BI202" s="28">
        <f t="shared" si="203"/>
        <v>0</v>
      </c>
      <c r="BK202" s="432">
        <f t="shared" si="204"/>
        <v>0</v>
      </c>
      <c r="BL202" s="432">
        <f t="shared" si="205"/>
        <v>0</v>
      </c>
      <c r="BM202" s="432">
        <f t="shared" si="206"/>
        <v>0</v>
      </c>
      <c r="BN202" s="432">
        <f t="shared" ca="1" si="207"/>
        <v>0</v>
      </c>
    </row>
    <row r="203" spans="1:66" s="29" customFormat="1" hidden="1" outlineLevel="1" x14ac:dyDescent="0.3">
      <c r="A203" s="22" t="s">
        <v>243</v>
      </c>
      <c r="B203" s="2"/>
      <c r="C203" s="24"/>
      <c r="D203" s="55" t="s">
        <v>244</v>
      </c>
      <c r="E203" s="101">
        <v>-5</v>
      </c>
      <c r="F203" s="41"/>
      <c r="G203" s="102"/>
      <c r="H203" s="241">
        <v>-293.89</v>
      </c>
      <c r="I203" s="27">
        <v>-135</v>
      </c>
      <c r="J203" s="28">
        <f>SUMIFS(Aut_BlueMe_Sem_Pedido!$J:$J,Aut_BlueMe_Sem_Pedido!$Q:$Q,H$4,Aut_BlueMe_Sem_Pedido!$H:$H,DRE!$A203)+SUMIFS(Aut_Ajustes_Manuais!$G:$G,Aut_Ajustes_Manuais!$I:$I,DRE!H$4,Aut_Ajustes_Manuais!$F:$F,"  -  Seguro de Vida")</f>
        <v>-294.29000000000002</v>
      </c>
      <c r="K203" s="241">
        <v>-325.37</v>
      </c>
      <c r="L203" s="27">
        <v>-125</v>
      </c>
      <c r="M203" s="28">
        <f>SUMIFS(Aut_BlueMe_Sem_Pedido!$J:$J,Aut_BlueMe_Sem_Pedido!$Q:$Q,K$4,Aut_BlueMe_Sem_Pedido!$H:$H,DRE!$A203)+SUMIFS(Aut_Ajustes_Manuais!$G:$G,Aut_Ajustes_Manuais!$I:$I,DRE!K$4,Aut_Ajustes_Manuais!$F:$F,"  -  Seguro de Vida")</f>
        <v>-257.51</v>
      </c>
      <c r="N203" s="241">
        <v>-325.37</v>
      </c>
      <c r="O203" s="27">
        <v>-125</v>
      </c>
      <c r="P203" s="28">
        <f>SUMIFS(Aut_BlueMe_Sem_Pedido!$J:$J,Aut_BlueMe_Sem_Pedido!$Q:$Q,N$4,Aut_BlueMe_Sem_Pedido!$H:$H,DRE!$A203)+SUMIFS(Aut_Ajustes_Manuais!$G:$G,Aut_Ajustes_Manuais!$I:$I,DRE!N$4,Aut_Ajustes_Manuais!$F:$F,"  -  Seguro de Vida")</f>
        <v>-269.77</v>
      </c>
      <c r="Q203" s="241">
        <v>-293.89</v>
      </c>
      <c r="R203" s="27">
        <v>-125</v>
      </c>
      <c r="S203" s="28">
        <f>SUMIFS(Aut_BlueMe_Sem_Pedido!$J:$J,Aut_BlueMe_Sem_Pedido!$Q:$Q,Q$4,Aut_BlueMe_Sem_Pedido!$H:$H,DRE!$A203)+SUMIFS(Aut_Ajustes_Manuais!$G:$G,Aut_Ajustes_Manuais!$I:$I,DRE!Q$4,Aut_Ajustes_Manuais!$F:$F,"  -  Seguro de Vida")</f>
        <v>-269.77</v>
      </c>
      <c r="T203" s="241">
        <v>-304.38</v>
      </c>
      <c r="U203" s="27">
        <v>-125</v>
      </c>
      <c r="V203" s="28">
        <f>SUMIFS(Aut_BlueMe_Sem_Pedido!$J:$J,Aut_BlueMe_Sem_Pedido!$Q:$Q,T$4,Aut_BlueMe_Sem_Pedido!$H:$H,DRE!$A203)+SUMIFS(Aut_Ajustes_Manuais!$G:$G,Aut_Ajustes_Manuais!$I:$I,DRE!T$4,Aut_Ajustes_Manuais!$F:$F,"  -  Seguro de Vida")</f>
        <v>-282.02999999999997</v>
      </c>
      <c r="W203" s="241">
        <v>-355.6</v>
      </c>
      <c r="X203" s="27">
        <v>-125</v>
      </c>
      <c r="Y203" s="28">
        <f>SUMIFS(Aut_BlueMe_Sem_Pedido!$J:$J,Aut_BlueMe_Sem_Pedido!$Q:$Q,W$4,Aut_BlueMe_Sem_Pedido!$H:$H,DRE!$A203)+SUMIFS(Aut_Ajustes_Manuais!$G:$G,Aut_Ajustes_Manuais!$I:$I,DRE!W$4,Aut_Ajustes_Manuais!$F:$F,"  -  Seguro de Vida")</f>
        <v>-282.02999999999997</v>
      </c>
      <c r="Z203" s="241">
        <v>-380.12</v>
      </c>
      <c r="AA203" s="27">
        <v>-125</v>
      </c>
      <c r="AB203" s="28">
        <f>SUMIFS(Aut_BlueMe_Sem_Pedido!$J:$J,Aut_BlueMe_Sem_Pedido!$Q:$Q,Z$4,Aut_BlueMe_Sem_Pedido!$H:$H,DRE!$A203)+SUMIFS(Aut_Ajustes_Manuais!$G:$G,Aut_Ajustes_Manuais!$I:$I,DRE!Z$4,Aut_Ajustes_Manuais!$F:$F,"  -  Seguro de Vida")</f>
        <v>-400</v>
      </c>
      <c r="AC203" s="241">
        <v>-380.13</v>
      </c>
      <c r="AD203" s="27">
        <v>-125</v>
      </c>
      <c r="AE203" s="28">
        <f>SUMIFS(Aut_BlueMe_Sem_Pedido!$J:$J,Aut_BlueMe_Sem_Pedido!$Q:$Q,AC$4,Aut_BlueMe_Sem_Pedido!$H:$H,DRE!$A203)+SUMIFS(Aut_Ajustes_Manuais!$G:$G,Aut_Ajustes_Manuais!$I:$I,DRE!AC$4,Aut_Ajustes_Manuais!$F:$F,"  -  Seguro de Vida")</f>
        <v>-400</v>
      </c>
      <c r="AF203" s="241">
        <v>-355.6</v>
      </c>
      <c r="AG203" s="27">
        <v>-125</v>
      </c>
      <c r="AH203" s="28">
        <f>SUMIFS(Aut_BlueMe_Sem_Pedido!$J:$J,Aut_BlueMe_Sem_Pedido!$Q:$Q,AF$4,Aut_BlueMe_Sem_Pedido!$H:$H,DRE!$A203)+SUMIFS(Aut_Ajustes_Manuais!$G:$G,Aut_Ajustes_Manuais!$I:$I,DRE!AF$4,Aut_Ajustes_Manuais!$F:$F,"  -  Seguro de Vida")</f>
        <v>-400</v>
      </c>
      <c r="AI203" s="241">
        <v>-355.6</v>
      </c>
      <c r="AJ203" s="27">
        <v>-125</v>
      </c>
      <c r="AK203" s="28">
        <f>SUMIFS(Aut_BlueMe_Sem_Pedido!$J:$J,Aut_BlueMe_Sem_Pedido!$Q:$Q,AI$4,Aut_BlueMe_Sem_Pedido!$H:$H,DRE!$A203)+SUMIFS(Aut_Ajustes_Manuais!$G:$G,Aut_Ajustes_Manuais!$I:$I,DRE!AI$4,Aut_Ajustes_Manuais!$F:$F,"  -  Seguro de Vida")</f>
        <v>-400</v>
      </c>
      <c r="AL203" s="241">
        <v>0</v>
      </c>
      <c r="AM203" s="27">
        <v>-125</v>
      </c>
      <c r="AN203" s="28">
        <f>SUMIFS(Aut_BlueMe_Sem_Pedido!$J:$J,Aut_BlueMe_Sem_Pedido!$Q:$Q,AL$4,Aut_BlueMe_Sem_Pedido!$H:$H,DRE!$A203)+SUMIFS(Aut_Ajustes_Manuais!$G:$G,Aut_Ajustes_Manuais!$I:$I,DRE!AL$4,Aut_Ajustes_Manuais!$F:$F,"  -  Seguro de Vida")</f>
        <v>-400</v>
      </c>
      <c r="AO203" s="241">
        <v>-588.58000000000004</v>
      </c>
      <c r="AP203" s="27">
        <v>-125</v>
      </c>
      <c r="AQ203" s="28">
        <f>SUMIFS(Aut_BlueMe_Sem_Pedido!$J:$J,Aut_BlueMe_Sem_Pedido!$Q:$Q,AO$4,Aut_BlueMe_Sem_Pedido!$H:$H,DRE!$A203)+SUMIFS(Aut_Ajustes_Manuais!$G:$G,Aut_Ajustes_Manuais!$I:$I,DRE!AO$4,Aut_Ajustes_Manuais!$F:$F,"  -  Seguro de Vida")</f>
        <v>-400</v>
      </c>
      <c r="AR203" s="241">
        <f t="shared" ref="AR203:AR212" ca="1" si="208">SUMIFS($H203:$AO203,$H$5:$AO$5,"&lt;"&amp;MONTH(TODAY()),$H$6:$AO$6,"REAL 25")</f>
        <v>-1898.5</v>
      </c>
      <c r="AS203" s="27">
        <f t="shared" ref="AS203:AS212" ca="1" si="209">SUMIFS($I203:$AP203,$I$5:$AP$5,"&lt;"&amp;MONTH(TODAY()),$I$6:$AP$6,"ORÇADO ")</f>
        <v>-760</v>
      </c>
      <c r="AT203" s="28">
        <f t="shared" ref="AT203:AT212" ca="1" si="210">SUMIFS($J203:$AQ203,$J$5:$AQ$5,"&lt;"&amp;MONTH(TODAY()),$J$6:$AQ$6,"REAL 26")</f>
        <v>-1655.3999999999999</v>
      </c>
      <c r="AU203" s="241">
        <f t="shared" si="199"/>
        <v>-3958.5299999999997</v>
      </c>
      <c r="AV203" s="27">
        <f t="shared" si="199"/>
        <v>-1510</v>
      </c>
      <c r="AW203" s="28">
        <f t="shared" si="199"/>
        <v>-4055.3999999999996</v>
      </c>
      <c r="AX203" s="241">
        <f t="shared" si="200"/>
        <v>-944.63</v>
      </c>
      <c r="AY203" s="27">
        <f t="shared" si="200"/>
        <v>-385</v>
      </c>
      <c r="AZ203" s="28">
        <f t="shared" si="200"/>
        <v>-821.56999999999994</v>
      </c>
      <c r="BA203" s="241">
        <f t="shared" si="201"/>
        <v>-953.87</v>
      </c>
      <c r="BB203" s="27">
        <f t="shared" si="201"/>
        <v>-375</v>
      </c>
      <c r="BC203" s="28">
        <f t="shared" si="201"/>
        <v>-833.82999999999993</v>
      </c>
      <c r="BD203" s="241">
        <f t="shared" si="202"/>
        <v>-1115.8499999999999</v>
      </c>
      <c r="BE203" s="27">
        <f t="shared" si="202"/>
        <v>-375</v>
      </c>
      <c r="BF203" s="28">
        <f t="shared" si="202"/>
        <v>-1200</v>
      </c>
      <c r="BG203" s="241">
        <f t="shared" si="203"/>
        <v>-944.18000000000006</v>
      </c>
      <c r="BH203" s="27">
        <f t="shared" si="203"/>
        <v>-375</v>
      </c>
      <c r="BI203" s="28">
        <f t="shared" si="203"/>
        <v>-1200</v>
      </c>
      <c r="BK203" s="432">
        <f t="shared" si="204"/>
        <v>-1510</v>
      </c>
      <c r="BL203" s="432">
        <f t="shared" si="205"/>
        <v>0</v>
      </c>
      <c r="BM203" s="432">
        <f t="shared" si="206"/>
        <v>-1373.37</v>
      </c>
      <c r="BN203" s="432">
        <f t="shared" ca="1" si="207"/>
        <v>282.02999999999997</v>
      </c>
    </row>
    <row r="204" spans="1:66" s="29" customFormat="1" hidden="1" outlineLevel="1" x14ac:dyDescent="0.3">
      <c r="A204" s="22" t="s">
        <v>245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208"/>
        <v>0</v>
      </c>
      <c r="AS204" s="27">
        <f t="shared" ca="1" si="209"/>
        <v>0</v>
      </c>
      <c r="AT204" s="28">
        <f t="shared" ca="1" si="210"/>
        <v>0</v>
      </c>
      <c r="AU204" s="241">
        <f t="shared" si="199"/>
        <v>0</v>
      </c>
      <c r="AV204" s="27">
        <f t="shared" si="199"/>
        <v>0</v>
      </c>
      <c r="AW204" s="28">
        <f t="shared" si="199"/>
        <v>0</v>
      </c>
      <c r="AX204" s="241">
        <f t="shared" si="200"/>
        <v>0</v>
      </c>
      <c r="AY204" s="27">
        <f t="shared" si="200"/>
        <v>0</v>
      </c>
      <c r="AZ204" s="28">
        <f t="shared" si="200"/>
        <v>0</v>
      </c>
      <c r="BA204" s="241">
        <f t="shared" si="201"/>
        <v>0</v>
      </c>
      <c r="BB204" s="27">
        <f t="shared" si="201"/>
        <v>0</v>
      </c>
      <c r="BC204" s="28">
        <f t="shared" si="201"/>
        <v>0</v>
      </c>
      <c r="BD204" s="241">
        <f t="shared" si="202"/>
        <v>0</v>
      </c>
      <c r="BE204" s="27">
        <f t="shared" si="202"/>
        <v>0</v>
      </c>
      <c r="BF204" s="28">
        <f t="shared" si="202"/>
        <v>0</v>
      </c>
      <c r="BG204" s="241">
        <f t="shared" si="203"/>
        <v>0</v>
      </c>
      <c r="BH204" s="27">
        <f t="shared" si="203"/>
        <v>0</v>
      </c>
      <c r="BI204" s="28">
        <f t="shared" si="203"/>
        <v>0</v>
      </c>
      <c r="BK204" s="432">
        <f t="shared" si="204"/>
        <v>0</v>
      </c>
      <c r="BL204" s="432">
        <f t="shared" si="205"/>
        <v>0</v>
      </c>
      <c r="BM204" s="432">
        <f t="shared" si="206"/>
        <v>0</v>
      </c>
      <c r="BN204" s="432">
        <f t="shared" ca="1" si="207"/>
        <v>0</v>
      </c>
    </row>
    <row r="205" spans="1:66" collapsed="1" x14ac:dyDescent="0.3">
      <c r="A205" s="73" t="s">
        <v>246</v>
      </c>
      <c r="C205" s="40" t="s">
        <v>37</v>
      </c>
      <c r="D205" s="40" t="s">
        <v>38</v>
      </c>
      <c r="E205" s="40" t="s">
        <v>203</v>
      </c>
      <c r="F205" s="41"/>
      <c r="G205" s="47"/>
      <c r="H205" s="252">
        <v>-18690.17218597122</v>
      </c>
      <c r="I205" s="74">
        <v>-18536.428921644481</v>
      </c>
      <c r="J205" s="76">
        <f>SUM(J206:J212)</f>
        <v>-20027.59</v>
      </c>
      <c r="K205" s="252">
        <v>-26211.916418079931</v>
      </c>
      <c r="L205" s="74">
        <v>-18073.481635883709</v>
      </c>
      <c r="M205" s="76">
        <f>SUM(M206:M212)</f>
        <v>-20628.73</v>
      </c>
      <c r="N205" s="252">
        <v>-17248.89560293893</v>
      </c>
      <c r="O205" s="74">
        <v>-18045.424158657101</v>
      </c>
      <c r="P205" s="76">
        <f>SUM(P206:P212)</f>
        <v>-16130.809999999998</v>
      </c>
      <c r="Q205" s="252">
        <v>-20045.681798345391</v>
      </c>
      <c r="R205" s="74">
        <v>-18088.750722867931</v>
      </c>
      <c r="S205" s="76">
        <f>SUM(S206:S212)</f>
        <v>-22210.53</v>
      </c>
      <c r="T205" s="252">
        <v>-24315.010737144468</v>
      </c>
      <c r="U205" s="74">
        <v>-18054.90174908689</v>
      </c>
      <c r="V205" s="76">
        <f>SUM(V206:V212)</f>
        <v>-24239.200000000004</v>
      </c>
      <c r="W205" s="252">
        <v>-20976.381895890769</v>
      </c>
      <c r="X205" s="74">
        <v>-18051.20240487394</v>
      </c>
      <c r="Y205" s="76">
        <f>SUM(Y206:Y212)</f>
        <v>-23769.439999999999</v>
      </c>
      <c r="Z205" s="252">
        <v>-25360.447764225679</v>
      </c>
      <c r="AA205" s="74">
        <v>-18044.79351437715</v>
      </c>
      <c r="AB205" s="76">
        <f>SUM(AB206:AB212)</f>
        <v>-9942.4599999999991</v>
      </c>
      <c r="AC205" s="252">
        <v>-24489.36558362106</v>
      </c>
      <c r="AD205" s="74">
        <v>-18048.284012079541</v>
      </c>
      <c r="AE205" s="76">
        <f>SUM(AE206:AE212)</f>
        <v>-9942.4599999999991</v>
      </c>
      <c r="AF205" s="252">
        <v>-23739.348571218379</v>
      </c>
      <c r="AG205" s="74">
        <v>-18044.692660688459</v>
      </c>
      <c r="AH205" s="76">
        <f>SUM(AH206:AH212)</f>
        <v>-9942.4599999999991</v>
      </c>
      <c r="AI205" s="252">
        <v>-20663.736396879871</v>
      </c>
      <c r="AJ205" s="74">
        <v>-18054.705936256669</v>
      </c>
      <c r="AK205" s="76">
        <f>SUM(AK206:AK212)</f>
        <v>-9942.4599999999991</v>
      </c>
      <c r="AL205" s="252">
        <v>-20511.473106723319</v>
      </c>
      <c r="AM205" s="74">
        <v>-18084.730971997189</v>
      </c>
      <c r="AN205" s="76">
        <f>SUM(AN206:AN212)</f>
        <v>-9942.4599999999991</v>
      </c>
      <c r="AO205" s="252">
        <v>-18133.775941285101</v>
      </c>
      <c r="AP205" s="74">
        <v>-18154.334585048371</v>
      </c>
      <c r="AQ205" s="76">
        <f>SUM(AQ206:AQ212)</f>
        <v>-9942.4599999999991</v>
      </c>
      <c r="AR205" s="252">
        <f t="shared" ca="1" si="208"/>
        <v>-127488.0586383707</v>
      </c>
      <c r="AS205" s="74">
        <f t="shared" ca="1" si="209"/>
        <v>-108850.18959301405</v>
      </c>
      <c r="AT205" s="76">
        <f t="shared" ca="1" si="210"/>
        <v>-127006.30000000002</v>
      </c>
      <c r="AU205" s="252">
        <f t="shared" ref="AU205:BI205" si="211">SUM(AU206:AU212)</f>
        <v>-260386.20600232412</v>
      </c>
      <c r="AV205" s="74">
        <f t="shared" si="211"/>
        <v>-217281.73127346142</v>
      </c>
      <c r="AW205" s="76">
        <f t="shared" si="211"/>
        <v>-186661.06</v>
      </c>
      <c r="AX205" s="252">
        <f t="shared" si="211"/>
        <v>-62150.984206990084</v>
      </c>
      <c r="AY205" s="74">
        <f t="shared" si="211"/>
        <v>-54655.33471618528</v>
      </c>
      <c r="AZ205" s="76">
        <f t="shared" si="211"/>
        <v>-56787.13</v>
      </c>
      <c r="BA205" s="252">
        <f t="shared" si="211"/>
        <v>-65337.074431380635</v>
      </c>
      <c r="BB205" s="74">
        <f t="shared" si="211"/>
        <v>-54194.854876828766</v>
      </c>
      <c r="BC205" s="76">
        <f t="shared" si="211"/>
        <v>-70219.17</v>
      </c>
      <c r="BD205" s="252">
        <f t="shared" si="211"/>
        <v>-73589.161919065125</v>
      </c>
      <c r="BE205" s="74">
        <f t="shared" si="211"/>
        <v>-54137.77018714515</v>
      </c>
      <c r="BF205" s="76">
        <f t="shared" si="211"/>
        <v>-29827.38</v>
      </c>
      <c r="BG205" s="252">
        <f t="shared" si="211"/>
        <v>-59308.985444888283</v>
      </c>
      <c r="BH205" s="74">
        <f t="shared" si="211"/>
        <v>-54293.771493302236</v>
      </c>
      <c r="BI205" s="76">
        <f t="shared" si="211"/>
        <v>-29827.38</v>
      </c>
      <c r="BK205" s="432">
        <f t="shared" si="204"/>
        <v>-217281.73127346142</v>
      </c>
      <c r="BL205" s="432">
        <f t="shared" si="205"/>
        <v>0</v>
      </c>
      <c r="BM205" s="432">
        <f t="shared" si="206"/>
        <v>-103236.86000000002</v>
      </c>
      <c r="BN205" s="432">
        <f t="shared" ca="1" si="207"/>
        <v>23769.440000000002</v>
      </c>
    </row>
    <row r="206" spans="1:66" s="29" customFormat="1" hidden="1" outlineLevel="2" x14ac:dyDescent="0.3">
      <c r="A206" s="22" t="s">
        <v>247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-6190.65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-399.92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-3512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208"/>
        <v>-6190.65</v>
      </c>
      <c r="AS206" s="27">
        <f t="shared" ca="1" si="209"/>
        <v>0</v>
      </c>
      <c r="AT206" s="28">
        <f t="shared" ca="1" si="210"/>
        <v>-399.92</v>
      </c>
      <c r="AU206" s="241">
        <f t="shared" ref="AU206:AW212" si="212">SUM(H206,K206,N206,Q206,T206,W206,Z206,AC206,AF206,AI206,AL206,AO206)</f>
        <v>-9702.65</v>
      </c>
      <c r="AV206" s="27">
        <f t="shared" si="212"/>
        <v>0</v>
      </c>
      <c r="AW206" s="28">
        <f t="shared" si="212"/>
        <v>-399.92</v>
      </c>
      <c r="AX206" s="241">
        <f t="shared" ref="AX206:AZ212" si="213">SUM(H206,K206,N206)</f>
        <v>-6190.65</v>
      </c>
      <c r="AY206" s="27">
        <f t="shared" si="213"/>
        <v>0</v>
      </c>
      <c r="AZ206" s="28">
        <f t="shared" si="213"/>
        <v>0</v>
      </c>
      <c r="BA206" s="241">
        <f t="shared" ref="BA206:BC212" si="214">SUM(Q206,T206,W206)</f>
        <v>0</v>
      </c>
      <c r="BB206" s="27">
        <f t="shared" si="214"/>
        <v>0</v>
      </c>
      <c r="BC206" s="28">
        <f t="shared" si="214"/>
        <v>-399.92</v>
      </c>
      <c r="BD206" s="241">
        <f t="shared" ref="BD206:BF212" si="215">SUM(Z206,AC206,AF206)</f>
        <v>-3512</v>
      </c>
      <c r="BE206" s="27">
        <f t="shared" si="215"/>
        <v>0</v>
      </c>
      <c r="BF206" s="28">
        <f t="shared" si="215"/>
        <v>0</v>
      </c>
      <c r="BG206" s="241">
        <f t="shared" ref="BG206:BI212" si="216">SUM(AI206,AL206,AO206)</f>
        <v>0</v>
      </c>
      <c r="BH206" s="27">
        <f t="shared" si="216"/>
        <v>0</v>
      </c>
      <c r="BI206" s="28">
        <f t="shared" si="216"/>
        <v>0</v>
      </c>
      <c r="BK206" s="432">
        <f t="shared" si="204"/>
        <v>0</v>
      </c>
      <c r="BL206" s="432">
        <f t="shared" si="205"/>
        <v>0</v>
      </c>
      <c r="BM206" s="432">
        <f t="shared" si="206"/>
        <v>-399.92</v>
      </c>
      <c r="BN206" s="432">
        <f t="shared" ca="1" si="207"/>
        <v>0</v>
      </c>
    </row>
    <row r="207" spans="1:66" s="29" customFormat="1" ht="37.799999999999997" hidden="1" customHeight="1" outlineLevel="2" x14ac:dyDescent="0.3">
      <c r="A207" s="22" t="s">
        <v>248</v>
      </c>
      <c r="B207" s="2"/>
      <c r="C207" s="24"/>
      <c r="D207" s="99" t="s">
        <v>249</v>
      </c>
      <c r="E207" s="101">
        <v>-49.44</v>
      </c>
      <c r="F207" s="41"/>
      <c r="G207" s="33"/>
      <c r="H207" s="241">
        <v>-678.8</v>
      </c>
      <c r="I207" s="27">
        <v>-133.488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-573.37</v>
      </c>
      <c r="K207" s="241">
        <v>-405.38</v>
      </c>
      <c r="L207" s="27">
        <v>-133.488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-524.20000000000005</v>
      </c>
      <c r="N207" s="241">
        <v>-312.52</v>
      </c>
      <c r="O207" s="27">
        <v>-133.488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-618.29</v>
      </c>
      <c r="Q207" s="241">
        <v>-599.67999999999995</v>
      </c>
      <c r="R207" s="27">
        <v>-133.488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-534.20000000000005</v>
      </c>
      <c r="T207" s="241">
        <v>-1690.66</v>
      </c>
      <c r="U207" s="27">
        <v>-133.488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-535.47</v>
      </c>
      <c r="W207" s="241">
        <v>-703.35</v>
      </c>
      <c r="X207" s="27">
        <v>-133.488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-1131.44</v>
      </c>
      <c r="Z207" s="241">
        <v>-732.3</v>
      </c>
      <c r="AA207" s="27">
        <v>-133.488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-942.46</v>
      </c>
      <c r="AC207" s="241">
        <v>-556.16999999999996</v>
      </c>
      <c r="AD207" s="27">
        <v>-133.488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-942.46</v>
      </c>
      <c r="AF207" s="241">
        <v>-595.13</v>
      </c>
      <c r="AG207" s="27">
        <v>-133.488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-942.46</v>
      </c>
      <c r="AI207" s="241">
        <v>-455.3</v>
      </c>
      <c r="AJ207" s="27">
        <v>-133.488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-942.46</v>
      </c>
      <c r="AL207" s="241">
        <v>-926.27</v>
      </c>
      <c r="AM207" s="27">
        <v>-133.488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-942.46</v>
      </c>
      <c r="AO207" s="241">
        <v>-942.46</v>
      </c>
      <c r="AP207" s="27">
        <v>-133.488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-942.46</v>
      </c>
      <c r="AR207" s="241">
        <f t="shared" ca="1" si="208"/>
        <v>-4390.3900000000003</v>
      </c>
      <c r="AS207" s="27">
        <f t="shared" ca="1" si="209"/>
        <v>-800.92800000000011</v>
      </c>
      <c r="AT207" s="28">
        <f t="shared" ca="1" si="210"/>
        <v>-3916.9700000000007</v>
      </c>
      <c r="AU207" s="241">
        <f t="shared" si="212"/>
        <v>-8598.02</v>
      </c>
      <c r="AV207" s="27">
        <f t="shared" si="212"/>
        <v>-1601.8560000000004</v>
      </c>
      <c r="AW207" s="28">
        <f t="shared" si="212"/>
        <v>-9571.73</v>
      </c>
      <c r="AX207" s="241">
        <f t="shared" si="213"/>
        <v>-1396.6999999999998</v>
      </c>
      <c r="AY207" s="27">
        <f t="shared" si="213"/>
        <v>-400.464</v>
      </c>
      <c r="AZ207" s="28">
        <f t="shared" si="213"/>
        <v>-1715.8600000000001</v>
      </c>
      <c r="BA207" s="241">
        <f t="shared" si="214"/>
        <v>-2993.69</v>
      </c>
      <c r="BB207" s="27">
        <f t="shared" si="214"/>
        <v>-400.464</v>
      </c>
      <c r="BC207" s="28">
        <f t="shared" si="214"/>
        <v>-2201.11</v>
      </c>
      <c r="BD207" s="241">
        <f t="shared" si="215"/>
        <v>-1883.6</v>
      </c>
      <c r="BE207" s="27">
        <f t="shared" si="215"/>
        <v>-400.464</v>
      </c>
      <c r="BF207" s="28">
        <f t="shared" si="215"/>
        <v>-2827.38</v>
      </c>
      <c r="BG207" s="241">
        <f t="shared" si="216"/>
        <v>-2324.0299999999997</v>
      </c>
      <c r="BH207" s="27">
        <f t="shared" si="216"/>
        <v>-400.464</v>
      </c>
      <c r="BI207" s="28">
        <f t="shared" si="216"/>
        <v>-2827.38</v>
      </c>
      <c r="BK207" s="432">
        <f t="shared" si="204"/>
        <v>-1601.8560000000004</v>
      </c>
      <c r="BL207" s="432">
        <f t="shared" si="205"/>
        <v>0</v>
      </c>
      <c r="BM207" s="432">
        <f t="shared" si="206"/>
        <v>-2785.5300000000007</v>
      </c>
      <c r="BN207" s="432">
        <f t="shared" ca="1" si="207"/>
        <v>1131.44</v>
      </c>
    </row>
    <row r="208" spans="1:66" s="29" customFormat="1" hidden="1" outlineLevel="2" x14ac:dyDescent="0.3">
      <c r="A208" s="22" t="s">
        <v>250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208"/>
        <v>0</v>
      </c>
      <c r="AS208" s="27">
        <f t="shared" ca="1" si="209"/>
        <v>0</v>
      </c>
      <c r="AT208" s="28">
        <f t="shared" ca="1" si="210"/>
        <v>0</v>
      </c>
      <c r="AU208" s="241">
        <f t="shared" si="212"/>
        <v>0</v>
      </c>
      <c r="AV208" s="27">
        <f t="shared" si="212"/>
        <v>0</v>
      </c>
      <c r="AW208" s="28">
        <f t="shared" si="212"/>
        <v>0</v>
      </c>
      <c r="AX208" s="241">
        <f t="shared" si="213"/>
        <v>0</v>
      </c>
      <c r="AY208" s="27">
        <f t="shared" si="213"/>
        <v>0</v>
      </c>
      <c r="AZ208" s="28">
        <f t="shared" si="213"/>
        <v>0</v>
      </c>
      <c r="BA208" s="241">
        <f t="shared" si="214"/>
        <v>0</v>
      </c>
      <c r="BB208" s="27">
        <f t="shared" si="214"/>
        <v>0</v>
      </c>
      <c r="BC208" s="28">
        <f t="shared" si="214"/>
        <v>0</v>
      </c>
      <c r="BD208" s="241">
        <f t="shared" si="215"/>
        <v>0</v>
      </c>
      <c r="BE208" s="27">
        <f t="shared" si="215"/>
        <v>0</v>
      </c>
      <c r="BF208" s="28">
        <f t="shared" si="215"/>
        <v>0</v>
      </c>
      <c r="BG208" s="241">
        <f t="shared" si="216"/>
        <v>0</v>
      </c>
      <c r="BH208" s="27">
        <f t="shared" si="216"/>
        <v>0</v>
      </c>
      <c r="BI208" s="28">
        <f t="shared" si="216"/>
        <v>0</v>
      </c>
      <c r="BK208" s="432">
        <f t="shared" si="204"/>
        <v>0</v>
      </c>
      <c r="BL208" s="432">
        <f t="shared" si="205"/>
        <v>0</v>
      </c>
      <c r="BM208" s="432">
        <f t="shared" si="206"/>
        <v>0</v>
      </c>
      <c r="BN208" s="432">
        <f t="shared" ca="1" si="207"/>
        <v>0</v>
      </c>
    </row>
    <row r="209" spans="1:66" s="29" customFormat="1" hidden="1" outlineLevel="2" x14ac:dyDescent="0.3">
      <c r="A209" s="22" t="s">
        <v>251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208"/>
        <v>0</v>
      </c>
      <c r="AS209" s="27">
        <f t="shared" ca="1" si="209"/>
        <v>0</v>
      </c>
      <c r="AT209" s="28">
        <f t="shared" ca="1" si="210"/>
        <v>0</v>
      </c>
      <c r="AU209" s="241">
        <f t="shared" si="212"/>
        <v>0</v>
      </c>
      <c r="AV209" s="27">
        <f t="shared" si="212"/>
        <v>0</v>
      </c>
      <c r="AW209" s="28">
        <f t="shared" si="212"/>
        <v>0</v>
      </c>
      <c r="AX209" s="241">
        <f t="shared" si="213"/>
        <v>0</v>
      </c>
      <c r="AY209" s="27">
        <f t="shared" si="213"/>
        <v>0</v>
      </c>
      <c r="AZ209" s="28">
        <f t="shared" si="213"/>
        <v>0</v>
      </c>
      <c r="BA209" s="241">
        <f t="shared" si="214"/>
        <v>0</v>
      </c>
      <c r="BB209" s="27">
        <f t="shared" si="214"/>
        <v>0</v>
      </c>
      <c r="BC209" s="28">
        <f t="shared" si="214"/>
        <v>0</v>
      </c>
      <c r="BD209" s="241">
        <f t="shared" si="215"/>
        <v>0</v>
      </c>
      <c r="BE209" s="27">
        <f t="shared" si="215"/>
        <v>0</v>
      </c>
      <c r="BF209" s="28">
        <f t="shared" si="215"/>
        <v>0</v>
      </c>
      <c r="BG209" s="241">
        <f t="shared" si="216"/>
        <v>0</v>
      </c>
      <c r="BH209" s="27">
        <f t="shared" si="216"/>
        <v>0</v>
      </c>
      <c r="BI209" s="28">
        <f t="shared" si="216"/>
        <v>0</v>
      </c>
      <c r="BK209" s="432">
        <f t="shared" si="204"/>
        <v>0</v>
      </c>
      <c r="BL209" s="432">
        <f t="shared" si="205"/>
        <v>0</v>
      </c>
      <c r="BM209" s="432">
        <f t="shared" si="206"/>
        <v>0</v>
      </c>
      <c r="BN209" s="432">
        <f t="shared" ca="1" si="207"/>
        <v>0</v>
      </c>
    </row>
    <row r="210" spans="1:66" s="29" customFormat="1" hidden="1" outlineLevel="2" x14ac:dyDescent="0.3">
      <c r="A210" s="22" t="s">
        <v>252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208"/>
        <v>0</v>
      </c>
      <c r="AS210" s="27">
        <f t="shared" ca="1" si="209"/>
        <v>0</v>
      </c>
      <c r="AT210" s="28">
        <f t="shared" ca="1" si="210"/>
        <v>0</v>
      </c>
      <c r="AU210" s="241">
        <f t="shared" si="212"/>
        <v>0</v>
      </c>
      <c r="AV210" s="27">
        <f t="shared" si="212"/>
        <v>0</v>
      </c>
      <c r="AW210" s="28">
        <f t="shared" si="212"/>
        <v>0</v>
      </c>
      <c r="AX210" s="241">
        <f t="shared" si="213"/>
        <v>0</v>
      </c>
      <c r="AY210" s="27">
        <f t="shared" si="213"/>
        <v>0</v>
      </c>
      <c r="AZ210" s="28">
        <f t="shared" si="213"/>
        <v>0</v>
      </c>
      <c r="BA210" s="241">
        <f t="shared" si="214"/>
        <v>0</v>
      </c>
      <c r="BB210" s="27">
        <f t="shared" si="214"/>
        <v>0</v>
      </c>
      <c r="BC210" s="28">
        <f t="shared" si="214"/>
        <v>0</v>
      </c>
      <c r="BD210" s="241">
        <f t="shared" si="215"/>
        <v>0</v>
      </c>
      <c r="BE210" s="27">
        <f t="shared" si="215"/>
        <v>0</v>
      </c>
      <c r="BF210" s="28">
        <f t="shared" si="215"/>
        <v>0</v>
      </c>
      <c r="BG210" s="241">
        <f t="shared" si="216"/>
        <v>0</v>
      </c>
      <c r="BH210" s="27">
        <f t="shared" si="216"/>
        <v>0</v>
      </c>
      <c r="BI210" s="28">
        <f t="shared" si="216"/>
        <v>0</v>
      </c>
      <c r="BK210" s="432">
        <f t="shared" si="204"/>
        <v>0</v>
      </c>
      <c r="BL210" s="432">
        <f t="shared" si="205"/>
        <v>0</v>
      </c>
      <c r="BM210" s="432">
        <f t="shared" si="206"/>
        <v>0</v>
      </c>
      <c r="BN210" s="432">
        <f t="shared" ca="1" si="207"/>
        <v>0</v>
      </c>
    </row>
    <row r="211" spans="1:66" s="29" customFormat="1" hidden="1" outlineLevel="2" x14ac:dyDescent="0.3">
      <c r="A211" s="22" t="s">
        <v>253</v>
      </c>
      <c r="B211" s="2"/>
      <c r="C211" s="106"/>
      <c r="D211" s="107"/>
      <c r="E211" s="101">
        <v>-22</v>
      </c>
      <c r="F211" s="41"/>
      <c r="G211" s="33"/>
      <c r="H211" s="241">
        <v>-18011.37218597122</v>
      </c>
      <c r="I211" s="27">
        <v>-18402.94092164448</v>
      </c>
      <c r="J211" s="28">
        <f>SUMIFS(Aut_BlueMe_Sem_Pedido!$J:$J,Aut_BlueMe_Sem_Pedido!$Q:$Q,DRE!H$4,Aut_BlueMe_Sem_Pedido!$H:$H,DRE!$A211)-SUMIFS(Aut_Descontos!$G:$G,Aut_Descontos!$H:$H,$A211,Aut_Descontos!$L:$L,DRE!H$4)-CMV_Manual!D15+SUMIFS(Aut_Ajustes_Manuais!$G:$G,Aut_Ajustes_Manuais!$I:$I,DRE!H$4,Aut_Ajustes_Manuais!$F:$F,"  -  Alimentação Funcionário")</f>
        <v>-19454.22</v>
      </c>
      <c r="K211" s="241">
        <v>-19615.886418079939</v>
      </c>
      <c r="L211" s="27">
        <v>-17939.9936358837</v>
      </c>
      <c r="M211" s="28">
        <f>SUMIFS(Aut_BlueMe_Sem_Pedido!$J:$J,Aut_BlueMe_Sem_Pedido!$Q:$Q,DRE!K$4,Aut_BlueMe_Sem_Pedido!$H:$H,DRE!$A211)-SUMIFS(Aut_Descontos!$G:$G,Aut_Descontos!$H:$H,$A211,Aut_Descontos!$L:$L,DRE!K$4)-CMV_Manual!E15+SUMIFS(Aut_Ajustes_Manuais!$G:$G,Aut_Ajustes_Manuais!$I:$I,DRE!K$4,Aut_Ajustes_Manuais!$F:$F,"  -  Alimentação Funcionário")</f>
        <v>-20104.53</v>
      </c>
      <c r="N211" s="241">
        <v>-16936.37560293893</v>
      </c>
      <c r="O211" s="27">
        <v>-17911.936158657099</v>
      </c>
      <c r="P211" s="28">
        <f>SUMIFS(Aut_BlueMe_Sem_Pedido!$J:$J,Aut_BlueMe_Sem_Pedido!$Q:$Q,DRE!N$4,Aut_BlueMe_Sem_Pedido!$H:$H,DRE!$A211)-SUMIFS(Aut_Descontos!$G:$G,Aut_Descontos!$H:$H,$A211,Aut_Descontos!$L:$L,DRE!N$4)-CMV_Manual!F15+SUMIFS(Aut_Ajustes_Manuais!$G:$G,Aut_Ajustes_Manuais!$I:$I,DRE!N$4,Aut_Ajustes_Manuais!$F:$F,"  -  Alimentação Funcionário")</f>
        <v>-15512.519999999999</v>
      </c>
      <c r="Q211" s="241">
        <v>-19446.001798345391</v>
      </c>
      <c r="R211" s="27">
        <v>-17955.26272286793</v>
      </c>
      <c r="S211" s="81">
        <f>SUMIFS(Aut_BlueMe_Sem_Pedido!$J:$J,Aut_BlueMe_Sem_Pedido!$Q:$Q,DRE!Q$4,Aut_BlueMe_Sem_Pedido!$H:$H,DRE!$A211)-SUMIFS(Aut_Descontos!$G:$G,Aut_Descontos!$H:$H,$A211,Aut_Descontos!$L:$L,DRE!Q$4)-CMV_Manual!G15+SUMIFS(Aut_Ajustes_Manuais!$G:$G,Aut_Ajustes_Manuais!$I:$I,DRE!Q$4,Aut_Ajustes_Manuais!$F:$F,"  -  Alimentação Funcionário")</f>
        <v>-21276.41</v>
      </c>
      <c r="T211" s="241">
        <v>-22624.350737144468</v>
      </c>
      <c r="U211" s="27">
        <v>-17921.413749086889</v>
      </c>
      <c r="V211" s="81">
        <f>SUMIFS(Aut_BlueMe_Sem_Pedido!$J:$J,Aut_BlueMe_Sem_Pedido!$Q:$Q,DRE!T$4,Aut_BlueMe_Sem_Pedido!$H:$H,DRE!$A211)-SUMIFS(Aut_Descontos!$G:$G,Aut_Descontos!$H:$H,$A211,Aut_Descontos!$L:$L,DRE!T$4)-CMV_Manual!H15+SUMIFS(Aut_Ajustes_Manuais!$G:$G,Aut_Ajustes_Manuais!$I:$I,DRE!T$4,Aut_Ajustes_Manuais!$F:$F,"  -  Alimentação Funcionário")</f>
        <v>-23703.730000000003</v>
      </c>
      <c r="W211" s="241">
        <v>-20273.03189589077</v>
      </c>
      <c r="X211" s="27">
        <v>-17917.714404873939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-22638</v>
      </c>
      <c r="Z211" s="241">
        <v>-24628.14776422568</v>
      </c>
      <c r="AA211" s="27">
        <v>-17911.305514377149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-9000</v>
      </c>
      <c r="AC211" s="241">
        <v>-20421.195583621062</v>
      </c>
      <c r="AD211" s="27">
        <v>-17914.79601207954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-9000</v>
      </c>
      <c r="AF211" s="241">
        <v>-23144.218571218378</v>
      </c>
      <c r="AG211" s="27">
        <v>-17911.204660688461</v>
      </c>
      <c r="AH211" s="28">
        <f>SUMIFS(Aut_BlueMe_Sem_Pedido!$J:$J,Aut_BlueMe_Sem_Pedido!$Q:$Q,DRE!AF$4,Aut_BlueMe_Sem_Pedido!$H:$H,DRE!$A211)-SUMIFS(Aut_Descontos!$G:$G,Aut_Descontos!$H:$H,A211,Aut_Descontos!$L:$L,DRE!AF$4)-CMV_Manual!L15</f>
        <v>-9000</v>
      </c>
      <c r="AI211" s="241">
        <v>-20208.436396879872</v>
      </c>
      <c r="AJ211" s="27">
        <v>-17921.217936256671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-9000</v>
      </c>
      <c r="AL211" s="241">
        <v>-19585.203106723318</v>
      </c>
      <c r="AM211" s="27">
        <v>-17951.242971997191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-9000</v>
      </c>
      <c r="AO211" s="241">
        <v>-17191.315941285098</v>
      </c>
      <c r="AP211" s="27">
        <v>-18020.84658504837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-9000</v>
      </c>
      <c r="AR211" s="241">
        <f t="shared" ca="1" si="208"/>
        <v>-116907.01863837072</v>
      </c>
      <c r="AS211" s="27">
        <f t="shared" ca="1" si="209"/>
        <v>-108049.26159301405</v>
      </c>
      <c r="AT211" s="28">
        <f t="shared" ca="1" si="210"/>
        <v>-122689.41</v>
      </c>
      <c r="AU211" s="241">
        <f t="shared" si="212"/>
        <v>-242085.53600232414</v>
      </c>
      <c r="AV211" s="27">
        <f t="shared" si="212"/>
        <v>-215679.87527346142</v>
      </c>
      <c r="AW211" s="28">
        <f t="shared" si="212"/>
        <v>-176689.41</v>
      </c>
      <c r="AX211" s="241">
        <f t="shared" si="213"/>
        <v>-54563.634206990086</v>
      </c>
      <c r="AY211" s="27">
        <f t="shared" si="213"/>
        <v>-54254.87071618528</v>
      </c>
      <c r="AZ211" s="28">
        <f t="shared" si="213"/>
        <v>-55071.27</v>
      </c>
      <c r="BA211" s="241">
        <f t="shared" si="214"/>
        <v>-62343.384431380633</v>
      </c>
      <c r="BB211" s="27">
        <f t="shared" si="214"/>
        <v>-53794.390876828766</v>
      </c>
      <c r="BC211" s="28">
        <f t="shared" si="214"/>
        <v>-67618.14</v>
      </c>
      <c r="BD211" s="241">
        <f t="shared" si="215"/>
        <v>-68193.56191906512</v>
      </c>
      <c r="BE211" s="27">
        <f t="shared" si="215"/>
        <v>-53737.30618714515</v>
      </c>
      <c r="BF211" s="28">
        <f t="shared" si="215"/>
        <v>-27000</v>
      </c>
      <c r="BG211" s="241">
        <f t="shared" si="216"/>
        <v>-56984.955444888285</v>
      </c>
      <c r="BH211" s="27">
        <f t="shared" si="216"/>
        <v>-53893.307493302236</v>
      </c>
      <c r="BI211" s="28">
        <f t="shared" si="216"/>
        <v>-27000</v>
      </c>
      <c r="BK211" s="432">
        <f t="shared" si="204"/>
        <v>-215679.87527346142</v>
      </c>
      <c r="BL211" s="432">
        <f t="shared" si="205"/>
        <v>0</v>
      </c>
      <c r="BM211" s="432">
        <f t="shared" si="206"/>
        <v>-100051.41</v>
      </c>
      <c r="BN211" s="432">
        <f t="shared" ca="1" si="207"/>
        <v>22638</v>
      </c>
    </row>
    <row r="212" spans="1:66" s="29" customFormat="1" hidden="1" outlineLevel="2" x14ac:dyDescent="0.3">
      <c r="A212" s="22" t="s">
        <v>254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208"/>
        <v>0</v>
      </c>
      <c r="AS212" s="27">
        <f t="shared" ca="1" si="209"/>
        <v>0</v>
      </c>
      <c r="AT212" s="28">
        <f t="shared" ca="1" si="210"/>
        <v>0</v>
      </c>
      <c r="AU212" s="241">
        <f t="shared" si="212"/>
        <v>0</v>
      </c>
      <c r="AV212" s="27">
        <f t="shared" si="212"/>
        <v>0</v>
      </c>
      <c r="AW212" s="28">
        <f t="shared" si="212"/>
        <v>0</v>
      </c>
      <c r="AX212" s="241">
        <f t="shared" si="213"/>
        <v>0</v>
      </c>
      <c r="AY212" s="27">
        <f t="shared" si="213"/>
        <v>0</v>
      </c>
      <c r="AZ212" s="28">
        <f t="shared" si="213"/>
        <v>0</v>
      </c>
      <c r="BA212" s="241">
        <f t="shared" si="214"/>
        <v>0</v>
      </c>
      <c r="BB212" s="27">
        <f t="shared" si="214"/>
        <v>0</v>
      </c>
      <c r="BC212" s="28">
        <f t="shared" si="214"/>
        <v>0</v>
      </c>
      <c r="BD212" s="241">
        <f t="shared" si="215"/>
        <v>0</v>
      </c>
      <c r="BE212" s="27">
        <f t="shared" si="215"/>
        <v>0</v>
      </c>
      <c r="BF212" s="28">
        <f t="shared" si="215"/>
        <v>0</v>
      </c>
      <c r="BG212" s="241">
        <f t="shared" si="216"/>
        <v>0</v>
      </c>
      <c r="BH212" s="27">
        <f t="shared" si="216"/>
        <v>0</v>
      </c>
      <c r="BI212" s="28">
        <f t="shared" si="216"/>
        <v>0</v>
      </c>
      <c r="BK212" s="432">
        <f t="shared" si="204"/>
        <v>0</v>
      </c>
      <c r="BL212" s="432">
        <f t="shared" si="205"/>
        <v>0</v>
      </c>
      <c r="BM212" s="432">
        <f t="shared" si="206"/>
        <v>0</v>
      </c>
      <c r="BN212" s="432">
        <f t="shared" ca="1" si="207"/>
        <v>0</v>
      </c>
    </row>
    <row r="213" spans="1:66" collapsed="1" x14ac:dyDescent="0.3">
      <c r="A213" s="71" t="s">
        <v>255</v>
      </c>
      <c r="B213" s="59"/>
      <c r="C213" s="24"/>
      <c r="D213" s="55"/>
      <c r="E213" s="87"/>
      <c r="F213" s="63"/>
      <c r="G213" s="59"/>
      <c r="H213" s="245">
        <v>-0.23788097939259401</v>
      </c>
      <c r="I213" s="50">
        <v>-0.25659504211312212</v>
      </c>
      <c r="J213" s="50">
        <f>IFERROR(J106/J8,0)</f>
        <v>-0.26377148852745536</v>
      </c>
      <c r="K213" s="245">
        <v>-0.38683990712458638</v>
      </c>
      <c r="L213" s="50">
        <v>-0.24652983101898501</v>
      </c>
      <c r="M213" s="50">
        <f>IFERROR(M106/M8,0)</f>
        <v>-0.30862880115781305</v>
      </c>
      <c r="N213" s="245">
        <v>-0.28195870077511981</v>
      </c>
      <c r="O213" s="50">
        <v>-0.22315739460889009</v>
      </c>
      <c r="P213" s="51">
        <f>IFERROR(P106/P8,0)</f>
        <v>-0.18798656856710616</v>
      </c>
      <c r="Q213" s="245">
        <v>-0.29284944460598988</v>
      </c>
      <c r="R213" s="50">
        <v>-0.23452584147026129</v>
      </c>
      <c r="S213" s="51">
        <f>IFERROR(S106/S8,0)</f>
        <v>-0.28890433158508405</v>
      </c>
      <c r="T213" s="245">
        <v>-0.24327738980071109</v>
      </c>
      <c r="U213" s="50">
        <v>-0.20763973270563299</v>
      </c>
      <c r="V213" s="51">
        <f>IFERROR(V106/V8,0)</f>
        <v>-0.22809224356221364</v>
      </c>
      <c r="W213" s="245">
        <v>-0.28171893760148159</v>
      </c>
      <c r="X213" s="50">
        <v>-0.2319311865475982</v>
      </c>
      <c r="Y213" s="51">
        <f>IFERROR(Y106/Y8,0)</f>
        <v>-0.33964501416961723</v>
      </c>
      <c r="Z213" s="245">
        <v>-0.18822719229227519</v>
      </c>
      <c r="AA213" s="50">
        <v>-0.17944827844269251</v>
      </c>
      <c r="AB213" s="51">
        <f>IFERROR(AB106/AB8,0)</f>
        <v>-0.87812144519872293</v>
      </c>
      <c r="AC213" s="245">
        <v>-0.2370449513215217</v>
      </c>
      <c r="AD213" s="50">
        <v>-0.20486369074865349</v>
      </c>
      <c r="AE213" s="51">
        <f>IFERROR(AE106/AE8,0)</f>
        <v>-278.04481655583339</v>
      </c>
      <c r="AF213" s="245">
        <v>-0.25963706170360201</v>
      </c>
      <c r="AG213" s="50">
        <v>-0.2195242687040701</v>
      </c>
      <c r="AH213" s="51">
        <f>IFERROR(AH106/AH8,0)</f>
        <v>0</v>
      </c>
      <c r="AI213" s="245">
        <v>-0.25728039941532033</v>
      </c>
      <c r="AJ213" s="50">
        <v>-0.21108987485978051</v>
      </c>
      <c r="AK213" s="51">
        <f>IFERROR(AK106/AK8,0)</f>
        <v>0</v>
      </c>
      <c r="AL213" s="245">
        <v>-0.25333292100933308</v>
      </c>
      <c r="AM213" s="50">
        <v>-0.21042390242708339</v>
      </c>
      <c r="AN213" s="51">
        <f>IFERROR(AN106/AN8,0)</f>
        <v>0</v>
      </c>
      <c r="AO213" s="245">
        <v>-0.25019664086929949</v>
      </c>
      <c r="AP213" s="50">
        <v>-0.19703170336668621</v>
      </c>
      <c r="AQ213" s="51">
        <f t="shared" ref="AQ213:BI213" si="217">IFERROR(AQ106/AQ8,0)</f>
        <v>0</v>
      </c>
      <c r="AR213" s="245">
        <f t="shared" ca="1" si="217"/>
        <v>-0.28343463932451823</v>
      </c>
      <c r="AS213" s="50">
        <f t="shared" ca="1" si="217"/>
        <v>-0.23233086986699797</v>
      </c>
      <c r="AT213" s="51">
        <f t="shared" ca="1" si="217"/>
        <v>-0.25690694599205127</v>
      </c>
      <c r="AU213" s="245">
        <f t="shared" si="217"/>
        <v>-0.25715568601951516</v>
      </c>
      <c r="AV213" s="50">
        <f t="shared" si="217"/>
        <v>-0.21639166670377993</v>
      </c>
      <c r="AW213" s="51">
        <f t="shared" si="217"/>
        <v>-0.47392723781006918</v>
      </c>
      <c r="AX213" s="245">
        <f t="shared" si="217"/>
        <v>-0.3011609961887507</v>
      </c>
      <c r="AY213" s="50">
        <f t="shared" si="217"/>
        <v>-0.2411548548944305</v>
      </c>
      <c r="AZ213" s="51">
        <f t="shared" si="217"/>
        <v>-0.24390882781115758</v>
      </c>
      <c r="BA213" s="245">
        <f t="shared" si="217"/>
        <v>-0.27005295016198133</v>
      </c>
      <c r="BB213" s="50">
        <f t="shared" si="217"/>
        <v>-0.22422975485723079</v>
      </c>
      <c r="BC213" s="51">
        <f t="shared" si="217"/>
        <v>-0.27929093436136282</v>
      </c>
      <c r="BD213" s="245">
        <f t="shared" si="217"/>
        <v>-0.22473705320234408</v>
      </c>
      <c r="BE213" s="50">
        <f t="shared" si="217"/>
        <v>-0.19946722827372537</v>
      </c>
      <c r="BF213" s="51">
        <f t="shared" si="217"/>
        <v>-2.5511250341203482</v>
      </c>
      <c r="BG213" s="245">
        <f t="shared" si="217"/>
        <v>-0.25359454707551671</v>
      </c>
      <c r="BH213" s="50">
        <f t="shared" si="217"/>
        <v>-0.20607682528007998</v>
      </c>
      <c r="BI213" s="51">
        <f t="shared" si="217"/>
        <v>0</v>
      </c>
      <c r="BK213" s="432">
        <f t="shared" si="204"/>
        <v>-2.6227607470134555</v>
      </c>
      <c r="BL213" s="432">
        <f t="shared" si="205"/>
        <v>-2.4063690803096756</v>
      </c>
      <c r="BM213" s="432">
        <f t="shared" si="206"/>
        <v>-1.2773834333996723</v>
      </c>
      <c r="BN213" s="432">
        <f t="shared" ca="1" si="207"/>
        <v>-1.0204764874076211</v>
      </c>
    </row>
    <row r="214" spans="1:66" x14ac:dyDescent="0.3">
      <c r="A214" s="71" t="s">
        <v>256</v>
      </c>
      <c r="B214" s="59"/>
      <c r="C214" s="24"/>
      <c r="D214" s="55"/>
      <c r="E214" s="87"/>
      <c r="F214" s="63"/>
      <c r="G214" s="59"/>
      <c r="H214" s="245">
        <v>-0.1618255017680012</v>
      </c>
      <c r="I214" s="50">
        <v>-0.24821627131270499</v>
      </c>
      <c r="J214" s="50">
        <f>IFERROR((J106-J108)/J8,0)</f>
        <v>-0.23617066489709462</v>
      </c>
      <c r="K214" s="245">
        <v>-0.30543481555279539</v>
      </c>
      <c r="L214" s="50">
        <v>-0.23830158690855749</v>
      </c>
      <c r="M214" s="50">
        <f>IFERROR((M106-M108)/M8,0)</f>
        <v>-0.27731201987715698</v>
      </c>
      <c r="N214" s="245">
        <v>-0.20422252707890429</v>
      </c>
      <c r="O214" s="50">
        <v>-0.21594690148855711</v>
      </c>
      <c r="P214" s="51">
        <f>IFERROR((P106-P108)/P8,0)</f>
        <v>-0.17311693779416087</v>
      </c>
      <c r="Q214" s="245">
        <v>-0.21955488472646811</v>
      </c>
      <c r="R214" s="50">
        <v>-0.22688275793638951</v>
      </c>
      <c r="S214" s="51">
        <f>IFERROR((S106-S108)/S8,0)</f>
        <v>-0.26380909175869427</v>
      </c>
      <c r="T214" s="245">
        <v>-0.18791780742499331</v>
      </c>
      <c r="U214" s="50">
        <v>-0.2009509367910674</v>
      </c>
      <c r="V214" s="51">
        <f>IFERROR((V106-V108)/V8,0)</f>
        <v>-0.21049732519240258</v>
      </c>
      <c r="W214" s="245">
        <v>-0.20777847524889789</v>
      </c>
      <c r="X214" s="50">
        <v>-0.2244178639462949</v>
      </c>
      <c r="Y214" s="51">
        <f>IFERROR((Y106-Y108)/Y8,0)</f>
        <v>-0.31155246633135947</v>
      </c>
      <c r="Z214" s="245">
        <v>-0.14525803696132489</v>
      </c>
      <c r="AA214" s="50">
        <v>-0.17376231301528991</v>
      </c>
      <c r="AB214" s="51">
        <f>IFERROR((AB106-AB108)/AB8,0)</f>
        <v>-0.79905412185999425</v>
      </c>
      <c r="AC214" s="245">
        <v>-0.19105829534018731</v>
      </c>
      <c r="AD214" s="50">
        <v>-0.198329752994722</v>
      </c>
      <c r="AE214" s="51">
        <f>IFERROR((AE106-AE108)/AE8,0)</f>
        <v>-251.41981655583339</v>
      </c>
      <c r="AF214" s="245">
        <v>-0.20234357555329269</v>
      </c>
      <c r="AG214" s="50">
        <v>-0.21243827876974691</v>
      </c>
      <c r="AH214" s="51">
        <f>IFERROR((AH106-AH108)/AH8,0)</f>
        <v>0</v>
      </c>
      <c r="AI214" s="245">
        <v>-0.2058459342399277</v>
      </c>
      <c r="AJ214" s="50">
        <v>-0.20431629293463691</v>
      </c>
      <c r="AK214" s="51">
        <f>IFERROR((AK106-AK108)/AK8,0)</f>
        <v>0</v>
      </c>
      <c r="AL214" s="245">
        <v>-0.20541644436022061</v>
      </c>
      <c r="AM214" s="50">
        <v>-0.2036456750013747</v>
      </c>
      <c r="AN214" s="51">
        <f>IFERROR((AN106-AN108)/AN8,0)</f>
        <v>0</v>
      </c>
      <c r="AO214" s="245">
        <v>-0.2017785980338892</v>
      </c>
      <c r="AP214" s="50">
        <v>-0.19074264808678851</v>
      </c>
      <c r="AQ214" s="51">
        <f t="shared" ref="AQ214:BH214" si="218">IFERROR((AQ106-AQ108)/AQ8,0)</f>
        <v>0</v>
      </c>
      <c r="AR214" s="245">
        <f t="shared" ca="1" si="218"/>
        <v>-0.25591973933149964</v>
      </c>
      <c r="AS214" s="50">
        <f t="shared" ca="1" si="218"/>
        <v>-0.22476472781543649</v>
      </c>
      <c r="AT214" s="51">
        <f t="shared" ca="1" si="218"/>
        <v>-0.2343929566526966</v>
      </c>
      <c r="AU214" s="245">
        <f t="shared" si="218"/>
        <v>-0.23507111275074652</v>
      </c>
      <c r="AV214" s="50">
        <f t="shared" si="218"/>
        <v>-0.20940362271328136</v>
      </c>
      <c r="AW214" s="51">
        <f t="shared" si="218"/>
        <v>-0.43128786747982428</v>
      </c>
      <c r="AX214" s="245">
        <f t="shared" si="218"/>
        <v>-0.27029257487265629</v>
      </c>
      <c r="AY214" s="50">
        <f t="shared" si="218"/>
        <v>-0.23325114590104207</v>
      </c>
      <c r="AZ214" s="51">
        <f t="shared" si="218"/>
        <v>-0.22155447395961142</v>
      </c>
      <c r="BA214" s="245">
        <f t="shared" si="218"/>
        <v>-0.24506963521427388</v>
      </c>
      <c r="BB214" s="50">
        <f t="shared" si="218"/>
        <v>-0.21697352591303909</v>
      </c>
      <c r="BC214" s="51">
        <f t="shared" si="218"/>
        <v>-0.2566116686737977</v>
      </c>
      <c r="BD214" s="245">
        <f t="shared" si="218"/>
        <v>-0.20716855074212262</v>
      </c>
      <c r="BE214" s="50">
        <f t="shared" si="218"/>
        <v>-0.1930848231042111</v>
      </c>
      <c r="BF214" s="51">
        <f t="shared" si="218"/>
        <v>-2.3146253887587833</v>
      </c>
      <c r="BG214" s="245">
        <f t="shared" si="218"/>
        <v>-0.23460535093162979</v>
      </c>
      <c r="BH214" s="50">
        <f t="shared" si="218"/>
        <v>-0.1994713686909253</v>
      </c>
      <c r="BI214" s="51"/>
      <c r="BK214" s="432">
        <f t="shared" si="204"/>
        <v>-2.5379512791861303</v>
      </c>
      <c r="BL214" s="432">
        <f t="shared" si="205"/>
        <v>-2.3285476564728489</v>
      </c>
      <c r="BM214" s="432">
        <f t="shared" si="206"/>
        <v>-1.1609060395195094</v>
      </c>
      <c r="BN214" s="432">
        <f t="shared" ca="1" si="207"/>
        <v>-0.92651308286681289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32">
        <f t="shared" si="204"/>
        <v>0</v>
      </c>
      <c r="BL215" s="432">
        <f t="shared" si="205"/>
        <v>0</v>
      </c>
      <c r="BM215" s="432">
        <f t="shared" si="206"/>
        <v>0</v>
      </c>
      <c r="BN215" s="432">
        <f t="shared" si="207"/>
        <v>0</v>
      </c>
    </row>
    <row r="216" spans="1:66" x14ac:dyDescent="0.3">
      <c r="A216" s="39" t="s">
        <v>257</v>
      </c>
      <c r="C216" s="40" t="s">
        <v>37</v>
      </c>
      <c r="D216" s="40" t="s">
        <v>38</v>
      </c>
      <c r="E216" s="40" t="s">
        <v>203</v>
      </c>
      <c r="F216" s="41"/>
      <c r="H216" s="244">
        <f t="shared" ref="H216:AM216" si="219">SUM(H217:H223)</f>
        <v>-50677.57</v>
      </c>
      <c r="I216" s="42">
        <f t="shared" si="219"/>
        <v>-66080.863857877484</v>
      </c>
      <c r="J216" s="43">
        <f t="shared" si="219"/>
        <v>-59978.69</v>
      </c>
      <c r="K216" s="244">
        <f t="shared" si="219"/>
        <v>-52633.88</v>
      </c>
      <c r="L216" s="42">
        <f t="shared" si="219"/>
        <v>-66735.87288960001</v>
      </c>
      <c r="M216" s="43">
        <f t="shared" si="219"/>
        <v>-58694.89</v>
      </c>
      <c r="N216" s="244">
        <f t="shared" si="219"/>
        <v>-51316.46</v>
      </c>
      <c r="O216" s="42">
        <f t="shared" si="219"/>
        <v>-71882.120209800007</v>
      </c>
      <c r="P216" s="43">
        <f t="shared" si="219"/>
        <v>-66517.42</v>
      </c>
      <c r="Q216" s="244">
        <f t="shared" si="219"/>
        <v>-55339.6</v>
      </c>
      <c r="R216" s="42">
        <f t="shared" si="219"/>
        <v>-69527.263029600013</v>
      </c>
      <c r="S216" s="43">
        <f t="shared" si="219"/>
        <v>-53281.33</v>
      </c>
      <c r="T216" s="244">
        <f t="shared" si="219"/>
        <v>-63338.02</v>
      </c>
      <c r="U216" s="42">
        <f t="shared" si="219"/>
        <v>-75127.211011199994</v>
      </c>
      <c r="V216" s="43">
        <f t="shared" si="219"/>
        <v>-58035.34</v>
      </c>
      <c r="W216" s="244">
        <f t="shared" si="219"/>
        <v>-62448.45</v>
      </c>
      <c r="X216" s="42">
        <f t="shared" si="219"/>
        <v>-70436.374968900011</v>
      </c>
      <c r="Y216" s="43">
        <f t="shared" si="219"/>
        <v>-75236.350000000006</v>
      </c>
      <c r="Z216" s="244">
        <f t="shared" si="219"/>
        <v>-73162.350000000006</v>
      </c>
      <c r="AA216" s="42">
        <f t="shared" si="219"/>
        <v>-83037.577836300014</v>
      </c>
      <c r="AB216" s="43">
        <f t="shared" si="219"/>
        <v>-78649.279999999999</v>
      </c>
      <c r="AC216" s="244">
        <f t="shared" si="219"/>
        <v>-70125.689999999988</v>
      </c>
      <c r="AD216" s="42">
        <f t="shared" si="219"/>
        <v>-76190.208927600004</v>
      </c>
      <c r="AE216" s="43">
        <f t="shared" si="219"/>
        <v>-75240.17</v>
      </c>
      <c r="AF216" s="244">
        <f t="shared" si="219"/>
        <v>-66327.55</v>
      </c>
      <c r="AG216" s="42">
        <f t="shared" si="219"/>
        <v>-72613.151930100008</v>
      </c>
      <c r="AH216" s="43">
        <f t="shared" si="219"/>
        <v>-75240.17</v>
      </c>
      <c r="AI216" s="244">
        <f t="shared" si="219"/>
        <v>-54012.79</v>
      </c>
      <c r="AJ216" s="42">
        <f t="shared" si="219"/>
        <v>-74565.802331700004</v>
      </c>
      <c r="AK216" s="43">
        <f t="shared" si="219"/>
        <v>-75240.17</v>
      </c>
      <c r="AL216" s="244">
        <f t="shared" si="219"/>
        <v>-66971.939999999988</v>
      </c>
      <c r="AM216" s="42">
        <f t="shared" si="219"/>
        <v>-74535.448099799993</v>
      </c>
      <c r="AN216" s="43">
        <f t="shared" ref="AN216:BI216" si="220">SUM(AN217:AN223)</f>
        <v>-75240.17</v>
      </c>
      <c r="AO216" s="244">
        <f t="shared" si="220"/>
        <v>-65344.9</v>
      </c>
      <c r="AP216" s="42">
        <f t="shared" si="220"/>
        <v>-77978.007367800004</v>
      </c>
      <c r="AQ216" s="43">
        <f t="shared" si="220"/>
        <v>-75240.17</v>
      </c>
      <c r="AR216" s="244">
        <f t="shared" ca="1" si="220"/>
        <v>-335753.98000000004</v>
      </c>
      <c r="AS216" s="42">
        <f t="shared" ca="1" si="220"/>
        <v>-419789.70596697752</v>
      </c>
      <c r="AT216" s="43">
        <f t="shared" ca="1" si="220"/>
        <v>-371744.01999999996</v>
      </c>
      <c r="AU216" s="244">
        <f t="shared" si="220"/>
        <v>-731699.20000000007</v>
      </c>
      <c r="AV216" s="42">
        <f t="shared" si="220"/>
        <v>-878709.90246027755</v>
      </c>
      <c r="AW216" s="43">
        <f t="shared" si="220"/>
        <v>-826594.15</v>
      </c>
      <c r="AX216" s="244">
        <f t="shared" si="220"/>
        <v>-154627.91</v>
      </c>
      <c r="AY216" s="42">
        <f t="shared" si="220"/>
        <v>-204698.85695727749</v>
      </c>
      <c r="AZ216" s="43">
        <f t="shared" si="220"/>
        <v>-185191.00000000003</v>
      </c>
      <c r="BA216" s="244">
        <f t="shared" si="220"/>
        <v>-181126.06999999998</v>
      </c>
      <c r="BB216" s="42">
        <f t="shared" si="220"/>
        <v>-215090.84900969997</v>
      </c>
      <c r="BC216" s="43">
        <f t="shared" si="220"/>
        <v>-186553.02</v>
      </c>
      <c r="BD216" s="244">
        <f t="shared" si="220"/>
        <v>-209615.59</v>
      </c>
      <c r="BE216" s="42">
        <f t="shared" si="220"/>
        <v>-231840.93869400001</v>
      </c>
      <c r="BF216" s="43">
        <f t="shared" si="220"/>
        <v>-229129.62</v>
      </c>
      <c r="BG216" s="244">
        <f t="shared" si="220"/>
        <v>-186329.63</v>
      </c>
      <c r="BH216" s="42">
        <f t="shared" si="220"/>
        <v>-227079.25779929999</v>
      </c>
      <c r="BI216" s="43">
        <f t="shared" si="220"/>
        <v>-225720.51</v>
      </c>
      <c r="BK216" s="432">
        <f t="shared" si="204"/>
        <v>-878709.90246027766</v>
      </c>
      <c r="BL216" s="432">
        <f t="shared" si="205"/>
        <v>0</v>
      </c>
      <c r="BM216" s="432">
        <f t="shared" si="206"/>
        <v>-296507.67000000004</v>
      </c>
      <c r="BN216" s="432">
        <f t="shared" ca="1" si="207"/>
        <v>75236.349999999919</v>
      </c>
    </row>
    <row r="217" spans="1:66" s="29" customFormat="1" hidden="1" outlineLevel="1" x14ac:dyDescent="0.3">
      <c r="A217" s="22" t="s">
        <v>258</v>
      </c>
      <c r="B217" s="2"/>
      <c r="C217" s="24" t="s">
        <v>69</v>
      </c>
      <c r="D217" s="109"/>
      <c r="E217" s="25"/>
      <c r="F217" s="41"/>
      <c r="G217" s="33"/>
      <c r="H217" s="241">
        <v>-50677.57</v>
      </c>
      <c r="I217" s="27">
        <v>-65954.77460787748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-59738.520000000004</v>
      </c>
      <c r="K217" s="241">
        <v>-52633.88</v>
      </c>
      <c r="L217" s="27">
        <v>-66609.783639600006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-58694.89</v>
      </c>
      <c r="N217" s="241">
        <v>-51316.46</v>
      </c>
      <c r="O217" s="27">
        <v>-71756.030959800002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-66517.42</v>
      </c>
      <c r="Q217" s="241">
        <v>-55339.6</v>
      </c>
      <c r="R217" s="27">
        <v>-69401.173779600009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-53281.33</v>
      </c>
      <c r="T217" s="241">
        <v>-63338.02</v>
      </c>
      <c r="U217" s="27">
        <v>-75001.121761199989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-58035.34</v>
      </c>
      <c r="W217" s="241">
        <v>-62221.77</v>
      </c>
      <c r="X217" s="27">
        <v>-70079.072118900003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-75000</v>
      </c>
      <c r="Z217" s="241">
        <v>-73162.350000000006</v>
      </c>
      <c r="AA217" s="27">
        <v>-82911.488586300009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-78649.279999999999</v>
      </c>
      <c r="AC217" s="241">
        <v>-69885.51999999999</v>
      </c>
      <c r="AD217" s="27">
        <v>-76064.1196776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-75000</v>
      </c>
      <c r="AF217" s="241">
        <v>-66087.38</v>
      </c>
      <c r="AG217" s="27">
        <v>-72487.062680100003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-75000</v>
      </c>
      <c r="AI217" s="241">
        <v>-53772.62</v>
      </c>
      <c r="AJ217" s="27">
        <v>-74439.7130817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-75000</v>
      </c>
      <c r="AL217" s="241">
        <v>-66731.76999999999</v>
      </c>
      <c r="AM217" s="27">
        <v>-74409.358849799988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-75000</v>
      </c>
      <c r="AO217" s="241">
        <v>-65104.73</v>
      </c>
      <c r="AP217" s="27">
        <v>-77851.9181178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-75000</v>
      </c>
      <c r="AR217" s="241">
        <f t="shared" ref="AR217:AR223" ca="1" si="221">SUMIFS($H217:$AO217,$H$5:$AO$5,"&lt;"&amp;MONTH(TODAY()),$H$6:$AO$6,"REAL 25")</f>
        <v>-335527.30000000005</v>
      </c>
      <c r="AS217" s="27">
        <f t="shared" ref="AS217:AS223" ca="1" si="222">SUMIFS($I217:$AP217,$I$5:$AP$5,"&lt;"&amp;MONTH(TODAY()),$I$6:$AP$6,"ORÇADO ")</f>
        <v>-418801.9568669775</v>
      </c>
      <c r="AT217" s="28">
        <f t="shared" ref="AT217:AT223" ca="1" si="223">SUMIFS($J217:$AQ217,$J$5:$AQ$5,"&lt;"&amp;MONTH(TODAY()),$J$6:$AQ$6,"REAL 26")</f>
        <v>-371267.5</v>
      </c>
      <c r="AU217" s="241">
        <f t="shared" ref="AU217:AW223" si="224">SUM(H217,K217,N217,Q217,T217,W217,Z217,AC217,AF217,AI217,AL217,AO217)</f>
        <v>-730271.67</v>
      </c>
      <c r="AV217" s="27">
        <f t="shared" si="224"/>
        <v>-876965.61786027753</v>
      </c>
      <c r="AW217" s="28">
        <f t="shared" si="224"/>
        <v>-824916.78</v>
      </c>
      <c r="AX217" s="241">
        <f t="shared" ref="AX217:AZ223" si="225">SUM(H217,K217,N217)</f>
        <v>-154627.91</v>
      </c>
      <c r="AY217" s="27">
        <f t="shared" si="225"/>
        <v>-204320.58920727749</v>
      </c>
      <c r="AZ217" s="28">
        <f t="shared" si="225"/>
        <v>-184950.83000000002</v>
      </c>
      <c r="BA217" s="241">
        <f t="shared" ref="BA217:BC223" si="226">SUM(Q217,T217,W217)</f>
        <v>-180899.38999999998</v>
      </c>
      <c r="BB217" s="27">
        <f t="shared" si="226"/>
        <v>-214481.36765969999</v>
      </c>
      <c r="BC217" s="28">
        <f t="shared" si="226"/>
        <v>-186316.66999999998</v>
      </c>
      <c r="BD217" s="241">
        <f t="shared" ref="BD217:BF223" si="227">SUM(Z217,AC217,AF217)</f>
        <v>-209135.25</v>
      </c>
      <c r="BE217" s="27">
        <f t="shared" si="227"/>
        <v>-231462.67094400001</v>
      </c>
      <c r="BF217" s="28">
        <f t="shared" si="227"/>
        <v>-228649.28</v>
      </c>
      <c r="BG217" s="241">
        <f t="shared" ref="BG217:BI223" si="228">SUM(AI217,AL217,AO217)</f>
        <v>-185609.12</v>
      </c>
      <c r="BH217" s="27">
        <f t="shared" si="228"/>
        <v>-226700.99004929999</v>
      </c>
      <c r="BI217" s="28">
        <f t="shared" si="228"/>
        <v>-225000</v>
      </c>
      <c r="BK217" s="432">
        <f t="shared" si="204"/>
        <v>-876965.61786027753</v>
      </c>
      <c r="BL217" s="432">
        <f t="shared" si="205"/>
        <v>0</v>
      </c>
      <c r="BM217" s="432">
        <f t="shared" si="206"/>
        <v>-296267.5</v>
      </c>
      <c r="BN217" s="432">
        <f t="shared" ca="1" si="207"/>
        <v>75000</v>
      </c>
    </row>
    <row r="218" spans="1:66" s="29" customFormat="1" hidden="1" outlineLevel="1" x14ac:dyDescent="0.3">
      <c r="A218" s="22" t="s">
        <v>259</v>
      </c>
      <c r="B218" s="2"/>
      <c r="C218" s="24" t="s">
        <v>69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21"/>
        <v>0</v>
      </c>
      <c r="AS218" s="27">
        <f t="shared" ca="1" si="222"/>
        <v>0</v>
      </c>
      <c r="AT218" s="28">
        <f t="shared" ca="1" si="223"/>
        <v>0</v>
      </c>
      <c r="AU218" s="241">
        <f t="shared" si="224"/>
        <v>0</v>
      </c>
      <c r="AV218" s="27">
        <f t="shared" si="224"/>
        <v>0</v>
      </c>
      <c r="AW218" s="28">
        <f t="shared" si="224"/>
        <v>0</v>
      </c>
      <c r="AX218" s="241">
        <f t="shared" si="225"/>
        <v>0</v>
      </c>
      <c r="AY218" s="27">
        <f t="shared" si="225"/>
        <v>0</v>
      </c>
      <c r="AZ218" s="28">
        <f t="shared" si="225"/>
        <v>0</v>
      </c>
      <c r="BA218" s="241">
        <f t="shared" si="226"/>
        <v>0</v>
      </c>
      <c r="BB218" s="27">
        <f t="shared" si="226"/>
        <v>0</v>
      </c>
      <c r="BC218" s="28">
        <f t="shared" si="226"/>
        <v>0</v>
      </c>
      <c r="BD218" s="241">
        <f t="shared" si="227"/>
        <v>0</v>
      </c>
      <c r="BE218" s="27">
        <f t="shared" si="227"/>
        <v>0</v>
      </c>
      <c r="BF218" s="28">
        <f t="shared" si="227"/>
        <v>0</v>
      </c>
      <c r="BG218" s="241">
        <f t="shared" si="228"/>
        <v>0</v>
      </c>
      <c r="BH218" s="27">
        <f t="shared" si="228"/>
        <v>0</v>
      </c>
      <c r="BI218" s="28">
        <f t="shared" si="228"/>
        <v>0</v>
      </c>
      <c r="BK218" s="432">
        <f t="shared" si="204"/>
        <v>0</v>
      </c>
      <c r="BL218" s="432">
        <f t="shared" si="205"/>
        <v>0</v>
      </c>
      <c r="BM218" s="432">
        <f t="shared" si="206"/>
        <v>0</v>
      </c>
      <c r="BN218" s="432">
        <f t="shared" ca="1" si="207"/>
        <v>0</v>
      </c>
    </row>
    <row r="219" spans="1:66" s="29" customFormat="1" hidden="1" outlineLevel="1" x14ac:dyDescent="0.3">
      <c r="A219" s="22" t="s">
        <v>260</v>
      </c>
      <c r="B219" s="2"/>
      <c r="C219" s="24" t="s">
        <v>69</v>
      </c>
      <c r="D219" s="25"/>
      <c r="E219" s="25"/>
      <c r="F219" s="41"/>
      <c r="G219" s="33"/>
      <c r="H219" s="241">
        <v>0</v>
      </c>
      <c r="I219" s="27">
        <v>0</v>
      </c>
      <c r="J219" s="28">
        <f>SUMIFS(Aut_BlueMe_Sem_Pedido!$J:$J,Aut_BlueMe_Sem_Pedido!$Q:$Q,DRE!H$4,Aut_BlueMe_Sem_Pedido!$H:$H,DRE!$A219)+SUMIFS(Aut_Ajustes_Manuais!$G:$G,Aut_Ajustes_Manuais!$I:$I,DRE!H$4,Aut_Ajustes_Manuais!$F:$F,"IPTU")</f>
        <v>0</v>
      </c>
      <c r="K219" s="241">
        <v>0</v>
      </c>
      <c r="L219" s="27">
        <v>0</v>
      </c>
      <c r="M219" s="28">
        <f>SUMIFS(Aut_BlueMe_Sem_Pedido!$J:$J,Aut_BlueMe_Sem_Pedido!$Q:$Q,DRE!K$4,Aut_BlueMe_Sem_Pedido!$H:$H,DRE!$A219)+SUMIFS(Aut_Ajustes_Manuais!$G:$G,Aut_Ajustes_Manuais!$I:$I,DRE!K$4,Aut_Ajustes_Manuais!$F:$F,"IPTU")</f>
        <v>0</v>
      </c>
      <c r="N219" s="241">
        <v>0</v>
      </c>
      <c r="O219" s="27">
        <v>0</v>
      </c>
      <c r="P219" s="28">
        <f>SUMIFS(Aut_BlueMe_Sem_Pedido!$J:$J,Aut_BlueMe_Sem_Pedido!$Q:$Q,DRE!N$4,Aut_BlueMe_Sem_Pedido!$H:$H,DRE!$A219)+SUMIFS(Aut_Ajustes_Manuais!$G:$G,Aut_Ajustes_Manuais!$I:$I,DRE!N$4,Aut_Ajustes_Manuais!$F:$F,"IPTU")</f>
        <v>0</v>
      </c>
      <c r="Q219" s="241">
        <v>0</v>
      </c>
      <c r="R219" s="27">
        <v>0</v>
      </c>
      <c r="S219" s="28">
        <f>SUMIFS(Aut_BlueMe_Sem_Pedido!$J:$J,Aut_BlueMe_Sem_Pedido!$Q:$Q,DRE!Q$4,Aut_BlueMe_Sem_Pedido!$H:$H,DRE!$A219)+SUMIFS(Aut_Ajustes_Manuais!$G:$G,Aut_Ajustes_Manuais!$I:$I,DRE!Q$4,Aut_Ajustes_Manuais!$F:$F,"IPTU")</f>
        <v>0</v>
      </c>
      <c r="T219" s="241">
        <v>0</v>
      </c>
      <c r="U219" s="27">
        <v>0</v>
      </c>
      <c r="V219" s="28">
        <f>SUMIFS(Aut_BlueMe_Sem_Pedido!$J:$J,Aut_BlueMe_Sem_Pedido!$Q:$Q,DRE!T$4,Aut_BlueMe_Sem_Pedido!$H:$H,DRE!$A219)+SUMIFS(Aut_Ajustes_Manuais!$G:$G,Aut_Ajustes_Manuais!$I:$I,DRE!T$4,Aut_Ajustes_Manuais!$F:$F,"IPTU")</f>
        <v>0</v>
      </c>
      <c r="W219" s="241">
        <v>0</v>
      </c>
      <c r="X219" s="27"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1">
        <v>0</v>
      </c>
      <c r="AA219" s="27"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1">
        <v>0</v>
      </c>
      <c r="AD219" s="27"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1">
        <v>0</v>
      </c>
      <c r="AG219" s="27">
        <v>0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1">
        <v>0</v>
      </c>
      <c r="AJ219" s="27">
        <v>0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1">
        <v>0</v>
      </c>
      <c r="AM219" s="27">
        <v>0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1">
        <v>0</v>
      </c>
      <c r="AP219" s="27">
        <v>0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1">
        <f t="shared" ca="1" si="221"/>
        <v>0</v>
      </c>
      <c r="AS219" s="27">
        <f t="shared" ca="1" si="222"/>
        <v>0</v>
      </c>
      <c r="AT219" s="28">
        <f t="shared" ca="1" si="223"/>
        <v>0</v>
      </c>
      <c r="AU219" s="241">
        <f t="shared" si="224"/>
        <v>0</v>
      </c>
      <c r="AV219" s="27">
        <f t="shared" si="224"/>
        <v>0</v>
      </c>
      <c r="AW219" s="28">
        <f t="shared" si="224"/>
        <v>0</v>
      </c>
      <c r="AX219" s="241">
        <f t="shared" si="225"/>
        <v>0</v>
      </c>
      <c r="AY219" s="27">
        <f t="shared" si="225"/>
        <v>0</v>
      </c>
      <c r="AZ219" s="28">
        <f t="shared" si="225"/>
        <v>0</v>
      </c>
      <c r="BA219" s="241">
        <f t="shared" si="226"/>
        <v>0</v>
      </c>
      <c r="BB219" s="27">
        <f t="shared" si="226"/>
        <v>0</v>
      </c>
      <c r="BC219" s="28">
        <f t="shared" si="226"/>
        <v>0</v>
      </c>
      <c r="BD219" s="241">
        <f t="shared" si="227"/>
        <v>0</v>
      </c>
      <c r="BE219" s="27">
        <f t="shared" si="227"/>
        <v>0</v>
      </c>
      <c r="BF219" s="28">
        <f t="shared" si="227"/>
        <v>0</v>
      </c>
      <c r="BG219" s="241">
        <f t="shared" si="228"/>
        <v>0</v>
      </c>
      <c r="BH219" s="27">
        <f t="shared" si="228"/>
        <v>0</v>
      </c>
      <c r="BI219" s="28">
        <f t="shared" si="228"/>
        <v>0</v>
      </c>
      <c r="BK219" s="432">
        <f t="shared" si="204"/>
        <v>0</v>
      </c>
      <c r="BL219" s="432">
        <f t="shared" si="205"/>
        <v>0</v>
      </c>
      <c r="BM219" s="432">
        <f t="shared" si="206"/>
        <v>0</v>
      </c>
      <c r="BN219" s="432">
        <f t="shared" ca="1" si="207"/>
        <v>0</v>
      </c>
    </row>
    <row r="220" spans="1:66" s="29" customFormat="1" hidden="1" outlineLevel="1" x14ac:dyDescent="0.3">
      <c r="A220" s="22" t="s">
        <v>261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21"/>
        <v>0</v>
      </c>
      <c r="AS220" s="27">
        <f t="shared" ca="1" si="222"/>
        <v>0</v>
      </c>
      <c r="AT220" s="28">
        <f t="shared" ca="1" si="223"/>
        <v>0</v>
      </c>
      <c r="AU220" s="241">
        <f t="shared" si="224"/>
        <v>0</v>
      </c>
      <c r="AV220" s="27">
        <f t="shared" si="224"/>
        <v>0</v>
      </c>
      <c r="AW220" s="28">
        <f t="shared" si="224"/>
        <v>0</v>
      </c>
      <c r="AX220" s="241">
        <f t="shared" si="225"/>
        <v>0</v>
      </c>
      <c r="AY220" s="27">
        <f t="shared" si="225"/>
        <v>0</v>
      </c>
      <c r="AZ220" s="28">
        <f t="shared" si="225"/>
        <v>0</v>
      </c>
      <c r="BA220" s="241">
        <f t="shared" si="226"/>
        <v>0</v>
      </c>
      <c r="BB220" s="27">
        <f t="shared" si="226"/>
        <v>0</v>
      </c>
      <c r="BC220" s="28">
        <f t="shared" si="226"/>
        <v>0</v>
      </c>
      <c r="BD220" s="241">
        <f t="shared" si="227"/>
        <v>0</v>
      </c>
      <c r="BE220" s="27">
        <f t="shared" si="227"/>
        <v>0</v>
      </c>
      <c r="BF220" s="28">
        <f t="shared" si="227"/>
        <v>0</v>
      </c>
      <c r="BG220" s="241">
        <f t="shared" si="228"/>
        <v>0</v>
      </c>
      <c r="BH220" s="27">
        <f t="shared" si="228"/>
        <v>0</v>
      </c>
      <c r="BI220" s="28">
        <f t="shared" si="228"/>
        <v>0</v>
      </c>
      <c r="BK220" s="432">
        <f t="shared" si="204"/>
        <v>0</v>
      </c>
      <c r="BL220" s="432">
        <f t="shared" si="205"/>
        <v>0</v>
      </c>
      <c r="BM220" s="432">
        <f t="shared" si="206"/>
        <v>0</v>
      </c>
      <c r="BN220" s="432">
        <f t="shared" ca="1" si="207"/>
        <v>0</v>
      </c>
    </row>
    <row r="221" spans="1:66" s="29" customFormat="1" hidden="1" outlineLevel="1" x14ac:dyDescent="0.3">
      <c r="A221" s="22" t="s">
        <v>262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-126.08925000000001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-240.17</v>
      </c>
      <c r="K221" s="241">
        <v>0</v>
      </c>
      <c r="L221" s="27">
        <v>-126.08925000000001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-126.08925000000001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-126.08925000000001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-126.08925000000001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-126.08925000000001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-126.08925000000001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-240.17</v>
      </c>
      <c r="AD221" s="27">
        <v>-126.08925000000001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-240.17</v>
      </c>
      <c r="AF221" s="241">
        <v>-240.17</v>
      </c>
      <c r="AG221" s="27">
        <v>-126.08925000000001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-240.17</v>
      </c>
      <c r="AI221" s="241">
        <v>-240.17</v>
      </c>
      <c r="AJ221" s="27">
        <v>-126.08925000000001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-240.17</v>
      </c>
      <c r="AL221" s="241">
        <v>-240.17</v>
      </c>
      <c r="AM221" s="27">
        <v>-126.08925000000001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-240.17</v>
      </c>
      <c r="AO221" s="241">
        <v>-240.17</v>
      </c>
      <c r="AP221" s="27">
        <v>-126.08925000000001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-240.17</v>
      </c>
      <c r="AR221" s="241">
        <f t="shared" ca="1" si="221"/>
        <v>0</v>
      </c>
      <c r="AS221" s="27">
        <f t="shared" ca="1" si="222"/>
        <v>-756.53550000000007</v>
      </c>
      <c r="AT221" s="28">
        <f t="shared" ca="1" si="223"/>
        <v>-240.17</v>
      </c>
      <c r="AU221" s="241">
        <f t="shared" si="224"/>
        <v>-1200.8499999999999</v>
      </c>
      <c r="AV221" s="27">
        <f t="shared" si="224"/>
        <v>-1513.0710000000001</v>
      </c>
      <c r="AW221" s="28">
        <f t="shared" si="224"/>
        <v>-1441.02</v>
      </c>
      <c r="AX221" s="241">
        <f t="shared" si="225"/>
        <v>0</v>
      </c>
      <c r="AY221" s="27">
        <f t="shared" si="225"/>
        <v>-378.26775000000004</v>
      </c>
      <c r="AZ221" s="28">
        <f t="shared" si="225"/>
        <v>-240.17</v>
      </c>
      <c r="BA221" s="241">
        <f t="shared" si="226"/>
        <v>0</v>
      </c>
      <c r="BB221" s="27">
        <f t="shared" si="226"/>
        <v>-378.26775000000004</v>
      </c>
      <c r="BC221" s="28">
        <f t="shared" si="226"/>
        <v>0</v>
      </c>
      <c r="BD221" s="241">
        <f t="shared" si="227"/>
        <v>-480.34</v>
      </c>
      <c r="BE221" s="27">
        <f t="shared" si="227"/>
        <v>-378.26775000000004</v>
      </c>
      <c r="BF221" s="28">
        <f t="shared" si="227"/>
        <v>-480.34</v>
      </c>
      <c r="BG221" s="241">
        <f t="shared" si="228"/>
        <v>-720.51</v>
      </c>
      <c r="BH221" s="27">
        <f t="shared" si="228"/>
        <v>-378.26775000000004</v>
      </c>
      <c r="BI221" s="28">
        <f t="shared" si="228"/>
        <v>-720.51</v>
      </c>
      <c r="BK221" s="432">
        <f t="shared" si="204"/>
        <v>-1513.0710000000001</v>
      </c>
      <c r="BL221" s="432">
        <f t="shared" si="205"/>
        <v>0</v>
      </c>
      <c r="BM221" s="432">
        <f t="shared" si="206"/>
        <v>-240.17</v>
      </c>
      <c r="BN221" s="432">
        <f t="shared" ca="1" si="207"/>
        <v>0</v>
      </c>
    </row>
    <row r="222" spans="1:66" s="29" customFormat="1" ht="16.2" hidden="1" customHeight="1" outlineLevel="1" x14ac:dyDescent="0.3">
      <c r="A222" s="22" t="s">
        <v>263</v>
      </c>
      <c r="B222" s="2"/>
      <c r="C222" s="24" t="s">
        <v>62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21"/>
        <v>0</v>
      </c>
      <c r="AS222" s="27">
        <f t="shared" ca="1" si="222"/>
        <v>0</v>
      </c>
      <c r="AT222" s="28">
        <f t="shared" ca="1" si="223"/>
        <v>0</v>
      </c>
      <c r="AU222" s="241">
        <f t="shared" si="224"/>
        <v>0</v>
      </c>
      <c r="AV222" s="27">
        <f t="shared" si="224"/>
        <v>0</v>
      </c>
      <c r="AW222" s="28">
        <f t="shared" si="224"/>
        <v>0</v>
      </c>
      <c r="AX222" s="241">
        <f t="shared" si="225"/>
        <v>0</v>
      </c>
      <c r="AY222" s="27">
        <f t="shared" si="225"/>
        <v>0</v>
      </c>
      <c r="AZ222" s="28">
        <f t="shared" si="225"/>
        <v>0</v>
      </c>
      <c r="BA222" s="241">
        <f t="shared" si="226"/>
        <v>0</v>
      </c>
      <c r="BB222" s="27">
        <f t="shared" si="226"/>
        <v>0</v>
      </c>
      <c r="BC222" s="28">
        <f t="shared" si="226"/>
        <v>0</v>
      </c>
      <c r="BD222" s="241">
        <f t="shared" si="227"/>
        <v>0</v>
      </c>
      <c r="BE222" s="27">
        <f t="shared" si="227"/>
        <v>0</v>
      </c>
      <c r="BF222" s="28">
        <f t="shared" si="227"/>
        <v>0</v>
      </c>
      <c r="BG222" s="241">
        <f t="shared" si="228"/>
        <v>0</v>
      </c>
      <c r="BH222" s="27">
        <f t="shared" si="228"/>
        <v>0</v>
      </c>
      <c r="BI222" s="28">
        <f t="shared" si="228"/>
        <v>0</v>
      </c>
      <c r="BK222" s="432">
        <f t="shared" si="204"/>
        <v>0</v>
      </c>
      <c r="BL222" s="432">
        <f t="shared" si="205"/>
        <v>0</v>
      </c>
      <c r="BM222" s="432">
        <f t="shared" si="206"/>
        <v>0</v>
      </c>
      <c r="BN222" s="432">
        <f t="shared" ca="1" si="207"/>
        <v>0</v>
      </c>
    </row>
    <row r="223" spans="1:66" s="29" customFormat="1" hidden="1" outlineLevel="1" x14ac:dyDescent="0.3">
      <c r="A223" s="22" t="s">
        <v>264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21"/>
        <v>-226.68</v>
      </c>
      <c r="AS223" s="27">
        <f t="shared" ca="1" si="222"/>
        <v>-231.21360000000001</v>
      </c>
      <c r="AT223" s="28">
        <f t="shared" ca="1" si="223"/>
        <v>-236.35</v>
      </c>
      <c r="AU223" s="241">
        <f t="shared" si="224"/>
        <v>-226.68</v>
      </c>
      <c r="AV223" s="27">
        <f t="shared" si="224"/>
        <v>-231.21360000000001</v>
      </c>
      <c r="AW223" s="28">
        <f t="shared" si="224"/>
        <v>-236.35</v>
      </c>
      <c r="AX223" s="241">
        <f t="shared" si="225"/>
        <v>0</v>
      </c>
      <c r="AY223" s="27">
        <f t="shared" si="225"/>
        <v>0</v>
      </c>
      <c r="AZ223" s="28">
        <f t="shared" si="225"/>
        <v>0</v>
      </c>
      <c r="BA223" s="241">
        <f t="shared" si="226"/>
        <v>-226.68</v>
      </c>
      <c r="BB223" s="27">
        <f t="shared" si="226"/>
        <v>-231.21360000000001</v>
      </c>
      <c r="BC223" s="28">
        <f t="shared" si="226"/>
        <v>-236.35</v>
      </c>
      <c r="BD223" s="241">
        <f t="shared" si="227"/>
        <v>0</v>
      </c>
      <c r="BE223" s="27">
        <f t="shared" si="227"/>
        <v>0</v>
      </c>
      <c r="BF223" s="28">
        <f t="shared" si="227"/>
        <v>0</v>
      </c>
      <c r="BG223" s="241">
        <f t="shared" si="228"/>
        <v>0</v>
      </c>
      <c r="BH223" s="27">
        <f t="shared" si="228"/>
        <v>0</v>
      </c>
      <c r="BI223" s="28">
        <f t="shared" si="228"/>
        <v>0</v>
      </c>
      <c r="BK223" s="432">
        <f t="shared" si="204"/>
        <v>-231.21360000000001</v>
      </c>
      <c r="BL223" s="432">
        <f t="shared" si="205"/>
        <v>0</v>
      </c>
      <c r="BM223" s="432">
        <f t="shared" si="206"/>
        <v>0</v>
      </c>
      <c r="BN223" s="432">
        <f t="shared" ca="1" si="207"/>
        <v>236.35</v>
      </c>
    </row>
    <row r="224" spans="1:66" collapsed="1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-5.8282023698114908E-2</v>
      </c>
      <c r="I224" s="50">
        <v>-5.5367641255872242E-2</v>
      </c>
      <c r="J224" s="51">
        <f>IFERROR(J216/J8,0)</f>
        <v>-5.9388744189061218E-2</v>
      </c>
      <c r="K224" s="245">
        <v>-6.2510625755783339E-2</v>
      </c>
      <c r="L224" s="50">
        <v>-5.4911905305809028E-2</v>
      </c>
      <c r="M224" s="51">
        <f>IFERROR(M216/M8,0)</f>
        <v>-6.5942063943396065E-2</v>
      </c>
      <c r="N224" s="245">
        <v>-5.7564403665674113E-2</v>
      </c>
      <c r="O224" s="50">
        <v>-5.1830553324771322E-2</v>
      </c>
      <c r="P224" s="51">
        <f>IFERROR(P216/P8,0)</f>
        <v>-3.7501022762802871E-2</v>
      </c>
      <c r="Q224" s="245">
        <v>-5.5046367997676378E-2</v>
      </c>
      <c r="R224" s="50">
        <v>-5.3140267921670703E-2</v>
      </c>
      <c r="S224" s="51">
        <f>IFERROR(S216/S8,0)</f>
        <v>-4.9845582651221493E-2</v>
      </c>
      <c r="T224" s="245">
        <v>-4.7355772920579749E-2</v>
      </c>
      <c r="U224" s="50">
        <v>-5.0251058208442431E-2</v>
      </c>
      <c r="V224" s="51">
        <f>IFERROR(V216/V8,0)</f>
        <v>-3.8066246779654402E-2</v>
      </c>
      <c r="W224" s="245">
        <v>-5.6500058320002502E-2</v>
      </c>
      <c r="X224" s="50">
        <v>-5.2921120800770903E-2</v>
      </c>
      <c r="Y224" s="51">
        <f>IFERROR(Y216/Y8,0)</f>
        <v>-7.8791454298262981E-2</v>
      </c>
      <c r="Z224" s="245">
        <v>-4.2873840866380533E-2</v>
      </c>
      <c r="AA224" s="50">
        <v>-4.7214879675245618E-2</v>
      </c>
      <c r="AB224" s="51">
        <f>IFERROR(AB216/AB8,0)</f>
        <v>-0.23356199256782009</v>
      </c>
      <c r="AC224" s="245">
        <v>-4.724010812984257E-2</v>
      </c>
      <c r="AD224" s="50">
        <v>-4.9782208259197477E-2</v>
      </c>
      <c r="AE224" s="51">
        <f>IFERROR(AE216/AE8,0)</f>
        <v>-75.240169999999992</v>
      </c>
      <c r="AF224" s="245">
        <v>-5.257157871354981E-2</v>
      </c>
      <c r="AG224" s="50">
        <v>-5.1453606367617151E-2</v>
      </c>
      <c r="AH224" s="51">
        <f>IFERROR(AH216/AH8,0)</f>
        <v>0</v>
      </c>
      <c r="AI224" s="245">
        <v>-3.917961244420938E-2</v>
      </c>
      <c r="AJ224" s="50">
        <v>-5.0507757090783513E-2</v>
      </c>
      <c r="AK224" s="51">
        <f>IFERROR(AK216/AK8,0)</f>
        <v>0</v>
      </c>
      <c r="AL224" s="245">
        <v>-4.963358439650091E-2</v>
      </c>
      <c r="AM224" s="50">
        <v>-5.0521821849755608E-2</v>
      </c>
      <c r="AN224" s="51">
        <f>IFERROR(AN216/AN8,0)</f>
        <v>0</v>
      </c>
      <c r="AO224" s="245">
        <v>-4.6959155568960499E-2</v>
      </c>
      <c r="AP224" s="50">
        <v>-4.904079989523679E-2</v>
      </c>
      <c r="AQ224" s="51">
        <f t="shared" ref="AQ224:BI224" si="229">IFERROR(AQ216/AQ8,0)</f>
        <v>0</v>
      </c>
      <c r="AR224" s="245">
        <f t="shared" ca="1" si="229"/>
        <v>-5.5486574263238962E-2</v>
      </c>
      <c r="AS224" s="50">
        <f t="shared" ca="1" si="229"/>
        <v>-5.2936475785489524E-2</v>
      </c>
      <c r="AT224" s="51">
        <f t="shared" ca="1" si="229"/>
        <v>-5.1472576280743206E-2</v>
      </c>
      <c r="AU224" s="245">
        <f t="shared" si="229"/>
        <v>-5.0037203217573899E-2</v>
      </c>
      <c r="AV224" s="50">
        <f t="shared" si="229"/>
        <v>-5.1170528777326134E-2</v>
      </c>
      <c r="AW224" s="51">
        <f t="shared" si="229"/>
        <v>-0.10933908507728866</v>
      </c>
      <c r="AX224" s="245">
        <f t="shared" si="229"/>
        <v>-5.9404100474264199E-2</v>
      </c>
      <c r="AY224" s="50">
        <f t="shared" si="229"/>
        <v>-5.3929339888985614E-2</v>
      </c>
      <c r="AZ224" s="51">
        <f t="shared" si="229"/>
        <v>-5.0408829760994631E-2</v>
      </c>
      <c r="BA224" s="245">
        <f t="shared" si="229"/>
        <v>-5.2529219943705414E-2</v>
      </c>
      <c r="BB224" s="50">
        <f t="shared" si="229"/>
        <v>-5.2024948140498531E-2</v>
      </c>
      <c r="BC224" s="51">
        <f t="shared" si="229"/>
        <v>-5.2573911219604218E-2</v>
      </c>
      <c r="BD224" s="245">
        <f t="shared" si="229"/>
        <v>-4.7077430599114983E-2</v>
      </c>
      <c r="BE224" s="50">
        <f t="shared" si="229"/>
        <v>-4.932342685418753E-2</v>
      </c>
      <c r="BF224" s="51">
        <f t="shared" si="229"/>
        <v>-0.67842346005421061</v>
      </c>
      <c r="BG224" s="245">
        <f t="shared" si="229"/>
        <v>-4.5231702032443345E-2</v>
      </c>
      <c r="BH224" s="50">
        <f t="shared" si="229"/>
        <v>-4.9998739323024823E-2</v>
      </c>
      <c r="BI224" s="51">
        <f t="shared" si="229"/>
        <v>0</v>
      </c>
      <c r="BK224" s="432">
        <f t="shared" si="204"/>
        <v>-0.61694361995517277</v>
      </c>
      <c r="BL224" s="432">
        <f t="shared" si="205"/>
        <v>-0.56577309117784669</v>
      </c>
      <c r="BM224" s="432">
        <f t="shared" si="206"/>
        <v>-0.25074366032613604</v>
      </c>
      <c r="BN224" s="432">
        <f t="shared" ca="1" si="207"/>
        <v>-0.19927108404539284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32">
        <f t="shared" si="204"/>
        <v>0</v>
      </c>
      <c r="BL225" s="432">
        <f t="shared" si="205"/>
        <v>0</v>
      </c>
      <c r="BM225" s="432">
        <f t="shared" si="206"/>
        <v>0</v>
      </c>
      <c r="BN225" s="432">
        <f t="shared" si="207"/>
        <v>0</v>
      </c>
    </row>
    <row r="226" spans="1:66" x14ac:dyDescent="0.3">
      <c r="A226" s="39" t="s">
        <v>265</v>
      </c>
      <c r="C226" s="40" t="s">
        <v>37</v>
      </c>
      <c r="D226" s="40" t="s">
        <v>38</v>
      </c>
      <c r="E226" s="40" t="s">
        <v>203</v>
      </c>
      <c r="F226" s="41"/>
      <c r="H226" s="244">
        <f t="shared" ref="H226:AM226" si="230">SUM(H227:H240)</f>
        <v>-64250.8</v>
      </c>
      <c r="I226" s="42">
        <f t="shared" si="230"/>
        <v>-76388.317123213739</v>
      </c>
      <c r="J226" s="43">
        <f t="shared" si="230"/>
        <v>-53217.15</v>
      </c>
      <c r="K226" s="244">
        <f t="shared" si="230"/>
        <v>-46282.46</v>
      </c>
      <c r="L226" s="42">
        <f t="shared" si="230"/>
        <v>-76600.103376803992</v>
      </c>
      <c r="M226" s="43">
        <f t="shared" si="230"/>
        <v>-70099.350000000006</v>
      </c>
      <c r="N226" s="244">
        <f t="shared" si="230"/>
        <v>-64365.99</v>
      </c>
      <c r="O226" s="42">
        <f t="shared" si="230"/>
        <v>-81395.813677002006</v>
      </c>
      <c r="P226" s="43">
        <f t="shared" si="230"/>
        <v>-66063.64</v>
      </c>
      <c r="Q226" s="244">
        <f t="shared" si="230"/>
        <v>-70319.759999999995</v>
      </c>
      <c r="R226" s="42">
        <f t="shared" si="230"/>
        <v>-77502.652855404012</v>
      </c>
      <c r="S226" s="43">
        <f t="shared" si="230"/>
        <v>-61824.909999999996</v>
      </c>
      <c r="T226" s="244">
        <f t="shared" si="230"/>
        <v>-65470.36</v>
      </c>
      <c r="U226" s="42">
        <f t="shared" si="230"/>
        <v>-83827.822702787991</v>
      </c>
      <c r="V226" s="43">
        <f t="shared" si="230"/>
        <v>-58757.770000000004</v>
      </c>
      <c r="W226" s="244">
        <f t="shared" si="230"/>
        <v>-70252.51999999999</v>
      </c>
      <c r="X226" s="42">
        <f t="shared" si="230"/>
        <v>-81832.79698511101</v>
      </c>
      <c r="Y226" s="43">
        <f t="shared" si="230"/>
        <v>-60343.78</v>
      </c>
      <c r="Z226" s="244">
        <f t="shared" si="230"/>
        <v>-73128.799999999988</v>
      </c>
      <c r="AA226" s="42">
        <f t="shared" si="230"/>
        <v>-81870.987976237011</v>
      </c>
      <c r="AB226" s="43">
        <f t="shared" si="230"/>
        <v>-53884.420000000006</v>
      </c>
      <c r="AC226" s="244">
        <f t="shared" si="230"/>
        <v>-68478.11</v>
      </c>
      <c r="AD226" s="42">
        <f t="shared" si="230"/>
        <v>-81289.005362424024</v>
      </c>
      <c r="AE226" s="43">
        <f t="shared" si="230"/>
        <v>-42134</v>
      </c>
      <c r="AF226" s="244">
        <f t="shared" si="230"/>
        <v>-83440.19</v>
      </c>
      <c r="AG226" s="42">
        <f t="shared" si="230"/>
        <v>-81632.180599898988</v>
      </c>
      <c r="AH226" s="43">
        <f t="shared" si="230"/>
        <v>-42134</v>
      </c>
      <c r="AI226" s="244">
        <f t="shared" si="230"/>
        <v>-64515.15</v>
      </c>
      <c r="AJ226" s="42">
        <f t="shared" si="230"/>
        <v>-80459.820563083005</v>
      </c>
      <c r="AK226" s="43">
        <f t="shared" si="230"/>
        <v>-42134</v>
      </c>
      <c r="AL226" s="244">
        <f t="shared" si="230"/>
        <v>-76999.040000000008</v>
      </c>
      <c r="AM226" s="42">
        <f t="shared" si="230"/>
        <v>-81243.56602810201</v>
      </c>
      <c r="AN226" s="43">
        <f t="shared" ref="AN226:BI226" si="231">SUM(AN227:AN240)</f>
        <v>-42134</v>
      </c>
      <c r="AO226" s="244">
        <f t="shared" si="231"/>
        <v>-68994.460000000006</v>
      </c>
      <c r="AP226" s="42">
        <f t="shared" si="231"/>
        <v>-81214.260191422014</v>
      </c>
      <c r="AQ226" s="43">
        <f t="shared" si="231"/>
        <v>-42134</v>
      </c>
      <c r="AR226" s="244">
        <f t="shared" ca="1" si="231"/>
        <v>-380941.89</v>
      </c>
      <c r="AS226" s="42">
        <f t="shared" ca="1" si="231"/>
        <v>-477547.50672032277</v>
      </c>
      <c r="AT226" s="43">
        <f t="shared" ca="1" si="231"/>
        <v>-370306.6</v>
      </c>
      <c r="AU226" s="244">
        <f t="shared" si="231"/>
        <v>-816497.64</v>
      </c>
      <c r="AV226" s="42">
        <f t="shared" si="231"/>
        <v>-965257.32744148991</v>
      </c>
      <c r="AW226" s="43">
        <f t="shared" si="231"/>
        <v>-634861.02</v>
      </c>
      <c r="AX226" s="244">
        <f t="shared" si="231"/>
        <v>-174899.25</v>
      </c>
      <c r="AY226" s="42">
        <f t="shared" si="231"/>
        <v>-234384.23417701974</v>
      </c>
      <c r="AZ226" s="43">
        <f t="shared" si="231"/>
        <v>-189380.14</v>
      </c>
      <c r="BA226" s="244">
        <f t="shared" si="231"/>
        <v>-206042.64000000004</v>
      </c>
      <c r="BB226" s="42">
        <f t="shared" si="231"/>
        <v>-243163.27254330297</v>
      </c>
      <c r="BC226" s="43">
        <f t="shared" si="231"/>
        <v>-180926.46000000002</v>
      </c>
      <c r="BD226" s="244">
        <f t="shared" si="231"/>
        <v>-225047.1</v>
      </c>
      <c r="BE226" s="42">
        <f t="shared" si="231"/>
        <v>-244792.17393856001</v>
      </c>
      <c r="BF226" s="43">
        <f t="shared" si="231"/>
        <v>-138152.42000000001</v>
      </c>
      <c r="BG226" s="244">
        <f t="shared" si="231"/>
        <v>-210508.65</v>
      </c>
      <c r="BH226" s="42">
        <f t="shared" si="231"/>
        <v>-242917.64678260699</v>
      </c>
      <c r="BI226" s="43">
        <f t="shared" si="231"/>
        <v>-126402</v>
      </c>
      <c r="BK226" s="432">
        <f t="shared" si="204"/>
        <v>-965257.32744148979</v>
      </c>
      <c r="BL226" s="432">
        <f t="shared" si="205"/>
        <v>0</v>
      </c>
      <c r="BM226" s="432">
        <f t="shared" si="206"/>
        <v>-309962.82</v>
      </c>
      <c r="BN226" s="432">
        <f t="shared" ca="1" si="207"/>
        <v>60343.77999999997</v>
      </c>
    </row>
    <row r="227" spans="1:66" s="29" customFormat="1" hidden="1" outlineLevel="1" x14ac:dyDescent="0.3">
      <c r="A227" s="22" t="s">
        <v>266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-11563.84</v>
      </c>
      <c r="I227" s="27">
        <v>-15754.793989543399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-16094.56</v>
      </c>
      <c r="K227" s="241">
        <v>-9327.0400000000009</v>
      </c>
      <c r="L227" s="27">
        <v>-15772.260897056</v>
      </c>
      <c r="M227" s="81">
        <f>SUMIFS(Aut_BlueMe_Sem_Pedido!$J:$J,Aut_BlueMe_Sem_Pedido!$Q:$Q,DRE!K$4,Aut_BlueMe_Sem_Pedido!$H:$H,DRE!$A227)+SUMIFS(Aut_Ajustes_Manuais!$G:$G,Aut_Ajustes_Manuais!$I:$I,DRE!K$4,Aut_Ajustes_Manuais!$F:$F,"Agua/Esgoto")</f>
        <v>-10592.96</v>
      </c>
      <c r="N227" s="241">
        <v>-13800.64</v>
      </c>
      <c r="O227" s="27">
        <v>-15909.494158928001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-11788.96</v>
      </c>
      <c r="Q227" s="241">
        <v>-14778.96</v>
      </c>
      <c r="R227" s="27">
        <v>-15846.697967456001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-11908.560000000001</v>
      </c>
      <c r="T227" s="241">
        <v>-12626.16</v>
      </c>
      <c r="U227" s="27">
        <v>-15996.029913632001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-10473.36</v>
      </c>
      <c r="W227" s="241">
        <v>-13104.56</v>
      </c>
      <c r="X227" s="27">
        <v>-15864.775256503999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-20000</v>
      </c>
      <c r="Z227" s="241">
        <v>-12865.36</v>
      </c>
      <c r="AA227" s="27">
        <v>-16206.973028967999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-20000</v>
      </c>
      <c r="AC227" s="241">
        <v>-16453.36</v>
      </c>
      <c r="AD227" s="27">
        <v>-16024.376524736001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-20000</v>
      </c>
      <c r="AF227" s="241">
        <v>-15376.96</v>
      </c>
      <c r="AG227" s="27">
        <v>-15928.988338136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-20000</v>
      </c>
      <c r="AI227" s="241">
        <v>-14420.16</v>
      </c>
      <c r="AJ227" s="27">
        <v>-15981.059015512001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-20000</v>
      </c>
      <c r="AL227" s="241">
        <v>-14420.16</v>
      </c>
      <c r="AM227" s="27">
        <v>-15980.249569328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-20000</v>
      </c>
      <c r="AO227" s="241">
        <v>-14180.96</v>
      </c>
      <c r="AP227" s="27">
        <v>-16072.051149808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-20000</v>
      </c>
      <c r="AR227" s="241">
        <f t="shared" ref="AR227:AR240" ca="1" si="232">SUMIFS($H227:$AO227,$H$5:$AO$5,"&lt;"&amp;MONTH(TODAY()),$H$6:$AO$6,"REAL 25")</f>
        <v>-75201.2</v>
      </c>
      <c r="AS227" s="27">
        <f t="shared" ref="AS227:AS240" ca="1" si="233">SUMIFS($I227:$AP227,$I$5:$AP$5,"&lt;"&amp;MONTH(TODAY()),$I$6:$AP$6,"ORÇADO ")</f>
        <v>-95144.052183119391</v>
      </c>
      <c r="AT227" s="28">
        <f t="shared" ref="AT227:AT240" ca="1" si="234">SUMIFS($J227:$AQ227,$J$5:$AQ$5,"&lt;"&amp;MONTH(TODAY()),$J$6:$AQ$6,"REAL 26")</f>
        <v>-80858.399999999994</v>
      </c>
      <c r="AU227" s="241">
        <f t="shared" ref="AU227:AU240" si="235">SUM(H227,K227,N227,Q227,T227,W227,Z227,AC227,AF227,AI227,AL227,AO227)</f>
        <v>-162918.16</v>
      </c>
      <c r="AV227" s="27">
        <f t="shared" ref="AV227:AV240" si="236">SUM(I227,L227,O227,R227,U227,X227,AA227,AD227,AG227,AJ227,AM227,AP227)</f>
        <v>-191337.7498096074</v>
      </c>
      <c r="AW227" s="28">
        <f t="shared" ref="AW227:AW240" si="237">SUM(J227,M227,P227,S227,V227,Y227,AB227,AE227,AH227,AK227,AN227,AQ227)</f>
        <v>-200858.4</v>
      </c>
      <c r="AX227" s="241">
        <f t="shared" ref="AX227:AX240" si="238">SUM(H227,K227,N227)</f>
        <v>-34691.520000000004</v>
      </c>
      <c r="AY227" s="27">
        <f t="shared" ref="AY227:AY240" si="239">SUM(I227,L227,O227)</f>
        <v>-47436.549045527398</v>
      </c>
      <c r="AZ227" s="28">
        <f t="shared" ref="AZ227:AZ240" si="240">SUM(J227,M227,P227)</f>
        <v>-38476.479999999996</v>
      </c>
      <c r="BA227" s="241">
        <f t="shared" ref="BA227:BA240" si="241">SUM(Q227,T227,W227)</f>
        <v>-40509.68</v>
      </c>
      <c r="BB227" s="27">
        <f t="shared" ref="BB227:BB240" si="242">SUM(R227,U227,X227)</f>
        <v>-47707.503137592001</v>
      </c>
      <c r="BC227" s="28">
        <f t="shared" ref="BC227:BC240" si="243">SUM(S227,V227,Y227)</f>
        <v>-42381.919999999998</v>
      </c>
      <c r="BD227" s="241">
        <f t="shared" ref="BD227:BD240" si="244">SUM(Z227,AC227,AF227)</f>
        <v>-44695.68</v>
      </c>
      <c r="BE227" s="27">
        <f t="shared" ref="BE227:BE240" si="245">SUM(AA227,AD227,AG227)</f>
        <v>-48160.337891839998</v>
      </c>
      <c r="BF227" s="28">
        <f t="shared" ref="BF227:BF240" si="246">SUM(AB227,AE227,AH227)</f>
        <v>-60000</v>
      </c>
      <c r="BG227" s="241">
        <f t="shared" ref="BG227:BG240" si="247">SUM(AI227,AL227,AO227)</f>
        <v>-43021.279999999999</v>
      </c>
      <c r="BH227" s="27">
        <f t="shared" ref="BH227:BH240" si="248">SUM(AJ227,AM227,AP227)</f>
        <v>-48033.359734648002</v>
      </c>
      <c r="BI227" s="28">
        <f t="shared" ref="BI227:BI240" si="249">SUM(AK227,AN227,AQ227)</f>
        <v>-60000</v>
      </c>
      <c r="BK227" s="432">
        <f t="shared" si="204"/>
        <v>-191337.7498096074</v>
      </c>
      <c r="BL227" s="432">
        <f t="shared" si="205"/>
        <v>0</v>
      </c>
      <c r="BM227" s="432">
        <f t="shared" si="206"/>
        <v>-60858.399999999994</v>
      </c>
      <c r="BN227" s="432">
        <f t="shared" ca="1" si="207"/>
        <v>20000</v>
      </c>
    </row>
    <row r="228" spans="1:66" s="29" customFormat="1" hidden="1" outlineLevel="1" x14ac:dyDescent="0.3">
      <c r="A228" s="22" t="s">
        <v>267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-6600</v>
      </c>
      <c r="I228" s="27">
        <v>-6600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-6600</v>
      </c>
      <c r="K228" s="241">
        <v>-6600</v>
      </c>
      <c r="L228" s="27">
        <v>-6600</v>
      </c>
      <c r="M228" s="81">
        <f>SUMIFS(Aut_BlueMe_Sem_Pedido!$J:$J,Aut_BlueMe_Sem_Pedido!$Q:$Q,DRE!K$4,Aut_BlueMe_Sem_Pedido!$H:$H,DRE!$A228)+SUMIFS(Aut_Ajustes_Manuais!$G:$G,Aut_Ajustes_Manuais!$I:$I,DRE!K$4,Aut_Ajustes_Manuais!$F:$F,"Energia Eletrica")</f>
        <v>-6600</v>
      </c>
      <c r="N228" s="241">
        <v>-6600</v>
      </c>
      <c r="O228" s="27">
        <v>-6600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-6600</v>
      </c>
      <c r="Q228" s="241">
        <v>-6600</v>
      </c>
      <c r="R228" s="27">
        <v>-6600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-6600</v>
      </c>
      <c r="T228" s="241">
        <v>-6600</v>
      </c>
      <c r="U228" s="27">
        <v>-6600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-6600</v>
      </c>
      <c r="W228" s="241">
        <v>-6600</v>
      </c>
      <c r="X228" s="27">
        <v>-6600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-6600</v>
      </c>
      <c r="Z228" s="241">
        <v>-6600</v>
      </c>
      <c r="AA228" s="27">
        <v>-6600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-6600</v>
      </c>
      <c r="AC228" s="241">
        <v>-6600</v>
      </c>
      <c r="AD228" s="27">
        <v>-6600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-6600</v>
      </c>
      <c r="AF228" s="241">
        <v>-6600</v>
      </c>
      <c r="AG228" s="27">
        <v>-6600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-6600</v>
      </c>
      <c r="AI228" s="241">
        <v>-6600</v>
      </c>
      <c r="AJ228" s="27">
        <v>-6600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-6600</v>
      </c>
      <c r="AL228" s="241">
        <v>-6600</v>
      </c>
      <c r="AM228" s="27">
        <v>-6600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-6600</v>
      </c>
      <c r="AO228" s="241">
        <v>-6600</v>
      </c>
      <c r="AP228" s="27">
        <v>-6600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-6600</v>
      </c>
      <c r="AR228" s="241">
        <f t="shared" ca="1" si="232"/>
        <v>-39600</v>
      </c>
      <c r="AS228" s="27">
        <f t="shared" ca="1" si="233"/>
        <v>-39600</v>
      </c>
      <c r="AT228" s="28">
        <f t="shared" ca="1" si="234"/>
        <v>-39600</v>
      </c>
      <c r="AU228" s="241">
        <f t="shared" si="235"/>
        <v>-79200</v>
      </c>
      <c r="AV228" s="27">
        <f t="shared" si="236"/>
        <v>-79200</v>
      </c>
      <c r="AW228" s="28">
        <f t="shared" si="237"/>
        <v>-79200</v>
      </c>
      <c r="AX228" s="241">
        <f t="shared" si="238"/>
        <v>-19800</v>
      </c>
      <c r="AY228" s="27">
        <f t="shared" si="239"/>
        <v>-19800</v>
      </c>
      <c r="AZ228" s="28">
        <f t="shared" si="240"/>
        <v>-19800</v>
      </c>
      <c r="BA228" s="241">
        <f t="shared" si="241"/>
        <v>-19800</v>
      </c>
      <c r="BB228" s="27">
        <f t="shared" si="242"/>
        <v>-19800</v>
      </c>
      <c r="BC228" s="28">
        <f t="shared" si="243"/>
        <v>-19800</v>
      </c>
      <c r="BD228" s="241">
        <f t="shared" si="244"/>
        <v>-19800</v>
      </c>
      <c r="BE228" s="27">
        <f t="shared" si="245"/>
        <v>-19800</v>
      </c>
      <c r="BF228" s="28">
        <f t="shared" si="246"/>
        <v>-19800</v>
      </c>
      <c r="BG228" s="241">
        <f t="shared" si="247"/>
        <v>-19800</v>
      </c>
      <c r="BH228" s="27">
        <f t="shared" si="248"/>
        <v>-19800</v>
      </c>
      <c r="BI228" s="28">
        <f t="shared" si="249"/>
        <v>-19800</v>
      </c>
      <c r="BK228" s="432">
        <f t="shared" si="204"/>
        <v>-79200</v>
      </c>
      <c r="BL228" s="432">
        <f t="shared" si="205"/>
        <v>0</v>
      </c>
      <c r="BM228" s="432">
        <f t="shared" si="206"/>
        <v>-33000</v>
      </c>
      <c r="BN228" s="432">
        <f t="shared" ca="1" si="207"/>
        <v>6600</v>
      </c>
    </row>
    <row r="229" spans="1:66" s="29" customFormat="1" hidden="1" outlineLevel="1" x14ac:dyDescent="0.3">
      <c r="A229" s="22" t="s">
        <v>268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-7571.46</v>
      </c>
      <c r="I229" s="27">
        <v>-7254.7939895434001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-5105.6899999999996</v>
      </c>
      <c r="K229" s="241">
        <v>-2921.87</v>
      </c>
      <c r="L229" s="27">
        <v>-7272.2608970560004</v>
      </c>
      <c r="M229" s="81">
        <f>SUMIFS(Aut_BlueMe_Sem_Pedido!$J:$J,Aut_BlueMe_Sem_Pedido!$Q:$Q,DRE!K$4,Aut_BlueMe_Sem_Pedido!$H:$H,DRE!$A229)+SUMIFS(Aut_Ajustes_Manuais!$G:$G,Aut_Ajustes_Manuais!$I:$I,DRE!K$4,Aut_Ajustes_Manuais!$F:$F,"Gas de Cozinha")</f>
        <v>-6307.91</v>
      </c>
      <c r="N229" s="241">
        <v>-3743.84</v>
      </c>
      <c r="O229" s="27">
        <v>-7409.4941589280006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-7632.81</v>
      </c>
      <c r="Q229" s="241">
        <v>-6366.61</v>
      </c>
      <c r="R229" s="27">
        <v>-7346.6979674560007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-5242.71</v>
      </c>
      <c r="T229" s="241">
        <v>-6819.65</v>
      </c>
      <c r="U229" s="27">
        <v>-7496.029913632</v>
      </c>
      <c r="V229" s="81">
        <f>SUMIFS(Aut_BlueMe_Sem_Pedido!$J:$J,Aut_BlueMe_Sem_Pedido!$Q:$Q,DRE!T$4,Aut_BlueMe_Sem_Pedido!$H:$H,DRE!$A229)+SUMIFS(Aut_Ajustes_Manuais!$G:$G,Aut_Ajustes_Manuais!$I:$I,DRE!T$4,Aut_Ajustes_Manuais!$F:$F,"Gas de Cozinha")</f>
        <v>-9275.74</v>
      </c>
      <c r="W229" s="241">
        <v>-6469.39</v>
      </c>
      <c r="X229" s="27">
        <v>-7364.775256504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-552.38</v>
      </c>
      <c r="Z229" s="241">
        <v>-7300.11</v>
      </c>
      <c r="AA229" s="27">
        <v>-7706.9730289680001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-8000</v>
      </c>
      <c r="AC229" s="241">
        <v>-6233.88</v>
      </c>
      <c r="AD229" s="27">
        <v>-7524.3765247360006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-10082.99</v>
      </c>
      <c r="AG229" s="27">
        <v>-7428.9883381359996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-5318.99</v>
      </c>
      <c r="AJ229" s="27">
        <v>-7481.0590155119999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-6499.59</v>
      </c>
      <c r="AM229" s="27">
        <v>-7480.2495693279998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-7331.05</v>
      </c>
      <c r="AP229" s="27">
        <v>-7572.0511498080004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32"/>
        <v>-33892.82</v>
      </c>
      <c r="AS229" s="27">
        <f t="shared" ca="1" si="233"/>
        <v>-44144.052183119406</v>
      </c>
      <c r="AT229" s="28">
        <f t="shared" ca="1" si="234"/>
        <v>-34117.24</v>
      </c>
      <c r="AU229" s="241">
        <f t="shared" si="235"/>
        <v>-76659.429999999993</v>
      </c>
      <c r="AV229" s="27">
        <f t="shared" si="236"/>
        <v>-89337.749809607412</v>
      </c>
      <c r="AW229" s="28">
        <f t="shared" si="237"/>
        <v>-82117.239999999991</v>
      </c>
      <c r="AX229" s="241">
        <f t="shared" si="238"/>
        <v>-14237.17</v>
      </c>
      <c r="AY229" s="27">
        <f t="shared" si="239"/>
        <v>-21936.549045527401</v>
      </c>
      <c r="AZ229" s="28">
        <f t="shared" si="240"/>
        <v>-19046.41</v>
      </c>
      <c r="BA229" s="241">
        <f t="shared" si="241"/>
        <v>-19655.649999999998</v>
      </c>
      <c r="BB229" s="27">
        <f t="shared" si="242"/>
        <v>-22207.503137592001</v>
      </c>
      <c r="BC229" s="28">
        <f t="shared" si="243"/>
        <v>-15070.83</v>
      </c>
      <c r="BD229" s="241">
        <f t="shared" si="244"/>
        <v>-23616.98</v>
      </c>
      <c r="BE229" s="27">
        <f t="shared" si="245"/>
        <v>-22660.337891839998</v>
      </c>
      <c r="BF229" s="28">
        <f t="shared" si="246"/>
        <v>-24000</v>
      </c>
      <c r="BG229" s="241">
        <f t="shared" si="247"/>
        <v>-19149.63</v>
      </c>
      <c r="BH229" s="27">
        <f t="shared" si="248"/>
        <v>-22533.359734648002</v>
      </c>
      <c r="BI229" s="28">
        <f t="shared" si="249"/>
        <v>-24000</v>
      </c>
      <c r="BK229" s="432">
        <f t="shared" si="204"/>
        <v>-89337.749809607412</v>
      </c>
      <c r="BL229" s="432">
        <f t="shared" si="205"/>
        <v>0</v>
      </c>
      <c r="BM229" s="432">
        <f t="shared" si="206"/>
        <v>-33564.86</v>
      </c>
      <c r="BN229" s="432">
        <f t="shared" ca="1" si="207"/>
        <v>552.37999999999738</v>
      </c>
    </row>
    <row r="230" spans="1:66" s="29" customFormat="1" hidden="1" outlineLevel="1" x14ac:dyDescent="0.3">
      <c r="A230" s="22" t="s">
        <v>269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-23250.5</v>
      </c>
      <c r="I230" s="27">
        <v>-26454.793989543399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-17925.740000000002</v>
      </c>
      <c r="K230" s="241">
        <v>-17412.939999999999</v>
      </c>
      <c r="L230" s="27">
        <v>-26472.260897056</v>
      </c>
      <c r="M230" s="81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-24530.120000000003</v>
      </c>
      <c r="N230" s="241">
        <v>-20817.84</v>
      </c>
      <c r="O230" s="27">
        <v>-26609.494158927999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-24589.260000000002</v>
      </c>
      <c r="Q230" s="241">
        <v>-29938.07</v>
      </c>
      <c r="R230" s="27">
        <v>-26546.697967455999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-24231.170000000002</v>
      </c>
      <c r="T230" s="241">
        <v>-27044.89</v>
      </c>
      <c r="U230" s="27">
        <v>-26696.029913631999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-16252.61</v>
      </c>
      <c r="W230" s="241">
        <v>-27534.31</v>
      </c>
      <c r="X230" s="27">
        <v>-26564.775256503999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-17154.04</v>
      </c>
      <c r="Z230" s="241">
        <v>-30332.079999999991</v>
      </c>
      <c r="AA230" s="27">
        <v>-26906.973028968001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-8953.5400000000009</v>
      </c>
      <c r="AC230" s="241">
        <v>-25957.93</v>
      </c>
      <c r="AD230" s="27">
        <v>-26724.376524735999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-27197.72</v>
      </c>
      <c r="AG230" s="27">
        <v>-26628.988338136001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-21735.360000000001</v>
      </c>
      <c r="AJ230" s="27">
        <v>-26681.059015512001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-27764.9</v>
      </c>
      <c r="AM230" s="27">
        <v>-26680.249569328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-17095.95</v>
      </c>
      <c r="AP230" s="27">
        <v>-26772.051149808001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32"/>
        <v>-145998.55000000002</v>
      </c>
      <c r="AS230" s="27">
        <f t="shared" ca="1" si="233"/>
        <v>-159344.05218311941</v>
      </c>
      <c r="AT230" s="28">
        <f t="shared" ca="1" si="234"/>
        <v>-124682.94</v>
      </c>
      <c r="AU230" s="241">
        <f t="shared" si="235"/>
        <v>-296082.49000000005</v>
      </c>
      <c r="AV230" s="27">
        <f t="shared" si="236"/>
        <v>-319737.74980960734</v>
      </c>
      <c r="AW230" s="28">
        <f t="shared" si="237"/>
        <v>-133636.48000000001</v>
      </c>
      <c r="AX230" s="241">
        <f t="shared" si="238"/>
        <v>-61481.279999999999</v>
      </c>
      <c r="AY230" s="27">
        <f t="shared" si="239"/>
        <v>-79536.549045527398</v>
      </c>
      <c r="AZ230" s="28">
        <f t="shared" si="240"/>
        <v>-67045.119999999995</v>
      </c>
      <c r="BA230" s="241">
        <f t="shared" si="241"/>
        <v>-84517.27</v>
      </c>
      <c r="BB230" s="27">
        <f t="shared" si="242"/>
        <v>-79807.503137591993</v>
      </c>
      <c r="BC230" s="28">
        <f t="shared" si="243"/>
        <v>-57637.82</v>
      </c>
      <c r="BD230" s="241">
        <f t="shared" si="244"/>
        <v>-83487.73</v>
      </c>
      <c r="BE230" s="27">
        <f t="shared" si="245"/>
        <v>-80260.337891839998</v>
      </c>
      <c r="BF230" s="28">
        <f t="shared" si="246"/>
        <v>-8953.5400000000009</v>
      </c>
      <c r="BG230" s="241">
        <f t="shared" si="247"/>
        <v>-66596.210000000006</v>
      </c>
      <c r="BH230" s="27">
        <f t="shared" si="248"/>
        <v>-80133.359734647995</v>
      </c>
      <c r="BI230" s="28">
        <f t="shared" si="249"/>
        <v>0</v>
      </c>
      <c r="BK230" s="432">
        <f t="shared" si="204"/>
        <v>-319737.74980960734</v>
      </c>
      <c r="BL230" s="432">
        <f t="shared" si="205"/>
        <v>0</v>
      </c>
      <c r="BM230" s="432">
        <f t="shared" si="206"/>
        <v>-107528.9</v>
      </c>
      <c r="BN230" s="432">
        <f t="shared" ca="1" si="207"/>
        <v>17154.040000000008</v>
      </c>
    </row>
    <row r="231" spans="1:66" s="29" customFormat="1" hidden="1" outlineLevel="1" x14ac:dyDescent="0.3">
      <c r="A231" s="22" t="s">
        <v>270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-3337.02</v>
      </c>
      <c r="I231" s="27">
        <v>-4773.9699477169988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-72.41</v>
      </c>
      <c r="K231" s="241">
        <v>-610.75</v>
      </c>
      <c r="L231" s="27">
        <v>-4861.3044852799994</v>
      </c>
      <c r="M231" s="81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-210</v>
      </c>
      <c r="O231" s="27">
        <v>-5547.4707946400003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-5233.4898372800008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-359</v>
      </c>
      <c r="U231" s="27">
        <v>-5980.149568159999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-828</v>
      </c>
      <c r="W231" s="241">
        <v>-1316.14</v>
      </c>
      <c r="X231" s="27">
        <v>-5323.876282520001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-28.08</v>
      </c>
      <c r="AA231" s="27">
        <v>-7034.8651448400014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-6121.8826236800014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-690</v>
      </c>
      <c r="AG231" s="27">
        <v>-5644.9416906800006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-125</v>
      </c>
      <c r="AJ231" s="27">
        <v>-5905.2950775600002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-68.510000000000005</v>
      </c>
      <c r="AM231" s="27">
        <v>-5901.2478466399989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-6360.2557490400004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32"/>
        <v>-5832.9100000000008</v>
      </c>
      <c r="AS231" s="27">
        <f t="shared" ca="1" si="233"/>
        <v>-31720.260915596999</v>
      </c>
      <c r="AT231" s="28">
        <f t="shared" ca="1" si="234"/>
        <v>-900.41</v>
      </c>
      <c r="AU231" s="241">
        <f t="shared" si="235"/>
        <v>-6744.5000000000009</v>
      </c>
      <c r="AV231" s="27">
        <f t="shared" si="236"/>
        <v>-68688.749048037003</v>
      </c>
      <c r="AW231" s="28">
        <f t="shared" si="237"/>
        <v>-900.41</v>
      </c>
      <c r="AX231" s="241">
        <f t="shared" si="238"/>
        <v>-4157.7700000000004</v>
      </c>
      <c r="AY231" s="27">
        <f t="shared" si="239"/>
        <v>-15182.745227636999</v>
      </c>
      <c r="AZ231" s="28">
        <f t="shared" si="240"/>
        <v>-72.41</v>
      </c>
      <c r="BA231" s="241">
        <f t="shared" si="241"/>
        <v>-1675.14</v>
      </c>
      <c r="BB231" s="27">
        <f t="shared" si="242"/>
        <v>-16537.515687960004</v>
      </c>
      <c r="BC231" s="28">
        <f t="shared" si="243"/>
        <v>-828</v>
      </c>
      <c r="BD231" s="241">
        <f t="shared" si="244"/>
        <v>-718.08</v>
      </c>
      <c r="BE231" s="27">
        <f t="shared" si="245"/>
        <v>-18801.689459200003</v>
      </c>
      <c r="BF231" s="28">
        <f t="shared" si="246"/>
        <v>0</v>
      </c>
      <c r="BG231" s="241">
        <f t="shared" si="247"/>
        <v>-193.51</v>
      </c>
      <c r="BH231" s="27">
        <f t="shared" si="248"/>
        <v>-18166.798673239999</v>
      </c>
      <c r="BI231" s="28">
        <f t="shared" si="249"/>
        <v>0</v>
      </c>
      <c r="BK231" s="432">
        <f t="shared" si="204"/>
        <v>-68688.749048037003</v>
      </c>
      <c r="BL231" s="432">
        <f t="shared" si="205"/>
        <v>0</v>
      </c>
      <c r="BM231" s="432">
        <f t="shared" si="206"/>
        <v>-900.41</v>
      </c>
      <c r="BN231" s="432">
        <f t="shared" ca="1" si="207"/>
        <v>0</v>
      </c>
    </row>
    <row r="232" spans="1:66" s="29" customFormat="1" hidden="1" outlineLevel="1" x14ac:dyDescent="0.3">
      <c r="A232" s="22" t="s">
        <v>271</v>
      </c>
      <c r="B232" s="23"/>
      <c r="C232" s="24" t="s">
        <v>69</v>
      </c>
      <c r="D232" s="81"/>
      <c r="E232" s="115"/>
      <c r="F232" s="56"/>
      <c r="G232" s="33"/>
      <c r="H232" s="241">
        <v>-734</v>
      </c>
      <c r="I232" s="27">
        <v>-481.44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-734</v>
      </c>
      <c r="K232" s="241">
        <v>-734</v>
      </c>
      <c r="L232" s="27">
        <v>-481.44</v>
      </c>
      <c r="M232" s="81">
        <f>SUMIFS(Aut_BlueMe_Sem_Pedido!$J:$J,Aut_BlueMe_Sem_Pedido!$Q:$Q,DRE!K$4,Aut_BlueMe_Sem_Pedido!$H:$H,DRE!$A232)+SUMIFS(Aut_Ajustes_Manuais!$G:$G,Aut_Ajustes_Manuais!$I:$I,DRE!K$4,Aut_Ajustes_Manuais!$F:$F,"Controle de Pragas")</f>
        <v>-734</v>
      </c>
      <c r="N232" s="241">
        <v>-734</v>
      </c>
      <c r="O232" s="27">
        <v>-481.44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-734</v>
      </c>
      <c r="Q232" s="241">
        <v>-734</v>
      </c>
      <c r="R232" s="27">
        <v>-481.44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-734</v>
      </c>
      <c r="T232" s="241">
        <v>-734</v>
      </c>
      <c r="U232" s="27">
        <v>-481.44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-734</v>
      </c>
      <c r="W232" s="241">
        <v>-734</v>
      </c>
      <c r="X232" s="27">
        <v>-481.44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-734</v>
      </c>
      <c r="Z232" s="241">
        <v>-734</v>
      </c>
      <c r="AA232" s="27">
        <v>-481.44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-734</v>
      </c>
      <c r="AC232" s="241">
        <v>-734</v>
      </c>
      <c r="AD232" s="27">
        <v>-481.44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-734</v>
      </c>
      <c r="AF232" s="241">
        <v>-734</v>
      </c>
      <c r="AG232" s="27">
        <v>-481.44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-734</v>
      </c>
      <c r="AI232" s="241">
        <v>-734</v>
      </c>
      <c r="AJ232" s="27">
        <v>-481.44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-734</v>
      </c>
      <c r="AL232" s="241">
        <v>-734</v>
      </c>
      <c r="AM232" s="27">
        <v>-481.44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-734</v>
      </c>
      <c r="AO232" s="241">
        <v>-734</v>
      </c>
      <c r="AP232" s="27">
        <v>-481.44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-734</v>
      </c>
      <c r="AR232" s="241">
        <f t="shared" ca="1" si="232"/>
        <v>-4404</v>
      </c>
      <c r="AS232" s="27">
        <f t="shared" ca="1" si="233"/>
        <v>-2888.64</v>
      </c>
      <c r="AT232" s="28">
        <f t="shared" ca="1" si="234"/>
        <v>-4404</v>
      </c>
      <c r="AU232" s="241">
        <f t="shared" si="235"/>
        <v>-8808</v>
      </c>
      <c r="AV232" s="27">
        <f t="shared" si="236"/>
        <v>-5777.2799999999988</v>
      </c>
      <c r="AW232" s="28">
        <f t="shared" si="237"/>
        <v>-8808</v>
      </c>
      <c r="AX232" s="241">
        <f t="shared" si="238"/>
        <v>-2202</v>
      </c>
      <c r="AY232" s="27">
        <f t="shared" si="239"/>
        <v>-1444.32</v>
      </c>
      <c r="AZ232" s="28">
        <f t="shared" si="240"/>
        <v>-2202</v>
      </c>
      <c r="BA232" s="241">
        <f t="shared" si="241"/>
        <v>-2202</v>
      </c>
      <c r="BB232" s="27">
        <f t="shared" si="242"/>
        <v>-1444.32</v>
      </c>
      <c r="BC232" s="28">
        <f t="shared" si="243"/>
        <v>-2202</v>
      </c>
      <c r="BD232" s="241">
        <f t="shared" si="244"/>
        <v>-2202</v>
      </c>
      <c r="BE232" s="27">
        <f t="shared" si="245"/>
        <v>-1444.32</v>
      </c>
      <c r="BF232" s="28">
        <f t="shared" si="246"/>
        <v>-2202</v>
      </c>
      <c r="BG232" s="241">
        <f t="shared" si="247"/>
        <v>-2202</v>
      </c>
      <c r="BH232" s="27">
        <f t="shared" si="248"/>
        <v>-1444.32</v>
      </c>
      <c r="BI232" s="28">
        <f t="shared" si="249"/>
        <v>-2202</v>
      </c>
      <c r="BK232" s="432">
        <f t="shared" si="204"/>
        <v>-5777.2799999999988</v>
      </c>
      <c r="BL232" s="432">
        <f t="shared" si="205"/>
        <v>0</v>
      </c>
      <c r="BM232" s="432">
        <f t="shared" si="206"/>
        <v>-3670</v>
      </c>
      <c r="BN232" s="432">
        <f t="shared" ca="1" si="207"/>
        <v>734</v>
      </c>
    </row>
    <row r="233" spans="1:66" s="29" customFormat="1" hidden="1" outlineLevel="1" x14ac:dyDescent="0.3">
      <c r="A233" s="22" t="s">
        <v>272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-3182.69</v>
      </c>
      <c r="I233" s="27">
        <v>-4954.7939895434001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-2755.17</v>
      </c>
      <c r="K233" s="241">
        <v>-4512.6000000000004</v>
      </c>
      <c r="L233" s="27">
        <v>-4972.2608970560004</v>
      </c>
      <c r="M233" s="81">
        <f>SUMIFS(Aut_BlueMe_Sem_Pedido!$J:$J,Aut_BlueMe_Sem_Pedido!$Q:$Q,DRE!K$4,Aut_BlueMe_Sem_Pedido!$H:$H,DRE!$A233)+SUMIFS(Aut_Ajustes_Manuais!$G:$G,Aut_Ajustes_Manuais!$I:$I,DRE!K$4,Aut_Ajustes_Manuais!$F:$F,"Coleta de lixo")</f>
        <v>-4617.82</v>
      </c>
      <c r="N233" s="241">
        <v>-2795.19</v>
      </c>
      <c r="O233" s="27">
        <v>-5109.4941589280006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-6558.79</v>
      </c>
      <c r="Q233" s="241">
        <v>-4413.24</v>
      </c>
      <c r="R233" s="27">
        <v>-5046.6979674560007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-5864.31</v>
      </c>
      <c r="T233" s="241">
        <v>-4658.1899999999996</v>
      </c>
      <c r="U233" s="27">
        <v>-5196.029913632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-5431.68</v>
      </c>
      <c r="W233" s="241">
        <v>-5307.48</v>
      </c>
      <c r="X233" s="27">
        <v>-5064.775256504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-6257.71</v>
      </c>
      <c r="Z233" s="241">
        <v>-5111.17</v>
      </c>
      <c r="AA233" s="27">
        <v>-5406.9730289680001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-6800</v>
      </c>
      <c r="AC233" s="241">
        <v>-5774.95</v>
      </c>
      <c r="AD233" s="27">
        <v>-5224.3765247360006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-6800</v>
      </c>
      <c r="AF233" s="241">
        <v>-5217.83</v>
      </c>
      <c r="AG233" s="27">
        <v>-5128.9883381359996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-6800</v>
      </c>
      <c r="AI233" s="241">
        <v>-5772.8799999999992</v>
      </c>
      <c r="AJ233" s="27">
        <v>-5181.0590155119999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-6800</v>
      </c>
      <c r="AL233" s="241">
        <v>-4487.88</v>
      </c>
      <c r="AM233" s="27">
        <v>-5180.2495693279998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-6800</v>
      </c>
      <c r="AO233" s="241">
        <v>-4709.25</v>
      </c>
      <c r="AP233" s="27">
        <v>-5272.0511498080004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-6800</v>
      </c>
      <c r="AR233" s="241">
        <f t="shared" ca="1" si="232"/>
        <v>-24869.39</v>
      </c>
      <c r="AS233" s="27">
        <f t="shared" ca="1" si="233"/>
        <v>-30344.052183119402</v>
      </c>
      <c r="AT233" s="28">
        <f t="shared" ca="1" si="234"/>
        <v>-31485.48</v>
      </c>
      <c r="AU233" s="241">
        <f t="shared" si="235"/>
        <v>-55943.349999999991</v>
      </c>
      <c r="AV233" s="27">
        <f t="shared" si="236"/>
        <v>-61737.749809607398</v>
      </c>
      <c r="AW233" s="28">
        <f t="shared" si="237"/>
        <v>-72285.48</v>
      </c>
      <c r="AX233" s="241">
        <f t="shared" si="238"/>
        <v>-10490.480000000001</v>
      </c>
      <c r="AY233" s="27">
        <f t="shared" si="239"/>
        <v>-15036.549045527401</v>
      </c>
      <c r="AZ233" s="28">
        <f t="shared" si="240"/>
        <v>-13931.779999999999</v>
      </c>
      <c r="BA233" s="241">
        <f t="shared" si="241"/>
        <v>-14378.91</v>
      </c>
      <c r="BB233" s="27">
        <f t="shared" si="242"/>
        <v>-15307.503137592001</v>
      </c>
      <c r="BC233" s="28">
        <f t="shared" si="243"/>
        <v>-17553.7</v>
      </c>
      <c r="BD233" s="241">
        <f t="shared" si="244"/>
        <v>-16103.949999999999</v>
      </c>
      <c r="BE233" s="27">
        <f t="shared" si="245"/>
        <v>-15760.337891839999</v>
      </c>
      <c r="BF233" s="28">
        <f t="shared" si="246"/>
        <v>-20400</v>
      </c>
      <c r="BG233" s="241">
        <f t="shared" si="247"/>
        <v>-14970.009999999998</v>
      </c>
      <c r="BH233" s="27">
        <f t="shared" si="248"/>
        <v>-15633.359734648002</v>
      </c>
      <c r="BI233" s="28">
        <f t="shared" si="249"/>
        <v>-20400</v>
      </c>
      <c r="BK233" s="432">
        <f t="shared" si="204"/>
        <v>-61737.749809607398</v>
      </c>
      <c r="BL233" s="432">
        <f t="shared" si="205"/>
        <v>0</v>
      </c>
      <c r="BM233" s="432">
        <f t="shared" si="206"/>
        <v>-25227.77</v>
      </c>
      <c r="BN233" s="432">
        <f t="shared" ca="1" si="207"/>
        <v>6257.7099999999991</v>
      </c>
    </row>
    <row r="234" spans="1:66" s="29" customFormat="1" hidden="1" outlineLevel="1" x14ac:dyDescent="0.3">
      <c r="A234" s="22" t="s">
        <v>273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-3994.9</v>
      </c>
      <c r="I234" s="27">
        <v>-6954.7939895434001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-3220</v>
      </c>
      <c r="K234" s="241">
        <v>-3889.400000000001</v>
      </c>
      <c r="L234" s="27">
        <v>-6972.2608970560004</v>
      </c>
      <c r="M234" s="81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-9687.659999999998</v>
      </c>
      <c r="N234" s="241">
        <v>-11117.28</v>
      </c>
      <c r="O234" s="27">
        <v>-7109.4941589280006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-6459.83</v>
      </c>
      <c r="Q234" s="241">
        <v>-6422.2899999999991</v>
      </c>
      <c r="R234" s="27">
        <v>-7046.6979674560007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-2701.8500000000004</v>
      </c>
      <c r="T234" s="241">
        <v>-1330.33</v>
      </c>
      <c r="U234" s="27">
        <v>-7196.029913632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-2835.4300000000003</v>
      </c>
      <c r="W234" s="241">
        <v>-3166.190000000001</v>
      </c>
      <c r="X234" s="27">
        <v>-7064.775256504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-6078.2500000000009</v>
      </c>
      <c r="Z234" s="241">
        <v>-7258.7199999999993</v>
      </c>
      <c r="AA234" s="27">
        <v>-7406.9730289680001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-1138.23</v>
      </c>
      <c r="AC234" s="241">
        <v>-3267.56</v>
      </c>
      <c r="AD234" s="27">
        <v>-7224.3765247360006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-13389.73</v>
      </c>
      <c r="AG234" s="27">
        <v>-7128.9883381359996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-6209.6599999999989</v>
      </c>
      <c r="AJ234" s="27">
        <v>-7181.0590155119999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-12310.91</v>
      </c>
      <c r="AM234" s="27">
        <v>-7180.2495693279998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-12811.11</v>
      </c>
      <c r="AP234" s="27">
        <v>-7272.0511498080004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32"/>
        <v>-29920.390000000007</v>
      </c>
      <c r="AS234" s="27">
        <f t="shared" ca="1" si="233"/>
        <v>-42344.052183119406</v>
      </c>
      <c r="AT234" s="28">
        <f t="shared" ca="1" si="234"/>
        <v>-30983.019999999997</v>
      </c>
      <c r="AU234" s="241">
        <f t="shared" si="235"/>
        <v>-85168.08</v>
      </c>
      <c r="AV234" s="27">
        <f t="shared" si="236"/>
        <v>-85737.749809607412</v>
      </c>
      <c r="AW234" s="28">
        <f t="shared" si="237"/>
        <v>-32121.249999999996</v>
      </c>
      <c r="AX234" s="241">
        <f t="shared" si="238"/>
        <v>-19001.580000000002</v>
      </c>
      <c r="AY234" s="27">
        <f t="shared" si="239"/>
        <v>-21036.549045527401</v>
      </c>
      <c r="AZ234" s="28">
        <f t="shared" si="240"/>
        <v>-19367.489999999998</v>
      </c>
      <c r="BA234" s="241">
        <f t="shared" si="241"/>
        <v>-10918.81</v>
      </c>
      <c r="BB234" s="27">
        <f t="shared" si="242"/>
        <v>-21307.503137592001</v>
      </c>
      <c r="BC234" s="28">
        <f t="shared" si="243"/>
        <v>-11615.530000000002</v>
      </c>
      <c r="BD234" s="241">
        <f t="shared" si="244"/>
        <v>-23916.01</v>
      </c>
      <c r="BE234" s="27">
        <f t="shared" si="245"/>
        <v>-21760.337891839998</v>
      </c>
      <c r="BF234" s="28">
        <f t="shared" si="246"/>
        <v>-1138.23</v>
      </c>
      <c r="BG234" s="241">
        <f t="shared" si="247"/>
        <v>-31331.68</v>
      </c>
      <c r="BH234" s="27">
        <f t="shared" si="248"/>
        <v>-21633.359734648002</v>
      </c>
      <c r="BI234" s="28">
        <f t="shared" si="249"/>
        <v>0</v>
      </c>
      <c r="BK234" s="432">
        <f t="shared" si="204"/>
        <v>-85737.749809607412</v>
      </c>
      <c r="BL234" s="432">
        <f t="shared" si="205"/>
        <v>0</v>
      </c>
      <c r="BM234" s="432">
        <f t="shared" si="206"/>
        <v>-24904.769999999997</v>
      </c>
      <c r="BN234" s="432">
        <f t="shared" ca="1" si="207"/>
        <v>6078.25</v>
      </c>
    </row>
    <row r="235" spans="1:66" s="29" customFormat="1" hidden="1" outlineLevel="1" x14ac:dyDescent="0.3">
      <c r="A235" s="22" t="s">
        <v>274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-81</v>
      </c>
      <c r="I235" s="27">
        <v>-300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-49.8</v>
      </c>
      <c r="L235" s="27">
        <v>-300</v>
      </c>
      <c r="M235" s="81">
        <f>SUMIFS(Aut_BlueMe_Sem_Pedido!$J:$J,Aut_BlueMe_Sem_Pedido!$Q:$Q,DRE!K$4,Aut_BlueMe_Sem_Pedido!$H:$H,DRE!$A235)+SUMIFS(Aut_Ajustes_Manuais!$G:$G,Aut_Ajustes_Manuais!$I:$I,DRE!K$4,Aut_Ajustes_Manuais!$F:$F,"Serviços Graficos")</f>
        <v>-11.4</v>
      </c>
      <c r="N235" s="241">
        <v>-4.0999999999999996</v>
      </c>
      <c r="O235" s="27">
        <v>-300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-16.399999999999999</v>
      </c>
      <c r="R235" s="27">
        <v>-300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-25</v>
      </c>
      <c r="T235" s="241">
        <v>0</v>
      </c>
      <c r="U235" s="27">
        <v>-300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-300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-56</v>
      </c>
      <c r="Z235" s="241">
        <v>-414.6</v>
      </c>
      <c r="AA235" s="27">
        <v>-300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-300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-59.4</v>
      </c>
      <c r="AG235" s="27">
        <v>-300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-325.8</v>
      </c>
      <c r="AJ235" s="27">
        <v>-300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-300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-300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32"/>
        <v>-151.30000000000001</v>
      </c>
      <c r="AS235" s="27">
        <f t="shared" ca="1" si="233"/>
        <v>-1800</v>
      </c>
      <c r="AT235" s="28">
        <f t="shared" ca="1" si="234"/>
        <v>-92.4</v>
      </c>
      <c r="AU235" s="241">
        <f t="shared" si="235"/>
        <v>-951.10000000000014</v>
      </c>
      <c r="AV235" s="27">
        <f t="shared" si="236"/>
        <v>-3600</v>
      </c>
      <c r="AW235" s="28">
        <f t="shared" si="237"/>
        <v>-92.4</v>
      </c>
      <c r="AX235" s="241">
        <f t="shared" si="238"/>
        <v>-134.9</v>
      </c>
      <c r="AY235" s="27">
        <f t="shared" si="239"/>
        <v>-900</v>
      </c>
      <c r="AZ235" s="28">
        <f t="shared" si="240"/>
        <v>-11.4</v>
      </c>
      <c r="BA235" s="241">
        <f t="shared" si="241"/>
        <v>-16.399999999999999</v>
      </c>
      <c r="BB235" s="27">
        <f t="shared" si="242"/>
        <v>-900</v>
      </c>
      <c r="BC235" s="28">
        <f t="shared" si="243"/>
        <v>-81</v>
      </c>
      <c r="BD235" s="241">
        <f t="shared" si="244"/>
        <v>-474</v>
      </c>
      <c r="BE235" s="27">
        <f t="shared" si="245"/>
        <v>-900</v>
      </c>
      <c r="BF235" s="28">
        <f t="shared" si="246"/>
        <v>0</v>
      </c>
      <c r="BG235" s="241">
        <f t="shared" si="247"/>
        <v>-325.8</v>
      </c>
      <c r="BH235" s="27">
        <f t="shared" si="248"/>
        <v>-900</v>
      </c>
      <c r="BI235" s="28">
        <f t="shared" si="249"/>
        <v>0</v>
      </c>
      <c r="BK235" s="432">
        <f t="shared" si="204"/>
        <v>-3600</v>
      </c>
      <c r="BL235" s="432">
        <f t="shared" si="205"/>
        <v>0</v>
      </c>
      <c r="BM235" s="432">
        <f t="shared" si="206"/>
        <v>-36.4</v>
      </c>
      <c r="BN235" s="432">
        <f t="shared" ca="1" si="207"/>
        <v>56.000000000000007</v>
      </c>
    </row>
    <row r="236" spans="1:66" s="29" customFormat="1" hidden="1" outlineLevel="1" x14ac:dyDescent="0.3">
      <c r="A236" s="22" t="s">
        <v>275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-280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-280</v>
      </c>
      <c r="M236" s="81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-280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-280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-280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-280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-280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-280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-280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-280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-280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-280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32"/>
        <v>0</v>
      </c>
      <c r="AS236" s="27">
        <f t="shared" ca="1" si="233"/>
        <v>-1680</v>
      </c>
      <c r="AT236" s="28">
        <f t="shared" ca="1" si="234"/>
        <v>0</v>
      </c>
      <c r="AU236" s="241">
        <f t="shared" si="235"/>
        <v>0</v>
      </c>
      <c r="AV236" s="27">
        <f t="shared" si="236"/>
        <v>-3360</v>
      </c>
      <c r="AW236" s="28">
        <f t="shared" si="237"/>
        <v>0</v>
      </c>
      <c r="AX236" s="241">
        <f t="shared" si="238"/>
        <v>0</v>
      </c>
      <c r="AY236" s="27">
        <f t="shared" si="239"/>
        <v>-840</v>
      </c>
      <c r="AZ236" s="28">
        <f t="shared" si="240"/>
        <v>0</v>
      </c>
      <c r="BA236" s="241">
        <f t="shared" si="241"/>
        <v>0</v>
      </c>
      <c r="BB236" s="27">
        <f t="shared" si="242"/>
        <v>-840</v>
      </c>
      <c r="BC236" s="28">
        <f t="shared" si="243"/>
        <v>0</v>
      </c>
      <c r="BD236" s="241">
        <f t="shared" si="244"/>
        <v>0</v>
      </c>
      <c r="BE236" s="27">
        <f t="shared" si="245"/>
        <v>-840</v>
      </c>
      <c r="BF236" s="28">
        <f t="shared" si="246"/>
        <v>0</v>
      </c>
      <c r="BG236" s="241">
        <f t="shared" si="247"/>
        <v>0</v>
      </c>
      <c r="BH236" s="27">
        <f t="shared" si="248"/>
        <v>-840</v>
      </c>
      <c r="BI236" s="28">
        <f t="shared" si="249"/>
        <v>0</v>
      </c>
      <c r="BK236" s="432">
        <f t="shared" si="204"/>
        <v>-3360</v>
      </c>
      <c r="BL236" s="432">
        <f t="shared" si="205"/>
        <v>0</v>
      </c>
      <c r="BM236" s="432">
        <f t="shared" si="206"/>
        <v>0</v>
      </c>
      <c r="BN236" s="432">
        <f t="shared" ca="1" si="207"/>
        <v>0</v>
      </c>
    </row>
    <row r="237" spans="1:66" s="29" customFormat="1" hidden="1" outlineLevel="1" x14ac:dyDescent="0.3">
      <c r="A237" s="22" t="s">
        <v>276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-3341.39</v>
      </c>
      <c r="I237" s="27">
        <v>-835.44474085047477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-461.58000000000004</v>
      </c>
      <c r="K237" s="241">
        <v>-88.96</v>
      </c>
      <c r="L237" s="27">
        <v>-850.72828492399992</v>
      </c>
      <c r="M237" s="81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-53.5</v>
      </c>
      <c r="N237" s="241">
        <v>-639.15</v>
      </c>
      <c r="O237" s="27">
        <v>-970.80738906199997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-709.99</v>
      </c>
      <c r="Q237" s="241">
        <v>-590.59</v>
      </c>
      <c r="R237" s="27">
        <v>-915.86072152400004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-1026.81</v>
      </c>
      <c r="T237" s="241">
        <v>-597.93999999999994</v>
      </c>
      <c r="U237" s="27">
        <v>-1046.5261744280001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-236.79</v>
      </c>
      <c r="W237" s="241">
        <v>-802.1</v>
      </c>
      <c r="X237" s="27">
        <v>-931.67834944100014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-1407.4</v>
      </c>
      <c r="Z237" s="241">
        <v>-1692.68</v>
      </c>
      <c r="AA237" s="27">
        <v>-1231.101400347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-288.57</v>
      </c>
      <c r="AD237" s="27">
        <v>-1071.3294591440001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-625.21</v>
      </c>
      <c r="AG237" s="27">
        <v>-987.8647958690002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-767.3</v>
      </c>
      <c r="AJ237" s="27">
        <v>-1033.426638573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-85.1</v>
      </c>
      <c r="AM237" s="27">
        <v>-1032.718373162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0</v>
      </c>
      <c r="AP237" s="27">
        <v>-1113.044756082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32"/>
        <v>-6060.13</v>
      </c>
      <c r="AS237" s="27">
        <f t="shared" ca="1" si="233"/>
        <v>-5551.0456602294753</v>
      </c>
      <c r="AT237" s="28">
        <f t="shared" ca="1" si="234"/>
        <v>-3896.07</v>
      </c>
      <c r="AU237" s="241">
        <f t="shared" si="235"/>
        <v>-9518.99</v>
      </c>
      <c r="AV237" s="27">
        <f t="shared" si="236"/>
        <v>-12020.531083406477</v>
      </c>
      <c r="AW237" s="28">
        <f t="shared" si="237"/>
        <v>-3896.07</v>
      </c>
      <c r="AX237" s="241">
        <f t="shared" si="238"/>
        <v>-4069.5</v>
      </c>
      <c r="AY237" s="27">
        <f t="shared" si="239"/>
        <v>-2656.9804148364747</v>
      </c>
      <c r="AZ237" s="28">
        <f t="shared" si="240"/>
        <v>-1225.0700000000002</v>
      </c>
      <c r="BA237" s="241">
        <f t="shared" si="241"/>
        <v>-1990.63</v>
      </c>
      <c r="BB237" s="27">
        <f t="shared" si="242"/>
        <v>-2894.0652453930002</v>
      </c>
      <c r="BC237" s="28">
        <f t="shared" si="243"/>
        <v>-2671</v>
      </c>
      <c r="BD237" s="241">
        <f t="shared" si="244"/>
        <v>-2606.46</v>
      </c>
      <c r="BE237" s="27">
        <f t="shared" si="245"/>
        <v>-3290.2956553600002</v>
      </c>
      <c r="BF237" s="28">
        <f t="shared" si="246"/>
        <v>0</v>
      </c>
      <c r="BG237" s="241">
        <f t="shared" si="247"/>
        <v>-852.4</v>
      </c>
      <c r="BH237" s="27">
        <f t="shared" si="248"/>
        <v>-3179.1897678169998</v>
      </c>
      <c r="BI237" s="28">
        <f t="shared" si="249"/>
        <v>0</v>
      </c>
      <c r="BK237" s="432">
        <f t="shared" si="204"/>
        <v>-12020.531083406477</v>
      </c>
      <c r="BL237" s="432">
        <f t="shared" si="205"/>
        <v>0</v>
      </c>
      <c r="BM237" s="432">
        <f t="shared" si="206"/>
        <v>-2488.67</v>
      </c>
      <c r="BN237" s="432">
        <f t="shared" ca="1" si="207"/>
        <v>1407.4</v>
      </c>
    </row>
    <row r="238" spans="1:66" s="29" customFormat="1" hidden="1" outlineLevel="1" x14ac:dyDescent="0.3">
      <c r="A238" s="22" t="s">
        <v>277</v>
      </c>
      <c r="B238" s="23"/>
      <c r="C238" s="24" t="s">
        <v>69</v>
      </c>
      <c r="D238" s="81"/>
      <c r="E238" s="115"/>
      <c r="F238" s="56"/>
      <c r="G238" s="33"/>
      <c r="H238" s="241">
        <v>0</v>
      </c>
      <c r="I238" s="27"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1">
        <v>0</v>
      </c>
      <c r="L238" s="27">
        <v>0</v>
      </c>
      <c r="M238" s="81">
        <f>SUMIFS(Aut_BlueMe_Sem_Pedido!$J:$J,Aut_BlueMe_Sem_Pedido!$Q:$Q,DRE!K$4,Aut_BlueMe_Sem_Pedido!$H:$H,DRE!$A238)+SUMIFS(Aut_Ajustes_Manuais!$G:$G,Aut_Ajustes_Manuais!$I:$I,DRE!K$4,Aut_Ajustes_Manuais!$F:$F,"Serviços de Limpeza")</f>
        <v>-6715.98</v>
      </c>
      <c r="N238" s="241">
        <v>-3070.35</v>
      </c>
      <c r="O238" s="27">
        <v>-3131.7570000000001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1">
        <v>0</v>
      </c>
      <c r="R238" s="27"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-3490.5</v>
      </c>
      <c r="T238" s="241">
        <v>-4426</v>
      </c>
      <c r="U238" s="27">
        <v>-4514.5200000000004</v>
      </c>
      <c r="V238" s="81">
        <f>SUMIFS(Aut_BlueMe_Sem_Pedido!$J:$J,Aut_BlueMe_Sem_Pedido!$Q:$Q,DRE!T$4,Aut_BlueMe_Sem_Pedido!$H:$H,DRE!$A238)+SUMIFS(Aut_Ajustes_Manuais!$G:$G,Aut_Ajustes_Manuais!$I:$I,DRE!T$4,Aut_Ajustes_Manuais!$F:$F,"Serviços de Limpeza")</f>
        <v>-5256.16</v>
      </c>
      <c r="W238" s="241">
        <v>-4030.35</v>
      </c>
      <c r="X238" s="27">
        <v>-4110.9570000000003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-1050</v>
      </c>
      <c r="Z238" s="241">
        <v>0</v>
      </c>
      <c r="AA238" s="27"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-1620</v>
      </c>
      <c r="AC238" s="241">
        <v>-1600</v>
      </c>
      <c r="AD238" s="27">
        <v>-1632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-3070.35</v>
      </c>
      <c r="AG238" s="27">
        <v>-3131.7570000000001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-1120</v>
      </c>
      <c r="AJ238" s="27">
        <v>-1328.04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-2262</v>
      </c>
      <c r="AM238" s="27">
        <v>-2121.6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-3680</v>
      </c>
      <c r="AP238" s="27">
        <v>-979.2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32"/>
        <v>-11526.7</v>
      </c>
      <c r="AS238" s="27">
        <f t="shared" ca="1" si="233"/>
        <v>-11757.234</v>
      </c>
      <c r="AT238" s="28">
        <f t="shared" ca="1" si="234"/>
        <v>-16512.64</v>
      </c>
      <c r="AU238" s="241">
        <f t="shared" si="235"/>
        <v>-23259.050000000003</v>
      </c>
      <c r="AV238" s="27">
        <f t="shared" si="236"/>
        <v>-20949.831000000002</v>
      </c>
      <c r="AW238" s="28">
        <f t="shared" si="237"/>
        <v>-18132.64</v>
      </c>
      <c r="AX238" s="241">
        <f t="shared" si="238"/>
        <v>-3070.35</v>
      </c>
      <c r="AY238" s="27">
        <f t="shared" si="239"/>
        <v>-3131.7570000000001</v>
      </c>
      <c r="AZ238" s="28">
        <f t="shared" si="240"/>
        <v>-6715.98</v>
      </c>
      <c r="BA238" s="241">
        <f t="shared" si="241"/>
        <v>-8456.35</v>
      </c>
      <c r="BB238" s="27">
        <f t="shared" si="242"/>
        <v>-8625.4770000000008</v>
      </c>
      <c r="BC238" s="28">
        <f t="shared" si="243"/>
        <v>-9796.66</v>
      </c>
      <c r="BD238" s="241">
        <f t="shared" si="244"/>
        <v>-4670.3500000000004</v>
      </c>
      <c r="BE238" s="27">
        <f t="shared" si="245"/>
        <v>-4763.7569999999996</v>
      </c>
      <c r="BF238" s="28">
        <f t="shared" si="246"/>
        <v>-1620</v>
      </c>
      <c r="BG238" s="241">
        <f t="shared" si="247"/>
        <v>-7062</v>
      </c>
      <c r="BH238" s="27">
        <f t="shared" si="248"/>
        <v>-4428.84</v>
      </c>
      <c r="BI238" s="28">
        <f t="shared" si="249"/>
        <v>0</v>
      </c>
      <c r="BK238" s="432">
        <f t="shared" si="204"/>
        <v>-20949.831000000002</v>
      </c>
      <c r="BL238" s="432">
        <f t="shared" si="205"/>
        <v>0</v>
      </c>
      <c r="BM238" s="432">
        <f t="shared" si="206"/>
        <v>-15462.64</v>
      </c>
      <c r="BN238" s="432">
        <f t="shared" ca="1" si="207"/>
        <v>1050</v>
      </c>
    </row>
    <row r="239" spans="1:66" s="29" customFormat="1" hidden="1" outlineLevel="1" x14ac:dyDescent="0.3">
      <c r="A239" s="22" t="s">
        <v>278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0</v>
      </c>
      <c r="I239" s="27">
        <v>-596.74624346462485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-607.66306065999993</v>
      </c>
      <c r="M239" s="81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-333</v>
      </c>
      <c r="O239" s="27">
        <v>-693.43384933000004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-654.18622966000009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-274.2</v>
      </c>
      <c r="U239" s="27">
        <v>-747.51869601999988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-665.48453531500013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-256</v>
      </c>
      <c r="Z239" s="241">
        <v>0</v>
      </c>
      <c r="AA239" s="27">
        <v>-879.35814310500018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-765.23532796000006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-705.61771133500008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-738.16188469500003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-737.65598082999986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-795.03196863000005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32"/>
        <v>-607.20000000000005</v>
      </c>
      <c r="AS239" s="27">
        <f t="shared" ca="1" si="233"/>
        <v>-3965.0326144496248</v>
      </c>
      <c r="AT239" s="28">
        <f t="shared" ca="1" si="234"/>
        <v>-256</v>
      </c>
      <c r="AU239" s="241">
        <f t="shared" si="235"/>
        <v>-607.20000000000005</v>
      </c>
      <c r="AV239" s="27">
        <f t="shared" si="236"/>
        <v>-8586.0936310046254</v>
      </c>
      <c r="AW239" s="28">
        <f t="shared" si="237"/>
        <v>-256</v>
      </c>
      <c r="AX239" s="241">
        <f t="shared" si="238"/>
        <v>-333</v>
      </c>
      <c r="AY239" s="27">
        <f t="shared" si="239"/>
        <v>-1897.8431534546248</v>
      </c>
      <c r="AZ239" s="28">
        <f t="shared" si="240"/>
        <v>0</v>
      </c>
      <c r="BA239" s="241">
        <f t="shared" si="241"/>
        <v>-274.2</v>
      </c>
      <c r="BB239" s="27">
        <f t="shared" si="242"/>
        <v>-2067.1894609950004</v>
      </c>
      <c r="BC239" s="28">
        <f t="shared" si="243"/>
        <v>-256</v>
      </c>
      <c r="BD239" s="241">
        <f t="shared" si="244"/>
        <v>0</v>
      </c>
      <c r="BE239" s="27">
        <f t="shared" si="245"/>
        <v>-2350.2111824000003</v>
      </c>
      <c r="BF239" s="28">
        <f t="shared" si="246"/>
        <v>0</v>
      </c>
      <c r="BG239" s="241">
        <f t="shared" si="247"/>
        <v>0</v>
      </c>
      <c r="BH239" s="27">
        <f t="shared" si="248"/>
        <v>-2270.8498341549998</v>
      </c>
      <c r="BI239" s="28">
        <f t="shared" si="249"/>
        <v>0</v>
      </c>
      <c r="BK239" s="432">
        <f t="shared" si="204"/>
        <v>-8586.0936310046254</v>
      </c>
      <c r="BL239" s="432">
        <f t="shared" si="205"/>
        <v>0</v>
      </c>
      <c r="BM239" s="432">
        <f t="shared" si="206"/>
        <v>0</v>
      </c>
      <c r="BN239" s="432">
        <f t="shared" ca="1" si="207"/>
        <v>256</v>
      </c>
    </row>
    <row r="240" spans="1:66" s="29" customFormat="1" ht="25.2" hidden="1" customHeight="1" outlineLevel="1" x14ac:dyDescent="0.3">
      <c r="A240" s="22" t="s">
        <v>279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-594</v>
      </c>
      <c r="I240" s="27">
        <v>-1146.746243464625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-248</v>
      </c>
      <c r="K240" s="241">
        <v>-135.1</v>
      </c>
      <c r="L240" s="27">
        <v>-1157.6630606599999</v>
      </c>
      <c r="M240" s="81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-248</v>
      </c>
      <c r="N240" s="241">
        <v>-500.6</v>
      </c>
      <c r="O240" s="27">
        <v>-1243.4338493299999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-990</v>
      </c>
      <c r="Q240" s="241">
        <v>-459.6</v>
      </c>
      <c r="R240" s="27">
        <v>-1204.18622966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1">
        <v>0</v>
      </c>
      <c r="U240" s="27">
        <v>-1297.5186960200001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-834</v>
      </c>
      <c r="W240" s="241">
        <v>-1188</v>
      </c>
      <c r="X240" s="27">
        <v>-1215.4845353149999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41">
        <v>-792</v>
      </c>
      <c r="AA240" s="27">
        <v>-1429.358143105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-38.65</v>
      </c>
      <c r="AC240" s="241">
        <v>-1567.86</v>
      </c>
      <c r="AD240" s="27">
        <v>-1315.2353279599999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-396</v>
      </c>
      <c r="AG240" s="27">
        <v>-1255.617711335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-1386</v>
      </c>
      <c r="AJ240" s="27">
        <v>-1288.161884695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-1765.99</v>
      </c>
      <c r="AM240" s="27">
        <v>-1287.6559808300001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-1852.14</v>
      </c>
      <c r="AP240" s="27">
        <v>-1345.0319686299999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32"/>
        <v>-2877.3</v>
      </c>
      <c r="AS240" s="27">
        <f t="shared" ca="1" si="233"/>
        <v>-7265.0326144496248</v>
      </c>
      <c r="AT240" s="28">
        <f t="shared" ca="1" si="234"/>
        <v>-2518</v>
      </c>
      <c r="AU240" s="241">
        <f t="shared" si="235"/>
        <v>-10637.289999999999</v>
      </c>
      <c r="AV240" s="27">
        <f t="shared" si="236"/>
        <v>-15186.093631004627</v>
      </c>
      <c r="AW240" s="28">
        <f t="shared" si="237"/>
        <v>-2556.65</v>
      </c>
      <c r="AX240" s="241">
        <f t="shared" si="238"/>
        <v>-1229.7</v>
      </c>
      <c r="AY240" s="27">
        <f t="shared" si="239"/>
        <v>-3547.8431534546253</v>
      </c>
      <c r="AZ240" s="28">
        <f t="shared" si="240"/>
        <v>-1486</v>
      </c>
      <c r="BA240" s="241">
        <f t="shared" si="241"/>
        <v>-1647.6</v>
      </c>
      <c r="BB240" s="27">
        <f t="shared" si="242"/>
        <v>-3717.189460995</v>
      </c>
      <c r="BC240" s="28">
        <f t="shared" si="243"/>
        <v>-1032</v>
      </c>
      <c r="BD240" s="241">
        <f t="shared" si="244"/>
        <v>-2755.8599999999997</v>
      </c>
      <c r="BE240" s="27">
        <f t="shared" si="245"/>
        <v>-4000.2111823999999</v>
      </c>
      <c r="BF240" s="28">
        <f t="shared" si="246"/>
        <v>-38.65</v>
      </c>
      <c r="BG240" s="241">
        <f t="shared" si="247"/>
        <v>-5004.13</v>
      </c>
      <c r="BH240" s="27">
        <f t="shared" si="248"/>
        <v>-3920.8498341550003</v>
      </c>
      <c r="BI240" s="28">
        <f t="shared" si="249"/>
        <v>0</v>
      </c>
      <c r="BK240" s="432">
        <f t="shared" si="204"/>
        <v>-15186.093631004627</v>
      </c>
      <c r="BL240" s="432">
        <f t="shared" si="205"/>
        <v>0</v>
      </c>
      <c r="BM240" s="432">
        <f t="shared" si="206"/>
        <v>-2320</v>
      </c>
      <c r="BN240" s="432">
        <f t="shared" ca="1" si="207"/>
        <v>198</v>
      </c>
    </row>
    <row r="241" spans="1:66" collapsed="1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-7.3891993010376023E-2</v>
      </c>
      <c r="I241" s="50">
        <v>-6.4004020100498576E-2</v>
      </c>
      <c r="J241" s="51">
        <f>IFERROR(J226/J8,0)</f>
        <v>-5.2693710179747159E-2</v>
      </c>
      <c r="K241" s="245">
        <v>-5.4967362013156003E-2</v>
      </c>
      <c r="L241" s="50">
        <v>-6.3028434946832593E-2</v>
      </c>
      <c r="M241" s="50">
        <f>IFERROR(M226/M8,0)</f>
        <v>-7.8754655134211884E-2</v>
      </c>
      <c r="N241" s="245">
        <v>-7.2202755815594905E-2</v>
      </c>
      <c r="O241" s="50">
        <v>-5.8690395454193023E-2</v>
      </c>
      <c r="P241" s="51">
        <f>IFERROR(P226/P8,0)</f>
        <v>-3.7245191822437108E-2</v>
      </c>
      <c r="Q241" s="245">
        <v>-6.9947151523832532E-2</v>
      </c>
      <c r="R241" s="50">
        <v>-5.9235924987051797E-2</v>
      </c>
      <c r="S241" s="51">
        <f>IFERROR(S226/S8,0)</f>
        <v>-5.7838245804099297E-2</v>
      </c>
      <c r="T241" s="245">
        <v>-4.8950054030558701E-2</v>
      </c>
      <c r="U241" s="50">
        <v>-5.6070719802134003E-2</v>
      </c>
      <c r="V241" s="51">
        <f>IFERROR(V226/V8,0)</f>
        <v>-3.8540099412567828E-2</v>
      </c>
      <c r="W241" s="245">
        <v>-6.3560768555939201E-2</v>
      </c>
      <c r="X241" s="50">
        <v>-6.1483620311609727E-2</v>
      </c>
      <c r="Y241" s="51">
        <f>IFERROR(Y226/Y8,0)</f>
        <v>-6.3195173397625412E-2</v>
      </c>
      <c r="Z241" s="245">
        <v>-4.2854180243654942E-2</v>
      </c>
      <c r="AA241" s="50">
        <v>-4.6551560714017948E-2</v>
      </c>
      <c r="AB241" s="51">
        <f>IFERROR(AB226/AB8,0)</f>
        <v>-0.16001866137314033</v>
      </c>
      <c r="AC241" s="245">
        <v>-4.6130217341565617E-2</v>
      </c>
      <c r="AD241" s="50">
        <v>-5.3113730111708279E-2</v>
      </c>
      <c r="AE241" s="51">
        <f>IFERROR(AE226/AE8,0)</f>
        <v>-42.134</v>
      </c>
      <c r="AF241" s="245">
        <v>-6.6135150724827799E-2</v>
      </c>
      <c r="AG241" s="50">
        <v>-5.7844481004773983E-2</v>
      </c>
      <c r="AH241" s="51">
        <f>IFERROR(AH226/AH8,0)</f>
        <v>0</v>
      </c>
      <c r="AI241" s="245">
        <v>-4.67977783369464E-2</v>
      </c>
      <c r="AJ241" s="50">
        <v>-5.4500118626639789E-2</v>
      </c>
      <c r="AK241" s="51">
        <f>IFERROR(AK226/AK8,0)</f>
        <v>0</v>
      </c>
      <c r="AL241" s="245">
        <v>-5.7064769966191073E-2</v>
      </c>
      <c r="AM241" s="50">
        <v>-5.5068736741406152E-2</v>
      </c>
      <c r="AN241" s="51">
        <f>IFERROR(AN226/AN8,0)</f>
        <v>0</v>
      </c>
      <c r="AO241" s="245">
        <v>-4.9581858424091588E-2</v>
      </c>
      <c r="AP241" s="50">
        <v>-5.1076097185985193E-2</v>
      </c>
      <c r="AQ241" s="51">
        <f t="shared" ref="AQ241:BI241" si="250">IFERROR(AQ226/AQ8,0)</f>
        <v>0</v>
      </c>
      <c r="AR241" s="245">
        <f t="shared" ca="1" si="250"/>
        <v>-6.2954310979317668E-2</v>
      </c>
      <c r="AS241" s="50">
        <f t="shared" ca="1" si="250"/>
        <v>-6.0219871203582756E-2</v>
      </c>
      <c r="AT241" s="51">
        <f t="shared" ca="1" si="250"/>
        <v>-5.1273547630336223E-2</v>
      </c>
      <c r="AU241" s="245">
        <f t="shared" si="250"/>
        <v>-5.5836139139347825E-2</v>
      </c>
      <c r="AV241" s="50">
        <f t="shared" si="250"/>
        <v>-5.6210505552601868E-2</v>
      </c>
      <c r="AW241" s="51">
        <f t="shared" si="250"/>
        <v>-8.3977273584665765E-2</v>
      </c>
      <c r="AX241" s="245">
        <f t="shared" si="250"/>
        <v>-6.7191832443919422E-2</v>
      </c>
      <c r="AY241" s="50">
        <f t="shared" si="250"/>
        <v>-6.1750159319112458E-2</v>
      </c>
      <c r="AZ241" s="51">
        <f t="shared" si="250"/>
        <v>-5.1549110039760732E-2</v>
      </c>
      <c r="BA241" s="245">
        <f t="shared" si="250"/>
        <v>-5.9755391117036434E-2</v>
      </c>
      <c r="BB241" s="50">
        <f t="shared" si="250"/>
        <v>-5.8814945879769827E-2</v>
      </c>
      <c r="BC241" s="51">
        <f t="shared" si="250"/>
        <v>-5.0988247980747109E-2</v>
      </c>
      <c r="BD241" s="245">
        <f t="shared" si="250"/>
        <v>-5.0543183509309059E-2</v>
      </c>
      <c r="BE241" s="50">
        <f t="shared" si="250"/>
        <v>-5.2078761213403366E-2</v>
      </c>
      <c r="BF241" s="51">
        <f t="shared" si="250"/>
        <v>-0.4090516223579585</v>
      </c>
      <c r="BG241" s="245">
        <f t="shared" si="250"/>
        <v>-5.1101183059569774E-2</v>
      </c>
      <c r="BH241" s="50">
        <f t="shared" si="250"/>
        <v>-5.348606568540417E-2</v>
      </c>
      <c r="BI241" s="51">
        <f t="shared" si="250"/>
        <v>0</v>
      </c>
      <c r="BK241" s="432">
        <f t="shared" si="204"/>
        <v>-0.68066783998685099</v>
      </c>
      <c r="BL241" s="432">
        <f t="shared" si="205"/>
        <v>-0.62445733443424911</v>
      </c>
      <c r="BM241" s="432">
        <f t="shared" si="206"/>
        <v>-0.26507190235306327</v>
      </c>
      <c r="BN241" s="432">
        <f t="shared" ca="1" si="207"/>
        <v>-0.21379835472272704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32">
        <f t="shared" si="204"/>
        <v>0</v>
      </c>
      <c r="BL242" s="432">
        <f t="shared" si="205"/>
        <v>0</v>
      </c>
      <c r="BM242" s="432">
        <f t="shared" si="206"/>
        <v>0</v>
      </c>
      <c r="BN242" s="432">
        <f t="shared" si="207"/>
        <v>0</v>
      </c>
    </row>
    <row r="243" spans="1:66" x14ac:dyDescent="0.3">
      <c r="A243" s="39" t="s">
        <v>280</v>
      </c>
      <c r="C243" s="40" t="s">
        <v>37</v>
      </c>
      <c r="D243" s="40" t="s">
        <v>38</v>
      </c>
      <c r="E243" s="40" t="s">
        <v>203</v>
      </c>
      <c r="F243" s="17"/>
      <c r="G243" s="47"/>
      <c r="H243" s="244">
        <f t="shared" ref="H243:AM243" si="251">SUM(H244:H252)</f>
        <v>-4969.9799999999987</v>
      </c>
      <c r="I243" s="42">
        <f t="shared" si="251"/>
        <v>-5068.7489999999998</v>
      </c>
      <c r="J243" s="43">
        <f t="shared" si="251"/>
        <v>-4679.1200000000008</v>
      </c>
      <c r="K243" s="244">
        <f t="shared" si="251"/>
        <v>-6457.659999999998</v>
      </c>
      <c r="L243" s="42">
        <f t="shared" si="251"/>
        <v>-5068.7489999999998</v>
      </c>
      <c r="M243" s="43">
        <f t="shared" si="251"/>
        <v>-6318.93</v>
      </c>
      <c r="N243" s="244">
        <f t="shared" si="251"/>
        <v>-3149.86</v>
      </c>
      <c r="O243" s="42">
        <f t="shared" si="251"/>
        <v>-5068.7489999999998</v>
      </c>
      <c r="P243" s="43">
        <f t="shared" si="251"/>
        <v>-4809.66</v>
      </c>
      <c r="Q243" s="244">
        <f t="shared" si="251"/>
        <v>-6618.79</v>
      </c>
      <c r="R243" s="42">
        <f t="shared" si="251"/>
        <v>-5068.7489999999998</v>
      </c>
      <c r="S243" s="43">
        <f t="shared" si="251"/>
        <v>-4298.41</v>
      </c>
      <c r="T243" s="244">
        <f t="shared" si="251"/>
        <v>-4917.1800000000012</v>
      </c>
      <c r="U243" s="42">
        <f t="shared" si="251"/>
        <v>-5068.7489999999998</v>
      </c>
      <c r="V243" s="43">
        <f t="shared" si="251"/>
        <v>-4299.75</v>
      </c>
      <c r="W243" s="244">
        <f t="shared" si="251"/>
        <v>-4428.449999999998</v>
      </c>
      <c r="X243" s="42">
        <f t="shared" si="251"/>
        <v>-5068.7489999999998</v>
      </c>
      <c r="Y243" s="43">
        <f t="shared" si="251"/>
        <v>-4412.0600000000004</v>
      </c>
      <c r="Z243" s="244">
        <f t="shared" si="251"/>
        <v>-4774.1400000000012</v>
      </c>
      <c r="AA243" s="42">
        <f t="shared" si="251"/>
        <v>-5068.7489999999998</v>
      </c>
      <c r="AB243" s="43">
        <f t="shared" si="251"/>
        <v>-1680.85</v>
      </c>
      <c r="AC243" s="244">
        <f t="shared" si="251"/>
        <v>-9220.0899999999983</v>
      </c>
      <c r="AD243" s="42">
        <f t="shared" si="251"/>
        <v>-5068.7489999999998</v>
      </c>
      <c r="AE243" s="43">
        <f t="shared" si="251"/>
        <v>-1409.45</v>
      </c>
      <c r="AF243" s="244">
        <f t="shared" si="251"/>
        <v>-6598.630000000001</v>
      </c>
      <c r="AG243" s="42">
        <f t="shared" si="251"/>
        <v>-5068.7489999999998</v>
      </c>
      <c r="AH243" s="43">
        <f t="shared" si="251"/>
        <v>-1409.45</v>
      </c>
      <c r="AI243" s="244">
        <f t="shared" si="251"/>
        <v>-5548.53</v>
      </c>
      <c r="AJ243" s="42">
        <f t="shared" si="251"/>
        <v>-5068.7489999999998</v>
      </c>
      <c r="AK243" s="43">
        <f t="shared" si="251"/>
        <v>-1409.45</v>
      </c>
      <c r="AL243" s="244">
        <f t="shared" si="251"/>
        <v>-6291.7099999999991</v>
      </c>
      <c r="AM243" s="42">
        <f t="shared" si="251"/>
        <v>-5068.7489999999998</v>
      </c>
      <c r="AN243" s="43">
        <f t="shared" ref="AN243:BI243" si="252">SUM(AN244:AN252)</f>
        <v>-1409.45</v>
      </c>
      <c r="AO243" s="244">
        <f t="shared" si="252"/>
        <v>-5587.38</v>
      </c>
      <c r="AP243" s="42">
        <f t="shared" si="252"/>
        <v>-5068.7489999999998</v>
      </c>
      <c r="AQ243" s="43">
        <f t="shared" si="252"/>
        <v>-1409.45</v>
      </c>
      <c r="AR243" s="244">
        <f t="shared" ca="1" si="252"/>
        <v>-30541.919999999998</v>
      </c>
      <c r="AS243" s="42">
        <f t="shared" ca="1" si="252"/>
        <v>-30412.493999999999</v>
      </c>
      <c r="AT243" s="43">
        <f t="shared" ca="1" si="252"/>
        <v>-28817.929999999997</v>
      </c>
      <c r="AU243" s="244">
        <f t="shared" si="252"/>
        <v>-68562.399999999994</v>
      </c>
      <c r="AV243" s="42">
        <f t="shared" si="252"/>
        <v>-60824.987999999998</v>
      </c>
      <c r="AW243" s="43">
        <f t="shared" si="252"/>
        <v>-37546.03</v>
      </c>
      <c r="AX243" s="244">
        <f t="shared" si="252"/>
        <v>-14577.499999999996</v>
      </c>
      <c r="AY243" s="42">
        <f t="shared" si="252"/>
        <v>-15206.246999999999</v>
      </c>
      <c r="AZ243" s="43">
        <f t="shared" si="252"/>
        <v>-15807.710000000001</v>
      </c>
      <c r="BA243" s="244">
        <f t="shared" si="252"/>
        <v>-15964.419999999998</v>
      </c>
      <c r="BB243" s="42">
        <f t="shared" si="252"/>
        <v>-15206.246999999999</v>
      </c>
      <c r="BC243" s="43">
        <f t="shared" si="252"/>
        <v>-13010.220000000001</v>
      </c>
      <c r="BD243" s="244">
        <f t="shared" si="252"/>
        <v>-20592.86</v>
      </c>
      <c r="BE243" s="42">
        <f t="shared" si="252"/>
        <v>-15206.246999999999</v>
      </c>
      <c r="BF243" s="43">
        <f t="shared" si="252"/>
        <v>-4499.75</v>
      </c>
      <c r="BG243" s="244">
        <f t="shared" si="252"/>
        <v>-17427.62</v>
      </c>
      <c r="BH243" s="42">
        <f t="shared" si="252"/>
        <v>-15206.246999999999</v>
      </c>
      <c r="BI243" s="43">
        <f t="shared" si="252"/>
        <v>-4228.3500000000004</v>
      </c>
      <c r="BK243" s="432">
        <f t="shared" si="204"/>
        <v>-60824.987999999983</v>
      </c>
      <c r="BL243" s="432">
        <f t="shared" si="205"/>
        <v>0</v>
      </c>
      <c r="BM243" s="432">
        <f t="shared" si="206"/>
        <v>-24405.870000000003</v>
      </c>
      <c r="BN243" s="432">
        <f t="shared" ca="1" si="207"/>
        <v>4412.059999999994</v>
      </c>
    </row>
    <row r="244" spans="1:66" s="29" customFormat="1" hidden="1" outlineLevel="1" x14ac:dyDescent="0.3">
      <c r="A244" s="22" t="s">
        <v>281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-79.98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53">SUMIFS($H244:$AO244,$H$5:$AO$5,"&lt;"&amp;MONTH(TODAY()),$H$6:$AO$6,"REAL 25")</f>
        <v>0</v>
      </c>
      <c r="AS244" s="27">
        <f t="shared" ref="AS244:AS252" ca="1" si="254">SUMIFS($I244:$AP244,$I$5:$AP$5,"&lt;"&amp;MONTH(TODAY()),$I$6:$AP$6,"ORÇADO ")</f>
        <v>0</v>
      </c>
      <c r="AT244" s="28">
        <f t="shared" ref="AT244:AT252" ca="1" si="255">SUMIFS($J244:$AQ244,$J$5:$AQ$5,"&lt;"&amp;MONTH(TODAY()),$J$6:$AQ$6,"REAL 26")</f>
        <v>-279.93</v>
      </c>
      <c r="AU244" s="241">
        <f t="shared" ref="AU244:AW250" si="256">SUM(H244,K244,N244,Q244,T244,W244,Z244,AC244,AF244,AI244,AL244,AO244)</f>
        <v>0</v>
      </c>
      <c r="AV244" s="27">
        <f t="shared" si="256"/>
        <v>0</v>
      </c>
      <c r="AW244" s="28">
        <f t="shared" si="256"/>
        <v>-279.93</v>
      </c>
      <c r="AX244" s="241">
        <f t="shared" ref="AX244:AZ250" si="257">SUM(H244,K244,N244)</f>
        <v>0</v>
      </c>
      <c r="AY244" s="27">
        <f t="shared" si="257"/>
        <v>0</v>
      </c>
      <c r="AZ244" s="28">
        <f t="shared" si="257"/>
        <v>-79.98</v>
      </c>
      <c r="BA244" s="241">
        <f t="shared" ref="BA244:BC250" si="258">SUM(Q244,T244,W244)</f>
        <v>0</v>
      </c>
      <c r="BB244" s="27">
        <f t="shared" si="258"/>
        <v>0</v>
      </c>
      <c r="BC244" s="28">
        <f t="shared" si="258"/>
        <v>-199.95</v>
      </c>
      <c r="BD244" s="241">
        <f t="shared" ref="BD244:BF250" si="259">SUM(Z244,AC244,AF244)</f>
        <v>0</v>
      </c>
      <c r="BE244" s="27">
        <f t="shared" si="259"/>
        <v>0</v>
      </c>
      <c r="BF244" s="28">
        <f t="shared" si="259"/>
        <v>0</v>
      </c>
      <c r="BG244" s="241">
        <f t="shared" ref="BG244:BI250" si="260">SUM(AI244,AL244,AO244)</f>
        <v>0</v>
      </c>
      <c r="BH244" s="27">
        <f t="shared" si="260"/>
        <v>0</v>
      </c>
      <c r="BI244" s="28">
        <f t="shared" si="260"/>
        <v>0</v>
      </c>
      <c r="BK244" s="432">
        <f t="shared" si="204"/>
        <v>0</v>
      </c>
      <c r="BL244" s="432">
        <f t="shared" si="205"/>
        <v>0</v>
      </c>
      <c r="BM244" s="432">
        <f t="shared" si="206"/>
        <v>-199.95</v>
      </c>
      <c r="BN244" s="432">
        <f t="shared" ca="1" si="207"/>
        <v>79.980000000000018</v>
      </c>
    </row>
    <row r="245" spans="1:66" s="29" customFormat="1" hidden="1" outlineLevel="1" x14ac:dyDescent="0.3">
      <c r="A245" s="22" t="s">
        <v>282</v>
      </c>
      <c r="B245" s="23"/>
      <c r="C245" s="24" t="s">
        <v>69</v>
      </c>
      <c r="D245" s="116"/>
      <c r="E245" s="116"/>
      <c r="F245" s="117"/>
      <c r="G245" s="33"/>
      <c r="H245" s="241">
        <v>-234.04</v>
      </c>
      <c r="I245" s="27">
        <v>-256.80900000000003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-307.82</v>
      </c>
      <c r="K245" s="241">
        <v>-234.04</v>
      </c>
      <c r="L245" s="27">
        <v>-256.80900000000003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-310.47000000000003</v>
      </c>
      <c r="N245" s="241">
        <v>-234.04</v>
      </c>
      <c r="O245" s="27">
        <v>-256.80900000000003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-307.82</v>
      </c>
      <c r="Q245" s="241">
        <v>-244.58</v>
      </c>
      <c r="R245" s="27">
        <v>-256.80900000000003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-310.47000000000003</v>
      </c>
      <c r="T245" s="241">
        <v>-244.58</v>
      </c>
      <c r="U245" s="27">
        <v>-256.80900000000003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-307.82</v>
      </c>
      <c r="W245" s="241">
        <v>-246.87</v>
      </c>
      <c r="X245" s="27">
        <v>-256.80900000000003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-380.93</v>
      </c>
      <c r="Z245" s="241">
        <v>-244.58</v>
      </c>
      <c r="AA245" s="27">
        <v>-256.80900000000003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-400</v>
      </c>
      <c r="AC245" s="241">
        <v>-244.58</v>
      </c>
      <c r="AD245" s="27">
        <v>-256.80900000000003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-400</v>
      </c>
      <c r="AF245" s="241">
        <v>-244.58</v>
      </c>
      <c r="AG245" s="27">
        <v>-256.80900000000003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-400</v>
      </c>
      <c r="AI245" s="241">
        <v>-307.82</v>
      </c>
      <c r="AJ245" s="27">
        <v>-256.80900000000003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-400</v>
      </c>
      <c r="AL245" s="241">
        <v>-311.29000000000002</v>
      </c>
      <c r="AM245" s="27">
        <v>-256.80900000000003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-400</v>
      </c>
      <c r="AO245" s="241">
        <v>-307.82</v>
      </c>
      <c r="AP245" s="27">
        <v>-256.80900000000003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-400</v>
      </c>
      <c r="AR245" s="241">
        <f t="shared" ca="1" si="253"/>
        <v>-1438.15</v>
      </c>
      <c r="AS245" s="27">
        <f t="shared" ca="1" si="254"/>
        <v>-1540.854</v>
      </c>
      <c r="AT245" s="28">
        <f t="shared" ca="1" si="255"/>
        <v>-1925.33</v>
      </c>
      <c r="AU245" s="241">
        <f t="shared" si="256"/>
        <v>-3098.82</v>
      </c>
      <c r="AV245" s="27">
        <f t="shared" si="256"/>
        <v>-3081.708000000001</v>
      </c>
      <c r="AW245" s="28">
        <f t="shared" si="256"/>
        <v>-4325.33</v>
      </c>
      <c r="AX245" s="241">
        <f t="shared" si="257"/>
        <v>-702.12</v>
      </c>
      <c r="AY245" s="27">
        <f t="shared" si="257"/>
        <v>-770.42700000000013</v>
      </c>
      <c r="AZ245" s="28">
        <f t="shared" si="257"/>
        <v>-926.1099999999999</v>
      </c>
      <c r="BA245" s="241">
        <f t="shared" si="258"/>
        <v>-736.03</v>
      </c>
      <c r="BB245" s="27">
        <f t="shared" si="258"/>
        <v>-770.42700000000013</v>
      </c>
      <c r="BC245" s="28">
        <f t="shared" si="258"/>
        <v>-999.22</v>
      </c>
      <c r="BD245" s="241">
        <f t="shared" si="259"/>
        <v>-733.74</v>
      </c>
      <c r="BE245" s="27">
        <f t="shared" si="259"/>
        <v>-770.42700000000013</v>
      </c>
      <c r="BF245" s="28">
        <f t="shared" si="259"/>
        <v>-1200</v>
      </c>
      <c r="BG245" s="241">
        <f t="shared" si="260"/>
        <v>-926.93000000000006</v>
      </c>
      <c r="BH245" s="27">
        <f t="shared" si="260"/>
        <v>-770.42700000000013</v>
      </c>
      <c r="BI245" s="28">
        <f t="shared" si="260"/>
        <v>-1200</v>
      </c>
      <c r="BK245" s="432">
        <f t="shared" si="204"/>
        <v>-3081.708000000001</v>
      </c>
      <c r="BL245" s="432">
        <f t="shared" si="205"/>
        <v>0</v>
      </c>
      <c r="BM245" s="432">
        <f t="shared" si="206"/>
        <v>-1544.3999999999999</v>
      </c>
      <c r="BN245" s="432">
        <f t="shared" ca="1" si="207"/>
        <v>380.93000000000006</v>
      </c>
    </row>
    <row r="246" spans="1:66" s="29" customFormat="1" hidden="1" outlineLevel="1" x14ac:dyDescent="0.3">
      <c r="A246" s="22" t="s">
        <v>283</v>
      </c>
      <c r="B246" s="23"/>
      <c r="C246" s="24" t="s">
        <v>69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41">
        <v>-2300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41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41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41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41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41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41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41">
        <f t="shared" ca="1" si="253"/>
        <v>-2300</v>
      </c>
      <c r="AS246" s="27">
        <f t="shared" ca="1" si="254"/>
        <v>0</v>
      </c>
      <c r="AT246" s="28">
        <f t="shared" ca="1" si="255"/>
        <v>-122.7</v>
      </c>
      <c r="AU246" s="241">
        <f t="shared" si="256"/>
        <v>-2410.6999999999989</v>
      </c>
      <c r="AV246" s="27">
        <f t="shared" si="256"/>
        <v>0</v>
      </c>
      <c r="AW246" s="28">
        <f t="shared" si="256"/>
        <v>-245.39999999999995</v>
      </c>
      <c r="AX246" s="241">
        <f t="shared" si="257"/>
        <v>0</v>
      </c>
      <c r="AY246" s="27">
        <f t="shared" si="257"/>
        <v>0</v>
      </c>
      <c r="AZ246" s="28">
        <f t="shared" si="257"/>
        <v>-61.349999999999994</v>
      </c>
      <c r="BA246" s="241">
        <f t="shared" si="258"/>
        <v>-2300</v>
      </c>
      <c r="BB246" s="27">
        <f t="shared" si="258"/>
        <v>0</v>
      </c>
      <c r="BC246" s="28">
        <f t="shared" si="258"/>
        <v>-61.349999999999994</v>
      </c>
      <c r="BD246" s="241">
        <f t="shared" si="259"/>
        <v>-52.349999999999994</v>
      </c>
      <c r="BE246" s="27">
        <f t="shared" si="259"/>
        <v>0</v>
      </c>
      <c r="BF246" s="28">
        <f t="shared" si="259"/>
        <v>-61.349999999999994</v>
      </c>
      <c r="BG246" s="241">
        <f t="shared" si="260"/>
        <v>-58.349999999999994</v>
      </c>
      <c r="BH246" s="27">
        <f t="shared" si="260"/>
        <v>0</v>
      </c>
      <c r="BI246" s="28">
        <f t="shared" si="260"/>
        <v>-61.349999999999994</v>
      </c>
      <c r="BK246" s="432">
        <f t="shared" si="204"/>
        <v>0</v>
      </c>
      <c r="BL246" s="432">
        <f t="shared" si="205"/>
        <v>0</v>
      </c>
      <c r="BM246" s="432">
        <f t="shared" si="206"/>
        <v>-102.25</v>
      </c>
      <c r="BN246" s="432">
        <f t="shared" ca="1" si="207"/>
        <v>20.450000000000003</v>
      </c>
    </row>
    <row r="247" spans="1:66" s="29" customFormat="1" hidden="1" outlineLevel="1" x14ac:dyDescent="0.3">
      <c r="A247" s="22" t="s">
        <v>284</v>
      </c>
      <c r="B247" s="23"/>
      <c r="C247" s="24" t="s">
        <v>69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-1939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0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-2100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53"/>
        <v>0</v>
      </c>
      <c r="AS247" s="27">
        <f t="shared" ca="1" si="254"/>
        <v>0</v>
      </c>
      <c r="AT247" s="28">
        <f t="shared" ca="1" si="255"/>
        <v>-1939</v>
      </c>
      <c r="AU247" s="241">
        <f t="shared" si="256"/>
        <v>-2100</v>
      </c>
      <c r="AV247" s="27">
        <f t="shared" si="256"/>
        <v>0</v>
      </c>
      <c r="AW247" s="28">
        <f t="shared" si="256"/>
        <v>-1939</v>
      </c>
      <c r="AX247" s="241">
        <f t="shared" si="257"/>
        <v>0</v>
      </c>
      <c r="AY247" s="27">
        <f t="shared" si="257"/>
        <v>0</v>
      </c>
      <c r="AZ247" s="28">
        <f t="shared" si="257"/>
        <v>-1939</v>
      </c>
      <c r="BA247" s="241">
        <f t="shared" si="258"/>
        <v>0</v>
      </c>
      <c r="BB247" s="27">
        <f t="shared" si="258"/>
        <v>0</v>
      </c>
      <c r="BC247" s="28">
        <f t="shared" si="258"/>
        <v>0</v>
      </c>
      <c r="BD247" s="241">
        <f t="shared" si="259"/>
        <v>-2100</v>
      </c>
      <c r="BE247" s="27">
        <f t="shared" si="259"/>
        <v>0</v>
      </c>
      <c r="BF247" s="28">
        <f t="shared" si="259"/>
        <v>0</v>
      </c>
      <c r="BG247" s="241">
        <f t="shared" si="260"/>
        <v>0</v>
      </c>
      <c r="BH247" s="27">
        <f t="shared" si="260"/>
        <v>0</v>
      </c>
      <c r="BI247" s="28">
        <f t="shared" si="260"/>
        <v>0</v>
      </c>
      <c r="BK247" s="432">
        <f t="shared" si="204"/>
        <v>0</v>
      </c>
      <c r="BL247" s="432">
        <f t="shared" si="205"/>
        <v>0</v>
      </c>
      <c r="BM247" s="432">
        <f t="shared" si="206"/>
        <v>-1939</v>
      </c>
      <c r="BN247" s="432">
        <f t="shared" ca="1" si="207"/>
        <v>0</v>
      </c>
    </row>
    <row r="248" spans="1:66" s="29" customFormat="1" hidden="1" outlineLevel="1" x14ac:dyDescent="0.3">
      <c r="A248" s="22" t="s">
        <v>285</v>
      </c>
      <c r="B248" s="23"/>
      <c r="C248" s="24" t="s">
        <v>69</v>
      </c>
      <c r="D248" s="25"/>
      <c r="E248" s="119"/>
      <c r="F248" s="117"/>
      <c r="G248" s="33"/>
      <c r="H248" s="241">
        <v>-4127.9399999999987</v>
      </c>
      <c r="I248" s="27">
        <v>-2961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-3590.75</v>
      </c>
      <c r="K248" s="241">
        <v>-5615.4699999999984</v>
      </c>
      <c r="L248" s="27">
        <v>-2961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-3326.92</v>
      </c>
      <c r="N248" s="241">
        <v>-2307.8200000000002</v>
      </c>
      <c r="O248" s="27">
        <v>-2961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-3700.0000000000005</v>
      </c>
      <c r="Q248" s="241">
        <v>-3446.21</v>
      </c>
      <c r="R248" s="27">
        <v>-2961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-3100</v>
      </c>
      <c r="T248" s="241">
        <v>-3994.6000000000008</v>
      </c>
      <c r="U248" s="27">
        <v>-2961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-3100</v>
      </c>
      <c r="W248" s="241">
        <v>-3503.5799999999981</v>
      </c>
      <c r="X248" s="27">
        <v>-2961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-3100</v>
      </c>
      <c r="Z248" s="241">
        <v>-3470.110000000001</v>
      </c>
      <c r="AA248" s="27">
        <v>-2961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-380</v>
      </c>
      <c r="AC248" s="241">
        <v>-6180.0599999999986</v>
      </c>
      <c r="AD248" s="27">
        <v>-2961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-380</v>
      </c>
      <c r="AF248" s="241">
        <v>-3420</v>
      </c>
      <c r="AG248" s="27">
        <v>-2961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-380</v>
      </c>
      <c r="AI248" s="241">
        <v>-3460.46</v>
      </c>
      <c r="AJ248" s="27">
        <v>-2961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-380</v>
      </c>
      <c r="AL248" s="241">
        <v>-4098.87</v>
      </c>
      <c r="AM248" s="27">
        <v>-2961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-380</v>
      </c>
      <c r="AO248" s="241">
        <v>-3280.31</v>
      </c>
      <c r="AP248" s="27">
        <v>-2961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-380</v>
      </c>
      <c r="AR248" s="241">
        <f t="shared" ca="1" si="253"/>
        <v>-22995.619999999995</v>
      </c>
      <c r="AS248" s="27">
        <f t="shared" ca="1" si="254"/>
        <v>-17766</v>
      </c>
      <c r="AT248" s="28">
        <f t="shared" ca="1" si="255"/>
        <v>-19917.669999999998</v>
      </c>
      <c r="AU248" s="241">
        <f t="shared" si="256"/>
        <v>-46905.429999999993</v>
      </c>
      <c r="AV248" s="27">
        <f t="shared" si="256"/>
        <v>-35532</v>
      </c>
      <c r="AW248" s="28">
        <f t="shared" si="256"/>
        <v>-22197.67</v>
      </c>
      <c r="AX248" s="241">
        <f t="shared" si="257"/>
        <v>-12051.229999999996</v>
      </c>
      <c r="AY248" s="27">
        <f t="shared" si="257"/>
        <v>-8883</v>
      </c>
      <c r="AZ248" s="28">
        <f t="shared" si="257"/>
        <v>-10617.67</v>
      </c>
      <c r="BA248" s="241">
        <f t="shared" si="258"/>
        <v>-10944.39</v>
      </c>
      <c r="BB248" s="27">
        <f t="shared" si="258"/>
        <v>-8883</v>
      </c>
      <c r="BC248" s="28">
        <f t="shared" si="258"/>
        <v>-9300</v>
      </c>
      <c r="BD248" s="241">
        <f t="shared" si="259"/>
        <v>-13070.17</v>
      </c>
      <c r="BE248" s="27">
        <f t="shared" si="259"/>
        <v>-8883</v>
      </c>
      <c r="BF248" s="28">
        <f t="shared" si="259"/>
        <v>-1140</v>
      </c>
      <c r="BG248" s="241">
        <f t="shared" si="260"/>
        <v>-10839.64</v>
      </c>
      <c r="BH248" s="27">
        <f t="shared" si="260"/>
        <v>-8883</v>
      </c>
      <c r="BI248" s="28">
        <f t="shared" si="260"/>
        <v>-1140</v>
      </c>
      <c r="BK248" s="432">
        <f t="shared" si="204"/>
        <v>-35532</v>
      </c>
      <c r="BL248" s="432">
        <f t="shared" si="205"/>
        <v>0</v>
      </c>
      <c r="BM248" s="432">
        <f t="shared" si="206"/>
        <v>-16817.669999999998</v>
      </c>
      <c r="BN248" s="432">
        <f t="shared" ca="1" si="207"/>
        <v>3100</v>
      </c>
    </row>
    <row r="249" spans="1:66" s="29" customFormat="1" hidden="1" outlineLevel="1" x14ac:dyDescent="0.3">
      <c r="A249" s="22" t="s">
        <v>286</v>
      </c>
      <c r="B249" s="23"/>
      <c r="C249" s="24" t="s">
        <v>69</v>
      </c>
      <c r="D249" s="25"/>
      <c r="E249" s="120"/>
      <c r="F249" s="117"/>
      <c r="G249" s="33"/>
      <c r="H249" s="241">
        <v>-389</v>
      </c>
      <c r="I249" s="27">
        <v>-481.95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-459</v>
      </c>
      <c r="K249" s="241">
        <v>-389</v>
      </c>
      <c r="L249" s="27">
        <v>-481.95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-459</v>
      </c>
      <c r="N249" s="241">
        <v>-389</v>
      </c>
      <c r="O249" s="27">
        <v>-481.95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-459</v>
      </c>
      <c r="Q249" s="241">
        <v>-409</v>
      </c>
      <c r="R249" s="27">
        <v>-481.95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-459</v>
      </c>
      <c r="T249" s="241">
        <v>-459</v>
      </c>
      <c r="U249" s="27">
        <v>-481.95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-459</v>
      </c>
      <c r="W249" s="241">
        <v>-459</v>
      </c>
      <c r="X249" s="27">
        <v>-481.95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-459</v>
      </c>
      <c r="Z249" s="241">
        <v>-459</v>
      </c>
      <c r="AA249" s="27">
        <v>-481.95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-459</v>
      </c>
      <c r="AC249" s="241">
        <v>-459</v>
      </c>
      <c r="AD249" s="27">
        <v>-481.95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-459</v>
      </c>
      <c r="AF249" s="241">
        <v>-459</v>
      </c>
      <c r="AG249" s="27">
        <v>-481.95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-459</v>
      </c>
      <c r="AI249" s="241">
        <v>-459</v>
      </c>
      <c r="AJ249" s="27">
        <v>-481.95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-459</v>
      </c>
      <c r="AL249" s="241">
        <v>-459</v>
      </c>
      <c r="AM249" s="27">
        <v>-481.95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-459</v>
      </c>
      <c r="AO249" s="241">
        <v>-459</v>
      </c>
      <c r="AP249" s="27">
        <v>-481.95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-459</v>
      </c>
      <c r="AR249" s="241">
        <f t="shared" ca="1" si="253"/>
        <v>-2494</v>
      </c>
      <c r="AS249" s="27">
        <f t="shared" ca="1" si="254"/>
        <v>-2891.7</v>
      </c>
      <c r="AT249" s="28">
        <f t="shared" ca="1" si="255"/>
        <v>-2754</v>
      </c>
      <c r="AU249" s="241">
        <f t="shared" si="256"/>
        <v>-5248</v>
      </c>
      <c r="AV249" s="27">
        <f t="shared" si="256"/>
        <v>-5783.3999999999987</v>
      </c>
      <c r="AW249" s="28">
        <f t="shared" si="256"/>
        <v>-5508</v>
      </c>
      <c r="AX249" s="241">
        <f t="shared" si="257"/>
        <v>-1167</v>
      </c>
      <c r="AY249" s="27">
        <f t="shared" si="257"/>
        <v>-1445.85</v>
      </c>
      <c r="AZ249" s="28">
        <f t="shared" si="257"/>
        <v>-1377</v>
      </c>
      <c r="BA249" s="241">
        <f t="shared" si="258"/>
        <v>-1327</v>
      </c>
      <c r="BB249" s="27">
        <f t="shared" si="258"/>
        <v>-1445.85</v>
      </c>
      <c r="BC249" s="28">
        <f t="shared" si="258"/>
        <v>-1377</v>
      </c>
      <c r="BD249" s="241">
        <f t="shared" si="259"/>
        <v>-1377</v>
      </c>
      <c r="BE249" s="27">
        <f t="shared" si="259"/>
        <v>-1445.85</v>
      </c>
      <c r="BF249" s="28">
        <f t="shared" si="259"/>
        <v>-1377</v>
      </c>
      <c r="BG249" s="241">
        <f t="shared" si="260"/>
        <v>-1377</v>
      </c>
      <c r="BH249" s="27">
        <f t="shared" si="260"/>
        <v>-1445.85</v>
      </c>
      <c r="BI249" s="28">
        <f t="shared" si="260"/>
        <v>-1377</v>
      </c>
      <c r="BK249" s="432">
        <f t="shared" si="204"/>
        <v>-5783.3999999999987</v>
      </c>
      <c r="BL249" s="432">
        <f t="shared" si="205"/>
        <v>0</v>
      </c>
      <c r="BM249" s="432">
        <f t="shared" si="206"/>
        <v>-2295</v>
      </c>
      <c r="BN249" s="432">
        <f t="shared" ca="1" si="207"/>
        <v>459</v>
      </c>
    </row>
    <row r="250" spans="1:66" s="29" customFormat="1" hidden="1" outlineLevel="1" x14ac:dyDescent="0.3">
      <c r="A250" s="22" t="s">
        <v>287</v>
      </c>
      <c r="B250" s="23"/>
      <c r="C250" s="24" t="s">
        <v>69</v>
      </c>
      <c r="D250" s="25"/>
      <c r="E250" s="120"/>
      <c r="F250" s="117"/>
      <c r="G250" s="33"/>
      <c r="H250" s="241">
        <v>-219</v>
      </c>
      <c r="I250" s="27">
        <v>-1368.99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-301.10000000000002</v>
      </c>
      <c r="K250" s="241">
        <v>-219.15</v>
      </c>
      <c r="L250" s="27">
        <v>-1368.99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-223.1</v>
      </c>
      <c r="N250" s="241">
        <v>-219</v>
      </c>
      <c r="O250" s="27">
        <v>-1368.99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-282.39999999999998</v>
      </c>
      <c r="Q250" s="241">
        <v>-219</v>
      </c>
      <c r="R250" s="27">
        <v>-1368.99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-368.5</v>
      </c>
      <c r="T250" s="241">
        <v>-219</v>
      </c>
      <c r="U250" s="27">
        <v>-1368.99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-332.5</v>
      </c>
      <c r="W250" s="241">
        <v>-219</v>
      </c>
      <c r="X250" s="27">
        <v>-1368.99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-371.7</v>
      </c>
      <c r="Z250" s="241">
        <v>-583</v>
      </c>
      <c r="AA250" s="27">
        <v>-1368.99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-421.4</v>
      </c>
      <c r="AC250" s="241">
        <v>-219</v>
      </c>
      <c r="AD250" s="27">
        <v>-1368.99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-150</v>
      </c>
      <c r="AF250" s="241">
        <v>-2457.6</v>
      </c>
      <c r="AG250" s="27">
        <v>-1368.99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-150</v>
      </c>
      <c r="AI250" s="241">
        <v>-1303.8</v>
      </c>
      <c r="AJ250" s="27">
        <v>-1368.99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-150</v>
      </c>
      <c r="AL250" s="241">
        <v>-1402.1</v>
      </c>
      <c r="AM250" s="27">
        <v>-1368.99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-150</v>
      </c>
      <c r="AO250" s="241">
        <v>-1519.8</v>
      </c>
      <c r="AP250" s="27">
        <v>-1368.99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-150</v>
      </c>
      <c r="AR250" s="241">
        <f t="shared" ca="1" si="253"/>
        <v>-1314.15</v>
      </c>
      <c r="AS250" s="27">
        <f t="shared" ca="1" si="254"/>
        <v>-8213.94</v>
      </c>
      <c r="AT250" s="28">
        <f t="shared" ca="1" si="255"/>
        <v>-1879.3</v>
      </c>
      <c r="AU250" s="241">
        <f t="shared" si="256"/>
        <v>-8799.4499999999989</v>
      </c>
      <c r="AV250" s="27">
        <f t="shared" si="256"/>
        <v>-16427.88</v>
      </c>
      <c r="AW250" s="28">
        <f t="shared" si="256"/>
        <v>-3050.7</v>
      </c>
      <c r="AX250" s="241">
        <f t="shared" si="257"/>
        <v>-657.15</v>
      </c>
      <c r="AY250" s="27">
        <f t="shared" si="257"/>
        <v>-4106.97</v>
      </c>
      <c r="AZ250" s="28">
        <f t="shared" si="257"/>
        <v>-806.6</v>
      </c>
      <c r="BA250" s="241">
        <f t="shared" si="258"/>
        <v>-657</v>
      </c>
      <c r="BB250" s="27">
        <f t="shared" si="258"/>
        <v>-4106.97</v>
      </c>
      <c r="BC250" s="28">
        <f t="shared" si="258"/>
        <v>-1072.7</v>
      </c>
      <c r="BD250" s="241">
        <f t="shared" si="259"/>
        <v>-3259.6</v>
      </c>
      <c r="BE250" s="27">
        <f t="shared" si="259"/>
        <v>-4106.97</v>
      </c>
      <c r="BF250" s="28">
        <f t="shared" si="259"/>
        <v>-721.4</v>
      </c>
      <c r="BG250" s="241">
        <f t="shared" si="260"/>
        <v>-4225.7</v>
      </c>
      <c r="BH250" s="27">
        <f t="shared" si="260"/>
        <v>-4106.97</v>
      </c>
      <c r="BI250" s="28">
        <f t="shared" si="260"/>
        <v>-450</v>
      </c>
      <c r="BK250" s="432">
        <f t="shared" si="204"/>
        <v>-16427.88</v>
      </c>
      <c r="BL250" s="432">
        <f t="shared" si="205"/>
        <v>0</v>
      </c>
      <c r="BM250" s="432">
        <f t="shared" si="206"/>
        <v>-1507.6</v>
      </c>
      <c r="BN250" s="432">
        <f t="shared" ca="1" si="207"/>
        <v>371.70000000000005</v>
      </c>
    </row>
    <row r="251" spans="1:66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53"/>
        <v>0</v>
      </c>
      <c r="AS251" s="27">
        <f t="shared" ca="1" si="254"/>
        <v>0</v>
      </c>
      <c r="AT251" s="82">
        <f t="shared" ca="1" si="255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32">
        <f t="shared" si="204"/>
        <v>0</v>
      </c>
      <c r="BL251" s="432">
        <f t="shared" si="205"/>
        <v>0</v>
      </c>
      <c r="BM251" s="432">
        <f t="shared" si="206"/>
        <v>0</v>
      </c>
      <c r="BN251" s="432">
        <f t="shared" ca="1" si="207"/>
        <v>0</v>
      </c>
    </row>
    <row r="252" spans="1:66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53"/>
        <v>0</v>
      </c>
      <c r="AS252" s="27">
        <f t="shared" ca="1" si="254"/>
        <v>0</v>
      </c>
      <c r="AT252" s="82">
        <f t="shared" ca="1" si="255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32">
        <f t="shared" si="204"/>
        <v>0</v>
      </c>
      <c r="BL252" s="432">
        <f t="shared" si="205"/>
        <v>0</v>
      </c>
      <c r="BM252" s="432">
        <f t="shared" si="206"/>
        <v>0</v>
      </c>
      <c r="BN252" s="432">
        <f t="shared" ca="1" si="207"/>
        <v>0</v>
      </c>
    </row>
    <row r="253" spans="1:66" collapsed="1" x14ac:dyDescent="0.3">
      <c r="A253" s="71" t="s">
        <v>46</v>
      </c>
      <c r="C253" s="24"/>
      <c r="D253" s="116"/>
      <c r="E253" s="120"/>
      <c r="F253" s="17"/>
      <c r="G253" s="47"/>
      <c r="H253" s="245">
        <v>-5.7157533823969271E-3</v>
      </c>
      <c r="I253" s="50">
        <v>-4.2469886115843441E-3</v>
      </c>
      <c r="J253" s="51">
        <f>IFERROR(J243/J8,0)</f>
        <v>-4.6330965332840738E-3</v>
      </c>
      <c r="K253" s="245">
        <v>-7.6694396749411534E-3</v>
      </c>
      <c r="L253" s="50">
        <v>-4.1706904106485337E-3</v>
      </c>
      <c r="M253" s="51">
        <f>IFERROR(M243/M8,0)</f>
        <v>-7.0991407618933048E-3</v>
      </c>
      <c r="N253" s="245">
        <v>-3.5333655620508561E-3</v>
      </c>
      <c r="O253" s="50">
        <v>-3.6548179793194809E-3</v>
      </c>
      <c r="P253" s="51">
        <f>IFERROR(P243/P8,0)</f>
        <v>-2.7115779466693459E-3</v>
      </c>
      <c r="Q253" s="245">
        <v>-6.5837185313833216E-3</v>
      </c>
      <c r="R253" s="50">
        <v>-3.8740872019228981E-3</v>
      </c>
      <c r="S253" s="51">
        <f>IFERROR(S243/S8,0)</f>
        <v>-4.0212350353085588E-3</v>
      </c>
      <c r="T253" s="245">
        <v>-3.6764152003743791E-3</v>
      </c>
      <c r="U253" s="50">
        <v>-3.390382760315861E-3</v>
      </c>
      <c r="V253" s="51">
        <f>IFERROR(V243/V8,0)</f>
        <v>-2.8202702799849026E-3</v>
      </c>
      <c r="W253" s="245">
        <v>-4.0066275987188614E-3</v>
      </c>
      <c r="X253" s="50">
        <v>-3.8083146422033388E-3</v>
      </c>
      <c r="Y253" s="51">
        <f>IFERROR(Y243/Y8,0)</f>
        <v>-4.6205407871486876E-3</v>
      </c>
      <c r="Z253" s="245">
        <v>-2.7976919636099988E-3</v>
      </c>
      <c r="AA253" s="50">
        <v>-2.882073157418162E-3</v>
      </c>
      <c r="AB253" s="51">
        <f>IFERROR(AB243/AB8,0)</f>
        <v>-4.9915609552639312E-3</v>
      </c>
      <c r="AC253" s="245">
        <v>-6.211105353357383E-3</v>
      </c>
      <c r="AD253" s="50">
        <v>-3.3118890456302549E-3</v>
      </c>
      <c r="AE253" s="51">
        <f>IFERROR(AE243/AE8,0)</f>
        <v>-1.4094500000000001</v>
      </c>
      <c r="AF253" s="245">
        <v>-5.2301102098086119E-3</v>
      </c>
      <c r="AG253" s="50">
        <v>-3.5917104393610902E-3</v>
      </c>
      <c r="AH253" s="51">
        <f>IFERROR(AH243/AH8,0)</f>
        <v>0</v>
      </c>
      <c r="AI253" s="245">
        <v>-4.0247736699968494E-3</v>
      </c>
      <c r="AJ253" s="50">
        <v>-3.4333586609489792E-3</v>
      </c>
      <c r="AK253" s="51">
        <f>IFERROR(AK243/AK8,0)</f>
        <v>0</v>
      </c>
      <c r="AL253" s="245">
        <v>-4.6628501322092319E-3</v>
      </c>
      <c r="AM253" s="50">
        <v>-3.4357133485833852E-3</v>
      </c>
      <c r="AN253" s="51">
        <f>IFERROR(AN243/AN8,0)</f>
        <v>0</v>
      </c>
      <c r="AO253" s="245">
        <v>-4.0152888235026529E-3</v>
      </c>
      <c r="AP253" s="50">
        <v>-3.187764266092641E-3</v>
      </c>
      <c r="AQ253" s="51">
        <f t="shared" ref="AQ253:BI253" si="261">IFERROR(AQ243/AQ8,0)</f>
        <v>0</v>
      </c>
      <c r="AR253" s="245">
        <f t="shared" ca="1" si="261"/>
        <v>-5.0473460127617937E-3</v>
      </c>
      <c r="AS253" s="50">
        <f t="shared" ca="1" si="261"/>
        <v>-3.835087495771012E-3</v>
      </c>
      <c r="AT253" s="51">
        <f t="shared" ca="1" si="261"/>
        <v>-3.9902003001369545E-3</v>
      </c>
      <c r="AU253" s="245">
        <f t="shared" si="261"/>
        <v>-4.6886353598371957E-3</v>
      </c>
      <c r="AV253" s="50">
        <f t="shared" si="261"/>
        <v>-3.5420640988795687E-3</v>
      </c>
      <c r="AW253" s="51">
        <f t="shared" si="261"/>
        <v>-4.9664621610066226E-3</v>
      </c>
      <c r="AX253" s="245">
        <f t="shared" si="261"/>
        <v>-5.6003038174905562E-3</v>
      </c>
      <c r="AY253" s="50">
        <f t="shared" si="261"/>
        <v>-4.006191705652867E-3</v>
      </c>
      <c r="AZ253" s="51">
        <f t="shared" si="261"/>
        <v>-4.3028449670943639E-3</v>
      </c>
      <c r="BA253" s="245">
        <f t="shared" si="261"/>
        <v>-4.6299162205291023E-3</v>
      </c>
      <c r="BB253" s="50">
        <f t="shared" si="261"/>
        <v>-3.6780003204642834E-3</v>
      </c>
      <c r="BC253" s="51">
        <f t="shared" si="261"/>
        <v>-3.6665080588216652E-3</v>
      </c>
      <c r="BD253" s="245">
        <f t="shared" si="261"/>
        <v>-4.6249371885330234E-3</v>
      </c>
      <c r="BE253" s="50">
        <f t="shared" si="261"/>
        <v>-3.2350809820570273E-3</v>
      </c>
      <c r="BF253" s="51">
        <f t="shared" si="261"/>
        <v>-1.3323183464359319E-2</v>
      </c>
      <c r="BG253" s="245">
        <f t="shared" si="261"/>
        <v>-4.2305719974576788E-3</v>
      </c>
      <c r="BH253" s="50">
        <f t="shared" si="261"/>
        <v>-3.3481401480821293E-3</v>
      </c>
      <c r="BI253" s="51">
        <f t="shared" si="261"/>
        <v>0</v>
      </c>
      <c r="BK253" s="432">
        <f t="shared" si="204"/>
        <v>-4.2987790524028971E-2</v>
      </c>
      <c r="BL253" s="432">
        <f t="shared" si="205"/>
        <v>-3.9445726425149402E-2</v>
      </c>
      <c r="BM253" s="432">
        <f t="shared" si="206"/>
        <v>-2.1285320557140188E-2</v>
      </c>
      <c r="BN253" s="432">
        <f t="shared" ca="1" si="207"/>
        <v>-1.7295120257003235E-2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32">
        <f t="shared" si="204"/>
        <v>0</v>
      </c>
      <c r="BL254" s="432">
        <f t="shared" si="205"/>
        <v>0</v>
      </c>
      <c r="BM254" s="432">
        <f t="shared" si="206"/>
        <v>0</v>
      </c>
      <c r="BN254" s="432">
        <f t="shared" si="207"/>
        <v>0</v>
      </c>
    </row>
    <row r="255" spans="1:66" x14ac:dyDescent="0.3">
      <c r="A255" s="39" t="s">
        <v>288</v>
      </c>
      <c r="C255" s="40" t="s">
        <v>37</v>
      </c>
      <c r="D255" s="40" t="s">
        <v>38</v>
      </c>
      <c r="E255" s="40" t="s">
        <v>203</v>
      </c>
      <c r="F255" s="17"/>
      <c r="G255" s="47"/>
      <c r="H255" s="244">
        <f t="shared" ref="H255:AM255" si="262">SUM(H256:H263)</f>
        <v>-14057.81</v>
      </c>
      <c r="I255" s="42">
        <f t="shared" si="262"/>
        <v>-12851.366942488699</v>
      </c>
      <c r="J255" s="43">
        <f t="shared" si="262"/>
        <v>-12972.509999999998</v>
      </c>
      <c r="K255" s="244">
        <f t="shared" si="262"/>
        <v>-20591.59</v>
      </c>
      <c r="L255" s="42">
        <f t="shared" si="262"/>
        <v>-12947.434933808001</v>
      </c>
      <c r="M255" s="43">
        <f t="shared" si="262"/>
        <v>-25335.98</v>
      </c>
      <c r="N255" s="244">
        <f t="shared" si="262"/>
        <v>-11603.08</v>
      </c>
      <c r="O255" s="42">
        <f t="shared" si="262"/>
        <v>-13702.217874104001</v>
      </c>
      <c r="P255" s="43">
        <f t="shared" si="262"/>
        <v>-11538.92</v>
      </c>
      <c r="Q255" s="244">
        <f t="shared" si="262"/>
        <v>-19923.97</v>
      </c>
      <c r="R255" s="42">
        <f t="shared" si="262"/>
        <v>-13356.838821008001</v>
      </c>
      <c r="S255" s="43">
        <f t="shared" si="262"/>
        <v>-10671.019999999999</v>
      </c>
      <c r="T255" s="244">
        <f t="shared" si="262"/>
        <v>-10421.19</v>
      </c>
      <c r="U255" s="42">
        <f t="shared" si="262"/>
        <v>-14178.164524976002</v>
      </c>
      <c r="V255" s="43">
        <f t="shared" si="262"/>
        <v>-38100.620000000003</v>
      </c>
      <c r="W255" s="244">
        <f t="shared" si="262"/>
        <v>-13650</v>
      </c>
      <c r="X255" s="42">
        <f t="shared" si="262"/>
        <v>-13456.263910772001</v>
      </c>
      <c r="Y255" s="43">
        <f t="shared" si="262"/>
        <v>-15956.869999999999</v>
      </c>
      <c r="Z255" s="244">
        <f t="shared" si="262"/>
        <v>-19122.169999999998</v>
      </c>
      <c r="AA255" s="42">
        <f t="shared" si="262"/>
        <v>-15338.351659324002</v>
      </c>
      <c r="AB255" s="43">
        <f t="shared" si="262"/>
        <v>-16310.4</v>
      </c>
      <c r="AC255" s="244">
        <f t="shared" si="262"/>
        <v>-21129.85</v>
      </c>
      <c r="AD255" s="42">
        <f t="shared" si="262"/>
        <v>-14334.070886048001</v>
      </c>
      <c r="AE255" s="43">
        <f t="shared" si="262"/>
        <v>-13897.4</v>
      </c>
      <c r="AF255" s="244">
        <f t="shared" si="262"/>
        <v>-16959.939999999999</v>
      </c>
      <c r="AG255" s="42">
        <f t="shared" si="262"/>
        <v>-13809.435859748</v>
      </c>
      <c r="AH255" s="43">
        <f t="shared" si="262"/>
        <v>-13897.4</v>
      </c>
      <c r="AI255" s="244">
        <f t="shared" si="262"/>
        <v>-13255.529999999999</v>
      </c>
      <c r="AJ255" s="42">
        <f t="shared" si="262"/>
        <v>-14095.824585316001</v>
      </c>
      <c r="AK255" s="43">
        <f t="shared" si="262"/>
        <v>-14797.4</v>
      </c>
      <c r="AL255" s="244">
        <f t="shared" si="262"/>
        <v>-16734.969999999998</v>
      </c>
      <c r="AM255" s="42">
        <f t="shared" si="262"/>
        <v>-14091.372631304001</v>
      </c>
      <c r="AN255" s="43">
        <f t="shared" ref="AN255:BI255" si="263">SUM(AN256:AN263)</f>
        <v>-10897.4</v>
      </c>
      <c r="AO255" s="244">
        <f t="shared" si="263"/>
        <v>-25549.100000000002</v>
      </c>
      <c r="AP255" s="42">
        <f t="shared" si="263"/>
        <v>-14596.281323944</v>
      </c>
      <c r="AQ255" s="43">
        <f t="shared" si="263"/>
        <v>-10897.4</v>
      </c>
      <c r="AR255" s="244">
        <f t="shared" ca="1" si="263"/>
        <v>-90247.64</v>
      </c>
      <c r="AS255" s="42">
        <f t="shared" ca="1" si="263"/>
        <v>-80492.287007156716</v>
      </c>
      <c r="AT255" s="43">
        <f t="shared" ca="1" si="263"/>
        <v>-114575.92</v>
      </c>
      <c r="AU255" s="244">
        <f t="shared" si="263"/>
        <v>-202999.19999999998</v>
      </c>
      <c r="AV255" s="42">
        <f t="shared" si="263"/>
        <v>-166757.62395284069</v>
      </c>
      <c r="AW255" s="43">
        <f t="shared" si="263"/>
        <v>-195273.32</v>
      </c>
      <c r="AX255" s="244">
        <f t="shared" si="263"/>
        <v>-46252.479999999996</v>
      </c>
      <c r="AY255" s="42">
        <f t="shared" si="263"/>
        <v>-39501.019750400701</v>
      </c>
      <c r="AZ255" s="43">
        <f t="shared" si="263"/>
        <v>-49847.409999999996</v>
      </c>
      <c r="BA255" s="244">
        <f t="shared" si="263"/>
        <v>-43995.159999999996</v>
      </c>
      <c r="BB255" s="42">
        <f t="shared" si="263"/>
        <v>-40991.267256756</v>
      </c>
      <c r="BC255" s="43">
        <f t="shared" si="263"/>
        <v>-64728.51</v>
      </c>
      <c r="BD255" s="244">
        <f t="shared" si="263"/>
        <v>-57211.960000000006</v>
      </c>
      <c r="BE255" s="42">
        <f t="shared" si="263"/>
        <v>-43481.858405120001</v>
      </c>
      <c r="BF255" s="43">
        <f t="shared" si="263"/>
        <v>-44105.2</v>
      </c>
      <c r="BG255" s="244">
        <f t="shared" si="263"/>
        <v>-55539.6</v>
      </c>
      <c r="BH255" s="42">
        <f t="shared" si="263"/>
        <v>-42783.478540564</v>
      </c>
      <c r="BI255" s="43">
        <f t="shared" si="263"/>
        <v>-36592.199999999997</v>
      </c>
      <c r="BK255" s="432">
        <f t="shared" si="204"/>
        <v>-166757.62395284069</v>
      </c>
      <c r="BL255" s="432">
        <f t="shared" si="205"/>
        <v>0</v>
      </c>
      <c r="BM255" s="432">
        <f t="shared" si="206"/>
        <v>-98619.049999999988</v>
      </c>
      <c r="BN255" s="432">
        <f t="shared" ca="1" si="207"/>
        <v>15956.87000000001</v>
      </c>
    </row>
    <row r="256" spans="1:66" s="29" customFormat="1" hidden="1" outlineLevel="1" x14ac:dyDescent="0.3">
      <c r="A256" s="22" t="s">
        <v>289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-7268.24</v>
      </c>
      <c r="I256" s="27">
        <v>-7300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-6897.4</v>
      </c>
      <c r="K256" s="241">
        <v>-6533.34</v>
      </c>
      <c r="L256" s="27">
        <v>-7300</v>
      </c>
      <c r="M256" s="81">
        <f>SUMIFS(Aut_BlueMe_Sem_Pedido!$J:$J,Aut_BlueMe_Sem_Pedido!$Q:$Q,DRE!K$4,Aut_BlueMe_Sem_Pedido!$H:$H,DRE!$A256)+SUMIFS(Aut_Ajustes_Manuais!$G:$G,Aut_Ajustes_Manuais!$I:$I,DRE!K$4,Aut_Ajustes_Manuais!$F:$F,"Manutenção Predial")</f>
        <v>-11307.4</v>
      </c>
      <c r="N256" s="241">
        <v>-6533.34</v>
      </c>
      <c r="O256" s="27">
        <v>-7300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-6897.4</v>
      </c>
      <c r="Q256" s="241">
        <v>-6533.34</v>
      </c>
      <c r="R256" s="27">
        <v>-7300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-6897.4</v>
      </c>
      <c r="T256" s="241">
        <v>-6533.34</v>
      </c>
      <c r="U256" s="27">
        <v>-7300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-6897.4</v>
      </c>
      <c r="W256" s="241">
        <v>-6533.34</v>
      </c>
      <c r="X256" s="27">
        <v>-7300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-9627.4</v>
      </c>
      <c r="Z256" s="241">
        <v>-6880.89</v>
      </c>
      <c r="AA256" s="27">
        <v>-7300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-6897.4</v>
      </c>
      <c r="AC256" s="241">
        <v>-16179.71</v>
      </c>
      <c r="AD256" s="27">
        <v>-7300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-6897.4</v>
      </c>
      <c r="AF256" s="241">
        <v>-11187.4</v>
      </c>
      <c r="AG256" s="27">
        <v>-7300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-6897.4</v>
      </c>
      <c r="AI256" s="241">
        <v>-6897.4</v>
      </c>
      <c r="AJ256" s="27">
        <v>-7300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-6897.4</v>
      </c>
      <c r="AL256" s="241">
        <v>-6897.4</v>
      </c>
      <c r="AM256" s="27">
        <v>-7300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-6897.4</v>
      </c>
      <c r="AO256" s="241">
        <v>-20393.150000000001</v>
      </c>
      <c r="AP256" s="27">
        <v>-7300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-6897.4</v>
      </c>
      <c r="AR256" s="241">
        <f t="shared" ref="AR256:AR263" ca="1" si="264">SUMIFS($H256:$AO256,$H$5:$AO$5,"&lt;"&amp;MONTH(TODAY()),$H$6:$AO$6,"REAL 25")</f>
        <v>-39934.94</v>
      </c>
      <c r="AS256" s="27">
        <f t="shared" ref="AS256:AS263" ca="1" si="265">SUMIFS($I256:$AP256,$I$5:$AP$5,"&lt;"&amp;MONTH(TODAY()),$I$6:$AP$6,"ORÇADO ")</f>
        <v>-43800</v>
      </c>
      <c r="AT256" s="28">
        <f t="shared" ref="AT256:AT263" ca="1" si="266">SUMIFS($J256:$AQ256,$J$5:$AQ$5,"&lt;"&amp;MONTH(TODAY()),$J$6:$AQ$6,"REAL 26")</f>
        <v>-48524.4</v>
      </c>
      <c r="AU256" s="241">
        <f t="shared" ref="AU256:AW263" si="267">SUM(H256,K256,N256,Q256,T256,W256,Z256,AC256,AF256,AI256,AL256,AO256)</f>
        <v>-108370.88999999998</v>
      </c>
      <c r="AV256" s="27">
        <f t="shared" si="267"/>
        <v>-87600</v>
      </c>
      <c r="AW256" s="28">
        <f t="shared" si="267"/>
        <v>-89908.799999999988</v>
      </c>
      <c r="AX256" s="241">
        <f t="shared" ref="AX256:AZ263" si="268">SUM(H256,K256,N256)</f>
        <v>-20334.919999999998</v>
      </c>
      <c r="AY256" s="27">
        <f t="shared" si="268"/>
        <v>-21900</v>
      </c>
      <c r="AZ256" s="28">
        <f t="shared" si="268"/>
        <v>-25102.199999999997</v>
      </c>
      <c r="BA256" s="241">
        <f t="shared" ref="BA256:BC263" si="269">SUM(Q256,T256,W256)</f>
        <v>-19600.02</v>
      </c>
      <c r="BB256" s="27">
        <f t="shared" si="269"/>
        <v>-21900</v>
      </c>
      <c r="BC256" s="28">
        <f t="shared" si="269"/>
        <v>-23422.199999999997</v>
      </c>
      <c r="BD256" s="241">
        <f t="shared" ref="BD256:BF263" si="270">SUM(Z256,AC256,AF256)</f>
        <v>-34248</v>
      </c>
      <c r="BE256" s="27">
        <f t="shared" si="270"/>
        <v>-21900</v>
      </c>
      <c r="BF256" s="28">
        <f t="shared" si="270"/>
        <v>-20692.199999999997</v>
      </c>
      <c r="BG256" s="241">
        <f t="shared" ref="BG256:BI263" si="271">SUM(AI256,AL256,AO256)</f>
        <v>-34187.949999999997</v>
      </c>
      <c r="BH256" s="27">
        <f t="shared" si="271"/>
        <v>-21900</v>
      </c>
      <c r="BI256" s="28">
        <f t="shared" si="271"/>
        <v>-20692.199999999997</v>
      </c>
      <c r="BK256" s="432">
        <f t="shared" si="204"/>
        <v>-87600</v>
      </c>
      <c r="BL256" s="432">
        <f t="shared" si="205"/>
        <v>0</v>
      </c>
      <c r="BM256" s="432">
        <f t="shared" si="206"/>
        <v>-38897</v>
      </c>
      <c r="BN256" s="432">
        <f t="shared" ca="1" si="207"/>
        <v>9627.4000000000015</v>
      </c>
    </row>
    <row r="257" spans="1:66" s="29" customFormat="1" hidden="1" outlineLevel="1" x14ac:dyDescent="0.3">
      <c r="A257" s="22" t="s">
        <v>290</v>
      </c>
      <c r="B257" s="23"/>
      <c r="C257" s="24" t="s">
        <v>62</v>
      </c>
      <c r="D257" s="121"/>
      <c r="E257" s="114"/>
      <c r="F257" s="56"/>
      <c r="G257" s="33"/>
      <c r="H257" s="241">
        <v>-5200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-5100</v>
      </c>
      <c r="L257" s="27">
        <v>0</v>
      </c>
      <c r="M257" s="81">
        <f>SUMIFS(Aut_BlueMe_Sem_Pedido!$J:$J,Aut_BlueMe_Sem_Pedido!$Q:$Q,DRE!K$4,Aut_BlueMe_Sem_Pedido!$H:$H,DRE!$A257)+SUMIFS(Aut_Ajustes_Manuais!$G:$G,Aut_Ajustes_Manuais!$I:$I,DRE!K$4,Aut_Ajustes_Manuais!$F:$F,"Manutenção de Equipamentos")</f>
        <v>-5501</v>
      </c>
      <c r="N257" s="241">
        <v>0</v>
      </c>
      <c r="O257" s="27"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41">
        <v>-6190</v>
      </c>
      <c r="R257" s="27"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41">
        <v>0</v>
      </c>
      <c r="U257" s="27">
        <v>0</v>
      </c>
      <c r="V257" s="81">
        <f>SUMIFS(Aut_BlueMe_Sem_Pedido!$J:$J,Aut_BlueMe_Sem_Pedido!$Q:$Q,DRE!T$4,Aut_BlueMe_Sem_Pedido!$H:$H,DRE!$A257)+SUMIFS(Aut_Ajustes_Manuais!$G:$G,Aut_Ajustes_Manuais!$I:$I,DRE!T$4,Aut_Ajustes_Manuais!$F:$F,"Manutenção de Equipamentos")</f>
        <v>-5501</v>
      </c>
      <c r="W257" s="241">
        <v>-410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-5420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-250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-5501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-790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64"/>
        <v>-16900</v>
      </c>
      <c r="AS257" s="27">
        <f t="shared" ca="1" si="265"/>
        <v>0</v>
      </c>
      <c r="AT257" s="28">
        <f t="shared" ca="1" si="266"/>
        <v>-11002</v>
      </c>
      <c r="AU257" s="241">
        <f t="shared" si="267"/>
        <v>-28861</v>
      </c>
      <c r="AV257" s="27">
        <f t="shared" si="267"/>
        <v>0</v>
      </c>
      <c r="AW257" s="28">
        <f t="shared" si="267"/>
        <v>-11002</v>
      </c>
      <c r="AX257" s="241">
        <f t="shared" si="268"/>
        <v>-10300</v>
      </c>
      <c r="AY257" s="27">
        <f t="shared" si="268"/>
        <v>0</v>
      </c>
      <c r="AZ257" s="28">
        <f t="shared" si="268"/>
        <v>-5501</v>
      </c>
      <c r="BA257" s="241">
        <f t="shared" si="269"/>
        <v>-6600</v>
      </c>
      <c r="BB257" s="27">
        <f t="shared" si="269"/>
        <v>0</v>
      </c>
      <c r="BC257" s="28">
        <f t="shared" si="269"/>
        <v>-5501</v>
      </c>
      <c r="BD257" s="241">
        <f t="shared" si="270"/>
        <v>-5420</v>
      </c>
      <c r="BE257" s="27">
        <f t="shared" si="270"/>
        <v>0</v>
      </c>
      <c r="BF257" s="28">
        <f t="shared" si="270"/>
        <v>0</v>
      </c>
      <c r="BG257" s="241">
        <f t="shared" si="271"/>
        <v>-6541</v>
      </c>
      <c r="BH257" s="27">
        <f t="shared" si="271"/>
        <v>0</v>
      </c>
      <c r="BI257" s="28">
        <f t="shared" si="271"/>
        <v>0</v>
      </c>
      <c r="BK257" s="432">
        <f t="shared" si="204"/>
        <v>0</v>
      </c>
      <c r="BL257" s="432">
        <f t="shared" si="205"/>
        <v>0</v>
      </c>
      <c r="BM257" s="432">
        <f t="shared" si="206"/>
        <v>-11002</v>
      </c>
      <c r="BN257" s="432">
        <f t="shared" ca="1" si="207"/>
        <v>0</v>
      </c>
    </row>
    <row r="258" spans="1:66" s="29" customFormat="1" hidden="1" outlineLevel="1" x14ac:dyDescent="0.3">
      <c r="A258" s="22" t="s">
        <v>291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81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7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-3500</v>
      </c>
      <c r="R258" s="27"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-6300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-3000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-3000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-3900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64"/>
        <v>-3500</v>
      </c>
      <c r="AS258" s="27">
        <f t="shared" ca="1" si="265"/>
        <v>0</v>
      </c>
      <c r="AT258" s="28">
        <f t="shared" ca="1" si="266"/>
        <v>0</v>
      </c>
      <c r="AU258" s="241">
        <f t="shared" si="267"/>
        <v>-3500</v>
      </c>
      <c r="AV258" s="27">
        <f t="shared" si="267"/>
        <v>0</v>
      </c>
      <c r="AW258" s="28">
        <f t="shared" si="267"/>
        <v>-16200</v>
      </c>
      <c r="AX258" s="241">
        <f t="shared" si="268"/>
        <v>0</v>
      </c>
      <c r="AY258" s="27">
        <f t="shared" si="268"/>
        <v>0</v>
      </c>
      <c r="AZ258" s="28">
        <f t="shared" si="268"/>
        <v>0</v>
      </c>
      <c r="BA258" s="241">
        <f t="shared" si="269"/>
        <v>-3500</v>
      </c>
      <c r="BB258" s="27">
        <f t="shared" si="269"/>
        <v>0</v>
      </c>
      <c r="BC258" s="28">
        <f t="shared" si="269"/>
        <v>0</v>
      </c>
      <c r="BD258" s="241">
        <f t="shared" si="270"/>
        <v>0</v>
      </c>
      <c r="BE258" s="27">
        <f t="shared" si="270"/>
        <v>0</v>
      </c>
      <c r="BF258" s="28">
        <f t="shared" si="270"/>
        <v>-12300</v>
      </c>
      <c r="BG258" s="241">
        <f t="shared" si="271"/>
        <v>0</v>
      </c>
      <c r="BH258" s="27">
        <f t="shared" si="271"/>
        <v>0</v>
      </c>
      <c r="BI258" s="28">
        <f t="shared" si="271"/>
        <v>-3900</v>
      </c>
      <c r="BK258" s="432">
        <f t="shared" si="204"/>
        <v>0</v>
      </c>
      <c r="BL258" s="432">
        <f t="shared" si="205"/>
        <v>0</v>
      </c>
      <c r="BM258" s="432">
        <f t="shared" si="206"/>
        <v>0</v>
      </c>
      <c r="BN258" s="432">
        <f t="shared" ca="1" si="207"/>
        <v>0</v>
      </c>
    </row>
    <row r="259" spans="1:66" s="29" customFormat="1" hidden="1" outlineLevel="1" x14ac:dyDescent="0.3">
      <c r="A259" s="22" t="s">
        <v>292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0</v>
      </c>
      <c r="I259" s="27">
        <v>-1790.2387303938749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-3385.3300000000004</v>
      </c>
      <c r="K259" s="241">
        <v>-7375.72</v>
      </c>
      <c r="L259" s="27">
        <v>-1822.98918198</v>
      </c>
      <c r="M259" s="81">
        <f>SUMIFS(Aut_BlueMe_Sem_Pedido!$J:$J,Aut_BlueMe_Sem_Pedido!$Q:$Q,DRE!K$4,Aut_BlueMe_Sem_Pedido!$H:$H,DRE!$A259)+SUMIFS(Aut_Ajustes_Manuais!$G:$G,Aut_Ajustes_Manuais!$I:$I,DRE!K$4,Aut_Ajustes_Manuais!$F:$F,"Material de Manutenção")</f>
        <v>-102.80000000000001</v>
      </c>
      <c r="N259" s="241">
        <v>-411.59</v>
      </c>
      <c r="O259" s="27">
        <v>-2080.30154799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-1287.6100000000001</v>
      </c>
      <c r="Q259" s="241">
        <v>-775.4</v>
      </c>
      <c r="R259" s="27">
        <v>-1962.5586889799999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-473.90000000000003</v>
      </c>
      <c r="T259" s="241">
        <v>-1135.6099999999999</v>
      </c>
      <c r="U259" s="27">
        <v>-2242.5560880600001</v>
      </c>
      <c r="V259" s="81">
        <f>SUMIFS(Aut_BlueMe_Sem_Pedido!$J:$J,Aut_BlueMe_Sem_Pedido!$Q:$Q,DRE!T$4,Aut_BlueMe_Sem_Pedido!$H:$H,DRE!$A259)+SUMIFS(Aut_Ajustes_Manuais!$G:$G,Aut_Ajustes_Manuais!$I:$I,DRE!T$4,Aut_Ajustes_Manuais!$F:$F,"Material de Manutenção")</f>
        <v>-22342.28</v>
      </c>
      <c r="W259" s="241">
        <v>-3852.93</v>
      </c>
      <c r="X259" s="27">
        <v>-1996.4536059449999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-3315.9700000000003</v>
      </c>
      <c r="Z259" s="241">
        <v>-4005.02</v>
      </c>
      <c r="AA259" s="27">
        <v>-2638.074429315001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-2204.13</v>
      </c>
      <c r="AD259" s="27">
        <v>-2295.7059838800001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-3048.9</v>
      </c>
      <c r="AG259" s="27">
        <v>-2116.8531340049999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-3319.7</v>
      </c>
      <c r="AJ259" s="27">
        <v>-2214.4856540850001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-322.37</v>
      </c>
      <c r="AM259" s="27">
        <v>-2212.96794249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-1424.46</v>
      </c>
      <c r="AP259" s="27">
        <v>-2385.0959058899998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64"/>
        <v>-13551.250000000002</v>
      </c>
      <c r="AS259" s="27">
        <f t="shared" ca="1" si="265"/>
        <v>-11895.097843348874</v>
      </c>
      <c r="AT259" s="28">
        <f t="shared" ca="1" si="266"/>
        <v>-30907.89</v>
      </c>
      <c r="AU259" s="241">
        <f t="shared" si="267"/>
        <v>-27875.83</v>
      </c>
      <c r="AV259" s="27">
        <f t="shared" si="267"/>
        <v>-25758.280893013878</v>
      </c>
      <c r="AW259" s="28">
        <f t="shared" si="267"/>
        <v>-30907.89</v>
      </c>
      <c r="AX259" s="241">
        <f t="shared" si="268"/>
        <v>-7787.31</v>
      </c>
      <c r="AY259" s="27">
        <f t="shared" si="268"/>
        <v>-5693.5294603638749</v>
      </c>
      <c r="AZ259" s="28">
        <f t="shared" si="268"/>
        <v>-4775.7400000000007</v>
      </c>
      <c r="BA259" s="241">
        <f t="shared" si="269"/>
        <v>-5763.94</v>
      </c>
      <c r="BB259" s="27">
        <f t="shared" si="269"/>
        <v>-6201.5683829850004</v>
      </c>
      <c r="BC259" s="28">
        <f t="shared" si="269"/>
        <v>-26132.15</v>
      </c>
      <c r="BD259" s="241">
        <f t="shared" si="270"/>
        <v>-9258.0499999999993</v>
      </c>
      <c r="BE259" s="27">
        <f t="shared" si="270"/>
        <v>-7050.633547200001</v>
      </c>
      <c r="BF259" s="28">
        <f t="shared" si="270"/>
        <v>0</v>
      </c>
      <c r="BG259" s="241">
        <f t="shared" si="271"/>
        <v>-5066.53</v>
      </c>
      <c r="BH259" s="27">
        <f t="shared" si="271"/>
        <v>-6812.5495024649999</v>
      </c>
      <c r="BI259" s="28">
        <f t="shared" si="271"/>
        <v>0</v>
      </c>
      <c r="BK259" s="432">
        <f t="shared" si="204"/>
        <v>-25758.280893013878</v>
      </c>
      <c r="BL259" s="432">
        <f t="shared" si="205"/>
        <v>0</v>
      </c>
      <c r="BM259" s="432">
        <f t="shared" si="206"/>
        <v>-27591.919999999998</v>
      </c>
      <c r="BN259" s="432">
        <f t="shared" ca="1" si="207"/>
        <v>3315.9700000000012</v>
      </c>
    </row>
    <row r="260" spans="1:66" s="29" customFormat="1" hidden="1" outlineLevel="1" x14ac:dyDescent="0.3">
      <c r="A260" s="22" t="s">
        <v>293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-1450</v>
      </c>
      <c r="I260" s="27">
        <v>-3222.4297147089742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-2450</v>
      </c>
      <c r="K260" s="241">
        <v>-1450</v>
      </c>
      <c r="L260" s="27">
        <v>-3281.3805275640002</v>
      </c>
      <c r="M260" s="81">
        <f>SUMIFS(Aut_BlueMe_Sem_Pedido!$J:$J,Aut_BlueMe_Sem_Pedido!$Q:$Q,DRE!K$4,Aut_BlueMe_Sem_Pedido!$H:$H,DRE!$A260)+SUMIFS(Aut_Ajustes_Manuais!$G:$G,Aut_Ajustes_Manuais!$I:$I,DRE!K$4,Aut_Ajustes_Manuais!$F:$F,"Decoração/Paisagismo e Jardinagem")</f>
        <v>-2450</v>
      </c>
      <c r="N260" s="241">
        <v>-4400</v>
      </c>
      <c r="O260" s="27">
        <v>-3744.542786382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-3013</v>
      </c>
      <c r="Q260" s="241">
        <v>-2450</v>
      </c>
      <c r="R260" s="27">
        <v>-3532.6056401640012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-3013.5</v>
      </c>
      <c r="T260" s="241">
        <v>-2450</v>
      </c>
      <c r="U260" s="27">
        <v>-4036.6009585080001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-3113.5</v>
      </c>
      <c r="W260" s="241">
        <v>-2450</v>
      </c>
      <c r="X260" s="27">
        <v>-3593.6164907010011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-3013.5</v>
      </c>
      <c r="Z260" s="241">
        <v>-2450</v>
      </c>
      <c r="AA260" s="27">
        <v>-4748.5339727670007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-3113</v>
      </c>
      <c r="AC260" s="241">
        <v>-2450</v>
      </c>
      <c r="AD260" s="27">
        <v>-4132.2707709840006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-4000</v>
      </c>
      <c r="AF260" s="241">
        <v>-2450</v>
      </c>
      <c r="AG260" s="27">
        <v>-3810.3356412090011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-4000</v>
      </c>
      <c r="AI260" s="241">
        <v>-2450</v>
      </c>
      <c r="AJ260" s="27">
        <v>-3986.0741773529999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-4000</v>
      </c>
      <c r="AL260" s="241">
        <v>-3450</v>
      </c>
      <c r="AM260" s="27">
        <v>-3983.3422964820002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-4000</v>
      </c>
      <c r="AO260" s="241">
        <v>-2450</v>
      </c>
      <c r="AP260" s="27">
        <v>-4293.172630602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-4000</v>
      </c>
      <c r="AR260" s="241">
        <f t="shared" ca="1" si="264"/>
        <v>-14650</v>
      </c>
      <c r="AS260" s="27">
        <f t="shared" ca="1" si="265"/>
        <v>-21411.176118027979</v>
      </c>
      <c r="AT260" s="28">
        <f t="shared" ca="1" si="266"/>
        <v>-17053.5</v>
      </c>
      <c r="AU260" s="241">
        <f t="shared" si="267"/>
        <v>-30350</v>
      </c>
      <c r="AV260" s="27">
        <f t="shared" si="267"/>
        <v>-46364.905607424982</v>
      </c>
      <c r="AW260" s="28">
        <f t="shared" si="267"/>
        <v>-40166.5</v>
      </c>
      <c r="AX260" s="241">
        <f t="shared" si="268"/>
        <v>-7300</v>
      </c>
      <c r="AY260" s="27">
        <f t="shared" si="268"/>
        <v>-10248.353028654974</v>
      </c>
      <c r="AZ260" s="28">
        <f t="shared" si="268"/>
        <v>-7913</v>
      </c>
      <c r="BA260" s="241">
        <f t="shared" si="269"/>
        <v>-7350</v>
      </c>
      <c r="BB260" s="27">
        <f t="shared" si="269"/>
        <v>-11162.823089373001</v>
      </c>
      <c r="BC260" s="28">
        <f t="shared" si="269"/>
        <v>-9140.5</v>
      </c>
      <c r="BD260" s="241">
        <f t="shared" si="270"/>
        <v>-7350</v>
      </c>
      <c r="BE260" s="27">
        <f t="shared" si="270"/>
        <v>-12691.140384960003</v>
      </c>
      <c r="BF260" s="28">
        <f t="shared" si="270"/>
        <v>-11113</v>
      </c>
      <c r="BG260" s="241">
        <f t="shared" si="271"/>
        <v>-8350</v>
      </c>
      <c r="BH260" s="27">
        <f t="shared" si="271"/>
        <v>-12262.589104437</v>
      </c>
      <c r="BI260" s="28">
        <f t="shared" si="271"/>
        <v>-12000</v>
      </c>
      <c r="BK260" s="432">
        <f t="shared" si="204"/>
        <v>-46364.905607424982</v>
      </c>
      <c r="BL260" s="432">
        <f t="shared" si="205"/>
        <v>0</v>
      </c>
      <c r="BM260" s="432">
        <f t="shared" si="206"/>
        <v>-14040</v>
      </c>
      <c r="BN260" s="432">
        <f t="shared" ca="1" si="207"/>
        <v>3013.5</v>
      </c>
    </row>
    <row r="261" spans="1:66" s="29" customFormat="1" hidden="1" outlineLevel="1" x14ac:dyDescent="0.3">
      <c r="A261" s="22" t="s">
        <v>294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-139.57</v>
      </c>
      <c r="I261" s="27">
        <v>-238.69849738584989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-106.13</v>
      </c>
      <c r="K261" s="241">
        <v>-132.53</v>
      </c>
      <c r="L261" s="27">
        <v>-243.06522426399999</v>
      </c>
      <c r="M261" s="81">
        <f>SUMIFS(Aut_BlueMe_Sem_Pedido!$J:$J,Aut_BlueMe_Sem_Pedido!$Q:$Q,DRE!K$4,Aut_BlueMe_Sem_Pedido!$H:$H,DRE!$A261)+SUMIFS(Aut_Ajustes_Manuais!$G:$G,Aut_Ajustes_Manuais!$I:$I,DRE!K$4,Aut_Ajustes_Manuais!$F:$F,"Fretes e Carretos")</f>
        <v>-178.89</v>
      </c>
      <c r="N261" s="241">
        <v>-185.67</v>
      </c>
      <c r="O261" s="27">
        <v>-277.37353973199998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-340.91</v>
      </c>
      <c r="Q261" s="241">
        <v>-475.23</v>
      </c>
      <c r="R261" s="27">
        <v>-261.67449186400012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-286.22000000000003</v>
      </c>
      <c r="T261" s="241">
        <v>-302.24</v>
      </c>
      <c r="U261" s="27">
        <v>-299.007478408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-226.44</v>
      </c>
      <c r="W261" s="241">
        <v>-403.73</v>
      </c>
      <c r="X261" s="27">
        <v>-266.19381412600012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0</v>
      </c>
      <c r="Z261" s="241">
        <v>-366.26</v>
      </c>
      <c r="AA261" s="27">
        <v>-351.74325724200008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-296.01</v>
      </c>
      <c r="AD261" s="27">
        <v>-306.09413118399999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-273.64</v>
      </c>
      <c r="AG261" s="27">
        <v>-282.24708453400012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-338.43</v>
      </c>
      <c r="AJ261" s="27">
        <v>-295.26475387800002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-541.26</v>
      </c>
      <c r="AM261" s="27">
        <v>-295.062392332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-491.49</v>
      </c>
      <c r="AP261" s="27">
        <v>-318.012787452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64"/>
        <v>-1638.97</v>
      </c>
      <c r="AS261" s="27">
        <f t="shared" ca="1" si="265"/>
        <v>-1586.01304577985</v>
      </c>
      <c r="AT261" s="28">
        <f t="shared" ca="1" si="266"/>
        <v>-1138.5900000000001</v>
      </c>
      <c r="AU261" s="241">
        <f t="shared" si="267"/>
        <v>-3946.0599999999995</v>
      </c>
      <c r="AV261" s="27">
        <f t="shared" si="267"/>
        <v>-3434.4374524018499</v>
      </c>
      <c r="AW261" s="28">
        <f t="shared" si="267"/>
        <v>-1138.5900000000001</v>
      </c>
      <c r="AX261" s="241">
        <f t="shared" si="268"/>
        <v>-457.77</v>
      </c>
      <c r="AY261" s="27">
        <f t="shared" si="268"/>
        <v>-759.13726138184984</v>
      </c>
      <c r="AZ261" s="28">
        <f t="shared" si="268"/>
        <v>-625.93000000000006</v>
      </c>
      <c r="BA261" s="241">
        <f t="shared" si="269"/>
        <v>-1181.2</v>
      </c>
      <c r="BB261" s="27">
        <f t="shared" si="269"/>
        <v>-826.87578439800029</v>
      </c>
      <c r="BC261" s="28">
        <f t="shared" si="269"/>
        <v>-512.66000000000008</v>
      </c>
      <c r="BD261" s="241">
        <f t="shared" si="270"/>
        <v>-935.91</v>
      </c>
      <c r="BE261" s="27">
        <f t="shared" si="270"/>
        <v>-940.0844729600002</v>
      </c>
      <c r="BF261" s="28">
        <f t="shared" si="270"/>
        <v>0</v>
      </c>
      <c r="BG261" s="241">
        <f t="shared" si="271"/>
        <v>-1371.18</v>
      </c>
      <c r="BH261" s="27">
        <f t="shared" si="271"/>
        <v>-908.33993366200002</v>
      </c>
      <c r="BI261" s="28">
        <f t="shared" si="271"/>
        <v>0</v>
      </c>
      <c r="BK261" s="432">
        <f t="shared" si="204"/>
        <v>-3434.4374524018499</v>
      </c>
      <c r="BL261" s="432">
        <f t="shared" si="205"/>
        <v>0</v>
      </c>
      <c r="BM261" s="432">
        <f t="shared" si="206"/>
        <v>-1138.5900000000001</v>
      </c>
      <c r="BN261" s="432">
        <f t="shared" ca="1" si="207"/>
        <v>0</v>
      </c>
    </row>
    <row r="262" spans="1:66" s="29" customFormat="1" hidden="1" outlineLevel="1" x14ac:dyDescent="0.3">
      <c r="A262" s="22" t="s">
        <v>295</v>
      </c>
      <c r="B262" s="23"/>
      <c r="C262" s="24"/>
      <c r="D262" s="121">
        <v>-300</v>
      </c>
      <c r="E262" s="114"/>
      <c r="F262" s="56"/>
      <c r="G262" s="33"/>
      <c r="H262" s="241">
        <v>0</v>
      </c>
      <c r="I262" s="27">
        <v>-300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-133.65</v>
      </c>
      <c r="K262" s="241">
        <v>0</v>
      </c>
      <c r="L262" s="27">
        <v>-300</v>
      </c>
      <c r="M262" s="81">
        <f>SUMIFS(Aut_BlueMe_Sem_Pedido!$J:$J,Aut_BlueMe_Sem_Pedido!$Q:$Q,DRE!K$4,Aut_BlueMe_Sem_Pedido!$H:$H,DRE!$A262)+SUMIFS(Aut_Ajustes_Manuais!$G:$G,Aut_Ajustes_Manuais!$I:$I,DRE!K$4,Aut_Ajustes_Manuais!$F:$F,"Conduções/Taxi/Uber")</f>
        <v>-395.1</v>
      </c>
      <c r="N262" s="241">
        <v>-72.48</v>
      </c>
      <c r="O262" s="27">
        <v>-300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>
        <v>-300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-300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-20</v>
      </c>
      <c r="W262" s="241">
        <v>0</v>
      </c>
      <c r="X262" s="27">
        <v>-300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-300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-300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-300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-300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-22.94</v>
      </c>
      <c r="AM262" s="27">
        <v>-300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-300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64"/>
        <v>-72.48</v>
      </c>
      <c r="AS262" s="27">
        <f t="shared" ca="1" si="265"/>
        <v>-1800</v>
      </c>
      <c r="AT262" s="28">
        <f t="shared" ca="1" si="266"/>
        <v>-548.75</v>
      </c>
      <c r="AU262" s="241">
        <f t="shared" si="267"/>
        <v>-95.42</v>
      </c>
      <c r="AV262" s="27">
        <f t="shared" si="267"/>
        <v>-3600</v>
      </c>
      <c r="AW262" s="28">
        <f t="shared" si="267"/>
        <v>-548.75</v>
      </c>
      <c r="AX262" s="241">
        <f t="shared" si="268"/>
        <v>-72.48</v>
      </c>
      <c r="AY262" s="27">
        <f t="shared" si="268"/>
        <v>-900</v>
      </c>
      <c r="AZ262" s="28">
        <f t="shared" si="268"/>
        <v>-528.75</v>
      </c>
      <c r="BA262" s="241">
        <f t="shared" si="269"/>
        <v>0</v>
      </c>
      <c r="BB262" s="27">
        <f t="shared" si="269"/>
        <v>-900</v>
      </c>
      <c r="BC262" s="28">
        <f t="shared" si="269"/>
        <v>-20</v>
      </c>
      <c r="BD262" s="241">
        <f t="shared" si="270"/>
        <v>0</v>
      </c>
      <c r="BE262" s="27">
        <f t="shared" si="270"/>
        <v>-900</v>
      </c>
      <c r="BF262" s="28">
        <f t="shared" si="270"/>
        <v>0</v>
      </c>
      <c r="BG262" s="241">
        <f t="shared" si="271"/>
        <v>-22.94</v>
      </c>
      <c r="BH262" s="27">
        <f t="shared" si="271"/>
        <v>-900</v>
      </c>
      <c r="BI262" s="28">
        <f t="shared" si="271"/>
        <v>0</v>
      </c>
      <c r="BK262" s="432">
        <f t="shared" si="204"/>
        <v>-3600</v>
      </c>
      <c r="BL262" s="432">
        <f t="shared" si="205"/>
        <v>0</v>
      </c>
      <c r="BM262" s="432">
        <f t="shared" si="206"/>
        <v>-548.75</v>
      </c>
      <c r="BN262" s="432">
        <f t="shared" ca="1" si="207"/>
        <v>0</v>
      </c>
    </row>
    <row r="263" spans="1:66" s="29" customFormat="1" hidden="1" outlineLevel="1" x14ac:dyDescent="0.3">
      <c r="A263" s="22" t="s">
        <v>296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81">
        <f>SUMIFS(Aut_BlueMe_Sem_Pedido!$J:$J,Aut_BlueMe_Sem_Pedido!$Q:$Q,DRE!K$4,Aut_BlueMe_Sem_Pedido!$H:$H,DRE!$A263)+SUMIFS(Aut_Ajustes_Manuais!$G:$G,Aut_Ajustes_Manuais!$I:$I,DRE!K$4,Aut_Ajustes_Manuais!$F:$F,"Viagens e Estadias - Operação")</f>
        <v>-5400.79</v>
      </c>
      <c r="N263" s="241">
        <v>0</v>
      </c>
      <c r="O263" s="27"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64"/>
        <v>0</v>
      </c>
      <c r="AS263" s="27">
        <f t="shared" ca="1" si="265"/>
        <v>0</v>
      </c>
      <c r="AT263" s="28">
        <f t="shared" ca="1" si="266"/>
        <v>-5400.79</v>
      </c>
      <c r="AU263" s="241">
        <f t="shared" si="267"/>
        <v>0</v>
      </c>
      <c r="AV263" s="27">
        <f t="shared" si="267"/>
        <v>0</v>
      </c>
      <c r="AW263" s="28">
        <f t="shared" si="267"/>
        <v>-5400.79</v>
      </c>
      <c r="AX263" s="241">
        <f t="shared" si="268"/>
        <v>0</v>
      </c>
      <c r="AY263" s="27">
        <f t="shared" si="268"/>
        <v>0</v>
      </c>
      <c r="AZ263" s="28">
        <f t="shared" si="268"/>
        <v>-5400.79</v>
      </c>
      <c r="BA263" s="241">
        <f t="shared" si="269"/>
        <v>0</v>
      </c>
      <c r="BB263" s="27">
        <f t="shared" si="269"/>
        <v>0</v>
      </c>
      <c r="BC263" s="28">
        <f t="shared" si="269"/>
        <v>0</v>
      </c>
      <c r="BD263" s="241">
        <f t="shared" si="270"/>
        <v>0</v>
      </c>
      <c r="BE263" s="27">
        <f t="shared" si="270"/>
        <v>0</v>
      </c>
      <c r="BF263" s="28">
        <f t="shared" si="270"/>
        <v>0</v>
      </c>
      <c r="BG263" s="241">
        <f t="shared" si="271"/>
        <v>0</v>
      </c>
      <c r="BH263" s="27">
        <f t="shared" si="271"/>
        <v>0</v>
      </c>
      <c r="BI263" s="28">
        <f t="shared" si="271"/>
        <v>0</v>
      </c>
      <c r="BK263" s="432">
        <f t="shared" si="204"/>
        <v>0</v>
      </c>
      <c r="BL263" s="432">
        <f t="shared" si="205"/>
        <v>0</v>
      </c>
      <c r="BM263" s="432">
        <f t="shared" si="206"/>
        <v>-5400.79</v>
      </c>
      <c r="BN263" s="432">
        <f t="shared" ca="1" si="207"/>
        <v>0</v>
      </c>
    </row>
    <row r="264" spans="1:66" collapsed="1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-1.61672632599313E-2</v>
      </c>
      <c r="I264" s="50">
        <v>-1.076786580831701E-2</v>
      </c>
      <c r="J264" s="51">
        <f>IFERROR(J255/J8,0)</f>
        <v>-1.2844913383070528E-2</v>
      </c>
      <c r="K264" s="245">
        <v>-2.4455601149041838E-2</v>
      </c>
      <c r="L264" s="50">
        <v>-1.065346552392491E-2</v>
      </c>
      <c r="M264" s="50">
        <f>IFERROR(M255/M8,0)</f>
        <v>-2.8464263468738146E-2</v>
      </c>
      <c r="N264" s="245">
        <v>-1.3015792221153019E-2</v>
      </c>
      <c r="O264" s="50">
        <v>-9.8799747714530851E-3</v>
      </c>
      <c r="P264" s="51">
        <f>IFERROR(P255/P8,0)</f>
        <v>-6.5053831248740764E-3</v>
      </c>
      <c r="Q264" s="245">
        <v>-1.981839739706583E-2</v>
      </c>
      <c r="R264" s="50">
        <v>-1.0208743485742539E-2</v>
      </c>
      <c r="S264" s="51">
        <f>IFERROR(S255/S8,0)</f>
        <v>-9.9829191460280263E-3</v>
      </c>
      <c r="T264" s="245">
        <v>-7.7915840628143499E-3</v>
      </c>
      <c r="U264" s="50">
        <v>-9.4834848950698762E-3</v>
      </c>
      <c r="V264" s="51">
        <f>IFERROR(V255/V8,0)</f>
        <v>-2.499076602941994E-2</v>
      </c>
      <c r="W264" s="245">
        <v>-1.2349798851180999E-2</v>
      </c>
      <c r="X264" s="50">
        <v>-1.0110125176990489E-2</v>
      </c>
      <c r="Y264" s="51">
        <f>IFERROR(Y255/Y8,0)</f>
        <v>-1.6710871717571671E-2</v>
      </c>
      <c r="Z264" s="245">
        <v>-1.120577556078879E-2</v>
      </c>
      <c r="AA264" s="50">
        <v>-8.7213337248259939E-3</v>
      </c>
      <c r="AB264" s="51">
        <f>IFERROR(AB255/AB8,0)</f>
        <v>-4.8436419552450739E-2</v>
      </c>
      <c r="AC264" s="245">
        <v>-1.423410448820331E-2</v>
      </c>
      <c r="AD264" s="50">
        <v>-9.3657926929879426E-3</v>
      </c>
      <c r="AE264" s="51">
        <f>IFERROR(AE255/AE8,0)</f>
        <v>-13.897399999999999</v>
      </c>
      <c r="AF264" s="245">
        <v>-1.3442541156534231E-2</v>
      </c>
      <c r="AG264" s="50">
        <v>-9.7853523500856469E-3</v>
      </c>
      <c r="AH264" s="51">
        <f>IFERROR(AH255/AH8,0)</f>
        <v>0</v>
      </c>
      <c r="AI264" s="245">
        <v>-9.6152509089530609E-3</v>
      </c>
      <c r="AJ264" s="50">
        <v>-9.5479222631091511E-3</v>
      </c>
      <c r="AK264" s="51">
        <f>IFERROR(AK255/AK8,0)</f>
        <v>0</v>
      </c>
      <c r="AL264" s="245">
        <v>-1.2402456101285269E-2</v>
      </c>
      <c r="AM264" s="50">
        <v>-9.5514528435386575E-3</v>
      </c>
      <c r="AN264" s="51">
        <f>IFERROR(AN255/AN8,0)</f>
        <v>0</v>
      </c>
      <c r="AO264" s="245">
        <v>-1.836048661099686E-2</v>
      </c>
      <c r="AP264" s="50">
        <v>-9.1796820127222865E-3</v>
      </c>
      <c r="AQ264" s="51">
        <f t="shared" ref="AQ264:BI264" si="272">IFERROR(AQ255/AQ8,0)</f>
        <v>0</v>
      </c>
      <c r="AR264" s="245">
        <f t="shared" ca="1" si="272"/>
        <v>-1.4914290454403711E-2</v>
      </c>
      <c r="AS264" s="50">
        <f t="shared" ca="1" si="272"/>
        <v>-1.0150267959186715E-2</v>
      </c>
      <c r="AT264" s="51">
        <f t="shared" ca="1" si="272"/>
        <v>-1.586445904936502E-2</v>
      </c>
      <c r="AU264" s="245">
        <f t="shared" si="272"/>
        <v>-1.3882087370609296E-2</v>
      </c>
      <c r="AV264" s="50">
        <f t="shared" si="272"/>
        <v>-9.7109134327789202E-3</v>
      </c>
      <c r="AW264" s="51">
        <f t="shared" si="272"/>
        <v>-2.5830095880553489E-2</v>
      </c>
      <c r="AX264" s="245">
        <f t="shared" si="272"/>
        <v>-1.7769023516543005E-2</v>
      </c>
      <c r="AY264" s="50">
        <f t="shared" si="272"/>
        <v>-1.0406818834975217E-2</v>
      </c>
      <c r="AZ264" s="51">
        <f t="shared" si="272"/>
        <v>-1.356842181702405E-2</v>
      </c>
      <c r="BA264" s="245">
        <f t="shared" si="272"/>
        <v>-1.2759242422134543E-2</v>
      </c>
      <c r="BB264" s="50">
        <f t="shared" si="272"/>
        <v>-9.914733997585707E-3</v>
      </c>
      <c r="BC264" s="51">
        <f t="shared" si="272"/>
        <v>-1.8241628777262701E-2</v>
      </c>
      <c r="BD264" s="245">
        <f t="shared" si="272"/>
        <v>-1.2849197315616375E-2</v>
      </c>
      <c r="BE264" s="50">
        <f t="shared" si="272"/>
        <v>-9.2506279288308429E-3</v>
      </c>
      <c r="BF264" s="51">
        <f t="shared" si="272"/>
        <v>-0.1305898486209813</v>
      </c>
      <c r="BG264" s="245">
        <f t="shared" si="272"/>
        <v>-1.3482292849511322E-2</v>
      </c>
      <c r="BH264" s="50">
        <f t="shared" si="272"/>
        <v>-9.4201470077575726E-3</v>
      </c>
      <c r="BI264" s="51">
        <f t="shared" si="272"/>
        <v>0</v>
      </c>
      <c r="BK264" s="432">
        <f t="shared" ref="BK264:BK309" si="273">SUM(I264,L264,O264,R264,U264,X264,AA264,AD264,AG264,AJ264,AM264,AP264)</f>
        <v>-0.11725519554876759</v>
      </c>
      <c r="BL264" s="432">
        <f t="shared" ref="BL264:BL309" si="274">BK264-AV264</f>
        <v>-0.10754428211598867</v>
      </c>
      <c r="BM264" s="432">
        <f t="shared" ref="BM264:BM309" si="275">SUM(J264,M264,P264,S264,V264)</f>
        <v>-8.2788245152130721E-2</v>
      </c>
      <c r="BN264" s="432">
        <f t="shared" ref="BN264:BN309" ca="1" si="276">BM264-AT264</f>
        <v>-6.6923786102765698E-2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32">
        <f t="shared" si="273"/>
        <v>0</v>
      </c>
      <c r="BL265" s="432">
        <f t="shared" si="274"/>
        <v>0</v>
      </c>
      <c r="BM265" s="432">
        <f t="shared" si="275"/>
        <v>0</v>
      </c>
      <c r="BN265" s="432">
        <f t="shared" si="276"/>
        <v>0</v>
      </c>
    </row>
    <row r="266" spans="1:66" x14ac:dyDescent="0.3">
      <c r="A266" s="39" t="s">
        <v>297</v>
      </c>
      <c r="C266" s="40" t="s">
        <v>37</v>
      </c>
      <c r="D266" s="40" t="s">
        <v>38</v>
      </c>
      <c r="E266" s="40" t="s">
        <v>203</v>
      </c>
      <c r="F266" s="17"/>
      <c r="G266" s="47"/>
      <c r="H266" s="244">
        <f t="shared" ref="H266:AM266" si="277">SUM(H267:H277)</f>
        <v>-25980.924082483802</v>
      </c>
      <c r="I266" s="42">
        <f t="shared" si="277"/>
        <v>-26417.089500000002</v>
      </c>
      <c r="J266" s="43">
        <f t="shared" si="277"/>
        <v>-33057.83</v>
      </c>
      <c r="K266" s="244">
        <f t="shared" si="277"/>
        <v>-18700.131750953828</v>
      </c>
      <c r="L266" s="42">
        <f t="shared" si="277"/>
        <v>-26417.089500000002</v>
      </c>
      <c r="M266" s="43">
        <f t="shared" si="277"/>
        <v>-26936.5</v>
      </c>
      <c r="N266" s="244">
        <f t="shared" si="277"/>
        <v>-25070.155935788043</v>
      </c>
      <c r="O266" s="42">
        <f t="shared" si="277"/>
        <v>-29417.089500000002</v>
      </c>
      <c r="P266" s="43">
        <f t="shared" si="277"/>
        <v>-22319.949999999997</v>
      </c>
      <c r="Q266" s="244">
        <f t="shared" si="277"/>
        <v>-39859.916455327184</v>
      </c>
      <c r="R266" s="42">
        <f t="shared" si="277"/>
        <v>-46417.089500000002</v>
      </c>
      <c r="S266" s="43">
        <f t="shared" si="277"/>
        <v>-23038.329999999998</v>
      </c>
      <c r="T266" s="244">
        <f t="shared" si="277"/>
        <v>-37069.332885142838</v>
      </c>
      <c r="U266" s="42">
        <f t="shared" si="277"/>
        <v>-29417.089500000002</v>
      </c>
      <c r="V266" s="43">
        <f t="shared" si="277"/>
        <v>-35217.61</v>
      </c>
      <c r="W266" s="244">
        <f t="shared" si="277"/>
        <v>-30522.335646290259</v>
      </c>
      <c r="X266" s="42">
        <f t="shared" si="277"/>
        <v>-26417.089500000002</v>
      </c>
      <c r="Y266" s="43">
        <f t="shared" si="277"/>
        <v>-23588.410000000003</v>
      </c>
      <c r="Z266" s="244">
        <f t="shared" si="277"/>
        <v>-34289.703844154013</v>
      </c>
      <c r="AA266" s="42">
        <f t="shared" si="277"/>
        <v>-28417.089500000002</v>
      </c>
      <c r="AB266" s="43">
        <f t="shared" si="277"/>
        <v>-22785.29</v>
      </c>
      <c r="AC266" s="244">
        <f t="shared" si="277"/>
        <v>-28617.600004983375</v>
      </c>
      <c r="AD266" s="42">
        <f t="shared" si="277"/>
        <v>-29417.089500000002</v>
      </c>
      <c r="AE266" s="43">
        <f t="shared" si="277"/>
        <v>-22317</v>
      </c>
      <c r="AF266" s="244">
        <f t="shared" si="277"/>
        <v>-29495.048150735838</v>
      </c>
      <c r="AG266" s="42">
        <f t="shared" si="277"/>
        <v>-28417.089500000002</v>
      </c>
      <c r="AH266" s="43">
        <f t="shared" si="277"/>
        <v>-22317</v>
      </c>
      <c r="AI266" s="244">
        <f t="shared" si="277"/>
        <v>-28192.2853119221</v>
      </c>
      <c r="AJ266" s="42">
        <f t="shared" si="277"/>
        <v>-26417.089500000002</v>
      </c>
      <c r="AK266" s="43">
        <f t="shared" si="277"/>
        <v>-22317</v>
      </c>
      <c r="AL266" s="244">
        <f t="shared" si="277"/>
        <v>-29544.276587424079</v>
      </c>
      <c r="AM266" s="42">
        <f t="shared" si="277"/>
        <v>-31417.089500000002</v>
      </c>
      <c r="AN266" s="43">
        <f t="shared" ref="AN266:BI266" si="278">SUM(AN267:AN277)</f>
        <v>-22317</v>
      </c>
      <c r="AO266" s="244">
        <f t="shared" si="278"/>
        <v>-33888.380269564877</v>
      </c>
      <c r="AP266" s="42">
        <f t="shared" si="278"/>
        <v>-37779.089500000002</v>
      </c>
      <c r="AQ266" s="43">
        <f t="shared" si="278"/>
        <v>-22185.95</v>
      </c>
      <c r="AR266" s="244">
        <f t="shared" ca="1" si="278"/>
        <v>-177202.79675598594</v>
      </c>
      <c r="AS266" s="42">
        <f t="shared" ca="1" si="278"/>
        <v>-184502.53700000001</v>
      </c>
      <c r="AT266" s="43">
        <f t="shared" ca="1" si="278"/>
        <v>-164158.63</v>
      </c>
      <c r="AU266" s="244">
        <f t="shared" si="278"/>
        <v>-361230.09092477028</v>
      </c>
      <c r="AV266" s="42">
        <f t="shared" si="278"/>
        <v>-366367.07400000002</v>
      </c>
      <c r="AW266" s="43">
        <f t="shared" si="278"/>
        <v>-298397.87</v>
      </c>
      <c r="AX266" s="244">
        <f t="shared" si="278"/>
        <v>-69751.211769225672</v>
      </c>
      <c r="AY266" s="42">
        <f t="shared" si="278"/>
        <v>-82251.268500000006</v>
      </c>
      <c r="AZ266" s="43">
        <f t="shared" si="278"/>
        <v>-82314.28</v>
      </c>
      <c r="BA266" s="244">
        <f t="shared" si="278"/>
        <v>-107451.58498676028</v>
      </c>
      <c r="BB266" s="42">
        <f t="shared" si="278"/>
        <v>-102251.26850000001</v>
      </c>
      <c r="BC266" s="43">
        <f t="shared" si="278"/>
        <v>-81844.349999999991</v>
      </c>
      <c r="BD266" s="244">
        <f t="shared" si="278"/>
        <v>-92402.351999873223</v>
      </c>
      <c r="BE266" s="42">
        <f t="shared" si="278"/>
        <v>-86251.268500000006</v>
      </c>
      <c r="BF266" s="43">
        <f t="shared" si="278"/>
        <v>-67419.290000000008</v>
      </c>
      <c r="BG266" s="244">
        <f t="shared" si="278"/>
        <v>-91624.94216891106</v>
      </c>
      <c r="BH266" s="42">
        <f t="shared" si="278"/>
        <v>-95613.268500000006</v>
      </c>
      <c r="BI266" s="43">
        <f t="shared" si="278"/>
        <v>-66819.95</v>
      </c>
      <c r="BK266" s="432">
        <f t="shared" si="273"/>
        <v>-366367.07400000002</v>
      </c>
      <c r="BL266" s="432">
        <f t="shared" si="274"/>
        <v>0</v>
      </c>
      <c r="BM266" s="432">
        <f t="shared" si="275"/>
        <v>-140570.22</v>
      </c>
      <c r="BN266" s="432">
        <f t="shared" ca="1" si="276"/>
        <v>23588.410000000003</v>
      </c>
    </row>
    <row r="267" spans="1:66" s="29" customFormat="1" hidden="1" outlineLevel="1" x14ac:dyDescent="0.3">
      <c r="A267" s="22" t="s">
        <v>298</v>
      </c>
      <c r="B267" s="23"/>
      <c r="C267" s="24" t="s">
        <v>69</v>
      </c>
      <c r="D267" s="116"/>
      <c r="E267" s="115"/>
      <c r="F267" s="56"/>
      <c r="G267" s="33"/>
      <c r="H267" s="241">
        <v>-10000</v>
      </c>
      <c r="I267" s="27">
        <v>-13000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-11000</v>
      </c>
      <c r="K267" s="241">
        <v>-10000</v>
      </c>
      <c r="L267" s="27">
        <v>-13000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-11000</v>
      </c>
      <c r="N267" s="241">
        <v>-10000</v>
      </c>
      <c r="O267" s="27">
        <v>-13000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-11000</v>
      </c>
      <c r="Q267" s="241">
        <v>-10000</v>
      </c>
      <c r="R267" s="27">
        <v>-13000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-11000</v>
      </c>
      <c r="T267" s="241">
        <v>-10000</v>
      </c>
      <c r="U267" s="27">
        <v>-13000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-11000</v>
      </c>
      <c r="W267" s="241">
        <v>-10000</v>
      </c>
      <c r="X267" s="27">
        <v>-13000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1">
        <v>-11000</v>
      </c>
      <c r="AA267" s="27">
        <v>-13000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-11000</v>
      </c>
      <c r="AC267" s="241">
        <v>-11000</v>
      </c>
      <c r="AD267" s="27">
        <v>-13000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-11000</v>
      </c>
      <c r="AF267" s="241">
        <v>-11000</v>
      </c>
      <c r="AG267" s="27">
        <v>-13000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-11000</v>
      </c>
      <c r="AI267" s="241">
        <v>-11000</v>
      </c>
      <c r="AJ267" s="27">
        <v>-13000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-11000</v>
      </c>
      <c r="AL267" s="241">
        <v>-11000</v>
      </c>
      <c r="AM267" s="27">
        <v>-13000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-11000</v>
      </c>
      <c r="AO267" s="241">
        <v>-11000</v>
      </c>
      <c r="AP267" s="27">
        <v>-13000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-11000</v>
      </c>
      <c r="AR267" s="241">
        <f t="shared" ref="AR267:AR277" ca="1" si="279">SUMIFS($H267:$AO267,$H$5:$AO$5,"&lt;"&amp;MONTH(TODAY()),$H$6:$AO$6,"REAL 25")</f>
        <v>-60000</v>
      </c>
      <c r="AS267" s="27">
        <f t="shared" ref="AS267:AS277" ca="1" si="280">SUMIFS($I267:$AP267,$I$5:$AP$5,"&lt;"&amp;MONTH(TODAY()),$I$6:$AP$6,"ORÇADO ")</f>
        <v>-78000</v>
      </c>
      <c r="AT267" s="28">
        <f t="shared" ref="AT267:AT277" ca="1" si="281">SUMIFS($J267:$AQ267,$J$5:$AQ$5,"&lt;"&amp;MONTH(TODAY()),$J$6:$AQ$6,"REAL 26")</f>
        <v>-66000</v>
      </c>
      <c r="AU267" s="241">
        <f t="shared" ref="AU267:AU277" si="282">SUM(H267,K267,N267,Q267,T267,W267,Z267,AC267,AF267,AI267,AL267,AO267)</f>
        <v>-126000</v>
      </c>
      <c r="AV267" s="27">
        <f t="shared" ref="AV267:AV277" si="283">SUM(I267,L267,O267,R267,U267,X267,AA267,AD267,AG267,AJ267,AM267,AP267)</f>
        <v>-156000</v>
      </c>
      <c r="AW267" s="28">
        <f t="shared" ref="AW267:AW277" si="284">SUM(J267,M267,P267,S267,V267,Y267,AB267,AE267,AH267,AK267,AN267,AQ267)</f>
        <v>-132000</v>
      </c>
      <c r="AX267" s="241">
        <f t="shared" ref="AX267:AX277" si="285">SUM(H267,K267,N267)</f>
        <v>-30000</v>
      </c>
      <c r="AY267" s="27">
        <f t="shared" ref="AY267:AY277" si="286">SUM(I267,L267,O267)</f>
        <v>-39000</v>
      </c>
      <c r="AZ267" s="28">
        <f t="shared" ref="AZ267:AZ277" si="287">SUM(J267,M267,P267)</f>
        <v>-33000</v>
      </c>
      <c r="BA267" s="241">
        <f t="shared" ref="BA267:BA277" si="288">SUM(Q267,T267,W267)</f>
        <v>-30000</v>
      </c>
      <c r="BB267" s="27">
        <f t="shared" ref="BB267:BB277" si="289">SUM(R267,U267,X267)</f>
        <v>-39000</v>
      </c>
      <c r="BC267" s="28">
        <f t="shared" ref="BC267:BC277" si="290">SUM(S267,V267,Y267)</f>
        <v>-33000</v>
      </c>
      <c r="BD267" s="241">
        <f t="shared" ref="BD267:BD277" si="291">SUM(Z267,AC267,AF267)</f>
        <v>-33000</v>
      </c>
      <c r="BE267" s="27">
        <f t="shared" ref="BE267:BE277" si="292">SUM(AA267,AD267,AG267)</f>
        <v>-39000</v>
      </c>
      <c r="BF267" s="28">
        <f t="shared" ref="BF267:BF277" si="293">SUM(AB267,AE267,AH267)</f>
        <v>-33000</v>
      </c>
      <c r="BG267" s="241">
        <f t="shared" ref="BG267:BG277" si="294">SUM(AI267,AL267,AO267)</f>
        <v>-33000</v>
      </c>
      <c r="BH267" s="27">
        <f t="shared" ref="BH267:BH277" si="295">SUM(AJ267,AM267,AP267)</f>
        <v>-39000</v>
      </c>
      <c r="BI267" s="28">
        <f t="shared" ref="BI267:BI277" si="296">SUM(AK267,AN267,AQ267)</f>
        <v>-33000</v>
      </c>
      <c r="BK267" s="432">
        <f t="shared" si="273"/>
        <v>-156000</v>
      </c>
      <c r="BL267" s="432">
        <f t="shared" si="274"/>
        <v>0</v>
      </c>
      <c r="BM267" s="432">
        <f t="shared" si="275"/>
        <v>-55000</v>
      </c>
      <c r="BN267" s="432">
        <f t="shared" ca="1" si="276"/>
        <v>11000</v>
      </c>
    </row>
    <row r="268" spans="1:66" s="29" customFormat="1" hidden="1" outlineLevel="1" x14ac:dyDescent="0.3">
      <c r="A268" s="22" t="s">
        <v>299</v>
      </c>
      <c r="B268" s="23"/>
      <c r="C268" s="24" t="s">
        <v>69</v>
      </c>
      <c r="D268" s="116"/>
      <c r="E268" s="115"/>
      <c r="F268" s="56"/>
      <c r="G268" s="33"/>
      <c r="H268" s="241">
        <v>0</v>
      </c>
      <c r="I268" s="27"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1">
        <v>0</v>
      </c>
      <c r="U268" s="27"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1">
        <v>0</v>
      </c>
      <c r="X268" s="27"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0</v>
      </c>
      <c r="AA268" s="27"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0</v>
      </c>
      <c r="AD268" s="27"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0</v>
      </c>
      <c r="AG268" s="27"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0</v>
      </c>
      <c r="AJ268" s="27"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0</v>
      </c>
      <c r="AM268" s="27"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0</v>
      </c>
      <c r="AP268" s="27"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79"/>
        <v>0</v>
      </c>
      <c r="AS268" s="27">
        <f t="shared" ca="1" si="280"/>
        <v>0</v>
      </c>
      <c r="AT268" s="28">
        <f t="shared" ca="1" si="281"/>
        <v>0</v>
      </c>
      <c r="AU268" s="241">
        <f t="shared" si="282"/>
        <v>0</v>
      </c>
      <c r="AV268" s="27">
        <f t="shared" si="283"/>
        <v>0</v>
      </c>
      <c r="AW268" s="28">
        <f t="shared" si="284"/>
        <v>0</v>
      </c>
      <c r="AX268" s="241">
        <f t="shared" si="285"/>
        <v>0</v>
      </c>
      <c r="AY268" s="27">
        <f t="shared" si="286"/>
        <v>0</v>
      </c>
      <c r="AZ268" s="28">
        <f t="shared" si="287"/>
        <v>0</v>
      </c>
      <c r="BA268" s="241">
        <f t="shared" si="288"/>
        <v>0</v>
      </c>
      <c r="BB268" s="27">
        <f t="shared" si="289"/>
        <v>0</v>
      </c>
      <c r="BC268" s="28">
        <f t="shared" si="290"/>
        <v>0</v>
      </c>
      <c r="BD268" s="241">
        <f t="shared" si="291"/>
        <v>0</v>
      </c>
      <c r="BE268" s="27">
        <f t="shared" si="292"/>
        <v>0</v>
      </c>
      <c r="BF268" s="28">
        <f t="shared" si="293"/>
        <v>0</v>
      </c>
      <c r="BG268" s="241">
        <f t="shared" si="294"/>
        <v>0</v>
      </c>
      <c r="BH268" s="27">
        <f t="shared" si="295"/>
        <v>0</v>
      </c>
      <c r="BI268" s="28">
        <f t="shared" si="296"/>
        <v>0</v>
      </c>
      <c r="BK268" s="432">
        <f t="shared" si="273"/>
        <v>0</v>
      </c>
      <c r="BL268" s="432">
        <f t="shared" si="274"/>
        <v>0</v>
      </c>
      <c r="BM268" s="432">
        <f t="shared" si="275"/>
        <v>0</v>
      </c>
      <c r="BN268" s="432">
        <f t="shared" ca="1" si="276"/>
        <v>0</v>
      </c>
    </row>
    <row r="269" spans="1:66" s="29" customFormat="1" hidden="1" outlineLevel="1" x14ac:dyDescent="0.3">
      <c r="A269" s="22" t="s">
        <v>300</v>
      </c>
      <c r="B269" s="23"/>
      <c r="C269" s="24" t="s">
        <v>69</v>
      </c>
      <c r="D269" s="116"/>
      <c r="E269" s="115"/>
      <c r="F269" s="56"/>
      <c r="G269" s="33"/>
      <c r="H269" s="241">
        <v>-9800</v>
      </c>
      <c r="I269" s="81">
        <v>0</v>
      </c>
      <c r="J269" s="81">
        <f>SUMIFS(Aut_BlueMe_Sem_Pedido!$J:$J,Aut_BlueMe_Sem_Pedido!$Q:$Q,DRE!H$4,Aut_BlueMe_Sem_Pedido!$H:$H,DRE!$A269)+SUMIFS(Aut_Ajustes_Manuais!$G:$G,Aut_Ajustes_Manuais!$I:$I,DRE!H$4,Aut_Ajustes_Manuais!$F:$F,"Assessoria de Relações Públicas")</f>
        <v>-7021.68</v>
      </c>
      <c r="K269" s="241">
        <v>-7000</v>
      </c>
      <c r="L269" s="81">
        <v>0</v>
      </c>
      <c r="M269" s="81">
        <f>SUMIFS(Aut_BlueMe_Sem_Pedido!$J:$J,Aut_BlueMe_Sem_Pedido!$Q:$Q,DRE!K$4,Aut_BlueMe_Sem_Pedido!$H:$H,DRE!$A269)+SUMIFS(Aut_Ajustes_Manuais!$G:$G,Aut_Ajustes_Manuais!$I:$I,DRE!K$4,Aut_Ajustes_Manuais!$F:$F,"Assessoria de Relações Públicas")</f>
        <v>-4291.68</v>
      </c>
      <c r="N269" s="241">
        <v>-7063.2</v>
      </c>
      <c r="O269" s="27">
        <v>-3000</v>
      </c>
      <c r="P269" s="81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-7022.36</v>
      </c>
      <c r="R269" s="27">
        <v>-3000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-7000</v>
      </c>
      <c r="U269" s="27">
        <v>-3000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-7060.49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-7054.92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-7000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-7000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-7134.48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-7085.2</v>
      </c>
      <c r="AM269" s="27">
        <v>-3000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-7000</v>
      </c>
      <c r="AP269" s="27">
        <v>-3000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79"/>
        <v>-44946.049999999996</v>
      </c>
      <c r="AS269" s="27">
        <f t="shared" ca="1" si="280"/>
        <v>-9000</v>
      </c>
      <c r="AT269" s="28">
        <f t="shared" ca="1" si="281"/>
        <v>-11313.36</v>
      </c>
      <c r="AU269" s="241">
        <f t="shared" si="282"/>
        <v>-87220.65</v>
      </c>
      <c r="AV269" s="27">
        <f t="shared" si="283"/>
        <v>-15000</v>
      </c>
      <c r="AW269" s="28">
        <f t="shared" si="284"/>
        <v>-11313.36</v>
      </c>
      <c r="AX269" s="241">
        <f t="shared" si="285"/>
        <v>-23863.200000000001</v>
      </c>
      <c r="AY269" s="27">
        <f t="shared" si="286"/>
        <v>-3000</v>
      </c>
      <c r="AZ269" s="28">
        <f t="shared" si="287"/>
        <v>-11313.36</v>
      </c>
      <c r="BA269" s="241">
        <f t="shared" si="288"/>
        <v>-21082.85</v>
      </c>
      <c r="BB269" s="27">
        <f t="shared" si="289"/>
        <v>-6000</v>
      </c>
      <c r="BC269" s="28">
        <f t="shared" si="290"/>
        <v>0</v>
      </c>
      <c r="BD269" s="241">
        <f t="shared" si="291"/>
        <v>-21054.92</v>
      </c>
      <c r="BE269" s="27">
        <f t="shared" si="292"/>
        <v>0</v>
      </c>
      <c r="BF269" s="28">
        <f t="shared" si="293"/>
        <v>0</v>
      </c>
      <c r="BG269" s="241">
        <f t="shared" si="294"/>
        <v>-21219.68</v>
      </c>
      <c r="BH269" s="27">
        <f t="shared" si="295"/>
        <v>-6000</v>
      </c>
      <c r="BI269" s="28">
        <f t="shared" si="296"/>
        <v>0</v>
      </c>
      <c r="BK269" s="432">
        <f t="shared" si="273"/>
        <v>-15000</v>
      </c>
      <c r="BL269" s="432">
        <f t="shared" si="274"/>
        <v>0</v>
      </c>
      <c r="BM269" s="432">
        <f t="shared" si="275"/>
        <v>-11313.36</v>
      </c>
      <c r="BN269" s="432">
        <f t="shared" ca="1" si="276"/>
        <v>0</v>
      </c>
    </row>
    <row r="270" spans="1:66" s="29" customFormat="1" hidden="1" outlineLevel="1" x14ac:dyDescent="0.3">
      <c r="A270" s="22" t="s">
        <v>301</v>
      </c>
      <c r="B270" s="23"/>
      <c r="C270" s="24" t="s">
        <v>62</v>
      </c>
      <c r="D270" s="121"/>
      <c r="E270" s="114"/>
      <c r="F270" s="56"/>
      <c r="G270" s="33"/>
      <c r="H270" s="241">
        <v>-342.09052620283268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-854.42396630865846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-931.38725699405063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-2769.9895729960249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-557.99036857223598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-744.62142846845734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79"/>
        <v>-6200.5031195422598</v>
      </c>
      <c r="AS270" s="27">
        <f t="shared" ca="1" si="280"/>
        <v>0</v>
      </c>
      <c r="AT270" s="28">
        <f t="shared" ca="1" si="281"/>
        <v>0</v>
      </c>
      <c r="AU270" s="241">
        <f t="shared" si="282"/>
        <v>-6200.5031195422598</v>
      </c>
      <c r="AV270" s="27">
        <f t="shared" si="283"/>
        <v>0</v>
      </c>
      <c r="AW270" s="28">
        <f t="shared" si="284"/>
        <v>0</v>
      </c>
      <c r="AX270" s="241">
        <f t="shared" si="285"/>
        <v>-2127.9017495055418</v>
      </c>
      <c r="AY270" s="27">
        <f t="shared" si="286"/>
        <v>0</v>
      </c>
      <c r="AZ270" s="28">
        <f t="shared" si="287"/>
        <v>0</v>
      </c>
      <c r="BA270" s="241">
        <f t="shared" si="288"/>
        <v>-4072.6013700367184</v>
      </c>
      <c r="BB270" s="27">
        <f t="shared" si="289"/>
        <v>0</v>
      </c>
      <c r="BC270" s="28">
        <f t="shared" si="290"/>
        <v>0</v>
      </c>
      <c r="BD270" s="241">
        <f t="shared" si="291"/>
        <v>0</v>
      </c>
      <c r="BE270" s="27">
        <f t="shared" si="292"/>
        <v>0</v>
      </c>
      <c r="BF270" s="28">
        <f t="shared" si="293"/>
        <v>0</v>
      </c>
      <c r="BG270" s="241">
        <f t="shared" si="294"/>
        <v>0</v>
      </c>
      <c r="BH270" s="27">
        <f t="shared" si="295"/>
        <v>0</v>
      </c>
      <c r="BI270" s="28">
        <f t="shared" si="296"/>
        <v>0</v>
      </c>
      <c r="BK270" s="432">
        <f t="shared" si="273"/>
        <v>0</v>
      </c>
      <c r="BL270" s="432">
        <f t="shared" si="274"/>
        <v>0</v>
      </c>
      <c r="BM270" s="432">
        <f t="shared" si="275"/>
        <v>0</v>
      </c>
      <c r="BN270" s="432">
        <f t="shared" ca="1" si="276"/>
        <v>0</v>
      </c>
    </row>
    <row r="271" spans="1:66" s="29" customFormat="1" hidden="1" outlineLevel="1" x14ac:dyDescent="0.3">
      <c r="A271" s="22" t="s">
        <v>302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-396</v>
      </c>
      <c r="I271" s="27">
        <v>-11000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-6000</v>
      </c>
      <c r="K271" s="241">
        <v>-396</v>
      </c>
      <c r="L271" s="27">
        <v>-11000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-6000</v>
      </c>
      <c r="N271" s="241">
        <v>0</v>
      </c>
      <c r="O271" s="27">
        <v>-11000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-6000</v>
      </c>
      <c r="Q271" s="241">
        <v>0</v>
      </c>
      <c r="R271" s="27">
        <v>-11000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-6000</v>
      </c>
      <c r="T271" s="241">
        <v>-4000</v>
      </c>
      <c r="U271" s="27">
        <v>-11000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-6000</v>
      </c>
      <c r="W271" s="241">
        <v>-6000</v>
      </c>
      <c r="X271" s="27">
        <v>-11000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-6000</v>
      </c>
      <c r="Z271" s="241">
        <v>-6000</v>
      </c>
      <c r="AA271" s="27">
        <v>-11000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-6000</v>
      </c>
      <c r="AC271" s="241">
        <v>-6000</v>
      </c>
      <c r="AD271" s="27">
        <v>-11000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-6000</v>
      </c>
      <c r="AF271" s="241">
        <v>-6000</v>
      </c>
      <c r="AG271" s="27">
        <v>-11000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-6000</v>
      </c>
      <c r="AI271" s="241">
        <v>-6000</v>
      </c>
      <c r="AJ271" s="27">
        <v>-11000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-6000</v>
      </c>
      <c r="AL271" s="241">
        <v>-6000</v>
      </c>
      <c r="AM271" s="27">
        <v>-11000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-6000</v>
      </c>
      <c r="AO271" s="241">
        <v>-6000</v>
      </c>
      <c r="AP271" s="27">
        <v>-11000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-6000</v>
      </c>
      <c r="AR271" s="241">
        <f t="shared" ca="1" si="279"/>
        <v>-10792</v>
      </c>
      <c r="AS271" s="27">
        <f t="shared" ca="1" si="280"/>
        <v>-66000</v>
      </c>
      <c r="AT271" s="28">
        <f t="shared" ca="1" si="281"/>
        <v>-36000</v>
      </c>
      <c r="AU271" s="241">
        <f t="shared" si="282"/>
        <v>-46792</v>
      </c>
      <c r="AV271" s="27">
        <f t="shared" si="283"/>
        <v>-132000</v>
      </c>
      <c r="AW271" s="28">
        <f t="shared" si="284"/>
        <v>-72000</v>
      </c>
      <c r="AX271" s="241">
        <f t="shared" si="285"/>
        <v>-792</v>
      </c>
      <c r="AY271" s="27">
        <f t="shared" si="286"/>
        <v>-33000</v>
      </c>
      <c r="AZ271" s="28">
        <f t="shared" si="287"/>
        <v>-18000</v>
      </c>
      <c r="BA271" s="241">
        <f t="shared" si="288"/>
        <v>-10000</v>
      </c>
      <c r="BB271" s="27">
        <f t="shared" si="289"/>
        <v>-33000</v>
      </c>
      <c r="BC271" s="28">
        <f t="shared" si="290"/>
        <v>-18000</v>
      </c>
      <c r="BD271" s="241">
        <f t="shared" si="291"/>
        <v>-18000</v>
      </c>
      <c r="BE271" s="27">
        <f t="shared" si="292"/>
        <v>-33000</v>
      </c>
      <c r="BF271" s="28">
        <f t="shared" si="293"/>
        <v>-18000</v>
      </c>
      <c r="BG271" s="241">
        <f t="shared" si="294"/>
        <v>-18000</v>
      </c>
      <c r="BH271" s="27">
        <f t="shared" si="295"/>
        <v>-33000</v>
      </c>
      <c r="BI271" s="28">
        <f t="shared" si="296"/>
        <v>-18000</v>
      </c>
      <c r="BK271" s="432">
        <f t="shared" si="273"/>
        <v>-132000</v>
      </c>
      <c r="BL271" s="432">
        <f t="shared" si="274"/>
        <v>0</v>
      </c>
      <c r="BM271" s="432">
        <f t="shared" si="275"/>
        <v>-30000</v>
      </c>
      <c r="BN271" s="432">
        <f t="shared" ca="1" si="276"/>
        <v>6000</v>
      </c>
    </row>
    <row r="272" spans="1:66" s="29" customFormat="1" hidden="1" outlineLevel="1" x14ac:dyDescent="0.3">
      <c r="A272" s="22" t="s">
        <v>303</v>
      </c>
      <c r="B272" s="23"/>
      <c r="C272" s="24" t="s">
        <v>62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79"/>
        <v>0</v>
      </c>
      <c r="AS272" s="27">
        <f t="shared" ca="1" si="280"/>
        <v>0</v>
      </c>
      <c r="AT272" s="28">
        <f t="shared" ca="1" si="281"/>
        <v>0</v>
      </c>
      <c r="AU272" s="241">
        <f t="shared" si="282"/>
        <v>0</v>
      </c>
      <c r="AV272" s="27">
        <f t="shared" si="283"/>
        <v>0</v>
      </c>
      <c r="AW272" s="28">
        <f t="shared" si="284"/>
        <v>0</v>
      </c>
      <c r="AX272" s="241">
        <f t="shared" si="285"/>
        <v>0</v>
      </c>
      <c r="AY272" s="27">
        <f t="shared" si="286"/>
        <v>0</v>
      </c>
      <c r="AZ272" s="28">
        <f t="shared" si="287"/>
        <v>0</v>
      </c>
      <c r="BA272" s="241">
        <f t="shared" si="288"/>
        <v>0</v>
      </c>
      <c r="BB272" s="27">
        <f t="shared" si="289"/>
        <v>0</v>
      </c>
      <c r="BC272" s="28">
        <f t="shared" si="290"/>
        <v>0</v>
      </c>
      <c r="BD272" s="241">
        <f t="shared" si="291"/>
        <v>0</v>
      </c>
      <c r="BE272" s="27">
        <f t="shared" si="292"/>
        <v>0</v>
      </c>
      <c r="BF272" s="28">
        <f t="shared" si="293"/>
        <v>0</v>
      </c>
      <c r="BG272" s="241">
        <f t="shared" si="294"/>
        <v>0</v>
      </c>
      <c r="BH272" s="27">
        <f t="shared" si="295"/>
        <v>0</v>
      </c>
      <c r="BI272" s="28">
        <f t="shared" si="296"/>
        <v>0</v>
      </c>
      <c r="BK272" s="432">
        <f t="shared" si="273"/>
        <v>0</v>
      </c>
      <c r="BL272" s="432">
        <f t="shared" si="274"/>
        <v>0</v>
      </c>
      <c r="BM272" s="432">
        <f t="shared" si="275"/>
        <v>0</v>
      </c>
      <c r="BN272" s="432">
        <f t="shared" ca="1" si="276"/>
        <v>0</v>
      </c>
    </row>
    <row r="273" spans="1:66" s="29" customFormat="1" hidden="1" outlineLevel="1" x14ac:dyDescent="0.3">
      <c r="A273" s="22" t="s">
        <v>304</v>
      </c>
      <c r="B273" s="23"/>
      <c r="C273" s="24" t="s">
        <v>62</v>
      </c>
      <c r="D273" s="121"/>
      <c r="E273" s="114"/>
      <c r="F273" s="56"/>
      <c r="G273" s="33"/>
      <c r="H273" s="241">
        <v>-1500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-5200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-5600</v>
      </c>
      <c r="R273" s="27">
        <v>-7000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-1900</v>
      </c>
      <c r="U273" s="27">
        <v>0</v>
      </c>
      <c r="V273" s="81">
        <f>SUMIFS(Aut_BlueMe_Sem_Pedido!$J:$J,Aut_BlueMe_Sem_Pedido!$Q:$Q,DRE!T$4,Aut_BlueMe_Sem_Pedido!$H:$H,DRE!$A273)+SUMIFS(Aut_Ajustes_Manuais!$G:$G,Aut_Ajustes_Manuais!$I:$I,DRE!T$4,Aut_Ajustes_Manuais!$F:$F,"Sessão de Fotos/Captação de Vídeo")</f>
        <v>-4900</v>
      </c>
      <c r="W273" s="241">
        <v>-1800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-1800</v>
      </c>
      <c r="AA273" s="27">
        <v>-2000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-1800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-1800</v>
      </c>
      <c r="AG273" s="27">
        <v>-2000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-1800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-1800</v>
      </c>
      <c r="AM273" s="27">
        <v>-2000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-1800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79"/>
        <v>-16000</v>
      </c>
      <c r="AS273" s="27">
        <f t="shared" ca="1" si="280"/>
        <v>-7000</v>
      </c>
      <c r="AT273" s="28">
        <f t="shared" ca="1" si="281"/>
        <v>-4900</v>
      </c>
      <c r="AU273" s="241">
        <f t="shared" si="282"/>
        <v>-26800</v>
      </c>
      <c r="AV273" s="27">
        <f t="shared" si="283"/>
        <v>-15000</v>
      </c>
      <c r="AW273" s="28">
        <f t="shared" si="284"/>
        <v>-4900</v>
      </c>
      <c r="AX273" s="241">
        <f t="shared" si="285"/>
        <v>-6700</v>
      </c>
      <c r="AY273" s="27">
        <f t="shared" si="286"/>
        <v>0</v>
      </c>
      <c r="AZ273" s="28">
        <f t="shared" si="287"/>
        <v>0</v>
      </c>
      <c r="BA273" s="241">
        <f t="shared" si="288"/>
        <v>-9300</v>
      </c>
      <c r="BB273" s="27">
        <f t="shared" si="289"/>
        <v>-7000</v>
      </c>
      <c r="BC273" s="28">
        <f t="shared" si="290"/>
        <v>-4900</v>
      </c>
      <c r="BD273" s="241">
        <f t="shared" si="291"/>
        <v>-5400</v>
      </c>
      <c r="BE273" s="27">
        <f t="shared" si="292"/>
        <v>-4000</v>
      </c>
      <c r="BF273" s="28">
        <f t="shared" si="293"/>
        <v>0</v>
      </c>
      <c r="BG273" s="241">
        <f t="shared" si="294"/>
        <v>-5400</v>
      </c>
      <c r="BH273" s="27">
        <f t="shared" si="295"/>
        <v>-4000</v>
      </c>
      <c r="BI273" s="28">
        <f t="shared" si="296"/>
        <v>0</v>
      </c>
      <c r="BK273" s="432">
        <f t="shared" si="273"/>
        <v>-15000</v>
      </c>
      <c r="BL273" s="432">
        <f t="shared" si="274"/>
        <v>0</v>
      </c>
      <c r="BM273" s="432">
        <f t="shared" si="275"/>
        <v>-4900</v>
      </c>
      <c r="BN273" s="432">
        <f t="shared" ca="1" si="276"/>
        <v>0</v>
      </c>
    </row>
    <row r="274" spans="1:66" s="29" customFormat="1" hidden="1" outlineLevel="1" x14ac:dyDescent="0.3">
      <c r="A274" s="22" t="s">
        <v>305</v>
      </c>
      <c r="B274" s="23"/>
      <c r="C274" s="24" t="s">
        <v>62</v>
      </c>
      <c r="D274" s="121"/>
      <c r="E274" s="114"/>
      <c r="F274" s="56"/>
      <c r="G274" s="33"/>
      <c r="H274" s="241">
        <v>-3772.5952597307269</v>
      </c>
      <c r="I274" s="27">
        <v>0</v>
      </c>
      <c r="J274" s="28">
        <f>SUMIFS(Aut_BlueMe_Sem_Pedido!$J:$J,Aut_BlueMe_Sem_Pedido!$Q:$Q,DRE!H$4,Aut_BlueMe_Sem_Pedido!$H:$H,DRE!$A274)-SUMIFS(Aut_Descontos!$G:$G,Aut_Descontos!$H:$H,$A274,Aut_Descontos!$L:$L,DRE!H$4)+SUMIFS(Aut_Ajustes_Manuais!$G:$G,Aut_Ajustes_Manuais!$I:$I,DRE!H$4,Aut_Ajustes_Manuais!$F:$F,"Produção Gráfica e Material Institucional")</f>
        <v>-4700</v>
      </c>
      <c r="K274" s="241">
        <v>-126</v>
      </c>
      <c r="L274" s="27">
        <v>0</v>
      </c>
      <c r="M274" s="28">
        <f>SUMIFS(Aut_BlueMe_Sem_Pedido!$J:$J,Aut_BlueMe_Sem_Pedido!$Q:$Q,DRE!K$4,Aut_BlueMe_Sem_Pedido!$H:$H,DRE!$A274)-SUMIFS(Aut_Descontos!$G:$G,Aut_Descontos!$H:$H,$A274,Aut_Descontos!$L:$L,DRE!K$4)+SUMIFS(Aut_Ajustes_Manuais!$G:$G,Aut_Ajustes_Manuais!$I:$I,DRE!K$4,Aut_Ajustes_Manuais!$F:$F,"Produção Gráfica e Material Institucional")</f>
        <v>-1800</v>
      </c>
      <c r="N274" s="241">
        <v>-314.10000000000002</v>
      </c>
      <c r="O274" s="27">
        <v>0</v>
      </c>
      <c r="P274" s="28">
        <f>SUMIFS(Aut_BlueMe_Sem_Pedido!$J:$J,Aut_BlueMe_Sem_Pedido!$Q:$Q,DRE!N$4,Aut_BlueMe_Sem_Pedido!$H:$H,DRE!$A274)-SUMIFS(Aut_Descontos!$G:$G,Aut_Descontos!$H:$H,$A274,Aut_Descontos!$L:$L,DRE!N$4)+SUMIFS(Aut_Ajustes_Manuais!$G:$G,Aut_Ajustes_Manuais!$I:$I,DRE!N$4,Aut_Ajustes_Manuais!$F:$F,"Produção Gráfica e Material Institucional")</f>
        <v>-1800</v>
      </c>
      <c r="Q274" s="241">
        <v>-13665.67</v>
      </c>
      <c r="R274" s="27">
        <v>-5000</v>
      </c>
      <c r="S274" s="28">
        <f>SUMIFS(Aut_BlueMe_Sem_Pedido!$J:$J,Aut_BlueMe_Sem_Pedido!$Q:$Q,DRE!Q$4,Aut_BlueMe_Sem_Pedido!$H:$H,DRE!$A274)-SUMIFS(Aut_Descontos!$G:$G,Aut_Descontos!$H:$H,$A274,Aut_Descontos!$L:$L,DRE!Q$4)+SUMIFS(Aut_Ajustes_Manuais!$G:$G,Aut_Ajustes_Manuais!$I:$I,DRE!Q$4,Aut_Ajustes_Manuais!$F:$F,"Produção Gráfica e Material Institucional")</f>
        <v>-2200</v>
      </c>
      <c r="T274" s="241">
        <v>-8497.8559996191052</v>
      </c>
      <c r="U274" s="27">
        <v>0</v>
      </c>
      <c r="V274" s="81">
        <f>SUMIFS(Aut_BlueMe_Sem_Pedido!$J:$J,Aut_BlueMe_Sem_Pedido!$Q:$Q,DRE!T$4,Aut_BlueMe_Sem_Pedido!$H:$H,DRE!$A274)-SUMIFS(Aut_Descontos!$G:$G,Aut_Descontos!$H:$H,$A274,Aut_Descontos!$L:$L,DRE!T$4)+SUMIFS(Aut_Ajustes_Manuais!$G:$G,Aut_Ajustes_Manuais!$I:$I,DRE!T$4,Aut_Ajustes_Manuais!$F:$F,"Produção Gráfica e Material Institucional")</f>
        <v>-7520</v>
      </c>
      <c r="W274" s="241">
        <v>-2619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-2200</v>
      </c>
      <c r="Z274" s="241">
        <v>-4640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-2200</v>
      </c>
      <c r="AC274" s="241">
        <v>0</v>
      </c>
      <c r="AD274" s="27">
        <v>-3000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-2200</v>
      </c>
      <c r="AF274" s="241">
        <v>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-2200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-2200</v>
      </c>
      <c r="AL274" s="241">
        <v>-1184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-2200</v>
      </c>
      <c r="AO274" s="241">
        <v>-5327</v>
      </c>
      <c r="AP274" s="27">
        <v>-3000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-2200</v>
      </c>
      <c r="AR274" s="241">
        <f t="shared" ca="1" si="279"/>
        <v>-28995.221259349833</v>
      </c>
      <c r="AS274" s="27">
        <f t="shared" ca="1" si="280"/>
        <v>-5000</v>
      </c>
      <c r="AT274" s="28">
        <f t="shared" ca="1" si="281"/>
        <v>-20220</v>
      </c>
      <c r="AU274" s="241">
        <f t="shared" si="282"/>
        <v>-40146.221259349833</v>
      </c>
      <c r="AV274" s="27">
        <f t="shared" si="283"/>
        <v>-11000</v>
      </c>
      <c r="AW274" s="28">
        <f t="shared" si="284"/>
        <v>-33420</v>
      </c>
      <c r="AX274" s="241">
        <f t="shared" si="285"/>
        <v>-4212.6952597307272</v>
      </c>
      <c r="AY274" s="27">
        <f t="shared" si="286"/>
        <v>0</v>
      </c>
      <c r="AZ274" s="28">
        <f t="shared" si="287"/>
        <v>-8300</v>
      </c>
      <c r="BA274" s="241">
        <f t="shared" si="288"/>
        <v>-24782.525999619105</v>
      </c>
      <c r="BB274" s="27">
        <f t="shared" si="289"/>
        <v>-5000</v>
      </c>
      <c r="BC274" s="28">
        <f t="shared" si="290"/>
        <v>-11920</v>
      </c>
      <c r="BD274" s="241">
        <f t="shared" si="291"/>
        <v>-4640</v>
      </c>
      <c r="BE274" s="27">
        <f t="shared" si="292"/>
        <v>-3000</v>
      </c>
      <c r="BF274" s="28">
        <f t="shared" si="293"/>
        <v>-6600</v>
      </c>
      <c r="BG274" s="241">
        <f t="shared" si="294"/>
        <v>-6511</v>
      </c>
      <c r="BH274" s="27">
        <f t="shared" si="295"/>
        <v>-3000</v>
      </c>
      <c r="BI274" s="28">
        <f t="shared" si="296"/>
        <v>-6600</v>
      </c>
      <c r="BK274" s="432">
        <f t="shared" si="273"/>
        <v>-11000</v>
      </c>
      <c r="BL274" s="432">
        <f t="shared" si="274"/>
        <v>0</v>
      </c>
      <c r="BM274" s="432">
        <f t="shared" si="275"/>
        <v>-18020</v>
      </c>
      <c r="BN274" s="432">
        <f t="shared" ca="1" si="276"/>
        <v>2200</v>
      </c>
    </row>
    <row r="275" spans="1:66" s="29" customFormat="1" hidden="1" outlineLevel="1" x14ac:dyDescent="0.3">
      <c r="A275" s="22" t="s">
        <v>306</v>
      </c>
      <c r="B275" s="23"/>
      <c r="C275" s="24" t="s">
        <v>62</v>
      </c>
      <c r="D275" s="121"/>
      <c r="E275" s="114"/>
      <c r="F275" s="56"/>
      <c r="G275" s="33"/>
      <c r="H275" s="241">
        <v>-170.23829655024409</v>
      </c>
      <c r="I275" s="27">
        <v>0</v>
      </c>
      <c r="J275" s="28">
        <f>SUMIFS(Aut_BlueMe_Sem_Pedido!$J:$J,Aut_BlueMe_Sem_Pedido!$Q:$Q,DRE!H$4,Aut_BlueMe_Sem_Pedido!$H:$H,DRE!$A275)-SUMIFS(Aut_Descontos!$G:$G,Aut_Descontos!$H:$H,$A275,Aut_Descontos!$L:$L,DRE!H$4)+SUMIFS(Aut_Ajustes_Manuais!$G:$G,Aut_Ajustes_Manuais!$I:$I,DRE!H$4,Aut_Ajustes_Manuais!$F:$F,"Eventos de Marketing")</f>
        <v>-667.75</v>
      </c>
      <c r="K275" s="241">
        <v>-323.70778464516837</v>
      </c>
      <c r="L275" s="27">
        <v>0</v>
      </c>
      <c r="M275" s="28">
        <f>SUMIFS(Aut_BlueMe_Sem_Pedido!$J:$J,Aut_BlueMe_Sem_Pedido!$Q:$Q,DRE!K$4,Aut_BlueMe_Sem_Pedido!$H:$H,DRE!$A275)-SUMIFS(Aut_Descontos!$G:$G,Aut_Descontos!$H:$H,$A275,Aut_Descontos!$L:$L,DRE!K$4)+SUMIFS(Aut_Ajustes_Manuais!$G:$G,Aut_Ajustes_Manuais!$I:$I,DRE!K$4,Aut_Ajustes_Manuais!$F:$F,"Eventos de Marketing")</f>
        <v>-119.45</v>
      </c>
      <c r="N275" s="241">
        <v>-393.04816586019922</v>
      </c>
      <c r="O275" s="27">
        <v>0</v>
      </c>
      <c r="P275" s="28">
        <f>SUMIFS(Aut_BlueMe_Sem_Pedido!$J:$J,Aut_BlueMe_Sem_Pedido!$Q:$Q,DRE!N$4,Aut_BlueMe_Sem_Pedido!$H:$H,DRE!$A275)-SUMIFS(Aut_Descontos!$G:$G,Aut_Descontos!$H:$H,$A275,Aut_Descontos!$L:$L,DRE!N$4)+SUMIFS(Aut_Ajustes_Manuais!$G:$G,Aut_Ajustes_Manuais!$I:$I,DRE!N$4,Aut_Ajustes_Manuais!$F:$F,"Eventos de Marketing")</f>
        <v>-220.05</v>
      </c>
      <c r="Q275" s="241">
        <v>-360.73005935746062</v>
      </c>
      <c r="R275" s="27">
        <v>0</v>
      </c>
      <c r="S275" s="28">
        <f>SUMIFS(Aut_BlueMe_Sem_Pedido!$J:$J,Aut_BlueMe_Sem_Pedido!$Q:$Q,DRE!Q$4,Aut_BlueMe_Sem_Pedido!$H:$H,DRE!$A275)-SUMIFS(Aut_Descontos!$G:$G,Aut_Descontos!$H:$H,$A275,Aut_Descontos!$L:$L,DRE!Q$4)+SUMIFS(Aut_Ajustes_Manuais!$G:$G,Aut_Ajustes_Manuais!$I:$I,DRE!Q$4,Aut_Ajustes_Manuais!$F:$F,"Eventos de Marketing")</f>
        <v>-496.17</v>
      </c>
      <c r="T275" s="241">
        <v>-201.4865169514926</v>
      </c>
      <c r="U275" s="27">
        <v>0</v>
      </c>
      <c r="V275" s="81">
        <f>SUMIFS(Aut_BlueMe_Sem_Pedido!$J:$J,Aut_BlueMe_Sem_Pedido!$Q:$Q,DRE!T$4,Aut_BlueMe_Sem_Pedido!$H:$H,DRE!$A275)-SUMIFS(Aut_Descontos!$G:$G,Aut_Descontos!$H:$H,$A275,Aut_Descontos!$L:$L,DRE!T$4)+SUMIFS(Aut_Ajustes_Manuais!$G:$G,Aut_Ajustes_Manuais!$I:$I,DRE!T$4,Aut_Ajustes_Manuais!$F:$F,"Eventos de Marketing")</f>
        <v>-297.42</v>
      </c>
      <c r="W275" s="241">
        <v>-303.88858997001631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-590.58000000000004</v>
      </c>
      <c r="Z275" s="241">
        <v>-758.39192066006899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-212.18898015347611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-1306.6822097784741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-317.22666165103908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-539.22970467367099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-357.76494967549661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79"/>
        <v>-1753.0994133345812</v>
      </c>
      <c r="AS275" s="27">
        <f t="shared" ca="1" si="280"/>
        <v>0</v>
      </c>
      <c r="AT275" s="28">
        <f t="shared" ca="1" si="281"/>
        <v>-2391.42</v>
      </c>
      <c r="AU275" s="241">
        <f t="shared" si="282"/>
        <v>-5244.5838399268068</v>
      </c>
      <c r="AV275" s="27">
        <f t="shared" si="283"/>
        <v>0</v>
      </c>
      <c r="AW275" s="28">
        <f t="shared" si="284"/>
        <v>-2391.42</v>
      </c>
      <c r="AX275" s="241">
        <f t="shared" si="285"/>
        <v>-886.99424705561171</v>
      </c>
      <c r="AY275" s="27">
        <f t="shared" si="286"/>
        <v>0</v>
      </c>
      <c r="AZ275" s="28">
        <f t="shared" si="287"/>
        <v>-1007.25</v>
      </c>
      <c r="BA275" s="241">
        <f t="shared" si="288"/>
        <v>-866.10516627896959</v>
      </c>
      <c r="BB275" s="27">
        <f t="shared" si="289"/>
        <v>0</v>
      </c>
      <c r="BC275" s="28">
        <f t="shared" si="290"/>
        <v>-1384.17</v>
      </c>
      <c r="BD275" s="241">
        <f t="shared" si="291"/>
        <v>-2277.2631105920191</v>
      </c>
      <c r="BE275" s="27">
        <f t="shared" si="292"/>
        <v>0</v>
      </c>
      <c r="BF275" s="28">
        <f t="shared" si="293"/>
        <v>0</v>
      </c>
      <c r="BG275" s="241">
        <f t="shared" si="294"/>
        <v>-1214.2213160002066</v>
      </c>
      <c r="BH275" s="27">
        <f t="shared" si="295"/>
        <v>0</v>
      </c>
      <c r="BI275" s="28">
        <f t="shared" si="296"/>
        <v>0</v>
      </c>
      <c r="BK275" s="432">
        <f t="shared" si="273"/>
        <v>0</v>
      </c>
      <c r="BL275" s="432">
        <f t="shared" si="274"/>
        <v>0</v>
      </c>
      <c r="BM275" s="432">
        <f t="shared" si="275"/>
        <v>-1800.8400000000001</v>
      </c>
      <c r="BN275" s="432">
        <f t="shared" ca="1" si="276"/>
        <v>590.57999999999993</v>
      </c>
    </row>
    <row r="276" spans="1:66" s="29" customFormat="1" hidden="1" outlineLevel="1" x14ac:dyDescent="0.3">
      <c r="A276" s="22" t="s">
        <v>307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-5000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-5000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79"/>
        <v>0</v>
      </c>
      <c r="AS276" s="27">
        <f t="shared" ca="1" si="280"/>
        <v>-5000</v>
      </c>
      <c r="AT276" s="28">
        <f t="shared" ca="1" si="281"/>
        <v>0</v>
      </c>
      <c r="AU276" s="241">
        <f t="shared" si="282"/>
        <v>0</v>
      </c>
      <c r="AV276" s="27">
        <f t="shared" si="283"/>
        <v>-10000</v>
      </c>
      <c r="AW276" s="28">
        <f t="shared" si="284"/>
        <v>0</v>
      </c>
      <c r="AX276" s="241">
        <f t="shared" si="285"/>
        <v>0</v>
      </c>
      <c r="AY276" s="27">
        <f t="shared" si="286"/>
        <v>0</v>
      </c>
      <c r="AZ276" s="28">
        <f t="shared" si="287"/>
        <v>0</v>
      </c>
      <c r="BA276" s="241">
        <f t="shared" si="288"/>
        <v>0</v>
      </c>
      <c r="BB276" s="27">
        <f t="shared" si="289"/>
        <v>-5000</v>
      </c>
      <c r="BC276" s="28">
        <f t="shared" si="290"/>
        <v>0</v>
      </c>
      <c r="BD276" s="241">
        <f t="shared" si="291"/>
        <v>0</v>
      </c>
      <c r="BE276" s="27">
        <f t="shared" si="292"/>
        <v>0</v>
      </c>
      <c r="BF276" s="28">
        <f t="shared" si="293"/>
        <v>0</v>
      </c>
      <c r="BG276" s="241">
        <f t="shared" si="294"/>
        <v>0</v>
      </c>
      <c r="BH276" s="27">
        <f t="shared" si="295"/>
        <v>-5000</v>
      </c>
      <c r="BI276" s="28">
        <f t="shared" si="296"/>
        <v>0</v>
      </c>
      <c r="BK276" s="432">
        <f t="shared" si="273"/>
        <v>-10000</v>
      </c>
      <c r="BL276" s="432">
        <f t="shared" si="274"/>
        <v>0</v>
      </c>
      <c r="BM276" s="432">
        <f t="shared" si="275"/>
        <v>0</v>
      </c>
      <c r="BN276" s="432">
        <f t="shared" ca="1" si="276"/>
        <v>0</v>
      </c>
    </row>
    <row r="277" spans="1:66" s="29" customFormat="1" hidden="1" outlineLevel="1" x14ac:dyDescent="0.3">
      <c r="A277" s="22" t="s">
        <v>308</v>
      </c>
      <c r="B277" s="23"/>
      <c r="C277" s="24" t="s">
        <v>69</v>
      </c>
      <c r="D277" s="116"/>
      <c r="E277" s="115"/>
      <c r="F277" s="56"/>
      <c r="G277" s="33"/>
      <c r="H277" s="241">
        <v>0</v>
      </c>
      <c r="I277" s="27">
        <v>-2417.0895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-3668.4</v>
      </c>
      <c r="K277" s="241">
        <v>0</v>
      </c>
      <c r="L277" s="27">
        <v>-2417.0895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-3725.37</v>
      </c>
      <c r="N277" s="241">
        <v>-1168.420512933794</v>
      </c>
      <c r="O277" s="27">
        <v>-2417.0895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-3299.8999999999996</v>
      </c>
      <c r="Q277" s="241">
        <v>-441.16682297369789</v>
      </c>
      <c r="R277" s="27">
        <v>-2417.0895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-3342.16</v>
      </c>
      <c r="T277" s="241">
        <v>-4912</v>
      </c>
      <c r="U277" s="27">
        <v>-2417.0895</v>
      </c>
      <c r="V277" s="81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-5500.19</v>
      </c>
      <c r="W277" s="241">
        <v>-1994.335627851784</v>
      </c>
      <c r="X277" s="27">
        <v>-2417.0895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-3797.8300000000004</v>
      </c>
      <c r="Z277" s="241">
        <v>-3036.3919234939449</v>
      </c>
      <c r="AA277" s="27">
        <v>-2417.0895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-3585.29</v>
      </c>
      <c r="AC277" s="241">
        <v>-2605.4110248299012</v>
      </c>
      <c r="AD277" s="27">
        <v>-2417.0895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-3117</v>
      </c>
      <c r="AF277" s="241">
        <v>-2388.365940957362</v>
      </c>
      <c r="AG277" s="27">
        <v>-2417.0895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-3117</v>
      </c>
      <c r="AI277" s="241">
        <v>-1940.578650271063</v>
      </c>
      <c r="AJ277" s="27">
        <v>-2417.0895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-3117</v>
      </c>
      <c r="AL277" s="241">
        <v>-1935.8468827504059</v>
      </c>
      <c r="AM277" s="27">
        <v>-2417.0895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-3117</v>
      </c>
      <c r="AO277" s="241">
        <v>-2403.615319889383</v>
      </c>
      <c r="AP277" s="27">
        <v>-779.08950000000004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-2985.95</v>
      </c>
      <c r="AR277" s="241">
        <f t="shared" ca="1" si="279"/>
        <v>-8515.9229637592762</v>
      </c>
      <c r="AS277" s="27">
        <f t="shared" ca="1" si="280"/>
        <v>-14502.537</v>
      </c>
      <c r="AT277" s="28">
        <f t="shared" ca="1" si="281"/>
        <v>-23333.850000000002</v>
      </c>
      <c r="AU277" s="241">
        <f t="shared" si="282"/>
        <v>-22826.132705951339</v>
      </c>
      <c r="AV277" s="27">
        <f t="shared" si="283"/>
        <v>-27367.074000000008</v>
      </c>
      <c r="AW277" s="28">
        <f t="shared" si="284"/>
        <v>-42373.09</v>
      </c>
      <c r="AX277" s="241">
        <f t="shared" si="285"/>
        <v>-1168.420512933794</v>
      </c>
      <c r="AY277" s="27">
        <f t="shared" si="286"/>
        <v>-7251.2685000000001</v>
      </c>
      <c r="AZ277" s="28">
        <f t="shared" si="287"/>
        <v>-10693.67</v>
      </c>
      <c r="BA277" s="241">
        <f t="shared" si="288"/>
        <v>-7347.5024508254819</v>
      </c>
      <c r="BB277" s="27">
        <f t="shared" si="289"/>
        <v>-7251.2685000000001</v>
      </c>
      <c r="BC277" s="28">
        <f t="shared" si="290"/>
        <v>-12640.179999999998</v>
      </c>
      <c r="BD277" s="241">
        <f t="shared" si="291"/>
        <v>-8030.1688892812081</v>
      </c>
      <c r="BE277" s="27">
        <f t="shared" si="292"/>
        <v>-7251.2685000000001</v>
      </c>
      <c r="BF277" s="28">
        <f t="shared" si="293"/>
        <v>-9819.2900000000009</v>
      </c>
      <c r="BG277" s="241">
        <f t="shared" si="294"/>
        <v>-6280.0408529108518</v>
      </c>
      <c r="BH277" s="27">
        <f t="shared" si="295"/>
        <v>-5613.2685000000001</v>
      </c>
      <c r="BI277" s="28">
        <f t="shared" si="296"/>
        <v>-9219.9500000000007</v>
      </c>
      <c r="BK277" s="432">
        <f t="shared" si="273"/>
        <v>-27367.074000000008</v>
      </c>
      <c r="BL277" s="432">
        <f t="shared" si="274"/>
        <v>0</v>
      </c>
      <c r="BM277" s="432">
        <f t="shared" si="275"/>
        <v>-19536.02</v>
      </c>
      <c r="BN277" s="432">
        <f t="shared" ca="1" si="276"/>
        <v>3797.8300000000017</v>
      </c>
    </row>
    <row r="278" spans="1:66" collapsed="1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-2.9879507503501952E-2</v>
      </c>
      <c r="I278" s="50">
        <v>-2.2134273813460548E-2</v>
      </c>
      <c r="J278" s="51">
        <f>IFERROR(J266/J8,0)</f>
        <v>-3.2732675710581104E-2</v>
      </c>
      <c r="K278" s="245">
        <v>-2.220921082518933E-2</v>
      </c>
      <c r="L278" s="50">
        <v>-2.173662610930115E-2</v>
      </c>
      <c r="M278" s="51">
        <f>IFERROR(M266/M8,0)</f>
        <v>-3.026240283287503E-2</v>
      </c>
      <c r="N278" s="245">
        <v>-2.8122527864336291E-2</v>
      </c>
      <c r="O278" s="50">
        <v>-2.1211172145997031E-2</v>
      </c>
      <c r="P278" s="51">
        <f>IFERROR(P266/P8,0)</f>
        <v>-1.2583484942961137E-2</v>
      </c>
      <c r="Q278" s="245">
        <v>-3.9648707788935533E-2</v>
      </c>
      <c r="R278" s="50">
        <v>-3.5476969244770208E-2</v>
      </c>
      <c r="S278" s="51">
        <f>IFERROR(S266/S8,0)</f>
        <v>-2.1552746190102903E-2</v>
      </c>
      <c r="T278" s="245">
        <v>-2.7715531846846549E-2</v>
      </c>
      <c r="U278" s="50">
        <v>-1.9676490806601141E-2</v>
      </c>
      <c r="V278" s="51">
        <f>IFERROR(V266/V8,0)</f>
        <v>-2.3099756687039737E-2</v>
      </c>
      <c r="W278" s="245">
        <v>-2.7614996754572619E-2</v>
      </c>
      <c r="X278" s="50">
        <v>-1.9848011560100149E-2</v>
      </c>
      <c r="Y278" s="51">
        <f>IFERROR(Y266/Y8,0)</f>
        <v>-2.4703020926502808E-2</v>
      </c>
      <c r="Z278" s="245">
        <v>-2.009409629364798E-2</v>
      </c>
      <c r="AA278" s="50">
        <v>-1.6157858844440608E-2</v>
      </c>
      <c r="AB278" s="51">
        <f>IFERROR(AB266/AB8,0)</f>
        <v>-6.7664671992364409E-2</v>
      </c>
      <c r="AC278" s="245">
        <v>-1.9278220558713911E-2</v>
      </c>
      <c r="AD278" s="50">
        <v>-1.9220943169483199E-2</v>
      </c>
      <c r="AE278" s="51">
        <f>IFERROR(AE266/AE8,0)</f>
        <v>-22.317</v>
      </c>
      <c r="AF278" s="245">
        <v>-2.3377936400731689E-2</v>
      </c>
      <c r="AG278" s="50">
        <v>-2.0136321015976219E-2</v>
      </c>
      <c r="AH278" s="51">
        <f>IFERROR(AH266/AH8,0)</f>
        <v>0</v>
      </c>
      <c r="AI278" s="245">
        <v>-2.0450023271111981E-2</v>
      </c>
      <c r="AJ278" s="50">
        <v>-1.7893831995210129E-2</v>
      </c>
      <c r="AK278" s="51">
        <f>IFERROR(AK266/AK8,0)</f>
        <v>0</v>
      </c>
      <c r="AL278" s="245">
        <v>-2.1895563208046229E-2</v>
      </c>
      <c r="AM278" s="50">
        <v>-2.129521776848467E-2</v>
      </c>
      <c r="AN278" s="51">
        <f>IFERROR(AN266/AN8,0)</f>
        <v>0</v>
      </c>
      <c r="AO278" s="245">
        <v>-2.43533882683819E-2</v>
      </c>
      <c r="AP278" s="50">
        <v>-2.3759478228970451E-2</v>
      </c>
      <c r="AQ278" s="51">
        <f t="shared" ref="AQ278:BI278" si="297">IFERROR(AQ266/AQ8,0)</f>
        <v>0</v>
      </c>
      <c r="AR278" s="245">
        <f t="shared" ca="1" si="297"/>
        <v>-2.9284466387724289E-2</v>
      </c>
      <c r="AS278" s="50">
        <f t="shared" ca="1" si="297"/>
        <v>-2.3266206730257918E-2</v>
      </c>
      <c r="AT278" s="51">
        <f t="shared" ca="1" si="297"/>
        <v>-2.2729801019576053E-2</v>
      </c>
      <c r="AU278" s="245">
        <f t="shared" si="297"/>
        <v>-2.4702696774720301E-2</v>
      </c>
      <c r="AV278" s="50">
        <f t="shared" si="297"/>
        <v>-2.1334910248185408E-2</v>
      </c>
      <c r="AW278" s="51">
        <f t="shared" si="297"/>
        <v>-3.9471063392853334E-2</v>
      </c>
      <c r="AX278" s="245">
        <f t="shared" si="297"/>
        <v>-2.6796637115128578E-2</v>
      </c>
      <c r="AY278" s="50">
        <f t="shared" si="297"/>
        <v>-2.1669669685368584E-2</v>
      </c>
      <c r="AZ278" s="51">
        <f t="shared" si="297"/>
        <v>-2.2405875703564671E-2</v>
      </c>
      <c r="BA278" s="245">
        <f t="shared" si="297"/>
        <v>-3.1162537458408315E-2</v>
      </c>
      <c r="BB278" s="50">
        <f t="shared" si="297"/>
        <v>-2.4731953802333971E-2</v>
      </c>
      <c r="BC278" s="51">
        <f t="shared" si="297"/>
        <v>-2.3065172521603856E-2</v>
      </c>
      <c r="BD278" s="245">
        <f t="shared" si="297"/>
        <v>-2.0752584831448009E-2</v>
      </c>
      <c r="BE278" s="50">
        <f t="shared" si="297"/>
        <v>-1.834968473171877E-2</v>
      </c>
      <c r="BF278" s="51">
        <f t="shared" si="297"/>
        <v>-0.19961988326170246</v>
      </c>
      <c r="BG278" s="245">
        <f t="shared" si="297"/>
        <v>-2.2242045362962606E-2</v>
      </c>
      <c r="BH278" s="50">
        <f t="shared" si="297"/>
        <v>-2.1052309814131417E-2</v>
      </c>
      <c r="BI278" s="51">
        <f t="shared" si="297"/>
        <v>0</v>
      </c>
      <c r="BK278" s="432">
        <f t="shared" si="273"/>
        <v>-0.25854719470279552</v>
      </c>
      <c r="BL278" s="432">
        <f t="shared" si="274"/>
        <v>-0.23721228445461012</v>
      </c>
      <c r="BM278" s="432">
        <f t="shared" si="275"/>
        <v>-0.1202310663635599</v>
      </c>
      <c r="BN278" s="432">
        <f t="shared" ca="1" si="276"/>
        <v>-9.7501265343983845E-2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32">
        <f t="shared" si="273"/>
        <v>0</v>
      </c>
      <c r="BL279" s="432">
        <f t="shared" si="274"/>
        <v>0</v>
      </c>
      <c r="BM279" s="432">
        <f t="shared" si="275"/>
        <v>0</v>
      </c>
      <c r="BN279" s="432">
        <f t="shared" si="276"/>
        <v>0</v>
      </c>
    </row>
    <row r="280" spans="1:66" x14ac:dyDescent="0.3">
      <c r="A280" s="39" t="s">
        <v>309</v>
      </c>
      <c r="C280" s="40" t="s">
        <v>37</v>
      </c>
      <c r="D280" s="40" t="s">
        <v>38</v>
      </c>
      <c r="E280" s="40" t="s">
        <v>203</v>
      </c>
      <c r="F280" s="41"/>
      <c r="G280" s="47"/>
      <c r="H280" s="244">
        <f t="shared" ref="H280:AQ280" si="298">SUM(H281:H288)</f>
        <v>-38299.410000000003</v>
      </c>
      <c r="I280" s="42">
        <f t="shared" si="298"/>
        <v>-45737.597000000002</v>
      </c>
      <c r="J280" s="43">
        <f t="shared" si="298"/>
        <v>-30455.43</v>
      </c>
      <c r="K280" s="244">
        <f t="shared" si="298"/>
        <v>-35245.410000000003</v>
      </c>
      <c r="L280" s="42">
        <f t="shared" si="298"/>
        <v>-45737.597000000002</v>
      </c>
      <c r="M280" s="43">
        <f t="shared" si="298"/>
        <v>-28311.119999999999</v>
      </c>
      <c r="N280" s="244">
        <f t="shared" si="298"/>
        <v>-35063.43</v>
      </c>
      <c r="O280" s="42">
        <f t="shared" si="298"/>
        <v>-45737.597000000002</v>
      </c>
      <c r="P280" s="43">
        <f t="shared" si="298"/>
        <v>-32011.989999999998</v>
      </c>
      <c r="Q280" s="244">
        <f t="shared" si="298"/>
        <v>-46649.570000000007</v>
      </c>
      <c r="R280" s="42">
        <f t="shared" si="298"/>
        <v>-45737.597000000002</v>
      </c>
      <c r="S280" s="43">
        <f t="shared" si="298"/>
        <v>-32335.72</v>
      </c>
      <c r="T280" s="244">
        <f t="shared" si="298"/>
        <v>-36213.990000000005</v>
      </c>
      <c r="U280" s="42">
        <f t="shared" si="298"/>
        <v>-45737.597000000002</v>
      </c>
      <c r="V280" s="43">
        <f t="shared" si="298"/>
        <v>-42741.09</v>
      </c>
      <c r="W280" s="244">
        <f t="shared" si="298"/>
        <v>-39901.730000000003</v>
      </c>
      <c r="X280" s="42">
        <f t="shared" si="298"/>
        <v>-45737.597000000002</v>
      </c>
      <c r="Y280" s="43">
        <f t="shared" si="298"/>
        <v>-39972.39</v>
      </c>
      <c r="Z280" s="244">
        <f t="shared" si="298"/>
        <v>-42143.43</v>
      </c>
      <c r="AA280" s="42">
        <f t="shared" si="298"/>
        <v>-45737.597000000002</v>
      </c>
      <c r="AB280" s="43">
        <f t="shared" si="298"/>
        <v>-41543.26</v>
      </c>
      <c r="AC280" s="244">
        <f t="shared" si="298"/>
        <v>-42028.73</v>
      </c>
      <c r="AD280" s="42">
        <f t="shared" si="298"/>
        <v>-45737.597000000002</v>
      </c>
      <c r="AE280" s="43">
        <f t="shared" si="298"/>
        <v>-43285.95</v>
      </c>
      <c r="AF280" s="244">
        <f t="shared" si="298"/>
        <v>-40775.51</v>
      </c>
      <c r="AG280" s="42">
        <f t="shared" si="298"/>
        <v>-45737.597000000002</v>
      </c>
      <c r="AH280" s="43">
        <f t="shared" si="298"/>
        <v>-43285.95</v>
      </c>
      <c r="AI280" s="244">
        <f t="shared" si="298"/>
        <v>-43368.560000000005</v>
      </c>
      <c r="AJ280" s="42">
        <f t="shared" si="298"/>
        <v>-45737.597000000002</v>
      </c>
      <c r="AK280" s="43">
        <f t="shared" si="298"/>
        <v>-43285.95</v>
      </c>
      <c r="AL280" s="244">
        <f t="shared" si="298"/>
        <v>-43561.97</v>
      </c>
      <c r="AM280" s="42">
        <f t="shared" si="298"/>
        <v>-45737.597000000002</v>
      </c>
      <c r="AN280" s="43">
        <f t="shared" si="298"/>
        <v>-43285.95</v>
      </c>
      <c r="AO280" s="244">
        <f t="shared" si="298"/>
        <v>-35486.729999999996</v>
      </c>
      <c r="AP280" s="42">
        <f t="shared" si="298"/>
        <v>-45737.597000000002</v>
      </c>
      <c r="AQ280" s="43">
        <f t="shared" si="298"/>
        <v>-43285.95</v>
      </c>
      <c r="AR280" s="244">
        <f ca="1">SUM(AR281:AR289)</f>
        <v>-231373.54</v>
      </c>
      <c r="AS280" s="42">
        <f ca="1">SUM(AS281:AS289)</f>
        <v>-274425.58199999999</v>
      </c>
      <c r="AT280" s="43">
        <f ca="1">SUM(AT281:AT289)</f>
        <v>-205827.74</v>
      </c>
      <c r="AU280" s="244">
        <f t="shared" ref="AU280:BI280" si="299">SUM(AU281:AU288)</f>
        <v>-478738.47000000003</v>
      </c>
      <c r="AV280" s="42">
        <f t="shared" si="299"/>
        <v>-548851.16399999999</v>
      </c>
      <c r="AW280" s="43">
        <f t="shared" si="299"/>
        <v>-463800.75</v>
      </c>
      <c r="AX280" s="244">
        <f t="shared" si="299"/>
        <v>-108608.25</v>
      </c>
      <c r="AY280" s="42">
        <f t="shared" si="299"/>
        <v>-137212.791</v>
      </c>
      <c r="AZ280" s="43">
        <f t="shared" si="299"/>
        <v>-90778.540000000008</v>
      </c>
      <c r="BA280" s="244">
        <f t="shared" si="299"/>
        <v>-122765.29000000001</v>
      </c>
      <c r="BB280" s="42">
        <f t="shared" si="299"/>
        <v>-137212.791</v>
      </c>
      <c r="BC280" s="43">
        <f t="shared" si="299"/>
        <v>-115049.2</v>
      </c>
      <c r="BD280" s="244">
        <f t="shared" si="299"/>
        <v>-124947.67</v>
      </c>
      <c r="BE280" s="42">
        <f t="shared" si="299"/>
        <v>-137212.791</v>
      </c>
      <c r="BF280" s="43">
        <f t="shared" si="299"/>
        <v>-128115.16</v>
      </c>
      <c r="BG280" s="244">
        <f t="shared" si="299"/>
        <v>-122417.26000000001</v>
      </c>
      <c r="BH280" s="42">
        <f t="shared" si="299"/>
        <v>-137212.791</v>
      </c>
      <c r="BI280" s="43">
        <f t="shared" si="299"/>
        <v>-129857.85</v>
      </c>
      <c r="BK280" s="432">
        <f t="shared" si="273"/>
        <v>-548851.16399999999</v>
      </c>
      <c r="BL280" s="432">
        <f t="shared" si="274"/>
        <v>0</v>
      </c>
      <c r="BM280" s="432">
        <f t="shared" si="275"/>
        <v>-165855.35</v>
      </c>
      <c r="BN280" s="432">
        <f t="shared" ca="1" si="276"/>
        <v>39972.389999999985</v>
      </c>
    </row>
    <row r="281" spans="1:66" s="29" customFormat="1" hidden="1" outlineLevel="1" x14ac:dyDescent="0.3">
      <c r="A281" s="22" t="s">
        <v>310</v>
      </c>
      <c r="B281" s="23"/>
      <c r="C281" s="24" t="s">
        <v>69</v>
      </c>
      <c r="D281" s="116"/>
      <c r="E281" s="115"/>
      <c r="F281" s="56"/>
      <c r="G281" s="33"/>
      <c r="H281" s="241">
        <v>-10324.280000000001</v>
      </c>
      <c r="I281" s="27">
        <v>-9637.11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-5184.49</v>
      </c>
      <c r="K281" s="241">
        <v>-8751.27</v>
      </c>
      <c r="L281" s="27">
        <v>-9637.11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-3734.94</v>
      </c>
      <c r="N281" s="241">
        <v>-10694.49</v>
      </c>
      <c r="O281" s="27">
        <v>-9637.11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-3635.81</v>
      </c>
      <c r="Q281" s="241">
        <v>-10244.200000000001</v>
      </c>
      <c r="R281" s="27">
        <v>-9637.11</v>
      </c>
      <c r="S281" s="81">
        <f>SUMIFS(Aut_BlueMe_Sem_Pedido!$J:$J,Aut_BlueMe_Sem_Pedido!$Q:$Q,DRE!Q$4,Aut_BlueMe_Sem_Pedido!$H:$H,DRE!$A281)+SUMIFS(Aut_Ajustes_Manuais!$G:$G,Aut_Ajustes_Manuais!$I:$I,DRE!Q$4,Aut_Ajustes_Manuais!$F:$F,"Assessoria Contabil")</f>
        <v>-3674.43</v>
      </c>
      <c r="T281" s="241">
        <v>-3536.059999999999</v>
      </c>
      <c r="U281" s="27">
        <v>-9637.11</v>
      </c>
      <c r="V281" s="81">
        <f>SUMIFS(Aut_BlueMe_Sem_Pedido!$J:$J,Aut_BlueMe_Sem_Pedido!$Q:$Q,DRE!T$4,Aut_BlueMe_Sem_Pedido!$H:$H,DRE!$A281)+SUMIFS(Aut_Ajustes_Manuais!$G:$G,Aut_Ajustes_Manuais!$I:$I,DRE!T$4,Aut_Ajustes_Manuais!$F:$F,"Assessoria Contabil")</f>
        <v>-3474.04</v>
      </c>
      <c r="W281" s="241">
        <v>-9841.7900000000009</v>
      </c>
      <c r="X281" s="27">
        <v>-9637.11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-3489.29</v>
      </c>
      <c r="Z281" s="241">
        <v>-9802.49</v>
      </c>
      <c r="AA281" s="27">
        <v>-9637.11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-1952.32</v>
      </c>
      <c r="AC281" s="241">
        <v>-10497.79</v>
      </c>
      <c r="AD281" s="27">
        <v>-9637.11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-3695.01</v>
      </c>
      <c r="AF281" s="241">
        <v>-9294.57</v>
      </c>
      <c r="AG281" s="27">
        <v>-9637.11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-3695.01</v>
      </c>
      <c r="AI281" s="241">
        <v>-10617.62</v>
      </c>
      <c r="AJ281" s="27">
        <v>-9637.11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-3695.01</v>
      </c>
      <c r="AL281" s="241">
        <v>-10463.34</v>
      </c>
      <c r="AM281" s="27">
        <v>-9637.11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-3695.01</v>
      </c>
      <c r="AO281" s="241">
        <v>-7865.7899999999991</v>
      </c>
      <c r="AP281" s="27">
        <v>-9637.11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-3695.01</v>
      </c>
      <c r="AR281" s="241">
        <f t="shared" ref="AR281:AR291" ca="1" si="300">SUMIFS($H281:$AO281,$H$5:$AO$5,"&lt;"&amp;MONTH(TODAY()),$H$6:$AO$6,"REAL 25")</f>
        <v>-53392.090000000004</v>
      </c>
      <c r="AS281" s="27">
        <f t="shared" ref="AS281:AS291" ca="1" si="301">SUMIFS($I281:$AP281,$I$5:$AP$5,"&lt;"&amp;MONTH(TODAY()),$I$6:$AP$6,"ORÇADO ")</f>
        <v>-57822.66</v>
      </c>
      <c r="AT281" s="28">
        <f t="shared" ref="AT281:AT291" ca="1" si="302">SUMIFS($J281:$AQ281,$J$5:$AQ$5,"&lt;"&amp;MONTH(TODAY()),$J$6:$AQ$6,"REAL 26")</f>
        <v>-23193</v>
      </c>
      <c r="AU281" s="241">
        <f t="shared" ref="AU281:AW288" si="303">SUM(H281,K281,N281,Q281,T281,W281,Z281,AC281,AF281,AI281,AL281,AO281)</f>
        <v>-111933.68999999999</v>
      </c>
      <c r="AV281" s="27">
        <f t="shared" si="303"/>
        <v>-115645.32</v>
      </c>
      <c r="AW281" s="28">
        <f t="shared" si="303"/>
        <v>-43620.37000000001</v>
      </c>
      <c r="AX281" s="241">
        <f t="shared" ref="AX281:AZ288" si="304">SUM(H281,K281,N281)</f>
        <v>-29770.04</v>
      </c>
      <c r="AY281" s="27">
        <f t="shared" si="304"/>
        <v>-28911.33</v>
      </c>
      <c r="AZ281" s="28">
        <f t="shared" si="304"/>
        <v>-12555.24</v>
      </c>
      <c r="BA281" s="241">
        <f t="shared" ref="BA281:BC288" si="305">SUM(Q281,T281,W281)</f>
        <v>-23622.050000000003</v>
      </c>
      <c r="BB281" s="27">
        <f t="shared" si="305"/>
        <v>-28911.33</v>
      </c>
      <c r="BC281" s="28">
        <f t="shared" si="305"/>
        <v>-10637.759999999998</v>
      </c>
      <c r="BD281" s="241">
        <f t="shared" ref="BD281:BF288" si="306">SUM(Z281,AC281,AF281)</f>
        <v>-29594.85</v>
      </c>
      <c r="BE281" s="27">
        <f t="shared" si="306"/>
        <v>-28911.33</v>
      </c>
      <c r="BF281" s="28">
        <f t="shared" si="306"/>
        <v>-9342.34</v>
      </c>
      <c r="BG281" s="241">
        <f t="shared" ref="BG281:BI288" si="307">SUM(AI281,AL281,AO281)</f>
        <v>-28946.75</v>
      </c>
      <c r="BH281" s="27">
        <f t="shared" si="307"/>
        <v>-28911.33</v>
      </c>
      <c r="BI281" s="28">
        <f t="shared" si="307"/>
        <v>-11085.03</v>
      </c>
      <c r="BK281" s="432">
        <f t="shared" si="273"/>
        <v>-115645.32</v>
      </c>
      <c r="BL281" s="432">
        <f t="shared" si="274"/>
        <v>0</v>
      </c>
      <c r="BM281" s="432">
        <f t="shared" si="275"/>
        <v>-19703.71</v>
      </c>
      <c r="BN281" s="432">
        <f t="shared" ca="1" si="276"/>
        <v>3489.2900000000009</v>
      </c>
    </row>
    <row r="282" spans="1:66" s="29" customFormat="1" hidden="1" outlineLevel="1" x14ac:dyDescent="0.3">
      <c r="A282" s="22" t="s">
        <v>311</v>
      </c>
      <c r="B282" s="23"/>
      <c r="C282" s="24" t="s">
        <v>69</v>
      </c>
      <c r="D282" s="116"/>
      <c r="E282" s="122"/>
      <c r="F282" s="56"/>
      <c r="G282" s="33"/>
      <c r="H282" s="241">
        <v>-1870</v>
      </c>
      <c r="I282" s="27">
        <v>-1575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-2200</v>
      </c>
      <c r="K282" s="241">
        <v>-1870</v>
      </c>
      <c r="L282" s="27">
        <v>-1575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-1100</v>
      </c>
      <c r="N282" s="241">
        <v>-1870</v>
      </c>
      <c r="O282" s="27">
        <v>-1575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-1100</v>
      </c>
      <c r="Q282" s="241">
        <v>-1720</v>
      </c>
      <c r="R282" s="27">
        <v>-1575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-1100</v>
      </c>
      <c r="T282" s="241">
        <v>-1891.99</v>
      </c>
      <c r="U282" s="27">
        <v>-1575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-1100</v>
      </c>
      <c r="W282" s="241">
        <v>-1870</v>
      </c>
      <c r="X282" s="27">
        <v>-1575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-1100</v>
      </c>
      <c r="Z282" s="241">
        <v>-1870</v>
      </c>
      <c r="AA282" s="27">
        <v>-1575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-1100</v>
      </c>
      <c r="AC282" s="241">
        <v>-1820</v>
      </c>
      <c r="AD282" s="27">
        <v>-1575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-1100</v>
      </c>
      <c r="AF282" s="241">
        <v>-1770</v>
      </c>
      <c r="AG282" s="27">
        <v>-1575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-1100</v>
      </c>
      <c r="AI282" s="241">
        <v>-1520</v>
      </c>
      <c r="AJ282" s="27">
        <v>-1575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-1100</v>
      </c>
      <c r="AL282" s="241">
        <v>-1670</v>
      </c>
      <c r="AM282" s="27">
        <v>-1575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-1100</v>
      </c>
      <c r="AO282" s="241">
        <v>0</v>
      </c>
      <c r="AP282" s="27">
        <v>-1575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-1100</v>
      </c>
      <c r="AR282" s="241">
        <f t="shared" ca="1" si="300"/>
        <v>-11091.99</v>
      </c>
      <c r="AS282" s="27">
        <f t="shared" ca="1" si="301"/>
        <v>-9450</v>
      </c>
      <c r="AT282" s="28">
        <f t="shared" ca="1" si="302"/>
        <v>-7700</v>
      </c>
      <c r="AU282" s="241">
        <f t="shared" si="303"/>
        <v>-19741.989999999998</v>
      </c>
      <c r="AV282" s="27">
        <f t="shared" si="303"/>
        <v>-18900</v>
      </c>
      <c r="AW282" s="28">
        <f t="shared" si="303"/>
        <v>-14300</v>
      </c>
      <c r="AX282" s="241">
        <f t="shared" si="304"/>
        <v>-5610</v>
      </c>
      <c r="AY282" s="27">
        <f t="shared" si="304"/>
        <v>-4725</v>
      </c>
      <c r="AZ282" s="28">
        <f t="shared" si="304"/>
        <v>-4400</v>
      </c>
      <c r="BA282" s="241">
        <f t="shared" si="305"/>
        <v>-5481.99</v>
      </c>
      <c r="BB282" s="27">
        <f t="shared" si="305"/>
        <v>-4725</v>
      </c>
      <c r="BC282" s="28">
        <f t="shared" si="305"/>
        <v>-3300</v>
      </c>
      <c r="BD282" s="241">
        <f t="shared" si="306"/>
        <v>-5460</v>
      </c>
      <c r="BE282" s="27">
        <f t="shared" si="306"/>
        <v>-4725</v>
      </c>
      <c r="BF282" s="28">
        <f t="shared" si="306"/>
        <v>-3300</v>
      </c>
      <c r="BG282" s="241">
        <f t="shared" si="307"/>
        <v>-3190</v>
      </c>
      <c r="BH282" s="27">
        <f t="shared" si="307"/>
        <v>-4725</v>
      </c>
      <c r="BI282" s="28">
        <f t="shared" si="307"/>
        <v>-3300</v>
      </c>
      <c r="BK282" s="432">
        <f t="shared" si="273"/>
        <v>-18900</v>
      </c>
      <c r="BL282" s="432">
        <f t="shared" si="274"/>
        <v>0</v>
      </c>
      <c r="BM282" s="432">
        <f t="shared" si="275"/>
        <v>-6600</v>
      </c>
      <c r="BN282" s="432">
        <f t="shared" ca="1" si="276"/>
        <v>1100</v>
      </c>
    </row>
    <row r="283" spans="1:66" s="29" customFormat="1" hidden="1" outlineLevel="1" x14ac:dyDescent="0.3">
      <c r="A283" s="22" t="s">
        <v>312</v>
      </c>
      <c r="B283" s="23"/>
      <c r="C283" s="24" t="s">
        <v>69</v>
      </c>
      <c r="D283" s="116"/>
      <c r="E283" s="122"/>
      <c r="F283" s="56"/>
      <c r="G283" s="33"/>
      <c r="H283" s="241">
        <v>-1250</v>
      </c>
      <c r="I283" s="27">
        <v>-1695.75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-1615</v>
      </c>
      <c r="K283" s="241">
        <v>-1250</v>
      </c>
      <c r="L283" s="27">
        <v>-1695.75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-1534.13</v>
      </c>
      <c r="N283" s="241">
        <v>-1250</v>
      </c>
      <c r="O283" s="27">
        <v>-1695.75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-1534.13</v>
      </c>
      <c r="Q283" s="241">
        <v>-1550</v>
      </c>
      <c r="R283" s="27">
        <v>-1695.75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-1612</v>
      </c>
      <c r="T283" s="241">
        <v>-1550</v>
      </c>
      <c r="U283" s="27">
        <v>-1695.75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-1615</v>
      </c>
      <c r="W283" s="241">
        <v>-1550</v>
      </c>
      <c r="X283" s="27">
        <v>-1695.75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-1601.05</v>
      </c>
      <c r="Z283" s="241">
        <v>-1615</v>
      </c>
      <c r="AA283" s="27">
        <v>-1695.75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-1615</v>
      </c>
      <c r="AC283" s="241">
        <v>-1615</v>
      </c>
      <c r="AD283" s="27">
        <v>-1695.75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-1615</v>
      </c>
      <c r="AF283" s="241">
        <v>-1615</v>
      </c>
      <c r="AG283" s="27"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-1615</v>
      </c>
      <c r="AI283" s="241">
        <v>-1615</v>
      </c>
      <c r="AJ283" s="27"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-1615</v>
      </c>
      <c r="AL283" s="241">
        <v>-1615</v>
      </c>
      <c r="AM283" s="27"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-1615</v>
      </c>
      <c r="AO283" s="241">
        <v>-1615</v>
      </c>
      <c r="AP283" s="27"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-1615</v>
      </c>
      <c r="AR283" s="241">
        <f t="shared" ca="1" si="300"/>
        <v>-8400</v>
      </c>
      <c r="AS283" s="27">
        <f t="shared" ca="1" si="301"/>
        <v>-10174.5</v>
      </c>
      <c r="AT283" s="28">
        <f t="shared" ca="1" si="302"/>
        <v>-9511.31</v>
      </c>
      <c r="AU283" s="241">
        <f t="shared" si="303"/>
        <v>-18090</v>
      </c>
      <c r="AV283" s="27">
        <f t="shared" si="303"/>
        <v>-20349</v>
      </c>
      <c r="AW283" s="28">
        <f t="shared" si="303"/>
        <v>-19201.309999999998</v>
      </c>
      <c r="AX283" s="241">
        <f t="shared" si="304"/>
        <v>-3750</v>
      </c>
      <c r="AY283" s="27">
        <f t="shared" si="304"/>
        <v>-5087.25</v>
      </c>
      <c r="AZ283" s="28">
        <f t="shared" si="304"/>
        <v>-4683.26</v>
      </c>
      <c r="BA283" s="241">
        <f t="shared" si="305"/>
        <v>-4650</v>
      </c>
      <c r="BB283" s="27">
        <f t="shared" si="305"/>
        <v>-5087.25</v>
      </c>
      <c r="BC283" s="28">
        <f t="shared" si="305"/>
        <v>-4828.05</v>
      </c>
      <c r="BD283" s="241">
        <f t="shared" si="306"/>
        <v>-4845</v>
      </c>
      <c r="BE283" s="27">
        <f t="shared" si="306"/>
        <v>-5087.25</v>
      </c>
      <c r="BF283" s="28">
        <f t="shared" si="306"/>
        <v>-4845</v>
      </c>
      <c r="BG283" s="241">
        <f t="shared" si="307"/>
        <v>-4845</v>
      </c>
      <c r="BH283" s="27">
        <f t="shared" si="307"/>
        <v>-5087.25</v>
      </c>
      <c r="BI283" s="28">
        <f t="shared" si="307"/>
        <v>-4845</v>
      </c>
      <c r="BK283" s="432">
        <f t="shared" si="273"/>
        <v>-20349</v>
      </c>
      <c r="BL283" s="432">
        <f t="shared" si="274"/>
        <v>0</v>
      </c>
      <c r="BM283" s="432">
        <f t="shared" si="275"/>
        <v>-7910.26</v>
      </c>
      <c r="BN283" s="432">
        <f t="shared" ca="1" si="276"/>
        <v>1601.0499999999993</v>
      </c>
    </row>
    <row r="284" spans="1:66" s="29" customFormat="1" hidden="1" outlineLevel="1" x14ac:dyDescent="0.3">
      <c r="A284" s="22" t="s">
        <v>313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300"/>
        <v>-1110</v>
      </c>
      <c r="AS284" s="27">
        <f t="shared" ca="1" si="301"/>
        <v>-1165.5</v>
      </c>
      <c r="AT284" s="28">
        <f t="shared" ca="1" si="302"/>
        <v>-1110</v>
      </c>
      <c r="AU284" s="241">
        <f t="shared" si="303"/>
        <v>-2220</v>
      </c>
      <c r="AV284" s="27">
        <f t="shared" si="303"/>
        <v>-2331</v>
      </c>
      <c r="AW284" s="28">
        <f t="shared" si="303"/>
        <v>-2220</v>
      </c>
      <c r="AX284" s="241">
        <f t="shared" si="304"/>
        <v>-555</v>
      </c>
      <c r="AY284" s="27">
        <f t="shared" si="304"/>
        <v>-582.75</v>
      </c>
      <c r="AZ284" s="28">
        <f t="shared" si="304"/>
        <v>-555</v>
      </c>
      <c r="BA284" s="241">
        <f t="shared" si="305"/>
        <v>-555</v>
      </c>
      <c r="BB284" s="27">
        <f t="shared" si="305"/>
        <v>-582.75</v>
      </c>
      <c r="BC284" s="28">
        <f t="shared" si="305"/>
        <v>-555</v>
      </c>
      <c r="BD284" s="241">
        <f t="shared" si="306"/>
        <v>-555</v>
      </c>
      <c r="BE284" s="27">
        <f t="shared" si="306"/>
        <v>-582.75</v>
      </c>
      <c r="BF284" s="28">
        <f t="shared" si="306"/>
        <v>-555</v>
      </c>
      <c r="BG284" s="241">
        <f t="shared" si="307"/>
        <v>-555</v>
      </c>
      <c r="BH284" s="27">
        <f t="shared" si="307"/>
        <v>-582.75</v>
      </c>
      <c r="BI284" s="28">
        <f t="shared" si="307"/>
        <v>-555</v>
      </c>
      <c r="BK284" s="432">
        <f t="shared" si="273"/>
        <v>-2331</v>
      </c>
      <c r="BL284" s="432">
        <f t="shared" si="274"/>
        <v>0</v>
      </c>
      <c r="BM284" s="432">
        <f t="shared" si="275"/>
        <v>-925</v>
      </c>
      <c r="BN284" s="432">
        <f t="shared" ca="1" si="276"/>
        <v>185</v>
      </c>
    </row>
    <row r="285" spans="1:66" s="29" customFormat="1" hidden="1" outlineLevel="1" x14ac:dyDescent="0.3">
      <c r="A285" s="22" t="s">
        <v>314</v>
      </c>
      <c r="B285" s="23"/>
      <c r="C285" s="24" t="s">
        <v>69</v>
      </c>
      <c r="D285" s="116"/>
      <c r="E285" s="122"/>
      <c r="F285" s="56"/>
      <c r="G285" s="33"/>
      <c r="H285" s="241">
        <v>-2929.19</v>
      </c>
      <c r="I285" s="27">
        <v>-3360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>-3200</v>
      </c>
      <c r="K285" s="241">
        <v>-3038.2</v>
      </c>
      <c r="L285" s="27">
        <v>-3360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>-3200</v>
      </c>
      <c r="N285" s="241">
        <v>-2500</v>
      </c>
      <c r="O285" s="27">
        <v>-3360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>-3200</v>
      </c>
      <c r="Q285" s="241">
        <v>-9066.43</v>
      </c>
      <c r="R285" s="27">
        <v>-3360</v>
      </c>
      <c r="S285" s="81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>-5877.24</v>
      </c>
      <c r="T285" s="241">
        <v>-3199.9999999999991</v>
      </c>
      <c r="U285" s="27">
        <v>-3360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>-3200</v>
      </c>
      <c r="W285" s="241">
        <v>-3453.9999999999991</v>
      </c>
      <c r="X285" s="27">
        <v>-3360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>-3200</v>
      </c>
      <c r="Z285" s="241">
        <v>-3200</v>
      </c>
      <c r="AA285" s="27">
        <v>-3360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>-3200</v>
      </c>
      <c r="AC285" s="241">
        <v>-3200</v>
      </c>
      <c r="AD285" s="27">
        <v>-3360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>-3200</v>
      </c>
      <c r="AF285" s="241">
        <v>-3200</v>
      </c>
      <c r="AG285" s="27">
        <v>-3360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>-3200</v>
      </c>
      <c r="AI285" s="241">
        <v>-3200.0000000000009</v>
      </c>
      <c r="AJ285" s="27">
        <v>-3360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>-3200</v>
      </c>
      <c r="AL285" s="241">
        <v>-4157.6899999999996</v>
      </c>
      <c r="AM285" s="27">
        <v>-3360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>-3200</v>
      </c>
      <c r="AO285" s="241">
        <v>-3200</v>
      </c>
      <c r="AP285" s="27">
        <v>-3360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>-3200</v>
      </c>
      <c r="AR285" s="241">
        <f t="shared" ca="1" si="300"/>
        <v>-24187.82</v>
      </c>
      <c r="AS285" s="27">
        <f t="shared" ca="1" si="301"/>
        <v>-20160</v>
      </c>
      <c r="AT285" s="28">
        <f t="shared" ca="1" si="302"/>
        <v>-21877.239999999998</v>
      </c>
      <c r="AU285" s="241">
        <f t="shared" si="303"/>
        <v>-44345.51</v>
      </c>
      <c r="AV285" s="27">
        <f t="shared" si="303"/>
        <v>-40320</v>
      </c>
      <c r="AW285" s="28">
        <f t="shared" si="303"/>
        <v>-41077.24</v>
      </c>
      <c r="AX285" s="241">
        <f t="shared" si="304"/>
        <v>-8467.39</v>
      </c>
      <c r="AY285" s="27">
        <f t="shared" si="304"/>
        <v>-10080</v>
      </c>
      <c r="AZ285" s="28">
        <f t="shared" si="304"/>
        <v>-9600</v>
      </c>
      <c r="BA285" s="241">
        <f t="shared" si="305"/>
        <v>-15720.43</v>
      </c>
      <c r="BB285" s="27">
        <f t="shared" si="305"/>
        <v>-10080</v>
      </c>
      <c r="BC285" s="28">
        <f t="shared" si="305"/>
        <v>-12277.24</v>
      </c>
      <c r="BD285" s="241">
        <f t="shared" si="306"/>
        <v>-9600</v>
      </c>
      <c r="BE285" s="27">
        <f t="shared" si="306"/>
        <v>-10080</v>
      </c>
      <c r="BF285" s="28">
        <f t="shared" si="306"/>
        <v>-9600</v>
      </c>
      <c r="BG285" s="241">
        <f t="shared" si="307"/>
        <v>-10557.69</v>
      </c>
      <c r="BH285" s="27">
        <f t="shared" si="307"/>
        <v>-10080</v>
      </c>
      <c r="BI285" s="28">
        <f t="shared" si="307"/>
        <v>-9600</v>
      </c>
      <c r="BK285" s="432">
        <f t="shared" si="273"/>
        <v>-40320</v>
      </c>
      <c r="BL285" s="432">
        <f t="shared" si="274"/>
        <v>0</v>
      </c>
      <c r="BM285" s="432">
        <f t="shared" si="275"/>
        <v>-18677.239999999998</v>
      </c>
      <c r="BN285" s="432">
        <f t="shared" ca="1" si="276"/>
        <v>3200</v>
      </c>
    </row>
    <row r="286" spans="1:66" s="29" customFormat="1" hidden="1" outlineLevel="1" x14ac:dyDescent="0.3">
      <c r="A286" s="22" t="s">
        <v>315</v>
      </c>
      <c r="B286" s="23"/>
      <c r="C286" s="24" t="s">
        <v>69</v>
      </c>
      <c r="D286" s="116"/>
      <c r="E286" s="122"/>
      <c r="F286" s="56"/>
      <c r="G286" s="33"/>
      <c r="H286" s="241">
        <v>-7490.9400000000014</v>
      </c>
      <c r="I286" s="27">
        <v>-8115.4870000000001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-2490.94</v>
      </c>
      <c r="K286" s="241">
        <v>-7990.9400000000014</v>
      </c>
      <c r="L286" s="27">
        <v>-8115.4870000000001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-2597.0500000000002</v>
      </c>
      <c r="N286" s="241">
        <v>-7163.9400000000014</v>
      </c>
      <c r="O286" s="27">
        <v>-8115.4870000000001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-2597.0500000000002</v>
      </c>
      <c r="Q286" s="241">
        <v>-7163.9400000000014</v>
      </c>
      <c r="R286" s="27">
        <v>-8115.4870000000001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-2597.0500000000002</v>
      </c>
      <c r="T286" s="241">
        <v>-7990.9400000000014</v>
      </c>
      <c r="U286" s="27">
        <v>-8115.4870000000001</v>
      </c>
      <c r="V286" s="81">
        <f>SUMIFS(Aut_BlueMe_Sem_Pedido!$J:$J,Aut_BlueMe_Sem_Pedido!$Q:$Q,DRE!T$4,Aut_BlueMe_Sem_Pedido!$H:$H,DRE!$A286)+SUMIFS(Aut_Ajustes_Manuais!$G:$G,Aut_Ajustes_Manuais!$I:$I,DRE!T$4,Aut_Ajustes_Manuais!$F:$F,"Assessoria de Alimentos e Bebidas")</f>
        <v>-13597.05</v>
      </c>
      <c r="W286" s="241">
        <v>-7990.9400000000014</v>
      </c>
      <c r="X286" s="27">
        <v>-8115.4870000000001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-13597.05</v>
      </c>
      <c r="Z286" s="241">
        <v>-7990.9400000000014</v>
      </c>
      <c r="AA286" s="27">
        <v>-8115.4870000000001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-13490.94</v>
      </c>
      <c r="AC286" s="241">
        <v>-7990.9400000000014</v>
      </c>
      <c r="AD286" s="27">
        <v>-8115.4870000000001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-13490.94</v>
      </c>
      <c r="AF286" s="241">
        <v>-7990.9400000000014</v>
      </c>
      <c r="AG286" s="27">
        <v>-8115.4870000000001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-13490.94</v>
      </c>
      <c r="AI286" s="241">
        <v>-7990.9400000000014</v>
      </c>
      <c r="AJ286" s="27">
        <v>-8115.4870000000001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-13490.94</v>
      </c>
      <c r="AL286" s="241">
        <v>-7990.9400000000014</v>
      </c>
      <c r="AM286" s="27">
        <v>-8115.4870000000001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-13490.94</v>
      </c>
      <c r="AO286" s="241">
        <v>-7990.9400000000014</v>
      </c>
      <c r="AP286" s="27">
        <v>-8115.4870000000001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-13490.94</v>
      </c>
      <c r="AR286" s="241">
        <f t="shared" ca="1" si="300"/>
        <v>-45791.640000000007</v>
      </c>
      <c r="AS286" s="27">
        <f t="shared" ca="1" si="301"/>
        <v>-48692.921999999999</v>
      </c>
      <c r="AT286" s="28">
        <f t="shared" ca="1" si="302"/>
        <v>-37476.19</v>
      </c>
      <c r="AU286" s="241">
        <f t="shared" si="303"/>
        <v>-93737.280000000013</v>
      </c>
      <c r="AV286" s="27">
        <f t="shared" si="303"/>
        <v>-97385.843999999983</v>
      </c>
      <c r="AW286" s="28">
        <f t="shared" si="303"/>
        <v>-118421.83000000002</v>
      </c>
      <c r="AX286" s="241">
        <f t="shared" si="304"/>
        <v>-22645.820000000003</v>
      </c>
      <c r="AY286" s="27">
        <f t="shared" si="304"/>
        <v>-24346.460999999999</v>
      </c>
      <c r="AZ286" s="28">
        <f t="shared" si="304"/>
        <v>-7685.04</v>
      </c>
      <c r="BA286" s="241">
        <f t="shared" si="305"/>
        <v>-23145.820000000003</v>
      </c>
      <c r="BB286" s="27">
        <f t="shared" si="305"/>
        <v>-24346.460999999999</v>
      </c>
      <c r="BC286" s="28">
        <f t="shared" si="305"/>
        <v>-29791.149999999998</v>
      </c>
      <c r="BD286" s="241">
        <f t="shared" si="306"/>
        <v>-23972.820000000003</v>
      </c>
      <c r="BE286" s="27">
        <f t="shared" si="306"/>
        <v>-24346.460999999999</v>
      </c>
      <c r="BF286" s="28">
        <f t="shared" si="306"/>
        <v>-40472.82</v>
      </c>
      <c r="BG286" s="241">
        <f t="shared" si="307"/>
        <v>-23972.820000000003</v>
      </c>
      <c r="BH286" s="27">
        <f t="shared" si="307"/>
        <v>-24346.460999999999</v>
      </c>
      <c r="BI286" s="28">
        <f t="shared" si="307"/>
        <v>-40472.82</v>
      </c>
      <c r="BK286" s="432">
        <f t="shared" si="273"/>
        <v>-97385.843999999983</v>
      </c>
      <c r="BL286" s="432">
        <f t="shared" si="274"/>
        <v>0</v>
      </c>
      <c r="BM286" s="432">
        <f t="shared" si="275"/>
        <v>-23879.14</v>
      </c>
      <c r="BN286" s="432">
        <f t="shared" ca="1" si="276"/>
        <v>13597.050000000003</v>
      </c>
    </row>
    <row r="287" spans="1:66" s="29" customFormat="1" hidden="1" outlineLevel="1" x14ac:dyDescent="0.3">
      <c r="A287" s="22" t="s">
        <v>316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81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300"/>
        <v>0</v>
      </c>
      <c r="AS287" s="27">
        <f t="shared" ca="1" si="301"/>
        <v>0</v>
      </c>
      <c r="AT287" s="28">
        <f t="shared" ca="1" si="302"/>
        <v>0</v>
      </c>
      <c r="AU287" s="241">
        <f t="shared" si="303"/>
        <v>0</v>
      </c>
      <c r="AV287" s="27">
        <f t="shared" si="303"/>
        <v>0</v>
      </c>
      <c r="AW287" s="28">
        <f t="shared" si="303"/>
        <v>0</v>
      </c>
      <c r="AX287" s="241">
        <f t="shared" si="304"/>
        <v>0</v>
      </c>
      <c r="AY287" s="27">
        <f t="shared" si="304"/>
        <v>0</v>
      </c>
      <c r="AZ287" s="28">
        <f t="shared" si="304"/>
        <v>0</v>
      </c>
      <c r="BA287" s="241">
        <f t="shared" si="305"/>
        <v>0</v>
      </c>
      <c r="BB287" s="27">
        <f t="shared" si="305"/>
        <v>0</v>
      </c>
      <c r="BC287" s="28">
        <f t="shared" si="305"/>
        <v>0</v>
      </c>
      <c r="BD287" s="241">
        <f t="shared" si="306"/>
        <v>0</v>
      </c>
      <c r="BE287" s="27">
        <f t="shared" si="306"/>
        <v>0</v>
      </c>
      <c r="BF287" s="28">
        <f t="shared" si="306"/>
        <v>0</v>
      </c>
      <c r="BG287" s="241">
        <f t="shared" si="307"/>
        <v>0</v>
      </c>
      <c r="BH287" s="27">
        <f t="shared" si="307"/>
        <v>0</v>
      </c>
      <c r="BI287" s="28">
        <f t="shared" si="307"/>
        <v>0</v>
      </c>
      <c r="BK287" s="432">
        <f t="shared" si="273"/>
        <v>0</v>
      </c>
      <c r="BL287" s="432">
        <f t="shared" si="274"/>
        <v>0</v>
      </c>
      <c r="BM287" s="432">
        <f t="shared" si="275"/>
        <v>0</v>
      </c>
      <c r="BN287" s="432">
        <f t="shared" ca="1" si="276"/>
        <v>0</v>
      </c>
    </row>
    <row r="288" spans="1:66" s="29" customFormat="1" hidden="1" outlineLevel="1" x14ac:dyDescent="0.3">
      <c r="A288" s="22" t="s">
        <v>317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-14250</v>
      </c>
      <c r="I288" s="27">
        <v>-21160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-15580</v>
      </c>
      <c r="K288" s="241">
        <v>-12160</v>
      </c>
      <c r="L288" s="27">
        <v>-21160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-15960</v>
      </c>
      <c r="N288" s="241">
        <v>-11400</v>
      </c>
      <c r="O288" s="27">
        <v>-21160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-19760</v>
      </c>
      <c r="Q288" s="241">
        <v>-16720</v>
      </c>
      <c r="R288" s="27">
        <v>-21160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-17290</v>
      </c>
      <c r="T288" s="241">
        <v>-17860</v>
      </c>
      <c r="U288" s="27">
        <v>-21160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-19570</v>
      </c>
      <c r="W288" s="241">
        <v>-15010</v>
      </c>
      <c r="X288" s="27">
        <v>-21160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-16800</v>
      </c>
      <c r="Z288" s="241">
        <v>-17480</v>
      </c>
      <c r="AA288" s="27">
        <v>-21160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-20000</v>
      </c>
      <c r="AC288" s="241">
        <v>-16720</v>
      </c>
      <c r="AD288" s="27">
        <v>-21160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-20000</v>
      </c>
      <c r="AF288" s="241">
        <v>-16720</v>
      </c>
      <c r="AG288" s="27">
        <v>-21160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-20000</v>
      </c>
      <c r="AI288" s="241">
        <v>-18240</v>
      </c>
      <c r="AJ288" s="27">
        <v>-21160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-20000</v>
      </c>
      <c r="AL288" s="241">
        <v>-17480</v>
      </c>
      <c r="AM288" s="27">
        <v>-21160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-20000</v>
      </c>
      <c r="AO288" s="241">
        <v>-14630</v>
      </c>
      <c r="AP288" s="27">
        <v>-21160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-20000</v>
      </c>
      <c r="AR288" s="241">
        <f t="shared" ca="1" si="300"/>
        <v>-87400</v>
      </c>
      <c r="AS288" s="27">
        <f t="shared" ca="1" si="301"/>
        <v>-126960</v>
      </c>
      <c r="AT288" s="28">
        <f t="shared" ca="1" si="302"/>
        <v>-104960</v>
      </c>
      <c r="AU288" s="241">
        <f t="shared" si="303"/>
        <v>-188670</v>
      </c>
      <c r="AV288" s="27">
        <f t="shared" si="303"/>
        <v>-253920</v>
      </c>
      <c r="AW288" s="28">
        <f t="shared" si="303"/>
        <v>-224960</v>
      </c>
      <c r="AX288" s="241">
        <f t="shared" si="304"/>
        <v>-37810</v>
      </c>
      <c r="AY288" s="27">
        <f t="shared" si="304"/>
        <v>-63480</v>
      </c>
      <c r="AZ288" s="28">
        <f t="shared" si="304"/>
        <v>-51300</v>
      </c>
      <c r="BA288" s="241">
        <f t="shared" si="305"/>
        <v>-49590</v>
      </c>
      <c r="BB288" s="27">
        <f t="shared" si="305"/>
        <v>-63480</v>
      </c>
      <c r="BC288" s="28">
        <f t="shared" si="305"/>
        <v>-53660</v>
      </c>
      <c r="BD288" s="241">
        <f t="shared" si="306"/>
        <v>-50920</v>
      </c>
      <c r="BE288" s="27">
        <f t="shared" si="306"/>
        <v>-63480</v>
      </c>
      <c r="BF288" s="28">
        <f t="shared" si="306"/>
        <v>-60000</v>
      </c>
      <c r="BG288" s="241">
        <f t="shared" si="307"/>
        <v>-50350</v>
      </c>
      <c r="BH288" s="27">
        <f t="shared" si="307"/>
        <v>-63480</v>
      </c>
      <c r="BI288" s="28">
        <f t="shared" si="307"/>
        <v>-60000</v>
      </c>
      <c r="BK288" s="432">
        <f t="shared" si="273"/>
        <v>-253920</v>
      </c>
      <c r="BL288" s="432">
        <f t="shared" si="274"/>
        <v>0</v>
      </c>
      <c r="BM288" s="432">
        <f t="shared" si="275"/>
        <v>-88160</v>
      </c>
      <c r="BN288" s="432">
        <f t="shared" ca="1" si="276"/>
        <v>16800</v>
      </c>
    </row>
    <row r="289" spans="1:66" s="29" customFormat="1" hidden="1" outlineLevel="1" x14ac:dyDescent="0.3">
      <c r="A289" s="22" t="s">
        <v>318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/>
      <c r="Z289" s="241">
        <v>0</v>
      </c>
      <c r="AA289" s="27">
        <v>0</v>
      </c>
      <c r="AB289" s="28"/>
      <c r="AC289" s="241">
        <v>0</v>
      </c>
      <c r="AD289" s="27">
        <v>0</v>
      </c>
      <c r="AE289" s="28"/>
      <c r="AF289" s="241">
        <v>0</v>
      </c>
      <c r="AG289" s="27">
        <v>0</v>
      </c>
      <c r="AH289" s="28"/>
      <c r="AI289" s="241">
        <v>0</v>
      </c>
      <c r="AJ289" s="27">
        <v>0</v>
      </c>
      <c r="AK289" s="28"/>
      <c r="AL289" s="241">
        <v>0</v>
      </c>
      <c r="AM289" s="27">
        <v>0</v>
      </c>
      <c r="AN289" s="28"/>
      <c r="AO289" s="241">
        <v>0</v>
      </c>
      <c r="AP289" s="27">
        <v>0</v>
      </c>
      <c r="AQ289" s="28"/>
      <c r="AR289" s="241">
        <f t="shared" ca="1" si="300"/>
        <v>0</v>
      </c>
      <c r="AS289" s="27">
        <f t="shared" ca="1" si="301"/>
        <v>0</v>
      </c>
      <c r="AT289" s="28">
        <f t="shared" ca="1" si="30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32">
        <f t="shared" si="273"/>
        <v>0</v>
      </c>
      <c r="BL289" s="432">
        <f t="shared" si="274"/>
        <v>0</v>
      </c>
      <c r="BM289" s="432">
        <f t="shared" si="275"/>
        <v>0</v>
      </c>
      <c r="BN289" s="432">
        <f t="shared" ca="1" si="276"/>
        <v>0</v>
      </c>
    </row>
    <row r="290" spans="1:66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300"/>
        <v>0</v>
      </c>
      <c r="AS290" s="27">
        <f t="shared" ca="1" si="301"/>
        <v>0</v>
      </c>
      <c r="AT290" s="28">
        <f t="shared" ca="1" si="30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32">
        <f t="shared" si="273"/>
        <v>0</v>
      </c>
      <c r="BL290" s="432">
        <f t="shared" si="274"/>
        <v>0</v>
      </c>
      <c r="BM290" s="432">
        <f t="shared" si="275"/>
        <v>0</v>
      </c>
      <c r="BN290" s="432">
        <f t="shared" ca="1" si="276"/>
        <v>0</v>
      </c>
    </row>
    <row r="291" spans="1:66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300"/>
        <v>0</v>
      </c>
      <c r="AS291" s="27">
        <f t="shared" ca="1" si="301"/>
        <v>0</v>
      </c>
      <c r="AT291" s="28">
        <f t="shared" ca="1" si="30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32">
        <f t="shared" si="273"/>
        <v>0</v>
      </c>
      <c r="BL291" s="432">
        <f t="shared" si="274"/>
        <v>0</v>
      </c>
      <c r="BM291" s="432">
        <f t="shared" si="275"/>
        <v>0</v>
      </c>
      <c r="BN291" s="432">
        <f t="shared" ca="1" si="276"/>
        <v>0</v>
      </c>
    </row>
    <row r="292" spans="1:66" collapsed="1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-4.4046451344131522E-2</v>
      </c>
      <c r="I292" s="50">
        <v>-3.8322484222484528E-2</v>
      </c>
      <c r="J292" s="51">
        <f>IFERROR(J280/J8,0)</f>
        <v>-3.0155872718091385E-2</v>
      </c>
      <c r="K292" s="245">
        <v>-4.1859209963604108E-2</v>
      </c>
      <c r="L292" s="50">
        <v>-3.7634011314035702E-2</v>
      </c>
      <c r="M292" s="51">
        <f>IFERROR(M280/M8,0)</f>
        <v>-3.1806749878041496E-2</v>
      </c>
      <c r="N292" s="245">
        <v>-3.9332515111586183E-2</v>
      </c>
      <c r="O292" s="50">
        <v>-3.2979062850906363E-2</v>
      </c>
      <c r="P292" s="51">
        <f>IFERROR(P280/P8,0)</f>
        <v>-1.8047638733922903E-2</v>
      </c>
      <c r="Q292" s="245">
        <v>-4.6402384497780322E-2</v>
      </c>
      <c r="R292" s="50">
        <v>-3.495762745095627E-2</v>
      </c>
      <c r="S292" s="51">
        <f>IFERROR(S280/S8,0)</f>
        <v>-3.0250611308815973E-2</v>
      </c>
      <c r="T292" s="245">
        <v>-2.7076019853291049E-2</v>
      </c>
      <c r="U292" s="50">
        <v>-3.0592945195564911E-2</v>
      </c>
      <c r="V292" s="51">
        <f>IFERROR(V280/V8,0)</f>
        <v>-2.8034519649086553E-2</v>
      </c>
      <c r="W292" s="245">
        <v>-3.6100977239130728E-2</v>
      </c>
      <c r="X292" s="50">
        <v>-3.4364132126940103E-2</v>
      </c>
      <c r="Y292" s="51">
        <f>IFERROR(Y280/Y8,0)</f>
        <v>-4.1861184651798548E-2</v>
      </c>
      <c r="Z292" s="245">
        <v>-2.4696455367869501E-2</v>
      </c>
      <c r="AA292" s="50">
        <v>-2.6006239527447399E-2</v>
      </c>
      <c r="AB292" s="51">
        <f>IFERROR(AB280/AB8,0)</f>
        <v>-0.12336955383905636</v>
      </c>
      <c r="AC292" s="245">
        <v>-2.831261624320501E-2</v>
      </c>
      <c r="AD292" s="50">
        <v>-2.9884661181240429E-2</v>
      </c>
      <c r="AE292" s="51">
        <f>IFERROR(AE280/AE8,0)</f>
        <v>-43.28595</v>
      </c>
      <c r="AF292" s="245">
        <v>-3.2318892127783057E-2</v>
      </c>
      <c r="AG292" s="50">
        <v>-3.2409615196213201E-2</v>
      </c>
      <c r="AH292" s="51">
        <f>IFERROR(AH280/AH8,0)</f>
        <v>0</v>
      </c>
      <c r="AI292" s="245">
        <v>-3.1458537377229381E-2</v>
      </c>
      <c r="AJ292" s="50">
        <v>-3.0980736033870301E-2</v>
      </c>
      <c r="AK292" s="51">
        <f>IFERROR(AK280/AK8,0)</f>
        <v>0</v>
      </c>
      <c r="AL292" s="245">
        <v>-3.2284218054200627E-2</v>
      </c>
      <c r="AM292" s="50">
        <v>-3.1001983437141469E-2</v>
      </c>
      <c r="AN292" s="51">
        <f>IFERROR(AN280/AN8,0)</f>
        <v>0</v>
      </c>
      <c r="AO292" s="245">
        <v>-2.5502018898241441E-2</v>
      </c>
      <c r="AP292" s="50">
        <v>-2.8764627590268529E-2</v>
      </c>
      <c r="AQ292" s="51">
        <f t="shared" ref="AQ292:BI292" si="308">IFERROR(AQ280/AQ8,0)</f>
        <v>0</v>
      </c>
      <c r="AR292" s="245">
        <f t="shared" ca="1" si="308"/>
        <v>-3.8236702688553358E-2</v>
      </c>
      <c r="AS292" s="50">
        <f t="shared" ca="1" si="308"/>
        <v>-3.4605715599907147E-2</v>
      </c>
      <c r="AT292" s="51">
        <f t="shared" ca="1" si="308"/>
        <v>-2.8499406790304199E-2</v>
      </c>
      <c r="AU292" s="245">
        <f t="shared" si="308"/>
        <v>-3.2738499798086983E-2</v>
      </c>
      <c r="AV292" s="50">
        <f t="shared" si="308"/>
        <v>-3.1961633985569587E-2</v>
      </c>
      <c r="AW292" s="51">
        <f t="shared" si="308"/>
        <v>-6.13499982587105E-2</v>
      </c>
      <c r="AX292" s="245">
        <f t="shared" si="308"/>
        <v>-4.1724520465509778E-2</v>
      </c>
      <c r="AY292" s="50">
        <f t="shared" si="308"/>
        <v>-3.6149665674487623E-2</v>
      </c>
      <c r="AZ292" s="51">
        <f t="shared" si="308"/>
        <v>-2.4709839942608666E-2</v>
      </c>
      <c r="BA292" s="245">
        <f t="shared" si="308"/>
        <v>-3.5603736777719414E-2</v>
      </c>
      <c r="BB292" s="50">
        <f t="shared" si="308"/>
        <v>-3.3188247518917635E-2</v>
      </c>
      <c r="BC292" s="51">
        <f t="shared" si="308"/>
        <v>-3.2422881316456251E-2</v>
      </c>
      <c r="BD292" s="245">
        <f t="shared" si="308"/>
        <v>-2.8061916878158351E-2</v>
      </c>
      <c r="BE292" s="50">
        <f t="shared" si="308"/>
        <v>-2.9191587553396021E-2</v>
      </c>
      <c r="BF292" s="51">
        <f t="shared" si="308"/>
        <v>-0.3793325809757761</v>
      </c>
      <c r="BG292" s="245">
        <f t="shared" si="308"/>
        <v>-2.9716910981619753E-2</v>
      </c>
      <c r="BH292" s="50">
        <f t="shared" si="308"/>
        <v>-3.0211771147575221E-2</v>
      </c>
      <c r="BI292" s="51">
        <f t="shared" si="308"/>
        <v>0</v>
      </c>
      <c r="BK292" s="432">
        <f t="shared" si="273"/>
        <v>-0.38789812612706925</v>
      </c>
      <c r="BL292" s="432">
        <f t="shared" si="274"/>
        <v>-0.35593649214149969</v>
      </c>
      <c r="BM292" s="432">
        <f t="shared" si="275"/>
        <v>-0.13829539228795831</v>
      </c>
      <c r="BN292" s="432">
        <f t="shared" ca="1" si="276"/>
        <v>-0.10979598549765411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32">
        <f t="shared" si="273"/>
        <v>0</v>
      </c>
      <c r="BL293" s="432">
        <f t="shared" si="274"/>
        <v>0</v>
      </c>
      <c r="BM293" s="432">
        <f t="shared" si="275"/>
        <v>0</v>
      </c>
      <c r="BN293" s="432">
        <f t="shared" si="276"/>
        <v>0</v>
      </c>
    </row>
    <row r="294" spans="1:66" x14ac:dyDescent="0.3">
      <c r="A294" s="39" t="s">
        <v>319</v>
      </c>
      <c r="C294" s="40" t="s">
        <v>37</v>
      </c>
      <c r="D294" s="40" t="s">
        <v>38</v>
      </c>
      <c r="E294" s="40" t="s">
        <v>203</v>
      </c>
      <c r="F294" s="41"/>
      <c r="G294" s="47"/>
      <c r="H294" s="244">
        <f t="shared" ref="H294:AM294" si="309">SUM(H295:H298)</f>
        <v>-9766.15</v>
      </c>
      <c r="I294" s="42">
        <f t="shared" si="309"/>
        <v>-12208.1715</v>
      </c>
      <c r="J294" s="43">
        <f t="shared" si="309"/>
        <v>-11485.550000000001</v>
      </c>
      <c r="K294" s="244">
        <f t="shared" si="309"/>
        <v>-10027.15</v>
      </c>
      <c r="L294" s="42">
        <f t="shared" si="309"/>
        <v>-12208.1715</v>
      </c>
      <c r="M294" s="43">
        <f t="shared" si="309"/>
        <v>-11407.34</v>
      </c>
      <c r="N294" s="244">
        <f t="shared" si="309"/>
        <v>-11449.15</v>
      </c>
      <c r="O294" s="42">
        <f t="shared" si="309"/>
        <v>-12208.1715</v>
      </c>
      <c r="P294" s="43">
        <f t="shared" si="309"/>
        <v>-11251</v>
      </c>
      <c r="Q294" s="244">
        <f t="shared" si="309"/>
        <v>-9902.4800000000014</v>
      </c>
      <c r="R294" s="42">
        <f t="shared" si="309"/>
        <v>-12208.1715</v>
      </c>
      <c r="S294" s="43">
        <f t="shared" si="309"/>
        <v>-11251</v>
      </c>
      <c r="T294" s="244">
        <f t="shared" si="309"/>
        <v>-10275.82</v>
      </c>
      <c r="U294" s="42">
        <f t="shared" si="309"/>
        <v>-12208.1715</v>
      </c>
      <c r="V294" s="43">
        <f t="shared" si="309"/>
        <v>-11251</v>
      </c>
      <c r="W294" s="244">
        <f t="shared" si="309"/>
        <v>-11636.2</v>
      </c>
      <c r="X294" s="42">
        <f t="shared" si="309"/>
        <v>-12208.1715</v>
      </c>
      <c r="Y294" s="43">
        <f t="shared" si="309"/>
        <v>-11373</v>
      </c>
      <c r="Z294" s="244">
        <f t="shared" si="309"/>
        <v>-11724.54</v>
      </c>
      <c r="AA294" s="42">
        <f t="shared" si="309"/>
        <v>-12208.1715</v>
      </c>
      <c r="AB294" s="43">
        <f t="shared" si="309"/>
        <v>-11789.34</v>
      </c>
      <c r="AC294" s="244">
        <f t="shared" si="309"/>
        <v>-11802.220000000001</v>
      </c>
      <c r="AD294" s="42">
        <f t="shared" si="309"/>
        <v>-12208.1715</v>
      </c>
      <c r="AE294" s="43">
        <f t="shared" si="309"/>
        <v>-11789.34</v>
      </c>
      <c r="AF294" s="244">
        <f t="shared" si="309"/>
        <v>-12144.220000000001</v>
      </c>
      <c r="AG294" s="42">
        <f t="shared" si="309"/>
        <v>-12208.1715</v>
      </c>
      <c r="AH294" s="43">
        <f t="shared" si="309"/>
        <v>-11789.34</v>
      </c>
      <c r="AI294" s="244">
        <f t="shared" si="309"/>
        <v>-11802.220000000001</v>
      </c>
      <c r="AJ294" s="42">
        <f t="shared" si="309"/>
        <v>-12208.1715</v>
      </c>
      <c r="AK294" s="43">
        <f t="shared" si="309"/>
        <v>-11789.34</v>
      </c>
      <c r="AL294" s="244">
        <f t="shared" si="309"/>
        <v>-11802.220000000001</v>
      </c>
      <c r="AM294" s="42">
        <f t="shared" si="309"/>
        <v>-12208.1715</v>
      </c>
      <c r="AN294" s="43">
        <f t="shared" ref="AN294:BI294" si="310">SUM(AN295:AN298)</f>
        <v>-11789.34</v>
      </c>
      <c r="AO294" s="244">
        <f t="shared" si="310"/>
        <v>-11877.220000000001</v>
      </c>
      <c r="AP294" s="42">
        <f t="shared" si="310"/>
        <v>-12208.1715</v>
      </c>
      <c r="AQ294" s="43">
        <f t="shared" si="310"/>
        <v>-11789.34</v>
      </c>
      <c r="AR294" s="244">
        <f t="shared" ca="1" si="310"/>
        <v>-63056.95</v>
      </c>
      <c r="AS294" s="42">
        <f t="shared" ca="1" si="310"/>
        <v>-73249.028999999995</v>
      </c>
      <c r="AT294" s="43">
        <f t="shared" ca="1" si="310"/>
        <v>-68018.89</v>
      </c>
      <c r="AU294" s="244">
        <f t="shared" si="310"/>
        <v>-134209.59</v>
      </c>
      <c r="AV294" s="42">
        <f t="shared" si="310"/>
        <v>-146498.05799999999</v>
      </c>
      <c r="AW294" s="43">
        <f t="shared" si="310"/>
        <v>-138754.93</v>
      </c>
      <c r="AX294" s="244">
        <f t="shared" si="310"/>
        <v>-31242.449999999997</v>
      </c>
      <c r="AY294" s="42">
        <f t="shared" si="310"/>
        <v>-36624.514500000005</v>
      </c>
      <c r="AZ294" s="43">
        <f t="shared" si="310"/>
        <v>-34143.89</v>
      </c>
      <c r="BA294" s="244">
        <f t="shared" si="310"/>
        <v>-31814.5</v>
      </c>
      <c r="BB294" s="42">
        <f t="shared" si="310"/>
        <v>-36624.514500000005</v>
      </c>
      <c r="BC294" s="43">
        <f t="shared" si="310"/>
        <v>-33875</v>
      </c>
      <c r="BD294" s="244">
        <f t="shared" si="310"/>
        <v>-35670.980000000003</v>
      </c>
      <c r="BE294" s="42">
        <f t="shared" si="310"/>
        <v>-36624.514500000005</v>
      </c>
      <c r="BF294" s="43">
        <f t="shared" si="310"/>
        <v>-35368.020000000004</v>
      </c>
      <c r="BG294" s="244">
        <f t="shared" si="310"/>
        <v>-35481.660000000003</v>
      </c>
      <c r="BH294" s="42">
        <f t="shared" si="310"/>
        <v>-36624.514500000005</v>
      </c>
      <c r="BI294" s="43">
        <f t="shared" si="310"/>
        <v>-35368.020000000004</v>
      </c>
      <c r="BK294" s="432">
        <f t="shared" si="273"/>
        <v>-146498.05799999999</v>
      </c>
      <c r="BL294" s="432">
        <f t="shared" si="274"/>
        <v>0</v>
      </c>
      <c r="BM294" s="432">
        <f t="shared" si="275"/>
        <v>-56645.89</v>
      </c>
      <c r="BN294" s="432">
        <f t="shared" ca="1" si="276"/>
        <v>11373</v>
      </c>
    </row>
    <row r="295" spans="1:66" s="29" customFormat="1" hidden="1" outlineLevel="1" x14ac:dyDescent="0.3">
      <c r="A295" s="22" t="s">
        <v>320</v>
      </c>
      <c r="B295" s="23"/>
      <c r="C295" s="24" t="s">
        <v>69</v>
      </c>
      <c r="D295" s="116"/>
      <c r="E295" s="116"/>
      <c r="F295" s="56"/>
      <c r="G295" s="33"/>
      <c r="H295" s="241">
        <v>-9504.4599999999991</v>
      </c>
      <c r="I295" s="27">
        <v>-11933.397000000001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-11053.550000000001</v>
      </c>
      <c r="K295" s="241">
        <v>-9765.4599999999991</v>
      </c>
      <c r="L295" s="27">
        <v>-11933.397000000001</v>
      </c>
      <c r="M295" s="81">
        <f>SUMIFS(Aut_BlueMe_Sem_Pedido!$J:$J,Aut_BlueMe_Sem_Pedido!$Q:$Q,DRE!K$4,Aut_BlueMe_Sem_Pedido!$H:$H,DRE!$A295)+SUMIFS(Aut_Ajustes_Manuais!$G:$G,Aut_Ajustes_Manuais!$I:$I,DRE!K$4,Aut_Ajustes_Manuais!$F:$F,"Locações de Equipamentos - Operacionais")</f>
        <v>-10975.34</v>
      </c>
      <c r="N295" s="241">
        <v>-11187.46</v>
      </c>
      <c r="O295" s="27">
        <v>-11933.397000000001</v>
      </c>
      <c r="P295" s="81">
        <f>SUMIFS(Aut_BlueMe_Sem_Pedido!$J:$J,Aut_BlueMe_Sem_Pedido!$Q:$Q,DRE!N$4,Aut_BlueMe_Sem_Pedido!$H:$H,DRE!$A295)+SUMIFS(Aut_Ajustes_Manuais!$G:$G,Aut_Ajustes_Manuais!$I:$I,DRE!N$4,Aut_Ajustes_Manuais!$F:$F,"Locações de Equipamentos - Operacionais")</f>
        <v>-10819</v>
      </c>
      <c r="Q295" s="241">
        <v>-9640.7900000000009</v>
      </c>
      <c r="R295" s="27">
        <v>-11933.397000000001</v>
      </c>
      <c r="S295" s="81">
        <f>SUMIFS(Aut_BlueMe_Sem_Pedido!$J:$J,Aut_BlueMe_Sem_Pedido!$Q:$Q,DRE!Q$4,Aut_BlueMe_Sem_Pedido!$H:$H,DRE!$A295)+SUMIFS(Aut_Ajustes_Manuais!$G:$G,Aut_Ajustes_Manuais!$I:$I,DRE!Q$4,Aut_Ajustes_Manuais!$F:$F,"Locações de Equipamentos - Operacionais")</f>
        <v>-10819</v>
      </c>
      <c r="T295" s="241">
        <v>-10014.129999999999</v>
      </c>
      <c r="U295" s="27">
        <v>-11933.397000000001</v>
      </c>
      <c r="V295" s="81">
        <f>SUMIFS(Aut_BlueMe_Sem_Pedido!$J:$J,Aut_BlueMe_Sem_Pedido!$Q:$Q,DRE!T$4,Aut_BlueMe_Sem_Pedido!$H:$H,DRE!$A295)+SUMIFS(Aut_Ajustes_Manuais!$G:$G,Aut_Ajustes_Manuais!$I:$I,DRE!T$4,Aut_Ajustes_Manuais!$F:$F,"Locações de Equipamentos - Operacionais")</f>
        <v>-10819</v>
      </c>
      <c r="W295" s="241">
        <v>-11374.51</v>
      </c>
      <c r="X295" s="27">
        <v>-11933.397000000001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-10941</v>
      </c>
      <c r="Z295" s="241">
        <v>-11462.85</v>
      </c>
      <c r="AA295" s="27">
        <v>-11933.397000000001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-11327.34</v>
      </c>
      <c r="AC295" s="241">
        <v>-11540.53</v>
      </c>
      <c r="AD295" s="27">
        <v>-11933.397000000001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-11327.34</v>
      </c>
      <c r="AF295" s="241">
        <v>-11882.53</v>
      </c>
      <c r="AG295" s="27">
        <v>-11933.397000000001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-11327.34</v>
      </c>
      <c r="AI295" s="241">
        <v>-11540.53</v>
      </c>
      <c r="AJ295" s="27">
        <v>-11933.397000000001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-11327.34</v>
      </c>
      <c r="AL295" s="241">
        <v>-11540.53</v>
      </c>
      <c r="AM295" s="27">
        <v>-11933.397000000001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-11327.34</v>
      </c>
      <c r="AO295" s="241">
        <v>-11540.53</v>
      </c>
      <c r="AP295" s="27">
        <v>-11933.397000000001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-11327.34</v>
      </c>
      <c r="AR295" s="241">
        <f ca="1">SUMIFS($H295:$AO295,$H$5:$AO$5,"&lt;"&amp;MONTH(TODAY()),$H$6:$AO$6,"REAL 25")</f>
        <v>-61486.81</v>
      </c>
      <c r="AS295" s="27">
        <f ca="1">SUMIFS($I295:$AP295,$I$5:$AP$5,"&lt;"&amp;MONTH(TODAY()),$I$6:$AP$6,"ORÇADO ")</f>
        <v>-71600.381999999998</v>
      </c>
      <c r="AT295" s="28">
        <f ca="1">SUMIFS($J295:$AQ295,$J$5:$AQ$5,"&lt;"&amp;MONTH(TODAY()),$J$6:$AQ$6,"REAL 26")</f>
        <v>-65426.89</v>
      </c>
      <c r="AU295" s="241">
        <f t="shared" ref="AU295:AW299" si="311">SUM(H295,K295,N295,Q295,T295,W295,Z295,AC295,AF295,AI295,AL295,AO295)</f>
        <v>-130994.31</v>
      </c>
      <c r="AV295" s="27">
        <f t="shared" si="311"/>
        <v>-143200.764</v>
      </c>
      <c r="AW295" s="28">
        <f t="shared" si="311"/>
        <v>-133390.93</v>
      </c>
      <c r="AX295" s="241">
        <f t="shared" ref="AX295:AZ299" si="312">SUM(H295,K295,N295)</f>
        <v>-30457.379999999997</v>
      </c>
      <c r="AY295" s="27">
        <f t="shared" si="312"/>
        <v>-35800.191000000006</v>
      </c>
      <c r="AZ295" s="28">
        <f t="shared" si="312"/>
        <v>-32847.89</v>
      </c>
      <c r="BA295" s="241">
        <f t="shared" ref="BA295:BC299" si="313">SUM(Q295,T295,W295)</f>
        <v>-31029.43</v>
      </c>
      <c r="BB295" s="27">
        <f t="shared" si="313"/>
        <v>-35800.191000000006</v>
      </c>
      <c r="BC295" s="28">
        <f t="shared" si="313"/>
        <v>-32579</v>
      </c>
      <c r="BD295" s="241">
        <f t="shared" ref="BD295:BF299" si="314">SUM(Z295,AC295,AF295)</f>
        <v>-34885.910000000003</v>
      </c>
      <c r="BE295" s="27">
        <f t="shared" si="314"/>
        <v>-35800.191000000006</v>
      </c>
      <c r="BF295" s="28">
        <f t="shared" si="314"/>
        <v>-33982.020000000004</v>
      </c>
      <c r="BG295" s="241">
        <f t="shared" ref="BG295:BI299" si="315">SUM(AI295,AL295,AO295)</f>
        <v>-34621.590000000004</v>
      </c>
      <c r="BH295" s="27">
        <f t="shared" si="315"/>
        <v>-35800.191000000006</v>
      </c>
      <c r="BI295" s="28">
        <f t="shared" si="315"/>
        <v>-33982.020000000004</v>
      </c>
      <c r="BK295" s="432">
        <f t="shared" si="273"/>
        <v>-143200.764</v>
      </c>
      <c r="BL295" s="432">
        <f t="shared" si="274"/>
        <v>0</v>
      </c>
      <c r="BM295" s="432">
        <f t="shared" si="275"/>
        <v>-54485.89</v>
      </c>
      <c r="BN295" s="432">
        <f t="shared" ca="1" si="276"/>
        <v>10941</v>
      </c>
    </row>
    <row r="296" spans="1:66" s="29" customFormat="1" hidden="1" outlineLevel="1" x14ac:dyDescent="0.3">
      <c r="A296" s="22" t="s">
        <v>321</v>
      </c>
      <c r="B296" s="23"/>
      <c r="C296" s="24" t="s">
        <v>69</v>
      </c>
      <c r="D296" s="116"/>
      <c r="E296" s="116"/>
      <c r="F296" s="56"/>
      <c r="G296" s="33"/>
      <c r="H296" s="241">
        <v>-261.69</v>
      </c>
      <c r="I296" s="27">
        <v>-274.77449999999999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-432</v>
      </c>
      <c r="K296" s="241">
        <v>-261.69</v>
      </c>
      <c r="L296" s="27">
        <v>-274.77449999999999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-432</v>
      </c>
      <c r="N296" s="241">
        <v>-261.69</v>
      </c>
      <c r="O296" s="27">
        <v>-274.77449999999999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-432</v>
      </c>
      <c r="Q296" s="241">
        <v>-261.69</v>
      </c>
      <c r="R296" s="27">
        <v>-274.77449999999999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-432</v>
      </c>
      <c r="T296" s="241">
        <v>-261.69</v>
      </c>
      <c r="U296" s="27">
        <v>-274.77449999999999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-432</v>
      </c>
      <c r="W296" s="241">
        <v>-261.69</v>
      </c>
      <c r="X296" s="27">
        <v>-274.77449999999999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-432</v>
      </c>
      <c r="Z296" s="241">
        <v>-261.69</v>
      </c>
      <c r="AA296" s="27">
        <v>-274.77449999999999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-462</v>
      </c>
      <c r="AC296" s="241">
        <v>-261.69</v>
      </c>
      <c r="AD296" s="27">
        <v>-274.77449999999999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-462</v>
      </c>
      <c r="AF296" s="241">
        <v>-261.69</v>
      </c>
      <c r="AG296" s="27">
        <v>-274.77449999999999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-462</v>
      </c>
      <c r="AI296" s="241">
        <v>-261.69</v>
      </c>
      <c r="AJ296" s="27">
        <v>-274.77449999999999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-462</v>
      </c>
      <c r="AL296" s="241">
        <v>-261.69</v>
      </c>
      <c r="AM296" s="27">
        <v>-274.77449999999999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-462</v>
      </c>
      <c r="AO296" s="241">
        <v>-336.69</v>
      </c>
      <c r="AP296" s="27">
        <v>-274.77449999999999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-462</v>
      </c>
      <c r="AR296" s="241">
        <f ca="1">SUMIFS($H296:$AO296,$H$5:$AO$5,"&lt;"&amp;MONTH(TODAY()),$H$6:$AO$6,"REAL 25")</f>
        <v>-1570.14</v>
      </c>
      <c r="AS296" s="27">
        <f ca="1">SUMIFS($I296:$AP296,$I$5:$AP$5,"&lt;"&amp;MONTH(TODAY()),$I$6:$AP$6,"ORÇADO ")</f>
        <v>-1648.6469999999999</v>
      </c>
      <c r="AT296" s="28">
        <f ca="1">SUMIFS($J296:$AQ296,$J$5:$AQ$5,"&lt;"&amp;MONTH(TODAY()),$J$6:$AQ$6,"REAL 26")</f>
        <v>-2592</v>
      </c>
      <c r="AU296" s="241">
        <f t="shared" si="311"/>
        <v>-3215.28</v>
      </c>
      <c r="AV296" s="27">
        <f t="shared" si="311"/>
        <v>-3297.2939999999999</v>
      </c>
      <c r="AW296" s="28">
        <f t="shared" si="311"/>
        <v>-5364</v>
      </c>
      <c r="AX296" s="241">
        <f t="shared" si="312"/>
        <v>-785.06999999999994</v>
      </c>
      <c r="AY296" s="27">
        <f t="shared" si="312"/>
        <v>-824.32349999999997</v>
      </c>
      <c r="AZ296" s="28">
        <f t="shared" si="312"/>
        <v>-1296</v>
      </c>
      <c r="BA296" s="241">
        <f t="shared" si="313"/>
        <v>-785.06999999999994</v>
      </c>
      <c r="BB296" s="27">
        <f t="shared" si="313"/>
        <v>-824.32349999999997</v>
      </c>
      <c r="BC296" s="28">
        <f t="shared" si="313"/>
        <v>-1296</v>
      </c>
      <c r="BD296" s="241">
        <f t="shared" si="314"/>
        <v>-785.06999999999994</v>
      </c>
      <c r="BE296" s="27">
        <f t="shared" si="314"/>
        <v>-824.32349999999997</v>
      </c>
      <c r="BF296" s="28">
        <f t="shared" si="314"/>
        <v>-1386</v>
      </c>
      <c r="BG296" s="241">
        <f t="shared" si="315"/>
        <v>-860.06999999999994</v>
      </c>
      <c r="BH296" s="27">
        <f t="shared" si="315"/>
        <v>-824.32349999999997</v>
      </c>
      <c r="BI296" s="28">
        <f t="shared" si="315"/>
        <v>-1386</v>
      </c>
      <c r="BK296" s="432">
        <f t="shared" si="273"/>
        <v>-3297.2939999999999</v>
      </c>
      <c r="BL296" s="432">
        <f t="shared" si="274"/>
        <v>0</v>
      </c>
      <c r="BM296" s="432">
        <f t="shared" si="275"/>
        <v>-2160</v>
      </c>
      <c r="BN296" s="432">
        <f t="shared" ca="1" si="276"/>
        <v>432</v>
      </c>
    </row>
    <row r="297" spans="1:66" s="29" customFormat="1" ht="25.2" hidden="1" customHeight="1" outlineLevel="1" x14ac:dyDescent="0.3">
      <c r="A297" s="22" t="s">
        <v>322</v>
      </c>
      <c r="B297" s="23"/>
      <c r="C297" s="24" t="s">
        <v>69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41">
        <f t="shared" si="311"/>
        <v>0</v>
      </c>
      <c r="AV297" s="27">
        <f t="shared" si="311"/>
        <v>0</v>
      </c>
      <c r="AW297" s="28">
        <f t="shared" si="311"/>
        <v>0</v>
      </c>
      <c r="AX297" s="241">
        <f t="shared" si="312"/>
        <v>0</v>
      </c>
      <c r="AY297" s="27">
        <f t="shared" si="312"/>
        <v>0</v>
      </c>
      <c r="AZ297" s="28">
        <f t="shared" si="312"/>
        <v>0</v>
      </c>
      <c r="BA297" s="241">
        <f t="shared" si="313"/>
        <v>0</v>
      </c>
      <c r="BB297" s="27">
        <f t="shared" si="313"/>
        <v>0</v>
      </c>
      <c r="BC297" s="28">
        <f t="shared" si="313"/>
        <v>0</v>
      </c>
      <c r="BD297" s="241">
        <f t="shared" si="314"/>
        <v>0</v>
      </c>
      <c r="BE297" s="27">
        <f t="shared" si="314"/>
        <v>0</v>
      </c>
      <c r="BF297" s="28">
        <f t="shared" si="314"/>
        <v>0</v>
      </c>
      <c r="BG297" s="241">
        <f t="shared" si="315"/>
        <v>0</v>
      </c>
      <c r="BH297" s="27">
        <f t="shared" si="315"/>
        <v>0</v>
      </c>
      <c r="BI297" s="28">
        <f t="shared" si="315"/>
        <v>0</v>
      </c>
      <c r="BK297" s="432">
        <f t="shared" si="273"/>
        <v>0</v>
      </c>
      <c r="BL297" s="432">
        <f t="shared" si="274"/>
        <v>0</v>
      </c>
      <c r="BM297" s="432">
        <f t="shared" si="275"/>
        <v>0</v>
      </c>
      <c r="BN297" s="432">
        <f t="shared" ca="1" si="276"/>
        <v>0</v>
      </c>
    </row>
    <row r="298" spans="1:66" s="29" customFormat="1" hidden="1" outlineLevel="1" x14ac:dyDescent="0.3">
      <c r="A298" s="22" t="s">
        <v>323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311"/>
        <v>0</v>
      </c>
      <c r="AV298" s="27">
        <f t="shared" si="311"/>
        <v>0</v>
      </c>
      <c r="AW298" s="28">
        <f t="shared" si="311"/>
        <v>0</v>
      </c>
      <c r="AX298" s="241">
        <f t="shared" si="312"/>
        <v>0</v>
      </c>
      <c r="AY298" s="27">
        <f t="shared" si="312"/>
        <v>0</v>
      </c>
      <c r="AZ298" s="28">
        <f t="shared" si="312"/>
        <v>0</v>
      </c>
      <c r="BA298" s="241">
        <f t="shared" si="313"/>
        <v>0</v>
      </c>
      <c r="BB298" s="27">
        <f t="shared" si="313"/>
        <v>0</v>
      </c>
      <c r="BC298" s="28">
        <f t="shared" si="313"/>
        <v>0</v>
      </c>
      <c r="BD298" s="241">
        <f t="shared" si="314"/>
        <v>0</v>
      </c>
      <c r="BE298" s="27">
        <f t="shared" si="314"/>
        <v>0</v>
      </c>
      <c r="BF298" s="28">
        <f t="shared" si="314"/>
        <v>0</v>
      </c>
      <c r="BG298" s="241">
        <f t="shared" si="315"/>
        <v>0</v>
      </c>
      <c r="BH298" s="27">
        <f t="shared" si="315"/>
        <v>0</v>
      </c>
      <c r="BI298" s="28">
        <f t="shared" si="315"/>
        <v>0</v>
      </c>
      <c r="BK298" s="432">
        <f t="shared" si="273"/>
        <v>0</v>
      </c>
      <c r="BL298" s="432">
        <f t="shared" si="274"/>
        <v>0</v>
      </c>
      <c r="BM298" s="432">
        <f t="shared" si="275"/>
        <v>0</v>
      </c>
      <c r="BN298" s="432">
        <f t="shared" ca="1" si="276"/>
        <v>0</v>
      </c>
    </row>
    <row r="299" spans="1:66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311"/>
        <v>0</v>
      </c>
      <c r="AV299" s="27">
        <f t="shared" si="311"/>
        <v>0</v>
      </c>
      <c r="AW299" s="28">
        <f t="shared" si="311"/>
        <v>0</v>
      </c>
      <c r="AX299" s="241">
        <f t="shared" si="312"/>
        <v>0</v>
      </c>
      <c r="AY299" s="27">
        <f t="shared" si="312"/>
        <v>0</v>
      </c>
      <c r="AZ299" s="28">
        <f t="shared" si="312"/>
        <v>0</v>
      </c>
      <c r="BA299" s="241">
        <f t="shared" si="313"/>
        <v>0</v>
      </c>
      <c r="BB299" s="27">
        <f t="shared" si="313"/>
        <v>0</v>
      </c>
      <c r="BC299" s="28">
        <f t="shared" si="313"/>
        <v>0</v>
      </c>
      <c r="BD299" s="241">
        <f t="shared" si="314"/>
        <v>0</v>
      </c>
      <c r="BE299" s="27">
        <f t="shared" si="314"/>
        <v>0</v>
      </c>
      <c r="BF299" s="28">
        <f t="shared" si="314"/>
        <v>0</v>
      </c>
      <c r="BG299" s="241">
        <f t="shared" si="315"/>
        <v>0</v>
      </c>
      <c r="BH299" s="27">
        <f t="shared" si="315"/>
        <v>0</v>
      </c>
      <c r="BI299" s="28">
        <f t="shared" si="315"/>
        <v>0</v>
      </c>
      <c r="BK299" s="432">
        <f t="shared" si="273"/>
        <v>0</v>
      </c>
      <c r="BL299" s="432">
        <f t="shared" si="274"/>
        <v>0</v>
      </c>
      <c r="BM299" s="432">
        <f t="shared" si="275"/>
        <v>0</v>
      </c>
      <c r="BN299" s="432">
        <f t="shared" ca="1" si="276"/>
        <v>0</v>
      </c>
    </row>
    <row r="300" spans="1:66" collapsed="1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-1.123161559915649E-2</v>
      </c>
      <c r="I300" s="50">
        <v>-1.0228947089068441E-2</v>
      </c>
      <c r="J300" s="51">
        <f>IFERROR(J294/J8,0)</f>
        <v>-1.1372579007988872E-2</v>
      </c>
      <c r="K300" s="245">
        <v>-1.190874434959199E-2</v>
      </c>
      <c r="L300" s="50">
        <v>-1.00451815243964E-2</v>
      </c>
      <c r="M300" s="51">
        <f>IFERROR(M294/M8,0)</f>
        <v>-1.2815826790101485E-2</v>
      </c>
      <c r="N300" s="245">
        <v>-1.284312074973318E-2</v>
      </c>
      <c r="O300" s="50">
        <v>-8.8026936612595492E-3</v>
      </c>
      <c r="P300" s="51">
        <f>IFERROR(P294/P8,0)</f>
        <v>-6.3430603156931697E-3</v>
      </c>
      <c r="Q300" s="245">
        <v>-9.850009002046101E-3</v>
      </c>
      <c r="R300" s="50">
        <v>-9.3308074570332585E-3</v>
      </c>
      <c r="S300" s="51">
        <f>IFERROR(S294/S8,0)</f>
        <v>-1.0525500215720835E-2</v>
      </c>
      <c r="T300" s="245">
        <v>-7.6828956524493796E-3</v>
      </c>
      <c r="U300" s="50">
        <v>-8.1657967653516513E-3</v>
      </c>
      <c r="V300" s="51">
        <f>IFERROR(V294/V8,0)</f>
        <v>-7.379699033690363E-3</v>
      </c>
      <c r="W300" s="245">
        <v>-1.0527819003085149E-2</v>
      </c>
      <c r="X300" s="50">
        <v>-9.1723930851536541E-3</v>
      </c>
      <c r="Y300" s="51">
        <f>IFERROR(Y294/Y8,0)</f>
        <v>-1.1910402481435434E-2</v>
      </c>
      <c r="Z300" s="245">
        <v>-6.8706932211925016E-3</v>
      </c>
      <c r="AA300" s="50">
        <v>-6.9415241080802038E-3</v>
      </c>
      <c r="AB300" s="51">
        <f>IFERROR(AB294/AB8,0)</f>
        <v>-3.5010387144796547E-2</v>
      </c>
      <c r="AC300" s="245">
        <v>-7.9505549103643866E-3</v>
      </c>
      <c r="AD300" s="50">
        <v>-7.9767432670320593E-3</v>
      </c>
      <c r="AE300" s="51">
        <f>IFERROR(AE294/AE8,0)</f>
        <v>-11.789339999999999</v>
      </c>
      <c r="AF300" s="245">
        <v>-9.6255751591105953E-3</v>
      </c>
      <c r="AG300" s="50">
        <v>-8.6506980365491631E-3</v>
      </c>
      <c r="AH300" s="51">
        <f>IFERROR(AH294/AH8,0)</f>
        <v>0</v>
      </c>
      <c r="AI300" s="245">
        <v>-8.5610538833727507E-3</v>
      </c>
      <c r="AJ300" s="50">
        <v>-8.2693049811453454E-3</v>
      </c>
      <c r="AK300" s="51">
        <f>IFERROR(AK294/AK8,0)</f>
        <v>0</v>
      </c>
      <c r="AL300" s="245">
        <v>-8.7467450164363039E-3</v>
      </c>
      <c r="AM300" s="50">
        <v>-8.2749762879056037E-3</v>
      </c>
      <c r="AN300" s="51">
        <f>IFERROR(AN294/AN8,0)</f>
        <v>0</v>
      </c>
      <c r="AO300" s="245">
        <v>-8.5353902401988386E-3</v>
      </c>
      <c r="AP300" s="50">
        <v>-7.6777865429972173E-3</v>
      </c>
      <c r="AQ300" s="51">
        <f t="shared" ref="AQ300:BI300" si="316">IFERROR(AQ294/AQ8,0)</f>
        <v>0</v>
      </c>
      <c r="AR300" s="245">
        <f t="shared" ca="1" si="316"/>
        <v>-1.0420767429140663E-2</v>
      </c>
      <c r="AS300" s="50">
        <f t="shared" ca="1" si="316"/>
        <v>-9.2368759758824203E-3</v>
      </c>
      <c r="AT300" s="51">
        <f t="shared" ca="1" si="316"/>
        <v>-9.4180600512591469E-3</v>
      </c>
      <c r="AU300" s="245">
        <f t="shared" si="316"/>
        <v>-9.1779142693845673E-3</v>
      </c>
      <c r="AV300" s="50">
        <f t="shared" si="316"/>
        <v>-8.5311239485551041E-3</v>
      </c>
      <c r="AW300" s="51">
        <f t="shared" si="316"/>
        <v>-1.8354033955071219E-2</v>
      </c>
      <c r="AX300" s="245">
        <f t="shared" si="316"/>
        <v>-1.2002552701269617E-2</v>
      </c>
      <c r="AY300" s="50">
        <f t="shared" si="316"/>
        <v>-9.6489834877378482E-3</v>
      </c>
      <c r="AZ300" s="51">
        <f t="shared" si="316"/>
        <v>-9.293937277665365E-3</v>
      </c>
      <c r="BA300" s="245">
        <f t="shared" si="316"/>
        <v>-9.2266721620969088E-3</v>
      </c>
      <c r="BB300" s="50">
        <f t="shared" si="316"/>
        <v>-8.8585287393956463E-3</v>
      </c>
      <c r="BC300" s="51">
        <f t="shared" si="316"/>
        <v>-9.5465688122555875E-3</v>
      </c>
      <c r="BD300" s="245">
        <f t="shared" si="316"/>
        <v>-8.0113224658166816E-3</v>
      </c>
      <c r="BE300" s="50">
        <f t="shared" si="316"/>
        <v>-7.7917496891916757E-3</v>
      </c>
      <c r="BF300" s="51">
        <f t="shared" si="316"/>
        <v>-0.10472017761678531</v>
      </c>
      <c r="BG300" s="245">
        <f t="shared" si="316"/>
        <v>-8.6132080696798667E-3</v>
      </c>
      <c r="BH300" s="50">
        <f t="shared" si="316"/>
        <v>-8.0640546876205622E-3</v>
      </c>
      <c r="BI300" s="51">
        <f t="shared" si="316"/>
        <v>0</v>
      </c>
      <c r="BK300" s="432">
        <f t="shared" si="273"/>
        <v>-0.10353685280597257</v>
      </c>
      <c r="BL300" s="432">
        <f t="shared" si="274"/>
        <v>-9.5005728857417454E-2</v>
      </c>
      <c r="BM300" s="432">
        <f t="shared" si="275"/>
        <v>-4.8436665363194728E-2</v>
      </c>
      <c r="BN300" s="432">
        <f t="shared" ca="1" si="276"/>
        <v>-3.9018605311935579E-2</v>
      </c>
    </row>
    <row r="301" spans="1:66" x14ac:dyDescent="0.3">
      <c r="A301" s="18"/>
      <c r="E301" s="16"/>
      <c r="F301" s="17"/>
      <c r="G301" s="47"/>
      <c r="H301" s="256"/>
      <c r="I301" s="232"/>
      <c r="J301" s="267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32">
        <f t="shared" si="273"/>
        <v>0</v>
      </c>
      <c r="BL301" s="432">
        <f t="shared" si="274"/>
        <v>0</v>
      </c>
      <c r="BM301" s="432">
        <f t="shared" si="275"/>
        <v>0</v>
      </c>
      <c r="BN301" s="432">
        <f t="shared" si="276"/>
        <v>0</v>
      </c>
    </row>
    <row r="302" spans="1:66" x14ac:dyDescent="0.3">
      <c r="A302" s="39" t="s">
        <v>324</v>
      </c>
      <c r="C302" s="40" t="s">
        <v>37</v>
      </c>
      <c r="D302" s="40" t="s">
        <v>38</v>
      </c>
      <c r="E302" s="40" t="s">
        <v>203</v>
      </c>
      <c r="F302" s="41"/>
      <c r="G302" s="47"/>
      <c r="H302" s="244">
        <f t="shared" ref="H302:AM302" si="317">SUM(H303:H305)</f>
        <v>0</v>
      </c>
      <c r="I302" s="42">
        <f t="shared" si="317"/>
        <v>-20000</v>
      </c>
      <c r="J302" s="43">
        <f t="shared" si="317"/>
        <v>-7175</v>
      </c>
      <c r="K302" s="244">
        <f t="shared" si="317"/>
        <v>0</v>
      </c>
      <c r="L302" s="42">
        <f t="shared" si="317"/>
        <v>-20000</v>
      </c>
      <c r="M302" s="43">
        <f t="shared" si="317"/>
        <v>-7175</v>
      </c>
      <c r="N302" s="244">
        <f t="shared" si="317"/>
        <v>0</v>
      </c>
      <c r="O302" s="42">
        <f t="shared" si="317"/>
        <v>-20000</v>
      </c>
      <c r="P302" s="43">
        <f t="shared" si="317"/>
        <v>-7175</v>
      </c>
      <c r="Q302" s="244">
        <f t="shared" si="317"/>
        <v>0</v>
      </c>
      <c r="R302" s="42">
        <f t="shared" si="317"/>
        <v>-20000</v>
      </c>
      <c r="S302" s="43">
        <f t="shared" si="317"/>
        <v>-7625</v>
      </c>
      <c r="T302" s="244">
        <f t="shared" si="317"/>
        <v>0</v>
      </c>
      <c r="U302" s="42">
        <f t="shared" si="317"/>
        <v>-20000</v>
      </c>
      <c r="V302" s="43">
        <f t="shared" si="317"/>
        <v>-7625</v>
      </c>
      <c r="W302" s="244">
        <f t="shared" si="317"/>
        <v>0</v>
      </c>
      <c r="X302" s="42">
        <f t="shared" si="317"/>
        <v>-20000</v>
      </c>
      <c r="Y302" s="43">
        <f t="shared" si="317"/>
        <v>-7625</v>
      </c>
      <c r="Z302" s="244">
        <f t="shared" si="317"/>
        <v>0</v>
      </c>
      <c r="AA302" s="42">
        <f t="shared" si="317"/>
        <v>-20000</v>
      </c>
      <c r="AB302" s="43">
        <f t="shared" si="317"/>
        <v>0</v>
      </c>
      <c r="AC302" s="244">
        <f t="shared" si="317"/>
        <v>0</v>
      </c>
      <c r="AD302" s="42">
        <f t="shared" si="317"/>
        <v>-20000</v>
      </c>
      <c r="AE302" s="43">
        <f t="shared" si="317"/>
        <v>0</v>
      </c>
      <c r="AF302" s="244">
        <f t="shared" si="317"/>
        <v>0</v>
      </c>
      <c r="AG302" s="42">
        <f t="shared" si="317"/>
        <v>-20000</v>
      </c>
      <c r="AH302" s="43">
        <f t="shared" si="317"/>
        <v>0</v>
      </c>
      <c r="AI302" s="244">
        <f t="shared" si="317"/>
        <v>0</v>
      </c>
      <c r="AJ302" s="42">
        <f t="shared" si="317"/>
        <v>-20000</v>
      </c>
      <c r="AK302" s="43">
        <f t="shared" si="317"/>
        <v>0</v>
      </c>
      <c r="AL302" s="244">
        <f t="shared" si="317"/>
        <v>0</v>
      </c>
      <c r="AM302" s="42">
        <f t="shared" si="317"/>
        <v>-20000</v>
      </c>
      <c r="AN302" s="43">
        <f t="shared" ref="AN302:BI302" si="318">SUM(AN303:AN305)</f>
        <v>0</v>
      </c>
      <c r="AO302" s="244">
        <f t="shared" si="318"/>
        <v>0</v>
      </c>
      <c r="AP302" s="42">
        <f t="shared" si="318"/>
        <v>-20000</v>
      </c>
      <c r="AQ302" s="43">
        <f t="shared" si="318"/>
        <v>0</v>
      </c>
      <c r="AR302" s="244">
        <f t="shared" ca="1" si="318"/>
        <v>0</v>
      </c>
      <c r="AS302" s="42">
        <f t="shared" ca="1" si="318"/>
        <v>-120000</v>
      </c>
      <c r="AT302" s="43">
        <f t="shared" ca="1" si="318"/>
        <v>-44400</v>
      </c>
      <c r="AU302" s="244">
        <f t="shared" si="318"/>
        <v>0</v>
      </c>
      <c r="AV302" s="42">
        <f t="shared" si="318"/>
        <v>-240000</v>
      </c>
      <c r="AW302" s="43">
        <f t="shared" si="318"/>
        <v>-44400</v>
      </c>
      <c r="AX302" s="244">
        <f t="shared" si="318"/>
        <v>0</v>
      </c>
      <c r="AY302" s="42">
        <f t="shared" si="318"/>
        <v>-60000</v>
      </c>
      <c r="AZ302" s="43">
        <f t="shared" si="318"/>
        <v>-21525</v>
      </c>
      <c r="BA302" s="244">
        <f t="shared" si="318"/>
        <v>0</v>
      </c>
      <c r="BB302" s="42">
        <f t="shared" si="318"/>
        <v>-60000</v>
      </c>
      <c r="BC302" s="43">
        <f t="shared" si="318"/>
        <v>-22875</v>
      </c>
      <c r="BD302" s="244">
        <f t="shared" si="318"/>
        <v>0</v>
      </c>
      <c r="BE302" s="42">
        <f t="shared" si="318"/>
        <v>-60000</v>
      </c>
      <c r="BF302" s="43">
        <f t="shared" si="318"/>
        <v>0</v>
      </c>
      <c r="BG302" s="244">
        <f t="shared" si="318"/>
        <v>0</v>
      </c>
      <c r="BH302" s="42">
        <f t="shared" si="318"/>
        <v>-60000</v>
      </c>
      <c r="BI302" s="43">
        <f t="shared" si="318"/>
        <v>0</v>
      </c>
      <c r="BK302" s="432">
        <f t="shared" si="273"/>
        <v>-240000</v>
      </c>
      <c r="BL302" s="432">
        <f t="shared" si="274"/>
        <v>0</v>
      </c>
      <c r="BM302" s="432">
        <f t="shared" si="275"/>
        <v>-36775</v>
      </c>
      <c r="BN302" s="432">
        <f t="shared" ca="1" si="276"/>
        <v>7625</v>
      </c>
    </row>
    <row r="303" spans="1:66" s="29" customFormat="1" hidden="1" outlineLevel="1" x14ac:dyDescent="0.3">
      <c r="A303" s="22" t="s">
        <v>325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319">SUM(H303,K303,N303,Q303,T303,W303,Z303,AC303,AF303,AI303,AL303,AO303)</f>
        <v>0</v>
      </c>
      <c r="AV303" s="27">
        <f t="shared" si="319"/>
        <v>0</v>
      </c>
      <c r="AW303" s="28">
        <f t="shared" si="319"/>
        <v>0</v>
      </c>
      <c r="AX303" s="241">
        <f t="shared" ref="AX303:AZ305" si="320">SUM(H303,K303,N303)</f>
        <v>0</v>
      </c>
      <c r="AY303" s="27">
        <f t="shared" si="320"/>
        <v>0</v>
      </c>
      <c r="AZ303" s="28">
        <f t="shared" si="320"/>
        <v>0</v>
      </c>
      <c r="BA303" s="241">
        <f t="shared" ref="BA303:BC305" si="321">SUM(Q303,T303,W303)</f>
        <v>0</v>
      </c>
      <c r="BB303" s="27">
        <f t="shared" si="321"/>
        <v>0</v>
      </c>
      <c r="BC303" s="28">
        <f t="shared" si="321"/>
        <v>0</v>
      </c>
      <c r="BD303" s="241">
        <f t="shared" ref="BD303:BF305" si="322">SUM(Z303,AC303,AF303)</f>
        <v>0</v>
      </c>
      <c r="BE303" s="27">
        <f t="shared" si="322"/>
        <v>0</v>
      </c>
      <c r="BF303" s="28">
        <f t="shared" si="322"/>
        <v>0</v>
      </c>
      <c r="BG303" s="241">
        <f t="shared" ref="BG303:BI305" si="323">SUM(AI303,AL303,AO303)</f>
        <v>0</v>
      </c>
      <c r="BH303" s="27">
        <f t="shared" si="323"/>
        <v>0</v>
      </c>
      <c r="BI303" s="28">
        <f t="shared" si="323"/>
        <v>0</v>
      </c>
      <c r="BK303" s="432">
        <f t="shared" si="273"/>
        <v>0</v>
      </c>
      <c r="BL303" s="432">
        <f t="shared" si="274"/>
        <v>0</v>
      </c>
      <c r="BM303" s="432">
        <f t="shared" si="275"/>
        <v>0</v>
      </c>
      <c r="BN303" s="432">
        <f t="shared" ca="1" si="276"/>
        <v>0</v>
      </c>
    </row>
    <row r="304" spans="1:66" s="29" customFormat="1" hidden="1" outlineLevel="1" x14ac:dyDescent="0.3">
      <c r="A304" s="22" t="s">
        <v>326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319"/>
        <v>0</v>
      </c>
      <c r="AV304" s="27">
        <f t="shared" si="319"/>
        <v>0</v>
      </c>
      <c r="AW304" s="28">
        <f t="shared" si="319"/>
        <v>0</v>
      </c>
      <c r="AX304" s="241">
        <f t="shared" si="320"/>
        <v>0</v>
      </c>
      <c r="AY304" s="27">
        <f t="shared" si="320"/>
        <v>0</v>
      </c>
      <c r="AZ304" s="28">
        <f t="shared" si="320"/>
        <v>0</v>
      </c>
      <c r="BA304" s="241">
        <f t="shared" si="321"/>
        <v>0</v>
      </c>
      <c r="BB304" s="27">
        <f t="shared" si="321"/>
        <v>0</v>
      </c>
      <c r="BC304" s="28">
        <f t="shared" si="321"/>
        <v>0</v>
      </c>
      <c r="BD304" s="241">
        <f t="shared" si="322"/>
        <v>0</v>
      </c>
      <c r="BE304" s="27">
        <f t="shared" si="322"/>
        <v>0</v>
      </c>
      <c r="BF304" s="28">
        <f t="shared" si="322"/>
        <v>0</v>
      </c>
      <c r="BG304" s="241">
        <f t="shared" si="323"/>
        <v>0</v>
      </c>
      <c r="BH304" s="27">
        <f t="shared" si="323"/>
        <v>0</v>
      </c>
      <c r="BI304" s="28">
        <f t="shared" si="323"/>
        <v>0</v>
      </c>
      <c r="BK304" s="432">
        <f t="shared" si="273"/>
        <v>0</v>
      </c>
      <c r="BL304" s="432">
        <f t="shared" si="274"/>
        <v>0</v>
      </c>
      <c r="BM304" s="432">
        <f t="shared" si="275"/>
        <v>0</v>
      </c>
      <c r="BN304" s="432">
        <f t="shared" ca="1" si="276"/>
        <v>0</v>
      </c>
    </row>
    <row r="305" spans="1:66" s="29" customFormat="1" hidden="1" outlineLevel="1" x14ac:dyDescent="0.3">
      <c r="A305" s="22" t="s">
        <v>327</v>
      </c>
      <c r="B305" s="23"/>
      <c r="C305" s="24" t="s">
        <v>328</v>
      </c>
      <c r="D305" s="25">
        <v>-20000</v>
      </c>
      <c r="E305" s="124">
        <v>0</v>
      </c>
      <c r="F305" s="56"/>
      <c r="G305" s="33"/>
      <c r="H305" s="241">
        <v>0</v>
      </c>
      <c r="I305" s="27">
        <v>-20000</v>
      </c>
      <c r="J305" s="81">
        <f>SUMIFS(Aut_BlueMe_Sem_Pedido!$J:$J,Aut_BlueMe_Sem_Pedido!$Q:$Q,DRE!H$4,Aut_BlueMe_Sem_Pedido!$H:$H,DRE!$A305)+SUMIFS(Aut_Ajustes_Manuais!$G:$G,Aut_Ajustes_Manuais!$I:$I,DRE!H$4,Aut_Ajustes_Manuais!$F:$F,"Fee Gestão FB")</f>
        <v>-7175</v>
      </c>
      <c r="K305" s="241">
        <v>0</v>
      </c>
      <c r="L305" s="27">
        <v>-20000</v>
      </c>
      <c r="M305" s="81">
        <f>SUMIFS(Aut_BlueMe_Sem_Pedido!$J:$J,Aut_BlueMe_Sem_Pedido!$Q:$Q,DRE!K$4,Aut_BlueMe_Sem_Pedido!$H:$H,DRE!$A305)+SUMIFS(Aut_Ajustes_Manuais!$G:$G,Aut_Ajustes_Manuais!$I:$I,DRE!K$4,Aut_Ajustes_Manuais!$F:$F,"Fee Gestão FB")</f>
        <v>-7175</v>
      </c>
      <c r="N305" s="241">
        <v>0</v>
      </c>
      <c r="O305" s="27">
        <v>-20000</v>
      </c>
      <c r="P305" s="81">
        <f>SUMIFS(Aut_BlueMe_Sem_Pedido!$J:$J,Aut_BlueMe_Sem_Pedido!$Q:$Q,DRE!N$4,Aut_BlueMe_Sem_Pedido!$H:$H,DRE!$A305)+SUMIFS(Aut_Ajustes_Manuais!$G:$G,Aut_Ajustes_Manuais!$I:$I,DRE!N$4,Aut_Ajustes_Manuais!$F:$F,"Fee Gestão FB")</f>
        <v>-7175</v>
      </c>
      <c r="Q305" s="241">
        <v>0</v>
      </c>
      <c r="R305" s="27">
        <v>-20000</v>
      </c>
      <c r="S305" s="81">
        <f>SUMIFS(Aut_BlueMe_Sem_Pedido!$J:$J,Aut_BlueMe_Sem_Pedido!$Q:$Q,DRE!Q$4,Aut_BlueMe_Sem_Pedido!$H:$H,DRE!$A305)+SUMIFS(Aut_Ajustes_Manuais!$G:$G,Aut_Ajustes_Manuais!$I:$I,DRE!Q$4,Aut_Ajustes_Manuais!$F:$F,"Fee Gestão FB")</f>
        <v>-7625</v>
      </c>
      <c r="T305" s="241">
        <v>0</v>
      </c>
      <c r="U305" s="27">
        <v>-20000</v>
      </c>
      <c r="V305" s="81">
        <f>SUMIFS(Aut_BlueMe_Sem_Pedido!$J:$J,Aut_BlueMe_Sem_Pedido!$Q:$Q,DRE!T$4,Aut_BlueMe_Sem_Pedido!$H:$H,DRE!$A305)+SUMIFS(Aut_Ajustes_Manuais!$G:$G,Aut_Ajustes_Manuais!$I:$I,DRE!T$4,Aut_Ajustes_Manuais!$F:$F,"Fee Gestão FB")</f>
        <v>-7625</v>
      </c>
      <c r="W305" s="241">
        <v>0</v>
      </c>
      <c r="X305" s="27">
        <v>-20000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>-7625</v>
      </c>
      <c r="Z305" s="241">
        <v>0</v>
      </c>
      <c r="AA305" s="27">
        <v>-20000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1">
        <v>0</v>
      </c>
      <c r="AD305" s="27">
        <v>-20000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1">
        <v>0</v>
      </c>
      <c r="AG305" s="27">
        <v>-20000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1">
        <v>0</v>
      </c>
      <c r="AJ305" s="27">
        <v>-20000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1">
        <v>0</v>
      </c>
      <c r="AM305" s="27">
        <v>-20000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1">
        <v>0</v>
      </c>
      <c r="AP305" s="27">
        <v>-20000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0</v>
      </c>
      <c r="AS305" s="27">
        <f ca="1">SUMIFS($I305:$AP305,$I$5:$AP$5,"&lt;"&amp;MONTH(TODAY()),$I$6:$AP$6,"ORÇADO ")</f>
        <v>-120000</v>
      </c>
      <c r="AT305" s="28">
        <f ca="1">SUMIFS($J305:$AQ305,$J$5:$AQ$5,"&lt;"&amp;MONTH(TODAY()),$J$6:$AQ$6,"REAL 26")</f>
        <v>-44400</v>
      </c>
      <c r="AU305" s="241">
        <f t="shared" si="319"/>
        <v>0</v>
      </c>
      <c r="AV305" s="27">
        <f t="shared" si="319"/>
        <v>-240000</v>
      </c>
      <c r="AW305" s="28">
        <f t="shared" si="319"/>
        <v>-44400</v>
      </c>
      <c r="AX305" s="241">
        <f t="shared" si="320"/>
        <v>0</v>
      </c>
      <c r="AY305" s="27">
        <f t="shared" si="320"/>
        <v>-60000</v>
      </c>
      <c r="AZ305" s="28">
        <f t="shared" si="320"/>
        <v>-21525</v>
      </c>
      <c r="BA305" s="241">
        <f t="shared" si="321"/>
        <v>0</v>
      </c>
      <c r="BB305" s="27">
        <f t="shared" si="321"/>
        <v>-60000</v>
      </c>
      <c r="BC305" s="28">
        <f t="shared" si="321"/>
        <v>-22875</v>
      </c>
      <c r="BD305" s="241">
        <f t="shared" si="322"/>
        <v>0</v>
      </c>
      <c r="BE305" s="27">
        <f t="shared" si="322"/>
        <v>-60000</v>
      </c>
      <c r="BF305" s="28">
        <f t="shared" si="322"/>
        <v>0</v>
      </c>
      <c r="BG305" s="241">
        <f t="shared" si="323"/>
        <v>0</v>
      </c>
      <c r="BH305" s="27">
        <f t="shared" si="323"/>
        <v>-60000</v>
      </c>
      <c r="BI305" s="28">
        <f t="shared" si="323"/>
        <v>0</v>
      </c>
      <c r="BK305" s="432">
        <f t="shared" si="273"/>
        <v>-240000</v>
      </c>
      <c r="BL305" s="432">
        <f t="shared" si="274"/>
        <v>0</v>
      </c>
      <c r="BM305" s="432">
        <f t="shared" si="275"/>
        <v>-36775</v>
      </c>
      <c r="BN305" s="432">
        <f t="shared" ca="1" si="276"/>
        <v>7625</v>
      </c>
    </row>
    <row r="306" spans="1:66" collapsed="1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0</v>
      </c>
      <c r="I306" s="50">
        <v>-1.675754160083423E-2</v>
      </c>
      <c r="J306" s="51">
        <f>IFERROR(J302/J8,0)</f>
        <v>-7.1044272483529441E-3</v>
      </c>
      <c r="K306" s="245">
        <v>0</v>
      </c>
      <c r="L306" s="50">
        <v>-1.645648822085502E-2</v>
      </c>
      <c r="M306" s="51">
        <f>IFERROR(M302/M8,0)</f>
        <v>-8.0609114148415106E-3</v>
      </c>
      <c r="N306" s="245">
        <v>0</v>
      </c>
      <c r="O306" s="50">
        <v>-1.442098624066601E-2</v>
      </c>
      <c r="P306" s="51">
        <f>IFERROR(P302/P8,0)</f>
        <v>-4.0451033477111806E-3</v>
      </c>
      <c r="Q306" s="245">
        <v>0</v>
      </c>
      <c r="R306" s="50">
        <v>-1.5286167067743529E-2</v>
      </c>
      <c r="S306" s="51">
        <f>IFERROR(S302/S8,0)</f>
        <v>-7.133316073670906E-3</v>
      </c>
      <c r="T306" s="245">
        <v>0</v>
      </c>
      <c r="U306" s="50">
        <v>-1.3377591829131249E-2</v>
      </c>
      <c r="V306" s="51">
        <f>IFERROR(V302/V8,0)</f>
        <v>-5.0013514471503881E-3</v>
      </c>
      <c r="W306" s="245">
        <v>0</v>
      </c>
      <c r="X306" s="50">
        <v>-1.502664520260656E-2</v>
      </c>
      <c r="Y306" s="51">
        <f>IFERROR(Y302/Y8,0)</f>
        <v>-7.9853001776967539E-3</v>
      </c>
      <c r="Z306" s="245">
        <v>0</v>
      </c>
      <c r="AA306" s="50">
        <v>-1.137193085480525E-2</v>
      </c>
      <c r="AB306" s="51">
        <f>IFERROR(AB302/AB8,0)</f>
        <v>0</v>
      </c>
      <c r="AC306" s="245">
        <v>0</v>
      </c>
      <c r="AD306" s="50">
        <v>-1.306787550786301E-2</v>
      </c>
      <c r="AE306" s="51">
        <f>IFERROR(AE302/AE8,0)</f>
        <v>0</v>
      </c>
      <c r="AF306" s="245">
        <v>0</v>
      </c>
      <c r="AG306" s="50">
        <v>-1.4171979868646441E-2</v>
      </c>
      <c r="AH306" s="51">
        <f>IFERROR(AH302/AH8,0)</f>
        <v>0</v>
      </c>
      <c r="AI306" s="245">
        <v>0</v>
      </c>
      <c r="AJ306" s="50">
        <v>-1.3547163850287239E-2</v>
      </c>
      <c r="AK306" s="51">
        <f>IFERROR(AK302/AK8,0)</f>
        <v>0</v>
      </c>
      <c r="AL306" s="245">
        <v>0</v>
      </c>
      <c r="AM306" s="50">
        <v>-1.3556454851417521E-2</v>
      </c>
      <c r="AN306" s="51">
        <f>IFERROR(AN302/AN8,0)</f>
        <v>0</v>
      </c>
      <c r="AO306" s="245">
        <v>0</v>
      </c>
      <c r="AP306" s="50">
        <v>-1.2578110559795489E-2</v>
      </c>
      <c r="AQ306" s="51">
        <f t="shared" ref="AQ306:BI306" si="324">IFERROR(AQ302/AQ8,0)</f>
        <v>0</v>
      </c>
      <c r="AR306" s="245">
        <f t="shared" ca="1" si="324"/>
        <v>0</v>
      </c>
      <c r="AS306" s="50">
        <f t="shared" ca="1" si="324"/>
        <v>-1.513228410312293E-2</v>
      </c>
      <c r="AT306" s="51">
        <f t="shared" ca="1" si="324"/>
        <v>-6.1477314063182473E-3</v>
      </c>
      <c r="AU306" s="245">
        <f t="shared" si="324"/>
        <v>0</v>
      </c>
      <c r="AV306" s="50">
        <f t="shared" si="324"/>
        <v>-1.3976087980997162E-2</v>
      </c>
      <c r="AW306" s="51">
        <f t="shared" si="324"/>
        <v>-5.8730821860179102E-3</v>
      </c>
      <c r="AX306" s="245">
        <f t="shared" si="324"/>
        <v>0</v>
      </c>
      <c r="AY306" s="50">
        <f t="shared" si="324"/>
        <v>-1.5807417986776887E-2</v>
      </c>
      <c r="AZ306" s="51">
        <f t="shared" si="324"/>
        <v>-5.8590863519577584E-3</v>
      </c>
      <c r="BA306" s="245">
        <f t="shared" si="324"/>
        <v>0</v>
      </c>
      <c r="BB306" s="50">
        <f t="shared" si="324"/>
        <v>-1.4512457888383439E-2</v>
      </c>
      <c r="BC306" s="51">
        <f t="shared" si="324"/>
        <v>-6.4465759876117072E-3</v>
      </c>
      <c r="BD306" s="245">
        <f t="shared" si="324"/>
        <v>0</v>
      </c>
      <c r="BE306" s="50">
        <f t="shared" si="324"/>
        <v>-1.2764810339028534E-2</v>
      </c>
      <c r="BF306" s="51">
        <f t="shared" si="324"/>
        <v>0</v>
      </c>
      <c r="BG306" s="245">
        <f t="shared" si="324"/>
        <v>0</v>
      </c>
      <c r="BH306" s="50">
        <f t="shared" si="324"/>
        <v>-1.32109131783094E-2</v>
      </c>
      <c r="BI306" s="51">
        <f t="shared" si="324"/>
        <v>0</v>
      </c>
      <c r="BK306" s="432">
        <f t="shared" si="273"/>
        <v>-0.16961893565465153</v>
      </c>
      <c r="BL306" s="432">
        <f t="shared" si="274"/>
        <v>-0.15564284767365436</v>
      </c>
      <c r="BM306" s="432">
        <f t="shared" si="275"/>
        <v>-3.1345109531726929E-2</v>
      </c>
      <c r="BN306" s="432">
        <f t="shared" ca="1" si="276"/>
        <v>-2.5197378125408683E-2</v>
      </c>
    </row>
    <row r="307" spans="1:66" x14ac:dyDescent="0.3">
      <c r="A307" s="18"/>
      <c r="E307" s="16"/>
      <c r="F307" s="17"/>
      <c r="G307" s="47"/>
      <c r="H307" s="247"/>
      <c r="I307" s="17"/>
      <c r="J307" s="406"/>
      <c r="K307" s="247"/>
      <c r="L307" s="17"/>
      <c r="M307" s="57"/>
      <c r="N307" s="247"/>
      <c r="O307" s="17"/>
      <c r="P307" s="406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32">
        <f t="shared" si="273"/>
        <v>0</v>
      </c>
      <c r="BL307" s="432">
        <f t="shared" si="274"/>
        <v>0</v>
      </c>
      <c r="BM307" s="432">
        <f t="shared" si="275"/>
        <v>0</v>
      </c>
      <c r="BN307" s="432">
        <f t="shared" si="276"/>
        <v>0</v>
      </c>
    </row>
    <row r="308" spans="1:66" x14ac:dyDescent="0.3">
      <c r="A308" s="39" t="s">
        <v>329</v>
      </c>
      <c r="B308" s="59"/>
      <c r="C308" s="60"/>
      <c r="D308" s="125"/>
      <c r="E308" s="62"/>
      <c r="F308" s="63"/>
      <c r="G308" s="47"/>
      <c r="H308" s="244">
        <v>-414845.6673666368</v>
      </c>
      <c r="I308" s="42">
        <v>-570996.40986888565</v>
      </c>
      <c r="J308" s="43">
        <f>SUM(J302,J294,J280,J266,J255,J243,J226,J216,J106)</f>
        <v>-479412.97689903632</v>
      </c>
      <c r="K308" s="244">
        <v>-515657.069631155</v>
      </c>
      <c r="L308" s="42">
        <v>-565329.16152219009</v>
      </c>
      <c r="M308" s="43">
        <f>SUM(M302,M294,M280,M266,M255,M243,M226,M216,M106)</f>
        <v>-508988.94544493489</v>
      </c>
      <c r="N308" s="244">
        <v>-453373.50301939371</v>
      </c>
      <c r="O308" s="42">
        <v>-588901.54106109892</v>
      </c>
      <c r="P308" s="43">
        <f>SUM(P302,P294,P280,P266,P255,P243,P226,P216,P106)</f>
        <v>-555128.66012275463</v>
      </c>
      <c r="Q308" s="244">
        <v>-543023.54005273327</v>
      </c>
      <c r="R308" s="42">
        <v>-596665.5136845503</v>
      </c>
      <c r="S308" s="43">
        <f>SUM(S302,S294,S280,S266,S255,S243,S226,S216,S106)</f>
        <v>-513143.59734980104</v>
      </c>
      <c r="T308" s="244">
        <v>-553087.72556237818</v>
      </c>
      <c r="U308" s="42">
        <v>-595993.9697070762</v>
      </c>
      <c r="V308" s="43">
        <f>SUM(V302,V294,V280,V266,V255,V243,V226,V216,V106)</f>
        <v>-603774.85918064869</v>
      </c>
      <c r="W308" s="244">
        <v>-544218.3197924234</v>
      </c>
      <c r="X308" s="42">
        <v>-583850.27867415303</v>
      </c>
      <c r="Y308" s="43">
        <f>SUM(Y302,Y294,Y280,Y266,Y255,Y243,Y226,Y216,Y106)</f>
        <v>-562827.94508292805</v>
      </c>
      <c r="Z308" s="244">
        <v>-579546.67407759186</v>
      </c>
      <c r="AA308" s="42">
        <v>-607277.13430137117</v>
      </c>
      <c r="AB308" s="43">
        <f>SUM(AB302,AB294,AB280,AB266,AB255,AB243,AB226,AB216,AB106)</f>
        <v>-522340.00655583339</v>
      </c>
      <c r="AC308" s="244">
        <v>-603284.22742030141</v>
      </c>
      <c r="AD308" s="42">
        <v>-597782.7593303558</v>
      </c>
      <c r="AE308" s="43">
        <f>SUM(AE302,AE294,AE280,AE266,AE255,AE243,AE226,AE216,AE106)</f>
        <v>-488118.12655583338</v>
      </c>
      <c r="AF308" s="244">
        <v>-583315.2377845603</v>
      </c>
      <c r="AG308" s="42">
        <v>-589286.7995206581</v>
      </c>
      <c r="AH308" s="43">
        <f>SUM(AH302,AH294,AH280,AH266,AH255,AH243,AH226,AH216,AH106)</f>
        <v>-497944.08655583335</v>
      </c>
      <c r="AI308" s="244">
        <v>-575380.35487480205</v>
      </c>
      <c r="AJ308" s="42">
        <v>-590190.05421315366</v>
      </c>
      <c r="AK308" s="43">
        <f>SUM(AK302,AK294,AK280,AK266,AK255,AK243,AK226,AK216,AK106)</f>
        <v>-489018.12655583338</v>
      </c>
      <c r="AL308" s="244">
        <v>-593735.09969414747</v>
      </c>
      <c r="AM308" s="42">
        <v>-594742.89402905887</v>
      </c>
      <c r="AN308" s="43">
        <f>SUM(AN302,AN294,AN280,AN266,AN255,AN243,AN226,AN216,AN106)</f>
        <v>-485118.12655583338</v>
      </c>
      <c r="AO308" s="244">
        <v>-594883.37621084996</v>
      </c>
      <c r="AP308" s="42">
        <v>-607875.16190344351</v>
      </c>
      <c r="AQ308" s="43">
        <f>SUM(AQ302,AQ294,AQ280,AQ266,AQ255,AQ243,AQ226,AQ216,AQ106)</f>
        <v>-484987.07655583334</v>
      </c>
      <c r="AR308" s="244">
        <f ca="1">SUM(AR302,AR294,AR280,AR266,AR255,AR243,AR226,AR216,,AR106)</f>
        <v>-3024205.8254247205</v>
      </c>
      <c r="AS308" s="42">
        <f ca="1">SUM(AS302,AS294,AS280,AS266,AS255,AS243,AS226,AS216,,AS106)</f>
        <v>-3502818.0944266533</v>
      </c>
      <c r="AT308" s="43">
        <f ca="1">SUM(AT302,AT294,AT280,AT266,AT255,AT243,AT226,AT216,,AT106)</f>
        <v>-3223276.9840801032</v>
      </c>
      <c r="AU308" s="244">
        <f t="shared" ref="AU308:BI308" si="325">SUM(AU302,AU294,AU280,AU266,AU255,AU243,AU226,AU216,AU106)</f>
        <v>-6554350.7954869736</v>
      </c>
      <c r="AV308" s="42">
        <f t="shared" si="325"/>
        <v>-7089184.360430209</v>
      </c>
      <c r="AW308" s="43">
        <f t="shared" si="325"/>
        <v>-6222477.5334151033</v>
      </c>
      <c r="AX308" s="244">
        <f t="shared" si="325"/>
        <v>-1383876.2400171855</v>
      </c>
      <c r="AY308" s="42">
        <f t="shared" si="325"/>
        <v>-1725227.1124521748</v>
      </c>
      <c r="AZ308" s="43">
        <f t="shared" si="325"/>
        <v>-1565055.5824667257</v>
      </c>
      <c r="BA308" s="244">
        <f t="shared" si="325"/>
        <v>-1640329.5854075346</v>
      </c>
      <c r="BB308" s="42">
        <f t="shared" si="325"/>
        <v>-1777590.9819744788</v>
      </c>
      <c r="BC308" s="43">
        <f t="shared" si="325"/>
        <v>-1689896.4016133775</v>
      </c>
      <c r="BD308" s="244">
        <f t="shared" si="325"/>
        <v>-1766146.1392824536</v>
      </c>
      <c r="BE308" s="42">
        <f t="shared" si="325"/>
        <v>-1792990.0128601659</v>
      </c>
      <c r="BF308" s="43">
        <f t="shared" si="325"/>
        <v>-1508402.2196674999</v>
      </c>
      <c r="BG308" s="244">
        <f t="shared" si="325"/>
        <v>-1763998.8307797993</v>
      </c>
      <c r="BH308" s="42">
        <f t="shared" si="325"/>
        <v>-1793376.2531433881</v>
      </c>
      <c r="BI308" s="43">
        <f t="shared" si="325"/>
        <v>-1459123.3296675</v>
      </c>
      <c r="BK308" s="432">
        <f t="shared" si="273"/>
        <v>-7088891.6778159952</v>
      </c>
      <c r="BL308" s="432">
        <f t="shared" si="274"/>
        <v>292.68261421378702</v>
      </c>
      <c r="BM308" s="432">
        <f t="shared" si="275"/>
        <v>-2660449.0389971756</v>
      </c>
      <c r="BN308" s="432">
        <f t="shared" ca="1" si="276"/>
        <v>562827.94508292759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-0.47709558719020312</v>
      </c>
      <c r="I309" s="50">
        <v>-0.47842480461524212</v>
      </c>
      <c r="J309" s="51">
        <f>IFERROR(J308/J8,0)</f>
        <v>-0.47469750749763262</v>
      </c>
      <c r="K309" s="245">
        <v>-0.61242010085589427</v>
      </c>
      <c r="L309" s="50">
        <v>-0.46516663437478839</v>
      </c>
      <c r="M309" s="51">
        <f>IFERROR(M308/M8,0)</f>
        <v>-0.57183481538191194</v>
      </c>
      <c r="N309" s="245">
        <v>-0.50857318176524835</v>
      </c>
      <c r="O309" s="50">
        <v>-0.42462705103745602</v>
      </c>
      <c r="P309" s="51">
        <f>IFERROR(P308/P8,0)</f>
        <v>-0.31296903156417799</v>
      </c>
      <c r="Q309" s="245">
        <v>-0.54014618134471004</v>
      </c>
      <c r="R309" s="50">
        <v>-0.45603643628715251</v>
      </c>
      <c r="S309" s="51">
        <f>IFERROR(S308/S8,0)</f>
        <v>-0.48005448801005207</v>
      </c>
      <c r="T309" s="245">
        <v>-0.41352566336762531</v>
      </c>
      <c r="U309" s="50">
        <v>-0.3986482029682441</v>
      </c>
      <c r="V309" s="51">
        <f>IFERROR(V308/V8,0)</f>
        <v>-0.39602495288080775</v>
      </c>
      <c r="W309" s="245">
        <v>-0.49237998392411159</v>
      </c>
      <c r="X309" s="50">
        <v>-0.43866554945397312</v>
      </c>
      <c r="Y309" s="51">
        <f>IFERROR(Y308/Y8,0)</f>
        <v>-0.58942296260765958</v>
      </c>
      <c r="Z309" s="245">
        <v>-0.33961992580941941</v>
      </c>
      <c r="AA309" s="50">
        <v>-0.34529567904897368</v>
      </c>
      <c r="AB309" s="51">
        <f>IFERROR(AB308/AB8,0)</f>
        <v>-1.5511746926236154</v>
      </c>
      <c r="AC309" s="245">
        <v>-0.40640187834677388</v>
      </c>
      <c r="AD309" s="50">
        <v>-0.39058753398379609</v>
      </c>
      <c r="AE309" s="51">
        <f>IFERROR(AE308/AE8,0)</f>
        <v>-488.11812655583338</v>
      </c>
      <c r="AF309" s="245">
        <v>-0.46233884619594778</v>
      </c>
      <c r="AG309" s="50">
        <v>-0.41756803298329298</v>
      </c>
      <c r="AH309" s="51">
        <f>IFERROR(AH308/AH8,0)</f>
        <v>0</v>
      </c>
      <c r="AI309" s="245">
        <v>-0.4173674293071401</v>
      </c>
      <c r="AJ309" s="50">
        <v>-0.39977006836177498</v>
      </c>
      <c r="AK309" s="51">
        <f>IFERROR(AK308/AK8,0)</f>
        <v>0</v>
      </c>
      <c r="AL309" s="245">
        <v>-0.44002310788420279</v>
      </c>
      <c r="AM309" s="50">
        <v>-0.40313025955531651</v>
      </c>
      <c r="AN309" s="51">
        <f>IFERROR(AN308/AN8,0)</f>
        <v>0</v>
      </c>
      <c r="AO309" s="245">
        <v>-0.42750422770367319</v>
      </c>
      <c r="AP309" s="50">
        <v>-0.3822960496487548</v>
      </c>
      <c r="AQ309" s="51">
        <f t="shared" ref="AQ309:BI309" si="326">IFERROR(AQ308/AQ8,0)</f>
        <v>0</v>
      </c>
      <c r="AR309" s="245">
        <f t="shared" ca="1" si="326"/>
        <v>-0.49977909753965871</v>
      </c>
      <c r="AS309" s="50">
        <f t="shared" ca="1" si="326"/>
        <v>-0.44171365472019836</v>
      </c>
      <c r="AT309" s="51">
        <f t="shared" ca="1" si="326"/>
        <v>-0.44630272852009034</v>
      </c>
      <c r="AU309" s="245">
        <f t="shared" si="326"/>
        <v>-0.44821886194907523</v>
      </c>
      <c r="AV309" s="50">
        <f t="shared" si="326"/>
        <v>-0.41282943472867373</v>
      </c>
      <c r="AW309" s="51">
        <f t="shared" si="326"/>
        <v>-0.82308833230623668</v>
      </c>
      <c r="AX309" s="245">
        <f t="shared" si="326"/>
        <v>-0.53164996672287579</v>
      </c>
      <c r="AY309" s="50">
        <f t="shared" si="326"/>
        <v>-0.45452310147752756</v>
      </c>
      <c r="AZ309" s="51">
        <f t="shared" si="326"/>
        <v>-0.42600677367182782</v>
      </c>
      <c r="BA309" s="245">
        <f t="shared" si="326"/>
        <v>-0.4757196662636114</v>
      </c>
      <c r="BB309" s="50">
        <f t="shared" si="326"/>
        <v>-0.42995357114457983</v>
      </c>
      <c r="BC309" s="51">
        <f t="shared" si="326"/>
        <v>-0.47624242903572589</v>
      </c>
      <c r="BD309" s="245">
        <f t="shared" si="326"/>
        <v>-0.39665762599034055</v>
      </c>
      <c r="BE309" s="50">
        <f t="shared" si="326"/>
        <v>-0.38145295756553915</v>
      </c>
      <c r="BF309" s="51">
        <f t="shared" si="326"/>
        <v>-4.4661857904721209</v>
      </c>
      <c r="BG309" s="245">
        <f t="shared" si="326"/>
        <v>-0.42821246142876107</v>
      </c>
      <c r="BH309" s="50">
        <f t="shared" si="326"/>
        <v>-0.39486896627198531</v>
      </c>
      <c r="BI309" s="51">
        <f t="shared" si="326"/>
        <v>0</v>
      </c>
      <c r="BK309" s="432">
        <f t="shared" si="273"/>
        <v>-5.0002163023187656</v>
      </c>
      <c r="BL309" s="432">
        <f t="shared" si="274"/>
        <v>-4.5873868675900917</v>
      </c>
      <c r="BM309" s="432">
        <f t="shared" si="275"/>
        <v>-2.2355807953345823</v>
      </c>
      <c r="BN309" s="432">
        <f t="shared" ca="1" si="276"/>
        <v>-1.7892780668144921</v>
      </c>
    </row>
    <row r="310" spans="1:66" x14ac:dyDescent="0.3">
      <c r="A310" s="18"/>
      <c r="E310" s="16"/>
      <c r="F310" s="17"/>
      <c r="G310" s="47"/>
      <c r="H310" s="247"/>
      <c r="I310" s="17"/>
      <c r="J310" s="405"/>
      <c r="K310" s="407"/>
      <c r="L310" s="17"/>
      <c r="M310" s="57"/>
      <c r="N310" s="247"/>
      <c r="O310" s="17"/>
      <c r="P310" s="406"/>
      <c r="Q310" s="247"/>
      <c r="R310" s="17"/>
      <c r="S310" s="436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434"/>
      <c r="AQ310" s="57"/>
      <c r="AR310" s="247"/>
      <c r="AS310" s="17"/>
      <c r="AT310" s="26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32"/>
      <c r="BL310" s="432"/>
      <c r="BM310" s="432"/>
      <c r="BN310" s="432"/>
    </row>
    <row r="311" spans="1:66" x14ac:dyDescent="0.3">
      <c r="A311" s="58" t="s">
        <v>330</v>
      </c>
      <c r="B311" s="59"/>
      <c r="C311" s="60"/>
      <c r="D311" s="61"/>
      <c r="E311" s="62"/>
      <c r="F311" s="63"/>
      <c r="G311" s="6"/>
      <c r="H311" s="248">
        <f t="shared" ref="H311:AM311" si="327">SUM(H308,H102)</f>
        <v>78428.48064008198</v>
      </c>
      <c r="I311" s="64">
        <f t="shared" si="327"/>
        <v>155200.78224926477</v>
      </c>
      <c r="J311" s="65">
        <f t="shared" si="327"/>
        <v>143109.12416096358</v>
      </c>
      <c r="K311" s="248">
        <f t="shared" si="327"/>
        <v>-58851.317237908428</v>
      </c>
      <c r="L311" s="64">
        <f t="shared" si="327"/>
        <v>175532.91835135559</v>
      </c>
      <c r="M311" s="65">
        <f t="shared" si="327"/>
        <v>5567.4547950651031</v>
      </c>
      <c r="N311" s="248">
        <f t="shared" si="327"/>
        <v>85852.739565996628</v>
      </c>
      <c r="O311" s="64">
        <f t="shared" si="327"/>
        <v>257564.24026056728</v>
      </c>
      <c r="P311" s="65">
        <f t="shared" si="327"/>
        <v>636622.31246724573</v>
      </c>
      <c r="Q311" s="248">
        <f t="shared" si="327"/>
        <v>34171.422557580401</v>
      </c>
      <c r="R311" s="64">
        <f t="shared" si="327"/>
        <v>201462.07883226871</v>
      </c>
      <c r="S311" s="65">
        <f t="shared" si="327"/>
        <v>98032.154250198568</v>
      </c>
      <c r="T311" s="248">
        <f t="shared" si="327"/>
        <v>242155.73090422247</v>
      </c>
      <c r="U311" s="64">
        <f t="shared" si="327"/>
        <v>313409.33299514442</v>
      </c>
      <c r="V311" s="65">
        <f t="shared" si="327"/>
        <v>408373.23927335127</v>
      </c>
      <c r="W311" s="248">
        <f t="shared" si="327"/>
        <v>123021.90987641446</v>
      </c>
      <c r="X311" s="64">
        <f t="shared" si="327"/>
        <v>228082.56922082987</v>
      </c>
      <c r="Y311" s="65">
        <f t="shared" si="327"/>
        <v>-61399.596122927731</v>
      </c>
      <c r="Z311" s="248">
        <f t="shared" si="327"/>
        <v>542262.48089475441</v>
      </c>
      <c r="AA311" s="64">
        <f t="shared" si="327"/>
        <v>454584.79753365763</v>
      </c>
      <c r="AB311" s="65">
        <f t="shared" si="327"/>
        <v>-563207.57487583347</v>
      </c>
      <c r="AC311" s="248">
        <f t="shared" si="327"/>
        <v>285627.86988758296</v>
      </c>
      <c r="AD311" s="64">
        <f t="shared" si="327"/>
        <v>334471.49750081857</v>
      </c>
      <c r="AE311" s="65">
        <f t="shared" si="327"/>
        <v>-494915.7065558334</v>
      </c>
      <c r="AF311" s="248">
        <f t="shared" si="327"/>
        <v>141099.2204508424</v>
      </c>
      <c r="AG311" s="64">
        <f t="shared" si="327"/>
        <v>271258.18316508993</v>
      </c>
      <c r="AH311" s="65">
        <f t="shared" si="327"/>
        <v>-504305.16655583336</v>
      </c>
      <c r="AI311" s="248">
        <f t="shared" si="327"/>
        <v>364502.21365904598</v>
      </c>
      <c r="AJ311" s="64">
        <f t="shared" si="327"/>
        <v>298611.92206597549</v>
      </c>
      <c r="AK311" s="65">
        <f t="shared" si="327"/>
        <v>-495379.2065558334</v>
      </c>
      <c r="AL311" s="248">
        <f t="shared" si="327"/>
        <v>313114.15499776765</v>
      </c>
      <c r="AM311" s="64">
        <f t="shared" si="327"/>
        <v>302634.11722297536</v>
      </c>
      <c r="AN311" s="65">
        <f t="shared" ref="AN311:BI311" si="328">SUM(AN308,AN102)</f>
        <v>-491479.2065558334</v>
      </c>
      <c r="AO311" s="248">
        <f t="shared" si="328"/>
        <v>301644.16077848186</v>
      </c>
      <c r="AP311" s="64">
        <f t="shared" si="328"/>
        <v>353393.30747543671</v>
      </c>
      <c r="AQ311" s="65">
        <f t="shared" si="328"/>
        <v>-491348.15655583335</v>
      </c>
      <c r="AR311" s="248">
        <f t="shared" ca="1" si="328"/>
        <v>504778.96630638698</v>
      </c>
      <c r="AS311" s="64">
        <f t="shared" ca="1" si="328"/>
        <v>1330170.7020007316</v>
      </c>
      <c r="AT311" s="65">
        <f t="shared" ca="1" si="328"/>
        <v>1230304.6888238965</v>
      </c>
      <c r="AU311" s="248">
        <f t="shared" si="328"/>
        <v>2453029.0669748653</v>
      </c>
      <c r="AV311" s="64">
        <f t="shared" si="328"/>
        <v>3345913.0642591696</v>
      </c>
      <c r="AW311" s="65">
        <f t="shared" si="328"/>
        <v>-1842005.3288311046</v>
      </c>
      <c r="AX311" s="248">
        <f t="shared" si="328"/>
        <v>105429.90296817012</v>
      </c>
      <c r="AY311" s="64">
        <f t="shared" si="328"/>
        <v>588297.94086118764</v>
      </c>
      <c r="AZ311" s="65">
        <f t="shared" si="328"/>
        <v>763773.8914232743</v>
      </c>
      <c r="BA311" s="248">
        <f t="shared" si="328"/>
        <v>399349.06333821733</v>
      </c>
      <c r="BB311" s="64">
        <f t="shared" si="328"/>
        <v>741872.76113954466</v>
      </c>
      <c r="BC311" s="65">
        <f t="shared" si="328"/>
        <v>434855.79740062263</v>
      </c>
      <c r="BD311" s="248">
        <f t="shared" si="328"/>
        <v>968989.57123317965</v>
      </c>
      <c r="BE311" s="64">
        <f t="shared" si="328"/>
        <v>1061671.1584917856</v>
      </c>
      <c r="BF311" s="65">
        <f t="shared" si="328"/>
        <v>-1562428.4479874999</v>
      </c>
      <c r="BG311" s="248">
        <f t="shared" si="328"/>
        <v>979260.52943529561</v>
      </c>
      <c r="BH311" s="64">
        <f t="shared" si="328"/>
        <v>954071.20376665494</v>
      </c>
      <c r="BI311" s="65">
        <f t="shared" si="328"/>
        <v>-1478206.5696675</v>
      </c>
      <c r="BK311" s="432">
        <f t="shared" ref="BK311:BK342" si="329">SUM(I311,L311,O311,R311,U311,X311,AA311,AD311,AG311,AJ311,AM311,AP311)</f>
        <v>3346205.7468733843</v>
      </c>
      <c r="BL311" s="432">
        <f t="shared" ref="BL311:BL342" si="330">BK311-AV311</f>
        <v>292.68261421471834</v>
      </c>
      <c r="BM311" s="432">
        <f t="shared" ref="BM311:BM342" si="331">SUM(J311,M311,P311,S311)</f>
        <v>883331.04567347304</v>
      </c>
      <c r="BN311" s="432">
        <f t="shared" ref="BN311:BN342" ca="1" si="332">BM311-AT311</f>
        <v>-346973.64315042342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f t="shared" ref="H312:AM312" si="333">IFERROR(H311/H8,0)</f>
        <v>9.019711417245152E-2</v>
      </c>
      <c r="I312" s="133">
        <f t="shared" si="333"/>
        <v>0.13003917825120342</v>
      </c>
      <c r="J312" s="134">
        <f t="shared" si="333"/>
        <v>0.14170151375290232</v>
      </c>
      <c r="K312" s="262">
        <f t="shared" si="333"/>
        <v>-6.9894764875661347E-2</v>
      </c>
      <c r="L312" s="133">
        <f t="shared" si="333"/>
        <v>0.14443277016106948</v>
      </c>
      <c r="M312" s="134">
        <f t="shared" si="333"/>
        <v>6.2548794298473015E-3</v>
      </c>
      <c r="N312" s="262">
        <f t="shared" si="333"/>
        <v>9.6305586086433498E-2</v>
      </c>
      <c r="O312" s="133">
        <f t="shared" si="333"/>
        <v>0.1857165182442618</v>
      </c>
      <c r="P312" s="134">
        <f t="shared" si="333"/>
        <v>0.35891331670925281</v>
      </c>
      <c r="Q312" s="262">
        <f t="shared" si="333"/>
        <v>3.3990355931533121E-2</v>
      </c>
      <c r="R312" s="133">
        <f t="shared" si="333"/>
        <v>0.15397914974224888</v>
      </c>
      <c r="S312" s="134">
        <f t="shared" si="333"/>
        <v>9.1710733331085523E-2</v>
      </c>
      <c r="T312" s="262">
        <f t="shared" si="333"/>
        <v>0.18105194643150158</v>
      </c>
      <c r="U312" s="133">
        <f t="shared" si="333"/>
        <v>0.20963310661246601</v>
      </c>
      <c r="V312" s="134">
        <f t="shared" si="333"/>
        <v>0.26785811032357604</v>
      </c>
      <c r="W312" s="262">
        <f t="shared" si="333"/>
        <v>0.11130372463456671</v>
      </c>
      <c r="X312" s="133">
        <f t="shared" si="333"/>
        <v>0.17136579222901804</v>
      </c>
      <c r="Y312" s="134">
        <f t="shared" si="333"/>
        <v>-6.4300879453235898E-2</v>
      </c>
      <c r="Z312" s="262">
        <f t="shared" si="333"/>
        <v>0.31777102995858408</v>
      </c>
      <c r="AA312" s="133">
        <f t="shared" si="333"/>
        <v>0.25847534425991991</v>
      </c>
      <c r="AB312" s="134">
        <f t="shared" si="333"/>
        <v>-1.6725376687146964</v>
      </c>
      <c r="AC312" s="262">
        <f t="shared" si="333"/>
        <v>0.19241295819529231</v>
      </c>
      <c r="AD312" s="133">
        <f t="shared" si="333"/>
        <v>0.2185415945134605</v>
      </c>
      <c r="AE312" s="134">
        <f t="shared" si="333"/>
        <v>-494.91570655583342</v>
      </c>
      <c r="AF312" s="262">
        <f t="shared" si="333"/>
        <v>0.11183601345673069</v>
      </c>
      <c r="AG312" s="133">
        <f t="shared" si="333"/>
        <v>0.19221327555106321</v>
      </c>
      <c r="AH312" s="134">
        <f t="shared" si="333"/>
        <v>0</v>
      </c>
      <c r="AI312" s="262">
        <f t="shared" si="333"/>
        <v>0.26440136616193732</v>
      </c>
      <c r="AJ312" s="133">
        <f t="shared" si="333"/>
        <v>0.20226723179384865</v>
      </c>
      <c r="AK312" s="134">
        <f t="shared" si="333"/>
        <v>0</v>
      </c>
      <c r="AL312" s="262">
        <f t="shared" si="333"/>
        <v>0.23205207789741153</v>
      </c>
      <c r="AM312" s="133">
        <f t="shared" si="333"/>
        <v>0.20513228733159311</v>
      </c>
      <c r="AN312" s="134">
        <f t="shared" ref="AN312:BI312" si="334">IFERROR(AN311/AN8,0)</f>
        <v>0</v>
      </c>
      <c r="AO312" s="262">
        <f t="shared" si="334"/>
        <v>0.21677215930340796</v>
      </c>
      <c r="AP312" s="133">
        <f t="shared" si="334"/>
        <v>0.22225100462589226</v>
      </c>
      <c r="AQ312" s="134">
        <f t="shared" si="334"/>
        <v>0</v>
      </c>
      <c r="AR312" s="262">
        <f t="shared" ca="1" si="334"/>
        <v>8.3419578825187232E-2</v>
      </c>
      <c r="AS312" s="133">
        <f t="shared" ca="1" si="334"/>
        <v>0.16773767473604614</v>
      </c>
      <c r="AT312" s="134">
        <f t="shared" ca="1" si="334"/>
        <v>0.17035096339692041</v>
      </c>
      <c r="AU312" s="262">
        <f t="shared" si="334"/>
        <v>0.16775023660383531</v>
      </c>
      <c r="AV312" s="133">
        <f t="shared" si="334"/>
        <v>0.19484489734522484</v>
      </c>
      <c r="AW312" s="134">
        <f t="shared" si="334"/>
        <v>-0.24365424962405458</v>
      </c>
      <c r="AX312" s="262">
        <f t="shared" si="334"/>
        <v>4.0503480574193257E-2</v>
      </c>
      <c r="AY312" s="133">
        <f t="shared" si="334"/>
        <v>0.15499119086588237</v>
      </c>
      <c r="AZ312" s="134">
        <f t="shared" si="334"/>
        <v>0.2078985915549256</v>
      </c>
      <c r="BA312" s="262">
        <f t="shared" si="334"/>
        <v>0.1158170923843595</v>
      </c>
      <c r="BB312" s="133">
        <f t="shared" si="334"/>
        <v>0.17943995340960647</v>
      </c>
      <c r="BC312" s="134">
        <f t="shared" si="334"/>
        <v>0.12254998651788394</v>
      </c>
      <c r="BD312" s="262">
        <f t="shared" si="334"/>
        <v>0.21762474485316763</v>
      </c>
      <c r="BE312" s="133">
        <f t="shared" si="334"/>
        <v>0.22586718300940578</v>
      </c>
      <c r="BF312" s="134">
        <f t="shared" si="334"/>
        <v>-4.6261505333566646</v>
      </c>
      <c r="BG312" s="262">
        <f t="shared" si="334"/>
        <v>0.2377164623766494</v>
      </c>
      <c r="BH312" s="133">
        <f t="shared" si="334"/>
        <v>0.21006919731477355</v>
      </c>
      <c r="BI312" s="134">
        <f t="shared" si="334"/>
        <v>0</v>
      </c>
      <c r="BK312" s="432">
        <f t="shared" si="329"/>
        <v>2.294047253316045</v>
      </c>
      <c r="BL312" s="432">
        <f t="shared" si="330"/>
        <v>2.0992023559708199</v>
      </c>
      <c r="BM312" s="432">
        <f t="shared" si="331"/>
        <v>0.5985804432230879</v>
      </c>
      <c r="BN312" s="432">
        <f t="shared" ca="1" si="332"/>
        <v>0.42822947982616749</v>
      </c>
    </row>
    <row r="313" spans="1:66" x14ac:dyDescent="0.3">
      <c r="A313" s="18"/>
      <c r="E313" s="16"/>
      <c r="F313" s="17"/>
      <c r="G313" s="47"/>
      <c r="H313" s="247"/>
      <c r="I313" s="17"/>
      <c r="J313" s="408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32">
        <f t="shared" si="329"/>
        <v>0</v>
      </c>
      <c r="BL313" s="432">
        <f t="shared" si="330"/>
        <v>0</v>
      </c>
      <c r="BM313" s="432">
        <f t="shared" si="331"/>
        <v>0</v>
      </c>
      <c r="BN313" s="432">
        <f t="shared" si="332"/>
        <v>0</v>
      </c>
    </row>
    <row r="314" spans="1:66" x14ac:dyDescent="0.3">
      <c r="A314" s="39" t="s">
        <v>331</v>
      </c>
      <c r="B314" s="59"/>
      <c r="C314" s="135" t="s">
        <v>332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32">
        <f t="shared" si="329"/>
        <v>0</v>
      </c>
      <c r="BL314" s="432">
        <f t="shared" si="330"/>
        <v>0</v>
      </c>
      <c r="BM314" s="432">
        <f t="shared" si="331"/>
        <v>0</v>
      </c>
      <c r="BN314" s="432">
        <f t="shared" ca="1" si="332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32">
        <f t="shared" si="329"/>
        <v>0</v>
      </c>
      <c r="BL315" s="432">
        <f t="shared" si="330"/>
        <v>0</v>
      </c>
      <c r="BM315" s="432">
        <f t="shared" si="331"/>
        <v>0</v>
      </c>
      <c r="BN315" s="432">
        <f t="shared" si="332"/>
        <v>0</v>
      </c>
    </row>
    <row r="316" spans="1:66" x14ac:dyDescent="0.3">
      <c r="A316" s="58" t="s">
        <v>333</v>
      </c>
      <c r="B316" s="59"/>
      <c r="C316" s="60"/>
      <c r="D316" s="61"/>
      <c r="E316" s="62"/>
      <c r="F316" s="63"/>
      <c r="G316" s="47"/>
      <c r="H316" s="248">
        <f t="shared" ref="H316:AM316" si="335">SUM(H314,H311)</f>
        <v>78428.48064008198</v>
      </c>
      <c r="I316" s="64">
        <f t="shared" si="335"/>
        <v>155200.78224926477</v>
      </c>
      <c r="J316" s="65">
        <f t="shared" si="335"/>
        <v>143109.12416096358</v>
      </c>
      <c r="K316" s="248">
        <f t="shared" si="335"/>
        <v>-58851.317237908428</v>
      </c>
      <c r="L316" s="64">
        <f t="shared" si="335"/>
        <v>175532.91835135559</v>
      </c>
      <c r="M316" s="65">
        <f t="shared" si="335"/>
        <v>5567.4547950651031</v>
      </c>
      <c r="N316" s="248">
        <f t="shared" si="335"/>
        <v>85852.739565996628</v>
      </c>
      <c r="O316" s="64">
        <f t="shared" si="335"/>
        <v>257564.24026056728</v>
      </c>
      <c r="P316" s="65">
        <f t="shared" si="335"/>
        <v>636622.31246724573</v>
      </c>
      <c r="Q316" s="248">
        <f t="shared" si="335"/>
        <v>34171.422557580401</v>
      </c>
      <c r="R316" s="64">
        <f t="shared" si="335"/>
        <v>201462.07883226871</v>
      </c>
      <c r="S316" s="65">
        <f t="shared" si="335"/>
        <v>98032.154250198568</v>
      </c>
      <c r="T316" s="248">
        <f t="shared" si="335"/>
        <v>242155.73090422247</v>
      </c>
      <c r="U316" s="64">
        <f t="shared" si="335"/>
        <v>313409.33299514442</v>
      </c>
      <c r="V316" s="65">
        <f t="shared" si="335"/>
        <v>408373.23927335127</v>
      </c>
      <c r="W316" s="248">
        <f t="shared" si="335"/>
        <v>123021.90987641446</v>
      </c>
      <c r="X316" s="64">
        <f t="shared" si="335"/>
        <v>228082.56922082987</v>
      </c>
      <c r="Y316" s="65">
        <f t="shared" si="335"/>
        <v>-61399.596122927731</v>
      </c>
      <c r="Z316" s="248">
        <f t="shared" si="335"/>
        <v>542262.48089475441</v>
      </c>
      <c r="AA316" s="64">
        <f t="shared" si="335"/>
        <v>454584.79753365763</v>
      </c>
      <c r="AB316" s="65">
        <f t="shared" si="335"/>
        <v>-563207.57487583347</v>
      </c>
      <c r="AC316" s="248">
        <f t="shared" si="335"/>
        <v>285627.86988758296</v>
      </c>
      <c r="AD316" s="64">
        <f t="shared" si="335"/>
        <v>334471.49750081857</v>
      </c>
      <c r="AE316" s="65">
        <f t="shared" si="335"/>
        <v>-494915.7065558334</v>
      </c>
      <c r="AF316" s="248">
        <f t="shared" si="335"/>
        <v>141099.2204508424</v>
      </c>
      <c r="AG316" s="64">
        <f t="shared" si="335"/>
        <v>271258.18316508993</v>
      </c>
      <c r="AH316" s="65">
        <f t="shared" si="335"/>
        <v>-504305.16655583336</v>
      </c>
      <c r="AI316" s="248">
        <f t="shared" si="335"/>
        <v>364502.21365904598</v>
      </c>
      <c r="AJ316" s="64">
        <f t="shared" si="335"/>
        <v>298611.92206597549</v>
      </c>
      <c r="AK316" s="65">
        <f t="shared" si="335"/>
        <v>-495379.2065558334</v>
      </c>
      <c r="AL316" s="248">
        <f t="shared" si="335"/>
        <v>313114.15499776765</v>
      </c>
      <c r="AM316" s="64">
        <f t="shared" si="335"/>
        <v>302634.11722297536</v>
      </c>
      <c r="AN316" s="65">
        <f t="shared" ref="AN316:BI316" si="336">SUM(AN314,AN311)</f>
        <v>-491479.2065558334</v>
      </c>
      <c r="AO316" s="248">
        <f t="shared" si="336"/>
        <v>301644.16077848186</v>
      </c>
      <c r="AP316" s="64">
        <f t="shared" si="336"/>
        <v>353393.30747543671</v>
      </c>
      <c r="AQ316" s="65">
        <f t="shared" si="336"/>
        <v>-491348.15655583335</v>
      </c>
      <c r="AR316" s="248">
        <f t="shared" ca="1" si="336"/>
        <v>504778.96630638698</v>
      </c>
      <c r="AS316" s="64">
        <f t="shared" ca="1" si="336"/>
        <v>1330170.7020007316</v>
      </c>
      <c r="AT316" s="65">
        <f t="shared" ca="1" si="336"/>
        <v>1230304.6888238965</v>
      </c>
      <c r="AU316" s="248">
        <f t="shared" si="336"/>
        <v>2453029.0669748653</v>
      </c>
      <c r="AV316" s="64">
        <f t="shared" si="336"/>
        <v>3345913.0642591696</v>
      </c>
      <c r="AW316" s="65">
        <f t="shared" si="336"/>
        <v>-1842005.3288311046</v>
      </c>
      <c r="AX316" s="248">
        <f t="shared" si="336"/>
        <v>105429.90296817012</v>
      </c>
      <c r="AY316" s="64">
        <f t="shared" si="336"/>
        <v>588297.94086118764</v>
      </c>
      <c r="AZ316" s="65">
        <f t="shared" si="336"/>
        <v>763773.8914232743</v>
      </c>
      <c r="BA316" s="248">
        <f t="shared" si="336"/>
        <v>399349.06333821733</v>
      </c>
      <c r="BB316" s="64">
        <f t="shared" si="336"/>
        <v>741872.76113954466</v>
      </c>
      <c r="BC316" s="65">
        <f t="shared" si="336"/>
        <v>434855.79740062263</v>
      </c>
      <c r="BD316" s="248">
        <f t="shared" si="336"/>
        <v>968989.57123317965</v>
      </c>
      <c r="BE316" s="64">
        <f t="shared" si="336"/>
        <v>1061671.1584917856</v>
      </c>
      <c r="BF316" s="65">
        <f t="shared" si="336"/>
        <v>-1562428.4479874999</v>
      </c>
      <c r="BG316" s="248">
        <f t="shared" si="336"/>
        <v>979260.52943529561</v>
      </c>
      <c r="BH316" s="64">
        <f t="shared" si="336"/>
        <v>954071.20376665494</v>
      </c>
      <c r="BI316" s="65">
        <f t="shared" si="336"/>
        <v>-1478206.5696675</v>
      </c>
      <c r="BK316" s="432">
        <f t="shared" si="329"/>
        <v>3346205.7468733843</v>
      </c>
      <c r="BL316" s="432">
        <f t="shared" si="330"/>
        <v>292.68261421471834</v>
      </c>
      <c r="BM316" s="432">
        <f t="shared" si="331"/>
        <v>883331.04567347304</v>
      </c>
      <c r="BN316" s="432">
        <f t="shared" ca="1" si="332"/>
        <v>-346973.64315042342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32">
        <f t="shared" si="329"/>
        <v>0</v>
      </c>
      <c r="BL317" s="432">
        <f t="shared" si="330"/>
        <v>0</v>
      </c>
      <c r="BM317" s="432">
        <f t="shared" si="331"/>
        <v>0</v>
      </c>
      <c r="BN317" s="432">
        <f t="shared" si="332"/>
        <v>0</v>
      </c>
    </row>
    <row r="318" spans="1:66" x14ac:dyDescent="0.3">
      <c r="A318" s="39" t="s">
        <v>334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-8466.2999999999993</v>
      </c>
      <c r="I318" s="43">
        <v>-8590.238730393874</v>
      </c>
      <c r="J318" s="43">
        <f>SUMIFS(Aut_BlueMe_Sem_Pedido!$J:$J,Aut_BlueMe_Sem_Pedido!$Q:$Q,DRE!H$4,Aut_BlueMe_Sem_Pedido!$H:$H,"Tarifas bancárias")+SUMIFS(Aut_BlueMe_Sem_Pedido!$J:$J,Aut_BlueMe_Sem_Pedido!$Q:$Q,DRE!H$4,Aut_BlueMe_Sem_Pedido!$C:$C,"NELSON WILIANS E ADVOGADOS ASSOCIADOS - MATRIZ")+SUMIFS(Aut_Ajustes_Manuais!$G:$G,Aut_Ajustes_Manuais!$I:$I,DRE!H$4,Aut_Ajustes_Manuais!$F:$F,"(+/-) Receitas/Despesas Financeiras")</f>
        <v>-729.8</v>
      </c>
      <c r="K318" s="244">
        <v>26765.599999999999</v>
      </c>
      <c r="L318" s="43">
        <v>-8590.238730393874</v>
      </c>
      <c r="M318" s="43">
        <f>SUMIFS(Aut_BlueMe_Sem_Pedido!$J:$J,Aut_BlueMe_Sem_Pedido!$Q:$Q,DRE!K$4,Aut_BlueMe_Sem_Pedido!$H:$H,"Tarifas bancárias")+SUMIFS(Aut_BlueMe_Sem_Pedido!$J:$J,Aut_BlueMe_Sem_Pedido!$Q:$Q,DRE!K$4,Aut_BlueMe_Sem_Pedido!$C:$C,"NELSON WILIANS E ADVOGADOS ASSOCIADOS - MATRIZ")+SUMIFS(Aut_Ajustes_Manuais!$G:$G,Aut_Ajustes_Manuais!$I:$I,DRE!K$4,Aut_Ajustes_Manuais!$F:$F,"(+/-) Receitas/Despesas Financeiras")</f>
        <v>-716.8</v>
      </c>
      <c r="N318" s="244">
        <v>22612.04</v>
      </c>
      <c r="O318" s="42">
        <v>-8880.3015479900005</v>
      </c>
      <c r="P318" s="43">
        <f>SUMIFS(Aut_BlueMe_Sem_Pedido!$J:$J,Aut_BlueMe_Sem_Pedido!$Q:$Q,DRE!N$4,Aut_BlueMe_Sem_Pedido!$H:$H,"Tarifas bancárias")+SUMIFS(Aut_BlueMe_Sem_Pedido!$J:$J,Aut_BlueMe_Sem_Pedido!$Q:$Q,DRE!N$4,Aut_BlueMe_Sem_Pedido!$C:$C,"NELSON WILIANS E ADVOGADOS ASSOCIADOS - MATRIZ")+SUMIFS(Aut_Ajustes_Manuais!$G:$G,Aut_Ajustes_Manuais!$I:$I,DRE!N$4,Aut_Ajustes_Manuais!$F:$F,"(+/-) Receitas/Despesas Financeiras")</f>
        <v>-789.06000000000006</v>
      </c>
      <c r="Q318" s="244">
        <v>23051.84</v>
      </c>
      <c r="R318" s="42">
        <v>-8762.5586889799997</v>
      </c>
      <c r="S318" s="43">
        <f>SUMIFS(Aut_BlueMe_Sem_Pedido!$J:$J,Aut_BlueMe_Sem_Pedido!$Q:$Q,DRE!Q$4,Aut_BlueMe_Sem_Pedido!$H:$H,"Tarifas bancárias")+SUMIFS(Aut_BlueMe_Sem_Pedido!$J:$J,Aut_BlueMe_Sem_Pedido!$Q:$Q,DRE!Q$4,Aut_BlueMe_Sem_Pedido!$C:$C,"NELSON WILIANS E ADVOGADOS ASSOCIADOS - MATRIZ")+SUMIFS(Aut_Ajustes_Manuais!$G:$G,Aut_Ajustes_Manuais!$I:$I,DRE!Q$4,Aut_Ajustes_Manuais!$F:$F,"(+/-) Receitas/Despesas Financeiras")</f>
        <v>-748.81</v>
      </c>
      <c r="T318" s="244">
        <v>22449.07</v>
      </c>
      <c r="U318" s="42">
        <v>-9042.5560880599987</v>
      </c>
      <c r="V318" s="43">
        <f>SUMIFS(Aut_BlueMe_Sem_Pedido!$J:$J,Aut_BlueMe_Sem_Pedido!$Q:$Q,DRE!T$4,Aut_BlueMe_Sem_Pedido!$H:$H,"Tarifas bancárias")+SUMIFS(Aut_BlueMe_Sem_Pedido!$J:$J,Aut_BlueMe_Sem_Pedido!$Q:$Q,DRE!T$4,Aut_BlueMe_Sem_Pedido!$C:$C,"NELSON WILIANS E ADVOGADOS ASSOCIADOS - MATRIZ")+SUMIFS(Aut_Ajustes_Manuais!$G:$G,Aut_Ajustes_Manuais!$I:$I,DRE!T$4,Aut_Ajustes_Manuais!$F:$F,"(+/-) Receitas/Despesas Financeiras")</f>
        <v>-1028.9000000000001</v>
      </c>
      <c r="W318" s="244">
        <v>25459.72</v>
      </c>
      <c r="X318" s="42">
        <v>-8796.4536059450002</v>
      </c>
      <c r="Y318" s="43">
        <f>SUMIFS(Aut_BlueMe_Sem_Pedido!$J:$J,Aut_BlueMe_Sem_Pedido!$Q:$Q,DRE!W$4,Aut_BlueMe_Sem_Pedido!$H:$H,"Tarifas bancárias")+SUMIFS(Aut_BlueMe_Sem_Pedido!$J:$J,Aut_BlueMe_Sem_Pedido!$Q:$Q,DRE!W$4,Aut_BlueMe_Sem_Pedido!$C:$C,"NELSON WILIANS E ADVOGADOS ASSOCIADOS - MATRIZ")+SUMIFS(Aut_Ajustes_Manuais!$G:$G,Aut_Ajustes_Manuais!$I:$I,DRE!W$4,Aut_Ajustes_Manuais!$F:$F,"(+/-) Receitas/Despesas Financeiras")</f>
        <v>-1078.5</v>
      </c>
      <c r="Z318" s="244">
        <v>6785.15</v>
      </c>
      <c r="AA318" s="42">
        <v>-9438.0744293150001</v>
      </c>
      <c r="AB318" s="43">
        <f>SUMIFS(Aut_BlueMe_Sem_Pedido!$J:$J,Aut_BlueMe_Sem_Pedido!$Q:$Q,DRE!Z$4,Aut_BlueMe_Sem_Pedido!$H:$H,"Tarifas bancárias")+SUMIFS(Aut_BlueMe_Sem_Pedido!$J:$J,Aut_BlueMe_Sem_Pedido!$Q:$Q,DRE!Z$4,Aut_BlueMe_Sem_Pedido!$C:$C,"NELSON WILIANS E ADVOGADOS ASSOCIADOS - MATRIZ")+SUMIFS(Aut_Ajustes_Manuais!$G:$G,Aut_Ajustes_Manuais!$I:$I,DRE!Z$4,Aut_Ajustes_Manuais!$F:$F,"(+/-) Receitas/Despesas Financeiras")</f>
        <v>-700</v>
      </c>
      <c r="AC318" s="244">
        <v>33226.9</v>
      </c>
      <c r="AD318" s="42">
        <v>-9095.7059838799996</v>
      </c>
      <c r="AE318" s="43">
        <f>SUMIFS(Aut_BlueMe_Sem_Pedido!$J:$J,Aut_BlueMe_Sem_Pedido!$Q:$Q,DRE!AC$4,Aut_BlueMe_Sem_Pedido!$H:$H,"Tarifas bancárias")+SUMIFS(Aut_BlueMe_Sem_Pedido!$J:$J,Aut_BlueMe_Sem_Pedido!$Q:$Q,DRE!AC$4,Aut_BlueMe_Sem_Pedido!$C:$C,"NELSON WILIANS E ADVOGADOS ASSOCIADOS - MATRIZ")+SUMIFS(Aut_Ajustes_Manuais!$G:$G,Aut_Ajustes_Manuais!$I:$I,DRE!AC$4,Aut_Ajustes_Manuais!$F:$F,"(+/-) Receitas/Despesas Financeiras")</f>
        <v>-700</v>
      </c>
      <c r="AF318" s="244">
        <v>25777.240000000009</v>
      </c>
      <c r="AG318" s="42">
        <v>-8916.8531340049994</v>
      </c>
      <c r="AH318" s="43">
        <f>SUMIFS(Aut_BlueMe_Sem_Pedido!$J:$J,Aut_BlueMe_Sem_Pedido!$Q:$Q,DRE!AF$4,Aut_BlueMe_Sem_Pedido!$H:$H,"Tarifas bancárias")+SUMIFS(Aut_BlueMe_Sem_Pedido!$J:$J,Aut_BlueMe_Sem_Pedido!$Q:$Q,DRE!AF$4,Aut_BlueMe_Sem_Pedido!$C:$C,"NELSON WILIANS E ADVOGADOS ASSOCIADOS - MATRIZ")+SUMIFS(Aut_Ajustes_Manuais!$G:$G,Aut_Ajustes_Manuais!$I:$I,DRE!AF$4,Aut_Ajustes_Manuais!$F:$F,"(+/-) Receitas/Despesas Financeiras")</f>
        <v>-700</v>
      </c>
      <c r="AI318" s="244">
        <v>25020.55</v>
      </c>
      <c r="AJ318" s="42">
        <v>-9014.4856540849996</v>
      </c>
      <c r="AK318" s="43">
        <f>SUMIFS(Aut_BlueMe_Sem_Pedido!$J:$J,Aut_BlueMe_Sem_Pedido!$Q:$Q,DRE!AI$4,Aut_BlueMe_Sem_Pedido!$H:$H,"Tarifas bancárias")+SUMIFS(Aut_BlueMe_Sem_Pedido!$J:$J,Aut_BlueMe_Sem_Pedido!$Q:$Q,DRE!AI$4,Aut_BlueMe_Sem_Pedido!$C:$C,"NELSON WILIANS E ADVOGADOS ASSOCIADOS - MATRIZ")+SUMIFS(Aut_Ajustes_Manuais!$G:$G,Aut_Ajustes_Manuais!$I:$I,DRE!AI$4,Aut_Ajustes_Manuais!$F:$F,"(+/-) Receitas/Despesas Financeiras")</f>
        <v>-700</v>
      </c>
      <c r="AL318" s="244">
        <v>24285.55</v>
      </c>
      <c r="AM318" s="42">
        <v>-9012.9679424899987</v>
      </c>
      <c r="AN318" s="43">
        <f>SUMIFS(Aut_BlueMe_Sem_Pedido!$J:$J,Aut_BlueMe_Sem_Pedido!$Q:$Q,DRE!AL$4,Aut_BlueMe_Sem_Pedido!$H:$H,"Tarifas bancárias")+SUMIFS(Aut_BlueMe_Sem_Pedido!$J:$J,Aut_BlueMe_Sem_Pedido!$Q:$Q,DRE!AL$4,Aut_BlueMe_Sem_Pedido!$C:$C,"NELSON WILIANS E ADVOGADOS ASSOCIADOS - MATRIZ")+SUMIFS(Aut_Ajustes_Manuais!$G:$G,Aut_Ajustes_Manuais!$I:$I,DRE!AL$4,Aut_Ajustes_Manuais!$F:$F,"(+/-) Receitas/Despesas Financeiras")</f>
        <v>-700</v>
      </c>
      <c r="AO318" s="244">
        <v>30207.67</v>
      </c>
      <c r="AP318" s="42">
        <v>-9185.0959058900007</v>
      </c>
      <c r="AQ318" s="43">
        <f>SUMIFS(Aut_BlueMe_Sem_Pedido!$J:$J,Aut_BlueMe_Sem_Pedido!$Q:$Q,DRE!AO$4,Aut_BlueMe_Sem_Pedido!$H:$H,"Tarifas bancárias")+SUMIFS(Aut_BlueMe_Sem_Pedido!$J:$J,Aut_BlueMe_Sem_Pedido!$Q:$Q,DRE!AO$4,Aut_BlueMe_Sem_Pedido!$C:$C,"NELSON WILIANS E ADVOGADOS ASSOCIADOS - MATRIZ")+SUMIFS(Aut_Ajustes_Manuais!$G:$G,Aut_Ajustes_Manuais!$I:$I,DRE!AO$4,Aut_Ajustes_Manuais!$F:$F,"(+/-) Receitas/Despesas Financeiras")</f>
        <v>-700</v>
      </c>
      <c r="AR318" s="244">
        <f ca="1">SUMIFS($H318:$AO318,$H$5:$AO$5,"&lt;"&amp;MONTH(TODAY()),$H$6:$AO$6,"REAL 25")</f>
        <v>111871.97</v>
      </c>
      <c r="AS318" s="42">
        <f ca="1">SUMIFS($I318:$AP318,$I$5:$AP$5,"&lt;"&amp;MONTH(TODAY()),$I$6:$AP$6,"ORÇADO ")</f>
        <v>-52662.347391762742</v>
      </c>
      <c r="AT318" s="43">
        <f ca="1">SUMIFS($J318:$AQ318,$J$5:$AQ$5,"&lt;"&amp;MONTH(TODAY()),$J$6:$AQ$6,"REAL 26")</f>
        <v>-5091.87</v>
      </c>
      <c r="AU318" s="244">
        <f>SUM(H318,K318,N318,Q318,T318,W318,Z318,AC318,AF318,AI318,AL318,AO318)</f>
        <v>257175.02999999997</v>
      </c>
      <c r="AV318" s="42">
        <f>SUM(I318,L318,O318,R318,U318,X318,AA318,AD318,AG318,AJ318,AM318,AP318)</f>
        <v>-107325.53044142773</v>
      </c>
      <c r="AW318" s="43">
        <f>SUM(J318,M318,P318,S318,V318,Y318,AB318,AE318,AH318,AK318,AN318,AQ318)</f>
        <v>-9291.869999999999</v>
      </c>
      <c r="AX318" s="244">
        <f>SUM(H318,K318,N318)</f>
        <v>40911.339999999997</v>
      </c>
      <c r="AY318" s="42">
        <f>SUM(I318,L318,O318)</f>
        <v>-26060.779008777747</v>
      </c>
      <c r="AZ318" s="43">
        <f>SUM(J318,M318,P318)</f>
        <v>-2235.66</v>
      </c>
      <c r="BA318" s="244">
        <f>SUM(Q318,T318,W318)</f>
        <v>70960.63</v>
      </c>
      <c r="BB318" s="42">
        <f>SUM(R318,U318,X318)</f>
        <v>-26601.568382984999</v>
      </c>
      <c r="BC318" s="43">
        <f>SUM(S318,V318,Y318)</f>
        <v>-2856.21</v>
      </c>
      <c r="BD318" s="244">
        <f>SUM(Z318,AC318,AF318)</f>
        <v>65789.290000000008</v>
      </c>
      <c r="BE318" s="42">
        <f>SUM(AA318,AD318,AG318)</f>
        <v>-27450.633547199999</v>
      </c>
      <c r="BF318" s="43">
        <f>SUM(AB318,AE318,AH318)</f>
        <v>-2100</v>
      </c>
      <c r="BG318" s="244">
        <f>SUM(AI318,AL318,AO318)</f>
        <v>79513.76999999999</v>
      </c>
      <c r="BH318" s="42">
        <f>SUM(AJ318,AM318,AP318)</f>
        <v>-27212.549502464997</v>
      </c>
      <c r="BI318" s="43">
        <f>SUM(AK318,AN318,AQ318)</f>
        <v>-2100</v>
      </c>
      <c r="BK318" s="432">
        <f t="shared" si="329"/>
        <v>-107325.53044142773</v>
      </c>
      <c r="BL318" s="432">
        <f t="shared" si="330"/>
        <v>0</v>
      </c>
      <c r="BM318" s="432">
        <f t="shared" si="331"/>
        <v>-2984.47</v>
      </c>
      <c r="BN318" s="432">
        <f t="shared" ca="1" si="332"/>
        <v>2107.4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32">
        <f t="shared" si="329"/>
        <v>78</v>
      </c>
      <c r="BL319" s="432">
        <f t="shared" si="330"/>
        <v>78</v>
      </c>
      <c r="BM319" s="432">
        <f t="shared" si="331"/>
        <v>0</v>
      </c>
      <c r="BN319" s="432">
        <f t="shared" si="332"/>
        <v>0</v>
      </c>
    </row>
    <row r="320" spans="1:66" ht="25.2" customHeight="1" x14ac:dyDescent="0.3">
      <c r="A320" s="39" t="s">
        <v>335</v>
      </c>
      <c r="B320" s="59"/>
      <c r="C320" s="136" t="s">
        <v>336</v>
      </c>
      <c r="D320" s="137"/>
      <c r="E320" s="62"/>
      <c r="F320" s="63"/>
      <c r="G320" s="47"/>
      <c r="H320" s="244">
        <v>300000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>
        <v>50000</v>
      </c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45000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95000</v>
      </c>
      <c r="Q320" s="244">
        <v>0</v>
      </c>
      <c r="R320" s="42">
        <v>100000</v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300000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100000</v>
      </c>
      <c r="W320" s="244">
        <v>0</v>
      </c>
      <c r="X320" s="42">
        <v>45000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100000</v>
      </c>
      <c r="Z320" s="244">
        <v>0</v>
      </c>
      <c r="AA320" s="42">
        <v>50000</v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>
        <v>45000</v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/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0</v>
      </c>
      <c r="AJ320" s="42">
        <v>137666.67000000001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>
        <v>100000</v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45000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300000</v>
      </c>
      <c r="AS320" s="42">
        <f ca="1">SUMIFS($I320:$AP320,$I$5:$AP$5,"&lt;"&amp;MONTH(TODAY()),$I$6:$AP$6,"ORÇADO ")</f>
        <v>240000</v>
      </c>
      <c r="AT320" s="43">
        <f ca="1">SUMIFS($J320:$AQ320,$J$5:$AQ$5,"&lt;"&amp;MONTH(TODAY()),$J$6:$AQ$6,"REAL 26")</f>
        <v>595000</v>
      </c>
      <c r="AU320" s="244">
        <f t="shared" ref="AU320:AW321" si="337">SUM(H320,K320,N320,Q320,T320,W320,Z320,AC320,AF320,AI320,AL320,AO320)</f>
        <v>300000</v>
      </c>
      <c r="AV320" s="42">
        <f t="shared" si="337"/>
        <v>617666.67000000004</v>
      </c>
      <c r="AW320" s="43">
        <f t="shared" si="337"/>
        <v>595000</v>
      </c>
      <c r="AX320" s="244">
        <f t="shared" ref="AX320:AZ321" si="338">SUM(H320,K320,N320)</f>
        <v>300000</v>
      </c>
      <c r="AY320" s="42">
        <f t="shared" si="338"/>
        <v>95000</v>
      </c>
      <c r="AZ320" s="43">
        <f t="shared" si="338"/>
        <v>95000</v>
      </c>
      <c r="BA320" s="244">
        <f t="shared" ref="BA320:BC321" si="339">SUM(Q320,T320,W320)</f>
        <v>0</v>
      </c>
      <c r="BB320" s="42">
        <f t="shared" si="339"/>
        <v>145000</v>
      </c>
      <c r="BC320" s="43">
        <f t="shared" si="339"/>
        <v>500000</v>
      </c>
      <c r="BD320" s="244">
        <f t="shared" ref="BD320:BF321" si="340">SUM(Z320,AC320,AF320)</f>
        <v>0</v>
      </c>
      <c r="BE320" s="42">
        <f t="shared" si="340"/>
        <v>95000</v>
      </c>
      <c r="BF320" s="43">
        <f t="shared" si="340"/>
        <v>0</v>
      </c>
      <c r="BG320" s="244">
        <f t="shared" ref="BG320:BI321" si="341">SUM(AI320,AL320,AO320)</f>
        <v>0</v>
      </c>
      <c r="BH320" s="42">
        <f t="shared" si="341"/>
        <v>282666.67000000004</v>
      </c>
      <c r="BI320" s="43">
        <f t="shared" si="341"/>
        <v>0</v>
      </c>
      <c r="BK320" s="432">
        <f t="shared" si="329"/>
        <v>617666.67000000004</v>
      </c>
      <c r="BL320" s="432">
        <f t="shared" si="330"/>
        <v>0</v>
      </c>
      <c r="BM320" s="432">
        <f t="shared" si="331"/>
        <v>395000</v>
      </c>
      <c r="BN320" s="432">
        <f t="shared" ca="1" si="332"/>
        <v>-200000</v>
      </c>
    </row>
    <row r="321" spans="1:66" ht="19.95" customHeight="1" x14ac:dyDescent="0.3">
      <c r="A321" s="39" t="s">
        <v>337</v>
      </c>
      <c r="B321" s="59"/>
      <c r="C321" s="138" t="s">
        <v>338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-163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-15800</v>
      </c>
      <c r="N321" s="263">
        <v>-103.5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-595.79999999999995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-13000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-4500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-12860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-8360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-8360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-8360</v>
      </c>
      <c r="AI321" s="263">
        <v>-6005.9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-8360</v>
      </c>
      <c r="AL321" s="263">
        <v>-17300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-862.3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-46160</v>
      </c>
      <c r="AU321" s="263">
        <f t="shared" si="337"/>
        <v>-24168.2</v>
      </c>
      <c r="AV321" s="140">
        <f t="shared" si="337"/>
        <v>0</v>
      </c>
      <c r="AW321" s="141">
        <f t="shared" si="337"/>
        <v>-79600</v>
      </c>
      <c r="AX321" s="263">
        <f t="shared" si="338"/>
        <v>-266.5</v>
      </c>
      <c r="AY321" s="140">
        <f t="shared" si="338"/>
        <v>0</v>
      </c>
      <c r="AZ321" s="141">
        <f t="shared" si="338"/>
        <v>-15800</v>
      </c>
      <c r="BA321" s="263">
        <f t="shared" si="339"/>
        <v>-595.79999999999995</v>
      </c>
      <c r="BB321" s="140">
        <f t="shared" si="339"/>
        <v>0</v>
      </c>
      <c r="BC321" s="141">
        <f t="shared" si="339"/>
        <v>-30360</v>
      </c>
      <c r="BD321" s="263">
        <f t="shared" si="340"/>
        <v>0</v>
      </c>
      <c r="BE321" s="140">
        <f t="shared" si="340"/>
        <v>0</v>
      </c>
      <c r="BF321" s="141">
        <f t="shared" si="340"/>
        <v>-25080</v>
      </c>
      <c r="BG321" s="263">
        <f t="shared" si="341"/>
        <v>-23305.9</v>
      </c>
      <c r="BH321" s="140">
        <f t="shared" si="341"/>
        <v>0</v>
      </c>
      <c r="BI321" s="141">
        <f t="shared" si="341"/>
        <v>-8360</v>
      </c>
      <c r="BK321" s="432">
        <f t="shared" si="329"/>
        <v>0</v>
      </c>
      <c r="BL321" s="432">
        <f t="shared" si="330"/>
        <v>0</v>
      </c>
      <c r="BM321" s="432">
        <f t="shared" si="331"/>
        <v>-28800</v>
      </c>
      <c r="BN321" s="432">
        <f t="shared" ca="1" si="332"/>
        <v>17360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32">
        <f t="shared" si="329"/>
        <v>0</v>
      </c>
      <c r="BL322" s="432">
        <f t="shared" si="330"/>
        <v>0</v>
      </c>
      <c r="BM322" s="432">
        <f t="shared" si="331"/>
        <v>0</v>
      </c>
      <c r="BN322" s="432">
        <f t="shared" si="332"/>
        <v>0</v>
      </c>
    </row>
    <row r="323" spans="1:66" x14ac:dyDescent="0.3">
      <c r="A323" s="58" t="s">
        <v>339</v>
      </c>
      <c r="B323" s="59"/>
      <c r="C323" s="60"/>
      <c r="D323" s="61"/>
      <c r="E323" s="62"/>
      <c r="F323" s="63"/>
      <c r="G323" s="47"/>
      <c r="H323" s="248">
        <f t="shared" ref="H323:AM323" si="342">SUM(H321,H320,H318,H316)</f>
        <v>369962.18064008199</v>
      </c>
      <c r="I323" s="64">
        <f t="shared" si="342"/>
        <v>146610.54351887089</v>
      </c>
      <c r="J323" s="65">
        <f t="shared" si="342"/>
        <v>142379.32416096359</v>
      </c>
      <c r="K323" s="248">
        <f t="shared" si="342"/>
        <v>-32248.71723790843</v>
      </c>
      <c r="L323" s="64">
        <f t="shared" si="342"/>
        <v>216942.67962096172</v>
      </c>
      <c r="M323" s="65">
        <f t="shared" si="342"/>
        <v>-10949.345204934896</v>
      </c>
      <c r="N323" s="248">
        <f t="shared" si="342"/>
        <v>108361.27956599664</v>
      </c>
      <c r="O323" s="64">
        <f t="shared" si="342"/>
        <v>293683.93871257728</v>
      </c>
      <c r="P323" s="65">
        <f t="shared" si="342"/>
        <v>730833.25246724579</v>
      </c>
      <c r="Q323" s="248">
        <f t="shared" si="342"/>
        <v>56627.462557580402</v>
      </c>
      <c r="R323" s="64">
        <f t="shared" si="342"/>
        <v>292699.52014328871</v>
      </c>
      <c r="S323" s="65">
        <f t="shared" si="342"/>
        <v>384283.34425019857</v>
      </c>
      <c r="T323" s="248">
        <f t="shared" si="342"/>
        <v>264604.80090422247</v>
      </c>
      <c r="U323" s="64">
        <f t="shared" si="342"/>
        <v>304366.77690708439</v>
      </c>
      <c r="V323" s="65">
        <f t="shared" si="342"/>
        <v>502844.33927335124</v>
      </c>
      <c r="W323" s="248">
        <f t="shared" si="342"/>
        <v>148481.62987641446</v>
      </c>
      <c r="X323" s="64">
        <f t="shared" si="342"/>
        <v>264286.11561488488</v>
      </c>
      <c r="Y323" s="65">
        <f t="shared" si="342"/>
        <v>24661.903877072269</v>
      </c>
      <c r="Z323" s="248">
        <f t="shared" si="342"/>
        <v>549047.63089475443</v>
      </c>
      <c r="AA323" s="64">
        <f t="shared" si="342"/>
        <v>495146.72310434264</v>
      </c>
      <c r="AB323" s="65">
        <f t="shared" si="342"/>
        <v>-572267.57487583347</v>
      </c>
      <c r="AC323" s="248">
        <f t="shared" si="342"/>
        <v>318854.76988758298</v>
      </c>
      <c r="AD323" s="64">
        <f t="shared" si="342"/>
        <v>370375.7915169386</v>
      </c>
      <c r="AE323" s="65">
        <f t="shared" si="342"/>
        <v>-503975.7065558334</v>
      </c>
      <c r="AF323" s="248">
        <f t="shared" si="342"/>
        <v>166876.46045084242</v>
      </c>
      <c r="AG323" s="64">
        <f t="shared" si="342"/>
        <v>262341.33003108494</v>
      </c>
      <c r="AH323" s="65">
        <f t="shared" si="342"/>
        <v>-513365.16655583336</v>
      </c>
      <c r="AI323" s="248">
        <f t="shared" si="342"/>
        <v>383516.86365904601</v>
      </c>
      <c r="AJ323" s="64">
        <f t="shared" si="342"/>
        <v>427264.10641189048</v>
      </c>
      <c r="AK323" s="65">
        <f t="shared" si="342"/>
        <v>-504439.2065558334</v>
      </c>
      <c r="AL323" s="248">
        <f t="shared" si="342"/>
        <v>320099.70499776764</v>
      </c>
      <c r="AM323" s="64">
        <f t="shared" si="342"/>
        <v>393621.14928048535</v>
      </c>
      <c r="AN323" s="65">
        <f t="shared" ref="AN323:BI323" si="343">SUM(AN321,AN320,AN318,AN316)</f>
        <v>-492179.2065558334</v>
      </c>
      <c r="AO323" s="248">
        <f t="shared" si="343"/>
        <v>331851.83077848185</v>
      </c>
      <c r="AP323" s="64">
        <f t="shared" si="343"/>
        <v>389208.21156954672</v>
      </c>
      <c r="AQ323" s="65">
        <f t="shared" si="343"/>
        <v>-492048.15655583335</v>
      </c>
      <c r="AR323" s="248">
        <f t="shared" ca="1" si="343"/>
        <v>915788.63630638702</v>
      </c>
      <c r="AS323" s="64">
        <f t="shared" ca="1" si="343"/>
        <v>1517508.3546089688</v>
      </c>
      <c r="AT323" s="65">
        <f t="shared" ca="1" si="343"/>
        <v>1774052.8188238963</v>
      </c>
      <c r="AU323" s="248">
        <f t="shared" si="343"/>
        <v>2986035.8969748653</v>
      </c>
      <c r="AV323" s="64">
        <f t="shared" si="343"/>
        <v>3856254.2038177419</v>
      </c>
      <c r="AW323" s="65">
        <f t="shared" si="343"/>
        <v>-1335897.1988311047</v>
      </c>
      <c r="AX323" s="248">
        <f t="shared" si="343"/>
        <v>446074.74296817009</v>
      </c>
      <c r="AY323" s="64">
        <f t="shared" si="343"/>
        <v>657237.16185240983</v>
      </c>
      <c r="AZ323" s="65">
        <f t="shared" si="343"/>
        <v>840738.23142327426</v>
      </c>
      <c r="BA323" s="248">
        <f t="shared" si="343"/>
        <v>469713.89333821734</v>
      </c>
      <c r="BB323" s="64">
        <f t="shared" si="343"/>
        <v>860271.1927565597</v>
      </c>
      <c r="BC323" s="65">
        <f t="shared" si="343"/>
        <v>901639.58740062267</v>
      </c>
      <c r="BD323" s="248">
        <f t="shared" si="343"/>
        <v>1034778.8612331797</v>
      </c>
      <c r="BE323" s="64">
        <f t="shared" si="343"/>
        <v>1129220.5249445857</v>
      </c>
      <c r="BF323" s="65">
        <f t="shared" si="343"/>
        <v>-1589608.4479874999</v>
      </c>
      <c r="BG323" s="248">
        <f t="shared" si="343"/>
        <v>1035468.3994352956</v>
      </c>
      <c r="BH323" s="64">
        <f t="shared" si="343"/>
        <v>1209525.3242641899</v>
      </c>
      <c r="BI323" s="65">
        <f t="shared" si="343"/>
        <v>-1488666.5696675</v>
      </c>
      <c r="BK323" s="432">
        <f t="shared" si="329"/>
        <v>3856546.8864319562</v>
      </c>
      <c r="BL323" s="432">
        <f t="shared" si="330"/>
        <v>292.68261421425268</v>
      </c>
      <c r="BM323" s="432">
        <f t="shared" si="331"/>
        <v>1246546.5756734731</v>
      </c>
      <c r="BN323" s="432">
        <f t="shared" ca="1" si="332"/>
        <v>-527506.24315042328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32">
        <f t="shared" si="329"/>
        <v>0</v>
      </c>
      <c r="BL324" s="432">
        <f t="shared" si="330"/>
        <v>0</v>
      </c>
      <c r="BM324" s="432">
        <f t="shared" si="331"/>
        <v>0</v>
      </c>
      <c r="BN324" s="432">
        <f t="shared" si="332"/>
        <v>0</v>
      </c>
    </row>
    <row r="325" spans="1:66" ht="16.95" customHeight="1" x14ac:dyDescent="0.3">
      <c r="A325" s="39" t="s">
        <v>340</v>
      </c>
      <c r="B325" s="59"/>
      <c r="C325" s="40" t="s">
        <v>341</v>
      </c>
      <c r="D325" s="40" t="s">
        <v>342</v>
      </c>
      <c r="E325" s="40" t="s">
        <v>203</v>
      </c>
      <c r="F325" s="63"/>
      <c r="G325" s="47"/>
      <c r="H325" s="244">
        <v>-18329.54410012918</v>
      </c>
      <c r="I325" s="42">
        <v>-29039.94954476834</v>
      </c>
      <c r="J325" s="43">
        <f>SUM(J326:J329)</f>
        <v>-23026.582799999996</v>
      </c>
      <c r="K325" s="244">
        <v>-18767.45937538016</v>
      </c>
      <c r="L325" s="42">
        <v>-29482.997653825441</v>
      </c>
      <c r="M325" s="43">
        <f>SUM(M326:M329)</f>
        <v>-18828.346799999999</v>
      </c>
      <c r="N325" s="244">
        <v>-37929.553567516326</v>
      </c>
      <c r="O325" s="42">
        <v>-60277.205846402583</v>
      </c>
      <c r="P325" s="43">
        <f>SUM(P326:P329)</f>
        <v>-85299.932207999998</v>
      </c>
      <c r="Q325" s="244">
        <v>-22616.819552738831</v>
      </c>
      <c r="R325" s="42">
        <v>-31371.093944521439</v>
      </c>
      <c r="S325" s="43">
        <f>SUM(S326:S329)</f>
        <v>-22113.767999999996</v>
      </c>
      <c r="T325" s="244">
        <v>-29165.56473143851</v>
      </c>
      <c r="U325" s="42">
        <v>-35158.898759275682</v>
      </c>
      <c r="V325" s="43">
        <f>SUM(V326:V329)</f>
        <v>-39730.863815999997</v>
      </c>
      <c r="W325" s="244">
        <v>-47417.646058579659</v>
      </c>
      <c r="X325" s="42">
        <v>-61554.402305792762</v>
      </c>
      <c r="Y325" s="43">
        <f>SUM(Y326:Y329)</f>
        <v>-42921.463040000002</v>
      </c>
      <c r="Z325" s="244">
        <v>-31757.201768304309</v>
      </c>
      <c r="AA325" s="42">
        <v>-47621.330879773319</v>
      </c>
      <c r="AB325" s="43">
        <f>SUM(AB326:AB329)</f>
        <v>-6895.8923999999997</v>
      </c>
      <c r="AC325" s="244">
        <v>-32595.712751994</v>
      </c>
      <c r="AD325" s="42">
        <v>-35877.910549928638</v>
      </c>
      <c r="AE325" s="43">
        <f>SUM(AE326:AE329)</f>
        <v>-76.8</v>
      </c>
      <c r="AF325" s="244">
        <v>-53452.230331850427</v>
      </c>
      <c r="AG325" s="42">
        <v>-70304.996434195651</v>
      </c>
      <c r="AH325" s="43">
        <f>SUM(AH326:AH329)</f>
        <v>0</v>
      </c>
      <c r="AI325" s="244">
        <v>-24406.36699711077</v>
      </c>
      <c r="AJ325" s="42">
        <v>-42252.641928461882</v>
      </c>
      <c r="AK325" s="43">
        <f>SUM(AK326:AK329)</f>
        <v>0</v>
      </c>
      <c r="AL325" s="244">
        <v>-29870.61250715359</v>
      </c>
      <c r="AM325" s="42">
        <v>-36566.730326004697</v>
      </c>
      <c r="AN325" s="43">
        <f>SUM(AN326:AN329)</f>
        <v>0</v>
      </c>
      <c r="AO325" s="244">
        <v>-57844.329651878666</v>
      </c>
      <c r="AP325" s="42">
        <v>-84469.159053247116</v>
      </c>
      <c r="AQ325" s="43">
        <f t="shared" ref="AQ325:BI325" si="344">SUM(AQ326:AQ329)</f>
        <v>0</v>
      </c>
      <c r="AR325" s="244">
        <f t="shared" ca="1" si="344"/>
        <v>-174226.58738578262</v>
      </c>
      <c r="AS325" s="42">
        <f t="shared" ca="1" si="344"/>
        <v>-246884.54805458622</v>
      </c>
      <c r="AT325" s="43">
        <f t="shared" ca="1" si="344"/>
        <v>-231920.956664</v>
      </c>
      <c r="AU325" s="244">
        <f t="shared" si="344"/>
        <v>-404153.04139407433</v>
      </c>
      <c r="AV325" s="42">
        <f t="shared" si="344"/>
        <v>-563977.31722619745</v>
      </c>
      <c r="AW325" s="43">
        <f t="shared" si="344"/>
        <v>-238893.649064</v>
      </c>
      <c r="AX325" s="244">
        <f t="shared" si="344"/>
        <v>-75026.557043025648</v>
      </c>
      <c r="AY325" s="42">
        <f t="shared" si="344"/>
        <v>-118800.15304499635</v>
      </c>
      <c r="AZ325" s="43">
        <f t="shared" si="344"/>
        <v>-127154.861808</v>
      </c>
      <c r="BA325" s="244">
        <f t="shared" si="344"/>
        <v>-99200.030342757003</v>
      </c>
      <c r="BB325" s="42">
        <f t="shared" si="344"/>
        <v>-128084.39500958989</v>
      </c>
      <c r="BC325" s="43">
        <f t="shared" si="344"/>
        <v>-104766.094856</v>
      </c>
      <c r="BD325" s="244">
        <f t="shared" si="344"/>
        <v>-117805.14485214872</v>
      </c>
      <c r="BE325" s="42">
        <f t="shared" si="344"/>
        <v>-153804.23786389761</v>
      </c>
      <c r="BF325" s="43">
        <f t="shared" si="344"/>
        <v>-6972.6923999999999</v>
      </c>
      <c r="BG325" s="244">
        <f t="shared" si="344"/>
        <v>-112121.309156143</v>
      </c>
      <c r="BH325" s="42">
        <f t="shared" si="344"/>
        <v>-163288.53130771368</v>
      </c>
      <c r="BI325" s="43">
        <f t="shared" si="344"/>
        <v>0</v>
      </c>
      <c r="BK325" s="432">
        <f t="shared" si="329"/>
        <v>-563977.31722619757</v>
      </c>
      <c r="BL325" s="432">
        <f t="shared" si="330"/>
        <v>0</v>
      </c>
      <c r="BM325" s="432">
        <f t="shared" si="331"/>
        <v>-149268.629808</v>
      </c>
      <c r="BN325" s="432">
        <f t="shared" ca="1" si="332"/>
        <v>82652.326856</v>
      </c>
    </row>
    <row r="326" spans="1:66" s="29" customFormat="1" ht="13.95" hidden="1" customHeight="1" outlineLevel="1" x14ac:dyDescent="0.3">
      <c r="A326" s="22" t="s">
        <v>343</v>
      </c>
      <c r="B326" s="59"/>
      <c r="C326" s="24" t="s">
        <v>344</v>
      </c>
      <c r="D326" s="25"/>
      <c r="E326" s="25"/>
      <c r="F326" s="63"/>
      <c r="G326" s="33"/>
      <c r="H326" s="241"/>
      <c r="I326" s="27"/>
      <c r="J326" s="28"/>
      <c r="K326" s="241"/>
      <c r="L326" s="27"/>
      <c r="M326" s="28"/>
      <c r="N326" s="241"/>
      <c r="O326" s="27"/>
      <c r="P326" s="28"/>
      <c r="Q326" s="241"/>
      <c r="R326" s="27"/>
      <c r="S326" s="28"/>
      <c r="T326" s="241"/>
      <c r="U326" s="27"/>
      <c r="V326" s="28"/>
      <c r="W326" s="241"/>
      <c r="X326" s="27"/>
      <c r="Y326" s="28"/>
      <c r="Z326" s="241"/>
      <c r="AA326" s="27"/>
      <c r="AB326" s="28"/>
      <c r="AC326" s="241"/>
      <c r="AD326" s="27"/>
      <c r="AE326" s="28"/>
      <c r="AF326" s="241"/>
      <c r="AG326" s="27"/>
      <c r="AH326" s="28"/>
      <c r="AI326" s="241"/>
      <c r="AJ326" s="27"/>
      <c r="AK326" s="28"/>
      <c r="AL326" s="241"/>
      <c r="AM326" s="27"/>
      <c r="AN326" s="28"/>
      <c r="AO326" s="241"/>
      <c r="AP326" s="27"/>
      <c r="AQ326" s="28"/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41">
        <f t="shared" ref="AU326:AW329" si="345">SUM(H326,K326,N326,Q326,T326,W326,Z326,AC326,AF326,AI326,AL326,AO326)</f>
        <v>0</v>
      </c>
      <c r="AV326" s="27">
        <f t="shared" si="345"/>
        <v>0</v>
      </c>
      <c r="AW326" s="28">
        <f t="shared" si="345"/>
        <v>0</v>
      </c>
      <c r="AX326" s="241">
        <f t="shared" ref="AX326:AZ329" si="346">SUM(H326,K326,N326)</f>
        <v>0</v>
      </c>
      <c r="AY326" s="27">
        <f t="shared" si="346"/>
        <v>0</v>
      </c>
      <c r="AZ326" s="28">
        <f t="shared" si="346"/>
        <v>0</v>
      </c>
      <c r="BA326" s="241">
        <f t="shared" ref="BA326:BC329" si="347">SUM(Q326,T326,W326)</f>
        <v>0</v>
      </c>
      <c r="BB326" s="27">
        <f t="shared" si="347"/>
        <v>0</v>
      </c>
      <c r="BC326" s="28">
        <f t="shared" si="347"/>
        <v>0</v>
      </c>
      <c r="BD326" s="241">
        <f t="shared" ref="BD326:BF329" si="348">SUM(Z326,AC326,AF326)</f>
        <v>0</v>
      </c>
      <c r="BE326" s="27">
        <f t="shared" si="348"/>
        <v>0</v>
      </c>
      <c r="BF326" s="28">
        <f t="shared" si="348"/>
        <v>0</v>
      </c>
      <c r="BG326" s="241">
        <f t="shared" ref="BG326:BI329" si="349">SUM(AI326,AL326,AO326)</f>
        <v>0</v>
      </c>
      <c r="BH326" s="27">
        <f t="shared" si="349"/>
        <v>0</v>
      </c>
      <c r="BI326" s="28">
        <f t="shared" si="349"/>
        <v>0</v>
      </c>
      <c r="BK326" s="432">
        <f t="shared" si="329"/>
        <v>0</v>
      </c>
      <c r="BL326" s="432">
        <f t="shared" si="330"/>
        <v>0</v>
      </c>
      <c r="BM326" s="432">
        <f t="shared" si="331"/>
        <v>0</v>
      </c>
      <c r="BN326" s="432">
        <f t="shared" ca="1" si="332"/>
        <v>0</v>
      </c>
    </row>
    <row r="327" spans="1:66" s="29" customFormat="1" ht="13.95" hidden="1" customHeight="1" outlineLevel="1" x14ac:dyDescent="0.3">
      <c r="A327" s="22" t="s">
        <v>345</v>
      </c>
      <c r="B327" s="59"/>
      <c r="C327" s="24" t="s">
        <v>344</v>
      </c>
      <c r="D327" s="25"/>
      <c r="E327" s="25"/>
      <c r="F327" s="63"/>
      <c r="G327" s="33"/>
      <c r="H327" s="241">
        <v>-9773.6988621889959</v>
      </c>
      <c r="I327" s="27">
        <v>-15890.499760404389</v>
      </c>
      <c r="J327" s="28">
        <f>-Fiscal!D29</f>
        <v>-12413.502</v>
      </c>
      <c r="K327" s="241">
        <v>-9411.8665073744851</v>
      </c>
      <c r="L327" s="27">
        <v>-16123.6829756976</v>
      </c>
      <c r="M327" s="28">
        <f>-Fiscal!E29</f>
        <v>-9969.0239999999994</v>
      </c>
      <c r="N327" s="241">
        <v>-10543.66058030048</v>
      </c>
      <c r="O327" s="27">
        <v>-17955.7470216888</v>
      </c>
      <c r="P327" s="28">
        <f>-Fiscal!F29</f>
        <v>-31542.427680000004</v>
      </c>
      <c r="Q327" s="241">
        <v>-11684.714075205209</v>
      </c>
      <c r="R327" s="27">
        <v>-17117.417865537602</v>
      </c>
      <c r="S327" s="28">
        <f>-Fiscal!H29</f>
        <v>-11657.819999999998</v>
      </c>
      <c r="T327" s="241">
        <v>-15098.51549498812</v>
      </c>
      <c r="U327" s="27">
        <v>-19110.999346987199</v>
      </c>
      <c r="V327" s="28">
        <f>-Fiscal!I29</f>
        <v>-21920.373360000001</v>
      </c>
      <c r="W327" s="241">
        <v>-12608.102314219441</v>
      </c>
      <c r="X327" s="27">
        <v>-17358.749674328399</v>
      </c>
      <c r="Y327" s="28">
        <f>-Fiscal!J29</f>
        <v>-10344.312</v>
      </c>
      <c r="Z327" s="241">
        <v>-19377.248106441959</v>
      </c>
      <c r="AA327" s="27">
        <v>-26564.489936722799</v>
      </c>
      <c r="AB327" s="28">
        <f>-Fiscal!L29</f>
        <v>-3636.9959999999996</v>
      </c>
      <c r="AC327" s="241">
        <v>-17357.544113010481</v>
      </c>
      <c r="AD327" s="27">
        <v>-19489.426605225599</v>
      </c>
      <c r="AE327" s="28">
        <f>-Fiscal!M29</f>
        <v>-48</v>
      </c>
      <c r="AF327" s="241">
        <v>-14420.438125884089</v>
      </c>
      <c r="AG327" s="27">
        <v>-18215.9943141156</v>
      </c>
      <c r="AH327" s="28">
        <f>-Fiscal!N29</f>
        <v>0</v>
      </c>
      <c r="AI327" s="241">
        <v>-15781.002800668421</v>
      </c>
      <c r="AJ327" s="27">
        <v>-23784.3378570852</v>
      </c>
      <c r="AK327" s="28">
        <f>-Fiscal!P29</f>
        <v>0</v>
      </c>
      <c r="AL327" s="241">
        <v>-16167.38358523808</v>
      </c>
      <c r="AM327" s="27">
        <v>-20079.331750528789</v>
      </c>
      <c r="AN327" s="28">
        <f>-Fiscal!Q29</f>
        <v>0</v>
      </c>
      <c r="AO327" s="241">
        <v>-16827.984327195139</v>
      </c>
      <c r="AP327" s="27">
        <v>-24999.0828499368</v>
      </c>
      <c r="AQ327" s="28">
        <f>-Fiscal!R29</f>
        <v>0</v>
      </c>
      <c r="AR327" s="241">
        <f ca="1">SUMIFS($H327:$AO327,$H$5:$AO$5,"&lt;"&amp;MONTH(TODAY()),$H$6:$AO$6,"REAL 25")</f>
        <v>-69120.557834276726</v>
      </c>
      <c r="AS327" s="27">
        <f ca="1">SUMIFS($I327:$AP327,$I$5:$AP$5,"&lt;"&amp;MONTH(TODAY()),$I$6:$AP$6,"ORÇADO ")</f>
        <v>-103557.09664464399</v>
      </c>
      <c r="AT327" s="28">
        <f ca="1">SUMIFS($J327:$AQ327,$J$5:$AQ$5,"&lt;"&amp;MONTH(TODAY()),$J$6:$AQ$6,"REAL 26")</f>
        <v>-97847.459040000002</v>
      </c>
      <c r="AU327" s="241">
        <f t="shared" si="345"/>
        <v>-169052.15889271488</v>
      </c>
      <c r="AV327" s="27">
        <f t="shared" si="345"/>
        <v>-236689.75995825877</v>
      </c>
      <c r="AW327" s="28">
        <f t="shared" si="345"/>
        <v>-101532.45504</v>
      </c>
      <c r="AX327" s="241">
        <f t="shared" si="346"/>
        <v>-29729.225949863961</v>
      </c>
      <c r="AY327" s="27">
        <f t="shared" si="346"/>
        <v>-49969.929757790786</v>
      </c>
      <c r="AZ327" s="28">
        <f t="shared" si="346"/>
        <v>-53924.953680000006</v>
      </c>
      <c r="BA327" s="241">
        <f t="shared" si="347"/>
        <v>-39391.331884412772</v>
      </c>
      <c r="BB327" s="27">
        <f t="shared" si="347"/>
        <v>-53587.1668868532</v>
      </c>
      <c r="BC327" s="28">
        <f t="shared" si="347"/>
        <v>-43922.505359999996</v>
      </c>
      <c r="BD327" s="241">
        <f t="shared" si="348"/>
        <v>-51155.230345336531</v>
      </c>
      <c r="BE327" s="27">
        <f t="shared" si="348"/>
        <v>-64269.910856064002</v>
      </c>
      <c r="BF327" s="28">
        <f t="shared" si="348"/>
        <v>-3684.9959999999996</v>
      </c>
      <c r="BG327" s="241">
        <f t="shared" si="349"/>
        <v>-48776.370713101642</v>
      </c>
      <c r="BH327" s="27">
        <f t="shared" si="349"/>
        <v>-68862.752457550785</v>
      </c>
      <c r="BI327" s="28">
        <f t="shared" si="349"/>
        <v>0</v>
      </c>
      <c r="BK327" s="432">
        <f t="shared" si="329"/>
        <v>-236689.75995825877</v>
      </c>
      <c r="BL327" s="432">
        <f t="shared" si="330"/>
        <v>0</v>
      </c>
      <c r="BM327" s="432">
        <f t="shared" si="331"/>
        <v>-65582.773679999998</v>
      </c>
      <c r="BN327" s="432">
        <f t="shared" ca="1" si="332"/>
        <v>32264.685360000003</v>
      </c>
    </row>
    <row r="328" spans="1:66" s="29" customFormat="1" ht="13.95" hidden="1" customHeight="1" outlineLevel="1" x14ac:dyDescent="0.3">
      <c r="A328" s="22" t="s">
        <v>346</v>
      </c>
      <c r="B328" s="59"/>
      <c r="C328" s="24" t="s">
        <v>344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-17202.46316539665</v>
      </c>
      <c r="O328" s="27">
        <v>-27313.286505193861</v>
      </c>
      <c r="P328" s="28">
        <f>-Fiscal!G28</f>
        <v>-29949.969120000002</v>
      </c>
      <c r="Q328" s="241">
        <v>0</v>
      </c>
      <c r="R328" s="27"/>
      <c r="S328" s="28">
        <v>0</v>
      </c>
      <c r="T328" s="241">
        <v>0</v>
      </c>
      <c r="U328" s="27"/>
      <c r="V328" s="28"/>
      <c r="W328" s="241">
        <v>-23994.502943893971</v>
      </c>
      <c r="X328" s="27">
        <v>-29724.777924568811</v>
      </c>
      <c r="Y328" s="28">
        <f>-Fiscal!K28</f>
        <v>-23281.670240000003</v>
      </c>
      <c r="Z328" s="241">
        <v>0</v>
      </c>
      <c r="AA328" s="27"/>
      <c r="AB328" s="28"/>
      <c r="AC328" s="241">
        <v>0</v>
      </c>
      <c r="AD328" s="27"/>
      <c r="AE328" s="28"/>
      <c r="AF328" s="241">
        <v>-26927.415075930141</v>
      </c>
      <c r="AG328" s="27">
        <v>-36846.607237376003</v>
      </c>
      <c r="AH328" s="28">
        <f>-Fiscal!O28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-30270.576395019489</v>
      </c>
      <c r="AP328" s="27">
        <v>-39908.501638367197</v>
      </c>
      <c r="AQ328" s="28">
        <f>-Fiscal!S28</f>
        <v>0</v>
      </c>
      <c r="AR328" s="241">
        <f ca="1">SUMIFS($H328:$AO328,$H$5:$AO$5,"&lt;"&amp;MONTH(TODAY()),$H$6:$AO$6,"REAL 25")</f>
        <v>-41196.966109290617</v>
      </c>
      <c r="AS328" s="27">
        <f ca="1">SUMIFS($I328:$AP328,$I$5:$AP$5,"&lt;"&amp;MONTH(TODAY()),$I$6:$AP$6,"ORÇADO ")</f>
        <v>-57038.064429762671</v>
      </c>
      <c r="AT328" s="28">
        <f ca="1">SUMIFS($J328:$AQ328,$J$5:$AQ$5,"&lt;"&amp;MONTH(TODAY()),$J$6:$AQ$6,"REAL 26")</f>
        <v>-53231.639360000001</v>
      </c>
      <c r="AU328" s="241">
        <f t="shared" si="345"/>
        <v>-98394.95758024024</v>
      </c>
      <c r="AV328" s="27">
        <f t="shared" si="345"/>
        <v>-133793.17330550586</v>
      </c>
      <c r="AW328" s="28">
        <f t="shared" si="345"/>
        <v>-53231.639360000001</v>
      </c>
      <c r="AX328" s="241">
        <f t="shared" si="346"/>
        <v>-17202.46316539665</v>
      </c>
      <c r="AY328" s="27">
        <f t="shared" si="346"/>
        <v>-27313.286505193861</v>
      </c>
      <c r="AZ328" s="28">
        <f t="shared" si="346"/>
        <v>-29949.969120000002</v>
      </c>
      <c r="BA328" s="241">
        <f t="shared" si="347"/>
        <v>-23994.502943893971</v>
      </c>
      <c r="BB328" s="27">
        <f t="shared" si="347"/>
        <v>-29724.777924568811</v>
      </c>
      <c r="BC328" s="28">
        <f t="shared" si="347"/>
        <v>-23281.670240000003</v>
      </c>
      <c r="BD328" s="241">
        <f t="shared" si="348"/>
        <v>-26927.415075930141</v>
      </c>
      <c r="BE328" s="27">
        <f t="shared" si="348"/>
        <v>-36846.607237376003</v>
      </c>
      <c r="BF328" s="28">
        <f t="shared" si="348"/>
        <v>0</v>
      </c>
      <c r="BG328" s="241">
        <f t="shared" si="349"/>
        <v>-30270.576395019489</v>
      </c>
      <c r="BH328" s="27">
        <f t="shared" si="349"/>
        <v>-39908.501638367197</v>
      </c>
      <c r="BI328" s="28">
        <f t="shared" si="349"/>
        <v>0</v>
      </c>
      <c r="BK328" s="432">
        <f t="shared" si="329"/>
        <v>-133793.17330550586</v>
      </c>
      <c r="BL328" s="432">
        <f t="shared" si="330"/>
        <v>0</v>
      </c>
      <c r="BM328" s="432">
        <f t="shared" si="331"/>
        <v>-29949.969120000002</v>
      </c>
      <c r="BN328" s="432">
        <f t="shared" ca="1" si="332"/>
        <v>23281.670239999999</v>
      </c>
    </row>
    <row r="329" spans="1:66" s="29" customFormat="1" ht="13.95" hidden="1" customHeight="1" outlineLevel="1" x14ac:dyDescent="0.3">
      <c r="A329" s="22" t="s">
        <v>347</v>
      </c>
      <c r="B329" s="59"/>
      <c r="C329" s="24" t="s">
        <v>344</v>
      </c>
      <c r="D329" s="25"/>
      <c r="E329" s="25"/>
      <c r="F329" s="63"/>
      <c r="G329" s="33"/>
      <c r="H329" s="241">
        <v>-8555.8452379401788</v>
      </c>
      <c r="I329" s="27">
        <v>-13149.449784363949</v>
      </c>
      <c r="J329" s="28">
        <f>-Fiscal!D34</f>
        <v>-10613.080799999998</v>
      </c>
      <c r="K329" s="241">
        <v>-9355.5928680056768</v>
      </c>
      <c r="L329" s="27">
        <v>-13359.314678127839</v>
      </c>
      <c r="M329" s="28">
        <f>-Fiscal!E34</f>
        <v>-8859.3227999999999</v>
      </c>
      <c r="N329" s="241">
        <v>-10183.429821819191</v>
      </c>
      <c r="O329" s="27">
        <v>-15008.172319519919</v>
      </c>
      <c r="P329" s="28">
        <f>-Fiscal!F34</f>
        <v>-23807.535408</v>
      </c>
      <c r="Q329" s="241">
        <v>-10932.105477533611</v>
      </c>
      <c r="R329" s="27">
        <v>-14253.676078983841</v>
      </c>
      <c r="S329" s="28">
        <f>-Fiscal!H34</f>
        <v>-10455.947999999999</v>
      </c>
      <c r="T329" s="241">
        <v>-14067.04923645039</v>
      </c>
      <c r="U329" s="27">
        <v>-16047.89941228848</v>
      </c>
      <c r="V329" s="28">
        <f>-Fiscal!I34</f>
        <v>-17810.490456</v>
      </c>
      <c r="W329" s="241">
        <v>-10815.040800466249</v>
      </c>
      <c r="X329" s="27">
        <v>-14470.87470689556</v>
      </c>
      <c r="Y329" s="28">
        <f>-Fiscal!J34</f>
        <v>-9295.4807999999994</v>
      </c>
      <c r="Z329" s="241">
        <v>-12379.953661862341</v>
      </c>
      <c r="AA329" s="27">
        <v>-21056.84094305052</v>
      </c>
      <c r="AB329" s="28">
        <f>-Fiscal!L34</f>
        <v>-3258.8964000000001</v>
      </c>
      <c r="AC329" s="241">
        <v>-15238.16863898351</v>
      </c>
      <c r="AD329" s="27">
        <v>-16388.483944703039</v>
      </c>
      <c r="AE329" s="28">
        <f>-Fiscal!M34</f>
        <v>-28.799999999999997</v>
      </c>
      <c r="AF329" s="241">
        <v>-12104.3771300362</v>
      </c>
      <c r="AG329" s="27">
        <v>-15242.39488270404</v>
      </c>
      <c r="AH329" s="28">
        <f>-Fiscal!N34</f>
        <v>0</v>
      </c>
      <c r="AI329" s="241">
        <v>-8625.3641964423532</v>
      </c>
      <c r="AJ329" s="27">
        <v>-18468.304071376679</v>
      </c>
      <c r="AK329" s="28">
        <f>-Fiscal!P34</f>
        <v>0</v>
      </c>
      <c r="AL329" s="241">
        <v>-13703.228921915501</v>
      </c>
      <c r="AM329" s="27">
        <v>-16487.398575475909</v>
      </c>
      <c r="AN329" s="28">
        <f>-Fiscal!Q34</f>
        <v>0</v>
      </c>
      <c r="AO329" s="241">
        <v>-10745.768929664029</v>
      </c>
      <c r="AP329" s="27">
        <v>-19561.574564943119</v>
      </c>
      <c r="AQ329" s="28">
        <f>-Fiscal!R34</f>
        <v>0</v>
      </c>
      <c r="AR329" s="241">
        <f ca="1">SUMIFS($H329:$AO329,$H$5:$AO$5,"&lt;"&amp;MONTH(TODAY()),$H$6:$AO$6,"REAL 25")</f>
        <v>-63909.063442215294</v>
      </c>
      <c r="AS329" s="27">
        <f ca="1">SUMIFS($I329:$AP329,$I$5:$AP$5,"&lt;"&amp;MONTH(TODAY()),$I$6:$AP$6,"ORÇADO ")</f>
        <v>-86289.386980179581</v>
      </c>
      <c r="AT329" s="28">
        <f ca="1">SUMIFS($J329:$AQ329,$J$5:$AQ$5,"&lt;"&amp;MONTH(TODAY()),$J$6:$AQ$6,"REAL 26")</f>
        <v>-80841.858263999995</v>
      </c>
      <c r="AU329" s="241">
        <f t="shared" si="345"/>
        <v>-136705.92492111924</v>
      </c>
      <c r="AV329" s="27">
        <f t="shared" si="345"/>
        <v>-193494.38396243288</v>
      </c>
      <c r="AW329" s="28">
        <f t="shared" si="345"/>
        <v>-84129.554663999996</v>
      </c>
      <c r="AX329" s="241">
        <f t="shared" si="346"/>
        <v>-28094.867927765044</v>
      </c>
      <c r="AY329" s="27">
        <f t="shared" si="346"/>
        <v>-41516.936782011704</v>
      </c>
      <c r="AZ329" s="28">
        <f t="shared" si="346"/>
        <v>-43279.939008000001</v>
      </c>
      <c r="BA329" s="241">
        <f t="shared" si="347"/>
        <v>-35814.19551445025</v>
      </c>
      <c r="BB329" s="27">
        <f t="shared" si="347"/>
        <v>-44772.450198167877</v>
      </c>
      <c r="BC329" s="28">
        <f t="shared" si="347"/>
        <v>-37561.919255999994</v>
      </c>
      <c r="BD329" s="241">
        <f t="shared" si="348"/>
        <v>-39722.499430882053</v>
      </c>
      <c r="BE329" s="27">
        <f t="shared" si="348"/>
        <v>-52687.719770457596</v>
      </c>
      <c r="BF329" s="28">
        <f t="shared" si="348"/>
        <v>-3287.6964000000003</v>
      </c>
      <c r="BG329" s="241">
        <f t="shared" si="349"/>
        <v>-33074.362048021881</v>
      </c>
      <c r="BH329" s="27">
        <f t="shared" si="349"/>
        <v>-54517.277211795707</v>
      </c>
      <c r="BI329" s="28">
        <f t="shared" si="349"/>
        <v>0</v>
      </c>
      <c r="BK329" s="432">
        <f t="shared" si="329"/>
        <v>-193494.38396243288</v>
      </c>
      <c r="BL329" s="432">
        <f t="shared" si="330"/>
        <v>0</v>
      </c>
      <c r="BM329" s="432">
        <f t="shared" si="331"/>
        <v>-53735.887007999998</v>
      </c>
      <c r="BN329" s="432">
        <f t="shared" ca="1" si="332"/>
        <v>27105.971255999997</v>
      </c>
    </row>
    <row r="330" spans="1:66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32">
        <f t="shared" si="329"/>
        <v>0</v>
      </c>
      <c r="BL330" s="432">
        <f t="shared" si="330"/>
        <v>0</v>
      </c>
      <c r="BM330" s="432">
        <f t="shared" si="331"/>
        <v>0</v>
      </c>
      <c r="BN330" s="432">
        <f t="shared" si="332"/>
        <v>0</v>
      </c>
    </row>
    <row r="331" spans="1:66" x14ac:dyDescent="0.3">
      <c r="A331" s="58" t="s">
        <v>348</v>
      </c>
      <c r="B331" s="59"/>
      <c r="C331" s="60"/>
      <c r="D331" s="61"/>
      <c r="E331" s="62"/>
      <c r="F331" s="63"/>
      <c r="G331" s="47"/>
      <c r="H331" s="248">
        <f t="shared" ref="H331:AM331" si="350">SUM(H325,H323)</f>
        <v>351632.63653995283</v>
      </c>
      <c r="I331" s="64">
        <f t="shared" si="350"/>
        <v>117570.59397410255</v>
      </c>
      <c r="J331" s="65">
        <f t="shared" si="350"/>
        <v>119352.74136096358</v>
      </c>
      <c r="K331" s="248">
        <f t="shared" si="350"/>
        <v>-51016.17661328859</v>
      </c>
      <c r="L331" s="64">
        <f t="shared" si="350"/>
        <v>187459.68196713628</v>
      </c>
      <c r="M331" s="65">
        <f t="shared" si="350"/>
        <v>-29777.692004934896</v>
      </c>
      <c r="N331" s="248">
        <f t="shared" si="350"/>
        <v>70431.725998480309</v>
      </c>
      <c r="O331" s="64">
        <f t="shared" si="350"/>
        <v>233406.73286617469</v>
      </c>
      <c r="P331" s="65">
        <f t="shared" si="350"/>
        <v>645533.32025924581</v>
      </c>
      <c r="Q331" s="248">
        <f t="shared" si="350"/>
        <v>34010.643004841571</v>
      </c>
      <c r="R331" s="64">
        <f t="shared" si="350"/>
        <v>261328.42619876727</v>
      </c>
      <c r="S331" s="65">
        <f t="shared" si="350"/>
        <v>362169.57625019859</v>
      </c>
      <c r="T331" s="248">
        <f t="shared" si="350"/>
        <v>235439.23617278397</v>
      </c>
      <c r="U331" s="64">
        <f t="shared" si="350"/>
        <v>269207.87814780872</v>
      </c>
      <c r="V331" s="65">
        <f t="shared" si="350"/>
        <v>463113.47545735125</v>
      </c>
      <c r="W331" s="248">
        <f t="shared" si="350"/>
        <v>101063.9838178348</v>
      </c>
      <c r="X331" s="64">
        <f t="shared" si="350"/>
        <v>202731.71330909213</v>
      </c>
      <c r="Y331" s="65">
        <f t="shared" si="350"/>
        <v>-18259.559162927733</v>
      </c>
      <c r="Z331" s="248">
        <f t="shared" si="350"/>
        <v>517290.42912645009</v>
      </c>
      <c r="AA331" s="64">
        <f t="shared" si="350"/>
        <v>447525.39222456934</v>
      </c>
      <c r="AB331" s="65">
        <f t="shared" si="350"/>
        <v>-579163.46727583348</v>
      </c>
      <c r="AC331" s="248">
        <f t="shared" si="350"/>
        <v>286259.05713558896</v>
      </c>
      <c r="AD331" s="64">
        <f t="shared" si="350"/>
        <v>334497.88096700993</v>
      </c>
      <c r="AE331" s="65">
        <f t="shared" si="350"/>
        <v>-504052.50655583339</v>
      </c>
      <c r="AF331" s="248">
        <f t="shared" si="350"/>
        <v>113424.230118992</v>
      </c>
      <c r="AG331" s="64">
        <f t="shared" si="350"/>
        <v>192036.33359688928</v>
      </c>
      <c r="AH331" s="65">
        <f t="shared" si="350"/>
        <v>-513365.16655583336</v>
      </c>
      <c r="AI331" s="248">
        <f t="shared" si="350"/>
        <v>359110.49666193523</v>
      </c>
      <c r="AJ331" s="64">
        <f t="shared" si="350"/>
        <v>385011.46448342857</v>
      </c>
      <c r="AK331" s="65">
        <f t="shared" si="350"/>
        <v>-504439.2065558334</v>
      </c>
      <c r="AL331" s="248">
        <f t="shared" si="350"/>
        <v>290229.09249061404</v>
      </c>
      <c r="AM331" s="64">
        <f t="shared" si="350"/>
        <v>357054.41895448067</v>
      </c>
      <c r="AN331" s="65">
        <f t="shared" ref="AN331:BI331" si="351">SUM(AN325,AN323)</f>
        <v>-492179.2065558334</v>
      </c>
      <c r="AO331" s="248">
        <f t="shared" si="351"/>
        <v>274007.50112660317</v>
      </c>
      <c r="AP331" s="64">
        <f t="shared" si="351"/>
        <v>304739.05251629959</v>
      </c>
      <c r="AQ331" s="65">
        <f t="shared" si="351"/>
        <v>-492048.15655583335</v>
      </c>
      <c r="AR331" s="248">
        <f t="shared" ca="1" si="351"/>
        <v>741562.0489206044</v>
      </c>
      <c r="AS331" s="64">
        <f t="shared" ca="1" si="351"/>
        <v>1270623.8065543827</v>
      </c>
      <c r="AT331" s="65">
        <f t="shared" ca="1" si="351"/>
        <v>1542131.8621598964</v>
      </c>
      <c r="AU331" s="248">
        <f t="shared" si="351"/>
        <v>2581882.8555807909</v>
      </c>
      <c r="AV331" s="64">
        <f t="shared" si="351"/>
        <v>3292276.8865915444</v>
      </c>
      <c r="AW331" s="65">
        <f t="shared" si="351"/>
        <v>-1574790.8478951047</v>
      </c>
      <c r="AX331" s="248">
        <f t="shared" si="351"/>
        <v>371048.18592514447</v>
      </c>
      <c r="AY331" s="64">
        <f t="shared" si="351"/>
        <v>538437.00880741351</v>
      </c>
      <c r="AZ331" s="65">
        <f t="shared" si="351"/>
        <v>713583.36961527425</v>
      </c>
      <c r="BA331" s="248">
        <f t="shared" si="351"/>
        <v>370513.86299546034</v>
      </c>
      <c r="BB331" s="64">
        <f t="shared" si="351"/>
        <v>732186.79774696985</v>
      </c>
      <c r="BC331" s="65">
        <f t="shared" si="351"/>
        <v>796873.49254462263</v>
      </c>
      <c r="BD331" s="248">
        <f t="shared" si="351"/>
        <v>916973.71638103097</v>
      </c>
      <c r="BE331" s="64">
        <f t="shared" si="351"/>
        <v>975416.28708068817</v>
      </c>
      <c r="BF331" s="65">
        <f t="shared" si="351"/>
        <v>-1596581.1403874999</v>
      </c>
      <c r="BG331" s="248">
        <f t="shared" si="351"/>
        <v>923347.09027915262</v>
      </c>
      <c r="BH331" s="64">
        <f t="shared" si="351"/>
        <v>1046236.7929564762</v>
      </c>
      <c r="BI331" s="65">
        <f t="shared" si="351"/>
        <v>-1488666.5696675</v>
      </c>
      <c r="BK331" s="432">
        <f t="shared" si="329"/>
        <v>3292569.5692057596</v>
      </c>
      <c r="BL331" s="432">
        <f t="shared" si="330"/>
        <v>292.682614215184</v>
      </c>
      <c r="BM331" s="432">
        <f t="shared" si="331"/>
        <v>1097277.945865473</v>
      </c>
      <c r="BN331" s="432">
        <f t="shared" ca="1" si="332"/>
        <v>-444853.9162944234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f t="shared" ref="H332:AM332" si="352">IFERROR(H331/H8,0)</f>
        <v>0.404397086439862</v>
      </c>
      <c r="I332" s="50">
        <f t="shared" si="352"/>
        <v>9.8509705977790657E-2</v>
      </c>
      <c r="J332" s="51">
        <f t="shared" si="352"/>
        <v>0.11817879691852977</v>
      </c>
      <c r="K332" s="245">
        <f t="shared" si="352"/>
        <v>-6.0589360384684328E-2</v>
      </c>
      <c r="L332" s="50">
        <f t="shared" si="352"/>
        <v>0.15424640240887033</v>
      </c>
      <c r="M332" s="51">
        <f t="shared" si="352"/>
        <v>-3.3454402423723273E-2</v>
      </c>
      <c r="N332" s="245">
        <f t="shared" si="352"/>
        <v>7.9007014635200379E-2</v>
      </c>
      <c r="O332" s="50">
        <f t="shared" si="352"/>
        <v>0.16829776415709566</v>
      </c>
      <c r="P332" s="51">
        <f t="shared" si="352"/>
        <v>0.36393714213794964</v>
      </c>
      <c r="Q332" s="245">
        <f t="shared" si="352"/>
        <v>3.3830428313217066E-2</v>
      </c>
      <c r="R332" s="50">
        <f t="shared" si="352"/>
        <v>0.19973549912124214</v>
      </c>
      <c r="S332" s="51">
        <f t="shared" si="352"/>
        <v>0.33881574552919641</v>
      </c>
      <c r="T332" s="245">
        <f t="shared" si="352"/>
        <v>0.17603024225880606</v>
      </c>
      <c r="U332" s="50">
        <f t="shared" si="352"/>
        <v>0.1800676555523944</v>
      </c>
      <c r="V332" s="51">
        <f t="shared" si="352"/>
        <v>0.30376304926865172</v>
      </c>
      <c r="W332" s="245">
        <f t="shared" si="352"/>
        <v>9.1437353205074817E-2</v>
      </c>
      <c r="X332" s="50">
        <f t="shared" si="352"/>
        <v>0.15231887636061386</v>
      </c>
      <c r="Y332" s="51">
        <f t="shared" si="352"/>
        <v>-1.9122368659461143E-2</v>
      </c>
      <c r="Z332" s="245">
        <f t="shared" si="352"/>
        <v>0.30313716741013813</v>
      </c>
      <c r="AA332" s="50">
        <f t="shared" si="352"/>
        <v>0.25446139080737001</v>
      </c>
      <c r="AB332" s="51">
        <f t="shared" si="352"/>
        <v>-1.7199213195522087</v>
      </c>
      <c r="AC332" s="245">
        <f t="shared" si="352"/>
        <v>0.19283815691841333</v>
      </c>
      <c r="AD332" s="50">
        <f t="shared" si="352"/>
        <v>0.21855883330604323</v>
      </c>
      <c r="AE332" s="51">
        <f t="shared" si="352"/>
        <v>-504.05250655583336</v>
      </c>
      <c r="AF332" s="245">
        <f t="shared" si="352"/>
        <v>8.990066483270337E-2</v>
      </c>
      <c r="AG332" s="50">
        <f t="shared" si="352"/>
        <v>0.1360767526891894</v>
      </c>
      <c r="AH332" s="51">
        <f t="shared" si="352"/>
        <v>0</v>
      </c>
      <c r="AI332" s="245">
        <f t="shared" si="352"/>
        <v>0.26049034097039181</v>
      </c>
      <c r="AJ332" s="50">
        <f t="shared" si="352"/>
        <v>0.26079066967980258</v>
      </c>
      <c r="AK332" s="51">
        <f t="shared" si="352"/>
        <v>0</v>
      </c>
      <c r="AL332" s="245">
        <f t="shared" si="352"/>
        <v>0.21509172582506592</v>
      </c>
      <c r="AM332" s="50">
        <f t="shared" si="352"/>
        <v>0.24201960550277662</v>
      </c>
      <c r="AN332" s="51">
        <f t="shared" ref="AN332:BI332" si="353">IFERROR(AN331/AN8,0)</f>
        <v>0</v>
      </c>
      <c r="AO332" s="245">
        <f t="shared" si="353"/>
        <v>0.19691147851578741</v>
      </c>
      <c r="AP332" s="50">
        <f t="shared" si="353"/>
        <v>0.19165207472186702</v>
      </c>
      <c r="AQ332" s="51">
        <f t="shared" si="353"/>
        <v>0</v>
      </c>
      <c r="AR332" s="245">
        <f t="shared" ca="1" si="353"/>
        <v>0.12255026045628038</v>
      </c>
      <c r="AS332" s="50">
        <f t="shared" ca="1" si="353"/>
        <v>0.16022867024143692</v>
      </c>
      <c r="AT332" s="51">
        <f t="shared" ca="1" si="353"/>
        <v>0.21352730814604587</v>
      </c>
      <c r="AU332" s="245">
        <f t="shared" si="353"/>
        <v>0.17656189473579584</v>
      </c>
      <c r="AV332" s="50">
        <f t="shared" si="353"/>
        <v>0.19172146427002848</v>
      </c>
      <c r="AW332" s="51">
        <f t="shared" si="353"/>
        <v>-0.20830801971794549</v>
      </c>
      <c r="AX332" s="245">
        <f t="shared" si="353"/>
        <v>0.14254725241704905</v>
      </c>
      <c r="AY332" s="50">
        <f t="shared" si="353"/>
        <v>0.14185498096281088</v>
      </c>
      <c r="AZ332" s="51">
        <f t="shared" si="353"/>
        <v>0.1942367750010166</v>
      </c>
      <c r="BA332" s="245">
        <f t="shared" si="353"/>
        <v>0.10745446087070996</v>
      </c>
      <c r="BB332" s="50">
        <f t="shared" si="353"/>
        <v>0.17709716781222037</v>
      </c>
      <c r="BC332" s="51">
        <f t="shared" si="353"/>
        <v>0.22457291900338539</v>
      </c>
      <c r="BD332" s="245">
        <f t="shared" si="353"/>
        <v>0.20594253745220253</v>
      </c>
      <c r="BE332" s="50">
        <f t="shared" si="353"/>
        <v>0.20751673176973989</v>
      </c>
      <c r="BF332" s="51">
        <f t="shared" si="353"/>
        <v>-4.7272722815975738</v>
      </c>
      <c r="BG332" s="245">
        <f t="shared" si="353"/>
        <v>0.22414341970211712</v>
      </c>
      <c r="BH332" s="50">
        <f t="shared" si="353"/>
        <v>0.23036239059501457</v>
      </c>
      <c r="BI332" s="51">
        <f t="shared" si="353"/>
        <v>0</v>
      </c>
      <c r="BK332" s="432">
        <f t="shared" si="329"/>
        <v>2.2567352302850558</v>
      </c>
      <c r="BL332" s="432">
        <f t="shared" si="330"/>
        <v>2.0650137660150274</v>
      </c>
      <c r="BM332" s="432">
        <f t="shared" si="331"/>
        <v>0.78747728216195256</v>
      </c>
      <c r="BN332" s="432">
        <f t="shared" ca="1" si="332"/>
        <v>0.57394997401590664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32">
        <f t="shared" si="329"/>
        <v>0</v>
      </c>
      <c r="BL333" s="432">
        <f t="shared" si="330"/>
        <v>0</v>
      </c>
      <c r="BM333" s="432">
        <f t="shared" si="331"/>
        <v>0</v>
      </c>
      <c r="BN333" s="432">
        <f t="shared" si="332"/>
        <v>0</v>
      </c>
    </row>
    <row r="334" spans="1:66" ht="16.95" customHeight="1" x14ac:dyDescent="0.3">
      <c r="A334" s="39" t="s">
        <v>349</v>
      </c>
      <c r="B334" s="59"/>
      <c r="C334" s="40" t="s">
        <v>341</v>
      </c>
      <c r="D334" s="40" t="s">
        <v>342</v>
      </c>
      <c r="E334" s="40" t="s">
        <v>203</v>
      </c>
      <c r="F334" s="63"/>
      <c r="G334" s="47"/>
      <c r="H334" s="244">
        <v>0</v>
      </c>
      <c r="I334" s="42">
        <v>-1763.558909611537</v>
      </c>
      <c r="J334" s="43">
        <f>SUM(J335:J351)</f>
        <v>0</v>
      </c>
      <c r="K334" s="244">
        <v>-200</v>
      </c>
      <c r="L334" s="42">
        <v>-2811.403972733252</v>
      </c>
      <c r="M334" s="43">
        <f>SUM(M335:M351)</f>
        <v>0</v>
      </c>
      <c r="N334" s="244">
        <v>-4724.9100000000008</v>
      </c>
      <c r="O334" s="42">
        <v>-3501.1009929926199</v>
      </c>
      <c r="P334" s="43">
        <f>SUM(P335:P351)</f>
        <v>-350</v>
      </c>
      <c r="Q334" s="244">
        <v>0</v>
      </c>
      <c r="R334" s="42">
        <v>-3919.9263929815088</v>
      </c>
      <c r="S334" s="43">
        <f>SUM(S335:S351)</f>
        <v>-6000</v>
      </c>
      <c r="T334" s="244">
        <v>0</v>
      </c>
      <c r="U334" s="42">
        <v>-3873.692984555676</v>
      </c>
      <c r="V334" s="43">
        <f>SUM(V335:V351)</f>
        <v>-5060</v>
      </c>
      <c r="W334" s="244">
        <v>0</v>
      </c>
      <c r="X334" s="42">
        <v>-2923.2263087328529</v>
      </c>
      <c r="Y334" s="43">
        <f>SUM(Y335:Y351)</f>
        <v>-12520</v>
      </c>
      <c r="Z334" s="244">
        <v>-4642.26</v>
      </c>
      <c r="AA334" s="42">
        <v>-6557.3662371046612</v>
      </c>
      <c r="AB334" s="43">
        <f>SUM(AB335:AB351)</f>
        <v>0</v>
      </c>
      <c r="AC334" s="244">
        <v>0</v>
      </c>
      <c r="AD334" s="42">
        <v>-4842.9626176024667</v>
      </c>
      <c r="AE334" s="43">
        <f>SUM(AE335:AE351)</f>
        <v>0</v>
      </c>
      <c r="AF334" s="244">
        <v>0</v>
      </c>
      <c r="AG334" s="42">
        <v>-2739.9606385579482</v>
      </c>
      <c r="AH334" s="43">
        <f>SUM(AH335:AH351)</f>
        <v>0</v>
      </c>
      <c r="AI334" s="244">
        <v>-2932.25</v>
      </c>
      <c r="AJ334" s="42">
        <v>-5704.2625180976675</v>
      </c>
      <c r="AK334" s="43">
        <f>SUM(AK335:AK351)</f>
        <v>0</v>
      </c>
      <c r="AL334" s="244">
        <v>0</v>
      </c>
      <c r="AM334" s="42">
        <v>-5218.3395343445554</v>
      </c>
      <c r="AN334" s="43">
        <f>SUM(AN335:AN351)</f>
        <v>0</v>
      </c>
      <c r="AO334" s="244">
        <v>0</v>
      </c>
      <c r="AP334" s="42">
        <v>-4467.818398233394</v>
      </c>
      <c r="AQ334" s="43">
        <f t="shared" ref="AQ334:BI334" si="354">SUM(AQ335:AQ351)</f>
        <v>0</v>
      </c>
      <c r="AR334" s="244">
        <f t="shared" ca="1" si="354"/>
        <v>-4924.9100000000017</v>
      </c>
      <c r="AS334" s="42">
        <f t="shared" ca="1" si="354"/>
        <v>-18792.909561607448</v>
      </c>
      <c r="AT334" s="43">
        <f t="shared" ca="1" si="354"/>
        <v>-23930</v>
      </c>
      <c r="AU334" s="244">
        <f t="shared" si="354"/>
        <v>-12499.420000000002</v>
      </c>
      <c r="AV334" s="42">
        <f t="shared" si="354"/>
        <v>-48323.619505548137</v>
      </c>
      <c r="AW334" s="43">
        <f t="shared" si="354"/>
        <v>-23930</v>
      </c>
      <c r="AX334" s="244">
        <f t="shared" si="354"/>
        <v>-4924.9100000000017</v>
      </c>
      <c r="AY334" s="42">
        <f t="shared" si="354"/>
        <v>-8076.0638753374105</v>
      </c>
      <c r="AZ334" s="43">
        <f t="shared" si="354"/>
        <v>-350</v>
      </c>
      <c r="BA334" s="244">
        <f t="shared" si="354"/>
        <v>0</v>
      </c>
      <c r="BB334" s="42">
        <f t="shared" si="354"/>
        <v>-10716.845686270039</v>
      </c>
      <c r="BC334" s="43">
        <f t="shared" si="354"/>
        <v>-23580</v>
      </c>
      <c r="BD334" s="244">
        <f t="shared" si="354"/>
        <v>-4642.26</v>
      </c>
      <c r="BE334" s="42">
        <f t="shared" si="354"/>
        <v>-14140.289493265078</v>
      </c>
      <c r="BF334" s="43">
        <f t="shared" si="354"/>
        <v>0</v>
      </c>
      <c r="BG334" s="244">
        <f t="shared" si="354"/>
        <v>-2932.25</v>
      </c>
      <c r="BH334" s="42">
        <f t="shared" si="354"/>
        <v>-15390.420450675614</v>
      </c>
      <c r="BI334" s="43">
        <f t="shared" si="354"/>
        <v>0</v>
      </c>
      <c r="BK334" s="432">
        <f t="shared" si="329"/>
        <v>-48323.619505548144</v>
      </c>
      <c r="BL334" s="432">
        <f t="shared" si="330"/>
        <v>0</v>
      </c>
      <c r="BM334" s="432">
        <f t="shared" si="331"/>
        <v>-6350</v>
      </c>
      <c r="BN334" s="432">
        <f t="shared" ca="1" si="332"/>
        <v>17580</v>
      </c>
    </row>
    <row r="335" spans="1:66" s="29" customFormat="1" hidden="1" outlineLevel="1" x14ac:dyDescent="0.3">
      <c r="A335" s="22" t="s">
        <v>350</v>
      </c>
      <c r="B335" s="59"/>
      <c r="C335" s="24" t="s">
        <v>62</v>
      </c>
      <c r="D335" s="25"/>
      <c r="E335" s="25"/>
      <c r="F335" s="63"/>
      <c r="G335" s="33"/>
      <c r="H335" s="241">
        <v>0</v>
      </c>
      <c r="I335" s="81">
        <v>0</v>
      </c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>
        <v>0</v>
      </c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>
        <v>0</v>
      </c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>
        <v>0</v>
      </c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>
        <v>0</v>
      </c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>
        <v>0</v>
      </c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>
        <v>0</v>
      </c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>
        <v>0</v>
      </c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>
        <v>0</v>
      </c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>
        <v>0</v>
      </c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55">SUMIFS($H335:$AO335,$H$5:$AO$5,"&lt;"&amp;MONTH(TODAY()),$H$6:$AO$6,"REAL 25")</f>
        <v>0</v>
      </c>
      <c r="AS335" s="81">
        <f t="shared" ref="AS335:AS351" ca="1" si="356">SUMIFS($I335:$AP335,$I$5:$AP$5,"&lt;"&amp;MONTH(TODAY()),$I$6:$AP$6,"ORÇADO ")</f>
        <v>0</v>
      </c>
      <c r="AT335" s="82">
        <f t="shared" ref="AT335:AT351" ca="1" si="357">SUMIFS($J335:$AQ335,$J$5:$AQ$5,"&lt;"&amp;MONTH(TODAY()),$J$6:$AQ$6,"REAL 26")</f>
        <v>0</v>
      </c>
      <c r="AU335" s="241">
        <f t="shared" ref="AU335:AU351" si="358">SUM(H335,K335,N335,Q335,T335,W335,Z335,AC335,AF335,AI335,AL335,AO335)</f>
        <v>0</v>
      </c>
      <c r="AV335" s="81">
        <f t="shared" ref="AV335:AV351" si="359">SUM(I335,L335,O335,R335,U335,X335,AA335,AD335,AG335,AJ335,AM335,AP335)</f>
        <v>0</v>
      </c>
      <c r="AW335" s="82">
        <f t="shared" ref="AW335:AW351" si="360">SUM(J335,M335,P335,S335,V335,Y335,AB335,AE335,AH335,AK335,AN335,AQ335)</f>
        <v>0</v>
      </c>
      <c r="AX335" s="241">
        <f t="shared" ref="AX335:AX351" si="361">SUM(H335,K335,N335)</f>
        <v>0</v>
      </c>
      <c r="AY335" s="81">
        <f t="shared" ref="AY335:AY351" si="362">SUM(I335,L335,O335)</f>
        <v>0</v>
      </c>
      <c r="AZ335" s="82">
        <f t="shared" ref="AZ335:AZ351" si="363">SUM(J335,M335,P335)</f>
        <v>0</v>
      </c>
      <c r="BA335" s="241">
        <f t="shared" ref="BA335:BA351" si="364">SUM(Q335,T335,W335)</f>
        <v>0</v>
      </c>
      <c r="BB335" s="81">
        <f t="shared" ref="BB335:BB351" si="365">SUM(R335,U335,X335)</f>
        <v>0</v>
      </c>
      <c r="BC335" s="82">
        <f t="shared" ref="BC335:BC351" si="366">SUM(S335,V335,Y335)</f>
        <v>0</v>
      </c>
      <c r="BD335" s="241">
        <f t="shared" ref="BD335:BD351" si="367">SUM(Z335,AC335,AF335)</f>
        <v>0</v>
      </c>
      <c r="BE335" s="81">
        <f t="shared" ref="BE335:BE351" si="368">SUM(AA335,AD335,AG335)</f>
        <v>0</v>
      </c>
      <c r="BF335" s="82">
        <f t="shared" ref="BF335:BF351" si="369">SUM(AB335,AE335,AH335)</f>
        <v>0</v>
      </c>
      <c r="BG335" s="241">
        <f t="shared" ref="BG335:BG351" si="370">SUM(AI335,AL335,AO335)</f>
        <v>0</v>
      </c>
      <c r="BH335" s="81">
        <f t="shared" ref="BH335:BH351" si="371">SUM(AJ335,AM335,AP335)</f>
        <v>0</v>
      </c>
      <c r="BI335" s="82">
        <f t="shared" ref="BI335:BI351" si="372">SUM(AK335,AN335,AQ335)</f>
        <v>0</v>
      </c>
      <c r="BK335" s="432">
        <f t="shared" si="329"/>
        <v>0</v>
      </c>
      <c r="BL335" s="432">
        <f t="shared" si="330"/>
        <v>0</v>
      </c>
      <c r="BM335" s="432">
        <f t="shared" si="331"/>
        <v>0</v>
      </c>
      <c r="BN335" s="432">
        <f t="shared" ca="1" si="332"/>
        <v>0</v>
      </c>
    </row>
    <row r="336" spans="1:66" s="29" customFormat="1" hidden="1" outlineLevel="1" x14ac:dyDescent="0.3">
      <c r="A336" s="22" t="s">
        <v>351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0</v>
      </c>
      <c r="I336" s="81">
        <v>-587.8529698705122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>
        <v>-937.13465757775077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-1167.033664330874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-1306.642130993836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>
        <v>-1291.2309948518921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>
        <v>-974.40876957761782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-3496</v>
      </c>
      <c r="AA336" s="81">
        <v>-2185.788745701554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>
        <v>-1614.320872534156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>
        <v>-913.32021285264932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-793</v>
      </c>
      <c r="AJ336" s="81">
        <v>-1901.4208393658889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>
        <v>-1739.446511448185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>
        <v>-1489.272799411131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55"/>
        <v>0</v>
      </c>
      <c r="AS336" s="81">
        <f t="shared" ca="1" si="356"/>
        <v>-6264.3031872024831</v>
      </c>
      <c r="AT336" s="82">
        <f t="shared" ca="1" si="357"/>
        <v>0</v>
      </c>
      <c r="AU336" s="241">
        <f t="shared" si="358"/>
        <v>-4289</v>
      </c>
      <c r="AV336" s="81">
        <f t="shared" si="359"/>
        <v>-16107.873168516046</v>
      </c>
      <c r="AW336" s="82">
        <f t="shared" si="360"/>
        <v>0</v>
      </c>
      <c r="AX336" s="241">
        <f t="shared" si="361"/>
        <v>0</v>
      </c>
      <c r="AY336" s="81">
        <f t="shared" si="362"/>
        <v>-2692.0212917791368</v>
      </c>
      <c r="AZ336" s="82">
        <f t="shared" si="363"/>
        <v>0</v>
      </c>
      <c r="BA336" s="241">
        <f t="shared" si="364"/>
        <v>0</v>
      </c>
      <c r="BB336" s="81">
        <f t="shared" si="365"/>
        <v>-3572.2818954233462</v>
      </c>
      <c r="BC336" s="82">
        <f t="shared" si="366"/>
        <v>0</v>
      </c>
      <c r="BD336" s="241">
        <f t="shared" si="367"/>
        <v>-3496</v>
      </c>
      <c r="BE336" s="81">
        <f t="shared" si="368"/>
        <v>-4713.4298310883596</v>
      </c>
      <c r="BF336" s="82">
        <f t="shared" si="369"/>
        <v>0</v>
      </c>
      <c r="BG336" s="241">
        <f t="shared" si="370"/>
        <v>-793</v>
      </c>
      <c r="BH336" s="81">
        <f t="shared" si="371"/>
        <v>-5130.1401502252047</v>
      </c>
      <c r="BI336" s="82">
        <f t="shared" si="372"/>
        <v>0</v>
      </c>
      <c r="BK336" s="432">
        <f t="shared" si="329"/>
        <v>-16107.873168516046</v>
      </c>
      <c r="BL336" s="432">
        <f t="shared" si="330"/>
        <v>0</v>
      </c>
      <c r="BM336" s="432">
        <f t="shared" si="331"/>
        <v>0</v>
      </c>
      <c r="BN336" s="432">
        <f t="shared" ca="1" si="332"/>
        <v>0</v>
      </c>
    </row>
    <row r="337" spans="1:66" s="29" customFormat="1" hidden="1" outlineLevel="1" x14ac:dyDescent="0.3">
      <c r="A337" s="22" t="s">
        <v>352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>
        <v>0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>
        <v>0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-4484.9400000000014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>
        <v>0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>
        <v>0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>
        <v>0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>
        <v>0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>
        <v>0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>
        <v>0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>
        <v>0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>
        <v>0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55"/>
        <v>-4484.9400000000014</v>
      </c>
      <c r="AS337" s="81">
        <f t="shared" ca="1" si="356"/>
        <v>0</v>
      </c>
      <c r="AT337" s="82">
        <f t="shared" ca="1" si="357"/>
        <v>0</v>
      </c>
      <c r="AU337" s="241">
        <f t="shared" si="358"/>
        <v>-4484.9400000000014</v>
      </c>
      <c r="AV337" s="81">
        <f t="shared" si="359"/>
        <v>0</v>
      </c>
      <c r="AW337" s="82">
        <f t="shared" si="360"/>
        <v>0</v>
      </c>
      <c r="AX337" s="241">
        <f t="shared" si="361"/>
        <v>-4484.9400000000014</v>
      </c>
      <c r="AY337" s="81">
        <f t="shared" si="362"/>
        <v>0</v>
      </c>
      <c r="AZ337" s="82">
        <f t="shared" si="363"/>
        <v>0</v>
      </c>
      <c r="BA337" s="241">
        <f t="shared" si="364"/>
        <v>0</v>
      </c>
      <c r="BB337" s="81">
        <f t="shared" si="365"/>
        <v>0</v>
      </c>
      <c r="BC337" s="82">
        <f t="shared" si="366"/>
        <v>0</v>
      </c>
      <c r="BD337" s="241">
        <f t="shared" si="367"/>
        <v>0</v>
      </c>
      <c r="BE337" s="81">
        <f t="shared" si="368"/>
        <v>0</v>
      </c>
      <c r="BF337" s="82">
        <f t="shared" si="369"/>
        <v>0</v>
      </c>
      <c r="BG337" s="241">
        <f t="shared" si="370"/>
        <v>0</v>
      </c>
      <c r="BH337" s="81">
        <f t="shared" si="371"/>
        <v>0</v>
      </c>
      <c r="BI337" s="82">
        <f t="shared" si="372"/>
        <v>0</v>
      </c>
      <c r="BK337" s="432">
        <f t="shared" si="329"/>
        <v>0</v>
      </c>
      <c r="BL337" s="432">
        <f t="shared" si="330"/>
        <v>0</v>
      </c>
      <c r="BM337" s="432">
        <f t="shared" si="331"/>
        <v>0</v>
      </c>
      <c r="BN337" s="432">
        <f t="shared" ca="1" si="332"/>
        <v>0</v>
      </c>
    </row>
    <row r="338" spans="1:66" s="29" customFormat="1" hidden="1" outlineLevel="1" x14ac:dyDescent="0.3">
      <c r="A338" s="22" t="s">
        <v>353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>
        <v>-587.8529698705122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>
        <v>-937.13465757775077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-1167.033664330874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-350</v>
      </c>
      <c r="Q338" s="241">
        <v>0</v>
      </c>
      <c r="R338" s="81">
        <v>-1306.642130993836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-920</v>
      </c>
      <c r="T338" s="241">
        <v>0</v>
      </c>
      <c r="U338" s="81">
        <v>-1291.2309948518921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>
        <v>-974.40876957761782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-9000</v>
      </c>
      <c r="Z338" s="241">
        <v>-1146.26</v>
      </c>
      <c r="AA338" s="81">
        <v>-2185.788745701554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>
        <v>-1614.320872534156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>
        <v>-913.32021285264932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-2139.25</v>
      </c>
      <c r="AJ338" s="81">
        <v>-1901.4208393658889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>
        <v>-1739.446511448185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>
        <v>-1489.272799411131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55"/>
        <v>0</v>
      </c>
      <c r="AS338" s="81">
        <f t="shared" ca="1" si="356"/>
        <v>-6264.3031872024831</v>
      </c>
      <c r="AT338" s="82">
        <f t="shared" ca="1" si="357"/>
        <v>-10270</v>
      </c>
      <c r="AU338" s="241">
        <f t="shared" si="358"/>
        <v>-3285.51</v>
      </c>
      <c r="AV338" s="81">
        <f t="shared" si="359"/>
        <v>-16107.873168516046</v>
      </c>
      <c r="AW338" s="82">
        <f t="shared" si="360"/>
        <v>-10270</v>
      </c>
      <c r="AX338" s="241">
        <f t="shared" si="361"/>
        <v>0</v>
      </c>
      <c r="AY338" s="81">
        <f t="shared" si="362"/>
        <v>-2692.0212917791368</v>
      </c>
      <c r="AZ338" s="82">
        <f t="shared" si="363"/>
        <v>-350</v>
      </c>
      <c r="BA338" s="241">
        <f t="shared" si="364"/>
        <v>0</v>
      </c>
      <c r="BB338" s="81">
        <f t="shared" si="365"/>
        <v>-3572.2818954233462</v>
      </c>
      <c r="BC338" s="82">
        <f t="shared" si="366"/>
        <v>-9920</v>
      </c>
      <c r="BD338" s="241">
        <f t="shared" si="367"/>
        <v>-1146.26</v>
      </c>
      <c r="BE338" s="81">
        <f t="shared" si="368"/>
        <v>-4713.4298310883596</v>
      </c>
      <c r="BF338" s="82">
        <f t="shared" si="369"/>
        <v>0</v>
      </c>
      <c r="BG338" s="241">
        <f t="shared" si="370"/>
        <v>-2139.25</v>
      </c>
      <c r="BH338" s="81">
        <f t="shared" si="371"/>
        <v>-5130.1401502252047</v>
      </c>
      <c r="BI338" s="82">
        <f t="shared" si="372"/>
        <v>0</v>
      </c>
      <c r="BK338" s="432">
        <f t="shared" si="329"/>
        <v>-16107.873168516046</v>
      </c>
      <c r="BL338" s="432">
        <f t="shared" si="330"/>
        <v>0</v>
      </c>
      <c r="BM338" s="432">
        <f t="shared" si="331"/>
        <v>-1270</v>
      </c>
      <c r="BN338" s="432">
        <f t="shared" ca="1" si="332"/>
        <v>9000</v>
      </c>
    </row>
    <row r="339" spans="1:66" s="29" customFormat="1" hidden="1" outlineLevel="1" x14ac:dyDescent="0.3">
      <c r="A339" s="22" t="s">
        <v>354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>
        <v>-587.8529698705122</v>
      </c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-937.13465757775077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>
        <v>-1167.033664330874</v>
      </c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>
        <v>-1306.642130993836</v>
      </c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-5080</v>
      </c>
      <c r="T339" s="241">
        <v>0</v>
      </c>
      <c r="U339" s="81">
        <v>-1291.2309948518921</v>
      </c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-5060</v>
      </c>
      <c r="W339" s="241">
        <v>0</v>
      </c>
      <c r="X339" s="81">
        <v>-974.40876957761782</v>
      </c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-3520</v>
      </c>
      <c r="Z339" s="241">
        <v>0</v>
      </c>
      <c r="AA339" s="81">
        <v>-2185.788745701554</v>
      </c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>
        <v>-1614.320872534156</v>
      </c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>
        <v>-913.32021285264932</v>
      </c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>
        <v>-1901.4208393658889</v>
      </c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>
        <v>-1739.446511448185</v>
      </c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>
        <v>-1489.272799411131</v>
      </c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55"/>
        <v>0</v>
      </c>
      <c r="AS339" s="81">
        <f t="shared" ca="1" si="356"/>
        <v>-6264.3031872024831</v>
      </c>
      <c r="AT339" s="82">
        <f t="shared" ca="1" si="357"/>
        <v>-13660</v>
      </c>
      <c r="AU339" s="241">
        <f t="shared" si="358"/>
        <v>0</v>
      </c>
      <c r="AV339" s="81">
        <f t="shared" si="359"/>
        <v>-16107.873168516046</v>
      </c>
      <c r="AW339" s="82">
        <f t="shared" si="360"/>
        <v>-13660</v>
      </c>
      <c r="AX339" s="241">
        <f t="shared" si="361"/>
        <v>0</v>
      </c>
      <c r="AY339" s="81">
        <f t="shared" si="362"/>
        <v>-2692.0212917791368</v>
      </c>
      <c r="AZ339" s="82">
        <f t="shared" si="363"/>
        <v>0</v>
      </c>
      <c r="BA339" s="241">
        <f t="shared" si="364"/>
        <v>0</v>
      </c>
      <c r="BB339" s="81">
        <f t="shared" si="365"/>
        <v>-3572.2818954233462</v>
      </c>
      <c r="BC339" s="82">
        <f t="shared" si="366"/>
        <v>-13660</v>
      </c>
      <c r="BD339" s="241">
        <f t="shared" si="367"/>
        <v>0</v>
      </c>
      <c r="BE339" s="81">
        <f t="shared" si="368"/>
        <v>-4713.4298310883596</v>
      </c>
      <c r="BF339" s="82">
        <f t="shared" si="369"/>
        <v>0</v>
      </c>
      <c r="BG339" s="241">
        <f t="shared" si="370"/>
        <v>0</v>
      </c>
      <c r="BH339" s="81">
        <f t="shared" si="371"/>
        <v>-5130.1401502252047</v>
      </c>
      <c r="BI339" s="82">
        <f t="shared" si="372"/>
        <v>0</v>
      </c>
      <c r="BK339" s="432">
        <f t="shared" si="329"/>
        <v>-16107.873168516046</v>
      </c>
      <c r="BL339" s="432">
        <f t="shared" si="330"/>
        <v>0</v>
      </c>
      <c r="BM339" s="432">
        <f t="shared" si="331"/>
        <v>-5080</v>
      </c>
      <c r="BN339" s="432">
        <f t="shared" ca="1" si="332"/>
        <v>8580</v>
      </c>
    </row>
    <row r="340" spans="1:66" s="29" customFormat="1" hidden="1" outlineLevel="1" x14ac:dyDescent="0.3">
      <c r="A340" s="22" t="s">
        <v>355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>
        <v>0</v>
      </c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>
        <v>0</v>
      </c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>
        <v>0</v>
      </c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>
        <v>0</v>
      </c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>
        <v>0</v>
      </c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>
        <v>0</v>
      </c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>
        <v>0</v>
      </c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>
        <v>0</v>
      </c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>
        <v>0</v>
      </c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>
        <v>0</v>
      </c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>
        <v>0</v>
      </c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>
        <v>0</v>
      </c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55"/>
        <v>0</v>
      </c>
      <c r="AS340" s="81">
        <f t="shared" ca="1" si="356"/>
        <v>0</v>
      </c>
      <c r="AT340" s="82">
        <f t="shared" ca="1" si="357"/>
        <v>0</v>
      </c>
      <c r="AU340" s="241">
        <f t="shared" si="358"/>
        <v>0</v>
      </c>
      <c r="AV340" s="81">
        <f t="shared" si="359"/>
        <v>0</v>
      </c>
      <c r="AW340" s="82">
        <f t="shared" si="360"/>
        <v>0</v>
      </c>
      <c r="AX340" s="241">
        <f t="shared" si="361"/>
        <v>0</v>
      </c>
      <c r="AY340" s="81">
        <f t="shared" si="362"/>
        <v>0</v>
      </c>
      <c r="AZ340" s="82">
        <f t="shared" si="363"/>
        <v>0</v>
      </c>
      <c r="BA340" s="241">
        <f t="shared" si="364"/>
        <v>0</v>
      </c>
      <c r="BB340" s="81">
        <f t="shared" si="365"/>
        <v>0</v>
      </c>
      <c r="BC340" s="82">
        <f t="shared" si="366"/>
        <v>0</v>
      </c>
      <c r="BD340" s="241">
        <f t="shared" si="367"/>
        <v>0</v>
      </c>
      <c r="BE340" s="81">
        <f t="shared" si="368"/>
        <v>0</v>
      </c>
      <c r="BF340" s="82">
        <f t="shared" si="369"/>
        <v>0</v>
      </c>
      <c r="BG340" s="241">
        <f t="shared" si="370"/>
        <v>0</v>
      </c>
      <c r="BH340" s="81">
        <f t="shared" si="371"/>
        <v>0</v>
      </c>
      <c r="BI340" s="82">
        <f t="shared" si="372"/>
        <v>0</v>
      </c>
      <c r="BK340" s="432">
        <f t="shared" si="329"/>
        <v>0</v>
      </c>
      <c r="BL340" s="432">
        <f t="shared" si="330"/>
        <v>0</v>
      </c>
      <c r="BM340" s="432">
        <f t="shared" si="331"/>
        <v>0</v>
      </c>
      <c r="BN340" s="432">
        <f t="shared" ca="1" si="332"/>
        <v>0</v>
      </c>
    </row>
    <row r="341" spans="1:66" s="29" customFormat="1" hidden="1" outlineLevel="1" x14ac:dyDescent="0.3">
      <c r="A341" s="22" t="s">
        <v>356</v>
      </c>
      <c r="B341" s="59"/>
      <c r="C341" s="24" t="s">
        <v>62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-200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55"/>
        <v>-200</v>
      </c>
      <c r="AS341" s="81">
        <f t="shared" ca="1" si="356"/>
        <v>0</v>
      </c>
      <c r="AT341" s="82">
        <f t="shared" ca="1" si="357"/>
        <v>0</v>
      </c>
      <c r="AU341" s="241">
        <f t="shared" si="358"/>
        <v>-200</v>
      </c>
      <c r="AV341" s="81">
        <f t="shared" si="359"/>
        <v>0</v>
      </c>
      <c r="AW341" s="82">
        <f t="shared" si="360"/>
        <v>0</v>
      </c>
      <c r="AX341" s="241">
        <f t="shared" si="361"/>
        <v>-200</v>
      </c>
      <c r="AY341" s="81">
        <f t="shared" si="362"/>
        <v>0</v>
      </c>
      <c r="AZ341" s="82">
        <f t="shared" si="363"/>
        <v>0</v>
      </c>
      <c r="BA341" s="241">
        <f t="shared" si="364"/>
        <v>0</v>
      </c>
      <c r="BB341" s="81">
        <f t="shared" si="365"/>
        <v>0</v>
      </c>
      <c r="BC341" s="82">
        <f t="shared" si="366"/>
        <v>0</v>
      </c>
      <c r="BD341" s="241">
        <f t="shared" si="367"/>
        <v>0</v>
      </c>
      <c r="BE341" s="81">
        <f t="shared" si="368"/>
        <v>0</v>
      </c>
      <c r="BF341" s="82">
        <f t="shared" si="369"/>
        <v>0</v>
      </c>
      <c r="BG341" s="241">
        <f t="shared" si="370"/>
        <v>0</v>
      </c>
      <c r="BH341" s="81">
        <f t="shared" si="371"/>
        <v>0</v>
      </c>
      <c r="BI341" s="82">
        <f t="shared" si="372"/>
        <v>0</v>
      </c>
      <c r="BK341" s="432">
        <f t="shared" si="329"/>
        <v>0</v>
      </c>
      <c r="BL341" s="432">
        <f t="shared" si="330"/>
        <v>0</v>
      </c>
      <c r="BM341" s="432">
        <f t="shared" si="331"/>
        <v>0</v>
      </c>
      <c r="BN341" s="432">
        <f t="shared" ca="1" si="332"/>
        <v>0</v>
      </c>
    </row>
    <row r="342" spans="1:66" s="29" customFormat="1" hidden="1" outlineLevel="1" x14ac:dyDescent="0.3">
      <c r="A342" s="22" t="s">
        <v>357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55"/>
        <v>0</v>
      </c>
      <c r="AS342" s="81">
        <f t="shared" ca="1" si="356"/>
        <v>0</v>
      </c>
      <c r="AT342" s="82">
        <f t="shared" ca="1" si="357"/>
        <v>0</v>
      </c>
      <c r="AU342" s="241">
        <f t="shared" si="358"/>
        <v>0</v>
      </c>
      <c r="AV342" s="81">
        <f t="shared" si="359"/>
        <v>0</v>
      </c>
      <c r="AW342" s="82">
        <f t="shared" si="360"/>
        <v>0</v>
      </c>
      <c r="AX342" s="241">
        <f t="shared" si="361"/>
        <v>0</v>
      </c>
      <c r="AY342" s="81">
        <f t="shared" si="362"/>
        <v>0</v>
      </c>
      <c r="AZ342" s="82">
        <f t="shared" si="363"/>
        <v>0</v>
      </c>
      <c r="BA342" s="241">
        <f t="shared" si="364"/>
        <v>0</v>
      </c>
      <c r="BB342" s="81">
        <f t="shared" si="365"/>
        <v>0</v>
      </c>
      <c r="BC342" s="82">
        <f t="shared" si="366"/>
        <v>0</v>
      </c>
      <c r="BD342" s="241">
        <f t="shared" si="367"/>
        <v>0</v>
      </c>
      <c r="BE342" s="81">
        <f t="shared" si="368"/>
        <v>0</v>
      </c>
      <c r="BF342" s="82">
        <f t="shared" si="369"/>
        <v>0</v>
      </c>
      <c r="BG342" s="241">
        <f t="shared" si="370"/>
        <v>0</v>
      </c>
      <c r="BH342" s="81">
        <f t="shared" si="371"/>
        <v>0</v>
      </c>
      <c r="BI342" s="82">
        <f t="shared" si="372"/>
        <v>0</v>
      </c>
      <c r="BK342" s="432">
        <f t="shared" si="329"/>
        <v>0</v>
      </c>
      <c r="BL342" s="432">
        <f t="shared" si="330"/>
        <v>0</v>
      </c>
      <c r="BM342" s="432">
        <f t="shared" si="331"/>
        <v>0</v>
      </c>
      <c r="BN342" s="432">
        <f t="shared" ca="1" si="332"/>
        <v>0</v>
      </c>
    </row>
    <row r="343" spans="1:66" s="29" customFormat="1" hidden="1" outlineLevel="1" x14ac:dyDescent="0.3">
      <c r="A343" s="22" t="s">
        <v>358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-239.97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1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55"/>
        <v>-239.97</v>
      </c>
      <c r="AS343" s="81">
        <f t="shared" ca="1" si="356"/>
        <v>0</v>
      </c>
      <c r="AT343" s="82">
        <f t="shared" ca="1" si="357"/>
        <v>0</v>
      </c>
      <c r="AU343" s="241">
        <f t="shared" si="358"/>
        <v>-239.97</v>
      </c>
      <c r="AV343" s="81">
        <f t="shared" si="359"/>
        <v>0</v>
      </c>
      <c r="AW343" s="82">
        <f t="shared" si="360"/>
        <v>0</v>
      </c>
      <c r="AX343" s="241">
        <f t="shared" si="361"/>
        <v>-239.97</v>
      </c>
      <c r="AY343" s="81">
        <f t="shared" si="362"/>
        <v>0</v>
      </c>
      <c r="AZ343" s="82">
        <f t="shared" si="363"/>
        <v>0</v>
      </c>
      <c r="BA343" s="241">
        <f t="shared" si="364"/>
        <v>0</v>
      </c>
      <c r="BB343" s="81">
        <f t="shared" si="365"/>
        <v>0</v>
      </c>
      <c r="BC343" s="82">
        <f t="shared" si="366"/>
        <v>0</v>
      </c>
      <c r="BD343" s="241">
        <f t="shared" si="367"/>
        <v>0</v>
      </c>
      <c r="BE343" s="81">
        <f t="shared" si="368"/>
        <v>0</v>
      </c>
      <c r="BF343" s="82">
        <f t="shared" si="369"/>
        <v>0</v>
      </c>
      <c r="BG343" s="241">
        <f t="shared" si="370"/>
        <v>0</v>
      </c>
      <c r="BH343" s="81">
        <f t="shared" si="371"/>
        <v>0</v>
      </c>
      <c r="BI343" s="82">
        <f t="shared" si="372"/>
        <v>0</v>
      </c>
      <c r="BK343" s="432">
        <f t="shared" ref="BK343:BK367" si="373">SUM(I343,L343,O343,R343,U343,X343,AA343,AD343,AG343,AJ343,AM343,AP343)</f>
        <v>0</v>
      </c>
      <c r="BL343" s="432">
        <f t="shared" ref="BL343:BL367" si="374">BK343-AV343</f>
        <v>0</v>
      </c>
      <c r="BM343" s="432">
        <f t="shared" ref="BM343:BM367" si="375">SUM(J343,M343,P343,S343)</f>
        <v>0</v>
      </c>
      <c r="BN343" s="432">
        <f t="shared" ref="BN343:BN367" ca="1" si="376">BM343-AT343</f>
        <v>0</v>
      </c>
    </row>
    <row r="344" spans="1:66" s="29" customFormat="1" hidden="1" outlineLevel="1" x14ac:dyDescent="0.3">
      <c r="A344" s="22" t="s">
        <v>359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55"/>
        <v>0</v>
      </c>
      <c r="AS344" s="81">
        <f t="shared" ca="1" si="356"/>
        <v>0</v>
      </c>
      <c r="AT344" s="82">
        <f t="shared" ca="1" si="357"/>
        <v>0</v>
      </c>
      <c r="AU344" s="241">
        <f t="shared" si="358"/>
        <v>0</v>
      </c>
      <c r="AV344" s="81">
        <f t="shared" si="359"/>
        <v>0</v>
      </c>
      <c r="AW344" s="82">
        <f t="shared" si="360"/>
        <v>0</v>
      </c>
      <c r="AX344" s="241">
        <f t="shared" si="361"/>
        <v>0</v>
      </c>
      <c r="AY344" s="81">
        <f t="shared" si="362"/>
        <v>0</v>
      </c>
      <c r="AZ344" s="82">
        <f t="shared" si="363"/>
        <v>0</v>
      </c>
      <c r="BA344" s="241">
        <f t="shared" si="364"/>
        <v>0</v>
      </c>
      <c r="BB344" s="81">
        <f t="shared" si="365"/>
        <v>0</v>
      </c>
      <c r="BC344" s="82">
        <f t="shared" si="366"/>
        <v>0</v>
      </c>
      <c r="BD344" s="241">
        <f t="shared" si="367"/>
        <v>0</v>
      </c>
      <c r="BE344" s="81">
        <f t="shared" si="368"/>
        <v>0</v>
      </c>
      <c r="BF344" s="82">
        <f t="shared" si="369"/>
        <v>0</v>
      </c>
      <c r="BG344" s="241">
        <f t="shared" si="370"/>
        <v>0</v>
      </c>
      <c r="BH344" s="81">
        <f t="shared" si="371"/>
        <v>0</v>
      </c>
      <c r="BI344" s="82">
        <f t="shared" si="372"/>
        <v>0</v>
      </c>
      <c r="BK344" s="432">
        <f t="shared" si="373"/>
        <v>0</v>
      </c>
      <c r="BL344" s="432">
        <f t="shared" si="374"/>
        <v>0</v>
      </c>
      <c r="BM344" s="432">
        <f t="shared" si="375"/>
        <v>0</v>
      </c>
      <c r="BN344" s="432">
        <f t="shared" ca="1" si="376"/>
        <v>0</v>
      </c>
    </row>
    <row r="345" spans="1:66" s="29" customFormat="1" hidden="1" outlineLevel="1" x14ac:dyDescent="0.3">
      <c r="A345" s="22" t="s">
        <v>360</v>
      </c>
      <c r="B345" s="59"/>
      <c r="C345" s="24" t="s">
        <v>62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55"/>
        <v>0</v>
      </c>
      <c r="AS345" s="81">
        <f t="shared" ca="1" si="356"/>
        <v>0</v>
      </c>
      <c r="AT345" s="82">
        <f t="shared" ca="1" si="357"/>
        <v>0</v>
      </c>
      <c r="AU345" s="241">
        <f t="shared" si="358"/>
        <v>0</v>
      </c>
      <c r="AV345" s="81">
        <f t="shared" si="359"/>
        <v>0</v>
      </c>
      <c r="AW345" s="82">
        <f t="shared" si="360"/>
        <v>0</v>
      </c>
      <c r="AX345" s="241">
        <f t="shared" si="361"/>
        <v>0</v>
      </c>
      <c r="AY345" s="81">
        <f t="shared" si="362"/>
        <v>0</v>
      </c>
      <c r="AZ345" s="82">
        <f t="shared" si="363"/>
        <v>0</v>
      </c>
      <c r="BA345" s="241">
        <f t="shared" si="364"/>
        <v>0</v>
      </c>
      <c r="BB345" s="81">
        <f t="shared" si="365"/>
        <v>0</v>
      </c>
      <c r="BC345" s="82">
        <f t="shared" si="366"/>
        <v>0</v>
      </c>
      <c r="BD345" s="241">
        <f t="shared" si="367"/>
        <v>0</v>
      </c>
      <c r="BE345" s="81">
        <f t="shared" si="368"/>
        <v>0</v>
      </c>
      <c r="BF345" s="82">
        <f t="shared" si="369"/>
        <v>0</v>
      </c>
      <c r="BG345" s="241">
        <f t="shared" si="370"/>
        <v>0</v>
      </c>
      <c r="BH345" s="81">
        <f t="shared" si="371"/>
        <v>0</v>
      </c>
      <c r="BI345" s="82">
        <f t="shared" si="372"/>
        <v>0</v>
      </c>
      <c r="BK345" s="432">
        <f t="shared" si="373"/>
        <v>0</v>
      </c>
      <c r="BL345" s="432">
        <f t="shared" si="374"/>
        <v>0</v>
      </c>
      <c r="BM345" s="432">
        <f t="shared" si="375"/>
        <v>0</v>
      </c>
      <c r="BN345" s="432">
        <f t="shared" ca="1" si="376"/>
        <v>0</v>
      </c>
    </row>
    <row r="346" spans="1:66" s="29" customFormat="1" hidden="1" outlineLevel="1" x14ac:dyDescent="0.3">
      <c r="A346" s="22" t="s">
        <v>361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55"/>
        <v>0</v>
      </c>
      <c r="AS346" s="81">
        <f t="shared" ca="1" si="356"/>
        <v>0</v>
      </c>
      <c r="AT346" s="82">
        <f t="shared" ca="1" si="357"/>
        <v>0</v>
      </c>
      <c r="AU346" s="241">
        <f t="shared" si="358"/>
        <v>0</v>
      </c>
      <c r="AV346" s="81">
        <f t="shared" si="359"/>
        <v>0</v>
      </c>
      <c r="AW346" s="82">
        <f t="shared" si="360"/>
        <v>0</v>
      </c>
      <c r="AX346" s="241">
        <f t="shared" si="361"/>
        <v>0</v>
      </c>
      <c r="AY346" s="81">
        <f t="shared" si="362"/>
        <v>0</v>
      </c>
      <c r="AZ346" s="82">
        <f t="shared" si="363"/>
        <v>0</v>
      </c>
      <c r="BA346" s="241">
        <f t="shared" si="364"/>
        <v>0</v>
      </c>
      <c r="BB346" s="81">
        <f t="shared" si="365"/>
        <v>0</v>
      </c>
      <c r="BC346" s="82">
        <f t="shared" si="366"/>
        <v>0</v>
      </c>
      <c r="BD346" s="241">
        <f t="shared" si="367"/>
        <v>0</v>
      </c>
      <c r="BE346" s="81">
        <f t="shared" si="368"/>
        <v>0</v>
      </c>
      <c r="BF346" s="82">
        <f t="shared" si="369"/>
        <v>0</v>
      </c>
      <c r="BG346" s="241">
        <f t="shared" si="370"/>
        <v>0</v>
      </c>
      <c r="BH346" s="81">
        <f t="shared" si="371"/>
        <v>0</v>
      </c>
      <c r="BI346" s="82">
        <f t="shared" si="372"/>
        <v>0</v>
      </c>
      <c r="BK346" s="432">
        <f t="shared" si="373"/>
        <v>0</v>
      </c>
      <c r="BL346" s="432">
        <f t="shared" si="374"/>
        <v>0</v>
      </c>
      <c r="BM346" s="432">
        <f t="shared" si="375"/>
        <v>0</v>
      </c>
      <c r="BN346" s="432">
        <f t="shared" ca="1" si="376"/>
        <v>0</v>
      </c>
    </row>
    <row r="347" spans="1:66" s="29" customFormat="1" hidden="1" outlineLevel="1" x14ac:dyDescent="0.3">
      <c r="A347" s="22" t="s">
        <v>362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55"/>
        <v>0</v>
      </c>
      <c r="AS347" s="81">
        <f t="shared" ca="1" si="356"/>
        <v>0</v>
      </c>
      <c r="AT347" s="82">
        <f t="shared" ca="1" si="357"/>
        <v>0</v>
      </c>
      <c r="AU347" s="241">
        <f t="shared" si="358"/>
        <v>0</v>
      </c>
      <c r="AV347" s="81">
        <f t="shared" si="359"/>
        <v>0</v>
      </c>
      <c r="AW347" s="82">
        <f t="shared" si="360"/>
        <v>0</v>
      </c>
      <c r="AX347" s="241">
        <f t="shared" si="361"/>
        <v>0</v>
      </c>
      <c r="AY347" s="81">
        <f t="shared" si="362"/>
        <v>0</v>
      </c>
      <c r="AZ347" s="82">
        <f t="shared" si="363"/>
        <v>0</v>
      </c>
      <c r="BA347" s="241">
        <f t="shared" si="364"/>
        <v>0</v>
      </c>
      <c r="BB347" s="81">
        <f t="shared" si="365"/>
        <v>0</v>
      </c>
      <c r="BC347" s="82">
        <f t="shared" si="366"/>
        <v>0</v>
      </c>
      <c r="BD347" s="241">
        <f t="shared" si="367"/>
        <v>0</v>
      </c>
      <c r="BE347" s="81">
        <f t="shared" si="368"/>
        <v>0</v>
      </c>
      <c r="BF347" s="82">
        <f t="shared" si="369"/>
        <v>0</v>
      </c>
      <c r="BG347" s="241">
        <f t="shared" si="370"/>
        <v>0</v>
      </c>
      <c r="BH347" s="81">
        <f t="shared" si="371"/>
        <v>0</v>
      </c>
      <c r="BI347" s="82">
        <f t="shared" si="372"/>
        <v>0</v>
      </c>
      <c r="BK347" s="432">
        <f t="shared" si="373"/>
        <v>0</v>
      </c>
      <c r="BL347" s="432">
        <f t="shared" si="374"/>
        <v>0</v>
      </c>
      <c r="BM347" s="432">
        <f t="shared" si="375"/>
        <v>0</v>
      </c>
      <c r="BN347" s="432">
        <f t="shared" ca="1" si="376"/>
        <v>0</v>
      </c>
    </row>
    <row r="348" spans="1:66" s="29" customFormat="1" hidden="1" outlineLevel="1" x14ac:dyDescent="0.3">
      <c r="A348" s="22" t="s">
        <v>363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55"/>
        <v>0</v>
      </c>
      <c r="AS348" s="81">
        <f t="shared" ca="1" si="356"/>
        <v>0</v>
      </c>
      <c r="AT348" s="82">
        <f t="shared" ca="1" si="357"/>
        <v>0</v>
      </c>
      <c r="AU348" s="241">
        <f t="shared" si="358"/>
        <v>0</v>
      </c>
      <c r="AV348" s="81">
        <f t="shared" si="359"/>
        <v>0</v>
      </c>
      <c r="AW348" s="82">
        <f t="shared" si="360"/>
        <v>0</v>
      </c>
      <c r="AX348" s="241">
        <f t="shared" si="361"/>
        <v>0</v>
      </c>
      <c r="AY348" s="81">
        <f t="shared" si="362"/>
        <v>0</v>
      </c>
      <c r="AZ348" s="82">
        <f t="shared" si="363"/>
        <v>0</v>
      </c>
      <c r="BA348" s="241">
        <f t="shared" si="364"/>
        <v>0</v>
      </c>
      <c r="BB348" s="81">
        <f t="shared" si="365"/>
        <v>0</v>
      </c>
      <c r="BC348" s="82">
        <f t="shared" si="366"/>
        <v>0</v>
      </c>
      <c r="BD348" s="241">
        <f t="shared" si="367"/>
        <v>0</v>
      </c>
      <c r="BE348" s="81">
        <f t="shared" si="368"/>
        <v>0</v>
      </c>
      <c r="BF348" s="82">
        <f t="shared" si="369"/>
        <v>0</v>
      </c>
      <c r="BG348" s="241">
        <f t="shared" si="370"/>
        <v>0</v>
      </c>
      <c r="BH348" s="81">
        <f t="shared" si="371"/>
        <v>0</v>
      </c>
      <c r="BI348" s="82">
        <f t="shared" si="372"/>
        <v>0</v>
      </c>
      <c r="BK348" s="432">
        <f t="shared" si="373"/>
        <v>0</v>
      </c>
      <c r="BL348" s="432">
        <f t="shared" si="374"/>
        <v>0</v>
      </c>
      <c r="BM348" s="432">
        <f t="shared" si="375"/>
        <v>0</v>
      </c>
      <c r="BN348" s="432">
        <f t="shared" ca="1" si="376"/>
        <v>0</v>
      </c>
    </row>
    <row r="349" spans="1:66" s="29" customFormat="1" ht="25.2" hidden="1" customHeight="1" outlineLevel="1" x14ac:dyDescent="0.3">
      <c r="A349" s="22" t="s">
        <v>364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55"/>
        <v>0</v>
      </c>
      <c r="AS349" s="81">
        <f t="shared" ca="1" si="356"/>
        <v>0</v>
      </c>
      <c r="AT349" s="82">
        <f t="shared" ca="1" si="357"/>
        <v>0</v>
      </c>
      <c r="AU349" s="241">
        <f t="shared" si="358"/>
        <v>0</v>
      </c>
      <c r="AV349" s="81">
        <f t="shared" si="359"/>
        <v>0</v>
      </c>
      <c r="AW349" s="82">
        <f t="shared" si="360"/>
        <v>0</v>
      </c>
      <c r="AX349" s="241">
        <f t="shared" si="361"/>
        <v>0</v>
      </c>
      <c r="AY349" s="81">
        <f t="shared" si="362"/>
        <v>0</v>
      </c>
      <c r="AZ349" s="82">
        <f t="shared" si="363"/>
        <v>0</v>
      </c>
      <c r="BA349" s="241">
        <f t="shared" si="364"/>
        <v>0</v>
      </c>
      <c r="BB349" s="81">
        <f t="shared" si="365"/>
        <v>0</v>
      </c>
      <c r="BC349" s="82">
        <f t="shared" si="366"/>
        <v>0</v>
      </c>
      <c r="BD349" s="241">
        <f t="shared" si="367"/>
        <v>0</v>
      </c>
      <c r="BE349" s="81">
        <f t="shared" si="368"/>
        <v>0</v>
      </c>
      <c r="BF349" s="82">
        <f t="shared" si="369"/>
        <v>0</v>
      </c>
      <c r="BG349" s="241">
        <f t="shared" si="370"/>
        <v>0</v>
      </c>
      <c r="BH349" s="81">
        <f t="shared" si="371"/>
        <v>0</v>
      </c>
      <c r="BI349" s="82">
        <f t="shared" si="372"/>
        <v>0</v>
      </c>
      <c r="BK349" s="432">
        <f t="shared" si="373"/>
        <v>0</v>
      </c>
      <c r="BL349" s="432">
        <f t="shared" si="374"/>
        <v>0</v>
      </c>
      <c r="BM349" s="432">
        <f t="shared" si="375"/>
        <v>0</v>
      </c>
      <c r="BN349" s="432">
        <f t="shared" ca="1" si="376"/>
        <v>0</v>
      </c>
    </row>
    <row r="350" spans="1:66" s="29" customFormat="1" hidden="1" outlineLevel="1" x14ac:dyDescent="0.3">
      <c r="A350" s="22" t="s">
        <v>365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55"/>
        <v>0</v>
      </c>
      <c r="AS350" s="81">
        <f t="shared" ca="1" si="356"/>
        <v>0</v>
      </c>
      <c r="AT350" s="82">
        <f t="shared" ca="1" si="357"/>
        <v>0</v>
      </c>
      <c r="AU350" s="241">
        <f t="shared" si="358"/>
        <v>0</v>
      </c>
      <c r="AV350" s="81">
        <f t="shared" si="359"/>
        <v>0</v>
      </c>
      <c r="AW350" s="82">
        <f t="shared" si="360"/>
        <v>0</v>
      </c>
      <c r="AX350" s="241">
        <f t="shared" si="361"/>
        <v>0</v>
      </c>
      <c r="AY350" s="81">
        <f t="shared" si="362"/>
        <v>0</v>
      </c>
      <c r="AZ350" s="82">
        <f t="shared" si="363"/>
        <v>0</v>
      </c>
      <c r="BA350" s="241">
        <f t="shared" si="364"/>
        <v>0</v>
      </c>
      <c r="BB350" s="81">
        <f t="shared" si="365"/>
        <v>0</v>
      </c>
      <c r="BC350" s="82">
        <f t="shared" si="366"/>
        <v>0</v>
      </c>
      <c r="BD350" s="241">
        <f t="shared" si="367"/>
        <v>0</v>
      </c>
      <c r="BE350" s="81">
        <f t="shared" si="368"/>
        <v>0</v>
      </c>
      <c r="BF350" s="82">
        <f t="shared" si="369"/>
        <v>0</v>
      </c>
      <c r="BG350" s="241">
        <f t="shared" si="370"/>
        <v>0</v>
      </c>
      <c r="BH350" s="81">
        <f t="shared" si="371"/>
        <v>0</v>
      </c>
      <c r="BI350" s="82">
        <f t="shared" si="372"/>
        <v>0</v>
      </c>
      <c r="BK350" s="432">
        <f t="shared" si="373"/>
        <v>0</v>
      </c>
      <c r="BL350" s="432">
        <f t="shared" si="374"/>
        <v>0</v>
      </c>
      <c r="BM350" s="432">
        <f t="shared" si="375"/>
        <v>0</v>
      </c>
      <c r="BN350" s="432">
        <f t="shared" ca="1" si="376"/>
        <v>0</v>
      </c>
    </row>
    <row r="351" spans="1:66" s="29" customFormat="1" hidden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SUMIFS(Aut_BlueMe_Sem_Pedido!$J:$J,Aut_BlueMe_Sem_Pedido!$Q:$Q,DRE!H$4,Aut_BlueMe_Sem_Pedido!$H:$H,DRE!$A351)+SUMIFS(Aut_Ajustes_Manuais!$G:$G,Aut_Ajustes_Manuais!$I:$I,DRE!H$4,Aut_Ajustes_Manuais!$F:$F,"")</f>
        <v>0</v>
      </c>
      <c r="K351" s="254">
        <v>0</v>
      </c>
      <c r="L351" s="81"/>
      <c r="M351" s="82">
        <f>SUMIFS(Aut_BlueMe_Sem_Pedido!$J:$J,Aut_BlueMe_Sem_Pedido!$Q:$Q,DRE!K$4,Aut_BlueMe_Sem_Pedido!$H:$H,DRE!$A351)+SUMIFS(Aut_Ajustes_Manuais!$G:$G,Aut_Ajustes_Manuais!$I:$I,DRE!K$4,Aut_Ajustes_Manuais!$F:$F,"")</f>
        <v>0</v>
      </c>
      <c r="N351" s="254">
        <v>0</v>
      </c>
      <c r="O351" s="81"/>
      <c r="P351" s="82">
        <f>SUMIFS(Aut_BlueMe_Sem_Pedido!$J:$J,Aut_BlueMe_Sem_Pedido!$Q:$Q,DRE!N$4,Aut_BlueMe_Sem_Pedido!$H:$H,DRE!$A351)+SUMIFS(Aut_Ajustes_Manuais!$G:$G,Aut_Ajustes_Manuais!$I:$I,DRE!N$4,Aut_Ajustes_Manuais!$F:$F,"")</f>
        <v>0</v>
      </c>
      <c r="Q351" s="254">
        <v>0</v>
      </c>
      <c r="R351" s="81"/>
      <c r="S351" s="82">
        <f>SUMIFS(Aut_BlueMe_Sem_Pedido!$J:$J,Aut_BlueMe_Sem_Pedido!$Q:$Q,DRE!Q$4,Aut_BlueMe_Sem_Pedido!$H:$H,DRE!$A351)+SUMIFS(Aut_Ajustes_Manuais!$G:$G,Aut_Ajustes_Manuais!$I:$I,DRE!Q$4,Aut_Ajustes_Manuais!$F:$F,"")</f>
        <v>0</v>
      </c>
      <c r="T351" s="254">
        <v>0</v>
      </c>
      <c r="U351" s="81"/>
      <c r="V351" s="82">
        <f>SUMIFS(Aut_BlueMe_Sem_Pedido!$J:$J,Aut_BlueMe_Sem_Pedido!$Q:$Q,DRE!T$4,Aut_BlueMe_Sem_Pedido!$H:$H,DRE!$A351)+SUMIFS(Aut_Ajustes_Manuais!$G:$G,Aut_Ajustes_Manuais!$I:$I,DRE!T$4,Aut_Ajustes_Manuais!$F:$F,"")</f>
        <v>0</v>
      </c>
      <c r="W351" s="254">
        <v>0</v>
      </c>
      <c r="X351" s="81"/>
      <c r="Y351" s="82">
        <f>SUMIFS(Aut_BlueMe_Sem_Pedido!$J:$J,Aut_BlueMe_Sem_Pedido!$Q:$Q,DRE!W$4,Aut_BlueMe_Sem_Pedido!$H:$H,DRE!$A351)+SUMIFS(Aut_Ajustes_Manuais!$G:$G,Aut_Ajustes_Manuais!$I:$I,DRE!W$4,Aut_Ajustes_Manuais!$F:$F,"")</f>
        <v>0</v>
      </c>
      <c r="Z351" s="254">
        <v>0</v>
      </c>
      <c r="AA351" s="81"/>
      <c r="AB351" s="82">
        <f>SUMIFS(Aut_BlueMe_Sem_Pedido!$J:$J,Aut_BlueMe_Sem_Pedido!$Q:$Q,DRE!Z$4,Aut_BlueMe_Sem_Pedido!$H:$H,DRE!$A351)+SUMIFS(Aut_Ajustes_Manuais!$G:$G,Aut_Ajustes_Manuais!$I:$I,DRE!Z$4,Aut_Ajustes_Manuais!$F:$F,"")</f>
        <v>0</v>
      </c>
      <c r="AC351" s="254">
        <v>0</v>
      </c>
      <c r="AD351" s="81"/>
      <c r="AE351" s="82">
        <f>SUMIFS(Aut_BlueMe_Sem_Pedido!$J:$J,Aut_BlueMe_Sem_Pedido!$Q:$Q,DRE!AC$4,Aut_BlueMe_Sem_Pedido!$H:$H,DRE!$A351)+SUMIFS(Aut_Ajustes_Manuais!$G:$G,Aut_Ajustes_Manuais!$I:$I,DRE!AC$4,Aut_Ajustes_Manuais!$F:$F,"")</f>
        <v>0</v>
      </c>
      <c r="AF351" s="254">
        <v>0</v>
      </c>
      <c r="AG351" s="81"/>
      <c r="AH351" s="82">
        <f>SUMIFS(Aut_BlueMe_Sem_Pedido!$J:$J,Aut_BlueMe_Sem_Pedido!$Q:$Q,DRE!AF$4,Aut_BlueMe_Sem_Pedido!$H:$H,DRE!$A351)+SUMIFS(Aut_Ajustes_Manuais!$G:$G,Aut_Ajustes_Manuais!$I:$I,DRE!AF$4,Aut_Ajustes_Manuais!$F:$F,"")</f>
        <v>0</v>
      </c>
      <c r="AI351" s="254">
        <v>0</v>
      </c>
      <c r="AJ351" s="81"/>
      <c r="AK351" s="82">
        <f>SUMIFS(Aut_BlueMe_Sem_Pedido!$J:$J,Aut_BlueMe_Sem_Pedido!$Q:$Q,DRE!AI$4,Aut_BlueMe_Sem_Pedido!$H:$H,DRE!$A351)+SUMIFS(Aut_Ajustes_Manuais!$G:$G,Aut_Ajustes_Manuais!$I:$I,DRE!AI$4,Aut_Ajustes_Manuais!$F:$F,"")</f>
        <v>0</v>
      </c>
      <c r="AL351" s="254">
        <v>0</v>
      </c>
      <c r="AM351" s="81"/>
      <c r="AN351" s="82">
        <f>SUMIFS(Aut_BlueMe_Sem_Pedido!$J:$J,Aut_BlueMe_Sem_Pedido!$Q:$Q,DRE!AL$4,Aut_BlueMe_Sem_Pedido!$H:$H,DRE!$A351)+SUMIFS(Aut_Ajustes_Manuais!$G:$G,Aut_Ajustes_Manuais!$I:$I,DRE!AL$4,Aut_Ajustes_Manuais!$F:$F,"")</f>
        <v>0</v>
      </c>
      <c r="AO351" s="254">
        <v>0</v>
      </c>
      <c r="AP351" s="81"/>
      <c r="AQ351" s="82">
        <f>SUMIFS(Aut_BlueMe_Sem_Pedido!$J:$J,Aut_BlueMe_Sem_Pedido!$Q:$Q,DRE!AO$4,Aut_BlueMe_Sem_Pedido!$H:$H,DRE!$A351)+SUMIFS(Aut_Ajustes_Manuais!$G:$G,Aut_Ajustes_Manuais!$I:$I,DRE!AO$4,Aut_Ajustes_Manuais!$F:$F,"")</f>
        <v>0</v>
      </c>
      <c r="AR351" s="241">
        <f t="shared" ca="1" si="355"/>
        <v>0</v>
      </c>
      <c r="AS351" s="81">
        <f t="shared" ca="1" si="356"/>
        <v>0</v>
      </c>
      <c r="AT351" s="82">
        <f t="shared" ca="1" si="357"/>
        <v>0</v>
      </c>
      <c r="AU351" s="254">
        <f t="shared" si="358"/>
        <v>0</v>
      </c>
      <c r="AV351" s="81">
        <f t="shared" si="359"/>
        <v>0</v>
      </c>
      <c r="AW351" s="82">
        <f t="shared" si="360"/>
        <v>0</v>
      </c>
      <c r="AX351" s="254">
        <f t="shared" si="361"/>
        <v>0</v>
      </c>
      <c r="AY351" s="81">
        <f t="shared" si="362"/>
        <v>0</v>
      </c>
      <c r="AZ351" s="82">
        <f t="shared" si="363"/>
        <v>0</v>
      </c>
      <c r="BA351" s="254">
        <f t="shared" si="364"/>
        <v>0</v>
      </c>
      <c r="BB351" s="81">
        <f t="shared" si="365"/>
        <v>0</v>
      </c>
      <c r="BC351" s="82">
        <f t="shared" si="366"/>
        <v>0</v>
      </c>
      <c r="BD351" s="254">
        <f t="shared" si="367"/>
        <v>0</v>
      </c>
      <c r="BE351" s="81">
        <f t="shared" si="368"/>
        <v>0</v>
      </c>
      <c r="BF351" s="82">
        <f t="shared" si="369"/>
        <v>0</v>
      </c>
      <c r="BG351" s="254">
        <f t="shared" si="370"/>
        <v>0</v>
      </c>
      <c r="BH351" s="81">
        <f t="shared" si="371"/>
        <v>0</v>
      </c>
      <c r="BI351" s="82">
        <f t="shared" si="372"/>
        <v>0</v>
      </c>
      <c r="BK351" s="432">
        <f t="shared" si="373"/>
        <v>0</v>
      </c>
      <c r="BL351" s="432">
        <f t="shared" si="374"/>
        <v>0</v>
      </c>
      <c r="BM351" s="432">
        <f t="shared" si="375"/>
        <v>0</v>
      </c>
      <c r="BN351" s="432">
        <f t="shared" ca="1" si="376"/>
        <v>0</v>
      </c>
    </row>
    <row r="352" spans="1:66" collapsed="1" x14ac:dyDescent="0.3">
      <c r="A352" s="18"/>
      <c r="E352" s="16"/>
      <c r="F352" s="17"/>
      <c r="G352" s="47"/>
      <c r="H352" s="249"/>
      <c r="I352" s="66">
        <v>-1.4999999999999999E-2</v>
      </c>
      <c r="J352" s="250"/>
      <c r="K352" s="249"/>
      <c r="L352" s="66">
        <v>-1.4999999999999999E-2</v>
      </c>
      <c r="M352" s="250"/>
      <c r="N352" s="249"/>
      <c r="O352" s="66">
        <v>-1.4999999999999999E-2</v>
      </c>
      <c r="P352" s="250"/>
      <c r="Q352" s="249"/>
      <c r="R352" s="66">
        <v>-1.4999999999999999E-2</v>
      </c>
      <c r="S352" s="250"/>
      <c r="T352" s="249"/>
      <c r="U352" s="66">
        <v>-1.4999999999999999E-2</v>
      </c>
      <c r="V352" s="250"/>
      <c r="W352" s="249"/>
      <c r="X352" s="66">
        <v>-1.4999999999999999E-2</v>
      </c>
      <c r="Y352" s="250"/>
      <c r="Z352" s="249"/>
      <c r="AA352" s="66">
        <v>-1.4999999999999999E-2</v>
      </c>
      <c r="AB352" s="250"/>
      <c r="AC352" s="249"/>
      <c r="AD352" s="66">
        <v>-1.4999999999999999E-2</v>
      </c>
      <c r="AE352" s="250"/>
      <c r="AF352" s="249"/>
      <c r="AG352" s="66">
        <v>-1.4999999999999999E-2</v>
      </c>
      <c r="AH352" s="250"/>
      <c r="AI352" s="249"/>
      <c r="AJ352" s="66">
        <v>-1.4999999999999999E-2</v>
      </c>
      <c r="AK352" s="250"/>
      <c r="AL352" s="249"/>
      <c r="AM352" s="66">
        <v>-1.4999999999999999E-2</v>
      </c>
      <c r="AN352" s="250"/>
      <c r="AO352" s="249"/>
      <c r="AP352" s="66">
        <v>-1.4999999999999999E-2</v>
      </c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32">
        <f t="shared" si="373"/>
        <v>-0.18000000000000005</v>
      </c>
      <c r="BL352" s="432">
        <f t="shared" si="374"/>
        <v>-0.18000000000000005</v>
      </c>
      <c r="BM352" s="432">
        <f t="shared" si="375"/>
        <v>0</v>
      </c>
      <c r="BN352" s="432">
        <f t="shared" si="376"/>
        <v>0</v>
      </c>
    </row>
    <row r="353" spans="1:66" x14ac:dyDescent="0.3">
      <c r="A353" s="39" t="s">
        <v>366</v>
      </c>
      <c r="B353" s="59"/>
      <c r="C353" s="40" t="s">
        <v>341</v>
      </c>
      <c r="D353" s="40" t="s">
        <v>342</v>
      </c>
      <c r="E353" s="40" t="s">
        <v>203</v>
      </c>
      <c r="F353" s="63"/>
      <c r="G353" s="47"/>
      <c r="H353" s="244">
        <v>-345259.02</v>
      </c>
      <c r="I353" s="42">
        <v>-39654.74</v>
      </c>
      <c r="J353" s="43">
        <f>SUM(J354:J360)</f>
        <v>-299793.75</v>
      </c>
      <c r="K353" s="244">
        <v>-352627.82</v>
      </c>
      <c r="L353" s="42">
        <v>-39654.74</v>
      </c>
      <c r="M353" s="43">
        <f>SUM(M354:M360)</f>
        <v>-363738.66</v>
      </c>
      <c r="N353" s="244">
        <v>-338565.85</v>
      </c>
      <c r="O353" s="42">
        <v>-39654.74</v>
      </c>
      <c r="P353" s="43">
        <f>SUM(P354:P360)</f>
        <v>-444033.3</v>
      </c>
      <c r="Q353" s="244">
        <v>-538808.68999999994</v>
      </c>
      <c r="R353" s="42">
        <v>-63120.79</v>
      </c>
      <c r="S353" s="43">
        <f>SUM(S354:S360)</f>
        <v>-48341.64</v>
      </c>
      <c r="T353" s="244">
        <v>-139110.63</v>
      </c>
      <c r="U353" s="42">
        <v>-46965.97</v>
      </c>
      <c r="V353" s="43">
        <f>SUM(V354:V360)</f>
        <v>-354629.55</v>
      </c>
      <c r="W353" s="244">
        <v>-39482.519999999997</v>
      </c>
      <c r="X353" s="42">
        <v>-46965.97</v>
      </c>
      <c r="Y353" s="43">
        <f>SUM(Y354:Y360)</f>
        <v>-261721.03999999998</v>
      </c>
      <c r="Z353" s="244">
        <v>-340248.7</v>
      </c>
      <c r="AA353" s="42">
        <v>-66765.97</v>
      </c>
      <c r="AB353" s="43">
        <f>SUM(AB354:AB360)</f>
        <v>-2500</v>
      </c>
      <c r="AC353" s="244">
        <v>-192282.43</v>
      </c>
      <c r="AD353" s="42">
        <v>-45083.960000000006</v>
      </c>
      <c r="AE353" s="43">
        <f>SUM(AE354:AE360)</f>
        <v>0</v>
      </c>
      <c r="AF353" s="244">
        <v>-540443.74</v>
      </c>
      <c r="AG353" s="42">
        <v>-38496.94</v>
      </c>
      <c r="AH353" s="43">
        <f>SUM(AH354:AH360)</f>
        <v>0</v>
      </c>
      <c r="AI353" s="244">
        <v>-394590.43</v>
      </c>
      <c r="AJ353" s="42">
        <v>-58296.94</v>
      </c>
      <c r="AK353" s="43">
        <f>SUM(AK354:AK360)</f>
        <v>0</v>
      </c>
      <c r="AL353" s="244">
        <v>-338925.54</v>
      </c>
      <c r="AM353" s="42">
        <v>-38496.94</v>
      </c>
      <c r="AN353" s="43">
        <f>SUM(AN354:AN360)</f>
        <v>0</v>
      </c>
      <c r="AO353" s="244">
        <v>-249325.82</v>
      </c>
      <c r="AP353" s="42">
        <v>-38496.94</v>
      </c>
      <c r="AQ353" s="43">
        <f t="shared" ref="AQ353:BI353" si="377">SUM(AQ354:AQ360)</f>
        <v>0</v>
      </c>
      <c r="AR353" s="244">
        <f t="shared" ca="1" si="377"/>
        <v>-1753854.5299999998</v>
      </c>
      <c r="AS353" s="42">
        <f t="shared" ca="1" si="377"/>
        <v>-276016.95</v>
      </c>
      <c r="AT353" s="43">
        <f t="shared" ca="1" si="377"/>
        <v>-1772257.94</v>
      </c>
      <c r="AU353" s="244">
        <f t="shared" si="377"/>
        <v>-3809671.19</v>
      </c>
      <c r="AV353" s="42">
        <f t="shared" si="377"/>
        <v>-561654.64000000013</v>
      </c>
      <c r="AW353" s="43">
        <f t="shared" si="377"/>
        <v>-1774757.94</v>
      </c>
      <c r="AX353" s="244">
        <f t="shared" si="377"/>
        <v>-1036452.6900000001</v>
      </c>
      <c r="AY353" s="42">
        <f t="shared" si="377"/>
        <v>-118964.22</v>
      </c>
      <c r="AZ353" s="43">
        <f t="shared" si="377"/>
        <v>-1107565.71</v>
      </c>
      <c r="BA353" s="244">
        <f t="shared" si="377"/>
        <v>-717401.84</v>
      </c>
      <c r="BB353" s="42">
        <f t="shared" si="377"/>
        <v>-157052.73000000001</v>
      </c>
      <c r="BC353" s="43">
        <f t="shared" si="377"/>
        <v>-664692.23</v>
      </c>
      <c r="BD353" s="244">
        <f t="shared" si="377"/>
        <v>-1072974.8700000001</v>
      </c>
      <c r="BE353" s="42">
        <f t="shared" si="377"/>
        <v>-150346.87</v>
      </c>
      <c r="BF353" s="43">
        <f t="shared" si="377"/>
        <v>-2500</v>
      </c>
      <c r="BG353" s="244">
        <f t="shared" si="377"/>
        <v>-982841.79</v>
      </c>
      <c r="BH353" s="42">
        <f t="shared" si="377"/>
        <v>-135290.82</v>
      </c>
      <c r="BI353" s="43">
        <f t="shared" si="377"/>
        <v>0</v>
      </c>
      <c r="BK353" s="432">
        <f t="shared" si="373"/>
        <v>-561654.64000000013</v>
      </c>
      <c r="BL353" s="432">
        <f t="shared" si="374"/>
        <v>0</v>
      </c>
      <c r="BM353" s="432">
        <f t="shared" si="375"/>
        <v>-1155907.3499999999</v>
      </c>
      <c r="BN353" s="432">
        <f t="shared" ca="1" si="376"/>
        <v>616350.59000000008</v>
      </c>
    </row>
    <row r="354" spans="1:66" s="29" customFormat="1" hidden="1" outlineLevel="1" x14ac:dyDescent="0.3">
      <c r="A354" s="22" t="s">
        <v>367</v>
      </c>
      <c r="B354" s="59"/>
      <c r="C354" s="24" t="s">
        <v>62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-13500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78">SUMIFS($H354:$AO354,$H$5:$AO$5,"&lt;"&amp;MONTH(TODAY()),$H$6:$AO$6,"REAL 25")</f>
        <v>0</v>
      </c>
      <c r="AS354" s="27">
        <f t="shared" ref="AS354:AS361" ca="1" si="379">SUMIFS($I354:$AP354,$I$5:$AP$5,"&lt;"&amp;MONTH(TODAY()),$I$6:$AP$6,"ORÇADO ")</f>
        <v>-19800</v>
      </c>
      <c r="AT354" s="28">
        <f t="shared" ref="AT354:AT361" ca="1" si="380">SUMIFS($J354:$AQ354,$J$5:$AQ$5,"&lt;"&amp;MONTH(TODAY()),$J$6:$AQ$6,"REAL 26")</f>
        <v>-13500</v>
      </c>
      <c r="AU354" s="241">
        <f t="shared" ref="AU354:AW361" si="381">SUM(H354,K354,N354,Q354,T354,W354,Z354,AC354,AF354,AI354,AL354,AO354)</f>
        <v>0</v>
      </c>
      <c r="AV354" s="27">
        <f t="shared" si="381"/>
        <v>-59400</v>
      </c>
      <c r="AW354" s="28">
        <f t="shared" si="381"/>
        <v>-13500</v>
      </c>
      <c r="AX354" s="241">
        <f t="shared" ref="AX354:AZ361" si="382">SUM(H354,K354,N354)</f>
        <v>0</v>
      </c>
      <c r="AY354" s="27">
        <f t="shared" si="382"/>
        <v>0</v>
      </c>
      <c r="AZ354" s="28">
        <f t="shared" si="382"/>
        <v>-13500</v>
      </c>
      <c r="BA354" s="241">
        <f t="shared" ref="BA354:BC361" si="383">SUM(Q354,T354,W354)</f>
        <v>0</v>
      </c>
      <c r="BB354" s="27">
        <f t="shared" si="383"/>
        <v>-19800</v>
      </c>
      <c r="BC354" s="28">
        <f t="shared" si="383"/>
        <v>0</v>
      </c>
      <c r="BD354" s="241">
        <f t="shared" ref="BD354:BF361" si="384">SUM(Z354,AC354,AF354)</f>
        <v>0</v>
      </c>
      <c r="BE354" s="27">
        <f t="shared" si="384"/>
        <v>-19800</v>
      </c>
      <c r="BF354" s="28">
        <f t="shared" si="384"/>
        <v>0</v>
      </c>
      <c r="BG354" s="241">
        <f t="shared" ref="BG354:BI361" si="385">SUM(AI354,AL354,AO354)</f>
        <v>0</v>
      </c>
      <c r="BH354" s="27">
        <f t="shared" si="385"/>
        <v>-19800</v>
      </c>
      <c r="BI354" s="28">
        <f t="shared" si="385"/>
        <v>0</v>
      </c>
      <c r="BK354" s="432">
        <f t="shared" si="373"/>
        <v>-59400</v>
      </c>
      <c r="BL354" s="432">
        <f t="shared" si="374"/>
        <v>0</v>
      </c>
      <c r="BM354" s="432">
        <f t="shared" si="375"/>
        <v>-13500</v>
      </c>
      <c r="BN354" s="432">
        <f t="shared" ca="1" si="376"/>
        <v>0</v>
      </c>
    </row>
    <row r="355" spans="1:66" s="29" customFormat="1" hidden="1" outlineLevel="1" x14ac:dyDescent="0.3">
      <c r="A355" s="22" t="s">
        <v>368</v>
      </c>
      <c r="B355" s="59"/>
      <c r="C355" s="24" t="s">
        <v>62</v>
      </c>
      <c r="D355" s="25"/>
      <c r="E355" s="25"/>
      <c r="F355" s="63"/>
      <c r="G355" s="33"/>
      <c r="H355" s="241">
        <v>-300000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-250000</v>
      </c>
      <c r="K355" s="241">
        <v>-300000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-300000</v>
      </c>
      <c r="N355" s="241">
        <v>-300000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-400000</v>
      </c>
      <c r="Q355" s="241">
        <v>-500000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-100000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-300000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-200000</v>
      </c>
      <c r="Z355" s="241">
        <v>-300000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-150000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-500000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-350000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-290000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-200000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78"/>
        <v>-1500000</v>
      </c>
      <c r="AS355" s="27">
        <f t="shared" ca="1" si="379"/>
        <v>0</v>
      </c>
      <c r="AT355" s="28">
        <f t="shared" ca="1" si="380"/>
        <v>-1450000</v>
      </c>
      <c r="AU355" s="241">
        <f t="shared" si="381"/>
        <v>-3290000</v>
      </c>
      <c r="AV355" s="27">
        <f t="shared" si="381"/>
        <v>0</v>
      </c>
      <c r="AW355" s="28">
        <f t="shared" si="381"/>
        <v>-1450000</v>
      </c>
      <c r="AX355" s="241">
        <f t="shared" si="382"/>
        <v>-900000</v>
      </c>
      <c r="AY355" s="27">
        <f t="shared" si="382"/>
        <v>0</v>
      </c>
      <c r="AZ355" s="28">
        <f t="shared" si="382"/>
        <v>-950000</v>
      </c>
      <c r="BA355" s="241">
        <f t="shared" si="383"/>
        <v>-600000</v>
      </c>
      <c r="BB355" s="27">
        <f t="shared" si="383"/>
        <v>0</v>
      </c>
      <c r="BC355" s="28">
        <f t="shared" si="383"/>
        <v>-500000</v>
      </c>
      <c r="BD355" s="241">
        <f t="shared" si="384"/>
        <v>-950000</v>
      </c>
      <c r="BE355" s="27">
        <f t="shared" si="384"/>
        <v>0</v>
      </c>
      <c r="BF355" s="28">
        <f t="shared" si="384"/>
        <v>0</v>
      </c>
      <c r="BG355" s="241">
        <f t="shared" si="385"/>
        <v>-840000</v>
      </c>
      <c r="BH355" s="27">
        <f t="shared" si="385"/>
        <v>0</v>
      </c>
      <c r="BI355" s="28">
        <f t="shared" si="385"/>
        <v>0</v>
      </c>
      <c r="BK355" s="432">
        <f t="shared" si="373"/>
        <v>0</v>
      </c>
      <c r="BL355" s="432">
        <f t="shared" si="374"/>
        <v>0</v>
      </c>
      <c r="BM355" s="432">
        <f t="shared" si="375"/>
        <v>-950000</v>
      </c>
      <c r="BN355" s="432">
        <f t="shared" ca="1" si="376"/>
        <v>500000</v>
      </c>
    </row>
    <row r="356" spans="1:66" s="29" customFormat="1" hidden="1" outlineLevel="1" x14ac:dyDescent="0.3">
      <c r="A356" s="22" t="s">
        <v>369</v>
      </c>
      <c r="B356" s="59"/>
      <c r="C356" s="24" t="s">
        <v>62</v>
      </c>
      <c r="D356" s="25"/>
      <c r="E356" s="25"/>
      <c r="F356" s="63"/>
      <c r="G356" s="33"/>
      <c r="H356" s="241">
        <v>-35815.5</v>
      </c>
      <c r="I356" s="27">
        <v>-39654.74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-49793.75</v>
      </c>
      <c r="K356" s="241">
        <v>-36103.21</v>
      </c>
      <c r="L356" s="27">
        <v>-39654.74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-50238.659999999996</v>
      </c>
      <c r="N356" s="241">
        <v>-36415.85</v>
      </c>
      <c r="O356" s="27">
        <v>-39654.74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-41533.300000000003</v>
      </c>
      <c r="Q356" s="241">
        <v>-36658.69</v>
      </c>
      <c r="R356" s="27">
        <v>-43320.79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-45841.64</v>
      </c>
      <c r="T356" s="241">
        <v>-36960.629999999997</v>
      </c>
      <c r="U356" s="27">
        <v>-46965.97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-50129.55</v>
      </c>
      <c r="W356" s="241">
        <v>-37268.259999999987</v>
      </c>
      <c r="X356" s="27">
        <v>-46965.97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-55721.039999999994</v>
      </c>
      <c r="Z356" s="241">
        <v>-37598.699999999997</v>
      </c>
      <c r="AA356" s="27">
        <v>-46965.97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-37963.32</v>
      </c>
      <c r="AD356" s="27">
        <v>-45083.960000000006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-38293.74</v>
      </c>
      <c r="AG356" s="27">
        <v>-38496.94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-43590.429999999993</v>
      </c>
      <c r="AJ356" s="27">
        <v>-38496.94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-48925.54</v>
      </c>
      <c r="AM356" s="27">
        <v>-38496.94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-49325.82</v>
      </c>
      <c r="AP356" s="27">
        <v>-38496.94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78"/>
        <v>-219222.13999999998</v>
      </c>
      <c r="AS356" s="27">
        <f t="shared" ca="1" si="379"/>
        <v>-256216.95</v>
      </c>
      <c r="AT356" s="28">
        <f t="shared" ca="1" si="380"/>
        <v>-293257.94</v>
      </c>
      <c r="AU356" s="241">
        <f t="shared" si="381"/>
        <v>-474919.68999999994</v>
      </c>
      <c r="AV356" s="27">
        <f t="shared" si="381"/>
        <v>-502254.64000000007</v>
      </c>
      <c r="AW356" s="28">
        <f t="shared" si="381"/>
        <v>-293257.94</v>
      </c>
      <c r="AX356" s="241">
        <f t="shared" si="382"/>
        <v>-108334.56</v>
      </c>
      <c r="AY356" s="27">
        <f t="shared" si="382"/>
        <v>-118964.22</v>
      </c>
      <c r="AZ356" s="28">
        <f t="shared" si="382"/>
        <v>-141565.71000000002</v>
      </c>
      <c r="BA356" s="241">
        <f t="shared" si="383"/>
        <v>-110887.57999999999</v>
      </c>
      <c r="BB356" s="27">
        <f t="shared" si="383"/>
        <v>-137252.73000000001</v>
      </c>
      <c r="BC356" s="28">
        <f t="shared" si="383"/>
        <v>-151692.22999999998</v>
      </c>
      <c r="BD356" s="241">
        <f t="shared" si="384"/>
        <v>-113855.75999999998</v>
      </c>
      <c r="BE356" s="27">
        <f t="shared" si="384"/>
        <v>-130546.87000000001</v>
      </c>
      <c r="BF356" s="28">
        <f t="shared" si="384"/>
        <v>0</v>
      </c>
      <c r="BG356" s="241">
        <f t="shared" si="385"/>
        <v>-141841.79</v>
      </c>
      <c r="BH356" s="27">
        <f t="shared" si="385"/>
        <v>-115490.82</v>
      </c>
      <c r="BI356" s="28">
        <f t="shared" si="385"/>
        <v>0</v>
      </c>
      <c r="BK356" s="432">
        <f t="shared" si="373"/>
        <v>-502254.64000000007</v>
      </c>
      <c r="BL356" s="432">
        <f t="shared" si="374"/>
        <v>0</v>
      </c>
      <c r="BM356" s="432">
        <f t="shared" si="375"/>
        <v>-187407.35000000003</v>
      </c>
      <c r="BN356" s="432">
        <f t="shared" ca="1" si="376"/>
        <v>105850.58999999997</v>
      </c>
    </row>
    <row r="357" spans="1:66" s="29" customFormat="1" hidden="1" outlineLevel="1" x14ac:dyDescent="0.3">
      <c r="A357" s="22" t="s">
        <v>370</v>
      </c>
      <c r="B357" s="59"/>
      <c r="C357" s="24" t="s">
        <v>62</v>
      </c>
      <c r="D357" s="25"/>
      <c r="E357" s="25"/>
      <c r="F357" s="63"/>
      <c r="G357" s="33"/>
      <c r="H357" s="241">
        <v>-2150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-2150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-2150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-2500</v>
      </c>
      <c r="Q357" s="241">
        <v>-2150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-2500</v>
      </c>
      <c r="T357" s="241">
        <v>-2150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-4500</v>
      </c>
      <c r="W357" s="241">
        <v>-2150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-6000</v>
      </c>
      <c r="Z357" s="241">
        <v>-2650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-2500</v>
      </c>
      <c r="AC357" s="241">
        <v>-2150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-2150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-1000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78"/>
        <v>-12900</v>
      </c>
      <c r="AS357" s="27">
        <f t="shared" ca="1" si="379"/>
        <v>0</v>
      </c>
      <c r="AT357" s="28">
        <f t="shared" ca="1" si="380"/>
        <v>-15500</v>
      </c>
      <c r="AU357" s="241">
        <f t="shared" si="381"/>
        <v>-20850</v>
      </c>
      <c r="AV357" s="27">
        <f t="shared" si="381"/>
        <v>0</v>
      </c>
      <c r="AW357" s="28">
        <f t="shared" si="381"/>
        <v>-18000</v>
      </c>
      <c r="AX357" s="241">
        <f t="shared" si="382"/>
        <v>-6450</v>
      </c>
      <c r="AY357" s="27">
        <f t="shared" si="382"/>
        <v>0</v>
      </c>
      <c r="AZ357" s="28">
        <f t="shared" si="382"/>
        <v>-2500</v>
      </c>
      <c r="BA357" s="241">
        <f t="shared" si="383"/>
        <v>-6450</v>
      </c>
      <c r="BB357" s="27">
        <f t="shared" si="383"/>
        <v>0</v>
      </c>
      <c r="BC357" s="28">
        <f t="shared" si="383"/>
        <v>-13000</v>
      </c>
      <c r="BD357" s="241">
        <f t="shared" si="384"/>
        <v>-6950</v>
      </c>
      <c r="BE357" s="27">
        <f t="shared" si="384"/>
        <v>0</v>
      </c>
      <c r="BF357" s="28">
        <f t="shared" si="384"/>
        <v>-2500</v>
      </c>
      <c r="BG357" s="241">
        <f t="shared" si="385"/>
        <v>-1000</v>
      </c>
      <c r="BH357" s="27">
        <f t="shared" si="385"/>
        <v>0</v>
      </c>
      <c r="BI357" s="28">
        <f t="shared" si="385"/>
        <v>0</v>
      </c>
      <c r="BK357" s="432">
        <f t="shared" si="373"/>
        <v>0</v>
      </c>
      <c r="BL357" s="432">
        <f t="shared" si="374"/>
        <v>0</v>
      </c>
      <c r="BM357" s="432">
        <f t="shared" si="375"/>
        <v>-5000</v>
      </c>
      <c r="BN357" s="432">
        <f t="shared" ca="1" si="376"/>
        <v>10500</v>
      </c>
    </row>
    <row r="358" spans="1:66" s="29" customFormat="1" hidden="1" outlineLevel="1" x14ac:dyDescent="0.3">
      <c r="A358" s="22" t="s">
        <v>371</v>
      </c>
      <c r="B358" s="59"/>
      <c r="C358" s="24" t="s">
        <v>62</v>
      </c>
      <c r="D358" s="25"/>
      <c r="E358" s="25"/>
      <c r="F358" s="63"/>
      <c r="G358" s="33"/>
      <c r="H358" s="241">
        <v>-7293.52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-14374.61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-2169.11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78"/>
        <v>-21732.39</v>
      </c>
      <c r="AS358" s="27">
        <f t="shared" ca="1" si="379"/>
        <v>0</v>
      </c>
      <c r="AT358" s="28">
        <f t="shared" ca="1" si="380"/>
        <v>0</v>
      </c>
      <c r="AU358" s="241">
        <f t="shared" si="381"/>
        <v>-23901.5</v>
      </c>
      <c r="AV358" s="27">
        <f t="shared" si="381"/>
        <v>0</v>
      </c>
      <c r="AW358" s="28">
        <f t="shared" si="381"/>
        <v>0</v>
      </c>
      <c r="AX358" s="241">
        <f t="shared" si="382"/>
        <v>-21668.13</v>
      </c>
      <c r="AY358" s="27">
        <f t="shared" si="382"/>
        <v>0</v>
      </c>
      <c r="AZ358" s="28">
        <f t="shared" si="382"/>
        <v>0</v>
      </c>
      <c r="BA358" s="241">
        <f t="shared" si="383"/>
        <v>-64.260000000000005</v>
      </c>
      <c r="BB358" s="27">
        <f t="shared" si="383"/>
        <v>0</v>
      </c>
      <c r="BC358" s="28">
        <f t="shared" si="383"/>
        <v>0</v>
      </c>
      <c r="BD358" s="241">
        <f t="shared" si="384"/>
        <v>-2169.11</v>
      </c>
      <c r="BE358" s="27">
        <f t="shared" si="384"/>
        <v>0</v>
      </c>
      <c r="BF358" s="28">
        <f t="shared" si="384"/>
        <v>0</v>
      </c>
      <c r="BG358" s="241">
        <f t="shared" si="385"/>
        <v>0</v>
      </c>
      <c r="BH358" s="27">
        <f t="shared" si="385"/>
        <v>0</v>
      </c>
      <c r="BI358" s="28">
        <f t="shared" si="385"/>
        <v>0</v>
      </c>
      <c r="BK358" s="432">
        <f t="shared" si="373"/>
        <v>0</v>
      </c>
      <c r="BL358" s="432">
        <f t="shared" si="374"/>
        <v>0</v>
      </c>
      <c r="BM358" s="432">
        <f t="shared" si="375"/>
        <v>0</v>
      </c>
      <c r="BN358" s="432">
        <f t="shared" ca="1" si="376"/>
        <v>0</v>
      </c>
    </row>
    <row r="359" spans="1:66" s="29" customFormat="1" hidden="1" outlineLevel="1" x14ac:dyDescent="0.3">
      <c r="A359" s="22" t="s">
        <v>372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78"/>
        <v>0</v>
      </c>
      <c r="AS359" s="27">
        <f t="shared" ca="1" si="379"/>
        <v>0</v>
      </c>
      <c r="AT359" s="28">
        <f t="shared" ca="1" si="380"/>
        <v>0</v>
      </c>
      <c r="AU359" s="241">
        <f t="shared" si="381"/>
        <v>0</v>
      </c>
      <c r="AV359" s="27">
        <f t="shared" si="381"/>
        <v>0</v>
      </c>
      <c r="AW359" s="28">
        <f t="shared" si="381"/>
        <v>0</v>
      </c>
      <c r="AX359" s="241">
        <f t="shared" si="382"/>
        <v>0</v>
      </c>
      <c r="AY359" s="27">
        <f t="shared" si="382"/>
        <v>0</v>
      </c>
      <c r="AZ359" s="28">
        <f t="shared" si="382"/>
        <v>0</v>
      </c>
      <c r="BA359" s="241">
        <f t="shared" si="383"/>
        <v>0</v>
      </c>
      <c r="BB359" s="27">
        <f t="shared" si="383"/>
        <v>0</v>
      </c>
      <c r="BC359" s="28">
        <f t="shared" si="383"/>
        <v>0</v>
      </c>
      <c r="BD359" s="241">
        <f t="shared" si="384"/>
        <v>0</v>
      </c>
      <c r="BE359" s="27">
        <f t="shared" si="384"/>
        <v>0</v>
      </c>
      <c r="BF359" s="28">
        <f t="shared" si="384"/>
        <v>0</v>
      </c>
      <c r="BG359" s="241">
        <f t="shared" si="385"/>
        <v>0</v>
      </c>
      <c r="BH359" s="27">
        <f t="shared" si="385"/>
        <v>0</v>
      </c>
      <c r="BI359" s="28">
        <f t="shared" si="385"/>
        <v>0</v>
      </c>
      <c r="BK359" s="432">
        <f t="shared" si="373"/>
        <v>0</v>
      </c>
      <c r="BL359" s="432">
        <f t="shared" si="374"/>
        <v>0</v>
      </c>
      <c r="BM359" s="432">
        <f t="shared" si="375"/>
        <v>0</v>
      </c>
      <c r="BN359" s="432">
        <f t="shared" ca="1" si="376"/>
        <v>0</v>
      </c>
    </row>
    <row r="360" spans="1:66" s="29" customFormat="1" hidden="1" outlineLevel="1" x14ac:dyDescent="0.3">
      <c r="A360" s="22" t="s">
        <v>373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78"/>
        <v>0</v>
      </c>
      <c r="AS360" s="27">
        <f t="shared" ca="1" si="379"/>
        <v>0</v>
      </c>
      <c r="AT360" s="28">
        <f t="shared" ca="1" si="380"/>
        <v>0</v>
      </c>
      <c r="AU360" s="241">
        <f t="shared" si="381"/>
        <v>0</v>
      </c>
      <c r="AV360" s="27">
        <f t="shared" si="381"/>
        <v>0</v>
      </c>
      <c r="AW360" s="28">
        <f t="shared" si="381"/>
        <v>0</v>
      </c>
      <c r="AX360" s="241">
        <f t="shared" si="382"/>
        <v>0</v>
      </c>
      <c r="AY360" s="27">
        <f t="shared" si="382"/>
        <v>0</v>
      </c>
      <c r="AZ360" s="28">
        <f t="shared" si="382"/>
        <v>0</v>
      </c>
      <c r="BA360" s="241">
        <f t="shared" si="383"/>
        <v>0</v>
      </c>
      <c r="BB360" s="27">
        <f t="shared" si="383"/>
        <v>0</v>
      </c>
      <c r="BC360" s="28">
        <f t="shared" si="383"/>
        <v>0</v>
      </c>
      <c r="BD360" s="241">
        <f t="shared" si="384"/>
        <v>0</v>
      </c>
      <c r="BE360" s="27">
        <f t="shared" si="384"/>
        <v>0</v>
      </c>
      <c r="BF360" s="28">
        <f t="shared" si="384"/>
        <v>0</v>
      </c>
      <c r="BG360" s="241">
        <f t="shared" si="385"/>
        <v>0</v>
      </c>
      <c r="BH360" s="27">
        <f t="shared" si="385"/>
        <v>0</v>
      </c>
      <c r="BI360" s="28">
        <f t="shared" si="385"/>
        <v>0</v>
      </c>
      <c r="BK360" s="432">
        <f t="shared" si="373"/>
        <v>0</v>
      </c>
      <c r="BL360" s="432">
        <f t="shared" si="374"/>
        <v>0</v>
      </c>
      <c r="BM360" s="432">
        <f t="shared" si="375"/>
        <v>0</v>
      </c>
      <c r="BN360" s="432">
        <f t="shared" ca="1" si="376"/>
        <v>0</v>
      </c>
    </row>
    <row r="361" spans="1:66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46"/>
      <c r="S361" s="147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78"/>
        <v>0</v>
      </c>
      <c r="AS361" s="27">
        <f t="shared" ca="1" si="379"/>
        <v>0</v>
      </c>
      <c r="AT361" s="28">
        <f t="shared" ca="1" si="380"/>
        <v>0</v>
      </c>
      <c r="AU361" s="268">
        <f t="shared" si="381"/>
        <v>0</v>
      </c>
      <c r="AV361" s="146">
        <f t="shared" si="381"/>
        <v>0</v>
      </c>
      <c r="AW361" s="147">
        <f t="shared" si="381"/>
        <v>0</v>
      </c>
      <c r="AX361" s="268">
        <f t="shared" si="382"/>
        <v>0</v>
      </c>
      <c r="AY361" s="146">
        <f t="shared" si="382"/>
        <v>0</v>
      </c>
      <c r="AZ361" s="147">
        <f t="shared" si="382"/>
        <v>0</v>
      </c>
      <c r="BA361" s="268">
        <f t="shared" si="383"/>
        <v>0</v>
      </c>
      <c r="BB361" s="146">
        <f t="shared" si="383"/>
        <v>0</v>
      </c>
      <c r="BC361" s="147">
        <f t="shared" si="383"/>
        <v>0</v>
      </c>
      <c r="BD361" s="268">
        <f t="shared" si="384"/>
        <v>0</v>
      </c>
      <c r="BE361" s="146">
        <f t="shared" si="384"/>
        <v>0</v>
      </c>
      <c r="BF361" s="147">
        <f t="shared" si="384"/>
        <v>0</v>
      </c>
      <c r="BG361" s="268">
        <f t="shared" si="385"/>
        <v>0</v>
      </c>
      <c r="BH361" s="146">
        <f t="shared" si="385"/>
        <v>0</v>
      </c>
      <c r="BI361" s="147">
        <f t="shared" si="385"/>
        <v>0</v>
      </c>
      <c r="BK361" s="432">
        <f t="shared" si="373"/>
        <v>0</v>
      </c>
      <c r="BL361" s="432">
        <f t="shared" si="374"/>
        <v>0</v>
      </c>
      <c r="BM361" s="432">
        <f t="shared" si="375"/>
        <v>0</v>
      </c>
      <c r="BN361" s="432">
        <f t="shared" ca="1" si="376"/>
        <v>0</v>
      </c>
    </row>
    <row r="362" spans="1:66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32">
        <f t="shared" si="373"/>
        <v>0</v>
      </c>
      <c r="BL362" s="432">
        <f t="shared" si="374"/>
        <v>0</v>
      </c>
      <c r="BM362" s="432">
        <f t="shared" si="375"/>
        <v>0</v>
      </c>
      <c r="BN362" s="432">
        <f t="shared" si="376"/>
        <v>0</v>
      </c>
    </row>
    <row r="363" spans="1:66" x14ac:dyDescent="0.3">
      <c r="A363" s="39" t="s">
        <v>374</v>
      </c>
      <c r="B363" s="59"/>
      <c r="C363" s="60"/>
      <c r="D363" s="61"/>
      <c r="E363" s="62"/>
      <c r="F363" s="63"/>
      <c r="G363" s="47"/>
      <c r="H363" s="244">
        <v>-345259.02</v>
      </c>
      <c r="I363" s="42">
        <v>-41418.298909611527</v>
      </c>
      <c r="J363" s="43">
        <f>SUM(J353,J334)</f>
        <v>-299793.75</v>
      </c>
      <c r="K363" s="244">
        <v>-352827.82</v>
      </c>
      <c r="L363" s="42">
        <v>-42466.143972733247</v>
      </c>
      <c r="M363" s="43">
        <f>SUM(M353,M334)</f>
        <v>-363738.66</v>
      </c>
      <c r="N363" s="244">
        <v>-343290.76</v>
      </c>
      <c r="O363" s="42">
        <v>-43155.84099299262</v>
      </c>
      <c r="P363" s="43">
        <f>SUM(P353,P334)</f>
        <v>-444383.3</v>
      </c>
      <c r="Q363" s="244">
        <v>-538808.68999999994</v>
      </c>
      <c r="R363" s="42">
        <v>-67040.716392981514</v>
      </c>
      <c r="S363" s="43">
        <f>SUM(S353,S334)</f>
        <v>-54341.64</v>
      </c>
      <c r="T363" s="244">
        <v>-139110.63</v>
      </c>
      <c r="U363" s="42">
        <v>-50839.662984555667</v>
      </c>
      <c r="V363" s="43">
        <f>SUM(V353,V334)</f>
        <v>-359689.55</v>
      </c>
      <c r="W363" s="244">
        <v>-39482.519999999997</v>
      </c>
      <c r="X363" s="42">
        <v>-49889.196308732848</v>
      </c>
      <c r="Y363" s="43">
        <f>SUM(Y353,Y334)</f>
        <v>-274241.03999999998</v>
      </c>
      <c r="Z363" s="244">
        <v>-344890.96</v>
      </c>
      <c r="AA363" s="42">
        <v>-73323.336237104668</v>
      </c>
      <c r="AB363" s="43">
        <f>SUM(AB353,AB334)</f>
        <v>-2500</v>
      </c>
      <c r="AC363" s="244">
        <v>-192282.43</v>
      </c>
      <c r="AD363" s="42">
        <v>-49926.922617602468</v>
      </c>
      <c r="AE363" s="43">
        <f>SUM(AE353,AE334)</f>
        <v>0</v>
      </c>
      <c r="AF363" s="244">
        <v>-540443.74</v>
      </c>
      <c r="AG363" s="42">
        <v>-41236.900638557949</v>
      </c>
      <c r="AH363" s="43">
        <f>SUM(AH353,AH334)</f>
        <v>0</v>
      </c>
      <c r="AI363" s="244">
        <v>-397522.68</v>
      </c>
      <c r="AJ363" s="42">
        <v>-64001.202518097671</v>
      </c>
      <c r="AK363" s="43">
        <f>SUM(AK353,AK334)</f>
        <v>0</v>
      </c>
      <c r="AL363" s="244">
        <v>-338925.54</v>
      </c>
      <c r="AM363" s="42">
        <v>-43715.279534344561</v>
      </c>
      <c r="AN363" s="43">
        <f>SUM(AN353,AN334)</f>
        <v>0</v>
      </c>
      <c r="AO363" s="244">
        <v>-249325.82</v>
      </c>
      <c r="AP363" s="42">
        <v>-42964.758398233404</v>
      </c>
      <c r="AQ363" s="43">
        <f t="shared" ref="AQ363:BI363" si="386">SUM(AQ353,AQ334)</f>
        <v>0</v>
      </c>
      <c r="AR363" s="244">
        <f t="shared" ca="1" si="386"/>
        <v>-1758779.4399999997</v>
      </c>
      <c r="AS363" s="42">
        <f t="shared" ca="1" si="386"/>
        <v>-294809.85956160747</v>
      </c>
      <c r="AT363" s="43">
        <f t="shared" ca="1" si="386"/>
        <v>-1796187.94</v>
      </c>
      <c r="AU363" s="244">
        <f t="shared" si="386"/>
        <v>-3822170.61</v>
      </c>
      <c r="AV363" s="42">
        <f t="shared" si="386"/>
        <v>-609978.25950554828</v>
      </c>
      <c r="AW363" s="43">
        <f t="shared" si="386"/>
        <v>-1798687.94</v>
      </c>
      <c r="AX363" s="244">
        <f t="shared" si="386"/>
        <v>-1041377.6000000001</v>
      </c>
      <c r="AY363" s="42">
        <f t="shared" si="386"/>
        <v>-127040.28387533741</v>
      </c>
      <c r="AZ363" s="43">
        <f t="shared" si="386"/>
        <v>-1107915.71</v>
      </c>
      <c r="BA363" s="244">
        <f t="shared" si="386"/>
        <v>-717401.84</v>
      </c>
      <c r="BB363" s="42">
        <f t="shared" si="386"/>
        <v>-167769.57568627005</v>
      </c>
      <c r="BC363" s="43">
        <f t="shared" si="386"/>
        <v>-688272.23</v>
      </c>
      <c r="BD363" s="244">
        <f t="shared" si="386"/>
        <v>-1077617.1300000001</v>
      </c>
      <c r="BE363" s="42">
        <f t="shared" si="386"/>
        <v>-164487.15949326506</v>
      </c>
      <c r="BF363" s="43">
        <f t="shared" si="386"/>
        <v>-2500</v>
      </c>
      <c r="BG363" s="244">
        <f t="shared" si="386"/>
        <v>-985774.04</v>
      </c>
      <c r="BH363" s="42">
        <f t="shared" si="386"/>
        <v>-150681.24045067563</v>
      </c>
      <c r="BI363" s="43">
        <f t="shared" si="386"/>
        <v>0</v>
      </c>
      <c r="BK363" s="432">
        <f t="shared" si="373"/>
        <v>-609978.25950554828</v>
      </c>
      <c r="BL363" s="432">
        <f t="shared" si="374"/>
        <v>0</v>
      </c>
      <c r="BM363" s="432">
        <f t="shared" si="375"/>
        <v>-1162257.3499999999</v>
      </c>
      <c r="BN363" s="432">
        <f t="shared" ca="1" si="376"/>
        <v>633930.59000000008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32">
        <f t="shared" si="373"/>
        <v>0</v>
      </c>
      <c r="BL364" s="432">
        <f t="shared" si="374"/>
        <v>0</v>
      </c>
      <c r="BM364" s="432">
        <f t="shared" si="375"/>
        <v>0</v>
      </c>
      <c r="BN364" s="432">
        <f t="shared" si="376"/>
        <v>0</v>
      </c>
    </row>
    <row r="365" spans="1:66" x14ac:dyDescent="0.3">
      <c r="A365" s="150" t="s">
        <v>375</v>
      </c>
      <c r="B365" s="59"/>
      <c r="C365" s="60"/>
      <c r="D365" s="61"/>
      <c r="E365" s="62"/>
      <c r="F365" s="63"/>
      <c r="G365" s="47"/>
      <c r="H365" s="294">
        <f t="shared" ref="H365:AM365" si="387">SUM(H363,H331)</f>
        <v>6373.6165399528109</v>
      </c>
      <c r="I365" s="295">
        <f t="shared" si="387"/>
        <v>76152.295064491016</v>
      </c>
      <c r="J365" s="296">
        <f t="shared" si="387"/>
        <v>-180441.00863903642</v>
      </c>
      <c r="K365" s="294">
        <f t="shared" si="387"/>
        <v>-403843.99661328859</v>
      </c>
      <c r="L365" s="295">
        <f t="shared" si="387"/>
        <v>144993.53799440304</v>
      </c>
      <c r="M365" s="296">
        <f t="shared" si="387"/>
        <v>-393516.35200493486</v>
      </c>
      <c r="N365" s="294">
        <f t="shared" si="387"/>
        <v>-272859.03400151967</v>
      </c>
      <c r="O365" s="295">
        <f t="shared" si="387"/>
        <v>190250.89187318206</v>
      </c>
      <c r="P365" s="296">
        <f t="shared" si="387"/>
        <v>201150.02025924582</v>
      </c>
      <c r="Q365" s="294">
        <f t="shared" si="387"/>
        <v>-504798.04699515837</v>
      </c>
      <c r="R365" s="295">
        <f t="shared" si="387"/>
        <v>194287.70980578574</v>
      </c>
      <c r="S365" s="296">
        <f t="shared" si="387"/>
        <v>307827.93625019857</v>
      </c>
      <c r="T365" s="294">
        <f t="shared" si="387"/>
        <v>96328.60617278397</v>
      </c>
      <c r="U365" s="295">
        <f t="shared" si="387"/>
        <v>218368.21516325304</v>
      </c>
      <c r="V365" s="296">
        <f t="shared" si="387"/>
        <v>103423.92545735126</v>
      </c>
      <c r="W365" s="294">
        <f t="shared" si="387"/>
        <v>61581.463817834803</v>
      </c>
      <c r="X365" s="295">
        <f t="shared" si="387"/>
        <v>152842.51700035928</v>
      </c>
      <c r="Y365" s="296">
        <f t="shared" si="387"/>
        <v>-292500.59916292771</v>
      </c>
      <c r="Z365" s="294">
        <f t="shared" si="387"/>
        <v>172399.46912645007</v>
      </c>
      <c r="AA365" s="295">
        <f t="shared" si="387"/>
        <v>374202.05598746467</v>
      </c>
      <c r="AB365" s="296">
        <f t="shared" si="387"/>
        <v>-581663.46727583348</v>
      </c>
      <c r="AC365" s="294">
        <f t="shared" si="387"/>
        <v>93976.627135588962</v>
      </c>
      <c r="AD365" s="295">
        <f t="shared" si="387"/>
        <v>284570.95834940748</v>
      </c>
      <c r="AE365" s="296">
        <f t="shared" si="387"/>
        <v>-504052.50655583339</v>
      </c>
      <c r="AF365" s="294">
        <f t="shared" si="387"/>
        <v>-427019.50988100801</v>
      </c>
      <c r="AG365" s="295">
        <f t="shared" si="387"/>
        <v>150799.43295833134</v>
      </c>
      <c r="AH365" s="296">
        <f t="shared" si="387"/>
        <v>-513365.16655583336</v>
      </c>
      <c r="AI365" s="294">
        <f t="shared" si="387"/>
        <v>-38412.183338064759</v>
      </c>
      <c r="AJ365" s="295">
        <f t="shared" si="387"/>
        <v>321010.26196533092</v>
      </c>
      <c r="AK365" s="296">
        <f t="shared" si="387"/>
        <v>-504439.2065558334</v>
      </c>
      <c r="AL365" s="294">
        <f t="shared" si="387"/>
        <v>-48696.447509385936</v>
      </c>
      <c r="AM365" s="295">
        <f t="shared" si="387"/>
        <v>313339.13942013611</v>
      </c>
      <c r="AN365" s="296">
        <f t="shared" ref="AN365:BI365" si="388">SUM(AN363,AN331)</f>
        <v>-492179.2065558334</v>
      </c>
      <c r="AO365" s="294">
        <f t="shared" si="388"/>
        <v>24681.681126603158</v>
      </c>
      <c r="AP365" s="295">
        <f t="shared" si="388"/>
        <v>261774.2941180662</v>
      </c>
      <c r="AQ365" s="296">
        <f t="shared" si="388"/>
        <v>-492048.15655583335</v>
      </c>
      <c r="AR365" s="294">
        <f t="shared" ca="1" si="388"/>
        <v>-1017217.3910793953</v>
      </c>
      <c r="AS365" s="295">
        <f t="shared" ca="1" si="388"/>
        <v>975813.94699277519</v>
      </c>
      <c r="AT365" s="296">
        <f t="shared" ca="1" si="388"/>
        <v>-254056.07784010353</v>
      </c>
      <c r="AU365" s="294">
        <f t="shared" si="388"/>
        <v>-1240287.754419209</v>
      </c>
      <c r="AV365" s="295">
        <f t="shared" si="388"/>
        <v>2682298.6270859959</v>
      </c>
      <c r="AW365" s="296">
        <f t="shared" si="388"/>
        <v>-3373478.7878951048</v>
      </c>
      <c r="AX365" s="294">
        <f t="shared" si="388"/>
        <v>-670329.41407485562</v>
      </c>
      <c r="AY365" s="295">
        <f t="shared" si="388"/>
        <v>411396.72493207612</v>
      </c>
      <c r="AZ365" s="296">
        <f t="shared" si="388"/>
        <v>-394332.34038472571</v>
      </c>
      <c r="BA365" s="294">
        <f t="shared" si="388"/>
        <v>-346887.97700453963</v>
      </c>
      <c r="BB365" s="295">
        <f t="shared" si="388"/>
        <v>564417.22206069983</v>
      </c>
      <c r="BC365" s="296">
        <f t="shared" si="388"/>
        <v>108601.26254462264</v>
      </c>
      <c r="BD365" s="294">
        <f t="shared" si="388"/>
        <v>-160643.41361896915</v>
      </c>
      <c r="BE365" s="295">
        <f t="shared" si="388"/>
        <v>810929.12758742308</v>
      </c>
      <c r="BF365" s="296">
        <f t="shared" si="388"/>
        <v>-1599081.1403874999</v>
      </c>
      <c r="BG365" s="294">
        <f t="shared" si="388"/>
        <v>-62426.94972084742</v>
      </c>
      <c r="BH365" s="295">
        <f t="shared" si="388"/>
        <v>895555.55250580062</v>
      </c>
      <c r="BI365" s="296">
        <f t="shared" si="388"/>
        <v>-1488666.5696675</v>
      </c>
      <c r="BK365" s="432">
        <f t="shared" si="373"/>
        <v>2682591.3097002106</v>
      </c>
      <c r="BL365" s="432">
        <f t="shared" si="374"/>
        <v>292.68261421471834</v>
      </c>
      <c r="BM365" s="432">
        <f t="shared" si="375"/>
        <v>-64979.404134526849</v>
      </c>
      <c r="BN365" s="432">
        <f t="shared" ca="1" si="376"/>
        <v>189076.67370557669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32">
        <f t="shared" si="373"/>
        <v>0</v>
      </c>
      <c r="BL366" s="432">
        <f t="shared" si="374"/>
        <v>0</v>
      </c>
      <c r="BM366" s="432">
        <f t="shared" si="375"/>
        <v>0</v>
      </c>
      <c r="BN366" s="432">
        <f t="shared" si="376"/>
        <v>0</v>
      </c>
    </row>
    <row r="367" spans="1:66" s="29" customFormat="1" x14ac:dyDescent="0.3">
      <c r="A367" s="150" t="s">
        <v>376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32">
        <f t="shared" si="373"/>
        <v>0</v>
      </c>
      <c r="BL367" s="432">
        <f t="shared" si="374"/>
        <v>0</v>
      </c>
      <c r="BM367" s="432">
        <f t="shared" si="375"/>
        <v>0</v>
      </c>
      <c r="BN367" s="432">
        <f t="shared" si="376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30.45" customHeight="1" thickBot="1" x14ac:dyDescent="0.35">
      <c r="A369" s="156" t="s">
        <v>377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30"/>
      <c r="BL369" s="430"/>
      <c r="BM369" s="430"/>
      <c r="BN369" s="430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33"/>
      <c r="BL370" s="433"/>
      <c r="BM370" s="433"/>
      <c r="BN370" s="433"/>
    </row>
    <row r="371" spans="1:66" s="29" customFormat="1" hidden="1" outlineLevel="1" x14ac:dyDescent="0.3">
      <c r="A371" s="165" t="s">
        <v>378</v>
      </c>
      <c r="B371" s="2"/>
      <c r="C371" s="3"/>
      <c r="D371" s="4"/>
      <c r="E371" s="16"/>
      <c r="F371" s="117"/>
      <c r="G371" s="56"/>
      <c r="H371" s="274"/>
      <c r="I371" s="166" t="s">
        <v>379</v>
      </c>
      <c r="J371" s="275"/>
      <c r="K371" s="274"/>
      <c r="L371" s="166" t="s">
        <v>380</v>
      </c>
      <c r="M371" s="275"/>
      <c r="N371" s="274"/>
      <c r="O371" s="166" t="s">
        <v>381</v>
      </c>
      <c r="P371" s="275"/>
      <c r="Q371" s="274"/>
      <c r="R371" s="166" t="s">
        <v>382</v>
      </c>
      <c r="S371" s="275"/>
      <c r="T371" s="274"/>
      <c r="U371" s="166" t="s">
        <v>383</v>
      </c>
      <c r="V371" s="275"/>
      <c r="W371" s="274"/>
      <c r="X371" s="166" t="s">
        <v>384</v>
      </c>
      <c r="Y371" s="275"/>
      <c r="Z371" s="274"/>
      <c r="AA371" s="166" t="s">
        <v>385</v>
      </c>
      <c r="AB371" s="275"/>
      <c r="AC371" s="274"/>
      <c r="AD371" s="166" t="s">
        <v>386</v>
      </c>
      <c r="AE371" s="275"/>
      <c r="AF371" s="274"/>
      <c r="AG371" s="166" t="s">
        <v>387</v>
      </c>
      <c r="AH371" s="275"/>
      <c r="AI371" s="274"/>
      <c r="AJ371" s="166" t="s">
        <v>388</v>
      </c>
      <c r="AK371" s="275"/>
      <c r="AL371" s="274"/>
      <c r="AM371" s="166" t="s">
        <v>389</v>
      </c>
      <c r="AN371" s="275"/>
      <c r="AO371" s="274"/>
      <c r="AP371" s="166" t="s">
        <v>390</v>
      </c>
      <c r="AQ371" s="275"/>
      <c r="AR371" s="274"/>
      <c r="AS371" s="166" t="s">
        <v>391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33"/>
      <c r="BL371" s="433"/>
      <c r="BM371" s="433"/>
      <c r="BN371" s="433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33"/>
      <c r="BL372" s="433"/>
      <c r="BM372" s="433"/>
      <c r="BN372" s="433"/>
    </row>
    <row r="373" spans="1:66" s="29" customFormat="1" hidden="1" outlineLevel="2" x14ac:dyDescent="0.3">
      <c r="A373" s="71" t="s">
        <v>392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33"/>
      <c r="BL373" s="433"/>
      <c r="BM373" s="433"/>
      <c r="BN373" s="433"/>
    </row>
    <row r="374" spans="1:66" s="29" customFormat="1" ht="25.2" hidden="1" customHeight="1" outlineLevel="2" x14ac:dyDescent="0.3">
      <c r="A374" s="22" t="s">
        <v>393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33"/>
      <c r="BL374" s="433"/>
      <c r="BM374" s="433"/>
      <c r="BN374" s="433"/>
    </row>
    <row r="375" spans="1:66" s="29" customFormat="1" hidden="1" outlineLevel="2" x14ac:dyDescent="0.3">
      <c r="A375" s="71" t="s">
        <v>394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33"/>
      <c r="BL375" s="433"/>
      <c r="BM375" s="433"/>
      <c r="BN375" s="433"/>
    </row>
    <row r="376" spans="1:66" s="29" customFormat="1" hidden="1" outlineLevel="2" x14ac:dyDescent="0.3">
      <c r="A376" s="165" t="s">
        <v>395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33"/>
      <c r="BL376" s="433"/>
      <c r="BM376" s="433"/>
      <c r="BN376" s="433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33"/>
      <c r="BL377" s="433"/>
      <c r="BM377" s="433"/>
      <c r="BN377" s="433"/>
    </row>
    <row r="378" spans="1:66" s="29" customFormat="1" hidden="1" outlineLevel="1" x14ac:dyDescent="0.3">
      <c r="A378" s="171" t="s">
        <v>396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33"/>
      <c r="BL378" s="433"/>
      <c r="BM378" s="433"/>
      <c r="BN378" s="433"/>
    </row>
    <row r="379" spans="1:66" s="29" customFormat="1" hidden="1" outlineLevel="2" x14ac:dyDescent="0.3">
      <c r="A379" s="22" t="s">
        <v>397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33"/>
      <c r="BL379" s="433"/>
      <c r="BM379" s="433"/>
      <c r="BN379" s="433"/>
    </row>
    <row r="380" spans="1:66" s="29" customFormat="1" hidden="1" outlineLevel="2" x14ac:dyDescent="0.3">
      <c r="A380" s="22" t="s">
        <v>398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/>
      <c r="L380" s="124"/>
      <c r="M380" s="174"/>
      <c r="N380" s="278">
        <v>0.03</v>
      </c>
      <c r="O380" s="124"/>
      <c r="P380" s="174"/>
      <c r="Q380" s="278"/>
      <c r="R380" s="124"/>
      <c r="S380" s="174"/>
      <c r="T380" s="278">
        <v>0.03</v>
      </c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/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33"/>
      <c r="BL380" s="433"/>
      <c r="BM380" s="433"/>
      <c r="BN380" s="433"/>
    </row>
    <row r="381" spans="1:66" s="29" customFormat="1" hidden="1" outlineLevel="2" x14ac:dyDescent="0.3">
      <c r="A381" s="22" t="s">
        <v>399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/>
      <c r="L381" s="124"/>
      <c r="M381" s="174"/>
      <c r="N381" s="278">
        <v>7.0000000000000007E-2</v>
      </c>
      <c r="O381" s="124"/>
      <c r="P381" s="174"/>
      <c r="Q381" s="278"/>
      <c r="R381" s="124"/>
      <c r="S381" s="174"/>
      <c r="T381" s="278">
        <v>7.0000000000000007E-2</v>
      </c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/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33"/>
      <c r="BL381" s="433"/>
      <c r="BM381" s="433"/>
      <c r="BN381" s="433"/>
    </row>
    <row r="382" spans="1:66" s="29" customFormat="1" hidden="1" outlineLevel="2" x14ac:dyDescent="0.3">
      <c r="A382" s="22" t="s">
        <v>400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/>
      <c r="L382" s="169"/>
      <c r="M382" s="170"/>
      <c r="N382" s="277">
        <v>3.6499999999999998E-2</v>
      </c>
      <c r="O382" s="169"/>
      <c r="P382" s="170"/>
      <c r="Q382" s="277"/>
      <c r="R382" s="169"/>
      <c r="S382" s="170"/>
      <c r="T382" s="277">
        <v>3.6499999999999998E-2</v>
      </c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/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33"/>
      <c r="BL382" s="433"/>
      <c r="BM382" s="433"/>
      <c r="BN382" s="433"/>
    </row>
    <row r="383" spans="1:66" s="29" customFormat="1" hidden="1" outlineLevel="2" x14ac:dyDescent="0.3">
      <c r="A383" s="22" t="s">
        <v>401</v>
      </c>
      <c r="B383" s="23"/>
      <c r="C383" s="175" t="s">
        <v>402</v>
      </c>
      <c r="D383" s="176" t="s">
        <v>403</v>
      </c>
      <c r="E383" s="4"/>
      <c r="F383" s="56"/>
      <c r="G383" s="56"/>
      <c r="H383" s="277"/>
      <c r="I383" s="169"/>
      <c r="J383" s="170"/>
      <c r="K383" s="277"/>
      <c r="L383" s="169"/>
      <c r="M383" s="170"/>
      <c r="N383" s="277">
        <v>1.2E-2</v>
      </c>
      <c r="O383" s="169"/>
      <c r="P383" s="170"/>
      <c r="Q383" s="277"/>
      <c r="R383" s="169"/>
      <c r="S383" s="170"/>
      <c r="T383" s="277">
        <v>1.2E-2</v>
      </c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/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33"/>
      <c r="BL383" s="433"/>
      <c r="BM383" s="433"/>
      <c r="BN383" s="433"/>
    </row>
    <row r="384" spans="1:66" s="29" customFormat="1" hidden="1" outlineLevel="2" x14ac:dyDescent="0.3">
      <c r="A384" s="22" t="s">
        <v>404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/>
      <c r="L384" s="169"/>
      <c r="M384" s="170"/>
      <c r="N384" s="277">
        <v>1.0800000000000001E-2</v>
      </c>
      <c r="O384" s="169"/>
      <c r="P384" s="170"/>
      <c r="Q384" s="277"/>
      <c r="R384" s="169"/>
      <c r="S384" s="170"/>
      <c r="T384" s="277">
        <v>1.0800000000000001E-2</v>
      </c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/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33"/>
      <c r="BL384" s="433"/>
      <c r="BM384" s="433"/>
      <c r="BN384" s="433"/>
    </row>
    <row r="385" spans="1:66" s="29" customFormat="1" hidden="1" outlineLevel="2" x14ac:dyDescent="0.3">
      <c r="A385" s="22" t="s">
        <v>405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/>
      <c r="L385" s="169"/>
      <c r="M385" s="170"/>
      <c r="N385" s="277">
        <v>0</v>
      </c>
      <c r="O385" s="169"/>
      <c r="P385" s="170"/>
      <c r="Q385" s="277"/>
      <c r="R385" s="169"/>
      <c r="S385" s="170"/>
      <c r="T385" s="277">
        <v>0</v>
      </c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/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33"/>
      <c r="BL385" s="433"/>
      <c r="BM385" s="433"/>
      <c r="BN385" s="433"/>
    </row>
    <row r="386" spans="1:66" s="29" customFormat="1" hidden="1" outlineLevel="2" x14ac:dyDescent="0.3">
      <c r="A386" s="22" t="s">
        <v>406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/>
      <c r="L386" s="169"/>
      <c r="M386" s="170"/>
      <c r="N386" s="277">
        <v>3.2000000000000001E-2</v>
      </c>
      <c r="O386" s="169"/>
      <c r="P386" s="170"/>
      <c r="Q386" s="277"/>
      <c r="R386" s="169"/>
      <c r="S386" s="170"/>
      <c r="T386" s="277">
        <v>3.2000000000000001E-2</v>
      </c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/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33"/>
      <c r="BL386" s="433"/>
      <c r="BM386" s="433"/>
      <c r="BN386" s="433"/>
    </row>
    <row r="387" spans="1:66" s="29" customFormat="1" hidden="1" outlineLevel="2" x14ac:dyDescent="0.3">
      <c r="A387" s="22" t="s">
        <v>407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/>
      <c r="L387" s="169"/>
      <c r="M387" s="170"/>
      <c r="N387" s="277">
        <v>0.05</v>
      </c>
      <c r="O387" s="169"/>
      <c r="P387" s="170"/>
      <c r="Q387" s="277"/>
      <c r="R387" s="169"/>
      <c r="S387" s="170"/>
      <c r="T387" s="277">
        <v>0.05</v>
      </c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/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33"/>
      <c r="BL387" s="433"/>
      <c r="BM387" s="433"/>
      <c r="BN387" s="433"/>
    </row>
    <row r="388" spans="1:66" s="29" customFormat="1" hidden="1" outlineLevel="2" x14ac:dyDescent="0.3">
      <c r="A388" s="177" t="s">
        <v>408</v>
      </c>
      <c r="B388" s="23"/>
      <c r="C388" s="178" t="s">
        <v>409</v>
      </c>
      <c r="D388" s="179">
        <v>4800000</v>
      </c>
      <c r="E388" s="4"/>
      <c r="F388" s="56"/>
      <c r="G388" s="56"/>
      <c r="H388" s="279"/>
      <c r="I388" s="180"/>
      <c r="J388" s="181"/>
      <c r="K388" s="279"/>
      <c r="L388" s="180"/>
      <c r="M388" s="181"/>
      <c r="N388" s="279" t="s">
        <v>403</v>
      </c>
      <c r="O388" s="180"/>
      <c r="P388" s="181"/>
      <c r="Q388" s="279"/>
      <c r="R388" s="180"/>
      <c r="S388" s="181"/>
      <c r="T388" s="279" t="s">
        <v>403</v>
      </c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 t="s">
        <v>403</v>
      </c>
      <c r="AG388" s="180"/>
      <c r="AH388" s="181"/>
      <c r="AI388" s="279" t="s">
        <v>403</v>
      </c>
      <c r="AJ388" s="180"/>
      <c r="AK388" s="181"/>
      <c r="AL388" s="279"/>
      <c r="AM388" s="180"/>
      <c r="AN388" s="181"/>
      <c r="AO388" s="279" t="s">
        <v>403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33"/>
      <c r="BL388" s="433"/>
      <c r="BM388" s="433"/>
      <c r="BN388" s="433"/>
    </row>
    <row r="389" spans="1:66" s="29" customFormat="1" hidden="1" outlineLevel="2" x14ac:dyDescent="0.3">
      <c r="A389" s="22" t="s">
        <v>410</v>
      </c>
      <c r="B389" s="23"/>
      <c r="C389" s="182" t="s">
        <v>411</v>
      </c>
      <c r="D389" s="183" t="s">
        <v>412</v>
      </c>
      <c r="E389" s="4"/>
      <c r="F389" s="56"/>
      <c r="G389" s="56"/>
      <c r="H389" s="279"/>
      <c r="I389" s="180"/>
      <c r="J389" s="181"/>
      <c r="K389" s="279"/>
      <c r="L389" s="180"/>
      <c r="M389" s="181"/>
      <c r="N389" s="279">
        <v>4.8000000000000001E-2</v>
      </c>
      <c r="O389" s="180"/>
      <c r="P389" s="181"/>
      <c r="Q389" s="279"/>
      <c r="R389" s="180"/>
      <c r="S389" s="181"/>
      <c r="T389" s="279">
        <v>4.8000000000000001E-2</v>
      </c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/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33"/>
      <c r="BL389" s="433"/>
      <c r="BM389" s="433"/>
      <c r="BN389" s="433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33"/>
      <c r="BL390" s="433"/>
      <c r="BM390" s="433"/>
      <c r="BN390" s="433"/>
    </row>
    <row r="391" spans="1:66" s="29" customFormat="1" hidden="1" outlineLevel="2" x14ac:dyDescent="0.3">
      <c r="A391" s="171" t="s">
        <v>413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33"/>
      <c r="BL391" s="433"/>
      <c r="BM391" s="433"/>
      <c r="BN391" s="433"/>
    </row>
    <row r="392" spans="1:66" s="29" customFormat="1" hidden="1" outlineLevel="2" x14ac:dyDescent="0.3">
      <c r="A392" s="22" t="s">
        <v>414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33"/>
      <c r="BL392" s="433"/>
      <c r="BM392" s="433"/>
      <c r="BN392" s="433"/>
    </row>
    <row r="393" spans="1:66" s="29" customFormat="1" hidden="1" outlineLevel="2" x14ac:dyDescent="0.3">
      <c r="A393" s="22" t="s">
        <v>415</v>
      </c>
      <c r="B393" s="23"/>
      <c r="C393" s="185" t="s">
        <v>416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33"/>
      <c r="BL393" s="433"/>
      <c r="BM393" s="433"/>
      <c r="BN393" s="433"/>
    </row>
    <row r="394" spans="1:66" s="29" customFormat="1" ht="25.2" hidden="1" customHeight="1" outlineLevel="2" x14ac:dyDescent="0.3">
      <c r="A394" s="22" t="s">
        <v>417</v>
      </c>
      <c r="B394" s="23"/>
      <c r="C394" s="189" t="s">
        <v>418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33"/>
      <c r="BL394" s="433"/>
      <c r="BM394" s="433"/>
      <c r="BN394" s="433"/>
    </row>
    <row r="395" spans="1:66" s="29" customFormat="1" hidden="1" outlineLevel="2" x14ac:dyDescent="0.3">
      <c r="A395" s="22" t="s">
        <v>419</v>
      </c>
      <c r="B395" s="23"/>
      <c r="C395" s="192" t="s">
        <v>420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33"/>
      <c r="BL395" s="433"/>
      <c r="BM395" s="433"/>
      <c r="BN395" s="433"/>
    </row>
    <row r="396" spans="1:66" s="29" customFormat="1" hidden="1" outlineLevel="2" x14ac:dyDescent="0.3">
      <c r="A396" s="22" t="s">
        <v>421</v>
      </c>
      <c r="B396" s="23"/>
      <c r="C396" s="192" t="s">
        <v>422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33"/>
      <c r="BL396" s="433"/>
      <c r="BM396" s="433"/>
      <c r="BN396" s="433"/>
    </row>
    <row r="397" spans="1:66" s="29" customFormat="1" hidden="1" outlineLevel="2" x14ac:dyDescent="0.3">
      <c r="A397" s="22" t="s">
        <v>423</v>
      </c>
      <c r="B397" s="23"/>
      <c r="C397" s="195" t="s">
        <v>424</v>
      </c>
      <c r="D397" s="196" t="s">
        <v>424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33"/>
      <c r="BL397" s="433"/>
      <c r="BM397" s="433"/>
      <c r="BN397" s="433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33"/>
      <c r="BL398" s="433"/>
      <c r="BM398" s="433"/>
      <c r="BN398" s="433"/>
    </row>
    <row r="399" spans="1:66" s="29" customFormat="1" hidden="1" outlineLevel="1" x14ac:dyDescent="0.3">
      <c r="A399" s="171" t="s">
        <v>425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33"/>
      <c r="BL399" s="433"/>
      <c r="BM399" s="433"/>
      <c r="BN399" s="433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33"/>
      <c r="BL400" s="433"/>
      <c r="BM400" s="433"/>
      <c r="BN400" s="433"/>
    </row>
    <row r="401" spans="1:66" s="29" customFormat="1" hidden="1" outlineLevel="2" x14ac:dyDescent="0.3">
      <c r="A401" s="200" t="s">
        <v>130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33"/>
      <c r="BL401" s="433"/>
      <c r="BM401" s="433"/>
      <c r="BN401" s="433"/>
    </row>
    <row r="402" spans="1:66" s="29" customFormat="1" hidden="1" outlineLevel="2" x14ac:dyDescent="0.3">
      <c r="A402" s="204" t="s">
        <v>131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33"/>
      <c r="BL402" s="433"/>
      <c r="BM402" s="433"/>
      <c r="BN402" s="433"/>
    </row>
    <row r="403" spans="1:66" s="29" customFormat="1" hidden="1" outlineLevel="2" x14ac:dyDescent="0.3">
      <c r="A403" s="204" t="s">
        <v>132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33"/>
      <c r="BL403" s="433"/>
      <c r="BM403" s="433"/>
      <c r="BN403" s="433"/>
    </row>
    <row r="404" spans="1:66" s="29" customFormat="1" hidden="1" outlineLevel="2" x14ac:dyDescent="0.3">
      <c r="A404" s="204" t="s">
        <v>133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33"/>
      <c r="BL404" s="433"/>
      <c r="BM404" s="433"/>
      <c r="BN404" s="433"/>
    </row>
    <row r="405" spans="1:66" s="29" customFormat="1" hidden="1" outlineLevel="2" x14ac:dyDescent="0.3">
      <c r="A405" s="204" t="s">
        <v>134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33"/>
      <c r="BL405" s="433"/>
      <c r="BM405" s="433"/>
      <c r="BN405" s="433"/>
    </row>
    <row r="406" spans="1:66" s="29" customFormat="1" hidden="1" outlineLevel="2" x14ac:dyDescent="0.3">
      <c r="A406" s="204" t="s">
        <v>135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33"/>
      <c r="BL406" s="433"/>
      <c r="BM406" s="433"/>
      <c r="BN406" s="433"/>
    </row>
    <row r="407" spans="1:66" s="29" customFormat="1" hidden="1" outlineLevel="2" x14ac:dyDescent="0.3">
      <c r="A407" s="204" t="s">
        <v>136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33"/>
      <c r="BL407" s="433"/>
      <c r="BM407" s="433"/>
      <c r="BN407" s="433"/>
    </row>
    <row r="408" spans="1:66" s="29" customFormat="1" hidden="1" outlineLevel="2" x14ac:dyDescent="0.3">
      <c r="A408" s="204" t="s">
        <v>137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33"/>
      <c r="BL408" s="433"/>
      <c r="BM408" s="433"/>
      <c r="BN408" s="433"/>
    </row>
    <row r="409" spans="1:66" s="29" customFormat="1" hidden="1" outlineLevel="2" x14ac:dyDescent="0.3">
      <c r="A409" s="204" t="s">
        <v>138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33"/>
      <c r="BL409" s="433"/>
      <c r="BM409" s="433"/>
      <c r="BN409" s="433"/>
    </row>
    <row r="410" spans="1:66" s="29" customFormat="1" hidden="1" outlineLevel="2" x14ac:dyDescent="0.3">
      <c r="A410" s="204" t="s">
        <v>139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33"/>
      <c r="BL410" s="433"/>
      <c r="BM410" s="433"/>
      <c r="BN410" s="433"/>
    </row>
    <row r="411" spans="1:66" s="29" customFormat="1" hidden="1" outlineLevel="2" x14ac:dyDescent="0.3">
      <c r="A411" s="204" t="s">
        <v>140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33"/>
      <c r="BL411" s="433"/>
      <c r="BM411" s="433"/>
      <c r="BN411" s="433"/>
    </row>
    <row r="412" spans="1:66" s="29" customFormat="1" hidden="1" outlineLevel="2" x14ac:dyDescent="0.3">
      <c r="A412" s="204" t="s">
        <v>141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33"/>
      <c r="BL412" s="433"/>
      <c r="BM412" s="433"/>
      <c r="BN412" s="433"/>
    </row>
    <row r="413" spans="1:66" s="29" customFormat="1" hidden="1" outlineLevel="2" x14ac:dyDescent="0.3">
      <c r="A413" s="204" t="s">
        <v>142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33"/>
      <c r="BL413" s="433"/>
      <c r="BM413" s="433"/>
      <c r="BN413" s="433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33"/>
      <c r="BL414" s="433"/>
      <c r="BM414" s="433"/>
      <c r="BN414" s="433"/>
    </row>
    <row r="415" spans="1:66" s="29" customFormat="1" hidden="1" outlineLevel="2" x14ac:dyDescent="0.3">
      <c r="A415" s="200" t="s">
        <v>426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33"/>
      <c r="BL415" s="433"/>
      <c r="BM415" s="433"/>
      <c r="BN415" s="433"/>
    </row>
    <row r="416" spans="1:66" s="29" customFormat="1" hidden="1" outlineLevel="2" x14ac:dyDescent="0.3">
      <c r="A416" s="204" t="s">
        <v>144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33"/>
      <c r="BL416" s="433"/>
      <c r="BM416" s="433"/>
      <c r="BN416" s="433"/>
    </row>
    <row r="417" spans="1:66" s="29" customFormat="1" hidden="1" outlineLevel="2" x14ac:dyDescent="0.3">
      <c r="A417" s="204" t="s">
        <v>146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33"/>
      <c r="BL417" s="433"/>
      <c r="BM417" s="433"/>
      <c r="BN417" s="433"/>
    </row>
    <row r="418" spans="1:66" s="29" customFormat="1" hidden="1" outlineLevel="2" x14ac:dyDescent="0.3">
      <c r="A418" s="204" t="s">
        <v>147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33"/>
      <c r="BL418" s="433"/>
      <c r="BM418" s="433"/>
      <c r="BN418" s="433"/>
    </row>
    <row r="419" spans="1:66" s="29" customFormat="1" hidden="1" outlineLevel="2" x14ac:dyDescent="0.3">
      <c r="A419" s="204" t="s">
        <v>148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33"/>
      <c r="BL419" s="433"/>
      <c r="BM419" s="433"/>
      <c r="BN419" s="433"/>
    </row>
    <row r="420" spans="1:66" s="29" customFormat="1" hidden="1" outlineLevel="2" x14ac:dyDescent="0.3">
      <c r="A420" s="204" t="s">
        <v>149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33"/>
      <c r="BL420" s="433"/>
      <c r="BM420" s="433"/>
      <c r="BN420" s="433"/>
    </row>
    <row r="421" spans="1:66" s="29" customFormat="1" hidden="1" outlineLevel="2" x14ac:dyDescent="0.3">
      <c r="A421" s="204" t="s">
        <v>150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33"/>
      <c r="BL421" s="433"/>
      <c r="BM421" s="433"/>
      <c r="BN421" s="433"/>
    </row>
    <row r="422" spans="1:66" s="29" customFormat="1" hidden="1" outlineLevel="2" x14ac:dyDescent="0.3">
      <c r="A422" s="204" t="s">
        <v>151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33"/>
      <c r="BL422" s="433"/>
      <c r="BM422" s="433"/>
      <c r="BN422" s="433"/>
    </row>
    <row r="423" spans="1:66" s="29" customFormat="1" hidden="1" outlineLevel="2" x14ac:dyDescent="0.3">
      <c r="A423" s="204" t="s">
        <v>152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33"/>
      <c r="BL423" s="433"/>
      <c r="BM423" s="433"/>
      <c r="BN423" s="433"/>
    </row>
    <row r="424" spans="1:66" s="29" customFormat="1" hidden="1" outlineLevel="2" x14ac:dyDescent="0.3">
      <c r="A424" s="204" t="s">
        <v>153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33"/>
      <c r="BL424" s="433"/>
      <c r="BM424" s="433"/>
      <c r="BN424" s="433"/>
    </row>
    <row r="425" spans="1:66" s="29" customFormat="1" hidden="1" outlineLevel="2" x14ac:dyDescent="0.3">
      <c r="A425" s="204" t="s">
        <v>154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33"/>
      <c r="BL425" s="433"/>
      <c r="BM425" s="433"/>
      <c r="BN425" s="433"/>
    </row>
    <row r="426" spans="1:66" s="29" customFormat="1" hidden="1" outlineLevel="2" x14ac:dyDescent="0.3">
      <c r="A426" s="204" t="s">
        <v>155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33"/>
      <c r="BL426" s="433"/>
      <c r="BM426" s="433"/>
      <c r="BN426" s="433"/>
    </row>
    <row r="427" spans="1:66" s="29" customFormat="1" hidden="1" outlineLevel="2" x14ac:dyDescent="0.3">
      <c r="A427" s="204" t="s">
        <v>156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33"/>
      <c r="BL427" s="433"/>
      <c r="BM427" s="433"/>
      <c r="BN427" s="433"/>
    </row>
    <row r="428" spans="1:66" s="29" customFormat="1" hidden="1" outlineLevel="2" x14ac:dyDescent="0.3">
      <c r="A428" s="204" t="s">
        <v>157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33"/>
      <c r="BL428" s="433"/>
      <c r="BM428" s="433"/>
      <c r="BN428" s="433"/>
    </row>
    <row r="429" spans="1:66" s="29" customFormat="1" hidden="1" outlineLevel="2" x14ac:dyDescent="0.3">
      <c r="A429" s="204" t="s">
        <v>158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33"/>
      <c r="BL429" s="433"/>
      <c r="BM429" s="433"/>
      <c r="BN429" s="433"/>
    </row>
    <row r="430" spans="1:66" s="29" customFormat="1" hidden="1" outlineLevel="2" x14ac:dyDescent="0.3">
      <c r="A430" s="204" t="s">
        <v>159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33"/>
      <c r="BL430" s="433"/>
      <c r="BM430" s="433"/>
      <c r="BN430" s="433"/>
    </row>
    <row r="431" spans="1:66" s="29" customFormat="1" hidden="1" outlineLevel="2" x14ac:dyDescent="0.3">
      <c r="A431" s="204" t="s">
        <v>160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33"/>
      <c r="BL431" s="433"/>
      <c r="BM431" s="433"/>
      <c r="BN431" s="433"/>
    </row>
    <row r="432" spans="1:66" s="29" customFormat="1" hidden="1" outlineLevel="2" x14ac:dyDescent="0.3">
      <c r="A432" s="204" t="s">
        <v>161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33"/>
      <c r="BL432" s="433"/>
      <c r="BM432" s="433"/>
      <c r="BN432" s="433"/>
    </row>
    <row r="433" spans="1:66" s="29" customFormat="1" hidden="1" outlineLevel="2" x14ac:dyDescent="0.3">
      <c r="A433" s="204" t="s">
        <v>162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33"/>
      <c r="BL433" s="433"/>
      <c r="BM433" s="433"/>
      <c r="BN433" s="433"/>
    </row>
    <row r="434" spans="1:66" s="29" customFormat="1" hidden="1" outlineLevel="2" x14ac:dyDescent="0.3">
      <c r="A434" s="204" t="s">
        <v>163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33"/>
      <c r="BL434" s="433"/>
      <c r="BM434" s="433"/>
      <c r="BN434" s="433"/>
    </row>
    <row r="435" spans="1:66" s="29" customFormat="1" hidden="1" outlineLevel="2" x14ac:dyDescent="0.3">
      <c r="A435" s="204" t="s">
        <v>164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33"/>
      <c r="BL435" s="433"/>
      <c r="BM435" s="433"/>
      <c r="BN435" s="433"/>
    </row>
    <row r="436" spans="1:66" s="29" customFormat="1" hidden="1" outlineLevel="2" x14ac:dyDescent="0.3">
      <c r="A436" s="204" t="s">
        <v>165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33"/>
      <c r="BL436" s="433"/>
      <c r="BM436" s="433"/>
      <c r="BN436" s="433"/>
    </row>
    <row r="437" spans="1:66" s="29" customFormat="1" hidden="1" outlineLevel="2" x14ac:dyDescent="0.3">
      <c r="A437" s="204" t="s">
        <v>166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33"/>
      <c r="BL437" s="433"/>
      <c r="BM437" s="433"/>
      <c r="BN437" s="433"/>
    </row>
    <row r="438" spans="1:66" s="29" customFormat="1" hidden="1" outlineLevel="2" x14ac:dyDescent="0.3">
      <c r="A438" s="204" t="s">
        <v>167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33"/>
      <c r="BL438" s="433"/>
      <c r="BM438" s="433"/>
      <c r="BN438" s="433"/>
    </row>
    <row r="439" spans="1:66" s="29" customFormat="1" hidden="1" outlineLevel="2" x14ac:dyDescent="0.3">
      <c r="A439" s="204" t="s">
        <v>168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33"/>
      <c r="BL439" s="433"/>
      <c r="BM439" s="433"/>
      <c r="BN439" s="433"/>
    </row>
    <row r="440" spans="1:66" s="29" customFormat="1" hidden="1" outlineLevel="2" x14ac:dyDescent="0.3">
      <c r="A440" s="204" t="s">
        <v>169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33"/>
      <c r="BL440" s="433"/>
      <c r="BM440" s="433"/>
      <c r="BN440" s="433"/>
    </row>
    <row r="441" spans="1:66" s="29" customFormat="1" hidden="1" outlineLevel="2" x14ac:dyDescent="0.3">
      <c r="A441" s="204" t="s">
        <v>170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33"/>
      <c r="BL441" s="433"/>
      <c r="BM441" s="433"/>
      <c r="BN441" s="433"/>
    </row>
    <row r="442" spans="1:66" s="29" customFormat="1" hidden="1" outlineLevel="2" x14ac:dyDescent="0.3">
      <c r="A442" s="204" t="s">
        <v>171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33"/>
      <c r="BL442" s="433"/>
      <c r="BM442" s="433"/>
      <c r="BN442" s="433"/>
    </row>
    <row r="443" spans="1:66" s="29" customFormat="1" hidden="1" outlineLevel="2" x14ac:dyDescent="0.3">
      <c r="A443" s="204" t="s">
        <v>172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33"/>
      <c r="BL443" s="433"/>
      <c r="BM443" s="433"/>
      <c r="BN443" s="433"/>
    </row>
    <row r="444" spans="1:66" s="29" customFormat="1" hidden="1" outlineLevel="2" x14ac:dyDescent="0.3">
      <c r="A444" s="204" t="s">
        <v>173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33"/>
      <c r="BL444" s="433"/>
      <c r="BM444" s="433"/>
      <c r="BN444" s="433"/>
    </row>
    <row r="445" spans="1:66" s="29" customFormat="1" hidden="1" outlineLevel="2" x14ac:dyDescent="0.3">
      <c r="A445" s="204" t="s">
        <v>174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33"/>
      <c r="BL445" s="433"/>
      <c r="BM445" s="433"/>
      <c r="BN445" s="433"/>
    </row>
    <row r="446" spans="1:66" s="29" customFormat="1" hidden="1" outlineLevel="2" x14ac:dyDescent="0.3">
      <c r="A446" s="204" t="s">
        <v>175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33"/>
      <c r="BL446" s="433"/>
      <c r="BM446" s="433"/>
      <c r="BN446" s="433"/>
    </row>
    <row r="447" spans="1:66" s="29" customFormat="1" hidden="1" outlineLevel="2" x14ac:dyDescent="0.3">
      <c r="A447" s="204" t="s">
        <v>176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33"/>
      <c r="BL447" s="433"/>
      <c r="BM447" s="433"/>
      <c r="BN447" s="433"/>
    </row>
    <row r="448" spans="1:66" s="29" customFormat="1" hidden="1" outlineLevel="2" x14ac:dyDescent="0.3">
      <c r="A448" s="204" t="s">
        <v>177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33"/>
      <c r="BL448" s="433"/>
      <c r="BM448" s="433"/>
      <c r="BN448" s="433"/>
    </row>
    <row r="449" spans="1:66" s="29" customFormat="1" hidden="1" outlineLevel="2" x14ac:dyDescent="0.3">
      <c r="A449" s="204" t="s">
        <v>178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33"/>
      <c r="BL449" s="433"/>
      <c r="BM449" s="433"/>
      <c r="BN449" s="433"/>
    </row>
    <row r="450" spans="1:66" s="29" customFormat="1" hidden="1" outlineLevel="2" x14ac:dyDescent="0.3">
      <c r="A450" s="204" t="s">
        <v>179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33"/>
      <c r="BL450" s="433"/>
      <c r="BM450" s="433"/>
      <c r="BN450" s="433"/>
    </row>
    <row r="451" spans="1:66" s="29" customFormat="1" hidden="1" outlineLevel="2" x14ac:dyDescent="0.3">
      <c r="A451" s="204" t="s">
        <v>180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33"/>
      <c r="BL451" s="433"/>
      <c r="BM451" s="433"/>
      <c r="BN451" s="433"/>
    </row>
    <row r="452" spans="1:66" s="29" customFormat="1" hidden="1" outlineLevel="2" x14ac:dyDescent="0.3">
      <c r="A452" s="204" t="s">
        <v>181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33"/>
      <c r="BL452" s="433"/>
      <c r="BM452" s="433"/>
      <c r="BN452" s="433"/>
    </row>
    <row r="453" spans="1:66" s="29" customFormat="1" hidden="1" outlineLevel="2" x14ac:dyDescent="0.3">
      <c r="A453" s="204" t="s">
        <v>182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33"/>
      <c r="BL453" s="433"/>
      <c r="BM453" s="433"/>
      <c r="BN453" s="433"/>
    </row>
    <row r="454" spans="1:66" s="29" customFormat="1" hidden="1" outlineLevel="2" x14ac:dyDescent="0.3">
      <c r="A454" s="204" t="s">
        <v>183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33"/>
      <c r="BL454" s="433"/>
      <c r="BM454" s="433"/>
      <c r="BN454" s="433"/>
    </row>
    <row r="455" spans="1:66" s="29" customFormat="1" hidden="1" outlineLevel="2" x14ac:dyDescent="0.3">
      <c r="A455" s="204" t="s">
        <v>184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33"/>
      <c r="BL455" s="433"/>
      <c r="BM455" s="433"/>
      <c r="BN455" s="433"/>
    </row>
    <row r="456" spans="1:66" s="29" customFormat="1" hidden="1" outlineLevel="2" x14ac:dyDescent="0.3">
      <c r="A456" s="204" t="s">
        <v>185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33"/>
      <c r="BL456" s="433"/>
      <c r="BM456" s="433"/>
      <c r="BN456" s="433"/>
    </row>
    <row r="457" spans="1:66" s="29" customFormat="1" hidden="1" outlineLevel="2" x14ac:dyDescent="0.3">
      <c r="A457" s="204" t="s">
        <v>186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33"/>
      <c r="BL457" s="433"/>
      <c r="BM457" s="433"/>
      <c r="BN457" s="433"/>
    </row>
    <row r="458" spans="1:66" s="29" customFormat="1" hidden="1" outlineLevel="2" x14ac:dyDescent="0.3">
      <c r="A458" s="204" t="s">
        <v>187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33"/>
      <c r="BL458" s="433"/>
      <c r="BM458" s="433"/>
      <c r="BN458" s="433"/>
    </row>
    <row r="459" spans="1:66" s="29" customFormat="1" hidden="1" outlineLevel="2" x14ac:dyDescent="0.3">
      <c r="A459" s="204" t="s">
        <v>188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33"/>
      <c r="BL459" s="433"/>
      <c r="BM459" s="433"/>
      <c r="BN459" s="433"/>
    </row>
    <row r="460" spans="1:66" s="29" customFormat="1" hidden="1" outlineLevel="2" x14ac:dyDescent="0.3">
      <c r="A460" s="204" t="s">
        <v>189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33"/>
      <c r="BL460" s="433"/>
      <c r="BM460" s="433"/>
      <c r="BN460" s="433"/>
    </row>
    <row r="461" spans="1:66" s="29" customFormat="1" hidden="1" outlineLevel="2" x14ac:dyDescent="0.3">
      <c r="A461" s="204" t="s">
        <v>190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33"/>
      <c r="BL461" s="433"/>
      <c r="BM461" s="433"/>
      <c r="BN461" s="433"/>
    </row>
    <row r="462" spans="1:66" s="29" customFormat="1" hidden="1" outlineLevel="2" x14ac:dyDescent="0.3">
      <c r="A462" s="204" t="s">
        <v>191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33"/>
      <c r="BL462" s="433"/>
      <c r="BM462" s="433"/>
      <c r="BN462" s="433"/>
    </row>
    <row r="463" spans="1:66" s="29" customFormat="1" hidden="1" outlineLevel="2" x14ac:dyDescent="0.3">
      <c r="A463" s="204" t="s">
        <v>192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33"/>
      <c r="BL463" s="433"/>
      <c r="BM463" s="433"/>
      <c r="BN463" s="433"/>
    </row>
    <row r="464" spans="1:66" s="29" customFormat="1" hidden="1" outlineLevel="2" x14ac:dyDescent="0.3">
      <c r="A464" s="204" t="s">
        <v>193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33"/>
      <c r="BL464" s="433"/>
      <c r="BM464" s="433"/>
      <c r="BN464" s="433"/>
    </row>
    <row r="465" spans="1:66" s="29" customFormat="1" hidden="1" outlineLevel="2" x14ac:dyDescent="0.3">
      <c r="A465" s="204" t="s">
        <v>194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33"/>
      <c r="BL465" s="433"/>
      <c r="BM465" s="433"/>
      <c r="BN465" s="433"/>
    </row>
    <row r="466" spans="1:66" s="29" customFormat="1" hidden="1" outlineLevel="2" x14ac:dyDescent="0.3">
      <c r="A466" s="204" t="s">
        <v>195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33"/>
      <c r="BL466" s="433"/>
      <c r="BM466" s="433"/>
      <c r="BN466" s="433"/>
    </row>
    <row r="467" spans="1:66" s="29" customFormat="1" hidden="1" outlineLevel="2" x14ac:dyDescent="0.3">
      <c r="A467" s="204" t="s">
        <v>196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33"/>
      <c r="BL467" s="433"/>
      <c r="BM467" s="433"/>
      <c r="BN467" s="433"/>
    </row>
    <row r="468" spans="1:66" s="29" customFormat="1" hidden="1" outlineLevel="2" x14ac:dyDescent="0.3">
      <c r="A468" s="204" t="s">
        <v>197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33"/>
      <c r="BL468" s="433"/>
      <c r="BM468" s="433"/>
      <c r="BN468" s="433"/>
    </row>
    <row r="469" spans="1:66" s="29" customFormat="1" hidden="1" outlineLevel="2" x14ac:dyDescent="0.3">
      <c r="A469" s="204" t="s">
        <v>198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33"/>
      <c r="BL469" s="433"/>
      <c r="BM469" s="433"/>
      <c r="BN469" s="433"/>
    </row>
    <row r="470" spans="1:66" s="29" customFormat="1" hidden="1" outlineLevel="2" x14ac:dyDescent="0.3">
      <c r="A470" s="204" t="s">
        <v>199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33"/>
      <c r="BL470" s="433"/>
      <c r="BM470" s="433"/>
      <c r="BN470" s="433"/>
    </row>
    <row r="471" spans="1:66" s="29" customFormat="1" hidden="1" outlineLevel="2" x14ac:dyDescent="0.3">
      <c r="A471" s="204" t="s">
        <v>200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33"/>
      <c r="BL471" s="433"/>
      <c r="BM471" s="433"/>
      <c r="BN471" s="433"/>
    </row>
    <row r="472" spans="1:66" s="29" customFormat="1" hidden="1" outlineLevel="2" x14ac:dyDescent="0.3">
      <c r="A472" s="204" t="s">
        <v>201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33"/>
      <c r="BL472" s="433"/>
      <c r="BM472" s="433"/>
      <c r="BN472" s="433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33"/>
      <c r="BL473" s="433"/>
      <c r="BM473" s="433"/>
      <c r="BN473" s="433"/>
    </row>
    <row r="474" spans="1:66" s="29" customFormat="1" hidden="1" outlineLevel="2" x14ac:dyDescent="0.3">
      <c r="A474" s="200" t="s">
        <v>427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33"/>
      <c r="BL474" s="433"/>
      <c r="BM474" s="433"/>
      <c r="BN474" s="433"/>
    </row>
    <row r="475" spans="1:66" s="29" customFormat="1" hidden="1" outlineLevel="2" x14ac:dyDescent="0.3">
      <c r="A475" s="200" t="s">
        <v>130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33"/>
      <c r="BL475" s="433"/>
      <c r="BM475" s="433"/>
      <c r="BN475" s="433"/>
    </row>
    <row r="476" spans="1:66" s="29" customFormat="1" hidden="1" outlineLevel="2" x14ac:dyDescent="0.3">
      <c r="A476" s="204" t="s">
        <v>131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33"/>
      <c r="BL476" s="433"/>
      <c r="BM476" s="433"/>
      <c r="BN476" s="433"/>
    </row>
    <row r="477" spans="1:66" s="29" customFormat="1" hidden="1" outlineLevel="2" x14ac:dyDescent="0.3">
      <c r="A477" s="204" t="s">
        <v>132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33"/>
      <c r="BL477" s="433"/>
      <c r="BM477" s="433"/>
      <c r="BN477" s="433"/>
    </row>
    <row r="478" spans="1:66" s="29" customFormat="1" hidden="1" outlineLevel="2" x14ac:dyDescent="0.3">
      <c r="A478" s="204" t="s">
        <v>133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33"/>
      <c r="BL478" s="433"/>
      <c r="BM478" s="433"/>
      <c r="BN478" s="433"/>
    </row>
    <row r="479" spans="1:66" s="29" customFormat="1" hidden="1" outlineLevel="2" x14ac:dyDescent="0.3">
      <c r="A479" s="204" t="s">
        <v>134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33"/>
      <c r="BL479" s="433"/>
      <c r="BM479" s="433"/>
      <c r="BN479" s="433"/>
    </row>
    <row r="480" spans="1:66" s="29" customFormat="1" hidden="1" outlineLevel="2" x14ac:dyDescent="0.3">
      <c r="A480" s="204" t="s">
        <v>135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33"/>
      <c r="BL480" s="433"/>
      <c r="BM480" s="433"/>
      <c r="BN480" s="433"/>
    </row>
    <row r="481" spans="1:66" s="29" customFormat="1" hidden="1" outlineLevel="2" x14ac:dyDescent="0.3">
      <c r="A481" s="204" t="s">
        <v>136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33"/>
      <c r="BL481" s="433"/>
      <c r="BM481" s="433"/>
      <c r="BN481" s="433"/>
    </row>
    <row r="482" spans="1:66" s="29" customFormat="1" hidden="1" outlineLevel="2" x14ac:dyDescent="0.3">
      <c r="A482" s="204" t="s">
        <v>137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33"/>
      <c r="BL482" s="433"/>
      <c r="BM482" s="433"/>
      <c r="BN482" s="433"/>
    </row>
    <row r="483" spans="1:66" s="29" customFormat="1" hidden="1" outlineLevel="2" x14ac:dyDescent="0.3">
      <c r="A483" s="204" t="s">
        <v>138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33"/>
      <c r="BL483" s="433"/>
      <c r="BM483" s="433"/>
      <c r="BN483" s="433"/>
    </row>
    <row r="484" spans="1:66" s="29" customFormat="1" hidden="1" outlineLevel="2" x14ac:dyDescent="0.3">
      <c r="A484" s="204" t="s">
        <v>139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33"/>
      <c r="BL484" s="433"/>
      <c r="BM484" s="433"/>
      <c r="BN484" s="433"/>
    </row>
    <row r="485" spans="1:66" s="29" customFormat="1" hidden="1" outlineLevel="2" x14ac:dyDescent="0.3">
      <c r="A485" s="204" t="s">
        <v>140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33"/>
      <c r="BL485" s="433"/>
      <c r="BM485" s="433"/>
      <c r="BN485" s="433"/>
    </row>
    <row r="486" spans="1:66" s="29" customFormat="1" hidden="1" outlineLevel="2" x14ac:dyDescent="0.3">
      <c r="A486" s="204" t="s">
        <v>141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33"/>
      <c r="BL486" s="433"/>
      <c r="BM486" s="433"/>
      <c r="BN486" s="433"/>
    </row>
    <row r="487" spans="1:66" s="29" customFormat="1" hidden="1" outlineLevel="2" x14ac:dyDescent="0.3">
      <c r="A487" s="204" t="s">
        <v>142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33"/>
      <c r="BL487" s="433"/>
      <c r="BM487" s="433"/>
      <c r="BN487" s="433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33"/>
      <c r="BL488" s="433"/>
      <c r="BM488" s="433"/>
      <c r="BN488" s="433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33"/>
      <c r="BL489" s="433"/>
      <c r="BM489" s="433"/>
      <c r="BN489" s="433"/>
    </row>
    <row r="490" spans="1:66" s="29" customFormat="1" hidden="1" outlineLevel="2" x14ac:dyDescent="0.3">
      <c r="A490" s="200" t="s">
        <v>428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33"/>
      <c r="BL490" s="433"/>
      <c r="BM490" s="433"/>
      <c r="BN490" s="433"/>
    </row>
    <row r="491" spans="1:66" s="29" customFormat="1" hidden="1" outlineLevel="2" x14ac:dyDescent="0.3">
      <c r="A491" s="22" t="s">
        <v>144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33"/>
      <c r="BL491" s="433"/>
      <c r="BM491" s="433"/>
      <c r="BN491" s="433"/>
    </row>
    <row r="492" spans="1:66" s="29" customFormat="1" hidden="1" outlineLevel="2" x14ac:dyDescent="0.3">
      <c r="A492" s="22" t="s">
        <v>146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33"/>
      <c r="BL492" s="433"/>
      <c r="BM492" s="433"/>
      <c r="BN492" s="433"/>
    </row>
    <row r="493" spans="1:66" s="29" customFormat="1" hidden="1" outlineLevel="2" x14ac:dyDescent="0.3">
      <c r="A493" s="22" t="s">
        <v>147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33"/>
      <c r="BL493" s="433"/>
      <c r="BM493" s="433"/>
      <c r="BN493" s="433"/>
    </row>
    <row r="494" spans="1:66" s="29" customFormat="1" hidden="1" outlineLevel="2" x14ac:dyDescent="0.3">
      <c r="A494" s="22" t="s">
        <v>148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33"/>
      <c r="BL494" s="433"/>
      <c r="BM494" s="433"/>
      <c r="BN494" s="433"/>
    </row>
    <row r="495" spans="1:66" s="29" customFormat="1" hidden="1" outlineLevel="2" x14ac:dyDescent="0.3">
      <c r="A495" s="22" t="s">
        <v>149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33"/>
      <c r="BL495" s="433"/>
      <c r="BM495" s="433"/>
      <c r="BN495" s="433"/>
    </row>
    <row r="496" spans="1:66" s="29" customFormat="1" hidden="1" outlineLevel="2" x14ac:dyDescent="0.3">
      <c r="A496" s="22" t="s">
        <v>150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33"/>
      <c r="BL496" s="433"/>
      <c r="BM496" s="433"/>
      <c r="BN496" s="433"/>
    </row>
    <row r="497" spans="1:66" s="29" customFormat="1" hidden="1" outlineLevel="2" x14ac:dyDescent="0.3">
      <c r="A497" s="22" t="s">
        <v>151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33"/>
      <c r="BL497" s="433"/>
      <c r="BM497" s="433"/>
      <c r="BN497" s="433"/>
    </row>
    <row r="498" spans="1:66" s="29" customFormat="1" hidden="1" outlineLevel="2" x14ac:dyDescent="0.3">
      <c r="A498" s="22" t="s">
        <v>152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33"/>
      <c r="BL498" s="433"/>
      <c r="BM498" s="433"/>
      <c r="BN498" s="433"/>
    </row>
    <row r="499" spans="1:66" s="29" customFormat="1" hidden="1" outlineLevel="2" x14ac:dyDescent="0.3">
      <c r="A499" s="22" t="s">
        <v>153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33"/>
      <c r="BL499" s="433"/>
      <c r="BM499" s="433"/>
      <c r="BN499" s="433"/>
    </row>
    <row r="500" spans="1:66" s="29" customFormat="1" hidden="1" outlineLevel="2" x14ac:dyDescent="0.3">
      <c r="A500" s="22" t="s">
        <v>154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33"/>
      <c r="BL500" s="433"/>
      <c r="BM500" s="433"/>
      <c r="BN500" s="433"/>
    </row>
    <row r="501" spans="1:66" s="29" customFormat="1" hidden="1" outlineLevel="2" x14ac:dyDescent="0.3">
      <c r="A501" s="22" t="s">
        <v>155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33"/>
      <c r="BL501" s="433"/>
      <c r="BM501" s="433"/>
      <c r="BN501" s="433"/>
    </row>
    <row r="502" spans="1:66" s="29" customFormat="1" hidden="1" outlineLevel="2" x14ac:dyDescent="0.3">
      <c r="A502" s="22" t="s">
        <v>156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33"/>
      <c r="BL502" s="433"/>
      <c r="BM502" s="433"/>
      <c r="BN502" s="433"/>
    </row>
    <row r="503" spans="1:66" s="29" customFormat="1" hidden="1" outlineLevel="2" x14ac:dyDescent="0.3">
      <c r="A503" s="22" t="s">
        <v>157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33"/>
      <c r="BL503" s="433"/>
      <c r="BM503" s="433"/>
      <c r="BN503" s="433"/>
    </row>
    <row r="504" spans="1:66" s="29" customFormat="1" hidden="1" outlineLevel="2" x14ac:dyDescent="0.3">
      <c r="A504" s="22" t="s">
        <v>158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33"/>
      <c r="BL504" s="433"/>
      <c r="BM504" s="433"/>
      <c r="BN504" s="433"/>
    </row>
    <row r="505" spans="1:66" s="29" customFormat="1" hidden="1" outlineLevel="2" x14ac:dyDescent="0.3">
      <c r="A505" s="22" t="s">
        <v>159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33"/>
      <c r="BL505" s="433"/>
      <c r="BM505" s="433"/>
      <c r="BN505" s="433"/>
    </row>
    <row r="506" spans="1:66" s="29" customFormat="1" hidden="1" outlineLevel="2" x14ac:dyDescent="0.3">
      <c r="A506" s="22" t="s">
        <v>160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33"/>
      <c r="BL506" s="433"/>
      <c r="BM506" s="433"/>
      <c r="BN506" s="433"/>
    </row>
    <row r="507" spans="1:66" s="29" customFormat="1" hidden="1" outlineLevel="2" x14ac:dyDescent="0.3">
      <c r="A507" s="22" t="s">
        <v>161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33"/>
      <c r="BL507" s="433"/>
      <c r="BM507" s="433"/>
      <c r="BN507" s="433"/>
    </row>
    <row r="508" spans="1:66" s="29" customFormat="1" ht="15.75" hidden="1" customHeight="1" outlineLevel="2" x14ac:dyDescent="0.3">
      <c r="A508" s="22" t="s">
        <v>162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33"/>
      <c r="BL508" s="433"/>
      <c r="BM508" s="433"/>
      <c r="BN508" s="433"/>
    </row>
    <row r="509" spans="1:66" s="29" customFormat="1" hidden="1" outlineLevel="2" x14ac:dyDescent="0.3">
      <c r="A509" s="22" t="s">
        <v>163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33"/>
      <c r="BL509" s="433"/>
      <c r="BM509" s="433"/>
      <c r="BN509" s="433"/>
    </row>
    <row r="510" spans="1:66" s="29" customFormat="1" hidden="1" outlineLevel="2" x14ac:dyDescent="0.3">
      <c r="A510" s="22" t="s">
        <v>164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33"/>
      <c r="BL510" s="433"/>
      <c r="BM510" s="433"/>
      <c r="BN510" s="433"/>
    </row>
    <row r="511" spans="1:66" s="29" customFormat="1" hidden="1" outlineLevel="2" x14ac:dyDescent="0.3">
      <c r="A511" s="22" t="s">
        <v>165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33"/>
      <c r="BL511" s="433"/>
      <c r="BM511" s="433"/>
      <c r="BN511" s="433"/>
    </row>
    <row r="512" spans="1:66" s="29" customFormat="1" hidden="1" outlineLevel="2" x14ac:dyDescent="0.3">
      <c r="A512" s="22" t="s">
        <v>166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33"/>
      <c r="BL512" s="433"/>
      <c r="BM512" s="433"/>
      <c r="BN512" s="433"/>
    </row>
    <row r="513" spans="1:66" s="29" customFormat="1" hidden="1" outlineLevel="2" x14ac:dyDescent="0.3">
      <c r="A513" s="22" t="s">
        <v>167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33"/>
      <c r="BL513" s="433"/>
      <c r="BM513" s="433"/>
      <c r="BN513" s="433"/>
    </row>
    <row r="514" spans="1:66" s="29" customFormat="1" hidden="1" outlineLevel="2" x14ac:dyDescent="0.3">
      <c r="A514" s="22" t="s">
        <v>168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33"/>
      <c r="BL514" s="433"/>
      <c r="BM514" s="433"/>
      <c r="BN514" s="433"/>
    </row>
    <row r="515" spans="1:66" s="29" customFormat="1" hidden="1" outlineLevel="2" x14ac:dyDescent="0.3">
      <c r="A515" s="22" t="s">
        <v>169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33"/>
      <c r="BL515" s="433"/>
      <c r="BM515" s="433"/>
      <c r="BN515" s="433"/>
    </row>
    <row r="516" spans="1:66" s="29" customFormat="1" hidden="1" outlineLevel="2" x14ac:dyDescent="0.3">
      <c r="A516" s="22" t="s">
        <v>170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33"/>
      <c r="BL516" s="433"/>
      <c r="BM516" s="433"/>
      <c r="BN516" s="433"/>
    </row>
    <row r="517" spans="1:66" s="29" customFormat="1" hidden="1" outlineLevel="2" x14ac:dyDescent="0.3">
      <c r="A517" s="22" t="s">
        <v>171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33"/>
      <c r="BL517" s="433"/>
      <c r="BM517" s="433"/>
      <c r="BN517" s="433"/>
    </row>
    <row r="518" spans="1:66" s="29" customFormat="1" hidden="1" outlineLevel="2" x14ac:dyDescent="0.3">
      <c r="A518" s="22" t="s">
        <v>172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33"/>
      <c r="BL518" s="433"/>
      <c r="BM518" s="433"/>
      <c r="BN518" s="433"/>
    </row>
    <row r="519" spans="1:66" s="29" customFormat="1" hidden="1" outlineLevel="2" x14ac:dyDescent="0.3">
      <c r="A519" s="22" t="s">
        <v>173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33"/>
      <c r="BL519" s="433"/>
      <c r="BM519" s="433"/>
      <c r="BN519" s="433"/>
    </row>
    <row r="520" spans="1:66" s="29" customFormat="1" hidden="1" outlineLevel="2" x14ac:dyDescent="0.3">
      <c r="A520" s="22" t="s">
        <v>174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33"/>
      <c r="BL520" s="433"/>
      <c r="BM520" s="433"/>
      <c r="BN520" s="433"/>
    </row>
    <row r="521" spans="1:66" s="29" customFormat="1" ht="14.25" hidden="1" customHeight="1" outlineLevel="2" x14ac:dyDescent="0.3">
      <c r="A521" s="22" t="s">
        <v>175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33"/>
      <c r="BL521" s="433"/>
      <c r="BM521" s="433"/>
      <c r="BN521" s="433"/>
    </row>
    <row r="522" spans="1:66" s="29" customFormat="1" hidden="1" outlineLevel="2" x14ac:dyDescent="0.3">
      <c r="A522" s="22" t="s">
        <v>176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33"/>
      <c r="BL522" s="433"/>
      <c r="BM522" s="433"/>
      <c r="BN522" s="433"/>
    </row>
    <row r="523" spans="1:66" s="29" customFormat="1" hidden="1" outlineLevel="2" x14ac:dyDescent="0.3">
      <c r="A523" s="22" t="s">
        <v>177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33"/>
      <c r="BL523" s="433"/>
      <c r="BM523" s="433"/>
      <c r="BN523" s="433"/>
    </row>
    <row r="524" spans="1:66" s="29" customFormat="1" hidden="1" outlineLevel="2" x14ac:dyDescent="0.3">
      <c r="A524" s="22" t="s">
        <v>178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33"/>
      <c r="BL524" s="433"/>
      <c r="BM524" s="433"/>
      <c r="BN524" s="433"/>
    </row>
    <row r="525" spans="1:66" s="29" customFormat="1" hidden="1" outlineLevel="2" x14ac:dyDescent="0.3">
      <c r="A525" s="22" t="s">
        <v>179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33"/>
      <c r="BL525" s="433"/>
      <c r="BM525" s="433"/>
      <c r="BN525" s="433"/>
    </row>
    <row r="526" spans="1:66" s="29" customFormat="1" hidden="1" outlineLevel="2" x14ac:dyDescent="0.3">
      <c r="A526" s="22" t="s">
        <v>180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33"/>
      <c r="BL526" s="433"/>
      <c r="BM526" s="433"/>
      <c r="BN526" s="433"/>
    </row>
    <row r="527" spans="1:66" s="29" customFormat="1" hidden="1" outlineLevel="2" x14ac:dyDescent="0.3">
      <c r="A527" s="22" t="s">
        <v>181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33"/>
      <c r="BL527" s="433"/>
      <c r="BM527" s="433"/>
      <c r="BN527" s="433"/>
    </row>
    <row r="528" spans="1:66" s="29" customFormat="1" hidden="1" outlineLevel="2" x14ac:dyDescent="0.3">
      <c r="A528" s="22" t="s">
        <v>182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33"/>
      <c r="BL528" s="433"/>
      <c r="BM528" s="433"/>
      <c r="BN528" s="433"/>
    </row>
    <row r="529" spans="1:66" s="29" customFormat="1" hidden="1" outlineLevel="2" x14ac:dyDescent="0.3">
      <c r="A529" s="22" t="s">
        <v>183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33"/>
      <c r="BL529" s="433"/>
      <c r="BM529" s="433"/>
      <c r="BN529" s="433"/>
    </row>
    <row r="530" spans="1:66" s="29" customFormat="1" hidden="1" outlineLevel="2" x14ac:dyDescent="0.3">
      <c r="A530" s="22" t="s">
        <v>184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33"/>
      <c r="BL530" s="433"/>
      <c r="BM530" s="433"/>
      <c r="BN530" s="433"/>
    </row>
    <row r="531" spans="1:66" s="29" customFormat="1" hidden="1" outlineLevel="2" x14ac:dyDescent="0.3">
      <c r="A531" s="22" t="s">
        <v>185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33"/>
      <c r="BL531" s="433"/>
      <c r="BM531" s="433"/>
      <c r="BN531" s="433"/>
    </row>
    <row r="532" spans="1:66" s="29" customFormat="1" hidden="1" outlineLevel="2" x14ac:dyDescent="0.3">
      <c r="A532" s="22" t="s">
        <v>186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33"/>
      <c r="BL532" s="433"/>
      <c r="BM532" s="433"/>
      <c r="BN532" s="433"/>
    </row>
    <row r="533" spans="1:66" s="29" customFormat="1" hidden="1" outlineLevel="2" x14ac:dyDescent="0.3">
      <c r="A533" s="22" t="s">
        <v>187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33"/>
      <c r="BL533" s="433"/>
      <c r="BM533" s="433"/>
      <c r="BN533" s="433"/>
    </row>
    <row r="534" spans="1:66" s="29" customFormat="1" hidden="1" outlineLevel="2" x14ac:dyDescent="0.3">
      <c r="A534" s="22" t="s">
        <v>188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33"/>
      <c r="BL534" s="433"/>
      <c r="BM534" s="433"/>
      <c r="BN534" s="433"/>
    </row>
    <row r="535" spans="1:66" s="29" customFormat="1" hidden="1" outlineLevel="2" x14ac:dyDescent="0.3">
      <c r="A535" s="22" t="s">
        <v>189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33"/>
      <c r="BL535" s="433"/>
      <c r="BM535" s="433"/>
      <c r="BN535" s="433"/>
    </row>
    <row r="536" spans="1:66" s="29" customFormat="1" hidden="1" outlineLevel="2" x14ac:dyDescent="0.3">
      <c r="A536" s="22" t="s">
        <v>190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33"/>
      <c r="BL536" s="433"/>
      <c r="BM536" s="433"/>
      <c r="BN536" s="433"/>
    </row>
    <row r="537" spans="1:66" s="29" customFormat="1" hidden="1" outlineLevel="2" x14ac:dyDescent="0.3">
      <c r="A537" s="22" t="s">
        <v>191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33"/>
      <c r="BL537" s="433"/>
      <c r="BM537" s="433"/>
      <c r="BN537" s="433"/>
    </row>
    <row r="538" spans="1:66" s="29" customFormat="1" hidden="1" outlineLevel="2" x14ac:dyDescent="0.3">
      <c r="A538" s="22" t="s">
        <v>192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33"/>
      <c r="BL538" s="433"/>
      <c r="BM538" s="433"/>
      <c r="BN538" s="433"/>
    </row>
    <row r="539" spans="1:66" s="29" customFormat="1" hidden="1" outlineLevel="2" x14ac:dyDescent="0.3">
      <c r="A539" s="22" t="s">
        <v>193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33"/>
      <c r="BL539" s="433"/>
      <c r="BM539" s="433"/>
      <c r="BN539" s="433"/>
    </row>
    <row r="540" spans="1:66" s="29" customFormat="1" hidden="1" outlineLevel="2" x14ac:dyDescent="0.3">
      <c r="A540" s="22" t="s">
        <v>194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33"/>
      <c r="BL540" s="433"/>
      <c r="BM540" s="433"/>
      <c r="BN540" s="433"/>
    </row>
    <row r="541" spans="1:66" s="29" customFormat="1" hidden="1" outlineLevel="2" x14ac:dyDescent="0.3">
      <c r="A541" s="22" t="s">
        <v>195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33"/>
      <c r="BL541" s="433"/>
      <c r="BM541" s="433"/>
      <c r="BN541" s="433"/>
    </row>
    <row r="542" spans="1:66" s="29" customFormat="1" hidden="1" outlineLevel="2" x14ac:dyDescent="0.3">
      <c r="A542" s="22" t="s">
        <v>196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33"/>
      <c r="BL542" s="433"/>
      <c r="BM542" s="433"/>
      <c r="BN542" s="433"/>
    </row>
    <row r="543" spans="1:66" s="29" customFormat="1" hidden="1" outlineLevel="2" x14ac:dyDescent="0.3">
      <c r="A543" s="22" t="s">
        <v>197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33"/>
      <c r="BL543" s="433"/>
      <c r="BM543" s="433"/>
      <c r="BN543" s="433"/>
    </row>
    <row r="544" spans="1:66" s="29" customFormat="1" hidden="1" outlineLevel="2" x14ac:dyDescent="0.3">
      <c r="A544" s="22" t="s">
        <v>198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33"/>
      <c r="BL544" s="433"/>
      <c r="BM544" s="433"/>
      <c r="BN544" s="433"/>
    </row>
    <row r="545" spans="1:66" s="29" customFormat="1" hidden="1" outlineLevel="2" x14ac:dyDescent="0.3">
      <c r="A545" s="22" t="s">
        <v>199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33"/>
      <c r="BL545" s="433"/>
      <c r="BM545" s="433"/>
      <c r="BN545" s="433"/>
    </row>
    <row r="546" spans="1:66" s="29" customFormat="1" hidden="1" outlineLevel="2" x14ac:dyDescent="0.3">
      <c r="A546" s="22" t="s">
        <v>200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33"/>
      <c r="BL546" s="433"/>
      <c r="BM546" s="433"/>
      <c r="BN546" s="433"/>
    </row>
    <row r="547" spans="1:66" s="29" customFormat="1" hidden="1" outlineLevel="2" x14ac:dyDescent="0.3">
      <c r="A547" s="22" t="s">
        <v>201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33"/>
      <c r="BL547" s="433"/>
      <c r="BM547" s="433"/>
      <c r="BN547" s="433"/>
    </row>
    <row r="548" spans="1:66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33"/>
      <c r="BL548" s="433"/>
      <c r="BM548" s="433"/>
      <c r="BN548" s="433"/>
    </row>
    <row r="549" spans="1:66" s="29" customFormat="1" hidden="1" outlineLevel="1" x14ac:dyDescent="0.3">
      <c r="A549" s="211" t="s">
        <v>206</v>
      </c>
      <c r="B549" s="23"/>
      <c r="C549" s="3"/>
      <c r="D549" s="212" t="s">
        <v>343</v>
      </c>
      <c r="E549" s="212" t="s">
        <v>429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33"/>
      <c r="BL549" s="433"/>
      <c r="BM549" s="433"/>
      <c r="BN549" s="433"/>
    </row>
    <row r="550" spans="1:66" s="29" customFormat="1" hidden="1" outlineLevel="2" x14ac:dyDescent="0.3">
      <c r="A550" s="22" t="s">
        <v>430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33"/>
      <c r="BL550" s="433"/>
      <c r="BM550" s="433"/>
      <c r="BN550" s="433"/>
    </row>
    <row r="551" spans="1:66" s="29" customFormat="1" hidden="1" outlineLevel="2" x14ac:dyDescent="0.3">
      <c r="A551" s="22" t="s">
        <v>431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33"/>
      <c r="BL551" s="433"/>
      <c r="BM551" s="433"/>
      <c r="BN551" s="433"/>
    </row>
    <row r="552" spans="1:66" s="29" customFormat="1" hidden="1" outlineLevel="2" x14ac:dyDescent="0.3">
      <c r="A552" s="22" t="s">
        <v>432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33"/>
      <c r="BL552" s="433"/>
      <c r="BM552" s="433"/>
      <c r="BN552" s="433"/>
    </row>
    <row r="553" spans="1:66" s="29" customFormat="1" hidden="1" outlineLevel="2" x14ac:dyDescent="0.3">
      <c r="A553" s="22" t="s">
        <v>433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33"/>
      <c r="BL553" s="433"/>
      <c r="BM553" s="433"/>
      <c r="BN553" s="433"/>
    </row>
    <row r="554" spans="1:66" s="29" customFormat="1" hidden="1" outlineLevel="2" x14ac:dyDescent="0.3">
      <c r="A554" s="22" t="s">
        <v>434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33"/>
      <c r="BL554" s="433"/>
      <c r="BM554" s="433"/>
      <c r="BN554" s="433"/>
    </row>
    <row r="555" spans="1:66" s="29" customFormat="1" hidden="1" outlineLevel="2" x14ac:dyDescent="0.3">
      <c r="A555" s="22" t="s">
        <v>435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33"/>
      <c r="BL555" s="433"/>
      <c r="BM555" s="433"/>
      <c r="BN555" s="433"/>
    </row>
    <row r="556" spans="1:66" s="29" customFormat="1" hidden="1" outlineLevel="2" x14ac:dyDescent="0.3">
      <c r="A556" s="22" t="s">
        <v>436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33"/>
      <c r="BL556" s="433"/>
      <c r="BM556" s="433"/>
      <c r="BN556" s="433"/>
    </row>
    <row r="557" spans="1:66" s="29" customFormat="1" hidden="1" outlineLevel="2" x14ac:dyDescent="0.3">
      <c r="A557" s="22" t="s">
        <v>437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33"/>
      <c r="BL557" s="433"/>
      <c r="BM557" s="433"/>
      <c r="BN557" s="433"/>
    </row>
    <row r="558" spans="1:66" s="29" customFormat="1" hidden="1" outlineLevel="2" x14ac:dyDescent="0.3">
      <c r="A558" s="22" t="s">
        <v>438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33"/>
      <c r="BL558" s="433"/>
      <c r="BM558" s="433"/>
      <c r="BN558" s="433"/>
    </row>
    <row r="559" spans="1:66" s="29" customFormat="1" hidden="1" outlineLevel="2" x14ac:dyDescent="0.3">
      <c r="A559" s="22" t="s">
        <v>439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33"/>
      <c r="BL559" s="433"/>
      <c r="BM559" s="433"/>
      <c r="BN559" s="433"/>
    </row>
    <row r="560" spans="1:66" s="29" customFormat="1" hidden="1" outlineLevel="2" x14ac:dyDescent="0.3">
      <c r="A560" s="22" t="s">
        <v>440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33"/>
      <c r="BL560" s="433"/>
      <c r="BM560" s="433"/>
      <c r="BN560" s="433"/>
    </row>
    <row r="561" spans="1:66" s="29" customFormat="1" hidden="1" outlineLevel="2" x14ac:dyDescent="0.3">
      <c r="A561" s="22" t="s">
        <v>367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33"/>
      <c r="BL561" s="433"/>
      <c r="BM561" s="433"/>
      <c r="BN561" s="433"/>
    </row>
    <row r="562" spans="1:66" s="29" customFormat="1" hidden="1" outlineLevel="2" x14ac:dyDescent="0.3">
      <c r="A562" s="22" t="s">
        <v>441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33"/>
      <c r="BL562" s="433"/>
      <c r="BM562" s="433"/>
      <c r="BN562" s="433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33"/>
      <c r="BL563" s="433"/>
      <c r="BM563" s="433"/>
      <c r="BN563" s="433"/>
    </row>
    <row r="564" spans="1:66" s="29" customFormat="1" hidden="1" outlineLevel="1" x14ac:dyDescent="0.3">
      <c r="A564" s="163"/>
      <c r="B564" s="23"/>
      <c r="C564" s="3"/>
      <c r="D564" s="110" t="s">
        <v>442</v>
      </c>
      <c r="E564" s="110" t="s">
        <v>403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33"/>
      <c r="BL564" s="433"/>
      <c r="BM564" s="433"/>
      <c r="BN564" s="433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33"/>
      <c r="BL565" s="433"/>
      <c r="BM565" s="433"/>
      <c r="BN565" s="433"/>
    </row>
    <row r="566" spans="1:66" s="29" customFormat="1" hidden="1" outlineLevel="1" x14ac:dyDescent="0.3">
      <c r="A566" s="165" t="s">
        <v>443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33"/>
      <c r="BL566" s="433"/>
      <c r="BM566" s="433"/>
      <c r="BN566" s="433"/>
    </row>
    <row r="567" spans="1:66" s="29" customFormat="1" hidden="1" outlineLevel="2" x14ac:dyDescent="0.3">
      <c r="A567" s="22" t="s">
        <v>444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33"/>
      <c r="BL567" s="433"/>
      <c r="BM567" s="433"/>
      <c r="BN567" s="433"/>
    </row>
    <row r="568" spans="1:66" s="29" customFormat="1" hidden="1" outlineLevel="2" x14ac:dyDescent="0.3">
      <c r="A568" s="22" t="s">
        <v>445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33"/>
      <c r="BL568" s="433"/>
      <c r="BM568" s="433"/>
      <c r="BN568" s="433"/>
    </row>
    <row r="569" spans="1:66" s="29" customFormat="1" hidden="1" outlineLevel="2" x14ac:dyDescent="0.3">
      <c r="A569" s="22" t="s">
        <v>446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33"/>
      <c r="BL569" s="433"/>
      <c r="BM569" s="433"/>
      <c r="BN569" s="433"/>
    </row>
    <row r="570" spans="1:66" s="29" customFormat="1" hidden="1" outlineLevel="2" x14ac:dyDescent="0.3">
      <c r="A570" s="22" t="s">
        <v>447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33"/>
      <c r="BL570" s="433"/>
      <c r="BM570" s="433"/>
      <c r="BN570" s="433"/>
    </row>
    <row r="571" spans="1:66" s="29" customFormat="1" hidden="1" outlineLevel="2" x14ac:dyDescent="0.3">
      <c r="A571" s="22" t="s">
        <v>448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33"/>
      <c r="BL571" s="433"/>
      <c r="BM571" s="433"/>
      <c r="BN571" s="433"/>
    </row>
    <row r="572" spans="1:66" s="29" customFormat="1" hidden="1" outlineLevel="2" x14ac:dyDescent="0.3">
      <c r="A572" s="22" t="s">
        <v>449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33"/>
      <c r="BL572" s="433"/>
      <c r="BM572" s="433"/>
      <c r="BN572" s="433"/>
    </row>
    <row r="573" spans="1:66" s="29" customFormat="1" hidden="1" outlineLevel="2" x14ac:dyDescent="0.3">
      <c r="A573" s="22" t="s">
        <v>450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33"/>
      <c r="BL573" s="433"/>
      <c r="BM573" s="433"/>
      <c r="BN573" s="433"/>
    </row>
    <row r="574" spans="1:66" s="29" customFormat="1" hidden="1" outlineLevel="2" x14ac:dyDescent="0.3">
      <c r="A574" s="22" t="s">
        <v>451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33"/>
      <c r="BL574" s="433"/>
      <c r="BM574" s="433"/>
      <c r="BN574" s="433"/>
    </row>
    <row r="575" spans="1:66" s="29" customFormat="1" hidden="1" outlineLevel="2" x14ac:dyDescent="0.3">
      <c r="A575" s="22" t="s">
        <v>452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33"/>
      <c r="BL575" s="433"/>
      <c r="BM575" s="433"/>
      <c r="BN575" s="433"/>
    </row>
    <row r="576" spans="1:66" s="29" customFormat="1" hidden="1" outlineLevel="2" x14ac:dyDescent="0.3">
      <c r="A576" s="22" t="s">
        <v>453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33"/>
      <c r="BL576" s="433"/>
      <c r="BM576" s="433"/>
      <c r="BN576" s="433"/>
    </row>
    <row r="577" spans="1:66" s="29" customFormat="1" hidden="1" outlineLevel="2" x14ac:dyDescent="0.3">
      <c r="A577" s="22" t="s">
        <v>454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33"/>
      <c r="BL577" s="433"/>
      <c r="BM577" s="433"/>
      <c r="BN577" s="433"/>
    </row>
    <row r="578" spans="1:66" s="29" customFormat="1" hidden="1" outlineLevel="2" x14ac:dyDescent="0.3">
      <c r="A578" s="22" t="s">
        <v>455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33"/>
      <c r="BL578" s="433"/>
      <c r="BM578" s="433"/>
      <c r="BN578" s="433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33"/>
      <c r="BL579" s="433"/>
      <c r="BM579" s="433"/>
      <c r="BN579" s="433"/>
    </row>
    <row r="580" spans="1:66" s="29" customFormat="1" hidden="1" outlineLevel="2" x14ac:dyDescent="0.3">
      <c r="A580" s="165" t="s">
        <v>456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33"/>
      <c r="BL580" s="433"/>
      <c r="BM580" s="433"/>
      <c r="BN580" s="433"/>
    </row>
    <row r="581" spans="1:66" s="29" customFormat="1" hidden="1" outlineLevel="2" x14ac:dyDescent="0.3">
      <c r="A581" s="22" t="s">
        <v>457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33"/>
      <c r="BL581" s="433"/>
      <c r="BM581" s="433"/>
      <c r="BN581" s="433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33"/>
      <c r="BL582" s="433"/>
      <c r="BM582" s="433"/>
      <c r="BN582" s="433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33"/>
      <c r="BL583" s="433"/>
      <c r="BM583" s="433"/>
      <c r="BN583" s="433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33"/>
      <c r="BL584" s="433"/>
      <c r="BM584" s="433"/>
      <c r="BN584" s="433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33"/>
      <c r="BL585" s="433"/>
      <c r="BM585" s="433"/>
      <c r="BN585" s="433"/>
    </row>
    <row r="586" spans="1:66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33"/>
      <c r="BL586" s="433"/>
      <c r="BM586" s="433"/>
      <c r="BN586" s="433"/>
    </row>
    <row r="587" spans="1:66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33"/>
      <c r="BL587" s="433"/>
      <c r="BM587" s="433"/>
      <c r="BN587" s="433"/>
    </row>
    <row r="588" spans="1:66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33"/>
      <c r="BL588" s="433"/>
      <c r="BM588" s="433"/>
      <c r="BN588" s="433"/>
    </row>
    <row r="589" spans="1:66" ht="15" customHeight="1" collapsed="1" x14ac:dyDescent="0.3"/>
    <row r="590" spans="1:66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3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Normal="100" workbookViewId="0">
      <selection activeCell="O25" sqref="O25"/>
    </sheetView>
  </sheetViews>
  <sheetFormatPr defaultRowHeight="14.4" outlineLevelCol="1" x14ac:dyDescent="0.3"/>
  <cols>
    <col min="1" max="1" width="1.6640625" customWidth="1"/>
    <col min="2" max="2" width="35.33203125" customWidth="1"/>
    <col min="3" max="3" width="15.77734375" bestFit="1" customWidth="1"/>
    <col min="4" max="5" width="15" bestFit="1" customWidth="1"/>
    <col min="6" max="6" width="15.77734375" bestFit="1" customWidth="1"/>
    <col min="7" max="7" width="15" style="297" bestFit="1" customWidth="1"/>
    <col min="8" max="8" width="15.33203125" customWidth="1"/>
    <col min="9" max="9" width="13.21875" style="297" customWidth="1" outlineLevel="1"/>
    <col min="10" max="15" width="8.5546875" customWidth="1" outlineLevel="1"/>
    <col min="16" max="16" width="4.44140625" style="298" customWidth="1"/>
    <col min="17" max="17" width="34.5546875" style="299" customWidth="1"/>
    <col min="18" max="18" width="15.5546875" bestFit="1" customWidth="1"/>
    <col min="19" max="19" width="15" style="230" bestFit="1" customWidth="1"/>
    <col min="20" max="20" width="16.6640625" bestFit="1" customWidth="1"/>
    <col min="21" max="21" width="15" bestFit="1" customWidth="1"/>
    <col min="22" max="22" width="14" bestFit="1" customWidth="1"/>
  </cols>
  <sheetData>
    <row r="1" spans="1:29" ht="12.6" customHeight="1" x14ac:dyDescent="0.3"/>
    <row r="2" spans="1:29" ht="28.95" customHeight="1" x14ac:dyDescent="0.3">
      <c r="A2" s="300"/>
      <c r="B2" s="343" t="s">
        <v>459</v>
      </c>
      <c r="C2" s="340" t="s">
        <v>460</v>
      </c>
      <c r="D2" s="340" t="s">
        <v>461</v>
      </c>
      <c r="E2" s="340" t="s">
        <v>462</v>
      </c>
      <c r="F2" s="340" t="s">
        <v>463</v>
      </c>
      <c r="G2" s="340" t="s">
        <v>464</v>
      </c>
      <c r="H2" s="340" t="s">
        <v>465</v>
      </c>
      <c r="I2" s="340" t="s">
        <v>466</v>
      </c>
      <c r="J2" s="340" t="s">
        <v>467</v>
      </c>
      <c r="K2" s="340" t="s">
        <v>468</v>
      </c>
      <c r="L2" s="340" t="s">
        <v>469</v>
      </c>
      <c r="M2" s="340" t="s">
        <v>470</v>
      </c>
      <c r="N2" s="340" t="s">
        <v>471</v>
      </c>
      <c r="O2" s="341" t="s">
        <v>472</v>
      </c>
    </row>
    <row r="3" spans="1:29" hidden="1" x14ac:dyDescent="0.3">
      <c r="A3" s="300"/>
      <c r="B3" s="301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323"/>
      <c r="Q3" s="302"/>
    </row>
    <row r="4" spans="1:29" x14ac:dyDescent="0.3">
      <c r="A4" s="300"/>
      <c r="B4" s="303"/>
      <c r="O4" s="324"/>
      <c r="Q4" s="340"/>
      <c r="R4" s="340" t="s">
        <v>461</v>
      </c>
      <c r="S4" s="409" t="s">
        <v>462</v>
      </c>
      <c r="T4" s="340" t="s">
        <v>463</v>
      </c>
      <c r="U4" s="340" t="s">
        <v>464</v>
      </c>
      <c r="V4" s="340" t="s">
        <v>465</v>
      </c>
      <c r="W4" s="340" t="s">
        <v>466</v>
      </c>
      <c r="X4" s="340" t="s">
        <v>467</v>
      </c>
      <c r="Y4" s="340" t="s">
        <v>468</v>
      </c>
      <c r="Z4" s="340" t="s">
        <v>469</v>
      </c>
      <c r="AA4" s="340" t="s">
        <v>470</v>
      </c>
      <c r="AB4" s="340" t="s">
        <v>471</v>
      </c>
      <c r="AC4" s="341" t="s">
        <v>472</v>
      </c>
    </row>
    <row r="5" spans="1:29" x14ac:dyDescent="0.3">
      <c r="A5" s="304"/>
      <c r="B5" s="305" t="s">
        <v>473</v>
      </c>
      <c r="C5" s="306">
        <v>57720.280000000013</v>
      </c>
      <c r="D5" s="306">
        <f t="shared" ref="D5:O5" si="0">C17</f>
        <v>65905.420000000042</v>
      </c>
      <c r="E5" s="306">
        <f t="shared" si="0"/>
        <v>56981.340000000004</v>
      </c>
      <c r="F5" s="306">
        <f t="shared" si="0"/>
        <v>62146.090000000004</v>
      </c>
      <c r="G5" s="306">
        <f t="shared" si="0"/>
        <v>102808.58999999998</v>
      </c>
      <c r="H5" s="306">
        <f t="shared" si="0"/>
        <v>85290.059999999969</v>
      </c>
      <c r="I5" s="306">
        <f t="shared" si="0"/>
        <v>71485.949999999983</v>
      </c>
      <c r="J5" s="306">
        <f t="shared" si="0"/>
        <v>69220.669999999969</v>
      </c>
      <c r="K5" s="306">
        <f t="shared" si="0"/>
        <v>0</v>
      </c>
      <c r="L5" s="306">
        <f t="shared" si="0"/>
        <v>0</v>
      </c>
      <c r="M5" s="306">
        <f t="shared" si="0"/>
        <v>0</v>
      </c>
      <c r="N5" s="306">
        <f t="shared" si="0"/>
        <v>0</v>
      </c>
      <c r="O5" s="342">
        <f t="shared" si="0"/>
        <v>0</v>
      </c>
      <c r="Q5" s="410" t="s">
        <v>474</v>
      </c>
      <c r="R5" s="230">
        <f>SUM(D25:D26)</f>
        <v>800622</v>
      </c>
      <c r="S5" s="230">
        <f>SUM(E25:E26)</f>
        <v>722664</v>
      </c>
      <c r="T5" s="230">
        <f>SUM(F25:F26)</f>
        <v>1016934</v>
      </c>
      <c r="U5" s="230">
        <f>SUM(G25:G26)</f>
        <v>899127</v>
      </c>
      <c r="V5" s="230">
        <f>SUM(H25:H26)</f>
        <v>928233</v>
      </c>
      <c r="W5" s="230"/>
      <c r="X5" s="230"/>
      <c r="Y5" s="230"/>
      <c r="Z5" s="230"/>
    </row>
    <row r="6" spans="1:29" x14ac:dyDescent="0.3">
      <c r="A6" s="304"/>
      <c r="B6" s="305" t="s">
        <v>475</v>
      </c>
      <c r="C6" s="306">
        <v>177245.82999999981</v>
      </c>
      <c r="D6" s="306">
        <f t="shared" ref="D6:O6" si="1">C18</f>
        <v>137791.3600000001</v>
      </c>
      <c r="E6" s="306">
        <f t="shared" si="1"/>
        <v>138110.81000000003</v>
      </c>
      <c r="F6" s="306">
        <f t="shared" si="1"/>
        <v>163057.82999999993</v>
      </c>
      <c r="G6" s="306">
        <f t="shared" si="1"/>
        <v>184229.96999999997</v>
      </c>
      <c r="H6" s="306">
        <f t="shared" si="1"/>
        <v>165142.96999999977</v>
      </c>
      <c r="I6" s="306">
        <f t="shared" si="1"/>
        <v>167601.70999999982</v>
      </c>
      <c r="J6" s="306">
        <f t="shared" si="1"/>
        <v>165869.24000000002</v>
      </c>
      <c r="K6" s="306">
        <f t="shared" si="1"/>
        <v>0</v>
      </c>
      <c r="L6" s="306">
        <f t="shared" si="1"/>
        <v>0</v>
      </c>
      <c r="M6" s="306">
        <f t="shared" si="1"/>
        <v>0</v>
      </c>
      <c r="N6" s="306">
        <f t="shared" si="1"/>
        <v>0</v>
      </c>
      <c r="O6" s="342">
        <f t="shared" si="1"/>
        <v>0</v>
      </c>
      <c r="Q6" s="410" t="s">
        <v>476</v>
      </c>
      <c r="R6" s="230">
        <f>DRE!J14</f>
        <v>76126</v>
      </c>
      <c r="S6" s="230">
        <f>DRE!M14</f>
        <v>83539</v>
      </c>
      <c r="T6" s="230">
        <f>DRE!P14</f>
        <v>451780</v>
      </c>
      <c r="U6" s="230">
        <f>DRE!S14</f>
        <v>71170</v>
      </c>
      <c r="V6" s="230"/>
      <c r="W6" s="230"/>
      <c r="X6" s="230"/>
      <c r="Y6" s="230"/>
      <c r="Z6" s="230"/>
    </row>
    <row r="7" spans="1:29" x14ac:dyDescent="0.3">
      <c r="A7" s="304"/>
      <c r="B7" s="305" t="s">
        <v>477</v>
      </c>
      <c r="C7" s="306">
        <v>14725.97</v>
      </c>
      <c r="D7" s="306">
        <f t="shared" ref="D7:O7" si="2">C19</f>
        <v>16328.089999999997</v>
      </c>
      <c r="E7" s="306">
        <f t="shared" si="2"/>
        <v>26516.620000000003</v>
      </c>
      <c r="F7" s="306">
        <f t="shared" si="2"/>
        <v>30987.380000000008</v>
      </c>
      <c r="G7" s="306">
        <f t="shared" si="2"/>
        <v>18735.030000000006</v>
      </c>
      <c r="H7" s="306">
        <f t="shared" si="2"/>
        <v>27105.78</v>
      </c>
      <c r="I7" s="306">
        <f t="shared" si="2"/>
        <v>16138.119999999999</v>
      </c>
      <c r="J7" s="306">
        <f t="shared" si="2"/>
        <v>21220.389999999996</v>
      </c>
      <c r="K7" s="306">
        <f t="shared" si="2"/>
        <v>0</v>
      </c>
      <c r="L7" s="306">
        <f t="shared" si="2"/>
        <v>0</v>
      </c>
      <c r="M7" s="306">
        <f t="shared" si="2"/>
        <v>0</v>
      </c>
      <c r="N7" s="306">
        <f t="shared" si="2"/>
        <v>0</v>
      </c>
      <c r="O7" s="342">
        <f t="shared" si="2"/>
        <v>0</v>
      </c>
      <c r="Q7" s="299" t="s">
        <v>478</v>
      </c>
      <c r="R7" s="428">
        <v>0</v>
      </c>
      <c r="S7" s="428">
        <f>-7450</f>
        <v>-7450</v>
      </c>
      <c r="T7" s="428">
        <f>-9025</f>
        <v>-9025</v>
      </c>
      <c r="U7" s="428">
        <f>-12690</f>
        <v>-12690</v>
      </c>
      <c r="V7" s="230"/>
      <c r="W7" s="230"/>
      <c r="X7" s="230"/>
      <c r="Y7" s="230"/>
      <c r="Z7" s="230"/>
    </row>
    <row r="8" spans="1:29" x14ac:dyDescent="0.3">
      <c r="A8" s="304"/>
      <c r="B8" s="305" t="s">
        <v>479</v>
      </c>
      <c r="C8" s="306">
        <v>25197.29</v>
      </c>
      <c r="D8" s="306">
        <f t="shared" ref="D8:O8" si="3">C20</f>
        <v>16491.64</v>
      </c>
      <c r="E8" s="306">
        <f t="shared" si="3"/>
        <v>15351.350000000002</v>
      </c>
      <c r="F8" s="306">
        <f t="shared" si="3"/>
        <v>14272.949999999999</v>
      </c>
      <c r="G8" s="306">
        <f t="shared" si="3"/>
        <v>16792.189999999999</v>
      </c>
      <c r="H8" s="306">
        <f t="shared" si="3"/>
        <v>14219.21</v>
      </c>
      <c r="I8" s="306">
        <f t="shared" si="3"/>
        <v>17843.189999999999</v>
      </c>
      <c r="J8" s="306">
        <f t="shared" si="3"/>
        <v>24895.1</v>
      </c>
      <c r="K8" s="306">
        <f t="shared" si="3"/>
        <v>0</v>
      </c>
      <c r="L8" s="306">
        <f t="shared" si="3"/>
        <v>0</v>
      </c>
      <c r="M8" s="306">
        <f t="shared" si="3"/>
        <v>0</v>
      </c>
      <c r="N8" s="306">
        <f t="shared" si="3"/>
        <v>0</v>
      </c>
      <c r="O8" s="342">
        <f t="shared" si="3"/>
        <v>0</v>
      </c>
      <c r="Q8" s="299" t="s">
        <v>480</v>
      </c>
      <c r="R8" s="428">
        <v>0</v>
      </c>
      <c r="S8" s="428">
        <f>-8898</f>
        <v>-8898</v>
      </c>
      <c r="T8" s="428">
        <f>-175</f>
        <v>-175</v>
      </c>
      <c r="U8" s="428">
        <v>0</v>
      </c>
      <c r="V8" s="230"/>
      <c r="W8" s="230"/>
      <c r="X8" s="230"/>
      <c r="Y8" s="230"/>
      <c r="Z8" s="230"/>
    </row>
    <row r="9" spans="1:29" x14ac:dyDescent="0.3">
      <c r="A9" s="307"/>
      <c r="B9" s="305" t="s">
        <v>481</v>
      </c>
      <c r="C9" s="308">
        <v>137154.9</v>
      </c>
      <c r="D9" s="308">
        <f>-SUMIFS(Aut_BlueMe_Sem_Pedido!$J:$J,Aut_BlueMe_Sem_Pedido!$Q:$Q,CMV_Manual!C$2,Aut_BlueMe_Sem_Pedido!$H:$H,"Insumos - Alimentos")+SUMIFS(Aut_BlueMe_Com_Pedido!$K:$K,Aut_BlueMe_Com_Pedido!$Q:$Q,CMV_Manual!D$2)</f>
        <v>144110.84999999998</v>
      </c>
      <c r="E9" s="308">
        <f>-SUMIFS(Aut_BlueMe_Sem_Pedido!$J:$J,Aut_BlueMe_Sem_Pedido!$Q:$Q,CMV_Manual!D$2,Aut_BlueMe_Sem_Pedido!$H:$H,"Insumos - Alimentos")+SUMIFS(Aut_BlueMe_Com_Pedido!$K:$K,Aut_BlueMe_Com_Pedido!$Q:$Q,CMV_Manual!E$2)</f>
        <v>121221.83</v>
      </c>
      <c r="F9" s="308">
        <f>-SUMIFS(Aut_BlueMe_Sem_Pedido!$J:$J,Aut_BlueMe_Sem_Pedido!$Q:$Q,CMV_Manual!E$2,Aut_BlueMe_Sem_Pedido!$H:$H,"Insumos - Alimentos")+SUMIFS(Aut_BlueMe_Com_Pedido!$K:$K,Aut_BlueMe_Com_Pedido!$Q:$Q,CMV_Manual!F$2)</f>
        <v>215932.94000000003</v>
      </c>
      <c r="G9" s="308">
        <f>-SUMIFS(Aut_BlueMe_Sem_Pedido!$J:$J,Aut_BlueMe_Sem_Pedido!$Q:$Q,CMV_Manual!F$2,Aut_BlueMe_Sem_Pedido!$H:$H,"Insumos - Alimentos")+SUMIFS(Aut_BlueMe_Com_Pedido!$K:$K,Aut_BlueMe_Com_Pedido!$Q:$Q,CMV_Manual!G$2)</f>
        <v>149669.60999999999</v>
      </c>
      <c r="H9" s="308">
        <f>-SUMIFS(Aut_BlueMe_Sem_Pedido!$J:$J,Aut_BlueMe_Sem_Pedido!$Q:$Q,CMV_Manual!G$2,Aut_BlueMe_Sem_Pedido!$H:$H,"Insumos - Alimentos")+SUMIFS(Aut_BlueMe_Com_Pedido!$K:$K,Aut_BlueMe_Com_Pedido!$Q:$Q,CMV_Manual!H$2)</f>
        <v>136320.95999999999</v>
      </c>
      <c r="I9" s="308">
        <f>-SUMIFS(Aut_BlueMe_Sem_Pedido!$J:$J,Aut_BlueMe_Sem_Pedido!$Q:$Q,CMV_Manual!H$2,Aut_BlueMe_Sem_Pedido!$H:$H,"Insumos - Alimentos")+SUMIFS(Aut_BlueMe_Com_Pedido!$K:$K,Aut_BlueMe_Com_Pedido!$Q:$Q,CMV_Manual!I$2)</f>
        <v>178781.99999999994</v>
      </c>
      <c r="J9" s="308">
        <f>-SUMIFS(Aut_BlueMe_Sem_Pedido!$J:$J,Aut_BlueMe_Sem_Pedido!$Q:$Q,CMV_Manual!I$2,Aut_BlueMe_Sem_Pedido!$H:$H,"Insumos - Alimentos")+SUMIFS(Aut_BlueMe_Com_Pedido!$K:$K,Aut_BlueMe_Com_Pedido!$Q:$Q,CMV_Manual!J$2)</f>
        <v>40208.970000000008</v>
      </c>
      <c r="K9" s="308">
        <f>-SUMIFS(Aut_BlueMe_Sem_Pedido!$J:$J,Aut_BlueMe_Sem_Pedido!$Q:$Q,CMV_Manual!J$2,Aut_BlueMe_Sem_Pedido!$H:$H,"Insumos - Alimentos")+SUMIFS(Aut_BlueMe_Com_Pedido!$K:$K,Aut_BlueMe_Com_Pedido!$Q:$Q,CMV_Manual!K$2)</f>
        <v>0</v>
      </c>
      <c r="L9" s="308">
        <f>-SUMIFS(Aut_BlueMe_Sem_Pedido!$J:$J,Aut_BlueMe_Sem_Pedido!$Q:$Q,CMV_Manual!K$2,Aut_BlueMe_Sem_Pedido!$H:$H,"Insumos - Alimentos")+SUMIFS(Aut_BlueMe_Com_Pedido!$K:$K,Aut_BlueMe_Com_Pedido!$Q:$Q,CMV_Manual!L$2)</f>
        <v>0</v>
      </c>
      <c r="M9" s="308">
        <f>-SUMIFS(Aut_BlueMe_Sem_Pedido!$J:$J,Aut_BlueMe_Sem_Pedido!$Q:$Q,CMV_Manual!L$2,Aut_BlueMe_Sem_Pedido!$H:$H,"Insumos - Alimentos")+SUMIFS(Aut_BlueMe_Com_Pedido!$K:$K,Aut_BlueMe_Com_Pedido!$Q:$Q,CMV_Manual!M$2)</f>
        <v>0</v>
      </c>
      <c r="N9" s="308">
        <f>-SUMIFS(Aut_BlueMe_Sem_Pedido!$J:$J,Aut_BlueMe_Sem_Pedido!$Q:$Q,CMV_Manual!M$2,Aut_BlueMe_Sem_Pedido!$H:$H,"Insumos - Alimentos")+SUMIFS(Aut_BlueMe_Com_Pedido!$K:$K,Aut_BlueMe_Com_Pedido!$Q:$Q,CMV_Manual!N$2)</f>
        <v>0</v>
      </c>
      <c r="O9" s="308">
        <f>-SUMIFS(Aut_BlueMe_Sem_Pedido!$J:$J,Aut_BlueMe_Sem_Pedido!$Q:$Q,CMV_Manual!N$2,Aut_BlueMe_Sem_Pedido!$H:$H,"Insumos - Alimentos")+SUMIFS(Aut_BlueMe_Com_Pedido!$K:$K,Aut_BlueMe_Com_Pedido!$Q:$Q,CMV_Manual!O$2)</f>
        <v>0</v>
      </c>
      <c r="P9" s="309"/>
      <c r="Q9" s="299" t="s">
        <v>482</v>
      </c>
      <c r="R9" s="428">
        <f>-20567</f>
        <v>-20567</v>
      </c>
      <c r="S9" s="428">
        <f>-7816</f>
        <v>-7816</v>
      </c>
      <c r="T9" s="428">
        <f>-117546</f>
        <v>-117546</v>
      </c>
      <c r="U9" s="428">
        <f>-14296</f>
        <v>-14296</v>
      </c>
      <c r="V9" s="230"/>
      <c r="W9" s="230"/>
      <c r="X9" s="230"/>
      <c r="Y9" s="230"/>
      <c r="Z9" s="230"/>
    </row>
    <row r="10" spans="1:29" x14ac:dyDescent="0.3">
      <c r="A10" s="307"/>
      <c r="B10" s="305" t="s">
        <v>483</v>
      </c>
      <c r="C10" s="308">
        <v>94224.439999999988</v>
      </c>
      <c r="D10" s="308">
        <f>-SUMIFS(Aut_BlueMe_Sem_Pedido!$J:$J,Aut_BlueMe_Sem_Pedido!$Q:$Q,CMV_Manual!D$2,Aut_BlueMe_Sem_Pedido!$H:$H,"Insumos - Bebidas")+SUMIFS(Aut_BlueMe_Com_Pedido!$L:$L,Aut_BlueMe_Com_Pedido!$Q:$Q,CMV_Manual!D$2)</f>
        <v>92442.819999999992</v>
      </c>
      <c r="E10" s="308">
        <f>-SUMIFS(Aut_BlueMe_Sem_Pedido!$J:$J,Aut_BlueMe_Sem_Pedido!$Q:$Q,CMV_Manual!E$2,Aut_BlueMe_Sem_Pedido!$H:$H,"Insumos - Bebidas")+SUMIFS(Aut_BlueMe_Com_Pedido!$L:$L,Aut_BlueMe_Com_Pedido!$Q:$Q,CMV_Manual!E$2)</f>
        <v>115220.17999999996</v>
      </c>
      <c r="F10" s="308">
        <f>-SUMIFS(Aut_BlueMe_Sem_Pedido!$J:$J,Aut_BlueMe_Sem_Pedido!$Q:$Q,CMV_Manual!F$2,Aut_BlueMe_Sem_Pedido!$H:$H,"Insumos - Bebidas")+SUMIFS(Aut_BlueMe_Com_Pedido!$L:$L,Aut_BlueMe_Com_Pedido!$Q:$Q,CMV_Manual!F$2)</f>
        <v>111348.06000000004</v>
      </c>
      <c r="G10" s="308">
        <f>-SUMIFS(Aut_BlueMe_Sem_Pedido!$J:$J,Aut_BlueMe_Sem_Pedido!$Q:$Q,CMV_Manual!G$2,Aut_BlueMe_Sem_Pedido!$H:$H,"Insumos - Bebidas")+SUMIFS(Aut_BlueMe_Com_Pedido!$L:$L,Aut_BlueMe_Com_Pedido!$Q:$Q,CMV_Manual!G$2)</f>
        <v>96621.23</v>
      </c>
      <c r="H10" s="308">
        <f>-SUMIFS(Aut_BlueMe_Sem_Pedido!$J:$J,Aut_BlueMe_Sem_Pedido!$Q:$Q,CMV_Manual!H$2,Aut_BlueMe_Sem_Pedido!$H:$H,"Insumos - Bebidas")+SUMIFS(Aut_BlueMe_Com_Pedido!$L:$L,Aut_BlueMe_Com_Pedido!$Q:$Q,CMV_Manual!H$2)</f>
        <v>109431.27000000002</v>
      </c>
      <c r="I10" s="308">
        <f>-SUMIFS(Aut_BlueMe_Sem_Pedido!$J:$J,Aut_BlueMe_Sem_Pedido!$Q:$Q,CMV_Manual!I$2,Aut_BlueMe_Sem_Pedido!$H:$H,"Insumos - Bebidas")+SUMIFS(Aut_BlueMe_Com_Pedido!$L:$L,Aut_BlueMe_Com_Pedido!$Q:$Q,CMV_Manual!I$2)</f>
        <v>96696.780000000013</v>
      </c>
      <c r="J10" s="308">
        <f>-SUMIFS(Aut_BlueMe_Sem_Pedido!$J:$J,Aut_BlueMe_Sem_Pedido!$Q:$Q,CMV_Manual!J$2,Aut_BlueMe_Sem_Pedido!$H:$H,"Insumos - Bebidas")+SUMIFS(Aut_BlueMe_Com_Pedido!$L:$L,Aut_BlueMe_Com_Pedido!$Q:$Q,CMV_Manual!J$2)</f>
        <v>15150.779999999997</v>
      </c>
      <c r="K10" s="308">
        <f>-SUMIFS(Aut_BlueMe_Sem_Pedido!$J:$J,Aut_BlueMe_Sem_Pedido!$Q:$Q,CMV_Manual!K$2,Aut_BlueMe_Sem_Pedido!$H:$H,"Insumos - Bebidas")+SUMIFS(Aut_BlueMe_Com_Pedido!$L:$L,Aut_BlueMe_Com_Pedido!$Q:$Q,CMV_Manual!K$2)</f>
        <v>0</v>
      </c>
      <c r="L10" s="308">
        <f>-SUMIFS(Aut_BlueMe_Sem_Pedido!$J:$J,Aut_BlueMe_Sem_Pedido!$Q:$Q,CMV_Manual!L$2,Aut_BlueMe_Sem_Pedido!$H:$H,"Insumos - Bebidas")+SUMIFS(Aut_BlueMe_Com_Pedido!$L:$L,Aut_BlueMe_Com_Pedido!$Q:$Q,CMV_Manual!L$2)</f>
        <v>0</v>
      </c>
      <c r="M10" s="308">
        <f>-SUMIFS(Aut_BlueMe_Sem_Pedido!$J:$J,Aut_BlueMe_Sem_Pedido!$Q:$Q,CMV_Manual!M$2,Aut_BlueMe_Sem_Pedido!$H:$H,"Insumos - Bebidas")+SUMIFS(Aut_BlueMe_Com_Pedido!$L:$L,Aut_BlueMe_Com_Pedido!$Q:$Q,CMV_Manual!M$2)</f>
        <v>0</v>
      </c>
      <c r="N10" s="308">
        <f>-SUMIFS(Aut_BlueMe_Sem_Pedido!$J:$J,Aut_BlueMe_Sem_Pedido!$Q:$Q,CMV_Manual!N$2,Aut_BlueMe_Sem_Pedido!$H:$H,"Insumos - Bebidas")+SUMIFS(Aut_BlueMe_Com_Pedido!$L:$L,Aut_BlueMe_Com_Pedido!$Q:$Q,CMV_Manual!N$2)</f>
        <v>0</v>
      </c>
      <c r="O10" s="308">
        <f>-SUMIFS(Aut_BlueMe_Sem_Pedido!$J:$J,Aut_BlueMe_Sem_Pedido!$Q:$Q,CMV_Manual!O$2,Aut_BlueMe_Sem_Pedido!$H:$H,"Insumos - Bebidas")+SUMIFS(Aut_BlueMe_Com_Pedido!$L:$L,Aut_BlueMe_Com_Pedido!$Q:$Q,CMV_Manual!O$2)</f>
        <v>0</v>
      </c>
      <c r="P10" s="309"/>
      <c r="Q10" s="411" t="s">
        <v>31</v>
      </c>
      <c r="R10" s="230">
        <f>DRE!J18</f>
        <v>0</v>
      </c>
      <c r="S10" s="230">
        <f>DRE!M18</f>
        <v>0</v>
      </c>
      <c r="T10" s="230">
        <v>0</v>
      </c>
      <c r="U10" s="230">
        <v>0</v>
      </c>
      <c r="V10" s="230"/>
      <c r="W10" s="230"/>
      <c r="X10" s="230"/>
      <c r="Y10" s="230"/>
      <c r="Z10" s="230"/>
    </row>
    <row r="11" spans="1:29" ht="15.6" customHeight="1" x14ac:dyDescent="0.3">
      <c r="A11" s="307"/>
      <c r="B11" s="305" t="s">
        <v>484</v>
      </c>
      <c r="C11" s="306">
        <f>SUMIFS(Aut_Transferencias!$K:$K,Aut_Transferencias!$J:$J,CMV_Manual!C$2,Aut_Transferencias!$G:$G,"ALIMENTOS",Aut_Transferencias!$C:$C,"Arcos")</f>
        <v>0</v>
      </c>
      <c r="D11" s="306">
        <f>SUMIFS(Aut_Transferencias!$K:$K,Aut_Transferencias!$J:$J,CMV_Manual!D$2,Aut_Transferencias!$G:$G,"ALIMENTOS",Aut_Transferencias!$C:$C,"Arcos")</f>
        <v>0</v>
      </c>
      <c r="E11" s="306">
        <f>SUMIFS(Aut_Transferencias!$K:$K,Aut_Transferencias!$J:$J,CMV_Manual!E$2,Aut_Transferencias!$G:$G,"ALIMENTOS",Aut_Transferencias!$C:$C,"Arcos")</f>
        <v>0</v>
      </c>
      <c r="F11" s="306">
        <f>SUMIFS(Aut_Transferencias!$K:$K,Aut_Transferencias!$J:$J,CMV_Manual!F$2,Aut_Transferencias!$G:$G,"ALIMENTOS",Aut_Transferencias!$C:$C,"Arcos")</f>
        <v>483</v>
      </c>
      <c r="G11" s="306">
        <f>SUMIFS(Aut_Transferencias!$K:$K,Aut_Transferencias!$J:$J,CMV_Manual!G$2,Aut_Transferencias!$G:$G,"ALIMENTOS",Aut_Transferencias!$C:$C,"Arcos")</f>
        <v>0</v>
      </c>
      <c r="H11" s="306">
        <f>SUMIFS(Aut_Transferencias!$K:$K,Aut_Transferencias!$J:$J,CMV_Manual!H$2,Aut_Transferencias!$G:$G,"ALIMENTOS",Aut_Transferencias!$C:$C,"Arcos")</f>
        <v>0</v>
      </c>
      <c r="I11" s="306">
        <f>SUMIFS(Aut_Transferencias!$K:$K,Aut_Transferencias!$J:$J,CMV_Manual!I$2,Aut_Transferencias!$G:$G,"ALIMENTOS",Aut_Transferencias!$C:$C,"Arcos")</f>
        <v>0</v>
      </c>
      <c r="J11" s="306">
        <f>SUMIFS(Aut_Transferencias!$K:$K,Aut_Transferencias!$J:$J,CMV_Manual!J$2,Aut_Transferencias!$G:$G,"ALIMENTOS",Aut_Transferencias!$C:$C,"Arcos")</f>
        <v>0</v>
      </c>
      <c r="K11" s="306">
        <f>SUMIFS(Aut_Transferencias!$K:$K,Aut_Transferencias!$J:$J,CMV_Manual!K$2,Aut_Transferencias!$G:$G,"ALIMENTOS",Aut_Transferencias!$C:$C,"Arcos")</f>
        <v>0</v>
      </c>
      <c r="L11" s="306">
        <f>SUMIFS(Aut_Transferencias!$K:$K,Aut_Transferencias!$J:$J,CMV_Manual!L$2,Aut_Transferencias!$G:$G,"ALIMENTOS",Aut_Transferencias!$C:$C,"Arcos")</f>
        <v>0</v>
      </c>
      <c r="M11" s="306">
        <f>SUMIFS(Aut_Transferencias!$K:$K,Aut_Transferencias!$J:$J,CMV_Manual!M$2,Aut_Transferencias!$G:$G,"ALIMENTOS",Aut_Transferencias!$C:$C,"Arcos")</f>
        <v>0</v>
      </c>
      <c r="N11" s="306">
        <f>SUMIFS(Aut_Transferencias!$K:$K,Aut_Transferencias!$J:$J,CMV_Manual!N$2,Aut_Transferencias!$G:$G,"ALIMENTOS",Aut_Transferencias!$C:$C,"Arcos")</f>
        <v>0</v>
      </c>
      <c r="O11" s="306">
        <f>SUMIFS(Aut_Transferencias!$K:$K,Aut_Transferencias!$J:$J,CMV_Manual!O$2,Aut_Transferencias!$G:$G,"ALIMENTOS",Aut_Transferencias!$C:$C,"Arcos")</f>
        <v>0</v>
      </c>
      <c r="P11" s="310"/>
      <c r="Q11" s="410" t="s">
        <v>485</v>
      </c>
      <c r="R11" s="230">
        <v>0</v>
      </c>
      <c r="S11" s="230">
        <v>0</v>
      </c>
      <c r="T11" s="230">
        <v>0</v>
      </c>
      <c r="U11" s="230">
        <v>0</v>
      </c>
      <c r="V11" s="230"/>
      <c r="W11" s="230"/>
      <c r="X11" s="230"/>
      <c r="Y11" s="230"/>
      <c r="Z11" s="230"/>
    </row>
    <row r="12" spans="1:29" x14ac:dyDescent="0.3">
      <c r="A12" s="307"/>
      <c r="B12" s="305" t="s">
        <v>486</v>
      </c>
      <c r="C12" s="306">
        <f>SUMIFS(Aut_Transferencias!$K:$K,Aut_Transferencias!$J:$J,CMV_Manual!C$2,Aut_Transferencias!$G:$G,"BEBIDAS",Aut_Transferencias!$C:$C,"Arcos")</f>
        <v>0</v>
      </c>
      <c r="D12" s="306">
        <f>SUMIFS(Aut_Transferencias!$K:$K,Aut_Transferencias!$J:$J,CMV_Manual!D$2,Aut_Transferencias!$G:$G,"BEBIDAS",Aut_Transferencias!$C:$C,"Arcos")</f>
        <v>0</v>
      </c>
      <c r="E12" s="306">
        <f>SUMIFS(Aut_Transferencias!$K:$K,Aut_Transferencias!$J:$J,CMV_Manual!E$2,Aut_Transferencias!$G:$G,"BEBIDAS",Aut_Transferencias!$C:$C,"Arcos")</f>
        <v>0</v>
      </c>
      <c r="F12" s="306">
        <f>SUMIFS(Aut_Transferencias!$K:$K,Aut_Transferencias!$J:$J,CMV_Manual!F$2,Aut_Transferencias!$G:$G,"BEBIDAS",Aut_Transferencias!$C:$C,"Arcos")</f>
        <v>6287.91</v>
      </c>
      <c r="G12" s="306">
        <f>SUMIFS(Aut_Transferencias!$K:$K,Aut_Transferencias!$J:$J,CMV_Manual!G$2,Aut_Transferencias!$G:$G,"BEBIDAS",Aut_Transferencias!$C:$C,"Arcos")</f>
        <v>0</v>
      </c>
      <c r="H12" s="306">
        <f>SUMIFS(Aut_Transferencias!$K:$K,Aut_Transferencias!$J:$J,CMV_Manual!H$2,Aut_Transferencias!$G:$G,"BEBIDAS",Aut_Transferencias!$C:$C,"Arcos")</f>
        <v>480.96000000000004</v>
      </c>
      <c r="I12" s="306">
        <f>SUMIFS(Aut_Transferencias!$K:$K,Aut_Transferencias!$J:$J,CMV_Manual!I$2,Aut_Transferencias!$G:$G,"BEBIDAS",Aut_Transferencias!$C:$C,"Arcos")</f>
        <v>0</v>
      </c>
      <c r="J12" s="306">
        <f>SUMIFS(Aut_Transferencias!$K:$K,Aut_Transferencias!$J:$J,CMV_Manual!J$2,Aut_Transferencias!$G:$G,"BEBIDAS",Aut_Transferencias!$C:$C,"Arcos")</f>
        <v>0</v>
      </c>
      <c r="K12" s="306">
        <f>SUMIFS(Aut_Transferencias!$K:$K,Aut_Transferencias!$J:$J,CMV_Manual!K$2,Aut_Transferencias!$G:$G,"BEBIDAS",Aut_Transferencias!$C:$C,"Arcos")</f>
        <v>0</v>
      </c>
      <c r="L12" s="306">
        <f>SUMIFS(Aut_Transferencias!$K:$K,Aut_Transferencias!$J:$J,CMV_Manual!L$2,Aut_Transferencias!$G:$G,"BEBIDAS",Aut_Transferencias!$C:$C,"Arcos")</f>
        <v>0</v>
      </c>
      <c r="M12" s="306">
        <f>SUMIFS(Aut_Transferencias!$K:$K,Aut_Transferencias!$J:$J,CMV_Manual!M$2,Aut_Transferencias!$G:$G,"BEBIDAS",Aut_Transferencias!$C:$C,"Arcos")</f>
        <v>0</v>
      </c>
      <c r="N12" s="306">
        <f>SUMIFS(Aut_Transferencias!$K:$K,Aut_Transferencias!$J:$J,CMV_Manual!N$2,Aut_Transferencias!$G:$G,"BEBIDAS",Aut_Transferencias!$C:$C,"Arcos")</f>
        <v>0</v>
      </c>
      <c r="O12" s="306">
        <f>SUMIFS(Aut_Transferencias!$K:$K,Aut_Transferencias!$J:$J,CMV_Manual!O$2,Aut_Transferencias!$G:$G,"BEBIDAS",Aut_Transferencias!$C:$C,"Arcos")</f>
        <v>0</v>
      </c>
      <c r="Q12" s="417" t="s">
        <v>487</v>
      </c>
      <c r="R12" s="418">
        <f t="shared" ref="R12:AC12" si="4">SUM(R5:R11)</f>
        <v>856181</v>
      </c>
      <c r="S12" s="418">
        <f t="shared" si="4"/>
        <v>782039</v>
      </c>
      <c r="T12" s="418">
        <f t="shared" si="4"/>
        <v>1341968</v>
      </c>
      <c r="U12" s="418">
        <f t="shared" si="4"/>
        <v>943311</v>
      </c>
      <c r="V12" s="418">
        <f t="shared" si="4"/>
        <v>928233</v>
      </c>
      <c r="W12" s="418">
        <f t="shared" si="4"/>
        <v>0</v>
      </c>
      <c r="X12" s="418">
        <f t="shared" si="4"/>
        <v>0</v>
      </c>
      <c r="Y12" s="418">
        <f t="shared" si="4"/>
        <v>0</v>
      </c>
      <c r="Z12" s="418">
        <f t="shared" si="4"/>
        <v>0</v>
      </c>
      <c r="AA12" s="418">
        <f t="shared" si="4"/>
        <v>0</v>
      </c>
      <c r="AB12" s="418">
        <f t="shared" si="4"/>
        <v>0</v>
      </c>
      <c r="AC12" s="418">
        <f t="shared" si="4"/>
        <v>0</v>
      </c>
    </row>
    <row r="13" spans="1:29" x14ac:dyDescent="0.3">
      <c r="A13" s="307"/>
      <c r="B13" s="305" t="s">
        <v>488</v>
      </c>
      <c r="C13" s="308">
        <f>SUMIFS(Aut_Transferencias!$K:$K,Aut_Transferencias!$J:$J,CMV_Manual!C$2,Aut_Transferencias!$G:$G,"ALIMENTOS",Aut_Transferencias!$B:$B,"Arcos")</f>
        <v>0</v>
      </c>
      <c r="D13" s="308">
        <f>SUMIFS(Aut_Transferencias!$K:$K,Aut_Transferencias!$J:$J,CMV_Manual!D$2,Aut_Transferencias!$G:$G,"ALIMENTOS",Aut_Transferencias!$B:$B,"Arcos")</f>
        <v>0</v>
      </c>
      <c r="E13" s="308">
        <f>SUMIFS(Aut_Transferencias!$K:$K,Aut_Transferencias!$J:$J,CMV_Manual!E$2,Aut_Transferencias!$G:$G,"ALIMENTOS",Aut_Transferencias!$B:$B,"Arcos")</f>
        <v>0</v>
      </c>
      <c r="F13" s="308">
        <f>SUMIFS(Aut_Transferencias!$K:$K,Aut_Transferencias!$J:$J,CMV_Manual!F$2,Aut_Transferencias!$G:$G,"ALIMENTOS",Aut_Transferencias!$B:$B,"Arcos")</f>
        <v>0</v>
      </c>
      <c r="G13" s="308">
        <f>SUMIFS(Aut_Transferencias!$K:$K,Aut_Transferencias!$J:$J,CMV_Manual!G$2,Aut_Transferencias!$G:$G,"ALIMENTOS",Aut_Transferencias!$B:$B,"Arcos")</f>
        <v>27.99</v>
      </c>
      <c r="H13" s="308">
        <f>SUMIFS(Aut_Transferencias!$K:$K,Aut_Transferencias!$J:$J,CMV_Manual!H$2,Aut_Transferencias!$G:$G,"ALIMENTOS",Aut_Transferencias!$B:$B,"Arcos")</f>
        <v>0</v>
      </c>
      <c r="I13" s="308">
        <f>SUMIFS(Aut_Transferencias!$K:$K,Aut_Transferencias!$J:$J,CMV_Manual!I$2,Aut_Transferencias!$G:$G,"ALIMENTOS",Aut_Transferencias!$B:$B,"Arcos")</f>
        <v>0</v>
      </c>
      <c r="J13" s="308">
        <f>SUMIFS(Aut_Transferencias!$K:$K,Aut_Transferencias!$J:$J,CMV_Manual!J$2,Aut_Transferencias!$G:$G,"ALIMENTOS",Aut_Transferencias!$B:$B,"Arcos")</f>
        <v>0</v>
      </c>
      <c r="K13" s="308">
        <f>SUMIFS(Aut_Transferencias!$K:$K,Aut_Transferencias!$J:$J,CMV_Manual!K$2,Aut_Transferencias!$G:$G,"ALIMENTOS",Aut_Transferencias!$B:$B,"Arcos")</f>
        <v>0</v>
      </c>
      <c r="L13" s="308">
        <f>SUMIFS(Aut_Transferencias!$K:$K,Aut_Transferencias!$J:$J,CMV_Manual!L$2,Aut_Transferencias!$G:$G,"ALIMENTOS",Aut_Transferencias!$B:$B,"Arcos")</f>
        <v>0</v>
      </c>
      <c r="M13" s="308">
        <f>SUMIFS(Aut_Transferencias!$K:$K,Aut_Transferencias!$J:$J,CMV_Manual!M$2,Aut_Transferencias!$G:$G,"ALIMENTOS",Aut_Transferencias!$B:$B,"Arcos")</f>
        <v>0</v>
      </c>
      <c r="N13" s="308">
        <f>SUMIFS(Aut_Transferencias!$K:$K,Aut_Transferencias!$J:$J,CMV_Manual!N$2,Aut_Transferencias!$G:$G,"ALIMENTOS",Aut_Transferencias!$B:$B,"Arcos")</f>
        <v>0</v>
      </c>
      <c r="O13" s="308">
        <f>SUMIFS(Aut_Transferencias!$K:$K,Aut_Transferencias!$J:$J,CMV_Manual!O$2,Aut_Transferencias!$G:$G,"ALIMENTOS",Aut_Transferencias!$B:$B,"Arcos")</f>
        <v>0</v>
      </c>
      <c r="R13" s="311"/>
      <c r="T13" s="230"/>
    </row>
    <row r="14" spans="1:29" x14ac:dyDescent="0.3">
      <c r="A14" s="307"/>
      <c r="B14" s="305" t="s">
        <v>489</v>
      </c>
      <c r="C14" s="308">
        <f>SUMIFS(Aut_Transferencias!$K:$K,Aut_Transferencias!$J:$J,CMV_Manual!C$2,Aut_Transferencias!$G:$G,"BEBIDAS",Aut_Transferencias!$B:$B,"Arcos")</f>
        <v>5083.6400000000003</v>
      </c>
      <c r="D14" s="308">
        <f>SUMIFS(Aut_Transferencias!$K:$K,Aut_Transferencias!$J:$J,CMV_Manual!D$2,Aut_Transferencias!$G:$G,"BEBIDAS",Aut_Transferencias!$B:$B,"Arcos")</f>
        <v>0</v>
      </c>
      <c r="E14" s="308">
        <f>SUMIFS(Aut_Transferencias!$K:$K,Aut_Transferencias!$J:$J,CMV_Manual!E$2,Aut_Transferencias!$G:$G,"BEBIDAS",Aut_Transferencias!$B:$B,"Arcos")</f>
        <v>0</v>
      </c>
      <c r="F14" s="308">
        <f>SUMIFS(Aut_Transferencias!$K:$K,Aut_Transferencias!$J:$J,CMV_Manual!F$2,Aut_Transferencias!$G:$G,"BEBIDAS",Aut_Transferencias!$B:$B,"Arcos")</f>
        <v>0</v>
      </c>
      <c r="G14" s="308">
        <f>SUMIFS(Aut_Transferencias!$K:$K,Aut_Transferencias!$J:$J,CMV_Manual!G$2,Aut_Transferencias!$G:$G,"BEBIDAS",Aut_Transferencias!$B:$B,"Arcos")</f>
        <v>2668.02</v>
      </c>
      <c r="H14" s="308">
        <f>SUMIFS(Aut_Transferencias!$K:$K,Aut_Transferencias!$J:$J,CMV_Manual!H$2,Aut_Transferencias!$G:$G,"BEBIDAS",Aut_Transferencias!$B:$B,"Arcos")</f>
        <v>0</v>
      </c>
      <c r="I14" s="308">
        <f>SUMIFS(Aut_Transferencias!$K:$K,Aut_Transferencias!$J:$J,CMV_Manual!I$2,Aut_Transferencias!$G:$G,"BEBIDAS",Aut_Transferencias!$B:$B,"Arcos")</f>
        <v>0</v>
      </c>
      <c r="J14" s="308">
        <f>SUMIFS(Aut_Transferencias!$K:$K,Aut_Transferencias!$J:$J,CMV_Manual!J$2,Aut_Transferencias!$G:$G,"BEBIDAS",Aut_Transferencias!$B:$B,"Arcos")</f>
        <v>0</v>
      </c>
      <c r="K14" s="308">
        <f>SUMIFS(Aut_Transferencias!$K:$K,Aut_Transferencias!$J:$J,CMV_Manual!K$2,Aut_Transferencias!$G:$G,"BEBIDAS",Aut_Transferencias!$B:$B,"Arcos")</f>
        <v>0</v>
      </c>
      <c r="L14" s="308">
        <f>SUMIFS(Aut_Transferencias!$K:$K,Aut_Transferencias!$J:$J,CMV_Manual!L$2,Aut_Transferencias!$G:$G,"BEBIDAS",Aut_Transferencias!$B:$B,"Arcos")</f>
        <v>0</v>
      </c>
      <c r="M14" s="308">
        <f>SUMIFS(Aut_Transferencias!$K:$K,Aut_Transferencias!$J:$J,CMV_Manual!M$2,Aut_Transferencias!$G:$G,"BEBIDAS",Aut_Transferencias!$B:$B,"Arcos")</f>
        <v>0</v>
      </c>
      <c r="N14" s="308">
        <f>SUMIFS(Aut_Transferencias!$K:$K,Aut_Transferencias!$J:$J,CMV_Manual!N$2,Aut_Transferencias!$G:$G,"BEBIDAS",Aut_Transferencias!$B:$B,"Arcos")</f>
        <v>0</v>
      </c>
      <c r="O14" s="308">
        <f>SUMIFS(Aut_Transferencias!$K:$K,Aut_Transferencias!$J:$J,CMV_Manual!O$2,Aut_Transferencias!$G:$G,"BEBIDAS",Aut_Transferencias!$B:$B,"Arcos")</f>
        <v>0</v>
      </c>
      <c r="Q14" s="412" t="s">
        <v>490</v>
      </c>
      <c r="R14" s="416">
        <f t="shared" ref="R14:AC14" si="5">SUM(R6:R9)</f>
        <v>55559</v>
      </c>
      <c r="S14" s="413">
        <f t="shared" si="5"/>
        <v>59375</v>
      </c>
      <c r="T14" s="413">
        <f t="shared" si="5"/>
        <v>325034</v>
      </c>
      <c r="U14" s="413">
        <f t="shared" si="5"/>
        <v>44184</v>
      </c>
      <c r="V14" s="413">
        <f t="shared" si="5"/>
        <v>0</v>
      </c>
      <c r="W14" s="413">
        <f t="shared" si="5"/>
        <v>0</v>
      </c>
      <c r="X14" s="413">
        <f t="shared" si="5"/>
        <v>0</v>
      </c>
      <c r="Y14" s="413">
        <f t="shared" si="5"/>
        <v>0</v>
      </c>
      <c r="Z14" s="413">
        <f t="shared" si="5"/>
        <v>0</v>
      </c>
      <c r="AA14" s="413">
        <f t="shared" si="5"/>
        <v>0</v>
      </c>
      <c r="AB14" s="413">
        <f t="shared" si="5"/>
        <v>0</v>
      </c>
      <c r="AC14" s="414">
        <f t="shared" si="5"/>
        <v>0</v>
      </c>
    </row>
    <row r="15" spans="1:29" x14ac:dyDescent="0.3">
      <c r="A15" s="307"/>
      <c r="B15" s="305" t="s">
        <v>491</v>
      </c>
      <c r="C15" s="348">
        <f>SUMIFS(Aut_Consumo_Funcionarios!$F:$F,Aut_Consumo_Funcionarios!$D:$D,CMV_Manual!C$2)</f>
        <v>9671.02</v>
      </c>
      <c r="D15" s="348">
        <f>SUMIFS(Aut_Consumo_Funcionarios!$F:$F,Aut_Consumo_Funcionarios!$D:$D,CMV_Manual!D$2)</f>
        <v>13253.54</v>
      </c>
      <c r="E15" s="348">
        <f>SUMIFS(Aut_Consumo_Funcionarios!$F:$F,Aut_Consumo_Funcionarios!$D:$D,CMV_Manual!E$2)</f>
        <v>11553.84</v>
      </c>
      <c r="F15" s="348">
        <f>SUMIFS(Aut_Consumo_Funcionarios!$F:$F,Aut_Consumo_Funcionarios!$D:$D,CMV_Manual!F$2)</f>
        <v>6723.49</v>
      </c>
      <c r="G15" s="348">
        <f>SUMIFS(Aut_Consumo_Funcionarios!$F:$F,Aut_Consumo_Funcionarios!$D:$D,CMV_Manual!G$2)</f>
        <v>12284.25</v>
      </c>
      <c r="H15" s="348">
        <f>SUMIFS(Aut_Consumo_Funcionarios!$F:$F,Aut_Consumo_Funcionarios!$D:$D,CMV_Manual!H$2)</f>
        <v>12754.93</v>
      </c>
      <c r="I15" s="348">
        <f>SUMIFS(Aut_Consumo_Funcionarios!$F:$F,Aut_Consumo_Funcionarios!$D:$D,CMV_Manual!I$2)</f>
        <v>11623.49</v>
      </c>
      <c r="J15" s="348">
        <f>SUMIFS(Aut_Consumo_Funcionarios!$F:$F,Aut_Consumo_Funcionarios!$D:$D,CMV_Manual!J$2)</f>
        <v>0</v>
      </c>
      <c r="K15" s="348">
        <f>SUMIFS(Aut_Consumo_Funcionarios!$F:$F,Aut_Consumo_Funcionarios!$D:$D,CMV_Manual!K$2)</f>
        <v>0</v>
      </c>
      <c r="L15" s="348">
        <f>SUMIFS(Aut_Consumo_Funcionarios!$F:$F,Aut_Consumo_Funcionarios!$D:$D,CMV_Manual!L$2)</f>
        <v>0</v>
      </c>
      <c r="M15" s="348">
        <f>SUMIFS(Aut_Consumo_Funcionarios!$F:$F,Aut_Consumo_Funcionarios!$D:$D,CMV_Manual!M$2)</f>
        <v>0</v>
      </c>
      <c r="N15" s="348">
        <f>SUMIFS(Aut_Consumo_Funcionarios!$F:$F,Aut_Consumo_Funcionarios!$D:$D,CMV_Manual!N$2)</f>
        <v>0</v>
      </c>
      <c r="O15" s="349">
        <f>SUMIFS(Aut_Consumo_Funcionarios!$F:$F,Aut_Consumo_Funcionarios!$D:$D,CMV_Manual!O$2)</f>
        <v>0</v>
      </c>
      <c r="R15" s="311"/>
    </row>
    <row r="16" spans="1:29" x14ac:dyDescent="0.3">
      <c r="A16" s="307"/>
      <c r="B16" s="305" t="s">
        <v>492</v>
      </c>
      <c r="C16" s="344"/>
      <c r="D16" s="344"/>
      <c r="E16" s="344"/>
      <c r="F16" s="344"/>
      <c r="G16" s="344"/>
      <c r="H16" s="344"/>
      <c r="I16" s="344"/>
      <c r="J16" s="344"/>
      <c r="K16" s="344"/>
      <c r="L16" s="345"/>
      <c r="M16" s="345"/>
      <c r="N16" s="345"/>
      <c r="O16" s="346"/>
      <c r="R16" s="230"/>
    </row>
    <row r="17" spans="1:18" x14ac:dyDescent="0.3">
      <c r="A17" s="304"/>
      <c r="B17" s="305" t="s">
        <v>493</v>
      </c>
      <c r="C17" s="306">
        <f>SUMIFS(Aut_Valor_Estoque!$P:$P,Aut_Valor_Estoque!$K:$K,CMV_Manual!C$2,Aut_Valor_Estoque!$J:$J,"ALIMENTOS")</f>
        <v>65905.420000000042</v>
      </c>
      <c r="D17" s="306">
        <f>SUMIFS(Aut_Valor_Estoque!$P:$P,Aut_Valor_Estoque!$K:$K,CMV_Manual!D$2,Aut_Valor_Estoque!$J:$J,"ALIMENTOS")</f>
        <v>56981.340000000004</v>
      </c>
      <c r="E17" s="306">
        <f>SUMIFS(Aut_Valor_Estoque!$P:$P,Aut_Valor_Estoque!$K:$K,CMV_Manual!E$2,Aut_Valor_Estoque!$J:$J,"ALIMENTOS")</f>
        <v>62146.090000000004</v>
      </c>
      <c r="F17" s="306">
        <f>SUMIFS(Aut_Valor_Estoque!$P:$P,Aut_Valor_Estoque!$K:$K,CMV_Manual!F$2,Aut_Valor_Estoque!$J:$J,"ALIMENTOS")</f>
        <v>102808.58999999998</v>
      </c>
      <c r="G17" s="306">
        <f>SUMIFS(Aut_Valor_Estoque!$P:$P,Aut_Valor_Estoque!$K:$K,CMV_Manual!G$2,Aut_Valor_Estoque!$J:$J,"ALIMENTOS")</f>
        <v>85290.059999999969</v>
      </c>
      <c r="H17" s="306">
        <f>SUMIFS(Aut_Valor_Estoque!$P:$P,Aut_Valor_Estoque!$K:$K,CMV_Manual!H$2,Aut_Valor_Estoque!$J:$J,"ALIMENTOS")</f>
        <v>71485.949999999983</v>
      </c>
      <c r="I17" s="306">
        <f>SUMIFS(Aut_Valor_Estoque!$P:$P,Aut_Valor_Estoque!$K:$K,CMV_Manual!I$2,Aut_Valor_Estoque!$J:$J,"ALIMENTOS")</f>
        <v>69220.669999999969</v>
      </c>
      <c r="J17" s="306">
        <f>SUMIFS(Aut_Valor_Estoque!$P:$P,Aut_Valor_Estoque!$K:$K,CMV_Manual!J$2,Aut_Valor_Estoque!$J:$J,"ALIMENTOS")</f>
        <v>0</v>
      </c>
      <c r="K17" s="306">
        <f>SUMIFS(Aut_Valor_Estoque!$P:$P,Aut_Valor_Estoque!$K:$K,CMV_Manual!K$2,Aut_Valor_Estoque!$J:$J,"ALIMENTOS")</f>
        <v>0</v>
      </c>
      <c r="L17" s="306">
        <f>SUMIFS(Aut_Valor_Estoque!$P:$P,Aut_Valor_Estoque!$K:$K,CMV_Manual!L$2,Aut_Valor_Estoque!$J:$J,"ALIMENTOS")</f>
        <v>0</v>
      </c>
      <c r="M17" s="306">
        <f>SUMIFS(Aut_Valor_Estoque!$P:$P,Aut_Valor_Estoque!$K:$K,CMV_Manual!M$2,Aut_Valor_Estoque!$J:$J,"ALIMENTOS")</f>
        <v>0</v>
      </c>
      <c r="N17" s="306">
        <f>SUMIFS(Aut_Valor_Estoque!$P:$P,Aut_Valor_Estoque!$K:$K,CMV_Manual!N$2,Aut_Valor_Estoque!$J:$J,"ALIMENTOS")</f>
        <v>0</v>
      </c>
      <c r="O17" s="347">
        <f>SUMIFS(Aut_Valor_Estoque!$P:$P,Aut_Valor_Estoque!$K:$K,CMV_Manual!O$2,Aut_Valor_Estoque!$J:$J,"ALIMENTOS")</f>
        <v>0</v>
      </c>
      <c r="R17" s="230"/>
    </row>
    <row r="18" spans="1:18" x14ac:dyDescent="0.3">
      <c r="A18" s="304"/>
      <c r="B18" s="305" t="s">
        <v>494</v>
      </c>
      <c r="C18" s="306">
        <v>137791.3600000001</v>
      </c>
      <c r="D18" s="306">
        <f>SUMIFS(Aut_Valor_Estoque!$P:$P,Aut_Valor_Estoque!$K:$K,CMV_Manual!D$2,Aut_Valor_Estoque!$J:$J,"BEBIDAS")</f>
        <v>138110.81000000003</v>
      </c>
      <c r="E18" s="306">
        <f>SUMIFS(Aut_Valor_Estoque!$P:$P,Aut_Valor_Estoque!$K:$K,CMV_Manual!E$2,Aut_Valor_Estoque!$J:$J,"BEBIDAS")</f>
        <v>163057.82999999993</v>
      </c>
      <c r="F18" s="306">
        <f>SUMIFS(Aut_Valor_Estoque!$P:$P,Aut_Valor_Estoque!$K:$K,CMV_Manual!F$2,Aut_Valor_Estoque!$J:$J,"BEBIDAS")</f>
        <v>184229.96999999997</v>
      </c>
      <c r="G18" s="306">
        <f>SUMIFS(Aut_Valor_Estoque!$P:$P,Aut_Valor_Estoque!$K:$K,CMV_Manual!G$2,Aut_Valor_Estoque!$J:$J,"BEBIDAS")</f>
        <v>165142.96999999977</v>
      </c>
      <c r="H18" s="306">
        <f>SUMIFS(Aut_Valor_Estoque!$P:$P,Aut_Valor_Estoque!$K:$K,CMV_Manual!H$2,Aut_Valor_Estoque!$J:$J,"BEBIDAS")</f>
        <v>167601.70999999982</v>
      </c>
      <c r="I18" s="306">
        <f>SUMIFS(Aut_Valor_Estoque!$P:$P,Aut_Valor_Estoque!$K:$K,CMV_Manual!I$2,Aut_Valor_Estoque!$J:$J,"BEBIDAS")</f>
        <v>165869.24000000002</v>
      </c>
      <c r="J18" s="306">
        <f>SUMIFS(Aut_Valor_Estoque!$P:$P,Aut_Valor_Estoque!$K:$K,CMV_Manual!J$2,Aut_Valor_Estoque!$J:$J,"BEBIDAS")</f>
        <v>0</v>
      </c>
      <c r="K18" s="306">
        <f>SUMIFS(Aut_Valor_Estoque!$P:$P,Aut_Valor_Estoque!$K:$K,CMV_Manual!K$2,Aut_Valor_Estoque!$J:$J,"BEBIDAS")</f>
        <v>0</v>
      </c>
      <c r="L18" s="306">
        <f>SUMIFS(Aut_Valor_Estoque!$P:$P,Aut_Valor_Estoque!$K:$K,CMV_Manual!L$2,Aut_Valor_Estoque!$J:$J,"BEBIDAS")</f>
        <v>0</v>
      </c>
      <c r="M18" s="306">
        <f>SUMIFS(Aut_Valor_Estoque!$P:$P,Aut_Valor_Estoque!$K:$K,CMV_Manual!M$2,Aut_Valor_Estoque!$J:$J,"BEBIDAS")</f>
        <v>0</v>
      </c>
      <c r="N18" s="306">
        <f>SUMIFS(Aut_Valor_Estoque!$P:$P,Aut_Valor_Estoque!$K:$K,CMV_Manual!N$2,Aut_Valor_Estoque!$J:$J,"BEBIDAS")</f>
        <v>0</v>
      </c>
      <c r="O18" s="342">
        <f>SUMIFS(Aut_Valor_Estoque!$P:$P,Aut_Valor_Estoque!$K:$K,CMV_Manual!O$2,Aut_Valor_Estoque!$J:$J,"BEBIDAS")</f>
        <v>0</v>
      </c>
      <c r="R18" s="230"/>
    </row>
    <row r="19" spans="1:18" x14ac:dyDescent="0.3">
      <c r="A19" s="304"/>
      <c r="B19" s="305" t="s">
        <v>495</v>
      </c>
      <c r="C19" s="306">
        <f>SUMIFS(Aut_Insumos_Producao!$J:$J,Aut_Insumos_Producao!$D:$D,CMV_Manual!C$2,Aut_Insumos_Producao!$H:$H,"ALIMENTOS")</f>
        <v>16328.089999999997</v>
      </c>
      <c r="D19" s="306">
        <f>SUMIFS(Aut_Insumos_Producao!$J:$J,Aut_Insumos_Producao!$D:$D,CMV_Manual!D$2,Aut_Insumos_Producao!$H:$H,"ALIMENTOS")</f>
        <v>26516.620000000003</v>
      </c>
      <c r="E19" s="306">
        <f>SUMIFS(Aut_Insumos_Producao!$J:$J,Aut_Insumos_Producao!$D:$D,CMV_Manual!E$2,Aut_Insumos_Producao!$H:$H,"ALIMENTOS")</f>
        <v>30987.380000000008</v>
      </c>
      <c r="F19" s="306">
        <f>SUMIFS(Aut_Insumos_Producao!$J:$J,Aut_Insumos_Producao!$D:$D,CMV_Manual!F$2,Aut_Insumos_Producao!$H:$H,"ALIMENTOS")</f>
        <v>18735.030000000006</v>
      </c>
      <c r="G19" s="306">
        <f>SUMIFS(Aut_Insumos_Producao!$J:$J,Aut_Insumos_Producao!$D:$D,CMV_Manual!G$2,Aut_Insumos_Producao!$H:$H,"ALIMENTOS")</f>
        <v>27105.78</v>
      </c>
      <c r="H19" s="306">
        <f>SUMIFS(Aut_Insumos_Producao!$J:$J,Aut_Insumos_Producao!$D:$D,CMV_Manual!H$2,Aut_Insumos_Producao!$H:$H,"ALIMENTOS")</f>
        <v>16138.119999999999</v>
      </c>
      <c r="I19" s="306">
        <f>SUMIFS(Aut_Insumos_Producao!$J:$J,Aut_Insumos_Producao!$D:$D,CMV_Manual!I$2,Aut_Insumos_Producao!$H:$H,"ALIMENTOS")</f>
        <v>21220.389999999996</v>
      </c>
      <c r="J19" s="306">
        <f>SUMIFS(Aut_Insumos_Producao!$J:$J,Aut_Insumos_Producao!$D:$D,CMV_Manual!J$2,Aut_Insumos_Producao!$H:$H,"ALIMENTOS")</f>
        <v>0</v>
      </c>
      <c r="K19" s="306">
        <f>SUMIFS(Aut_Insumos_Producao!$J:$J,Aut_Insumos_Producao!$D:$D,CMV_Manual!K$2,Aut_Insumos_Producao!$H:$H,"ALIMENTOS")</f>
        <v>0</v>
      </c>
      <c r="L19" s="306">
        <f>SUMIFS(Aut_Insumos_Producao!$J:$J,Aut_Insumos_Producao!$D:$D,CMV_Manual!L$2,Aut_Insumos_Producao!$H:$H,"ALIMENTOS")</f>
        <v>0</v>
      </c>
      <c r="M19" s="306">
        <f>SUMIFS(Aut_Insumos_Producao!$J:$J,Aut_Insumos_Producao!$D:$D,CMV_Manual!M$2,Aut_Insumos_Producao!$H:$H,"ALIMENTOS")</f>
        <v>0</v>
      </c>
      <c r="N19" s="306">
        <f>SUMIFS(Aut_Insumos_Producao!$J:$J,Aut_Insumos_Producao!$D:$D,CMV_Manual!N$2,Aut_Insumos_Producao!$H:$H,"ALIMENTOS")</f>
        <v>0</v>
      </c>
      <c r="O19" s="342">
        <f>SUMIFS(Aut_Insumos_Producao!$J:$J,Aut_Insumos_Producao!$D:$D,CMV_Manual!O$2,Aut_Insumos_Producao!$H:$H,"ALIMENTOS")</f>
        <v>0</v>
      </c>
    </row>
    <row r="20" spans="1:18" x14ac:dyDescent="0.3">
      <c r="A20" s="304"/>
      <c r="B20" s="305" t="s">
        <v>496</v>
      </c>
      <c r="C20" s="306">
        <f>SUMIFS(Aut_Insumos_Producao!$J:$J,Aut_Insumos_Producao!$D:$D,CMV_Manual!C$2,Aut_Insumos_Producao!$H:$H,"BEBIDAS")</f>
        <v>16491.64</v>
      </c>
      <c r="D20" s="306">
        <f>SUMIFS(Aut_Insumos_Producao!$J:$J,Aut_Insumos_Producao!$D:$D,CMV_Manual!D$2,Aut_Insumos_Producao!$H:$H,"BEBIDAS")</f>
        <v>15351.350000000002</v>
      </c>
      <c r="E20" s="306">
        <f>SUMIFS(Aut_Insumos_Producao!$J:$J,Aut_Insumos_Producao!$D:$D,CMV_Manual!E$2,Aut_Insumos_Producao!$H:$H,"BEBIDAS")</f>
        <v>14272.949999999999</v>
      </c>
      <c r="F20" s="306">
        <f>SUMIFS(Aut_Insumos_Producao!$J:$J,Aut_Insumos_Producao!$D:$D,CMV_Manual!F$2,Aut_Insumos_Producao!$H:$H,"BEBIDAS")</f>
        <v>16792.189999999999</v>
      </c>
      <c r="G20" s="306">
        <f>SUMIFS(Aut_Insumos_Producao!$J:$J,Aut_Insumos_Producao!$D:$D,CMV_Manual!G$2,Aut_Insumos_Producao!$H:$H,"BEBIDAS")</f>
        <v>14219.21</v>
      </c>
      <c r="H20" s="306">
        <f>SUMIFS(Aut_Insumos_Producao!$J:$J,Aut_Insumos_Producao!$D:$D,CMV_Manual!H$2,Aut_Insumos_Producao!$H:$H,"BEBIDAS")</f>
        <v>17843.189999999999</v>
      </c>
      <c r="I20" s="306">
        <f>SUMIFS(Aut_Insumos_Producao!$J:$J,Aut_Insumos_Producao!$D:$D,CMV_Manual!I$2,Aut_Insumos_Producao!$H:$H,"BEBIDAS")</f>
        <v>24895.1</v>
      </c>
      <c r="J20" s="306">
        <f>SUMIFS(Aut_Insumos_Producao!$J:$J,Aut_Insumos_Producao!$D:$D,CMV_Manual!J$2,Aut_Insumos_Producao!$H:$H,"BEBIDAS")</f>
        <v>0</v>
      </c>
      <c r="K20" s="306">
        <f>SUMIFS(Aut_Insumos_Producao!$J:$J,Aut_Insumos_Producao!$D:$D,CMV_Manual!K$2,Aut_Insumos_Producao!$H:$H,"BEBIDAS")</f>
        <v>0</v>
      </c>
      <c r="L20" s="306">
        <f>SUMIFS(Aut_Insumos_Producao!$J:$J,Aut_Insumos_Producao!$D:$D,CMV_Manual!L$2,Aut_Insumos_Producao!$H:$H,"BEBIDAS")</f>
        <v>0</v>
      </c>
      <c r="M20" s="306">
        <f>SUMIFS(Aut_Insumos_Producao!$J:$J,Aut_Insumos_Producao!$D:$D,CMV_Manual!M$2,Aut_Insumos_Producao!$H:$H,"BEBIDAS")</f>
        <v>0</v>
      </c>
      <c r="N20" s="306">
        <f>SUMIFS(Aut_Insumos_Producao!$J:$J,Aut_Insumos_Producao!$D:$D,CMV_Manual!N$2,Aut_Insumos_Producao!$H:$H,"BEBIDAS")</f>
        <v>0</v>
      </c>
      <c r="O20" s="342">
        <f>SUMIFS(Aut_Insumos_Producao!$J:$J,Aut_Insumos_Producao!$D:$D,CMV_Manual!O$2,Aut_Insumos_Producao!$H:$H,"BEBIDAS")</f>
        <v>0</v>
      </c>
    </row>
    <row r="21" spans="1:18" x14ac:dyDescent="0.3">
      <c r="A21" s="307"/>
      <c r="B21" s="313"/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M21" s="314"/>
      <c r="N21" s="314"/>
      <c r="O21" s="325"/>
    </row>
    <row r="22" spans="1:18" x14ac:dyDescent="0.3">
      <c r="B22" s="315" t="s">
        <v>497</v>
      </c>
      <c r="C22" s="316">
        <v>117696.61999999989</v>
      </c>
      <c r="D22" s="316">
        <f t="shared" ref="D22:O22" si="6">D5+D7+D9+D11-D13-D15-D17-D19</f>
        <v>129592.86000000002</v>
      </c>
      <c r="E22" s="316">
        <f t="shared" si="6"/>
        <v>100032.48000000001</v>
      </c>
      <c r="F22" s="316">
        <f t="shared" si="6"/>
        <v>181282.30000000008</v>
      </c>
      <c r="G22" s="316">
        <f t="shared" si="6"/>
        <v>146505.15000000002</v>
      </c>
      <c r="H22" s="316">
        <f t="shared" si="6"/>
        <v>148337.79999999999</v>
      </c>
      <c r="I22" s="316">
        <f t="shared" si="6"/>
        <v>164341.51999999999</v>
      </c>
      <c r="J22" s="316">
        <f t="shared" si="6"/>
        <v>130650.02999999997</v>
      </c>
      <c r="K22" s="316">
        <f t="shared" si="6"/>
        <v>0</v>
      </c>
      <c r="L22" s="316">
        <f t="shared" si="6"/>
        <v>0</v>
      </c>
      <c r="M22" s="316">
        <f t="shared" si="6"/>
        <v>0</v>
      </c>
      <c r="N22" s="316">
        <f t="shared" si="6"/>
        <v>0</v>
      </c>
      <c r="O22" s="326">
        <f t="shared" si="6"/>
        <v>0</v>
      </c>
    </row>
    <row r="23" spans="1:18" x14ac:dyDescent="0.3">
      <c r="B23" s="315" t="s">
        <v>498</v>
      </c>
      <c r="C23" s="316">
        <v>137300.91999999969</v>
      </c>
      <c r="D23" s="316">
        <f t="shared" ref="D23:O23" si="7">D6+D8+D10+D12-D14-D18-D20</f>
        <v>93263.660000000091</v>
      </c>
      <c r="E23" s="316">
        <f t="shared" si="7"/>
        <v>91351.560000000041</v>
      </c>
      <c r="F23" s="316">
        <f t="shared" si="7"/>
        <v>93944.589999999967</v>
      </c>
      <c r="G23" s="316">
        <f t="shared" si="7"/>
        <v>115613.19000000018</v>
      </c>
      <c r="H23" s="316">
        <f t="shared" si="7"/>
        <v>103829.50999999998</v>
      </c>
      <c r="I23" s="316">
        <f t="shared" si="7"/>
        <v>91377.339999999793</v>
      </c>
      <c r="J23" s="316">
        <f t="shared" si="7"/>
        <v>205915.12000000002</v>
      </c>
      <c r="K23" s="316">
        <f t="shared" si="7"/>
        <v>0</v>
      </c>
      <c r="L23" s="316">
        <f t="shared" si="7"/>
        <v>0</v>
      </c>
      <c r="M23" s="316">
        <f t="shared" si="7"/>
        <v>0</v>
      </c>
      <c r="N23" s="316">
        <f t="shared" si="7"/>
        <v>0</v>
      </c>
      <c r="O23" s="326">
        <f t="shared" si="7"/>
        <v>0</v>
      </c>
      <c r="P23" s="317"/>
    </row>
    <row r="24" spans="1:18" x14ac:dyDescent="0.3">
      <c r="B24" s="318" t="s">
        <v>499</v>
      </c>
      <c r="C24" s="319">
        <v>254997.5399999996</v>
      </c>
      <c r="D24" s="319">
        <f t="shared" ref="D24:O24" si="8">SUM(D22:D23)</f>
        <v>222856.52000000011</v>
      </c>
      <c r="E24" s="319">
        <f t="shared" si="8"/>
        <v>191384.04000000004</v>
      </c>
      <c r="F24" s="319">
        <f t="shared" si="8"/>
        <v>275226.89</v>
      </c>
      <c r="G24" s="319">
        <f t="shared" si="8"/>
        <v>262118.3400000002</v>
      </c>
      <c r="H24" s="319">
        <f t="shared" si="8"/>
        <v>252167.30999999997</v>
      </c>
      <c r="I24" s="319">
        <f t="shared" si="8"/>
        <v>255718.85999999978</v>
      </c>
      <c r="J24" s="319">
        <f t="shared" si="8"/>
        <v>336565.15</v>
      </c>
      <c r="K24" s="319">
        <f t="shared" si="8"/>
        <v>0</v>
      </c>
      <c r="L24" s="319">
        <f t="shared" si="8"/>
        <v>0</v>
      </c>
      <c r="M24" s="319">
        <f t="shared" si="8"/>
        <v>0</v>
      </c>
      <c r="N24" s="319">
        <f t="shared" si="8"/>
        <v>0</v>
      </c>
      <c r="O24" s="327">
        <f t="shared" si="8"/>
        <v>0</v>
      </c>
    </row>
    <row r="25" spans="1:18" x14ac:dyDescent="0.3">
      <c r="A25" s="304"/>
      <c r="B25" s="328" t="s">
        <v>500</v>
      </c>
      <c r="C25" s="420">
        <v>382266</v>
      </c>
      <c r="D25" s="350">
        <f>SUMIFS(Aut_Faturamento_Zig!$F:$F,Aut_Faturamento_Zig!$D:$D,CMV_Manual!D$2,Aut_Faturamento_Zig!$E:$E,"Alimentos")</f>
        <v>370514</v>
      </c>
      <c r="E25" s="350">
        <f>SUMIFS(Aut_Faturamento_Zig!$F:$F,Aut_Faturamento_Zig!$D:$D,CMV_Manual!E$2,Aut_Faturamento_Zig!$E:$E,"Alimentos")</f>
        <v>332212</v>
      </c>
      <c r="F25" s="350">
        <f>SUMIFS(Aut_Faturamento_Zig!$F:$F,Aut_Faturamento_Zig!$D:$D,CMV_Manual!F$2,Aut_Faturamento_Zig!$E:$E,"Alimentos")</f>
        <v>473381</v>
      </c>
      <c r="G25" s="350">
        <f>SUMIFS(Aut_Faturamento_Zig!$F:$F,Aut_Faturamento_Zig!$D:$D,CMV_Manual!G$2,Aut_Faturamento_Zig!$E:$E,"Alimentos")</f>
        <v>416322</v>
      </c>
      <c r="H25" s="350">
        <f>SUMIFS(Aut_Faturamento_Zig!$F:$F,Aut_Faturamento_Zig!$D:$D,CMV_Manual!H$2,Aut_Faturamento_Zig!$E:$E,"Alimentos")</f>
        <v>438981</v>
      </c>
      <c r="I25" s="350">
        <f>SUMIFS(Aut_Faturamento_Zig!$F:$F,Aut_Faturamento_Zig!$D:$D,CMV_Manual!I$2,Aut_Faturamento_Zig!$E:$E,"Alimentos")</f>
        <v>390284</v>
      </c>
      <c r="J25" s="350">
        <f>SUMIFS(Aut_Faturamento_Zig!$F:$F,Aut_Faturamento_Zig!$D:$D,CMV_Manual!J$2,Aut_Faturamento_Zig!$E:$E,"Alimentos")</f>
        <v>141577</v>
      </c>
      <c r="K25" s="350">
        <f>SUMIFS(Aut_Faturamento_Zig!$F:$F,Aut_Faturamento_Zig!$D:$D,CMV_Manual!K$2,Aut_Faturamento_Zig!$E:$E,"Alimentos")</f>
        <v>0</v>
      </c>
      <c r="L25" s="350">
        <f>SUMIFS(Aut_Faturamento_Zig!$F:$F,Aut_Faturamento_Zig!$D:$D,CMV_Manual!L$2,Aut_Faturamento_Zig!$E:$E,"Alimentos")</f>
        <v>0</v>
      </c>
      <c r="M25" s="350">
        <f>SUMIFS(Aut_Faturamento_Zig!$F:$F,Aut_Faturamento_Zig!$D:$D,CMV_Manual!M$2,Aut_Faturamento_Zig!$E:$E,"Alimentos")</f>
        <v>0</v>
      </c>
      <c r="N25" s="350">
        <f>SUMIFS(Aut_Faturamento_Zig!$F:$F,Aut_Faturamento_Zig!$D:$D,CMV_Manual!N$2,Aut_Faturamento_Zig!$E:$E,"Alimentos")</f>
        <v>0</v>
      </c>
      <c r="O25" s="351">
        <f>SUMIFS(Aut_Faturamento_Zig!$F:$F,Aut_Faturamento_Zig!$D:$D,CMV_Manual!O$2,Aut_Faturamento_Zig!$E:$E,"Alimentos")</f>
        <v>0</v>
      </c>
      <c r="Q25" s="320"/>
      <c r="R25" s="321"/>
    </row>
    <row r="26" spans="1:18" x14ac:dyDescent="0.3">
      <c r="A26" s="304"/>
      <c r="B26" s="328" t="s">
        <v>501</v>
      </c>
      <c r="C26" s="420">
        <v>458719</v>
      </c>
      <c r="D26" s="350">
        <f>SUMIFS(Aut_Faturamento_Zig!$F:$F,Aut_Faturamento_Zig!$D:$D,CMV_Manual!D$2,Aut_Faturamento_Zig!$E:$E,"Bebidas")</f>
        <v>430108</v>
      </c>
      <c r="E26" s="350">
        <f>SUMIFS(Aut_Faturamento_Zig!$F:$F,Aut_Faturamento_Zig!$D:$D,CMV_Manual!E$2,Aut_Faturamento_Zig!$E:$E,"Bebidas")</f>
        <v>390452</v>
      </c>
      <c r="F26" s="350">
        <f>SUMIFS(Aut_Faturamento_Zig!$F:$F,Aut_Faturamento_Zig!$D:$D,CMV_Manual!F$2,Aut_Faturamento_Zig!$E:$E,"Bebidas")</f>
        <v>543553</v>
      </c>
      <c r="G26" s="350">
        <f>SUMIFS(Aut_Faturamento_Zig!$F:$F,Aut_Faturamento_Zig!$D:$D,CMV_Manual!G$2,Aut_Faturamento_Zig!$E:$E,"Bebidas")</f>
        <v>482805</v>
      </c>
      <c r="H26" s="350">
        <f>SUMIFS(Aut_Faturamento_Zig!$F:$F,Aut_Faturamento_Zig!$D:$D,CMV_Manual!H$2,Aut_Faturamento_Zig!$E:$E,"Bebidas")</f>
        <v>489252</v>
      </c>
      <c r="I26" s="350">
        <f>SUMIFS(Aut_Faturamento_Zig!$F:$F,Aut_Faturamento_Zig!$D:$D,CMV_Manual!I$2,Aut_Faturamento_Zig!$E:$E,"Bebidas")</f>
        <v>454917</v>
      </c>
      <c r="J26" s="350">
        <f>SUMIFS(Aut_Faturamento_Zig!$F:$F,Aut_Faturamento_Zig!$D:$D,CMV_Manual!J$2,Aut_Faturamento_Zig!$E:$E,"Bebidas")</f>
        <v>150351</v>
      </c>
      <c r="K26" s="350">
        <f>SUMIFS(Aut_Faturamento_Zig!$F:$F,Aut_Faturamento_Zig!$D:$D,CMV_Manual!K$2,Aut_Faturamento_Zig!$E:$E,"Bebidas")</f>
        <v>0</v>
      </c>
      <c r="L26" s="350">
        <f>SUMIFS(Aut_Faturamento_Zig!$F:$F,Aut_Faturamento_Zig!$D:$D,CMV_Manual!L$2,Aut_Faturamento_Zig!$E:$E,"Bebidas")</f>
        <v>0</v>
      </c>
      <c r="M26" s="350">
        <f>SUMIFS(Aut_Faturamento_Zig!$F:$F,Aut_Faturamento_Zig!$D:$D,CMV_Manual!M$2,Aut_Faturamento_Zig!$E:$E,"Bebidas")</f>
        <v>0</v>
      </c>
      <c r="N26" s="350">
        <f>SUMIFS(Aut_Faturamento_Zig!$F:$F,Aut_Faturamento_Zig!$D:$D,CMV_Manual!N$2,Aut_Faturamento_Zig!$E:$E,"Bebidas")</f>
        <v>0</v>
      </c>
      <c r="O26" s="351">
        <f>SUMIFS(Aut_Faturamento_Zig!$F:$F,Aut_Faturamento_Zig!$D:$D,CMV_Manual!O$2,Aut_Faturamento_Zig!$E:$E,"Bebidas")</f>
        <v>0</v>
      </c>
      <c r="P26" s="317"/>
      <c r="Q26" s="320"/>
      <c r="R26" s="312"/>
    </row>
    <row r="27" spans="1:18" x14ac:dyDescent="0.3">
      <c r="A27" s="304"/>
      <c r="B27" s="328" t="s">
        <v>502</v>
      </c>
      <c r="C27" s="420">
        <v>222026</v>
      </c>
      <c r="D27" s="415">
        <f>SUMIFS(Aut_Eventos_AeB!$D:$D,Aut_Eventos_AeB!$E:$E,CMV_Manual!$D2)</f>
        <v>55559</v>
      </c>
      <c r="E27" s="350">
        <f>SUMIFS(Aut_Eventos_AeB!$D:$D,Aut_Eventos_AeB!$E:$E,E2)</f>
        <v>59375</v>
      </c>
      <c r="F27" s="415">
        <f>SUMIFS(Aut_Eventos_AeB!$D:$D,Aut_Eventos_AeB!$E:$E,F2)</f>
        <v>314961</v>
      </c>
      <c r="G27" s="350">
        <f>SUMIFS(Aut_Eventos_AeB!$D:$D,Aut_Eventos_AeB!$E:$E,G2)</f>
        <v>44009</v>
      </c>
      <c r="H27" s="350">
        <f>SUMIFS(Aut_Eventos_AeB!$D:$D,Aut_Eventos_AeB!$E:$E,H2)</f>
        <v>347534.9</v>
      </c>
      <c r="I27" s="350">
        <f>SUMIFS(Aut_Eventos_AeB!$D:$D,Aut_Eventos_AeB!$E:$E,I2)</f>
        <v>0</v>
      </c>
      <c r="J27" s="350">
        <f>SUMIFS(Aut_Eventos_AeB!$D:$D,Aut_Eventos_AeB!$E:$E,J2)</f>
        <v>0</v>
      </c>
      <c r="K27" s="350">
        <f>SUMIFS(Aut_Eventos_AeB!$D:$D,Aut_Eventos_AeB!$E:$E,K2)</f>
        <v>0</v>
      </c>
      <c r="L27" s="350">
        <f>SUMIFS(Aut_Eventos_AeB!$D:$D,Aut_Eventos_AeB!$E:$E,L2)</f>
        <v>0</v>
      </c>
      <c r="M27" s="350">
        <f>SUMIFS(Aut_Eventos_AeB!$D:$D,Aut_Eventos_AeB!$E:$E,M2)</f>
        <v>0</v>
      </c>
      <c r="N27" s="350">
        <f>SUMIFS(Aut_Eventos_AeB!$D:$D,Aut_Eventos_AeB!$E:$E,N2)</f>
        <v>0</v>
      </c>
      <c r="O27" s="351">
        <f>SUMIFS(Aut_Eventos_AeB!$D:$D,Aut_Eventos_AeB!$E:$E,O2)</f>
        <v>0</v>
      </c>
      <c r="Q27" s="312"/>
    </row>
    <row r="28" spans="1:18" x14ac:dyDescent="0.3">
      <c r="A28" s="304"/>
      <c r="B28" s="328" t="s">
        <v>31</v>
      </c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329"/>
      <c r="Q28" s="312"/>
      <c r="R28" s="298"/>
    </row>
    <row r="29" spans="1:18" x14ac:dyDescent="0.3">
      <c r="A29" s="304"/>
      <c r="B29" s="330" t="s">
        <v>503</v>
      </c>
      <c r="C29" s="421">
        <f t="shared" ref="C29:O29" si="9">SUM(C25:C28)</f>
        <v>1063011</v>
      </c>
      <c r="D29" s="421">
        <f t="shared" si="9"/>
        <v>856181</v>
      </c>
      <c r="E29" s="421">
        <f t="shared" si="9"/>
        <v>782039</v>
      </c>
      <c r="F29" s="421">
        <f t="shared" si="9"/>
        <v>1331895</v>
      </c>
      <c r="G29" s="421">
        <f t="shared" si="9"/>
        <v>943136</v>
      </c>
      <c r="H29" s="421">
        <f t="shared" si="9"/>
        <v>1275767.8999999999</v>
      </c>
      <c r="I29" s="421">
        <f t="shared" si="9"/>
        <v>845201</v>
      </c>
      <c r="J29" s="421">
        <f t="shared" si="9"/>
        <v>291928</v>
      </c>
      <c r="K29" s="421">
        <f t="shared" si="9"/>
        <v>0</v>
      </c>
      <c r="L29" s="421">
        <f t="shared" si="9"/>
        <v>0</v>
      </c>
      <c r="M29" s="421">
        <f t="shared" si="9"/>
        <v>0</v>
      </c>
      <c r="N29" s="421">
        <f t="shared" si="9"/>
        <v>0</v>
      </c>
      <c r="O29" s="331">
        <f t="shared" si="9"/>
        <v>0</v>
      </c>
      <c r="Q29" s="312"/>
      <c r="R29" s="298"/>
    </row>
    <row r="30" spans="1:18" x14ac:dyDescent="0.3">
      <c r="A30" s="304"/>
      <c r="B30" s="332" t="s">
        <v>504</v>
      </c>
      <c r="C30" s="422">
        <f t="shared" ref="C30:O30" si="10">IFERROR(C24/C29,"-")</f>
        <v>0.23988231542288802</v>
      </c>
      <c r="D30" s="422">
        <f t="shared" si="10"/>
        <v>0.26029136362521488</v>
      </c>
      <c r="E30" s="422">
        <f t="shared" si="10"/>
        <v>0.24472441911464779</v>
      </c>
      <c r="F30" s="422">
        <f t="shared" si="10"/>
        <v>0.20664308372657006</v>
      </c>
      <c r="G30" s="422">
        <f t="shared" si="10"/>
        <v>0.27792210243273524</v>
      </c>
      <c r="H30" s="422">
        <f t="shared" si="10"/>
        <v>0.1976592372327286</v>
      </c>
      <c r="I30" s="422">
        <f t="shared" si="10"/>
        <v>0.30255390137967159</v>
      </c>
      <c r="J30" s="422">
        <f t="shared" si="10"/>
        <v>1.1529046545723605</v>
      </c>
      <c r="K30" s="422" t="str">
        <f t="shared" si="10"/>
        <v>-</v>
      </c>
      <c r="L30" s="422" t="str">
        <f t="shared" si="10"/>
        <v>-</v>
      </c>
      <c r="M30" s="422" t="str">
        <f t="shared" si="10"/>
        <v>-</v>
      </c>
      <c r="N30" s="422" t="str">
        <f t="shared" si="10"/>
        <v>-</v>
      </c>
      <c r="O30" s="333" t="str">
        <f t="shared" si="10"/>
        <v>-</v>
      </c>
    </row>
    <row r="31" spans="1:18" ht="6" customHeight="1" x14ac:dyDescent="0.3">
      <c r="A31" s="304"/>
      <c r="B31" s="332"/>
      <c r="C31" s="334"/>
      <c r="D31" s="334"/>
      <c r="E31" s="334"/>
      <c r="F31" s="334"/>
      <c r="G31" s="334"/>
      <c r="H31" s="334"/>
      <c r="I31" s="334"/>
      <c r="J31" s="334"/>
      <c r="K31" s="334"/>
      <c r="L31" s="334"/>
      <c r="M31" s="334"/>
      <c r="N31" s="334"/>
      <c r="O31" s="335"/>
    </row>
    <row r="32" spans="1:18" x14ac:dyDescent="0.3">
      <c r="B32" s="305" t="s">
        <v>505</v>
      </c>
      <c r="C32" s="336">
        <f t="shared" ref="C32:J32" si="11">IFERROR((C22)/(C25+(C27*50%)),"-")</f>
        <v>0.2386005080289246</v>
      </c>
      <c r="D32" s="336">
        <f t="shared" si="11"/>
        <v>0.32537026087545995</v>
      </c>
      <c r="E32" s="336">
        <f t="shared" si="11"/>
        <v>0.27640955569156633</v>
      </c>
      <c r="F32" s="336">
        <f t="shared" si="11"/>
        <v>0.28735673360951663</v>
      </c>
      <c r="G32" s="336">
        <f t="shared" si="11"/>
        <v>0.33423749191527324</v>
      </c>
      <c r="H32" s="336">
        <f t="shared" si="11"/>
        <v>0.24208596529293547</v>
      </c>
      <c r="I32" s="336">
        <f t="shared" si="11"/>
        <v>0.42108187883694947</v>
      </c>
      <c r="J32" s="336">
        <f t="shared" si="11"/>
        <v>0.92281959640337041</v>
      </c>
      <c r="K32" s="423" t="str">
        <f t="shared" ref="K32:O33" si="12">IFERROR(K22/K25,"-")</f>
        <v>-</v>
      </c>
      <c r="L32" s="423" t="str">
        <f t="shared" si="12"/>
        <v>-</v>
      </c>
      <c r="M32" s="423" t="str">
        <f t="shared" si="12"/>
        <v>-</v>
      </c>
      <c r="N32" s="423" t="str">
        <f t="shared" si="12"/>
        <v>-</v>
      </c>
      <c r="O32" s="337" t="str">
        <f t="shared" si="12"/>
        <v>-</v>
      </c>
    </row>
    <row r="33" spans="2:15" x14ac:dyDescent="0.3">
      <c r="B33" s="305" t="s">
        <v>506</v>
      </c>
      <c r="C33" s="424">
        <f t="shared" ref="C33:J33" si="13">IFERROR(C23/(C26+(C27*50%)),"-")</f>
        <v>0.24099211559118972</v>
      </c>
      <c r="D33" s="424">
        <f t="shared" si="13"/>
        <v>0.20368247659086586</v>
      </c>
      <c r="E33" s="424">
        <f t="shared" si="13"/>
        <v>0.21743149596741093</v>
      </c>
      <c r="F33" s="424">
        <f t="shared" si="13"/>
        <v>0.13400870286512695</v>
      </c>
      <c r="G33" s="424">
        <f t="shared" si="13"/>
        <v>0.22902340387809694</v>
      </c>
      <c r="H33" s="424">
        <f t="shared" si="13"/>
        <v>0.15660100167498855</v>
      </c>
      <c r="I33" s="424">
        <f t="shared" si="13"/>
        <v>0.20086596016416136</v>
      </c>
      <c r="J33" s="424">
        <f t="shared" si="13"/>
        <v>1.369562689972132</v>
      </c>
      <c r="K33" s="423" t="str">
        <f t="shared" si="12"/>
        <v>-</v>
      </c>
      <c r="L33" s="423" t="str">
        <f t="shared" si="12"/>
        <v>-</v>
      </c>
      <c r="M33" s="423" t="str">
        <f t="shared" si="12"/>
        <v>-</v>
      </c>
      <c r="N33" s="423" t="str">
        <f t="shared" si="12"/>
        <v>-</v>
      </c>
      <c r="O33" s="337" t="str">
        <f t="shared" si="12"/>
        <v>-</v>
      </c>
    </row>
    <row r="34" spans="2:15" x14ac:dyDescent="0.3">
      <c r="B34" s="318" t="s">
        <v>507</v>
      </c>
      <c r="C34" s="338">
        <f t="shared" ref="C34:O34" si="14">C24/C29</f>
        <v>0.23988231542288802</v>
      </c>
      <c r="D34" s="338">
        <f t="shared" si="14"/>
        <v>0.26029136362521488</v>
      </c>
      <c r="E34" s="338">
        <f t="shared" si="14"/>
        <v>0.24472441911464779</v>
      </c>
      <c r="F34" s="338">
        <f t="shared" si="14"/>
        <v>0.20664308372657006</v>
      </c>
      <c r="G34" s="338">
        <f t="shared" si="14"/>
        <v>0.27792210243273524</v>
      </c>
      <c r="H34" s="338">
        <f t="shared" si="14"/>
        <v>0.1976592372327286</v>
      </c>
      <c r="I34" s="338">
        <f t="shared" si="14"/>
        <v>0.30255390137967159</v>
      </c>
      <c r="J34" s="338">
        <f t="shared" si="14"/>
        <v>1.1529046545723605</v>
      </c>
      <c r="K34" s="338" t="e">
        <f t="shared" si="14"/>
        <v>#DIV/0!</v>
      </c>
      <c r="L34" s="338" t="e">
        <f t="shared" si="14"/>
        <v>#DIV/0!</v>
      </c>
      <c r="M34" s="338" t="e">
        <f t="shared" si="14"/>
        <v>#DIV/0!</v>
      </c>
      <c r="N34" s="338" t="e">
        <f t="shared" si="14"/>
        <v>#DIV/0!</v>
      </c>
      <c r="O34" s="339" t="e">
        <f t="shared" si="14"/>
        <v>#DIV/0!</v>
      </c>
    </row>
    <row r="36" spans="2:15" x14ac:dyDescent="0.3">
      <c r="B36" s="322"/>
    </row>
    <row r="37" spans="2:15" x14ac:dyDescent="0.3">
      <c r="B37" s="32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3" zoomScale="70" zoomScaleNormal="70" workbookViewId="0">
      <selection activeCell="D22" sqref="D22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9.33203125" bestFit="1" customWidth="1"/>
    <col min="4" max="4" width="18.77734375" bestFit="1" customWidth="1"/>
    <col min="5" max="5" width="16.88671875" bestFit="1" customWidth="1"/>
    <col min="6" max="6" width="16.6640625" bestFit="1" customWidth="1"/>
    <col min="7" max="7" width="19.109375" bestFit="1" customWidth="1"/>
    <col min="8" max="9" width="14.109375" bestFit="1" customWidth="1"/>
    <col min="10" max="10" width="8.33203125" bestFit="1" customWidth="1"/>
    <col min="11" max="11" width="14.109375" bestFit="1" customWidth="1"/>
    <col min="12" max="19" width="8" bestFit="1" customWidth="1"/>
    <col min="20" max="20" width="19.109375" bestFit="1" customWidth="1"/>
  </cols>
  <sheetData>
    <row r="1" spans="2:20" s="393" customFormat="1" ht="26.4" customHeight="1" x14ac:dyDescent="0.4">
      <c r="B1" s="459" t="s">
        <v>459</v>
      </c>
      <c r="C1" s="460"/>
      <c r="D1" s="460"/>
      <c r="E1" s="460"/>
      <c r="F1" s="460"/>
      <c r="G1" s="460"/>
      <c r="H1" s="460"/>
      <c r="I1" s="460"/>
      <c r="J1" s="460"/>
      <c r="K1" s="460"/>
      <c r="L1" s="460"/>
      <c r="M1" s="460"/>
      <c r="N1" s="460"/>
      <c r="O1" s="460"/>
      <c r="P1" s="460"/>
      <c r="Q1" s="460"/>
      <c r="R1" s="460"/>
      <c r="S1" s="460"/>
      <c r="T1" s="460"/>
    </row>
    <row r="3" spans="2:20" x14ac:dyDescent="0.3">
      <c r="B3" s="352" t="s">
        <v>508</v>
      </c>
      <c r="C3" s="352" t="s">
        <v>504</v>
      </c>
      <c r="D3" s="352">
        <v>1</v>
      </c>
      <c r="E3" s="352">
        <f>D3+1</f>
        <v>2</v>
      </c>
      <c r="F3" s="352">
        <v>3</v>
      </c>
      <c r="G3" s="352" t="s">
        <v>509</v>
      </c>
      <c r="H3" s="352">
        <f>F3+1</f>
        <v>4</v>
      </c>
      <c r="I3" s="352">
        <f>H3+1</f>
        <v>5</v>
      </c>
      <c r="J3" s="352">
        <v>6</v>
      </c>
      <c r="K3" s="352" t="s">
        <v>510</v>
      </c>
      <c r="L3" s="352">
        <v>7</v>
      </c>
      <c r="M3" s="352">
        <f>L3+1</f>
        <v>8</v>
      </c>
      <c r="N3" s="352">
        <v>9</v>
      </c>
      <c r="O3" s="352" t="s">
        <v>511</v>
      </c>
      <c r="P3" s="352">
        <v>10</v>
      </c>
      <c r="Q3" s="352">
        <f>P3+1</f>
        <v>11</v>
      </c>
      <c r="R3" s="352">
        <v>12</v>
      </c>
      <c r="S3" s="352" t="s">
        <v>512</v>
      </c>
      <c r="T3" s="352" t="s">
        <v>513</v>
      </c>
    </row>
    <row r="4" spans="2:20" x14ac:dyDescent="0.3">
      <c r="B4" s="353" t="s">
        <v>514</v>
      </c>
      <c r="C4" s="354"/>
      <c r="D4" s="394">
        <f t="shared" ref="D4:S4" si="0">SUM(D5:D8)</f>
        <v>36715</v>
      </c>
      <c r="E4" s="394">
        <f t="shared" si="0"/>
        <v>6652</v>
      </c>
      <c r="F4" s="394">
        <f t="shared" si="0"/>
        <v>318100.66000000003</v>
      </c>
      <c r="G4" s="356">
        <f t="shared" si="0"/>
        <v>361467.66000000003</v>
      </c>
      <c r="H4" s="355">
        <f t="shared" si="0"/>
        <v>2000</v>
      </c>
      <c r="I4" s="355">
        <f t="shared" si="0"/>
        <v>130821.22</v>
      </c>
      <c r="J4" s="355">
        <f t="shared" si="0"/>
        <v>1000</v>
      </c>
      <c r="K4" s="356">
        <f t="shared" si="0"/>
        <v>133821.22</v>
      </c>
      <c r="L4" s="355">
        <f t="shared" si="0"/>
        <v>1000</v>
      </c>
      <c r="M4" s="355">
        <f t="shared" si="0"/>
        <v>1000</v>
      </c>
      <c r="N4" s="355">
        <f t="shared" si="0"/>
        <v>0</v>
      </c>
      <c r="O4" s="356">
        <f t="shared" si="0"/>
        <v>2000</v>
      </c>
      <c r="P4" s="355">
        <f t="shared" si="0"/>
        <v>0</v>
      </c>
      <c r="Q4" s="355">
        <f t="shared" si="0"/>
        <v>0</v>
      </c>
      <c r="R4" s="355">
        <f t="shared" si="0"/>
        <v>0</v>
      </c>
      <c r="S4" s="356">
        <f t="shared" si="0"/>
        <v>0</v>
      </c>
      <c r="T4" s="357">
        <f t="shared" ref="T4:T17" si="1">SUM(G4,K4,O4,S4)</f>
        <v>497288.88</v>
      </c>
    </row>
    <row r="5" spans="2:20" outlineLevel="1" x14ac:dyDescent="0.3">
      <c r="B5" s="358" t="s">
        <v>27</v>
      </c>
      <c r="D5" s="395">
        <f>DRE!J15</f>
        <v>0</v>
      </c>
      <c r="E5" s="395">
        <f>DRE!M15</f>
        <v>0</v>
      </c>
      <c r="F5" s="395">
        <f>DRE!P15</f>
        <v>0</v>
      </c>
      <c r="G5" s="359">
        <f>SUM(D5:F5)</f>
        <v>0</v>
      </c>
      <c r="H5" s="298">
        <f>DRE!S15</f>
        <v>0</v>
      </c>
      <c r="I5" s="298">
        <f>DRE!V15</f>
        <v>0</v>
      </c>
      <c r="J5" s="437">
        <f>DRE!Y15</f>
        <v>0</v>
      </c>
      <c r="K5" s="359">
        <f>SUM(H5:J5)</f>
        <v>0</v>
      </c>
      <c r="L5" s="437">
        <f>DRE!AB15</f>
        <v>0</v>
      </c>
      <c r="M5" s="437">
        <f>DRE!AE15</f>
        <v>0</v>
      </c>
      <c r="N5" s="298">
        <f>DRE!AH15</f>
        <v>0</v>
      </c>
      <c r="O5" s="35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59">
        <f>SUM(P5:R5)</f>
        <v>0</v>
      </c>
      <c r="T5" s="360">
        <f t="shared" si="1"/>
        <v>0</v>
      </c>
    </row>
    <row r="6" spans="2:20" outlineLevel="1" x14ac:dyDescent="0.3">
      <c r="B6" s="358" t="s">
        <v>28</v>
      </c>
      <c r="D6" s="395">
        <f>DRE!J16</f>
        <v>36715</v>
      </c>
      <c r="E6" s="395">
        <f>DRE!M16</f>
        <v>6652</v>
      </c>
      <c r="F6" s="395">
        <f>DRE!P16</f>
        <v>318100.66000000003</v>
      </c>
      <c r="G6" s="359">
        <f>SUM(D6:F6)</f>
        <v>361467.66000000003</v>
      </c>
      <c r="H6" s="395">
        <f>DRE!S16</f>
        <v>2000</v>
      </c>
      <c r="I6" s="395">
        <f>DRE!V16</f>
        <v>130821.22</v>
      </c>
      <c r="J6" s="437">
        <f>DRE!Y16</f>
        <v>1000</v>
      </c>
      <c r="K6" s="359">
        <f>SUM(H6:J6)</f>
        <v>133821.22</v>
      </c>
      <c r="L6" s="437">
        <f>DRE!AB16</f>
        <v>1000</v>
      </c>
      <c r="M6" s="437">
        <f>DRE!AE16</f>
        <v>1000</v>
      </c>
      <c r="N6" s="298">
        <f>DRE!AH16</f>
        <v>0</v>
      </c>
      <c r="O6" s="359">
        <f>SUM(L6:N6)</f>
        <v>2000</v>
      </c>
      <c r="P6" s="298">
        <f>DRE!AK16</f>
        <v>0</v>
      </c>
      <c r="Q6" s="298">
        <f>DRE!AN16</f>
        <v>0</v>
      </c>
      <c r="R6" s="298">
        <f>DRE!AQ16</f>
        <v>0</v>
      </c>
      <c r="S6" s="359">
        <f>SUM(P6:R6)</f>
        <v>0</v>
      </c>
      <c r="T6" s="360">
        <f t="shared" si="1"/>
        <v>497288.88</v>
      </c>
    </row>
    <row r="7" spans="2:20" outlineLevel="1" x14ac:dyDescent="0.3">
      <c r="B7" s="358" t="s">
        <v>29</v>
      </c>
      <c r="D7" s="395">
        <f>DRE!J17</f>
        <v>0</v>
      </c>
      <c r="E7" s="395">
        <f>DRE!M17</f>
        <v>0</v>
      </c>
      <c r="F7" s="395">
        <f>DRE!P17</f>
        <v>0</v>
      </c>
      <c r="G7" s="359">
        <f>SUM(D7:F7)</f>
        <v>0</v>
      </c>
      <c r="H7" s="395">
        <f>DRE!S17</f>
        <v>0</v>
      </c>
      <c r="I7" s="395">
        <f>DRE!V17</f>
        <v>0</v>
      </c>
      <c r="J7" s="437">
        <f>DRE!Y17</f>
        <v>0</v>
      </c>
      <c r="K7" s="359">
        <f>SUM(H7:J7)</f>
        <v>0</v>
      </c>
      <c r="L7" s="437">
        <f>DRE!AB17</f>
        <v>0</v>
      </c>
      <c r="M7" s="437">
        <f>DRE!AE17</f>
        <v>0</v>
      </c>
      <c r="N7" s="298">
        <f>DRE!AH17</f>
        <v>0</v>
      </c>
      <c r="O7" s="35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59">
        <f>SUM(P7:R7)</f>
        <v>0</v>
      </c>
      <c r="T7" s="360">
        <f t="shared" si="1"/>
        <v>0</v>
      </c>
    </row>
    <row r="8" spans="2:20" outlineLevel="1" x14ac:dyDescent="0.3">
      <c r="B8" s="358" t="s">
        <v>20</v>
      </c>
      <c r="D8" s="395">
        <f>DRE!J12</f>
        <v>0</v>
      </c>
      <c r="E8" s="395">
        <f>DRE!M12</f>
        <v>0</v>
      </c>
      <c r="F8" s="395">
        <f>DRE!P12</f>
        <v>0</v>
      </c>
      <c r="G8" s="359">
        <f>SUM(D8:F8)</f>
        <v>0</v>
      </c>
      <c r="H8" s="395">
        <f>DRE!S12</f>
        <v>0</v>
      </c>
      <c r="I8" s="395">
        <f>DRE!V12</f>
        <v>0</v>
      </c>
      <c r="J8" s="437">
        <f>DRE!Y12</f>
        <v>0</v>
      </c>
      <c r="K8" s="359">
        <f>SUM(H8:J8)</f>
        <v>0</v>
      </c>
      <c r="L8" s="437">
        <f>DRE!AB12</f>
        <v>0</v>
      </c>
      <c r="M8" s="437">
        <f>DRE!AE12</f>
        <v>0</v>
      </c>
      <c r="N8" s="298">
        <f>DRE!AH12</f>
        <v>0</v>
      </c>
      <c r="O8" s="359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59">
        <f>SUM(P8:R8)</f>
        <v>0</v>
      </c>
      <c r="T8" s="360">
        <f t="shared" si="1"/>
        <v>0</v>
      </c>
    </row>
    <row r="9" spans="2:20" x14ac:dyDescent="0.3">
      <c r="B9" s="353" t="s">
        <v>515</v>
      </c>
      <c r="C9" s="354"/>
      <c r="D9" s="394">
        <f t="shared" ref="D9:S9" si="2">SUM(D10:D15)-D11</f>
        <v>879161</v>
      </c>
      <c r="E9" s="394">
        <f t="shared" si="2"/>
        <v>799419</v>
      </c>
      <c r="F9" s="394">
        <f t="shared" si="2"/>
        <v>1356133</v>
      </c>
      <c r="G9" s="356">
        <f t="shared" si="2"/>
        <v>3034713</v>
      </c>
      <c r="H9" s="355">
        <f t="shared" si="2"/>
        <v>961459.99999999988</v>
      </c>
      <c r="I9" s="355">
        <f t="shared" si="2"/>
        <v>1293962.8999999999</v>
      </c>
      <c r="J9" s="355">
        <f t="shared" si="2"/>
        <v>858026</v>
      </c>
      <c r="K9" s="356">
        <f t="shared" si="2"/>
        <v>3113448.9</v>
      </c>
      <c r="L9" s="355">
        <f t="shared" si="2"/>
        <v>299083</v>
      </c>
      <c r="M9" s="355">
        <f t="shared" si="2"/>
        <v>0</v>
      </c>
      <c r="N9" s="355">
        <f t="shared" si="2"/>
        <v>0</v>
      </c>
      <c r="O9" s="356">
        <f t="shared" si="2"/>
        <v>299083</v>
      </c>
      <c r="P9" s="355">
        <f t="shared" si="2"/>
        <v>0</v>
      </c>
      <c r="Q9" s="355">
        <f t="shared" si="2"/>
        <v>0</v>
      </c>
      <c r="R9" s="355">
        <f t="shared" si="2"/>
        <v>0</v>
      </c>
      <c r="S9" s="356">
        <f t="shared" si="2"/>
        <v>0</v>
      </c>
      <c r="T9" s="357">
        <f t="shared" si="1"/>
        <v>6447244.9000000004</v>
      </c>
    </row>
    <row r="10" spans="2:20" outlineLevel="1" x14ac:dyDescent="0.3">
      <c r="B10" s="358" t="s">
        <v>25</v>
      </c>
      <c r="D10" s="395">
        <f>DRE!J14</f>
        <v>76126</v>
      </c>
      <c r="E10" s="395">
        <f>DRE!M14</f>
        <v>83539</v>
      </c>
      <c r="F10" s="395">
        <f>DRE!P14</f>
        <v>451780</v>
      </c>
      <c r="G10" s="359">
        <f t="shared" ref="G10:G16" si="3">SUM(D10:F10)</f>
        <v>611445</v>
      </c>
      <c r="H10" s="395">
        <f>DRE!S14</f>
        <v>71170</v>
      </c>
      <c r="I10" s="395">
        <f>DRE!V14</f>
        <v>451541</v>
      </c>
      <c r="J10" s="395">
        <f>DRE!Y14</f>
        <v>3240</v>
      </c>
      <c r="K10" s="359">
        <f t="shared" ref="K10:K16" si="4">SUM(H10:J10)</f>
        <v>525951</v>
      </c>
      <c r="L10" s="395">
        <f>DRE!AB14</f>
        <v>0</v>
      </c>
      <c r="M10" s="395">
        <f>DRE!AE14</f>
        <v>0</v>
      </c>
      <c r="N10" s="437">
        <f>DRE!AH14</f>
        <v>0</v>
      </c>
      <c r="O10" s="35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59">
        <f t="shared" ref="S10:S16" si="6">SUM(P10:R10)</f>
        <v>0</v>
      </c>
      <c r="T10" s="360">
        <f t="shared" si="1"/>
        <v>1137396</v>
      </c>
    </row>
    <row r="11" spans="2:20" outlineLevel="1" x14ac:dyDescent="0.3">
      <c r="B11" s="358" t="s">
        <v>516</v>
      </c>
      <c r="D11" s="395">
        <f>DRE!J13</f>
        <v>93382.62999999999</v>
      </c>
      <c r="E11" s="395">
        <f>DRE!M13</f>
        <v>83648.859999999971</v>
      </c>
      <c r="F11" s="395">
        <f>DRE!P13</f>
        <v>99515.829999999958</v>
      </c>
      <c r="G11" s="359">
        <f t="shared" si="3"/>
        <v>276547.31999999995</v>
      </c>
      <c r="H11" s="395">
        <f>DRE!S13</f>
        <v>105305.81999999996</v>
      </c>
      <c r="I11" s="395">
        <f>DRE!V13</f>
        <v>99047.8</v>
      </c>
      <c r="J11" s="395">
        <f>DRE!Y13</f>
        <v>95853.57</v>
      </c>
      <c r="K11" s="359">
        <f t="shared" si="4"/>
        <v>300207.18999999994</v>
      </c>
      <c r="L11" s="395">
        <f>DRE!AB13</f>
        <v>36655.35</v>
      </c>
      <c r="M11" s="395">
        <f>DRE!AE13</f>
        <v>0</v>
      </c>
      <c r="N11" s="437">
        <f>DRE!AH13</f>
        <v>0</v>
      </c>
      <c r="O11" s="359">
        <f t="shared" si="5"/>
        <v>36655.35</v>
      </c>
      <c r="P11" s="298">
        <f>DRE!AK13</f>
        <v>0</v>
      </c>
      <c r="Q11" s="298">
        <f>DRE!AN13</f>
        <v>0</v>
      </c>
      <c r="R11" s="298">
        <f>DRE!AQ13</f>
        <v>0</v>
      </c>
      <c r="S11" s="359">
        <f t="shared" si="6"/>
        <v>0</v>
      </c>
      <c r="T11" s="360">
        <f t="shared" si="1"/>
        <v>613409.85999999987</v>
      </c>
    </row>
    <row r="12" spans="2:20" outlineLevel="1" x14ac:dyDescent="0.3">
      <c r="B12" s="358" t="s">
        <v>15</v>
      </c>
      <c r="D12" s="395">
        <f>DRE!J9</f>
        <v>355777</v>
      </c>
      <c r="E12" s="395">
        <f>DRE!M9</f>
        <v>318586.86</v>
      </c>
      <c r="F12" s="395">
        <f>DRE!P9</f>
        <v>395374.75</v>
      </c>
      <c r="G12" s="359">
        <f t="shared" si="3"/>
        <v>1069738.6099999999</v>
      </c>
      <c r="H12" s="395">
        <f>DRE!S9</f>
        <v>401164</v>
      </c>
      <c r="I12" s="395">
        <f>DRE!V9</f>
        <v>378573.23</v>
      </c>
      <c r="J12" s="395">
        <f>DRE!Y9</f>
        <v>388664</v>
      </c>
      <c r="K12" s="359">
        <f t="shared" si="4"/>
        <v>1168401.23</v>
      </c>
      <c r="L12" s="395">
        <f>DRE!AB9</f>
        <v>141577</v>
      </c>
      <c r="M12" s="395">
        <f>DRE!AE9</f>
        <v>0</v>
      </c>
      <c r="N12" s="437">
        <f>DRE!AH9</f>
        <v>0</v>
      </c>
      <c r="O12" s="359">
        <f t="shared" si="5"/>
        <v>141577</v>
      </c>
      <c r="P12" s="298">
        <f>DRE!AK9</f>
        <v>0</v>
      </c>
      <c r="Q12" s="298">
        <f>DRE!AN9</f>
        <v>0</v>
      </c>
      <c r="R12" s="298">
        <f>DRE!AQ9</f>
        <v>0</v>
      </c>
      <c r="S12" s="359">
        <f t="shared" si="6"/>
        <v>0</v>
      </c>
      <c r="T12" s="360">
        <f t="shared" si="1"/>
        <v>2379716.84</v>
      </c>
    </row>
    <row r="13" spans="2:20" outlineLevel="1" x14ac:dyDescent="0.3">
      <c r="B13" s="358" t="s">
        <v>18</v>
      </c>
      <c r="D13" s="395">
        <f>DRE!J10</f>
        <v>424278</v>
      </c>
      <c r="E13" s="395">
        <f>DRE!M10</f>
        <v>379913.14</v>
      </c>
      <c r="F13" s="395">
        <f>DRE!P10</f>
        <v>493638.25</v>
      </c>
      <c r="G13" s="359">
        <f t="shared" si="3"/>
        <v>1297829.3900000001</v>
      </c>
      <c r="H13" s="395">
        <f>DRE!S10</f>
        <v>470977</v>
      </c>
      <c r="I13" s="395">
        <f>DRE!V10</f>
        <v>445653.67</v>
      </c>
      <c r="J13" s="395">
        <f>DRE!Y10</f>
        <v>453297</v>
      </c>
      <c r="K13" s="359">
        <f t="shared" si="4"/>
        <v>1369927.67</v>
      </c>
      <c r="L13" s="395">
        <f>DRE!AB10</f>
        <v>150351</v>
      </c>
      <c r="M13" s="395">
        <f>DRE!AE10</f>
        <v>0</v>
      </c>
      <c r="N13" s="437">
        <f>DRE!AH10</f>
        <v>0</v>
      </c>
      <c r="O13" s="359">
        <f t="shared" si="5"/>
        <v>150351</v>
      </c>
      <c r="P13" s="298">
        <f>DRE!AK10</f>
        <v>0</v>
      </c>
      <c r="Q13" s="298">
        <f>DRE!AN10</f>
        <v>0</v>
      </c>
      <c r="R13" s="298">
        <f>DRE!AQ10</f>
        <v>0</v>
      </c>
      <c r="S13" s="359">
        <f t="shared" si="6"/>
        <v>0</v>
      </c>
      <c r="T13" s="360">
        <f t="shared" si="1"/>
        <v>2818108.06</v>
      </c>
    </row>
    <row r="14" spans="2:20" outlineLevel="1" x14ac:dyDescent="0.3">
      <c r="B14" s="358" t="s">
        <v>19</v>
      </c>
      <c r="D14" s="395">
        <f>DRE!J11</f>
        <v>22980</v>
      </c>
      <c r="E14" s="395">
        <f>DRE!M11</f>
        <v>17380</v>
      </c>
      <c r="F14" s="395">
        <f>DRE!P11</f>
        <v>15340</v>
      </c>
      <c r="G14" s="359">
        <f t="shared" si="3"/>
        <v>55700</v>
      </c>
      <c r="H14" s="395">
        <f>DRE!S11</f>
        <v>18149</v>
      </c>
      <c r="I14" s="395">
        <f>DRE!V11</f>
        <v>18195</v>
      </c>
      <c r="J14" s="395">
        <f>DRE!Y11</f>
        <v>12825</v>
      </c>
      <c r="K14" s="359">
        <f t="shared" si="4"/>
        <v>49169</v>
      </c>
      <c r="L14" s="395">
        <f>DRE!AB11</f>
        <v>7155</v>
      </c>
      <c r="M14" s="395">
        <f>DRE!AE11</f>
        <v>0</v>
      </c>
      <c r="N14" s="298">
        <f>DRE!AH11</f>
        <v>0</v>
      </c>
      <c r="O14" s="359">
        <f t="shared" si="5"/>
        <v>7155</v>
      </c>
      <c r="P14" s="298">
        <f>DRE!AK11</f>
        <v>0</v>
      </c>
      <c r="Q14" s="298">
        <f>DRE!AN11</f>
        <v>0</v>
      </c>
      <c r="R14" s="298">
        <f>DRE!AQ11</f>
        <v>0</v>
      </c>
      <c r="S14" s="359">
        <f t="shared" si="6"/>
        <v>0</v>
      </c>
      <c r="T14" s="360">
        <f t="shared" si="1"/>
        <v>112024</v>
      </c>
    </row>
    <row r="15" spans="2:20" outlineLevel="1" x14ac:dyDescent="0.3">
      <c r="B15" s="358" t="s">
        <v>31</v>
      </c>
      <c r="D15" s="395">
        <f>DRE!J18</f>
        <v>0</v>
      </c>
      <c r="E15" s="395">
        <f>DRE!M18</f>
        <v>0</v>
      </c>
      <c r="F15" s="395">
        <f>DRE!P18</f>
        <v>0</v>
      </c>
      <c r="G15" s="359">
        <f t="shared" si="3"/>
        <v>0</v>
      </c>
      <c r="H15" s="395">
        <f>DRE!S18</f>
        <v>0</v>
      </c>
      <c r="I15" s="395">
        <f>DRE!V18</f>
        <v>0</v>
      </c>
      <c r="J15" s="395">
        <f>DRE!Y18</f>
        <v>0</v>
      </c>
      <c r="K15" s="359">
        <f t="shared" si="4"/>
        <v>0</v>
      </c>
      <c r="L15" s="395">
        <f>DRE!AB18</f>
        <v>0</v>
      </c>
      <c r="M15" s="395">
        <f>DRE!AE18</f>
        <v>0</v>
      </c>
      <c r="N15" s="298">
        <f>DRE!AH18</f>
        <v>0</v>
      </c>
      <c r="O15" s="359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59">
        <f t="shared" si="6"/>
        <v>0</v>
      </c>
      <c r="T15" s="360">
        <f t="shared" si="1"/>
        <v>0</v>
      </c>
    </row>
    <row r="16" spans="2:20" x14ac:dyDescent="0.3">
      <c r="B16" s="353" t="s">
        <v>517</v>
      </c>
      <c r="C16" s="354"/>
      <c r="D16" s="396">
        <f>DRE!J19</f>
        <v>675</v>
      </c>
      <c r="E16" s="396">
        <f>DRE!M19</f>
        <v>378</v>
      </c>
      <c r="F16" s="396">
        <f>DRE!P19</f>
        <v>0</v>
      </c>
      <c r="G16" s="356">
        <f t="shared" si="3"/>
        <v>1053</v>
      </c>
      <c r="H16" s="396">
        <f>DRE!S19</f>
        <v>162</v>
      </c>
      <c r="I16" s="396">
        <f>DRE!V19</f>
        <v>756</v>
      </c>
      <c r="J16" s="396">
        <f>DRE!Y19</f>
        <v>0</v>
      </c>
      <c r="K16" s="359">
        <f t="shared" si="4"/>
        <v>918</v>
      </c>
      <c r="L16" s="396">
        <f>DRE!AB19</f>
        <v>0</v>
      </c>
      <c r="M16" s="396">
        <f>DRE!AE19</f>
        <v>0</v>
      </c>
      <c r="N16" s="355">
        <f>DRE!AH19</f>
        <v>0</v>
      </c>
      <c r="O16" s="359">
        <f t="shared" si="5"/>
        <v>0</v>
      </c>
      <c r="P16" s="355">
        <f>DRE!AK19</f>
        <v>0</v>
      </c>
      <c r="Q16" s="355">
        <f>DRE!AN19</f>
        <v>0</v>
      </c>
      <c r="R16" s="355">
        <f>DRE!AQ19</f>
        <v>0</v>
      </c>
      <c r="S16" s="359">
        <f t="shared" si="6"/>
        <v>0</v>
      </c>
      <c r="T16" s="357">
        <f t="shared" si="1"/>
        <v>1971</v>
      </c>
    </row>
    <row r="17" spans="2:20" ht="15" customHeight="1" thickBot="1" x14ac:dyDescent="0.35">
      <c r="B17" s="361" t="s">
        <v>518</v>
      </c>
      <c r="C17" s="362"/>
      <c r="D17" s="363">
        <f t="shared" ref="D17:S17" si="7">D4+D9+D16+D11</f>
        <v>1009933.63</v>
      </c>
      <c r="E17" s="363">
        <f t="shared" si="7"/>
        <v>890097.86</v>
      </c>
      <c r="F17" s="363">
        <f t="shared" si="7"/>
        <v>1773749.4900000002</v>
      </c>
      <c r="G17" s="364">
        <f t="shared" si="7"/>
        <v>3673780.98</v>
      </c>
      <c r="H17" s="363">
        <f t="shared" si="7"/>
        <v>1068927.8199999998</v>
      </c>
      <c r="I17" s="363">
        <f t="shared" si="7"/>
        <v>1524587.92</v>
      </c>
      <c r="J17" s="363">
        <f t="shared" si="7"/>
        <v>954879.57000000007</v>
      </c>
      <c r="K17" s="364">
        <f t="shared" si="7"/>
        <v>3548395.31</v>
      </c>
      <c r="L17" s="363">
        <f t="shared" si="7"/>
        <v>336738.35</v>
      </c>
      <c r="M17" s="363">
        <f t="shared" si="7"/>
        <v>1000</v>
      </c>
      <c r="N17" s="363">
        <f t="shared" si="7"/>
        <v>0</v>
      </c>
      <c r="O17" s="364">
        <f t="shared" si="7"/>
        <v>337738.35</v>
      </c>
      <c r="P17" s="363">
        <f t="shared" si="7"/>
        <v>0</v>
      </c>
      <c r="Q17" s="363">
        <f t="shared" si="7"/>
        <v>0</v>
      </c>
      <c r="R17" s="363">
        <f t="shared" si="7"/>
        <v>0</v>
      </c>
      <c r="S17" s="364">
        <f t="shared" si="7"/>
        <v>0</v>
      </c>
      <c r="T17" s="365">
        <f t="shared" si="1"/>
        <v>7559914.6399999997</v>
      </c>
    </row>
    <row r="18" spans="2:20" x14ac:dyDescent="0.3">
      <c r="B18" s="354"/>
      <c r="C18" s="354"/>
      <c r="D18" s="355"/>
      <c r="E18" s="355"/>
      <c r="F18" s="355"/>
      <c r="G18" s="355"/>
      <c r="H18" s="355"/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55"/>
    </row>
    <row r="20" spans="2:20" x14ac:dyDescent="0.3">
      <c r="B20" s="366" t="s">
        <v>51</v>
      </c>
      <c r="C20" s="367">
        <v>0.05</v>
      </c>
      <c r="D20" s="368">
        <f>D$4*$C$20</f>
        <v>1835.75</v>
      </c>
      <c r="E20" s="368">
        <f>E$4*$C$20</f>
        <v>332.6</v>
      </c>
      <c r="F20" s="368">
        <f>F$4*$C$20</f>
        <v>15905.033000000003</v>
      </c>
      <c r="G20" s="369">
        <f>G4*$C$20</f>
        <v>18073.383000000002</v>
      </c>
      <c r="H20" s="368">
        <f>H$4*$C$20</f>
        <v>100</v>
      </c>
      <c r="I20" s="368">
        <f>I$4*$C$20</f>
        <v>6541.0610000000006</v>
      </c>
      <c r="J20" s="368">
        <f>J$4*$C$20</f>
        <v>50</v>
      </c>
      <c r="K20" s="369">
        <f>K4*$C$20</f>
        <v>6691.0610000000006</v>
      </c>
      <c r="L20" s="368">
        <f>L$4*$C$20</f>
        <v>50</v>
      </c>
      <c r="M20" s="368">
        <f>M$4*$C$20</f>
        <v>50</v>
      </c>
      <c r="N20" s="368">
        <f>N$4*$C$20</f>
        <v>0</v>
      </c>
      <c r="O20" s="369">
        <f>O4*$C$20</f>
        <v>100</v>
      </c>
      <c r="P20" s="368">
        <f>P$4*$C$20</f>
        <v>0</v>
      </c>
      <c r="Q20" s="368">
        <f>Q$4*$C$20</f>
        <v>0</v>
      </c>
      <c r="R20" s="368">
        <f>R$4*$C$20</f>
        <v>0</v>
      </c>
      <c r="S20" s="369">
        <f>S4*$C$20</f>
        <v>0</v>
      </c>
      <c r="T20" s="370">
        <f>SUM(G20,K20,O20,S20)</f>
        <v>24864.444000000003</v>
      </c>
    </row>
    <row r="21" spans="2:20" x14ac:dyDescent="0.3">
      <c r="B21" s="358" t="s">
        <v>519</v>
      </c>
      <c r="C21" s="371">
        <v>6.4999999999999997E-3</v>
      </c>
      <c r="D21" s="298">
        <f t="shared" ref="D21:S21" si="8">(D9+D4-D23)*($C$21)</f>
        <v>5724.6121400000002</v>
      </c>
      <c r="E21" s="298">
        <f t="shared" si="8"/>
        <v>5031.6125599999996</v>
      </c>
      <c r="F21" s="298">
        <f t="shared" si="8"/>
        <v>10529.924209999999</v>
      </c>
      <c r="G21" s="359">
        <f t="shared" si="8"/>
        <v>21286.14891</v>
      </c>
      <c r="H21" s="298">
        <f t="shared" si="8"/>
        <v>6012.5103999999992</v>
      </c>
      <c r="I21" s="298">
        <f t="shared" si="8"/>
        <v>8924.666425999998</v>
      </c>
      <c r="J21" s="298">
        <f t="shared" si="8"/>
        <v>5360.5822399999997</v>
      </c>
      <c r="K21" s="359">
        <f t="shared" si="8"/>
        <v>20297.759065999999</v>
      </c>
      <c r="L21" s="298">
        <f t="shared" si="8"/>
        <v>1872.7779199999998</v>
      </c>
      <c r="M21" s="298">
        <f t="shared" si="8"/>
        <v>6.5</v>
      </c>
      <c r="N21" s="298">
        <f t="shared" si="8"/>
        <v>0</v>
      </c>
      <c r="O21" s="359">
        <f t="shared" si="8"/>
        <v>1879.2779199999998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59">
        <f t="shared" si="8"/>
        <v>0</v>
      </c>
      <c r="T21" s="372">
        <f>SUM(G21,K21,O21,S21)</f>
        <v>43463.185896000003</v>
      </c>
    </row>
    <row r="22" spans="2:20" x14ac:dyDescent="0.3">
      <c r="B22" s="358" t="s">
        <v>520</v>
      </c>
      <c r="C22" s="371">
        <v>0.03</v>
      </c>
      <c r="D22" s="298">
        <f t="shared" ref="D22:S22" si="9">(D9+D4-D23)*($C$22)</f>
        <v>26421.286800000002</v>
      </c>
      <c r="E22" s="298">
        <f t="shared" si="9"/>
        <v>23222.8272</v>
      </c>
      <c r="F22" s="298">
        <f t="shared" si="9"/>
        <v>48599.650200000004</v>
      </c>
      <c r="G22" s="359">
        <f t="shared" si="9"/>
        <v>98243.764200000005</v>
      </c>
      <c r="H22" s="298">
        <f t="shared" si="9"/>
        <v>27750.047999999995</v>
      </c>
      <c r="I22" s="298">
        <f t="shared" si="9"/>
        <v>41190.768119999993</v>
      </c>
      <c r="J22" s="298">
        <f t="shared" si="9"/>
        <v>24741.148799999999</v>
      </c>
      <c r="K22" s="359">
        <f t="shared" si="9"/>
        <v>93681.964919999999</v>
      </c>
      <c r="L22" s="298">
        <f t="shared" si="9"/>
        <v>8643.5903999999991</v>
      </c>
      <c r="M22" s="298">
        <f t="shared" si="9"/>
        <v>30</v>
      </c>
      <c r="N22" s="298">
        <f t="shared" si="9"/>
        <v>0</v>
      </c>
      <c r="O22" s="359">
        <f t="shared" si="9"/>
        <v>8673.5903999999991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59">
        <f t="shared" si="9"/>
        <v>0</v>
      </c>
      <c r="T22" s="372">
        <f>SUM(G22,K22,O22,S22)</f>
        <v>200599.31951999999</v>
      </c>
    </row>
    <row r="23" spans="2:20" ht="15" customHeight="1" thickBot="1" x14ac:dyDescent="0.35">
      <c r="B23" s="373" t="s">
        <v>50</v>
      </c>
      <c r="C23" s="374">
        <v>0.04</v>
      </c>
      <c r="D23" s="375">
        <f t="shared" ref="D23:S23" si="10">D9*$C$23</f>
        <v>35166.44</v>
      </c>
      <c r="E23" s="375">
        <f t="shared" si="10"/>
        <v>31976.760000000002</v>
      </c>
      <c r="F23" s="375">
        <f t="shared" si="10"/>
        <v>54245.32</v>
      </c>
      <c r="G23" s="376">
        <f t="shared" si="10"/>
        <v>121388.52</v>
      </c>
      <c r="H23" s="375">
        <f t="shared" si="10"/>
        <v>38458.399999999994</v>
      </c>
      <c r="I23" s="375">
        <f t="shared" si="10"/>
        <v>51758.515999999996</v>
      </c>
      <c r="J23" s="375">
        <f t="shared" si="10"/>
        <v>34321.040000000001</v>
      </c>
      <c r="K23" s="376">
        <f t="shared" si="10"/>
        <v>124537.95600000001</v>
      </c>
      <c r="L23" s="375">
        <f t="shared" si="10"/>
        <v>11963.32</v>
      </c>
      <c r="M23" s="375">
        <f t="shared" si="10"/>
        <v>0</v>
      </c>
      <c r="N23" s="375">
        <f t="shared" si="10"/>
        <v>0</v>
      </c>
      <c r="O23" s="376">
        <f t="shared" si="10"/>
        <v>11963.32</v>
      </c>
      <c r="P23" s="375">
        <f t="shared" si="10"/>
        <v>0</v>
      </c>
      <c r="Q23" s="375">
        <f t="shared" si="10"/>
        <v>0</v>
      </c>
      <c r="R23" s="375">
        <f t="shared" si="10"/>
        <v>0</v>
      </c>
      <c r="S23" s="376">
        <f t="shared" si="10"/>
        <v>0</v>
      </c>
      <c r="T23" s="377">
        <f>SUM(G23,K23,O23,S23)</f>
        <v>257889.79600000003</v>
      </c>
    </row>
    <row r="24" spans="2:20" ht="15" customHeight="1" thickBot="1" x14ac:dyDescent="0.35">
      <c r="C24" s="37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66" t="s">
        <v>521</v>
      </c>
      <c r="C25" s="367">
        <v>0.32</v>
      </c>
      <c r="D25" s="378">
        <f t="shared" ref="D25:S25" si="11">SUM(D4)*$C$25</f>
        <v>11748.800000000001</v>
      </c>
      <c r="E25" s="378">
        <f t="shared" si="11"/>
        <v>2128.64</v>
      </c>
      <c r="F25" s="378">
        <f t="shared" si="11"/>
        <v>101792.21120000002</v>
      </c>
      <c r="G25" s="369">
        <f t="shared" si="11"/>
        <v>115669.65120000001</v>
      </c>
      <c r="H25" s="378">
        <f t="shared" si="11"/>
        <v>640</v>
      </c>
      <c r="I25" s="378">
        <f t="shared" si="11"/>
        <v>41862.790399999998</v>
      </c>
      <c r="J25" s="378">
        <f t="shared" si="11"/>
        <v>320</v>
      </c>
      <c r="K25" s="369">
        <f t="shared" si="11"/>
        <v>42822.790399999998</v>
      </c>
      <c r="L25" s="378">
        <f t="shared" si="11"/>
        <v>320</v>
      </c>
      <c r="M25" s="378">
        <f t="shared" si="11"/>
        <v>320</v>
      </c>
      <c r="N25" s="378">
        <f t="shared" si="11"/>
        <v>0</v>
      </c>
      <c r="O25" s="369">
        <f t="shared" si="11"/>
        <v>640</v>
      </c>
      <c r="P25" s="378">
        <f t="shared" si="11"/>
        <v>0</v>
      </c>
      <c r="Q25" s="378">
        <f t="shared" si="11"/>
        <v>0</v>
      </c>
      <c r="R25" s="378">
        <f t="shared" si="11"/>
        <v>0</v>
      </c>
      <c r="S25" s="369">
        <f t="shared" si="11"/>
        <v>0</v>
      </c>
      <c r="T25" s="370">
        <f>SUM(G25,K25,O25,S25)</f>
        <v>159132.44160000002</v>
      </c>
    </row>
    <row r="26" spans="2:20" x14ac:dyDescent="0.3">
      <c r="B26" s="358" t="s">
        <v>522</v>
      </c>
      <c r="C26" s="371">
        <v>0.08</v>
      </c>
      <c r="D26" s="355">
        <f t="shared" ref="D26:S26" si="12">SUM(D9)*$C$26</f>
        <v>70332.88</v>
      </c>
      <c r="E26" s="355">
        <f t="shared" si="12"/>
        <v>63953.520000000004</v>
      </c>
      <c r="F26" s="355">
        <f t="shared" si="12"/>
        <v>108490.64</v>
      </c>
      <c r="G26" s="359">
        <f t="shared" si="12"/>
        <v>242777.04</v>
      </c>
      <c r="H26" s="355">
        <f t="shared" si="12"/>
        <v>76916.799999999988</v>
      </c>
      <c r="I26" s="355">
        <f t="shared" si="12"/>
        <v>103517.03199999999</v>
      </c>
      <c r="J26" s="355">
        <f t="shared" si="12"/>
        <v>68642.080000000002</v>
      </c>
      <c r="K26" s="359">
        <f t="shared" si="12"/>
        <v>249075.91200000001</v>
      </c>
      <c r="L26" s="355">
        <f t="shared" si="12"/>
        <v>23926.639999999999</v>
      </c>
      <c r="M26" s="355">
        <f t="shared" si="12"/>
        <v>0</v>
      </c>
      <c r="N26" s="355">
        <f t="shared" si="12"/>
        <v>0</v>
      </c>
      <c r="O26" s="359">
        <f t="shared" si="12"/>
        <v>23926.639999999999</v>
      </c>
      <c r="P26" s="355">
        <f t="shared" si="12"/>
        <v>0</v>
      </c>
      <c r="Q26" s="355">
        <f t="shared" si="12"/>
        <v>0</v>
      </c>
      <c r="R26" s="355">
        <f t="shared" si="12"/>
        <v>0</v>
      </c>
      <c r="S26" s="359">
        <f t="shared" si="12"/>
        <v>0</v>
      </c>
      <c r="T26" s="372">
        <f>SUM(G26,K26,O26,S26)</f>
        <v>515779.59200000006</v>
      </c>
    </row>
    <row r="27" spans="2:20" x14ac:dyDescent="0.3">
      <c r="B27" s="358" t="s">
        <v>523</v>
      </c>
      <c r="C27" s="371">
        <v>1</v>
      </c>
      <c r="D27" s="355">
        <f t="shared" ref="D27:O27" si="13">SUM(D16)</f>
        <v>675</v>
      </c>
      <c r="E27" s="355">
        <f t="shared" si="13"/>
        <v>378</v>
      </c>
      <c r="F27" s="355">
        <f t="shared" si="13"/>
        <v>0</v>
      </c>
      <c r="G27" s="359">
        <f t="shared" si="13"/>
        <v>1053</v>
      </c>
      <c r="H27" s="355">
        <f t="shared" si="13"/>
        <v>162</v>
      </c>
      <c r="I27" s="355">
        <f t="shared" si="13"/>
        <v>756</v>
      </c>
      <c r="J27" s="355">
        <f t="shared" si="13"/>
        <v>0</v>
      </c>
      <c r="K27" s="359">
        <f t="shared" si="13"/>
        <v>918</v>
      </c>
      <c r="L27" s="355">
        <f t="shared" si="13"/>
        <v>0</v>
      </c>
      <c r="M27" s="355">
        <f t="shared" si="13"/>
        <v>0</v>
      </c>
      <c r="N27" s="355">
        <f t="shared" si="13"/>
        <v>0</v>
      </c>
      <c r="O27" s="359">
        <f t="shared" si="13"/>
        <v>0</v>
      </c>
      <c r="P27" s="355">
        <f>SUM(O16)</f>
        <v>0</v>
      </c>
      <c r="Q27" s="355">
        <f>SUM(P16)</f>
        <v>0</v>
      </c>
      <c r="R27" s="355">
        <f>SUM(Q16)</f>
        <v>0</v>
      </c>
      <c r="S27" s="359">
        <f>SUM(S16)</f>
        <v>0</v>
      </c>
      <c r="T27" s="372">
        <f>SUM(G27,K27,O27,S27)</f>
        <v>1971</v>
      </c>
    </row>
    <row r="28" spans="2:20" x14ac:dyDescent="0.3">
      <c r="B28" s="358" t="s">
        <v>524</v>
      </c>
      <c r="C28" s="371">
        <v>0.1</v>
      </c>
      <c r="D28" s="355"/>
      <c r="E28" s="355"/>
      <c r="F28" s="355"/>
      <c r="G28" s="359">
        <f>IF((G25+G26+G27)-60000&gt;=0,(G25+G26+G27-60000)*$C$28,0)</f>
        <v>29949.969120000002</v>
      </c>
      <c r="H28" s="355"/>
      <c r="I28" s="355"/>
      <c r="J28" s="355"/>
      <c r="K28" s="359">
        <f>IF((K25+K26+K27)-60000&gt;=0,(K25+K26+K27-60000)*$C$28,0)</f>
        <v>23281.670240000003</v>
      </c>
      <c r="L28" s="355"/>
      <c r="M28" s="355"/>
      <c r="N28" s="355"/>
      <c r="O28" s="359">
        <f>IF((O25+O26+O27)-60000&gt;=0,(O25+O26+O27-60000)*$C$28,0)</f>
        <v>0</v>
      </c>
      <c r="P28" s="355"/>
      <c r="Q28" s="355"/>
      <c r="R28" s="355"/>
      <c r="S28" s="359">
        <f>IF((S25+S26+S27)-60000&gt;=0,(S25+S26+S27-60000)*$C$28,0)</f>
        <v>0</v>
      </c>
      <c r="T28" s="372">
        <f>SUM(G28,K28,O28,S28)</f>
        <v>53231.639360000001</v>
      </c>
    </row>
    <row r="29" spans="2:20" ht="15" customHeight="1" thickBot="1" x14ac:dyDescent="0.35">
      <c r="B29" s="361" t="s">
        <v>525</v>
      </c>
      <c r="C29" s="379"/>
      <c r="D29" s="363">
        <f t="shared" ref="D29:S29" si="14">SUM(D25:D27)*15%+D28</f>
        <v>12413.502</v>
      </c>
      <c r="E29" s="363">
        <f t="shared" si="14"/>
        <v>9969.0239999999994</v>
      </c>
      <c r="F29" s="363">
        <f t="shared" si="14"/>
        <v>31542.427680000004</v>
      </c>
      <c r="G29" s="376">
        <f t="shared" si="14"/>
        <v>83874.9228</v>
      </c>
      <c r="H29" s="363">
        <f t="shared" si="14"/>
        <v>11657.819999999998</v>
      </c>
      <c r="I29" s="363">
        <f t="shared" si="14"/>
        <v>21920.373360000001</v>
      </c>
      <c r="J29" s="363">
        <f t="shared" si="14"/>
        <v>10344.312</v>
      </c>
      <c r="K29" s="376">
        <f t="shared" si="14"/>
        <v>67204.175600000002</v>
      </c>
      <c r="L29" s="363">
        <f t="shared" si="14"/>
        <v>3636.9959999999996</v>
      </c>
      <c r="M29" s="363">
        <f t="shared" si="14"/>
        <v>48</v>
      </c>
      <c r="N29" s="363">
        <f t="shared" si="14"/>
        <v>0</v>
      </c>
      <c r="O29" s="376">
        <f t="shared" si="14"/>
        <v>3684.9959999999996</v>
      </c>
      <c r="P29" s="363">
        <f t="shared" si="14"/>
        <v>0</v>
      </c>
      <c r="Q29" s="363">
        <f t="shared" si="14"/>
        <v>0</v>
      </c>
      <c r="R29" s="363">
        <f t="shared" si="14"/>
        <v>0</v>
      </c>
      <c r="S29" s="376">
        <f t="shared" si="14"/>
        <v>0</v>
      </c>
      <c r="T29" s="365">
        <f>SUM(G29,K29,O29,S29)</f>
        <v>154764.09440000003</v>
      </c>
    </row>
    <row r="30" spans="2:20" ht="15" customHeight="1" thickBot="1" x14ac:dyDescent="0.35">
      <c r="C30" s="37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66" t="s">
        <v>526</v>
      </c>
      <c r="C31" s="367">
        <v>0.32</v>
      </c>
      <c r="D31" s="378">
        <f t="shared" ref="D31:S31" si="15">SUM(D4)*$C$31*9%</f>
        <v>1057.3920000000001</v>
      </c>
      <c r="E31" s="378">
        <f t="shared" si="15"/>
        <v>191.57759999999999</v>
      </c>
      <c r="F31" s="378">
        <f t="shared" si="15"/>
        <v>9161.2990080000018</v>
      </c>
      <c r="G31" s="369">
        <f t="shared" si="15"/>
        <v>10410.268608</v>
      </c>
      <c r="H31" s="378">
        <f t="shared" si="15"/>
        <v>57.599999999999994</v>
      </c>
      <c r="I31" s="378">
        <f t="shared" si="15"/>
        <v>3767.6511359999995</v>
      </c>
      <c r="J31" s="378">
        <f t="shared" si="15"/>
        <v>28.799999999999997</v>
      </c>
      <c r="K31" s="369">
        <f t="shared" si="15"/>
        <v>3854.0511359999996</v>
      </c>
      <c r="L31" s="378">
        <f t="shared" si="15"/>
        <v>28.799999999999997</v>
      </c>
      <c r="M31" s="378">
        <f t="shared" si="15"/>
        <v>28.799999999999997</v>
      </c>
      <c r="N31" s="378">
        <f t="shared" si="15"/>
        <v>0</v>
      </c>
      <c r="O31" s="369">
        <f t="shared" si="15"/>
        <v>57.599999999999994</v>
      </c>
      <c r="P31" s="378">
        <f t="shared" si="15"/>
        <v>0</v>
      </c>
      <c r="Q31" s="378">
        <f t="shared" si="15"/>
        <v>0</v>
      </c>
      <c r="R31" s="378">
        <f t="shared" si="15"/>
        <v>0</v>
      </c>
      <c r="S31" s="369">
        <f t="shared" si="15"/>
        <v>0</v>
      </c>
      <c r="T31" s="370">
        <f>SUM(G31,K31,O31,S31)</f>
        <v>14321.919744000001</v>
      </c>
    </row>
    <row r="32" spans="2:20" x14ac:dyDescent="0.3">
      <c r="B32" s="358" t="s">
        <v>527</v>
      </c>
      <c r="C32" s="371">
        <v>0.12</v>
      </c>
      <c r="D32" s="355">
        <f t="shared" ref="D32:S32" si="16">SUM(D9)*$C$32*9%</f>
        <v>9494.9387999999981</v>
      </c>
      <c r="E32" s="355">
        <f t="shared" si="16"/>
        <v>8633.7251999999989</v>
      </c>
      <c r="F32" s="355">
        <f t="shared" si="16"/>
        <v>14646.236399999998</v>
      </c>
      <c r="G32" s="359">
        <f t="shared" si="16"/>
        <v>32774.900399999999</v>
      </c>
      <c r="H32" s="355">
        <f t="shared" si="16"/>
        <v>10383.767999999998</v>
      </c>
      <c r="I32" s="355">
        <f t="shared" si="16"/>
        <v>13974.799319999998</v>
      </c>
      <c r="J32" s="355">
        <f t="shared" si="16"/>
        <v>9266.6808000000001</v>
      </c>
      <c r="K32" s="359">
        <f t="shared" si="16"/>
        <v>33625.248119999997</v>
      </c>
      <c r="L32" s="355">
        <f t="shared" si="16"/>
        <v>3230.0963999999999</v>
      </c>
      <c r="M32" s="355">
        <f t="shared" si="16"/>
        <v>0</v>
      </c>
      <c r="N32" s="355">
        <f t="shared" si="16"/>
        <v>0</v>
      </c>
      <c r="O32" s="359">
        <f t="shared" si="16"/>
        <v>3230.0963999999999</v>
      </c>
      <c r="P32" s="355">
        <f t="shared" si="16"/>
        <v>0</v>
      </c>
      <c r="Q32" s="355">
        <f t="shared" si="16"/>
        <v>0</v>
      </c>
      <c r="R32" s="355">
        <f t="shared" si="16"/>
        <v>0</v>
      </c>
      <c r="S32" s="359">
        <f t="shared" si="16"/>
        <v>0</v>
      </c>
      <c r="T32" s="372">
        <f>SUM(G32,K32,O32,S32)</f>
        <v>69630.244919999983</v>
      </c>
    </row>
    <row r="33" spans="2:20" x14ac:dyDescent="0.3">
      <c r="B33" s="358" t="s">
        <v>528</v>
      </c>
      <c r="C33" s="371">
        <v>1</v>
      </c>
      <c r="D33" s="355">
        <f>SUM(D16
)*9%</f>
        <v>60.75</v>
      </c>
      <c r="E33" s="355">
        <f>SUM(E16
)*9%</f>
        <v>34.019999999999996</v>
      </c>
      <c r="F33" s="355">
        <f>SUM(
F16)*9%</f>
        <v>0</v>
      </c>
      <c r="G33" s="359">
        <f>SUM(G16
)*9%</f>
        <v>94.77</v>
      </c>
      <c r="H33" s="355">
        <f>SUM(H16
)*9%</f>
        <v>14.58</v>
      </c>
      <c r="I33" s="355">
        <f>SUM(I16
)*9%</f>
        <v>68.039999999999992</v>
      </c>
      <c r="J33" s="355">
        <f>SUM(
J16)*9%</f>
        <v>0</v>
      </c>
      <c r="K33" s="359">
        <f>SUM(K16
)*9%</f>
        <v>82.61999999999999</v>
      </c>
      <c r="L33" s="355">
        <f>SUM(L16
)*9%</f>
        <v>0</v>
      </c>
      <c r="M33" s="355">
        <f>SUM(M16
)*9%</f>
        <v>0</v>
      </c>
      <c r="N33" s="355">
        <f>SUM(
N16)*9%</f>
        <v>0</v>
      </c>
      <c r="O33" s="359">
        <f>SUM(O16
)*9%</f>
        <v>0</v>
      </c>
      <c r="P33" s="355">
        <f>SUM(P16
)*9%</f>
        <v>0</v>
      </c>
      <c r="Q33" s="355">
        <f>SUM(Q16
)*9%</f>
        <v>0</v>
      </c>
      <c r="R33" s="355">
        <f>SUM(
R16)*9%</f>
        <v>0</v>
      </c>
      <c r="S33" s="359">
        <f>SUM(S16
)*9%</f>
        <v>0</v>
      </c>
      <c r="T33" s="372">
        <f>SUM(G33,K33,O33,S33)</f>
        <v>177.39</v>
      </c>
    </row>
    <row r="34" spans="2:20" ht="15" customHeight="1" thickBot="1" x14ac:dyDescent="0.35">
      <c r="B34" s="361" t="s">
        <v>529</v>
      </c>
      <c r="C34" s="379"/>
      <c r="D34" s="363">
        <f t="shared" ref="D34:T34" si="17">SUM(D31:D33)</f>
        <v>10613.080799999998</v>
      </c>
      <c r="E34" s="363">
        <f t="shared" si="17"/>
        <v>8859.3227999999999</v>
      </c>
      <c r="F34" s="363">
        <f t="shared" si="17"/>
        <v>23807.535408</v>
      </c>
      <c r="G34" s="376">
        <f t="shared" si="17"/>
        <v>43279.939007999994</v>
      </c>
      <c r="H34" s="363">
        <f t="shared" si="17"/>
        <v>10455.947999999999</v>
      </c>
      <c r="I34" s="363">
        <f t="shared" si="17"/>
        <v>17810.490456</v>
      </c>
      <c r="J34" s="363">
        <f t="shared" si="17"/>
        <v>9295.4807999999994</v>
      </c>
      <c r="K34" s="376">
        <f t="shared" si="17"/>
        <v>37561.919256000001</v>
      </c>
      <c r="L34" s="363">
        <f t="shared" si="17"/>
        <v>3258.8964000000001</v>
      </c>
      <c r="M34" s="363">
        <f t="shared" si="17"/>
        <v>28.799999999999997</v>
      </c>
      <c r="N34" s="363">
        <f t="shared" si="17"/>
        <v>0</v>
      </c>
      <c r="O34" s="376">
        <f t="shared" si="17"/>
        <v>3287.6963999999998</v>
      </c>
      <c r="P34" s="363">
        <f t="shared" si="17"/>
        <v>0</v>
      </c>
      <c r="Q34" s="363">
        <f t="shared" si="17"/>
        <v>0</v>
      </c>
      <c r="R34" s="363">
        <f t="shared" si="17"/>
        <v>0</v>
      </c>
      <c r="S34" s="376">
        <f t="shared" si="17"/>
        <v>0</v>
      </c>
      <c r="T34" s="365">
        <f t="shared" si="17"/>
        <v>84129.554663999981</v>
      </c>
    </row>
    <row r="35" spans="2:20" ht="15" customHeight="1" thickBot="1" x14ac:dyDescent="0.35">
      <c r="C35" s="37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80" t="s">
        <v>530</v>
      </c>
      <c r="C36" s="381"/>
      <c r="D36" s="382">
        <f t="shared" ref="D36:S36" si="18">D20</f>
        <v>1835.75</v>
      </c>
      <c r="E36" s="382">
        <f t="shared" si="18"/>
        <v>332.6</v>
      </c>
      <c r="F36" s="382">
        <f t="shared" si="18"/>
        <v>15905.033000000003</v>
      </c>
      <c r="G36" s="382">
        <f t="shared" si="18"/>
        <v>18073.383000000002</v>
      </c>
      <c r="H36" s="382">
        <f t="shared" si="18"/>
        <v>100</v>
      </c>
      <c r="I36" s="382">
        <f t="shared" si="18"/>
        <v>6541.0610000000006</v>
      </c>
      <c r="J36" s="382">
        <f t="shared" si="18"/>
        <v>50</v>
      </c>
      <c r="K36" s="382">
        <f t="shared" si="18"/>
        <v>6691.0610000000006</v>
      </c>
      <c r="L36" s="382">
        <f t="shared" si="18"/>
        <v>50</v>
      </c>
      <c r="M36" s="382">
        <f t="shared" si="18"/>
        <v>50</v>
      </c>
      <c r="N36" s="382">
        <f t="shared" si="18"/>
        <v>0</v>
      </c>
      <c r="O36" s="382">
        <f t="shared" si="18"/>
        <v>100</v>
      </c>
      <c r="P36" s="382">
        <f t="shared" si="18"/>
        <v>0</v>
      </c>
      <c r="Q36" s="382">
        <f t="shared" si="18"/>
        <v>0</v>
      </c>
      <c r="R36" s="382">
        <f t="shared" si="18"/>
        <v>0</v>
      </c>
      <c r="S36" s="382">
        <f t="shared" si="18"/>
        <v>0</v>
      </c>
      <c r="T36" s="383">
        <f>SUM(G36,K36,O36,S36)</f>
        <v>24864.444000000003</v>
      </c>
    </row>
    <row r="37" spans="2:20" x14ac:dyDescent="0.3">
      <c r="B37" s="384" t="s">
        <v>531</v>
      </c>
      <c r="C37" s="385"/>
      <c r="D37" s="386">
        <f t="shared" ref="D37:S37" si="19">D23</f>
        <v>35166.44</v>
      </c>
      <c r="E37" s="386">
        <f t="shared" si="19"/>
        <v>31976.760000000002</v>
      </c>
      <c r="F37" s="386">
        <f t="shared" si="19"/>
        <v>54245.32</v>
      </c>
      <c r="G37" s="386">
        <f t="shared" si="19"/>
        <v>121388.52</v>
      </c>
      <c r="H37" s="386">
        <f t="shared" si="19"/>
        <v>38458.399999999994</v>
      </c>
      <c r="I37" s="386">
        <f t="shared" si="19"/>
        <v>51758.515999999996</v>
      </c>
      <c r="J37" s="386">
        <f t="shared" si="19"/>
        <v>34321.040000000001</v>
      </c>
      <c r="K37" s="386">
        <f t="shared" si="19"/>
        <v>124537.95600000001</v>
      </c>
      <c r="L37" s="386">
        <f t="shared" si="19"/>
        <v>11963.32</v>
      </c>
      <c r="M37" s="386">
        <f t="shared" si="19"/>
        <v>0</v>
      </c>
      <c r="N37" s="386">
        <f t="shared" si="19"/>
        <v>0</v>
      </c>
      <c r="O37" s="386">
        <f t="shared" si="19"/>
        <v>11963.32</v>
      </c>
      <c r="P37" s="386">
        <f t="shared" si="19"/>
        <v>0</v>
      </c>
      <c r="Q37" s="386">
        <f t="shared" si="19"/>
        <v>0</v>
      </c>
      <c r="R37" s="386">
        <f t="shared" si="19"/>
        <v>0</v>
      </c>
      <c r="S37" s="386">
        <f t="shared" si="19"/>
        <v>0</v>
      </c>
      <c r="T37" s="387">
        <f>SUM(G37,K37,O37,S37)</f>
        <v>257889.79600000003</v>
      </c>
    </row>
    <row r="38" spans="2:20" x14ac:dyDescent="0.3">
      <c r="B38" s="384" t="s">
        <v>532</v>
      </c>
      <c r="C38" s="385"/>
      <c r="D38" s="386">
        <f t="shared" ref="D38:S38" si="20">D21+D22</f>
        <v>32145.898940000003</v>
      </c>
      <c r="E38" s="386">
        <f t="shared" si="20"/>
        <v>28254.439760000001</v>
      </c>
      <c r="F38" s="386">
        <f t="shared" si="20"/>
        <v>59129.574410000001</v>
      </c>
      <c r="G38" s="386">
        <f t="shared" si="20"/>
        <v>119529.91311000001</v>
      </c>
      <c r="H38" s="386">
        <f t="shared" si="20"/>
        <v>33762.558399999994</v>
      </c>
      <c r="I38" s="386">
        <f t="shared" si="20"/>
        <v>50115.434545999989</v>
      </c>
      <c r="J38" s="386">
        <f t="shared" si="20"/>
        <v>30101.731039999999</v>
      </c>
      <c r="K38" s="386">
        <f t="shared" si="20"/>
        <v>113979.723986</v>
      </c>
      <c r="L38" s="386">
        <f t="shared" si="20"/>
        <v>10516.36832</v>
      </c>
      <c r="M38" s="386">
        <f t="shared" si="20"/>
        <v>36.5</v>
      </c>
      <c r="N38" s="386">
        <f t="shared" si="20"/>
        <v>0</v>
      </c>
      <c r="O38" s="386">
        <f t="shared" si="20"/>
        <v>10552.86832</v>
      </c>
      <c r="P38" s="386">
        <f t="shared" si="20"/>
        <v>0</v>
      </c>
      <c r="Q38" s="386">
        <f t="shared" si="20"/>
        <v>0</v>
      </c>
      <c r="R38" s="386">
        <f t="shared" si="20"/>
        <v>0</v>
      </c>
      <c r="S38" s="386">
        <f t="shared" si="20"/>
        <v>0</v>
      </c>
      <c r="T38" s="387">
        <f>SUM(G38,K38,O38,S38)</f>
        <v>244062.50541600003</v>
      </c>
    </row>
    <row r="39" spans="2:20" ht="15" customHeight="1" thickBot="1" x14ac:dyDescent="0.35">
      <c r="B39" s="388" t="s">
        <v>533</v>
      </c>
      <c r="C39" s="389"/>
      <c r="D39" s="390"/>
      <c r="E39" s="390"/>
      <c r="F39" s="390"/>
      <c r="G39" s="391">
        <f>G29+G34</f>
        <v>127154.86180799999</v>
      </c>
      <c r="H39" s="390"/>
      <c r="I39" s="390"/>
      <c r="J39" s="390"/>
      <c r="K39" s="391">
        <f>K29+K34</f>
        <v>104766.09485600001</v>
      </c>
      <c r="L39" s="390"/>
      <c r="M39" s="390"/>
      <c r="N39" s="390"/>
      <c r="O39" s="391">
        <f>O29+O34</f>
        <v>6972.6923999999999</v>
      </c>
      <c r="P39" s="390"/>
      <c r="Q39" s="390"/>
      <c r="R39" s="390"/>
      <c r="S39" s="391">
        <f>S29+S34</f>
        <v>0</v>
      </c>
      <c r="T39" s="392">
        <f>SUM(G39,K39,O39,S39)</f>
        <v>238893.649064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x14ac:dyDescent="0.3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</row>
    <row r="45" spans="2:20" x14ac:dyDescent="0.3"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</row>
    <row r="46" spans="2:20" x14ac:dyDescent="0.3"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</row>
    <row r="47" spans="2:20" x14ac:dyDescent="0.3"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</row>
    <row r="48" spans="2:20" x14ac:dyDescent="0.3"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</row>
    <row r="49" spans="4:20" x14ac:dyDescent="0.3"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</row>
    <row r="50" spans="4:20" x14ac:dyDescent="0.3"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</row>
    <row r="51" spans="4:20" x14ac:dyDescent="0.3"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</row>
    <row r="52" spans="4:20" x14ac:dyDescent="0.3"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</row>
    <row r="53" spans="4:20" x14ac:dyDescent="0.3"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</row>
    <row r="54" spans="4:20" x14ac:dyDescent="0.3"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</row>
    <row r="55" spans="4:20" x14ac:dyDescent="0.3"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</row>
    <row r="56" spans="4:20" x14ac:dyDescent="0.3">
      <c r="D56" s="298"/>
      <c r="E56" s="298"/>
      <c r="F56" s="298"/>
      <c r="G56" s="298"/>
      <c r="H56" s="298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</row>
    <row r="57" spans="4:20" x14ac:dyDescent="0.3"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</row>
    <row r="58" spans="4:20" x14ac:dyDescent="0.3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</row>
    <row r="59" spans="4:20" x14ac:dyDescent="0.3">
      <c r="D59" s="298"/>
      <c r="E59" s="298"/>
      <c r="F59" s="298"/>
      <c r="G59" s="298"/>
      <c r="H59" s="298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</row>
    <row r="60" spans="4:20" x14ac:dyDescent="0.3">
      <c r="D60" s="298"/>
      <c r="E60" s="298"/>
      <c r="F60" s="298"/>
      <c r="G60" s="298"/>
      <c r="H60" s="298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</row>
    <row r="61" spans="4:20" x14ac:dyDescent="0.3">
      <c r="D61" s="298"/>
      <c r="E61" s="298"/>
      <c r="F61" s="298"/>
      <c r="G61" s="298"/>
      <c r="H61" s="298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</row>
    <row r="62" spans="4:20" x14ac:dyDescent="0.3">
      <c r="D62" s="298"/>
      <c r="E62" s="298"/>
      <c r="F62" s="298"/>
      <c r="G62" s="298"/>
      <c r="H62" s="298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</row>
    <row r="63" spans="4:20" x14ac:dyDescent="0.3">
      <c r="D63" s="298"/>
      <c r="E63" s="298"/>
      <c r="F63" s="298"/>
      <c r="G63" s="298"/>
      <c r="H63" s="298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</row>
    <row r="64" spans="4:20" x14ac:dyDescent="0.3">
      <c r="D64" s="298"/>
      <c r="E64" s="298"/>
      <c r="F64" s="298"/>
      <c r="G64" s="298"/>
      <c r="H64" s="298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</row>
    <row r="65" spans="4:20" x14ac:dyDescent="0.3">
      <c r="D65" s="298"/>
      <c r="E65" s="298"/>
      <c r="F65" s="298"/>
      <c r="G65" s="298"/>
      <c r="H65" s="298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</row>
    <row r="66" spans="4:20" x14ac:dyDescent="0.3"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</row>
    <row r="67" spans="4:20" x14ac:dyDescent="0.3">
      <c r="D67" s="298"/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</row>
    <row r="68" spans="4:20" x14ac:dyDescent="0.3">
      <c r="D68" s="298"/>
      <c r="E68" s="298"/>
      <c r="F68" s="298"/>
      <c r="G68" s="298"/>
      <c r="H68" s="298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</row>
    <row r="69" spans="4:20" x14ac:dyDescent="0.3">
      <c r="D69" s="298"/>
      <c r="E69" s="298"/>
      <c r="F69" s="298"/>
      <c r="G69" s="298"/>
      <c r="H69" s="298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</row>
    <row r="70" spans="4:20" x14ac:dyDescent="0.3"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</row>
    <row r="71" spans="4:20" x14ac:dyDescent="0.3">
      <c r="D71" s="298"/>
      <c r="E71" s="298"/>
      <c r="F71" s="298"/>
      <c r="G71" s="298"/>
      <c r="H71" s="298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</row>
    <row r="72" spans="4:20" x14ac:dyDescent="0.3"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</row>
    <row r="73" spans="4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4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4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4:20" x14ac:dyDescent="0.3"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4:20" x14ac:dyDescent="0.3"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4:20" x14ac:dyDescent="0.3"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4:20" x14ac:dyDescent="0.3"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4:20" x14ac:dyDescent="0.3"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4:20" x14ac:dyDescent="0.3"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4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4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19"/>
  <sheetViews>
    <sheetView workbookViewId="0"/>
  </sheetViews>
  <sheetFormatPr defaultRowHeight="14.4" x14ac:dyDescent="0.3"/>
  <sheetData>
    <row r="1" spans="1:18" x14ac:dyDescent="0.3">
      <c r="A1" t="s">
        <v>534</v>
      </c>
      <c r="B1" t="s">
        <v>535</v>
      </c>
      <c r="C1" t="s">
        <v>536</v>
      </c>
      <c r="D1" t="s">
        <v>537</v>
      </c>
      <c r="E1" t="s">
        <v>538</v>
      </c>
      <c r="F1" t="s">
        <v>539</v>
      </c>
      <c r="G1" t="s">
        <v>540</v>
      </c>
      <c r="H1" t="s">
        <v>541</v>
      </c>
      <c r="I1" t="s">
        <v>542</v>
      </c>
      <c r="J1" t="s">
        <v>543</v>
      </c>
      <c r="K1" t="s">
        <v>544</v>
      </c>
      <c r="L1" t="s">
        <v>545</v>
      </c>
      <c r="M1" t="s">
        <v>546</v>
      </c>
      <c r="N1" t="s">
        <v>547</v>
      </c>
      <c r="O1" t="s">
        <v>548</v>
      </c>
      <c r="P1" t="s">
        <v>549</v>
      </c>
      <c r="Q1" t="s">
        <v>550</v>
      </c>
      <c r="R1" t="s">
        <v>551</v>
      </c>
    </row>
    <row r="2" spans="1:18" x14ac:dyDescent="0.3">
      <c r="A2">
        <v>173621</v>
      </c>
      <c r="B2" t="s">
        <v>552</v>
      </c>
      <c r="C2" t="s">
        <v>553</v>
      </c>
      <c r="D2" t="s">
        <v>554</v>
      </c>
      <c r="E2" s="440">
        <v>228589</v>
      </c>
      <c r="F2" s="440">
        <v>45973</v>
      </c>
      <c r="G2" t="s">
        <v>555</v>
      </c>
      <c r="H2" t="s">
        <v>368</v>
      </c>
      <c r="I2" t="s">
        <v>554</v>
      </c>
      <c r="J2">
        <v>-60000</v>
      </c>
      <c r="K2">
        <v>-60000</v>
      </c>
      <c r="O2" t="s">
        <v>556</v>
      </c>
      <c r="P2" t="s">
        <v>557</v>
      </c>
      <c r="Q2" t="s">
        <v>558</v>
      </c>
      <c r="R2">
        <v>0</v>
      </c>
    </row>
    <row r="3" spans="1:18" x14ac:dyDescent="0.3">
      <c r="A3">
        <v>212259</v>
      </c>
      <c r="B3" t="s">
        <v>552</v>
      </c>
      <c r="C3" t="s">
        <v>559</v>
      </c>
      <c r="D3" t="s">
        <v>560</v>
      </c>
      <c r="E3" s="440">
        <v>48605</v>
      </c>
      <c r="F3" s="440">
        <v>48638</v>
      </c>
      <c r="G3" t="s">
        <v>561</v>
      </c>
      <c r="H3" t="s">
        <v>369</v>
      </c>
      <c r="I3" t="s">
        <v>562</v>
      </c>
      <c r="J3">
        <v>-3381.49</v>
      </c>
      <c r="K3">
        <v>-3381.49</v>
      </c>
      <c r="O3" t="s">
        <v>563</v>
      </c>
      <c r="Q3" t="s">
        <v>564</v>
      </c>
      <c r="R3">
        <v>0</v>
      </c>
    </row>
    <row r="4" spans="1:18" x14ac:dyDescent="0.3">
      <c r="A4">
        <v>212258</v>
      </c>
      <c r="B4" t="s">
        <v>552</v>
      </c>
      <c r="C4" t="s">
        <v>559</v>
      </c>
      <c r="D4" t="s">
        <v>565</v>
      </c>
      <c r="E4" s="440">
        <v>48574</v>
      </c>
      <c r="F4" s="440">
        <v>48609</v>
      </c>
      <c r="G4" t="s">
        <v>561</v>
      </c>
      <c r="H4" t="s">
        <v>369</v>
      </c>
      <c r="I4" t="s">
        <v>562</v>
      </c>
      <c r="J4">
        <v>-3381.49</v>
      </c>
      <c r="K4">
        <v>-3381.49</v>
      </c>
      <c r="O4" t="s">
        <v>563</v>
      </c>
      <c r="Q4" t="s">
        <v>566</v>
      </c>
      <c r="R4">
        <v>0</v>
      </c>
    </row>
    <row r="5" spans="1:18" x14ac:dyDescent="0.3">
      <c r="A5">
        <v>212257</v>
      </c>
      <c r="B5" t="s">
        <v>552</v>
      </c>
      <c r="C5" t="s">
        <v>559</v>
      </c>
      <c r="D5" t="s">
        <v>567</v>
      </c>
      <c r="E5" s="440">
        <v>48544</v>
      </c>
      <c r="F5" s="440">
        <v>48578</v>
      </c>
      <c r="G5" t="s">
        <v>561</v>
      </c>
      <c r="H5" t="s">
        <v>369</v>
      </c>
      <c r="I5" t="s">
        <v>562</v>
      </c>
      <c r="J5">
        <v>-3381.49</v>
      </c>
      <c r="K5">
        <v>-3381.49</v>
      </c>
      <c r="O5" t="s">
        <v>563</v>
      </c>
      <c r="Q5" t="s">
        <v>568</v>
      </c>
      <c r="R5">
        <v>0</v>
      </c>
    </row>
    <row r="6" spans="1:18" x14ac:dyDescent="0.3">
      <c r="A6">
        <v>212256</v>
      </c>
      <c r="B6" t="s">
        <v>552</v>
      </c>
      <c r="C6" t="s">
        <v>559</v>
      </c>
      <c r="D6" t="s">
        <v>569</v>
      </c>
      <c r="E6" s="440">
        <v>48513</v>
      </c>
      <c r="F6" s="440">
        <v>48548</v>
      </c>
      <c r="G6" t="s">
        <v>561</v>
      </c>
      <c r="H6" t="s">
        <v>369</v>
      </c>
      <c r="I6" t="s">
        <v>562</v>
      </c>
      <c r="J6">
        <v>-3381.49</v>
      </c>
      <c r="K6">
        <v>-3381.49</v>
      </c>
      <c r="O6" t="s">
        <v>563</v>
      </c>
      <c r="Q6" t="s">
        <v>570</v>
      </c>
      <c r="R6">
        <v>0</v>
      </c>
    </row>
    <row r="7" spans="1:18" x14ac:dyDescent="0.3">
      <c r="A7">
        <v>212255</v>
      </c>
      <c r="B7" t="s">
        <v>552</v>
      </c>
      <c r="C7" t="s">
        <v>559</v>
      </c>
      <c r="D7" t="s">
        <v>571</v>
      </c>
      <c r="E7" s="440">
        <v>48483</v>
      </c>
      <c r="F7" s="440">
        <v>48517</v>
      </c>
      <c r="G7" t="s">
        <v>561</v>
      </c>
      <c r="H7" t="s">
        <v>369</v>
      </c>
      <c r="I7" t="s">
        <v>562</v>
      </c>
      <c r="J7">
        <v>-3381.49</v>
      </c>
      <c r="K7">
        <v>-3381.49</v>
      </c>
      <c r="O7" t="s">
        <v>563</v>
      </c>
      <c r="Q7" t="s">
        <v>572</v>
      </c>
      <c r="R7">
        <v>0</v>
      </c>
    </row>
    <row r="8" spans="1:18" x14ac:dyDescent="0.3">
      <c r="A8">
        <v>212254</v>
      </c>
      <c r="B8" t="s">
        <v>552</v>
      </c>
      <c r="C8" t="s">
        <v>559</v>
      </c>
      <c r="D8" t="s">
        <v>573</v>
      </c>
      <c r="E8" s="440">
        <v>48452</v>
      </c>
      <c r="F8" s="440">
        <v>48487</v>
      </c>
      <c r="G8" t="s">
        <v>561</v>
      </c>
      <c r="H8" t="s">
        <v>369</v>
      </c>
      <c r="I8" t="s">
        <v>562</v>
      </c>
      <c r="J8">
        <v>-3381.49</v>
      </c>
      <c r="K8">
        <v>-3381.49</v>
      </c>
      <c r="O8" t="s">
        <v>563</v>
      </c>
      <c r="Q8" t="s">
        <v>574</v>
      </c>
      <c r="R8">
        <v>0</v>
      </c>
    </row>
    <row r="9" spans="1:18" x14ac:dyDescent="0.3">
      <c r="A9">
        <v>212253</v>
      </c>
      <c r="B9" t="s">
        <v>552</v>
      </c>
      <c r="C9" t="s">
        <v>559</v>
      </c>
      <c r="D9" t="s">
        <v>575</v>
      </c>
      <c r="E9" s="440">
        <v>48421</v>
      </c>
      <c r="F9" s="440">
        <v>48456</v>
      </c>
      <c r="G9" t="s">
        <v>561</v>
      </c>
      <c r="H9" t="s">
        <v>369</v>
      </c>
      <c r="I9" t="s">
        <v>562</v>
      </c>
      <c r="J9">
        <v>-3381.49</v>
      </c>
      <c r="K9">
        <v>-3381.49</v>
      </c>
      <c r="O9" t="s">
        <v>563</v>
      </c>
      <c r="Q9" t="s">
        <v>576</v>
      </c>
      <c r="R9">
        <v>0</v>
      </c>
    </row>
    <row r="10" spans="1:18" x14ac:dyDescent="0.3">
      <c r="A10">
        <v>212252</v>
      </c>
      <c r="B10" t="s">
        <v>552</v>
      </c>
      <c r="C10" t="s">
        <v>559</v>
      </c>
      <c r="D10" t="s">
        <v>577</v>
      </c>
      <c r="E10" s="440">
        <v>48391</v>
      </c>
      <c r="F10" s="440">
        <v>48425</v>
      </c>
      <c r="G10" t="s">
        <v>561</v>
      </c>
      <c r="H10" t="s">
        <v>369</v>
      </c>
      <c r="I10" t="s">
        <v>562</v>
      </c>
      <c r="J10">
        <v>-3381.49</v>
      </c>
      <c r="K10">
        <v>-3381.49</v>
      </c>
      <c r="O10" t="s">
        <v>563</v>
      </c>
      <c r="Q10" t="s">
        <v>578</v>
      </c>
      <c r="R10">
        <v>0</v>
      </c>
    </row>
    <row r="11" spans="1:18" x14ac:dyDescent="0.3">
      <c r="A11">
        <v>212251</v>
      </c>
      <c r="B11" t="s">
        <v>552</v>
      </c>
      <c r="C11" t="s">
        <v>559</v>
      </c>
      <c r="D11" t="s">
        <v>579</v>
      </c>
      <c r="E11" s="440">
        <v>48360</v>
      </c>
      <c r="F11" s="440">
        <v>48395</v>
      </c>
      <c r="G11" t="s">
        <v>561</v>
      </c>
      <c r="H11" t="s">
        <v>369</v>
      </c>
      <c r="I11" t="s">
        <v>562</v>
      </c>
      <c r="J11">
        <v>-3381.49</v>
      </c>
      <c r="K11">
        <v>-3381.49</v>
      </c>
      <c r="O11" t="s">
        <v>563</v>
      </c>
      <c r="Q11" t="s">
        <v>580</v>
      </c>
      <c r="R11">
        <v>0</v>
      </c>
    </row>
    <row r="12" spans="1:18" x14ac:dyDescent="0.3">
      <c r="A12">
        <v>212250</v>
      </c>
      <c r="B12" t="s">
        <v>552</v>
      </c>
      <c r="C12" t="s">
        <v>559</v>
      </c>
      <c r="D12" t="s">
        <v>581</v>
      </c>
      <c r="E12" s="440">
        <v>48330</v>
      </c>
      <c r="F12" s="440">
        <v>48364</v>
      </c>
      <c r="G12" t="s">
        <v>561</v>
      </c>
      <c r="H12" t="s">
        <v>369</v>
      </c>
      <c r="I12" t="s">
        <v>562</v>
      </c>
      <c r="J12">
        <v>-3381.49</v>
      </c>
      <c r="K12">
        <v>-3381.49</v>
      </c>
      <c r="O12" t="s">
        <v>563</v>
      </c>
      <c r="Q12" t="s">
        <v>582</v>
      </c>
      <c r="R12">
        <v>0</v>
      </c>
    </row>
    <row r="13" spans="1:18" x14ac:dyDescent="0.3">
      <c r="A13">
        <v>212249</v>
      </c>
      <c r="B13" t="s">
        <v>552</v>
      </c>
      <c r="C13" t="s">
        <v>559</v>
      </c>
      <c r="D13" t="s">
        <v>583</v>
      </c>
      <c r="E13" s="440">
        <v>48299</v>
      </c>
      <c r="F13" s="440">
        <v>48334</v>
      </c>
      <c r="G13" t="s">
        <v>561</v>
      </c>
      <c r="H13" t="s">
        <v>369</v>
      </c>
      <c r="I13" t="s">
        <v>562</v>
      </c>
      <c r="J13">
        <v>-3381.49</v>
      </c>
      <c r="K13">
        <v>-3381.49</v>
      </c>
      <c r="O13" t="s">
        <v>563</v>
      </c>
      <c r="Q13" t="s">
        <v>584</v>
      </c>
      <c r="R13">
        <v>0</v>
      </c>
    </row>
    <row r="14" spans="1:18" x14ac:dyDescent="0.3">
      <c r="A14">
        <v>212248</v>
      </c>
      <c r="B14" t="s">
        <v>552</v>
      </c>
      <c r="C14" t="s">
        <v>559</v>
      </c>
      <c r="D14" t="s">
        <v>585</v>
      </c>
      <c r="E14" s="440">
        <v>48270</v>
      </c>
      <c r="F14" s="440">
        <v>48303</v>
      </c>
      <c r="G14" t="s">
        <v>561</v>
      </c>
      <c r="H14" t="s">
        <v>369</v>
      </c>
      <c r="I14" t="s">
        <v>562</v>
      </c>
      <c r="J14">
        <v>-3381.49</v>
      </c>
      <c r="K14">
        <v>-3381.49</v>
      </c>
      <c r="O14" t="s">
        <v>563</v>
      </c>
      <c r="Q14" t="s">
        <v>586</v>
      </c>
      <c r="R14">
        <v>0</v>
      </c>
    </row>
    <row r="15" spans="1:18" x14ac:dyDescent="0.3">
      <c r="A15">
        <v>212247</v>
      </c>
      <c r="B15" t="s">
        <v>552</v>
      </c>
      <c r="C15" t="s">
        <v>559</v>
      </c>
      <c r="D15" t="s">
        <v>587</v>
      </c>
      <c r="E15" s="440">
        <v>48239</v>
      </c>
      <c r="F15" s="440">
        <v>48273</v>
      </c>
      <c r="G15" t="s">
        <v>561</v>
      </c>
      <c r="H15" t="s">
        <v>369</v>
      </c>
      <c r="I15" t="s">
        <v>562</v>
      </c>
      <c r="J15">
        <v>-3381.49</v>
      </c>
      <c r="K15">
        <v>-3381.49</v>
      </c>
      <c r="O15" t="s">
        <v>563</v>
      </c>
      <c r="Q15" t="s">
        <v>588</v>
      </c>
      <c r="R15">
        <v>0</v>
      </c>
    </row>
    <row r="16" spans="1:18" x14ac:dyDescent="0.3">
      <c r="A16">
        <v>212246</v>
      </c>
      <c r="B16" t="s">
        <v>552</v>
      </c>
      <c r="C16" t="s">
        <v>559</v>
      </c>
      <c r="D16" t="s">
        <v>589</v>
      </c>
      <c r="E16" s="440">
        <v>48208</v>
      </c>
      <c r="F16" s="440">
        <v>48243</v>
      </c>
      <c r="G16" t="s">
        <v>561</v>
      </c>
      <c r="H16" t="s">
        <v>369</v>
      </c>
      <c r="I16" t="s">
        <v>562</v>
      </c>
      <c r="J16">
        <v>-3381.49</v>
      </c>
      <c r="K16">
        <v>-3381.49</v>
      </c>
      <c r="O16" t="s">
        <v>563</v>
      </c>
      <c r="Q16" t="s">
        <v>590</v>
      </c>
      <c r="R16">
        <v>0</v>
      </c>
    </row>
    <row r="17" spans="1:18" x14ac:dyDescent="0.3">
      <c r="A17">
        <v>212245</v>
      </c>
      <c r="B17" t="s">
        <v>552</v>
      </c>
      <c r="C17" t="s">
        <v>559</v>
      </c>
      <c r="D17" t="s">
        <v>591</v>
      </c>
      <c r="E17" s="440">
        <v>48178</v>
      </c>
      <c r="F17" s="440">
        <v>48212</v>
      </c>
      <c r="G17" t="s">
        <v>561</v>
      </c>
      <c r="H17" t="s">
        <v>369</v>
      </c>
      <c r="I17" t="s">
        <v>562</v>
      </c>
      <c r="J17">
        <v>-3381.49</v>
      </c>
      <c r="K17">
        <v>-3381.49</v>
      </c>
      <c r="O17" t="s">
        <v>563</v>
      </c>
      <c r="Q17" t="s">
        <v>592</v>
      </c>
      <c r="R17">
        <v>0</v>
      </c>
    </row>
    <row r="18" spans="1:18" x14ac:dyDescent="0.3">
      <c r="A18">
        <v>212244</v>
      </c>
      <c r="B18" t="s">
        <v>552</v>
      </c>
      <c r="C18" t="s">
        <v>559</v>
      </c>
      <c r="D18" t="s">
        <v>593</v>
      </c>
      <c r="E18" s="440">
        <v>48147</v>
      </c>
      <c r="F18" s="440">
        <v>48182</v>
      </c>
      <c r="G18" t="s">
        <v>561</v>
      </c>
      <c r="H18" t="s">
        <v>369</v>
      </c>
      <c r="I18" t="s">
        <v>562</v>
      </c>
      <c r="J18">
        <v>-3381.49</v>
      </c>
      <c r="K18">
        <v>-3381.49</v>
      </c>
      <c r="O18" t="s">
        <v>563</v>
      </c>
      <c r="Q18" t="s">
        <v>594</v>
      </c>
      <c r="R18">
        <v>0</v>
      </c>
    </row>
    <row r="19" spans="1:18" x14ac:dyDescent="0.3">
      <c r="A19">
        <v>212243</v>
      </c>
      <c r="B19" t="s">
        <v>552</v>
      </c>
      <c r="C19" t="s">
        <v>559</v>
      </c>
      <c r="D19" t="s">
        <v>595</v>
      </c>
      <c r="E19" s="440">
        <v>48117</v>
      </c>
      <c r="F19" s="440">
        <v>48151</v>
      </c>
      <c r="G19" t="s">
        <v>561</v>
      </c>
      <c r="H19" t="s">
        <v>369</v>
      </c>
      <c r="I19" t="s">
        <v>562</v>
      </c>
      <c r="J19">
        <v>-3381.49</v>
      </c>
      <c r="K19">
        <v>-3381.49</v>
      </c>
      <c r="O19" t="s">
        <v>563</v>
      </c>
      <c r="Q19" t="s">
        <v>596</v>
      </c>
      <c r="R19">
        <v>0</v>
      </c>
    </row>
    <row r="20" spans="1:18" x14ac:dyDescent="0.3">
      <c r="A20">
        <v>212242</v>
      </c>
      <c r="B20" t="s">
        <v>552</v>
      </c>
      <c r="C20" t="s">
        <v>559</v>
      </c>
      <c r="D20" t="s">
        <v>597</v>
      </c>
      <c r="E20" s="440">
        <v>48086</v>
      </c>
      <c r="F20" s="440">
        <v>48121</v>
      </c>
      <c r="G20" t="s">
        <v>561</v>
      </c>
      <c r="H20" t="s">
        <v>369</v>
      </c>
      <c r="I20" t="s">
        <v>562</v>
      </c>
      <c r="J20">
        <v>-3381.49</v>
      </c>
      <c r="K20">
        <v>-3381.49</v>
      </c>
      <c r="O20" t="s">
        <v>563</v>
      </c>
      <c r="Q20" t="s">
        <v>598</v>
      </c>
      <c r="R20">
        <v>0</v>
      </c>
    </row>
    <row r="21" spans="1:18" x14ac:dyDescent="0.3">
      <c r="A21">
        <v>212241</v>
      </c>
      <c r="B21" t="s">
        <v>552</v>
      </c>
      <c r="C21" t="s">
        <v>559</v>
      </c>
      <c r="D21" t="s">
        <v>599</v>
      </c>
      <c r="E21" s="440">
        <v>48055</v>
      </c>
      <c r="F21" s="440">
        <v>48090</v>
      </c>
      <c r="G21" t="s">
        <v>561</v>
      </c>
      <c r="H21" t="s">
        <v>369</v>
      </c>
      <c r="I21" t="s">
        <v>562</v>
      </c>
      <c r="J21">
        <v>-3381.49</v>
      </c>
      <c r="K21">
        <v>-3381.49</v>
      </c>
      <c r="O21" t="s">
        <v>563</v>
      </c>
      <c r="Q21" t="s">
        <v>600</v>
      </c>
      <c r="R21">
        <v>0</v>
      </c>
    </row>
    <row r="22" spans="1:18" x14ac:dyDescent="0.3">
      <c r="A22">
        <v>212240</v>
      </c>
      <c r="B22" t="s">
        <v>552</v>
      </c>
      <c r="C22" t="s">
        <v>559</v>
      </c>
      <c r="D22" t="s">
        <v>601</v>
      </c>
      <c r="E22" s="440">
        <v>48025</v>
      </c>
      <c r="F22" s="440">
        <v>48059</v>
      </c>
      <c r="G22" t="s">
        <v>561</v>
      </c>
      <c r="H22" t="s">
        <v>369</v>
      </c>
      <c r="I22" t="s">
        <v>562</v>
      </c>
      <c r="J22">
        <v>-3381.49</v>
      </c>
      <c r="K22">
        <v>-3381.49</v>
      </c>
      <c r="O22" t="s">
        <v>563</v>
      </c>
      <c r="Q22" t="s">
        <v>602</v>
      </c>
      <c r="R22">
        <v>0</v>
      </c>
    </row>
    <row r="23" spans="1:18" x14ac:dyDescent="0.3">
      <c r="A23">
        <v>212239</v>
      </c>
      <c r="B23" t="s">
        <v>552</v>
      </c>
      <c r="C23" t="s">
        <v>559</v>
      </c>
      <c r="D23" t="s">
        <v>603</v>
      </c>
      <c r="E23" s="440">
        <v>47994</v>
      </c>
      <c r="F23" s="440">
        <v>48029</v>
      </c>
      <c r="G23" t="s">
        <v>561</v>
      </c>
      <c r="H23" t="s">
        <v>369</v>
      </c>
      <c r="I23" t="s">
        <v>562</v>
      </c>
      <c r="J23">
        <v>-3381.49</v>
      </c>
      <c r="K23">
        <v>-3381.49</v>
      </c>
      <c r="O23" t="s">
        <v>563</v>
      </c>
      <c r="Q23" t="s">
        <v>604</v>
      </c>
      <c r="R23">
        <v>0</v>
      </c>
    </row>
    <row r="24" spans="1:18" x14ac:dyDescent="0.3">
      <c r="A24">
        <v>212238</v>
      </c>
      <c r="B24" t="s">
        <v>552</v>
      </c>
      <c r="C24" t="s">
        <v>559</v>
      </c>
      <c r="D24" t="s">
        <v>605</v>
      </c>
      <c r="E24" s="440">
        <v>47964</v>
      </c>
      <c r="F24" s="440">
        <v>47998</v>
      </c>
      <c r="G24" t="s">
        <v>561</v>
      </c>
      <c r="H24" t="s">
        <v>369</v>
      </c>
      <c r="I24" t="s">
        <v>562</v>
      </c>
      <c r="J24">
        <v>-3381.49</v>
      </c>
      <c r="K24">
        <v>-3381.49</v>
      </c>
      <c r="O24" t="s">
        <v>563</v>
      </c>
      <c r="Q24" t="s">
        <v>606</v>
      </c>
      <c r="R24">
        <v>0</v>
      </c>
    </row>
    <row r="25" spans="1:18" x14ac:dyDescent="0.3">
      <c r="A25">
        <v>212237</v>
      </c>
      <c r="B25" t="s">
        <v>552</v>
      </c>
      <c r="C25" t="s">
        <v>559</v>
      </c>
      <c r="D25" t="s">
        <v>607</v>
      </c>
      <c r="E25" s="440">
        <v>47933</v>
      </c>
      <c r="F25" s="440">
        <v>47968</v>
      </c>
      <c r="G25" t="s">
        <v>561</v>
      </c>
      <c r="H25" t="s">
        <v>369</v>
      </c>
      <c r="I25" t="s">
        <v>562</v>
      </c>
      <c r="J25">
        <v>-3381.49</v>
      </c>
      <c r="K25">
        <v>-3381.49</v>
      </c>
      <c r="O25" t="s">
        <v>563</v>
      </c>
      <c r="Q25" t="s">
        <v>608</v>
      </c>
      <c r="R25">
        <v>0</v>
      </c>
    </row>
    <row r="26" spans="1:18" x14ac:dyDescent="0.3">
      <c r="A26">
        <v>212236</v>
      </c>
      <c r="B26" t="s">
        <v>552</v>
      </c>
      <c r="C26" t="s">
        <v>559</v>
      </c>
      <c r="D26" t="s">
        <v>609</v>
      </c>
      <c r="E26" s="440">
        <v>47905</v>
      </c>
      <c r="F26" s="440">
        <v>47937</v>
      </c>
      <c r="G26" t="s">
        <v>561</v>
      </c>
      <c r="H26" t="s">
        <v>369</v>
      </c>
      <c r="I26" t="s">
        <v>562</v>
      </c>
      <c r="J26">
        <v>-3381.49</v>
      </c>
      <c r="K26">
        <v>-3381.49</v>
      </c>
      <c r="O26" t="s">
        <v>563</v>
      </c>
      <c r="Q26" t="s">
        <v>610</v>
      </c>
      <c r="R26">
        <v>0</v>
      </c>
    </row>
    <row r="27" spans="1:18" x14ac:dyDescent="0.3">
      <c r="A27">
        <v>212235</v>
      </c>
      <c r="B27" t="s">
        <v>552</v>
      </c>
      <c r="C27" t="s">
        <v>559</v>
      </c>
      <c r="D27" t="s">
        <v>611</v>
      </c>
      <c r="E27" s="440">
        <v>47874</v>
      </c>
      <c r="F27" s="440">
        <v>47907</v>
      </c>
      <c r="G27" t="s">
        <v>561</v>
      </c>
      <c r="H27" t="s">
        <v>369</v>
      </c>
      <c r="I27" t="s">
        <v>562</v>
      </c>
      <c r="J27">
        <v>-3381.49</v>
      </c>
      <c r="K27">
        <v>-3381.49</v>
      </c>
      <c r="O27" t="s">
        <v>563</v>
      </c>
      <c r="Q27" t="s">
        <v>612</v>
      </c>
      <c r="R27">
        <v>0</v>
      </c>
    </row>
    <row r="28" spans="1:18" x14ac:dyDescent="0.3">
      <c r="A28">
        <v>212234</v>
      </c>
      <c r="B28" t="s">
        <v>552</v>
      </c>
      <c r="C28" t="s">
        <v>559</v>
      </c>
      <c r="D28" t="s">
        <v>613</v>
      </c>
      <c r="E28" s="440">
        <v>47843</v>
      </c>
      <c r="F28" s="440">
        <v>47878</v>
      </c>
      <c r="G28" t="s">
        <v>561</v>
      </c>
      <c r="H28" t="s">
        <v>369</v>
      </c>
      <c r="I28" t="s">
        <v>562</v>
      </c>
      <c r="J28">
        <v>-3381.49</v>
      </c>
      <c r="K28">
        <v>-3381.49</v>
      </c>
      <c r="O28" t="s">
        <v>563</v>
      </c>
      <c r="Q28" t="s">
        <v>614</v>
      </c>
      <c r="R28">
        <v>0</v>
      </c>
    </row>
    <row r="29" spans="1:18" x14ac:dyDescent="0.3">
      <c r="A29">
        <v>212233</v>
      </c>
      <c r="B29" t="s">
        <v>552</v>
      </c>
      <c r="C29" t="s">
        <v>559</v>
      </c>
      <c r="D29" t="s">
        <v>615</v>
      </c>
      <c r="E29" s="440">
        <v>47813</v>
      </c>
      <c r="F29" s="440">
        <v>47847</v>
      </c>
      <c r="G29" t="s">
        <v>561</v>
      </c>
      <c r="H29" t="s">
        <v>369</v>
      </c>
      <c r="I29" t="s">
        <v>562</v>
      </c>
      <c r="J29">
        <v>-3381.49</v>
      </c>
      <c r="K29">
        <v>-3381.49</v>
      </c>
      <c r="O29" t="s">
        <v>563</v>
      </c>
      <c r="Q29" t="s">
        <v>616</v>
      </c>
      <c r="R29">
        <v>0</v>
      </c>
    </row>
    <row r="30" spans="1:18" x14ac:dyDescent="0.3">
      <c r="A30">
        <v>212232</v>
      </c>
      <c r="B30" t="s">
        <v>552</v>
      </c>
      <c r="C30" t="s">
        <v>559</v>
      </c>
      <c r="D30" t="s">
        <v>617</v>
      </c>
      <c r="E30" s="440">
        <v>47782</v>
      </c>
      <c r="F30" s="440">
        <v>47817</v>
      </c>
      <c r="G30" t="s">
        <v>561</v>
      </c>
      <c r="H30" t="s">
        <v>369</v>
      </c>
      <c r="I30" t="s">
        <v>562</v>
      </c>
      <c r="J30">
        <v>-3381.49</v>
      </c>
      <c r="K30">
        <v>-3381.49</v>
      </c>
      <c r="O30" t="s">
        <v>563</v>
      </c>
      <c r="Q30" t="s">
        <v>618</v>
      </c>
      <c r="R30">
        <v>0</v>
      </c>
    </row>
    <row r="31" spans="1:18" x14ac:dyDescent="0.3">
      <c r="A31">
        <v>170590</v>
      </c>
      <c r="B31" t="s">
        <v>552</v>
      </c>
      <c r="C31" t="s">
        <v>619</v>
      </c>
      <c r="D31" t="s">
        <v>620</v>
      </c>
      <c r="E31" s="440">
        <v>47756</v>
      </c>
      <c r="F31" s="440">
        <v>47756</v>
      </c>
      <c r="G31" t="s">
        <v>561</v>
      </c>
      <c r="H31" t="s">
        <v>369</v>
      </c>
      <c r="I31" t="s">
        <v>621</v>
      </c>
      <c r="J31">
        <v>-8615.2099999999991</v>
      </c>
      <c r="K31">
        <v>-8615.2099999999991</v>
      </c>
      <c r="O31" t="s">
        <v>563</v>
      </c>
      <c r="Q31" t="s">
        <v>622</v>
      </c>
      <c r="R31">
        <v>0</v>
      </c>
    </row>
    <row r="32" spans="1:18" x14ac:dyDescent="0.3">
      <c r="A32">
        <v>212231</v>
      </c>
      <c r="B32" t="s">
        <v>552</v>
      </c>
      <c r="C32" t="s">
        <v>559</v>
      </c>
      <c r="D32" t="s">
        <v>623</v>
      </c>
      <c r="E32" s="440">
        <v>47752</v>
      </c>
      <c r="F32" s="440">
        <v>47786</v>
      </c>
      <c r="G32" t="s">
        <v>561</v>
      </c>
      <c r="H32" t="s">
        <v>369</v>
      </c>
      <c r="I32" t="s">
        <v>562</v>
      </c>
      <c r="J32">
        <v>-3381.49</v>
      </c>
      <c r="K32">
        <v>-3381.49</v>
      </c>
      <c r="O32" t="s">
        <v>563</v>
      </c>
      <c r="Q32" t="s">
        <v>622</v>
      </c>
      <c r="R32">
        <v>0</v>
      </c>
    </row>
    <row r="33" spans="1:18" x14ac:dyDescent="0.3">
      <c r="A33">
        <v>170589</v>
      </c>
      <c r="B33" t="s">
        <v>552</v>
      </c>
      <c r="C33" t="s">
        <v>619</v>
      </c>
      <c r="D33" t="s">
        <v>624</v>
      </c>
      <c r="E33" s="440">
        <v>47725</v>
      </c>
      <c r="F33" s="440">
        <v>47725</v>
      </c>
      <c r="G33" t="s">
        <v>561</v>
      </c>
      <c r="H33" t="s">
        <v>369</v>
      </c>
      <c r="I33" t="s">
        <v>621</v>
      </c>
      <c r="J33">
        <v>-8615.2099999999991</v>
      </c>
      <c r="K33">
        <v>-8615.2099999999991</v>
      </c>
      <c r="O33" t="s">
        <v>563</v>
      </c>
      <c r="Q33" t="s">
        <v>625</v>
      </c>
      <c r="R33">
        <v>0</v>
      </c>
    </row>
    <row r="34" spans="1:18" x14ac:dyDescent="0.3">
      <c r="A34">
        <v>212230</v>
      </c>
      <c r="B34" t="s">
        <v>552</v>
      </c>
      <c r="C34" t="s">
        <v>559</v>
      </c>
      <c r="D34" t="s">
        <v>626</v>
      </c>
      <c r="E34" s="440">
        <v>47721</v>
      </c>
      <c r="F34" s="440">
        <v>47756</v>
      </c>
      <c r="G34" t="s">
        <v>561</v>
      </c>
      <c r="H34" t="s">
        <v>369</v>
      </c>
      <c r="I34" t="s">
        <v>562</v>
      </c>
      <c r="J34">
        <v>-3381.49</v>
      </c>
      <c r="K34">
        <v>-3381.49</v>
      </c>
      <c r="O34" t="s">
        <v>563</v>
      </c>
      <c r="Q34" t="s">
        <v>625</v>
      </c>
      <c r="R34">
        <v>0</v>
      </c>
    </row>
    <row r="35" spans="1:18" x14ac:dyDescent="0.3">
      <c r="A35">
        <v>170588</v>
      </c>
      <c r="B35" t="s">
        <v>552</v>
      </c>
      <c r="C35" t="s">
        <v>619</v>
      </c>
      <c r="D35" t="s">
        <v>627</v>
      </c>
      <c r="E35" s="440">
        <v>47694</v>
      </c>
      <c r="F35" s="440">
        <v>47694</v>
      </c>
      <c r="G35" t="s">
        <v>561</v>
      </c>
      <c r="H35" t="s">
        <v>369</v>
      </c>
      <c r="I35" t="s">
        <v>621</v>
      </c>
      <c r="J35">
        <v>-8615.2099999999991</v>
      </c>
      <c r="K35">
        <v>-8615.2099999999991</v>
      </c>
      <c r="O35" t="s">
        <v>563</v>
      </c>
      <c r="Q35" t="s">
        <v>628</v>
      </c>
      <c r="R35">
        <v>0</v>
      </c>
    </row>
    <row r="36" spans="1:18" x14ac:dyDescent="0.3">
      <c r="A36">
        <v>212229</v>
      </c>
      <c r="B36" t="s">
        <v>552</v>
      </c>
      <c r="C36" t="s">
        <v>559</v>
      </c>
      <c r="D36" t="s">
        <v>629</v>
      </c>
      <c r="E36" s="440">
        <v>47690</v>
      </c>
      <c r="F36" s="440">
        <v>47725</v>
      </c>
      <c r="G36" t="s">
        <v>561</v>
      </c>
      <c r="H36" t="s">
        <v>369</v>
      </c>
      <c r="I36" t="s">
        <v>562</v>
      </c>
      <c r="J36">
        <v>-3381.49</v>
      </c>
      <c r="K36">
        <v>-3381.49</v>
      </c>
      <c r="O36" t="s">
        <v>563</v>
      </c>
      <c r="Q36" t="s">
        <v>628</v>
      </c>
      <c r="R36">
        <v>0</v>
      </c>
    </row>
    <row r="37" spans="1:18" x14ac:dyDescent="0.3">
      <c r="A37">
        <v>170587</v>
      </c>
      <c r="B37" t="s">
        <v>552</v>
      </c>
      <c r="C37" t="s">
        <v>619</v>
      </c>
      <c r="D37" t="s">
        <v>630</v>
      </c>
      <c r="E37" s="440">
        <v>47664</v>
      </c>
      <c r="F37" s="440">
        <v>47664</v>
      </c>
      <c r="G37" t="s">
        <v>561</v>
      </c>
      <c r="H37" t="s">
        <v>369</v>
      </c>
      <c r="I37" t="s">
        <v>621</v>
      </c>
      <c r="J37">
        <v>-8615.2099999999991</v>
      </c>
      <c r="K37">
        <v>-8615.2099999999991</v>
      </c>
      <c r="O37" t="s">
        <v>563</v>
      </c>
      <c r="Q37" t="s">
        <v>631</v>
      </c>
      <c r="R37">
        <v>0</v>
      </c>
    </row>
    <row r="38" spans="1:18" x14ac:dyDescent="0.3">
      <c r="A38">
        <v>212228</v>
      </c>
      <c r="B38" t="s">
        <v>552</v>
      </c>
      <c r="C38" t="s">
        <v>559</v>
      </c>
      <c r="D38" t="s">
        <v>632</v>
      </c>
      <c r="E38" s="440">
        <v>47660</v>
      </c>
      <c r="F38" s="440">
        <v>47694</v>
      </c>
      <c r="G38" t="s">
        <v>561</v>
      </c>
      <c r="H38" t="s">
        <v>369</v>
      </c>
      <c r="I38" t="s">
        <v>562</v>
      </c>
      <c r="J38">
        <v>-3381.49</v>
      </c>
      <c r="K38">
        <v>-3381.49</v>
      </c>
      <c r="O38" t="s">
        <v>563</v>
      </c>
      <c r="Q38" t="s">
        <v>631</v>
      </c>
      <c r="R38">
        <v>0</v>
      </c>
    </row>
    <row r="39" spans="1:18" x14ac:dyDescent="0.3">
      <c r="A39">
        <v>170586</v>
      </c>
      <c r="B39" t="s">
        <v>552</v>
      </c>
      <c r="C39" t="s">
        <v>619</v>
      </c>
      <c r="D39" t="s">
        <v>633</v>
      </c>
      <c r="E39" s="440">
        <v>47633</v>
      </c>
      <c r="F39" s="440">
        <v>47633</v>
      </c>
      <c r="G39" t="s">
        <v>561</v>
      </c>
      <c r="H39" t="s">
        <v>369</v>
      </c>
      <c r="I39" t="s">
        <v>621</v>
      </c>
      <c r="J39">
        <v>-8615.2099999999991</v>
      </c>
      <c r="K39">
        <v>-8615.2099999999991</v>
      </c>
      <c r="O39" t="s">
        <v>563</v>
      </c>
      <c r="Q39" t="s">
        <v>634</v>
      </c>
      <c r="R39">
        <v>0</v>
      </c>
    </row>
    <row r="40" spans="1:18" x14ac:dyDescent="0.3">
      <c r="A40">
        <v>212227</v>
      </c>
      <c r="B40" t="s">
        <v>552</v>
      </c>
      <c r="C40" t="s">
        <v>559</v>
      </c>
      <c r="D40" t="s">
        <v>635</v>
      </c>
      <c r="E40" s="440">
        <v>47629</v>
      </c>
      <c r="F40" s="440">
        <v>47664</v>
      </c>
      <c r="G40" t="s">
        <v>561</v>
      </c>
      <c r="H40" t="s">
        <v>369</v>
      </c>
      <c r="I40" t="s">
        <v>562</v>
      </c>
      <c r="J40">
        <v>-3381.49</v>
      </c>
      <c r="K40">
        <v>-3381.49</v>
      </c>
      <c r="O40" t="s">
        <v>563</v>
      </c>
      <c r="Q40" t="s">
        <v>634</v>
      </c>
      <c r="R40">
        <v>0</v>
      </c>
    </row>
    <row r="41" spans="1:18" x14ac:dyDescent="0.3">
      <c r="A41">
        <v>170585</v>
      </c>
      <c r="B41" t="s">
        <v>552</v>
      </c>
      <c r="C41" t="s">
        <v>619</v>
      </c>
      <c r="D41" t="s">
        <v>636</v>
      </c>
      <c r="E41" s="440">
        <v>47603</v>
      </c>
      <c r="F41" s="440">
        <v>47603</v>
      </c>
      <c r="G41" t="s">
        <v>561</v>
      </c>
      <c r="H41" t="s">
        <v>369</v>
      </c>
      <c r="I41" t="s">
        <v>621</v>
      </c>
      <c r="J41">
        <v>-8615.2099999999991</v>
      </c>
      <c r="K41">
        <v>-8615.2099999999991</v>
      </c>
      <c r="O41" t="s">
        <v>563</v>
      </c>
      <c r="Q41" t="s">
        <v>637</v>
      </c>
      <c r="R41">
        <v>0</v>
      </c>
    </row>
    <row r="42" spans="1:18" x14ac:dyDescent="0.3">
      <c r="A42">
        <v>177905</v>
      </c>
      <c r="B42" t="s">
        <v>552</v>
      </c>
      <c r="C42" t="s">
        <v>619</v>
      </c>
      <c r="D42" t="s">
        <v>620</v>
      </c>
      <c r="E42" s="440">
        <v>47601</v>
      </c>
      <c r="F42" s="440">
        <v>47784</v>
      </c>
      <c r="G42" t="s">
        <v>561</v>
      </c>
      <c r="H42" t="s">
        <v>369</v>
      </c>
      <c r="I42" t="s">
        <v>638</v>
      </c>
      <c r="J42">
        <v>-8566.18</v>
      </c>
      <c r="K42">
        <v>-8566.18</v>
      </c>
      <c r="O42" t="s">
        <v>563</v>
      </c>
      <c r="Q42" t="s">
        <v>637</v>
      </c>
      <c r="R42">
        <v>0</v>
      </c>
    </row>
    <row r="43" spans="1:18" x14ac:dyDescent="0.3">
      <c r="A43">
        <v>212226</v>
      </c>
      <c r="B43" t="s">
        <v>552</v>
      </c>
      <c r="C43" t="s">
        <v>559</v>
      </c>
      <c r="D43" t="s">
        <v>639</v>
      </c>
      <c r="E43" s="440">
        <v>47599</v>
      </c>
      <c r="F43" s="440">
        <v>47633</v>
      </c>
      <c r="G43" t="s">
        <v>561</v>
      </c>
      <c r="H43" t="s">
        <v>369</v>
      </c>
      <c r="I43" t="s">
        <v>562</v>
      </c>
      <c r="J43">
        <v>-3381.49</v>
      </c>
      <c r="K43">
        <v>-3381.49</v>
      </c>
      <c r="O43" t="s">
        <v>563</v>
      </c>
      <c r="Q43" t="s">
        <v>637</v>
      </c>
      <c r="R43">
        <v>0</v>
      </c>
    </row>
    <row r="44" spans="1:18" x14ac:dyDescent="0.3">
      <c r="A44">
        <v>170584</v>
      </c>
      <c r="B44" t="s">
        <v>552</v>
      </c>
      <c r="C44" t="s">
        <v>619</v>
      </c>
      <c r="D44" t="s">
        <v>640</v>
      </c>
      <c r="E44" s="440">
        <v>47572</v>
      </c>
      <c r="F44" s="440">
        <v>47572</v>
      </c>
      <c r="G44" t="s">
        <v>561</v>
      </c>
      <c r="H44" t="s">
        <v>369</v>
      </c>
      <c r="I44" t="s">
        <v>621</v>
      </c>
      <c r="J44">
        <v>-8615.2099999999991</v>
      </c>
      <c r="K44">
        <v>-8615.2099999999991</v>
      </c>
      <c r="O44" t="s">
        <v>563</v>
      </c>
      <c r="Q44" t="s">
        <v>641</v>
      </c>
      <c r="R44">
        <v>0</v>
      </c>
    </row>
    <row r="45" spans="1:18" x14ac:dyDescent="0.3">
      <c r="A45">
        <v>177904</v>
      </c>
      <c r="B45" t="s">
        <v>552</v>
      </c>
      <c r="C45" t="s">
        <v>619</v>
      </c>
      <c r="D45" t="s">
        <v>624</v>
      </c>
      <c r="E45" s="440">
        <v>47570</v>
      </c>
      <c r="F45" s="440">
        <v>47754</v>
      </c>
      <c r="G45" t="s">
        <v>561</v>
      </c>
      <c r="H45" t="s">
        <v>369</v>
      </c>
      <c r="I45" t="s">
        <v>638</v>
      </c>
      <c r="J45">
        <v>-8566.18</v>
      </c>
      <c r="K45">
        <v>-8566.18</v>
      </c>
      <c r="O45" t="s">
        <v>563</v>
      </c>
      <c r="Q45" t="s">
        <v>641</v>
      </c>
      <c r="R45">
        <v>0</v>
      </c>
    </row>
    <row r="46" spans="1:18" x14ac:dyDescent="0.3">
      <c r="A46">
        <v>212225</v>
      </c>
      <c r="B46" t="s">
        <v>552</v>
      </c>
      <c r="C46" t="s">
        <v>559</v>
      </c>
      <c r="D46" t="s">
        <v>642</v>
      </c>
      <c r="E46" s="440">
        <v>47568</v>
      </c>
      <c r="F46" s="440">
        <v>47603</v>
      </c>
      <c r="G46" t="s">
        <v>561</v>
      </c>
      <c r="H46" t="s">
        <v>369</v>
      </c>
      <c r="I46" t="s">
        <v>562</v>
      </c>
      <c r="J46">
        <v>-3381.49</v>
      </c>
      <c r="K46">
        <v>-3381.49</v>
      </c>
      <c r="O46" t="s">
        <v>563</v>
      </c>
      <c r="Q46" t="s">
        <v>641</v>
      </c>
      <c r="R46">
        <v>0</v>
      </c>
    </row>
    <row r="47" spans="1:18" x14ac:dyDescent="0.3">
      <c r="A47">
        <v>177903</v>
      </c>
      <c r="B47" t="s">
        <v>552</v>
      </c>
      <c r="C47" t="s">
        <v>619</v>
      </c>
      <c r="D47" t="s">
        <v>627</v>
      </c>
      <c r="E47" s="440">
        <v>47542</v>
      </c>
      <c r="F47" s="440">
        <v>47723</v>
      </c>
      <c r="G47" t="s">
        <v>561</v>
      </c>
      <c r="H47" t="s">
        <v>369</v>
      </c>
      <c r="I47" t="s">
        <v>638</v>
      </c>
      <c r="J47">
        <v>-8566.18</v>
      </c>
      <c r="K47">
        <v>-8566.18</v>
      </c>
      <c r="O47" t="s">
        <v>563</v>
      </c>
      <c r="Q47" t="s">
        <v>643</v>
      </c>
      <c r="R47">
        <v>0</v>
      </c>
    </row>
    <row r="48" spans="1:18" x14ac:dyDescent="0.3">
      <c r="A48">
        <v>170583</v>
      </c>
      <c r="B48" t="s">
        <v>552</v>
      </c>
      <c r="C48" t="s">
        <v>619</v>
      </c>
      <c r="D48" t="s">
        <v>644</v>
      </c>
      <c r="E48" s="440">
        <v>47542</v>
      </c>
      <c r="F48" s="440">
        <v>47542</v>
      </c>
      <c r="G48" t="s">
        <v>561</v>
      </c>
      <c r="H48" t="s">
        <v>369</v>
      </c>
      <c r="I48" t="s">
        <v>621</v>
      </c>
      <c r="J48">
        <v>-8615.2099999999991</v>
      </c>
      <c r="K48">
        <v>-8615.2099999999991</v>
      </c>
      <c r="O48" t="s">
        <v>563</v>
      </c>
      <c r="Q48" t="s">
        <v>643</v>
      </c>
      <c r="R48">
        <v>0</v>
      </c>
    </row>
    <row r="49" spans="1:18" x14ac:dyDescent="0.3">
      <c r="A49">
        <v>212224</v>
      </c>
      <c r="B49" t="s">
        <v>552</v>
      </c>
      <c r="C49" t="s">
        <v>559</v>
      </c>
      <c r="D49" t="s">
        <v>645</v>
      </c>
      <c r="E49" s="440">
        <v>47540</v>
      </c>
      <c r="F49" s="440">
        <v>47572</v>
      </c>
      <c r="G49" t="s">
        <v>561</v>
      </c>
      <c r="H49" t="s">
        <v>369</v>
      </c>
      <c r="I49" t="s">
        <v>562</v>
      </c>
      <c r="J49">
        <v>-3381.49</v>
      </c>
      <c r="K49">
        <v>-3381.49</v>
      </c>
      <c r="O49" t="s">
        <v>563</v>
      </c>
      <c r="Q49" t="s">
        <v>643</v>
      </c>
      <c r="R49">
        <v>0</v>
      </c>
    </row>
    <row r="50" spans="1:18" x14ac:dyDescent="0.3">
      <c r="A50">
        <v>170582</v>
      </c>
      <c r="B50" t="s">
        <v>552</v>
      </c>
      <c r="C50" t="s">
        <v>619</v>
      </c>
      <c r="D50" t="s">
        <v>646</v>
      </c>
      <c r="E50" s="440">
        <v>47513</v>
      </c>
      <c r="F50" s="440">
        <v>47513</v>
      </c>
      <c r="G50" t="s">
        <v>561</v>
      </c>
      <c r="H50" t="s">
        <v>369</v>
      </c>
      <c r="I50" t="s">
        <v>621</v>
      </c>
      <c r="J50">
        <v>-8615.2099999999991</v>
      </c>
      <c r="K50">
        <v>-8615.2099999999991</v>
      </c>
      <c r="O50" t="s">
        <v>563</v>
      </c>
      <c r="Q50" t="s">
        <v>647</v>
      </c>
      <c r="R50">
        <v>0</v>
      </c>
    </row>
    <row r="51" spans="1:18" x14ac:dyDescent="0.3">
      <c r="A51">
        <v>177902</v>
      </c>
      <c r="B51" t="s">
        <v>552</v>
      </c>
      <c r="C51" t="s">
        <v>619</v>
      </c>
      <c r="D51" t="s">
        <v>630</v>
      </c>
      <c r="E51" s="440">
        <v>47511</v>
      </c>
      <c r="F51" s="440">
        <v>47692</v>
      </c>
      <c r="G51" t="s">
        <v>561</v>
      </c>
      <c r="H51" t="s">
        <v>369</v>
      </c>
      <c r="I51" t="s">
        <v>638</v>
      </c>
      <c r="J51">
        <v>-8566.18</v>
      </c>
      <c r="K51">
        <v>-8566.18</v>
      </c>
      <c r="O51" t="s">
        <v>563</v>
      </c>
      <c r="Q51" t="s">
        <v>647</v>
      </c>
      <c r="R51">
        <v>0</v>
      </c>
    </row>
    <row r="52" spans="1:18" x14ac:dyDescent="0.3">
      <c r="A52">
        <v>212223</v>
      </c>
      <c r="B52" t="s">
        <v>552</v>
      </c>
      <c r="C52" t="s">
        <v>559</v>
      </c>
      <c r="D52" t="s">
        <v>648</v>
      </c>
      <c r="E52" s="440">
        <v>47509</v>
      </c>
      <c r="F52" s="440">
        <v>47542</v>
      </c>
      <c r="G52" t="s">
        <v>561</v>
      </c>
      <c r="H52" t="s">
        <v>369</v>
      </c>
      <c r="I52" t="s">
        <v>562</v>
      </c>
      <c r="J52">
        <v>-3381.49</v>
      </c>
      <c r="K52">
        <v>-3381.49</v>
      </c>
      <c r="O52" t="s">
        <v>563</v>
      </c>
      <c r="Q52" t="s">
        <v>647</v>
      </c>
      <c r="R52">
        <v>0</v>
      </c>
    </row>
    <row r="53" spans="1:18" x14ac:dyDescent="0.3">
      <c r="A53">
        <v>170581</v>
      </c>
      <c r="B53" t="s">
        <v>552</v>
      </c>
      <c r="C53" t="s">
        <v>619</v>
      </c>
      <c r="D53" t="s">
        <v>649</v>
      </c>
      <c r="E53" s="440">
        <v>47482</v>
      </c>
      <c r="F53" s="440">
        <v>47482</v>
      </c>
      <c r="G53" t="s">
        <v>561</v>
      </c>
      <c r="H53" t="s">
        <v>369</v>
      </c>
      <c r="I53" t="s">
        <v>621</v>
      </c>
      <c r="J53">
        <v>-8615.2099999999991</v>
      </c>
      <c r="K53">
        <v>-8615.2099999999991</v>
      </c>
      <c r="O53" t="s">
        <v>563</v>
      </c>
      <c r="Q53" t="s">
        <v>650</v>
      </c>
      <c r="R53">
        <v>0</v>
      </c>
    </row>
    <row r="54" spans="1:18" x14ac:dyDescent="0.3">
      <c r="A54">
        <v>177901</v>
      </c>
      <c r="B54" t="s">
        <v>552</v>
      </c>
      <c r="C54" t="s">
        <v>619</v>
      </c>
      <c r="D54" t="s">
        <v>633</v>
      </c>
      <c r="E54" s="440">
        <v>47480</v>
      </c>
      <c r="F54" s="440">
        <v>47662</v>
      </c>
      <c r="G54" t="s">
        <v>561</v>
      </c>
      <c r="H54" t="s">
        <v>369</v>
      </c>
      <c r="I54" t="s">
        <v>638</v>
      </c>
      <c r="J54">
        <v>-8566.18</v>
      </c>
      <c r="K54">
        <v>-8566.18</v>
      </c>
      <c r="O54" t="s">
        <v>563</v>
      </c>
      <c r="Q54" t="s">
        <v>650</v>
      </c>
      <c r="R54">
        <v>0</v>
      </c>
    </row>
    <row r="55" spans="1:18" x14ac:dyDescent="0.3">
      <c r="A55">
        <v>212222</v>
      </c>
      <c r="B55" t="s">
        <v>552</v>
      </c>
      <c r="C55" t="s">
        <v>559</v>
      </c>
      <c r="D55" t="s">
        <v>651</v>
      </c>
      <c r="E55" s="440">
        <v>47478</v>
      </c>
      <c r="F55" s="440">
        <v>47513</v>
      </c>
      <c r="G55" t="s">
        <v>561</v>
      </c>
      <c r="H55" t="s">
        <v>369</v>
      </c>
      <c r="I55" t="s">
        <v>562</v>
      </c>
      <c r="J55">
        <v>-3381.49</v>
      </c>
      <c r="K55">
        <v>-3381.49</v>
      </c>
      <c r="O55" t="s">
        <v>563</v>
      </c>
      <c r="Q55" t="s">
        <v>650</v>
      </c>
      <c r="R55">
        <v>0</v>
      </c>
    </row>
    <row r="56" spans="1:18" x14ac:dyDescent="0.3">
      <c r="A56">
        <v>170580</v>
      </c>
      <c r="B56" t="s">
        <v>552</v>
      </c>
      <c r="C56" t="s">
        <v>619</v>
      </c>
      <c r="D56" t="s">
        <v>652</v>
      </c>
      <c r="E56" s="440">
        <v>47452</v>
      </c>
      <c r="F56" s="440">
        <v>47452</v>
      </c>
      <c r="G56" t="s">
        <v>561</v>
      </c>
      <c r="H56" t="s">
        <v>369</v>
      </c>
      <c r="I56" t="s">
        <v>621</v>
      </c>
      <c r="J56">
        <v>-8615.2099999999991</v>
      </c>
      <c r="K56">
        <v>-8615.2099999999991</v>
      </c>
      <c r="O56" t="s">
        <v>563</v>
      </c>
      <c r="Q56" t="s">
        <v>653</v>
      </c>
      <c r="R56">
        <v>0</v>
      </c>
    </row>
    <row r="57" spans="1:18" x14ac:dyDescent="0.3">
      <c r="A57">
        <v>177900</v>
      </c>
      <c r="B57" t="s">
        <v>552</v>
      </c>
      <c r="C57" t="s">
        <v>619</v>
      </c>
      <c r="D57" t="s">
        <v>636</v>
      </c>
      <c r="E57" s="440">
        <v>47450</v>
      </c>
      <c r="F57" s="440">
        <v>47631</v>
      </c>
      <c r="G57" t="s">
        <v>561</v>
      </c>
      <c r="H57" t="s">
        <v>369</v>
      </c>
      <c r="I57" t="s">
        <v>638</v>
      </c>
      <c r="J57">
        <v>-8566.18</v>
      </c>
      <c r="K57">
        <v>-8566.18</v>
      </c>
      <c r="O57" t="s">
        <v>563</v>
      </c>
      <c r="Q57" t="s">
        <v>653</v>
      </c>
      <c r="R57">
        <v>0</v>
      </c>
    </row>
    <row r="58" spans="1:18" x14ac:dyDescent="0.3">
      <c r="A58">
        <v>212221</v>
      </c>
      <c r="B58" t="s">
        <v>552</v>
      </c>
      <c r="C58" t="s">
        <v>559</v>
      </c>
      <c r="D58" t="s">
        <v>654</v>
      </c>
      <c r="E58" s="440">
        <v>47448</v>
      </c>
      <c r="F58" s="440">
        <v>47482</v>
      </c>
      <c r="G58" t="s">
        <v>561</v>
      </c>
      <c r="H58" t="s">
        <v>369</v>
      </c>
      <c r="I58" t="s">
        <v>562</v>
      </c>
      <c r="J58">
        <v>-3381.49</v>
      </c>
      <c r="K58">
        <v>-3381.49</v>
      </c>
      <c r="O58" t="s">
        <v>563</v>
      </c>
      <c r="Q58" t="s">
        <v>653</v>
      </c>
      <c r="R58">
        <v>0</v>
      </c>
    </row>
    <row r="59" spans="1:18" x14ac:dyDescent="0.3">
      <c r="A59">
        <v>170579</v>
      </c>
      <c r="B59" t="s">
        <v>552</v>
      </c>
      <c r="C59" t="s">
        <v>619</v>
      </c>
      <c r="D59" t="s">
        <v>655</v>
      </c>
      <c r="E59" s="440">
        <v>47421</v>
      </c>
      <c r="F59" s="440">
        <v>47421</v>
      </c>
      <c r="G59" t="s">
        <v>561</v>
      </c>
      <c r="H59" t="s">
        <v>369</v>
      </c>
      <c r="I59" t="s">
        <v>621</v>
      </c>
      <c r="J59">
        <v>-8615.2099999999991</v>
      </c>
      <c r="K59">
        <v>-8615.2099999999991</v>
      </c>
      <c r="O59" t="s">
        <v>563</v>
      </c>
      <c r="Q59" t="s">
        <v>656</v>
      </c>
      <c r="R59">
        <v>0</v>
      </c>
    </row>
    <row r="60" spans="1:18" x14ac:dyDescent="0.3">
      <c r="A60">
        <v>177899</v>
      </c>
      <c r="B60" t="s">
        <v>552</v>
      </c>
      <c r="C60" t="s">
        <v>619</v>
      </c>
      <c r="D60" t="s">
        <v>640</v>
      </c>
      <c r="E60" s="440">
        <v>47419</v>
      </c>
      <c r="F60" s="440">
        <v>47601</v>
      </c>
      <c r="G60" t="s">
        <v>561</v>
      </c>
      <c r="H60" t="s">
        <v>369</v>
      </c>
      <c r="I60" t="s">
        <v>638</v>
      </c>
      <c r="J60">
        <v>-8566.18</v>
      </c>
      <c r="K60">
        <v>-8566.18</v>
      </c>
      <c r="O60" t="s">
        <v>563</v>
      </c>
      <c r="Q60" t="s">
        <v>656</v>
      </c>
      <c r="R60">
        <v>0</v>
      </c>
    </row>
    <row r="61" spans="1:18" x14ac:dyDescent="0.3">
      <c r="A61">
        <v>212220</v>
      </c>
      <c r="B61" t="s">
        <v>552</v>
      </c>
      <c r="C61" t="s">
        <v>559</v>
      </c>
      <c r="D61" t="s">
        <v>657</v>
      </c>
      <c r="E61" s="440">
        <v>47417</v>
      </c>
      <c r="F61" s="440">
        <v>47452</v>
      </c>
      <c r="G61" t="s">
        <v>561</v>
      </c>
      <c r="H61" t="s">
        <v>369</v>
      </c>
      <c r="I61" t="s">
        <v>562</v>
      </c>
      <c r="J61">
        <v>-3381.49</v>
      </c>
      <c r="K61">
        <v>-3381.49</v>
      </c>
      <c r="O61" t="s">
        <v>563</v>
      </c>
      <c r="Q61" t="s">
        <v>656</v>
      </c>
      <c r="R61">
        <v>0</v>
      </c>
    </row>
    <row r="62" spans="1:18" x14ac:dyDescent="0.3">
      <c r="A62">
        <v>170578</v>
      </c>
      <c r="B62" t="s">
        <v>552</v>
      </c>
      <c r="C62" t="s">
        <v>619</v>
      </c>
      <c r="D62" t="s">
        <v>658</v>
      </c>
      <c r="E62" s="440">
        <v>47391</v>
      </c>
      <c r="F62" s="440">
        <v>47391</v>
      </c>
      <c r="G62" t="s">
        <v>561</v>
      </c>
      <c r="H62" t="s">
        <v>369</v>
      </c>
      <c r="I62" t="s">
        <v>621</v>
      </c>
      <c r="J62">
        <v>-8615.2099999999991</v>
      </c>
      <c r="K62">
        <v>-8615.2099999999991</v>
      </c>
      <c r="O62" t="s">
        <v>563</v>
      </c>
      <c r="Q62" t="s">
        <v>659</v>
      </c>
      <c r="R62">
        <v>0</v>
      </c>
    </row>
    <row r="63" spans="1:18" x14ac:dyDescent="0.3">
      <c r="A63">
        <v>177898</v>
      </c>
      <c r="B63" t="s">
        <v>552</v>
      </c>
      <c r="C63" t="s">
        <v>619</v>
      </c>
      <c r="D63" t="s">
        <v>644</v>
      </c>
      <c r="E63" s="440">
        <v>47389</v>
      </c>
      <c r="F63" s="440">
        <v>47570</v>
      </c>
      <c r="G63" t="s">
        <v>561</v>
      </c>
      <c r="H63" t="s">
        <v>369</v>
      </c>
      <c r="I63" t="s">
        <v>638</v>
      </c>
      <c r="J63">
        <v>-8566.18</v>
      </c>
      <c r="K63">
        <v>-8566.18</v>
      </c>
      <c r="O63" t="s">
        <v>563</v>
      </c>
      <c r="Q63" t="s">
        <v>659</v>
      </c>
      <c r="R63">
        <v>0</v>
      </c>
    </row>
    <row r="64" spans="1:18" x14ac:dyDescent="0.3">
      <c r="A64">
        <v>212219</v>
      </c>
      <c r="B64" t="s">
        <v>552</v>
      </c>
      <c r="C64" t="s">
        <v>559</v>
      </c>
      <c r="D64" t="s">
        <v>660</v>
      </c>
      <c r="E64" s="440">
        <v>47387</v>
      </c>
      <c r="F64" s="440">
        <v>47421</v>
      </c>
      <c r="G64" t="s">
        <v>561</v>
      </c>
      <c r="H64" t="s">
        <v>369</v>
      </c>
      <c r="I64" t="s">
        <v>562</v>
      </c>
      <c r="J64">
        <v>-3381.49</v>
      </c>
      <c r="K64">
        <v>-3381.49</v>
      </c>
      <c r="O64" t="s">
        <v>563</v>
      </c>
      <c r="Q64" t="s">
        <v>659</v>
      </c>
      <c r="R64">
        <v>0</v>
      </c>
    </row>
    <row r="65" spans="1:18" x14ac:dyDescent="0.3">
      <c r="A65">
        <v>170577</v>
      </c>
      <c r="B65" t="s">
        <v>552</v>
      </c>
      <c r="C65" t="s">
        <v>619</v>
      </c>
      <c r="D65" t="s">
        <v>661</v>
      </c>
      <c r="E65" s="440">
        <v>47360</v>
      </c>
      <c r="F65" s="440">
        <v>47360</v>
      </c>
      <c r="G65" t="s">
        <v>561</v>
      </c>
      <c r="H65" t="s">
        <v>369</v>
      </c>
      <c r="I65" t="s">
        <v>621</v>
      </c>
      <c r="J65">
        <v>-8615.2099999999991</v>
      </c>
      <c r="K65">
        <v>-8615.2099999999991</v>
      </c>
      <c r="O65" t="s">
        <v>563</v>
      </c>
      <c r="Q65" t="s">
        <v>662</v>
      </c>
      <c r="R65">
        <v>0</v>
      </c>
    </row>
    <row r="66" spans="1:18" x14ac:dyDescent="0.3">
      <c r="A66">
        <v>177897</v>
      </c>
      <c r="B66" t="s">
        <v>552</v>
      </c>
      <c r="C66" t="s">
        <v>619</v>
      </c>
      <c r="D66" t="s">
        <v>646</v>
      </c>
      <c r="E66" s="440">
        <v>47358</v>
      </c>
      <c r="F66" s="440">
        <v>47542</v>
      </c>
      <c r="G66" t="s">
        <v>561</v>
      </c>
      <c r="H66" t="s">
        <v>369</v>
      </c>
      <c r="I66" t="s">
        <v>638</v>
      </c>
      <c r="J66">
        <v>-8566.18</v>
      </c>
      <c r="K66">
        <v>-8566.18</v>
      </c>
      <c r="O66" t="s">
        <v>563</v>
      </c>
      <c r="Q66" t="s">
        <v>662</v>
      </c>
      <c r="R66">
        <v>0</v>
      </c>
    </row>
    <row r="67" spans="1:18" x14ac:dyDescent="0.3">
      <c r="A67">
        <v>212218</v>
      </c>
      <c r="B67" t="s">
        <v>552</v>
      </c>
      <c r="C67" t="s">
        <v>559</v>
      </c>
      <c r="D67" t="s">
        <v>663</v>
      </c>
      <c r="E67" s="440">
        <v>47356</v>
      </c>
      <c r="F67" s="440">
        <v>47391</v>
      </c>
      <c r="G67" t="s">
        <v>561</v>
      </c>
      <c r="H67" t="s">
        <v>369</v>
      </c>
      <c r="I67" t="s">
        <v>562</v>
      </c>
      <c r="J67">
        <v>-3381.49</v>
      </c>
      <c r="K67">
        <v>-3381.49</v>
      </c>
      <c r="O67" t="s">
        <v>563</v>
      </c>
      <c r="Q67" t="s">
        <v>662</v>
      </c>
      <c r="R67">
        <v>0</v>
      </c>
    </row>
    <row r="68" spans="1:18" x14ac:dyDescent="0.3">
      <c r="A68">
        <v>170576</v>
      </c>
      <c r="B68" t="s">
        <v>552</v>
      </c>
      <c r="C68" t="s">
        <v>619</v>
      </c>
      <c r="D68" t="s">
        <v>664</v>
      </c>
      <c r="E68" s="440">
        <v>47329</v>
      </c>
      <c r="F68" s="440">
        <v>47329</v>
      </c>
      <c r="G68" t="s">
        <v>561</v>
      </c>
      <c r="H68" t="s">
        <v>369</v>
      </c>
      <c r="I68" t="s">
        <v>621</v>
      </c>
      <c r="J68">
        <v>-8615.2099999999991</v>
      </c>
      <c r="K68">
        <v>-8615.2099999999991</v>
      </c>
      <c r="O68" t="s">
        <v>563</v>
      </c>
      <c r="Q68" t="s">
        <v>665</v>
      </c>
      <c r="R68">
        <v>0</v>
      </c>
    </row>
    <row r="69" spans="1:18" x14ac:dyDescent="0.3">
      <c r="A69">
        <v>177896</v>
      </c>
      <c r="B69" t="s">
        <v>552</v>
      </c>
      <c r="C69" t="s">
        <v>619</v>
      </c>
      <c r="D69" t="s">
        <v>649</v>
      </c>
      <c r="E69" s="440">
        <v>47327</v>
      </c>
      <c r="F69" s="440">
        <v>47511</v>
      </c>
      <c r="G69" t="s">
        <v>561</v>
      </c>
      <c r="H69" t="s">
        <v>369</v>
      </c>
      <c r="I69" t="s">
        <v>638</v>
      </c>
      <c r="J69">
        <v>-8566.18</v>
      </c>
      <c r="K69">
        <v>-8566.18</v>
      </c>
      <c r="O69" t="s">
        <v>563</v>
      </c>
      <c r="Q69" t="s">
        <v>665</v>
      </c>
      <c r="R69">
        <v>0</v>
      </c>
    </row>
    <row r="70" spans="1:18" x14ac:dyDescent="0.3">
      <c r="A70">
        <v>212217</v>
      </c>
      <c r="B70" t="s">
        <v>552</v>
      </c>
      <c r="C70" t="s">
        <v>559</v>
      </c>
      <c r="D70" t="s">
        <v>666</v>
      </c>
      <c r="E70" s="440">
        <v>47325</v>
      </c>
      <c r="F70" s="440">
        <v>47360</v>
      </c>
      <c r="G70" t="s">
        <v>561</v>
      </c>
      <c r="H70" t="s">
        <v>369</v>
      </c>
      <c r="I70" t="s">
        <v>562</v>
      </c>
      <c r="J70">
        <v>-3381.49</v>
      </c>
      <c r="K70">
        <v>-3381.49</v>
      </c>
      <c r="O70" t="s">
        <v>563</v>
      </c>
      <c r="Q70" t="s">
        <v>665</v>
      </c>
      <c r="R70">
        <v>0</v>
      </c>
    </row>
    <row r="71" spans="1:18" x14ac:dyDescent="0.3">
      <c r="A71">
        <v>170575</v>
      </c>
      <c r="B71" t="s">
        <v>552</v>
      </c>
      <c r="C71" t="s">
        <v>619</v>
      </c>
      <c r="D71" t="s">
        <v>667</v>
      </c>
      <c r="E71" s="440">
        <v>47299</v>
      </c>
      <c r="F71" s="440">
        <v>47299</v>
      </c>
      <c r="G71" t="s">
        <v>561</v>
      </c>
      <c r="H71" t="s">
        <v>369</v>
      </c>
      <c r="I71" t="s">
        <v>621</v>
      </c>
      <c r="J71">
        <v>-8615.2099999999991</v>
      </c>
      <c r="K71">
        <v>-8615.2099999999991</v>
      </c>
      <c r="O71" t="s">
        <v>563</v>
      </c>
      <c r="Q71" t="s">
        <v>668</v>
      </c>
      <c r="R71">
        <v>0</v>
      </c>
    </row>
    <row r="72" spans="1:18" x14ac:dyDescent="0.3">
      <c r="A72">
        <v>177895</v>
      </c>
      <c r="B72" t="s">
        <v>552</v>
      </c>
      <c r="C72" t="s">
        <v>619</v>
      </c>
      <c r="D72" t="s">
        <v>652</v>
      </c>
      <c r="E72" s="440">
        <v>47297</v>
      </c>
      <c r="F72" s="440">
        <v>47480</v>
      </c>
      <c r="G72" t="s">
        <v>561</v>
      </c>
      <c r="H72" t="s">
        <v>369</v>
      </c>
      <c r="I72" t="s">
        <v>638</v>
      </c>
      <c r="J72">
        <v>-8566.18</v>
      </c>
      <c r="K72">
        <v>-8566.18</v>
      </c>
      <c r="O72" t="s">
        <v>563</v>
      </c>
      <c r="Q72" t="s">
        <v>668</v>
      </c>
      <c r="R72">
        <v>0</v>
      </c>
    </row>
    <row r="73" spans="1:18" x14ac:dyDescent="0.3">
      <c r="A73">
        <v>212216</v>
      </c>
      <c r="B73" t="s">
        <v>552</v>
      </c>
      <c r="C73" t="s">
        <v>559</v>
      </c>
      <c r="D73" t="s">
        <v>669</v>
      </c>
      <c r="E73" s="440">
        <v>47295</v>
      </c>
      <c r="F73" s="440">
        <v>47329</v>
      </c>
      <c r="G73" t="s">
        <v>561</v>
      </c>
      <c r="H73" t="s">
        <v>369</v>
      </c>
      <c r="I73" t="s">
        <v>562</v>
      </c>
      <c r="J73">
        <v>-3381.49</v>
      </c>
      <c r="K73">
        <v>-3381.49</v>
      </c>
      <c r="O73" t="s">
        <v>563</v>
      </c>
      <c r="Q73" t="s">
        <v>668</v>
      </c>
      <c r="R73">
        <v>0</v>
      </c>
    </row>
    <row r="74" spans="1:18" x14ac:dyDescent="0.3">
      <c r="A74">
        <v>170574</v>
      </c>
      <c r="B74" t="s">
        <v>552</v>
      </c>
      <c r="C74" t="s">
        <v>619</v>
      </c>
      <c r="D74" t="s">
        <v>670</v>
      </c>
      <c r="E74" s="440">
        <v>47268</v>
      </c>
      <c r="F74" s="440">
        <v>47268</v>
      </c>
      <c r="G74" t="s">
        <v>561</v>
      </c>
      <c r="H74" t="s">
        <v>369</v>
      </c>
      <c r="I74" t="s">
        <v>621</v>
      </c>
      <c r="J74">
        <v>-8615.2099999999991</v>
      </c>
      <c r="K74">
        <v>-8615.2099999999991</v>
      </c>
      <c r="O74" t="s">
        <v>563</v>
      </c>
      <c r="Q74" t="s">
        <v>671</v>
      </c>
      <c r="R74">
        <v>0</v>
      </c>
    </row>
    <row r="75" spans="1:18" x14ac:dyDescent="0.3">
      <c r="A75">
        <v>177894</v>
      </c>
      <c r="B75" t="s">
        <v>552</v>
      </c>
      <c r="C75" t="s">
        <v>619</v>
      </c>
      <c r="D75" t="s">
        <v>655</v>
      </c>
      <c r="E75" s="440">
        <v>47266</v>
      </c>
      <c r="F75" s="440">
        <v>47450</v>
      </c>
      <c r="G75" t="s">
        <v>561</v>
      </c>
      <c r="H75" t="s">
        <v>369</v>
      </c>
      <c r="I75" t="s">
        <v>638</v>
      </c>
      <c r="J75">
        <v>-8566.18</v>
      </c>
      <c r="K75">
        <v>-8566.18</v>
      </c>
      <c r="O75" t="s">
        <v>563</v>
      </c>
      <c r="Q75" t="s">
        <v>671</v>
      </c>
      <c r="R75">
        <v>0</v>
      </c>
    </row>
    <row r="76" spans="1:18" x14ac:dyDescent="0.3">
      <c r="A76">
        <v>212215</v>
      </c>
      <c r="B76" t="s">
        <v>552</v>
      </c>
      <c r="C76" t="s">
        <v>559</v>
      </c>
      <c r="D76" t="s">
        <v>672</v>
      </c>
      <c r="E76" s="440">
        <v>47264</v>
      </c>
      <c r="F76" s="440">
        <v>47299</v>
      </c>
      <c r="G76" t="s">
        <v>561</v>
      </c>
      <c r="H76" t="s">
        <v>369</v>
      </c>
      <c r="I76" t="s">
        <v>562</v>
      </c>
      <c r="J76">
        <v>-3381.49</v>
      </c>
      <c r="K76">
        <v>-3381.49</v>
      </c>
      <c r="O76" t="s">
        <v>563</v>
      </c>
      <c r="Q76" t="s">
        <v>671</v>
      </c>
      <c r="R76">
        <v>0</v>
      </c>
    </row>
    <row r="77" spans="1:18" x14ac:dyDescent="0.3">
      <c r="A77">
        <v>170573</v>
      </c>
      <c r="B77" t="s">
        <v>552</v>
      </c>
      <c r="C77" t="s">
        <v>619</v>
      </c>
      <c r="D77" t="s">
        <v>673</v>
      </c>
      <c r="E77" s="440">
        <v>47238</v>
      </c>
      <c r="F77" s="440">
        <v>47238</v>
      </c>
      <c r="G77" t="s">
        <v>561</v>
      </c>
      <c r="H77" t="s">
        <v>369</v>
      </c>
      <c r="I77" t="s">
        <v>621</v>
      </c>
      <c r="J77">
        <v>-8615.2099999999991</v>
      </c>
      <c r="K77">
        <v>-8615.2099999999991</v>
      </c>
      <c r="O77" t="s">
        <v>563</v>
      </c>
      <c r="Q77" t="s">
        <v>674</v>
      </c>
      <c r="R77">
        <v>0</v>
      </c>
    </row>
    <row r="78" spans="1:18" x14ac:dyDescent="0.3">
      <c r="A78">
        <v>177893</v>
      </c>
      <c r="B78" t="s">
        <v>552</v>
      </c>
      <c r="C78" t="s">
        <v>619</v>
      </c>
      <c r="D78" t="s">
        <v>658</v>
      </c>
      <c r="E78" s="440">
        <v>47236</v>
      </c>
      <c r="F78" s="440">
        <v>47419</v>
      </c>
      <c r="G78" t="s">
        <v>561</v>
      </c>
      <c r="H78" t="s">
        <v>369</v>
      </c>
      <c r="I78" t="s">
        <v>638</v>
      </c>
      <c r="J78">
        <v>-8566.18</v>
      </c>
      <c r="K78">
        <v>-8566.18</v>
      </c>
      <c r="O78" t="s">
        <v>563</v>
      </c>
      <c r="Q78" t="s">
        <v>674</v>
      </c>
      <c r="R78">
        <v>0</v>
      </c>
    </row>
    <row r="79" spans="1:18" x14ac:dyDescent="0.3">
      <c r="A79">
        <v>212214</v>
      </c>
      <c r="B79" t="s">
        <v>552</v>
      </c>
      <c r="C79" t="s">
        <v>559</v>
      </c>
      <c r="D79" t="s">
        <v>675</v>
      </c>
      <c r="E79" s="440">
        <v>47234</v>
      </c>
      <c r="F79" s="440">
        <v>47268</v>
      </c>
      <c r="G79" t="s">
        <v>561</v>
      </c>
      <c r="H79" t="s">
        <v>369</v>
      </c>
      <c r="I79" t="s">
        <v>562</v>
      </c>
      <c r="J79">
        <v>-3381.49</v>
      </c>
      <c r="K79">
        <v>-3381.49</v>
      </c>
      <c r="O79" t="s">
        <v>563</v>
      </c>
      <c r="Q79" t="s">
        <v>674</v>
      </c>
      <c r="R79">
        <v>0</v>
      </c>
    </row>
    <row r="80" spans="1:18" x14ac:dyDescent="0.3">
      <c r="A80">
        <v>170572</v>
      </c>
      <c r="B80" t="s">
        <v>552</v>
      </c>
      <c r="C80" t="s">
        <v>619</v>
      </c>
      <c r="D80" t="s">
        <v>676</v>
      </c>
      <c r="E80" s="440">
        <v>47207</v>
      </c>
      <c r="F80" s="440">
        <v>47207</v>
      </c>
      <c r="G80" t="s">
        <v>561</v>
      </c>
      <c r="H80" t="s">
        <v>369</v>
      </c>
      <c r="I80" t="s">
        <v>621</v>
      </c>
      <c r="J80">
        <v>-8615.2099999999991</v>
      </c>
      <c r="K80">
        <v>-8615.2099999999991</v>
      </c>
      <c r="O80" t="s">
        <v>563</v>
      </c>
      <c r="Q80" t="s">
        <v>677</v>
      </c>
      <c r="R80">
        <v>0</v>
      </c>
    </row>
    <row r="81" spans="1:18" x14ac:dyDescent="0.3">
      <c r="A81">
        <v>177892</v>
      </c>
      <c r="B81" t="s">
        <v>552</v>
      </c>
      <c r="C81" t="s">
        <v>619</v>
      </c>
      <c r="D81" t="s">
        <v>661</v>
      </c>
      <c r="E81" s="440">
        <v>47205</v>
      </c>
      <c r="F81" s="440">
        <v>47389</v>
      </c>
      <c r="G81" t="s">
        <v>561</v>
      </c>
      <c r="H81" t="s">
        <v>369</v>
      </c>
      <c r="I81" t="s">
        <v>638</v>
      </c>
      <c r="J81">
        <v>-8566.18</v>
      </c>
      <c r="K81">
        <v>-8566.18</v>
      </c>
      <c r="O81" t="s">
        <v>563</v>
      </c>
      <c r="Q81" t="s">
        <v>677</v>
      </c>
      <c r="R81">
        <v>0</v>
      </c>
    </row>
    <row r="82" spans="1:18" x14ac:dyDescent="0.3">
      <c r="A82">
        <v>212213</v>
      </c>
      <c r="B82" t="s">
        <v>552</v>
      </c>
      <c r="C82" t="s">
        <v>559</v>
      </c>
      <c r="D82" t="s">
        <v>678</v>
      </c>
      <c r="E82" s="440">
        <v>47203</v>
      </c>
      <c r="F82" s="440">
        <v>47238</v>
      </c>
      <c r="G82" t="s">
        <v>561</v>
      </c>
      <c r="H82" t="s">
        <v>369</v>
      </c>
      <c r="I82" t="s">
        <v>562</v>
      </c>
      <c r="J82">
        <v>-3381.49</v>
      </c>
      <c r="K82">
        <v>-3381.49</v>
      </c>
      <c r="O82" t="s">
        <v>563</v>
      </c>
      <c r="Q82" t="s">
        <v>677</v>
      </c>
      <c r="R82">
        <v>0</v>
      </c>
    </row>
    <row r="83" spans="1:18" x14ac:dyDescent="0.3">
      <c r="A83">
        <v>177891</v>
      </c>
      <c r="B83" t="s">
        <v>552</v>
      </c>
      <c r="C83" t="s">
        <v>619</v>
      </c>
      <c r="D83" t="s">
        <v>664</v>
      </c>
      <c r="E83" s="440">
        <v>47177</v>
      </c>
      <c r="F83" s="440">
        <v>47358</v>
      </c>
      <c r="G83" t="s">
        <v>561</v>
      </c>
      <c r="H83" t="s">
        <v>369</v>
      </c>
      <c r="I83" t="s">
        <v>638</v>
      </c>
      <c r="J83">
        <v>-8566.18</v>
      </c>
      <c r="K83">
        <v>-8566.18</v>
      </c>
      <c r="O83" t="s">
        <v>563</v>
      </c>
      <c r="Q83" t="s">
        <v>679</v>
      </c>
      <c r="R83">
        <v>0</v>
      </c>
    </row>
    <row r="84" spans="1:18" x14ac:dyDescent="0.3">
      <c r="A84">
        <v>170571</v>
      </c>
      <c r="B84" t="s">
        <v>552</v>
      </c>
      <c r="C84" t="s">
        <v>619</v>
      </c>
      <c r="D84" t="s">
        <v>680</v>
      </c>
      <c r="E84" s="440">
        <v>47177</v>
      </c>
      <c r="F84" s="440">
        <v>47177</v>
      </c>
      <c r="G84" t="s">
        <v>561</v>
      </c>
      <c r="H84" t="s">
        <v>369</v>
      </c>
      <c r="I84" t="s">
        <v>621</v>
      </c>
      <c r="J84">
        <v>-8615.2099999999991</v>
      </c>
      <c r="K84">
        <v>-8615.2099999999991</v>
      </c>
      <c r="O84" t="s">
        <v>563</v>
      </c>
      <c r="Q84" t="s">
        <v>679</v>
      </c>
      <c r="R84">
        <v>0</v>
      </c>
    </row>
    <row r="85" spans="1:18" x14ac:dyDescent="0.3">
      <c r="A85">
        <v>212212</v>
      </c>
      <c r="B85" t="s">
        <v>552</v>
      </c>
      <c r="C85" t="s">
        <v>559</v>
      </c>
      <c r="D85" t="s">
        <v>681</v>
      </c>
      <c r="E85" s="440">
        <v>47175</v>
      </c>
      <c r="F85" s="440">
        <v>47207</v>
      </c>
      <c r="G85" t="s">
        <v>561</v>
      </c>
      <c r="H85" t="s">
        <v>369</v>
      </c>
      <c r="I85" t="s">
        <v>562</v>
      </c>
      <c r="J85">
        <v>-3381.49</v>
      </c>
      <c r="K85">
        <v>-3381.49</v>
      </c>
      <c r="O85" t="s">
        <v>563</v>
      </c>
      <c r="Q85" t="s">
        <v>679</v>
      </c>
      <c r="R85">
        <v>0</v>
      </c>
    </row>
    <row r="86" spans="1:18" x14ac:dyDescent="0.3">
      <c r="A86">
        <v>170570</v>
      </c>
      <c r="B86" t="s">
        <v>552</v>
      </c>
      <c r="C86" t="s">
        <v>619</v>
      </c>
      <c r="D86" t="s">
        <v>682</v>
      </c>
      <c r="E86" s="440">
        <v>47148</v>
      </c>
      <c r="F86" s="440">
        <v>47148</v>
      </c>
      <c r="G86" t="s">
        <v>561</v>
      </c>
      <c r="H86" t="s">
        <v>369</v>
      </c>
      <c r="I86" t="s">
        <v>621</v>
      </c>
      <c r="J86">
        <v>-8615.2099999999991</v>
      </c>
      <c r="K86">
        <v>-8615.2099999999991</v>
      </c>
      <c r="O86" t="s">
        <v>563</v>
      </c>
      <c r="Q86" t="s">
        <v>683</v>
      </c>
      <c r="R86">
        <v>0</v>
      </c>
    </row>
    <row r="87" spans="1:18" x14ac:dyDescent="0.3">
      <c r="A87">
        <v>177890</v>
      </c>
      <c r="B87" t="s">
        <v>552</v>
      </c>
      <c r="C87" t="s">
        <v>619</v>
      </c>
      <c r="D87" t="s">
        <v>667</v>
      </c>
      <c r="E87" s="440">
        <v>47146</v>
      </c>
      <c r="F87" s="440">
        <v>47327</v>
      </c>
      <c r="G87" t="s">
        <v>561</v>
      </c>
      <c r="H87" t="s">
        <v>369</v>
      </c>
      <c r="I87" t="s">
        <v>638</v>
      </c>
      <c r="J87">
        <v>-8566.18</v>
      </c>
      <c r="K87">
        <v>-8566.18</v>
      </c>
      <c r="O87" t="s">
        <v>563</v>
      </c>
      <c r="Q87" t="s">
        <v>683</v>
      </c>
      <c r="R87">
        <v>0</v>
      </c>
    </row>
    <row r="88" spans="1:18" x14ac:dyDescent="0.3">
      <c r="A88">
        <v>212211</v>
      </c>
      <c r="B88" t="s">
        <v>552</v>
      </c>
      <c r="C88" t="s">
        <v>559</v>
      </c>
      <c r="D88" t="s">
        <v>684</v>
      </c>
      <c r="E88" s="440">
        <v>47144</v>
      </c>
      <c r="F88" s="440">
        <v>47177</v>
      </c>
      <c r="G88" t="s">
        <v>561</v>
      </c>
      <c r="H88" t="s">
        <v>369</v>
      </c>
      <c r="I88" t="s">
        <v>562</v>
      </c>
      <c r="J88">
        <v>-3381.49</v>
      </c>
      <c r="K88">
        <v>-3381.49</v>
      </c>
      <c r="O88" t="s">
        <v>563</v>
      </c>
      <c r="Q88" t="s">
        <v>683</v>
      </c>
      <c r="R88">
        <v>0</v>
      </c>
    </row>
    <row r="89" spans="1:18" x14ac:dyDescent="0.3">
      <c r="A89">
        <v>170569</v>
      </c>
      <c r="B89" t="s">
        <v>552</v>
      </c>
      <c r="C89" t="s">
        <v>619</v>
      </c>
      <c r="D89" t="s">
        <v>685</v>
      </c>
      <c r="E89" s="440">
        <v>47117</v>
      </c>
      <c r="F89" s="440">
        <v>47117</v>
      </c>
      <c r="G89" t="s">
        <v>561</v>
      </c>
      <c r="H89" t="s">
        <v>369</v>
      </c>
      <c r="I89" t="s">
        <v>621</v>
      </c>
      <c r="J89">
        <v>-8615.2099999999991</v>
      </c>
      <c r="K89">
        <v>-8615.2099999999991</v>
      </c>
      <c r="O89" t="s">
        <v>563</v>
      </c>
      <c r="Q89" t="s">
        <v>686</v>
      </c>
      <c r="R89">
        <v>0</v>
      </c>
    </row>
    <row r="90" spans="1:18" x14ac:dyDescent="0.3">
      <c r="A90">
        <v>177889</v>
      </c>
      <c r="B90" t="s">
        <v>552</v>
      </c>
      <c r="C90" t="s">
        <v>619</v>
      </c>
      <c r="D90" t="s">
        <v>670</v>
      </c>
      <c r="E90" s="440">
        <v>47115</v>
      </c>
      <c r="F90" s="440">
        <v>47297</v>
      </c>
      <c r="G90" t="s">
        <v>561</v>
      </c>
      <c r="H90" t="s">
        <v>369</v>
      </c>
      <c r="I90" t="s">
        <v>638</v>
      </c>
      <c r="J90">
        <v>-8566.18</v>
      </c>
      <c r="K90">
        <v>-8566.18</v>
      </c>
      <c r="O90" t="s">
        <v>563</v>
      </c>
      <c r="Q90" t="s">
        <v>686</v>
      </c>
      <c r="R90">
        <v>0</v>
      </c>
    </row>
    <row r="91" spans="1:18" x14ac:dyDescent="0.3">
      <c r="A91">
        <v>212210</v>
      </c>
      <c r="B91" t="s">
        <v>552</v>
      </c>
      <c r="C91" t="s">
        <v>559</v>
      </c>
      <c r="D91" t="s">
        <v>687</v>
      </c>
      <c r="E91" s="440">
        <v>47113</v>
      </c>
      <c r="F91" s="440">
        <v>47148</v>
      </c>
      <c r="G91" t="s">
        <v>561</v>
      </c>
      <c r="H91" t="s">
        <v>369</v>
      </c>
      <c r="I91" t="s">
        <v>562</v>
      </c>
      <c r="J91">
        <v>-3381.49</v>
      </c>
      <c r="K91">
        <v>-3381.49</v>
      </c>
      <c r="O91" t="s">
        <v>563</v>
      </c>
      <c r="Q91" t="s">
        <v>686</v>
      </c>
      <c r="R91">
        <v>0</v>
      </c>
    </row>
    <row r="92" spans="1:18" x14ac:dyDescent="0.3">
      <c r="A92">
        <v>170568</v>
      </c>
      <c r="B92" t="s">
        <v>552</v>
      </c>
      <c r="C92" t="s">
        <v>619</v>
      </c>
      <c r="D92" t="s">
        <v>688</v>
      </c>
      <c r="E92" s="440">
        <v>47087</v>
      </c>
      <c r="F92" s="440">
        <v>47087</v>
      </c>
      <c r="G92" t="s">
        <v>561</v>
      </c>
      <c r="H92" t="s">
        <v>369</v>
      </c>
      <c r="I92" t="s">
        <v>621</v>
      </c>
      <c r="J92">
        <v>-8615.2099999999991</v>
      </c>
      <c r="K92">
        <v>-8615.2099999999991</v>
      </c>
      <c r="O92" t="s">
        <v>563</v>
      </c>
      <c r="Q92" t="s">
        <v>689</v>
      </c>
      <c r="R92">
        <v>0</v>
      </c>
    </row>
    <row r="93" spans="1:18" x14ac:dyDescent="0.3">
      <c r="A93">
        <v>177888</v>
      </c>
      <c r="B93" t="s">
        <v>552</v>
      </c>
      <c r="C93" t="s">
        <v>619</v>
      </c>
      <c r="D93" t="s">
        <v>673</v>
      </c>
      <c r="E93" s="440">
        <v>47085</v>
      </c>
      <c r="F93" s="440">
        <v>47266</v>
      </c>
      <c r="G93" t="s">
        <v>561</v>
      </c>
      <c r="H93" t="s">
        <v>369</v>
      </c>
      <c r="I93" t="s">
        <v>638</v>
      </c>
      <c r="J93">
        <v>-8566.18</v>
      </c>
      <c r="K93">
        <v>-8566.18</v>
      </c>
      <c r="O93" t="s">
        <v>563</v>
      </c>
      <c r="Q93" t="s">
        <v>689</v>
      </c>
      <c r="R93">
        <v>0</v>
      </c>
    </row>
    <row r="94" spans="1:18" x14ac:dyDescent="0.3">
      <c r="A94">
        <v>212209</v>
      </c>
      <c r="B94" t="s">
        <v>552</v>
      </c>
      <c r="C94" t="s">
        <v>559</v>
      </c>
      <c r="D94" t="s">
        <v>690</v>
      </c>
      <c r="E94" s="440">
        <v>47083</v>
      </c>
      <c r="F94" s="440">
        <v>47117</v>
      </c>
      <c r="G94" t="s">
        <v>561</v>
      </c>
      <c r="H94" t="s">
        <v>369</v>
      </c>
      <c r="I94" t="s">
        <v>562</v>
      </c>
      <c r="J94">
        <v>-3381.49</v>
      </c>
      <c r="K94">
        <v>-3381.49</v>
      </c>
      <c r="O94" t="s">
        <v>563</v>
      </c>
      <c r="Q94" t="s">
        <v>689</v>
      </c>
      <c r="R94">
        <v>0</v>
      </c>
    </row>
    <row r="95" spans="1:18" x14ac:dyDescent="0.3">
      <c r="A95">
        <v>170567</v>
      </c>
      <c r="B95" t="s">
        <v>552</v>
      </c>
      <c r="C95" t="s">
        <v>619</v>
      </c>
      <c r="D95" t="s">
        <v>691</v>
      </c>
      <c r="E95" s="440">
        <v>47056</v>
      </c>
      <c r="F95" s="440">
        <v>47056</v>
      </c>
      <c r="G95" t="s">
        <v>561</v>
      </c>
      <c r="H95" t="s">
        <v>369</v>
      </c>
      <c r="I95" t="s">
        <v>621</v>
      </c>
      <c r="J95">
        <v>-8615.2099999999991</v>
      </c>
      <c r="K95">
        <v>-8615.2099999999991</v>
      </c>
      <c r="O95" t="s">
        <v>563</v>
      </c>
      <c r="Q95" t="s">
        <v>692</v>
      </c>
      <c r="R95">
        <v>0</v>
      </c>
    </row>
    <row r="96" spans="1:18" x14ac:dyDescent="0.3">
      <c r="A96">
        <v>177887</v>
      </c>
      <c r="B96" t="s">
        <v>552</v>
      </c>
      <c r="C96" t="s">
        <v>619</v>
      </c>
      <c r="D96" t="s">
        <v>676</v>
      </c>
      <c r="E96" s="440">
        <v>47054</v>
      </c>
      <c r="F96" s="440">
        <v>47236</v>
      </c>
      <c r="G96" t="s">
        <v>561</v>
      </c>
      <c r="H96" t="s">
        <v>369</v>
      </c>
      <c r="I96" t="s">
        <v>638</v>
      </c>
      <c r="J96">
        <v>-8566.18</v>
      </c>
      <c r="K96">
        <v>-8566.18</v>
      </c>
      <c r="O96" t="s">
        <v>563</v>
      </c>
      <c r="Q96" t="s">
        <v>692</v>
      </c>
      <c r="R96">
        <v>0</v>
      </c>
    </row>
    <row r="97" spans="1:18" x14ac:dyDescent="0.3">
      <c r="A97">
        <v>212208</v>
      </c>
      <c r="B97" t="s">
        <v>552</v>
      </c>
      <c r="C97" t="s">
        <v>559</v>
      </c>
      <c r="D97" t="s">
        <v>693</v>
      </c>
      <c r="E97" s="440">
        <v>47052</v>
      </c>
      <c r="F97" s="440">
        <v>47087</v>
      </c>
      <c r="G97" t="s">
        <v>561</v>
      </c>
      <c r="H97" t="s">
        <v>369</v>
      </c>
      <c r="I97" t="s">
        <v>562</v>
      </c>
      <c r="J97">
        <v>-3381.49</v>
      </c>
      <c r="K97">
        <v>-3381.49</v>
      </c>
      <c r="O97" t="s">
        <v>563</v>
      </c>
      <c r="Q97" t="s">
        <v>692</v>
      </c>
      <c r="R97">
        <v>0</v>
      </c>
    </row>
    <row r="98" spans="1:18" x14ac:dyDescent="0.3">
      <c r="A98">
        <v>170566</v>
      </c>
      <c r="B98" t="s">
        <v>552</v>
      </c>
      <c r="C98" t="s">
        <v>619</v>
      </c>
      <c r="D98" t="s">
        <v>694</v>
      </c>
      <c r="E98" s="440">
        <v>47026</v>
      </c>
      <c r="F98" s="440">
        <v>47026</v>
      </c>
      <c r="G98" t="s">
        <v>561</v>
      </c>
      <c r="H98" t="s">
        <v>369</v>
      </c>
      <c r="I98" t="s">
        <v>621</v>
      </c>
      <c r="J98">
        <v>-8615.2099999999991</v>
      </c>
      <c r="K98">
        <v>-8615.2099999999991</v>
      </c>
      <c r="O98" t="s">
        <v>563</v>
      </c>
      <c r="Q98" t="s">
        <v>695</v>
      </c>
      <c r="R98">
        <v>0</v>
      </c>
    </row>
    <row r="99" spans="1:18" x14ac:dyDescent="0.3">
      <c r="A99">
        <v>177886</v>
      </c>
      <c r="B99" t="s">
        <v>552</v>
      </c>
      <c r="C99" t="s">
        <v>619</v>
      </c>
      <c r="D99" t="s">
        <v>680</v>
      </c>
      <c r="E99" s="440">
        <v>47024</v>
      </c>
      <c r="F99" s="440">
        <v>47205</v>
      </c>
      <c r="G99" t="s">
        <v>561</v>
      </c>
      <c r="H99" t="s">
        <v>369</v>
      </c>
      <c r="I99" t="s">
        <v>638</v>
      </c>
      <c r="J99">
        <v>-8566.18</v>
      </c>
      <c r="K99">
        <v>-8566.18</v>
      </c>
      <c r="O99" t="s">
        <v>563</v>
      </c>
      <c r="Q99" t="s">
        <v>695</v>
      </c>
      <c r="R99">
        <v>0</v>
      </c>
    </row>
    <row r="100" spans="1:18" x14ac:dyDescent="0.3">
      <c r="A100">
        <v>212207</v>
      </c>
      <c r="B100" t="s">
        <v>552</v>
      </c>
      <c r="C100" t="s">
        <v>559</v>
      </c>
      <c r="D100" t="s">
        <v>696</v>
      </c>
      <c r="E100" s="440">
        <v>47022</v>
      </c>
      <c r="F100" s="440">
        <v>47056</v>
      </c>
      <c r="G100" t="s">
        <v>561</v>
      </c>
      <c r="H100" t="s">
        <v>369</v>
      </c>
      <c r="I100" t="s">
        <v>562</v>
      </c>
      <c r="J100">
        <v>-3381.49</v>
      </c>
      <c r="K100">
        <v>-3381.49</v>
      </c>
      <c r="O100" t="s">
        <v>563</v>
      </c>
      <c r="Q100" t="s">
        <v>695</v>
      </c>
      <c r="R100">
        <v>0</v>
      </c>
    </row>
    <row r="101" spans="1:18" x14ac:dyDescent="0.3">
      <c r="A101">
        <v>170565</v>
      </c>
      <c r="B101" t="s">
        <v>552</v>
      </c>
      <c r="C101" t="s">
        <v>619</v>
      </c>
      <c r="D101" t="s">
        <v>697</v>
      </c>
      <c r="E101" s="440">
        <v>46995</v>
      </c>
      <c r="F101" s="440">
        <v>46995</v>
      </c>
      <c r="G101" t="s">
        <v>561</v>
      </c>
      <c r="H101" t="s">
        <v>369</v>
      </c>
      <c r="I101" t="s">
        <v>621</v>
      </c>
      <c r="J101">
        <v>-8615.2099999999991</v>
      </c>
      <c r="K101">
        <v>-8615.2099999999991</v>
      </c>
      <c r="O101" t="s">
        <v>563</v>
      </c>
      <c r="Q101" t="s">
        <v>698</v>
      </c>
      <c r="R101">
        <v>0</v>
      </c>
    </row>
    <row r="102" spans="1:18" x14ac:dyDescent="0.3">
      <c r="A102">
        <v>177885</v>
      </c>
      <c r="B102" t="s">
        <v>552</v>
      </c>
      <c r="C102" t="s">
        <v>619</v>
      </c>
      <c r="D102" t="s">
        <v>682</v>
      </c>
      <c r="E102" s="440">
        <v>46993</v>
      </c>
      <c r="F102" s="440">
        <v>47177</v>
      </c>
      <c r="G102" t="s">
        <v>561</v>
      </c>
      <c r="H102" t="s">
        <v>369</v>
      </c>
      <c r="I102" t="s">
        <v>638</v>
      </c>
      <c r="J102">
        <v>-8566.18</v>
      </c>
      <c r="K102">
        <v>-8566.18</v>
      </c>
      <c r="O102" t="s">
        <v>563</v>
      </c>
      <c r="Q102" t="s">
        <v>698</v>
      </c>
      <c r="R102">
        <v>0</v>
      </c>
    </row>
    <row r="103" spans="1:18" x14ac:dyDescent="0.3">
      <c r="A103">
        <v>212206</v>
      </c>
      <c r="B103" t="s">
        <v>552</v>
      </c>
      <c r="C103" t="s">
        <v>559</v>
      </c>
      <c r="D103" t="s">
        <v>699</v>
      </c>
      <c r="E103" s="440">
        <v>46991</v>
      </c>
      <c r="F103" s="440">
        <v>47026</v>
      </c>
      <c r="G103" t="s">
        <v>561</v>
      </c>
      <c r="H103" t="s">
        <v>369</v>
      </c>
      <c r="I103" t="s">
        <v>562</v>
      </c>
      <c r="J103">
        <v>-3381.49</v>
      </c>
      <c r="K103">
        <v>-3381.49</v>
      </c>
      <c r="O103" t="s">
        <v>563</v>
      </c>
      <c r="Q103" t="s">
        <v>698</v>
      </c>
      <c r="R103">
        <v>0</v>
      </c>
    </row>
    <row r="104" spans="1:18" x14ac:dyDescent="0.3">
      <c r="A104">
        <v>170564</v>
      </c>
      <c r="B104" t="s">
        <v>552</v>
      </c>
      <c r="C104" t="s">
        <v>619</v>
      </c>
      <c r="D104" t="s">
        <v>700</v>
      </c>
      <c r="E104" s="440">
        <v>46964</v>
      </c>
      <c r="F104" s="440">
        <v>46964</v>
      </c>
      <c r="G104" t="s">
        <v>561</v>
      </c>
      <c r="H104" t="s">
        <v>369</v>
      </c>
      <c r="I104" t="s">
        <v>621</v>
      </c>
      <c r="J104">
        <v>-8615.2099999999991</v>
      </c>
      <c r="K104">
        <v>-8615.2099999999991</v>
      </c>
      <c r="O104" t="s">
        <v>563</v>
      </c>
      <c r="Q104" t="s">
        <v>701</v>
      </c>
      <c r="R104">
        <v>0</v>
      </c>
    </row>
    <row r="105" spans="1:18" x14ac:dyDescent="0.3">
      <c r="A105">
        <v>177884</v>
      </c>
      <c r="B105" t="s">
        <v>552</v>
      </c>
      <c r="C105" t="s">
        <v>619</v>
      </c>
      <c r="D105" t="s">
        <v>685</v>
      </c>
      <c r="E105" s="440">
        <v>46962</v>
      </c>
      <c r="F105" s="440">
        <v>47146</v>
      </c>
      <c r="G105" t="s">
        <v>561</v>
      </c>
      <c r="H105" t="s">
        <v>369</v>
      </c>
      <c r="I105" t="s">
        <v>638</v>
      </c>
      <c r="J105">
        <v>-8566.18</v>
      </c>
      <c r="K105">
        <v>-8566.18</v>
      </c>
      <c r="O105" t="s">
        <v>563</v>
      </c>
      <c r="Q105" t="s">
        <v>701</v>
      </c>
      <c r="R105">
        <v>0</v>
      </c>
    </row>
    <row r="106" spans="1:18" x14ac:dyDescent="0.3">
      <c r="A106">
        <v>212205</v>
      </c>
      <c r="B106" t="s">
        <v>552</v>
      </c>
      <c r="C106" t="s">
        <v>559</v>
      </c>
      <c r="D106" t="s">
        <v>702</v>
      </c>
      <c r="E106" s="440">
        <v>46960</v>
      </c>
      <c r="F106" s="440">
        <v>46995</v>
      </c>
      <c r="G106" t="s">
        <v>561</v>
      </c>
      <c r="H106" t="s">
        <v>369</v>
      </c>
      <c r="I106" t="s">
        <v>562</v>
      </c>
      <c r="J106">
        <v>-3381.49</v>
      </c>
      <c r="K106">
        <v>-3381.49</v>
      </c>
      <c r="O106" t="s">
        <v>563</v>
      </c>
      <c r="Q106" t="s">
        <v>701</v>
      </c>
      <c r="R106">
        <v>0</v>
      </c>
    </row>
    <row r="107" spans="1:18" x14ac:dyDescent="0.3">
      <c r="A107">
        <v>170563</v>
      </c>
      <c r="B107" t="s">
        <v>552</v>
      </c>
      <c r="C107" t="s">
        <v>619</v>
      </c>
      <c r="D107" t="s">
        <v>703</v>
      </c>
      <c r="E107" s="440">
        <v>46934</v>
      </c>
      <c r="F107" s="440">
        <v>46934</v>
      </c>
      <c r="G107" t="s">
        <v>561</v>
      </c>
      <c r="H107" t="s">
        <v>369</v>
      </c>
      <c r="I107" t="s">
        <v>621</v>
      </c>
      <c r="J107">
        <v>-8615.2099999999991</v>
      </c>
      <c r="K107">
        <v>-8615.2099999999991</v>
      </c>
      <c r="O107" t="s">
        <v>563</v>
      </c>
      <c r="Q107" t="s">
        <v>704</v>
      </c>
      <c r="R107">
        <v>0</v>
      </c>
    </row>
    <row r="108" spans="1:18" x14ac:dyDescent="0.3">
      <c r="A108">
        <v>177883</v>
      </c>
      <c r="B108" t="s">
        <v>552</v>
      </c>
      <c r="C108" t="s">
        <v>619</v>
      </c>
      <c r="D108" t="s">
        <v>688</v>
      </c>
      <c r="E108" s="440">
        <v>46932</v>
      </c>
      <c r="F108" s="440">
        <v>47115</v>
      </c>
      <c r="G108" t="s">
        <v>561</v>
      </c>
      <c r="H108" t="s">
        <v>369</v>
      </c>
      <c r="I108" t="s">
        <v>638</v>
      </c>
      <c r="J108">
        <v>-8566.18</v>
      </c>
      <c r="K108">
        <v>-8566.18</v>
      </c>
      <c r="O108" t="s">
        <v>563</v>
      </c>
      <c r="Q108" t="s">
        <v>704</v>
      </c>
      <c r="R108">
        <v>0</v>
      </c>
    </row>
    <row r="109" spans="1:18" x14ac:dyDescent="0.3">
      <c r="A109">
        <v>212204</v>
      </c>
      <c r="B109" t="s">
        <v>552</v>
      </c>
      <c r="C109" t="s">
        <v>559</v>
      </c>
      <c r="D109" t="s">
        <v>705</v>
      </c>
      <c r="E109" s="440">
        <v>46930</v>
      </c>
      <c r="F109" s="440">
        <v>46964</v>
      </c>
      <c r="G109" t="s">
        <v>561</v>
      </c>
      <c r="H109" t="s">
        <v>369</v>
      </c>
      <c r="I109" t="s">
        <v>562</v>
      </c>
      <c r="J109">
        <v>-3381.49</v>
      </c>
      <c r="K109">
        <v>-3381.49</v>
      </c>
      <c r="O109" t="s">
        <v>563</v>
      </c>
      <c r="Q109" t="s">
        <v>704</v>
      </c>
      <c r="R109">
        <v>0</v>
      </c>
    </row>
    <row r="110" spans="1:18" x14ac:dyDescent="0.3">
      <c r="A110">
        <v>170562</v>
      </c>
      <c r="B110" t="s">
        <v>552</v>
      </c>
      <c r="C110" t="s">
        <v>619</v>
      </c>
      <c r="D110" t="s">
        <v>706</v>
      </c>
      <c r="E110" s="440">
        <v>46903</v>
      </c>
      <c r="F110" s="440">
        <v>46903</v>
      </c>
      <c r="G110" t="s">
        <v>561</v>
      </c>
      <c r="H110" t="s">
        <v>369</v>
      </c>
      <c r="I110" t="s">
        <v>621</v>
      </c>
      <c r="J110">
        <v>-8615.2099999999991</v>
      </c>
      <c r="K110">
        <v>-8615.2099999999991</v>
      </c>
      <c r="O110" t="s">
        <v>563</v>
      </c>
      <c r="Q110" t="s">
        <v>707</v>
      </c>
      <c r="R110">
        <v>0</v>
      </c>
    </row>
    <row r="111" spans="1:18" x14ac:dyDescent="0.3">
      <c r="A111">
        <v>177882</v>
      </c>
      <c r="B111" t="s">
        <v>552</v>
      </c>
      <c r="C111" t="s">
        <v>619</v>
      </c>
      <c r="D111" t="s">
        <v>691</v>
      </c>
      <c r="E111" s="440">
        <v>46901</v>
      </c>
      <c r="F111" s="440">
        <v>47085</v>
      </c>
      <c r="G111" t="s">
        <v>561</v>
      </c>
      <c r="H111" t="s">
        <v>369</v>
      </c>
      <c r="I111" t="s">
        <v>638</v>
      </c>
      <c r="J111">
        <v>-8566.18</v>
      </c>
      <c r="K111">
        <v>-8566.18</v>
      </c>
      <c r="O111" t="s">
        <v>563</v>
      </c>
      <c r="Q111" t="s">
        <v>707</v>
      </c>
      <c r="R111">
        <v>0</v>
      </c>
    </row>
    <row r="112" spans="1:18" x14ac:dyDescent="0.3">
      <c r="A112">
        <v>212203</v>
      </c>
      <c r="B112" t="s">
        <v>552</v>
      </c>
      <c r="C112" t="s">
        <v>559</v>
      </c>
      <c r="D112" t="s">
        <v>708</v>
      </c>
      <c r="E112" s="440">
        <v>46899</v>
      </c>
      <c r="F112" s="440">
        <v>46934</v>
      </c>
      <c r="G112" t="s">
        <v>561</v>
      </c>
      <c r="H112" t="s">
        <v>369</v>
      </c>
      <c r="I112" t="s">
        <v>562</v>
      </c>
      <c r="J112">
        <v>-3381.49</v>
      </c>
      <c r="K112">
        <v>-3381.49</v>
      </c>
      <c r="O112" t="s">
        <v>563</v>
      </c>
      <c r="Q112" t="s">
        <v>707</v>
      </c>
      <c r="R112">
        <v>0</v>
      </c>
    </row>
    <row r="113" spans="1:18" x14ac:dyDescent="0.3">
      <c r="A113">
        <v>170561</v>
      </c>
      <c r="B113" t="s">
        <v>552</v>
      </c>
      <c r="C113" t="s">
        <v>619</v>
      </c>
      <c r="D113" t="s">
        <v>709</v>
      </c>
      <c r="E113" s="440">
        <v>46873</v>
      </c>
      <c r="F113" s="440">
        <v>46873</v>
      </c>
      <c r="G113" t="s">
        <v>561</v>
      </c>
      <c r="H113" t="s">
        <v>369</v>
      </c>
      <c r="I113" t="s">
        <v>621</v>
      </c>
      <c r="J113">
        <v>-8615.2099999999991</v>
      </c>
      <c r="K113">
        <v>-8615.2099999999991</v>
      </c>
      <c r="O113" t="s">
        <v>563</v>
      </c>
      <c r="Q113" t="s">
        <v>710</v>
      </c>
      <c r="R113">
        <v>0</v>
      </c>
    </row>
    <row r="114" spans="1:18" x14ac:dyDescent="0.3">
      <c r="A114">
        <v>177881</v>
      </c>
      <c r="B114" t="s">
        <v>552</v>
      </c>
      <c r="C114" t="s">
        <v>619</v>
      </c>
      <c r="D114" t="s">
        <v>694</v>
      </c>
      <c r="E114" s="440">
        <v>46871</v>
      </c>
      <c r="F114" s="440">
        <v>47054</v>
      </c>
      <c r="G114" t="s">
        <v>561</v>
      </c>
      <c r="H114" t="s">
        <v>369</v>
      </c>
      <c r="I114" t="s">
        <v>638</v>
      </c>
      <c r="J114">
        <v>-8566.18</v>
      </c>
      <c r="K114">
        <v>-8566.18</v>
      </c>
      <c r="O114" t="s">
        <v>563</v>
      </c>
      <c r="Q114" t="s">
        <v>710</v>
      </c>
      <c r="R114">
        <v>0</v>
      </c>
    </row>
    <row r="115" spans="1:18" x14ac:dyDescent="0.3">
      <c r="A115">
        <v>212202</v>
      </c>
      <c r="B115" t="s">
        <v>552</v>
      </c>
      <c r="C115" t="s">
        <v>559</v>
      </c>
      <c r="D115" t="s">
        <v>711</v>
      </c>
      <c r="E115" s="440">
        <v>46869</v>
      </c>
      <c r="F115" s="440">
        <v>46903</v>
      </c>
      <c r="G115" t="s">
        <v>561</v>
      </c>
      <c r="H115" t="s">
        <v>369</v>
      </c>
      <c r="I115" t="s">
        <v>562</v>
      </c>
      <c r="J115">
        <v>-3381.49</v>
      </c>
      <c r="K115">
        <v>-3381.49</v>
      </c>
      <c r="O115" t="s">
        <v>563</v>
      </c>
      <c r="Q115" t="s">
        <v>710</v>
      </c>
      <c r="R115">
        <v>0</v>
      </c>
    </row>
    <row r="116" spans="1:18" x14ac:dyDescent="0.3">
      <c r="A116">
        <v>170560</v>
      </c>
      <c r="B116" t="s">
        <v>552</v>
      </c>
      <c r="C116" t="s">
        <v>619</v>
      </c>
      <c r="D116" t="s">
        <v>712</v>
      </c>
      <c r="E116" s="440">
        <v>46842</v>
      </c>
      <c r="F116" s="440">
        <v>46842</v>
      </c>
      <c r="G116" t="s">
        <v>561</v>
      </c>
      <c r="H116" t="s">
        <v>369</v>
      </c>
      <c r="I116" t="s">
        <v>621</v>
      </c>
      <c r="J116">
        <v>-8615.2099999999991</v>
      </c>
      <c r="K116">
        <v>-8615.2099999999991</v>
      </c>
      <c r="O116" t="s">
        <v>563</v>
      </c>
      <c r="Q116" t="s">
        <v>713</v>
      </c>
      <c r="R116">
        <v>0</v>
      </c>
    </row>
    <row r="117" spans="1:18" x14ac:dyDescent="0.3">
      <c r="A117">
        <v>177880</v>
      </c>
      <c r="B117" t="s">
        <v>552</v>
      </c>
      <c r="C117" t="s">
        <v>619</v>
      </c>
      <c r="D117" t="s">
        <v>697</v>
      </c>
      <c r="E117" s="440">
        <v>46840</v>
      </c>
      <c r="F117" s="440">
        <v>47024</v>
      </c>
      <c r="G117" t="s">
        <v>561</v>
      </c>
      <c r="H117" t="s">
        <v>369</v>
      </c>
      <c r="I117" t="s">
        <v>638</v>
      </c>
      <c r="J117">
        <v>-8566.18</v>
      </c>
      <c r="K117">
        <v>-8566.18</v>
      </c>
      <c r="O117" t="s">
        <v>563</v>
      </c>
      <c r="Q117" t="s">
        <v>713</v>
      </c>
      <c r="R117">
        <v>0</v>
      </c>
    </row>
    <row r="118" spans="1:18" x14ac:dyDescent="0.3">
      <c r="A118">
        <v>212201</v>
      </c>
      <c r="B118" t="s">
        <v>552</v>
      </c>
      <c r="C118" t="s">
        <v>559</v>
      </c>
      <c r="D118" t="s">
        <v>714</v>
      </c>
      <c r="E118" s="440">
        <v>46838</v>
      </c>
      <c r="F118" s="440">
        <v>46873</v>
      </c>
      <c r="G118" t="s">
        <v>561</v>
      </c>
      <c r="H118" t="s">
        <v>369</v>
      </c>
      <c r="I118" t="s">
        <v>562</v>
      </c>
      <c r="J118">
        <v>-3381.49</v>
      </c>
      <c r="K118">
        <v>-3381.49</v>
      </c>
      <c r="O118" t="s">
        <v>563</v>
      </c>
      <c r="Q118" t="s">
        <v>713</v>
      </c>
      <c r="R118">
        <v>0</v>
      </c>
    </row>
    <row r="119" spans="1:18" x14ac:dyDescent="0.3">
      <c r="A119">
        <v>170559</v>
      </c>
      <c r="B119" t="s">
        <v>552</v>
      </c>
      <c r="C119" t="s">
        <v>619</v>
      </c>
      <c r="D119" t="s">
        <v>715</v>
      </c>
      <c r="E119" s="440">
        <v>46812</v>
      </c>
      <c r="F119" s="440">
        <v>46812</v>
      </c>
      <c r="G119" t="s">
        <v>561</v>
      </c>
      <c r="H119" t="s">
        <v>369</v>
      </c>
      <c r="I119" t="s">
        <v>621</v>
      </c>
      <c r="J119">
        <v>-8615.2099999999991</v>
      </c>
      <c r="K119">
        <v>-8615.2099999999991</v>
      </c>
      <c r="O119" t="s">
        <v>563</v>
      </c>
      <c r="Q119" t="s">
        <v>716</v>
      </c>
      <c r="R119">
        <v>0</v>
      </c>
    </row>
    <row r="120" spans="1:18" x14ac:dyDescent="0.3">
      <c r="A120">
        <v>177879</v>
      </c>
      <c r="B120" t="s">
        <v>552</v>
      </c>
      <c r="C120" t="s">
        <v>619</v>
      </c>
      <c r="D120" t="s">
        <v>700</v>
      </c>
      <c r="E120" s="440">
        <v>46811</v>
      </c>
      <c r="F120" s="440">
        <v>46993</v>
      </c>
      <c r="G120" t="s">
        <v>561</v>
      </c>
      <c r="H120" t="s">
        <v>369</v>
      </c>
      <c r="I120" t="s">
        <v>638</v>
      </c>
      <c r="J120">
        <v>-8566.18</v>
      </c>
      <c r="K120">
        <v>-8566.18</v>
      </c>
      <c r="O120" t="s">
        <v>563</v>
      </c>
      <c r="Q120" t="s">
        <v>716</v>
      </c>
      <c r="R120">
        <v>0</v>
      </c>
    </row>
    <row r="121" spans="1:18" x14ac:dyDescent="0.3">
      <c r="A121">
        <v>212200</v>
      </c>
      <c r="B121" t="s">
        <v>552</v>
      </c>
      <c r="C121" t="s">
        <v>559</v>
      </c>
      <c r="D121" t="s">
        <v>717</v>
      </c>
      <c r="E121" s="440">
        <v>46809</v>
      </c>
      <c r="F121" s="440">
        <v>46842</v>
      </c>
      <c r="G121" t="s">
        <v>561</v>
      </c>
      <c r="H121" t="s">
        <v>369</v>
      </c>
      <c r="I121" t="s">
        <v>562</v>
      </c>
      <c r="J121">
        <v>-3381.49</v>
      </c>
      <c r="K121">
        <v>-3381.49</v>
      </c>
      <c r="O121" t="s">
        <v>563</v>
      </c>
      <c r="Q121" t="s">
        <v>716</v>
      </c>
      <c r="R121">
        <v>0</v>
      </c>
    </row>
    <row r="122" spans="1:18" x14ac:dyDescent="0.3">
      <c r="A122">
        <v>170558</v>
      </c>
      <c r="B122" t="s">
        <v>552</v>
      </c>
      <c r="C122" t="s">
        <v>619</v>
      </c>
      <c r="D122" t="s">
        <v>718</v>
      </c>
      <c r="E122" s="440">
        <v>46782</v>
      </c>
      <c r="F122" s="440">
        <v>46782</v>
      </c>
      <c r="G122" t="s">
        <v>561</v>
      </c>
      <c r="H122" t="s">
        <v>369</v>
      </c>
      <c r="I122" t="s">
        <v>621</v>
      </c>
      <c r="J122">
        <v>-8615.2099999999991</v>
      </c>
      <c r="K122">
        <v>-8615.2099999999991</v>
      </c>
      <c r="O122" t="s">
        <v>563</v>
      </c>
      <c r="Q122" t="s">
        <v>719</v>
      </c>
      <c r="R122">
        <v>0</v>
      </c>
    </row>
    <row r="123" spans="1:18" x14ac:dyDescent="0.3">
      <c r="A123">
        <v>177878</v>
      </c>
      <c r="B123" t="s">
        <v>552</v>
      </c>
      <c r="C123" t="s">
        <v>619</v>
      </c>
      <c r="D123" t="s">
        <v>703</v>
      </c>
      <c r="E123" s="440">
        <v>46780</v>
      </c>
      <c r="F123" s="440">
        <v>46962</v>
      </c>
      <c r="G123" t="s">
        <v>561</v>
      </c>
      <c r="H123" t="s">
        <v>369</v>
      </c>
      <c r="I123" t="s">
        <v>638</v>
      </c>
      <c r="J123">
        <v>-8566.18</v>
      </c>
      <c r="K123">
        <v>-8566.18</v>
      </c>
      <c r="O123" t="s">
        <v>563</v>
      </c>
      <c r="Q123" t="s">
        <v>719</v>
      </c>
      <c r="R123">
        <v>0</v>
      </c>
    </row>
    <row r="124" spans="1:18" x14ac:dyDescent="0.3">
      <c r="A124">
        <v>212199</v>
      </c>
      <c r="B124" t="s">
        <v>552</v>
      </c>
      <c r="C124" t="s">
        <v>559</v>
      </c>
      <c r="D124" t="s">
        <v>720</v>
      </c>
      <c r="E124" s="440">
        <v>46778</v>
      </c>
      <c r="F124" s="440">
        <v>46812</v>
      </c>
      <c r="G124" t="s">
        <v>561</v>
      </c>
      <c r="H124" t="s">
        <v>369</v>
      </c>
      <c r="I124" t="s">
        <v>562</v>
      </c>
      <c r="J124">
        <v>-3381.49</v>
      </c>
      <c r="K124">
        <v>-3381.49</v>
      </c>
      <c r="O124" t="s">
        <v>563</v>
      </c>
      <c r="Q124" t="s">
        <v>719</v>
      </c>
      <c r="R124">
        <v>0</v>
      </c>
    </row>
    <row r="125" spans="1:18" x14ac:dyDescent="0.3">
      <c r="A125">
        <v>170557</v>
      </c>
      <c r="B125" t="s">
        <v>552</v>
      </c>
      <c r="C125" t="s">
        <v>619</v>
      </c>
      <c r="D125" t="s">
        <v>721</v>
      </c>
      <c r="E125" s="440">
        <v>46751</v>
      </c>
      <c r="F125" s="440">
        <v>46751</v>
      </c>
      <c r="G125" t="s">
        <v>561</v>
      </c>
      <c r="H125" t="s">
        <v>369</v>
      </c>
      <c r="I125" t="s">
        <v>621</v>
      </c>
      <c r="J125">
        <v>-8615.2099999999991</v>
      </c>
      <c r="K125">
        <v>-8615.2099999999991</v>
      </c>
      <c r="O125" t="s">
        <v>563</v>
      </c>
      <c r="Q125" t="s">
        <v>722</v>
      </c>
      <c r="R125">
        <v>0</v>
      </c>
    </row>
    <row r="126" spans="1:18" x14ac:dyDescent="0.3">
      <c r="A126">
        <v>177877</v>
      </c>
      <c r="B126" t="s">
        <v>552</v>
      </c>
      <c r="C126" t="s">
        <v>619</v>
      </c>
      <c r="D126" t="s">
        <v>706</v>
      </c>
      <c r="E126" s="440">
        <v>46749</v>
      </c>
      <c r="F126" s="440">
        <v>46932</v>
      </c>
      <c r="G126" t="s">
        <v>561</v>
      </c>
      <c r="H126" t="s">
        <v>369</v>
      </c>
      <c r="I126" t="s">
        <v>638</v>
      </c>
      <c r="J126">
        <v>-8566.18</v>
      </c>
      <c r="K126">
        <v>-8566.18</v>
      </c>
      <c r="O126" t="s">
        <v>563</v>
      </c>
      <c r="Q126" t="s">
        <v>722</v>
      </c>
      <c r="R126">
        <v>0</v>
      </c>
    </row>
    <row r="127" spans="1:18" x14ac:dyDescent="0.3">
      <c r="A127">
        <v>212198</v>
      </c>
      <c r="B127" t="s">
        <v>552</v>
      </c>
      <c r="C127" t="s">
        <v>559</v>
      </c>
      <c r="D127" t="s">
        <v>723</v>
      </c>
      <c r="E127" s="440">
        <v>46747</v>
      </c>
      <c r="F127" s="440">
        <v>46782</v>
      </c>
      <c r="G127" t="s">
        <v>561</v>
      </c>
      <c r="H127" t="s">
        <v>369</v>
      </c>
      <c r="I127" t="s">
        <v>562</v>
      </c>
      <c r="J127">
        <v>-3381.49</v>
      </c>
      <c r="K127">
        <v>-3381.49</v>
      </c>
      <c r="O127" t="s">
        <v>563</v>
      </c>
      <c r="Q127" t="s">
        <v>722</v>
      </c>
      <c r="R127">
        <v>0</v>
      </c>
    </row>
    <row r="128" spans="1:18" x14ac:dyDescent="0.3">
      <c r="A128">
        <v>170556</v>
      </c>
      <c r="B128" t="s">
        <v>552</v>
      </c>
      <c r="C128" t="s">
        <v>619</v>
      </c>
      <c r="D128" t="s">
        <v>724</v>
      </c>
      <c r="E128" s="440">
        <v>46721</v>
      </c>
      <c r="F128" s="440">
        <v>46721</v>
      </c>
      <c r="G128" t="s">
        <v>561</v>
      </c>
      <c r="H128" t="s">
        <v>369</v>
      </c>
      <c r="I128" t="s">
        <v>621</v>
      </c>
      <c r="J128">
        <v>-8615.2099999999991</v>
      </c>
      <c r="K128">
        <v>-8615.2099999999991</v>
      </c>
      <c r="O128" t="s">
        <v>563</v>
      </c>
      <c r="Q128" t="s">
        <v>725</v>
      </c>
      <c r="R128">
        <v>0</v>
      </c>
    </row>
    <row r="129" spans="1:18" x14ac:dyDescent="0.3">
      <c r="A129">
        <v>177876</v>
      </c>
      <c r="B129" t="s">
        <v>552</v>
      </c>
      <c r="C129" t="s">
        <v>619</v>
      </c>
      <c r="D129" t="s">
        <v>709</v>
      </c>
      <c r="E129" s="440">
        <v>46719</v>
      </c>
      <c r="F129" s="440">
        <v>46901</v>
      </c>
      <c r="G129" t="s">
        <v>561</v>
      </c>
      <c r="H129" t="s">
        <v>369</v>
      </c>
      <c r="I129" t="s">
        <v>638</v>
      </c>
      <c r="J129">
        <v>-8566.18</v>
      </c>
      <c r="K129">
        <v>-8566.18</v>
      </c>
      <c r="O129" t="s">
        <v>563</v>
      </c>
      <c r="Q129" t="s">
        <v>725</v>
      </c>
      <c r="R129">
        <v>0</v>
      </c>
    </row>
    <row r="130" spans="1:18" x14ac:dyDescent="0.3">
      <c r="A130">
        <v>212197</v>
      </c>
      <c r="B130" t="s">
        <v>552</v>
      </c>
      <c r="C130" t="s">
        <v>559</v>
      </c>
      <c r="D130" t="s">
        <v>726</v>
      </c>
      <c r="E130" s="440">
        <v>46717</v>
      </c>
      <c r="F130" s="440">
        <v>46751</v>
      </c>
      <c r="G130" t="s">
        <v>561</v>
      </c>
      <c r="H130" t="s">
        <v>369</v>
      </c>
      <c r="I130" t="s">
        <v>562</v>
      </c>
      <c r="J130">
        <v>-3381.49</v>
      </c>
      <c r="K130">
        <v>-3381.49</v>
      </c>
      <c r="O130" t="s">
        <v>563</v>
      </c>
      <c r="Q130" t="s">
        <v>725</v>
      </c>
      <c r="R130">
        <v>0</v>
      </c>
    </row>
    <row r="131" spans="1:18" x14ac:dyDescent="0.3">
      <c r="A131">
        <v>170555</v>
      </c>
      <c r="B131" t="s">
        <v>552</v>
      </c>
      <c r="C131" t="s">
        <v>619</v>
      </c>
      <c r="D131" t="s">
        <v>727</v>
      </c>
      <c r="E131" s="440">
        <v>46690</v>
      </c>
      <c r="F131" s="440">
        <v>46690</v>
      </c>
      <c r="G131" t="s">
        <v>561</v>
      </c>
      <c r="H131" t="s">
        <v>369</v>
      </c>
      <c r="I131" t="s">
        <v>621</v>
      </c>
      <c r="J131">
        <v>-8615.2099999999991</v>
      </c>
      <c r="K131">
        <v>-8615.2099999999991</v>
      </c>
      <c r="O131" t="s">
        <v>563</v>
      </c>
      <c r="Q131" t="s">
        <v>728</v>
      </c>
      <c r="R131">
        <v>0</v>
      </c>
    </row>
    <row r="132" spans="1:18" x14ac:dyDescent="0.3">
      <c r="A132">
        <v>177875</v>
      </c>
      <c r="B132" t="s">
        <v>552</v>
      </c>
      <c r="C132" t="s">
        <v>619</v>
      </c>
      <c r="D132" t="s">
        <v>712</v>
      </c>
      <c r="E132" s="440">
        <v>46688</v>
      </c>
      <c r="F132" s="440">
        <v>46871</v>
      </c>
      <c r="G132" t="s">
        <v>561</v>
      </c>
      <c r="H132" t="s">
        <v>369</v>
      </c>
      <c r="I132" t="s">
        <v>638</v>
      </c>
      <c r="J132">
        <v>-8566.18</v>
      </c>
      <c r="K132">
        <v>-8566.18</v>
      </c>
      <c r="O132" t="s">
        <v>563</v>
      </c>
      <c r="Q132" t="s">
        <v>728</v>
      </c>
      <c r="R132">
        <v>0</v>
      </c>
    </row>
    <row r="133" spans="1:18" x14ac:dyDescent="0.3">
      <c r="A133">
        <v>212196</v>
      </c>
      <c r="B133" t="s">
        <v>552</v>
      </c>
      <c r="C133" t="s">
        <v>559</v>
      </c>
      <c r="D133" t="s">
        <v>729</v>
      </c>
      <c r="E133" s="440">
        <v>46686</v>
      </c>
      <c r="F133" s="440">
        <v>46721</v>
      </c>
      <c r="G133" t="s">
        <v>561</v>
      </c>
      <c r="H133" t="s">
        <v>369</v>
      </c>
      <c r="I133" t="s">
        <v>562</v>
      </c>
      <c r="J133">
        <v>-3381.49</v>
      </c>
      <c r="K133">
        <v>-3381.49</v>
      </c>
      <c r="O133" t="s">
        <v>563</v>
      </c>
      <c r="Q133" t="s">
        <v>728</v>
      </c>
      <c r="R133">
        <v>0</v>
      </c>
    </row>
    <row r="134" spans="1:18" x14ac:dyDescent="0.3">
      <c r="A134">
        <v>170554</v>
      </c>
      <c r="B134" t="s">
        <v>552</v>
      </c>
      <c r="C134" t="s">
        <v>619</v>
      </c>
      <c r="D134" t="s">
        <v>730</v>
      </c>
      <c r="E134" s="440">
        <v>46660</v>
      </c>
      <c r="F134" s="440">
        <v>46660</v>
      </c>
      <c r="G134" t="s">
        <v>561</v>
      </c>
      <c r="H134" t="s">
        <v>369</v>
      </c>
      <c r="I134" t="s">
        <v>621</v>
      </c>
      <c r="J134">
        <v>-8615.2099999999991</v>
      </c>
      <c r="K134">
        <v>-8615.2099999999991</v>
      </c>
      <c r="O134" t="s">
        <v>563</v>
      </c>
      <c r="Q134" t="s">
        <v>731</v>
      </c>
      <c r="R134">
        <v>0</v>
      </c>
    </row>
    <row r="135" spans="1:18" x14ac:dyDescent="0.3">
      <c r="A135">
        <v>177874</v>
      </c>
      <c r="B135" t="s">
        <v>552</v>
      </c>
      <c r="C135" t="s">
        <v>619</v>
      </c>
      <c r="D135" t="s">
        <v>715</v>
      </c>
      <c r="E135" s="440">
        <v>46658</v>
      </c>
      <c r="F135" s="440">
        <v>46840</v>
      </c>
      <c r="G135" t="s">
        <v>561</v>
      </c>
      <c r="H135" t="s">
        <v>369</v>
      </c>
      <c r="I135" t="s">
        <v>638</v>
      </c>
      <c r="J135">
        <v>-8566.18</v>
      </c>
      <c r="K135">
        <v>-8566.18</v>
      </c>
      <c r="O135" t="s">
        <v>563</v>
      </c>
      <c r="Q135" t="s">
        <v>731</v>
      </c>
      <c r="R135">
        <v>0</v>
      </c>
    </row>
    <row r="136" spans="1:18" x14ac:dyDescent="0.3">
      <c r="A136">
        <v>212195</v>
      </c>
      <c r="B136" t="s">
        <v>552</v>
      </c>
      <c r="C136" t="s">
        <v>559</v>
      </c>
      <c r="D136" t="s">
        <v>732</v>
      </c>
      <c r="E136" s="440">
        <v>46656</v>
      </c>
      <c r="F136" s="440">
        <v>46690</v>
      </c>
      <c r="G136" t="s">
        <v>561</v>
      </c>
      <c r="H136" t="s">
        <v>369</v>
      </c>
      <c r="I136" t="s">
        <v>562</v>
      </c>
      <c r="J136">
        <v>-3381.49</v>
      </c>
      <c r="K136">
        <v>-3381.49</v>
      </c>
      <c r="O136" t="s">
        <v>563</v>
      </c>
      <c r="Q136" t="s">
        <v>731</v>
      </c>
      <c r="R136">
        <v>0</v>
      </c>
    </row>
    <row r="137" spans="1:18" x14ac:dyDescent="0.3">
      <c r="A137">
        <v>170553</v>
      </c>
      <c r="B137" t="s">
        <v>552</v>
      </c>
      <c r="C137" t="s">
        <v>619</v>
      </c>
      <c r="D137" t="s">
        <v>733</v>
      </c>
      <c r="E137" s="440">
        <v>46629</v>
      </c>
      <c r="F137" s="440">
        <v>46629</v>
      </c>
      <c r="G137" t="s">
        <v>561</v>
      </c>
      <c r="H137" t="s">
        <v>369</v>
      </c>
      <c r="I137" t="s">
        <v>621</v>
      </c>
      <c r="J137">
        <v>-8615.2099999999991</v>
      </c>
      <c r="K137">
        <v>-8615.2099999999991</v>
      </c>
      <c r="O137" t="s">
        <v>563</v>
      </c>
      <c r="Q137" t="s">
        <v>734</v>
      </c>
      <c r="R137">
        <v>0</v>
      </c>
    </row>
    <row r="138" spans="1:18" x14ac:dyDescent="0.3">
      <c r="A138">
        <v>177873</v>
      </c>
      <c r="B138" t="s">
        <v>552</v>
      </c>
      <c r="C138" t="s">
        <v>619</v>
      </c>
      <c r="D138" t="s">
        <v>718</v>
      </c>
      <c r="E138" s="440">
        <v>46627</v>
      </c>
      <c r="F138" s="440">
        <v>46811</v>
      </c>
      <c r="G138" t="s">
        <v>561</v>
      </c>
      <c r="H138" t="s">
        <v>369</v>
      </c>
      <c r="I138" t="s">
        <v>638</v>
      </c>
      <c r="J138">
        <v>-8566.18</v>
      </c>
      <c r="K138">
        <v>-8566.18</v>
      </c>
      <c r="O138" t="s">
        <v>563</v>
      </c>
      <c r="Q138" t="s">
        <v>734</v>
      </c>
      <c r="R138">
        <v>0</v>
      </c>
    </row>
    <row r="139" spans="1:18" x14ac:dyDescent="0.3">
      <c r="A139">
        <v>212194</v>
      </c>
      <c r="B139" t="s">
        <v>552</v>
      </c>
      <c r="C139" t="s">
        <v>559</v>
      </c>
      <c r="D139" t="s">
        <v>735</v>
      </c>
      <c r="E139" s="440">
        <v>46625</v>
      </c>
      <c r="F139" s="440">
        <v>46660</v>
      </c>
      <c r="G139" t="s">
        <v>561</v>
      </c>
      <c r="H139" t="s">
        <v>369</v>
      </c>
      <c r="I139" t="s">
        <v>562</v>
      </c>
      <c r="J139">
        <v>-3381.49</v>
      </c>
      <c r="K139">
        <v>-3381.49</v>
      </c>
      <c r="O139" t="s">
        <v>563</v>
      </c>
      <c r="Q139" t="s">
        <v>734</v>
      </c>
      <c r="R139">
        <v>0</v>
      </c>
    </row>
    <row r="140" spans="1:18" x14ac:dyDescent="0.3">
      <c r="A140">
        <v>170552</v>
      </c>
      <c r="B140" t="s">
        <v>552</v>
      </c>
      <c r="C140" t="s">
        <v>619</v>
      </c>
      <c r="D140" t="s">
        <v>736</v>
      </c>
      <c r="E140" s="440">
        <v>46598</v>
      </c>
      <c r="F140" s="440">
        <v>46598</v>
      </c>
      <c r="G140" t="s">
        <v>561</v>
      </c>
      <c r="H140" t="s">
        <v>369</v>
      </c>
      <c r="I140" t="s">
        <v>621</v>
      </c>
      <c r="J140">
        <v>-8615.2099999999991</v>
      </c>
      <c r="K140">
        <v>-8615.2099999999991</v>
      </c>
      <c r="O140" t="s">
        <v>563</v>
      </c>
      <c r="Q140" t="s">
        <v>737</v>
      </c>
      <c r="R140">
        <v>0</v>
      </c>
    </row>
    <row r="141" spans="1:18" x14ac:dyDescent="0.3">
      <c r="A141">
        <v>177872</v>
      </c>
      <c r="B141" t="s">
        <v>552</v>
      </c>
      <c r="C141" t="s">
        <v>619</v>
      </c>
      <c r="D141" t="s">
        <v>721</v>
      </c>
      <c r="E141" s="440">
        <v>46596</v>
      </c>
      <c r="F141" s="440">
        <v>46780</v>
      </c>
      <c r="G141" t="s">
        <v>561</v>
      </c>
      <c r="H141" t="s">
        <v>369</v>
      </c>
      <c r="I141" t="s">
        <v>638</v>
      </c>
      <c r="J141">
        <v>-8566.18</v>
      </c>
      <c r="K141">
        <v>-8566.18</v>
      </c>
      <c r="O141" t="s">
        <v>563</v>
      </c>
      <c r="Q141" t="s">
        <v>737</v>
      </c>
      <c r="R141">
        <v>0</v>
      </c>
    </row>
    <row r="142" spans="1:18" x14ac:dyDescent="0.3">
      <c r="A142">
        <v>212193</v>
      </c>
      <c r="B142" t="s">
        <v>552</v>
      </c>
      <c r="C142" t="s">
        <v>559</v>
      </c>
      <c r="D142" t="s">
        <v>738</v>
      </c>
      <c r="E142" s="440">
        <v>46594</v>
      </c>
      <c r="F142" s="440">
        <v>46629</v>
      </c>
      <c r="G142" t="s">
        <v>561</v>
      </c>
      <c r="H142" t="s">
        <v>369</v>
      </c>
      <c r="I142" t="s">
        <v>562</v>
      </c>
      <c r="J142">
        <v>-3381.49</v>
      </c>
      <c r="K142">
        <v>-3381.49</v>
      </c>
      <c r="O142" t="s">
        <v>563</v>
      </c>
      <c r="Q142" t="s">
        <v>737</v>
      </c>
      <c r="R142">
        <v>0</v>
      </c>
    </row>
    <row r="143" spans="1:18" x14ac:dyDescent="0.3">
      <c r="A143">
        <v>170551</v>
      </c>
      <c r="B143" t="s">
        <v>552</v>
      </c>
      <c r="C143" t="s">
        <v>619</v>
      </c>
      <c r="D143" t="s">
        <v>739</v>
      </c>
      <c r="E143" s="440">
        <v>46568</v>
      </c>
      <c r="F143" s="440">
        <v>46568</v>
      </c>
      <c r="G143" t="s">
        <v>561</v>
      </c>
      <c r="H143" t="s">
        <v>369</v>
      </c>
      <c r="I143" t="s">
        <v>621</v>
      </c>
      <c r="J143">
        <v>-8615.2099999999991</v>
      </c>
      <c r="K143">
        <v>-8615.2099999999991</v>
      </c>
      <c r="O143" t="s">
        <v>563</v>
      </c>
      <c r="Q143" t="s">
        <v>740</v>
      </c>
      <c r="R143">
        <v>0</v>
      </c>
    </row>
    <row r="144" spans="1:18" x14ac:dyDescent="0.3">
      <c r="A144">
        <v>177871</v>
      </c>
      <c r="B144" t="s">
        <v>552</v>
      </c>
      <c r="C144" t="s">
        <v>619</v>
      </c>
      <c r="D144" t="s">
        <v>724</v>
      </c>
      <c r="E144" s="440">
        <v>46566</v>
      </c>
      <c r="F144" s="440">
        <v>46749</v>
      </c>
      <c r="G144" t="s">
        <v>561</v>
      </c>
      <c r="H144" t="s">
        <v>369</v>
      </c>
      <c r="I144" t="s">
        <v>638</v>
      </c>
      <c r="J144">
        <v>-8566.18</v>
      </c>
      <c r="K144">
        <v>-8566.18</v>
      </c>
      <c r="O144" t="s">
        <v>563</v>
      </c>
      <c r="Q144" t="s">
        <v>740</v>
      </c>
      <c r="R144">
        <v>0</v>
      </c>
    </row>
    <row r="145" spans="1:18" x14ac:dyDescent="0.3">
      <c r="A145">
        <v>212192</v>
      </c>
      <c r="B145" t="s">
        <v>552</v>
      </c>
      <c r="C145" t="s">
        <v>559</v>
      </c>
      <c r="D145" t="s">
        <v>741</v>
      </c>
      <c r="E145" s="440">
        <v>46564</v>
      </c>
      <c r="F145" s="440">
        <v>46598</v>
      </c>
      <c r="G145" t="s">
        <v>561</v>
      </c>
      <c r="H145" t="s">
        <v>369</v>
      </c>
      <c r="I145" t="s">
        <v>562</v>
      </c>
      <c r="J145">
        <v>-3381.49</v>
      </c>
      <c r="K145">
        <v>-3381.49</v>
      </c>
      <c r="O145" t="s">
        <v>563</v>
      </c>
      <c r="Q145" t="s">
        <v>740</v>
      </c>
      <c r="R145">
        <v>0</v>
      </c>
    </row>
    <row r="146" spans="1:18" x14ac:dyDescent="0.3">
      <c r="A146">
        <v>170550</v>
      </c>
      <c r="B146" t="s">
        <v>552</v>
      </c>
      <c r="C146" t="s">
        <v>619</v>
      </c>
      <c r="D146" t="s">
        <v>742</v>
      </c>
      <c r="E146" s="440">
        <v>46537</v>
      </c>
      <c r="F146" s="440">
        <v>46537</v>
      </c>
      <c r="G146" t="s">
        <v>561</v>
      </c>
      <c r="H146" t="s">
        <v>369</v>
      </c>
      <c r="I146" t="s">
        <v>621</v>
      </c>
      <c r="J146">
        <v>-8615.2099999999991</v>
      </c>
      <c r="K146">
        <v>-8615.2099999999991</v>
      </c>
      <c r="O146" t="s">
        <v>563</v>
      </c>
      <c r="Q146" t="s">
        <v>743</v>
      </c>
      <c r="R146">
        <v>0</v>
      </c>
    </row>
    <row r="147" spans="1:18" x14ac:dyDescent="0.3">
      <c r="A147">
        <v>177870</v>
      </c>
      <c r="B147" t="s">
        <v>552</v>
      </c>
      <c r="C147" t="s">
        <v>619</v>
      </c>
      <c r="D147" t="s">
        <v>727</v>
      </c>
      <c r="E147" s="440">
        <v>46535</v>
      </c>
      <c r="F147" s="440">
        <v>46719</v>
      </c>
      <c r="G147" t="s">
        <v>561</v>
      </c>
      <c r="H147" t="s">
        <v>369</v>
      </c>
      <c r="I147" t="s">
        <v>638</v>
      </c>
      <c r="J147">
        <v>-8566.18</v>
      </c>
      <c r="K147">
        <v>-8566.18</v>
      </c>
      <c r="O147" t="s">
        <v>563</v>
      </c>
      <c r="Q147" t="s">
        <v>743</v>
      </c>
      <c r="R147">
        <v>0</v>
      </c>
    </row>
    <row r="148" spans="1:18" x14ac:dyDescent="0.3">
      <c r="A148">
        <v>212191</v>
      </c>
      <c r="B148" t="s">
        <v>552</v>
      </c>
      <c r="C148" t="s">
        <v>559</v>
      </c>
      <c r="D148" t="s">
        <v>744</v>
      </c>
      <c r="E148" s="440">
        <v>46533</v>
      </c>
      <c r="F148" s="440">
        <v>46568</v>
      </c>
      <c r="G148" t="s">
        <v>561</v>
      </c>
      <c r="H148" t="s">
        <v>369</v>
      </c>
      <c r="I148" t="s">
        <v>562</v>
      </c>
      <c r="J148">
        <v>-3381.49</v>
      </c>
      <c r="K148">
        <v>-3381.49</v>
      </c>
      <c r="O148" t="s">
        <v>563</v>
      </c>
      <c r="Q148" t="s">
        <v>743</v>
      </c>
      <c r="R148">
        <v>0</v>
      </c>
    </row>
    <row r="149" spans="1:18" x14ac:dyDescent="0.3">
      <c r="A149">
        <v>229787</v>
      </c>
      <c r="B149" t="s">
        <v>552</v>
      </c>
      <c r="C149" t="s">
        <v>745</v>
      </c>
      <c r="D149" t="s">
        <v>746</v>
      </c>
      <c r="E149" s="440">
        <v>46508</v>
      </c>
      <c r="F149" s="440">
        <v>46517</v>
      </c>
      <c r="G149" t="s">
        <v>747</v>
      </c>
      <c r="H149" t="s">
        <v>748</v>
      </c>
      <c r="J149">
        <v>-240</v>
      </c>
      <c r="K149">
        <v>-240</v>
      </c>
      <c r="O149" t="s">
        <v>563</v>
      </c>
      <c r="Q149" t="s">
        <v>743</v>
      </c>
      <c r="R149">
        <v>0</v>
      </c>
    </row>
    <row r="150" spans="1:18" x14ac:dyDescent="0.3">
      <c r="A150">
        <v>170549</v>
      </c>
      <c r="B150" t="s">
        <v>552</v>
      </c>
      <c r="C150" t="s">
        <v>619</v>
      </c>
      <c r="D150" t="s">
        <v>749</v>
      </c>
      <c r="E150" s="440">
        <v>46507</v>
      </c>
      <c r="F150" s="440">
        <v>46507</v>
      </c>
      <c r="G150" t="s">
        <v>561</v>
      </c>
      <c r="H150" t="s">
        <v>369</v>
      </c>
      <c r="I150" t="s">
        <v>621</v>
      </c>
      <c r="J150">
        <v>-8615.2099999999991</v>
      </c>
      <c r="K150">
        <v>-8615.2099999999991</v>
      </c>
      <c r="O150" t="s">
        <v>563</v>
      </c>
      <c r="Q150" t="s">
        <v>750</v>
      </c>
      <c r="R150">
        <v>0</v>
      </c>
    </row>
    <row r="151" spans="1:18" x14ac:dyDescent="0.3">
      <c r="A151">
        <v>177869</v>
      </c>
      <c r="B151" t="s">
        <v>552</v>
      </c>
      <c r="C151" t="s">
        <v>619</v>
      </c>
      <c r="D151" t="s">
        <v>730</v>
      </c>
      <c r="E151" s="440">
        <v>46505</v>
      </c>
      <c r="F151" s="440">
        <v>46688</v>
      </c>
      <c r="G151" t="s">
        <v>561</v>
      </c>
      <c r="H151" t="s">
        <v>369</v>
      </c>
      <c r="I151" t="s">
        <v>638</v>
      </c>
      <c r="J151">
        <v>-8566.18</v>
      </c>
      <c r="K151">
        <v>-8566.18</v>
      </c>
      <c r="O151" t="s">
        <v>563</v>
      </c>
      <c r="Q151" t="s">
        <v>750</v>
      </c>
      <c r="R151">
        <v>0</v>
      </c>
    </row>
    <row r="152" spans="1:18" x14ac:dyDescent="0.3">
      <c r="A152">
        <v>212190</v>
      </c>
      <c r="B152" t="s">
        <v>552</v>
      </c>
      <c r="C152" t="s">
        <v>559</v>
      </c>
      <c r="D152" t="s">
        <v>751</v>
      </c>
      <c r="E152" s="440">
        <v>46503</v>
      </c>
      <c r="F152" s="440">
        <v>46537</v>
      </c>
      <c r="G152" t="s">
        <v>561</v>
      </c>
      <c r="H152" t="s">
        <v>369</v>
      </c>
      <c r="I152" t="s">
        <v>562</v>
      </c>
      <c r="J152">
        <v>-3381.49</v>
      </c>
      <c r="K152">
        <v>-3381.49</v>
      </c>
      <c r="O152" t="s">
        <v>563</v>
      </c>
      <c r="Q152" t="s">
        <v>750</v>
      </c>
      <c r="R152">
        <v>0</v>
      </c>
    </row>
    <row r="153" spans="1:18" x14ac:dyDescent="0.3">
      <c r="A153">
        <v>229786</v>
      </c>
      <c r="B153" t="s">
        <v>552</v>
      </c>
      <c r="C153" t="s">
        <v>745</v>
      </c>
      <c r="D153" t="s">
        <v>746</v>
      </c>
      <c r="E153" s="440">
        <v>46478</v>
      </c>
      <c r="F153" s="440">
        <v>46487</v>
      </c>
      <c r="G153" t="s">
        <v>747</v>
      </c>
      <c r="H153" t="s">
        <v>748</v>
      </c>
      <c r="J153">
        <v>-240</v>
      </c>
      <c r="K153">
        <v>-240</v>
      </c>
      <c r="O153" t="s">
        <v>563</v>
      </c>
      <c r="Q153" t="s">
        <v>750</v>
      </c>
      <c r="R153">
        <v>0</v>
      </c>
    </row>
    <row r="154" spans="1:18" x14ac:dyDescent="0.3">
      <c r="A154">
        <v>230951</v>
      </c>
      <c r="B154" t="s">
        <v>552</v>
      </c>
      <c r="C154" t="s">
        <v>752</v>
      </c>
      <c r="D154" t="s">
        <v>746</v>
      </c>
      <c r="E154" s="440">
        <v>46478</v>
      </c>
      <c r="F154" s="440">
        <v>46492</v>
      </c>
      <c r="G154" t="s">
        <v>309</v>
      </c>
      <c r="H154" t="s">
        <v>315</v>
      </c>
      <c r="I154" t="s">
        <v>753</v>
      </c>
      <c r="J154">
        <v>-11000</v>
      </c>
      <c r="K154">
        <v>-11000</v>
      </c>
      <c r="O154" t="s">
        <v>563</v>
      </c>
      <c r="Q154" t="s">
        <v>750</v>
      </c>
      <c r="R154">
        <v>0</v>
      </c>
    </row>
    <row r="155" spans="1:18" x14ac:dyDescent="0.3">
      <c r="A155">
        <v>230834</v>
      </c>
      <c r="B155" t="s">
        <v>552</v>
      </c>
      <c r="C155" t="s">
        <v>754</v>
      </c>
      <c r="D155" t="s">
        <v>746</v>
      </c>
      <c r="E155" s="440">
        <v>46478</v>
      </c>
      <c r="F155" s="440">
        <v>46517</v>
      </c>
      <c r="G155" t="s">
        <v>755</v>
      </c>
      <c r="H155" t="s">
        <v>756</v>
      </c>
      <c r="I155" t="s">
        <v>757</v>
      </c>
      <c r="J155">
        <v>-5100</v>
      </c>
      <c r="K155">
        <v>-5100</v>
      </c>
      <c r="M155" t="s">
        <v>758</v>
      </c>
      <c r="N155" t="s">
        <v>134</v>
      </c>
      <c r="O155" t="s">
        <v>563</v>
      </c>
      <c r="Q155" t="s">
        <v>750</v>
      </c>
      <c r="R155">
        <v>0</v>
      </c>
    </row>
    <row r="156" spans="1:18" x14ac:dyDescent="0.3">
      <c r="A156">
        <v>234684</v>
      </c>
      <c r="B156" t="s">
        <v>552</v>
      </c>
      <c r="C156" t="s">
        <v>759</v>
      </c>
      <c r="D156" t="s">
        <v>746</v>
      </c>
      <c r="E156" s="440">
        <v>46478</v>
      </c>
      <c r="F156" s="440">
        <v>46517</v>
      </c>
      <c r="G156" t="s">
        <v>755</v>
      </c>
      <c r="H156" t="s">
        <v>756</v>
      </c>
      <c r="I156" t="s">
        <v>760</v>
      </c>
      <c r="J156">
        <v>-5000</v>
      </c>
      <c r="K156">
        <v>-5000</v>
      </c>
      <c r="M156" t="s">
        <v>761</v>
      </c>
      <c r="N156" t="s">
        <v>139</v>
      </c>
      <c r="O156" t="s">
        <v>563</v>
      </c>
      <c r="Q156" t="s">
        <v>750</v>
      </c>
      <c r="R156">
        <v>0</v>
      </c>
    </row>
    <row r="157" spans="1:18" x14ac:dyDescent="0.3">
      <c r="A157">
        <v>170548</v>
      </c>
      <c r="B157" t="s">
        <v>552</v>
      </c>
      <c r="C157" t="s">
        <v>619</v>
      </c>
      <c r="D157" t="s">
        <v>762</v>
      </c>
      <c r="E157" s="440">
        <v>46476</v>
      </c>
      <c r="F157" s="440">
        <v>46476</v>
      </c>
      <c r="G157" t="s">
        <v>561</v>
      </c>
      <c r="H157" t="s">
        <v>369</v>
      </c>
      <c r="I157" t="s">
        <v>621</v>
      </c>
      <c r="J157">
        <v>-8615.2099999999991</v>
      </c>
      <c r="K157">
        <v>-8615.2099999999991</v>
      </c>
      <c r="O157" t="s">
        <v>563</v>
      </c>
      <c r="Q157" t="s">
        <v>763</v>
      </c>
      <c r="R157">
        <v>0</v>
      </c>
    </row>
    <row r="158" spans="1:18" x14ac:dyDescent="0.3">
      <c r="A158">
        <v>177868</v>
      </c>
      <c r="B158" t="s">
        <v>552</v>
      </c>
      <c r="C158" t="s">
        <v>619</v>
      </c>
      <c r="D158" t="s">
        <v>733</v>
      </c>
      <c r="E158" s="440">
        <v>46474</v>
      </c>
      <c r="F158" s="440">
        <v>46658</v>
      </c>
      <c r="G158" t="s">
        <v>561</v>
      </c>
      <c r="H158" t="s">
        <v>369</v>
      </c>
      <c r="I158" t="s">
        <v>638</v>
      </c>
      <c r="J158">
        <v>-8566.18</v>
      </c>
      <c r="K158">
        <v>-8566.18</v>
      </c>
      <c r="O158" t="s">
        <v>563</v>
      </c>
      <c r="Q158" t="s">
        <v>763</v>
      </c>
      <c r="R158">
        <v>0</v>
      </c>
    </row>
    <row r="159" spans="1:18" x14ac:dyDescent="0.3">
      <c r="A159">
        <v>212189</v>
      </c>
      <c r="B159" t="s">
        <v>552</v>
      </c>
      <c r="C159" t="s">
        <v>559</v>
      </c>
      <c r="D159" t="s">
        <v>764</v>
      </c>
      <c r="E159" s="440">
        <v>46472</v>
      </c>
      <c r="F159" s="440">
        <v>46507</v>
      </c>
      <c r="G159" t="s">
        <v>561</v>
      </c>
      <c r="H159" t="s">
        <v>369</v>
      </c>
      <c r="I159" t="s">
        <v>562</v>
      </c>
      <c r="J159">
        <v>-3381.49</v>
      </c>
      <c r="K159">
        <v>-3381.49</v>
      </c>
      <c r="O159" t="s">
        <v>563</v>
      </c>
      <c r="Q159" t="s">
        <v>763</v>
      </c>
      <c r="R159">
        <v>0</v>
      </c>
    </row>
    <row r="160" spans="1:18" x14ac:dyDescent="0.3">
      <c r="A160">
        <v>230833</v>
      </c>
      <c r="B160" t="s">
        <v>552</v>
      </c>
      <c r="C160" t="s">
        <v>754</v>
      </c>
      <c r="D160" t="s">
        <v>746</v>
      </c>
      <c r="E160" s="440">
        <v>46447</v>
      </c>
      <c r="F160" s="440">
        <v>46487</v>
      </c>
      <c r="G160" t="s">
        <v>755</v>
      </c>
      <c r="H160" t="s">
        <v>756</v>
      </c>
      <c r="I160" t="s">
        <v>757</v>
      </c>
      <c r="J160">
        <v>-5100</v>
      </c>
      <c r="K160">
        <v>-5100</v>
      </c>
      <c r="M160" t="s">
        <v>758</v>
      </c>
      <c r="N160" t="s">
        <v>134</v>
      </c>
      <c r="O160" t="s">
        <v>563</v>
      </c>
      <c r="Q160" t="s">
        <v>763</v>
      </c>
      <c r="R160">
        <v>0</v>
      </c>
    </row>
    <row r="161" spans="1:18" x14ac:dyDescent="0.3">
      <c r="A161">
        <v>229785</v>
      </c>
      <c r="B161" t="s">
        <v>552</v>
      </c>
      <c r="C161" t="s">
        <v>745</v>
      </c>
      <c r="D161" t="s">
        <v>746</v>
      </c>
      <c r="E161" s="440">
        <v>46447</v>
      </c>
      <c r="F161" s="440">
        <v>46456</v>
      </c>
      <c r="G161" t="s">
        <v>747</v>
      </c>
      <c r="H161" t="s">
        <v>748</v>
      </c>
      <c r="J161">
        <v>-240</v>
      </c>
      <c r="K161">
        <v>-240</v>
      </c>
      <c r="O161" t="s">
        <v>563</v>
      </c>
      <c r="Q161" t="s">
        <v>763</v>
      </c>
      <c r="R161">
        <v>0</v>
      </c>
    </row>
    <row r="162" spans="1:18" x14ac:dyDescent="0.3">
      <c r="A162">
        <v>224864</v>
      </c>
      <c r="B162" t="s">
        <v>552</v>
      </c>
      <c r="C162" t="s">
        <v>765</v>
      </c>
      <c r="D162" t="s">
        <v>746</v>
      </c>
      <c r="E162" s="440">
        <v>46447</v>
      </c>
      <c r="F162" s="440">
        <v>46487</v>
      </c>
      <c r="G162" t="s">
        <v>755</v>
      </c>
      <c r="H162" t="s">
        <v>756</v>
      </c>
      <c r="I162" t="s">
        <v>766</v>
      </c>
      <c r="J162">
        <v>-1500</v>
      </c>
      <c r="K162">
        <v>-1500</v>
      </c>
      <c r="M162" t="s">
        <v>767</v>
      </c>
      <c r="N162" t="s">
        <v>75</v>
      </c>
      <c r="O162" t="s">
        <v>563</v>
      </c>
      <c r="Q162" t="s">
        <v>763</v>
      </c>
      <c r="R162">
        <v>0</v>
      </c>
    </row>
    <row r="163" spans="1:18" x14ac:dyDescent="0.3">
      <c r="A163">
        <v>219592</v>
      </c>
      <c r="B163" t="s">
        <v>552</v>
      </c>
      <c r="C163" t="s">
        <v>768</v>
      </c>
      <c r="D163" t="s">
        <v>746</v>
      </c>
      <c r="E163" s="440">
        <v>46447</v>
      </c>
      <c r="F163" s="440">
        <v>46487</v>
      </c>
      <c r="G163" t="s">
        <v>755</v>
      </c>
      <c r="H163" t="s">
        <v>756</v>
      </c>
      <c r="I163" t="s">
        <v>769</v>
      </c>
      <c r="J163">
        <v>-4200</v>
      </c>
      <c r="K163">
        <v>-4200</v>
      </c>
      <c r="M163" t="s">
        <v>758</v>
      </c>
      <c r="N163" t="s">
        <v>134</v>
      </c>
      <c r="O163" t="s">
        <v>563</v>
      </c>
      <c r="Q163" t="s">
        <v>763</v>
      </c>
      <c r="R163">
        <v>0</v>
      </c>
    </row>
    <row r="164" spans="1:18" x14ac:dyDescent="0.3">
      <c r="A164">
        <v>230950</v>
      </c>
      <c r="B164" t="s">
        <v>552</v>
      </c>
      <c r="C164" t="s">
        <v>752</v>
      </c>
      <c r="D164" t="s">
        <v>746</v>
      </c>
      <c r="E164" s="440">
        <v>46447</v>
      </c>
      <c r="F164" s="440">
        <v>46461</v>
      </c>
      <c r="G164" t="s">
        <v>309</v>
      </c>
      <c r="H164" t="s">
        <v>315</v>
      </c>
      <c r="I164" t="s">
        <v>753</v>
      </c>
      <c r="J164">
        <v>-11000</v>
      </c>
      <c r="K164">
        <v>-11000</v>
      </c>
      <c r="O164" t="s">
        <v>563</v>
      </c>
      <c r="Q164" t="s">
        <v>763</v>
      </c>
      <c r="R164">
        <v>0</v>
      </c>
    </row>
    <row r="165" spans="1:18" x14ac:dyDescent="0.3">
      <c r="A165">
        <v>234683</v>
      </c>
      <c r="B165" t="s">
        <v>552</v>
      </c>
      <c r="C165" t="s">
        <v>759</v>
      </c>
      <c r="D165" t="s">
        <v>746</v>
      </c>
      <c r="E165" s="440">
        <v>46447</v>
      </c>
      <c r="F165" s="440">
        <v>46487</v>
      </c>
      <c r="G165" t="s">
        <v>755</v>
      </c>
      <c r="H165" t="s">
        <v>756</v>
      </c>
      <c r="I165" t="s">
        <v>760</v>
      </c>
      <c r="J165">
        <v>-5000</v>
      </c>
      <c r="K165">
        <v>-5000</v>
      </c>
      <c r="M165" t="s">
        <v>761</v>
      </c>
      <c r="N165" t="s">
        <v>139</v>
      </c>
      <c r="O165" t="s">
        <v>563</v>
      </c>
      <c r="Q165" t="s">
        <v>763</v>
      </c>
      <c r="R165">
        <v>0</v>
      </c>
    </row>
    <row r="166" spans="1:18" x14ac:dyDescent="0.3">
      <c r="A166">
        <v>177867</v>
      </c>
      <c r="B166" t="s">
        <v>552</v>
      </c>
      <c r="C166" t="s">
        <v>619</v>
      </c>
      <c r="D166" t="s">
        <v>736</v>
      </c>
      <c r="E166" s="440">
        <v>46446</v>
      </c>
      <c r="F166" s="440">
        <v>46627</v>
      </c>
      <c r="G166" t="s">
        <v>561</v>
      </c>
      <c r="H166" t="s">
        <v>369</v>
      </c>
      <c r="I166" t="s">
        <v>638</v>
      </c>
      <c r="J166">
        <v>-8566.18</v>
      </c>
      <c r="K166">
        <v>-8566.18</v>
      </c>
      <c r="O166" t="s">
        <v>563</v>
      </c>
      <c r="Q166" t="s">
        <v>770</v>
      </c>
      <c r="R166">
        <v>0</v>
      </c>
    </row>
    <row r="167" spans="1:18" x14ac:dyDescent="0.3">
      <c r="A167">
        <v>170547</v>
      </c>
      <c r="B167" t="s">
        <v>552</v>
      </c>
      <c r="C167" t="s">
        <v>619</v>
      </c>
      <c r="D167" t="s">
        <v>771</v>
      </c>
      <c r="E167" s="440">
        <v>46446</v>
      </c>
      <c r="F167" s="440">
        <v>46446</v>
      </c>
      <c r="G167" t="s">
        <v>561</v>
      </c>
      <c r="H167" t="s">
        <v>369</v>
      </c>
      <c r="I167" t="s">
        <v>621</v>
      </c>
      <c r="J167">
        <v>-8615.2099999999991</v>
      </c>
      <c r="K167">
        <v>-8615.2099999999991</v>
      </c>
      <c r="O167" t="s">
        <v>563</v>
      </c>
      <c r="Q167" t="s">
        <v>770</v>
      </c>
      <c r="R167">
        <v>0</v>
      </c>
    </row>
    <row r="168" spans="1:18" x14ac:dyDescent="0.3">
      <c r="A168">
        <v>212188</v>
      </c>
      <c r="B168" t="s">
        <v>552</v>
      </c>
      <c r="C168" t="s">
        <v>559</v>
      </c>
      <c r="D168" t="s">
        <v>772</v>
      </c>
      <c r="E168" s="440">
        <v>46444</v>
      </c>
      <c r="F168" s="440">
        <v>46476</v>
      </c>
      <c r="G168" t="s">
        <v>561</v>
      </c>
      <c r="H168" t="s">
        <v>369</v>
      </c>
      <c r="I168" t="s">
        <v>562</v>
      </c>
      <c r="J168">
        <v>-3381.49</v>
      </c>
      <c r="K168">
        <v>-3381.49</v>
      </c>
      <c r="O168" t="s">
        <v>563</v>
      </c>
      <c r="Q168" t="s">
        <v>770</v>
      </c>
      <c r="R168">
        <v>0</v>
      </c>
    </row>
    <row r="169" spans="1:18" x14ac:dyDescent="0.3">
      <c r="A169">
        <v>230949</v>
      </c>
      <c r="B169" t="s">
        <v>552</v>
      </c>
      <c r="C169" t="s">
        <v>752</v>
      </c>
      <c r="D169" t="s">
        <v>746</v>
      </c>
      <c r="E169" s="440">
        <v>46419</v>
      </c>
      <c r="F169" s="440">
        <v>46433</v>
      </c>
      <c r="G169" t="s">
        <v>309</v>
      </c>
      <c r="H169" t="s">
        <v>315</v>
      </c>
      <c r="I169" t="s">
        <v>753</v>
      </c>
      <c r="J169">
        <v>-11000</v>
      </c>
      <c r="K169">
        <v>-11000</v>
      </c>
      <c r="O169" t="s">
        <v>563</v>
      </c>
      <c r="Q169" t="s">
        <v>770</v>
      </c>
      <c r="R169">
        <v>0</v>
      </c>
    </row>
    <row r="170" spans="1:18" x14ac:dyDescent="0.3">
      <c r="A170">
        <v>214159</v>
      </c>
      <c r="B170" t="s">
        <v>552</v>
      </c>
      <c r="C170" t="s">
        <v>773</v>
      </c>
      <c r="D170" t="s">
        <v>746</v>
      </c>
      <c r="E170" s="440">
        <v>46419</v>
      </c>
      <c r="F170" s="440">
        <v>46456</v>
      </c>
      <c r="G170" t="s">
        <v>755</v>
      </c>
      <c r="H170" t="s">
        <v>756</v>
      </c>
      <c r="I170" t="s">
        <v>769</v>
      </c>
      <c r="J170">
        <v>-4000</v>
      </c>
      <c r="K170">
        <v>-4000</v>
      </c>
      <c r="M170" t="s">
        <v>774</v>
      </c>
      <c r="N170" t="s">
        <v>138</v>
      </c>
      <c r="O170" t="s">
        <v>563</v>
      </c>
      <c r="Q170" t="s">
        <v>770</v>
      </c>
      <c r="R170">
        <v>0</v>
      </c>
    </row>
    <row r="171" spans="1:18" x14ac:dyDescent="0.3">
      <c r="A171">
        <v>219591</v>
      </c>
      <c r="B171" t="s">
        <v>552</v>
      </c>
      <c r="C171" t="s">
        <v>768</v>
      </c>
      <c r="D171" t="s">
        <v>746</v>
      </c>
      <c r="E171" s="440">
        <v>46419</v>
      </c>
      <c r="F171" s="440">
        <v>46456</v>
      </c>
      <c r="G171" t="s">
        <v>755</v>
      </c>
      <c r="H171" t="s">
        <v>756</v>
      </c>
      <c r="I171" t="s">
        <v>769</v>
      </c>
      <c r="J171">
        <v>-4200</v>
      </c>
      <c r="K171">
        <v>-4200</v>
      </c>
      <c r="M171" t="s">
        <v>758</v>
      </c>
      <c r="N171" t="s">
        <v>134</v>
      </c>
      <c r="O171" t="s">
        <v>563</v>
      </c>
      <c r="Q171" t="s">
        <v>770</v>
      </c>
      <c r="R171">
        <v>0</v>
      </c>
    </row>
    <row r="172" spans="1:18" x14ac:dyDescent="0.3">
      <c r="A172">
        <v>224863</v>
      </c>
      <c r="B172" t="s">
        <v>552</v>
      </c>
      <c r="C172" t="s">
        <v>765</v>
      </c>
      <c r="D172" t="s">
        <v>746</v>
      </c>
      <c r="E172" s="440">
        <v>46419</v>
      </c>
      <c r="F172" s="440">
        <v>46456</v>
      </c>
      <c r="G172" t="s">
        <v>755</v>
      </c>
      <c r="H172" t="s">
        <v>756</v>
      </c>
      <c r="I172" t="s">
        <v>766</v>
      </c>
      <c r="J172">
        <v>-1500</v>
      </c>
      <c r="K172">
        <v>-1500</v>
      </c>
      <c r="M172" t="s">
        <v>767</v>
      </c>
      <c r="N172" t="s">
        <v>75</v>
      </c>
      <c r="O172" t="s">
        <v>563</v>
      </c>
      <c r="Q172" t="s">
        <v>770</v>
      </c>
      <c r="R172">
        <v>0</v>
      </c>
    </row>
    <row r="173" spans="1:18" x14ac:dyDescent="0.3">
      <c r="A173">
        <v>229784</v>
      </c>
      <c r="B173" t="s">
        <v>552</v>
      </c>
      <c r="C173" t="s">
        <v>745</v>
      </c>
      <c r="D173" t="s">
        <v>746</v>
      </c>
      <c r="E173" s="440">
        <v>46419</v>
      </c>
      <c r="F173" s="440">
        <v>46428</v>
      </c>
      <c r="G173" t="s">
        <v>747</v>
      </c>
      <c r="H173" t="s">
        <v>748</v>
      </c>
      <c r="J173">
        <v>-240</v>
      </c>
      <c r="K173">
        <v>-240</v>
      </c>
      <c r="O173" t="s">
        <v>563</v>
      </c>
      <c r="Q173" t="s">
        <v>770</v>
      </c>
      <c r="R173">
        <v>0</v>
      </c>
    </row>
    <row r="174" spans="1:18" x14ac:dyDescent="0.3">
      <c r="A174">
        <v>230832</v>
      </c>
      <c r="B174" t="s">
        <v>552</v>
      </c>
      <c r="C174" t="s">
        <v>754</v>
      </c>
      <c r="D174" t="s">
        <v>746</v>
      </c>
      <c r="E174" s="440">
        <v>46419</v>
      </c>
      <c r="F174" s="440">
        <v>46456</v>
      </c>
      <c r="G174" t="s">
        <v>755</v>
      </c>
      <c r="H174" t="s">
        <v>756</v>
      </c>
      <c r="I174" t="s">
        <v>757</v>
      </c>
      <c r="J174">
        <v>-5100</v>
      </c>
      <c r="K174">
        <v>-5100</v>
      </c>
      <c r="M174" t="s">
        <v>758</v>
      </c>
      <c r="N174" t="s">
        <v>134</v>
      </c>
      <c r="O174" t="s">
        <v>563</v>
      </c>
      <c r="Q174" t="s">
        <v>770</v>
      </c>
      <c r="R174">
        <v>0</v>
      </c>
    </row>
    <row r="175" spans="1:18" x14ac:dyDescent="0.3">
      <c r="A175">
        <v>196394</v>
      </c>
      <c r="B175" t="s">
        <v>552</v>
      </c>
      <c r="C175" t="s">
        <v>775</v>
      </c>
      <c r="D175" t="s">
        <v>746</v>
      </c>
      <c r="E175" s="440">
        <v>46419</v>
      </c>
      <c r="F175" s="440">
        <v>46452</v>
      </c>
      <c r="G175" t="s">
        <v>776</v>
      </c>
      <c r="H175" t="s">
        <v>777</v>
      </c>
      <c r="I175" t="s">
        <v>778</v>
      </c>
      <c r="J175">
        <v>-90000</v>
      </c>
      <c r="K175">
        <v>-90000</v>
      </c>
      <c r="O175" t="s">
        <v>563</v>
      </c>
      <c r="Q175" t="s">
        <v>770</v>
      </c>
      <c r="R175">
        <v>0</v>
      </c>
    </row>
    <row r="176" spans="1:18" x14ac:dyDescent="0.3">
      <c r="A176">
        <v>234682</v>
      </c>
      <c r="B176" t="s">
        <v>552</v>
      </c>
      <c r="C176" t="s">
        <v>759</v>
      </c>
      <c r="D176" t="s">
        <v>746</v>
      </c>
      <c r="E176" s="440">
        <v>46419</v>
      </c>
      <c r="F176" s="440">
        <v>46456</v>
      </c>
      <c r="G176" t="s">
        <v>755</v>
      </c>
      <c r="H176" t="s">
        <v>756</v>
      </c>
      <c r="I176" t="s">
        <v>760</v>
      </c>
      <c r="J176">
        <v>-5000</v>
      </c>
      <c r="K176">
        <v>-5000</v>
      </c>
      <c r="M176" t="s">
        <v>761</v>
      </c>
      <c r="N176" t="s">
        <v>139</v>
      </c>
      <c r="O176" t="s">
        <v>563</v>
      </c>
      <c r="Q176" t="s">
        <v>770</v>
      </c>
      <c r="R176">
        <v>0</v>
      </c>
    </row>
    <row r="177" spans="1:18" x14ac:dyDescent="0.3">
      <c r="A177">
        <v>170546</v>
      </c>
      <c r="B177" t="s">
        <v>552</v>
      </c>
      <c r="C177" t="s">
        <v>619</v>
      </c>
      <c r="D177" t="s">
        <v>779</v>
      </c>
      <c r="E177" s="440">
        <v>46417</v>
      </c>
      <c r="F177" s="440">
        <v>46417</v>
      </c>
      <c r="G177" t="s">
        <v>561</v>
      </c>
      <c r="H177" t="s">
        <v>369</v>
      </c>
      <c r="I177" t="s">
        <v>621</v>
      </c>
      <c r="J177">
        <v>-8615.2099999999991</v>
      </c>
      <c r="K177">
        <v>-8615.2099999999991</v>
      </c>
      <c r="O177" t="s">
        <v>563</v>
      </c>
      <c r="Q177" t="s">
        <v>780</v>
      </c>
      <c r="R177">
        <v>0</v>
      </c>
    </row>
    <row r="178" spans="1:18" x14ac:dyDescent="0.3">
      <c r="A178">
        <v>177866</v>
      </c>
      <c r="B178" t="s">
        <v>552</v>
      </c>
      <c r="C178" t="s">
        <v>619</v>
      </c>
      <c r="D178" t="s">
        <v>739</v>
      </c>
      <c r="E178" s="440">
        <v>46415</v>
      </c>
      <c r="F178" s="440">
        <v>46596</v>
      </c>
      <c r="G178" t="s">
        <v>561</v>
      </c>
      <c r="H178" t="s">
        <v>369</v>
      </c>
      <c r="I178" t="s">
        <v>638</v>
      </c>
      <c r="J178">
        <v>-8566.18</v>
      </c>
      <c r="K178">
        <v>-8566.18</v>
      </c>
      <c r="O178" t="s">
        <v>563</v>
      </c>
      <c r="Q178" t="s">
        <v>780</v>
      </c>
      <c r="R178">
        <v>0</v>
      </c>
    </row>
    <row r="179" spans="1:18" x14ac:dyDescent="0.3">
      <c r="A179">
        <v>215707</v>
      </c>
      <c r="B179" t="s">
        <v>552</v>
      </c>
      <c r="C179" t="s">
        <v>781</v>
      </c>
      <c r="D179" t="s">
        <v>746</v>
      </c>
      <c r="E179" s="440">
        <v>46415</v>
      </c>
      <c r="F179" s="440">
        <v>46438</v>
      </c>
      <c r="G179" t="s">
        <v>309</v>
      </c>
      <c r="H179" t="s">
        <v>310</v>
      </c>
      <c r="J179">
        <v>-250</v>
      </c>
      <c r="K179">
        <v>-250</v>
      </c>
      <c r="O179" t="s">
        <v>563</v>
      </c>
      <c r="Q179" t="s">
        <v>780</v>
      </c>
      <c r="R179">
        <v>0</v>
      </c>
    </row>
    <row r="180" spans="1:18" x14ac:dyDescent="0.3">
      <c r="A180">
        <v>212187</v>
      </c>
      <c r="B180" t="s">
        <v>552</v>
      </c>
      <c r="C180" t="s">
        <v>559</v>
      </c>
      <c r="D180" t="s">
        <v>782</v>
      </c>
      <c r="E180" s="440">
        <v>46413</v>
      </c>
      <c r="F180" s="440">
        <v>46446</v>
      </c>
      <c r="G180" t="s">
        <v>561</v>
      </c>
      <c r="H180" t="s">
        <v>369</v>
      </c>
      <c r="I180" t="s">
        <v>562</v>
      </c>
      <c r="J180">
        <v>-3381.49</v>
      </c>
      <c r="K180">
        <v>-3381.49</v>
      </c>
      <c r="O180" t="s">
        <v>563</v>
      </c>
      <c r="Q180" t="s">
        <v>780</v>
      </c>
      <c r="R180">
        <v>0</v>
      </c>
    </row>
    <row r="181" spans="1:18" x14ac:dyDescent="0.3">
      <c r="A181">
        <v>230948</v>
      </c>
      <c r="B181" t="s">
        <v>552</v>
      </c>
      <c r="C181" t="s">
        <v>752</v>
      </c>
      <c r="D181" t="s">
        <v>746</v>
      </c>
      <c r="E181" s="440">
        <v>46388</v>
      </c>
      <c r="F181" s="440">
        <v>46402</v>
      </c>
      <c r="G181" t="s">
        <v>309</v>
      </c>
      <c r="H181" t="s">
        <v>315</v>
      </c>
      <c r="I181" t="s">
        <v>753</v>
      </c>
      <c r="J181">
        <v>-11000</v>
      </c>
      <c r="K181">
        <v>-11000</v>
      </c>
      <c r="O181" t="s">
        <v>563</v>
      </c>
      <c r="Q181" t="s">
        <v>780</v>
      </c>
      <c r="R181">
        <v>0</v>
      </c>
    </row>
    <row r="182" spans="1:18" x14ac:dyDescent="0.3">
      <c r="A182">
        <v>214158</v>
      </c>
      <c r="B182" t="s">
        <v>552</v>
      </c>
      <c r="C182" t="s">
        <v>773</v>
      </c>
      <c r="D182" t="s">
        <v>746</v>
      </c>
      <c r="E182" s="440">
        <v>46388</v>
      </c>
      <c r="F182" s="440">
        <v>46428</v>
      </c>
      <c r="G182" t="s">
        <v>755</v>
      </c>
      <c r="H182" t="s">
        <v>756</v>
      </c>
      <c r="I182" t="s">
        <v>769</v>
      </c>
      <c r="J182">
        <v>-4000</v>
      </c>
      <c r="K182">
        <v>-4000</v>
      </c>
      <c r="M182" t="s">
        <v>774</v>
      </c>
      <c r="N182" t="s">
        <v>138</v>
      </c>
      <c r="O182" t="s">
        <v>563</v>
      </c>
      <c r="Q182" t="s">
        <v>780</v>
      </c>
      <c r="R182">
        <v>0</v>
      </c>
    </row>
    <row r="183" spans="1:18" x14ac:dyDescent="0.3">
      <c r="A183">
        <v>229783</v>
      </c>
      <c r="B183" t="s">
        <v>552</v>
      </c>
      <c r="C183" t="s">
        <v>745</v>
      </c>
      <c r="D183" t="s">
        <v>746</v>
      </c>
      <c r="E183" s="440">
        <v>46388</v>
      </c>
      <c r="F183" s="440">
        <v>46397</v>
      </c>
      <c r="G183" t="s">
        <v>747</v>
      </c>
      <c r="H183" t="s">
        <v>748</v>
      </c>
      <c r="J183">
        <v>-240</v>
      </c>
      <c r="K183">
        <v>-240</v>
      </c>
      <c r="O183" t="s">
        <v>563</v>
      </c>
      <c r="Q183" t="s">
        <v>780</v>
      </c>
      <c r="R183">
        <v>0</v>
      </c>
    </row>
    <row r="184" spans="1:18" x14ac:dyDescent="0.3">
      <c r="A184">
        <v>225690</v>
      </c>
      <c r="B184" t="s">
        <v>552</v>
      </c>
      <c r="C184" t="s">
        <v>783</v>
      </c>
      <c r="D184" t="s">
        <v>784</v>
      </c>
      <c r="E184" s="440">
        <v>46388</v>
      </c>
      <c r="F184" s="440">
        <v>46387</v>
      </c>
      <c r="G184" t="s">
        <v>785</v>
      </c>
      <c r="H184" t="s">
        <v>216</v>
      </c>
      <c r="I184" t="s">
        <v>786</v>
      </c>
      <c r="J184">
        <v>-5014.24</v>
      </c>
      <c r="K184">
        <v>-5014.24</v>
      </c>
      <c r="O184" t="s">
        <v>563</v>
      </c>
      <c r="Q184" t="s">
        <v>780</v>
      </c>
      <c r="R184">
        <v>0</v>
      </c>
    </row>
    <row r="185" spans="1:18" x14ac:dyDescent="0.3">
      <c r="A185">
        <v>214115</v>
      </c>
      <c r="B185" t="s">
        <v>552</v>
      </c>
      <c r="C185" t="s">
        <v>787</v>
      </c>
      <c r="D185" t="s">
        <v>746</v>
      </c>
      <c r="E185" s="440">
        <v>46388</v>
      </c>
      <c r="F185" s="440">
        <v>46428</v>
      </c>
      <c r="G185" t="s">
        <v>755</v>
      </c>
      <c r="H185" t="s">
        <v>756</v>
      </c>
      <c r="I185" t="s">
        <v>769</v>
      </c>
      <c r="J185">
        <v>-3400</v>
      </c>
      <c r="K185">
        <v>-3400</v>
      </c>
      <c r="M185" t="s">
        <v>788</v>
      </c>
      <c r="N185" t="s">
        <v>136</v>
      </c>
      <c r="O185" t="s">
        <v>563</v>
      </c>
      <c r="Q185" t="s">
        <v>780</v>
      </c>
      <c r="R185">
        <v>0</v>
      </c>
    </row>
    <row r="186" spans="1:18" x14ac:dyDescent="0.3">
      <c r="A186">
        <v>224862</v>
      </c>
      <c r="B186" t="s">
        <v>552</v>
      </c>
      <c r="C186" t="s">
        <v>765</v>
      </c>
      <c r="D186" t="s">
        <v>746</v>
      </c>
      <c r="E186" s="440">
        <v>46388</v>
      </c>
      <c r="F186" s="440">
        <v>46428</v>
      </c>
      <c r="G186" t="s">
        <v>755</v>
      </c>
      <c r="H186" t="s">
        <v>756</v>
      </c>
      <c r="I186" t="s">
        <v>766</v>
      </c>
      <c r="J186">
        <v>-1500</v>
      </c>
      <c r="K186">
        <v>-1500</v>
      </c>
      <c r="M186" t="s">
        <v>767</v>
      </c>
      <c r="N186" t="s">
        <v>75</v>
      </c>
      <c r="O186" t="s">
        <v>563</v>
      </c>
      <c r="Q186" t="s">
        <v>780</v>
      </c>
      <c r="R186">
        <v>0</v>
      </c>
    </row>
    <row r="187" spans="1:18" x14ac:dyDescent="0.3">
      <c r="A187">
        <v>230831</v>
      </c>
      <c r="B187" t="s">
        <v>552</v>
      </c>
      <c r="C187" t="s">
        <v>754</v>
      </c>
      <c r="D187" t="s">
        <v>746</v>
      </c>
      <c r="E187" s="440">
        <v>46388</v>
      </c>
      <c r="F187" s="440">
        <v>46428</v>
      </c>
      <c r="G187" t="s">
        <v>755</v>
      </c>
      <c r="H187" t="s">
        <v>756</v>
      </c>
      <c r="I187" t="s">
        <v>757</v>
      </c>
      <c r="J187">
        <v>-5100</v>
      </c>
      <c r="K187">
        <v>-5100</v>
      </c>
      <c r="M187" t="s">
        <v>758</v>
      </c>
      <c r="N187" t="s">
        <v>134</v>
      </c>
      <c r="O187" t="s">
        <v>563</v>
      </c>
      <c r="Q187" t="s">
        <v>780</v>
      </c>
      <c r="R187">
        <v>0</v>
      </c>
    </row>
    <row r="188" spans="1:18" x14ac:dyDescent="0.3">
      <c r="A188">
        <v>219590</v>
      </c>
      <c r="B188" t="s">
        <v>552</v>
      </c>
      <c r="C188" t="s">
        <v>768</v>
      </c>
      <c r="D188" t="s">
        <v>746</v>
      </c>
      <c r="E188" s="440">
        <v>46388</v>
      </c>
      <c r="F188" s="440">
        <v>46428</v>
      </c>
      <c r="G188" t="s">
        <v>755</v>
      </c>
      <c r="H188" t="s">
        <v>756</v>
      </c>
      <c r="I188" t="s">
        <v>769</v>
      </c>
      <c r="J188">
        <v>-4200</v>
      </c>
      <c r="K188">
        <v>-4200</v>
      </c>
      <c r="M188" t="s">
        <v>758</v>
      </c>
      <c r="N188" t="s">
        <v>134</v>
      </c>
      <c r="O188" t="s">
        <v>563</v>
      </c>
      <c r="Q188" t="s">
        <v>780</v>
      </c>
      <c r="R188">
        <v>0</v>
      </c>
    </row>
    <row r="189" spans="1:18" x14ac:dyDescent="0.3">
      <c r="A189">
        <v>195989</v>
      </c>
      <c r="B189" t="s">
        <v>552</v>
      </c>
      <c r="C189" t="s">
        <v>789</v>
      </c>
      <c r="D189" t="s">
        <v>746</v>
      </c>
      <c r="E189" s="440">
        <v>46388</v>
      </c>
      <c r="F189" s="440">
        <v>46382</v>
      </c>
      <c r="G189" t="s">
        <v>747</v>
      </c>
      <c r="H189" t="s">
        <v>240</v>
      </c>
      <c r="I189" t="s">
        <v>790</v>
      </c>
      <c r="J189">
        <v>-1500</v>
      </c>
      <c r="K189">
        <v>-1500</v>
      </c>
      <c r="O189" t="s">
        <v>563</v>
      </c>
      <c r="Q189" t="s">
        <v>780</v>
      </c>
      <c r="R189">
        <v>0</v>
      </c>
    </row>
    <row r="190" spans="1:18" x14ac:dyDescent="0.3">
      <c r="A190">
        <v>196393</v>
      </c>
      <c r="B190" t="s">
        <v>552</v>
      </c>
      <c r="C190" t="s">
        <v>775</v>
      </c>
      <c r="D190" t="s">
        <v>746</v>
      </c>
      <c r="E190" s="440">
        <v>46388</v>
      </c>
      <c r="F190" s="440">
        <v>46424</v>
      </c>
      <c r="G190" t="s">
        <v>776</v>
      </c>
      <c r="H190" t="s">
        <v>777</v>
      </c>
      <c r="I190" t="s">
        <v>778</v>
      </c>
      <c r="J190">
        <v>-90000</v>
      </c>
      <c r="K190">
        <v>-90000</v>
      </c>
      <c r="O190" t="s">
        <v>563</v>
      </c>
      <c r="Q190" t="s">
        <v>780</v>
      </c>
      <c r="R190">
        <v>0</v>
      </c>
    </row>
    <row r="191" spans="1:18" x14ac:dyDescent="0.3">
      <c r="A191">
        <v>195965</v>
      </c>
      <c r="B191" t="s">
        <v>552</v>
      </c>
      <c r="C191" t="s">
        <v>789</v>
      </c>
      <c r="D191" t="s">
        <v>746</v>
      </c>
      <c r="E191" s="440">
        <v>46388</v>
      </c>
      <c r="F191" s="440">
        <v>46384</v>
      </c>
      <c r="G191" t="s">
        <v>747</v>
      </c>
      <c r="H191" t="s">
        <v>240</v>
      </c>
      <c r="I191" t="s">
        <v>791</v>
      </c>
      <c r="J191">
        <v>-10000</v>
      </c>
      <c r="K191">
        <v>-10000</v>
      </c>
      <c r="O191" t="s">
        <v>563</v>
      </c>
      <c r="Q191" t="s">
        <v>780</v>
      </c>
      <c r="R191">
        <v>0</v>
      </c>
    </row>
    <row r="192" spans="1:18" x14ac:dyDescent="0.3">
      <c r="A192">
        <v>196001</v>
      </c>
      <c r="B192" t="s">
        <v>552</v>
      </c>
      <c r="C192" t="s">
        <v>789</v>
      </c>
      <c r="D192" t="s">
        <v>746</v>
      </c>
      <c r="E192" s="440">
        <v>46388</v>
      </c>
      <c r="F192" s="440">
        <v>46413</v>
      </c>
      <c r="G192" t="s">
        <v>747</v>
      </c>
      <c r="H192" t="s">
        <v>240</v>
      </c>
      <c r="I192" t="s">
        <v>792</v>
      </c>
      <c r="J192">
        <v>-250</v>
      </c>
      <c r="K192">
        <v>-250</v>
      </c>
      <c r="O192" t="s">
        <v>563</v>
      </c>
      <c r="Q192" t="s">
        <v>780</v>
      </c>
      <c r="R192">
        <v>0</v>
      </c>
    </row>
    <row r="193" spans="1:18" x14ac:dyDescent="0.3">
      <c r="A193">
        <v>195977</v>
      </c>
      <c r="B193" t="s">
        <v>552</v>
      </c>
      <c r="C193" t="s">
        <v>789</v>
      </c>
      <c r="D193" t="s">
        <v>746</v>
      </c>
      <c r="E193" s="440">
        <v>46388</v>
      </c>
      <c r="F193" s="440">
        <v>46384</v>
      </c>
      <c r="G193" t="s">
        <v>747</v>
      </c>
      <c r="H193" t="s">
        <v>240</v>
      </c>
      <c r="I193" t="s">
        <v>793</v>
      </c>
      <c r="J193">
        <v>-200</v>
      </c>
      <c r="K193">
        <v>-200</v>
      </c>
      <c r="O193" t="s">
        <v>563</v>
      </c>
      <c r="Q193" t="s">
        <v>780</v>
      </c>
      <c r="R193">
        <v>0</v>
      </c>
    </row>
    <row r="194" spans="1:18" x14ac:dyDescent="0.3">
      <c r="A194">
        <v>234681</v>
      </c>
      <c r="B194" t="s">
        <v>552</v>
      </c>
      <c r="C194" t="s">
        <v>759</v>
      </c>
      <c r="D194" t="s">
        <v>746</v>
      </c>
      <c r="E194" s="440">
        <v>46388</v>
      </c>
      <c r="F194" s="440">
        <v>46428</v>
      </c>
      <c r="G194" t="s">
        <v>755</v>
      </c>
      <c r="H194" t="s">
        <v>756</v>
      </c>
      <c r="I194" t="s">
        <v>760</v>
      </c>
      <c r="J194">
        <v>-5000</v>
      </c>
      <c r="K194">
        <v>-5000</v>
      </c>
      <c r="M194" t="s">
        <v>761</v>
      </c>
      <c r="N194" t="s">
        <v>139</v>
      </c>
      <c r="O194" t="s">
        <v>563</v>
      </c>
      <c r="Q194" t="s">
        <v>780</v>
      </c>
      <c r="R194">
        <v>0</v>
      </c>
    </row>
    <row r="195" spans="1:18" x14ac:dyDescent="0.3">
      <c r="A195">
        <v>206984</v>
      </c>
      <c r="B195" t="s">
        <v>552</v>
      </c>
      <c r="C195" t="s">
        <v>431</v>
      </c>
      <c r="D195" t="s">
        <v>746</v>
      </c>
      <c r="E195" s="440">
        <v>46386</v>
      </c>
      <c r="F195" s="440">
        <v>46407</v>
      </c>
      <c r="G195" t="s">
        <v>785</v>
      </c>
      <c r="H195" t="s">
        <v>210</v>
      </c>
      <c r="I195" t="s">
        <v>794</v>
      </c>
      <c r="J195">
        <v>-33000</v>
      </c>
      <c r="K195">
        <v>-33000</v>
      </c>
      <c r="O195" t="s">
        <v>563</v>
      </c>
      <c r="Q195" t="s">
        <v>472</v>
      </c>
      <c r="R195">
        <v>0</v>
      </c>
    </row>
    <row r="196" spans="1:18" x14ac:dyDescent="0.3">
      <c r="A196">
        <v>226505</v>
      </c>
      <c r="B196" t="s">
        <v>552</v>
      </c>
      <c r="C196" t="s">
        <v>347</v>
      </c>
      <c r="D196" t="s">
        <v>746</v>
      </c>
      <c r="E196" s="440">
        <v>46386</v>
      </c>
      <c r="F196" s="440">
        <v>46416</v>
      </c>
      <c r="G196" t="s">
        <v>795</v>
      </c>
      <c r="H196" t="s">
        <v>347</v>
      </c>
      <c r="I196" t="s">
        <v>6</v>
      </c>
      <c r="J196">
        <v>-121476.95</v>
      </c>
      <c r="K196">
        <v>-121476.95</v>
      </c>
      <c r="O196" t="s">
        <v>563</v>
      </c>
      <c r="Q196" t="s">
        <v>472</v>
      </c>
      <c r="R196">
        <v>0</v>
      </c>
    </row>
    <row r="197" spans="1:18" x14ac:dyDescent="0.3">
      <c r="A197">
        <v>226500</v>
      </c>
      <c r="B197" t="s">
        <v>552</v>
      </c>
      <c r="C197" t="s">
        <v>796</v>
      </c>
      <c r="D197" t="s">
        <v>746</v>
      </c>
      <c r="E197" s="440">
        <v>46386</v>
      </c>
      <c r="F197" s="440">
        <v>46416</v>
      </c>
      <c r="G197" t="s">
        <v>795</v>
      </c>
      <c r="H197" t="s">
        <v>345</v>
      </c>
      <c r="I197" t="s">
        <v>6</v>
      </c>
      <c r="J197">
        <v>-74463.240000000005</v>
      </c>
      <c r="K197">
        <v>-74463.240000000005</v>
      </c>
      <c r="O197" t="s">
        <v>563</v>
      </c>
      <c r="Q197" t="s">
        <v>472</v>
      </c>
      <c r="R197">
        <v>0</v>
      </c>
    </row>
    <row r="198" spans="1:18" x14ac:dyDescent="0.3">
      <c r="A198">
        <v>208315</v>
      </c>
      <c r="B198" t="s">
        <v>552</v>
      </c>
      <c r="C198" t="s">
        <v>430</v>
      </c>
      <c r="D198" t="s">
        <v>746</v>
      </c>
      <c r="E198" s="440">
        <v>46386</v>
      </c>
      <c r="F198" s="440">
        <v>46407</v>
      </c>
      <c r="G198" t="s">
        <v>785</v>
      </c>
      <c r="H198" t="s">
        <v>207</v>
      </c>
      <c r="J198">
        <v>-10500</v>
      </c>
      <c r="K198">
        <v>-10500</v>
      </c>
      <c r="O198" t="s">
        <v>563</v>
      </c>
      <c r="Q198" t="s">
        <v>472</v>
      </c>
      <c r="R198">
        <v>0</v>
      </c>
    </row>
    <row r="199" spans="1:18" x14ac:dyDescent="0.3">
      <c r="A199">
        <v>210391</v>
      </c>
      <c r="B199" t="s">
        <v>552</v>
      </c>
      <c r="C199" t="s">
        <v>520</v>
      </c>
      <c r="D199" t="s">
        <v>746</v>
      </c>
      <c r="E199" s="440">
        <v>46386</v>
      </c>
      <c r="F199" s="440">
        <v>46412</v>
      </c>
      <c r="G199" t="s">
        <v>797</v>
      </c>
      <c r="H199" t="s">
        <v>48</v>
      </c>
      <c r="J199">
        <v>-25000</v>
      </c>
      <c r="K199">
        <v>-25000</v>
      </c>
      <c r="O199" t="s">
        <v>563</v>
      </c>
      <c r="Q199" t="s">
        <v>472</v>
      </c>
      <c r="R199">
        <v>0</v>
      </c>
    </row>
    <row r="200" spans="1:18" x14ac:dyDescent="0.3">
      <c r="A200">
        <v>202419</v>
      </c>
      <c r="B200" t="s">
        <v>552</v>
      </c>
      <c r="C200" t="s">
        <v>798</v>
      </c>
      <c r="D200" t="s">
        <v>746</v>
      </c>
      <c r="E200" s="440">
        <v>46386</v>
      </c>
      <c r="F200" s="440">
        <v>46396</v>
      </c>
      <c r="G200" t="s">
        <v>747</v>
      </c>
      <c r="H200" t="s">
        <v>248</v>
      </c>
      <c r="J200">
        <v>-942.46</v>
      </c>
      <c r="K200">
        <v>-942.46</v>
      </c>
      <c r="O200" t="s">
        <v>563</v>
      </c>
      <c r="Q200" t="s">
        <v>472</v>
      </c>
      <c r="R200">
        <v>0</v>
      </c>
    </row>
    <row r="201" spans="1:18" x14ac:dyDescent="0.3">
      <c r="A201">
        <v>206996</v>
      </c>
      <c r="B201" t="s">
        <v>552</v>
      </c>
      <c r="C201" t="s">
        <v>431</v>
      </c>
      <c r="D201" t="s">
        <v>746</v>
      </c>
      <c r="E201" s="440">
        <v>46386</v>
      </c>
      <c r="F201" s="440">
        <v>46407</v>
      </c>
      <c r="G201" t="s">
        <v>785</v>
      </c>
      <c r="H201" t="s">
        <v>212</v>
      </c>
      <c r="I201" t="s">
        <v>799</v>
      </c>
      <c r="J201">
        <v>-10000</v>
      </c>
      <c r="K201">
        <v>-10000</v>
      </c>
      <c r="O201" t="s">
        <v>563</v>
      </c>
      <c r="Q201" t="s">
        <v>472</v>
      </c>
      <c r="R201">
        <v>0</v>
      </c>
    </row>
    <row r="202" spans="1:18" x14ac:dyDescent="0.3">
      <c r="A202">
        <v>210403</v>
      </c>
      <c r="B202" t="s">
        <v>552</v>
      </c>
      <c r="C202" t="s">
        <v>519</v>
      </c>
      <c r="D202" t="s">
        <v>746</v>
      </c>
      <c r="E202" s="440">
        <v>46386</v>
      </c>
      <c r="F202" s="440">
        <v>46412</v>
      </c>
      <c r="G202" t="s">
        <v>797</v>
      </c>
      <c r="H202" t="s">
        <v>48</v>
      </c>
      <c r="J202">
        <v>-6000</v>
      </c>
      <c r="K202">
        <v>-6000</v>
      </c>
      <c r="O202" t="s">
        <v>563</v>
      </c>
      <c r="Q202" t="s">
        <v>472</v>
      </c>
      <c r="R202">
        <v>0</v>
      </c>
    </row>
    <row r="203" spans="1:18" x14ac:dyDescent="0.3">
      <c r="A203">
        <v>208547</v>
      </c>
      <c r="B203" t="s">
        <v>552</v>
      </c>
      <c r="C203" t="s">
        <v>800</v>
      </c>
      <c r="D203" t="s">
        <v>746</v>
      </c>
      <c r="E203" s="440">
        <v>46386</v>
      </c>
      <c r="F203" s="440">
        <v>46407</v>
      </c>
      <c r="G203" t="s">
        <v>785</v>
      </c>
      <c r="H203" t="s">
        <v>801</v>
      </c>
      <c r="J203">
        <v>-3500</v>
      </c>
      <c r="K203">
        <v>-3500</v>
      </c>
      <c r="O203" t="s">
        <v>563</v>
      </c>
      <c r="Q203" t="s">
        <v>472</v>
      </c>
      <c r="R203">
        <v>0</v>
      </c>
    </row>
    <row r="204" spans="1:18" x14ac:dyDescent="0.3">
      <c r="A204">
        <v>197051</v>
      </c>
      <c r="B204" t="s">
        <v>552</v>
      </c>
      <c r="C204" t="s">
        <v>50</v>
      </c>
      <c r="D204" t="s">
        <v>746</v>
      </c>
      <c r="E204" s="440">
        <v>46386</v>
      </c>
      <c r="F204" s="440">
        <v>46407</v>
      </c>
      <c r="G204" t="s">
        <v>797</v>
      </c>
      <c r="H204" t="s">
        <v>50</v>
      </c>
      <c r="J204">
        <v>-23000</v>
      </c>
      <c r="K204">
        <v>-23000</v>
      </c>
      <c r="O204" t="s">
        <v>563</v>
      </c>
      <c r="Q204" t="s">
        <v>472</v>
      </c>
      <c r="R204">
        <v>0</v>
      </c>
    </row>
    <row r="205" spans="1:18" x14ac:dyDescent="0.3">
      <c r="A205">
        <v>197316</v>
      </c>
      <c r="B205" t="s">
        <v>552</v>
      </c>
      <c r="C205" t="s">
        <v>800</v>
      </c>
      <c r="D205" t="s">
        <v>746</v>
      </c>
      <c r="E205" s="440">
        <v>46386</v>
      </c>
      <c r="F205" s="440">
        <v>46407</v>
      </c>
      <c r="G205" t="s">
        <v>309</v>
      </c>
      <c r="H205" t="s">
        <v>310</v>
      </c>
      <c r="I205" t="s">
        <v>802</v>
      </c>
      <c r="J205">
        <v>-100</v>
      </c>
      <c r="K205">
        <v>-100</v>
      </c>
      <c r="O205" t="s">
        <v>563</v>
      </c>
      <c r="Q205" t="s">
        <v>472</v>
      </c>
      <c r="R205">
        <v>0</v>
      </c>
    </row>
    <row r="206" spans="1:18" x14ac:dyDescent="0.3">
      <c r="A206">
        <v>170545</v>
      </c>
      <c r="B206" t="s">
        <v>552</v>
      </c>
      <c r="C206" t="s">
        <v>619</v>
      </c>
      <c r="D206" t="s">
        <v>803</v>
      </c>
      <c r="E206" s="440">
        <v>46386</v>
      </c>
      <c r="F206" s="440">
        <v>46386</v>
      </c>
      <c r="G206" t="s">
        <v>561</v>
      </c>
      <c r="H206" t="s">
        <v>369</v>
      </c>
      <c r="I206" t="s">
        <v>621</v>
      </c>
      <c r="J206">
        <v>-8615.2099999999991</v>
      </c>
      <c r="K206">
        <v>-8615.2099999999991</v>
      </c>
      <c r="O206" t="s">
        <v>563</v>
      </c>
      <c r="Q206" t="s">
        <v>472</v>
      </c>
      <c r="R206">
        <v>0</v>
      </c>
    </row>
    <row r="207" spans="1:18" x14ac:dyDescent="0.3">
      <c r="A207">
        <v>197190</v>
      </c>
      <c r="B207" t="s">
        <v>552</v>
      </c>
      <c r="C207" t="s">
        <v>51</v>
      </c>
      <c r="D207" t="s">
        <v>746</v>
      </c>
      <c r="E207" s="440">
        <v>46386</v>
      </c>
      <c r="F207" s="440">
        <v>46397</v>
      </c>
      <c r="G207" t="s">
        <v>265</v>
      </c>
      <c r="H207" t="s">
        <v>272</v>
      </c>
      <c r="J207">
        <v>-500</v>
      </c>
      <c r="K207">
        <v>-500</v>
      </c>
      <c r="O207" t="s">
        <v>563</v>
      </c>
      <c r="Q207" t="s">
        <v>472</v>
      </c>
      <c r="R207">
        <v>0</v>
      </c>
    </row>
    <row r="208" spans="1:18" x14ac:dyDescent="0.3">
      <c r="A208">
        <v>197202</v>
      </c>
      <c r="B208" t="s">
        <v>552</v>
      </c>
      <c r="C208" t="s">
        <v>51</v>
      </c>
      <c r="D208" t="s">
        <v>746</v>
      </c>
      <c r="E208" s="440">
        <v>46386</v>
      </c>
      <c r="F208" s="440">
        <v>46397</v>
      </c>
      <c r="G208" t="s">
        <v>265</v>
      </c>
      <c r="H208" t="s">
        <v>272</v>
      </c>
      <c r="J208">
        <v>-300</v>
      </c>
      <c r="K208">
        <v>-300</v>
      </c>
      <c r="O208" t="s">
        <v>563</v>
      </c>
      <c r="Q208" t="s">
        <v>472</v>
      </c>
      <c r="R208">
        <v>0</v>
      </c>
    </row>
    <row r="209" spans="1:18" x14ac:dyDescent="0.3">
      <c r="A209">
        <v>177865</v>
      </c>
      <c r="B209" t="s">
        <v>552</v>
      </c>
      <c r="C209" t="s">
        <v>619</v>
      </c>
      <c r="D209" t="s">
        <v>742</v>
      </c>
      <c r="E209" s="440">
        <v>46384</v>
      </c>
      <c r="F209" s="440">
        <v>46566</v>
      </c>
      <c r="G209" t="s">
        <v>561</v>
      </c>
      <c r="H209" t="s">
        <v>369</v>
      </c>
      <c r="I209" t="s">
        <v>638</v>
      </c>
      <c r="J209">
        <v>-8566.18</v>
      </c>
      <c r="K209">
        <v>-8566.18</v>
      </c>
      <c r="O209" t="s">
        <v>563</v>
      </c>
      <c r="Q209" t="s">
        <v>472</v>
      </c>
      <c r="R209">
        <v>0</v>
      </c>
    </row>
    <row r="210" spans="1:18" x14ac:dyDescent="0.3">
      <c r="A210">
        <v>215706</v>
      </c>
      <c r="B210" t="s">
        <v>552</v>
      </c>
      <c r="C210" t="s">
        <v>781</v>
      </c>
      <c r="D210" t="s">
        <v>746</v>
      </c>
      <c r="E210" s="440">
        <v>46384</v>
      </c>
      <c r="F210" s="440">
        <v>46407</v>
      </c>
      <c r="G210" t="s">
        <v>309</v>
      </c>
      <c r="H210" t="s">
        <v>310</v>
      </c>
      <c r="J210">
        <v>-250</v>
      </c>
      <c r="K210">
        <v>-250</v>
      </c>
      <c r="O210" t="s">
        <v>563</v>
      </c>
      <c r="Q210" t="s">
        <v>472</v>
      </c>
      <c r="R210">
        <v>0</v>
      </c>
    </row>
    <row r="211" spans="1:18" x14ac:dyDescent="0.3">
      <c r="A211">
        <v>212186</v>
      </c>
      <c r="B211" t="s">
        <v>552</v>
      </c>
      <c r="C211" t="s">
        <v>559</v>
      </c>
      <c r="D211" t="s">
        <v>804</v>
      </c>
      <c r="E211" s="440">
        <v>46382</v>
      </c>
      <c r="F211" s="440">
        <v>46417</v>
      </c>
      <c r="G211" t="s">
        <v>561</v>
      </c>
      <c r="H211" t="s">
        <v>369</v>
      </c>
      <c r="I211" t="s">
        <v>562</v>
      </c>
      <c r="J211">
        <v>-3381.49</v>
      </c>
      <c r="K211">
        <v>-3381.49</v>
      </c>
      <c r="O211" t="s">
        <v>563</v>
      </c>
      <c r="Q211" t="s">
        <v>472</v>
      </c>
      <c r="R211">
        <v>0</v>
      </c>
    </row>
    <row r="212" spans="1:18" x14ac:dyDescent="0.3">
      <c r="A212">
        <v>199534</v>
      </c>
      <c r="B212" t="s">
        <v>552</v>
      </c>
      <c r="C212" t="s">
        <v>805</v>
      </c>
      <c r="D212" t="s">
        <v>746</v>
      </c>
      <c r="E212" s="440">
        <v>46357</v>
      </c>
      <c r="F212" s="440">
        <v>46397</v>
      </c>
      <c r="G212" t="s">
        <v>755</v>
      </c>
      <c r="H212" t="s">
        <v>756</v>
      </c>
      <c r="I212" t="s">
        <v>806</v>
      </c>
      <c r="J212">
        <v>-3100</v>
      </c>
      <c r="K212">
        <v>-3100</v>
      </c>
      <c r="M212" t="s">
        <v>807</v>
      </c>
      <c r="N212" t="s">
        <v>142</v>
      </c>
      <c r="O212" t="s">
        <v>563</v>
      </c>
      <c r="Q212" t="s">
        <v>472</v>
      </c>
      <c r="R212">
        <v>0</v>
      </c>
    </row>
    <row r="213" spans="1:18" x14ac:dyDescent="0.3">
      <c r="A213">
        <v>230418</v>
      </c>
      <c r="B213" t="s">
        <v>552</v>
      </c>
      <c r="C213" t="s">
        <v>808</v>
      </c>
      <c r="D213" t="s">
        <v>746</v>
      </c>
      <c r="E213" s="440">
        <v>46357</v>
      </c>
      <c r="F213" s="440">
        <v>46392</v>
      </c>
      <c r="G213" t="s">
        <v>297</v>
      </c>
      <c r="H213" t="s">
        <v>308</v>
      </c>
      <c r="I213" t="s">
        <v>809</v>
      </c>
      <c r="J213">
        <v>-409</v>
      </c>
      <c r="K213">
        <v>-409</v>
      </c>
      <c r="O213" t="s">
        <v>563</v>
      </c>
      <c r="Q213" t="s">
        <v>472</v>
      </c>
      <c r="R213">
        <v>0</v>
      </c>
    </row>
    <row r="214" spans="1:18" x14ac:dyDescent="0.3">
      <c r="A214">
        <v>219589</v>
      </c>
      <c r="B214" t="s">
        <v>552</v>
      </c>
      <c r="C214" t="s">
        <v>768</v>
      </c>
      <c r="D214" t="s">
        <v>746</v>
      </c>
      <c r="E214" s="440">
        <v>46357</v>
      </c>
      <c r="F214" s="440">
        <v>46397</v>
      </c>
      <c r="G214" t="s">
        <v>755</v>
      </c>
      <c r="H214" t="s">
        <v>756</v>
      </c>
      <c r="I214" t="s">
        <v>769</v>
      </c>
      <c r="J214">
        <v>-4200</v>
      </c>
      <c r="K214">
        <v>-4200</v>
      </c>
      <c r="M214" t="s">
        <v>758</v>
      </c>
      <c r="N214" t="s">
        <v>134</v>
      </c>
      <c r="O214" t="s">
        <v>563</v>
      </c>
      <c r="Q214" t="s">
        <v>472</v>
      </c>
      <c r="R214">
        <v>0</v>
      </c>
    </row>
    <row r="215" spans="1:18" x14ac:dyDescent="0.3">
      <c r="A215">
        <v>230830</v>
      </c>
      <c r="B215" t="s">
        <v>552</v>
      </c>
      <c r="C215" t="s">
        <v>754</v>
      </c>
      <c r="D215" t="s">
        <v>746</v>
      </c>
      <c r="E215" s="440">
        <v>46357</v>
      </c>
      <c r="F215" s="440">
        <v>46397</v>
      </c>
      <c r="G215" t="s">
        <v>755</v>
      </c>
      <c r="H215" t="s">
        <v>756</v>
      </c>
      <c r="I215" t="s">
        <v>757</v>
      </c>
      <c r="J215">
        <v>-5100</v>
      </c>
      <c r="K215">
        <v>-5100</v>
      </c>
      <c r="M215" t="s">
        <v>758</v>
      </c>
      <c r="N215" t="s">
        <v>134</v>
      </c>
      <c r="O215" t="s">
        <v>563</v>
      </c>
      <c r="Q215" t="s">
        <v>472</v>
      </c>
      <c r="R215">
        <v>0</v>
      </c>
    </row>
    <row r="216" spans="1:18" x14ac:dyDescent="0.3">
      <c r="A216">
        <v>199374</v>
      </c>
      <c r="B216" t="s">
        <v>552</v>
      </c>
      <c r="C216" t="s">
        <v>810</v>
      </c>
      <c r="D216" t="s">
        <v>746</v>
      </c>
      <c r="E216" s="440">
        <v>46357</v>
      </c>
      <c r="F216" s="440">
        <v>46397</v>
      </c>
      <c r="G216" t="s">
        <v>755</v>
      </c>
      <c r="H216" t="s">
        <v>756</v>
      </c>
      <c r="I216" t="s">
        <v>769</v>
      </c>
      <c r="J216">
        <v>-4200</v>
      </c>
      <c r="K216">
        <v>-4200</v>
      </c>
      <c r="M216" t="s">
        <v>758</v>
      </c>
      <c r="N216" t="s">
        <v>134</v>
      </c>
      <c r="O216" t="s">
        <v>563</v>
      </c>
      <c r="Q216" t="s">
        <v>472</v>
      </c>
      <c r="R216">
        <v>0</v>
      </c>
    </row>
    <row r="217" spans="1:18" x14ac:dyDescent="0.3">
      <c r="A217">
        <v>214114</v>
      </c>
      <c r="B217" t="s">
        <v>552</v>
      </c>
      <c r="C217" t="s">
        <v>787</v>
      </c>
      <c r="D217" t="s">
        <v>746</v>
      </c>
      <c r="E217" s="440">
        <v>46357</v>
      </c>
      <c r="F217" s="440">
        <v>46397</v>
      </c>
      <c r="G217" t="s">
        <v>755</v>
      </c>
      <c r="H217" t="s">
        <v>756</v>
      </c>
      <c r="I217" t="s">
        <v>769</v>
      </c>
      <c r="J217">
        <v>-3400</v>
      </c>
      <c r="K217">
        <v>-3400</v>
      </c>
      <c r="M217" t="s">
        <v>788</v>
      </c>
      <c r="N217" t="s">
        <v>136</v>
      </c>
      <c r="O217" t="s">
        <v>563</v>
      </c>
      <c r="Q217" t="s">
        <v>472</v>
      </c>
      <c r="R217">
        <v>0</v>
      </c>
    </row>
    <row r="218" spans="1:18" x14ac:dyDescent="0.3">
      <c r="A218">
        <v>199548</v>
      </c>
      <c r="B218" t="s">
        <v>552</v>
      </c>
      <c r="C218" t="s">
        <v>811</v>
      </c>
      <c r="D218" t="s">
        <v>746</v>
      </c>
      <c r="E218" s="440">
        <v>46357</v>
      </c>
      <c r="F218" s="440">
        <v>46397</v>
      </c>
      <c r="G218" t="s">
        <v>755</v>
      </c>
      <c r="H218" t="s">
        <v>756</v>
      </c>
      <c r="I218" t="s">
        <v>806</v>
      </c>
      <c r="J218">
        <v>-4000</v>
      </c>
      <c r="K218">
        <v>-4000</v>
      </c>
      <c r="M218" t="s">
        <v>812</v>
      </c>
      <c r="N218" t="s">
        <v>131</v>
      </c>
      <c r="O218" t="s">
        <v>563</v>
      </c>
      <c r="Q218" t="s">
        <v>472</v>
      </c>
      <c r="R218">
        <v>0</v>
      </c>
    </row>
    <row r="219" spans="1:18" x14ac:dyDescent="0.3">
      <c r="A219">
        <v>230947</v>
      </c>
      <c r="B219" t="s">
        <v>552</v>
      </c>
      <c r="C219" t="s">
        <v>752</v>
      </c>
      <c r="D219" t="s">
        <v>746</v>
      </c>
      <c r="E219" s="440">
        <v>46357</v>
      </c>
      <c r="F219" s="440">
        <v>46371</v>
      </c>
      <c r="G219" t="s">
        <v>309</v>
      </c>
      <c r="H219" t="s">
        <v>315</v>
      </c>
      <c r="I219" t="s">
        <v>753</v>
      </c>
      <c r="J219">
        <v>-11000</v>
      </c>
      <c r="K219">
        <v>-11000</v>
      </c>
      <c r="O219" t="s">
        <v>563</v>
      </c>
      <c r="Q219" t="s">
        <v>472</v>
      </c>
      <c r="R219">
        <v>0</v>
      </c>
    </row>
    <row r="220" spans="1:18" x14ac:dyDescent="0.3">
      <c r="A220">
        <v>198592</v>
      </c>
      <c r="B220" t="s">
        <v>552</v>
      </c>
      <c r="C220" t="s">
        <v>813</v>
      </c>
      <c r="D220" t="s">
        <v>746</v>
      </c>
      <c r="E220" s="440">
        <v>46357</v>
      </c>
      <c r="F220" s="440">
        <v>46366</v>
      </c>
      <c r="G220" t="s">
        <v>814</v>
      </c>
      <c r="H220" t="s">
        <v>293</v>
      </c>
      <c r="I220" t="s">
        <v>815</v>
      </c>
      <c r="J220">
        <v>-4000</v>
      </c>
      <c r="K220">
        <v>-4000</v>
      </c>
      <c r="O220" t="s">
        <v>563</v>
      </c>
      <c r="Q220" t="s">
        <v>472</v>
      </c>
      <c r="R220">
        <v>0</v>
      </c>
    </row>
    <row r="221" spans="1:18" x14ac:dyDescent="0.3">
      <c r="A221">
        <v>205055</v>
      </c>
      <c r="B221" t="s">
        <v>552</v>
      </c>
      <c r="C221" t="s">
        <v>816</v>
      </c>
      <c r="D221" t="s">
        <v>746</v>
      </c>
      <c r="E221" s="440">
        <v>46357</v>
      </c>
      <c r="F221" s="440">
        <v>46397</v>
      </c>
      <c r="G221" t="s">
        <v>755</v>
      </c>
      <c r="H221" t="s">
        <v>756</v>
      </c>
      <c r="I221" t="s">
        <v>769</v>
      </c>
      <c r="J221">
        <v>-3100</v>
      </c>
      <c r="K221">
        <v>-3100</v>
      </c>
      <c r="M221" t="s">
        <v>807</v>
      </c>
      <c r="N221" t="s">
        <v>142</v>
      </c>
      <c r="O221" t="s">
        <v>563</v>
      </c>
      <c r="Q221" t="s">
        <v>472</v>
      </c>
      <c r="R221">
        <v>0</v>
      </c>
    </row>
    <row r="222" spans="1:18" x14ac:dyDescent="0.3">
      <c r="A222">
        <v>219875</v>
      </c>
      <c r="B222" t="s">
        <v>552</v>
      </c>
      <c r="C222" t="s">
        <v>817</v>
      </c>
      <c r="D222" t="s">
        <v>746</v>
      </c>
      <c r="E222" s="440">
        <v>46357</v>
      </c>
      <c r="F222" s="440">
        <v>46413</v>
      </c>
      <c r="G222" t="s">
        <v>297</v>
      </c>
      <c r="H222" t="s">
        <v>308</v>
      </c>
      <c r="I222" t="s">
        <v>818</v>
      </c>
      <c r="J222">
        <v>-1034.45</v>
      </c>
      <c r="K222">
        <v>-1034.45</v>
      </c>
      <c r="O222" t="s">
        <v>563</v>
      </c>
      <c r="Q222" t="s">
        <v>472</v>
      </c>
      <c r="R222">
        <v>0</v>
      </c>
    </row>
    <row r="223" spans="1:18" x14ac:dyDescent="0.3">
      <c r="A223">
        <v>199510</v>
      </c>
      <c r="B223" t="s">
        <v>552</v>
      </c>
      <c r="C223" t="s">
        <v>819</v>
      </c>
      <c r="D223" t="s">
        <v>746</v>
      </c>
      <c r="E223" s="440">
        <v>46357</v>
      </c>
      <c r="F223" s="440">
        <v>46397</v>
      </c>
      <c r="G223" t="s">
        <v>755</v>
      </c>
      <c r="H223" t="s">
        <v>756</v>
      </c>
      <c r="I223" t="s">
        <v>769</v>
      </c>
      <c r="J223">
        <v>-4000</v>
      </c>
      <c r="K223">
        <v>-4000</v>
      </c>
      <c r="M223" t="s">
        <v>767</v>
      </c>
      <c r="N223" t="s">
        <v>75</v>
      </c>
      <c r="O223" t="s">
        <v>563</v>
      </c>
      <c r="Q223" t="s">
        <v>472</v>
      </c>
      <c r="R223">
        <v>0</v>
      </c>
    </row>
    <row r="224" spans="1:18" x14ac:dyDescent="0.3">
      <c r="A224">
        <v>199584</v>
      </c>
      <c r="B224" t="s">
        <v>552</v>
      </c>
      <c r="C224" t="s">
        <v>820</v>
      </c>
      <c r="D224" t="s">
        <v>746</v>
      </c>
      <c r="E224" s="440">
        <v>46357</v>
      </c>
      <c r="F224" s="440">
        <v>46397</v>
      </c>
      <c r="G224" t="s">
        <v>755</v>
      </c>
      <c r="H224" t="s">
        <v>756</v>
      </c>
      <c r="I224" t="s">
        <v>806</v>
      </c>
      <c r="J224">
        <v>-3000</v>
      </c>
      <c r="K224">
        <v>-3000</v>
      </c>
      <c r="M224" t="s">
        <v>821</v>
      </c>
      <c r="N224" t="s">
        <v>131</v>
      </c>
      <c r="O224" t="s">
        <v>563</v>
      </c>
      <c r="Q224" t="s">
        <v>472</v>
      </c>
      <c r="R224">
        <v>0</v>
      </c>
    </row>
    <row r="225" spans="1:18" x14ac:dyDescent="0.3">
      <c r="A225">
        <v>199596</v>
      </c>
      <c r="B225" t="s">
        <v>552</v>
      </c>
      <c r="C225" t="s">
        <v>822</v>
      </c>
      <c r="D225" t="s">
        <v>746</v>
      </c>
      <c r="E225" s="440">
        <v>46357</v>
      </c>
      <c r="F225" s="440">
        <v>46397</v>
      </c>
      <c r="G225" t="s">
        <v>755</v>
      </c>
      <c r="H225" t="s">
        <v>756</v>
      </c>
      <c r="I225" t="s">
        <v>806</v>
      </c>
      <c r="J225">
        <v>-4200</v>
      </c>
      <c r="K225">
        <v>-4200</v>
      </c>
      <c r="M225" t="s">
        <v>758</v>
      </c>
      <c r="N225" t="s">
        <v>134</v>
      </c>
      <c r="O225" t="s">
        <v>563</v>
      </c>
      <c r="Q225" t="s">
        <v>472</v>
      </c>
      <c r="R225">
        <v>0</v>
      </c>
    </row>
    <row r="226" spans="1:18" x14ac:dyDescent="0.3">
      <c r="A226">
        <v>199461</v>
      </c>
      <c r="B226" t="s">
        <v>552</v>
      </c>
      <c r="C226" t="s">
        <v>823</v>
      </c>
      <c r="D226" t="s">
        <v>746</v>
      </c>
      <c r="E226" s="440">
        <v>46357</v>
      </c>
      <c r="F226" s="440">
        <v>46397</v>
      </c>
      <c r="G226" t="s">
        <v>755</v>
      </c>
      <c r="H226" t="s">
        <v>756</v>
      </c>
      <c r="I226" t="s">
        <v>769</v>
      </c>
      <c r="J226">
        <v>-6000</v>
      </c>
      <c r="K226">
        <v>-6000</v>
      </c>
      <c r="M226" t="s">
        <v>824</v>
      </c>
      <c r="N226" t="s">
        <v>131</v>
      </c>
      <c r="O226" t="s">
        <v>563</v>
      </c>
      <c r="Q226" t="s">
        <v>472</v>
      </c>
      <c r="R226">
        <v>0</v>
      </c>
    </row>
    <row r="227" spans="1:18" x14ac:dyDescent="0.3">
      <c r="A227">
        <v>199560</v>
      </c>
      <c r="B227" t="s">
        <v>552</v>
      </c>
      <c r="C227" t="s">
        <v>825</v>
      </c>
      <c r="D227" t="s">
        <v>746</v>
      </c>
      <c r="E227" s="440">
        <v>46357</v>
      </c>
      <c r="F227" s="440">
        <v>46397</v>
      </c>
      <c r="G227" t="s">
        <v>755</v>
      </c>
      <c r="H227" t="s">
        <v>756</v>
      </c>
      <c r="I227" t="s">
        <v>806</v>
      </c>
      <c r="J227">
        <v>-1125</v>
      </c>
      <c r="K227">
        <v>-1125</v>
      </c>
      <c r="M227" t="s">
        <v>826</v>
      </c>
      <c r="N227" t="s">
        <v>131</v>
      </c>
      <c r="O227" t="s">
        <v>563</v>
      </c>
      <c r="Q227" t="s">
        <v>472</v>
      </c>
      <c r="R227">
        <v>0</v>
      </c>
    </row>
    <row r="228" spans="1:18" x14ac:dyDescent="0.3">
      <c r="A228">
        <v>214157</v>
      </c>
      <c r="B228" t="s">
        <v>552</v>
      </c>
      <c r="C228" t="s">
        <v>773</v>
      </c>
      <c r="D228" t="s">
        <v>746</v>
      </c>
      <c r="E228" s="440">
        <v>46357</v>
      </c>
      <c r="F228" s="440">
        <v>46397</v>
      </c>
      <c r="G228" t="s">
        <v>755</v>
      </c>
      <c r="H228" t="s">
        <v>756</v>
      </c>
      <c r="I228" t="s">
        <v>769</v>
      </c>
      <c r="J228">
        <v>-4000</v>
      </c>
      <c r="K228">
        <v>-4000</v>
      </c>
      <c r="M228" t="s">
        <v>774</v>
      </c>
      <c r="N228" t="s">
        <v>138</v>
      </c>
      <c r="O228" t="s">
        <v>563</v>
      </c>
      <c r="Q228" t="s">
        <v>472</v>
      </c>
      <c r="R228">
        <v>0</v>
      </c>
    </row>
    <row r="229" spans="1:18" x14ac:dyDescent="0.3">
      <c r="A229">
        <v>199474</v>
      </c>
      <c r="B229" t="s">
        <v>552</v>
      </c>
      <c r="C229" t="s">
        <v>827</v>
      </c>
      <c r="D229" t="s">
        <v>746</v>
      </c>
      <c r="E229" s="440">
        <v>46357</v>
      </c>
      <c r="F229" s="440">
        <v>46397</v>
      </c>
      <c r="G229" t="s">
        <v>755</v>
      </c>
      <c r="H229" t="s">
        <v>756</v>
      </c>
      <c r="I229" t="s">
        <v>769</v>
      </c>
      <c r="J229">
        <v>-3200</v>
      </c>
      <c r="K229">
        <v>-3200</v>
      </c>
      <c r="M229" t="s">
        <v>828</v>
      </c>
      <c r="N229" t="s">
        <v>131</v>
      </c>
      <c r="O229" t="s">
        <v>563</v>
      </c>
      <c r="Q229" t="s">
        <v>472</v>
      </c>
      <c r="R229">
        <v>0</v>
      </c>
    </row>
    <row r="230" spans="1:18" x14ac:dyDescent="0.3">
      <c r="A230">
        <v>199448</v>
      </c>
      <c r="B230" t="s">
        <v>552</v>
      </c>
      <c r="C230" t="s">
        <v>829</v>
      </c>
      <c r="D230" t="s">
        <v>746</v>
      </c>
      <c r="E230" s="440">
        <v>46357</v>
      </c>
      <c r="F230" s="440">
        <v>46397</v>
      </c>
      <c r="G230" t="s">
        <v>755</v>
      </c>
      <c r="H230" t="s">
        <v>756</v>
      </c>
      <c r="I230" t="s">
        <v>769</v>
      </c>
      <c r="J230">
        <v>-1500</v>
      </c>
      <c r="K230">
        <v>-1500</v>
      </c>
      <c r="M230" t="s">
        <v>830</v>
      </c>
      <c r="N230" t="s">
        <v>131</v>
      </c>
      <c r="O230" t="s">
        <v>563</v>
      </c>
      <c r="Q230" t="s">
        <v>472</v>
      </c>
      <c r="R230">
        <v>0</v>
      </c>
    </row>
    <row r="231" spans="1:18" x14ac:dyDescent="0.3">
      <c r="A231">
        <v>199436</v>
      </c>
      <c r="B231" t="s">
        <v>552</v>
      </c>
      <c r="C231" t="s">
        <v>831</v>
      </c>
      <c r="D231" t="s">
        <v>746</v>
      </c>
      <c r="E231" s="440">
        <v>46357</v>
      </c>
      <c r="F231" s="440">
        <v>46397</v>
      </c>
      <c r="G231" t="s">
        <v>755</v>
      </c>
      <c r="H231" t="s">
        <v>756</v>
      </c>
      <c r="I231" t="s">
        <v>769</v>
      </c>
      <c r="J231">
        <v>-1800</v>
      </c>
      <c r="K231">
        <v>-1800</v>
      </c>
      <c r="M231" t="s">
        <v>830</v>
      </c>
      <c r="N231" t="s">
        <v>131</v>
      </c>
      <c r="O231" t="s">
        <v>563</v>
      </c>
      <c r="Q231" t="s">
        <v>472</v>
      </c>
      <c r="R231">
        <v>0</v>
      </c>
    </row>
    <row r="232" spans="1:18" x14ac:dyDescent="0.3">
      <c r="A232">
        <v>229782</v>
      </c>
      <c r="B232" t="s">
        <v>552</v>
      </c>
      <c r="C232" t="s">
        <v>745</v>
      </c>
      <c r="D232" t="s">
        <v>746</v>
      </c>
      <c r="E232" s="440">
        <v>46357</v>
      </c>
      <c r="F232" s="440">
        <v>46366</v>
      </c>
      <c r="G232" t="s">
        <v>747</v>
      </c>
      <c r="H232" t="s">
        <v>748</v>
      </c>
      <c r="J232">
        <v>-240</v>
      </c>
      <c r="K232">
        <v>-240</v>
      </c>
      <c r="O232" t="s">
        <v>563</v>
      </c>
      <c r="Q232" t="s">
        <v>472</v>
      </c>
      <c r="R232">
        <v>0</v>
      </c>
    </row>
    <row r="233" spans="1:18" x14ac:dyDescent="0.3">
      <c r="A233">
        <v>216081</v>
      </c>
      <c r="B233" t="s">
        <v>552</v>
      </c>
      <c r="C233" t="s">
        <v>553</v>
      </c>
      <c r="D233" t="s">
        <v>746</v>
      </c>
      <c r="E233" s="440">
        <v>46357</v>
      </c>
      <c r="F233" s="440">
        <v>46407</v>
      </c>
      <c r="G233" t="s">
        <v>309</v>
      </c>
      <c r="H233" t="s">
        <v>311</v>
      </c>
      <c r="I233" t="s">
        <v>832</v>
      </c>
      <c r="J233">
        <v>-1100</v>
      </c>
      <c r="K233">
        <v>-1100</v>
      </c>
      <c r="O233" t="s">
        <v>563</v>
      </c>
      <c r="Q233" t="s">
        <v>472</v>
      </c>
      <c r="R233">
        <v>0</v>
      </c>
    </row>
    <row r="234" spans="1:18" x14ac:dyDescent="0.3">
      <c r="A234">
        <v>199486</v>
      </c>
      <c r="B234" t="s">
        <v>552</v>
      </c>
      <c r="C234" t="s">
        <v>833</v>
      </c>
      <c r="D234" t="s">
        <v>746</v>
      </c>
      <c r="E234" s="440">
        <v>46357</v>
      </c>
      <c r="F234" s="440">
        <v>46397</v>
      </c>
      <c r="G234" t="s">
        <v>755</v>
      </c>
      <c r="H234" t="s">
        <v>756</v>
      </c>
      <c r="I234" t="s">
        <v>769</v>
      </c>
      <c r="J234">
        <v>-3850</v>
      </c>
      <c r="K234">
        <v>-3850</v>
      </c>
      <c r="M234" t="s">
        <v>834</v>
      </c>
      <c r="N234" t="s">
        <v>135</v>
      </c>
      <c r="O234" t="s">
        <v>563</v>
      </c>
      <c r="Q234" t="s">
        <v>472</v>
      </c>
      <c r="R234">
        <v>0</v>
      </c>
    </row>
    <row r="235" spans="1:18" x14ac:dyDescent="0.3">
      <c r="A235">
        <v>199411</v>
      </c>
      <c r="B235" t="s">
        <v>552</v>
      </c>
      <c r="C235" t="s">
        <v>835</v>
      </c>
      <c r="D235" t="s">
        <v>746</v>
      </c>
      <c r="E235" s="440">
        <v>46357</v>
      </c>
      <c r="F235" s="440">
        <v>46397</v>
      </c>
      <c r="G235" t="s">
        <v>755</v>
      </c>
      <c r="H235" t="s">
        <v>756</v>
      </c>
      <c r="I235" t="s">
        <v>769</v>
      </c>
      <c r="J235">
        <v>-10000</v>
      </c>
      <c r="K235">
        <v>-10000</v>
      </c>
      <c r="M235" t="s">
        <v>836</v>
      </c>
      <c r="N235" t="s">
        <v>131</v>
      </c>
      <c r="O235" t="s">
        <v>563</v>
      </c>
      <c r="Q235" t="s">
        <v>472</v>
      </c>
      <c r="R235">
        <v>0</v>
      </c>
    </row>
    <row r="236" spans="1:18" x14ac:dyDescent="0.3">
      <c r="A236">
        <v>199398</v>
      </c>
      <c r="B236" t="s">
        <v>552</v>
      </c>
      <c r="C236" t="s">
        <v>837</v>
      </c>
      <c r="D236" t="s">
        <v>746</v>
      </c>
      <c r="E236" s="440">
        <v>46357</v>
      </c>
      <c r="F236" s="440">
        <v>46397</v>
      </c>
      <c r="G236" t="s">
        <v>755</v>
      </c>
      <c r="H236" t="s">
        <v>756</v>
      </c>
      <c r="I236" t="s">
        <v>769</v>
      </c>
      <c r="J236">
        <v>-3100</v>
      </c>
      <c r="K236">
        <v>-3100</v>
      </c>
      <c r="M236" t="s">
        <v>807</v>
      </c>
      <c r="N236" t="s">
        <v>142</v>
      </c>
      <c r="O236" t="s">
        <v>563</v>
      </c>
      <c r="Q236" t="s">
        <v>472</v>
      </c>
      <c r="R236">
        <v>0</v>
      </c>
    </row>
    <row r="237" spans="1:18" x14ac:dyDescent="0.3">
      <c r="A237">
        <v>224861</v>
      </c>
      <c r="B237" t="s">
        <v>552</v>
      </c>
      <c r="C237" t="s">
        <v>765</v>
      </c>
      <c r="D237" t="s">
        <v>746</v>
      </c>
      <c r="E237" s="440">
        <v>46357</v>
      </c>
      <c r="F237" s="440">
        <v>46397</v>
      </c>
      <c r="G237" t="s">
        <v>755</v>
      </c>
      <c r="H237" t="s">
        <v>756</v>
      </c>
      <c r="I237" t="s">
        <v>766</v>
      </c>
      <c r="J237">
        <v>-1500</v>
      </c>
      <c r="K237">
        <v>-1500</v>
      </c>
      <c r="M237" t="s">
        <v>767</v>
      </c>
      <c r="N237" t="s">
        <v>75</v>
      </c>
      <c r="O237" t="s">
        <v>563</v>
      </c>
      <c r="Q237" t="s">
        <v>472</v>
      </c>
      <c r="R237">
        <v>0</v>
      </c>
    </row>
    <row r="238" spans="1:18" x14ac:dyDescent="0.3">
      <c r="A238">
        <v>199386</v>
      </c>
      <c r="B238" t="s">
        <v>552</v>
      </c>
      <c r="C238" t="s">
        <v>838</v>
      </c>
      <c r="D238" t="s">
        <v>746</v>
      </c>
      <c r="E238" s="440">
        <v>46357</v>
      </c>
      <c r="F238" s="440">
        <v>46397</v>
      </c>
      <c r="G238" t="s">
        <v>755</v>
      </c>
      <c r="H238" t="s">
        <v>756</v>
      </c>
      <c r="I238" t="s">
        <v>769</v>
      </c>
      <c r="J238">
        <v>-4000</v>
      </c>
      <c r="K238">
        <v>-4000</v>
      </c>
      <c r="M238" t="s">
        <v>774</v>
      </c>
      <c r="N238" t="s">
        <v>138</v>
      </c>
      <c r="O238" t="s">
        <v>563</v>
      </c>
      <c r="Q238" t="s">
        <v>472</v>
      </c>
      <c r="R238">
        <v>0</v>
      </c>
    </row>
    <row r="239" spans="1:18" x14ac:dyDescent="0.3">
      <c r="A239">
        <v>234680</v>
      </c>
      <c r="B239" t="s">
        <v>552</v>
      </c>
      <c r="C239" t="s">
        <v>759</v>
      </c>
      <c r="D239" t="s">
        <v>746</v>
      </c>
      <c r="E239" s="440">
        <v>46357</v>
      </c>
      <c r="F239" s="440">
        <v>46397</v>
      </c>
      <c r="G239" t="s">
        <v>755</v>
      </c>
      <c r="H239" t="s">
        <v>756</v>
      </c>
      <c r="I239" t="s">
        <v>760</v>
      </c>
      <c r="J239">
        <v>-5000</v>
      </c>
      <c r="K239">
        <v>-5000</v>
      </c>
      <c r="M239" t="s">
        <v>761</v>
      </c>
      <c r="N239" t="s">
        <v>139</v>
      </c>
      <c r="O239" t="s">
        <v>563</v>
      </c>
      <c r="Q239" t="s">
        <v>472</v>
      </c>
      <c r="R239">
        <v>0</v>
      </c>
    </row>
    <row r="240" spans="1:18" x14ac:dyDescent="0.3">
      <c r="A240">
        <v>195976</v>
      </c>
      <c r="B240" t="s">
        <v>552</v>
      </c>
      <c r="C240" t="s">
        <v>789</v>
      </c>
      <c r="D240" t="s">
        <v>746</v>
      </c>
      <c r="E240" s="440">
        <v>46357</v>
      </c>
      <c r="F240" s="440">
        <v>46354</v>
      </c>
      <c r="G240" t="s">
        <v>747</v>
      </c>
      <c r="H240" t="s">
        <v>240</v>
      </c>
      <c r="I240" t="s">
        <v>793</v>
      </c>
      <c r="J240">
        <v>-200</v>
      </c>
      <c r="K240">
        <v>-200</v>
      </c>
      <c r="O240" t="s">
        <v>563</v>
      </c>
      <c r="Q240" t="s">
        <v>472</v>
      </c>
      <c r="R240">
        <v>0</v>
      </c>
    </row>
    <row r="241" spans="1:18" x14ac:dyDescent="0.3">
      <c r="A241">
        <v>195273</v>
      </c>
      <c r="B241" t="s">
        <v>552</v>
      </c>
      <c r="C241" t="s">
        <v>839</v>
      </c>
      <c r="D241" t="s">
        <v>746</v>
      </c>
      <c r="E241" s="440">
        <v>46357</v>
      </c>
      <c r="F241" s="440">
        <v>46390</v>
      </c>
      <c r="G241" t="s">
        <v>280</v>
      </c>
      <c r="H241" t="s">
        <v>282</v>
      </c>
      <c r="I241" t="s">
        <v>840</v>
      </c>
      <c r="J241">
        <v>-200</v>
      </c>
      <c r="K241">
        <v>-200</v>
      </c>
      <c r="O241" t="s">
        <v>563</v>
      </c>
      <c r="Q241" t="s">
        <v>472</v>
      </c>
      <c r="R241">
        <v>0</v>
      </c>
    </row>
    <row r="242" spans="1:18" x14ac:dyDescent="0.3">
      <c r="A242">
        <v>196000</v>
      </c>
      <c r="B242" t="s">
        <v>552</v>
      </c>
      <c r="C242" t="s">
        <v>789</v>
      </c>
      <c r="D242" t="s">
        <v>746</v>
      </c>
      <c r="E242" s="440">
        <v>46357</v>
      </c>
      <c r="F242" s="440">
        <v>46382</v>
      </c>
      <c r="G242" t="s">
        <v>747</v>
      </c>
      <c r="H242" t="s">
        <v>240</v>
      </c>
      <c r="I242" t="s">
        <v>792</v>
      </c>
      <c r="J242">
        <v>-250</v>
      </c>
      <c r="K242">
        <v>-250</v>
      </c>
      <c r="O242" t="s">
        <v>563</v>
      </c>
      <c r="Q242" t="s">
        <v>472</v>
      </c>
      <c r="R242">
        <v>0</v>
      </c>
    </row>
    <row r="243" spans="1:18" x14ac:dyDescent="0.3">
      <c r="A243">
        <v>195988</v>
      </c>
      <c r="B243" t="s">
        <v>552</v>
      </c>
      <c r="C243" t="s">
        <v>789</v>
      </c>
      <c r="D243" t="s">
        <v>746</v>
      </c>
      <c r="E243" s="440">
        <v>46357</v>
      </c>
      <c r="F243" s="440">
        <v>46352</v>
      </c>
      <c r="G243" t="s">
        <v>747</v>
      </c>
      <c r="H243" t="s">
        <v>240</v>
      </c>
      <c r="I243" t="s">
        <v>790</v>
      </c>
      <c r="J243">
        <v>-1500</v>
      </c>
      <c r="K243">
        <v>-1500</v>
      </c>
      <c r="O243" t="s">
        <v>563</v>
      </c>
      <c r="Q243" t="s">
        <v>472</v>
      </c>
      <c r="R243">
        <v>0</v>
      </c>
    </row>
    <row r="244" spans="1:18" x14ac:dyDescent="0.3">
      <c r="A244">
        <v>195964</v>
      </c>
      <c r="B244" t="s">
        <v>552</v>
      </c>
      <c r="C244" t="s">
        <v>789</v>
      </c>
      <c r="D244" t="s">
        <v>746</v>
      </c>
      <c r="E244" s="440">
        <v>46357</v>
      </c>
      <c r="F244" s="440">
        <v>46354</v>
      </c>
      <c r="G244" t="s">
        <v>747</v>
      </c>
      <c r="H244" t="s">
        <v>240</v>
      </c>
      <c r="I244" t="s">
        <v>791</v>
      </c>
      <c r="J244">
        <v>-10000</v>
      </c>
      <c r="K244">
        <v>-10000</v>
      </c>
      <c r="O244" t="s">
        <v>563</v>
      </c>
      <c r="Q244" t="s">
        <v>472</v>
      </c>
      <c r="R244">
        <v>0</v>
      </c>
    </row>
    <row r="245" spans="1:18" x14ac:dyDescent="0.3">
      <c r="A245">
        <v>195285</v>
      </c>
      <c r="B245" t="s">
        <v>552</v>
      </c>
      <c r="C245" t="s">
        <v>839</v>
      </c>
      <c r="D245" t="s">
        <v>746</v>
      </c>
      <c r="E245" s="440">
        <v>46357</v>
      </c>
      <c r="F245" s="440">
        <v>46412</v>
      </c>
      <c r="G245" t="s">
        <v>280</v>
      </c>
      <c r="H245" t="s">
        <v>282</v>
      </c>
      <c r="I245" t="s">
        <v>841</v>
      </c>
      <c r="J245">
        <v>-200</v>
      </c>
      <c r="K245">
        <v>-200</v>
      </c>
      <c r="O245" t="s">
        <v>563</v>
      </c>
      <c r="Q245" t="s">
        <v>472</v>
      </c>
      <c r="R245">
        <v>0</v>
      </c>
    </row>
    <row r="246" spans="1:18" x14ac:dyDescent="0.3">
      <c r="A246">
        <v>198581</v>
      </c>
      <c r="B246" t="s">
        <v>552</v>
      </c>
      <c r="C246" t="s">
        <v>842</v>
      </c>
      <c r="D246" t="s">
        <v>746</v>
      </c>
      <c r="E246" s="440">
        <v>46357</v>
      </c>
      <c r="F246" s="440">
        <v>46397</v>
      </c>
      <c r="G246" t="s">
        <v>257</v>
      </c>
      <c r="H246" t="s">
        <v>258</v>
      </c>
      <c r="I246" t="s">
        <v>843</v>
      </c>
      <c r="J246">
        <v>-45000</v>
      </c>
      <c r="K246">
        <v>-45000</v>
      </c>
      <c r="O246" t="s">
        <v>563</v>
      </c>
      <c r="Q246" t="s">
        <v>472</v>
      </c>
      <c r="R246">
        <v>0</v>
      </c>
    </row>
    <row r="247" spans="1:18" x14ac:dyDescent="0.3">
      <c r="A247">
        <v>196392</v>
      </c>
      <c r="B247" t="s">
        <v>552</v>
      </c>
      <c r="C247" t="s">
        <v>775</v>
      </c>
      <c r="D247" t="s">
        <v>746</v>
      </c>
      <c r="E247" s="440">
        <v>46357</v>
      </c>
      <c r="F247" s="440">
        <v>46393</v>
      </c>
      <c r="G247" t="s">
        <v>776</v>
      </c>
      <c r="H247" t="s">
        <v>777</v>
      </c>
      <c r="I247" t="s">
        <v>778</v>
      </c>
      <c r="J247">
        <v>-90000</v>
      </c>
      <c r="K247">
        <v>-90000</v>
      </c>
      <c r="O247" t="s">
        <v>563</v>
      </c>
      <c r="Q247" t="s">
        <v>472</v>
      </c>
      <c r="R247">
        <v>0</v>
      </c>
    </row>
    <row r="248" spans="1:18" x14ac:dyDescent="0.3">
      <c r="A248">
        <v>195258</v>
      </c>
      <c r="B248" t="s">
        <v>552</v>
      </c>
      <c r="C248" t="s">
        <v>844</v>
      </c>
      <c r="D248" t="s">
        <v>746</v>
      </c>
      <c r="E248" s="440">
        <v>46357</v>
      </c>
      <c r="F248" s="440">
        <v>46399</v>
      </c>
      <c r="G248" t="s">
        <v>319</v>
      </c>
      <c r="H248" t="s">
        <v>321</v>
      </c>
      <c r="I248" t="s">
        <v>845</v>
      </c>
      <c r="J248">
        <v>-262</v>
      </c>
      <c r="K248">
        <v>-262</v>
      </c>
      <c r="O248" t="s">
        <v>563</v>
      </c>
      <c r="Q248" t="s">
        <v>472</v>
      </c>
      <c r="R248">
        <v>0</v>
      </c>
    </row>
    <row r="249" spans="1:18" x14ac:dyDescent="0.3">
      <c r="A249">
        <v>196657</v>
      </c>
      <c r="B249" t="s">
        <v>552</v>
      </c>
      <c r="C249" t="s">
        <v>775</v>
      </c>
      <c r="D249" t="s">
        <v>746</v>
      </c>
      <c r="E249" s="440">
        <v>46357</v>
      </c>
      <c r="F249" s="440">
        <v>46376</v>
      </c>
      <c r="G249" t="s">
        <v>776</v>
      </c>
      <c r="H249" t="s">
        <v>777</v>
      </c>
      <c r="I249" t="s">
        <v>846</v>
      </c>
      <c r="J249">
        <v>-20000</v>
      </c>
      <c r="K249">
        <v>-20000</v>
      </c>
      <c r="O249" t="s">
        <v>563</v>
      </c>
      <c r="Q249" t="s">
        <v>472</v>
      </c>
      <c r="R249">
        <v>0</v>
      </c>
    </row>
    <row r="250" spans="1:18" x14ac:dyDescent="0.3">
      <c r="A250">
        <v>195245</v>
      </c>
      <c r="B250" t="s">
        <v>552</v>
      </c>
      <c r="C250" t="s">
        <v>847</v>
      </c>
      <c r="D250" t="s">
        <v>746</v>
      </c>
      <c r="E250" s="440">
        <v>46357</v>
      </c>
      <c r="F250" s="440">
        <v>46371</v>
      </c>
      <c r="G250" t="s">
        <v>280</v>
      </c>
      <c r="H250" t="s">
        <v>283</v>
      </c>
      <c r="I250" t="s">
        <v>848</v>
      </c>
      <c r="J250">
        <v>-20.45</v>
      </c>
      <c r="K250">
        <v>-20.45</v>
      </c>
      <c r="O250" t="s">
        <v>563</v>
      </c>
      <c r="Q250" t="s">
        <v>472</v>
      </c>
      <c r="R250">
        <v>0</v>
      </c>
    </row>
    <row r="251" spans="1:18" x14ac:dyDescent="0.3">
      <c r="A251">
        <v>195234</v>
      </c>
      <c r="B251" t="s">
        <v>552</v>
      </c>
      <c r="C251" t="s">
        <v>849</v>
      </c>
      <c r="D251" t="s">
        <v>746</v>
      </c>
      <c r="E251" s="440">
        <v>46357</v>
      </c>
      <c r="F251" s="440">
        <v>46409</v>
      </c>
      <c r="G251" t="s">
        <v>265</v>
      </c>
      <c r="H251" t="s">
        <v>272</v>
      </c>
      <c r="I251" t="s">
        <v>850</v>
      </c>
      <c r="J251">
        <v>-6000</v>
      </c>
      <c r="K251">
        <v>-6000</v>
      </c>
      <c r="O251" t="s">
        <v>563</v>
      </c>
      <c r="Q251" t="s">
        <v>472</v>
      </c>
      <c r="R251">
        <v>0</v>
      </c>
    </row>
    <row r="252" spans="1:18" x14ac:dyDescent="0.3">
      <c r="A252">
        <v>195222</v>
      </c>
      <c r="B252" t="s">
        <v>552</v>
      </c>
      <c r="C252" t="s">
        <v>851</v>
      </c>
      <c r="D252" t="s">
        <v>746</v>
      </c>
      <c r="E252" s="440">
        <v>46357</v>
      </c>
      <c r="F252" s="440">
        <v>46366</v>
      </c>
      <c r="G252" t="s">
        <v>257</v>
      </c>
      <c r="H252" t="s">
        <v>262</v>
      </c>
      <c r="I252" t="s">
        <v>852</v>
      </c>
      <c r="J252">
        <v>-240.17</v>
      </c>
      <c r="K252">
        <v>-240.17</v>
      </c>
      <c r="O252" t="s">
        <v>563</v>
      </c>
      <c r="Q252" t="s">
        <v>472</v>
      </c>
      <c r="R252">
        <v>0</v>
      </c>
    </row>
    <row r="253" spans="1:18" x14ac:dyDescent="0.3">
      <c r="A253">
        <v>195208</v>
      </c>
      <c r="B253" t="s">
        <v>552</v>
      </c>
      <c r="C253" t="s">
        <v>853</v>
      </c>
      <c r="D253" t="s">
        <v>746</v>
      </c>
      <c r="E253" s="440">
        <v>46357</v>
      </c>
      <c r="F253" s="440">
        <v>46397</v>
      </c>
      <c r="G253" t="s">
        <v>319</v>
      </c>
      <c r="H253" t="s">
        <v>320</v>
      </c>
      <c r="I253" t="s">
        <v>854</v>
      </c>
      <c r="J253">
        <v>-1000</v>
      </c>
      <c r="K253">
        <v>-1000</v>
      </c>
      <c r="O253" t="s">
        <v>563</v>
      </c>
      <c r="Q253" t="s">
        <v>472</v>
      </c>
      <c r="R253">
        <v>0</v>
      </c>
    </row>
    <row r="254" spans="1:18" x14ac:dyDescent="0.3">
      <c r="A254">
        <v>195195</v>
      </c>
      <c r="B254" t="s">
        <v>552</v>
      </c>
      <c r="C254" t="s">
        <v>855</v>
      </c>
      <c r="D254" t="s">
        <v>746</v>
      </c>
      <c r="E254" s="440">
        <v>46357</v>
      </c>
      <c r="F254" s="440">
        <v>46366</v>
      </c>
      <c r="G254" t="s">
        <v>747</v>
      </c>
      <c r="H254" t="s">
        <v>241</v>
      </c>
      <c r="I254" t="s">
        <v>856</v>
      </c>
      <c r="J254">
        <v>-10000</v>
      </c>
      <c r="K254">
        <v>-10000</v>
      </c>
      <c r="O254" t="s">
        <v>563</v>
      </c>
      <c r="Q254" t="s">
        <v>472</v>
      </c>
      <c r="R254">
        <v>0</v>
      </c>
    </row>
    <row r="255" spans="1:18" x14ac:dyDescent="0.3">
      <c r="A255">
        <v>195184</v>
      </c>
      <c r="B255" t="s">
        <v>552</v>
      </c>
      <c r="C255" t="s">
        <v>857</v>
      </c>
      <c r="D255" t="s">
        <v>746</v>
      </c>
      <c r="E255" s="440">
        <v>46357</v>
      </c>
      <c r="F255" s="440">
        <v>46409</v>
      </c>
      <c r="G255" t="s">
        <v>747</v>
      </c>
      <c r="H255" t="s">
        <v>243</v>
      </c>
      <c r="I255" t="s">
        <v>858</v>
      </c>
      <c r="J255">
        <v>-400</v>
      </c>
      <c r="K255">
        <v>-400</v>
      </c>
      <c r="O255" t="s">
        <v>563</v>
      </c>
      <c r="Q255" t="s">
        <v>472</v>
      </c>
      <c r="R255">
        <v>0</v>
      </c>
    </row>
    <row r="256" spans="1:18" x14ac:dyDescent="0.3">
      <c r="A256">
        <v>195172</v>
      </c>
      <c r="B256" t="s">
        <v>552</v>
      </c>
      <c r="C256" t="s">
        <v>859</v>
      </c>
      <c r="D256" t="s">
        <v>746</v>
      </c>
      <c r="E256" s="440">
        <v>46357</v>
      </c>
      <c r="F256" s="440">
        <v>46376</v>
      </c>
      <c r="G256" t="s">
        <v>309</v>
      </c>
      <c r="H256" t="s">
        <v>312</v>
      </c>
      <c r="I256" t="s">
        <v>860</v>
      </c>
      <c r="J256">
        <v>-300</v>
      </c>
      <c r="K256">
        <v>-300</v>
      </c>
      <c r="O256" t="s">
        <v>563</v>
      </c>
      <c r="Q256" t="s">
        <v>472</v>
      </c>
      <c r="R256">
        <v>0</v>
      </c>
    </row>
    <row r="257" spans="1:18" x14ac:dyDescent="0.3">
      <c r="A257">
        <v>195160</v>
      </c>
      <c r="B257" t="s">
        <v>552</v>
      </c>
      <c r="C257" t="s">
        <v>861</v>
      </c>
      <c r="D257" t="s">
        <v>746</v>
      </c>
      <c r="E257" s="440">
        <v>46357</v>
      </c>
      <c r="F257" s="440">
        <v>46402</v>
      </c>
      <c r="G257" t="s">
        <v>319</v>
      </c>
      <c r="H257" t="s">
        <v>321</v>
      </c>
      <c r="I257" t="s">
        <v>862</v>
      </c>
      <c r="J257">
        <v>-200</v>
      </c>
      <c r="K257">
        <v>-200</v>
      </c>
      <c r="O257" t="s">
        <v>563</v>
      </c>
      <c r="Q257" t="s">
        <v>472</v>
      </c>
      <c r="R257">
        <v>0</v>
      </c>
    </row>
    <row r="258" spans="1:18" x14ac:dyDescent="0.3">
      <c r="A258">
        <v>193071</v>
      </c>
      <c r="B258" t="s">
        <v>552</v>
      </c>
      <c r="C258" t="s">
        <v>553</v>
      </c>
      <c r="D258" t="s">
        <v>746</v>
      </c>
      <c r="E258" s="440">
        <v>46357</v>
      </c>
      <c r="F258" s="440">
        <v>46407</v>
      </c>
      <c r="G258" t="s">
        <v>747</v>
      </c>
      <c r="H258" t="s">
        <v>253</v>
      </c>
      <c r="I258" t="s">
        <v>863</v>
      </c>
      <c r="J258">
        <v>-9000</v>
      </c>
      <c r="K258">
        <v>-9000</v>
      </c>
      <c r="O258" t="s">
        <v>563</v>
      </c>
      <c r="Q258" t="s">
        <v>472</v>
      </c>
      <c r="R258">
        <v>0</v>
      </c>
    </row>
    <row r="259" spans="1:18" x14ac:dyDescent="0.3">
      <c r="A259">
        <v>192664</v>
      </c>
      <c r="B259" t="s">
        <v>552</v>
      </c>
      <c r="C259" t="s">
        <v>864</v>
      </c>
      <c r="D259" t="s">
        <v>746</v>
      </c>
      <c r="E259" s="440">
        <v>46357</v>
      </c>
      <c r="F259" s="440">
        <v>46392</v>
      </c>
      <c r="G259" t="s">
        <v>297</v>
      </c>
      <c r="H259" t="s">
        <v>298</v>
      </c>
      <c r="I259" t="s">
        <v>865</v>
      </c>
      <c r="J259">
        <v>-11000</v>
      </c>
      <c r="K259">
        <v>-11000</v>
      </c>
      <c r="O259" t="s">
        <v>563</v>
      </c>
      <c r="Q259" t="s">
        <v>472</v>
      </c>
      <c r="R259">
        <v>0</v>
      </c>
    </row>
    <row r="260" spans="1:18" x14ac:dyDescent="0.3">
      <c r="A260">
        <v>198569</v>
      </c>
      <c r="B260" t="s">
        <v>552</v>
      </c>
      <c r="C260" t="s">
        <v>842</v>
      </c>
      <c r="D260" t="s">
        <v>746</v>
      </c>
      <c r="E260" s="440">
        <v>46357</v>
      </c>
      <c r="F260" s="440">
        <v>46397</v>
      </c>
      <c r="G260" t="s">
        <v>265</v>
      </c>
      <c r="H260" t="s">
        <v>266</v>
      </c>
      <c r="I260" t="s">
        <v>866</v>
      </c>
      <c r="J260">
        <v>-15000</v>
      </c>
      <c r="K260">
        <v>-15000</v>
      </c>
      <c r="O260" t="s">
        <v>563</v>
      </c>
      <c r="Q260" t="s">
        <v>472</v>
      </c>
      <c r="R260">
        <v>0</v>
      </c>
    </row>
    <row r="261" spans="1:18" x14ac:dyDescent="0.3">
      <c r="A261">
        <v>193132</v>
      </c>
      <c r="B261" t="s">
        <v>552</v>
      </c>
      <c r="C261" t="s">
        <v>867</v>
      </c>
      <c r="D261" t="s">
        <v>746</v>
      </c>
      <c r="E261" s="440">
        <v>46357</v>
      </c>
      <c r="F261" s="440">
        <v>46378</v>
      </c>
      <c r="G261" t="s">
        <v>309</v>
      </c>
      <c r="H261" t="s">
        <v>312</v>
      </c>
      <c r="I261" t="s">
        <v>868</v>
      </c>
      <c r="J261">
        <v>-1315</v>
      </c>
      <c r="K261">
        <v>-1315</v>
      </c>
      <c r="O261" t="s">
        <v>563</v>
      </c>
      <c r="Q261" t="s">
        <v>472</v>
      </c>
      <c r="R261">
        <v>0</v>
      </c>
    </row>
    <row r="262" spans="1:18" x14ac:dyDescent="0.3">
      <c r="A262">
        <v>192722</v>
      </c>
      <c r="B262" t="s">
        <v>552</v>
      </c>
      <c r="C262" t="s">
        <v>869</v>
      </c>
      <c r="D262" t="s">
        <v>746</v>
      </c>
      <c r="E262" s="440">
        <v>46357</v>
      </c>
      <c r="F262" s="440">
        <v>46412</v>
      </c>
      <c r="G262" t="s">
        <v>319</v>
      </c>
      <c r="H262" t="s">
        <v>320</v>
      </c>
      <c r="I262" t="s">
        <v>870</v>
      </c>
      <c r="J262">
        <v>-1847.17</v>
      </c>
      <c r="K262">
        <v>-1847.17</v>
      </c>
      <c r="O262" t="s">
        <v>563</v>
      </c>
      <c r="Q262" t="s">
        <v>472</v>
      </c>
      <c r="R262">
        <v>0</v>
      </c>
    </row>
    <row r="263" spans="1:18" x14ac:dyDescent="0.3">
      <c r="A263">
        <v>198516</v>
      </c>
      <c r="B263" t="s">
        <v>552</v>
      </c>
      <c r="C263" t="s">
        <v>871</v>
      </c>
      <c r="D263" t="s">
        <v>872</v>
      </c>
      <c r="E263" s="440">
        <v>46357</v>
      </c>
      <c r="F263" s="440">
        <v>46397</v>
      </c>
      <c r="G263" t="s">
        <v>257</v>
      </c>
      <c r="H263" t="s">
        <v>258</v>
      </c>
      <c r="I263" t="s">
        <v>873</v>
      </c>
      <c r="J263">
        <v>-14000</v>
      </c>
      <c r="K263">
        <v>-14000</v>
      </c>
      <c r="O263" t="s">
        <v>556</v>
      </c>
      <c r="Q263" t="s">
        <v>472</v>
      </c>
      <c r="R263">
        <v>0</v>
      </c>
    </row>
    <row r="264" spans="1:18" x14ac:dyDescent="0.3">
      <c r="A264">
        <v>193120</v>
      </c>
      <c r="B264" t="s">
        <v>552</v>
      </c>
      <c r="C264" t="s">
        <v>874</v>
      </c>
      <c r="D264" t="s">
        <v>746</v>
      </c>
      <c r="E264" s="440">
        <v>46357</v>
      </c>
      <c r="F264" s="440">
        <v>46405</v>
      </c>
      <c r="G264" t="s">
        <v>309</v>
      </c>
      <c r="H264" t="s">
        <v>315</v>
      </c>
      <c r="I264" t="s">
        <v>875</v>
      </c>
      <c r="J264">
        <v>-2490.94</v>
      </c>
      <c r="K264">
        <v>-2490.94</v>
      </c>
      <c r="O264" t="s">
        <v>563</v>
      </c>
      <c r="Q264" t="s">
        <v>472</v>
      </c>
      <c r="R264">
        <v>0</v>
      </c>
    </row>
    <row r="265" spans="1:18" x14ac:dyDescent="0.3">
      <c r="A265">
        <v>192751</v>
      </c>
      <c r="B265" t="s">
        <v>552</v>
      </c>
      <c r="C265" t="s">
        <v>876</v>
      </c>
      <c r="D265" t="s">
        <v>746</v>
      </c>
      <c r="E265" s="440">
        <v>46357</v>
      </c>
      <c r="F265" s="440">
        <v>46376</v>
      </c>
      <c r="G265" t="s">
        <v>297</v>
      </c>
      <c r="H265" t="s">
        <v>302</v>
      </c>
      <c r="I265" t="s">
        <v>877</v>
      </c>
      <c r="J265">
        <v>-5000</v>
      </c>
      <c r="K265">
        <v>-5000</v>
      </c>
      <c r="O265" t="s">
        <v>563</v>
      </c>
      <c r="Q265" t="s">
        <v>472</v>
      </c>
      <c r="R265">
        <v>0</v>
      </c>
    </row>
    <row r="266" spans="1:18" x14ac:dyDescent="0.3">
      <c r="A266">
        <v>193108</v>
      </c>
      <c r="B266" t="s">
        <v>552</v>
      </c>
      <c r="C266" t="s">
        <v>878</v>
      </c>
      <c r="D266" t="s">
        <v>746</v>
      </c>
      <c r="E266" s="440">
        <v>46357</v>
      </c>
      <c r="F266" s="440">
        <v>46376</v>
      </c>
      <c r="G266" t="s">
        <v>297</v>
      </c>
      <c r="H266" t="s">
        <v>302</v>
      </c>
      <c r="I266" t="s">
        <v>879</v>
      </c>
      <c r="J266">
        <v>-1000</v>
      </c>
      <c r="K266">
        <v>-1000</v>
      </c>
      <c r="O266" t="s">
        <v>563</v>
      </c>
      <c r="Q266" t="s">
        <v>472</v>
      </c>
      <c r="R266">
        <v>0</v>
      </c>
    </row>
    <row r="267" spans="1:18" x14ac:dyDescent="0.3">
      <c r="A267">
        <v>198557</v>
      </c>
      <c r="B267" t="s">
        <v>552</v>
      </c>
      <c r="C267" t="s">
        <v>871</v>
      </c>
      <c r="D267" t="s">
        <v>880</v>
      </c>
      <c r="E267" s="440">
        <v>46357</v>
      </c>
      <c r="F267" s="440">
        <v>46397</v>
      </c>
      <c r="G267" t="s">
        <v>265</v>
      </c>
      <c r="H267" t="s">
        <v>267</v>
      </c>
      <c r="I267" t="s">
        <v>881</v>
      </c>
      <c r="J267">
        <v>-2100</v>
      </c>
      <c r="K267">
        <v>-2100</v>
      </c>
      <c r="O267" t="s">
        <v>556</v>
      </c>
      <c r="Q267" t="s">
        <v>472</v>
      </c>
      <c r="R267">
        <v>0</v>
      </c>
    </row>
    <row r="268" spans="1:18" x14ac:dyDescent="0.3">
      <c r="A268">
        <v>193159</v>
      </c>
      <c r="B268" t="s">
        <v>552</v>
      </c>
      <c r="C268" t="s">
        <v>882</v>
      </c>
      <c r="D268" t="s">
        <v>746</v>
      </c>
      <c r="E268" s="440">
        <v>46357</v>
      </c>
      <c r="F268" s="440">
        <v>46391</v>
      </c>
      <c r="G268" t="s">
        <v>297</v>
      </c>
      <c r="H268" t="s">
        <v>305</v>
      </c>
      <c r="I268" t="s">
        <v>883</v>
      </c>
      <c r="J268">
        <v>-2200</v>
      </c>
      <c r="K268">
        <v>-2200</v>
      </c>
      <c r="O268" t="s">
        <v>563</v>
      </c>
      <c r="Q268" t="s">
        <v>472</v>
      </c>
      <c r="R268">
        <v>0</v>
      </c>
    </row>
    <row r="269" spans="1:18" x14ac:dyDescent="0.3">
      <c r="A269">
        <v>192710</v>
      </c>
      <c r="B269" t="s">
        <v>552</v>
      </c>
      <c r="C269" t="s">
        <v>884</v>
      </c>
      <c r="D269" t="s">
        <v>746</v>
      </c>
      <c r="E269" s="440">
        <v>46357</v>
      </c>
      <c r="F269" s="440">
        <v>46379</v>
      </c>
      <c r="G269" t="s">
        <v>265</v>
      </c>
      <c r="H269" t="s">
        <v>268</v>
      </c>
      <c r="I269" t="s">
        <v>885</v>
      </c>
      <c r="J269">
        <v>-8000</v>
      </c>
      <c r="K269">
        <v>-8000</v>
      </c>
      <c r="O269" t="s">
        <v>563</v>
      </c>
      <c r="Q269" t="s">
        <v>472</v>
      </c>
      <c r="R269">
        <v>0</v>
      </c>
    </row>
    <row r="270" spans="1:18" x14ac:dyDescent="0.3">
      <c r="A270">
        <v>198529</v>
      </c>
      <c r="B270" t="s">
        <v>552</v>
      </c>
      <c r="C270" t="s">
        <v>871</v>
      </c>
      <c r="D270" t="s">
        <v>886</v>
      </c>
      <c r="E270" s="440">
        <v>46357</v>
      </c>
      <c r="F270" s="440">
        <v>46397</v>
      </c>
      <c r="G270" t="s">
        <v>257</v>
      </c>
      <c r="H270" t="s">
        <v>258</v>
      </c>
      <c r="I270" t="s">
        <v>887</v>
      </c>
      <c r="J270">
        <v>-16000</v>
      </c>
      <c r="K270">
        <v>-16000</v>
      </c>
      <c r="O270" t="s">
        <v>556</v>
      </c>
      <c r="Q270" t="s">
        <v>472</v>
      </c>
      <c r="R270">
        <v>0</v>
      </c>
    </row>
    <row r="271" spans="1:18" x14ac:dyDescent="0.3">
      <c r="A271">
        <v>193059</v>
      </c>
      <c r="B271" t="s">
        <v>552</v>
      </c>
      <c r="C271" t="s">
        <v>888</v>
      </c>
      <c r="D271" t="s">
        <v>746</v>
      </c>
      <c r="E271" s="440">
        <v>46357</v>
      </c>
      <c r="F271" s="440">
        <v>46402</v>
      </c>
      <c r="G271" t="s">
        <v>280</v>
      </c>
      <c r="H271" t="s">
        <v>286</v>
      </c>
      <c r="I271" t="s">
        <v>889</v>
      </c>
      <c r="J271">
        <v>-459</v>
      </c>
      <c r="K271">
        <v>-459</v>
      </c>
      <c r="O271" t="s">
        <v>563</v>
      </c>
      <c r="Q271" t="s">
        <v>472</v>
      </c>
      <c r="R271">
        <v>0</v>
      </c>
    </row>
    <row r="272" spans="1:18" x14ac:dyDescent="0.3">
      <c r="A272">
        <v>192652</v>
      </c>
      <c r="B272" t="s">
        <v>552</v>
      </c>
      <c r="C272" t="s">
        <v>890</v>
      </c>
      <c r="D272" t="s">
        <v>746</v>
      </c>
      <c r="E272" s="440">
        <v>46357</v>
      </c>
      <c r="F272" s="440">
        <v>46376</v>
      </c>
      <c r="G272" t="s">
        <v>309</v>
      </c>
      <c r="H272" t="s">
        <v>313</v>
      </c>
      <c r="I272" t="s">
        <v>891</v>
      </c>
      <c r="J272">
        <v>-185</v>
      </c>
      <c r="K272">
        <v>-185</v>
      </c>
      <c r="O272" t="s">
        <v>563</v>
      </c>
      <c r="Q272" t="s">
        <v>472</v>
      </c>
      <c r="R272">
        <v>0</v>
      </c>
    </row>
    <row r="273" spans="1:18" x14ac:dyDescent="0.3">
      <c r="A273">
        <v>193047</v>
      </c>
      <c r="B273" t="s">
        <v>552</v>
      </c>
      <c r="C273" t="s">
        <v>892</v>
      </c>
      <c r="D273" t="s">
        <v>746</v>
      </c>
      <c r="E273" s="440">
        <v>46357</v>
      </c>
      <c r="F273" s="440">
        <v>46376</v>
      </c>
      <c r="G273" t="s">
        <v>265</v>
      </c>
      <c r="H273" t="s">
        <v>271</v>
      </c>
      <c r="I273" t="s">
        <v>893</v>
      </c>
      <c r="J273">
        <v>-472</v>
      </c>
      <c r="K273">
        <v>-472</v>
      </c>
      <c r="O273" t="s">
        <v>563</v>
      </c>
      <c r="Q273" t="s">
        <v>472</v>
      </c>
      <c r="R273">
        <v>0</v>
      </c>
    </row>
    <row r="274" spans="1:18" x14ac:dyDescent="0.3">
      <c r="A274">
        <v>193035</v>
      </c>
      <c r="B274" t="s">
        <v>552</v>
      </c>
      <c r="C274" t="s">
        <v>892</v>
      </c>
      <c r="D274" t="s">
        <v>746</v>
      </c>
      <c r="E274" s="440">
        <v>46357</v>
      </c>
      <c r="F274" s="440">
        <v>46376</v>
      </c>
      <c r="G274" t="s">
        <v>265</v>
      </c>
      <c r="H274" t="s">
        <v>271</v>
      </c>
      <c r="I274" t="s">
        <v>894</v>
      </c>
      <c r="J274">
        <v>-262</v>
      </c>
      <c r="K274">
        <v>-262</v>
      </c>
      <c r="O274" t="s">
        <v>563</v>
      </c>
      <c r="Q274" t="s">
        <v>472</v>
      </c>
      <c r="R274">
        <v>0</v>
      </c>
    </row>
    <row r="275" spans="1:18" x14ac:dyDescent="0.3">
      <c r="A275">
        <v>192781</v>
      </c>
      <c r="B275" t="s">
        <v>552</v>
      </c>
      <c r="C275" t="s">
        <v>895</v>
      </c>
      <c r="D275" t="s">
        <v>746</v>
      </c>
      <c r="E275" s="440">
        <v>46357</v>
      </c>
      <c r="F275" s="440">
        <v>46402</v>
      </c>
      <c r="G275" t="s">
        <v>319</v>
      </c>
      <c r="H275" t="s">
        <v>320</v>
      </c>
      <c r="I275" t="s">
        <v>896</v>
      </c>
      <c r="J275">
        <v>-4380</v>
      </c>
      <c r="K275">
        <v>-4380</v>
      </c>
      <c r="O275" t="s">
        <v>563</v>
      </c>
      <c r="Q275" t="s">
        <v>472</v>
      </c>
      <c r="R275">
        <v>0</v>
      </c>
    </row>
    <row r="276" spans="1:18" x14ac:dyDescent="0.3">
      <c r="A276">
        <v>192793</v>
      </c>
      <c r="B276" t="s">
        <v>552</v>
      </c>
      <c r="C276" t="s">
        <v>897</v>
      </c>
      <c r="D276" t="s">
        <v>746</v>
      </c>
      <c r="E276" s="440">
        <v>46357</v>
      </c>
      <c r="F276" s="440">
        <v>46381</v>
      </c>
      <c r="G276" t="s">
        <v>898</v>
      </c>
      <c r="H276" t="s">
        <v>64</v>
      </c>
      <c r="I276" t="s">
        <v>899</v>
      </c>
      <c r="J276">
        <v>-861.08</v>
      </c>
      <c r="K276">
        <v>-861.08</v>
      </c>
      <c r="O276" t="s">
        <v>563</v>
      </c>
      <c r="Q276" t="s">
        <v>472</v>
      </c>
      <c r="R276">
        <v>0</v>
      </c>
    </row>
    <row r="277" spans="1:18" x14ac:dyDescent="0.3">
      <c r="A277">
        <v>193604</v>
      </c>
      <c r="B277" t="s">
        <v>552</v>
      </c>
      <c r="C277" t="s">
        <v>900</v>
      </c>
      <c r="D277" t="s">
        <v>746</v>
      </c>
      <c r="E277" s="440">
        <v>46357</v>
      </c>
      <c r="F277" s="440">
        <v>46392</v>
      </c>
      <c r="G277" t="s">
        <v>309</v>
      </c>
      <c r="H277" t="s">
        <v>317</v>
      </c>
      <c r="I277" t="s">
        <v>901</v>
      </c>
      <c r="J277">
        <v>-10000</v>
      </c>
      <c r="K277">
        <v>-10000</v>
      </c>
      <c r="O277" t="s">
        <v>563</v>
      </c>
      <c r="Q277" t="s">
        <v>472</v>
      </c>
      <c r="R277">
        <v>0</v>
      </c>
    </row>
    <row r="278" spans="1:18" x14ac:dyDescent="0.3">
      <c r="A278">
        <v>195112</v>
      </c>
      <c r="B278" t="s">
        <v>552</v>
      </c>
      <c r="C278" t="s">
        <v>900</v>
      </c>
      <c r="D278" t="s">
        <v>746</v>
      </c>
      <c r="E278" s="440">
        <v>46357</v>
      </c>
      <c r="F278" s="440">
        <v>46376</v>
      </c>
      <c r="G278" t="s">
        <v>309</v>
      </c>
      <c r="H278" t="s">
        <v>317</v>
      </c>
      <c r="I278" t="s">
        <v>902</v>
      </c>
      <c r="J278">
        <v>-10000</v>
      </c>
      <c r="K278">
        <v>-10000</v>
      </c>
      <c r="O278" t="s">
        <v>563</v>
      </c>
      <c r="Q278" t="s">
        <v>472</v>
      </c>
      <c r="R278">
        <v>0</v>
      </c>
    </row>
    <row r="279" spans="1:18" x14ac:dyDescent="0.3">
      <c r="A279">
        <v>192734</v>
      </c>
      <c r="B279" t="s">
        <v>552</v>
      </c>
      <c r="C279" t="s">
        <v>869</v>
      </c>
      <c r="D279" t="s">
        <v>746</v>
      </c>
      <c r="E279" s="440">
        <v>46357</v>
      </c>
      <c r="F279" s="440">
        <v>46412</v>
      </c>
      <c r="G279" t="s">
        <v>319</v>
      </c>
      <c r="H279" t="s">
        <v>320</v>
      </c>
      <c r="I279" t="s">
        <v>903</v>
      </c>
      <c r="J279">
        <v>-1749.17</v>
      </c>
      <c r="K279">
        <v>-1749.17</v>
      </c>
      <c r="O279" t="s">
        <v>563</v>
      </c>
      <c r="Q279" t="s">
        <v>472</v>
      </c>
      <c r="R279">
        <v>0</v>
      </c>
    </row>
    <row r="280" spans="1:18" x14ac:dyDescent="0.3">
      <c r="A280">
        <v>195101</v>
      </c>
      <c r="B280" t="s">
        <v>552</v>
      </c>
      <c r="C280" t="s">
        <v>904</v>
      </c>
      <c r="D280" t="s">
        <v>905</v>
      </c>
      <c r="E280" s="440">
        <v>46357</v>
      </c>
      <c r="F280" s="440">
        <v>46371</v>
      </c>
      <c r="G280" t="s">
        <v>319</v>
      </c>
      <c r="H280" t="s">
        <v>320</v>
      </c>
      <c r="I280" t="s">
        <v>906</v>
      </c>
      <c r="J280">
        <v>-1691</v>
      </c>
      <c r="K280">
        <v>-1691</v>
      </c>
      <c r="O280" t="s">
        <v>556</v>
      </c>
      <c r="Q280" t="s">
        <v>472</v>
      </c>
      <c r="R280">
        <v>0</v>
      </c>
    </row>
    <row r="281" spans="1:18" x14ac:dyDescent="0.3">
      <c r="A281">
        <v>192676</v>
      </c>
      <c r="B281" t="s">
        <v>552</v>
      </c>
      <c r="C281" t="s">
        <v>907</v>
      </c>
      <c r="D281" t="s">
        <v>746</v>
      </c>
      <c r="E281" s="440">
        <v>46357</v>
      </c>
      <c r="F281" s="440">
        <v>46392</v>
      </c>
      <c r="G281" t="s">
        <v>280</v>
      </c>
      <c r="H281" t="s">
        <v>285</v>
      </c>
      <c r="I281" t="s">
        <v>908</v>
      </c>
      <c r="J281">
        <v>-380</v>
      </c>
      <c r="K281">
        <v>-380</v>
      </c>
      <c r="O281" t="s">
        <v>563</v>
      </c>
      <c r="Q281" t="s">
        <v>472</v>
      </c>
      <c r="R281">
        <v>0</v>
      </c>
    </row>
    <row r="282" spans="1:18" x14ac:dyDescent="0.3">
      <c r="A282">
        <v>195089</v>
      </c>
      <c r="B282" t="s">
        <v>552</v>
      </c>
      <c r="C282" t="s">
        <v>909</v>
      </c>
      <c r="D282" t="s">
        <v>746</v>
      </c>
      <c r="E282" s="440">
        <v>46357</v>
      </c>
      <c r="F282" s="440">
        <v>46416</v>
      </c>
      <c r="G282" t="s">
        <v>297</v>
      </c>
      <c r="H282" t="s">
        <v>308</v>
      </c>
      <c r="I282" t="s">
        <v>910</v>
      </c>
      <c r="J282">
        <v>-741.99</v>
      </c>
      <c r="K282">
        <v>-741.99</v>
      </c>
      <c r="O282" t="s">
        <v>563</v>
      </c>
      <c r="Q282" t="s">
        <v>472</v>
      </c>
      <c r="R282">
        <v>0</v>
      </c>
    </row>
    <row r="283" spans="1:18" x14ac:dyDescent="0.3">
      <c r="A283">
        <v>190181</v>
      </c>
      <c r="B283" t="s">
        <v>552</v>
      </c>
      <c r="C283" t="s">
        <v>911</v>
      </c>
      <c r="D283" t="s">
        <v>746</v>
      </c>
      <c r="E283" s="440">
        <v>46357</v>
      </c>
      <c r="F283" s="440">
        <v>46374</v>
      </c>
      <c r="G283" t="s">
        <v>912</v>
      </c>
      <c r="H283" t="s">
        <v>913</v>
      </c>
      <c r="I283" t="s">
        <v>914</v>
      </c>
      <c r="J283">
        <v>-700</v>
      </c>
      <c r="K283">
        <v>-700</v>
      </c>
      <c r="O283" t="s">
        <v>563</v>
      </c>
      <c r="Q283" t="s">
        <v>472</v>
      </c>
      <c r="R283">
        <v>0</v>
      </c>
    </row>
    <row r="284" spans="1:18" x14ac:dyDescent="0.3">
      <c r="A284">
        <v>192687</v>
      </c>
      <c r="B284" t="s">
        <v>552</v>
      </c>
      <c r="C284" t="s">
        <v>915</v>
      </c>
      <c r="D284" t="s">
        <v>746</v>
      </c>
      <c r="E284" s="440">
        <v>46357</v>
      </c>
      <c r="F284" s="440">
        <v>46391</v>
      </c>
      <c r="G284" t="s">
        <v>280</v>
      </c>
      <c r="H284" t="s">
        <v>287</v>
      </c>
      <c r="I284" t="s">
        <v>916</v>
      </c>
      <c r="J284">
        <v>-150</v>
      </c>
      <c r="K284">
        <v>-150</v>
      </c>
      <c r="O284" t="s">
        <v>563</v>
      </c>
      <c r="Q284" t="s">
        <v>472</v>
      </c>
      <c r="R284">
        <v>0</v>
      </c>
    </row>
    <row r="285" spans="1:18" x14ac:dyDescent="0.3">
      <c r="A285">
        <v>195124</v>
      </c>
      <c r="B285" t="s">
        <v>552</v>
      </c>
      <c r="C285" t="s">
        <v>917</v>
      </c>
      <c r="D285" t="s">
        <v>746</v>
      </c>
      <c r="E285" s="440">
        <v>46357</v>
      </c>
      <c r="F285" s="440">
        <v>46371</v>
      </c>
      <c r="G285" t="s">
        <v>309</v>
      </c>
      <c r="H285" t="s">
        <v>310</v>
      </c>
      <c r="I285" t="s">
        <v>918</v>
      </c>
      <c r="J285">
        <v>-3345.01</v>
      </c>
      <c r="K285">
        <v>-3345.01</v>
      </c>
      <c r="O285" t="s">
        <v>563</v>
      </c>
      <c r="Q285" t="s">
        <v>472</v>
      </c>
      <c r="R285">
        <v>0</v>
      </c>
    </row>
    <row r="286" spans="1:18" x14ac:dyDescent="0.3">
      <c r="A286">
        <v>193587</v>
      </c>
      <c r="B286" t="s">
        <v>552</v>
      </c>
      <c r="C286" t="s">
        <v>919</v>
      </c>
      <c r="D286" t="s">
        <v>746</v>
      </c>
      <c r="E286" s="440">
        <v>46357</v>
      </c>
      <c r="F286" s="440">
        <v>46399</v>
      </c>
      <c r="G286" t="s">
        <v>297</v>
      </c>
      <c r="H286" t="s">
        <v>308</v>
      </c>
      <c r="I286" t="s">
        <v>920</v>
      </c>
      <c r="J286">
        <v>-800.51</v>
      </c>
      <c r="K286">
        <v>-800.51</v>
      </c>
      <c r="O286" t="s">
        <v>563</v>
      </c>
      <c r="Q286" t="s">
        <v>472</v>
      </c>
      <c r="R286">
        <v>0</v>
      </c>
    </row>
    <row r="287" spans="1:18" x14ac:dyDescent="0.3">
      <c r="A287">
        <v>192699</v>
      </c>
      <c r="B287" t="s">
        <v>552</v>
      </c>
      <c r="C287" t="s">
        <v>921</v>
      </c>
      <c r="D287" t="s">
        <v>746</v>
      </c>
      <c r="E287" s="440">
        <v>46357</v>
      </c>
      <c r="F287" s="440">
        <v>46383</v>
      </c>
      <c r="G287" t="s">
        <v>814</v>
      </c>
      <c r="H287" t="s">
        <v>289</v>
      </c>
      <c r="I287" t="s">
        <v>922</v>
      </c>
      <c r="J287">
        <v>-6897.4</v>
      </c>
      <c r="K287">
        <v>-6897.4</v>
      </c>
      <c r="O287" t="s">
        <v>563</v>
      </c>
      <c r="Q287" t="s">
        <v>472</v>
      </c>
      <c r="R287">
        <v>0</v>
      </c>
    </row>
    <row r="288" spans="1:18" x14ac:dyDescent="0.3">
      <c r="A288">
        <v>193215</v>
      </c>
      <c r="B288" t="s">
        <v>552</v>
      </c>
      <c r="C288" t="s">
        <v>923</v>
      </c>
      <c r="D288" t="s">
        <v>746</v>
      </c>
      <c r="E288" s="440">
        <v>46357</v>
      </c>
      <c r="F288" s="440">
        <v>46376</v>
      </c>
      <c r="G288" t="s">
        <v>319</v>
      </c>
      <c r="H288" t="s">
        <v>320</v>
      </c>
      <c r="I288" t="s">
        <v>924</v>
      </c>
      <c r="J288">
        <v>-660</v>
      </c>
      <c r="K288">
        <v>-660</v>
      </c>
      <c r="O288" t="s">
        <v>563</v>
      </c>
      <c r="Q288" t="s">
        <v>472</v>
      </c>
      <c r="R288">
        <v>0</v>
      </c>
    </row>
    <row r="289" spans="1:18" x14ac:dyDescent="0.3">
      <c r="A289">
        <v>198544</v>
      </c>
      <c r="B289" t="s">
        <v>552</v>
      </c>
      <c r="C289" t="s">
        <v>871</v>
      </c>
      <c r="D289" t="s">
        <v>925</v>
      </c>
      <c r="E289" s="440">
        <v>46357</v>
      </c>
      <c r="F289" s="440">
        <v>46397</v>
      </c>
      <c r="G289" t="s">
        <v>265</v>
      </c>
      <c r="H289" t="s">
        <v>267</v>
      </c>
      <c r="I289" t="s">
        <v>926</v>
      </c>
      <c r="J289">
        <v>-4500</v>
      </c>
      <c r="K289">
        <v>-4500</v>
      </c>
      <c r="O289" t="s">
        <v>556</v>
      </c>
      <c r="Q289" t="s">
        <v>472</v>
      </c>
      <c r="R289">
        <v>0</v>
      </c>
    </row>
    <row r="290" spans="1:18" x14ac:dyDescent="0.3">
      <c r="A290">
        <v>198489</v>
      </c>
      <c r="B290" t="s">
        <v>552</v>
      </c>
      <c r="C290" t="s">
        <v>871</v>
      </c>
      <c r="D290" t="s">
        <v>927</v>
      </c>
      <c r="E290" s="440">
        <v>46357</v>
      </c>
      <c r="F290" s="440">
        <v>46397</v>
      </c>
      <c r="G290" t="s">
        <v>265</v>
      </c>
      <c r="H290" t="s">
        <v>266</v>
      </c>
      <c r="I290" t="s">
        <v>928</v>
      </c>
      <c r="J290">
        <v>-5000</v>
      </c>
      <c r="K290">
        <v>-5000</v>
      </c>
      <c r="O290" t="s">
        <v>556</v>
      </c>
      <c r="Q290" t="s">
        <v>472</v>
      </c>
      <c r="R290">
        <v>0</v>
      </c>
    </row>
    <row r="291" spans="1:18" x14ac:dyDescent="0.3">
      <c r="A291">
        <v>193171</v>
      </c>
      <c r="B291" t="s">
        <v>552</v>
      </c>
      <c r="C291" t="s">
        <v>929</v>
      </c>
      <c r="D291" t="s">
        <v>746</v>
      </c>
      <c r="E291" s="440">
        <v>46357</v>
      </c>
      <c r="F291" s="440">
        <v>46386</v>
      </c>
      <c r="G291" t="s">
        <v>309</v>
      </c>
      <c r="H291" t="s">
        <v>314</v>
      </c>
      <c r="I291" t="s">
        <v>930</v>
      </c>
      <c r="J291">
        <v>-3200</v>
      </c>
      <c r="K291">
        <v>-3200</v>
      </c>
      <c r="O291" t="s">
        <v>563</v>
      </c>
      <c r="Q291" t="s">
        <v>472</v>
      </c>
      <c r="R291">
        <v>0</v>
      </c>
    </row>
    <row r="292" spans="1:18" x14ac:dyDescent="0.3">
      <c r="A292">
        <v>197050</v>
      </c>
      <c r="B292" t="s">
        <v>552</v>
      </c>
      <c r="C292" t="s">
        <v>50</v>
      </c>
      <c r="D292" t="s">
        <v>746</v>
      </c>
      <c r="E292" s="440">
        <v>46356</v>
      </c>
      <c r="F292" s="440">
        <v>46376</v>
      </c>
      <c r="G292" t="s">
        <v>797</v>
      </c>
      <c r="H292" t="s">
        <v>50</v>
      </c>
      <c r="J292">
        <v>-23000</v>
      </c>
      <c r="K292">
        <v>-23000</v>
      </c>
      <c r="O292" t="s">
        <v>563</v>
      </c>
      <c r="Q292" t="s">
        <v>471</v>
      </c>
      <c r="R292">
        <v>0</v>
      </c>
    </row>
    <row r="293" spans="1:18" x14ac:dyDescent="0.3">
      <c r="A293">
        <v>197201</v>
      </c>
      <c r="B293" t="s">
        <v>552</v>
      </c>
      <c r="C293" t="s">
        <v>51</v>
      </c>
      <c r="D293" t="s">
        <v>746</v>
      </c>
      <c r="E293" s="440">
        <v>46356</v>
      </c>
      <c r="F293" s="440">
        <v>46366</v>
      </c>
      <c r="G293" t="s">
        <v>265</v>
      </c>
      <c r="H293" t="s">
        <v>272</v>
      </c>
      <c r="J293">
        <v>-300</v>
      </c>
      <c r="K293">
        <v>-300</v>
      </c>
      <c r="O293" t="s">
        <v>563</v>
      </c>
      <c r="Q293" t="s">
        <v>471</v>
      </c>
      <c r="R293">
        <v>0</v>
      </c>
    </row>
    <row r="294" spans="1:18" x14ac:dyDescent="0.3">
      <c r="A294">
        <v>170544</v>
      </c>
      <c r="B294" t="s">
        <v>552</v>
      </c>
      <c r="C294" t="s">
        <v>619</v>
      </c>
      <c r="D294" t="s">
        <v>931</v>
      </c>
      <c r="E294" s="440">
        <v>46356</v>
      </c>
      <c r="F294" s="440">
        <v>46356</v>
      </c>
      <c r="G294" t="s">
        <v>561</v>
      </c>
      <c r="H294" t="s">
        <v>369</v>
      </c>
      <c r="I294" t="s">
        <v>621</v>
      </c>
      <c r="J294">
        <v>-8615.2099999999991</v>
      </c>
      <c r="K294">
        <v>-8615.2099999999991</v>
      </c>
      <c r="O294" t="s">
        <v>563</v>
      </c>
      <c r="Q294" t="s">
        <v>471</v>
      </c>
      <c r="R294">
        <v>0</v>
      </c>
    </row>
    <row r="295" spans="1:18" x14ac:dyDescent="0.3">
      <c r="A295">
        <v>197315</v>
      </c>
      <c r="B295" t="s">
        <v>552</v>
      </c>
      <c r="C295" t="s">
        <v>800</v>
      </c>
      <c r="D295" t="s">
        <v>746</v>
      </c>
      <c r="E295" s="440">
        <v>46356</v>
      </c>
      <c r="F295" s="440">
        <v>46376</v>
      </c>
      <c r="G295" t="s">
        <v>309</v>
      </c>
      <c r="H295" t="s">
        <v>310</v>
      </c>
      <c r="I295" t="s">
        <v>802</v>
      </c>
      <c r="J295">
        <v>-100</v>
      </c>
      <c r="K295">
        <v>-100</v>
      </c>
      <c r="O295" t="s">
        <v>563</v>
      </c>
      <c r="Q295" t="s">
        <v>471</v>
      </c>
      <c r="R295">
        <v>0</v>
      </c>
    </row>
    <row r="296" spans="1:18" x14ac:dyDescent="0.3">
      <c r="A296">
        <v>197189</v>
      </c>
      <c r="B296" t="s">
        <v>552</v>
      </c>
      <c r="C296" t="s">
        <v>51</v>
      </c>
      <c r="D296" t="s">
        <v>746</v>
      </c>
      <c r="E296" s="440">
        <v>46356</v>
      </c>
      <c r="F296" s="440">
        <v>46366</v>
      </c>
      <c r="G296" t="s">
        <v>265</v>
      </c>
      <c r="H296" t="s">
        <v>272</v>
      </c>
      <c r="J296">
        <v>-500</v>
      </c>
      <c r="K296">
        <v>-500</v>
      </c>
      <c r="O296" t="s">
        <v>563</v>
      </c>
      <c r="Q296" t="s">
        <v>471</v>
      </c>
      <c r="R296">
        <v>0</v>
      </c>
    </row>
    <row r="297" spans="1:18" x14ac:dyDescent="0.3">
      <c r="A297">
        <v>202418</v>
      </c>
      <c r="B297" t="s">
        <v>552</v>
      </c>
      <c r="C297" t="s">
        <v>798</v>
      </c>
      <c r="D297" t="s">
        <v>746</v>
      </c>
      <c r="E297" s="440">
        <v>46356</v>
      </c>
      <c r="F297" s="440">
        <v>46365</v>
      </c>
      <c r="G297" t="s">
        <v>747</v>
      </c>
      <c r="H297" t="s">
        <v>248</v>
      </c>
      <c r="J297">
        <v>-942.46</v>
      </c>
      <c r="K297">
        <v>-942.46</v>
      </c>
      <c r="O297" t="s">
        <v>563</v>
      </c>
      <c r="Q297" t="s">
        <v>471</v>
      </c>
      <c r="R297">
        <v>0</v>
      </c>
    </row>
    <row r="298" spans="1:18" x14ac:dyDescent="0.3">
      <c r="A298">
        <v>208314</v>
      </c>
      <c r="B298" t="s">
        <v>552</v>
      </c>
      <c r="C298" t="s">
        <v>430</v>
      </c>
      <c r="D298" t="s">
        <v>746</v>
      </c>
      <c r="E298" s="440">
        <v>46356</v>
      </c>
      <c r="F298" s="440">
        <v>46376</v>
      </c>
      <c r="G298" t="s">
        <v>785</v>
      </c>
      <c r="H298" t="s">
        <v>207</v>
      </c>
      <c r="J298">
        <v>-10500</v>
      </c>
      <c r="K298">
        <v>-10500</v>
      </c>
      <c r="O298" t="s">
        <v>563</v>
      </c>
      <c r="Q298" t="s">
        <v>471</v>
      </c>
      <c r="R298">
        <v>0</v>
      </c>
    </row>
    <row r="299" spans="1:18" x14ac:dyDescent="0.3">
      <c r="A299">
        <v>206995</v>
      </c>
      <c r="B299" t="s">
        <v>552</v>
      </c>
      <c r="C299" t="s">
        <v>431</v>
      </c>
      <c r="D299" t="s">
        <v>746</v>
      </c>
      <c r="E299" s="440">
        <v>46356</v>
      </c>
      <c r="F299" s="440">
        <v>46376</v>
      </c>
      <c r="G299" t="s">
        <v>785</v>
      </c>
      <c r="H299" t="s">
        <v>212</v>
      </c>
      <c r="I299" t="s">
        <v>799</v>
      </c>
      <c r="J299">
        <v>-10000</v>
      </c>
      <c r="K299">
        <v>-10000</v>
      </c>
      <c r="O299" t="s">
        <v>563</v>
      </c>
      <c r="Q299" t="s">
        <v>471</v>
      </c>
      <c r="R299">
        <v>0</v>
      </c>
    </row>
    <row r="300" spans="1:18" x14ac:dyDescent="0.3">
      <c r="A300">
        <v>208546</v>
      </c>
      <c r="B300" t="s">
        <v>552</v>
      </c>
      <c r="C300" t="s">
        <v>800</v>
      </c>
      <c r="D300" t="s">
        <v>746</v>
      </c>
      <c r="E300" s="440">
        <v>46356</v>
      </c>
      <c r="F300" s="440">
        <v>46376</v>
      </c>
      <c r="G300" t="s">
        <v>785</v>
      </c>
      <c r="H300" t="s">
        <v>801</v>
      </c>
      <c r="J300">
        <v>-3500</v>
      </c>
      <c r="K300">
        <v>-3500</v>
      </c>
      <c r="O300" t="s">
        <v>563</v>
      </c>
      <c r="Q300" t="s">
        <v>471</v>
      </c>
      <c r="R300">
        <v>0</v>
      </c>
    </row>
    <row r="301" spans="1:18" x14ac:dyDescent="0.3">
      <c r="A301">
        <v>210402</v>
      </c>
      <c r="B301" t="s">
        <v>552</v>
      </c>
      <c r="C301" t="s">
        <v>519</v>
      </c>
      <c r="D301" t="s">
        <v>746</v>
      </c>
      <c r="E301" s="440">
        <v>46356</v>
      </c>
      <c r="F301" s="440">
        <v>46381</v>
      </c>
      <c r="G301" t="s">
        <v>797</v>
      </c>
      <c r="H301" t="s">
        <v>48</v>
      </c>
      <c r="J301">
        <v>-6000</v>
      </c>
      <c r="K301">
        <v>-6000</v>
      </c>
      <c r="O301" t="s">
        <v>563</v>
      </c>
      <c r="Q301" t="s">
        <v>471</v>
      </c>
      <c r="R301">
        <v>0</v>
      </c>
    </row>
    <row r="302" spans="1:18" x14ac:dyDescent="0.3">
      <c r="A302">
        <v>206983</v>
      </c>
      <c r="B302" t="s">
        <v>552</v>
      </c>
      <c r="C302" t="s">
        <v>431</v>
      </c>
      <c r="D302" t="s">
        <v>746</v>
      </c>
      <c r="E302" s="440">
        <v>46356</v>
      </c>
      <c r="F302" s="440">
        <v>46376</v>
      </c>
      <c r="G302" t="s">
        <v>785</v>
      </c>
      <c r="H302" t="s">
        <v>210</v>
      </c>
      <c r="I302" t="s">
        <v>794</v>
      </c>
      <c r="J302">
        <v>-33000</v>
      </c>
      <c r="K302">
        <v>-33000</v>
      </c>
      <c r="O302" t="s">
        <v>563</v>
      </c>
      <c r="Q302" t="s">
        <v>471</v>
      </c>
      <c r="R302">
        <v>0</v>
      </c>
    </row>
    <row r="303" spans="1:18" x14ac:dyDescent="0.3">
      <c r="A303">
        <v>210390</v>
      </c>
      <c r="B303" t="s">
        <v>552</v>
      </c>
      <c r="C303" t="s">
        <v>520</v>
      </c>
      <c r="D303" t="s">
        <v>746</v>
      </c>
      <c r="E303" s="440">
        <v>46356</v>
      </c>
      <c r="F303" s="440">
        <v>46381</v>
      </c>
      <c r="G303" t="s">
        <v>797</v>
      </c>
      <c r="H303" t="s">
        <v>48</v>
      </c>
      <c r="J303">
        <v>-25000</v>
      </c>
      <c r="K303">
        <v>-25000</v>
      </c>
      <c r="O303" t="s">
        <v>563</v>
      </c>
      <c r="Q303" t="s">
        <v>471</v>
      </c>
      <c r="R303">
        <v>0</v>
      </c>
    </row>
    <row r="304" spans="1:18" x14ac:dyDescent="0.3">
      <c r="A304">
        <v>215705</v>
      </c>
      <c r="B304" t="s">
        <v>552</v>
      </c>
      <c r="C304" t="s">
        <v>781</v>
      </c>
      <c r="D304" t="s">
        <v>746</v>
      </c>
      <c r="E304" s="440">
        <v>46354</v>
      </c>
      <c r="F304" s="440">
        <v>46376</v>
      </c>
      <c r="G304" t="s">
        <v>309</v>
      </c>
      <c r="H304" t="s">
        <v>310</v>
      </c>
      <c r="J304">
        <v>-250</v>
      </c>
      <c r="K304">
        <v>-250</v>
      </c>
      <c r="O304" t="s">
        <v>563</v>
      </c>
      <c r="Q304" t="s">
        <v>471</v>
      </c>
      <c r="R304">
        <v>0</v>
      </c>
    </row>
    <row r="305" spans="1:18" x14ac:dyDescent="0.3">
      <c r="A305">
        <v>177864</v>
      </c>
      <c r="B305" t="s">
        <v>552</v>
      </c>
      <c r="C305" t="s">
        <v>619</v>
      </c>
      <c r="D305" t="s">
        <v>749</v>
      </c>
      <c r="E305" s="440">
        <v>46354</v>
      </c>
      <c r="F305" s="440">
        <v>46535</v>
      </c>
      <c r="G305" t="s">
        <v>561</v>
      </c>
      <c r="H305" t="s">
        <v>369</v>
      </c>
      <c r="I305" t="s">
        <v>638</v>
      </c>
      <c r="J305">
        <v>-8566.18</v>
      </c>
      <c r="K305">
        <v>-8566.18</v>
      </c>
      <c r="O305" t="s">
        <v>563</v>
      </c>
      <c r="Q305" t="s">
        <v>471</v>
      </c>
      <c r="R305">
        <v>0</v>
      </c>
    </row>
    <row r="306" spans="1:18" x14ac:dyDescent="0.3">
      <c r="A306">
        <v>212185</v>
      </c>
      <c r="B306" t="s">
        <v>552</v>
      </c>
      <c r="C306" t="s">
        <v>559</v>
      </c>
      <c r="D306" t="s">
        <v>932</v>
      </c>
      <c r="E306" s="440">
        <v>46352</v>
      </c>
      <c r="F306" s="440">
        <v>46386</v>
      </c>
      <c r="G306" t="s">
        <v>561</v>
      </c>
      <c r="H306" t="s">
        <v>369</v>
      </c>
      <c r="I306" t="s">
        <v>562</v>
      </c>
      <c r="J306">
        <v>-3381.49</v>
      </c>
      <c r="K306">
        <v>-3381.49</v>
      </c>
      <c r="O306" t="s">
        <v>563</v>
      </c>
      <c r="Q306" t="s">
        <v>471</v>
      </c>
      <c r="R306">
        <v>0</v>
      </c>
    </row>
    <row r="307" spans="1:18" x14ac:dyDescent="0.3">
      <c r="A307">
        <v>199547</v>
      </c>
      <c r="B307" t="s">
        <v>552</v>
      </c>
      <c r="C307" t="s">
        <v>811</v>
      </c>
      <c r="D307" t="s">
        <v>746</v>
      </c>
      <c r="E307" s="440">
        <v>46327</v>
      </c>
      <c r="F307" s="440">
        <v>46366</v>
      </c>
      <c r="G307" t="s">
        <v>755</v>
      </c>
      <c r="H307" t="s">
        <v>756</v>
      </c>
      <c r="I307" t="s">
        <v>806</v>
      </c>
      <c r="J307">
        <v>-4000</v>
      </c>
      <c r="K307">
        <v>-4000</v>
      </c>
      <c r="M307" t="s">
        <v>812</v>
      </c>
      <c r="N307" t="s">
        <v>131</v>
      </c>
      <c r="O307" t="s">
        <v>563</v>
      </c>
      <c r="Q307" t="s">
        <v>471</v>
      </c>
      <c r="R307">
        <v>0</v>
      </c>
    </row>
    <row r="308" spans="1:18" x14ac:dyDescent="0.3">
      <c r="A308">
        <v>230829</v>
      </c>
      <c r="B308" t="s">
        <v>552</v>
      </c>
      <c r="C308" t="s">
        <v>754</v>
      </c>
      <c r="D308" t="s">
        <v>746</v>
      </c>
      <c r="E308" s="440">
        <v>46327</v>
      </c>
      <c r="F308" s="440">
        <v>46366</v>
      </c>
      <c r="G308" t="s">
        <v>755</v>
      </c>
      <c r="H308" t="s">
        <v>756</v>
      </c>
      <c r="I308" t="s">
        <v>757</v>
      </c>
      <c r="J308">
        <v>-5100</v>
      </c>
      <c r="K308">
        <v>-5100</v>
      </c>
      <c r="M308" t="s">
        <v>758</v>
      </c>
      <c r="N308" t="s">
        <v>134</v>
      </c>
      <c r="O308" t="s">
        <v>563</v>
      </c>
      <c r="Q308" t="s">
        <v>471</v>
      </c>
      <c r="R308">
        <v>0</v>
      </c>
    </row>
    <row r="309" spans="1:18" x14ac:dyDescent="0.3">
      <c r="A309">
        <v>230417</v>
      </c>
      <c r="B309" t="s">
        <v>552</v>
      </c>
      <c r="C309" t="s">
        <v>808</v>
      </c>
      <c r="D309" t="s">
        <v>746</v>
      </c>
      <c r="E309" s="440">
        <v>46327</v>
      </c>
      <c r="F309" s="440">
        <v>46361</v>
      </c>
      <c r="G309" t="s">
        <v>297</v>
      </c>
      <c r="H309" t="s">
        <v>308</v>
      </c>
      <c r="I309" t="s">
        <v>809</v>
      </c>
      <c r="J309">
        <v>-409</v>
      </c>
      <c r="K309">
        <v>-409</v>
      </c>
      <c r="O309" t="s">
        <v>563</v>
      </c>
      <c r="Q309" t="s">
        <v>471</v>
      </c>
      <c r="R309">
        <v>0</v>
      </c>
    </row>
    <row r="310" spans="1:18" x14ac:dyDescent="0.3">
      <c r="A310">
        <v>199583</v>
      </c>
      <c r="B310" t="s">
        <v>552</v>
      </c>
      <c r="C310" t="s">
        <v>820</v>
      </c>
      <c r="D310" t="s">
        <v>746</v>
      </c>
      <c r="E310" s="440">
        <v>46327</v>
      </c>
      <c r="F310" s="440">
        <v>46366</v>
      </c>
      <c r="G310" t="s">
        <v>755</v>
      </c>
      <c r="H310" t="s">
        <v>756</v>
      </c>
      <c r="I310" t="s">
        <v>806</v>
      </c>
      <c r="J310">
        <v>-3000</v>
      </c>
      <c r="K310">
        <v>-3000</v>
      </c>
      <c r="M310" t="s">
        <v>821</v>
      </c>
      <c r="N310" t="s">
        <v>131</v>
      </c>
      <c r="O310" t="s">
        <v>563</v>
      </c>
      <c r="Q310" t="s">
        <v>471</v>
      </c>
      <c r="R310">
        <v>0</v>
      </c>
    </row>
    <row r="311" spans="1:18" x14ac:dyDescent="0.3">
      <c r="A311">
        <v>214156</v>
      </c>
      <c r="B311" t="s">
        <v>552</v>
      </c>
      <c r="C311" t="s">
        <v>773</v>
      </c>
      <c r="D311" t="s">
        <v>746</v>
      </c>
      <c r="E311" s="440">
        <v>46327</v>
      </c>
      <c r="F311" s="440">
        <v>46366</v>
      </c>
      <c r="G311" t="s">
        <v>755</v>
      </c>
      <c r="H311" t="s">
        <v>756</v>
      </c>
      <c r="I311" t="s">
        <v>769</v>
      </c>
      <c r="J311">
        <v>-4000</v>
      </c>
      <c r="K311">
        <v>-4000</v>
      </c>
      <c r="M311" t="s">
        <v>774</v>
      </c>
      <c r="N311" t="s">
        <v>138</v>
      </c>
      <c r="O311" t="s">
        <v>563</v>
      </c>
      <c r="Q311" t="s">
        <v>471</v>
      </c>
      <c r="R311">
        <v>0</v>
      </c>
    </row>
    <row r="312" spans="1:18" x14ac:dyDescent="0.3">
      <c r="A312">
        <v>199559</v>
      </c>
      <c r="B312" t="s">
        <v>552</v>
      </c>
      <c r="C312" t="s">
        <v>825</v>
      </c>
      <c r="D312" t="s">
        <v>746</v>
      </c>
      <c r="E312" s="440">
        <v>46327</v>
      </c>
      <c r="F312" s="440">
        <v>46366</v>
      </c>
      <c r="G312" t="s">
        <v>755</v>
      </c>
      <c r="H312" t="s">
        <v>756</v>
      </c>
      <c r="I312" t="s">
        <v>806</v>
      </c>
      <c r="J312">
        <v>-1125</v>
      </c>
      <c r="K312">
        <v>-1125</v>
      </c>
      <c r="M312" t="s">
        <v>826</v>
      </c>
      <c r="N312" t="s">
        <v>131</v>
      </c>
      <c r="O312" t="s">
        <v>563</v>
      </c>
      <c r="Q312" t="s">
        <v>471</v>
      </c>
      <c r="R312">
        <v>0</v>
      </c>
    </row>
    <row r="313" spans="1:18" x14ac:dyDescent="0.3">
      <c r="A313">
        <v>214113</v>
      </c>
      <c r="B313" t="s">
        <v>552</v>
      </c>
      <c r="C313" t="s">
        <v>787</v>
      </c>
      <c r="D313" t="s">
        <v>746</v>
      </c>
      <c r="E313" s="440">
        <v>46327</v>
      </c>
      <c r="F313" s="440">
        <v>46366</v>
      </c>
      <c r="G313" t="s">
        <v>755</v>
      </c>
      <c r="H313" t="s">
        <v>756</v>
      </c>
      <c r="I313" t="s">
        <v>769</v>
      </c>
      <c r="J313">
        <v>-3400</v>
      </c>
      <c r="K313">
        <v>-3400</v>
      </c>
      <c r="M313" t="s">
        <v>788</v>
      </c>
      <c r="N313" t="s">
        <v>136</v>
      </c>
      <c r="O313" t="s">
        <v>563</v>
      </c>
      <c r="Q313" t="s">
        <v>471</v>
      </c>
      <c r="R313">
        <v>0</v>
      </c>
    </row>
    <row r="314" spans="1:18" x14ac:dyDescent="0.3">
      <c r="A314">
        <v>199595</v>
      </c>
      <c r="B314" t="s">
        <v>552</v>
      </c>
      <c r="C314" t="s">
        <v>822</v>
      </c>
      <c r="D314" t="s">
        <v>746</v>
      </c>
      <c r="E314" s="440">
        <v>46327</v>
      </c>
      <c r="F314" s="440">
        <v>46366</v>
      </c>
      <c r="G314" t="s">
        <v>755</v>
      </c>
      <c r="H314" t="s">
        <v>756</v>
      </c>
      <c r="I314" t="s">
        <v>806</v>
      </c>
      <c r="J314">
        <v>-4200</v>
      </c>
      <c r="K314">
        <v>-4200</v>
      </c>
      <c r="M314" t="s">
        <v>758</v>
      </c>
      <c r="N314" t="s">
        <v>134</v>
      </c>
      <c r="O314" t="s">
        <v>563</v>
      </c>
      <c r="Q314" t="s">
        <v>471</v>
      </c>
      <c r="R314">
        <v>0</v>
      </c>
    </row>
    <row r="315" spans="1:18" x14ac:dyDescent="0.3">
      <c r="A315">
        <v>230946</v>
      </c>
      <c r="B315" t="s">
        <v>552</v>
      </c>
      <c r="C315" t="s">
        <v>752</v>
      </c>
      <c r="D315" t="s">
        <v>746</v>
      </c>
      <c r="E315" s="440">
        <v>46327</v>
      </c>
      <c r="F315" s="440">
        <v>46341</v>
      </c>
      <c r="G315" t="s">
        <v>309</v>
      </c>
      <c r="H315" t="s">
        <v>315</v>
      </c>
      <c r="I315" t="s">
        <v>753</v>
      </c>
      <c r="J315">
        <v>-11000</v>
      </c>
      <c r="K315">
        <v>-11000</v>
      </c>
      <c r="O315" t="s">
        <v>563</v>
      </c>
      <c r="Q315" t="s">
        <v>471</v>
      </c>
      <c r="R315">
        <v>0</v>
      </c>
    </row>
    <row r="316" spans="1:18" x14ac:dyDescent="0.3">
      <c r="A316">
        <v>219874</v>
      </c>
      <c r="B316" t="s">
        <v>552</v>
      </c>
      <c r="C316" t="s">
        <v>817</v>
      </c>
      <c r="D316" t="s">
        <v>933</v>
      </c>
      <c r="E316" s="440">
        <v>46327</v>
      </c>
      <c r="F316" s="440">
        <v>46382</v>
      </c>
      <c r="G316" t="s">
        <v>297</v>
      </c>
      <c r="H316" t="s">
        <v>308</v>
      </c>
      <c r="I316" t="s">
        <v>934</v>
      </c>
      <c r="J316">
        <v>-1034.45</v>
      </c>
      <c r="K316">
        <v>-1034.45</v>
      </c>
      <c r="O316" t="s">
        <v>556</v>
      </c>
      <c r="Q316" t="s">
        <v>471</v>
      </c>
      <c r="R316">
        <v>0</v>
      </c>
    </row>
    <row r="317" spans="1:18" x14ac:dyDescent="0.3">
      <c r="A317">
        <v>198591</v>
      </c>
      <c r="B317" t="s">
        <v>552</v>
      </c>
      <c r="C317" t="s">
        <v>813</v>
      </c>
      <c r="D317" t="s">
        <v>746</v>
      </c>
      <c r="E317" s="440">
        <v>46327</v>
      </c>
      <c r="F317" s="440">
        <v>46336</v>
      </c>
      <c r="G317" t="s">
        <v>814</v>
      </c>
      <c r="H317" t="s">
        <v>293</v>
      </c>
      <c r="I317" t="s">
        <v>815</v>
      </c>
      <c r="J317">
        <v>-4000</v>
      </c>
      <c r="K317">
        <v>-4000</v>
      </c>
      <c r="O317" t="s">
        <v>563</v>
      </c>
      <c r="Q317" t="s">
        <v>471</v>
      </c>
      <c r="R317">
        <v>0</v>
      </c>
    </row>
    <row r="318" spans="1:18" x14ac:dyDescent="0.3">
      <c r="A318">
        <v>205054</v>
      </c>
      <c r="B318" t="s">
        <v>552</v>
      </c>
      <c r="C318" t="s">
        <v>816</v>
      </c>
      <c r="D318" t="s">
        <v>746</v>
      </c>
      <c r="E318" s="440">
        <v>46327</v>
      </c>
      <c r="F318" s="440">
        <v>46366</v>
      </c>
      <c r="G318" t="s">
        <v>755</v>
      </c>
      <c r="H318" t="s">
        <v>756</v>
      </c>
      <c r="I318" t="s">
        <v>769</v>
      </c>
      <c r="J318">
        <v>-3100</v>
      </c>
      <c r="K318">
        <v>-3100</v>
      </c>
      <c r="M318" t="s">
        <v>807</v>
      </c>
      <c r="N318" t="s">
        <v>142</v>
      </c>
      <c r="O318" t="s">
        <v>563</v>
      </c>
      <c r="Q318" t="s">
        <v>471</v>
      </c>
      <c r="R318">
        <v>0</v>
      </c>
    </row>
    <row r="319" spans="1:18" x14ac:dyDescent="0.3">
      <c r="A319">
        <v>199373</v>
      </c>
      <c r="B319" t="s">
        <v>552</v>
      </c>
      <c r="C319" t="s">
        <v>810</v>
      </c>
      <c r="D319" t="s">
        <v>746</v>
      </c>
      <c r="E319" s="440">
        <v>46327</v>
      </c>
      <c r="F319" s="440">
        <v>46366</v>
      </c>
      <c r="G319" t="s">
        <v>755</v>
      </c>
      <c r="H319" t="s">
        <v>756</v>
      </c>
      <c r="I319" t="s">
        <v>769</v>
      </c>
      <c r="J319">
        <v>-4200</v>
      </c>
      <c r="K319">
        <v>-4200</v>
      </c>
      <c r="M319" t="s">
        <v>758</v>
      </c>
      <c r="N319" t="s">
        <v>134</v>
      </c>
      <c r="O319" t="s">
        <v>563</v>
      </c>
      <c r="Q319" t="s">
        <v>471</v>
      </c>
      <c r="R319">
        <v>0</v>
      </c>
    </row>
    <row r="320" spans="1:18" x14ac:dyDescent="0.3">
      <c r="A320">
        <v>219588</v>
      </c>
      <c r="B320" t="s">
        <v>552</v>
      </c>
      <c r="C320" t="s">
        <v>768</v>
      </c>
      <c r="D320" t="s">
        <v>746</v>
      </c>
      <c r="E320" s="440">
        <v>46327</v>
      </c>
      <c r="F320" s="440">
        <v>46366</v>
      </c>
      <c r="G320" t="s">
        <v>755</v>
      </c>
      <c r="H320" t="s">
        <v>756</v>
      </c>
      <c r="I320" t="s">
        <v>769</v>
      </c>
      <c r="J320">
        <v>-4200</v>
      </c>
      <c r="K320">
        <v>-4200</v>
      </c>
      <c r="M320" t="s">
        <v>758</v>
      </c>
      <c r="N320" t="s">
        <v>134</v>
      </c>
      <c r="O320" t="s">
        <v>563</v>
      </c>
      <c r="Q320" t="s">
        <v>471</v>
      </c>
      <c r="R320">
        <v>0</v>
      </c>
    </row>
    <row r="321" spans="1:18" x14ac:dyDescent="0.3">
      <c r="A321">
        <v>224860</v>
      </c>
      <c r="B321" t="s">
        <v>552</v>
      </c>
      <c r="C321" t="s">
        <v>765</v>
      </c>
      <c r="D321" t="s">
        <v>746</v>
      </c>
      <c r="E321" s="440">
        <v>46327</v>
      </c>
      <c r="F321" s="440">
        <v>46366</v>
      </c>
      <c r="G321" t="s">
        <v>755</v>
      </c>
      <c r="H321" t="s">
        <v>756</v>
      </c>
      <c r="I321" t="s">
        <v>766</v>
      </c>
      <c r="J321">
        <v>-1500</v>
      </c>
      <c r="K321">
        <v>-1500</v>
      </c>
      <c r="M321" t="s">
        <v>767</v>
      </c>
      <c r="N321" t="s">
        <v>75</v>
      </c>
      <c r="O321" t="s">
        <v>563</v>
      </c>
      <c r="Q321" t="s">
        <v>471</v>
      </c>
      <c r="R321">
        <v>0</v>
      </c>
    </row>
    <row r="322" spans="1:18" x14ac:dyDescent="0.3">
      <c r="A322">
        <v>199385</v>
      </c>
      <c r="B322" t="s">
        <v>552</v>
      </c>
      <c r="C322" t="s">
        <v>838</v>
      </c>
      <c r="D322" t="s">
        <v>746</v>
      </c>
      <c r="E322" s="440">
        <v>46327</v>
      </c>
      <c r="F322" s="440">
        <v>46366</v>
      </c>
      <c r="G322" t="s">
        <v>755</v>
      </c>
      <c r="H322" t="s">
        <v>756</v>
      </c>
      <c r="I322" t="s">
        <v>769</v>
      </c>
      <c r="J322">
        <v>-4000</v>
      </c>
      <c r="K322">
        <v>-4000</v>
      </c>
      <c r="M322" t="s">
        <v>774</v>
      </c>
      <c r="N322" t="s">
        <v>138</v>
      </c>
      <c r="O322" t="s">
        <v>563</v>
      </c>
      <c r="Q322" t="s">
        <v>471</v>
      </c>
      <c r="R322">
        <v>0</v>
      </c>
    </row>
    <row r="323" spans="1:18" x14ac:dyDescent="0.3">
      <c r="A323">
        <v>199397</v>
      </c>
      <c r="B323" t="s">
        <v>552</v>
      </c>
      <c r="C323" t="s">
        <v>837</v>
      </c>
      <c r="D323" t="s">
        <v>746</v>
      </c>
      <c r="E323" s="440">
        <v>46327</v>
      </c>
      <c r="F323" s="440">
        <v>46366</v>
      </c>
      <c r="G323" t="s">
        <v>755</v>
      </c>
      <c r="H323" t="s">
        <v>756</v>
      </c>
      <c r="I323" t="s">
        <v>769</v>
      </c>
      <c r="J323">
        <v>-3100</v>
      </c>
      <c r="K323">
        <v>-3100</v>
      </c>
      <c r="M323" t="s">
        <v>807</v>
      </c>
      <c r="N323" t="s">
        <v>142</v>
      </c>
      <c r="O323" t="s">
        <v>563</v>
      </c>
      <c r="Q323" t="s">
        <v>471</v>
      </c>
      <c r="R323">
        <v>0</v>
      </c>
    </row>
    <row r="324" spans="1:18" x14ac:dyDescent="0.3">
      <c r="A324">
        <v>199410</v>
      </c>
      <c r="B324" t="s">
        <v>552</v>
      </c>
      <c r="C324" t="s">
        <v>835</v>
      </c>
      <c r="D324" t="s">
        <v>746</v>
      </c>
      <c r="E324" s="440">
        <v>46327</v>
      </c>
      <c r="F324" s="440">
        <v>46366</v>
      </c>
      <c r="G324" t="s">
        <v>755</v>
      </c>
      <c r="H324" t="s">
        <v>756</v>
      </c>
      <c r="I324" t="s">
        <v>769</v>
      </c>
      <c r="J324">
        <v>-10000</v>
      </c>
      <c r="K324">
        <v>-10000</v>
      </c>
      <c r="M324" t="s">
        <v>836</v>
      </c>
      <c r="N324" t="s">
        <v>131</v>
      </c>
      <c r="O324" t="s">
        <v>563</v>
      </c>
      <c r="Q324" t="s">
        <v>471</v>
      </c>
      <c r="R324">
        <v>0</v>
      </c>
    </row>
    <row r="325" spans="1:18" x14ac:dyDescent="0.3">
      <c r="A325">
        <v>216080</v>
      </c>
      <c r="B325" t="s">
        <v>552</v>
      </c>
      <c r="C325" t="s">
        <v>553</v>
      </c>
      <c r="D325" t="s">
        <v>746</v>
      </c>
      <c r="E325" s="440">
        <v>46327</v>
      </c>
      <c r="F325" s="440">
        <v>46376</v>
      </c>
      <c r="G325" t="s">
        <v>309</v>
      </c>
      <c r="H325" t="s">
        <v>311</v>
      </c>
      <c r="I325" t="s">
        <v>832</v>
      </c>
      <c r="J325">
        <v>-1100</v>
      </c>
      <c r="K325">
        <v>-1100</v>
      </c>
      <c r="O325" t="s">
        <v>563</v>
      </c>
      <c r="Q325" t="s">
        <v>471</v>
      </c>
      <c r="R325">
        <v>0</v>
      </c>
    </row>
    <row r="326" spans="1:18" x14ac:dyDescent="0.3">
      <c r="A326">
        <v>199435</v>
      </c>
      <c r="B326" t="s">
        <v>552</v>
      </c>
      <c r="C326" t="s">
        <v>831</v>
      </c>
      <c r="D326" t="s">
        <v>746</v>
      </c>
      <c r="E326" s="440">
        <v>46327</v>
      </c>
      <c r="F326" s="440">
        <v>46366</v>
      </c>
      <c r="G326" t="s">
        <v>755</v>
      </c>
      <c r="H326" t="s">
        <v>756</v>
      </c>
      <c r="I326" t="s">
        <v>769</v>
      </c>
      <c r="J326">
        <v>-1800</v>
      </c>
      <c r="K326">
        <v>-1800</v>
      </c>
      <c r="M326" t="s">
        <v>830</v>
      </c>
      <c r="N326" t="s">
        <v>131</v>
      </c>
      <c r="O326" t="s">
        <v>563</v>
      </c>
      <c r="Q326" t="s">
        <v>471</v>
      </c>
      <c r="R326">
        <v>0</v>
      </c>
    </row>
    <row r="327" spans="1:18" x14ac:dyDescent="0.3">
      <c r="A327">
        <v>199447</v>
      </c>
      <c r="B327" t="s">
        <v>552</v>
      </c>
      <c r="C327" t="s">
        <v>829</v>
      </c>
      <c r="D327" t="s">
        <v>746</v>
      </c>
      <c r="E327" s="440">
        <v>46327</v>
      </c>
      <c r="F327" s="440">
        <v>46366</v>
      </c>
      <c r="G327" t="s">
        <v>755</v>
      </c>
      <c r="H327" t="s">
        <v>756</v>
      </c>
      <c r="I327" t="s">
        <v>769</v>
      </c>
      <c r="J327">
        <v>-1500</v>
      </c>
      <c r="K327">
        <v>-1500</v>
      </c>
      <c r="M327" t="s">
        <v>830</v>
      </c>
      <c r="N327" t="s">
        <v>131</v>
      </c>
      <c r="O327" t="s">
        <v>563</v>
      </c>
      <c r="Q327" t="s">
        <v>471</v>
      </c>
      <c r="R327">
        <v>0</v>
      </c>
    </row>
    <row r="328" spans="1:18" x14ac:dyDescent="0.3">
      <c r="A328">
        <v>199533</v>
      </c>
      <c r="B328" t="s">
        <v>552</v>
      </c>
      <c r="C328" t="s">
        <v>805</v>
      </c>
      <c r="D328" t="s">
        <v>746</v>
      </c>
      <c r="E328" s="440">
        <v>46327</v>
      </c>
      <c r="F328" s="440">
        <v>46366</v>
      </c>
      <c r="G328" t="s">
        <v>755</v>
      </c>
      <c r="H328" t="s">
        <v>756</v>
      </c>
      <c r="I328" t="s">
        <v>806</v>
      </c>
      <c r="J328">
        <v>-3100</v>
      </c>
      <c r="K328">
        <v>-3100</v>
      </c>
      <c r="M328" t="s">
        <v>807</v>
      </c>
      <c r="N328" t="s">
        <v>142</v>
      </c>
      <c r="O328" t="s">
        <v>563</v>
      </c>
      <c r="Q328" t="s">
        <v>471</v>
      </c>
      <c r="R328">
        <v>0</v>
      </c>
    </row>
    <row r="329" spans="1:18" x14ac:dyDescent="0.3">
      <c r="A329">
        <v>199460</v>
      </c>
      <c r="B329" t="s">
        <v>552</v>
      </c>
      <c r="C329" t="s">
        <v>823</v>
      </c>
      <c r="D329" t="s">
        <v>746</v>
      </c>
      <c r="E329" s="440">
        <v>46327</v>
      </c>
      <c r="F329" s="440">
        <v>46366</v>
      </c>
      <c r="G329" t="s">
        <v>755</v>
      </c>
      <c r="H329" t="s">
        <v>756</v>
      </c>
      <c r="I329" t="s">
        <v>769</v>
      </c>
      <c r="J329">
        <v>-6000</v>
      </c>
      <c r="K329">
        <v>-6000</v>
      </c>
      <c r="M329" t="s">
        <v>824</v>
      </c>
      <c r="N329" t="s">
        <v>131</v>
      </c>
      <c r="O329" t="s">
        <v>563</v>
      </c>
      <c r="Q329" t="s">
        <v>471</v>
      </c>
      <c r="R329">
        <v>0</v>
      </c>
    </row>
    <row r="330" spans="1:18" x14ac:dyDescent="0.3">
      <c r="A330">
        <v>199473</v>
      </c>
      <c r="B330" t="s">
        <v>552</v>
      </c>
      <c r="C330" t="s">
        <v>827</v>
      </c>
      <c r="D330" t="s">
        <v>746</v>
      </c>
      <c r="E330" s="440">
        <v>46327</v>
      </c>
      <c r="F330" s="440">
        <v>46366</v>
      </c>
      <c r="G330" t="s">
        <v>755</v>
      </c>
      <c r="H330" t="s">
        <v>756</v>
      </c>
      <c r="I330" t="s">
        <v>769</v>
      </c>
      <c r="J330">
        <v>-3200</v>
      </c>
      <c r="K330">
        <v>-3200</v>
      </c>
      <c r="M330" t="s">
        <v>828</v>
      </c>
      <c r="N330" t="s">
        <v>131</v>
      </c>
      <c r="O330" t="s">
        <v>563</v>
      </c>
      <c r="Q330" t="s">
        <v>471</v>
      </c>
      <c r="R330">
        <v>0</v>
      </c>
    </row>
    <row r="331" spans="1:18" x14ac:dyDescent="0.3">
      <c r="A331">
        <v>199509</v>
      </c>
      <c r="B331" t="s">
        <v>552</v>
      </c>
      <c r="C331" t="s">
        <v>819</v>
      </c>
      <c r="D331" t="s">
        <v>746</v>
      </c>
      <c r="E331" s="440">
        <v>46327</v>
      </c>
      <c r="F331" s="440">
        <v>46366</v>
      </c>
      <c r="G331" t="s">
        <v>755</v>
      </c>
      <c r="H331" t="s">
        <v>756</v>
      </c>
      <c r="I331" t="s">
        <v>769</v>
      </c>
      <c r="J331">
        <v>-4000</v>
      </c>
      <c r="K331">
        <v>-4000</v>
      </c>
      <c r="M331" t="s">
        <v>767</v>
      </c>
      <c r="N331" t="s">
        <v>75</v>
      </c>
      <c r="O331" t="s">
        <v>563</v>
      </c>
      <c r="Q331" t="s">
        <v>471</v>
      </c>
      <c r="R331">
        <v>0</v>
      </c>
    </row>
    <row r="332" spans="1:18" x14ac:dyDescent="0.3">
      <c r="A332">
        <v>229781</v>
      </c>
      <c r="B332" t="s">
        <v>552</v>
      </c>
      <c r="C332" t="s">
        <v>745</v>
      </c>
      <c r="D332" t="s">
        <v>746</v>
      </c>
      <c r="E332" s="440">
        <v>46327</v>
      </c>
      <c r="F332" s="440">
        <v>46336</v>
      </c>
      <c r="G332" t="s">
        <v>747</v>
      </c>
      <c r="H332" t="s">
        <v>748</v>
      </c>
      <c r="J332">
        <v>-240</v>
      </c>
      <c r="K332">
        <v>-240</v>
      </c>
      <c r="O332" t="s">
        <v>563</v>
      </c>
      <c r="Q332" t="s">
        <v>471</v>
      </c>
      <c r="R332">
        <v>0</v>
      </c>
    </row>
    <row r="333" spans="1:18" x14ac:dyDescent="0.3">
      <c r="A333">
        <v>199485</v>
      </c>
      <c r="B333" t="s">
        <v>552</v>
      </c>
      <c r="C333" t="s">
        <v>833</v>
      </c>
      <c r="D333" t="s">
        <v>746</v>
      </c>
      <c r="E333" s="440">
        <v>46327</v>
      </c>
      <c r="F333" s="440">
        <v>46366</v>
      </c>
      <c r="G333" t="s">
        <v>755</v>
      </c>
      <c r="H333" t="s">
        <v>756</v>
      </c>
      <c r="I333" t="s">
        <v>769</v>
      </c>
      <c r="J333">
        <v>-3850</v>
      </c>
      <c r="K333">
        <v>-3850</v>
      </c>
      <c r="M333" t="s">
        <v>834</v>
      </c>
      <c r="N333" t="s">
        <v>135</v>
      </c>
      <c r="O333" t="s">
        <v>563</v>
      </c>
      <c r="Q333" t="s">
        <v>471</v>
      </c>
      <c r="R333">
        <v>0</v>
      </c>
    </row>
    <row r="334" spans="1:18" x14ac:dyDescent="0.3">
      <c r="A334">
        <v>195272</v>
      </c>
      <c r="B334" t="s">
        <v>552</v>
      </c>
      <c r="C334" t="s">
        <v>839</v>
      </c>
      <c r="D334" t="s">
        <v>746</v>
      </c>
      <c r="E334" s="440">
        <v>46327</v>
      </c>
      <c r="F334" s="440">
        <v>46359</v>
      </c>
      <c r="G334" t="s">
        <v>280</v>
      </c>
      <c r="H334" t="s">
        <v>282</v>
      </c>
      <c r="I334" t="s">
        <v>840</v>
      </c>
      <c r="J334">
        <v>-200</v>
      </c>
      <c r="K334">
        <v>-200</v>
      </c>
      <c r="O334" t="s">
        <v>563</v>
      </c>
      <c r="Q334" t="s">
        <v>471</v>
      </c>
      <c r="R334">
        <v>0</v>
      </c>
    </row>
    <row r="335" spans="1:18" x14ac:dyDescent="0.3">
      <c r="A335">
        <v>192651</v>
      </c>
      <c r="B335" t="s">
        <v>552</v>
      </c>
      <c r="C335" t="s">
        <v>890</v>
      </c>
      <c r="D335" t="s">
        <v>746</v>
      </c>
      <c r="E335" s="440">
        <v>46327</v>
      </c>
      <c r="F335" s="440">
        <v>46346</v>
      </c>
      <c r="G335" t="s">
        <v>309</v>
      </c>
      <c r="H335" t="s">
        <v>313</v>
      </c>
      <c r="I335" t="s">
        <v>891</v>
      </c>
      <c r="J335">
        <v>-185</v>
      </c>
      <c r="K335">
        <v>-185</v>
      </c>
      <c r="O335" t="s">
        <v>563</v>
      </c>
      <c r="Q335" t="s">
        <v>471</v>
      </c>
      <c r="R335">
        <v>0</v>
      </c>
    </row>
    <row r="336" spans="1:18" x14ac:dyDescent="0.3">
      <c r="A336">
        <v>195284</v>
      </c>
      <c r="B336" t="s">
        <v>552</v>
      </c>
      <c r="C336" t="s">
        <v>839</v>
      </c>
      <c r="D336" t="s">
        <v>746</v>
      </c>
      <c r="E336" s="440">
        <v>46327</v>
      </c>
      <c r="F336" s="440">
        <v>46381</v>
      </c>
      <c r="G336" t="s">
        <v>280</v>
      </c>
      <c r="H336" t="s">
        <v>282</v>
      </c>
      <c r="I336" t="s">
        <v>841</v>
      </c>
      <c r="J336">
        <v>-200</v>
      </c>
      <c r="K336">
        <v>-200</v>
      </c>
      <c r="O336" t="s">
        <v>563</v>
      </c>
      <c r="Q336" t="s">
        <v>471</v>
      </c>
      <c r="R336">
        <v>0</v>
      </c>
    </row>
    <row r="337" spans="1:18" x14ac:dyDescent="0.3">
      <c r="A337">
        <v>192721</v>
      </c>
      <c r="B337" t="s">
        <v>552</v>
      </c>
      <c r="C337" t="s">
        <v>869</v>
      </c>
      <c r="D337" t="s">
        <v>746</v>
      </c>
      <c r="E337" s="440">
        <v>46327</v>
      </c>
      <c r="F337" s="440">
        <v>46381</v>
      </c>
      <c r="G337" t="s">
        <v>319</v>
      </c>
      <c r="H337" t="s">
        <v>320</v>
      </c>
      <c r="I337" t="s">
        <v>870</v>
      </c>
      <c r="J337">
        <v>-1847.17</v>
      </c>
      <c r="K337">
        <v>-1847.17</v>
      </c>
      <c r="O337" t="s">
        <v>563</v>
      </c>
      <c r="Q337" t="s">
        <v>471</v>
      </c>
      <c r="R337">
        <v>0</v>
      </c>
    </row>
    <row r="338" spans="1:18" x14ac:dyDescent="0.3">
      <c r="A338">
        <v>195257</v>
      </c>
      <c r="B338" t="s">
        <v>552</v>
      </c>
      <c r="C338" t="s">
        <v>844</v>
      </c>
      <c r="D338" t="s">
        <v>746</v>
      </c>
      <c r="E338" s="440">
        <v>46327</v>
      </c>
      <c r="F338" s="440">
        <v>46368</v>
      </c>
      <c r="G338" t="s">
        <v>319</v>
      </c>
      <c r="H338" t="s">
        <v>321</v>
      </c>
      <c r="I338" t="s">
        <v>845</v>
      </c>
      <c r="J338">
        <v>-262</v>
      </c>
      <c r="K338">
        <v>-262</v>
      </c>
      <c r="O338" t="s">
        <v>563</v>
      </c>
      <c r="Q338" t="s">
        <v>471</v>
      </c>
      <c r="R338">
        <v>0</v>
      </c>
    </row>
    <row r="339" spans="1:18" x14ac:dyDescent="0.3">
      <c r="A339">
        <v>192709</v>
      </c>
      <c r="B339" t="s">
        <v>552</v>
      </c>
      <c r="C339" t="s">
        <v>884</v>
      </c>
      <c r="D339" t="s">
        <v>746</v>
      </c>
      <c r="E339" s="440">
        <v>46327</v>
      </c>
      <c r="F339" s="440">
        <v>46349</v>
      </c>
      <c r="G339" t="s">
        <v>265</v>
      </c>
      <c r="H339" t="s">
        <v>268</v>
      </c>
      <c r="I339" t="s">
        <v>885</v>
      </c>
      <c r="J339">
        <v>-8000</v>
      </c>
      <c r="K339">
        <v>-8000</v>
      </c>
      <c r="O339" t="s">
        <v>563</v>
      </c>
      <c r="Q339" t="s">
        <v>471</v>
      </c>
      <c r="R339">
        <v>0</v>
      </c>
    </row>
    <row r="340" spans="1:18" x14ac:dyDescent="0.3">
      <c r="A340">
        <v>192663</v>
      </c>
      <c r="B340" t="s">
        <v>552</v>
      </c>
      <c r="C340" t="s">
        <v>864</v>
      </c>
      <c r="D340" t="s">
        <v>746</v>
      </c>
      <c r="E340" s="440">
        <v>46327</v>
      </c>
      <c r="F340" s="440">
        <v>46361</v>
      </c>
      <c r="G340" t="s">
        <v>297</v>
      </c>
      <c r="H340" t="s">
        <v>298</v>
      </c>
      <c r="I340" t="s">
        <v>865</v>
      </c>
      <c r="J340">
        <v>-11000</v>
      </c>
      <c r="K340">
        <v>-11000</v>
      </c>
      <c r="O340" t="s">
        <v>563</v>
      </c>
      <c r="Q340" t="s">
        <v>471</v>
      </c>
      <c r="R340">
        <v>0</v>
      </c>
    </row>
    <row r="341" spans="1:18" x14ac:dyDescent="0.3">
      <c r="A341">
        <v>195963</v>
      </c>
      <c r="B341" t="s">
        <v>552</v>
      </c>
      <c r="C341" t="s">
        <v>789</v>
      </c>
      <c r="D341" t="s">
        <v>746</v>
      </c>
      <c r="E341" s="440">
        <v>46327</v>
      </c>
      <c r="F341" s="440">
        <v>46323</v>
      </c>
      <c r="G341" t="s">
        <v>747</v>
      </c>
      <c r="H341" t="s">
        <v>240</v>
      </c>
      <c r="I341" t="s">
        <v>791</v>
      </c>
      <c r="J341">
        <v>-10000</v>
      </c>
      <c r="K341">
        <v>-10000</v>
      </c>
      <c r="O341" t="s">
        <v>563</v>
      </c>
      <c r="Q341" t="s">
        <v>471</v>
      </c>
      <c r="R341">
        <v>0</v>
      </c>
    </row>
    <row r="342" spans="1:18" x14ac:dyDescent="0.3">
      <c r="A342">
        <v>195975</v>
      </c>
      <c r="B342" t="s">
        <v>552</v>
      </c>
      <c r="C342" t="s">
        <v>789</v>
      </c>
      <c r="D342" t="s">
        <v>746</v>
      </c>
      <c r="E342" s="440">
        <v>46327</v>
      </c>
      <c r="F342" s="440">
        <v>46323</v>
      </c>
      <c r="G342" t="s">
        <v>747</v>
      </c>
      <c r="H342" t="s">
        <v>240</v>
      </c>
      <c r="I342" t="s">
        <v>793</v>
      </c>
      <c r="J342">
        <v>-200</v>
      </c>
      <c r="K342">
        <v>-200</v>
      </c>
      <c r="O342" t="s">
        <v>563</v>
      </c>
      <c r="Q342" t="s">
        <v>471</v>
      </c>
      <c r="R342">
        <v>0</v>
      </c>
    </row>
    <row r="343" spans="1:18" x14ac:dyDescent="0.3">
      <c r="A343">
        <v>192698</v>
      </c>
      <c r="B343" t="s">
        <v>552</v>
      </c>
      <c r="C343" t="s">
        <v>921</v>
      </c>
      <c r="D343" t="s">
        <v>746</v>
      </c>
      <c r="E343" s="440">
        <v>46327</v>
      </c>
      <c r="F343" s="440">
        <v>46353</v>
      </c>
      <c r="G343" t="s">
        <v>814</v>
      </c>
      <c r="H343" t="s">
        <v>289</v>
      </c>
      <c r="I343" t="s">
        <v>922</v>
      </c>
      <c r="J343">
        <v>-6897.4</v>
      </c>
      <c r="K343">
        <v>-6897.4</v>
      </c>
      <c r="O343" t="s">
        <v>563</v>
      </c>
      <c r="Q343" t="s">
        <v>471</v>
      </c>
      <c r="R343">
        <v>0</v>
      </c>
    </row>
    <row r="344" spans="1:18" x14ac:dyDescent="0.3">
      <c r="A344">
        <v>195244</v>
      </c>
      <c r="B344" t="s">
        <v>552</v>
      </c>
      <c r="C344" t="s">
        <v>847</v>
      </c>
      <c r="D344" t="s">
        <v>746</v>
      </c>
      <c r="E344" s="440">
        <v>46327</v>
      </c>
      <c r="F344" s="440">
        <v>46341</v>
      </c>
      <c r="G344" t="s">
        <v>280</v>
      </c>
      <c r="H344" t="s">
        <v>283</v>
      </c>
      <c r="I344" t="s">
        <v>848</v>
      </c>
      <c r="J344">
        <v>-20.45</v>
      </c>
      <c r="K344">
        <v>-20.45</v>
      </c>
      <c r="O344" t="s">
        <v>563</v>
      </c>
      <c r="Q344" t="s">
        <v>471</v>
      </c>
      <c r="R344">
        <v>0</v>
      </c>
    </row>
    <row r="345" spans="1:18" x14ac:dyDescent="0.3">
      <c r="A345">
        <v>192675</v>
      </c>
      <c r="B345" t="s">
        <v>552</v>
      </c>
      <c r="C345" t="s">
        <v>907</v>
      </c>
      <c r="D345" t="s">
        <v>746</v>
      </c>
      <c r="E345" s="440">
        <v>46327</v>
      </c>
      <c r="F345" s="440">
        <v>46361</v>
      </c>
      <c r="G345" t="s">
        <v>280</v>
      </c>
      <c r="H345" t="s">
        <v>285</v>
      </c>
      <c r="I345" t="s">
        <v>908</v>
      </c>
      <c r="J345">
        <v>-380</v>
      </c>
      <c r="K345">
        <v>-380</v>
      </c>
      <c r="O345" t="s">
        <v>563</v>
      </c>
      <c r="Q345" t="s">
        <v>471</v>
      </c>
      <c r="R345">
        <v>0</v>
      </c>
    </row>
    <row r="346" spans="1:18" x14ac:dyDescent="0.3">
      <c r="A346">
        <v>195987</v>
      </c>
      <c r="B346" t="s">
        <v>552</v>
      </c>
      <c r="C346" t="s">
        <v>789</v>
      </c>
      <c r="D346" t="s">
        <v>746</v>
      </c>
      <c r="E346" s="440">
        <v>46327</v>
      </c>
      <c r="F346" s="440">
        <v>46321</v>
      </c>
      <c r="G346" t="s">
        <v>747</v>
      </c>
      <c r="H346" t="s">
        <v>240</v>
      </c>
      <c r="I346" t="s">
        <v>790</v>
      </c>
      <c r="J346">
        <v>-1500</v>
      </c>
      <c r="K346">
        <v>-1500</v>
      </c>
      <c r="O346" t="s">
        <v>563</v>
      </c>
      <c r="Q346" t="s">
        <v>471</v>
      </c>
      <c r="R346">
        <v>0</v>
      </c>
    </row>
    <row r="347" spans="1:18" x14ac:dyDescent="0.3">
      <c r="A347">
        <v>195233</v>
      </c>
      <c r="B347" t="s">
        <v>552</v>
      </c>
      <c r="C347" t="s">
        <v>849</v>
      </c>
      <c r="D347" t="s">
        <v>746</v>
      </c>
      <c r="E347" s="440">
        <v>46327</v>
      </c>
      <c r="F347" s="440">
        <v>46378</v>
      </c>
      <c r="G347" t="s">
        <v>265</v>
      </c>
      <c r="H347" t="s">
        <v>272</v>
      </c>
      <c r="I347" t="s">
        <v>850</v>
      </c>
      <c r="J347">
        <v>-6000</v>
      </c>
      <c r="K347">
        <v>-6000</v>
      </c>
      <c r="O347" t="s">
        <v>563</v>
      </c>
      <c r="Q347" t="s">
        <v>471</v>
      </c>
      <c r="R347">
        <v>0</v>
      </c>
    </row>
    <row r="348" spans="1:18" x14ac:dyDescent="0.3">
      <c r="A348">
        <v>190180</v>
      </c>
      <c r="B348" t="s">
        <v>552</v>
      </c>
      <c r="C348" t="s">
        <v>911</v>
      </c>
      <c r="D348" t="s">
        <v>746</v>
      </c>
      <c r="E348" s="440">
        <v>46327</v>
      </c>
      <c r="F348" s="440">
        <v>46344</v>
      </c>
      <c r="G348" t="s">
        <v>912</v>
      </c>
      <c r="H348" t="s">
        <v>913</v>
      </c>
      <c r="I348" t="s">
        <v>914</v>
      </c>
      <c r="J348">
        <v>-700</v>
      </c>
      <c r="K348">
        <v>-700</v>
      </c>
      <c r="O348" t="s">
        <v>563</v>
      </c>
      <c r="Q348" t="s">
        <v>471</v>
      </c>
      <c r="R348">
        <v>0</v>
      </c>
    </row>
    <row r="349" spans="1:18" x14ac:dyDescent="0.3">
      <c r="A349">
        <v>192686</v>
      </c>
      <c r="B349" t="s">
        <v>552</v>
      </c>
      <c r="C349" t="s">
        <v>915</v>
      </c>
      <c r="D349" t="s">
        <v>746</v>
      </c>
      <c r="E349" s="440">
        <v>46327</v>
      </c>
      <c r="F349" s="440">
        <v>46360</v>
      </c>
      <c r="G349" t="s">
        <v>280</v>
      </c>
      <c r="H349" t="s">
        <v>287</v>
      </c>
      <c r="I349" t="s">
        <v>916</v>
      </c>
      <c r="J349">
        <v>-150</v>
      </c>
      <c r="K349">
        <v>-150</v>
      </c>
      <c r="O349" t="s">
        <v>563</v>
      </c>
      <c r="Q349" t="s">
        <v>471</v>
      </c>
      <c r="R349">
        <v>0</v>
      </c>
    </row>
    <row r="350" spans="1:18" x14ac:dyDescent="0.3">
      <c r="A350">
        <v>193107</v>
      </c>
      <c r="B350" t="s">
        <v>552</v>
      </c>
      <c r="C350" t="s">
        <v>878</v>
      </c>
      <c r="D350" t="s">
        <v>746</v>
      </c>
      <c r="E350" s="440">
        <v>46327</v>
      </c>
      <c r="F350" s="440">
        <v>46346</v>
      </c>
      <c r="G350" t="s">
        <v>297</v>
      </c>
      <c r="H350" t="s">
        <v>302</v>
      </c>
      <c r="I350" t="s">
        <v>879</v>
      </c>
      <c r="J350">
        <v>-1000</v>
      </c>
      <c r="K350">
        <v>-1000</v>
      </c>
      <c r="O350" t="s">
        <v>563</v>
      </c>
      <c r="Q350" t="s">
        <v>471</v>
      </c>
      <c r="R350">
        <v>0</v>
      </c>
    </row>
    <row r="351" spans="1:18" x14ac:dyDescent="0.3">
      <c r="A351">
        <v>195159</v>
      </c>
      <c r="B351" t="s">
        <v>552</v>
      </c>
      <c r="C351" t="s">
        <v>861</v>
      </c>
      <c r="D351" t="s">
        <v>746</v>
      </c>
      <c r="E351" s="440">
        <v>46327</v>
      </c>
      <c r="F351" s="440">
        <v>46371</v>
      </c>
      <c r="G351" t="s">
        <v>319</v>
      </c>
      <c r="H351" t="s">
        <v>321</v>
      </c>
      <c r="I351" t="s">
        <v>862</v>
      </c>
      <c r="J351">
        <v>-200</v>
      </c>
      <c r="K351">
        <v>-200</v>
      </c>
      <c r="O351" t="s">
        <v>563</v>
      </c>
      <c r="Q351" t="s">
        <v>471</v>
      </c>
      <c r="R351">
        <v>0</v>
      </c>
    </row>
    <row r="352" spans="1:18" x14ac:dyDescent="0.3">
      <c r="A352">
        <v>195123</v>
      </c>
      <c r="B352" t="s">
        <v>552</v>
      </c>
      <c r="C352" t="s">
        <v>917</v>
      </c>
      <c r="D352" t="s">
        <v>746</v>
      </c>
      <c r="E352" s="440">
        <v>46327</v>
      </c>
      <c r="F352" s="440">
        <v>46341</v>
      </c>
      <c r="G352" t="s">
        <v>309</v>
      </c>
      <c r="H352" t="s">
        <v>310</v>
      </c>
      <c r="I352" t="s">
        <v>918</v>
      </c>
      <c r="J352">
        <v>-3345.01</v>
      </c>
      <c r="K352">
        <v>-3345.01</v>
      </c>
      <c r="O352" t="s">
        <v>563</v>
      </c>
      <c r="Q352" t="s">
        <v>471</v>
      </c>
      <c r="R352">
        <v>0</v>
      </c>
    </row>
    <row r="353" spans="1:18" x14ac:dyDescent="0.3">
      <c r="A353">
        <v>195111</v>
      </c>
      <c r="B353" t="s">
        <v>552</v>
      </c>
      <c r="C353" t="s">
        <v>900</v>
      </c>
      <c r="D353" t="s">
        <v>746</v>
      </c>
      <c r="E353" s="440">
        <v>46327</v>
      </c>
      <c r="F353" s="440">
        <v>46346</v>
      </c>
      <c r="G353" t="s">
        <v>309</v>
      </c>
      <c r="H353" t="s">
        <v>317</v>
      </c>
      <c r="I353" t="s">
        <v>902</v>
      </c>
      <c r="J353">
        <v>-10000</v>
      </c>
      <c r="K353">
        <v>-10000</v>
      </c>
      <c r="O353" t="s">
        <v>563</v>
      </c>
      <c r="Q353" t="s">
        <v>471</v>
      </c>
      <c r="R353">
        <v>0</v>
      </c>
    </row>
    <row r="354" spans="1:18" x14ac:dyDescent="0.3">
      <c r="A354">
        <v>195100</v>
      </c>
      <c r="B354" t="s">
        <v>552</v>
      </c>
      <c r="C354" t="s">
        <v>904</v>
      </c>
      <c r="D354" t="s">
        <v>905</v>
      </c>
      <c r="E354" s="440">
        <v>46327</v>
      </c>
      <c r="F354" s="440">
        <v>46341</v>
      </c>
      <c r="G354" t="s">
        <v>319</v>
      </c>
      <c r="H354" t="s">
        <v>320</v>
      </c>
      <c r="I354" t="s">
        <v>935</v>
      </c>
      <c r="J354">
        <v>-1691</v>
      </c>
      <c r="K354">
        <v>-1691</v>
      </c>
      <c r="O354" t="s">
        <v>556</v>
      </c>
      <c r="Q354" t="s">
        <v>471</v>
      </c>
      <c r="R354">
        <v>0</v>
      </c>
    </row>
    <row r="355" spans="1:18" x14ac:dyDescent="0.3">
      <c r="A355">
        <v>195088</v>
      </c>
      <c r="B355" t="s">
        <v>552</v>
      </c>
      <c r="C355" t="s">
        <v>909</v>
      </c>
      <c r="D355" t="s">
        <v>933</v>
      </c>
      <c r="E355" s="440">
        <v>46327</v>
      </c>
      <c r="F355" s="440">
        <v>46385</v>
      </c>
      <c r="G355" t="s">
        <v>297</v>
      </c>
      <c r="H355" t="s">
        <v>308</v>
      </c>
      <c r="I355" t="s">
        <v>936</v>
      </c>
      <c r="J355">
        <v>-873.04</v>
      </c>
      <c r="K355">
        <v>-873.04</v>
      </c>
      <c r="O355" t="s">
        <v>556</v>
      </c>
      <c r="Q355" t="s">
        <v>471</v>
      </c>
      <c r="R355">
        <v>0</v>
      </c>
    </row>
    <row r="356" spans="1:18" x14ac:dyDescent="0.3">
      <c r="A356">
        <v>193603</v>
      </c>
      <c r="B356" t="s">
        <v>552</v>
      </c>
      <c r="C356" t="s">
        <v>900</v>
      </c>
      <c r="D356" t="s">
        <v>746</v>
      </c>
      <c r="E356" s="440">
        <v>46327</v>
      </c>
      <c r="F356" s="440">
        <v>46361</v>
      </c>
      <c r="G356" t="s">
        <v>309</v>
      </c>
      <c r="H356" t="s">
        <v>317</v>
      </c>
      <c r="I356" t="s">
        <v>901</v>
      </c>
      <c r="J356">
        <v>-10000</v>
      </c>
      <c r="K356">
        <v>-10000</v>
      </c>
      <c r="O356" t="s">
        <v>563</v>
      </c>
      <c r="Q356" t="s">
        <v>471</v>
      </c>
      <c r="R356">
        <v>0</v>
      </c>
    </row>
    <row r="357" spans="1:18" x14ac:dyDescent="0.3">
      <c r="A357">
        <v>193586</v>
      </c>
      <c r="B357" t="s">
        <v>552</v>
      </c>
      <c r="C357" t="s">
        <v>919</v>
      </c>
      <c r="D357" t="s">
        <v>746</v>
      </c>
      <c r="E357" s="440">
        <v>46327</v>
      </c>
      <c r="F357" s="440">
        <v>46368</v>
      </c>
      <c r="G357" t="s">
        <v>297</v>
      </c>
      <c r="H357" t="s">
        <v>308</v>
      </c>
      <c r="I357" t="s">
        <v>920</v>
      </c>
      <c r="J357">
        <v>-800.51</v>
      </c>
      <c r="K357">
        <v>-800.51</v>
      </c>
      <c r="O357" t="s">
        <v>563</v>
      </c>
      <c r="Q357" t="s">
        <v>471</v>
      </c>
      <c r="R357">
        <v>0</v>
      </c>
    </row>
    <row r="358" spans="1:18" x14ac:dyDescent="0.3">
      <c r="A358">
        <v>193214</v>
      </c>
      <c r="B358" t="s">
        <v>552</v>
      </c>
      <c r="C358" t="s">
        <v>923</v>
      </c>
      <c r="D358" t="s">
        <v>746</v>
      </c>
      <c r="E358" s="440">
        <v>46327</v>
      </c>
      <c r="F358" s="440">
        <v>46346</v>
      </c>
      <c r="G358" t="s">
        <v>319</v>
      </c>
      <c r="H358" t="s">
        <v>320</v>
      </c>
      <c r="I358" t="s">
        <v>924</v>
      </c>
      <c r="J358">
        <v>-660</v>
      </c>
      <c r="K358">
        <v>-660</v>
      </c>
      <c r="O358" t="s">
        <v>563</v>
      </c>
      <c r="Q358" t="s">
        <v>471</v>
      </c>
      <c r="R358">
        <v>0</v>
      </c>
    </row>
    <row r="359" spans="1:18" x14ac:dyDescent="0.3">
      <c r="A359">
        <v>193170</v>
      </c>
      <c r="B359" t="s">
        <v>552</v>
      </c>
      <c r="C359" t="s">
        <v>929</v>
      </c>
      <c r="D359" t="s">
        <v>746</v>
      </c>
      <c r="E359" s="440">
        <v>46327</v>
      </c>
      <c r="F359" s="440">
        <v>46356</v>
      </c>
      <c r="G359" t="s">
        <v>309</v>
      </c>
      <c r="H359" t="s">
        <v>314</v>
      </c>
      <c r="I359" t="s">
        <v>930</v>
      </c>
      <c r="J359">
        <v>-3200</v>
      </c>
      <c r="K359">
        <v>-3200</v>
      </c>
      <c r="O359" t="s">
        <v>563</v>
      </c>
      <c r="Q359" t="s">
        <v>471</v>
      </c>
      <c r="R359">
        <v>0</v>
      </c>
    </row>
    <row r="360" spans="1:18" x14ac:dyDescent="0.3">
      <c r="A360">
        <v>193158</v>
      </c>
      <c r="B360" t="s">
        <v>552</v>
      </c>
      <c r="C360" t="s">
        <v>882</v>
      </c>
      <c r="D360" t="s">
        <v>746</v>
      </c>
      <c r="E360" s="440">
        <v>46327</v>
      </c>
      <c r="F360" s="440">
        <v>46360</v>
      </c>
      <c r="G360" t="s">
        <v>297</v>
      </c>
      <c r="H360" t="s">
        <v>305</v>
      </c>
      <c r="I360" t="s">
        <v>883</v>
      </c>
      <c r="J360">
        <v>-2200</v>
      </c>
      <c r="K360">
        <v>-2200</v>
      </c>
      <c r="O360" t="s">
        <v>563</v>
      </c>
      <c r="Q360" t="s">
        <v>471</v>
      </c>
      <c r="R360">
        <v>0</v>
      </c>
    </row>
    <row r="361" spans="1:18" x14ac:dyDescent="0.3">
      <c r="A361">
        <v>193131</v>
      </c>
      <c r="B361" t="s">
        <v>552</v>
      </c>
      <c r="C361" t="s">
        <v>867</v>
      </c>
      <c r="D361" t="s">
        <v>746</v>
      </c>
      <c r="E361" s="440">
        <v>46327</v>
      </c>
      <c r="F361" s="440">
        <v>46348</v>
      </c>
      <c r="G361" t="s">
        <v>309</v>
      </c>
      <c r="H361" t="s">
        <v>312</v>
      </c>
      <c r="I361" t="s">
        <v>868</v>
      </c>
      <c r="J361">
        <v>-1315</v>
      </c>
      <c r="K361">
        <v>-1315</v>
      </c>
      <c r="O361" t="s">
        <v>563</v>
      </c>
      <c r="Q361" t="s">
        <v>471</v>
      </c>
      <c r="R361">
        <v>0</v>
      </c>
    </row>
    <row r="362" spans="1:18" x14ac:dyDescent="0.3">
      <c r="A362">
        <v>193119</v>
      </c>
      <c r="B362" t="s">
        <v>552</v>
      </c>
      <c r="C362" t="s">
        <v>874</v>
      </c>
      <c r="D362" t="s">
        <v>746</v>
      </c>
      <c r="E362" s="440">
        <v>46327</v>
      </c>
      <c r="F362" s="440">
        <v>46374</v>
      </c>
      <c r="G362" t="s">
        <v>309</v>
      </c>
      <c r="H362" t="s">
        <v>315</v>
      </c>
      <c r="I362" t="s">
        <v>875</v>
      </c>
      <c r="J362">
        <v>-2490.94</v>
      </c>
      <c r="K362">
        <v>-2490.94</v>
      </c>
      <c r="O362" t="s">
        <v>563</v>
      </c>
      <c r="Q362" t="s">
        <v>471</v>
      </c>
      <c r="R362">
        <v>0</v>
      </c>
    </row>
    <row r="363" spans="1:18" x14ac:dyDescent="0.3">
      <c r="A363">
        <v>192733</v>
      </c>
      <c r="B363" t="s">
        <v>552</v>
      </c>
      <c r="C363" t="s">
        <v>869</v>
      </c>
      <c r="D363" t="s">
        <v>746</v>
      </c>
      <c r="E363" s="440">
        <v>46327</v>
      </c>
      <c r="F363" s="440">
        <v>46381</v>
      </c>
      <c r="G363" t="s">
        <v>319</v>
      </c>
      <c r="H363" t="s">
        <v>320</v>
      </c>
      <c r="I363" t="s">
        <v>903</v>
      </c>
      <c r="J363">
        <v>-1749.17</v>
      </c>
      <c r="K363">
        <v>-1749.17</v>
      </c>
      <c r="O363" t="s">
        <v>563</v>
      </c>
      <c r="Q363" t="s">
        <v>471</v>
      </c>
      <c r="R363">
        <v>0</v>
      </c>
    </row>
    <row r="364" spans="1:18" x14ac:dyDescent="0.3">
      <c r="A364">
        <v>193070</v>
      </c>
      <c r="B364" t="s">
        <v>552</v>
      </c>
      <c r="C364" t="s">
        <v>553</v>
      </c>
      <c r="D364" t="s">
        <v>746</v>
      </c>
      <c r="E364" s="440">
        <v>46327</v>
      </c>
      <c r="F364" s="440">
        <v>46376</v>
      </c>
      <c r="G364" t="s">
        <v>747</v>
      </c>
      <c r="H364" t="s">
        <v>253</v>
      </c>
      <c r="I364" t="s">
        <v>863</v>
      </c>
      <c r="J364">
        <v>-9000</v>
      </c>
      <c r="K364">
        <v>-9000</v>
      </c>
      <c r="O364" t="s">
        <v>563</v>
      </c>
      <c r="Q364" t="s">
        <v>471</v>
      </c>
      <c r="R364">
        <v>0</v>
      </c>
    </row>
    <row r="365" spans="1:18" x14ac:dyDescent="0.3">
      <c r="A365">
        <v>193058</v>
      </c>
      <c r="B365" t="s">
        <v>552</v>
      </c>
      <c r="C365" t="s">
        <v>888</v>
      </c>
      <c r="D365" t="s">
        <v>746</v>
      </c>
      <c r="E365" s="440">
        <v>46327</v>
      </c>
      <c r="F365" s="440">
        <v>46371</v>
      </c>
      <c r="G365" t="s">
        <v>280</v>
      </c>
      <c r="H365" t="s">
        <v>286</v>
      </c>
      <c r="I365" t="s">
        <v>889</v>
      </c>
      <c r="J365">
        <v>-459</v>
      </c>
      <c r="K365">
        <v>-459</v>
      </c>
      <c r="O365" t="s">
        <v>563</v>
      </c>
      <c r="Q365" t="s">
        <v>471</v>
      </c>
      <c r="R365">
        <v>0</v>
      </c>
    </row>
    <row r="366" spans="1:18" x14ac:dyDescent="0.3">
      <c r="A366">
        <v>193046</v>
      </c>
      <c r="B366" t="s">
        <v>552</v>
      </c>
      <c r="C366" t="s">
        <v>892</v>
      </c>
      <c r="D366" t="s">
        <v>746</v>
      </c>
      <c r="E366" s="440">
        <v>46327</v>
      </c>
      <c r="F366" s="440">
        <v>46346</v>
      </c>
      <c r="G366" t="s">
        <v>265</v>
      </c>
      <c r="H366" t="s">
        <v>271</v>
      </c>
      <c r="I366" t="s">
        <v>893</v>
      </c>
      <c r="J366">
        <v>-472</v>
      </c>
      <c r="K366">
        <v>-472</v>
      </c>
      <c r="O366" t="s">
        <v>563</v>
      </c>
      <c r="Q366" t="s">
        <v>471</v>
      </c>
      <c r="R366">
        <v>0</v>
      </c>
    </row>
    <row r="367" spans="1:18" x14ac:dyDescent="0.3">
      <c r="A367">
        <v>193034</v>
      </c>
      <c r="B367" t="s">
        <v>552</v>
      </c>
      <c r="C367" t="s">
        <v>892</v>
      </c>
      <c r="D367" t="s">
        <v>746</v>
      </c>
      <c r="E367" s="440">
        <v>46327</v>
      </c>
      <c r="F367" s="440">
        <v>46346</v>
      </c>
      <c r="G367" t="s">
        <v>265</v>
      </c>
      <c r="H367" t="s">
        <v>271</v>
      </c>
      <c r="I367" t="s">
        <v>894</v>
      </c>
      <c r="J367">
        <v>-262</v>
      </c>
      <c r="K367">
        <v>-262</v>
      </c>
      <c r="O367" t="s">
        <v>563</v>
      </c>
      <c r="Q367" t="s">
        <v>471</v>
      </c>
      <c r="R367">
        <v>0</v>
      </c>
    </row>
    <row r="368" spans="1:18" x14ac:dyDescent="0.3">
      <c r="A368">
        <v>192792</v>
      </c>
      <c r="B368" t="s">
        <v>552</v>
      </c>
      <c r="C368" t="s">
        <v>897</v>
      </c>
      <c r="D368" t="s">
        <v>746</v>
      </c>
      <c r="E368" s="440">
        <v>46327</v>
      </c>
      <c r="F368" s="440">
        <v>46351</v>
      </c>
      <c r="G368" t="s">
        <v>898</v>
      </c>
      <c r="H368" t="s">
        <v>64</v>
      </c>
      <c r="I368" t="s">
        <v>899</v>
      </c>
      <c r="J368">
        <v>-861.08</v>
      </c>
      <c r="K368">
        <v>-861.08</v>
      </c>
      <c r="O368" t="s">
        <v>563</v>
      </c>
      <c r="Q368" t="s">
        <v>471</v>
      </c>
      <c r="R368">
        <v>0</v>
      </c>
    </row>
    <row r="369" spans="1:18" x14ac:dyDescent="0.3">
      <c r="A369">
        <v>195171</v>
      </c>
      <c r="B369" t="s">
        <v>552</v>
      </c>
      <c r="C369" t="s">
        <v>859</v>
      </c>
      <c r="D369" t="s">
        <v>746</v>
      </c>
      <c r="E369" s="440">
        <v>46327</v>
      </c>
      <c r="F369" s="440">
        <v>46346</v>
      </c>
      <c r="G369" t="s">
        <v>309</v>
      </c>
      <c r="H369" t="s">
        <v>312</v>
      </c>
      <c r="I369" t="s">
        <v>860</v>
      </c>
      <c r="J369">
        <v>-300</v>
      </c>
      <c r="K369">
        <v>-300</v>
      </c>
      <c r="O369" t="s">
        <v>563</v>
      </c>
      <c r="Q369" t="s">
        <v>471</v>
      </c>
      <c r="R369">
        <v>0</v>
      </c>
    </row>
    <row r="370" spans="1:18" x14ac:dyDescent="0.3">
      <c r="A370">
        <v>192780</v>
      </c>
      <c r="B370" t="s">
        <v>552</v>
      </c>
      <c r="C370" t="s">
        <v>895</v>
      </c>
      <c r="D370" t="s">
        <v>746</v>
      </c>
      <c r="E370" s="440">
        <v>46327</v>
      </c>
      <c r="F370" s="440">
        <v>46371</v>
      </c>
      <c r="G370" t="s">
        <v>319</v>
      </c>
      <c r="H370" t="s">
        <v>320</v>
      </c>
      <c r="I370" t="s">
        <v>896</v>
      </c>
      <c r="J370">
        <v>-4380</v>
      </c>
      <c r="K370">
        <v>-4380</v>
      </c>
      <c r="O370" t="s">
        <v>563</v>
      </c>
      <c r="Q370" t="s">
        <v>471</v>
      </c>
      <c r="R370">
        <v>0</v>
      </c>
    </row>
    <row r="371" spans="1:18" x14ac:dyDescent="0.3">
      <c r="A371">
        <v>195183</v>
      </c>
      <c r="B371" t="s">
        <v>552</v>
      </c>
      <c r="C371" t="s">
        <v>857</v>
      </c>
      <c r="D371" t="s">
        <v>746</v>
      </c>
      <c r="E371" s="440">
        <v>46327</v>
      </c>
      <c r="F371" s="440">
        <v>46378</v>
      </c>
      <c r="G371" t="s">
        <v>747</v>
      </c>
      <c r="H371" t="s">
        <v>243</v>
      </c>
      <c r="I371" t="s">
        <v>858</v>
      </c>
      <c r="J371">
        <v>-400</v>
      </c>
      <c r="K371">
        <v>-400</v>
      </c>
      <c r="O371" t="s">
        <v>563</v>
      </c>
      <c r="Q371" t="s">
        <v>471</v>
      </c>
      <c r="R371">
        <v>0</v>
      </c>
    </row>
    <row r="372" spans="1:18" x14ac:dyDescent="0.3">
      <c r="A372">
        <v>195194</v>
      </c>
      <c r="B372" t="s">
        <v>552</v>
      </c>
      <c r="C372" t="s">
        <v>855</v>
      </c>
      <c r="D372" t="s">
        <v>746</v>
      </c>
      <c r="E372" s="440">
        <v>46327</v>
      </c>
      <c r="F372" s="440">
        <v>46336</v>
      </c>
      <c r="G372" t="s">
        <v>747</v>
      </c>
      <c r="H372" t="s">
        <v>241</v>
      </c>
      <c r="I372" t="s">
        <v>856</v>
      </c>
      <c r="J372">
        <v>-10000</v>
      </c>
      <c r="K372">
        <v>-10000</v>
      </c>
      <c r="O372" t="s">
        <v>563</v>
      </c>
      <c r="Q372" t="s">
        <v>471</v>
      </c>
      <c r="R372">
        <v>0</v>
      </c>
    </row>
    <row r="373" spans="1:18" x14ac:dyDescent="0.3">
      <c r="A373">
        <v>192750</v>
      </c>
      <c r="B373" t="s">
        <v>552</v>
      </c>
      <c r="C373" t="s">
        <v>876</v>
      </c>
      <c r="D373" t="s">
        <v>746</v>
      </c>
      <c r="E373" s="440">
        <v>46327</v>
      </c>
      <c r="F373" s="440">
        <v>46346</v>
      </c>
      <c r="G373" t="s">
        <v>297</v>
      </c>
      <c r="H373" t="s">
        <v>302</v>
      </c>
      <c r="I373" t="s">
        <v>877</v>
      </c>
      <c r="J373">
        <v>-5000</v>
      </c>
      <c r="K373">
        <v>-5000</v>
      </c>
      <c r="O373" t="s">
        <v>563</v>
      </c>
      <c r="Q373" t="s">
        <v>471</v>
      </c>
      <c r="R373">
        <v>0</v>
      </c>
    </row>
    <row r="374" spans="1:18" x14ac:dyDescent="0.3">
      <c r="A374">
        <v>195207</v>
      </c>
      <c r="B374" t="s">
        <v>552</v>
      </c>
      <c r="C374" t="s">
        <v>853</v>
      </c>
      <c r="D374" t="s">
        <v>746</v>
      </c>
      <c r="E374" s="440">
        <v>46327</v>
      </c>
      <c r="F374" s="440">
        <v>46366</v>
      </c>
      <c r="G374" t="s">
        <v>319</v>
      </c>
      <c r="H374" t="s">
        <v>320</v>
      </c>
      <c r="I374" t="s">
        <v>854</v>
      </c>
      <c r="J374">
        <v>-1000</v>
      </c>
      <c r="K374">
        <v>-1000</v>
      </c>
      <c r="O374" t="s">
        <v>563</v>
      </c>
      <c r="Q374" t="s">
        <v>471</v>
      </c>
      <c r="R374">
        <v>0</v>
      </c>
    </row>
    <row r="375" spans="1:18" x14ac:dyDescent="0.3">
      <c r="A375">
        <v>195221</v>
      </c>
      <c r="B375" t="s">
        <v>552</v>
      </c>
      <c r="C375" t="s">
        <v>851</v>
      </c>
      <c r="D375" t="s">
        <v>746</v>
      </c>
      <c r="E375" s="440">
        <v>46327</v>
      </c>
      <c r="F375" s="440">
        <v>46336</v>
      </c>
      <c r="G375" t="s">
        <v>257</v>
      </c>
      <c r="H375" t="s">
        <v>262</v>
      </c>
      <c r="I375" t="s">
        <v>852</v>
      </c>
      <c r="J375">
        <v>-240.17</v>
      </c>
      <c r="K375">
        <v>-240.17</v>
      </c>
      <c r="O375" t="s">
        <v>563</v>
      </c>
      <c r="Q375" t="s">
        <v>471</v>
      </c>
      <c r="R375">
        <v>0</v>
      </c>
    </row>
    <row r="376" spans="1:18" x14ac:dyDescent="0.3">
      <c r="A376">
        <v>198556</v>
      </c>
      <c r="B376" t="s">
        <v>552</v>
      </c>
      <c r="C376" t="s">
        <v>871</v>
      </c>
      <c r="D376" t="s">
        <v>880</v>
      </c>
      <c r="E376" s="440">
        <v>46327</v>
      </c>
      <c r="F376" s="440">
        <v>46366</v>
      </c>
      <c r="G376" t="s">
        <v>265</v>
      </c>
      <c r="H376" t="s">
        <v>267</v>
      </c>
      <c r="I376" t="s">
        <v>937</v>
      </c>
      <c r="J376">
        <v>-2100</v>
      </c>
      <c r="K376">
        <v>-2100</v>
      </c>
      <c r="O376" t="s">
        <v>556</v>
      </c>
      <c r="Q376" t="s">
        <v>471</v>
      </c>
      <c r="R376">
        <v>0</v>
      </c>
    </row>
    <row r="377" spans="1:18" x14ac:dyDescent="0.3">
      <c r="A377">
        <v>198488</v>
      </c>
      <c r="B377" t="s">
        <v>552</v>
      </c>
      <c r="C377" t="s">
        <v>871</v>
      </c>
      <c r="D377" t="s">
        <v>927</v>
      </c>
      <c r="E377" s="440">
        <v>46327</v>
      </c>
      <c r="F377" s="440">
        <v>46366</v>
      </c>
      <c r="G377" t="s">
        <v>265</v>
      </c>
      <c r="H377" t="s">
        <v>266</v>
      </c>
      <c r="I377" t="s">
        <v>938</v>
      </c>
      <c r="J377">
        <v>-5000</v>
      </c>
      <c r="K377">
        <v>-5000</v>
      </c>
      <c r="O377" t="s">
        <v>556</v>
      </c>
      <c r="Q377" t="s">
        <v>471</v>
      </c>
      <c r="R377">
        <v>0</v>
      </c>
    </row>
    <row r="378" spans="1:18" x14ac:dyDescent="0.3">
      <c r="A378">
        <v>196391</v>
      </c>
      <c r="B378" t="s">
        <v>552</v>
      </c>
      <c r="C378" t="s">
        <v>775</v>
      </c>
      <c r="D378" t="s">
        <v>746</v>
      </c>
      <c r="E378" s="440">
        <v>46327</v>
      </c>
      <c r="F378" s="440">
        <v>46362</v>
      </c>
      <c r="G378" t="s">
        <v>776</v>
      </c>
      <c r="H378" t="s">
        <v>777</v>
      </c>
      <c r="I378" t="s">
        <v>778</v>
      </c>
      <c r="J378">
        <v>-90000</v>
      </c>
      <c r="K378">
        <v>-90000</v>
      </c>
      <c r="O378" t="s">
        <v>563</v>
      </c>
      <c r="Q378" t="s">
        <v>471</v>
      </c>
      <c r="R378">
        <v>0</v>
      </c>
    </row>
    <row r="379" spans="1:18" x14ac:dyDescent="0.3">
      <c r="A379">
        <v>198568</v>
      </c>
      <c r="B379" t="s">
        <v>552</v>
      </c>
      <c r="C379" t="s">
        <v>842</v>
      </c>
      <c r="D379" t="s">
        <v>746</v>
      </c>
      <c r="E379" s="440">
        <v>46327</v>
      </c>
      <c r="F379" s="440">
        <v>46366</v>
      </c>
      <c r="G379" t="s">
        <v>265</v>
      </c>
      <c r="H379" t="s">
        <v>266</v>
      </c>
      <c r="I379" t="s">
        <v>866</v>
      </c>
      <c r="J379">
        <v>-15000</v>
      </c>
      <c r="K379">
        <v>-15000</v>
      </c>
      <c r="O379" t="s">
        <v>563</v>
      </c>
      <c r="Q379" t="s">
        <v>471</v>
      </c>
      <c r="R379">
        <v>0</v>
      </c>
    </row>
    <row r="380" spans="1:18" x14ac:dyDescent="0.3">
      <c r="A380">
        <v>196656</v>
      </c>
      <c r="B380" t="s">
        <v>552</v>
      </c>
      <c r="C380" t="s">
        <v>775</v>
      </c>
      <c r="D380" t="s">
        <v>746</v>
      </c>
      <c r="E380" s="440">
        <v>46327</v>
      </c>
      <c r="F380" s="440">
        <v>46346</v>
      </c>
      <c r="G380" t="s">
        <v>776</v>
      </c>
      <c r="H380" t="s">
        <v>777</v>
      </c>
      <c r="I380" t="s">
        <v>846</v>
      </c>
      <c r="J380">
        <v>-20000</v>
      </c>
      <c r="K380">
        <v>-20000</v>
      </c>
      <c r="O380" t="s">
        <v>563</v>
      </c>
      <c r="Q380" t="s">
        <v>471</v>
      </c>
      <c r="R380">
        <v>0</v>
      </c>
    </row>
    <row r="381" spans="1:18" x14ac:dyDescent="0.3">
      <c r="A381">
        <v>198528</v>
      </c>
      <c r="B381" t="s">
        <v>552</v>
      </c>
      <c r="C381" t="s">
        <v>871</v>
      </c>
      <c r="D381" t="s">
        <v>886</v>
      </c>
      <c r="E381" s="440">
        <v>46327</v>
      </c>
      <c r="F381" s="440">
        <v>46366</v>
      </c>
      <c r="G381" t="s">
        <v>257</v>
      </c>
      <c r="H381" t="s">
        <v>258</v>
      </c>
      <c r="I381" t="s">
        <v>939</v>
      </c>
      <c r="J381">
        <v>-16000</v>
      </c>
      <c r="K381">
        <v>-16000</v>
      </c>
      <c r="O381" t="s">
        <v>556</v>
      </c>
      <c r="Q381" t="s">
        <v>471</v>
      </c>
      <c r="R381">
        <v>0</v>
      </c>
    </row>
    <row r="382" spans="1:18" x14ac:dyDescent="0.3">
      <c r="A382">
        <v>198515</v>
      </c>
      <c r="B382" t="s">
        <v>552</v>
      </c>
      <c r="C382" t="s">
        <v>871</v>
      </c>
      <c r="D382" t="s">
        <v>872</v>
      </c>
      <c r="E382" s="440">
        <v>46327</v>
      </c>
      <c r="F382" s="440">
        <v>46366</v>
      </c>
      <c r="G382" t="s">
        <v>257</v>
      </c>
      <c r="H382" t="s">
        <v>258</v>
      </c>
      <c r="I382" t="s">
        <v>940</v>
      </c>
      <c r="J382">
        <v>-14000</v>
      </c>
      <c r="K382">
        <v>-14000</v>
      </c>
      <c r="O382" t="s">
        <v>556</v>
      </c>
      <c r="Q382" t="s">
        <v>471</v>
      </c>
      <c r="R382">
        <v>0</v>
      </c>
    </row>
    <row r="383" spans="1:18" x14ac:dyDescent="0.3">
      <c r="A383">
        <v>198580</v>
      </c>
      <c r="B383" t="s">
        <v>552</v>
      </c>
      <c r="C383" t="s">
        <v>842</v>
      </c>
      <c r="D383" t="s">
        <v>746</v>
      </c>
      <c r="E383" s="440">
        <v>46327</v>
      </c>
      <c r="F383" s="440">
        <v>46366</v>
      </c>
      <c r="G383" t="s">
        <v>257</v>
      </c>
      <c r="H383" t="s">
        <v>258</v>
      </c>
      <c r="I383" t="s">
        <v>843</v>
      </c>
      <c r="J383">
        <v>-45000</v>
      </c>
      <c r="K383">
        <v>-45000</v>
      </c>
      <c r="O383" t="s">
        <v>563</v>
      </c>
      <c r="Q383" t="s">
        <v>471</v>
      </c>
      <c r="R383">
        <v>0</v>
      </c>
    </row>
    <row r="384" spans="1:18" x14ac:dyDescent="0.3">
      <c r="A384">
        <v>195999</v>
      </c>
      <c r="B384" t="s">
        <v>552</v>
      </c>
      <c r="C384" t="s">
        <v>789</v>
      </c>
      <c r="D384" t="s">
        <v>746</v>
      </c>
      <c r="E384" s="440">
        <v>46327</v>
      </c>
      <c r="F384" s="440">
        <v>46352</v>
      </c>
      <c r="G384" t="s">
        <v>747</v>
      </c>
      <c r="H384" t="s">
        <v>240</v>
      </c>
      <c r="I384" t="s">
        <v>792</v>
      </c>
      <c r="J384">
        <v>-250</v>
      </c>
      <c r="K384">
        <v>-250</v>
      </c>
      <c r="O384" t="s">
        <v>563</v>
      </c>
      <c r="Q384" t="s">
        <v>471</v>
      </c>
      <c r="R384">
        <v>0</v>
      </c>
    </row>
    <row r="385" spans="1:18" x14ac:dyDescent="0.3">
      <c r="A385">
        <v>198543</v>
      </c>
      <c r="B385" t="s">
        <v>552</v>
      </c>
      <c r="C385" t="s">
        <v>871</v>
      </c>
      <c r="D385" t="s">
        <v>925</v>
      </c>
      <c r="E385" s="440">
        <v>46327</v>
      </c>
      <c r="F385" s="440">
        <v>46366</v>
      </c>
      <c r="G385" t="s">
        <v>265</v>
      </c>
      <c r="H385" t="s">
        <v>267</v>
      </c>
      <c r="I385" t="s">
        <v>941</v>
      </c>
      <c r="J385">
        <v>-4500</v>
      </c>
      <c r="K385">
        <v>-4500</v>
      </c>
      <c r="O385" t="s">
        <v>556</v>
      </c>
      <c r="Q385" t="s">
        <v>471</v>
      </c>
      <c r="R385">
        <v>0</v>
      </c>
    </row>
    <row r="386" spans="1:18" x14ac:dyDescent="0.3">
      <c r="A386">
        <v>234679</v>
      </c>
      <c r="B386" t="s">
        <v>552</v>
      </c>
      <c r="C386" t="s">
        <v>759</v>
      </c>
      <c r="D386" t="s">
        <v>746</v>
      </c>
      <c r="E386" s="440">
        <v>46327</v>
      </c>
      <c r="F386" s="440">
        <v>46366</v>
      </c>
      <c r="G386" t="s">
        <v>755</v>
      </c>
      <c r="H386" t="s">
        <v>756</v>
      </c>
      <c r="I386" t="s">
        <v>760</v>
      </c>
      <c r="J386">
        <v>-5000</v>
      </c>
      <c r="K386">
        <v>-5000</v>
      </c>
      <c r="M386" t="s">
        <v>761</v>
      </c>
      <c r="N386" t="s">
        <v>139</v>
      </c>
      <c r="O386" t="s">
        <v>563</v>
      </c>
      <c r="Q386" t="s">
        <v>471</v>
      </c>
      <c r="R386">
        <v>0</v>
      </c>
    </row>
    <row r="387" spans="1:18" x14ac:dyDescent="0.3">
      <c r="A387">
        <v>208545</v>
      </c>
      <c r="B387" t="s">
        <v>552</v>
      </c>
      <c r="C387" t="s">
        <v>800</v>
      </c>
      <c r="D387" t="s">
        <v>746</v>
      </c>
      <c r="E387" s="440">
        <v>46325</v>
      </c>
      <c r="F387" s="440">
        <v>46346</v>
      </c>
      <c r="G387" t="s">
        <v>785</v>
      </c>
      <c r="H387" t="s">
        <v>801</v>
      </c>
      <c r="J387">
        <v>-3500</v>
      </c>
      <c r="K387">
        <v>-3500</v>
      </c>
      <c r="O387" t="s">
        <v>563</v>
      </c>
      <c r="Q387" t="s">
        <v>470</v>
      </c>
      <c r="R387">
        <v>0</v>
      </c>
    </row>
    <row r="388" spans="1:18" x14ac:dyDescent="0.3">
      <c r="A388">
        <v>206994</v>
      </c>
      <c r="B388" t="s">
        <v>552</v>
      </c>
      <c r="C388" t="s">
        <v>431</v>
      </c>
      <c r="D388" t="s">
        <v>746</v>
      </c>
      <c r="E388" s="440">
        <v>46325</v>
      </c>
      <c r="F388" s="440">
        <v>46346</v>
      </c>
      <c r="G388" t="s">
        <v>785</v>
      </c>
      <c r="H388" t="s">
        <v>212</v>
      </c>
      <c r="I388" t="s">
        <v>799</v>
      </c>
      <c r="J388">
        <v>-10000</v>
      </c>
      <c r="K388">
        <v>-10000</v>
      </c>
      <c r="O388" t="s">
        <v>563</v>
      </c>
      <c r="Q388" t="s">
        <v>470</v>
      </c>
      <c r="R388">
        <v>0</v>
      </c>
    </row>
    <row r="389" spans="1:18" x14ac:dyDescent="0.3">
      <c r="A389">
        <v>208313</v>
      </c>
      <c r="B389" t="s">
        <v>552</v>
      </c>
      <c r="C389" t="s">
        <v>430</v>
      </c>
      <c r="D389" t="s">
        <v>746</v>
      </c>
      <c r="E389" s="440">
        <v>46325</v>
      </c>
      <c r="F389" s="440">
        <v>46346</v>
      </c>
      <c r="G389" t="s">
        <v>785</v>
      </c>
      <c r="H389" t="s">
        <v>207</v>
      </c>
      <c r="J389">
        <v>-10500</v>
      </c>
      <c r="K389">
        <v>-10500</v>
      </c>
      <c r="O389" t="s">
        <v>563</v>
      </c>
      <c r="Q389" t="s">
        <v>470</v>
      </c>
      <c r="R389">
        <v>0</v>
      </c>
    </row>
    <row r="390" spans="1:18" x14ac:dyDescent="0.3">
      <c r="A390">
        <v>210401</v>
      </c>
      <c r="B390" t="s">
        <v>552</v>
      </c>
      <c r="C390" t="s">
        <v>519</v>
      </c>
      <c r="D390" t="s">
        <v>746</v>
      </c>
      <c r="E390" s="440">
        <v>46325</v>
      </c>
      <c r="F390" s="440">
        <v>46351</v>
      </c>
      <c r="G390" t="s">
        <v>797</v>
      </c>
      <c r="H390" t="s">
        <v>48</v>
      </c>
      <c r="J390">
        <v>-6000</v>
      </c>
      <c r="K390">
        <v>-6000</v>
      </c>
      <c r="O390" t="s">
        <v>563</v>
      </c>
      <c r="Q390" t="s">
        <v>470</v>
      </c>
      <c r="R390">
        <v>0</v>
      </c>
    </row>
    <row r="391" spans="1:18" x14ac:dyDescent="0.3">
      <c r="A391">
        <v>202417</v>
      </c>
      <c r="B391" t="s">
        <v>552</v>
      </c>
      <c r="C391" t="s">
        <v>798</v>
      </c>
      <c r="D391" t="s">
        <v>746</v>
      </c>
      <c r="E391" s="440">
        <v>46325</v>
      </c>
      <c r="F391" s="440">
        <v>46335</v>
      </c>
      <c r="G391" t="s">
        <v>747</v>
      </c>
      <c r="H391" t="s">
        <v>248</v>
      </c>
      <c r="J391">
        <v>-942.46</v>
      </c>
      <c r="K391">
        <v>-942.46</v>
      </c>
      <c r="O391" t="s">
        <v>563</v>
      </c>
      <c r="Q391" t="s">
        <v>470</v>
      </c>
      <c r="R391">
        <v>0</v>
      </c>
    </row>
    <row r="392" spans="1:18" x14ac:dyDescent="0.3">
      <c r="A392">
        <v>206982</v>
      </c>
      <c r="B392" t="s">
        <v>552</v>
      </c>
      <c r="C392" t="s">
        <v>431</v>
      </c>
      <c r="D392" t="s">
        <v>746</v>
      </c>
      <c r="E392" s="440">
        <v>46325</v>
      </c>
      <c r="F392" s="440">
        <v>46346</v>
      </c>
      <c r="G392" t="s">
        <v>785</v>
      </c>
      <c r="H392" t="s">
        <v>210</v>
      </c>
      <c r="I392" t="s">
        <v>794</v>
      </c>
      <c r="J392">
        <v>-33000</v>
      </c>
      <c r="K392">
        <v>-33000</v>
      </c>
      <c r="O392" t="s">
        <v>563</v>
      </c>
      <c r="Q392" t="s">
        <v>470</v>
      </c>
      <c r="R392">
        <v>0</v>
      </c>
    </row>
    <row r="393" spans="1:18" x14ac:dyDescent="0.3">
      <c r="A393">
        <v>210389</v>
      </c>
      <c r="B393" t="s">
        <v>552</v>
      </c>
      <c r="C393" t="s">
        <v>520</v>
      </c>
      <c r="D393" t="s">
        <v>746</v>
      </c>
      <c r="E393" s="440">
        <v>46325</v>
      </c>
      <c r="F393" s="440">
        <v>46351</v>
      </c>
      <c r="G393" t="s">
        <v>797</v>
      </c>
      <c r="H393" t="s">
        <v>48</v>
      </c>
      <c r="J393">
        <v>-25000</v>
      </c>
      <c r="K393">
        <v>-25000</v>
      </c>
      <c r="O393" t="s">
        <v>563</v>
      </c>
      <c r="Q393" t="s">
        <v>470</v>
      </c>
      <c r="R393">
        <v>0</v>
      </c>
    </row>
    <row r="394" spans="1:18" x14ac:dyDescent="0.3">
      <c r="A394">
        <v>197049</v>
      </c>
      <c r="B394" t="s">
        <v>552</v>
      </c>
      <c r="C394" t="s">
        <v>50</v>
      </c>
      <c r="D394" t="s">
        <v>746</v>
      </c>
      <c r="E394" s="440">
        <v>46325</v>
      </c>
      <c r="F394" s="440">
        <v>46346</v>
      </c>
      <c r="G394" t="s">
        <v>797</v>
      </c>
      <c r="H394" t="s">
        <v>50</v>
      </c>
      <c r="J394">
        <v>-23000</v>
      </c>
      <c r="K394">
        <v>-23000</v>
      </c>
      <c r="O394" t="s">
        <v>563</v>
      </c>
      <c r="Q394" t="s">
        <v>470</v>
      </c>
      <c r="R394">
        <v>0</v>
      </c>
    </row>
    <row r="395" spans="1:18" x14ac:dyDescent="0.3">
      <c r="A395">
        <v>197314</v>
      </c>
      <c r="B395" t="s">
        <v>552</v>
      </c>
      <c r="C395" t="s">
        <v>800</v>
      </c>
      <c r="D395" t="s">
        <v>746</v>
      </c>
      <c r="E395" s="440">
        <v>46325</v>
      </c>
      <c r="F395" s="440">
        <v>46346</v>
      </c>
      <c r="G395" t="s">
        <v>309</v>
      </c>
      <c r="H395" t="s">
        <v>310</v>
      </c>
      <c r="I395" t="s">
        <v>802</v>
      </c>
      <c r="J395">
        <v>-100</v>
      </c>
      <c r="K395">
        <v>-100</v>
      </c>
      <c r="O395" t="s">
        <v>563</v>
      </c>
      <c r="Q395" t="s">
        <v>470</v>
      </c>
      <c r="R395">
        <v>0</v>
      </c>
    </row>
    <row r="396" spans="1:18" x14ac:dyDescent="0.3">
      <c r="A396">
        <v>197200</v>
      </c>
      <c r="B396" t="s">
        <v>552</v>
      </c>
      <c r="C396" t="s">
        <v>51</v>
      </c>
      <c r="D396" t="s">
        <v>746</v>
      </c>
      <c r="E396" s="440">
        <v>46325</v>
      </c>
      <c r="F396" s="440">
        <v>46336</v>
      </c>
      <c r="G396" t="s">
        <v>265</v>
      </c>
      <c r="H396" t="s">
        <v>272</v>
      </c>
      <c r="J396">
        <v>-300</v>
      </c>
      <c r="K396">
        <v>-300</v>
      </c>
      <c r="O396" t="s">
        <v>563</v>
      </c>
      <c r="Q396" t="s">
        <v>470</v>
      </c>
      <c r="R396">
        <v>0</v>
      </c>
    </row>
    <row r="397" spans="1:18" x14ac:dyDescent="0.3">
      <c r="A397">
        <v>197188</v>
      </c>
      <c r="B397" t="s">
        <v>552</v>
      </c>
      <c r="C397" t="s">
        <v>51</v>
      </c>
      <c r="D397" t="s">
        <v>746</v>
      </c>
      <c r="E397" s="440">
        <v>46325</v>
      </c>
      <c r="F397" s="440">
        <v>46336</v>
      </c>
      <c r="G397" t="s">
        <v>265</v>
      </c>
      <c r="H397" t="s">
        <v>272</v>
      </c>
      <c r="J397">
        <v>-500</v>
      </c>
      <c r="K397">
        <v>-500</v>
      </c>
      <c r="O397" t="s">
        <v>563</v>
      </c>
      <c r="Q397" t="s">
        <v>470</v>
      </c>
      <c r="R397">
        <v>0</v>
      </c>
    </row>
    <row r="398" spans="1:18" x14ac:dyDescent="0.3">
      <c r="A398">
        <v>170543</v>
      </c>
      <c r="B398" t="s">
        <v>552</v>
      </c>
      <c r="C398" t="s">
        <v>619</v>
      </c>
      <c r="D398" t="s">
        <v>942</v>
      </c>
      <c r="E398" s="440">
        <v>46325</v>
      </c>
      <c r="F398" s="440">
        <v>46325</v>
      </c>
      <c r="G398" t="s">
        <v>561</v>
      </c>
      <c r="H398" t="s">
        <v>369</v>
      </c>
      <c r="I398" t="s">
        <v>621</v>
      </c>
      <c r="J398">
        <v>-8615.2099999999991</v>
      </c>
      <c r="K398">
        <v>-8615.2099999999991</v>
      </c>
      <c r="O398" t="s">
        <v>563</v>
      </c>
      <c r="Q398" t="s">
        <v>470</v>
      </c>
      <c r="R398">
        <v>0</v>
      </c>
    </row>
    <row r="399" spans="1:18" x14ac:dyDescent="0.3">
      <c r="A399">
        <v>177863</v>
      </c>
      <c r="B399" t="s">
        <v>552</v>
      </c>
      <c r="C399" t="s">
        <v>619</v>
      </c>
      <c r="D399" t="s">
        <v>762</v>
      </c>
      <c r="E399" s="440">
        <v>46323</v>
      </c>
      <c r="F399" s="440">
        <v>46505</v>
      </c>
      <c r="G399" t="s">
        <v>561</v>
      </c>
      <c r="H399" t="s">
        <v>369</v>
      </c>
      <c r="I399" t="s">
        <v>638</v>
      </c>
      <c r="J399">
        <v>-8566.18</v>
      </c>
      <c r="K399">
        <v>-8566.18</v>
      </c>
      <c r="O399" t="s">
        <v>563</v>
      </c>
      <c r="Q399" t="s">
        <v>470</v>
      </c>
      <c r="R399">
        <v>0</v>
      </c>
    </row>
    <row r="400" spans="1:18" x14ac:dyDescent="0.3">
      <c r="A400">
        <v>215704</v>
      </c>
      <c r="B400" t="s">
        <v>552</v>
      </c>
      <c r="C400" t="s">
        <v>781</v>
      </c>
      <c r="D400" t="s">
        <v>746</v>
      </c>
      <c r="E400" s="440">
        <v>46323</v>
      </c>
      <c r="F400" s="440">
        <v>46346</v>
      </c>
      <c r="G400" t="s">
        <v>309</v>
      </c>
      <c r="H400" t="s">
        <v>310</v>
      </c>
      <c r="J400">
        <v>-250</v>
      </c>
      <c r="K400">
        <v>-250</v>
      </c>
      <c r="O400" t="s">
        <v>563</v>
      </c>
      <c r="Q400" t="s">
        <v>470</v>
      </c>
      <c r="R400">
        <v>0</v>
      </c>
    </row>
    <row r="401" spans="1:18" x14ac:dyDescent="0.3">
      <c r="A401">
        <v>212184</v>
      </c>
      <c r="B401" t="s">
        <v>552</v>
      </c>
      <c r="C401" t="s">
        <v>559</v>
      </c>
      <c r="D401" t="s">
        <v>943</v>
      </c>
      <c r="E401" s="440">
        <v>46321</v>
      </c>
      <c r="F401" s="440">
        <v>46356</v>
      </c>
      <c r="G401" t="s">
        <v>561</v>
      </c>
      <c r="H401" t="s">
        <v>369</v>
      </c>
      <c r="I401" t="s">
        <v>562</v>
      </c>
      <c r="J401">
        <v>-3381.49</v>
      </c>
      <c r="K401">
        <v>-3381.49</v>
      </c>
      <c r="O401" t="s">
        <v>563</v>
      </c>
      <c r="Q401" t="s">
        <v>470</v>
      </c>
      <c r="R401">
        <v>0</v>
      </c>
    </row>
    <row r="402" spans="1:18" x14ac:dyDescent="0.3">
      <c r="A402">
        <v>242979</v>
      </c>
      <c r="B402" t="s">
        <v>552</v>
      </c>
      <c r="C402" t="s">
        <v>944</v>
      </c>
      <c r="D402" t="s">
        <v>746</v>
      </c>
      <c r="E402" s="440">
        <v>46297</v>
      </c>
      <c r="F402" s="440">
        <v>46301</v>
      </c>
      <c r="G402" t="s">
        <v>814</v>
      </c>
      <c r="H402" t="s">
        <v>291</v>
      </c>
      <c r="I402" t="s">
        <v>945</v>
      </c>
      <c r="J402">
        <v>-3900</v>
      </c>
      <c r="K402">
        <v>-3900</v>
      </c>
      <c r="O402" t="s">
        <v>563</v>
      </c>
      <c r="Q402" t="s">
        <v>470</v>
      </c>
      <c r="R402">
        <v>0</v>
      </c>
    </row>
    <row r="403" spans="1:18" x14ac:dyDescent="0.3">
      <c r="A403">
        <v>234678</v>
      </c>
      <c r="B403" t="s">
        <v>552</v>
      </c>
      <c r="C403" t="s">
        <v>759</v>
      </c>
      <c r="D403" t="s">
        <v>746</v>
      </c>
      <c r="E403" s="440">
        <v>46296</v>
      </c>
      <c r="F403" s="440">
        <v>46336</v>
      </c>
      <c r="G403" t="s">
        <v>755</v>
      </c>
      <c r="H403" t="s">
        <v>756</v>
      </c>
      <c r="I403" t="s">
        <v>760</v>
      </c>
      <c r="J403">
        <v>-5000</v>
      </c>
      <c r="K403">
        <v>-5000</v>
      </c>
      <c r="M403" t="s">
        <v>761</v>
      </c>
      <c r="N403" t="s">
        <v>139</v>
      </c>
      <c r="O403" t="s">
        <v>563</v>
      </c>
      <c r="Q403" t="s">
        <v>470</v>
      </c>
      <c r="R403">
        <v>0</v>
      </c>
    </row>
    <row r="404" spans="1:18" x14ac:dyDescent="0.3">
      <c r="A404">
        <v>242974</v>
      </c>
      <c r="B404" t="s">
        <v>552</v>
      </c>
      <c r="C404" t="s">
        <v>946</v>
      </c>
      <c r="D404" t="s">
        <v>947</v>
      </c>
      <c r="E404" s="440">
        <v>46296</v>
      </c>
      <c r="F404" s="440">
        <v>46322</v>
      </c>
      <c r="G404" t="s">
        <v>948</v>
      </c>
      <c r="H404" t="s">
        <v>337</v>
      </c>
      <c r="I404" t="s">
        <v>949</v>
      </c>
      <c r="J404">
        <v>-8360</v>
      </c>
      <c r="K404">
        <v>-8360</v>
      </c>
      <c r="O404" t="s">
        <v>556</v>
      </c>
      <c r="Q404" t="s">
        <v>470</v>
      </c>
      <c r="R404">
        <v>0</v>
      </c>
    </row>
    <row r="405" spans="1:18" x14ac:dyDescent="0.3">
      <c r="A405">
        <v>214112</v>
      </c>
      <c r="B405" t="s">
        <v>552</v>
      </c>
      <c r="C405" t="s">
        <v>787</v>
      </c>
      <c r="D405" t="s">
        <v>746</v>
      </c>
      <c r="E405" s="440">
        <v>46296</v>
      </c>
      <c r="F405" s="440">
        <v>46336</v>
      </c>
      <c r="G405" t="s">
        <v>755</v>
      </c>
      <c r="H405" t="s">
        <v>756</v>
      </c>
      <c r="I405" t="s">
        <v>769</v>
      </c>
      <c r="J405">
        <v>-3400</v>
      </c>
      <c r="K405">
        <v>-3400</v>
      </c>
      <c r="M405" t="s">
        <v>788</v>
      </c>
      <c r="N405" t="s">
        <v>136</v>
      </c>
      <c r="O405" t="s">
        <v>563</v>
      </c>
      <c r="Q405" t="s">
        <v>470</v>
      </c>
      <c r="R405">
        <v>0</v>
      </c>
    </row>
    <row r="406" spans="1:18" x14ac:dyDescent="0.3">
      <c r="A406">
        <v>219873</v>
      </c>
      <c r="B406" t="s">
        <v>552</v>
      </c>
      <c r="C406" t="s">
        <v>817</v>
      </c>
      <c r="D406" t="s">
        <v>933</v>
      </c>
      <c r="E406" s="440">
        <v>46296</v>
      </c>
      <c r="F406" s="440">
        <v>46352</v>
      </c>
      <c r="G406" t="s">
        <v>297</v>
      </c>
      <c r="H406" t="s">
        <v>308</v>
      </c>
      <c r="I406" t="s">
        <v>950</v>
      </c>
      <c r="J406">
        <v>-1034.45</v>
      </c>
      <c r="K406">
        <v>-1034.45</v>
      </c>
      <c r="O406" t="s">
        <v>556</v>
      </c>
      <c r="Q406" t="s">
        <v>470</v>
      </c>
      <c r="R406">
        <v>0</v>
      </c>
    </row>
    <row r="407" spans="1:18" x14ac:dyDescent="0.3">
      <c r="A407">
        <v>205053</v>
      </c>
      <c r="B407" t="s">
        <v>552</v>
      </c>
      <c r="C407" t="s">
        <v>816</v>
      </c>
      <c r="D407" t="s">
        <v>746</v>
      </c>
      <c r="E407" s="440">
        <v>46296</v>
      </c>
      <c r="F407" s="440">
        <v>46336</v>
      </c>
      <c r="G407" t="s">
        <v>755</v>
      </c>
      <c r="H407" t="s">
        <v>756</v>
      </c>
      <c r="I407" t="s">
        <v>769</v>
      </c>
      <c r="J407">
        <v>-3100</v>
      </c>
      <c r="K407">
        <v>-3100</v>
      </c>
      <c r="M407" t="s">
        <v>807</v>
      </c>
      <c r="N407" t="s">
        <v>142</v>
      </c>
      <c r="O407" t="s">
        <v>563</v>
      </c>
      <c r="Q407" t="s">
        <v>470</v>
      </c>
      <c r="R407">
        <v>0</v>
      </c>
    </row>
    <row r="408" spans="1:18" x14ac:dyDescent="0.3">
      <c r="A408">
        <v>219587</v>
      </c>
      <c r="B408" t="s">
        <v>552</v>
      </c>
      <c r="C408" t="s">
        <v>768</v>
      </c>
      <c r="D408" t="s">
        <v>746</v>
      </c>
      <c r="E408" s="440">
        <v>46296</v>
      </c>
      <c r="F408" s="440">
        <v>46336</v>
      </c>
      <c r="G408" t="s">
        <v>755</v>
      </c>
      <c r="H408" t="s">
        <v>756</v>
      </c>
      <c r="I408" t="s">
        <v>769</v>
      </c>
      <c r="J408">
        <v>-4200</v>
      </c>
      <c r="K408">
        <v>-4200</v>
      </c>
      <c r="M408" t="s">
        <v>758</v>
      </c>
      <c r="N408" t="s">
        <v>134</v>
      </c>
      <c r="O408" t="s">
        <v>563</v>
      </c>
      <c r="Q408" t="s">
        <v>470</v>
      </c>
      <c r="R408">
        <v>0</v>
      </c>
    </row>
    <row r="409" spans="1:18" x14ac:dyDescent="0.3">
      <c r="A409">
        <v>230416</v>
      </c>
      <c r="B409" t="s">
        <v>552</v>
      </c>
      <c r="C409" t="s">
        <v>808</v>
      </c>
      <c r="D409" t="s">
        <v>746</v>
      </c>
      <c r="E409" s="440">
        <v>46296</v>
      </c>
      <c r="F409" s="440">
        <v>46331</v>
      </c>
      <c r="G409" t="s">
        <v>297</v>
      </c>
      <c r="H409" t="s">
        <v>308</v>
      </c>
      <c r="I409" t="s">
        <v>809</v>
      </c>
      <c r="J409">
        <v>-409</v>
      </c>
      <c r="K409">
        <v>-409</v>
      </c>
      <c r="O409" t="s">
        <v>563</v>
      </c>
      <c r="Q409" t="s">
        <v>470</v>
      </c>
      <c r="R409">
        <v>0</v>
      </c>
    </row>
    <row r="410" spans="1:18" x14ac:dyDescent="0.3">
      <c r="A410">
        <v>224859</v>
      </c>
      <c r="B410" t="s">
        <v>552</v>
      </c>
      <c r="C410" t="s">
        <v>765</v>
      </c>
      <c r="D410" t="s">
        <v>746</v>
      </c>
      <c r="E410" s="440">
        <v>46296</v>
      </c>
      <c r="F410" s="440">
        <v>46336</v>
      </c>
      <c r="G410" t="s">
        <v>755</v>
      </c>
      <c r="H410" t="s">
        <v>756</v>
      </c>
      <c r="I410" t="s">
        <v>766</v>
      </c>
      <c r="J410">
        <v>-1500</v>
      </c>
      <c r="K410">
        <v>-1500</v>
      </c>
      <c r="M410" t="s">
        <v>767</v>
      </c>
      <c r="N410" t="s">
        <v>75</v>
      </c>
      <c r="O410" t="s">
        <v>563</v>
      </c>
      <c r="Q410" t="s">
        <v>470</v>
      </c>
      <c r="R410">
        <v>0</v>
      </c>
    </row>
    <row r="411" spans="1:18" x14ac:dyDescent="0.3">
      <c r="A411">
        <v>229780</v>
      </c>
      <c r="B411" t="s">
        <v>552</v>
      </c>
      <c r="C411" t="s">
        <v>745</v>
      </c>
      <c r="D411" t="s">
        <v>746</v>
      </c>
      <c r="E411" s="440">
        <v>46296</v>
      </c>
      <c r="F411" s="440">
        <v>46305</v>
      </c>
      <c r="G411" t="s">
        <v>747</v>
      </c>
      <c r="H411" t="s">
        <v>748</v>
      </c>
      <c r="J411">
        <v>-240</v>
      </c>
      <c r="K411">
        <v>-240</v>
      </c>
      <c r="O411" t="s">
        <v>563</v>
      </c>
      <c r="Q411" t="s">
        <v>470</v>
      </c>
      <c r="R411">
        <v>0</v>
      </c>
    </row>
    <row r="412" spans="1:18" x14ac:dyDescent="0.3">
      <c r="A412">
        <v>214155</v>
      </c>
      <c r="B412" t="s">
        <v>552</v>
      </c>
      <c r="C412" t="s">
        <v>773</v>
      </c>
      <c r="D412" t="s">
        <v>746</v>
      </c>
      <c r="E412" s="440">
        <v>46296</v>
      </c>
      <c r="F412" s="440">
        <v>46336</v>
      </c>
      <c r="G412" t="s">
        <v>755</v>
      </c>
      <c r="H412" t="s">
        <v>756</v>
      </c>
      <c r="I412" t="s">
        <v>769</v>
      </c>
      <c r="J412">
        <v>-4000</v>
      </c>
      <c r="K412">
        <v>-4000</v>
      </c>
      <c r="M412" t="s">
        <v>774</v>
      </c>
      <c r="N412" t="s">
        <v>138</v>
      </c>
      <c r="O412" t="s">
        <v>563</v>
      </c>
      <c r="Q412" t="s">
        <v>470</v>
      </c>
      <c r="R412">
        <v>0</v>
      </c>
    </row>
    <row r="413" spans="1:18" x14ac:dyDescent="0.3">
      <c r="A413">
        <v>216079</v>
      </c>
      <c r="B413" t="s">
        <v>552</v>
      </c>
      <c r="C413" t="s">
        <v>553</v>
      </c>
      <c r="D413" t="s">
        <v>746</v>
      </c>
      <c r="E413" s="440">
        <v>46296</v>
      </c>
      <c r="F413" s="440">
        <v>46346</v>
      </c>
      <c r="G413" t="s">
        <v>309</v>
      </c>
      <c r="H413" t="s">
        <v>311</v>
      </c>
      <c r="I413" t="s">
        <v>832</v>
      </c>
      <c r="J413">
        <v>-1100</v>
      </c>
      <c r="K413">
        <v>-1100</v>
      </c>
      <c r="O413" t="s">
        <v>563</v>
      </c>
      <c r="Q413" t="s">
        <v>470</v>
      </c>
      <c r="R413">
        <v>0</v>
      </c>
    </row>
    <row r="414" spans="1:18" x14ac:dyDescent="0.3">
      <c r="A414">
        <v>199472</v>
      </c>
      <c r="B414" t="s">
        <v>552</v>
      </c>
      <c r="C414" t="s">
        <v>827</v>
      </c>
      <c r="D414" t="s">
        <v>746</v>
      </c>
      <c r="E414" s="440">
        <v>46296</v>
      </c>
      <c r="F414" s="440">
        <v>46336</v>
      </c>
      <c r="G414" t="s">
        <v>755</v>
      </c>
      <c r="H414" t="s">
        <v>756</v>
      </c>
      <c r="I414" t="s">
        <v>769</v>
      </c>
      <c r="J414">
        <v>-3200</v>
      </c>
      <c r="K414">
        <v>-3200</v>
      </c>
      <c r="M414" t="s">
        <v>828</v>
      </c>
      <c r="N414" t="s">
        <v>131</v>
      </c>
      <c r="O414" t="s">
        <v>563</v>
      </c>
      <c r="Q414" t="s">
        <v>470</v>
      </c>
      <c r="R414">
        <v>0</v>
      </c>
    </row>
    <row r="415" spans="1:18" x14ac:dyDescent="0.3">
      <c r="A415">
        <v>198590</v>
      </c>
      <c r="B415" t="s">
        <v>552</v>
      </c>
      <c r="C415" t="s">
        <v>813</v>
      </c>
      <c r="D415" t="s">
        <v>746</v>
      </c>
      <c r="E415" s="440">
        <v>46296</v>
      </c>
      <c r="F415" s="440">
        <v>46305</v>
      </c>
      <c r="G415" t="s">
        <v>814</v>
      </c>
      <c r="H415" t="s">
        <v>293</v>
      </c>
      <c r="I415" t="s">
        <v>815</v>
      </c>
      <c r="J415">
        <v>-4000</v>
      </c>
      <c r="K415">
        <v>-4000</v>
      </c>
      <c r="O415" t="s">
        <v>563</v>
      </c>
      <c r="Q415" t="s">
        <v>470</v>
      </c>
      <c r="R415">
        <v>0</v>
      </c>
    </row>
    <row r="416" spans="1:18" x14ac:dyDescent="0.3">
      <c r="A416">
        <v>199372</v>
      </c>
      <c r="B416" t="s">
        <v>552</v>
      </c>
      <c r="C416" t="s">
        <v>810</v>
      </c>
      <c r="D416" t="s">
        <v>746</v>
      </c>
      <c r="E416" s="440">
        <v>46296</v>
      </c>
      <c r="F416" s="440">
        <v>46336</v>
      </c>
      <c r="G416" t="s">
        <v>755</v>
      </c>
      <c r="H416" t="s">
        <v>756</v>
      </c>
      <c r="I416" t="s">
        <v>769</v>
      </c>
      <c r="J416">
        <v>-4200</v>
      </c>
      <c r="K416">
        <v>-4200</v>
      </c>
      <c r="M416" t="s">
        <v>758</v>
      </c>
      <c r="N416" t="s">
        <v>134</v>
      </c>
      <c r="O416" t="s">
        <v>563</v>
      </c>
      <c r="Q416" t="s">
        <v>470</v>
      </c>
      <c r="R416">
        <v>0</v>
      </c>
    </row>
    <row r="417" spans="1:18" x14ac:dyDescent="0.3">
      <c r="A417">
        <v>199384</v>
      </c>
      <c r="B417" t="s">
        <v>552</v>
      </c>
      <c r="C417" t="s">
        <v>838</v>
      </c>
      <c r="D417" t="s">
        <v>746</v>
      </c>
      <c r="E417" s="440">
        <v>46296</v>
      </c>
      <c r="F417" s="440">
        <v>46336</v>
      </c>
      <c r="G417" t="s">
        <v>755</v>
      </c>
      <c r="H417" t="s">
        <v>756</v>
      </c>
      <c r="I417" t="s">
        <v>769</v>
      </c>
      <c r="J417">
        <v>-4000</v>
      </c>
      <c r="K417">
        <v>-4000</v>
      </c>
      <c r="M417" t="s">
        <v>774</v>
      </c>
      <c r="N417" t="s">
        <v>138</v>
      </c>
      <c r="O417" t="s">
        <v>563</v>
      </c>
      <c r="Q417" t="s">
        <v>470</v>
      </c>
      <c r="R417">
        <v>0</v>
      </c>
    </row>
    <row r="418" spans="1:18" x14ac:dyDescent="0.3">
      <c r="A418">
        <v>199396</v>
      </c>
      <c r="B418" t="s">
        <v>552</v>
      </c>
      <c r="C418" t="s">
        <v>837</v>
      </c>
      <c r="D418" t="s">
        <v>746</v>
      </c>
      <c r="E418" s="440">
        <v>46296</v>
      </c>
      <c r="F418" s="440">
        <v>46336</v>
      </c>
      <c r="G418" t="s">
        <v>755</v>
      </c>
      <c r="H418" t="s">
        <v>756</v>
      </c>
      <c r="I418" t="s">
        <v>769</v>
      </c>
      <c r="J418">
        <v>-3100</v>
      </c>
      <c r="K418">
        <v>-3100</v>
      </c>
      <c r="M418" t="s">
        <v>807</v>
      </c>
      <c r="N418" t="s">
        <v>142</v>
      </c>
      <c r="O418" t="s">
        <v>563</v>
      </c>
      <c r="Q418" t="s">
        <v>470</v>
      </c>
      <c r="R418">
        <v>0</v>
      </c>
    </row>
    <row r="419" spans="1:18" x14ac:dyDescent="0.3">
      <c r="A419">
        <v>199409</v>
      </c>
      <c r="B419" t="s">
        <v>552</v>
      </c>
      <c r="C419" t="s">
        <v>835</v>
      </c>
      <c r="D419" t="s">
        <v>746</v>
      </c>
      <c r="E419" s="440">
        <v>46296</v>
      </c>
      <c r="F419" s="440">
        <v>46336</v>
      </c>
      <c r="G419" t="s">
        <v>755</v>
      </c>
      <c r="H419" t="s">
        <v>756</v>
      </c>
      <c r="I419" t="s">
        <v>769</v>
      </c>
      <c r="J419">
        <v>-10000</v>
      </c>
      <c r="K419">
        <v>-10000</v>
      </c>
      <c r="M419" t="s">
        <v>836</v>
      </c>
      <c r="N419" t="s">
        <v>131</v>
      </c>
      <c r="O419" t="s">
        <v>563</v>
      </c>
      <c r="Q419" t="s">
        <v>470</v>
      </c>
      <c r="R419">
        <v>0</v>
      </c>
    </row>
    <row r="420" spans="1:18" x14ac:dyDescent="0.3">
      <c r="A420">
        <v>199434</v>
      </c>
      <c r="B420" t="s">
        <v>552</v>
      </c>
      <c r="C420" t="s">
        <v>831</v>
      </c>
      <c r="D420" t="s">
        <v>746</v>
      </c>
      <c r="E420" s="440">
        <v>46296</v>
      </c>
      <c r="F420" s="440">
        <v>46336</v>
      </c>
      <c r="G420" t="s">
        <v>755</v>
      </c>
      <c r="H420" t="s">
        <v>756</v>
      </c>
      <c r="I420" t="s">
        <v>769</v>
      </c>
      <c r="J420">
        <v>-1800</v>
      </c>
      <c r="K420">
        <v>-1800</v>
      </c>
      <c r="M420" t="s">
        <v>830</v>
      </c>
      <c r="N420" t="s">
        <v>131</v>
      </c>
      <c r="O420" t="s">
        <v>563</v>
      </c>
      <c r="Q420" t="s">
        <v>470</v>
      </c>
      <c r="R420">
        <v>0</v>
      </c>
    </row>
    <row r="421" spans="1:18" x14ac:dyDescent="0.3">
      <c r="A421">
        <v>199446</v>
      </c>
      <c r="B421" t="s">
        <v>552</v>
      </c>
      <c r="C421" t="s">
        <v>829</v>
      </c>
      <c r="D421" t="s">
        <v>746</v>
      </c>
      <c r="E421" s="440">
        <v>46296</v>
      </c>
      <c r="F421" s="440">
        <v>46336</v>
      </c>
      <c r="G421" t="s">
        <v>755</v>
      </c>
      <c r="H421" t="s">
        <v>756</v>
      </c>
      <c r="I421" t="s">
        <v>769</v>
      </c>
      <c r="J421">
        <v>-1500</v>
      </c>
      <c r="K421">
        <v>-1500</v>
      </c>
      <c r="M421" t="s">
        <v>830</v>
      </c>
      <c r="N421" t="s">
        <v>131</v>
      </c>
      <c r="O421" t="s">
        <v>563</v>
      </c>
      <c r="Q421" t="s">
        <v>470</v>
      </c>
      <c r="R421">
        <v>0</v>
      </c>
    </row>
    <row r="422" spans="1:18" x14ac:dyDescent="0.3">
      <c r="A422">
        <v>199459</v>
      </c>
      <c r="B422" t="s">
        <v>552</v>
      </c>
      <c r="C422" t="s">
        <v>823</v>
      </c>
      <c r="D422" t="s">
        <v>746</v>
      </c>
      <c r="E422" s="440">
        <v>46296</v>
      </c>
      <c r="F422" s="440">
        <v>46336</v>
      </c>
      <c r="G422" t="s">
        <v>755</v>
      </c>
      <c r="H422" t="s">
        <v>756</v>
      </c>
      <c r="I422" t="s">
        <v>769</v>
      </c>
      <c r="J422">
        <v>-6000</v>
      </c>
      <c r="K422">
        <v>-6000</v>
      </c>
      <c r="M422" t="s">
        <v>824</v>
      </c>
      <c r="N422" t="s">
        <v>131</v>
      </c>
      <c r="O422" t="s">
        <v>563</v>
      </c>
      <c r="Q422" t="s">
        <v>470</v>
      </c>
      <c r="R422">
        <v>0</v>
      </c>
    </row>
    <row r="423" spans="1:18" x14ac:dyDescent="0.3">
      <c r="A423">
        <v>199484</v>
      </c>
      <c r="B423" t="s">
        <v>552</v>
      </c>
      <c r="C423" t="s">
        <v>833</v>
      </c>
      <c r="D423" t="s">
        <v>746</v>
      </c>
      <c r="E423" s="440">
        <v>46296</v>
      </c>
      <c r="F423" s="440">
        <v>46336</v>
      </c>
      <c r="G423" t="s">
        <v>755</v>
      </c>
      <c r="H423" t="s">
        <v>756</v>
      </c>
      <c r="I423" t="s">
        <v>769</v>
      </c>
      <c r="J423">
        <v>-3850</v>
      </c>
      <c r="K423">
        <v>-3850</v>
      </c>
      <c r="M423" t="s">
        <v>834</v>
      </c>
      <c r="N423" t="s">
        <v>135</v>
      </c>
      <c r="O423" t="s">
        <v>563</v>
      </c>
      <c r="Q423" t="s">
        <v>470</v>
      </c>
      <c r="R423">
        <v>0</v>
      </c>
    </row>
    <row r="424" spans="1:18" x14ac:dyDescent="0.3">
      <c r="A424">
        <v>199508</v>
      </c>
      <c r="B424" t="s">
        <v>552</v>
      </c>
      <c r="C424" t="s">
        <v>819</v>
      </c>
      <c r="D424" t="s">
        <v>746</v>
      </c>
      <c r="E424" s="440">
        <v>46296</v>
      </c>
      <c r="F424" s="440">
        <v>46336</v>
      </c>
      <c r="G424" t="s">
        <v>755</v>
      </c>
      <c r="H424" t="s">
        <v>756</v>
      </c>
      <c r="I424" t="s">
        <v>769</v>
      </c>
      <c r="J424">
        <v>-4000</v>
      </c>
      <c r="K424">
        <v>-4000</v>
      </c>
      <c r="M424" t="s">
        <v>767</v>
      </c>
      <c r="N424" t="s">
        <v>75</v>
      </c>
      <c r="O424" t="s">
        <v>563</v>
      </c>
      <c r="Q424" t="s">
        <v>470</v>
      </c>
      <c r="R424">
        <v>0</v>
      </c>
    </row>
    <row r="425" spans="1:18" x14ac:dyDescent="0.3">
      <c r="A425">
        <v>230945</v>
      </c>
      <c r="B425" t="s">
        <v>552</v>
      </c>
      <c r="C425" t="s">
        <v>752</v>
      </c>
      <c r="D425" t="s">
        <v>746</v>
      </c>
      <c r="E425" s="440">
        <v>46296</v>
      </c>
      <c r="F425" s="440">
        <v>46310</v>
      </c>
      <c r="G425" t="s">
        <v>309</v>
      </c>
      <c r="H425" t="s">
        <v>315</v>
      </c>
      <c r="I425" t="s">
        <v>753</v>
      </c>
      <c r="J425">
        <v>-11000</v>
      </c>
      <c r="K425">
        <v>-11000</v>
      </c>
      <c r="O425" t="s">
        <v>563</v>
      </c>
      <c r="Q425" t="s">
        <v>470</v>
      </c>
      <c r="R425">
        <v>0</v>
      </c>
    </row>
    <row r="426" spans="1:18" x14ac:dyDescent="0.3">
      <c r="A426">
        <v>199532</v>
      </c>
      <c r="B426" t="s">
        <v>552</v>
      </c>
      <c r="C426" t="s">
        <v>805</v>
      </c>
      <c r="D426" t="s">
        <v>746</v>
      </c>
      <c r="E426" s="440">
        <v>46296</v>
      </c>
      <c r="F426" s="440">
        <v>46336</v>
      </c>
      <c r="G426" t="s">
        <v>755</v>
      </c>
      <c r="H426" t="s">
        <v>756</v>
      </c>
      <c r="I426" t="s">
        <v>806</v>
      </c>
      <c r="J426">
        <v>-3100</v>
      </c>
      <c r="K426">
        <v>-3100</v>
      </c>
      <c r="M426" t="s">
        <v>807</v>
      </c>
      <c r="N426" t="s">
        <v>142</v>
      </c>
      <c r="O426" t="s">
        <v>563</v>
      </c>
      <c r="Q426" t="s">
        <v>470</v>
      </c>
      <c r="R426">
        <v>0</v>
      </c>
    </row>
    <row r="427" spans="1:18" x14ac:dyDescent="0.3">
      <c r="A427">
        <v>199546</v>
      </c>
      <c r="B427" t="s">
        <v>552</v>
      </c>
      <c r="C427" t="s">
        <v>811</v>
      </c>
      <c r="D427" t="s">
        <v>746</v>
      </c>
      <c r="E427" s="440">
        <v>46296</v>
      </c>
      <c r="F427" s="440">
        <v>46336</v>
      </c>
      <c r="G427" t="s">
        <v>755</v>
      </c>
      <c r="H427" t="s">
        <v>756</v>
      </c>
      <c r="I427" t="s">
        <v>806</v>
      </c>
      <c r="J427">
        <v>-4000</v>
      </c>
      <c r="K427">
        <v>-4000</v>
      </c>
      <c r="M427" t="s">
        <v>812</v>
      </c>
      <c r="N427" t="s">
        <v>131</v>
      </c>
      <c r="O427" t="s">
        <v>563</v>
      </c>
      <c r="Q427" t="s">
        <v>470</v>
      </c>
      <c r="R427">
        <v>0</v>
      </c>
    </row>
    <row r="428" spans="1:18" x14ac:dyDescent="0.3">
      <c r="A428">
        <v>199558</v>
      </c>
      <c r="B428" t="s">
        <v>552</v>
      </c>
      <c r="C428" t="s">
        <v>825</v>
      </c>
      <c r="D428" t="s">
        <v>746</v>
      </c>
      <c r="E428" s="440">
        <v>46296</v>
      </c>
      <c r="F428" s="440">
        <v>46336</v>
      </c>
      <c r="G428" t="s">
        <v>755</v>
      </c>
      <c r="H428" t="s">
        <v>756</v>
      </c>
      <c r="I428" t="s">
        <v>806</v>
      </c>
      <c r="J428">
        <v>-1125</v>
      </c>
      <c r="K428">
        <v>-1125</v>
      </c>
      <c r="M428" t="s">
        <v>826</v>
      </c>
      <c r="N428" t="s">
        <v>131</v>
      </c>
      <c r="O428" t="s">
        <v>563</v>
      </c>
      <c r="Q428" t="s">
        <v>470</v>
      </c>
      <c r="R428">
        <v>0</v>
      </c>
    </row>
    <row r="429" spans="1:18" x14ac:dyDescent="0.3">
      <c r="A429">
        <v>199594</v>
      </c>
      <c r="B429" t="s">
        <v>552</v>
      </c>
      <c r="C429" t="s">
        <v>822</v>
      </c>
      <c r="D429" t="s">
        <v>746</v>
      </c>
      <c r="E429" s="440">
        <v>46296</v>
      </c>
      <c r="F429" s="440">
        <v>46336</v>
      </c>
      <c r="G429" t="s">
        <v>755</v>
      </c>
      <c r="H429" t="s">
        <v>756</v>
      </c>
      <c r="I429" t="s">
        <v>806</v>
      </c>
      <c r="J429">
        <v>-4200</v>
      </c>
      <c r="K429">
        <v>-4200</v>
      </c>
      <c r="M429" t="s">
        <v>758</v>
      </c>
      <c r="N429" t="s">
        <v>134</v>
      </c>
      <c r="O429" t="s">
        <v>563</v>
      </c>
      <c r="Q429" t="s">
        <v>470</v>
      </c>
      <c r="R429">
        <v>0</v>
      </c>
    </row>
    <row r="430" spans="1:18" x14ac:dyDescent="0.3">
      <c r="A430">
        <v>230828</v>
      </c>
      <c r="B430" t="s">
        <v>552</v>
      </c>
      <c r="C430" t="s">
        <v>754</v>
      </c>
      <c r="D430" t="s">
        <v>746</v>
      </c>
      <c r="E430" s="440">
        <v>46296</v>
      </c>
      <c r="F430" s="440">
        <v>46336</v>
      </c>
      <c r="G430" t="s">
        <v>755</v>
      </c>
      <c r="H430" t="s">
        <v>756</v>
      </c>
      <c r="I430" t="s">
        <v>757</v>
      </c>
      <c r="J430">
        <v>-5100</v>
      </c>
      <c r="K430">
        <v>-5100</v>
      </c>
      <c r="M430" t="s">
        <v>758</v>
      </c>
      <c r="N430" t="s">
        <v>134</v>
      </c>
      <c r="O430" t="s">
        <v>563</v>
      </c>
      <c r="Q430" t="s">
        <v>470</v>
      </c>
      <c r="R430">
        <v>0</v>
      </c>
    </row>
    <row r="431" spans="1:18" x14ac:dyDescent="0.3">
      <c r="A431">
        <v>199582</v>
      </c>
      <c r="B431" t="s">
        <v>552</v>
      </c>
      <c r="C431" t="s">
        <v>820</v>
      </c>
      <c r="D431" t="s">
        <v>746</v>
      </c>
      <c r="E431" s="440">
        <v>46296</v>
      </c>
      <c r="F431" s="440">
        <v>46336</v>
      </c>
      <c r="G431" t="s">
        <v>755</v>
      </c>
      <c r="H431" t="s">
        <v>756</v>
      </c>
      <c r="I431" t="s">
        <v>806</v>
      </c>
      <c r="J431">
        <v>-3000</v>
      </c>
      <c r="K431">
        <v>-3000</v>
      </c>
      <c r="M431" t="s">
        <v>821</v>
      </c>
      <c r="N431" t="s">
        <v>131</v>
      </c>
      <c r="O431" t="s">
        <v>563</v>
      </c>
      <c r="Q431" t="s">
        <v>470</v>
      </c>
      <c r="R431">
        <v>0</v>
      </c>
    </row>
    <row r="432" spans="1:18" x14ac:dyDescent="0.3">
      <c r="A432">
        <v>195122</v>
      </c>
      <c r="B432" t="s">
        <v>552</v>
      </c>
      <c r="C432" t="s">
        <v>917</v>
      </c>
      <c r="D432" t="s">
        <v>746</v>
      </c>
      <c r="E432" s="440">
        <v>46296</v>
      </c>
      <c r="F432" s="440">
        <v>46310</v>
      </c>
      <c r="G432" t="s">
        <v>309</v>
      </c>
      <c r="H432" t="s">
        <v>310</v>
      </c>
      <c r="I432" t="s">
        <v>918</v>
      </c>
      <c r="J432">
        <v>-3345.01</v>
      </c>
      <c r="K432">
        <v>-3345.01</v>
      </c>
      <c r="O432" t="s">
        <v>563</v>
      </c>
      <c r="Q432" t="s">
        <v>470</v>
      </c>
      <c r="R432">
        <v>0</v>
      </c>
    </row>
    <row r="433" spans="1:18" x14ac:dyDescent="0.3">
      <c r="A433">
        <v>193585</v>
      </c>
      <c r="B433" t="s">
        <v>552</v>
      </c>
      <c r="C433" t="s">
        <v>919</v>
      </c>
      <c r="D433" t="s">
        <v>746</v>
      </c>
      <c r="E433" s="440">
        <v>46296</v>
      </c>
      <c r="F433" s="440">
        <v>46338</v>
      </c>
      <c r="G433" t="s">
        <v>297</v>
      </c>
      <c r="H433" t="s">
        <v>308</v>
      </c>
      <c r="I433" t="s">
        <v>920</v>
      </c>
      <c r="J433">
        <v>-800.51</v>
      </c>
      <c r="K433">
        <v>-800.51</v>
      </c>
      <c r="O433" t="s">
        <v>563</v>
      </c>
      <c r="Q433" t="s">
        <v>470</v>
      </c>
      <c r="R433">
        <v>0</v>
      </c>
    </row>
    <row r="434" spans="1:18" x14ac:dyDescent="0.3">
      <c r="A434">
        <v>195087</v>
      </c>
      <c r="B434" t="s">
        <v>552</v>
      </c>
      <c r="C434" t="s">
        <v>909</v>
      </c>
      <c r="D434" t="s">
        <v>933</v>
      </c>
      <c r="E434" s="440">
        <v>46296</v>
      </c>
      <c r="F434" s="440">
        <v>46355</v>
      </c>
      <c r="G434" t="s">
        <v>297</v>
      </c>
      <c r="H434" t="s">
        <v>308</v>
      </c>
      <c r="I434" t="s">
        <v>951</v>
      </c>
      <c r="J434">
        <v>-873.04</v>
      </c>
      <c r="K434">
        <v>-873.04</v>
      </c>
      <c r="O434" t="s">
        <v>556</v>
      </c>
      <c r="Q434" t="s">
        <v>470</v>
      </c>
      <c r="R434">
        <v>0</v>
      </c>
    </row>
    <row r="435" spans="1:18" x14ac:dyDescent="0.3">
      <c r="A435">
        <v>195220</v>
      </c>
      <c r="B435" t="s">
        <v>552</v>
      </c>
      <c r="C435" t="s">
        <v>851</v>
      </c>
      <c r="D435" t="s">
        <v>746</v>
      </c>
      <c r="E435" s="440">
        <v>46296</v>
      </c>
      <c r="F435" s="440">
        <v>46305</v>
      </c>
      <c r="G435" t="s">
        <v>257</v>
      </c>
      <c r="H435" t="s">
        <v>262</v>
      </c>
      <c r="I435" t="s">
        <v>852</v>
      </c>
      <c r="J435">
        <v>-240.17</v>
      </c>
      <c r="K435">
        <v>-240.17</v>
      </c>
      <c r="O435" t="s">
        <v>563</v>
      </c>
      <c r="Q435" t="s">
        <v>470</v>
      </c>
      <c r="R435">
        <v>0</v>
      </c>
    </row>
    <row r="436" spans="1:18" x14ac:dyDescent="0.3">
      <c r="A436">
        <v>192720</v>
      </c>
      <c r="B436" t="s">
        <v>552</v>
      </c>
      <c r="C436" t="s">
        <v>869</v>
      </c>
      <c r="D436" t="s">
        <v>746</v>
      </c>
      <c r="E436" s="440">
        <v>46296</v>
      </c>
      <c r="F436" s="440">
        <v>46351</v>
      </c>
      <c r="G436" t="s">
        <v>319</v>
      </c>
      <c r="H436" t="s">
        <v>320</v>
      </c>
      <c r="I436" t="s">
        <v>870</v>
      </c>
      <c r="J436">
        <v>-1847.17</v>
      </c>
      <c r="K436">
        <v>-1847.17</v>
      </c>
      <c r="O436" t="s">
        <v>563</v>
      </c>
      <c r="Q436" t="s">
        <v>470</v>
      </c>
      <c r="R436">
        <v>0</v>
      </c>
    </row>
    <row r="437" spans="1:18" x14ac:dyDescent="0.3">
      <c r="A437">
        <v>195099</v>
      </c>
      <c r="B437" t="s">
        <v>552</v>
      </c>
      <c r="C437" t="s">
        <v>904</v>
      </c>
      <c r="D437" t="s">
        <v>905</v>
      </c>
      <c r="E437" s="440">
        <v>46296</v>
      </c>
      <c r="F437" s="440">
        <v>46310</v>
      </c>
      <c r="G437" t="s">
        <v>319</v>
      </c>
      <c r="H437" t="s">
        <v>320</v>
      </c>
      <c r="I437" t="s">
        <v>952</v>
      </c>
      <c r="J437">
        <v>-1691</v>
      </c>
      <c r="K437">
        <v>-1691</v>
      </c>
      <c r="O437" t="s">
        <v>556</v>
      </c>
      <c r="Q437" t="s">
        <v>470</v>
      </c>
      <c r="R437">
        <v>0</v>
      </c>
    </row>
    <row r="438" spans="1:18" x14ac:dyDescent="0.3">
      <c r="A438">
        <v>195110</v>
      </c>
      <c r="B438" t="s">
        <v>552</v>
      </c>
      <c r="C438" t="s">
        <v>900</v>
      </c>
      <c r="D438" t="s">
        <v>746</v>
      </c>
      <c r="E438" s="440">
        <v>46296</v>
      </c>
      <c r="F438" s="440">
        <v>46315</v>
      </c>
      <c r="G438" t="s">
        <v>309</v>
      </c>
      <c r="H438" t="s">
        <v>317</v>
      </c>
      <c r="I438" t="s">
        <v>902</v>
      </c>
      <c r="J438">
        <v>-10000</v>
      </c>
      <c r="K438">
        <v>-10000</v>
      </c>
      <c r="O438" t="s">
        <v>563</v>
      </c>
      <c r="Q438" t="s">
        <v>470</v>
      </c>
      <c r="R438">
        <v>0</v>
      </c>
    </row>
    <row r="439" spans="1:18" x14ac:dyDescent="0.3">
      <c r="A439">
        <v>195206</v>
      </c>
      <c r="B439" t="s">
        <v>552</v>
      </c>
      <c r="C439" t="s">
        <v>853</v>
      </c>
      <c r="D439" t="s">
        <v>746</v>
      </c>
      <c r="E439" s="440">
        <v>46296</v>
      </c>
      <c r="F439" s="440">
        <v>46336</v>
      </c>
      <c r="G439" t="s">
        <v>319</v>
      </c>
      <c r="H439" t="s">
        <v>320</v>
      </c>
      <c r="I439" t="s">
        <v>854</v>
      </c>
      <c r="J439">
        <v>-1000</v>
      </c>
      <c r="K439">
        <v>-1000</v>
      </c>
      <c r="O439" t="s">
        <v>563</v>
      </c>
      <c r="Q439" t="s">
        <v>470</v>
      </c>
      <c r="R439">
        <v>0</v>
      </c>
    </row>
    <row r="440" spans="1:18" x14ac:dyDescent="0.3">
      <c r="A440">
        <v>192650</v>
      </c>
      <c r="B440" t="s">
        <v>552</v>
      </c>
      <c r="C440" t="s">
        <v>890</v>
      </c>
      <c r="D440" t="s">
        <v>746</v>
      </c>
      <c r="E440" s="440">
        <v>46296</v>
      </c>
      <c r="F440" s="440">
        <v>46315</v>
      </c>
      <c r="G440" t="s">
        <v>309</v>
      </c>
      <c r="H440" t="s">
        <v>313</v>
      </c>
      <c r="I440" t="s">
        <v>891</v>
      </c>
      <c r="J440">
        <v>-185</v>
      </c>
      <c r="K440">
        <v>-185</v>
      </c>
      <c r="O440" t="s">
        <v>563</v>
      </c>
      <c r="Q440" t="s">
        <v>470</v>
      </c>
      <c r="R440">
        <v>0</v>
      </c>
    </row>
    <row r="441" spans="1:18" x14ac:dyDescent="0.3">
      <c r="A441">
        <v>192708</v>
      </c>
      <c r="B441" t="s">
        <v>552</v>
      </c>
      <c r="C441" t="s">
        <v>884</v>
      </c>
      <c r="D441" t="s">
        <v>746</v>
      </c>
      <c r="E441" s="440">
        <v>46296</v>
      </c>
      <c r="F441" s="440">
        <v>46318</v>
      </c>
      <c r="G441" t="s">
        <v>265</v>
      </c>
      <c r="H441" t="s">
        <v>268</v>
      </c>
      <c r="I441" t="s">
        <v>885</v>
      </c>
      <c r="J441">
        <v>-8000</v>
      </c>
      <c r="K441">
        <v>-8000</v>
      </c>
      <c r="O441" t="s">
        <v>563</v>
      </c>
      <c r="Q441" t="s">
        <v>470</v>
      </c>
      <c r="R441">
        <v>0</v>
      </c>
    </row>
    <row r="442" spans="1:18" x14ac:dyDescent="0.3">
      <c r="A442">
        <v>192662</v>
      </c>
      <c r="B442" t="s">
        <v>552</v>
      </c>
      <c r="C442" t="s">
        <v>864</v>
      </c>
      <c r="D442" t="s">
        <v>746</v>
      </c>
      <c r="E442" s="440">
        <v>46296</v>
      </c>
      <c r="F442" s="440">
        <v>46331</v>
      </c>
      <c r="G442" t="s">
        <v>297</v>
      </c>
      <c r="H442" t="s">
        <v>298</v>
      </c>
      <c r="I442" t="s">
        <v>865</v>
      </c>
      <c r="J442">
        <v>-11000</v>
      </c>
      <c r="K442">
        <v>-11000</v>
      </c>
      <c r="O442" t="s">
        <v>563</v>
      </c>
      <c r="Q442" t="s">
        <v>470</v>
      </c>
      <c r="R442">
        <v>0</v>
      </c>
    </row>
    <row r="443" spans="1:18" x14ac:dyDescent="0.3">
      <c r="A443">
        <v>195158</v>
      </c>
      <c r="B443" t="s">
        <v>552</v>
      </c>
      <c r="C443" t="s">
        <v>861</v>
      </c>
      <c r="D443" t="s">
        <v>746</v>
      </c>
      <c r="E443" s="440">
        <v>46296</v>
      </c>
      <c r="F443" s="440">
        <v>46341</v>
      </c>
      <c r="G443" t="s">
        <v>319</v>
      </c>
      <c r="H443" t="s">
        <v>321</v>
      </c>
      <c r="I443" t="s">
        <v>862</v>
      </c>
      <c r="J443">
        <v>-200</v>
      </c>
      <c r="K443">
        <v>-200</v>
      </c>
      <c r="O443" t="s">
        <v>563</v>
      </c>
      <c r="Q443" t="s">
        <v>470</v>
      </c>
      <c r="R443">
        <v>0</v>
      </c>
    </row>
    <row r="444" spans="1:18" x14ac:dyDescent="0.3">
      <c r="A444">
        <v>198567</v>
      </c>
      <c r="B444" t="s">
        <v>552</v>
      </c>
      <c r="C444" t="s">
        <v>842</v>
      </c>
      <c r="D444" t="s">
        <v>746</v>
      </c>
      <c r="E444" s="440">
        <v>46296</v>
      </c>
      <c r="F444" s="440">
        <v>46336</v>
      </c>
      <c r="G444" t="s">
        <v>265</v>
      </c>
      <c r="H444" t="s">
        <v>266</v>
      </c>
      <c r="I444" t="s">
        <v>866</v>
      </c>
      <c r="J444">
        <v>-15000</v>
      </c>
      <c r="K444">
        <v>-15000</v>
      </c>
      <c r="O444" t="s">
        <v>563</v>
      </c>
      <c r="Q444" t="s">
        <v>470</v>
      </c>
      <c r="R444">
        <v>0</v>
      </c>
    </row>
    <row r="445" spans="1:18" x14ac:dyDescent="0.3">
      <c r="A445">
        <v>195170</v>
      </c>
      <c r="B445" t="s">
        <v>552</v>
      </c>
      <c r="C445" t="s">
        <v>859</v>
      </c>
      <c r="D445" t="s">
        <v>746</v>
      </c>
      <c r="E445" s="440">
        <v>46296</v>
      </c>
      <c r="F445" s="440">
        <v>46315</v>
      </c>
      <c r="G445" t="s">
        <v>309</v>
      </c>
      <c r="H445" t="s">
        <v>312</v>
      </c>
      <c r="I445" t="s">
        <v>860</v>
      </c>
      <c r="J445">
        <v>-300</v>
      </c>
      <c r="K445">
        <v>-300</v>
      </c>
      <c r="O445" t="s">
        <v>563</v>
      </c>
      <c r="Q445" t="s">
        <v>470</v>
      </c>
      <c r="R445">
        <v>0</v>
      </c>
    </row>
    <row r="446" spans="1:18" x14ac:dyDescent="0.3">
      <c r="A446">
        <v>195193</v>
      </c>
      <c r="B446" t="s">
        <v>552</v>
      </c>
      <c r="C446" t="s">
        <v>855</v>
      </c>
      <c r="D446" t="s">
        <v>746</v>
      </c>
      <c r="E446" s="440">
        <v>46296</v>
      </c>
      <c r="F446" s="440">
        <v>46305</v>
      </c>
      <c r="G446" t="s">
        <v>747</v>
      </c>
      <c r="H446" t="s">
        <v>241</v>
      </c>
      <c r="I446" t="s">
        <v>856</v>
      </c>
      <c r="J446">
        <v>-10000</v>
      </c>
      <c r="K446">
        <v>-10000</v>
      </c>
      <c r="O446" t="s">
        <v>563</v>
      </c>
      <c r="Q446" t="s">
        <v>470</v>
      </c>
      <c r="R446">
        <v>0</v>
      </c>
    </row>
    <row r="447" spans="1:18" x14ac:dyDescent="0.3">
      <c r="A447">
        <v>195182</v>
      </c>
      <c r="B447" t="s">
        <v>552</v>
      </c>
      <c r="C447" t="s">
        <v>857</v>
      </c>
      <c r="D447" t="s">
        <v>746</v>
      </c>
      <c r="E447" s="440">
        <v>46296</v>
      </c>
      <c r="F447" s="440">
        <v>46348</v>
      </c>
      <c r="G447" t="s">
        <v>747</v>
      </c>
      <c r="H447" t="s">
        <v>243</v>
      </c>
      <c r="I447" t="s">
        <v>858</v>
      </c>
      <c r="J447">
        <v>-400</v>
      </c>
      <c r="K447">
        <v>-400</v>
      </c>
      <c r="O447" t="s">
        <v>563</v>
      </c>
      <c r="Q447" t="s">
        <v>470</v>
      </c>
      <c r="R447">
        <v>0</v>
      </c>
    </row>
    <row r="448" spans="1:18" x14ac:dyDescent="0.3">
      <c r="A448">
        <v>192749</v>
      </c>
      <c r="B448" t="s">
        <v>552</v>
      </c>
      <c r="C448" t="s">
        <v>876</v>
      </c>
      <c r="D448" t="s">
        <v>746</v>
      </c>
      <c r="E448" s="440">
        <v>46296</v>
      </c>
      <c r="F448" s="440">
        <v>46315</v>
      </c>
      <c r="G448" t="s">
        <v>297</v>
      </c>
      <c r="H448" t="s">
        <v>302</v>
      </c>
      <c r="I448" t="s">
        <v>877</v>
      </c>
      <c r="J448">
        <v>-5000</v>
      </c>
      <c r="K448">
        <v>-5000</v>
      </c>
      <c r="O448" t="s">
        <v>563</v>
      </c>
      <c r="Q448" t="s">
        <v>470</v>
      </c>
      <c r="R448">
        <v>0</v>
      </c>
    </row>
    <row r="449" spans="1:18" x14ac:dyDescent="0.3">
      <c r="A449">
        <v>193033</v>
      </c>
      <c r="B449" t="s">
        <v>552</v>
      </c>
      <c r="C449" t="s">
        <v>892</v>
      </c>
      <c r="D449" t="s">
        <v>746</v>
      </c>
      <c r="E449" s="440">
        <v>46296</v>
      </c>
      <c r="F449" s="440">
        <v>46315</v>
      </c>
      <c r="G449" t="s">
        <v>265</v>
      </c>
      <c r="H449" t="s">
        <v>271</v>
      </c>
      <c r="I449" t="s">
        <v>894</v>
      </c>
      <c r="J449">
        <v>-262</v>
      </c>
      <c r="K449">
        <v>-262</v>
      </c>
      <c r="O449" t="s">
        <v>563</v>
      </c>
      <c r="Q449" t="s">
        <v>470</v>
      </c>
      <c r="R449">
        <v>0</v>
      </c>
    </row>
    <row r="450" spans="1:18" x14ac:dyDescent="0.3">
      <c r="A450">
        <v>193045</v>
      </c>
      <c r="B450" t="s">
        <v>552</v>
      </c>
      <c r="C450" t="s">
        <v>892</v>
      </c>
      <c r="D450" t="s">
        <v>746</v>
      </c>
      <c r="E450" s="440">
        <v>46296</v>
      </c>
      <c r="F450" s="440">
        <v>46315</v>
      </c>
      <c r="G450" t="s">
        <v>265</v>
      </c>
      <c r="H450" t="s">
        <v>271</v>
      </c>
      <c r="I450" t="s">
        <v>893</v>
      </c>
      <c r="J450">
        <v>-472</v>
      </c>
      <c r="K450">
        <v>-472</v>
      </c>
      <c r="O450" t="s">
        <v>563</v>
      </c>
      <c r="Q450" t="s">
        <v>470</v>
      </c>
      <c r="R450">
        <v>0</v>
      </c>
    </row>
    <row r="451" spans="1:18" x14ac:dyDescent="0.3">
      <c r="A451">
        <v>193057</v>
      </c>
      <c r="B451" t="s">
        <v>552</v>
      </c>
      <c r="C451" t="s">
        <v>888</v>
      </c>
      <c r="D451" t="s">
        <v>746</v>
      </c>
      <c r="E451" s="440">
        <v>46296</v>
      </c>
      <c r="F451" s="440">
        <v>46341</v>
      </c>
      <c r="G451" t="s">
        <v>280</v>
      </c>
      <c r="H451" t="s">
        <v>286</v>
      </c>
      <c r="I451" t="s">
        <v>889</v>
      </c>
      <c r="J451">
        <v>-459</v>
      </c>
      <c r="K451">
        <v>-459</v>
      </c>
      <c r="O451" t="s">
        <v>563</v>
      </c>
      <c r="Q451" t="s">
        <v>470</v>
      </c>
      <c r="R451">
        <v>0</v>
      </c>
    </row>
    <row r="452" spans="1:18" x14ac:dyDescent="0.3">
      <c r="A452">
        <v>192791</v>
      </c>
      <c r="B452" t="s">
        <v>552</v>
      </c>
      <c r="C452" t="s">
        <v>897</v>
      </c>
      <c r="D452" t="s">
        <v>746</v>
      </c>
      <c r="E452" s="440">
        <v>46296</v>
      </c>
      <c r="F452" s="440">
        <v>46320</v>
      </c>
      <c r="G452" t="s">
        <v>898</v>
      </c>
      <c r="H452" t="s">
        <v>64</v>
      </c>
      <c r="I452" t="s">
        <v>899</v>
      </c>
      <c r="J452">
        <v>-861.08</v>
      </c>
      <c r="K452">
        <v>-861.08</v>
      </c>
      <c r="O452" t="s">
        <v>563</v>
      </c>
      <c r="Q452" t="s">
        <v>470</v>
      </c>
      <c r="R452">
        <v>0</v>
      </c>
    </row>
    <row r="453" spans="1:18" x14ac:dyDescent="0.3">
      <c r="A453">
        <v>193069</v>
      </c>
      <c r="B453" t="s">
        <v>552</v>
      </c>
      <c r="C453" t="s">
        <v>553</v>
      </c>
      <c r="D453" t="s">
        <v>746</v>
      </c>
      <c r="E453" s="440">
        <v>46296</v>
      </c>
      <c r="F453" s="440">
        <v>46346</v>
      </c>
      <c r="G453" t="s">
        <v>747</v>
      </c>
      <c r="H453" t="s">
        <v>253</v>
      </c>
      <c r="I453" t="s">
        <v>863</v>
      </c>
      <c r="J453">
        <v>-9000</v>
      </c>
      <c r="K453">
        <v>-9000</v>
      </c>
      <c r="O453" t="s">
        <v>563</v>
      </c>
      <c r="Q453" t="s">
        <v>470</v>
      </c>
      <c r="R453">
        <v>0</v>
      </c>
    </row>
    <row r="454" spans="1:18" x14ac:dyDescent="0.3">
      <c r="A454">
        <v>198527</v>
      </c>
      <c r="B454" t="s">
        <v>552</v>
      </c>
      <c r="C454" t="s">
        <v>871</v>
      </c>
      <c r="D454" t="s">
        <v>886</v>
      </c>
      <c r="E454" s="440">
        <v>46296</v>
      </c>
      <c r="F454" s="440">
        <v>46336</v>
      </c>
      <c r="G454" t="s">
        <v>257</v>
      </c>
      <c r="H454" t="s">
        <v>258</v>
      </c>
      <c r="I454" t="s">
        <v>953</v>
      </c>
      <c r="J454">
        <v>-16000</v>
      </c>
      <c r="K454">
        <v>-16000</v>
      </c>
      <c r="O454" t="s">
        <v>556</v>
      </c>
      <c r="Q454" t="s">
        <v>470</v>
      </c>
      <c r="R454">
        <v>0</v>
      </c>
    </row>
    <row r="455" spans="1:18" x14ac:dyDescent="0.3">
      <c r="A455">
        <v>198542</v>
      </c>
      <c r="B455" t="s">
        <v>552</v>
      </c>
      <c r="C455" t="s">
        <v>871</v>
      </c>
      <c r="D455" t="s">
        <v>925</v>
      </c>
      <c r="E455" s="440">
        <v>46296</v>
      </c>
      <c r="F455" s="440">
        <v>46336</v>
      </c>
      <c r="G455" t="s">
        <v>265</v>
      </c>
      <c r="H455" t="s">
        <v>267</v>
      </c>
      <c r="I455" t="s">
        <v>954</v>
      </c>
      <c r="J455">
        <v>-4500</v>
      </c>
      <c r="K455">
        <v>-4500</v>
      </c>
      <c r="O455" t="s">
        <v>556</v>
      </c>
      <c r="Q455" t="s">
        <v>470</v>
      </c>
      <c r="R455">
        <v>0</v>
      </c>
    </row>
    <row r="456" spans="1:18" x14ac:dyDescent="0.3">
      <c r="A456">
        <v>193106</v>
      </c>
      <c r="B456" t="s">
        <v>552</v>
      </c>
      <c r="C456" t="s">
        <v>878</v>
      </c>
      <c r="D456" t="s">
        <v>746</v>
      </c>
      <c r="E456" s="440">
        <v>46296</v>
      </c>
      <c r="F456" s="440">
        <v>46315</v>
      </c>
      <c r="G456" t="s">
        <v>297</v>
      </c>
      <c r="H456" t="s">
        <v>302</v>
      </c>
      <c r="I456" t="s">
        <v>879</v>
      </c>
      <c r="J456">
        <v>-1000</v>
      </c>
      <c r="K456">
        <v>-1000</v>
      </c>
      <c r="O456" t="s">
        <v>563</v>
      </c>
      <c r="Q456" t="s">
        <v>470</v>
      </c>
      <c r="R456">
        <v>0</v>
      </c>
    </row>
    <row r="457" spans="1:18" x14ac:dyDescent="0.3">
      <c r="A457">
        <v>192779</v>
      </c>
      <c r="B457" t="s">
        <v>552</v>
      </c>
      <c r="C457" t="s">
        <v>895</v>
      </c>
      <c r="D457" t="s">
        <v>746</v>
      </c>
      <c r="E457" s="440">
        <v>46296</v>
      </c>
      <c r="F457" s="440">
        <v>46341</v>
      </c>
      <c r="G457" t="s">
        <v>319</v>
      </c>
      <c r="H457" t="s">
        <v>320</v>
      </c>
      <c r="I457" t="s">
        <v>896</v>
      </c>
      <c r="J457">
        <v>-4380</v>
      </c>
      <c r="K457">
        <v>-4380</v>
      </c>
      <c r="O457" t="s">
        <v>563</v>
      </c>
      <c r="Q457" t="s">
        <v>470</v>
      </c>
      <c r="R457">
        <v>0</v>
      </c>
    </row>
    <row r="458" spans="1:18" x14ac:dyDescent="0.3">
      <c r="A458">
        <v>193118</v>
      </c>
      <c r="B458" t="s">
        <v>552</v>
      </c>
      <c r="C458" t="s">
        <v>874</v>
      </c>
      <c r="D458" t="s">
        <v>746</v>
      </c>
      <c r="E458" s="440">
        <v>46296</v>
      </c>
      <c r="F458" s="440">
        <v>46344</v>
      </c>
      <c r="G458" t="s">
        <v>309</v>
      </c>
      <c r="H458" t="s">
        <v>315</v>
      </c>
      <c r="I458" t="s">
        <v>875</v>
      </c>
      <c r="J458">
        <v>-2490.94</v>
      </c>
      <c r="K458">
        <v>-2490.94</v>
      </c>
      <c r="O458" t="s">
        <v>563</v>
      </c>
      <c r="Q458" t="s">
        <v>470</v>
      </c>
      <c r="R458">
        <v>0</v>
      </c>
    </row>
    <row r="459" spans="1:18" x14ac:dyDescent="0.3">
      <c r="A459">
        <v>198555</v>
      </c>
      <c r="B459" t="s">
        <v>552</v>
      </c>
      <c r="C459" t="s">
        <v>871</v>
      </c>
      <c r="D459" t="s">
        <v>880</v>
      </c>
      <c r="E459" s="440">
        <v>46296</v>
      </c>
      <c r="F459" s="440">
        <v>46336</v>
      </c>
      <c r="G459" t="s">
        <v>265</v>
      </c>
      <c r="H459" t="s">
        <v>267</v>
      </c>
      <c r="I459" t="s">
        <v>955</v>
      </c>
      <c r="J459">
        <v>-2100</v>
      </c>
      <c r="K459">
        <v>-2100</v>
      </c>
      <c r="O459" t="s">
        <v>556</v>
      </c>
      <c r="Q459" t="s">
        <v>470</v>
      </c>
      <c r="R459">
        <v>0</v>
      </c>
    </row>
    <row r="460" spans="1:18" x14ac:dyDescent="0.3">
      <c r="A460">
        <v>193130</v>
      </c>
      <c r="B460" t="s">
        <v>552</v>
      </c>
      <c r="C460" t="s">
        <v>867</v>
      </c>
      <c r="D460" t="s">
        <v>746</v>
      </c>
      <c r="E460" s="440">
        <v>46296</v>
      </c>
      <c r="F460" s="440">
        <v>46317</v>
      </c>
      <c r="G460" t="s">
        <v>309</v>
      </c>
      <c r="H460" t="s">
        <v>312</v>
      </c>
      <c r="I460" t="s">
        <v>868</v>
      </c>
      <c r="J460">
        <v>-1315</v>
      </c>
      <c r="K460">
        <v>-1315</v>
      </c>
      <c r="O460" t="s">
        <v>563</v>
      </c>
      <c r="Q460" t="s">
        <v>470</v>
      </c>
      <c r="R460">
        <v>0</v>
      </c>
    </row>
    <row r="461" spans="1:18" x14ac:dyDescent="0.3">
      <c r="A461">
        <v>198514</v>
      </c>
      <c r="B461" t="s">
        <v>552</v>
      </c>
      <c r="C461" t="s">
        <v>871</v>
      </c>
      <c r="D461" t="s">
        <v>872</v>
      </c>
      <c r="E461" s="440">
        <v>46296</v>
      </c>
      <c r="F461" s="440">
        <v>46336</v>
      </c>
      <c r="G461" t="s">
        <v>257</v>
      </c>
      <c r="H461" t="s">
        <v>258</v>
      </c>
      <c r="I461" t="s">
        <v>956</v>
      </c>
      <c r="J461">
        <v>-14000</v>
      </c>
      <c r="K461">
        <v>-14000</v>
      </c>
      <c r="O461" t="s">
        <v>556</v>
      </c>
      <c r="Q461" t="s">
        <v>470</v>
      </c>
      <c r="R461">
        <v>0</v>
      </c>
    </row>
    <row r="462" spans="1:18" x14ac:dyDescent="0.3">
      <c r="A462">
        <v>193157</v>
      </c>
      <c r="B462" t="s">
        <v>552</v>
      </c>
      <c r="C462" t="s">
        <v>882</v>
      </c>
      <c r="D462" t="s">
        <v>746</v>
      </c>
      <c r="E462" s="440">
        <v>46296</v>
      </c>
      <c r="F462" s="440">
        <v>46330</v>
      </c>
      <c r="G462" t="s">
        <v>297</v>
      </c>
      <c r="H462" t="s">
        <v>305</v>
      </c>
      <c r="I462" t="s">
        <v>883</v>
      </c>
      <c r="J462">
        <v>-2200</v>
      </c>
      <c r="K462">
        <v>-2200</v>
      </c>
      <c r="O462" t="s">
        <v>563</v>
      </c>
      <c r="Q462" t="s">
        <v>470</v>
      </c>
      <c r="R462">
        <v>0</v>
      </c>
    </row>
    <row r="463" spans="1:18" x14ac:dyDescent="0.3">
      <c r="A463">
        <v>193169</v>
      </c>
      <c r="B463" t="s">
        <v>552</v>
      </c>
      <c r="C463" t="s">
        <v>929</v>
      </c>
      <c r="D463" t="s">
        <v>746</v>
      </c>
      <c r="E463" s="440">
        <v>46296</v>
      </c>
      <c r="F463" s="440">
        <v>46325</v>
      </c>
      <c r="G463" t="s">
        <v>309</v>
      </c>
      <c r="H463" t="s">
        <v>314</v>
      </c>
      <c r="I463" t="s">
        <v>930</v>
      </c>
      <c r="J463">
        <v>-3200</v>
      </c>
      <c r="K463">
        <v>-3200</v>
      </c>
      <c r="O463" t="s">
        <v>563</v>
      </c>
      <c r="Q463" t="s">
        <v>470</v>
      </c>
      <c r="R463">
        <v>0</v>
      </c>
    </row>
    <row r="464" spans="1:18" x14ac:dyDescent="0.3">
      <c r="A464">
        <v>192732</v>
      </c>
      <c r="B464" t="s">
        <v>552</v>
      </c>
      <c r="C464" t="s">
        <v>869</v>
      </c>
      <c r="D464" t="s">
        <v>746</v>
      </c>
      <c r="E464" s="440">
        <v>46296</v>
      </c>
      <c r="F464" s="440">
        <v>46351</v>
      </c>
      <c r="G464" t="s">
        <v>319</v>
      </c>
      <c r="H464" t="s">
        <v>320</v>
      </c>
      <c r="I464" t="s">
        <v>903</v>
      </c>
      <c r="J464">
        <v>-1749.17</v>
      </c>
      <c r="K464">
        <v>-1749.17</v>
      </c>
      <c r="O464" t="s">
        <v>563</v>
      </c>
      <c r="Q464" t="s">
        <v>470</v>
      </c>
      <c r="R464">
        <v>0</v>
      </c>
    </row>
    <row r="465" spans="1:18" x14ac:dyDescent="0.3">
      <c r="A465">
        <v>193213</v>
      </c>
      <c r="B465" t="s">
        <v>552</v>
      </c>
      <c r="C465" t="s">
        <v>923</v>
      </c>
      <c r="D465" t="s">
        <v>746</v>
      </c>
      <c r="E465" s="440">
        <v>46296</v>
      </c>
      <c r="F465" s="440">
        <v>46315</v>
      </c>
      <c r="G465" t="s">
        <v>319</v>
      </c>
      <c r="H465" t="s">
        <v>320</v>
      </c>
      <c r="I465" t="s">
        <v>924</v>
      </c>
      <c r="J465">
        <v>-660</v>
      </c>
      <c r="K465">
        <v>-660</v>
      </c>
      <c r="O465" t="s">
        <v>563</v>
      </c>
      <c r="Q465" t="s">
        <v>470</v>
      </c>
      <c r="R465">
        <v>0</v>
      </c>
    </row>
    <row r="466" spans="1:18" x14ac:dyDescent="0.3">
      <c r="A466">
        <v>198487</v>
      </c>
      <c r="B466" t="s">
        <v>552</v>
      </c>
      <c r="C466" t="s">
        <v>871</v>
      </c>
      <c r="D466" t="s">
        <v>927</v>
      </c>
      <c r="E466" s="440">
        <v>46296</v>
      </c>
      <c r="F466" s="440">
        <v>46336</v>
      </c>
      <c r="G466" t="s">
        <v>265</v>
      </c>
      <c r="H466" t="s">
        <v>266</v>
      </c>
      <c r="I466" t="s">
        <v>957</v>
      </c>
      <c r="J466">
        <v>-5000</v>
      </c>
      <c r="K466">
        <v>-5000</v>
      </c>
      <c r="O466" t="s">
        <v>556</v>
      </c>
      <c r="Q466" t="s">
        <v>470</v>
      </c>
      <c r="R466">
        <v>0</v>
      </c>
    </row>
    <row r="467" spans="1:18" x14ac:dyDescent="0.3">
      <c r="A467">
        <v>192685</v>
      </c>
      <c r="B467" t="s">
        <v>552</v>
      </c>
      <c r="C467" t="s">
        <v>915</v>
      </c>
      <c r="D467" t="s">
        <v>746</v>
      </c>
      <c r="E467" s="440">
        <v>46296</v>
      </c>
      <c r="F467" s="440">
        <v>46330</v>
      </c>
      <c r="G467" t="s">
        <v>280</v>
      </c>
      <c r="H467" t="s">
        <v>287</v>
      </c>
      <c r="I467" t="s">
        <v>916</v>
      </c>
      <c r="J467">
        <v>-150</v>
      </c>
      <c r="K467">
        <v>-150</v>
      </c>
      <c r="O467" t="s">
        <v>563</v>
      </c>
      <c r="Q467" t="s">
        <v>470</v>
      </c>
      <c r="R467">
        <v>0</v>
      </c>
    </row>
    <row r="468" spans="1:18" x14ac:dyDescent="0.3">
      <c r="A468">
        <v>190179</v>
      </c>
      <c r="B468" t="s">
        <v>552</v>
      </c>
      <c r="C468" t="s">
        <v>911</v>
      </c>
      <c r="D468" t="s">
        <v>746</v>
      </c>
      <c r="E468" s="440">
        <v>46296</v>
      </c>
      <c r="F468" s="440">
        <v>46313</v>
      </c>
      <c r="G468" t="s">
        <v>912</v>
      </c>
      <c r="H468" t="s">
        <v>913</v>
      </c>
      <c r="I468" t="s">
        <v>914</v>
      </c>
      <c r="J468">
        <v>-700</v>
      </c>
      <c r="K468">
        <v>-700</v>
      </c>
      <c r="O468" t="s">
        <v>563</v>
      </c>
      <c r="Q468" t="s">
        <v>470</v>
      </c>
      <c r="R468">
        <v>0</v>
      </c>
    </row>
    <row r="469" spans="1:18" x14ac:dyDescent="0.3">
      <c r="A469">
        <v>193602</v>
      </c>
      <c r="B469" t="s">
        <v>552</v>
      </c>
      <c r="C469" t="s">
        <v>900</v>
      </c>
      <c r="D469" t="s">
        <v>746</v>
      </c>
      <c r="E469" s="440">
        <v>46296</v>
      </c>
      <c r="F469" s="440">
        <v>46331</v>
      </c>
      <c r="G469" t="s">
        <v>309</v>
      </c>
      <c r="H469" t="s">
        <v>317</v>
      </c>
      <c r="I469" t="s">
        <v>901</v>
      </c>
      <c r="J469">
        <v>-10000</v>
      </c>
      <c r="K469">
        <v>-10000</v>
      </c>
      <c r="O469" t="s">
        <v>563</v>
      </c>
      <c r="Q469" t="s">
        <v>470</v>
      </c>
      <c r="R469">
        <v>0</v>
      </c>
    </row>
    <row r="470" spans="1:18" x14ac:dyDescent="0.3">
      <c r="A470">
        <v>195232</v>
      </c>
      <c r="B470" t="s">
        <v>552</v>
      </c>
      <c r="C470" t="s">
        <v>849</v>
      </c>
      <c r="D470" t="s">
        <v>746</v>
      </c>
      <c r="E470" s="440">
        <v>46296</v>
      </c>
      <c r="F470" s="440">
        <v>46348</v>
      </c>
      <c r="G470" t="s">
        <v>265</v>
      </c>
      <c r="H470" t="s">
        <v>272</v>
      </c>
      <c r="I470" t="s">
        <v>850</v>
      </c>
      <c r="J470">
        <v>-6000</v>
      </c>
      <c r="K470">
        <v>-6000</v>
      </c>
      <c r="O470" t="s">
        <v>563</v>
      </c>
      <c r="Q470" t="s">
        <v>470</v>
      </c>
      <c r="R470">
        <v>0</v>
      </c>
    </row>
    <row r="471" spans="1:18" x14ac:dyDescent="0.3">
      <c r="A471">
        <v>196390</v>
      </c>
      <c r="B471" t="s">
        <v>552</v>
      </c>
      <c r="C471" t="s">
        <v>775</v>
      </c>
      <c r="D471" t="s">
        <v>746</v>
      </c>
      <c r="E471" s="440">
        <v>46296</v>
      </c>
      <c r="F471" s="440">
        <v>46332</v>
      </c>
      <c r="G471" t="s">
        <v>776</v>
      </c>
      <c r="H471" t="s">
        <v>777</v>
      </c>
      <c r="I471" t="s">
        <v>778</v>
      </c>
      <c r="J471">
        <v>-90000</v>
      </c>
      <c r="K471">
        <v>-90000</v>
      </c>
      <c r="O471" t="s">
        <v>563</v>
      </c>
      <c r="Q471" t="s">
        <v>470</v>
      </c>
      <c r="R471">
        <v>0</v>
      </c>
    </row>
    <row r="472" spans="1:18" x14ac:dyDescent="0.3">
      <c r="A472">
        <v>195962</v>
      </c>
      <c r="B472" t="s">
        <v>552</v>
      </c>
      <c r="C472" t="s">
        <v>789</v>
      </c>
      <c r="D472" t="s">
        <v>746</v>
      </c>
      <c r="E472" s="440">
        <v>46296</v>
      </c>
      <c r="F472" s="440">
        <v>46293</v>
      </c>
      <c r="G472" t="s">
        <v>747</v>
      </c>
      <c r="H472" t="s">
        <v>240</v>
      </c>
      <c r="I472" t="s">
        <v>791</v>
      </c>
      <c r="J472">
        <v>-10000</v>
      </c>
      <c r="K472">
        <v>-10000</v>
      </c>
      <c r="O472" t="s">
        <v>563</v>
      </c>
      <c r="Q472" t="s">
        <v>470</v>
      </c>
      <c r="R472">
        <v>0</v>
      </c>
    </row>
    <row r="473" spans="1:18" x14ac:dyDescent="0.3">
      <c r="A473">
        <v>195256</v>
      </c>
      <c r="B473" t="s">
        <v>552</v>
      </c>
      <c r="C473" t="s">
        <v>844</v>
      </c>
      <c r="D473" t="s">
        <v>746</v>
      </c>
      <c r="E473" s="440">
        <v>46296</v>
      </c>
      <c r="F473" s="440">
        <v>46338</v>
      </c>
      <c r="G473" t="s">
        <v>319</v>
      </c>
      <c r="H473" t="s">
        <v>321</v>
      </c>
      <c r="I473" t="s">
        <v>845</v>
      </c>
      <c r="J473">
        <v>-262</v>
      </c>
      <c r="K473">
        <v>-262</v>
      </c>
      <c r="O473" t="s">
        <v>563</v>
      </c>
      <c r="Q473" t="s">
        <v>470</v>
      </c>
      <c r="R473">
        <v>0</v>
      </c>
    </row>
    <row r="474" spans="1:18" x14ac:dyDescent="0.3">
      <c r="A474">
        <v>198579</v>
      </c>
      <c r="B474" t="s">
        <v>552</v>
      </c>
      <c r="C474" t="s">
        <v>842</v>
      </c>
      <c r="D474" t="s">
        <v>746</v>
      </c>
      <c r="E474" s="440">
        <v>46296</v>
      </c>
      <c r="F474" s="440">
        <v>46336</v>
      </c>
      <c r="G474" t="s">
        <v>257</v>
      </c>
      <c r="H474" t="s">
        <v>258</v>
      </c>
      <c r="I474" t="s">
        <v>843</v>
      </c>
      <c r="J474">
        <v>-45000</v>
      </c>
      <c r="K474">
        <v>-45000</v>
      </c>
      <c r="O474" t="s">
        <v>563</v>
      </c>
      <c r="Q474" t="s">
        <v>470</v>
      </c>
      <c r="R474">
        <v>0</v>
      </c>
    </row>
    <row r="475" spans="1:18" x14ac:dyDescent="0.3">
      <c r="A475">
        <v>195243</v>
      </c>
      <c r="B475" t="s">
        <v>552</v>
      </c>
      <c r="C475" t="s">
        <v>847</v>
      </c>
      <c r="D475" t="s">
        <v>746</v>
      </c>
      <c r="E475" s="440">
        <v>46296</v>
      </c>
      <c r="F475" s="440">
        <v>46310</v>
      </c>
      <c r="G475" t="s">
        <v>280</v>
      </c>
      <c r="H475" t="s">
        <v>283</v>
      </c>
      <c r="I475" t="s">
        <v>848</v>
      </c>
      <c r="J475">
        <v>-20.45</v>
      </c>
      <c r="K475">
        <v>-20.45</v>
      </c>
      <c r="O475" t="s">
        <v>563</v>
      </c>
      <c r="Q475" t="s">
        <v>470</v>
      </c>
      <c r="R475">
        <v>0</v>
      </c>
    </row>
    <row r="476" spans="1:18" x14ac:dyDescent="0.3">
      <c r="A476">
        <v>195974</v>
      </c>
      <c r="B476" t="s">
        <v>552</v>
      </c>
      <c r="C476" t="s">
        <v>789</v>
      </c>
      <c r="D476" t="s">
        <v>746</v>
      </c>
      <c r="E476" s="440">
        <v>46296</v>
      </c>
      <c r="F476" s="440">
        <v>46293</v>
      </c>
      <c r="G476" t="s">
        <v>747</v>
      </c>
      <c r="H476" t="s">
        <v>240</v>
      </c>
      <c r="I476" t="s">
        <v>793</v>
      </c>
      <c r="J476">
        <v>-200</v>
      </c>
      <c r="K476">
        <v>-200</v>
      </c>
      <c r="O476" t="s">
        <v>563</v>
      </c>
      <c r="Q476" t="s">
        <v>470</v>
      </c>
      <c r="R476">
        <v>0</v>
      </c>
    </row>
    <row r="477" spans="1:18" x14ac:dyDescent="0.3">
      <c r="A477">
        <v>196655</v>
      </c>
      <c r="B477" t="s">
        <v>552</v>
      </c>
      <c r="C477" t="s">
        <v>775</v>
      </c>
      <c r="D477" t="s">
        <v>746</v>
      </c>
      <c r="E477" s="440">
        <v>46296</v>
      </c>
      <c r="F477" s="440">
        <v>46315</v>
      </c>
      <c r="G477" t="s">
        <v>776</v>
      </c>
      <c r="H477" t="s">
        <v>777</v>
      </c>
      <c r="I477" t="s">
        <v>846</v>
      </c>
      <c r="J477">
        <v>-20000</v>
      </c>
      <c r="K477">
        <v>-20000</v>
      </c>
      <c r="O477" t="s">
        <v>563</v>
      </c>
      <c r="Q477" t="s">
        <v>470</v>
      </c>
      <c r="R477">
        <v>0</v>
      </c>
    </row>
    <row r="478" spans="1:18" x14ac:dyDescent="0.3">
      <c r="A478">
        <v>195998</v>
      </c>
      <c r="B478" t="s">
        <v>552</v>
      </c>
      <c r="C478" t="s">
        <v>789</v>
      </c>
      <c r="D478" t="s">
        <v>746</v>
      </c>
      <c r="E478" s="440">
        <v>46296</v>
      </c>
      <c r="F478" s="440">
        <v>46321</v>
      </c>
      <c r="G478" t="s">
        <v>747</v>
      </c>
      <c r="H478" t="s">
        <v>240</v>
      </c>
      <c r="I478" t="s">
        <v>792</v>
      </c>
      <c r="J478">
        <v>-250</v>
      </c>
      <c r="K478">
        <v>-250</v>
      </c>
      <c r="O478" t="s">
        <v>563</v>
      </c>
      <c r="Q478" t="s">
        <v>470</v>
      </c>
      <c r="R478">
        <v>0</v>
      </c>
    </row>
    <row r="479" spans="1:18" x14ac:dyDescent="0.3">
      <c r="A479">
        <v>192697</v>
      </c>
      <c r="B479" t="s">
        <v>552</v>
      </c>
      <c r="C479" t="s">
        <v>921</v>
      </c>
      <c r="D479" t="s">
        <v>746</v>
      </c>
      <c r="E479" s="440">
        <v>46296</v>
      </c>
      <c r="F479" s="440">
        <v>46322</v>
      </c>
      <c r="G479" t="s">
        <v>814</v>
      </c>
      <c r="H479" t="s">
        <v>289</v>
      </c>
      <c r="I479" t="s">
        <v>922</v>
      </c>
      <c r="J479">
        <v>-6897.4</v>
      </c>
      <c r="K479">
        <v>-6897.4</v>
      </c>
      <c r="O479" t="s">
        <v>563</v>
      </c>
      <c r="Q479" t="s">
        <v>470</v>
      </c>
      <c r="R479">
        <v>0</v>
      </c>
    </row>
    <row r="480" spans="1:18" x14ac:dyDescent="0.3">
      <c r="A480">
        <v>195271</v>
      </c>
      <c r="B480" t="s">
        <v>552</v>
      </c>
      <c r="C480" t="s">
        <v>839</v>
      </c>
      <c r="D480" t="s">
        <v>746</v>
      </c>
      <c r="E480" s="440">
        <v>46296</v>
      </c>
      <c r="F480" s="440">
        <v>46329</v>
      </c>
      <c r="G480" t="s">
        <v>280</v>
      </c>
      <c r="H480" t="s">
        <v>282</v>
      </c>
      <c r="I480" t="s">
        <v>840</v>
      </c>
      <c r="J480">
        <v>-200</v>
      </c>
      <c r="K480">
        <v>-200</v>
      </c>
      <c r="O480" t="s">
        <v>563</v>
      </c>
      <c r="Q480" t="s">
        <v>470</v>
      </c>
      <c r="R480">
        <v>0</v>
      </c>
    </row>
    <row r="481" spans="1:18" x14ac:dyDescent="0.3">
      <c r="A481">
        <v>195986</v>
      </c>
      <c r="B481" t="s">
        <v>552</v>
      </c>
      <c r="C481" t="s">
        <v>789</v>
      </c>
      <c r="D481" t="s">
        <v>746</v>
      </c>
      <c r="E481" s="440">
        <v>46296</v>
      </c>
      <c r="F481" s="440">
        <v>46291</v>
      </c>
      <c r="G481" t="s">
        <v>747</v>
      </c>
      <c r="H481" t="s">
        <v>240</v>
      </c>
      <c r="I481" t="s">
        <v>790</v>
      </c>
      <c r="J481">
        <v>-1500</v>
      </c>
      <c r="K481">
        <v>-1500</v>
      </c>
      <c r="O481" t="s">
        <v>563</v>
      </c>
      <c r="Q481" t="s">
        <v>470</v>
      </c>
      <c r="R481">
        <v>0</v>
      </c>
    </row>
    <row r="482" spans="1:18" x14ac:dyDescent="0.3">
      <c r="A482">
        <v>195283</v>
      </c>
      <c r="B482" t="s">
        <v>552</v>
      </c>
      <c r="C482" t="s">
        <v>839</v>
      </c>
      <c r="D482" t="s">
        <v>746</v>
      </c>
      <c r="E482" s="440">
        <v>46296</v>
      </c>
      <c r="F482" s="440">
        <v>46351</v>
      </c>
      <c r="G482" t="s">
        <v>280</v>
      </c>
      <c r="H482" t="s">
        <v>282</v>
      </c>
      <c r="I482" t="s">
        <v>841</v>
      </c>
      <c r="J482">
        <v>-200</v>
      </c>
      <c r="K482">
        <v>-200</v>
      </c>
      <c r="O482" t="s">
        <v>563</v>
      </c>
      <c r="Q482" t="s">
        <v>470</v>
      </c>
      <c r="R482">
        <v>0</v>
      </c>
    </row>
    <row r="483" spans="1:18" x14ac:dyDescent="0.3">
      <c r="A483">
        <v>192674</v>
      </c>
      <c r="B483" t="s">
        <v>552</v>
      </c>
      <c r="C483" t="s">
        <v>907</v>
      </c>
      <c r="D483" t="s">
        <v>746</v>
      </c>
      <c r="E483" s="440">
        <v>46296</v>
      </c>
      <c r="F483" s="440">
        <v>46331</v>
      </c>
      <c r="G483" t="s">
        <v>280</v>
      </c>
      <c r="H483" t="s">
        <v>285</v>
      </c>
      <c r="I483" t="s">
        <v>908</v>
      </c>
      <c r="J483">
        <v>-380</v>
      </c>
      <c r="K483">
        <v>-380</v>
      </c>
      <c r="O483" t="s">
        <v>563</v>
      </c>
      <c r="Q483" t="s">
        <v>470</v>
      </c>
      <c r="R483">
        <v>0</v>
      </c>
    </row>
    <row r="484" spans="1:18" x14ac:dyDescent="0.3">
      <c r="A484">
        <v>197187</v>
      </c>
      <c r="B484" t="s">
        <v>552</v>
      </c>
      <c r="C484" t="s">
        <v>51</v>
      </c>
      <c r="D484" t="s">
        <v>746</v>
      </c>
      <c r="E484" s="440">
        <v>46295</v>
      </c>
      <c r="F484" s="440">
        <v>46305</v>
      </c>
      <c r="G484" t="s">
        <v>265</v>
      </c>
      <c r="H484" t="s">
        <v>272</v>
      </c>
      <c r="J484">
        <v>-500</v>
      </c>
      <c r="K484">
        <v>-500</v>
      </c>
      <c r="O484" t="s">
        <v>563</v>
      </c>
      <c r="Q484" t="s">
        <v>469</v>
      </c>
      <c r="R484">
        <v>0</v>
      </c>
    </row>
    <row r="485" spans="1:18" x14ac:dyDescent="0.3">
      <c r="A485">
        <v>197199</v>
      </c>
      <c r="B485" t="s">
        <v>552</v>
      </c>
      <c r="C485" t="s">
        <v>51</v>
      </c>
      <c r="D485" t="s">
        <v>746</v>
      </c>
      <c r="E485" s="440">
        <v>46295</v>
      </c>
      <c r="F485" s="440">
        <v>46305</v>
      </c>
      <c r="G485" t="s">
        <v>265</v>
      </c>
      <c r="H485" t="s">
        <v>272</v>
      </c>
      <c r="J485">
        <v>-300</v>
      </c>
      <c r="K485">
        <v>-300</v>
      </c>
      <c r="O485" t="s">
        <v>563</v>
      </c>
      <c r="Q485" t="s">
        <v>469</v>
      </c>
      <c r="R485">
        <v>0</v>
      </c>
    </row>
    <row r="486" spans="1:18" x14ac:dyDescent="0.3">
      <c r="A486">
        <v>197313</v>
      </c>
      <c r="B486" t="s">
        <v>552</v>
      </c>
      <c r="C486" t="s">
        <v>800</v>
      </c>
      <c r="D486" t="s">
        <v>746</v>
      </c>
      <c r="E486" s="440">
        <v>46295</v>
      </c>
      <c r="F486" s="440">
        <v>46315</v>
      </c>
      <c r="G486" t="s">
        <v>309</v>
      </c>
      <c r="H486" t="s">
        <v>310</v>
      </c>
      <c r="I486" t="s">
        <v>802</v>
      </c>
      <c r="J486">
        <v>-100</v>
      </c>
      <c r="K486">
        <v>-100</v>
      </c>
      <c r="O486" t="s">
        <v>563</v>
      </c>
      <c r="Q486" t="s">
        <v>469</v>
      </c>
      <c r="R486">
        <v>0</v>
      </c>
    </row>
    <row r="487" spans="1:18" x14ac:dyDescent="0.3">
      <c r="A487">
        <v>197048</v>
      </c>
      <c r="B487" t="s">
        <v>552</v>
      </c>
      <c r="C487" t="s">
        <v>50</v>
      </c>
      <c r="D487" t="s">
        <v>746</v>
      </c>
      <c r="E487" s="440">
        <v>46295</v>
      </c>
      <c r="F487" s="440">
        <v>46315</v>
      </c>
      <c r="G487" t="s">
        <v>797</v>
      </c>
      <c r="H487" t="s">
        <v>50</v>
      </c>
      <c r="J487">
        <v>-23000</v>
      </c>
      <c r="K487">
        <v>-23000</v>
      </c>
      <c r="O487" t="s">
        <v>563</v>
      </c>
      <c r="Q487" t="s">
        <v>469</v>
      </c>
      <c r="R487">
        <v>0</v>
      </c>
    </row>
    <row r="488" spans="1:18" x14ac:dyDescent="0.3">
      <c r="A488">
        <v>170542</v>
      </c>
      <c r="B488" t="s">
        <v>552</v>
      </c>
      <c r="C488" t="s">
        <v>619</v>
      </c>
      <c r="D488" t="s">
        <v>958</v>
      </c>
      <c r="E488" s="440">
        <v>46295</v>
      </c>
      <c r="F488" s="440">
        <v>46295</v>
      </c>
      <c r="G488" t="s">
        <v>561</v>
      </c>
      <c r="H488" t="s">
        <v>369</v>
      </c>
      <c r="I488" t="s">
        <v>621</v>
      </c>
      <c r="J488">
        <v>-8615.2099999999991</v>
      </c>
      <c r="K488">
        <v>-8615.2099999999991</v>
      </c>
      <c r="O488" t="s">
        <v>563</v>
      </c>
      <c r="Q488" t="s">
        <v>469</v>
      </c>
      <c r="R488">
        <v>0</v>
      </c>
    </row>
    <row r="489" spans="1:18" x14ac:dyDescent="0.3">
      <c r="A489">
        <v>210400</v>
      </c>
      <c r="B489" t="s">
        <v>552</v>
      </c>
      <c r="C489" t="s">
        <v>519</v>
      </c>
      <c r="D489" t="s">
        <v>746</v>
      </c>
      <c r="E489" s="440">
        <v>46295</v>
      </c>
      <c r="F489" s="440">
        <v>46320</v>
      </c>
      <c r="G489" t="s">
        <v>797</v>
      </c>
      <c r="H489" t="s">
        <v>48</v>
      </c>
      <c r="J489">
        <v>-6000</v>
      </c>
      <c r="K489">
        <v>-6000</v>
      </c>
      <c r="O489" t="s">
        <v>563</v>
      </c>
      <c r="Q489" t="s">
        <v>469</v>
      </c>
      <c r="R489">
        <v>0</v>
      </c>
    </row>
    <row r="490" spans="1:18" x14ac:dyDescent="0.3">
      <c r="A490">
        <v>226499</v>
      </c>
      <c r="B490" t="s">
        <v>552</v>
      </c>
      <c r="C490" t="s">
        <v>796</v>
      </c>
      <c r="D490" t="s">
        <v>746</v>
      </c>
      <c r="E490" s="440">
        <v>46295</v>
      </c>
      <c r="F490" s="440">
        <v>46325</v>
      </c>
      <c r="G490" t="s">
        <v>795</v>
      </c>
      <c r="H490" t="s">
        <v>345</v>
      </c>
      <c r="I490" t="s">
        <v>5</v>
      </c>
      <c r="J490">
        <v>-70222.38</v>
      </c>
      <c r="K490">
        <v>-70222.38</v>
      </c>
      <c r="O490" t="s">
        <v>563</v>
      </c>
      <c r="Q490" t="s">
        <v>469</v>
      </c>
      <c r="R490">
        <v>0</v>
      </c>
    </row>
    <row r="491" spans="1:18" x14ac:dyDescent="0.3">
      <c r="A491">
        <v>210388</v>
      </c>
      <c r="B491" t="s">
        <v>552</v>
      </c>
      <c r="C491" t="s">
        <v>520</v>
      </c>
      <c r="D491" t="s">
        <v>746</v>
      </c>
      <c r="E491" s="440">
        <v>46295</v>
      </c>
      <c r="F491" s="440">
        <v>46320</v>
      </c>
      <c r="G491" t="s">
        <v>797</v>
      </c>
      <c r="H491" t="s">
        <v>48</v>
      </c>
      <c r="J491">
        <v>-25000</v>
      </c>
      <c r="K491">
        <v>-25000</v>
      </c>
      <c r="O491" t="s">
        <v>563</v>
      </c>
      <c r="Q491" t="s">
        <v>469</v>
      </c>
      <c r="R491">
        <v>0</v>
      </c>
    </row>
    <row r="492" spans="1:18" x14ac:dyDescent="0.3">
      <c r="A492">
        <v>206993</v>
      </c>
      <c r="B492" t="s">
        <v>552</v>
      </c>
      <c r="C492" t="s">
        <v>431</v>
      </c>
      <c r="D492" t="s">
        <v>746</v>
      </c>
      <c r="E492" s="440">
        <v>46295</v>
      </c>
      <c r="F492" s="440">
        <v>46315</v>
      </c>
      <c r="G492" t="s">
        <v>785</v>
      </c>
      <c r="H492" t="s">
        <v>212</v>
      </c>
      <c r="I492" t="s">
        <v>799</v>
      </c>
      <c r="J492">
        <v>-10000</v>
      </c>
      <c r="K492">
        <v>-10000</v>
      </c>
      <c r="O492" t="s">
        <v>563</v>
      </c>
      <c r="Q492" t="s">
        <v>469</v>
      </c>
      <c r="R492">
        <v>0</v>
      </c>
    </row>
    <row r="493" spans="1:18" x14ac:dyDescent="0.3">
      <c r="A493">
        <v>202416</v>
      </c>
      <c r="B493" t="s">
        <v>552</v>
      </c>
      <c r="C493" t="s">
        <v>798</v>
      </c>
      <c r="D493" t="s">
        <v>746</v>
      </c>
      <c r="E493" s="440">
        <v>46295</v>
      </c>
      <c r="F493" s="440">
        <v>46304</v>
      </c>
      <c r="G493" t="s">
        <v>747</v>
      </c>
      <c r="H493" t="s">
        <v>248</v>
      </c>
      <c r="J493">
        <v>-942.46</v>
      </c>
      <c r="K493">
        <v>-942.46</v>
      </c>
      <c r="O493" t="s">
        <v>563</v>
      </c>
      <c r="Q493" t="s">
        <v>469</v>
      </c>
      <c r="R493">
        <v>0</v>
      </c>
    </row>
    <row r="494" spans="1:18" x14ac:dyDescent="0.3">
      <c r="A494">
        <v>226504</v>
      </c>
      <c r="B494" t="s">
        <v>552</v>
      </c>
      <c r="C494" t="s">
        <v>347</v>
      </c>
      <c r="D494" t="s">
        <v>746</v>
      </c>
      <c r="E494" s="440">
        <v>46295</v>
      </c>
      <c r="F494" s="440">
        <v>46325</v>
      </c>
      <c r="G494" t="s">
        <v>795</v>
      </c>
      <c r="H494" t="s">
        <v>347</v>
      </c>
      <c r="I494" t="s">
        <v>5</v>
      </c>
      <c r="J494">
        <v>-128928.16</v>
      </c>
      <c r="K494">
        <v>-128928.16</v>
      </c>
      <c r="O494" t="s">
        <v>563</v>
      </c>
      <c r="Q494" t="s">
        <v>469</v>
      </c>
      <c r="R494">
        <v>0</v>
      </c>
    </row>
    <row r="495" spans="1:18" x14ac:dyDescent="0.3">
      <c r="A495">
        <v>206981</v>
      </c>
      <c r="B495" t="s">
        <v>552</v>
      </c>
      <c r="C495" t="s">
        <v>431</v>
      </c>
      <c r="D495" t="s">
        <v>746</v>
      </c>
      <c r="E495" s="440">
        <v>46295</v>
      </c>
      <c r="F495" s="440">
        <v>46315</v>
      </c>
      <c r="G495" t="s">
        <v>785</v>
      </c>
      <c r="H495" t="s">
        <v>210</v>
      </c>
      <c r="I495" t="s">
        <v>794</v>
      </c>
      <c r="J495">
        <v>-33000</v>
      </c>
      <c r="K495">
        <v>-33000</v>
      </c>
      <c r="O495" t="s">
        <v>563</v>
      </c>
      <c r="Q495" t="s">
        <v>469</v>
      </c>
      <c r="R495">
        <v>0</v>
      </c>
    </row>
    <row r="496" spans="1:18" x14ac:dyDescent="0.3">
      <c r="A496">
        <v>208544</v>
      </c>
      <c r="B496" t="s">
        <v>552</v>
      </c>
      <c r="C496" t="s">
        <v>800</v>
      </c>
      <c r="D496" t="s">
        <v>746</v>
      </c>
      <c r="E496" s="440">
        <v>46295</v>
      </c>
      <c r="F496" s="440">
        <v>46315</v>
      </c>
      <c r="G496" t="s">
        <v>785</v>
      </c>
      <c r="H496" t="s">
        <v>801</v>
      </c>
      <c r="J496">
        <v>-3500</v>
      </c>
      <c r="K496">
        <v>-3500</v>
      </c>
      <c r="O496" t="s">
        <v>563</v>
      </c>
      <c r="Q496" t="s">
        <v>469</v>
      </c>
      <c r="R496">
        <v>0</v>
      </c>
    </row>
    <row r="497" spans="1:18" x14ac:dyDescent="0.3">
      <c r="A497">
        <v>208312</v>
      </c>
      <c r="B497" t="s">
        <v>552</v>
      </c>
      <c r="C497" t="s">
        <v>430</v>
      </c>
      <c r="D497" t="s">
        <v>746</v>
      </c>
      <c r="E497" s="440">
        <v>46295</v>
      </c>
      <c r="F497" s="440">
        <v>46315</v>
      </c>
      <c r="G497" t="s">
        <v>785</v>
      </c>
      <c r="H497" t="s">
        <v>207</v>
      </c>
      <c r="J497">
        <v>-10500</v>
      </c>
      <c r="K497">
        <v>-10500</v>
      </c>
      <c r="O497" t="s">
        <v>563</v>
      </c>
      <c r="Q497" t="s">
        <v>469</v>
      </c>
      <c r="R497">
        <v>0</v>
      </c>
    </row>
    <row r="498" spans="1:18" x14ac:dyDescent="0.3">
      <c r="A498">
        <v>215703</v>
      </c>
      <c r="B498" t="s">
        <v>552</v>
      </c>
      <c r="C498" t="s">
        <v>781</v>
      </c>
      <c r="D498" t="s">
        <v>746</v>
      </c>
      <c r="E498" s="440">
        <v>46293</v>
      </c>
      <c r="F498" s="440">
        <v>46315</v>
      </c>
      <c r="G498" t="s">
        <v>309</v>
      </c>
      <c r="H498" t="s">
        <v>310</v>
      </c>
      <c r="J498">
        <v>-250</v>
      </c>
      <c r="K498">
        <v>-250</v>
      </c>
      <c r="O498" t="s">
        <v>563</v>
      </c>
      <c r="Q498" t="s">
        <v>469</v>
      </c>
      <c r="R498">
        <v>0</v>
      </c>
    </row>
    <row r="499" spans="1:18" x14ac:dyDescent="0.3">
      <c r="A499">
        <v>177862</v>
      </c>
      <c r="B499" t="s">
        <v>552</v>
      </c>
      <c r="C499" t="s">
        <v>619</v>
      </c>
      <c r="D499" t="s">
        <v>771</v>
      </c>
      <c r="E499" s="440">
        <v>46293</v>
      </c>
      <c r="F499" s="440">
        <v>46474</v>
      </c>
      <c r="G499" t="s">
        <v>561</v>
      </c>
      <c r="H499" t="s">
        <v>369</v>
      </c>
      <c r="I499" t="s">
        <v>638</v>
      </c>
      <c r="J499">
        <v>-8566.18</v>
      </c>
      <c r="K499">
        <v>-8566.18</v>
      </c>
      <c r="O499" t="s">
        <v>563</v>
      </c>
      <c r="Q499" t="s">
        <v>469</v>
      </c>
      <c r="R499">
        <v>0</v>
      </c>
    </row>
    <row r="500" spans="1:18" x14ac:dyDescent="0.3">
      <c r="A500">
        <v>212183</v>
      </c>
      <c r="B500" t="s">
        <v>552</v>
      </c>
      <c r="C500" t="s">
        <v>559</v>
      </c>
      <c r="D500" t="s">
        <v>959</v>
      </c>
      <c r="E500" s="440">
        <v>46291</v>
      </c>
      <c r="F500" s="440">
        <v>46325</v>
      </c>
      <c r="G500" t="s">
        <v>561</v>
      </c>
      <c r="H500" t="s">
        <v>369</v>
      </c>
      <c r="I500" t="s">
        <v>562</v>
      </c>
      <c r="J500">
        <v>-3381.49</v>
      </c>
      <c r="K500">
        <v>-3381.49</v>
      </c>
      <c r="O500" t="s">
        <v>563</v>
      </c>
      <c r="Q500" t="s">
        <v>469</v>
      </c>
      <c r="R500">
        <v>0</v>
      </c>
    </row>
    <row r="501" spans="1:18" x14ac:dyDescent="0.3">
      <c r="A501">
        <v>242978</v>
      </c>
      <c r="B501" t="s">
        <v>552</v>
      </c>
      <c r="C501" t="s">
        <v>944</v>
      </c>
      <c r="D501" t="s">
        <v>746</v>
      </c>
      <c r="E501" s="440">
        <v>46267</v>
      </c>
      <c r="F501" s="440">
        <v>46271</v>
      </c>
      <c r="G501" t="s">
        <v>814</v>
      </c>
      <c r="H501" t="s">
        <v>291</v>
      </c>
      <c r="I501" t="s">
        <v>945</v>
      </c>
      <c r="J501">
        <v>-3000</v>
      </c>
      <c r="K501">
        <v>-3000</v>
      </c>
      <c r="O501" t="s">
        <v>563</v>
      </c>
      <c r="Q501" t="s">
        <v>469</v>
      </c>
      <c r="R501">
        <v>0</v>
      </c>
    </row>
    <row r="502" spans="1:18" x14ac:dyDescent="0.3">
      <c r="A502">
        <v>234677</v>
      </c>
      <c r="B502" t="s">
        <v>552</v>
      </c>
      <c r="C502" t="s">
        <v>759</v>
      </c>
      <c r="D502" t="s">
        <v>746</v>
      </c>
      <c r="E502" s="440">
        <v>46266</v>
      </c>
      <c r="F502" s="440">
        <v>46305</v>
      </c>
      <c r="G502" t="s">
        <v>755</v>
      </c>
      <c r="H502" t="s">
        <v>756</v>
      </c>
      <c r="I502" t="s">
        <v>760</v>
      </c>
      <c r="J502">
        <v>-5000</v>
      </c>
      <c r="K502">
        <v>-5000</v>
      </c>
      <c r="M502" t="s">
        <v>761</v>
      </c>
      <c r="N502" t="s">
        <v>139</v>
      </c>
      <c r="O502" t="s">
        <v>563</v>
      </c>
      <c r="Q502" t="s">
        <v>469</v>
      </c>
      <c r="R502">
        <v>0</v>
      </c>
    </row>
    <row r="503" spans="1:18" x14ac:dyDescent="0.3">
      <c r="A503">
        <v>242973</v>
      </c>
      <c r="B503" t="s">
        <v>552</v>
      </c>
      <c r="C503" t="s">
        <v>946</v>
      </c>
      <c r="D503" t="s">
        <v>947</v>
      </c>
      <c r="E503" s="440">
        <v>46266</v>
      </c>
      <c r="F503" s="440">
        <v>46292</v>
      </c>
      <c r="G503" t="s">
        <v>948</v>
      </c>
      <c r="H503" t="s">
        <v>337</v>
      </c>
      <c r="I503" t="s">
        <v>960</v>
      </c>
      <c r="J503">
        <v>-8360</v>
      </c>
      <c r="K503">
        <v>-8360</v>
      </c>
      <c r="O503" t="s">
        <v>556</v>
      </c>
      <c r="Q503" t="s">
        <v>469</v>
      </c>
      <c r="R503">
        <v>0</v>
      </c>
    </row>
    <row r="504" spans="1:18" x14ac:dyDescent="0.3">
      <c r="A504">
        <v>199433</v>
      </c>
      <c r="B504" t="s">
        <v>552</v>
      </c>
      <c r="C504" t="s">
        <v>831</v>
      </c>
      <c r="D504" t="s">
        <v>746</v>
      </c>
      <c r="E504" s="440">
        <v>46266</v>
      </c>
      <c r="F504" s="440">
        <v>46305</v>
      </c>
      <c r="G504" t="s">
        <v>755</v>
      </c>
      <c r="H504" t="s">
        <v>756</v>
      </c>
      <c r="I504" t="s">
        <v>769</v>
      </c>
      <c r="J504">
        <v>-1800</v>
      </c>
      <c r="K504">
        <v>-1800</v>
      </c>
      <c r="M504" t="s">
        <v>830</v>
      </c>
      <c r="N504" t="s">
        <v>131</v>
      </c>
      <c r="O504" t="s">
        <v>563</v>
      </c>
      <c r="Q504" t="s">
        <v>469</v>
      </c>
      <c r="R504">
        <v>0</v>
      </c>
    </row>
    <row r="505" spans="1:18" x14ac:dyDescent="0.3">
      <c r="A505">
        <v>216078</v>
      </c>
      <c r="B505" t="s">
        <v>552</v>
      </c>
      <c r="C505" t="s">
        <v>553</v>
      </c>
      <c r="D505" t="s">
        <v>746</v>
      </c>
      <c r="E505" s="440">
        <v>46266</v>
      </c>
      <c r="F505" s="440">
        <v>46315</v>
      </c>
      <c r="G505" t="s">
        <v>309</v>
      </c>
      <c r="H505" t="s">
        <v>311</v>
      </c>
      <c r="I505" t="s">
        <v>832</v>
      </c>
      <c r="J505">
        <v>-1100</v>
      </c>
      <c r="K505">
        <v>-1100</v>
      </c>
      <c r="O505" t="s">
        <v>563</v>
      </c>
      <c r="Q505" t="s">
        <v>469</v>
      </c>
      <c r="R505">
        <v>0</v>
      </c>
    </row>
    <row r="506" spans="1:18" x14ac:dyDescent="0.3">
      <c r="A506">
        <v>230827</v>
      </c>
      <c r="B506" t="s">
        <v>552</v>
      </c>
      <c r="C506" t="s">
        <v>754</v>
      </c>
      <c r="D506" t="s">
        <v>746</v>
      </c>
      <c r="E506" s="440">
        <v>46266</v>
      </c>
      <c r="F506" s="440">
        <v>46305</v>
      </c>
      <c r="G506" t="s">
        <v>755</v>
      </c>
      <c r="H506" t="s">
        <v>756</v>
      </c>
      <c r="I506" t="s">
        <v>757</v>
      </c>
      <c r="J506">
        <v>-5100</v>
      </c>
      <c r="K506">
        <v>-5100</v>
      </c>
      <c r="M506" t="s">
        <v>758</v>
      </c>
      <c r="N506" t="s">
        <v>134</v>
      </c>
      <c r="O506" t="s">
        <v>563</v>
      </c>
      <c r="Q506" t="s">
        <v>469</v>
      </c>
      <c r="R506">
        <v>0</v>
      </c>
    </row>
    <row r="507" spans="1:18" x14ac:dyDescent="0.3">
      <c r="A507">
        <v>199445</v>
      </c>
      <c r="B507" t="s">
        <v>552</v>
      </c>
      <c r="C507" t="s">
        <v>829</v>
      </c>
      <c r="D507" t="s">
        <v>746</v>
      </c>
      <c r="E507" s="440">
        <v>46266</v>
      </c>
      <c r="F507" s="440">
        <v>46305</v>
      </c>
      <c r="G507" t="s">
        <v>755</v>
      </c>
      <c r="H507" t="s">
        <v>756</v>
      </c>
      <c r="I507" t="s">
        <v>769</v>
      </c>
      <c r="J507">
        <v>-1500</v>
      </c>
      <c r="K507">
        <v>-1500</v>
      </c>
      <c r="M507" t="s">
        <v>830</v>
      </c>
      <c r="N507" t="s">
        <v>131</v>
      </c>
      <c r="O507" t="s">
        <v>563</v>
      </c>
      <c r="Q507" t="s">
        <v>469</v>
      </c>
      <c r="R507">
        <v>0</v>
      </c>
    </row>
    <row r="508" spans="1:18" x14ac:dyDescent="0.3">
      <c r="A508">
        <v>225945</v>
      </c>
      <c r="B508" t="s">
        <v>552</v>
      </c>
      <c r="C508" t="s">
        <v>961</v>
      </c>
      <c r="D508" t="s">
        <v>784</v>
      </c>
      <c r="E508" s="440">
        <v>46266</v>
      </c>
      <c r="F508" s="440">
        <v>46262</v>
      </c>
      <c r="G508" t="s">
        <v>785</v>
      </c>
      <c r="H508" t="s">
        <v>216</v>
      </c>
      <c r="I508" t="s">
        <v>962</v>
      </c>
      <c r="J508">
        <v>-4528.03</v>
      </c>
      <c r="K508">
        <v>-4528.03</v>
      </c>
      <c r="O508" t="s">
        <v>563</v>
      </c>
      <c r="Q508" t="s">
        <v>469</v>
      </c>
      <c r="R508">
        <v>0</v>
      </c>
    </row>
    <row r="509" spans="1:18" x14ac:dyDescent="0.3">
      <c r="A509">
        <v>233484</v>
      </c>
      <c r="B509" t="s">
        <v>552</v>
      </c>
      <c r="C509" t="s">
        <v>963</v>
      </c>
      <c r="D509" t="s">
        <v>784</v>
      </c>
      <c r="E509" s="440">
        <v>46266</v>
      </c>
      <c r="F509" s="440">
        <v>46283</v>
      </c>
      <c r="G509" t="s">
        <v>785</v>
      </c>
      <c r="H509" t="s">
        <v>216</v>
      </c>
      <c r="I509" t="s">
        <v>964</v>
      </c>
      <c r="J509">
        <v>-5297.93</v>
      </c>
      <c r="K509">
        <v>-5297.93</v>
      </c>
      <c r="O509" t="s">
        <v>563</v>
      </c>
      <c r="Q509" t="s">
        <v>469</v>
      </c>
      <c r="R509">
        <v>0</v>
      </c>
    </row>
    <row r="510" spans="1:18" x14ac:dyDescent="0.3">
      <c r="A510">
        <v>219872</v>
      </c>
      <c r="B510" t="s">
        <v>552</v>
      </c>
      <c r="C510" t="s">
        <v>817</v>
      </c>
      <c r="D510" t="s">
        <v>933</v>
      </c>
      <c r="E510" s="440">
        <v>46266</v>
      </c>
      <c r="F510" s="440">
        <v>46321</v>
      </c>
      <c r="G510" t="s">
        <v>297</v>
      </c>
      <c r="H510" t="s">
        <v>308</v>
      </c>
      <c r="I510" t="s">
        <v>965</v>
      </c>
      <c r="J510">
        <v>-1034.45</v>
      </c>
      <c r="K510">
        <v>-1034.45</v>
      </c>
      <c r="O510" t="s">
        <v>556</v>
      </c>
      <c r="Q510" t="s">
        <v>469</v>
      </c>
      <c r="R510">
        <v>0</v>
      </c>
    </row>
    <row r="511" spans="1:18" x14ac:dyDescent="0.3">
      <c r="A511">
        <v>199408</v>
      </c>
      <c r="B511" t="s">
        <v>552</v>
      </c>
      <c r="C511" t="s">
        <v>835</v>
      </c>
      <c r="D511" t="s">
        <v>746</v>
      </c>
      <c r="E511" s="440">
        <v>46266</v>
      </c>
      <c r="F511" s="440">
        <v>46305</v>
      </c>
      <c r="G511" t="s">
        <v>755</v>
      </c>
      <c r="H511" t="s">
        <v>756</v>
      </c>
      <c r="I511" t="s">
        <v>769</v>
      </c>
      <c r="J511">
        <v>-10000</v>
      </c>
      <c r="K511">
        <v>-10000</v>
      </c>
      <c r="M511" t="s">
        <v>836</v>
      </c>
      <c r="N511" t="s">
        <v>131</v>
      </c>
      <c r="O511" t="s">
        <v>563</v>
      </c>
      <c r="Q511" t="s">
        <v>469</v>
      </c>
      <c r="R511">
        <v>0</v>
      </c>
    </row>
    <row r="512" spans="1:18" x14ac:dyDescent="0.3">
      <c r="A512">
        <v>199395</v>
      </c>
      <c r="B512" t="s">
        <v>552</v>
      </c>
      <c r="C512" t="s">
        <v>837</v>
      </c>
      <c r="D512" t="s">
        <v>746</v>
      </c>
      <c r="E512" s="440">
        <v>46266</v>
      </c>
      <c r="F512" s="440">
        <v>46305</v>
      </c>
      <c r="G512" t="s">
        <v>755</v>
      </c>
      <c r="H512" t="s">
        <v>756</v>
      </c>
      <c r="I512" t="s">
        <v>769</v>
      </c>
      <c r="J512">
        <v>-3100</v>
      </c>
      <c r="K512">
        <v>-3100</v>
      </c>
      <c r="M512" t="s">
        <v>807</v>
      </c>
      <c r="N512" t="s">
        <v>142</v>
      </c>
      <c r="O512" t="s">
        <v>563</v>
      </c>
      <c r="Q512" t="s">
        <v>469</v>
      </c>
      <c r="R512">
        <v>0</v>
      </c>
    </row>
    <row r="513" spans="1:18" x14ac:dyDescent="0.3">
      <c r="A513">
        <v>199593</v>
      </c>
      <c r="B513" t="s">
        <v>552</v>
      </c>
      <c r="C513" t="s">
        <v>822</v>
      </c>
      <c r="D513" t="s">
        <v>746</v>
      </c>
      <c r="E513" s="440">
        <v>46266</v>
      </c>
      <c r="F513" s="440">
        <v>46305</v>
      </c>
      <c r="G513" t="s">
        <v>755</v>
      </c>
      <c r="H513" t="s">
        <v>756</v>
      </c>
      <c r="I513" t="s">
        <v>806</v>
      </c>
      <c r="J513">
        <v>-4200</v>
      </c>
      <c r="K513">
        <v>-4200</v>
      </c>
      <c r="M513" t="s">
        <v>758</v>
      </c>
      <c r="N513" t="s">
        <v>134</v>
      </c>
      <c r="O513" t="s">
        <v>563</v>
      </c>
      <c r="Q513" t="s">
        <v>469</v>
      </c>
      <c r="R513">
        <v>0</v>
      </c>
    </row>
    <row r="514" spans="1:18" x14ac:dyDescent="0.3">
      <c r="A514">
        <v>199383</v>
      </c>
      <c r="B514" t="s">
        <v>552</v>
      </c>
      <c r="C514" t="s">
        <v>838</v>
      </c>
      <c r="D514" t="s">
        <v>746</v>
      </c>
      <c r="E514" s="440">
        <v>46266</v>
      </c>
      <c r="F514" s="440">
        <v>46305</v>
      </c>
      <c r="G514" t="s">
        <v>755</v>
      </c>
      <c r="H514" t="s">
        <v>756</v>
      </c>
      <c r="I514" t="s">
        <v>769</v>
      </c>
      <c r="J514">
        <v>-4000</v>
      </c>
      <c r="K514">
        <v>-4000</v>
      </c>
      <c r="M514" t="s">
        <v>774</v>
      </c>
      <c r="N514" t="s">
        <v>138</v>
      </c>
      <c r="O514" t="s">
        <v>563</v>
      </c>
      <c r="Q514" t="s">
        <v>469</v>
      </c>
      <c r="R514">
        <v>0</v>
      </c>
    </row>
    <row r="515" spans="1:18" x14ac:dyDescent="0.3">
      <c r="A515">
        <v>224858</v>
      </c>
      <c r="B515" t="s">
        <v>552</v>
      </c>
      <c r="C515" t="s">
        <v>765</v>
      </c>
      <c r="D515" t="s">
        <v>746</v>
      </c>
      <c r="E515" s="440">
        <v>46266</v>
      </c>
      <c r="F515" s="440">
        <v>46305</v>
      </c>
      <c r="G515" t="s">
        <v>755</v>
      </c>
      <c r="H515" t="s">
        <v>756</v>
      </c>
      <c r="I515" t="s">
        <v>766</v>
      </c>
      <c r="J515">
        <v>-1500</v>
      </c>
      <c r="K515">
        <v>-1500</v>
      </c>
      <c r="M515" t="s">
        <v>767</v>
      </c>
      <c r="N515" t="s">
        <v>75</v>
      </c>
      <c r="O515" t="s">
        <v>563</v>
      </c>
      <c r="Q515" t="s">
        <v>469</v>
      </c>
      <c r="R515">
        <v>0</v>
      </c>
    </row>
    <row r="516" spans="1:18" x14ac:dyDescent="0.3">
      <c r="A516">
        <v>219586</v>
      </c>
      <c r="B516" t="s">
        <v>552</v>
      </c>
      <c r="C516" t="s">
        <v>768</v>
      </c>
      <c r="D516" t="s">
        <v>746</v>
      </c>
      <c r="E516" s="440">
        <v>46266</v>
      </c>
      <c r="F516" s="440">
        <v>46305</v>
      </c>
      <c r="G516" t="s">
        <v>755</v>
      </c>
      <c r="H516" t="s">
        <v>756</v>
      </c>
      <c r="I516" t="s">
        <v>769</v>
      </c>
      <c r="J516">
        <v>-4200</v>
      </c>
      <c r="K516">
        <v>-4200</v>
      </c>
      <c r="M516" t="s">
        <v>758</v>
      </c>
      <c r="N516" t="s">
        <v>134</v>
      </c>
      <c r="O516" t="s">
        <v>563</v>
      </c>
      <c r="Q516" t="s">
        <v>469</v>
      </c>
      <c r="R516">
        <v>0</v>
      </c>
    </row>
    <row r="517" spans="1:18" x14ac:dyDescent="0.3">
      <c r="A517">
        <v>214111</v>
      </c>
      <c r="B517" t="s">
        <v>552</v>
      </c>
      <c r="C517" t="s">
        <v>787</v>
      </c>
      <c r="D517" t="s">
        <v>746</v>
      </c>
      <c r="E517" s="440">
        <v>46266</v>
      </c>
      <c r="F517" s="440">
        <v>46305</v>
      </c>
      <c r="G517" t="s">
        <v>755</v>
      </c>
      <c r="H517" t="s">
        <v>756</v>
      </c>
      <c r="I517" t="s">
        <v>769</v>
      </c>
      <c r="J517">
        <v>-3400</v>
      </c>
      <c r="K517">
        <v>-3400</v>
      </c>
      <c r="M517" t="s">
        <v>788</v>
      </c>
      <c r="N517" t="s">
        <v>136</v>
      </c>
      <c r="O517" t="s">
        <v>563</v>
      </c>
      <c r="Q517" t="s">
        <v>469</v>
      </c>
      <c r="R517">
        <v>0</v>
      </c>
    </row>
    <row r="518" spans="1:18" x14ac:dyDescent="0.3">
      <c r="A518">
        <v>199371</v>
      </c>
      <c r="B518" t="s">
        <v>552</v>
      </c>
      <c r="C518" t="s">
        <v>810</v>
      </c>
      <c r="D518" t="s">
        <v>746</v>
      </c>
      <c r="E518" s="440">
        <v>46266</v>
      </c>
      <c r="F518" s="440">
        <v>46305</v>
      </c>
      <c r="G518" t="s">
        <v>755</v>
      </c>
      <c r="H518" t="s">
        <v>756</v>
      </c>
      <c r="I518" t="s">
        <v>769</v>
      </c>
      <c r="J518">
        <v>-4200</v>
      </c>
      <c r="K518">
        <v>-4200</v>
      </c>
      <c r="M518" t="s">
        <v>758</v>
      </c>
      <c r="N518" t="s">
        <v>134</v>
      </c>
      <c r="O518" t="s">
        <v>563</v>
      </c>
      <c r="Q518" t="s">
        <v>469</v>
      </c>
      <c r="R518">
        <v>0</v>
      </c>
    </row>
    <row r="519" spans="1:18" x14ac:dyDescent="0.3">
      <c r="A519">
        <v>205052</v>
      </c>
      <c r="B519" t="s">
        <v>552</v>
      </c>
      <c r="C519" t="s">
        <v>816</v>
      </c>
      <c r="D519" t="s">
        <v>746</v>
      </c>
      <c r="E519" s="440">
        <v>46266</v>
      </c>
      <c r="F519" s="440">
        <v>46305</v>
      </c>
      <c r="G519" t="s">
        <v>755</v>
      </c>
      <c r="H519" t="s">
        <v>756</v>
      </c>
      <c r="I519" t="s">
        <v>769</v>
      </c>
      <c r="J519">
        <v>-3100</v>
      </c>
      <c r="K519">
        <v>-3100</v>
      </c>
      <c r="M519" t="s">
        <v>807</v>
      </c>
      <c r="N519" t="s">
        <v>142</v>
      </c>
      <c r="O519" t="s">
        <v>563</v>
      </c>
      <c r="Q519" t="s">
        <v>469</v>
      </c>
      <c r="R519">
        <v>0</v>
      </c>
    </row>
    <row r="520" spans="1:18" x14ac:dyDescent="0.3">
      <c r="A520">
        <v>199581</v>
      </c>
      <c r="B520" t="s">
        <v>552</v>
      </c>
      <c r="C520" t="s">
        <v>820</v>
      </c>
      <c r="D520" t="s">
        <v>746</v>
      </c>
      <c r="E520" s="440">
        <v>46266</v>
      </c>
      <c r="F520" s="440">
        <v>46305</v>
      </c>
      <c r="G520" t="s">
        <v>755</v>
      </c>
      <c r="H520" t="s">
        <v>756</v>
      </c>
      <c r="I520" t="s">
        <v>806</v>
      </c>
      <c r="J520">
        <v>-3000</v>
      </c>
      <c r="K520">
        <v>-3000</v>
      </c>
      <c r="M520" t="s">
        <v>821</v>
      </c>
      <c r="N520" t="s">
        <v>131</v>
      </c>
      <c r="O520" t="s">
        <v>563</v>
      </c>
      <c r="Q520" t="s">
        <v>469</v>
      </c>
      <c r="R520">
        <v>0</v>
      </c>
    </row>
    <row r="521" spans="1:18" x14ac:dyDescent="0.3">
      <c r="A521">
        <v>199557</v>
      </c>
      <c r="B521" t="s">
        <v>552</v>
      </c>
      <c r="C521" t="s">
        <v>825</v>
      </c>
      <c r="D521" t="s">
        <v>746</v>
      </c>
      <c r="E521" s="440">
        <v>46266</v>
      </c>
      <c r="F521" s="440">
        <v>46305</v>
      </c>
      <c r="G521" t="s">
        <v>755</v>
      </c>
      <c r="H521" t="s">
        <v>756</v>
      </c>
      <c r="I521" t="s">
        <v>806</v>
      </c>
      <c r="J521">
        <v>-1125</v>
      </c>
      <c r="K521">
        <v>-1125</v>
      </c>
      <c r="M521" t="s">
        <v>826</v>
      </c>
      <c r="N521" t="s">
        <v>131</v>
      </c>
      <c r="O521" t="s">
        <v>563</v>
      </c>
      <c r="Q521" t="s">
        <v>469</v>
      </c>
      <c r="R521">
        <v>0</v>
      </c>
    </row>
    <row r="522" spans="1:18" x14ac:dyDescent="0.3">
      <c r="A522">
        <v>199545</v>
      </c>
      <c r="B522" t="s">
        <v>552</v>
      </c>
      <c r="C522" t="s">
        <v>811</v>
      </c>
      <c r="D522" t="s">
        <v>746</v>
      </c>
      <c r="E522" s="440">
        <v>46266</v>
      </c>
      <c r="F522" s="440">
        <v>46305</v>
      </c>
      <c r="G522" t="s">
        <v>755</v>
      </c>
      <c r="H522" t="s">
        <v>756</v>
      </c>
      <c r="I522" t="s">
        <v>806</v>
      </c>
      <c r="J522">
        <v>-4000</v>
      </c>
      <c r="K522">
        <v>-4000</v>
      </c>
      <c r="M522" t="s">
        <v>812</v>
      </c>
      <c r="N522" t="s">
        <v>131</v>
      </c>
      <c r="O522" t="s">
        <v>563</v>
      </c>
      <c r="Q522" t="s">
        <v>469</v>
      </c>
      <c r="R522">
        <v>0</v>
      </c>
    </row>
    <row r="523" spans="1:18" x14ac:dyDescent="0.3">
      <c r="A523">
        <v>214154</v>
      </c>
      <c r="B523" t="s">
        <v>552</v>
      </c>
      <c r="C523" t="s">
        <v>773</v>
      </c>
      <c r="D523" t="s">
        <v>746</v>
      </c>
      <c r="E523" s="440">
        <v>46266</v>
      </c>
      <c r="F523" s="440">
        <v>46305</v>
      </c>
      <c r="G523" t="s">
        <v>755</v>
      </c>
      <c r="H523" t="s">
        <v>756</v>
      </c>
      <c r="I523" t="s">
        <v>769</v>
      </c>
      <c r="J523">
        <v>-4000</v>
      </c>
      <c r="K523">
        <v>-4000</v>
      </c>
      <c r="M523" t="s">
        <v>774</v>
      </c>
      <c r="N523" t="s">
        <v>138</v>
      </c>
      <c r="O523" t="s">
        <v>563</v>
      </c>
      <c r="Q523" t="s">
        <v>469</v>
      </c>
      <c r="R523">
        <v>0</v>
      </c>
    </row>
    <row r="524" spans="1:18" x14ac:dyDescent="0.3">
      <c r="A524">
        <v>199531</v>
      </c>
      <c r="B524" t="s">
        <v>552</v>
      </c>
      <c r="C524" t="s">
        <v>805</v>
      </c>
      <c r="D524" t="s">
        <v>746</v>
      </c>
      <c r="E524" s="440">
        <v>46266</v>
      </c>
      <c r="F524" s="440">
        <v>46305</v>
      </c>
      <c r="G524" t="s">
        <v>755</v>
      </c>
      <c r="H524" t="s">
        <v>756</v>
      </c>
      <c r="I524" t="s">
        <v>806</v>
      </c>
      <c r="J524">
        <v>-3100</v>
      </c>
      <c r="K524">
        <v>-3100</v>
      </c>
      <c r="M524" t="s">
        <v>807</v>
      </c>
      <c r="N524" t="s">
        <v>142</v>
      </c>
      <c r="O524" t="s">
        <v>563</v>
      </c>
      <c r="Q524" t="s">
        <v>469</v>
      </c>
      <c r="R524">
        <v>0</v>
      </c>
    </row>
    <row r="525" spans="1:18" x14ac:dyDescent="0.3">
      <c r="A525">
        <v>230944</v>
      </c>
      <c r="B525" t="s">
        <v>552</v>
      </c>
      <c r="C525" t="s">
        <v>752</v>
      </c>
      <c r="D525" t="s">
        <v>746</v>
      </c>
      <c r="E525" s="440">
        <v>46266</v>
      </c>
      <c r="F525" s="440">
        <v>46280</v>
      </c>
      <c r="G525" t="s">
        <v>309</v>
      </c>
      <c r="H525" t="s">
        <v>315</v>
      </c>
      <c r="I525" t="s">
        <v>753</v>
      </c>
      <c r="J525">
        <v>-11000</v>
      </c>
      <c r="K525">
        <v>-11000</v>
      </c>
      <c r="O525" t="s">
        <v>563</v>
      </c>
      <c r="Q525" t="s">
        <v>469</v>
      </c>
      <c r="R525">
        <v>0</v>
      </c>
    </row>
    <row r="526" spans="1:18" x14ac:dyDescent="0.3">
      <c r="A526">
        <v>199458</v>
      </c>
      <c r="B526" t="s">
        <v>552</v>
      </c>
      <c r="C526" t="s">
        <v>823</v>
      </c>
      <c r="D526" t="s">
        <v>746</v>
      </c>
      <c r="E526" s="440">
        <v>46266</v>
      </c>
      <c r="F526" s="440">
        <v>46305</v>
      </c>
      <c r="G526" t="s">
        <v>755</v>
      </c>
      <c r="H526" t="s">
        <v>756</v>
      </c>
      <c r="I526" t="s">
        <v>769</v>
      </c>
      <c r="J526">
        <v>-6000</v>
      </c>
      <c r="K526">
        <v>-6000</v>
      </c>
      <c r="M526" t="s">
        <v>824</v>
      </c>
      <c r="N526" t="s">
        <v>131</v>
      </c>
      <c r="O526" t="s">
        <v>563</v>
      </c>
      <c r="Q526" t="s">
        <v>469</v>
      </c>
      <c r="R526">
        <v>0</v>
      </c>
    </row>
    <row r="527" spans="1:18" x14ac:dyDescent="0.3">
      <c r="A527">
        <v>199507</v>
      </c>
      <c r="B527" t="s">
        <v>552</v>
      </c>
      <c r="C527" t="s">
        <v>819</v>
      </c>
      <c r="D527" t="s">
        <v>746</v>
      </c>
      <c r="E527" s="440">
        <v>46266</v>
      </c>
      <c r="F527" s="440">
        <v>46305</v>
      </c>
      <c r="G527" t="s">
        <v>755</v>
      </c>
      <c r="H527" t="s">
        <v>756</v>
      </c>
      <c r="I527" t="s">
        <v>769</v>
      </c>
      <c r="J527">
        <v>-4000</v>
      </c>
      <c r="K527">
        <v>-4000</v>
      </c>
      <c r="M527" t="s">
        <v>767</v>
      </c>
      <c r="N527" t="s">
        <v>75</v>
      </c>
      <c r="O527" t="s">
        <v>563</v>
      </c>
      <c r="Q527" t="s">
        <v>469</v>
      </c>
      <c r="R527">
        <v>0</v>
      </c>
    </row>
    <row r="528" spans="1:18" x14ac:dyDescent="0.3">
      <c r="A528">
        <v>230415</v>
      </c>
      <c r="B528" t="s">
        <v>552</v>
      </c>
      <c r="C528" t="s">
        <v>808</v>
      </c>
      <c r="D528" t="s">
        <v>746</v>
      </c>
      <c r="E528" s="440">
        <v>46266</v>
      </c>
      <c r="F528" s="440">
        <v>46300</v>
      </c>
      <c r="G528" t="s">
        <v>297</v>
      </c>
      <c r="H528" t="s">
        <v>308</v>
      </c>
      <c r="I528" t="s">
        <v>809</v>
      </c>
      <c r="J528">
        <v>-409</v>
      </c>
      <c r="K528">
        <v>-409</v>
      </c>
      <c r="O528" t="s">
        <v>563</v>
      </c>
      <c r="Q528" t="s">
        <v>469</v>
      </c>
      <c r="R528">
        <v>0</v>
      </c>
    </row>
    <row r="529" spans="1:18" x14ac:dyDescent="0.3">
      <c r="A529">
        <v>199483</v>
      </c>
      <c r="B529" t="s">
        <v>552</v>
      </c>
      <c r="C529" t="s">
        <v>833</v>
      </c>
      <c r="D529" t="s">
        <v>746</v>
      </c>
      <c r="E529" s="440">
        <v>46266</v>
      </c>
      <c r="F529" s="440">
        <v>46305</v>
      </c>
      <c r="G529" t="s">
        <v>755</v>
      </c>
      <c r="H529" t="s">
        <v>756</v>
      </c>
      <c r="I529" t="s">
        <v>769</v>
      </c>
      <c r="J529">
        <v>-3850</v>
      </c>
      <c r="K529">
        <v>-3850</v>
      </c>
      <c r="M529" t="s">
        <v>834</v>
      </c>
      <c r="N529" t="s">
        <v>135</v>
      </c>
      <c r="O529" t="s">
        <v>563</v>
      </c>
      <c r="Q529" t="s">
        <v>469</v>
      </c>
      <c r="R529">
        <v>0</v>
      </c>
    </row>
    <row r="530" spans="1:18" x14ac:dyDescent="0.3">
      <c r="A530">
        <v>229779</v>
      </c>
      <c r="B530" t="s">
        <v>552</v>
      </c>
      <c r="C530" t="s">
        <v>745</v>
      </c>
      <c r="D530" t="s">
        <v>746</v>
      </c>
      <c r="E530" s="440">
        <v>46266</v>
      </c>
      <c r="F530" s="440">
        <v>46275</v>
      </c>
      <c r="G530" t="s">
        <v>747</v>
      </c>
      <c r="H530" t="s">
        <v>748</v>
      </c>
      <c r="J530">
        <v>-240</v>
      </c>
      <c r="K530">
        <v>-240</v>
      </c>
      <c r="O530" t="s">
        <v>563</v>
      </c>
      <c r="Q530" t="s">
        <v>469</v>
      </c>
      <c r="R530">
        <v>0</v>
      </c>
    </row>
    <row r="531" spans="1:18" x14ac:dyDescent="0.3">
      <c r="A531">
        <v>199471</v>
      </c>
      <c r="B531" t="s">
        <v>552</v>
      </c>
      <c r="C531" t="s">
        <v>827</v>
      </c>
      <c r="D531" t="s">
        <v>746</v>
      </c>
      <c r="E531" s="440">
        <v>46266</v>
      </c>
      <c r="F531" s="440">
        <v>46305</v>
      </c>
      <c r="G531" t="s">
        <v>755</v>
      </c>
      <c r="H531" t="s">
        <v>756</v>
      </c>
      <c r="I531" t="s">
        <v>769</v>
      </c>
      <c r="J531">
        <v>-3200</v>
      </c>
      <c r="K531">
        <v>-3200</v>
      </c>
      <c r="M531" t="s">
        <v>828</v>
      </c>
      <c r="N531" t="s">
        <v>131</v>
      </c>
      <c r="O531" t="s">
        <v>563</v>
      </c>
      <c r="Q531" t="s">
        <v>469</v>
      </c>
      <c r="R531">
        <v>0</v>
      </c>
    </row>
    <row r="532" spans="1:18" x14ac:dyDescent="0.3">
      <c r="A532">
        <v>198589</v>
      </c>
      <c r="B532" t="s">
        <v>552</v>
      </c>
      <c r="C532" t="s">
        <v>813</v>
      </c>
      <c r="D532" t="s">
        <v>746</v>
      </c>
      <c r="E532" s="440">
        <v>46266</v>
      </c>
      <c r="F532" s="440">
        <v>46275</v>
      </c>
      <c r="G532" t="s">
        <v>814</v>
      </c>
      <c r="H532" t="s">
        <v>293</v>
      </c>
      <c r="I532" t="s">
        <v>815</v>
      </c>
      <c r="J532">
        <v>-4000</v>
      </c>
      <c r="K532">
        <v>-4000</v>
      </c>
      <c r="O532" t="s">
        <v>563</v>
      </c>
      <c r="Q532" t="s">
        <v>469</v>
      </c>
      <c r="R532">
        <v>0</v>
      </c>
    </row>
    <row r="533" spans="1:18" x14ac:dyDescent="0.3">
      <c r="A533">
        <v>193584</v>
      </c>
      <c r="B533" t="s">
        <v>552</v>
      </c>
      <c r="C533" t="s">
        <v>919</v>
      </c>
      <c r="D533" t="s">
        <v>746</v>
      </c>
      <c r="E533" s="440">
        <v>46266</v>
      </c>
      <c r="F533" s="440">
        <v>46307</v>
      </c>
      <c r="G533" t="s">
        <v>297</v>
      </c>
      <c r="H533" t="s">
        <v>308</v>
      </c>
      <c r="I533" t="s">
        <v>920</v>
      </c>
      <c r="J533">
        <v>-800.51</v>
      </c>
      <c r="K533">
        <v>-800.51</v>
      </c>
      <c r="O533" t="s">
        <v>563</v>
      </c>
      <c r="Q533" t="s">
        <v>469</v>
      </c>
      <c r="R533">
        <v>0</v>
      </c>
    </row>
    <row r="534" spans="1:18" x14ac:dyDescent="0.3">
      <c r="A534">
        <v>195282</v>
      </c>
      <c r="B534" t="s">
        <v>552</v>
      </c>
      <c r="C534" t="s">
        <v>839</v>
      </c>
      <c r="D534" t="s">
        <v>746</v>
      </c>
      <c r="E534" s="440">
        <v>46266</v>
      </c>
      <c r="F534" s="440">
        <v>46320</v>
      </c>
      <c r="G534" t="s">
        <v>280</v>
      </c>
      <c r="H534" t="s">
        <v>282</v>
      </c>
      <c r="I534" t="s">
        <v>841</v>
      </c>
      <c r="J534">
        <v>-200</v>
      </c>
      <c r="K534">
        <v>-200</v>
      </c>
      <c r="O534" t="s">
        <v>563</v>
      </c>
      <c r="Q534" t="s">
        <v>469</v>
      </c>
      <c r="R534">
        <v>0</v>
      </c>
    </row>
    <row r="535" spans="1:18" x14ac:dyDescent="0.3">
      <c r="A535">
        <v>192696</v>
      </c>
      <c r="B535" t="s">
        <v>552</v>
      </c>
      <c r="C535" t="s">
        <v>921</v>
      </c>
      <c r="D535" t="s">
        <v>746</v>
      </c>
      <c r="E535" s="440">
        <v>46266</v>
      </c>
      <c r="F535" s="440">
        <v>46292</v>
      </c>
      <c r="G535" t="s">
        <v>814</v>
      </c>
      <c r="H535" t="s">
        <v>289</v>
      </c>
      <c r="I535" t="s">
        <v>922</v>
      </c>
      <c r="J535">
        <v>-6897.4</v>
      </c>
      <c r="K535">
        <v>-6897.4</v>
      </c>
      <c r="O535" t="s">
        <v>563</v>
      </c>
      <c r="Q535" t="s">
        <v>469</v>
      </c>
      <c r="R535">
        <v>0</v>
      </c>
    </row>
    <row r="536" spans="1:18" x14ac:dyDescent="0.3">
      <c r="A536">
        <v>195098</v>
      </c>
      <c r="B536" t="s">
        <v>552</v>
      </c>
      <c r="C536" t="s">
        <v>904</v>
      </c>
      <c r="D536" t="s">
        <v>905</v>
      </c>
      <c r="E536" s="440">
        <v>46266</v>
      </c>
      <c r="F536" s="440">
        <v>46280</v>
      </c>
      <c r="G536" t="s">
        <v>319</v>
      </c>
      <c r="H536" t="s">
        <v>320</v>
      </c>
      <c r="I536" t="s">
        <v>966</v>
      </c>
      <c r="J536">
        <v>-1691</v>
      </c>
      <c r="K536">
        <v>-1691</v>
      </c>
      <c r="O536" t="s">
        <v>556</v>
      </c>
      <c r="Q536" t="s">
        <v>469</v>
      </c>
      <c r="R536">
        <v>0</v>
      </c>
    </row>
    <row r="537" spans="1:18" x14ac:dyDescent="0.3">
      <c r="A537">
        <v>193212</v>
      </c>
      <c r="B537" t="s">
        <v>552</v>
      </c>
      <c r="C537" t="s">
        <v>923</v>
      </c>
      <c r="D537" t="s">
        <v>746</v>
      </c>
      <c r="E537" s="440">
        <v>46266</v>
      </c>
      <c r="F537" s="440">
        <v>46285</v>
      </c>
      <c r="G537" t="s">
        <v>319</v>
      </c>
      <c r="H537" t="s">
        <v>320</v>
      </c>
      <c r="I537" t="s">
        <v>924</v>
      </c>
      <c r="J537">
        <v>-660</v>
      </c>
      <c r="K537">
        <v>-660</v>
      </c>
      <c r="O537" t="s">
        <v>563</v>
      </c>
      <c r="Q537" t="s">
        <v>469</v>
      </c>
      <c r="R537">
        <v>0</v>
      </c>
    </row>
    <row r="538" spans="1:18" x14ac:dyDescent="0.3">
      <c r="A538">
        <v>198486</v>
      </c>
      <c r="B538" t="s">
        <v>552</v>
      </c>
      <c r="C538" t="s">
        <v>871</v>
      </c>
      <c r="D538" t="s">
        <v>927</v>
      </c>
      <c r="E538" s="440">
        <v>46266</v>
      </c>
      <c r="F538" s="440">
        <v>46305</v>
      </c>
      <c r="G538" t="s">
        <v>265</v>
      </c>
      <c r="H538" t="s">
        <v>266</v>
      </c>
      <c r="I538" t="s">
        <v>967</v>
      </c>
      <c r="J538">
        <v>-5000</v>
      </c>
      <c r="K538">
        <v>-5000</v>
      </c>
      <c r="O538" t="s">
        <v>556</v>
      </c>
      <c r="Q538" t="s">
        <v>469</v>
      </c>
      <c r="R538">
        <v>0</v>
      </c>
    </row>
    <row r="539" spans="1:18" x14ac:dyDescent="0.3">
      <c r="A539">
        <v>190178</v>
      </c>
      <c r="B539" t="s">
        <v>552</v>
      </c>
      <c r="C539" t="s">
        <v>911</v>
      </c>
      <c r="D539" t="s">
        <v>746</v>
      </c>
      <c r="E539" s="440">
        <v>46266</v>
      </c>
      <c r="F539" s="440">
        <v>46283</v>
      </c>
      <c r="G539" t="s">
        <v>912</v>
      </c>
      <c r="H539" t="s">
        <v>913</v>
      </c>
      <c r="I539" t="s">
        <v>914</v>
      </c>
      <c r="J539">
        <v>-700</v>
      </c>
      <c r="K539">
        <v>-700</v>
      </c>
      <c r="O539" t="s">
        <v>563</v>
      </c>
      <c r="Q539" t="s">
        <v>469</v>
      </c>
      <c r="R539">
        <v>0</v>
      </c>
    </row>
    <row r="540" spans="1:18" x14ac:dyDescent="0.3">
      <c r="A540">
        <v>193601</v>
      </c>
      <c r="B540" t="s">
        <v>552</v>
      </c>
      <c r="C540" t="s">
        <v>900</v>
      </c>
      <c r="D540" t="s">
        <v>746</v>
      </c>
      <c r="E540" s="440">
        <v>46266</v>
      </c>
      <c r="F540" s="440">
        <v>46300</v>
      </c>
      <c r="G540" t="s">
        <v>309</v>
      </c>
      <c r="H540" t="s">
        <v>317</v>
      </c>
      <c r="I540" t="s">
        <v>901</v>
      </c>
      <c r="J540">
        <v>-10000</v>
      </c>
      <c r="K540">
        <v>-10000</v>
      </c>
      <c r="O540" t="s">
        <v>563</v>
      </c>
      <c r="Q540" t="s">
        <v>469</v>
      </c>
      <c r="R540">
        <v>0</v>
      </c>
    </row>
    <row r="541" spans="1:18" x14ac:dyDescent="0.3">
      <c r="A541">
        <v>198554</v>
      </c>
      <c r="B541" t="s">
        <v>552</v>
      </c>
      <c r="C541" t="s">
        <v>871</v>
      </c>
      <c r="D541" t="s">
        <v>880</v>
      </c>
      <c r="E541" s="440">
        <v>46266</v>
      </c>
      <c r="F541" s="440">
        <v>46305</v>
      </c>
      <c r="G541" t="s">
        <v>265</v>
      </c>
      <c r="H541" t="s">
        <v>267</v>
      </c>
      <c r="I541" t="s">
        <v>968</v>
      </c>
      <c r="J541">
        <v>-2100</v>
      </c>
      <c r="K541">
        <v>-2100</v>
      </c>
      <c r="O541" t="s">
        <v>556</v>
      </c>
      <c r="Q541" t="s">
        <v>469</v>
      </c>
      <c r="R541">
        <v>0</v>
      </c>
    </row>
    <row r="542" spans="1:18" x14ac:dyDescent="0.3">
      <c r="A542">
        <v>198578</v>
      </c>
      <c r="B542" t="s">
        <v>552</v>
      </c>
      <c r="C542" t="s">
        <v>842</v>
      </c>
      <c r="D542" t="s">
        <v>746</v>
      </c>
      <c r="E542" s="440">
        <v>46266</v>
      </c>
      <c r="F542" s="440">
        <v>46305</v>
      </c>
      <c r="G542" t="s">
        <v>257</v>
      </c>
      <c r="H542" t="s">
        <v>258</v>
      </c>
      <c r="I542" t="s">
        <v>843</v>
      </c>
      <c r="J542">
        <v>-45000</v>
      </c>
      <c r="K542">
        <v>-45000</v>
      </c>
      <c r="O542" t="s">
        <v>563</v>
      </c>
      <c r="Q542" t="s">
        <v>469</v>
      </c>
      <c r="R542">
        <v>0</v>
      </c>
    </row>
    <row r="543" spans="1:18" x14ac:dyDescent="0.3">
      <c r="A543">
        <v>195086</v>
      </c>
      <c r="B543" t="s">
        <v>552</v>
      </c>
      <c r="C543" t="s">
        <v>909</v>
      </c>
      <c r="D543" t="s">
        <v>933</v>
      </c>
      <c r="E543" s="440">
        <v>46266</v>
      </c>
      <c r="F543" s="440">
        <v>46324</v>
      </c>
      <c r="G543" t="s">
        <v>297</v>
      </c>
      <c r="H543" t="s">
        <v>308</v>
      </c>
      <c r="I543" t="s">
        <v>969</v>
      </c>
      <c r="J543">
        <v>-873.04</v>
      </c>
      <c r="K543">
        <v>-873.04</v>
      </c>
      <c r="O543" t="s">
        <v>556</v>
      </c>
      <c r="Q543" t="s">
        <v>469</v>
      </c>
      <c r="R543">
        <v>0</v>
      </c>
    </row>
    <row r="544" spans="1:18" x14ac:dyDescent="0.3">
      <c r="A544">
        <v>196654</v>
      </c>
      <c r="B544" t="s">
        <v>552</v>
      </c>
      <c r="C544" t="s">
        <v>775</v>
      </c>
      <c r="D544" t="s">
        <v>746</v>
      </c>
      <c r="E544" s="440">
        <v>46266</v>
      </c>
      <c r="F544" s="440">
        <v>46285</v>
      </c>
      <c r="G544" t="s">
        <v>776</v>
      </c>
      <c r="H544" t="s">
        <v>777</v>
      </c>
      <c r="I544" t="s">
        <v>846</v>
      </c>
      <c r="J544">
        <v>-20000</v>
      </c>
      <c r="K544">
        <v>-20000</v>
      </c>
      <c r="O544" t="s">
        <v>563</v>
      </c>
      <c r="Q544" t="s">
        <v>469</v>
      </c>
      <c r="R544">
        <v>0</v>
      </c>
    </row>
    <row r="545" spans="1:18" x14ac:dyDescent="0.3">
      <c r="A545">
        <v>195270</v>
      </c>
      <c r="B545" t="s">
        <v>552</v>
      </c>
      <c r="C545" t="s">
        <v>839</v>
      </c>
      <c r="D545" t="s">
        <v>746</v>
      </c>
      <c r="E545" s="440">
        <v>46266</v>
      </c>
      <c r="F545" s="440">
        <v>46298</v>
      </c>
      <c r="G545" t="s">
        <v>280</v>
      </c>
      <c r="H545" t="s">
        <v>282</v>
      </c>
      <c r="I545" t="s">
        <v>840</v>
      </c>
      <c r="J545">
        <v>-200</v>
      </c>
      <c r="K545">
        <v>-200</v>
      </c>
      <c r="O545" t="s">
        <v>563</v>
      </c>
      <c r="Q545" t="s">
        <v>469</v>
      </c>
      <c r="R545">
        <v>0</v>
      </c>
    </row>
    <row r="546" spans="1:18" x14ac:dyDescent="0.3">
      <c r="A546">
        <v>192719</v>
      </c>
      <c r="B546" t="s">
        <v>552</v>
      </c>
      <c r="C546" t="s">
        <v>869</v>
      </c>
      <c r="D546" t="s">
        <v>746</v>
      </c>
      <c r="E546" s="440">
        <v>46266</v>
      </c>
      <c r="F546" s="440">
        <v>46320</v>
      </c>
      <c r="G546" t="s">
        <v>319</v>
      </c>
      <c r="H546" t="s">
        <v>320</v>
      </c>
      <c r="I546" t="s">
        <v>870</v>
      </c>
      <c r="J546">
        <v>-1847.17</v>
      </c>
      <c r="K546">
        <v>-1847.17</v>
      </c>
      <c r="O546" t="s">
        <v>563</v>
      </c>
      <c r="Q546" t="s">
        <v>469</v>
      </c>
      <c r="R546">
        <v>0</v>
      </c>
    </row>
    <row r="547" spans="1:18" x14ac:dyDescent="0.3">
      <c r="A547">
        <v>195231</v>
      </c>
      <c r="B547" t="s">
        <v>552</v>
      </c>
      <c r="C547" t="s">
        <v>849</v>
      </c>
      <c r="D547" t="s">
        <v>746</v>
      </c>
      <c r="E547" s="440">
        <v>46266</v>
      </c>
      <c r="F547" s="440">
        <v>46317</v>
      </c>
      <c r="G547" t="s">
        <v>265</v>
      </c>
      <c r="H547" t="s">
        <v>272</v>
      </c>
      <c r="I547" t="s">
        <v>850</v>
      </c>
      <c r="J547">
        <v>-6000</v>
      </c>
      <c r="K547">
        <v>-6000</v>
      </c>
      <c r="O547" t="s">
        <v>563</v>
      </c>
      <c r="Q547" t="s">
        <v>469</v>
      </c>
      <c r="R547">
        <v>0</v>
      </c>
    </row>
    <row r="548" spans="1:18" x14ac:dyDescent="0.3">
      <c r="A548">
        <v>198526</v>
      </c>
      <c r="B548" t="s">
        <v>552</v>
      </c>
      <c r="C548" t="s">
        <v>871</v>
      </c>
      <c r="D548" t="s">
        <v>886</v>
      </c>
      <c r="E548" s="440">
        <v>46266</v>
      </c>
      <c r="F548" s="440">
        <v>46305</v>
      </c>
      <c r="G548" t="s">
        <v>257</v>
      </c>
      <c r="H548" t="s">
        <v>258</v>
      </c>
      <c r="I548" t="s">
        <v>970</v>
      </c>
      <c r="J548">
        <v>-16000</v>
      </c>
      <c r="K548">
        <v>-16000</v>
      </c>
      <c r="O548" t="s">
        <v>556</v>
      </c>
      <c r="Q548" t="s">
        <v>469</v>
      </c>
      <c r="R548">
        <v>0</v>
      </c>
    </row>
    <row r="549" spans="1:18" x14ac:dyDescent="0.3">
      <c r="A549">
        <v>193032</v>
      </c>
      <c r="B549" t="s">
        <v>552</v>
      </c>
      <c r="C549" t="s">
        <v>892</v>
      </c>
      <c r="D549" t="s">
        <v>746</v>
      </c>
      <c r="E549" s="440">
        <v>46266</v>
      </c>
      <c r="F549" s="440">
        <v>46285</v>
      </c>
      <c r="G549" t="s">
        <v>265</v>
      </c>
      <c r="H549" t="s">
        <v>271</v>
      </c>
      <c r="I549" t="s">
        <v>894</v>
      </c>
      <c r="J549">
        <v>-262</v>
      </c>
      <c r="K549">
        <v>-262</v>
      </c>
      <c r="O549" t="s">
        <v>563</v>
      </c>
      <c r="Q549" t="s">
        <v>469</v>
      </c>
      <c r="R549">
        <v>0</v>
      </c>
    </row>
    <row r="550" spans="1:18" x14ac:dyDescent="0.3">
      <c r="A550">
        <v>193044</v>
      </c>
      <c r="B550" t="s">
        <v>552</v>
      </c>
      <c r="C550" t="s">
        <v>892</v>
      </c>
      <c r="D550" t="s">
        <v>746</v>
      </c>
      <c r="E550" s="440">
        <v>46266</v>
      </c>
      <c r="F550" s="440">
        <v>46285</v>
      </c>
      <c r="G550" t="s">
        <v>265</v>
      </c>
      <c r="H550" t="s">
        <v>271</v>
      </c>
      <c r="I550" t="s">
        <v>893</v>
      </c>
      <c r="J550">
        <v>-472</v>
      </c>
      <c r="K550">
        <v>-472</v>
      </c>
      <c r="O550" t="s">
        <v>563</v>
      </c>
      <c r="Q550" t="s">
        <v>469</v>
      </c>
      <c r="R550">
        <v>0</v>
      </c>
    </row>
    <row r="551" spans="1:18" x14ac:dyDescent="0.3">
      <c r="A551">
        <v>195997</v>
      </c>
      <c r="B551" t="s">
        <v>552</v>
      </c>
      <c r="C551" t="s">
        <v>789</v>
      </c>
      <c r="D551" t="s">
        <v>746</v>
      </c>
      <c r="E551" s="440">
        <v>46266</v>
      </c>
      <c r="F551" s="440">
        <v>46291</v>
      </c>
      <c r="G551" t="s">
        <v>747</v>
      </c>
      <c r="H551" t="s">
        <v>240</v>
      </c>
      <c r="I551" t="s">
        <v>792</v>
      </c>
      <c r="J551">
        <v>-250</v>
      </c>
      <c r="K551">
        <v>-250</v>
      </c>
      <c r="O551" t="s">
        <v>563</v>
      </c>
      <c r="Q551" t="s">
        <v>469</v>
      </c>
      <c r="R551">
        <v>0</v>
      </c>
    </row>
    <row r="552" spans="1:18" x14ac:dyDescent="0.3">
      <c r="A552">
        <v>193056</v>
      </c>
      <c r="B552" t="s">
        <v>552</v>
      </c>
      <c r="C552" t="s">
        <v>888</v>
      </c>
      <c r="D552" t="s">
        <v>746</v>
      </c>
      <c r="E552" s="440">
        <v>46266</v>
      </c>
      <c r="F552" s="440">
        <v>46310</v>
      </c>
      <c r="G552" t="s">
        <v>280</v>
      </c>
      <c r="H552" t="s">
        <v>286</v>
      </c>
      <c r="I552" t="s">
        <v>889</v>
      </c>
      <c r="J552">
        <v>-459</v>
      </c>
      <c r="K552">
        <v>-459</v>
      </c>
      <c r="O552" t="s">
        <v>563</v>
      </c>
      <c r="Q552" t="s">
        <v>469</v>
      </c>
      <c r="R552">
        <v>0</v>
      </c>
    </row>
    <row r="553" spans="1:18" x14ac:dyDescent="0.3">
      <c r="A553">
        <v>195985</v>
      </c>
      <c r="B553" t="s">
        <v>552</v>
      </c>
      <c r="C553" t="s">
        <v>789</v>
      </c>
      <c r="D553" t="s">
        <v>746</v>
      </c>
      <c r="E553" s="440">
        <v>46266</v>
      </c>
      <c r="F553" s="440">
        <v>46260</v>
      </c>
      <c r="G553" t="s">
        <v>747</v>
      </c>
      <c r="H553" t="s">
        <v>240</v>
      </c>
      <c r="I553" t="s">
        <v>790</v>
      </c>
      <c r="J553">
        <v>-1500</v>
      </c>
      <c r="K553">
        <v>-1500</v>
      </c>
      <c r="O553" t="s">
        <v>563</v>
      </c>
      <c r="Q553" t="s">
        <v>469</v>
      </c>
      <c r="R553">
        <v>0</v>
      </c>
    </row>
    <row r="554" spans="1:18" x14ac:dyDescent="0.3">
      <c r="A554">
        <v>192790</v>
      </c>
      <c r="B554" t="s">
        <v>552</v>
      </c>
      <c r="C554" t="s">
        <v>897</v>
      </c>
      <c r="D554" t="s">
        <v>746</v>
      </c>
      <c r="E554" s="440">
        <v>46266</v>
      </c>
      <c r="F554" s="440">
        <v>46290</v>
      </c>
      <c r="G554" t="s">
        <v>898</v>
      </c>
      <c r="H554" t="s">
        <v>64</v>
      </c>
      <c r="I554" t="s">
        <v>899</v>
      </c>
      <c r="J554">
        <v>-861.08</v>
      </c>
      <c r="K554">
        <v>-861.08</v>
      </c>
      <c r="O554" t="s">
        <v>563</v>
      </c>
      <c r="Q554" t="s">
        <v>469</v>
      </c>
      <c r="R554">
        <v>0</v>
      </c>
    </row>
    <row r="555" spans="1:18" x14ac:dyDescent="0.3">
      <c r="A555">
        <v>193068</v>
      </c>
      <c r="B555" t="s">
        <v>552</v>
      </c>
      <c r="C555" t="s">
        <v>553</v>
      </c>
      <c r="D555" t="s">
        <v>746</v>
      </c>
      <c r="E555" s="440">
        <v>46266</v>
      </c>
      <c r="F555" s="440">
        <v>46315</v>
      </c>
      <c r="G555" t="s">
        <v>747</v>
      </c>
      <c r="H555" t="s">
        <v>253</v>
      </c>
      <c r="I555" t="s">
        <v>863</v>
      </c>
      <c r="J555">
        <v>-9000</v>
      </c>
      <c r="K555">
        <v>-9000</v>
      </c>
      <c r="O555" t="s">
        <v>563</v>
      </c>
      <c r="Q555" t="s">
        <v>469</v>
      </c>
      <c r="R555">
        <v>0</v>
      </c>
    </row>
    <row r="556" spans="1:18" x14ac:dyDescent="0.3">
      <c r="A556">
        <v>192684</v>
      </c>
      <c r="B556" t="s">
        <v>552</v>
      </c>
      <c r="C556" t="s">
        <v>915</v>
      </c>
      <c r="D556" t="s">
        <v>746</v>
      </c>
      <c r="E556" s="440">
        <v>46266</v>
      </c>
      <c r="F556" s="440">
        <v>46299</v>
      </c>
      <c r="G556" t="s">
        <v>280</v>
      </c>
      <c r="H556" t="s">
        <v>287</v>
      </c>
      <c r="I556" t="s">
        <v>916</v>
      </c>
      <c r="J556">
        <v>-150</v>
      </c>
      <c r="K556">
        <v>-150</v>
      </c>
      <c r="O556" t="s">
        <v>563</v>
      </c>
      <c r="Q556" t="s">
        <v>469</v>
      </c>
      <c r="R556">
        <v>0</v>
      </c>
    </row>
    <row r="557" spans="1:18" x14ac:dyDescent="0.3">
      <c r="A557">
        <v>198541</v>
      </c>
      <c r="B557" t="s">
        <v>552</v>
      </c>
      <c r="C557" t="s">
        <v>871</v>
      </c>
      <c r="D557" t="s">
        <v>925</v>
      </c>
      <c r="E557" s="440">
        <v>46266</v>
      </c>
      <c r="F557" s="440">
        <v>46305</v>
      </c>
      <c r="G557" t="s">
        <v>265</v>
      </c>
      <c r="H557" t="s">
        <v>267</v>
      </c>
      <c r="I557" t="s">
        <v>971</v>
      </c>
      <c r="J557">
        <v>-4500</v>
      </c>
      <c r="K557">
        <v>-4500</v>
      </c>
      <c r="O557" t="s">
        <v>556</v>
      </c>
      <c r="Q557" t="s">
        <v>469</v>
      </c>
      <c r="R557">
        <v>0</v>
      </c>
    </row>
    <row r="558" spans="1:18" x14ac:dyDescent="0.3">
      <c r="A558">
        <v>193105</v>
      </c>
      <c r="B558" t="s">
        <v>552</v>
      </c>
      <c r="C558" t="s">
        <v>878</v>
      </c>
      <c r="D558" t="s">
        <v>746</v>
      </c>
      <c r="E558" s="440">
        <v>46266</v>
      </c>
      <c r="F558" s="440">
        <v>46285</v>
      </c>
      <c r="G558" t="s">
        <v>297</v>
      </c>
      <c r="H558" t="s">
        <v>302</v>
      </c>
      <c r="I558" t="s">
        <v>879</v>
      </c>
      <c r="J558">
        <v>-1000</v>
      </c>
      <c r="K558">
        <v>-1000</v>
      </c>
      <c r="O558" t="s">
        <v>563</v>
      </c>
      <c r="Q558" t="s">
        <v>469</v>
      </c>
      <c r="R558">
        <v>0</v>
      </c>
    </row>
    <row r="559" spans="1:18" x14ac:dyDescent="0.3">
      <c r="A559">
        <v>192731</v>
      </c>
      <c r="B559" t="s">
        <v>552</v>
      </c>
      <c r="C559" t="s">
        <v>869</v>
      </c>
      <c r="D559" t="s">
        <v>746</v>
      </c>
      <c r="E559" s="440">
        <v>46266</v>
      </c>
      <c r="F559" s="440">
        <v>46320</v>
      </c>
      <c r="G559" t="s">
        <v>319</v>
      </c>
      <c r="H559" t="s">
        <v>320</v>
      </c>
      <c r="I559" t="s">
        <v>903</v>
      </c>
      <c r="J559">
        <v>-1749.17</v>
      </c>
      <c r="K559">
        <v>-1749.17</v>
      </c>
      <c r="O559" t="s">
        <v>563</v>
      </c>
      <c r="Q559" t="s">
        <v>469</v>
      </c>
      <c r="R559">
        <v>0</v>
      </c>
    </row>
    <row r="560" spans="1:18" x14ac:dyDescent="0.3">
      <c r="A560">
        <v>192778</v>
      </c>
      <c r="B560" t="s">
        <v>552</v>
      </c>
      <c r="C560" t="s">
        <v>895</v>
      </c>
      <c r="D560" t="s">
        <v>746</v>
      </c>
      <c r="E560" s="440">
        <v>46266</v>
      </c>
      <c r="F560" s="440">
        <v>46310</v>
      </c>
      <c r="G560" t="s">
        <v>319</v>
      </c>
      <c r="H560" t="s">
        <v>320</v>
      </c>
      <c r="I560" t="s">
        <v>896</v>
      </c>
      <c r="J560">
        <v>-4380</v>
      </c>
      <c r="K560">
        <v>-4380</v>
      </c>
      <c r="O560" t="s">
        <v>563</v>
      </c>
      <c r="Q560" t="s">
        <v>469</v>
      </c>
      <c r="R560">
        <v>0</v>
      </c>
    </row>
    <row r="561" spans="1:18" x14ac:dyDescent="0.3">
      <c r="A561">
        <v>193117</v>
      </c>
      <c r="B561" t="s">
        <v>552</v>
      </c>
      <c r="C561" t="s">
        <v>874</v>
      </c>
      <c r="D561" t="s">
        <v>746</v>
      </c>
      <c r="E561" s="440">
        <v>46266</v>
      </c>
      <c r="F561" s="440">
        <v>46313</v>
      </c>
      <c r="G561" t="s">
        <v>309</v>
      </c>
      <c r="H561" t="s">
        <v>315</v>
      </c>
      <c r="I561" t="s">
        <v>875</v>
      </c>
      <c r="J561">
        <v>-2490.94</v>
      </c>
      <c r="K561">
        <v>-2490.94</v>
      </c>
      <c r="O561" t="s">
        <v>563</v>
      </c>
      <c r="Q561" t="s">
        <v>469</v>
      </c>
      <c r="R561">
        <v>0</v>
      </c>
    </row>
    <row r="562" spans="1:18" x14ac:dyDescent="0.3">
      <c r="A562">
        <v>195973</v>
      </c>
      <c r="B562" t="s">
        <v>552</v>
      </c>
      <c r="C562" t="s">
        <v>789</v>
      </c>
      <c r="D562" t="s">
        <v>746</v>
      </c>
      <c r="E562" s="440">
        <v>46266</v>
      </c>
      <c r="F562" s="440">
        <v>46262</v>
      </c>
      <c r="G562" t="s">
        <v>747</v>
      </c>
      <c r="H562" t="s">
        <v>240</v>
      </c>
      <c r="I562" t="s">
        <v>793</v>
      </c>
      <c r="J562">
        <v>-200</v>
      </c>
      <c r="K562">
        <v>-200</v>
      </c>
      <c r="O562" t="s">
        <v>563</v>
      </c>
      <c r="Q562" t="s">
        <v>469</v>
      </c>
      <c r="R562">
        <v>0</v>
      </c>
    </row>
    <row r="563" spans="1:18" x14ac:dyDescent="0.3">
      <c r="A563">
        <v>193129</v>
      </c>
      <c r="B563" t="s">
        <v>552</v>
      </c>
      <c r="C563" t="s">
        <v>867</v>
      </c>
      <c r="D563" t="s">
        <v>746</v>
      </c>
      <c r="E563" s="440">
        <v>46266</v>
      </c>
      <c r="F563" s="440">
        <v>46287</v>
      </c>
      <c r="G563" t="s">
        <v>309</v>
      </c>
      <c r="H563" t="s">
        <v>312</v>
      </c>
      <c r="I563" t="s">
        <v>868</v>
      </c>
      <c r="J563">
        <v>-1315</v>
      </c>
      <c r="K563">
        <v>-1315</v>
      </c>
      <c r="O563" t="s">
        <v>563</v>
      </c>
      <c r="Q563" t="s">
        <v>469</v>
      </c>
      <c r="R563">
        <v>0</v>
      </c>
    </row>
    <row r="564" spans="1:18" x14ac:dyDescent="0.3">
      <c r="A564">
        <v>196389</v>
      </c>
      <c r="B564" t="s">
        <v>552</v>
      </c>
      <c r="C564" t="s">
        <v>775</v>
      </c>
      <c r="D564" t="s">
        <v>746</v>
      </c>
      <c r="E564" s="440">
        <v>46266</v>
      </c>
      <c r="F564" s="440">
        <v>46301</v>
      </c>
      <c r="G564" t="s">
        <v>776</v>
      </c>
      <c r="H564" t="s">
        <v>777</v>
      </c>
      <c r="I564" t="s">
        <v>778</v>
      </c>
      <c r="J564">
        <v>-90000</v>
      </c>
      <c r="K564">
        <v>-90000</v>
      </c>
      <c r="O564" t="s">
        <v>563</v>
      </c>
      <c r="Q564" t="s">
        <v>469</v>
      </c>
      <c r="R564">
        <v>0</v>
      </c>
    </row>
    <row r="565" spans="1:18" x14ac:dyDescent="0.3">
      <c r="A565">
        <v>192748</v>
      </c>
      <c r="B565" t="s">
        <v>552</v>
      </c>
      <c r="C565" t="s">
        <v>876</v>
      </c>
      <c r="D565" t="s">
        <v>746</v>
      </c>
      <c r="E565" s="440">
        <v>46266</v>
      </c>
      <c r="F565" s="440">
        <v>46285</v>
      </c>
      <c r="G565" t="s">
        <v>297</v>
      </c>
      <c r="H565" t="s">
        <v>302</v>
      </c>
      <c r="I565" t="s">
        <v>877</v>
      </c>
      <c r="J565">
        <v>-5000</v>
      </c>
      <c r="K565">
        <v>-5000</v>
      </c>
      <c r="O565" t="s">
        <v>563</v>
      </c>
      <c r="Q565" t="s">
        <v>469</v>
      </c>
      <c r="R565">
        <v>0</v>
      </c>
    </row>
    <row r="566" spans="1:18" x14ac:dyDescent="0.3">
      <c r="A566">
        <v>193156</v>
      </c>
      <c r="B566" t="s">
        <v>552</v>
      </c>
      <c r="C566" t="s">
        <v>882</v>
      </c>
      <c r="D566" t="s">
        <v>746</v>
      </c>
      <c r="E566" s="440">
        <v>46266</v>
      </c>
      <c r="F566" s="440">
        <v>46299</v>
      </c>
      <c r="G566" t="s">
        <v>297</v>
      </c>
      <c r="H566" t="s">
        <v>305</v>
      </c>
      <c r="I566" t="s">
        <v>883</v>
      </c>
      <c r="J566">
        <v>-2200</v>
      </c>
      <c r="K566">
        <v>-2200</v>
      </c>
      <c r="O566" t="s">
        <v>563</v>
      </c>
      <c r="Q566" t="s">
        <v>469</v>
      </c>
      <c r="R566">
        <v>0</v>
      </c>
    </row>
    <row r="567" spans="1:18" x14ac:dyDescent="0.3">
      <c r="A567">
        <v>195961</v>
      </c>
      <c r="B567" t="s">
        <v>552</v>
      </c>
      <c r="C567" t="s">
        <v>789</v>
      </c>
      <c r="D567" t="s">
        <v>746</v>
      </c>
      <c r="E567" s="440">
        <v>46266</v>
      </c>
      <c r="F567" s="440">
        <v>46262</v>
      </c>
      <c r="G567" t="s">
        <v>747</v>
      </c>
      <c r="H567" t="s">
        <v>240</v>
      </c>
      <c r="I567" t="s">
        <v>791</v>
      </c>
      <c r="J567">
        <v>-10000</v>
      </c>
      <c r="K567">
        <v>-10000</v>
      </c>
      <c r="O567" t="s">
        <v>563</v>
      </c>
      <c r="Q567" t="s">
        <v>469</v>
      </c>
      <c r="R567">
        <v>0</v>
      </c>
    </row>
    <row r="568" spans="1:18" x14ac:dyDescent="0.3">
      <c r="A568">
        <v>198513</v>
      </c>
      <c r="B568" t="s">
        <v>552</v>
      </c>
      <c r="C568" t="s">
        <v>871</v>
      </c>
      <c r="D568" t="s">
        <v>872</v>
      </c>
      <c r="E568" s="440">
        <v>46266</v>
      </c>
      <c r="F568" s="440">
        <v>46305</v>
      </c>
      <c r="G568" t="s">
        <v>257</v>
      </c>
      <c r="H568" t="s">
        <v>258</v>
      </c>
      <c r="I568" t="s">
        <v>972</v>
      </c>
      <c r="J568">
        <v>-14000</v>
      </c>
      <c r="K568">
        <v>-14000</v>
      </c>
      <c r="O568" t="s">
        <v>556</v>
      </c>
      <c r="Q568" t="s">
        <v>469</v>
      </c>
      <c r="R568">
        <v>0</v>
      </c>
    </row>
    <row r="569" spans="1:18" x14ac:dyDescent="0.3">
      <c r="A569">
        <v>193168</v>
      </c>
      <c r="B569" t="s">
        <v>552</v>
      </c>
      <c r="C569" t="s">
        <v>929</v>
      </c>
      <c r="D569" t="s">
        <v>746</v>
      </c>
      <c r="E569" s="440">
        <v>46266</v>
      </c>
      <c r="F569" s="440">
        <v>46295</v>
      </c>
      <c r="G569" t="s">
        <v>309</v>
      </c>
      <c r="H569" t="s">
        <v>314</v>
      </c>
      <c r="I569" t="s">
        <v>930</v>
      </c>
      <c r="J569">
        <v>-3200</v>
      </c>
      <c r="K569">
        <v>-3200</v>
      </c>
      <c r="O569" t="s">
        <v>563</v>
      </c>
      <c r="Q569" t="s">
        <v>469</v>
      </c>
      <c r="R569">
        <v>0</v>
      </c>
    </row>
    <row r="570" spans="1:18" x14ac:dyDescent="0.3">
      <c r="A570">
        <v>192707</v>
      </c>
      <c r="B570" t="s">
        <v>552</v>
      </c>
      <c r="C570" t="s">
        <v>884</v>
      </c>
      <c r="D570" t="s">
        <v>746</v>
      </c>
      <c r="E570" s="440">
        <v>46266</v>
      </c>
      <c r="F570" s="440">
        <v>46288</v>
      </c>
      <c r="G570" t="s">
        <v>265</v>
      </c>
      <c r="H570" t="s">
        <v>268</v>
      </c>
      <c r="I570" t="s">
        <v>885</v>
      </c>
      <c r="J570">
        <v>-8000</v>
      </c>
      <c r="K570">
        <v>-8000</v>
      </c>
      <c r="O570" t="s">
        <v>563</v>
      </c>
      <c r="Q570" t="s">
        <v>469</v>
      </c>
      <c r="R570">
        <v>0</v>
      </c>
    </row>
    <row r="571" spans="1:18" x14ac:dyDescent="0.3">
      <c r="A571">
        <v>195121</v>
      </c>
      <c r="B571" t="s">
        <v>552</v>
      </c>
      <c r="C571" t="s">
        <v>917</v>
      </c>
      <c r="D571" t="s">
        <v>746</v>
      </c>
      <c r="E571" s="440">
        <v>46266</v>
      </c>
      <c r="F571" s="440">
        <v>46280</v>
      </c>
      <c r="G571" t="s">
        <v>309</v>
      </c>
      <c r="H571" t="s">
        <v>310</v>
      </c>
      <c r="I571" t="s">
        <v>918</v>
      </c>
      <c r="J571">
        <v>-3345.01</v>
      </c>
      <c r="K571">
        <v>-3345.01</v>
      </c>
      <c r="O571" t="s">
        <v>563</v>
      </c>
      <c r="Q571" t="s">
        <v>469</v>
      </c>
      <c r="R571">
        <v>0</v>
      </c>
    </row>
    <row r="572" spans="1:18" x14ac:dyDescent="0.3">
      <c r="A572">
        <v>195205</v>
      </c>
      <c r="B572" t="s">
        <v>552</v>
      </c>
      <c r="C572" t="s">
        <v>853</v>
      </c>
      <c r="D572" t="s">
        <v>746</v>
      </c>
      <c r="E572" s="440">
        <v>46266</v>
      </c>
      <c r="F572" s="440">
        <v>46305</v>
      </c>
      <c r="G572" t="s">
        <v>319</v>
      </c>
      <c r="H572" t="s">
        <v>320</v>
      </c>
      <c r="I572" t="s">
        <v>854</v>
      </c>
      <c r="J572">
        <v>-1000</v>
      </c>
      <c r="K572">
        <v>-1000</v>
      </c>
      <c r="O572" t="s">
        <v>563</v>
      </c>
      <c r="Q572" t="s">
        <v>469</v>
      </c>
      <c r="R572">
        <v>0</v>
      </c>
    </row>
    <row r="573" spans="1:18" x14ac:dyDescent="0.3">
      <c r="A573">
        <v>195219</v>
      </c>
      <c r="B573" t="s">
        <v>552</v>
      </c>
      <c r="C573" t="s">
        <v>851</v>
      </c>
      <c r="D573" t="s">
        <v>746</v>
      </c>
      <c r="E573" s="440">
        <v>46266</v>
      </c>
      <c r="F573" s="440">
        <v>46275</v>
      </c>
      <c r="G573" t="s">
        <v>257</v>
      </c>
      <c r="H573" t="s">
        <v>262</v>
      </c>
      <c r="I573" t="s">
        <v>852</v>
      </c>
      <c r="J573">
        <v>-240.17</v>
      </c>
      <c r="K573">
        <v>-240.17</v>
      </c>
      <c r="O573" t="s">
        <v>563</v>
      </c>
      <c r="Q573" t="s">
        <v>469</v>
      </c>
      <c r="R573">
        <v>0</v>
      </c>
    </row>
    <row r="574" spans="1:18" x14ac:dyDescent="0.3">
      <c r="A574">
        <v>195157</v>
      </c>
      <c r="B574" t="s">
        <v>552</v>
      </c>
      <c r="C574" t="s">
        <v>861</v>
      </c>
      <c r="D574" t="s">
        <v>746</v>
      </c>
      <c r="E574" s="440">
        <v>46266</v>
      </c>
      <c r="F574" s="440">
        <v>46310</v>
      </c>
      <c r="G574" t="s">
        <v>319</v>
      </c>
      <c r="H574" t="s">
        <v>321</v>
      </c>
      <c r="I574" t="s">
        <v>862</v>
      </c>
      <c r="J574">
        <v>-200</v>
      </c>
      <c r="K574">
        <v>-200</v>
      </c>
      <c r="O574" t="s">
        <v>563</v>
      </c>
      <c r="Q574" t="s">
        <v>469</v>
      </c>
      <c r="R574">
        <v>0</v>
      </c>
    </row>
    <row r="575" spans="1:18" x14ac:dyDescent="0.3">
      <c r="A575">
        <v>195255</v>
      </c>
      <c r="B575" t="s">
        <v>552</v>
      </c>
      <c r="C575" t="s">
        <v>844</v>
      </c>
      <c r="D575" t="s">
        <v>746</v>
      </c>
      <c r="E575" s="440">
        <v>46266</v>
      </c>
      <c r="F575" s="440">
        <v>46307</v>
      </c>
      <c r="G575" t="s">
        <v>319</v>
      </c>
      <c r="H575" t="s">
        <v>321</v>
      </c>
      <c r="I575" t="s">
        <v>845</v>
      </c>
      <c r="J575">
        <v>-262</v>
      </c>
      <c r="K575">
        <v>-262</v>
      </c>
      <c r="O575" t="s">
        <v>563</v>
      </c>
      <c r="Q575" t="s">
        <v>469</v>
      </c>
      <c r="R575">
        <v>0</v>
      </c>
    </row>
    <row r="576" spans="1:18" x14ac:dyDescent="0.3">
      <c r="A576">
        <v>192673</v>
      </c>
      <c r="B576" t="s">
        <v>552</v>
      </c>
      <c r="C576" t="s">
        <v>907</v>
      </c>
      <c r="D576" t="s">
        <v>746</v>
      </c>
      <c r="E576" s="440">
        <v>46266</v>
      </c>
      <c r="F576" s="440">
        <v>46300</v>
      </c>
      <c r="G576" t="s">
        <v>280</v>
      </c>
      <c r="H576" t="s">
        <v>285</v>
      </c>
      <c r="I576" t="s">
        <v>908</v>
      </c>
      <c r="J576">
        <v>-380</v>
      </c>
      <c r="K576">
        <v>-380</v>
      </c>
      <c r="O576" t="s">
        <v>563</v>
      </c>
      <c r="Q576" t="s">
        <v>469</v>
      </c>
      <c r="R576">
        <v>0</v>
      </c>
    </row>
    <row r="577" spans="1:18" x14ac:dyDescent="0.3">
      <c r="A577">
        <v>192649</v>
      </c>
      <c r="B577" t="s">
        <v>552</v>
      </c>
      <c r="C577" t="s">
        <v>890</v>
      </c>
      <c r="D577" t="s">
        <v>746</v>
      </c>
      <c r="E577" s="440">
        <v>46266</v>
      </c>
      <c r="F577" s="440">
        <v>46285</v>
      </c>
      <c r="G577" t="s">
        <v>309</v>
      </c>
      <c r="H577" t="s">
        <v>313</v>
      </c>
      <c r="I577" t="s">
        <v>891</v>
      </c>
      <c r="J577">
        <v>-185</v>
      </c>
      <c r="K577">
        <v>-185</v>
      </c>
      <c r="O577" t="s">
        <v>563</v>
      </c>
      <c r="Q577" t="s">
        <v>469</v>
      </c>
      <c r="R577">
        <v>0</v>
      </c>
    </row>
    <row r="578" spans="1:18" x14ac:dyDescent="0.3">
      <c r="A578">
        <v>198566</v>
      </c>
      <c r="B578" t="s">
        <v>552</v>
      </c>
      <c r="C578" t="s">
        <v>842</v>
      </c>
      <c r="D578" t="s">
        <v>746</v>
      </c>
      <c r="E578" s="440">
        <v>46266</v>
      </c>
      <c r="F578" s="440">
        <v>46305</v>
      </c>
      <c r="G578" t="s">
        <v>265</v>
      </c>
      <c r="H578" t="s">
        <v>266</v>
      </c>
      <c r="I578" t="s">
        <v>866</v>
      </c>
      <c r="J578">
        <v>-15000</v>
      </c>
      <c r="K578">
        <v>-15000</v>
      </c>
      <c r="O578" t="s">
        <v>563</v>
      </c>
      <c r="Q578" t="s">
        <v>469</v>
      </c>
      <c r="R578">
        <v>0</v>
      </c>
    </row>
    <row r="579" spans="1:18" x14ac:dyDescent="0.3">
      <c r="A579">
        <v>195242</v>
      </c>
      <c r="B579" t="s">
        <v>552</v>
      </c>
      <c r="C579" t="s">
        <v>847</v>
      </c>
      <c r="D579" t="s">
        <v>746</v>
      </c>
      <c r="E579" s="440">
        <v>46266</v>
      </c>
      <c r="F579" s="440">
        <v>46280</v>
      </c>
      <c r="G579" t="s">
        <v>280</v>
      </c>
      <c r="H579" t="s">
        <v>283</v>
      </c>
      <c r="I579" t="s">
        <v>848</v>
      </c>
      <c r="J579">
        <v>-20.45</v>
      </c>
      <c r="K579">
        <v>-20.45</v>
      </c>
      <c r="O579" t="s">
        <v>563</v>
      </c>
      <c r="Q579" t="s">
        <v>469</v>
      </c>
      <c r="R579">
        <v>0</v>
      </c>
    </row>
    <row r="580" spans="1:18" x14ac:dyDescent="0.3">
      <c r="A580">
        <v>195109</v>
      </c>
      <c r="B580" t="s">
        <v>552</v>
      </c>
      <c r="C580" t="s">
        <v>900</v>
      </c>
      <c r="D580" t="s">
        <v>746</v>
      </c>
      <c r="E580" s="440">
        <v>46266</v>
      </c>
      <c r="F580" s="440">
        <v>46285</v>
      </c>
      <c r="G580" t="s">
        <v>309</v>
      </c>
      <c r="H580" t="s">
        <v>317</v>
      </c>
      <c r="I580" t="s">
        <v>902</v>
      </c>
      <c r="J580">
        <v>-10000</v>
      </c>
      <c r="K580">
        <v>-10000</v>
      </c>
      <c r="O580" t="s">
        <v>563</v>
      </c>
      <c r="Q580" t="s">
        <v>469</v>
      </c>
      <c r="R580">
        <v>0</v>
      </c>
    </row>
    <row r="581" spans="1:18" x14ac:dyDescent="0.3">
      <c r="A581">
        <v>192661</v>
      </c>
      <c r="B581" t="s">
        <v>552</v>
      </c>
      <c r="C581" t="s">
        <v>864</v>
      </c>
      <c r="D581" t="s">
        <v>746</v>
      </c>
      <c r="E581" s="440">
        <v>46266</v>
      </c>
      <c r="F581" s="440">
        <v>46300</v>
      </c>
      <c r="G581" t="s">
        <v>297</v>
      </c>
      <c r="H581" t="s">
        <v>298</v>
      </c>
      <c r="I581" t="s">
        <v>865</v>
      </c>
      <c r="J581">
        <v>-11000</v>
      </c>
      <c r="K581">
        <v>-11000</v>
      </c>
      <c r="O581" t="s">
        <v>563</v>
      </c>
      <c r="Q581" t="s">
        <v>469</v>
      </c>
      <c r="R581">
        <v>0</v>
      </c>
    </row>
    <row r="582" spans="1:18" x14ac:dyDescent="0.3">
      <c r="A582">
        <v>195192</v>
      </c>
      <c r="B582" t="s">
        <v>552</v>
      </c>
      <c r="C582" t="s">
        <v>855</v>
      </c>
      <c r="D582" t="s">
        <v>746</v>
      </c>
      <c r="E582" s="440">
        <v>46266</v>
      </c>
      <c r="F582" s="440">
        <v>46275</v>
      </c>
      <c r="G582" t="s">
        <v>747</v>
      </c>
      <c r="H582" t="s">
        <v>241</v>
      </c>
      <c r="I582" t="s">
        <v>856</v>
      </c>
      <c r="J582">
        <v>-10000</v>
      </c>
      <c r="K582">
        <v>-10000</v>
      </c>
      <c r="O582" t="s">
        <v>563</v>
      </c>
      <c r="Q582" t="s">
        <v>469</v>
      </c>
      <c r="R582">
        <v>0</v>
      </c>
    </row>
    <row r="583" spans="1:18" x14ac:dyDescent="0.3">
      <c r="A583">
        <v>195169</v>
      </c>
      <c r="B583" t="s">
        <v>552</v>
      </c>
      <c r="C583" t="s">
        <v>859</v>
      </c>
      <c r="D583" t="s">
        <v>746</v>
      </c>
      <c r="E583" s="440">
        <v>46266</v>
      </c>
      <c r="F583" s="440">
        <v>46285</v>
      </c>
      <c r="G583" t="s">
        <v>309</v>
      </c>
      <c r="H583" t="s">
        <v>312</v>
      </c>
      <c r="I583" t="s">
        <v>860</v>
      </c>
      <c r="J583">
        <v>-300</v>
      </c>
      <c r="K583">
        <v>-300</v>
      </c>
      <c r="O583" t="s">
        <v>563</v>
      </c>
      <c r="Q583" t="s">
        <v>469</v>
      </c>
      <c r="R583">
        <v>0</v>
      </c>
    </row>
    <row r="584" spans="1:18" x14ac:dyDescent="0.3">
      <c r="A584">
        <v>195181</v>
      </c>
      <c r="B584" t="s">
        <v>552</v>
      </c>
      <c r="C584" t="s">
        <v>857</v>
      </c>
      <c r="D584" t="s">
        <v>746</v>
      </c>
      <c r="E584" s="440">
        <v>46266</v>
      </c>
      <c r="F584" s="440">
        <v>46317</v>
      </c>
      <c r="G584" t="s">
        <v>747</v>
      </c>
      <c r="H584" t="s">
        <v>243</v>
      </c>
      <c r="I584" t="s">
        <v>858</v>
      </c>
      <c r="J584">
        <v>-400</v>
      </c>
      <c r="K584">
        <v>-400</v>
      </c>
      <c r="O584" t="s">
        <v>563</v>
      </c>
      <c r="Q584" t="s">
        <v>469</v>
      </c>
      <c r="R584">
        <v>0</v>
      </c>
    </row>
    <row r="585" spans="1:18" x14ac:dyDescent="0.3">
      <c r="A585">
        <v>197198</v>
      </c>
      <c r="B585" t="s">
        <v>552</v>
      </c>
      <c r="C585" t="s">
        <v>51</v>
      </c>
      <c r="D585" t="s">
        <v>746</v>
      </c>
      <c r="E585" s="440">
        <v>46264</v>
      </c>
      <c r="F585" s="440">
        <v>46275</v>
      </c>
      <c r="G585" t="s">
        <v>265</v>
      </c>
      <c r="H585" t="s">
        <v>272</v>
      </c>
      <c r="J585">
        <v>-300</v>
      </c>
      <c r="K585">
        <v>-300</v>
      </c>
      <c r="O585" t="s">
        <v>563</v>
      </c>
      <c r="Q585" t="s">
        <v>468</v>
      </c>
      <c r="R585">
        <v>0</v>
      </c>
    </row>
    <row r="586" spans="1:18" x14ac:dyDescent="0.3">
      <c r="A586">
        <v>170541</v>
      </c>
      <c r="B586" t="s">
        <v>552</v>
      </c>
      <c r="C586" t="s">
        <v>619</v>
      </c>
      <c r="D586" t="s">
        <v>973</v>
      </c>
      <c r="E586" s="440">
        <v>46264</v>
      </c>
      <c r="F586" s="440">
        <v>46264</v>
      </c>
      <c r="G586" t="s">
        <v>561</v>
      </c>
      <c r="H586" t="s">
        <v>369</v>
      </c>
      <c r="I586" t="s">
        <v>621</v>
      </c>
      <c r="J586">
        <v>-8615.2099999999991</v>
      </c>
      <c r="K586">
        <v>-8615.2099999999991</v>
      </c>
      <c r="O586" t="s">
        <v>563</v>
      </c>
      <c r="Q586" t="s">
        <v>468</v>
      </c>
      <c r="R586">
        <v>0</v>
      </c>
    </row>
    <row r="587" spans="1:18" x14ac:dyDescent="0.3">
      <c r="A587">
        <v>197186</v>
      </c>
      <c r="B587" t="s">
        <v>552</v>
      </c>
      <c r="C587" t="s">
        <v>51</v>
      </c>
      <c r="D587" t="s">
        <v>746</v>
      </c>
      <c r="E587" s="440">
        <v>46264</v>
      </c>
      <c r="F587" s="440">
        <v>46275</v>
      </c>
      <c r="G587" t="s">
        <v>265</v>
      </c>
      <c r="H587" t="s">
        <v>272</v>
      </c>
      <c r="J587">
        <v>-500</v>
      </c>
      <c r="K587">
        <v>-500</v>
      </c>
      <c r="O587" t="s">
        <v>563</v>
      </c>
      <c r="Q587" t="s">
        <v>468</v>
      </c>
      <c r="R587">
        <v>0</v>
      </c>
    </row>
    <row r="588" spans="1:18" x14ac:dyDescent="0.3">
      <c r="A588">
        <v>197312</v>
      </c>
      <c r="B588" t="s">
        <v>552</v>
      </c>
      <c r="C588" t="s">
        <v>800</v>
      </c>
      <c r="D588" t="s">
        <v>746</v>
      </c>
      <c r="E588" s="440">
        <v>46264</v>
      </c>
      <c r="F588" s="440">
        <v>46285</v>
      </c>
      <c r="G588" t="s">
        <v>309</v>
      </c>
      <c r="H588" t="s">
        <v>310</v>
      </c>
      <c r="I588" t="s">
        <v>802</v>
      </c>
      <c r="J588">
        <v>-100</v>
      </c>
      <c r="K588">
        <v>-100</v>
      </c>
      <c r="O588" t="s">
        <v>563</v>
      </c>
      <c r="Q588" t="s">
        <v>468</v>
      </c>
      <c r="R588">
        <v>0</v>
      </c>
    </row>
    <row r="589" spans="1:18" x14ac:dyDescent="0.3">
      <c r="A589">
        <v>197047</v>
      </c>
      <c r="B589" t="s">
        <v>552</v>
      </c>
      <c r="C589" t="s">
        <v>50</v>
      </c>
      <c r="D589" t="s">
        <v>746</v>
      </c>
      <c r="E589" s="440">
        <v>46264</v>
      </c>
      <c r="F589" s="440">
        <v>46285</v>
      </c>
      <c r="G589" t="s">
        <v>797</v>
      </c>
      <c r="H589" t="s">
        <v>50</v>
      </c>
      <c r="J589">
        <v>-23000</v>
      </c>
      <c r="K589">
        <v>-23000</v>
      </c>
      <c r="O589" t="s">
        <v>563</v>
      </c>
      <c r="Q589" t="s">
        <v>468</v>
      </c>
      <c r="R589">
        <v>0</v>
      </c>
    </row>
    <row r="590" spans="1:18" x14ac:dyDescent="0.3">
      <c r="A590">
        <v>206980</v>
      </c>
      <c r="B590" t="s">
        <v>552</v>
      </c>
      <c r="C590" t="s">
        <v>431</v>
      </c>
      <c r="D590" t="s">
        <v>746</v>
      </c>
      <c r="E590" s="440">
        <v>46264</v>
      </c>
      <c r="F590" s="440">
        <v>46285</v>
      </c>
      <c r="G590" t="s">
        <v>785</v>
      </c>
      <c r="H590" t="s">
        <v>210</v>
      </c>
      <c r="I590" t="s">
        <v>794</v>
      </c>
      <c r="J590">
        <v>-33000</v>
      </c>
      <c r="K590">
        <v>-33000</v>
      </c>
      <c r="O590" t="s">
        <v>563</v>
      </c>
      <c r="Q590" t="s">
        <v>468</v>
      </c>
      <c r="R590">
        <v>0</v>
      </c>
    </row>
    <row r="591" spans="1:18" x14ac:dyDescent="0.3">
      <c r="A591">
        <v>208311</v>
      </c>
      <c r="B591" t="s">
        <v>552</v>
      </c>
      <c r="C591" t="s">
        <v>430</v>
      </c>
      <c r="D591" t="s">
        <v>746</v>
      </c>
      <c r="E591" s="440">
        <v>46264</v>
      </c>
      <c r="F591" s="440">
        <v>46285</v>
      </c>
      <c r="G591" t="s">
        <v>785</v>
      </c>
      <c r="H591" t="s">
        <v>207</v>
      </c>
      <c r="J591">
        <v>-10500</v>
      </c>
      <c r="K591">
        <v>-10500</v>
      </c>
      <c r="O591" t="s">
        <v>563</v>
      </c>
      <c r="Q591" t="s">
        <v>468</v>
      </c>
      <c r="R591">
        <v>0</v>
      </c>
    </row>
    <row r="592" spans="1:18" x14ac:dyDescent="0.3">
      <c r="A592">
        <v>202415</v>
      </c>
      <c r="B592" t="s">
        <v>552</v>
      </c>
      <c r="C592" t="s">
        <v>798</v>
      </c>
      <c r="D592" t="s">
        <v>746</v>
      </c>
      <c r="E592" s="440">
        <v>46264</v>
      </c>
      <c r="F592" s="440">
        <v>46274</v>
      </c>
      <c r="G592" t="s">
        <v>747</v>
      </c>
      <c r="H592" t="s">
        <v>248</v>
      </c>
      <c r="J592">
        <v>-942.46</v>
      </c>
      <c r="K592">
        <v>-942.46</v>
      </c>
      <c r="O592" t="s">
        <v>563</v>
      </c>
      <c r="Q592" t="s">
        <v>468</v>
      </c>
      <c r="R592">
        <v>0</v>
      </c>
    </row>
    <row r="593" spans="1:18" x14ac:dyDescent="0.3">
      <c r="A593">
        <v>210387</v>
      </c>
      <c r="B593" t="s">
        <v>552</v>
      </c>
      <c r="C593" t="s">
        <v>520</v>
      </c>
      <c r="D593" t="s">
        <v>746</v>
      </c>
      <c r="E593" s="440">
        <v>46264</v>
      </c>
      <c r="F593" s="440">
        <v>46290</v>
      </c>
      <c r="G593" t="s">
        <v>797</v>
      </c>
      <c r="H593" t="s">
        <v>48</v>
      </c>
      <c r="J593">
        <v>-25000</v>
      </c>
      <c r="K593">
        <v>-25000</v>
      </c>
      <c r="O593" t="s">
        <v>563</v>
      </c>
      <c r="Q593" t="s">
        <v>468</v>
      </c>
      <c r="R593">
        <v>0</v>
      </c>
    </row>
    <row r="594" spans="1:18" x14ac:dyDescent="0.3">
      <c r="A594">
        <v>210399</v>
      </c>
      <c r="B594" t="s">
        <v>552</v>
      </c>
      <c r="C594" t="s">
        <v>519</v>
      </c>
      <c r="D594" t="s">
        <v>746</v>
      </c>
      <c r="E594" s="440">
        <v>46264</v>
      </c>
      <c r="F594" s="440">
        <v>46290</v>
      </c>
      <c r="G594" t="s">
        <v>797</v>
      </c>
      <c r="H594" t="s">
        <v>48</v>
      </c>
      <c r="J594">
        <v>-6000</v>
      </c>
      <c r="K594">
        <v>-6000</v>
      </c>
      <c r="O594" t="s">
        <v>563</v>
      </c>
      <c r="Q594" t="s">
        <v>468</v>
      </c>
      <c r="R594">
        <v>0</v>
      </c>
    </row>
    <row r="595" spans="1:18" x14ac:dyDescent="0.3">
      <c r="A595">
        <v>208543</v>
      </c>
      <c r="B595" t="s">
        <v>552</v>
      </c>
      <c r="C595" t="s">
        <v>800</v>
      </c>
      <c r="D595" t="s">
        <v>746</v>
      </c>
      <c r="E595" s="440">
        <v>46264</v>
      </c>
      <c r="F595" s="440">
        <v>46285</v>
      </c>
      <c r="G595" t="s">
        <v>785</v>
      </c>
      <c r="H595" t="s">
        <v>801</v>
      </c>
      <c r="J595">
        <v>-3500</v>
      </c>
      <c r="K595">
        <v>-3500</v>
      </c>
      <c r="O595" t="s">
        <v>563</v>
      </c>
      <c r="Q595" t="s">
        <v>468</v>
      </c>
      <c r="R595">
        <v>0</v>
      </c>
    </row>
    <row r="596" spans="1:18" x14ac:dyDescent="0.3">
      <c r="A596">
        <v>206992</v>
      </c>
      <c r="B596" t="s">
        <v>552</v>
      </c>
      <c r="C596" t="s">
        <v>431</v>
      </c>
      <c r="D596" t="s">
        <v>746</v>
      </c>
      <c r="E596" s="440">
        <v>46264</v>
      </c>
      <c r="F596" s="440">
        <v>46285</v>
      </c>
      <c r="G596" t="s">
        <v>785</v>
      </c>
      <c r="H596" t="s">
        <v>212</v>
      </c>
      <c r="I596" t="s">
        <v>799</v>
      </c>
      <c r="J596">
        <v>-10000</v>
      </c>
      <c r="K596">
        <v>-10000</v>
      </c>
      <c r="O596" t="s">
        <v>563</v>
      </c>
      <c r="Q596" t="s">
        <v>468</v>
      </c>
      <c r="R596">
        <v>0</v>
      </c>
    </row>
    <row r="597" spans="1:18" x14ac:dyDescent="0.3">
      <c r="A597">
        <v>215702</v>
      </c>
      <c r="B597" t="s">
        <v>552</v>
      </c>
      <c r="C597" t="s">
        <v>781</v>
      </c>
      <c r="D597" t="s">
        <v>746</v>
      </c>
      <c r="E597" s="440">
        <v>46262</v>
      </c>
      <c r="F597" s="440">
        <v>46285</v>
      </c>
      <c r="G597" t="s">
        <v>309</v>
      </c>
      <c r="H597" t="s">
        <v>310</v>
      </c>
      <c r="J597">
        <v>-250</v>
      </c>
      <c r="K597">
        <v>-250</v>
      </c>
      <c r="O597" t="s">
        <v>563</v>
      </c>
      <c r="Q597" t="s">
        <v>468</v>
      </c>
      <c r="R597">
        <v>0</v>
      </c>
    </row>
    <row r="598" spans="1:18" x14ac:dyDescent="0.3">
      <c r="A598">
        <v>177861</v>
      </c>
      <c r="B598" t="s">
        <v>552</v>
      </c>
      <c r="C598" t="s">
        <v>619</v>
      </c>
      <c r="D598" t="s">
        <v>779</v>
      </c>
      <c r="E598" s="440">
        <v>46262</v>
      </c>
      <c r="F598" s="440">
        <v>46446</v>
      </c>
      <c r="G598" t="s">
        <v>561</v>
      </c>
      <c r="H598" t="s">
        <v>369</v>
      </c>
      <c r="I598" t="s">
        <v>638</v>
      </c>
      <c r="J598">
        <v>-8566.18</v>
      </c>
      <c r="K598">
        <v>-8566.18</v>
      </c>
      <c r="O598" t="s">
        <v>563</v>
      </c>
      <c r="Q598" t="s">
        <v>468</v>
      </c>
      <c r="R598">
        <v>0</v>
      </c>
    </row>
    <row r="599" spans="1:18" x14ac:dyDescent="0.3">
      <c r="A599">
        <v>212182</v>
      </c>
      <c r="B599" t="s">
        <v>552</v>
      </c>
      <c r="C599" t="s">
        <v>559</v>
      </c>
      <c r="D599" t="s">
        <v>974</v>
      </c>
      <c r="E599" s="440">
        <v>46260</v>
      </c>
      <c r="F599" s="440">
        <v>46295</v>
      </c>
      <c r="G599" t="s">
        <v>561</v>
      </c>
      <c r="H599" t="s">
        <v>369</v>
      </c>
      <c r="I599" t="s">
        <v>562</v>
      </c>
      <c r="J599">
        <v>-3381.49</v>
      </c>
      <c r="K599">
        <v>-3381.49</v>
      </c>
      <c r="O599" t="s">
        <v>563</v>
      </c>
      <c r="Q599" t="s">
        <v>468</v>
      </c>
      <c r="R599">
        <v>0</v>
      </c>
    </row>
    <row r="600" spans="1:18" x14ac:dyDescent="0.3">
      <c r="A600">
        <v>242977</v>
      </c>
      <c r="B600" t="s">
        <v>552</v>
      </c>
      <c r="C600" t="s">
        <v>944</v>
      </c>
      <c r="D600" t="s">
        <v>746</v>
      </c>
      <c r="E600" s="440">
        <v>46236</v>
      </c>
      <c r="F600" s="440">
        <v>46240</v>
      </c>
      <c r="G600" t="s">
        <v>814</v>
      </c>
      <c r="H600" t="s">
        <v>291</v>
      </c>
      <c r="I600" t="s">
        <v>945</v>
      </c>
      <c r="J600">
        <v>-3000</v>
      </c>
      <c r="K600">
        <v>-3000</v>
      </c>
      <c r="O600" t="s">
        <v>563</v>
      </c>
      <c r="Q600" t="s">
        <v>468</v>
      </c>
      <c r="R600">
        <v>0</v>
      </c>
    </row>
    <row r="601" spans="1:18" x14ac:dyDescent="0.3">
      <c r="A601">
        <v>234676</v>
      </c>
      <c r="B601" t="s">
        <v>552</v>
      </c>
      <c r="C601" t="s">
        <v>759</v>
      </c>
      <c r="D601" t="s">
        <v>746</v>
      </c>
      <c r="E601" s="440">
        <v>46235</v>
      </c>
      <c r="F601" s="440">
        <v>46275</v>
      </c>
      <c r="G601" t="s">
        <v>755</v>
      </c>
      <c r="H601" t="s">
        <v>756</v>
      </c>
      <c r="I601" t="s">
        <v>760</v>
      </c>
      <c r="J601">
        <v>-5000</v>
      </c>
      <c r="K601">
        <v>-5000</v>
      </c>
      <c r="M601" t="s">
        <v>761</v>
      </c>
      <c r="N601" t="s">
        <v>139</v>
      </c>
      <c r="O601" t="s">
        <v>563</v>
      </c>
      <c r="Q601" t="s">
        <v>468</v>
      </c>
      <c r="R601">
        <v>0</v>
      </c>
    </row>
    <row r="602" spans="1:18" x14ac:dyDescent="0.3">
      <c r="A602">
        <v>244645</v>
      </c>
      <c r="B602" t="s">
        <v>552</v>
      </c>
      <c r="C602" t="s">
        <v>975</v>
      </c>
      <c r="D602" t="s">
        <v>746</v>
      </c>
      <c r="E602" s="440">
        <v>46235</v>
      </c>
      <c r="F602" s="440">
        <v>46237</v>
      </c>
      <c r="G602" t="s">
        <v>898</v>
      </c>
      <c r="H602" t="s">
        <v>60</v>
      </c>
      <c r="I602" t="s">
        <v>976</v>
      </c>
      <c r="J602">
        <v>-1350</v>
      </c>
      <c r="K602">
        <v>-1350</v>
      </c>
      <c r="O602" t="s">
        <v>563</v>
      </c>
      <c r="Q602" t="s">
        <v>468</v>
      </c>
      <c r="R602">
        <v>0</v>
      </c>
    </row>
    <row r="603" spans="1:18" x14ac:dyDescent="0.3">
      <c r="A603">
        <v>242972</v>
      </c>
      <c r="B603" t="s">
        <v>552</v>
      </c>
      <c r="C603" t="s">
        <v>946</v>
      </c>
      <c r="D603" t="s">
        <v>947</v>
      </c>
      <c r="E603" s="440">
        <v>46235</v>
      </c>
      <c r="F603" s="440">
        <v>46261</v>
      </c>
      <c r="G603" t="s">
        <v>948</v>
      </c>
      <c r="H603" t="s">
        <v>337</v>
      </c>
      <c r="I603" t="s">
        <v>977</v>
      </c>
      <c r="J603">
        <v>-8360</v>
      </c>
      <c r="K603">
        <v>-8360</v>
      </c>
      <c r="O603" t="s">
        <v>556</v>
      </c>
      <c r="Q603" t="s">
        <v>468</v>
      </c>
      <c r="R603">
        <v>0</v>
      </c>
    </row>
    <row r="604" spans="1:18" x14ac:dyDescent="0.3">
      <c r="A604">
        <v>198588</v>
      </c>
      <c r="B604" t="s">
        <v>552</v>
      </c>
      <c r="C604" t="s">
        <v>813</v>
      </c>
      <c r="D604" t="s">
        <v>746</v>
      </c>
      <c r="E604" s="440">
        <v>46235</v>
      </c>
      <c r="F604" s="440">
        <v>46244</v>
      </c>
      <c r="G604" t="s">
        <v>814</v>
      </c>
      <c r="H604" t="s">
        <v>293</v>
      </c>
      <c r="I604" t="s">
        <v>815</v>
      </c>
      <c r="J604">
        <v>-4000</v>
      </c>
      <c r="K604">
        <v>-4000</v>
      </c>
      <c r="O604" t="s">
        <v>563</v>
      </c>
      <c r="Q604" t="s">
        <v>468</v>
      </c>
      <c r="R604">
        <v>0</v>
      </c>
    </row>
    <row r="605" spans="1:18" x14ac:dyDescent="0.3">
      <c r="A605">
        <v>219871</v>
      </c>
      <c r="B605" t="s">
        <v>552</v>
      </c>
      <c r="C605" t="s">
        <v>817</v>
      </c>
      <c r="D605" t="s">
        <v>933</v>
      </c>
      <c r="E605" s="440">
        <v>46235</v>
      </c>
      <c r="F605" s="440">
        <v>46291</v>
      </c>
      <c r="G605" t="s">
        <v>297</v>
      </c>
      <c r="H605" t="s">
        <v>308</v>
      </c>
      <c r="I605" t="s">
        <v>978</v>
      </c>
      <c r="J605">
        <v>-1034.45</v>
      </c>
      <c r="K605">
        <v>-1034.45</v>
      </c>
      <c r="O605" t="s">
        <v>556</v>
      </c>
      <c r="Q605" t="s">
        <v>468</v>
      </c>
      <c r="R605">
        <v>0</v>
      </c>
    </row>
    <row r="606" spans="1:18" x14ac:dyDescent="0.3">
      <c r="A606">
        <v>219585</v>
      </c>
      <c r="B606" t="s">
        <v>552</v>
      </c>
      <c r="C606" t="s">
        <v>768</v>
      </c>
      <c r="D606" t="s">
        <v>746</v>
      </c>
      <c r="E606" s="440">
        <v>46235</v>
      </c>
      <c r="F606" s="440">
        <v>46275</v>
      </c>
      <c r="G606" t="s">
        <v>755</v>
      </c>
      <c r="H606" t="s">
        <v>756</v>
      </c>
      <c r="I606" t="s">
        <v>769</v>
      </c>
      <c r="J606">
        <v>-4200</v>
      </c>
      <c r="K606">
        <v>-4200</v>
      </c>
      <c r="M606" t="s">
        <v>758</v>
      </c>
      <c r="N606" t="s">
        <v>134</v>
      </c>
      <c r="O606" t="s">
        <v>563</v>
      </c>
      <c r="Q606" t="s">
        <v>468</v>
      </c>
      <c r="R606">
        <v>0</v>
      </c>
    </row>
    <row r="607" spans="1:18" x14ac:dyDescent="0.3">
      <c r="A607">
        <v>216077</v>
      </c>
      <c r="B607" t="s">
        <v>552</v>
      </c>
      <c r="C607" t="s">
        <v>553</v>
      </c>
      <c r="D607" t="s">
        <v>746</v>
      </c>
      <c r="E607" s="440">
        <v>46235</v>
      </c>
      <c r="F607" s="440">
        <v>46285</v>
      </c>
      <c r="G607" t="s">
        <v>309</v>
      </c>
      <c r="H607" t="s">
        <v>311</v>
      </c>
      <c r="I607" t="s">
        <v>832</v>
      </c>
      <c r="J607">
        <v>-1100</v>
      </c>
      <c r="K607">
        <v>-1100</v>
      </c>
      <c r="O607" t="s">
        <v>563</v>
      </c>
      <c r="Q607" t="s">
        <v>468</v>
      </c>
      <c r="R607">
        <v>0</v>
      </c>
    </row>
    <row r="608" spans="1:18" x14ac:dyDescent="0.3">
      <c r="A608">
        <v>214153</v>
      </c>
      <c r="B608" t="s">
        <v>552</v>
      </c>
      <c r="C608" t="s">
        <v>773</v>
      </c>
      <c r="D608" t="s">
        <v>746</v>
      </c>
      <c r="E608" s="440">
        <v>46235</v>
      </c>
      <c r="F608" s="440">
        <v>46275</v>
      </c>
      <c r="G608" t="s">
        <v>755</v>
      </c>
      <c r="H608" t="s">
        <v>756</v>
      </c>
      <c r="I608" t="s">
        <v>769</v>
      </c>
      <c r="J608">
        <v>-4000</v>
      </c>
      <c r="K608">
        <v>-4000</v>
      </c>
      <c r="M608" t="s">
        <v>774</v>
      </c>
      <c r="N608" t="s">
        <v>138</v>
      </c>
      <c r="O608" t="s">
        <v>563</v>
      </c>
      <c r="Q608" t="s">
        <v>468</v>
      </c>
      <c r="R608">
        <v>0</v>
      </c>
    </row>
    <row r="609" spans="1:18" x14ac:dyDescent="0.3">
      <c r="A609">
        <v>214110</v>
      </c>
      <c r="B609" t="s">
        <v>552</v>
      </c>
      <c r="C609" t="s">
        <v>787</v>
      </c>
      <c r="D609" t="s">
        <v>746</v>
      </c>
      <c r="E609" s="440">
        <v>46235</v>
      </c>
      <c r="F609" s="440">
        <v>46275</v>
      </c>
      <c r="G609" t="s">
        <v>755</v>
      </c>
      <c r="H609" t="s">
        <v>756</v>
      </c>
      <c r="I609" t="s">
        <v>769</v>
      </c>
      <c r="J609">
        <v>-3400</v>
      </c>
      <c r="K609">
        <v>-3400</v>
      </c>
      <c r="M609" t="s">
        <v>788</v>
      </c>
      <c r="N609" t="s">
        <v>136</v>
      </c>
      <c r="O609" t="s">
        <v>563</v>
      </c>
      <c r="Q609" t="s">
        <v>468</v>
      </c>
      <c r="R609">
        <v>0</v>
      </c>
    </row>
    <row r="610" spans="1:18" x14ac:dyDescent="0.3">
      <c r="A610">
        <v>199407</v>
      </c>
      <c r="B610" t="s">
        <v>552</v>
      </c>
      <c r="C610" t="s">
        <v>835</v>
      </c>
      <c r="D610" t="s">
        <v>746</v>
      </c>
      <c r="E610" s="440">
        <v>46235</v>
      </c>
      <c r="F610" s="440">
        <v>46275</v>
      </c>
      <c r="G610" t="s">
        <v>755</v>
      </c>
      <c r="H610" t="s">
        <v>756</v>
      </c>
      <c r="I610" t="s">
        <v>769</v>
      </c>
      <c r="J610">
        <v>-10000</v>
      </c>
      <c r="K610">
        <v>-10000</v>
      </c>
      <c r="M610" t="s">
        <v>836</v>
      </c>
      <c r="N610" t="s">
        <v>131</v>
      </c>
      <c r="O610" t="s">
        <v>563</v>
      </c>
      <c r="Q610" t="s">
        <v>468</v>
      </c>
      <c r="R610">
        <v>0</v>
      </c>
    </row>
    <row r="611" spans="1:18" x14ac:dyDescent="0.3">
      <c r="A611">
        <v>230414</v>
      </c>
      <c r="B611" t="s">
        <v>552</v>
      </c>
      <c r="C611" t="s">
        <v>808</v>
      </c>
      <c r="D611" t="s">
        <v>746</v>
      </c>
      <c r="E611" s="440">
        <v>46235</v>
      </c>
      <c r="F611" s="440">
        <v>46270</v>
      </c>
      <c r="G611" t="s">
        <v>297</v>
      </c>
      <c r="H611" t="s">
        <v>308</v>
      </c>
      <c r="I611" t="s">
        <v>809</v>
      </c>
      <c r="J611">
        <v>-409</v>
      </c>
      <c r="K611">
        <v>-409</v>
      </c>
      <c r="O611" t="s">
        <v>563</v>
      </c>
      <c r="Q611" t="s">
        <v>468</v>
      </c>
      <c r="R611">
        <v>0</v>
      </c>
    </row>
    <row r="612" spans="1:18" x14ac:dyDescent="0.3">
      <c r="A612">
        <v>199382</v>
      </c>
      <c r="B612" t="s">
        <v>552</v>
      </c>
      <c r="C612" t="s">
        <v>838</v>
      </c>
      <c r="D612" t="s">
        <v>746</v>
      </c>
      <c r="E612" s="440">
        <v>46235</v>
      </c>
      <c r="F612" s="440">
        <v>46275</v>
      </c>
      <c r="G612" t="s">
        <v>755</v>
      </c>
      <c r="H612" t="s">
        <v>756</v>
      </c>
      <c r="I612" t="s">
        <v>769</v>
      </c>
      <c r="J612">
        <v>-4000</v>
      </c>
      <c r="K612">
        <v>-4000</v>
      </c>
      <c r="M612" t="s">
        <v>774</v>
      </c>
      <c r="N612" t="s">
        <v>138</v>
      </c>
      <c r="O612" t="s">
        <v>563</v>
      </c>
      <c r="Q612" t="s">
        <v>468</v>
      </c>
      <c r="R612">
        <v>0</v>
      </c>
    </row>
    <row r="613" spans="1:18" x14ac:dyDescent="0.3">
      <c r="A613">
        <v>199370</v>
      </c>
      <c r="B613" t="s">
        <v>552</v>
      </c>
      <c r="C613" t="s">
        <v>810</v>
      </c>
      <c r="D613" t="s">
        <v>746</v>
      </c>
      <c r="E613" s="440">
        <v>46235</v>
      </c>
      <c r="F613" s="440">
        <v>46275</v>
      </c>
      <c r="G613" t="s">
        <v>755</v>
      </c>
      <c r="H613" t="s">
        <v>756</v>
      </c>
      <c r="I613" t="s">
        <v>769</v>
      </c>
      <c r="J613">
        <v>-4200</v>
      </c>
      <c r="K613">
        <v>-4200</v>
      </c>
      <c r="M613" t="s">
        <v>758</v>
      </c>
      <c r="N613" t="s">
        <v>134</v>
      </c>
      <c r="O613" t="s">
        <v>563</v>
      </c>
      <c r="Q613" t="s">
        <v>468</v>
      </c>
      <c r="R613">
        <v>0</v>
      </c>
    </row>
    <row r="614" spans="1:18" x14ac:dyDescent="0.3">
      <c r="A614">
        <v>199470</v>
      </c>
      <c r="B614" t="s">
        <v>552</v>
      </c>
      <c r="C614" t="s">
        <v>827</v>
      </c>
      <c r="D614" t="s">
        <v>746</v>
      </c>
      <c r="E614" s="440">
        <v>46235</v>
      </c>
      <c r="F614" s="440">
        <v>46275</v>
      </c>
      <c r="G614" t="s">
        <v>755</v>
      </c>
      <c r="H614" t="s">
        <v>756</v>
      </c>
      <c r="I614" t="s">
        <v>769</v>
      </c>
      <c r="J614">
        <v>-3200</v>
      </c>
      <c r="K614">
        <v>-3200</v>
      </c>
      <c r="M614" t="s">
        <v>828</v>
      </c>
      <c r="N614" t="s">
        <v>131</v>
      </c>
      <c r="O614" t="s">
        <v>563</v>
      </c>
      <c r="Q614" t="s">
        <v>468</v>
      </c>
      <c r="R614">
        <v>0</v>
      </c>
    </row>
    <row r="615" spans="1:18" x14ac:dyDescent="0.3">
      <c r="A615">
        <v>230826</v>
      </c>
      <c r="B615" t="s">
        <v>552</v>
      </c>
      <c r="C615" t="s">
        <v>754</v>
      </c>
      <c r="D615" t="s">
        <v>746</v>
      </c>
      <c r="E615" s="440">
        <v>46235</v>
      </c>
      <c r="F615" s="440">
        <v>46275</v>
      </c>
      <c r="G615" t="s">
        <v>755</v>
      </c>
      <c r="H615" t="s">
        <v>756</v>
      </c>
      <c r="I615" t="s">
        <v>757</v>
      </c>
      <c r="J615">
        <v>-5100</v>
      </c>
      <c r="K615">
        <v>-5100</v>
      </c>
      <c r="M615" t="s">
        <v>758</v>
      </c>
      <c r="N615" t="s">
        <v>134</v>
      </c>
      <c r="O615" t="s">
        <v>563</v>
      </c>
      <c r="Q615" t="s">
        <v>468</v>
      </c>
      <c r="R615">
        <v>0</v>
      </c>
    </row>
    <row r="616" spans="1:18" x14ac:dyDescent="0.3">
      <c r="A616">
        <v>199592</v>
      </c>
      <c r="B616" t="s">
        <v>552</v>
      </c>
      <c r="C616" t="s">
        <v>822</v>
      </c>
      <c r="D616" t="s">
        <v>746</v>
      </c>
      <c r="E616" s="440">
        <v>46235</v>
      </c>
      <c r="F616" s="440">
        <v>46275</v>
      </c>
      <c r="G616" t="s">
        <v>755</v>
      </c>
      <c r="H616" t="s">
        <v>756</v>
      </c>
      <c r="I616" t="s">
        <v>806</v>
      </c>
      <c r="J616">
        <v>-4200</v>
      </c>
      <c r="K616">
        <v>-4200</v>
      </c>
      <c r="M616" t="s">
        <v>758</v>
      </c>
      <c r="N616" t="s">
        <v>134</v>
      </c>
      <c r="O616" t="s">
        <v>563</v>
      </c>
      <c r="Q616" t="s">
        <v>468</v>
      </c>
      <c r="R616">
        <v>0</v>
      </c>
    </row>
    <row r="617" spans="1:18" x14ac:dyDescent="0.3">
      <c r="A617">
        <v>229778</v>
      </c>
      <c r="B617" t="s">
        <v>552</v>
      </c>
      <c r="C617" t="s">
        <v>745</v>
      </c>
      <c r="D617" t="s">
        <v>746</v>
      </c>
      <c r="E617" s="440">
        <v>46235</v>
      </c>
      <c r="F617" s="440">
        <v>46244</v>
      </c>
      <c r="G617" t="s">
        <v>747</v>
      </c>
      <c r="H617" t="s">
        <v>748</v>
      </c>
      <c r="J617">
        <v>-240</v>
      </c>
      <c r="K617">
        <v>-240</v>
      </c>
      <c r="O617" t="s">
        <v>563</v>
      </c>
      <c r="Q617" t="s">
        <v>468</v>
      </c>
      <c r="R617">
        <v>0</v>
      </c>
    </row>
    <row r="618" spans="1:18" x14ac:dyDescent="0.3">
      <c r="A618">
        <v>199580</v>
      </c>
      <c r="B618" t="s">
        <v>552</v>
      </c>
      <c r="C618" t="s">
        <v>820</v>
      </c>
      <c r="D618" t="s">
        <v>746</v>
      </c>
      <c r="E618" s="440">
        <v>46235</v>
      </c>
      <c r="F618" s="440">
        <v>46275</v>
      </c>
      <c r="G618" t="s">
        <v>755</v>
      </c>
      <c r="H618" t="s">
        <v>756</v>
      </c>
      <c r="I618" t="s">
        <v>806</v>
      </c>
      <c r="J618">
        <v>-3000</v>
      </c>
      <c r="K618">
        <v>-3000</v>
      </c>
      <c r="M618" t="s">
        <v>821</v>
      </c>
      <c r="N618" t="s">
        <v>131</v>
      </c>
      <c r="O618" t="s">
        <v>563</v>
      </c>
      <c r="Q618" t="s">
        <v>468</v>
      </c>
      <c r="R618">
        <v>0</v>
      </c>
    </row>
    <row r="619" spans="1:18" x14ac:dyDescent="0.3">
      <c r="A619">
        <v>199482</v>
      </c>
      <c r="B619" t="s">
        <v>552</v>
      </c>
      <c r="C619" t="s">
        <v>833</v>
      </c>
      <c r="D619" t="s">
        <v>746</v>
      </c>
      <c r="E619" s="440">
        <v>46235</v>
      </c>
      <c r="F619" s="440">
        <v>46275</v>
      </c>
      <c r="G619" t="s">
        <v>755</v>
      </c>
      <c r="H619" t="s">
        <v>756</v>
      </c>
      <c r="I619" t="s">
        <v>769</v>
      </c>
      <c r="J619">
        <v>-3850</v>
      </c>
      <c r="K619">
        <v>-3850</v>
      </c>
      <c r="M619" t="s">
        <v>834</v>
      </c>
      <c r="N619" t="s">
        <v>135</v>
      </c>
      <c r="O619" t="s">
        <v>563</v>
      </c>
      <c r="Q619" t="s">
        <v>468</v>
      </c>
      <c r="R619">
        <v>0</v>
      </c>
    </row>
    <row r="620" spans="1:18" x14ac:dyDescent="0.3">
      <c r="A620">
        <v>199506</v>
      </c>
      <c r="B620" t="s">
        <v>552</v>
      </c>
      <c r="C620" t="s">
        <v>819</v>
      </c>
      <c r="D620" t="s">
        <v>746</v>
      </c>
      <c r="E620" s="440">
        <v>46235</v>
      </c>
      <c r="F620" s="440">
        <v>46275</v>
      </c>
      <c r="G620" t="s">
        <v>755</v>
      </c>
      <c r="H620" t="s">
        <v>756</v>
      </c>
      <c r="I620" t="s">
        <v>769</v>
      </c>
      <c r="J620">
        <v>-4000</v>
      </c>
      <c r="K620">
        <v>-4000</v>
      </c>
      <c r="M620" t="s">
        <v>767</v>
      </c>
      <c r="N620" t="s">
        <v>75</v>
      </c>
      <c r="O620" t="s">
        <v>563</v>
      </c>
      <c r="Q620" t="s">
        <v>468</v>
      </c>
      <c r="R620">
        <v>0</v>
      </c>
    </row>
    <row r="621" spans="1:18" x14ac:dyDescent="0.3">
      <c r="A621">
        <v>199457</v>
      </c>
      <c r="B621" t="s">
        <v>552</v>
      </c>
      <c r="C621" t="s">
        <v>823</v>
      </c>
      <c r="D621" t="s">
        <v>746</v>
      </c>
      <c r="E621" s="440">
        <v>46235</v>
      </c>
      <c r="F621" s="440">
        <v>46275</v>
      </c>
      <c r="G621" t="s">
        <v>755</v>
      </c>
      <c r="H621" t="s">
        <v>756</v>
      </c>
      <c r="I621" t="s">
        <v>769</v>
      </c>
      <c r="J621">
        <v>-6000</v>
      </c>
      <c r="K621">
        <v>-6000</v>
      </c>
      <c r="M621" t="s">
        <v>824</v>
      </c>
      <c r="N621" t="s">
        <v>131</v>
      </c>
      <c r="O621" t="s">
        <v>563</v>
      </c>
      <c r="Q621" t="s">
        <v>468</v>
      </c>
      <c r="R621">
        <v>0</v>
      </c>
    </row>
    <row r="622" spans="1:18" x14ac:dyDescent="0.3">
      <c r="A622">
        <v>199556</v>
      </c>
      <c r="B622" t="s">
        <v>552</v>
      </c>
      <c r="C622" t="s">
        <v>825</v>
      </c>
      <c r="D622" t="s">
        <v>746</v>
      </c>
      <c r="E622" s="440">
        <v>46235</v>
      </c>
      <c r="F622" s="440">
        <v>46275</v>
      </c>
      <c r="G622" t="s">
        <v>755</v>
      </c>
      <c r="H622" t="s">
        <v>756</v>
      </c>
      <c r="I622" t="s">
        <v>806</v>
      </c>
      <c r="J622">
        <v>-1125</v>
      </c>
      <c r="K622">
        <v>-1125</v>
      </c>
      <c r="M622" t="s">
        <v>826</v>
      </c>
      <c r="N622" t="s">
        <v>131</v>
      </c>
      <c r="O622" t="s">
        <v>563</v>
      </c>
      <c r="Q622" t="s">
        <v>468</v>
      </c>
      <c r="R622">
        <v>0</v>
      </c>
    </row>
    <row r="623" spans="1:18" x14ac:dyDescent="0.3">
      <c r="A623">
        <v>199444</v>
      </c>
      <c r="B623" t="s">
        <v>552</v>
      </c>
      <c r="C623" t="s">
        <v>829</v>
      </c>
      <c r="D623" t="s">
        <v>746</v>
      </c>
      <c r="E623" s="440">
        <v>46235</v>
      </c>
      <c r="F623" s="440">
        <v>46275</v>
      </c>
      <c r="G623" t="s">
        <v>755</v>
      </c>
      <c r="H623" t="s">
        <v>756</v>
      </c>
      <c r="I623" t="s">
        <v>769</v>
      </c>
      <c r="J623">
        <v>-1500</v>
      </c>
      <c r="K623">
        <v>-1500</v>
      </c>
      <c r="M623" t="s">
        <v>830</v>
      </c>
      <c r="N623" t="s">
        <v>131</v>
      </c>
      <c r="O623" t="s">
        <v>563</v>
      </c>
      <c r="Q623" t="s">
        <v>468</v>
      </c>
      <c r="R623">
        <v>0</v>
      </c>
    </row>
    <row r="624" spans="1:18" x14ac:dyDescent="0.3">
      <c r="A624">
        <v>199530</v>
      </c>
      <c r="B624" t="s">
        <v>552</v>
      </c>
      <c r="C624" t="s">
        <v>805</v>
      </c>
      <c r="D624" t="s">
        <v>746</v>
      </c>
      <c r="E624" s="440">
        <v>46235</v>
      </c>
      <c r="F624" s="440">
        <v>46275</v>
      </c>
      <c r="G624" t="s">
        <v>755</v>
      </c>
      <c r="H624" t="s">
        <v>756</v>
      </c>
      <c r="I624" t="s">
        <v>806</v>
      </c>
      <c r="J624">
        <v>-3100</v>
      </c>
      <c r="K624">
        <v>-3100</v>
      </c>
      <c r="M624" t="s">
        <v>807</v>
      </c>
      <c r="N624" t="s">
        <v>142</v>
      </c>
      <c r="O624" t="s">
        <v>563</v>
      </c>
      <c r="Q624" t="s">
        <v>468</v>
      </c>
      <c r="R624">
        <v>0</v>
      </c>
    </row>
    <row r="625" spans="1:18" x14ac:dyDescent="0.3">
      <c r="A625">
        <v>224857</v>
      </c>
      <c r="B625" t="s">
        <v>552</v>
      </c>
      <c r="C625" t="s">
        <v>765</v>
      </c>
      <c r="D625" t="s">
        <v>746</v>
      </c>
      <c r="E625" s="440">
        <v>46235</v>
      </c>
      <c r="F625" s="440">
        <v>46275</v>
      </c>
      <c r="G625" t="s">
        <v>755</v>
      </c>
      <c r="H625" t="s">
        <v>756</v>
      </c>
      <c r="I625" t="s">
        <v>766</v>
      </c>
      <c r="J625">
        <v>-1500</v>
      </c>
      <c r="K625">
        <v>-1500</v>
      </c>
      <c r="M625" t="s">
        <v>767</v>
      </c>
      <c r="N625" t="s">
        <v>75</v>
      </c>
      <c r="O625" t="s">
        <v>563</v>
      </c>
      <c r="Q625" t="s">
        <v>468</v>
      </c>
      <c r="R625">
        <v>0</v>
      </c>
    </row>
    <row r="626" spans="1:18" x14ac:dyDescent="0.3">
      <c r="A626">
        <v>230943</v>
      </c>
      <c r="B626" t="s">
        <v>552</v>
      </c>
      <c r="C626" t="s">
        <v>752</v>
      </c>
      <c r="D626" t="s">
        <v>746</v>
      </c>
      <c r="E626" s="440">
        <v>46235</v>
      </c>
      <c r="F626" s="440">
        <v>46249</v>
      </c>
      <c r="G626" t="s">
        <v>309</v>
      </c>
      <c r="H626" t="s">
        <v>315</v>
      </c>
      <c r="I626" t="s">
        <v>753</v>
      </c>
      <c r="J626">
        <v>-11000</v>
      </c>
      <c r="K626">
        <v>-11000</v>
      </c>
      <c r="O626" t="s">
        <v>563</v>
      </c>
      <c r="Q626" t="s">
        <v>468</v>
      </c>
      <c r="R626">
        <v>0</v>
      </c>
    </row>
    <row r="627" spans="1:18" x14ac:dyDescent="0.3">
      <c r="A627">
        <v>205051</v>
      </c>
      <c r="B627" t="s">
        <v>552</v>
      </c>
      <c r="C627" t="s">
        <v>816</v>
      </c>
      <c r="D627" t="s">
        <v>746</v>
      </c>
      <c r="E627" s="440">
        <v>46235</v>
      </c>
      <c r="F627" s="440">
        <v>46275</v>
      </c>
      <c r="G627" t="s">
        <v>755</v>
      </c>
      <c r="H627" t="s">
        <v>756</v>
      </c>
      <c r="I627" t="s">
        <v>769</v>
      </c>
      <c r="J627">
        <v>-3100</v>
      </c>
      <c r="K627">
        <v>-3100</v>
      </c>
      <c r="M627" t="s">
        <v>807</v>
      </c>
      <c r="N627" t="s">
        <v>142</v>
      </c>
      <c r="O627" t="s">
        <v>563</v>
      </c>
      <c r="Q627" t="s">
        <v>468</v>
      </c>
      <c r="R627">
        <v>0</v>
      </c>
    </row>
    <row r="628" spans="1:18" x14ac:dyDescent="0.3">
      <c r="A628">
        <v>199394</v>
      </c>
      <c r="B628" t="s">
        <v>552</v>
      </c>
      <c r="C628" t="s">
        <v>837</v>
      </c>
      <c r="D628" t="s">
        <v>746</v>
      </c>
      <c r="E628" s="440">
        <v>46235</v>
      </c>
      <c r="F628" s="440">
        <v>46275</v>
      </c>
      <c r="G628" t="s">
        <v>755</v>
      </c>
      <c r="H628" t="s">
        <v>756</v>
      </c>
      <c r="I628" t="s">
        <v>769</v>
      </c>
      <c r="J628">
        <v>-3100</v>
      </c>
      <c r="K628">
        <v>-3100</v>
      </c>
      <c r="M628" t="s">
        <v>807</v>
      </c>
      <c r="N628" t="s">
        <v>142</v>
      </c>
      <c r="O628" t="s">
        <v>563</v>
      </c>
      <c r="Q628" t="s">
        <v>468</v>
      </c>
      <c r="R628">
        <v>0</v>
      </c>
    </row>
    <row r="629" spans="1:18" x14ac:dyDescent="0.3">
      <c r="A629">
        <v>199544</v>
      </c>
      <c r="B629" t="s">
        <v>552</v>
      </c>
      <c r="C629" t="s">
        <v>811</v>
      </c>
      <c r="D629" t="s">
        <v>746</v>
      </c>
      <c r="E629" s="440">
        <v>46235</v>
      </c>
      <c r="F629" s="440">
        <v>46275</v>
      </c>
      <c r="G629" t="s">
        <v>755</v>
      </c>
      <c r="H629" t="s">
        <v>756</v>
      </c>
      <c r="I629" t="s">
        <v>806</v>
      </c>
      <c r="J629">
        <v>-4000</v>
      </c>
      <c r="K629">
        <v>-4000</v>
      </c>
      <c r="M629" t="s">
        <v>812</v>
      </c>
      <c r="N629" t="s">
        <v>131</v>
      </c>
      <c r="O629" t="s">
        <v>563</v>
      </c>
      <c r="Q629" t="s">
        <v>468</v>
      </c>
      <c r="R629">
        <v>0</v>
      </c>
    </row>
    <row r="630" spans="1:18" x14ac:dyDescent="0.3">
      <c r="A630">
        <v>199432</v>
      </c>
      <c r="B630" t="s">
        <v>552</v>
      </c>
      <c r="C630" t="s">
        <v>831</v>
      </c>
      <c r="D630" t="s">
        <v>746</v>
      </c>
      <c r="E630" s="440">
        <v>46235</v>
      </c>
      <c r="F630" s="440">
        <v>46275</v>
      </c>
      <c r="G630" t="s">
        <v>755</v>
      </c>
      <c r="H630" t="s">
        <v>756</v>
      </c>
      <c r="I630" t="s">
        <v>769</v>
      </c>
      <c r="J630">
        <v>-1800</v>
      </c>
      <c r="K630">
        <v>-1800</v>
      </c>
      <c r="M630" t="s">
        <v>830</v>
      </c>
      <c r="N630" t="s">
        <v>131</v>
      </c>
      <c r="O630" t="s">
        <v>563</v>
      </c>
      <c r="Q630" t="s">
        <v>468</v>
      </c>
      <c r="R630">
        <v>0</v>
      </c>
    </row>
    <row r="631" spans="1:18" x14ac:dyDescent="0.3">
      <c r="A631">
        <v>195996</v>
      </c>
      <c r="B631" t="s">
        <v>552</v>
      </c>
      <c r="C631" t="s">
        <v>789</v>
      </c>
      <c r="D631" t="s">
        <v>746</v>
      </c>
      <c r="E631" s="440">
        <v>46235</v>
      </c>
      <c r="F631" s="440">
        <v>46260</v>
      </c>
      <c r="G631" t="s">
        <v>747</v>
      </c>
      <c r="H631" t="s">
        <v>240</v>
      </c>
      <c r="I631" t="s">
        <v>792</v>
      </c>
      <c r="J631">
        <v>-250</v>
      </c>
      <c r="K631">
        <v>-250</v>
      </c>
      <c r="O631" t="s">
        <v>563</v>
      </c>
      <c r="Q631" t="s">
        <v>468</v>
      </c>
      <c r="R631">
        <v>0</v>
      </c>
    </row>
    <row r="632" spans="1:18" x14ac:dyDescent="0.3">
      <c r="A632">
        <v>193155</v>
      </c>
      <c r="B632" t="s">
        <v>552</v>
      </c>
      <c r="C632" t="s">
        <v>882</v>
      </c>
      <c r="D632" t="s">
        <v>746</v>
      </c>
      <c r="E632" s="440">
        <v>46235</v>
      </c>
      <c r="F632" s="440">
        <v>46269</v>
      </c>
      <c r="G632" t="s">
        <v>297</v>
      </c>
      <c r="H632" t="s">
        <v>305</v>
      </c>
      <c r="I632" t="s">
        <v>883</v>
      </c>
      <c r="J632">
        <v>-2200</v>
      </c>
      <c r="K632">
        <v>-2200</v>
      </c>
      <c r="O632" t="s">
        <v>563</v>
      </c>
      <c r="Q632" t="s">
        <v>468</v>
      </c>
      <c r="R632">
        <v>0</v>
      </c>
    </row>
    <row r="633" spans="1:18" x14ac:dyDescent="0.3">
      <c r="A633">
        <v>192718</v>
      </c>
      <c r="B633" t="s">
        <v>552</v>
      </c>
      <c r="C633" t="s">
        <v>869</v>
      </c>
      <c r="D633" t="s">
        <v>746</v>
      </c>
      <c r="E633" s="440">
        <v>46235</v>
      </c>
      <c r="F633" s="440">
        <v>46290</v>
      </c>
      <c r="G633" t="s">
        <v>319</v>
      </c>
      <c r="H633" t="s">
        <v>320</v>
      </c>
      <c r="I633" t="s">
        <v>870</v>
      </c>
      <c r="J633">
        <v>-1847.17</v>
      </c>
      <c r="K633">
        <v>-1847.17</v>
      </c>
      <c r="O633" t="s">
        <v>563</v>
      </c>
      <c r="Q633" t="s">
        <v>468</v>
      </c>
      <c r="R633">
        <v>0</v>
      </c>
    </row>
    <row r="634" spans="1:18" x14ac:dyDescent="0.3">
      <c r="A634">
        <v>192747</v>
      </c>
      <c r="B634" t="s">
        <v>552</v>
      </c>
      <c r="C634" t="s">
        <v>876</v>
      </c>
      <c r="D634" t="s">
        <v>746</v>
      </c>
      <c r="E634" s="440">
        <v>46235</v>
      </c>
      <c r="F634" s="440">
        <v>46254</v>
      </c>
      <c r="G634" t="s">
        <v>297</v>
      </c>
      <c r="H634" t="s">
        <v>302</v>
      </c>
      <c r="I634" t="s">
        <v>877</v>
      </c>
      <c r="J634">
        <v>-5000</v>
      </c>
      <c r="K634">
        <v>-5000</v>
      </c>
      <c r="O634" t="s">
        <v>563</v>
      </c>
      <c r="Q634" t="s">
        <v>468</v>
      </c>
      <c r="R634">
        <v>0</v>
      </c>
    </row>
    <row r="635" spans="1:18" x14ac:dyDescent="0.3">
      <c r="A635">
        <v>195230</v>
      </c>
      <c r="B635" t="s">
        <v>552</v>
      </c>
      <c r="C635" t="s">
        <v>849</v>
      </c>
      <c r="D635" t="s">
        <v>746</v>
      </c>
      <c r="E635" s="440">
        <v>46235</v>
      </c>
      <c r="F635" s="440">
        <v>46287</v>
      </c>
      <c r="G635" t="s">
        <v>265</v>
      </c>
      <c r="H635" t="s">
        <v>272</v>
      </c>
      <c r="I635" t="s">
        <v>850</v>
      </c>
      <c r="J635">
        <v>-6000</v>
      </c>
      <c r="K635">
        <v>-6000</v>
      </c>
      <c r="O635" t="s">
        <v>563</v>
      </c>
      <c r="Q635" t="s">
        <v>468</v>
      </c>
      <c r="R635">
        <v>0</v>
      </c>
    </row>
    <row r="636" spans="1:18" x14ac:dyDescent="0.3">
      <c r="A636">
        <v>193128</v>
      </c>
      <c r="B636" t="s">
        <v>552</v>
      </c>
      <c r="C636" t="s">
        <v>867</v>
      </c>
      <c r="D636" t="s">
        <v>746</v>
      </c>
      <c r="E636" s="440">
        <v>46235</v>
      </c>
      <c r="F636" s="440">
        <v>46256</v>
      </c>
      <c r="G636" t="s">
        <v>309</v>
      </c>
      <c r="H636" t="s">
        <v>312</v>
      </c>
      <c r="I636" t="s">
        <v>868</v>
      </c>
      <c r="J636">
        <v>-1315</v>
      </c>
      <c r="K636">
        <v>-1315</v>
      </c>
      <c r="O636" t="s">
        <v>563</v>
      </c>
      <c r="Q636" t="s">
        <v>468</v>
      </c>
      <c r="R636">
        <v>0</v>
      </c>
    </row>
    <row r="637" spans="1:18" x14ac:dyDescent="0.3">
      <c r="A637">
        <v>196388</v>
      </c>
      <c r="B637" t="s">
        <v>552</v>
      </c>
      <c r="C637" t="s">
        <v>775</v>
      </c>
      <c r="D637" t="s">
        <v>746</v>
      </c>
      <c r="E637" s="440">
        <v>46235</v>
      </c>
      <c r="F637" s="440">
        <v>46271</v>
      </c>
      <c r="G637" t="s">
        <v>776</v>
      </c>
      <c r="H637" t="s">
        <v>777</v>
      </c>
      <c r="I637" t="s">
        <v>778</v>
      </c>
      <c r="J637">
        <v>-90000</v>
      </c>
      <c r="K637">
        <v>-90000</v>
      </c>
      <c r="O637" t="s">
        <v>563</v>
      </c>
      <c r="Q637" t="s">
        <v>468</v>
      </c>
      <c r="R637">
        <v>0</v>
      </c>
    </row>
    <row r="638" spans="1:18" x14ac:dyDescent="0.3">
      <c r="A638">
        <v>195972</v>
      </c>
      <c r="B638" t="s">
        <v>552</v>
      </c>
      <c r="C638" t="s">
        <v>789</v>
      </c>
      <c r="D638" t="s">
        <v>746</v>
      </c>
      <c r="E638" s="440">
        <v>46235</v>
      </c>
      <c r="F638" s="440">
        <v>46231</v>
      </c>
      <c r="G638" t="s">
        <v>747</v>
      </c>
      <c r="H638" t="s">
        <v>240</v>
      </c>
      <c r="I638" t="s">
        <v>793</v>
      </c>
      <c r="J638">
        <v>-200</v>
      </c>
      <c r="K638">
        <v>-200</v>
      </c>
      <c r="O638" t="s">
        <v>563</v>
      </c>
      <c r="Q638" t="s">
        <v>468</v>
      </c>
      <c r="R638">
        <v>0</v>
      </c>
    </row>
    <row r="639" spans="1:18" x14ac:dyDescent="0.3">
      <c r="A639">
        <v>192777</v>
      </c>
      <c r="B639" t="s">
        <v>552</v>
      </c>
      <c r="C639" t="s">
        <v>895</v>
      </c>
      <c r="D639" t="s">
        <v>746</v>
      </c>
      <c r="E639" s="440">
        <v>46235</v>
      </c>
      <c r="F639" s="440">
        <v>46280</v>
      </c>
      <c r="G639" t="s">
        <v>319</v>
      </c>
      <c r="H639" t="s">
        <v>320</v>
      </c>
      <c r="I639" t="s">
        <v>896</v>
      </c>
      <c r="J639">
        <v>-4380</v>
      </c>
      <c r="K639">
        <v>-4380</v>
      </c>
      <c r="O639" t="s">
        <v>563</v>
      </c>
      <c r="Q639" t="s">
        <v>468</v>
      </c>
      <c r="R639">
        <v>0</v>
      </c>
    </row>
    <row r="640" spans="1:18" x14ac:dyDescent="0.3">
      <c r="A640">
        <v>192660</v>
      </c>
      <c r="B640" t="s">
        <v>552</v>
      </c>
      <c r="C640" t="s">
        <v>864</v>
      </c>
      <c r="D640" t="s">
        <v>746</v>
      </c>
      <c r="E640" s="440">
        <v>46235</v>
      </c>
      <c r="F640" s="440">
        <v>46270</v>
      </c>
      <c r="G640" t="s">
        <v>297</v>
      </c>
      <c r="H640" t="s">
        <v>298</v>
      </c>
      <c r="I640" t="s">
        <v>865</v>
      </c>
      <c r="J640">
        <v>-11000</v>
      </c>
      <c r="K640">
        <v>-11000</v>
      </c>
      <c r="O640" t="s">
        <v>563</v>
      </c>
      <c r="Q640" t="s">
        <v>468</v>
      </c>
      <c r="R640">
        <v>0</v>
      </c>
    </row>
    <row r="641" spans="1:18" x14ac:dyDescent="0.3">
      <c r="A641">
        <v>195191</v>
      </c>
      <c r="B641" t="s">
        <v>552</v>
      </c>
      <c r="C641" t="s">
        <v>855</v>
      </c>
      <c r="D641" t="s">
        <v>746</v>
      </c>
      <c r="E641" s="440">
        <v>46235</v>
      </c>
      <c r="F641" s="440">
        <v>46244</v>
      </c>
      <c r="G641" t="s">
        <v>747</v>
      </c>
      <c r="H641" t="s">
        <v>241</v>
      </c>
      <c r="I641" t="s">
        <v>856</v>
      </c>
      <c r="J641">
        <v>-10000</v>
      </c>
      <c r="K641">
        <v>-10000</v>
      </c>
      <c r="O641" t="s">
        <v>563</v>
      </c>
      <c r="Q641" t="s">
        <v>468</v>
      </c>
      <c r="R641">
        <v>0</v>
      </c>
    </row>
    <row r="642" spans="1:18" x14ac:dyDescent="0.3">
      <c r="A642">
        <v>193031</v>
      </c>
      <c r="B642" t="s">
        <v>552</v>
      </c>
      <c r="C642" t="s">
        <v>892</v>
      </c>
      <c r="D642" t="s">
        <v>746</v>
      </c>
      <c r="E642" s="440">
        <v>46235</v>
      </c>
      <c r="F642" s="440">
        <v>46254</v>
      </c>
      <c r="G642" t="s">
        <v>265</v>
      </c>
      <c r="H642" t="s">
        <v>271</v>
      </c>
      <c r="I642" t="s">
        <v>894</v>
      </c>
      <c r="J642">
        <v>-262</v>
      </c>
      <c r="K642">
        <v>-262</v>
      </c>
      <c r="O642" t="s">
        <v>563</v>
      </c>
      <c r="Q642" t="s">
        <v>468</v>
      </c>
      <c r="R642">
        <v>0</v>
      </c>
    </row>
    <row r="643" spans="1:18" x14ac:dyDescent="0.3">
      <c r="A643">
        <v>193116</v>
      </c>
      <c r="B643" t="s">
        <v>552</v>
      </c>
      <c r="C643" t="s">
        <v>874</v>
      </c>
      <c r="D643" t="s">
        <v>746</v>
      </c>
      <c r="E643" s="440">
        <v>46235</v>
      </c>
      <c r="F643" s="440">
        <v>46283</v>
      </c>
      <c r="G643" t="s">
        <v>309</v>
      </c>
      <c r="H643" t="s">
        <v>315</v>
      </c>
      <c r="I643" t="s">
        <v>875</v>
      </c>
      <c r="J643">
        <v>-2490.94</v>
      </c>
      <c r="K643">
        <v>-2490.94</v>
      </c>
      <c r="O643" t="s">
        <v>563</v>
      </c>
      <c r="Q643" t="s">
        <v>468</v>
      </c>
      <c r="R643">
        <v>0</v>
      </c>
    </row>
    <row r="644" spans="1:18" x14ac:dyDescent="0.3">
      <c r="A644">
        <v>193043</v>
      </c>
      <c r="B644" t="s">
        <v>552</v>
      </c>
      <c r="C644" t="s">
        <v>892</v>
      </c>
      <c r="D644" t="s">
        <v>746</v>
      </c>
      <c r="E644" s="440">
        <v>46235</v>
      </c>
      <c r="F644" s="440">
        <v>46254</v>
      </c>
      <c r="G644" t="s">
        <v>265</v>
      </c>
      <c r="H644" t="s">
        <v>271</v>
      </c>
      <c r="I644" t="s">
        <v>893</v>
      </c>
      <c r="J644">
        <v>-472</v>
      </c>
      <c r="K644">
        <v>-472</v>
      </c>
      <c r="O644" t="s">
        <v>563</v>
      </c>
      <c r="Q644" t="s">
        <v>468</v>
      </c>
      <c r="R644">
        <v>0</v>
      </c>
    </row>
    <row r="645" spans="1:18" x14ac:dyDescent="0.3">
      <c r="A645">
        <v>198525</v>
      </c>
      <c r="B645" t="s">
        <v>552</v>
      </c>
      <c r="C645" t="s">
        <v>871</v>
      </c>
      <c r="D645" t="s">
        <v>886</v>
      </c>
      <c r="E645" s="440">
        <v>46235</v>
      </c>
      <c r="F645" s="440">
        <v>46275</v>
      </c>
      <c r="G645" t="s">
        <v>257</v>
      </c>
      <c r="H645" t="s">
        <v>258</v>
      </c>
      <c r="I645" t="s">
        <v>979</v>
      </c>
      <c r="J645">
        <v>-16000</v>
      </c>
      <c r="K645">
        <v>-16000</v>
      </c>
      <c r="O645" t="s">
        <v>556</v>
      </c>
      <c r="Q645" t="s">
        <v>468</v>
      </c>
      <c r="R645">
        <v>0</v>
      </c>
    </row>
    <row r="646" spans="1:18" x14ac:dyDescent="0.3">
      <c r="A646">
        <v>192706</v>
      </c>
      <c r="B646" t="s">
        <v>552</v>
      </c>
      <c r="C646" t="s">
        <v>884</v>
      </c>
      <c r="D646" t="s">
        <v>746</v>
      </c>
      <c r="E646" s="440">
        <v>46235</v>
      </c>
      <c r="F646" s="440">
        <v>46257</v>
      </c>
      <c r="G646" t="s">
        <v>265</v>
      </c>
      <c r="H646" t="s">
        <v>268</v>
      </c>
      <c r="I646" t="s">
        <v>885</v>
      </c>
      <c r="J646">
        <v>-8000</v>
      </c>
      <c r="K646">
        <v>-8000</v>
      </c>
      <c r="O646" t="s">
        <v>563</v>
      </c>
      <c r="Q646" t="s">
        <v>468</v>
      </c>
      <c r="R646">
        <v>0</v>
      </c>
    </row>
    <row r="647" spans="1:18" x14ac:dyDescent="0.3">
      <c r="A647">
        <v>198540</v>
      </c>
      <c r="B647" t="s">
        <v>552</v>
      </c>
      <c r="C647" t="s">
        <v>871</v>
      </c>
      <c r="D647" t="s">
        <v>925</v>
      </c>
      <c r="E647" s="440">
        <v>46235</v>
      </c>
      <c r="F647" s="440">
        <v>46275</v>
      </c>
      <c r="G647" t="s">
        <v>265</v>
      </c>
      <c r="H647" t="s">
        <v>267</v>
      </c>
      <c r="I647" t="s">
        <v>980</v>
      </c>
      <c r="J647">
        <v>-4500</v>
      </c>
      <c r="K647">
        <v>-4500</v>
      </c>
      <c r="O647" t="s">
        <v>556</v>
      </c>
      <c r="Q647" t="s">
        <v>468</v>
      </c>
      <c r="R647">
        <v>0</v>
      </c>
    </row>
    <row r="648" spans="1:18" x14ac:dyDescent="0.3">
      <c r="A648">
        <v>195241</v>
      </c>
      <c r="B648" t="s">
        <v>552</v>
      </c>
      <c r="C648" t="s">
        <v>847</v>
      </c>
      <c r="D648" t="s">
        <v>746</v>
      </c>
      <c r="E648" s="440">
        <v>46235</v>
      </c>
      <c r="F648" s="440">
        <v>46249</v>
      </c>
      <c r="G648" t="s">
        <v>280</v>
      </c>
      <c r="H648" t="s">
        <v>283</v>
      </c>
      <c r="I648" t="s">
        <v>848</v>
      </c>
      <c r="J648">
        <v>-20.45</v>
      </c>
      <c r="K648">
        <v>-20.45</v>
      </c>
      <c r="O648" t="s">
        <v>563</v>
      </c>
      <c r="Q648" t="s">
        <v>468</v>
      </c>
      <c r="R648">
        <v>0</v>
      </c>
    </row>
    <row r="649" spans="1:18" x14ac:dyDescent="0.3">
      <c r="A649">
        <v>193104</v>
      </c>
      <c r="B649" t="s">
        <v>552</v>
      </c>
      <c r="C649" t="s">
        <v>878</v>
      </c>
      <c r="D649" t="s">
        <v>746</v>
      </c>
      <c r="E649" s="440">
        <v>46235</v>
      </c>
      <c r="F649" s="440">
        <v>46254</v>
      </c>
      <c r="G649" t="s">
        <v>297</v>
      </c>
      <c r="H649" t="s">
        <v>302</v>
      </c>
      <c r="I649" t="s">
        <v>879</v>
      </c>
      <c r="J649">
        <v>-1000</v>
      </c>
      <c r="K649">
        <v>-1000</v>
      </c>
      <c r="O649" t="s">
        <v>563</v>
      </c>
      <c r="Q649" t="s">
        <v>468</v>
      </c>
      <c r="R649">
        <v>0</v>
      </c>
    </row>
    <row r="650" spans="1:18" x14ac:dyDescent="0.3">
      <c r="A650">
        <v>198577</v>
      </c>
      <c r="B650" t="s">
        <v>552</v>
      </c>
      <c r="C650" t="s">
        <v>842</v>
      </c>
      <c r="D650" t="s">
        <v>746</v>
      </c>
      <c r="E650" s="440">
        <v>46235</v>
      </c>
      <c r="F650" s="440">
        <v>46275</v>
      </c>
      <c r="G650" t="s">
        <v>257</v>
      </c>
      <c r="H650" t="s">
        <v>258</v>
      </c>
      <c r="I650" t="s">
        <v>843</v>
      </c>
      <c r="J650">
        <v>-45000</v>
      </c>
      <c r="K650">
        <v>-45000</v>
      </c>
      <c r="O650" t="s">
        <v>563</v>
      </c>
      <c r="Q650" t="s">
        <v>468</v>
      </c>
      <c r="R650">
        <v>0</v>
      </c>
    </row>
    <row r="651" spans="1:18" x14ac:dyDescent="0.3">
      <c r="A651">
        <v>195204</v>
      </c>
      <c r="B651" t="s">
        <v>552</v>
      </c>
      <c r="C651" t="s">
        <v>853</v>
      </c>
      <c r="D651" t="s">
        <v>746</v>
      </c>
      <c r="E651" s="440">
        <v>46235</v>
      </c>
      <c r="F651" s="440">
        <v>46275</v>
      </c>
      <c r="G651" t="s">
        <v>319</v>
      </c>
      <c r="H651" t="s">
        <v>320</v>
      </c>
      <c r="I651" t="s">
        <v>854</v>
      </c>
      <c r="J651">
        <v>-1000</v>
      </c>
      <c r="K651">
        <v>-1000</v>
      </c>
      <c r="O651" t="s">
        <v>563</v>
      </c>
      <c r="Q651" t="s">
        <v>468</v>
      </c>
      <c r="R651">
        <v>0</v>
      </c>
    </row>
    <row r="652" spans="1:18" x14ac:dyDescent="0.3">
      <c r="A652">
        <v>193055</v>
      </c>
      <c r="B652" t="s">
        <v>552</v>
      </c>
      <c r="C652" t="s">
        <v>888</v>
      </c>
      <c r="D652" t="s">
        <v>746</v>
      </c>
      <c r="E652" s="440">
        <v>46235</v>
      </c>
      <c r="F652" s="440">
        <v>46280</v>
      </c>
      <c r="G652" t="s">
        <v>280</v>
      </c>
      <c r="H652" t="s">
        <v>286</v>
      </c>
      <c r="I652" t="s">
        <v>889</v>
      </c>
      <c r="J652">
        <v>-459</v>
      </c>
      <c r="K652">
        <v>-459</v>
      </c>
      <c r="O652" t="s">
        <v>563</v>
      </c>
      <c r="Q652" t="s">
        <v>468</v>
      </c>
      <c r="R652">
        <v>0</v>
      </c>
    </row>
    <row r="653" spans="1:18" x14ac:dyDescent="0.3">
      <c r="A653">
        <v>192683</v>
      </c>
      <c r="B653" t="s">
        <v>552</v>
      </c>
      <c r="C653" t="s">
        <v>915</v>
      </c>
      <c r="D653" t="s">
        <v>746</v>
      </c>
      <c r="E653" s="440">
        <v>46235</v>
      </c>
      <c r="F653" s="440">
        <v>46269</v>
      </c>
      <c r="G653" t="s">
        <v>280</v>
      </c>
      <c r="H653" t="s">
        <v>287</v>
      </c>
      <c r="I653" t="s">
        <v>916</v>
      </c>
      <c r="J653">
        <v>-150</v>
      </c>
      <c r="K653">
        <v>-150</v>
      </c>
      <c r="O653" t="s">
        <v>563</v>
      </c>
      <c r="Q653" t="s">
        <v>468</v>
      </c>
      <c r="R653">
        <v>0</v>
      </c>
    </row>
    <row r="654" spans="1:18" x14ac:dyDescent="0.3">
      <c r="A654">
        <v>195218</v>
      </c>
      <c r="B654" t="s">
        <v>552</v>
      </c>
      <c r="C654" t="s">
        <v>851</v>
      </c>
      <c r="D654" t="s">
        <v>746</v>
      </c>
      <c r="E654" s="440">
        <v>46235</v>
      </c>
      <c r="F654" s="440">
        <v>46244</v>
      </c>
      <c r="G654" t="s">
        <v>257</v>
      </c>
      <c r="H654" t="s">
        <v>262</v>
      </c>
      <c r="I654" t="s">
        <v>852</v>
      </c>
      <c r="J654">
        <v>-240.17</v>
      </c>
      <c r="K654">
        <v>-240.17</v>
      </c>
      <c r="O654" t="s">
        <v>563</v>
      </c>
      <c r="Q654" t="s">
        <v>468</v>
      </c>
      <c r="R654">
        <v>0</v>
      </c>
    </row>
    <row r="655" spans="1:18" x14ac:dyDescent="0.3">
      <c r="A655">
        <v>195984</v>
      </c>
      <c r="B655" t="s">
        <v>552</v>
      </c>
      <c r="C655" t="s">
        <v>789</v>
      </c>
      <c r="D655" t="s">
        <v>746</v>
      </c>
      <c r="E655" s="440">
        <v>46235</v>
      </c>
      <c r="F655" s="440">
        <v>46229</v>
      </c>
      <c r="G655" t="s">
        <v>747</v>
      </c>
      <c r="H655" t="s">
        <v>240</v>
      </c>
      <c r="I655" t="s">
        <v>790</v>
      </c>
      <c r="J655">
        <v>-1500</v>
      </c>
      <c r="K655">
        <v>-1500</v>
      </c>
      <c r="O655" t="s">
        <v>563</v>
      </c>
      <c r="Q655" t="s">
        <v>468</v>
      </c>
      <c r="R655">
        <v>0</v>
      </c>
    </row>
    <row r="656" spans="1:18" x14ac:dyDescent="0.3">
      <c r="A656">
        <v>193067</v>
      </c>
      <c r="B656" t="s">
        <v>552</v>
      </c>
      <c r="C656" t="s">
        <v>553</v>
      </c>
      <c r="D656" t="s">
        <v>746</v>
      </c>
      <c r="E656" s="440">
        <v>46235</v>
      </c>
      <c r="F656" s="440">
        <v>46285</v>
      </c>
      <c r="G656" t="s">
        <v>747</v>
      </c>
      <c r="H656" t="s">
        <v>253</v>
      </c>
      <c r="I656" t="s">
        <v>863</v>
      </c>
      <c r="J656">
        <v>-9000</v>
      </c>
      <c r="K656">
        <v>-9000</v>
      </c>
      <c r="O656" t="s">
        <v>563</v>
      </c>
      <c r="Q656" t="s">
        <v>468</v>
      </c>
      <c r="R656">
        <v>0</v>
      </c>
    </row>
    <row r="657" spans="1:18" x14ac:dyDescent="0.3">
      <c r="A657">
        <v>192789</v>
      </c>
      <c r="B657" t="s">
        <v>552</v>
      </c>
      <c r="C657" t="s">
        <v>897</v>
      </c>
      <c r="D657" t="s">
        <v>746</v>
      </c>
      <c r="E657" s="440">
        <v>46235</v>
      </c>
      <c r="F657" s="440">
        <v>46259</v>
      </c>
      <c r="G657" t="s">
        <v>898</v>
      </c>
      <c r="H657" t="s">
        <v>64</v>
      </c>
      <c r="I657" t="s">
        <v>899</v>
      </c>
      <c r="J657">
        <v>-861.08</v>
      </c>
      <c r="K657">
        <v>-861.08</v>
      </c>
      <c r="O657" t="s">
        <v>563</v>
      </c>
      <c r="Q657" t="s">
        <v>468</v>
      </c>
      <c r="R657">
        <v>0</v>
      </c>
    </row>
    <row r="658" spans="1:18" x14ac:dyDescent="0.3">
      <c r="A658">
        <v>192695</v>
      </c>
      <c r="B658" t="s">
        <v>552</v>
      </c>
      <c r="C658" t="s">
        <v>921</v>
      </c>
      <c r="D658" t="s">
        <v>746</v>
      </c>
      <c r="E658" s="440">
        <v>46235</v>
      </c>
      <c r="F658" s="440">
        <v>46261</v>
      </c>
      <c r="G658" t="s">
        <v>814</v>
      </c>
      <c r="H658" t="s">
        <v>289</v>
      </c>
      <c r="I658" t="s">
        <v>922</v>
      </c>
      <c r="J658">
        <v>-6897.4</v>
      </c>
      <c r="K658">
        <v>-6897.4</v>
      </c>
      <c r="O658" t="s">
        <v>563</v>
      </c>
      <c r="Q658" t="s">
        <v>468</v>
      </c>
      <c r="R658">
        <v>0</v>
      </c>
    </row>
    <row r="659" spans="1:18" x14ac:dyDescent="0.3">
      <c r="A659">
        <v>195085</v>
      </c>
      <c r="B659" t="s">
        <v>552</v>
      </c>
      <c r="C659" t="s">
        <v>909</v>
      </c>
      <c r="D659" t="s">
        <v>933</v>
      </c>
      <c r="E659" s="440">
        <v>46235</v>
      </c>
      <c r="F659" s="440">
        <v>46294</v>
      </c>
      <c r="G659" t="s">
        <v>297</v>
      </c>
      <c r="H659" t="s">
        <v>308</v>
      </c>
      <c r="I659" t="s">
        <v>981</v>
      </c>
      <c r="J659">
        <v>-873.04</v>
      </c>
      <c r="K659">
        <v>-873.04</v>
      </c>
      <c r="O659" t="s">
        <v>556</v>
      </c>
      <c r="Q659" t="s">
        <v>468</v>
      </c>
      <c r="R659">
        <v>0</v>
      </c>
    </row>
    <row r="660" spans="1:18" x14ac:dyDescent="0.3">
      <c r="A660">
        <v>196653</v>
      </c>
      <c r="B660" t="s">
        <v>552</v>
      </c>
      <c r="C660" t="s">
        <v>775</v>
      </c>
      <c r="D660" t="s">
        <v>746</v>
      </c>
      <c r="E660" s="440">
        <v>46235</v>
      </c>
      <c r="F660" s="440">
        <v>46254</v>
      </c>
      <c r="G660" t="s">
        <v>776</v>
      </c>
      <c r="H660" t="s">
        <v>777</v>
      </c>
      <c r="I660" t="s">
        <v>846</v>
      </c>
      <c r="J660">
        <v>-20000</v>
      </c>
      <c r="K660">
        <v>-20000</v>
      </c>
      <c r="O660" t="s">
        <v>563</v>
      </c>
      <c r="Q660" t="s">
        <v>468</v>
      </c>
      <c r="R660">
        <v>0</v>
      </c>
    </row>
    <row r="661" spans="1:18" x14ac:dyDescent="0.3">
      <c r="A661">
        <v>195120</v>
      </c>
      <c r="B661" t="s">
        <v>552</v>
      </c>
      <c r="C661" t="s">
        <v>917</v>
      </c>
      <c r="D661" t="s">
        <v>746</v>
      </c>
      <c r="E661" s="440">
        <v>46235</v>
      </c>
      <c r="F661" s="440">
        <v>46249</v>
      </c>
      <c r="G661" t="s">
        <v>309</v>
      </c>
      <c r="H661" t="s">
        <v>310</v>
      </c>
      <c r="I661" t="s">
        <v>918</v>
      </c>
      <c r="J661">
        <v>-3345.01</v>
      </c>
      <c r="K661">
        <v>-3345.01</v>
      </c>
      <c r="O661" t="s">
        <v>563</v>
      </c>
      <c r="Q661" t="s">
        <v>468</v>
      </c>
      <c r="R661">
        <v>0</v>
      </c>
    </row>
    <row r="662" spans="1:18" x14ac:dyDescent="0.3">
      <c r="A662">
        <v>198565</v>
      </c>
      <c r="B662" t="s">
        <v>552</v>
      </c>
      <c r="C662" t="s">
        <v>842</v>
      </c>
      <c r="D662" t="s">
        <v>746</v>
      </c>
      <c r="E662" s="440">
        <v>46235</v>
      </c>
      <c r="F662" s="440">
        <v>46275</v>
      </c>
      <c r="G662" t="s">
        <v>265</v>
      </c>
      <c r="H662" t="s">
        <v>266</v>
      </c>
      <c r="I662" t="s">
        <v>866</v>
      </c>
      <c r="J662">
        <v>-15000</v>
      </c>
      <c r="K662">
        <v>-15000</v>
      </c>
      <c r="O662" t="s">
        <v>563</v>
      </c>
      <c r="Q662" t="s">
        <v>468</v>
      </c>
      <c r="R662">
        <v>0</v>
      </c>
    </row>
    <row r="663" spans="1:18" x14ac:dyDescent="0.3">
      <c r="A663">
        <v>193600</v>
      </c>
      <c r="B663" t="s">
        <v>552</v>
      </c>
      <c r="C663" t="s">
        <v>900</v>
      </c>
      <c r="D663" t="s">
        <v>746</v>
      </c>
      <c r="E663" s="440">
        <v>46235</v>
      </c>
      <c r="F663" s="440">
        <v>46270</v>
      </c>
      <c r="G663" t="s">
        <v>309</v>
      </c>
      <c r="H663" t="s">
        <v>317</v>
      </c>
      <c r="I663" t="s">
        <v>901</v>
      </c>
      <c r="J663">
        <v>-10000</v>
      </c>
      <c r="K663">
        <v>-10000</v>
      </c>
      <c r="O663" t="s">
        <v>563</v>
      </c>
      <c r="Q663" t="s">
        <v>468</v>
      </c>
      <c r="R663">
        <v>0</v>
      </c>
    </row>
    <row r="664" spans="1:18" x14ac:dyDescent="0.3">
      <c r="A664">
        <v>195281</v>
      </c>
      <c r="B664" t="s">
        <v>552</v>
      </c>
      <c r="C664" t="s">
        <v>839</v>
      </c>
      <c r="D664" t="s">
        <v>746</v>
      </c>
      <c r="E664" s="440">
        <v>46235</v>
      </c>
      <c r="F664" s="440">
        <v>46290</v>
      </c>
      <c r="G664" t="s">
        <v>280</v>
      </c>
      <c r="H664" t="s">
        <v>282</v>
      </c>
      <c r="I664" t="s">
        <v>841</v>
      </c>
      <c r="J664">
        <v>-200</v>
      </c>
      <c r="K664">
        <v>-200</v>
      </c>
      <c r="O664" t="s">
        <v>563</v>
      </c>
      <c r="Q664" t="s">
        <v>468</v>
      </c>
      <c r="R664">
        <v>0</v>
      </c>
    </row>
    <row r="665" spans="1:18" x14ac:dyDescent="0.3">
      <c r="A665">
        <v>195156</v>
      </c>
      <c r="B665" t="s">
        <v>552</v>
      </c>
      <c r="C665" t="s">
        <v>861</v>
      </c>
      <c r="D665" t="s">
        <v>746</v>
      </c>
      <c r="E665" s="440">
        <v>46235</v>
      </c>
      <c r="F665" s="440">
        <v>46280</v>
      </c>
      <c r="G665" t="s">
        <v>319</v>
      </c>
      <c r="H665" t="s">
        <v>321</v>
      </c>
      <c r="I665" t="s">
        <v>862</v>
      </c>
      <c r="J665">
        <v>-200</v>
      </c>
      <c r="K665">
        <v>-200</v>
      </c>
      <c r="O665" t="s">
        <v>563</v>
      </c>
      <c r="Q665" t="s">
        <v>468</v>
      </c>
      <c r="R665">
        <v>0</v>
      </c>
    </row>
    <row r="666" spans="1:18" x14ac:dyDescent="0.3">
      <c r="A666">
        <v>198485</v>
      </c>
      <c r="B666" t="s">
        <v>552</v>
      </c>
      <c r="C666" t="s">
        <v>871</v>
      </c>
      <c r="D666" t="s">
        <v>927</v>
      </c>
      <c r="E666" s="440">
        <v>46235</v>
      </c>
      <c r="F666" s="440">
        <v>46275</v>
      </c>
      <c r="G666" t="s">
        <v>265</v>
      </c>
      <c r="H666" t="s">
        <v>266</v>
      </c>
      <c r="I666" t="s">
        <v>982</v>
      </c>
      <c r="J666">
        <v>-5000</v>
      </c>
      <c r="K666">
        <v>-5000</v>
      </c>
      <c r="O666" t="s">
        <v>556</v>
      </c>
      <c r="Q666" t="s">
        <v>468</v>
      </c>
      <c r="R666">
        <v>0</v>
      </c>
    </row>
    <row r="667" spans="1:18" x14ac:dyDescent="0.3">
      <c r="A667">
        <v>192648</v>
      </c>
      <c r="B667" t="s">
        <v>552</v>
      </c>
      <c r="C667" t="s">
        <v>890</v>
      </c>
      <c r="D667" t="s">
        <v>746</v>
      </c>
      <c r="E667" s="440">
        <v>46235</v>
      </c>
      <c r="F667" s="440">
        <v>46254</v>
      </c>
      <c r="G667" t="s">
        <v>309</v>
      </c>
      <c r="H667" t="s">
        <v>313</v>
      </c>
      <c r="I667" t="s">
        <v>891</v>
      </c>
      <c r="J667">
        <v>-185</v>
      </c>
      <c r="K667">
        <v>-185</v>
      </c>
      <c r="O667" t="s">
        <v>563</v>
      </c>
      <c r="Q667" t="s">
        <v>468</v>
      </c>
      <c r="R667">
        <v>0</v>
      </c>
    </row>
    <row r="668" spans="1:18" x14ac:dyDescent="0.3">
      <c r="A668">
        <v>193583</v>
      </c>
      <c r="B668" t="s">
        <v>552</v>
      </c>
      <c r="C668" t="s">
        <v>919</v>
      </c>
      <c r="D668" t="s">
        <v>746</v>
      </c>
      <c r="E668" s="440">
        <v>46235</v>
      </c>
      <c r="F668" s="440">
        <v>46277</v>
      </c>
      <c r="G668" t="s">
        <v>297</v>
      </c>
      <c r="H668" t="s">
        <v>308</v>
      </c>
      <c r="I668" t="s">
        <v>920</v>
      </c>
      <c r="J668">
        <v>-800.51</v>
      </c>
      <c r="K668">
        <v>-800.51</v>
      </c>
      <c r="O668" t="s">
        <v>563</v>
      </c>
      <c r="Q668" t="s">
        <v>468</v>
      </c>
      <c r="R668">
        <v>0</v>
      </c>
    </row>
    <row r="669" spans="1:18" x14ac:dyDescent="0.3">
      <c r="A669">
        <v>190177</v>
      </c>
      <c r="B669" t="s">
        <v>552</v>
      </c>
      <c r="C669" t="s">
        <v>911</v>
      </c>
      <c r="D669" t="s">
        <v>746</v>
      </c>
      <c r="E669" s="440">
        <v>46235</v>
      </c>
      <c r="F669" s="440">
        <v>46252</v>
      </c>
      <c r="G669" t="s">
        <v>912</v>
      </c>
      <c r="H669" t="s">
        <v>913</v>
      </c>
      <c r="I669" t="s">
        <v>914</v>
      </c>
      <c r="J669">
        <v>-700</v>
      </c>
      <c r="K669">
        <v>-700</v>
      </c>
      <c r="O669" t="s">
        <v>563</v>
      </c>
      <c r="Q669" t="s">
        <v>468</v>
      </c>
      <c r="R669">
        <v>0</v>
      </c>
    </row>
    <row r="670" spans="1:18" x14ac:dyDescent="0.3">
      <c r="A670">
        <v>195097</v>
      </c>
      <c r="B670" t="s">
        <v>552</v>
      </c>
      <c r="C670" t="s">
        <v>904</v>
      </c>
      <c r="D670" t="s">
        <v>905</v>
      </c>
      <c r="E670" s="440">
        <v>46235</v>
      </c>
      <c r="F670" s="440">
        <v>46249</v>
      </c>
      <c r="G670" t="s">
        <v>319</v>
      </c>
      <c r="H670" t="s">
        <v>320</v>
      </c>
      <c r="I670" t="s">
        <v>983</v>
      </c>
      <c r="J670">
        <v>-1691</v>
      </c>
      <c r="K670">
        <v>-1691</v>
      </c>
      <c r="O670" t="s">
        <v>556</v>
      </c>
      <c r="Q670" t="s">
        <v>468</v>
      </c>
      <c r="R670">
        <v>0</v>
      </c>
    </row>
    <row r="671" spans="1:18" x14ac:dyDescent="0.3">
      <c r="A671">
        <v>195254</v>
      </c>
      <c r="B671" t="s">
        <v>552</v>
      </c>
      <c r="C671" t="s">
        <v>844</v>
      </c>
      <c r="D671" t="s">
        <v>746</v>
      </c>
      <c r="E671" s="440">
        <v>46235</v>
      </c>
      <c r="F671" s="440">
        <v>46277</v>
      </c>
      <c r="G671" t="s">
        <v>319</v>
      </c>
      <c r="H671" t="s">
        <v>321</v>
      </c>
      <c r="I671" t="s">
        <v>845</v>
      </c>
      <c r="J671">
        <v>-262</v>
      </c>
      <c r="K671">
        <v>-262</v>
      </c>
      <c r="O671" t="s">
        <v>563</v>
      </c>
      <c r="Q671" t="s">
        <v>468</v>
      </c>
      <c r="R671">
        <v>0</v>
      </c>
    </row>
    <row r="672" spans="1:18" x14ac:dyDescent="0.3">
      <c r="A672">
        <v>195168</v>
      </c>
      <c r="B672" t="s">
        <v>552</v>
      </c>
      <c r="C672" t="s">
        <v>859</v>
      </c>
      <c r="D672" t="s">
        <v>746</v>
      </c>
      <c r="E672" s="440">
        <v>46235</v>
      </c>
      <c r="F672" s="440">
        <v>46254</v>
      </c>
      <c r="G672" t="s">
        <v>309</v>
      </c>
      <c r="H672" t="s">
        <v>312</v>
      </c>
      <c r="I672" t="s">
        <v>860</v>
      </c>
      <c r="J672">
        <v>-300</v>
      </c>
      <c r="K672">
        <v>-300</v>
      </c>
      <c r="O672" t="s">
        <v>563</v>
      </c>
      <c r="Q672" t="s">
        <v>468</v>
      </c>
      <c r="R672">
        <v>0</v>
      </c>
    </row>
    <row r="673" spans="1:18" x14ac:dyDescent="0.3">
      <c r="A673">
        <v>192730</v>
      </c>
      <c r="B673" t="s">
        <v>552</v>
      </c>
      <c r="C673" t="s">
        <v>869</v>
      </c>
      <c r="D673" t="s">
        <v>746</v>
      </c>
      <c r="E673" s="440">
        <v>46235</v>
      </c>
      <c r="F673" s="440">
        <v>46290</v>
      </c>
      <c r="G673" t="s">
        <v>319</v>
      </c>
      <c r="H673" t="s">
        <v>320</v>
      </c>
      <c r="I673" t="s">
        <v>903</v>
      </c>
      <c r="J673">
        <v>-1749.17</v>
      </c>
      <c r="K673">
        <v>-1749.17</v>
      </c>
      <c r="O673" t="s">
        <v>563</v>
      </c>
      <c r="Q673" t="s">
        <v>468</v>
      </c>
      <c r="R673">
        <v>0</v>
      </c>
    </row>
    <row r="674" spans="1:18" x14ac:dyDescent="0.3">
      <c r="A674">
        <v>195180</v>
      </c>
      <c r="B674" t="s">
        <v>552</v>
      </c>
      <c r="C674" t="s">
        <v>857</v>
      </c>
      <c r="D674" t="s">
        <v>746</v>
      </c>
      <c r="E674" s="440">
        <v>46235</v>
      </c>
      <c r="F674" s="440">
        <v>46287</v>
      </c>
      <c r="G674" t="s">
        <v>747</v>
      </c>
      <c r="H674" t="s">
        <v>243</v>
      </c>
      <c r="I674" t="s">
        <v>858</v>
      </c>
      <c r="J674">
        <v>-400</v>
      </c>
      <c r="K674">
        <v>-400</v>
      </c>
      <c r="O674" t="s">
        <v>563</v>
      </c>
      <c r="Q674" t="s">
        <v>468</v>
      </c>
      <c r="R674">
        <v>0</v>
      </c>
    </row>
    <row r="675" spans="1:18" x14ac:dyDescent="0.3">
      <c r="A675">
        <v>198512</v>
      </c>
      <c r="B675" t="s">
        <v>552</v>
      </c>
      <c r="C675" t="s">
        <v>871</v>
      </c>
      <c r="D675" t="s">
        <v>872</v>
      </c>
      <c r="E675" s="440">
        <v>46235</v>
      </c>
      <c r="F675" s="440">
        <v>46275</v>
      </c>
      <c r="G675" t="s">
        <v>257</v>
      </c>
      <c r="H675" t="s">
        <v>258</v>
      </c>
      <c r="I675" t="s">
        <v>984</v>
      </c>
      <c r="J675">
        <v>-14000</v>
      </c>
      <c r="K675">
        <v>-14000</v>
      </c>
      <c r="O675" t="s">
        <v>556</v>
      </c>
      <c r="Q675" t="s">
        <v>468</v>
      </c>
      <c r="R675">
        <v>0</v>
      </c>
    </row>
    <row r="676" spans="1:18" x14ac:dyDescent="0.3">
      <c r="A676">
        <v>193167</v>
      </c>
      <c r="B676" t="s">
        <v>552</v>
      </c>
      <c r="C676" t="s">
        <v>929</v>
      </c>
      <c r="D676" t="s">
        <v>746</v>
      </c>
      <c r="E676" s="440">
        <v>46235</v>
      </c>
      <c r="F676" s="440">
        <v>46264</v>
      </c>
      <c r="G676" t="s">
        <v>309</v>
      </c>
      <c r="H676" t="s">
        <v>314</v>
      </c>
      <c r="I676" t="s">
        <v>930</v>
      </c>
      <c r="J676">
        <v>-3200</v>
      </c>
      <c r="K676">
        <v>-3200</v>
      </c>
      <c r="O676" t="s">
        <v>563</v>
      </c>
      <c r="Q676" t="s">
        <v>468</v>
      </c>
      <c r="R676">
        <v>0</v>
      </c>
    </row>
    <row r="677" spans="1:18" x14ac:dyDescent="0.3">
      <c r="A677">
        <v>192672</v>
      </c>
      <c r="B677" t="s">
        <v>552</v>
      </c>
      <c r="C677" t="s">
        <v>907</v>
      </c>
      <c r="D677" t="s">
        <v>746</v>
      </c>
      <c r="E677" s="440">
        <v>46235</v>
      </c>
      <c r="F677" s="440">
        <v>46270</v>
      </c>
      <c r="G677" t="s">
        <v>280</v>
      </c>
      <c r="H677" t="s">
        <v>285</v>
      </c>
      <c r="I677" t="s">
        <v>908</v>
      </c>
      <c r="J677">
        <v>-380</v>
      </c>
      <c r="K677">
        <v>-380</v>
      </c>
      <c r="O677" t="s">
        <v>563</v>
      </c>
      <c r="Q677" t="s">
        <v>468</v>
      </c>
      <c r="R677">
        <v>0</v>
      </c>
    </row>
    <row r="678" spans="1:18" x14ac:dyDescent="0.3">
      <c r="A678">
        <v>195269</v>
      </c>
      <c r="B678" t="s">
        <v>552</v>
      </c>
      <c r="C678" t="s">
        <v>839</v>
      </c>
      <c r="D678" t="s">
        <v>746</v>
      </c>
      <c r="E678" s="440">
        <v>46235</v>
      </c>
      <c r="F678" s="440">
        <v>46268</v>
      </c>
      <c r="G678" t="s">
        <v>280</v>
      </c>
      <c r="H678" t="s">
        <v>282</v>
      </c>
      <c r="I678" t="s">
        <v>840</v>
      </c>
      <c r="J678">
        <v>-200</v>
      </c>
      <c r="K678">
        <v>-200</v>
      </c>
      <c r="O678" t="s">
        <v>563</v>
      </c>
      <c r="Q678" t="s">
        <v>468</v>
      </c>
      <c r="R678">
        <v>0</v>
      </c>
    </row>
    <row r="679" spans="1:18" x14ac:dyDescent="0.3">
      <c r="A679">
        <v>195960</v>
      </c>
      <c r="B679" t="s">
        <v>552</v>
      </c>
      <c r="C679" t="s">
        <v>789</v>
      </c>
      <c r="D679" t="s">
        <v>746</v>
      </c>
      <c r="E679" s="440">
        <v>46235</v>
      </c>
      <c r="F679" s="440">
        <v>46231</v>
      </c>
      <c r="G679" t="s">
        <v>747</v>
      </c>
      <c r="H679" t="s">
        <v>240</v>
      </c>
      <c r="I679" t="s">
        <v>791</v>
      </c>
      <c r="J679">
        <v>-10000</v>
      </c>
      <c r="K679">
        <v>-10000</v>
      </c>
      <c r="O679" t="s">
        <v>563</v>
      </c>
      <c r="Q679" t="s">
        <v>468</v>
      </c>
      <c r="R679">
        <v>0</v>
      </c>
    </row>
    <row r="680" spans="1:18" x14ac:dyDescent="0.3">
      <c r="A680">
        <v>198553</v>
      </c>
      <c r="B680" t="s">
        <v>552</v>
      </c>
      <c r="C680" t="s">
        <v>871</v>
      </c>
      <c r="D680" t="s">
        <v>880</v>
      </c>
      <c r="E680" s="440">
        <v>46235</v>
      </c>
      <c r="F680" s="440">
        <v>46275</v>
      </c>
      <c r="G680" t="s">
        <v>265</v>
      </c>
      <c r="H680" t="s">
        <v>267</v>
      </c>
      <c r="I680" t="s">
        <v>985</v>
      </c>
      <c r="J680">
        <v>-2100</v>
      </c>
      <c r="K680">
        <v>-2100</v>
      </c>
      <c r="O680" t="s">
        <v>556</v>
      </c>
      <c r="Q680" t="s">
        <v>468</v>
      </c>
      <c r="R680">
        <v>0</v>
      </c>
    </row>
    <row r="681" spans="1:18" x14ac:dyDescent="0.3">
      <c r="A681">
        <v>195108</v>
      </c>
      <c r="B681" t="s">
        <v>552</v>
      </c>
      <c r="C681" t="s">
        <v>900</v>
      </c>
      <c r="D681" t="s">
        <v>746</v>
      </c>
      <c r="E681" s="440">
        <v>46235</v>
      </c>
      <c r="F681" s="440">
        <v>46254</v>
      </c>
      <c r="G681" t="s">
        <v>309</v>
      </c>
      <c r="H681" t="s">
        <v>317</v>
      </c>
      <c r="I681" t="s">
        <v>902</v>
      </c>
      <c r="J681">
        <v>-10000</v>
      </c>
      <c r="K681">
        <v>-10000</v>
      </c>
      <c r="O681" t="s">
        <v>563</v>
      </c>
      <c r="Q681" t="s">
        <v>468</v>
      </c>
      <c r="R681">
        <v>0</v>
      </c>
    </row>
    <row r="682" spans="1:18" x14ac:dyDescent="0.3">
      <c r="A682">
        <v>193211</v>
      </c>
      <c r="B682" t="s">
        <v>552</v>
      </c>
      <c r="C682" t="s">
        <v>923</v>
      </c>
      <c r="D682" t="s">
        <v>746</v>
      </c>
      <c r="E682" s="440">
        <v>46235</v>
      </c>
      <c r="F682" s="440">
        <v>46254</v>
      </c>
      <c r="G682" t="s">
        <v>319</v>
      </c>
      <c r="H682" t="s">
        <v>320</v>
      </c>
      <c r="I682" t="s">
        <v>924</v>
      </c>
      <c r="J682">
        <v>-660</v>
      </c>
      <c r="K682">
        <v>-660</v>
      </c>
      <c r="O682" t="s">
        <v>563</v>
      </c>
      <c r="Q682" t="s">
        <v>468</v>
      </c>
      <c r="R682">
        <v>0</v>
      </c>
    </row>
    <row r="683" spans="1:18" x14ac:dyDescent="0.3">
      <c r="A683">
        <v>244644</v>
      </c>
      <c r="B683" t="s">
        <v>552</v>
      </c>
      <c r="C683" t="s">
        <v>975</v>
      </c>
      <c r="D683" t="s">
        <v>746</v>
      </c>
      <c r="E683" s="440">
        <v>46234</v>
      </c>
      <c r="F683" s="440">
        <v>46237</v>
      </c>
      <c r="G683" t="s">
        <v>898</v>
      </c>
      <c r="H683" t="s">
        <v>60</v>
      </c>
      <c r="I683" t="s">
        <v>986</v>
      </c>
      <c r="J683">
        <v>-1350</v>
      </c>
      <c r="K683">
        <v>-1350</v>
      </c>
      <c r="O683" t="s">
        <v>563</v>
      </c>
      <c r="Q683" t="s">
        <v>467</v>
      </c>
      <c r="R683">
        <v>0</v>
      </c>
    </row>
    <row r="684" spans="1:18" x14ac:dyDescent="0.3">
      <c r="A684">
        <v>197311</v>
      </c>
      <c r="B684" t="s">
        <v>552</v>
      </c>
      <c r="C684" t="s">
        <v>800</v>
      </c>
      <c r="D684" t="s">
        <v>746</v>
      </c>
      <c r="E684" s="440">
        <v>46233</v>
      </c>
      <c r="F684" s="440">
        <v>46254</v>
      </c>
      <c r="G684" t="s">
        <v>309</v>
      </c>
      <c r="H684" t="s">
        <v>310</v>
      </c>
      <c r="I684" t="s">
        <v>802</v>
      </c>
      <c r="J684">
        <v>-100</v>
      </c>
      <c r="K684">
        <v>-100</v>
      </c>
      <c r="O684" t="s">
        <v>563</v>
      </c>
      <c r="Q684" t="s">
        <v>467</v>
      </c>
      <c r="R684">
        <v>0</v>
      </c>
    </row>
    <row r="685" spans="1:18" x14ac:dyDescent="0.3">
      <c r="A685">
        <v>197185</v>
      </c>
      <c r="B685" t="s">
        <v>552</v>
      </c>
      <c r="C685" t="s">
        <v>51</v>
      </c>
      <c r="D685" t="s">
        <v>746</v>
      </c>
      <c r="E685" s="440">
        <v>46233</v>
      </c>
      <c r="F685" s="440">
        <v>46244</v>
      </c>
      <c r="G685" t="s">
        <v>265</v>
      </c>
      <c r="H685" t="s">
        <v>272</v>
      </c>
      <c r="J685">
        <v>-500</v>
      </c>
      <c r="K685">
        <v>-500</v>
      </c>
      <c r="O685" t="s">
        <v>563</v>
      </c>
      <c r="Q685" t="s">
        <v>467</v>
      </c>
      <c r="R685">
        <v>0</v>
      </c>
    </row>
    <row r="686" spans="1:18" x14ac:dyDescent="0.3">
      <c r="A686">
        <v>197197</v>
      </c>
      <c r="B686" t="s">
        <v>552</v>
      </c>
      <c r="C686" t="s">
        <v>51</v>
      </c>
      <c r="D686" t="s">
        <v>746</v>
      </c>
      <c r="E686" s="440">
        <v>46233</v>
      </c>
      <c r="F686" s="440">
        <v>46244</v>
      </c>
      <c r="G686" t="s">
        <v>265</v>
      </c>
      <c r="H686" t="s">
        <v>272</v>
      </c>
      <c r="J686">
        <v>-300</v>
      </c>
      <c r="K686">
        <v>-300</v>
      </c>
      <c r="O686" t="s">
        <v>563</v>
      </c>
      <c r="Q686" t="s">
        <v>467</v>
      </c>
      <c r="R686">
        <v>0</v>
      </c>
    </row>
    <row r="687" spans="1:18" x14ac:dyDescent="0.3">
      <c r="A687">
        <v>170540</v>
      </c>
      <c r="B687" t="s">
        <v>552</v>
      </c>
      <c r="C687" t="s">
        <v>619</v>
      </c>
      <c r="D687" t="s">
        <v>987</v>
      </c>
      <c r="E687" s="440">
        <v>46233</v>
      </c>
      <c r="F687" s="440">
        <v>46233</v>
      </c>
      <c r="G687" t="s">
        <v>561</v>
      </c>
      <c r="H687" t="s">
        <v>369</v>
      </c>
      <c r="I687" t="s">
        <v>621</v>
      </c>
      <c r="J687">
        <v>-8615.2099999999991</v>
      </c>
      <c r="K687">
        <v>-8615.2099999999991</v>
      </c>
      <c r="O687" t="s">
        <v>563</v>
      </c>
      <c r="Q687" t="s">
        <v>467</v>
      </c>
      <c r="R687">
        <v>0</v>
      </c>
    </row>
    <row r="688" spans="1:18" x14ac:dyDescent="0.3">
      <c r="A688">
        <v>197046</v>
      </c>
      <c r="B688" t="s">
        <v>552</v>
      </c>
      <c r="C688" t="s">
        <v>50</v>
      </c>
      <c r="D688" t="s">
        <v>746</v>
      </c>
      <c r="E688" s="440">
        <v>46233</v>
      </c>
      <c r="F688" s="440">
        <v>46254</v>
      </c>
      <c r="G688" t="s">
        <v>797</v>
      </c>
      <c r="H688" t="s">
        <v>50</v>
      </c>
      <c r="J688">
        <v>-23000</v>
      </c>
      <c r="K688">
        <v>-23000</v>
      </c>
      <c r="O688" t="s">
        <v>563</v>
      </c>
      <c r="Q688" t="s">
        <v>467</v>
      </c>
      <c r="R688">
        <v>0</v>
      </c>
    </row>
    <row r="689" spans="1:18" x14ac:dyDescent="0.3">
      <c r="A689">
        <v>206979</v>
      </c>
      <c r="B689" t="s">
        <v>552</v>
      </c>
      <c r="C689" t="s">
        <v>431</v>
      </c>
      <c r="D689" t="s">
        <v>746</v>
      </c>
      <c r="E689" s="440">
        <v>46233</v>
      </c>
      <c r="F689" s="440">
        <v>46254</v>
      </c>
      <c r="G689" t="s">
        <v>785</v>
      </c>
      <c r="H689" t="s">
        <v>210</v>
      </c>
      <c r="I689" t="s">
        <v>794</v>
      </c>
      <c r="J689">
        <v>-33000</v>
      </c>
      <c r="K689">
        <v>-33000</v>
      </c>
      <c r="O689" t="s">
        <v>563</v>
      </c>
      <c r="Q689" t="s">
        <v>467</v>
      </c>
      <c r="R689">
        <v>0</v>
      </c>
    </row>
    <row r="690" spans="1:18" x14ac:dyDescent="0.3">
      <c r="A690">
        <v>202414</v>
      </c>
      <c r="B690" t="s">
        <v>552</v>
      </c>
      <c r="C690" t="s">
        <v>798</v>
      </c>
      <c r="D690" t="s">
        <v>746</v>
      </c>
      <c r="E690" s="440">
        <v>46233</v>
      </c>
      <c r="F690" s="440">
        <v>46243</v>
      </c>
      <c r="G690" t="s">
        <v>747</v>
      </c>
      <c r="H690" t="s">
        <v>248</v>
      </c>
      <c r="J690">
        <v>-942.46</v>
      </c>
      <c r="K690">
        <v>-942.46</v>
      </c>
      <c r="O690" t="s">
        <v>563</v>
      </c>
      <c r="Q690" t="s">
        <v>467</v>
      </c>
      <c r="R690">
        <v>0</v>
      </c>
    </row>
    <row r="691" spans="1:18" x14ac:dyDescent="0.3">
      <c r="A691">
        <v>210398</v>
      </c>
      <c r="B691" t="s">
        <v>552</v>
      </c>
      <c r="C691" t="s">
        <v>519</v>
      </c>
      <c r="D691" t="s">
        <v>746</v>
      </c>
      <c r="E691" s="440">
        <v>46233</v>
      </c>
      <c r="F691" s="440">
        <v>46259</v>
      </c>
      <c r="G691" t="s">
        <v>797</v>
      </c>
      <c r="H691" t="s">
        <v>48</v>
      </c>
      <c r="J691">
        <v>-6000</v>
      </c>
      <c r="K691">
        <v>-6000</v>
      </c>
      <c r="O691" t="s">
        <v>563</v>
      </c>
      <c r="Q691" t="s">
        <v>467</v>
      </c>
      <c r="R691">
        <v>0</v>
      </c>
    </row>
    <row r="692" spans="1:18" x14ac:dyDescent="0.3">
      <c r="A692">
        <v>208310</v>
      </c>
      <c r="B692" t="s">
        <v>552</v>
      </c>
      <c r="C692" t="s">
        <v>430</v>
      </c>
      <c r="D692" t="s">
        <v>746</v>
      </c>
      <c r="E692" s="440">
        <v>46233</v>
      </c>
      <c r="F692" s="440">
        <v>46254</v>
      </c>
      <c r="G692" t="s">
        <v>785</v>
      </c>
      <c r="H692" t="s">
        <v>207</v>
      </c>
      <c r="J692">
        <v>-10500</v>
      </c>
      <c r="K692">
        <v>-10500</v>
      </c>
      <c r="O692" t="s">
        <v>563</v>
      </c>
      <c r="Q692" t="s">
        <v>467</v>
      </c>
      <c r="R692">
        <v>0</v>
      </c>
    </row>
    <row r="693" spans="1:18" x14ac:dyDescent="0.3">
      <c r="A693">
        <v>210386</v>
      </c>
      <c r="B693" t="s">
        <v>552</v>
      </c>
      <c r="C693" t="s">
        <v>520</v>
      </c>
      <c r="D693" t="s">
        <v>746</v>
      </c>
      <c r="E693" s="440">
        <v>46233</v>
      </c>
      <c r="F693" s="440">
        <v>46259</v>
      </c>
      <c r="G693" t="s">
        <v>797</v>
      </c>
      <c r="H693" t="s">
        <v>48</v>
      </c>
      <c r="J693">
        <v>-25000</v>
      </c>
      <c r="K693">
        <v>-25000</v>
      </c>
      <c r="O693" t="s">
        <v>563</v>
      </c>
      <c r="Q693" t="s">
        <v>467</v>
      </c>
      <c r="R693">
        <v>0</v>
      </c>
    </row>
    <row r="694" spans="1:18" x14ac:dyDescent="0.3">
      <c r="A694">
        <v>208542</v>
      </c>
      <c r="B694" t="s">
        <v>552</v>
      </c>
      <c r="C694" t="s">
        <v>800</v>
      </c>
      <c r="D694" t="s">
        <v>746</v>
      </c>
      <c r="E694" s="440">
        <v>46233</v>
      </c>
      <c r="F694" s="440">
        <v>46254</v>
      </c>
      <c r="G694" t="s">
        <v>785</v>
      </c>
      <c r="H694" t="s">
        <v>801</v>
      </c>
      <c r="J694">
        <v>-3500</v>
      </c>
      <c r="K694">
        <v>-3500</v>
      </c>
      <c r="O694" t="s">
        <v>563</v>
      </c>
      <c r="Q694" t="s">
        <v>467</v>
      </c>
      <c r="R694">
        <v>0</v>
      </c>
    </row>
    <row r="695" spans="1:18" x14ac:dyDescent="0.3">
      <c r="A695">
        <v>206991</v>
      </c>
      <c r="B695" t="s">
        <v>552</v>
      </c>
      <c r="C695" t="s">
        <v>431</v>
      </c>
      <c r="D695" t="s">
        <v>746</v>
      </c>
      <c r="E695" s="440">
        <v>46233</v>
      </c>
      <c r="F695" s="440">
        <v>46254</v>
      </c>
      <c r="G695" t="s">
        <v>785</v>
      </c>
      <c r="H695" t="s">
        <v>212</v>
      </c>
      <c r="I695" t="s">
        <v>799</v>
      </c>
      <c r="J695">
        <v>-10000</v>
      </c>
      <c r="K695">
        <v>-10000</v>
      </c>
      <c r="O695" t="s">
        <v>563</v>
      </c>
      <c r="Q695" t="s">
        <v>467</v>
      </c>
      <c r="R695">
        <v>0</v>
      </c>
    </row>
    <row r="696" spans="1:18" x14ac:dyDescent="0.3">
      <c r="A696">
        <v>215701</v>
      </c>
      <c r="B696" t="s">
        <v>552</v>
      </c>
      <c r="C696" t="s">
        <v>781</v>
      </c>
      <c r="D696" t="s">
        <v>746</v>
      </c>
      <c r="E696" s="440">
        <v>46231</v>
      </c>
      <c r="F696" s="440">
        <v>46254</v>
      </c>
      <c r="G696" t="s">
        <v>309</v>
      </c>
      <c r="H696" t="s">
        <v>310</v>
      </c>
      <c r="J696">
        <v>-250</v>
      </c>
      <c r="K696">
        <v>-250</v>
      </c>
      <c r="O696" t="s">
        <v>563</v>
      </c>
      <c r="Q696" t="s">
        <v>467</v>
      </c>
      <c r="R696">
        <v>0</v>
      </c>
    </row>
    <row r="697" spans="1:18" x14ac:dyDescent="0.3">
      <c r="A697">
        <v>177860</v>
      </c>
      <c r="B697" t="s">
        <v>552</v>
      </c>
      <c r="C697" t="s">
        <v>619</v>
      </c>
      <c r="D697" t="s">
        <v>803</v>
      </c>
      <c r="E697" s="440">
        <v>46231</v>
      </c>
      <c r="F697" s="440">
        <v>46415</v>
      </c>
      <c r="G697" t="s">
        <v>561</v>
      </c>
      <c r="H697" t="s">
        <v>369</v>
      </c>
      <c r="I697" t="s">
        <v>638</v>
      </c>
      <c r="J697">
        <v>-8566.18</v>
      </c>
      <c r="K697">
        <v>-8566.18</v>
      </c>
      <c r="O697" t="s">
        <v>563</v>
      </c>
      <c r="Q697" t="s">
        <v>467</v>
      </c>
      <c r="R697">
        <v>0</v>
      </c>
    </row>
    <row r="698" spans="1:18" x14ac:dyDescent="0.3">
      <c r="A698">
        <v>212181</v>
      </c>
      <c r="B698" t="s">
        <v>552</v>
      </c>
      <c r="C698" t="s">
        <v>559</v>
      </c>
      <c r="D698" t="s">
        <v>988</v>
      </c>
      <c r="E698" s="440">
        <v>46229</v>
      </c>
      <c r="F698" s="440">
        <v>46264</v>
      </c>
      <c r="G698" t="s">
        <v>561</v>
      </c>
      <c r="H698" t="s">
        <v>369</v>
      </c>
      <c r="I698" t="s">
        <v>562</v>
      </c>
      <c r="J698">
        <v>-3381.49</v>
      </c>
      <c r="K698">
        <v>-3381.49</v>
      </c>
      <c r="O698" t="s">
        <v>563</v>
      </c>
      <c r="Q698" t="s">
        <v>467</v>
      </c>
      <c r="R698">
        <v>0</v>
      </c>
    </row>
    <row r="699" spans="1:18" x14ac:dyDescent="0.3">
      <c r="A699">
        <v>244642</v>
      </c>
      <c r="B699" t="s">
        <v>552</v>
      </c>
      <c r="C699" t="s">
        <v>975</v>
      </c>
      <c r="D699" t="s">
        <v>746</v>
      </c>
      <c r="E699" s="440">
        <v>46220</v>
      </c>
      <c r="F699" s="440">
        <v>46230</v>
      </c>
      <c r="G699" t="s">
        <v>898</v>
      </c>
      <c r="H699" t="s">
        <v>60</v>
      </c>
      <c r="I699" t="s">
        <v>989</v>
      </c>
      <c r="J699">
        <v>-5400</v>
      </c>
      <c r="K699">
        <v>-5400</v>
      </c>
      <c r="O699" t="s">
        <v>563</v>
      </c>
      <c r="Q699" t="s">
        <v>467</v>
      </c>
      <c r="R699">
        <v>0</v>
      </c>
    </row>
    <row r="700" spans="1:18" x14ac:dyDescent="0.3">
      <c r="A700">
        <v>244697</v>
      </c>
      <c r="B700" t="s">
        <v>552</v>
      </c>
      <c r="C700" t="s">
        <v>990</v>
      </c>
      <c r="D700" t="s">
        <v>991</v>
      </c>
      <c r="E700" s="440">
        <v>46216</v>
      </c>
      <c r="F700" s="440">
        <v>46218</v>
      </c>
      <c r="G700" t="s">
        <v>297</v>
      </c>
      <c r="H700" t="s">
        <v>308</v>
      </c>
      <c r="I700" t="s">
        <v>992</v>
      </c>
      <c r="J700">
        <v>-89.74</v>
      </c>
      <c r="K700">
        <v>0</v>
      </c>
      <c r="O700" t="s">
        <v>556</v>
      </c>
      <c r="Q700" t="s">
        <v>467</v>
      </c>
      <c r="R700">
        <v>0</v>
      </c>
    </row>
    <row r="701" spans="1:18" x14ac:dyDescent="0.3">
      <c r="A701">
        <v>244687</v>
      </c>
      <c r="B701" t="s">
        <v>552</v>
      </c>
      <c r="C701" t="s">
        <v>990</v>
      </c>
      <c r="D701" t="s">
        <v>993</v>
      </c>
      <c r="E701" s="440">
        <v>46216</v>
      </c>
      <c r="F701" s="440">
        <v>46218</v>
      </c>
      <c r="G701" t="s">
        <v>297</v>
      </c>
      <c r="H701" t="s">
        <v>308</v>
      </c>
      <c r="I701" t="s">
        <v>992</v>
      </c>
      <c r="J701">
        <v>-378.55</v>
      </c>
      <c r="K701">
        <v>0</v>
      </c>
      <c r="O701" t="s">
        <v>556</v>
      </c>
      <c r="Q701" t="s">
        <v>467</v>
      </c>
      <c r="R701">
        <v>0</v>
      </c>
    </row>
    <row r="702" spans="1:18" x14ac:dyDescent="0.3">
      <c r="A702">
        <v>243435</v>
      </c>
      <c r="B702" t="s">
        <v>552</v>
      </c>
      <c r="C702" t="s">
        <v>871</v>
      </c>
      <c r="D702" t="s">
        <v>994</v>
      </c>
      <c r="E702" s="440">
        <v>46210</v>
      </c>
      <c r="F702" s="440">
        <v>46210</v>
      </c>
      <c r="G702" t="s">
        <v>257</v>
      </c>
      <c r="H702" t="s">
        <v>258</v>
      </c>
      <c r="I702" t="s">
        <v>995</v>
      </c>
      <c r="J702">
        <v>-3649.28</v>
      </c>
      <c r="K702">
        <v>-3649.28</v>
      </c>
      <c r="O702" t="s">
        <v>556</v>
      </c>
      <c r="P702" t="s">
        <v>557</v>
      </c>
      <c r="Q702" t="s">
        <v>467</v>
      </c>
      <c r="R702">
        <v>0</v>
      </c>
    </row>
    <row r="703" spans="1:18" x14ac:dyDescent="0.3">
      <c r="A703">
        <v>243917</v>
      </c>
      <c r="B703" t="s">
        <v>552</v>
      </c>
      <c r="C703" t="s">
        <v>996</v>
      </c>
      <c r="D703" t="s">
        <v>997</v>
      </c>
      <c r="E703" s="440">
        <v>46210</v>
      </c>
      <c r="F703" s="440">
        <v>46216</v>
      </c>
      <c r="G703" t="s">
        <v>280</v>
      </c>
      <c r="H703" t="s">
        <v>287</v>
      </c>
      <c r="I703" t="s">
        <v>998</v>
      </c>
      <c r="J703">
        <v>-271.39999999999998</v>
      </c>
      <c r="K703">
        <v>-271.39999999999998</v>
      </c>
      <c r="O703" t="s">
        <v>556</v>
      </c>
      <c r="P703" t="s">
        <v>999</v>
      </c>
      <c r="Q703" t="s">
        <v>467</v>
      </c>
      <c r="R703">
        <v>0</v>
      </c>
    </row>
    <row r="704" spans="1:18" x14ac:dyDescent="0.3">
      <c r="A704">
        <v>243468</v>
      </c>
      <c r="B704" t="s">
        <v>552</v>
      </c>
      <c r="C704" t="s">
        <v>1000</v>
      </c>
      <c r="D704" t="s">
        <v>1001</v>
      </c>
      <c r="E704" s="440">
        <v>46209</v>
      </c>
      <c r="F704" s="440">
        <v>46223</v>
      </c>
      <c r="G704" t="s">
        <v>265</v>
      </c>
      <c r="H704" t="s">
        <v>277</v>
      </c>
      <c r="I704" t="s">
        <v>1002</v>
      </c>
      <c r="J704">
        <v>-1620</v>
      </c>
      <c r="K704">
        <v>-1620</v>
      </c>
      <c r="O704" t="s">
        <v>556</v>
      </c>
      <c r="Q704" t="s">
        <v>467</v>
      </c>
      <c r="R704">
        <v>0</v>
      </c>
    </row>
    <row r="705" spans="1:18" x14ac:dyDescent="0.3">
      <c r="A705">
        <v>244641</v>
      </c>
      <c r="B705" t="s">
        <v>552</v>
      </c>
      <c r="C705" t="s">
        <v>975</v>
      </c>
      <c r="D705" t="s">
        <v>1003</v>
      </c>
      <c r="E705" s="440">
        <v>46206</v>
      </c>
      <c r="F705" s="440">
        <v>46218</v>
      </c>
      <c r="G705" t="s">
        <v>898</v>
      </c>
      <c r="H705" t="s">
        <v>60</v>
      </c>
      <c r="I705" t="s">
        <v>1004</v>
      </c>
      <c r="J705">
        <v>-5400</v>
      </c>
      <c r="K705">
        <v>-5400</v>
      </c>
      <c r="O705" t="s">
        <v>556</v>
      </c>
      <c r="Q705" t="s">
        <v>467</v>
      </c>
      <c r="R705">
        <v>0</v>
      </c>
    </row>
    <row r="706" spans="1:18" x14ac:dyDescent="0.3">
      <c r="A706">
        <v>242976</v>
      </c>
      <c r="B706" t="s">
        <v>552</v>
      </c>
      <c r="C706" t="s">
        <v>944</v>
      </c>
      <c r="D706" t="s">
        <v>1005</v>
      </c>
      <c r="E706" s="440">
        <v>46205</v>
      </c>
      <c r="F706" s="440">
        <v>46210</v>
      </c>
      <c r="G706" t="s">
        <v>814</v>
      </c>
      <c r="H706" t="s">
        <v>291</v>
      </c>
      <c r="I706" t="s">
        <v>945</v>
      </c>
      <c r="J706">
        <v>-6300</v>
      </c>
      <c r="K706">
        <v>-6300</v>
      </c>
      <c r="O706" t="s">
        <v>556</v>
      </c>
      <c r="P706" t="s">
        <v>999</v>
      </c>
      <c r="Q706" t="s">
        <v>467</v>
      </c>
      <c r="R706">
        <v>0</v>
      </c>
    </row>
    <row r="707" spans="1:18" x14ac:dyDescent="0.3">
      <c r="A707">
        <v>242971</v>
      </c>
      <c r="B707" t="s">
        <v>552</v>
      </c>
      <c r="C707" t="s">
        <v>946</v>
      </c>
      <c r="D707" t="s">
        <v>947</v>
      </c>
      <c r="E707" s="440">
        <v>46204</v>
      </c>
      <c r="F707" s="440">
        <v>46230</v>
      </c>
      <c r="G707" t="s">
        <v>948</v>
      </c>
      <c r="H707" t="s">
        <v>337</v>
      </c>
      <c r="I707" t="s">
        <v>1006</v>
      </c>
      <c r="J707">
        <v>-8360</v>
      </c>
      <c r="K707">
        <v>-8360</v>
      </c>
      <c r="O707" t="s">
        <v>556</v>
      </c>
      <c r="Q707" t="s">
        <v>467</v>
      </c>
      <c r="R707">
        <v>0</v>
      </c>
    </row>
    <row r="708" spans="1:18" x14ac:dyDescent="0.3">
      <c r="A708">
        <v>243543</v>
      </c>
      <c r="B708" t="s">
        <v>552</v>
      </c>
      <c r="C708" t="s">
        <v>1007</v>
      </c>
      <c r="D708" t="s">
        <v>1008</v>
      </c>
      <c r="E708" s="440">
        <v>46204</v>
      </c>
      <c r="F708" s="440">
        <v>46218</v>
      </c>
      <c r="G708" t="s">
        <v>1009</v>
      </c>
      <c r="H708" t="s">
        <v>204</v>
      </c>
      <c r="I708" t="s">
        <v>1010</v>
      </c>
      <c r="J708">
        <v>-16412</v>
      </c>
      <c r="K708">
        <v>-16412</v>
      </c>
      <c r="O708" t="s">
        <v>556</v>
      </c>
      <c r="P708" t="s">
        <v>999</v>
      </c>
      <c r="Q708" t="s">
        <v>467</v>
      </c>
      <c r="R708">
        <v>0</v>
      </c>
    </row>
    <row r="709" spans="1:18" x14ac:dyDescent="0.3">
      <c r="A709">
        <v>234675</v>
      </c>
      <c r="B709" t="s">
        <v>552</v>
      </c>
      <c r="C709" t="s">
        <v>759</v>
      </c>
      <c r="D709" t="s">
        <v>746</v>
      </c>
      <c r="E709" s="440">
        <v>46204</v>
      </c>
      <c r="F709" s="440">
        <v>46244</v>
      </c>
      <c r="G709" t="s">
        <v>755</v>
      </c>
      <c r="H709" t="s">
        <v>756</v>
      </c>
      <c r="I709" t="s">
        <v>760</v>
      </c>
      <c r="J709">
        <v>-5000</v>
      </c>
      <c r="K709">
        <v>-5000</v>
      </c>
      <c r="M709" t="s">
        <v>761</v>
      </c>
      <c r="N709" t="s">
        <v>139</v>
      </c>
      <c r="O709" t="s">
        <v>563</v>
      </c>
      <c r="Q709" t="s">
        <v>467</v>
      </c>
      <c r="R709">
        <v>0</v>
      </c>
    </row>
    <row r="710" spans="1:18" x14ac:dyDescent="0.3">
      <c r="A710">
        <v>241920</v>
      </c>
      <c r="B710" t="s">
        <v>552</v>
      </c>
      <c r="C710" t="s">
        <v>1011</v>
      </c>
      <c r="D710" t="s">
        <v>1012</v>
      </c>
      <c r="E710" s="440">
        <v>46204</v>
      </c>
      <c r="F710" s="440">
        <v>46204</v>
      </c>
      <c r="G710" t="s">
        <v>785</v>
      </c>
      <c r="H710" t="s">
        <v>216</v>
      </c>
      <c r="I710" t="s">
        <v>1013</v>
      </c>
      <c r="J710">
        <v>0</v>
      </c>
      <c r="K710">
        <v>-4888.84</v>
      </c>
      <c r="O710" t="s">
        <v>556</v>
      </c>
      <c r="P710" t="s">
        <v>557</v>
      </c>
      <c r="Q710" t="s">
        <v>467</v>
      </c>
      <c r="R710">
        <v>0</v>
      </c>
    </row>
    <row r="711" spans="1:18" x14ac:dyDescent="0.3">
      <c r="A711">
        <v>238733</v>
      </c>
      <c r="B711" t="s">
        <v>552</v>
      </c>
      <c r="C711" t="s">
        <v>1011</v>
      </c>
      <c r="D711" t="s">
        <v>1014</v>
      </c>
      <c r="E711" s="440">
        <v>46204</v>
      </c>
      <c r="F711" s="440">
        <v>46202</v>
      </c>
      <c r="G711" t="s">
        <v>785</v>
      </c>
      <c r="H711" t="s">
        <v>216</v>
      </c>
      <c r="I711" t="s">
        <v>1015</v>
      </c>
      <c r="J711">
        <v>-4888.84</v>
      </c>
      <c r="K711">
        <v>-4888.84</v>
      </c>
      <c r="O711" t="s">
        <v>556</v>
      </c>
      <c r="P711" t="s">
        <v>557</v>
      </c>
      <c r="Q711" t="s">
        <v>467</v>
      </c>
      <c r="R711">
        <v>0</v>
      </c>
    </row>
    <row r="712" spans="1:18" x14ac:dyDescent="0.3">
      <c r="A712">
        <v>238729</v>
      </c>
      <c r="B712" t="s">
        <v>552</v>
      </c>
      <c r="C712" t="s">
        <v>1016</v>
      </c>
      <c r="D712" t="s">
        <v>1017</v>
      </c>
      <c r="E712" s="440">
        <v>46204</v>
      </c>
      <c r="F712" s="440">
        <v>46202</v>
      </c>
      <c r="G712" t="s">
        <v>785</v>
      </c>
      <c r="H712" t="s">
        <v>216</v>
      </c>
      <c r="I712" t="s">
        <v>1018</v>
      </c>
      <c r="J712">
        <v>-3624.32</v>
      </c>
      <c r="K712">
        <v>-3624.32</v>
      </c>
      <c r="O712" t="s">
        <v>556</v>
      </c>
      <c r="P712" t="s">
        <v>557</v>
      </c>
      <c r="Q712" t="s">
        <v>467</v>
      </c>
      <c r="R712">
        <v>0</v>
      </c>
    </row>
    <row r="713" spans="1:18" x14ac:dyDescent="0.3">
      <c r="A713">
        <v>230825</v>
      </c>
      <c r="B713" t="s">
        <v>552</v>
      </c>
      <c r="C713" t="s">
        <v>754</v>
      </c>
      <c r="D713" t="s">
        <v>746</v>
      </c>
      <c r="E713" s="440">
        <v>46204</v>
      </c>
      <c r="F713" s="440">
        <v>46244</v>
      </c>
      <c r="G713" t="s">
        <v>755</v>
      </c>
      <c r="H713" t="s">
        <v>756</v>
      </c>
      <c r="I713" t="s">
        <v>757</v>
      </c>
      <c r="J713">
        <v>-5100</v>
      </c>
      <c r="K713">
        <v>-5100</v>
      </c>
      <c r="M713" t="s">
        <v>758</v>
      </c>
      <c r="N713" t="s">
        <v>134</v>
      </c>
      <c r="O713" t="s">
        <v>563</v>
      </c>
      <c r="Q713" t="s">
        <v>467</v>
      </c>
      <c r="R713">
        <v>0</v>
      </c>
    </row>
    <row r="714" spans="1:18" x14ac:dyDescent="0.3">
      <c r="A714">
        <v>199543</v>
      </c>
      <c r="B714" t="s">
        <v>552</v>
      </c>
      <c r="C714" t="s">
        <v>811</v>
      </c>
      <c r="D714" t="s">
        <v>746</v>
      </c>
      <c r="E714" s="440">
        <v>46204</v>
      </c>
      <c r="F714" s="440">
        <v>46244</v>
      </c>
      <c r="G714" t="s">
        <v>755</v>
      </c>
      <c r="H714" t="s">
        <v>756</v>
      </c>
      <c r="I714" t="s">
        <v>806</v>
      </c>
      <c r="J714">
        <v>-4000</v>
      </c>
      <c r="K714">
        <v>-4000</v>
      </c>
      <c r="M714" t="s">
        <v>812</v>
      </c>
      <c r="N714" t="s">
        <v>131</v>
      </c>
      <c r="O714" t="s">
        <v>563</v>
      </c>
      <c r="Q714" t="s">
        <v>467</v>
      </c>
      <c r="R714">
        <v>0</v>
      </c>
    </row>
    <row r="715" spans="1:18" x14ac:dyDescent="0.3">
      <c r="A715">
        <v>199591</v>
      </c>
      <c r="B715" t="s">
        <v>552</v>
      </c>
      <c r="C715" t="s">
        <v>822</v>
      </c>
      <c r="D715" t="s">
        <v>746</v>
      </c>
      <c r="E715" s="440">
        <v>46204</v>
      </c>
      <c r="F715" s="440">
        <v>46244</v>
      </c>
      <c r="G715" t="s">
        <v>755</v>
      </c>
      <c r="H715" t="s">
        <v>756</v>
      </c>
      <c r="I715" t="s">
        <v>806</v>
      </c>
      <c r="J715">
        <v>-4200</v>
      </c>
      <c r="K715">
        <v>-4200</v>
      </c>
      <c r="M715" t="s">
        <v>758</v>
      </c>
      <c r="N715" t="s">
        <v>134</v>
      </c>
      <c r="O715" t="s">
        <v>563</v>
      </c>
      <c r="Q715" t="s">
        <v>467</v>
      </c>
      <c r="R715">
        <v>0</v>
      </c>
    </row>
    <row r="716" spans="1:18" x14ac:dyDescent="0.3">
      <c r="A716">
        <v>214109</v>
      </c>
      <c r="B716" t="s">
        <v>552</v>
      </c>
      <c r="C716" t="s">
        <v>787</v>
      </c>
      <c r="D716" t="s">
        <v>746</v>
      </c>
      <c r="E716" s="440">
        <v>46204</v>
      </c>
      <c r="F716" s="440">
        <v>46244</v>
      </c>
      <c r="G716" t="s">
        <v>755</v>
      </c>
      <c r="H716" t="s">
        <v>756</v>
      </c>
      <c r="I716" t="s">
        <v>769</v>
      </c>
      <c r="J716">
        <v>-3400</v>
      </c>
      <c r="K716">
        <v>-3400</v>
      </c>
      <c r="M716" t="s">
        <v>788</v>
      </c>
      <c r="N716" t="s">
        <v>136</v>
      </c>
      <c r="O716" t="s">
        <v>563</v>
      </c>
      <c r="Q716" t="s">
        <v>467</v>
      </c>
      <c r="R716">
        <v>0</v>
      </c>
    </row>
    <row r="717" spans="1:18" x14ac:dyDescent="0.3">
      <c r="A717">
        <v>199393</v>
      </c>
      <c r="B717" t="s">
        <v>552</v>
      </c>
      <c r="C717" t="s">
        <v>837</v>
      </c>
      <c r="D717" t="s">
        <v>746</v>
      </c>
      <c r="E717" s="440">
        <v>46204</v>
      </c>
      <c r="F717" s="440">
        <v>46244</v>
      </c>
      <c r="G717" t="s">
        <v>755</v>
      </c>
      <c r="H717" t="s">
        <v>756</v>
      </c>
      <c r="I717" t="s">
        <v>769</v>
      </c>
      <c r="J717">
        <v>-3100</v>
      </c>
      <c r="K717">
        <v>-3100</v>
      </c>
      <c r="M717" t="s">
        <v>807</v>
      </c>
      <c r="N717" t="s">
        <v>142</v>
      </c>
      <c r="O717" t="s">
        <v>563</v>
      </c>
      <c r="Q717" t="s">
        <v>467</v>
      </c>
      <c r="R717">
        <v>0</v>
      </c>
    </row>
    <row r="718" spans="1:18" x14ac:dyDescent="0.3">
      <c r="A718">
        <v>230942</v>
      </c>
      <c r="B718" t="s">
        <v>552</v>
      </c>
      <c r="C718" t="s">
        <v>752</v>
      </c>
      <c r="D718" t="s">
        <v>1019</v>
      </c>
      <c r="E718" s="440">
        <v>46204</v>
      </c>
      <c r="F718" s="440">
        <v>46218</v>
      </c>
      <c r="G718" t="s">
        <v>309</v>
      </c>
      <c r="H718" t="s">
        <v>315</v>
      </c>
      <c r="I718" t="s">
        <v>1020</v>
      </c>
      <c r="J718">
        <v>-11000</v>
      </c>
      <c r="K718">
        <v>-11000</v>
      </c>
      <c r="O718" t="s">
        <v>556</v>
      </c>
      <c r="P718" t="s">
        <v>999</v>
      </c>
      <c r="Q718" t="s">
        <v>467</v>
      </c>
      <c r="R718">
        <v>0</v>
      </c>
    </row>
    <row r="719" spans="1:18" x14ac:dyDescent="0.3">
      <c r="A719">
        <v>199529</v>
      </c>
      <c r="B719" t="s">
        <v>552</v>
      </c>
      <c r="C719" t="s">
        <v>805</v>
      </c>
      <c r="D719" t="s">
        <v>746</v>
      </c>
      <c r="E719" s="440">
        <v>46204</v>
      </c>
      <c r="F719" s="440">
        <v>46244</v>
      </c>
      <c r="G719" t="s">
        <v>755</v>
      </c>
      <c r="H719" t="s">
        <v>756</v>
      </c>
      <c r="I719" t="s">
        <v>806</v>
      </c>
      <c r="J719">
        <v>-3100</v>
      </c>
      <c r="K719">
        <v>-3100</v>
      </c>
      <c r="M719" t="s">
        <v>807</v>
      </c>
      <c r="N719" t="s">
        <v>142</v>
      </c>
      <c r="O719" t="s">
        <v>563</v>
      </c>
      <c r="Q719" t="s">
        <v>467</v>
      </c>
      <c r="R719">
        <v>0</v>
      </c>
    </row>
    <row r="720" spans="1:18" x14ac:dyDescent="0.3">
      <c r="A720">
        <v>199481</v>
      </c>
      <c r="B720" t="s">
        <v>552</v>
      </c>
      <c r="C720" t="s">
        <v>833</v>
      </c>
      <c r="D720" t="s">
        <v>746</v>
      </c>
      <c r="E720" s="440">
        <v>46204</v>
      </c>
      <c r="F720" s="440">
        <v>46244</v>
      </c>
      <c r="G720" t="s">
        <v>755</v>
      </c>
      <c r="H720" t="s">
        <v>756</v>
      </c>
      <c r="I720" t="s">
        <v>769</v>
      </c>
      <c r="J720">
        <v>-3850</v>
      </c>
      <c r="K720">
        <v>-3850</v>
      </c>
      <c r="M720" t="s">
        <v>834</v>
      </c>
      <c r="N720" t="s">
        <v>135</v>
      </c>
      <c r="O720" t="s">
        <v>563</v>
      </c>
      <c r="Q720" t="s">
        <v>467</v>
      </c>
      <c r="R720">
        <v>0</v>
      </c>
    </row>
    <row r="721" spans="1:18" x14ac:dyDescent="0.3">
      <c r="A721">
        <v>199579</v>
      </c>
      <c r="B721" t="s">
        <v>552</v>
      </c>
      <c r="C721" t="s">
        <v>820</v>
      </c>
      <c r="D721" t="s">
        <v>746</v>
      </c>
      <c r="E721" s="440">
        <v>46204</v>
      </c>
      <c r="F721" s="440">
        <v>46244</v>
      </c>
      <c r="G721" t="s">
        <v>755</v>
      </c>
      <c r="H721" t="s">
        <v>756</v>
      </c>
      <c r="I721" t="s">
        <v>806</v>
      </c>
      <c r="J721">
        <v>-3000</v>
      </c>
      <c r="K721">
        <v>-3000</v>
      </c>
      <c r="M721" t="s">
        <v>821</v>
      </c>
      <c r="N721" t="s">
        <v>131</v>
      </c>
      <c r="O721" t="s">
        <v>563</v>
      </c>
      <c r="Q721" t="s">
        <v>467</v>
      </c>
      <c r="R721">
        <v>0</v>
      </c>
    </row>
    <row r="722" spans="1:18" x14ac:dyDescent="0.3">
      <c r="A722">
        <v>199406</v>
      </c>
      <c r="B722" t="s">
        <v>552</v>
      </c>
      <c r="C722" t="s">
        <v>835</v>
      </c>
      <c r="D722" t="s">
        <v>746</v>
      </c>
      <c r="E722" s="440">
        <v>46204</v>
      </c>
      <c r="F722" s="440">
        <v>46244</v>
      </c>
      <c r="G722" t="s">
        <v>755</v>
      </c>
      <c r="H722" t="s">
        <v>756</v>
      </c>
      <c r="I722" t="s">
        <v>769</v>
      </c>
      <c r="J722">
        <v>-10000</v>
      </c>
      <c r="K722">
        <v>-10000</v>
      </c>
      <c r="M722" t="s">
        <v>836</v>
      </c>
      <c r="N722" t="s">
        <v>131</v>
      </c>
      <c r="O722" t="s">
        <v>563</v>
      </c>
      <c r="Q722" t="s">
        <v>467</v>
      </c>
      <c r="R722">
        <v>0</v>
      </c>
    </row>
    <row r="723" spans="1:18" x14ac:dyDescent="0.3">
      <c r="A723">
        <v>199505</v>
      </c>
      <c r="B723" t="s">
        <v>552</v>
      </c>
      <c r="C723" t="s">
        <v>819</v>
      </c>
      <c r="D723" t="s">
        <v>746</v>
      </c>
      <c r="E723" s="440">
        <v>46204</v>
      </c>
      <c r="F723" s="440">
        <v>46244</v>
      </c>
      <c r="G723" t="s">
        <v>755</v>
      </c>
      <c r="H723" t="s">
        <v>756</v>
      </c>
      <c r="I723" t="s">
        <v>769</v>
      </c>
      <c r="J723">
        <v>-4000</v>
      </c>
      <c r="K723">
        <v>-4000</v>
      </c>
      <c r="M723" t="s">
        <v>767</v>
      </c>
      <c r="N723" t="s">
        <v>75</v>
      </c>
      <c r="O723" t="s">
        <v>563</v>
      </c>
      <c r="Q723" t="s">
        <v>467</v>
      </c>
      <c r="R723">
        <v>0</v>
      </c>
    </row>
    <row r="724" spans="1:18" x14ac:dyDescent="0.3">
      <c r="A724">
        <v>199555</v>
      </c>
      <c r="B724" t="s">
        <v>552</v>
      </c>
      <c r="C724" t="s">
        <v>825</v>
      </c>
      <c r="D724" t="s">
        <v>746</v>
      </c>
      <c r="E724" s="440">
        <v>46204</v>
      </c>
      <c r="F724" s="440">
        <v>46244</v>
      </c>
      <c r="G724" t="s">
        <v>755</v>
      </c>
      <c r="H724" t="s">
        <v>756</v>
      </c>
      <c r="I724" t="s">
        <v>806</v>
      </c>
      <c r="J724">
        <v>-1125</v>
      </c>
      <c r="K724">
        <v>-1125</v>
      </c>
      <c r="M724" t="s">
        <v>826</v>
      </c>
      <c r="N724" t="s">
        <v>131</v>
      </c>
      <c r="O724" t="s">
        <v>563</v>
      </c>
      <c r="Q724" t="s">
        <v>467</v>
      </c>
      <c r="R724">
        <v>0</v>
      </c>
    </row>
    <row r="725" spans="1:18" x14ac:dyDescent="0.3">
      <c r="A725">
        <v>198587</v>
      </c>
      <c r="B725" t="s">
        <v>552</v>
      </c>
      <c r="C725" t="s">
        <v>813</v>
      </c>
      <c r="D725" t="s">
        <v>1021</v>
      </c>
      <c r="E725" s="440">
        <v>46204</v>
      </c>
      <c r="F725" s="440">
        <v>46213</v>
      </c>
      <c r="G725" t="s">
        <v>814</v>
      </c>
      <c r="H725" t="s">
        <v>293</v>
      </c>
      <c r="I725" t="s">
        <v>815</v>
      </c>
      <c r="J725">
        <v>-3113</v>
      </c>
      <c r="K725">
        <v>-3113</v>
      </c>
      <c r="O725" t="s">
        <v>556</v>
      </c>
      <c r="P725" t="s">
        <v>1022</v>
      </c>
      <c r="Q725" t="s">
        <v>467</v>
      </c>
      <c r="R725">
        <v>0</v>
      </c>
    </row>
    <row r="726" spans="1:18" x14ac:dyDescent="0.3">
      <c r="A726">
        <v>216076</v>
      </c>
      <c r="B726" t="s">
        <v>552</v>
      </c>
      <c r="C726" t="s">
        <v>553</v>
      </c>
      <c r="D726" t="s">
        <v>746</v>
      </c>
      <c r="E726" s="440">
        <v>46204</v>
      </c>
      <c r="F726" s="440">
        <v>46254</v>
      </c>
      <c r="G726" t="s">
        <v>309</v>
      </c>
      <c r="H726" t="s">
        <v>311</v>
      </c>
      <c r="I726" t="s">
        <v>832</v>
      </c>
      <c r="J726">
        <v>-1100</v>
      </c>
      <c r="K726">
        <v>-1100</v>
      </c>
      <c r="O726" t="s">
        <v>563</v>
      </c>
      <c r="Q726" t="s">
        <v>467</v>
      </c>
      <c r="R726">
        <v>0</v>
      </c>
    </row>
    <row r="727" spans="1:18" x14ac:dyDescent="0.3">
      <c r="A727">
        <v>199369</v>
      </c>
      <c r="B727" t="s">
        <v>552</v>
      </c>
      <c r="C727" t="s">
        <v>810</v>
      </c>
      <c r="D727" t="s">
        <v>746</v>
      </c>
      <c r="E727" s="440">
        <v>46204</v>
      </c>
      <c r="F727" s="440">
        <v>46244</v>
      </c>
      <c r="G727" t="s">
        <v>755</v>
      </c>
      <c r="H727" t="s">
        <v>756</v>
      </c>
      <c r="I727" t="s">
        <v>769</v>
      </c>
      <c r="J727">
        <v>-4200</v>
      </c>
      <c r="K727">
        <v>-4200</v>
      </c>
      <c r="M727" t="s">
        <v>758</v>
      </c>
      <c r="N727" t="s">
        <v>134</v>
      </c>
      <c r="O727" t="s">
        <v>563</v>
      </c>
      <c r="Q727" t="s">
        <v>467</v>
      </c>
      <c r="R727">
        <v>0</v>
      </c>
    </row>
    <row r="728" spans="1:18" x14ac:dyDescent="0.3">
      <c r="A728">
        <v>199431</v>
      </c>
      <c r="B728" t="s">
        <v>552</v>
      </c>
      <c r="C728" t="s">
        <v>831</v>
      </c>
      <c r="D728" t="s">
        <v>746</v>
      </c>
      <c r="E728" s="440">
        <v>46204</v>
      </c>
      <c r="F728" s="440">
        <v>46244</v>
      </c>
      <c r="G728" t="s">
        <v>755</v>
      </c>
      <c r="H728" t="s">
        <v>756</v>
      </c>
      <c r="I728" t="s">
        <v>769</v>
      </c>
      <c r="J728">
        <v>-1800</v>
      </c>
      <c r="K728">
        <v>-1800</v>
      </c>
      <c r="M728" t="s">
        <v>830</v>
      </c>
      <c r="N728" t="s">
        <v>131</v>
      </c>
      <c r="O728" t="s">
        <v>563</v>
      </c>
      <c r="Q728" t="s">
        <v>467</v>
      </c>
      <c r="R728">
        <v>0</v>
      </c>
    </row>
    <row r="729" spans="1:18" x14ac:dyDescent="0.3">
      <c r="A729">
        <v>199456</v>
      </c>
      <c r="B729" t="s">
        <v>552</v>
      </c>
      <c r="C729" t="s">
        <v>823</v>
      </c>
      <c r="D729" t="s">
        <v>746</v>
      </c>
      <c r="E729" s="440">
        <v>46204</v>
      </c>
      <c r="F729" s="440">
        <v>46244</v>
      </c>
      <c r="G729" t="s">
        <v>755</v>
      </c>
      <c r="H729" t="s">
        <v>756</v>
      </c>
      <c r="I729" t="s">
        <v>769</v>
      </c>
      <c r="J729">
        <v>-6000</v>
      </c>
      <c r="K729">
        <v>-6000</v>
      </c>
      <c r="M729" t="s">
        <v>824</v>
      </c>
      <c r="N729" t="s">
        <v>131</v>
      </c>
      <c r="O729" t="s">
        <v>563</v>
      </c>
      <c r="Q729" t="s">
        <v>467</v>
      </c>
      <c r="R729">
        <v>0</v>
      </c>
    </row>
    <row r="730" spans="1:18" x14ac:dyDescent="0.3">
      <c r="A730">
        <v>219584</v>
      </c>
      <c r="B730" t="s">
        <v>552</v>
      </c>
      <c r="C730" t="s">
        <v>768</v>
      </c>
      <c r="D730" t="s">
        <v>746</v>
      </c>
      <c r="E730" s="440">
        <v>46204</v>
      </c>
      <c r="F730" s="440">
        <v>46244</v>
      </c>
      <c r="G730" t="s">
        <v>755</v>
      </c>
      <c r="H730" t="s">
        <v>756</v>
      </c>
      <c r="I730" t="s">
        <v>769</v>
      </c>
      <c r="J730">
        <v>-4200</v>
      </c>
      <c r="K730">
        <v>-4200</v>
      </c>
      <c r="M730" t="s">
        <v>758</v>
      </c>
      <c r="N730" t="s">
        <v>134</v>
      </c>
      <c r="O730" t="s">
        <v>563</v>
      </c>
      <c r="Q730" t="s">
        <v>467</v>
      </c>
      <c r="R730">
        <v>0</v>
      </c>
    </row>
    <row r="731" spans="1:18" x14ac:dyDescent="0.3">
      <c r="A731">
        <v>224856</v>
      </c>
      <c r="B731" t="s">
        <v>552</v>
      </c>
      <c r="C731" t="s">
        <v>765</v>
      </c>
      <c r="D731" t="s">
        <v>746</v>
      </c>
      <c r="E731" s="440">
        <v>46204</v>
      </c>
      <c r="F731" s="440">
        <v>46244</v>
      </c>
      <c r="G731" t="s">
        <v>755</v>
      </c>
      <c r="H731" t="s">
        <v>756</v>
      </c>
      <c r="I731" t="s">
        <v>766</v>
      </c>
      <c r="J731">
        <v>-1500</v>
      </c>
      <c r="K731">
        <v>-1500</v>
      </c>
      <c r="M731" t="s">
        <v>767</v>
      </c>
      <c r="N731" t="s">
        <v>75</v>
      </c>
      <c r="O731" t="s">
        <v>563</v>
      </c>
      <c r="Q731" t="s">
        <v>467</v>
      </c>
      <c r="R731">
        <v>0</v>
      </c>
    </row>
    <row r="732" spans="1:18" x14ac:dyDescent="0.3">
      <c r="A732">
        <v>205050</v>
      </c>
      <c r="B732" t="s">
        <v>552</v>
      </c>
      <c r="C732" t="s">
        <v>816</v>
      </c>
      <c r="D732" t="s">
        <v>746</v>
      </c>
      <c r="E732" s="440">
        <v>46204</v>
      </c>
      <c r="F732" s="440">
        <v>46244</v>
      </c>
      <c r="G732" t="s">
        <v>755</v>
      </c>
      <c r="H732" t="s">
        <v>756</v>
      </c>
      <c r="I732" t="s">
        <v>769</v>
      </c>
      <c r="J732">
        <v>-3100</v>
      </c>
      <c r="K732">
        <v>-3100</v>
      </c>
      <c r="M732" t="s">
        <v>807</v>
      </c>
      <c r="N732" t="s">
        <v>142</v>
      </c>
      <c r="O732" t="s">
        <v>563</v>
      </c>
      <c r="Q732" t="s">
        <v>467</v>
      </c>
      <c r="R732">
        <v>0</v>
      </c>
    </row>
    <row r="733" spans="1:18" x14ac:dyDescent="0.3">
      <c r="A733">
        <v>199469</v>
      </c>
      <c r="B733" t="s">
        <v>552</v>
      </c>
      <c r="C733" t="s">
        <v>827</v>
      </c>
      <c r="D733" t="s">
        <v>746</v>
      </c>
      <c r="E733" s="440">
        <v>46204</v>
      </c>
      <c r="F733" s="440">
        <v>46244</v>
      </c>
      <c r="G733" t="s">
        <v>755</v>
      </c>
      <c r="H733" t="s">
        <v>756</v>
      </c>
      <c r="I733" t="s">
        <v>769</v>
      </c>
      <c r="J733">
        <v>-3200</v>
      </c>
      <c r="K733">
        <v>-3200</v>
      </c>
      <c r="M733" t="s">
        <v>828</v>
      </c>
      <c r="N733" t="s">
        <v>131</v>
      </c>
      <c r="O733" t="s">
        <v>563</v>
      </c>
      <c r="Q733" t="s">
        <v>467</v>
      </c>
      <c r="R733">
        <v>0</v>
      </c>
    </row>
    <row r="734" spans="1:18" x14ac:dyDescent="0.3">
      <c r="A734">
        <v>199443</v>
      </c>
      <c r="B734" t="s">
        <v>552</v>
      </c>
      <c r="C734" t="s">
        <v>829</v>
      </c>
      <c r="D734" t="s">
        <v>746</v>
      </c>
      <c r="E734" s="440">
        <v>46204</v>
      </c>
      <c r="F734" s="440">
        <v>46244</v>
      </c>
      <c r="G734" t="s">
        <v>755</v>
      </c>
      <c r="H734" t="s">
        <v>756</v>
      </c>
      <c r="I734" t="s">
        <v>769</v>
      </c>
      <c r="J734">
        <v>-1500</v>
      </c>
      <c r="K734">
        <v>-1500</v>
      </c>
      <c r="M734" t="s">
        <v>830</v>
      </c>
      <c r="N734" t="s">
        <v>131</v>
      </c>
      <c r="O734" t="s">
        <v>563</v>
      </c>
      <c r="Q734" t="s">
        <v>467</v>
      </c>
      <c r="R734">
        <v>0</v>
      </c>
    </row>
    <row r="735" spans="1:18" x14ac:dyDescent="0.3">
      <c r="A735">
        <v>219870</v>
      </c>
      <c r="B735" t="s">
        <v>552</v>
      </c>
      <c r="C735" t="s">
        <v>817</v>
      </c>
      <c r="D735" t="s">
        <v>933</v>
      </c>
      <c r="E735" s="440">
        <v>46204</v>
      </c>
      <c r="F735" s="440">
        <v>46260</v>
      </c>
      <c r="G735" t="s">
        <v>297</v>
      </c>
      <c r="H735" t="s">
        <v>308</v>
      </c>
      <c r="I735" t="s">
        <v>1023</v>
      </c>
      <c r="J735">
        <v>-1034.45</v>
      </c>
      <c r="K735">
        <v>-1034.45</v>
      </c>
      <c r="O735" t="s">
        <v>556</v>
      </c>
      <c r="Q735" t="s">
        <v>467</v>
      </c>
      <c r="R735">
        <v>0</v>
      </c>
    </row>
    <row r="736" spans="1:18" x14ac:dyDescent="0.3">
      <c r="A736">
        <v>230413</v>
      </c>
      <c r="B736" t="s">
        <v>552</v>
      </c>
      <c r="C736" t="s">
        <v>808</v>
      </c>
      <c r="D736" t="s">
        <v>746</v>
      </c>
      <c r="E736" s="440">
        <v>46204</v>
      </c>
      <c r="F736" s="440">
        <v>46239</v>
      </c>
      <c r="G736" t="s">
        <v>297</v>
      </c>
      <c r="H736" t="s">
        <v>308</v>
      </c>
      <c r="I736" t="s">
        <v>809</v>
      </c>
      <c r="J736">
        <v>-409</v>
      </c>
      <c r="K736">
        <v>-409</v>
      </c>
      <c r="O736" t="s">
        <v>563</v>
      </c>
      <c r="Q736" t="s">
        <v>467</v>
      </c>
      <c r="R736">
        <v>0</v>
      </c>
    </row>
    <row r="737" spans="1:18" x14ac:dyDescent="0.3">
      <c r="A737">
        <v>214152</v>
      </c>
      <c r="B737" t="s">
        <v>552</v>
      </c>
      <c r="C737" t="s">
        <v>773</v>
      </c>
      <c r="D737" t="s">
        <v>746</v>
      </c>
      <c r="E737" s="440">
        <v>46204</v>
      </c>
      <c r="F737" s="440">
        <v>46244</v>
      </c>
      <c r="G737" t="s">
        <v>755</v>
      </c>
      <c r="H737" t="s">
        <v>756</v>
      </c>
      <c r="I737" t="s">
        <v>769</v>
      </c>
      <c r="J737">
        <v>-4000</v>
      </c>
      <c r="K737">
        <v>-4000</v>
      </c>
      <c r="M737" t="s">
        <v>774</v>
      </c>
      <c r="N737" t="s">
        <v>138</v>
      </c>
      <c r="O737" t="s">
        <v>563</v>
      </c>
      <c r="Q737" t="s">
        <v>467</v>
      </c>
      <c r="R737">
        <v>0</v>
      </c>
    </row>
    <row r="738" spans="1:18" x14ac:dyDescent="0.3">
      <c r="A738">
        <v>199381</v>
      </c>
      <c r="B738" t="s">
        <v>552</v>
      </c>
      <c r="C738" t="s">
        <v>838</v>
      </c>
      <c r="D738" t="s">
        <v>746</v>
      </c>
      <c r="E738" s="440">
        <v>46204</v>
      </c>
      <c r="F738" s="440">
        <v>46244</v>
      </c>
      <c r="G738" t="s">
        <v>755</v>
      </c>
      <c r="H738" t="s">
        <v>756</v>
      </c>
      <c r="I738" t="s">
        <v>769</v>
      </c>
      <c r="J738">
        <v>-4000</v>
      </c>
      <c r="K738">
        <v>-4000</v>
      </c>
      <c r="M738" t="s">
        <v>774</v>
      </c>
      <c r="N738" t="s">
        <v>138</v>
      </c>
      <c r="O738" t="s">
        <v>563</v>
      </c>
      <c r="Q738" t="s">
        <v>467</v>
      </c>
      <c r="R738">
        <v>0</v>
      </c>
    </row>
    <row r="739" spans="1:18" x14ac:dyDescent="0.3">
      <c r="A739">
        <v>192705</v>
      </c>
      <c r="B739" t="s">
        <v>552</v>
      </c>
      <c r="C739" t="s">
        <v>884</v>
      </c>
      <c r="D739" t="s">
        <v>746</v>
      </c>
      <c r="E739" s="440">
        <v>46204</v>
      </c>
      <c r="F739" s="440">
        <v>46226</v>
      </c>
      <c r="G739" t="s">
        <v>265</v>
      </c>
      <c r="H739" t="s">
        <v>268</v>
      </c>
      <c r="I739" t="s">
        <v>885</v>
      </c>
      <c r="J739">
        <v>-8000</v>
      </c>
      <c r="K739">
        <v>-8000</v>
      </c>
      <c r="O739" t="s">
        <v>563</v>
      </c>
      <c r="Q739" t="s">
        <v>467</v>
      </c>
      <c r="R739">
        <v>0</v>
      </c>
    </row>
    <row r="740" spans="1:18" x14ac:dyDescent="0.3">
      <c r="A740">
        <v>192647</v>
      </c>
      <c r="B740" t="s">
        <v>552</v>
      </c>
      <c r="C740" t="s">
        <v>890</v>
      </c>
      <c r="D740" t="s">
        <v>1024</v>
      </c>
      <c r="E740" s="440">
        <v>46204</v>
      </c>
      <c r="F740" s="440">
        <v>46223</v>
      </c>
      <c r="G740" t="s">
        <v>309</v>
      </c>
      <c r="H740" t="s">
        <v>313</v>
      </c>
      <c r="I740" t="s">
        <v>1025</v>
      </c>
      <c r="J740">
        <v>-185</v>
      </c>
      <c r="K740">
        <v>-185</v>
      </c>
      <c r="O740" t="s">
        <v>556</v>
      </c>
      <c r="Q740" t="s">
        <v>467</v>
      </c>
      <c r="R740">
        <v>0</v>
      </c>
    </row>
    <row r="741" spans="1:18" x14ac:dyDescent="0.3">
      <c r="A741">
        <v>193030</v>
      </c>
      <c r="B741" t="s">
        <v>552</v>
      </c>
      <c r="C741" t="s">
        <v>892</v>
      </c>
      <c r="D741" t="s">
        <v>1026</v>
      </c>
      <c r="E741" s="440">
        <v>46204</v>
      </c>
      <c r="F741" s="440">
        <v>46223</v>
      </c>
      <c r="G741" t="s">
        <v>265</v>
      </c>
      <c r="H741" t="s">
        <v>271</v>
      </c>
      <c r="I741" t="s">
        <v>1027</v>
      </c>
      <c r="J741">
        <v>-262</v>
      </c>
      <c r="K741">
        <v>-262</v>
      </c>
      <c r="O741" t="s">
        <v>556</v>
      </c>
      <c r="Q741" t="s">
        <v>467</v>
      </c>
      <c r="R741">
        <v>0</v>
      </c>
    </row>
    <row r="742" spans="1:18" x14ac:dyDescent="0.3">
      <c r="A742">
        <v>195995</v>
      </c>
      <c r="B742" t="s">
        <v>552</v>
      </c>
      <c r="C742" t="s">
        <v>789</v>
      </c>
      <c r="D742" t="s">
        <v>746</v>
      </c>
      <c r="E742" s="440">
        <v>46204</v>
      </c>
      <c r="F742" s="440">
        <v>46229</v>
      </c>
      <c r="G742" t="s">
        <v>747</v>
      </c>
      <c r="H742" t="s">
        <v>240</v>
      </c>
      <c r="I742" t="s">
        <v>792</v>
      </c>
      <c r="J742">
        <v>-250</v>
      </c>
      <c r="K742">
        <v>-250</v>
      </c>
      <c r="O742" t="s">
        <v>563</v>
      </c>
      <c r="Q742" t="s">
        <v>467</v>
      </c>
      <c r="R742">
        <v>0</v>
      </c>
    </row>
    <row r="743" spans="1:18" x14ac:dyDescent="0.3">
      <c r="A743">
        <v>192729</v>
      </c>
      <c r="B743" t="s">
        <v>552</v>
      </c>
      <c r="C743" t="s">
        <v>869</v>
      </c>
      <c r="D743" t="s">
        <v>746</v>
      </c>
      <c r="E743" s="440">
        <v>46204</v>
      </c>
      <c r="F743" s="440">
        <v>46259</v>
      </c>
      <c r="G743" t="s">
        <v>319</v>
      </c>
      <c r="H743" t="s">
        <v>320</v>
      </c>
      <c r="I743" t="s">
        <v>903</v>
      </c>
      <c r="J743">
        <v>-1749.17</v>
      </c>
      <c r="K743">
        <v>-1749.17</v>
      </c>
      <c r="O743" t="s">
        <v>563</v>
      </c>
      <c r="Q743" t="s">
        <v>467</v>
      </c>
      <c r="R743">
        <v>0</v>
      </c>
    </row>
    <row r="744" spans="1:18" x14ac:dyDescent="0.3">
      <c r="A744">
        <v>198564</v>
      </c>
      <c r="B744" t="s">
        <v>552</v>
      </c>
      <c r="C744" t="s">
        <v>842</v>
      </c>
      <c r="D744" t="s">
        <v>746</v>
      </c>
      <c r="E744" s="440">
        <v>46204</v>
      </c>
      <c r="F744" s="440">
        <v>46244</v>
      </c>
      <c r="G744" t="s">
        <v>265</v>
      </c>
      <c r="H744" t="s">
        <v>266</v>
      </c>
      <c r="I744" t="s">
        <v>866</v>
      </c>
      <c r="J744">
        <v>-15000</v>
      </c>
      <c r="K744">
        <v>-15000</v>
      </c>
      <c r="O744" t="s">
        <v>563</v>
      </c>
      <c r="Q744" t="s">
        <v>467</v>
      </c>
      <c r="R744">
        <v>0</v>
      </c>
    </row>
    <row r="745" spans="1:18" x14ac:dyDescent="0.3">
      <c r="A745">
        <v>192788</v>
      </c>
      <c r="B745" t="s">
        <v>552</v>
      </c>
      <c r="C745" t="s">
        <v>897</v>
      </c>
      <c r="D745" t="s">
        <v>746</v>
      </c>
      <c r="E745" s="440">
        <v>46204</v>
      </c>
      <c r="F745" s="440">
        <v>46228</v>
      </c>
      <c r="G745" t="s">
        <v>898</v>
      </c>
      <c r="H745" t="s">
        <v>64</v>
      </c>
      <c r="I745" t="s">
        <v>899</v>
      </c>
      <c r="J745">
        <v>-861.08</v>
      </c>
      <c r="K745">
        <v>-861.08</v>
      </c>
      <c r="O745" t="s">
        <v>563</v>
      </c>
      <c r="Q745" t="s">
        <v>467</v>
      </c>
      <c r="R745">
        <v>0</v>
      </c>
    </row>
    <row r="746" spans="1:18" x14ac:dyDescent="0.3">
      <c r="A746">
        <v>198576</v>
      </c>
      <c r="B746" t="s">
        <v>552</v>
      </c>
      <c r="C746" t="s">
        <v>842</v>
      </c>
      <c r="D746" t="s">
        <v>746</v>
      </c>
      <c r="E746" s="440">
        <v>46204</v>
      </c>
      <c r="F746" s="440">
        <v>46244</v>
      </c>
      <c r="G746" t="s">
        <v>257</v>
      </c>
      <c r="H746" t="s">
        <v>258</v>
      </c>
      <c r="I746" t="s">
        <v>843</v>
      </c>
      <c r="J746">
        <v>-45000</v>
      </c>
      <c r="K746">
        <v>-45000</v>
      </c>
      <c r="O746" t="s">
        <v>563</v>
      </c>
      <c r="Q746" t="s">
        <v>467</v>
      </c>
      <c r="R746">
        <v>0</v>
      </c>
    </row>
    <row r="747" spans="1:18" x14ac:dyDescent="0.3">
      <c r="A747">
        <v>192717</v>
      </c>
      <c r="B747" t="s">
        <v>552</v>
      </c>
      <c r="C747" t="s">
        <v>869</v>
      </c>
      <c r="D747" t="s">
        <v>746</v>
      </c>
      <c r="E747" s="440">
        <v>46204</v>
      </c>
      <c r="F747" s="440">
        <v>46259</v>
      </c>
      <c r="G747" t="s">
        <v>319</v>
      </c>
      <c r="H747" t="s">
        <v>320</v>
      </c>
      <c r="I747" t="s">
        <v>870</v>
      </c>
      <c r="J747">
        <v>-1847.17</v>
      </c>
      <c r="K747">
        <v>-1847.17</v>
      </c>
      <c r="O747" t="s">
        <v>563</v>
      </c>
      <c r="Q747" t="s">
        <v>467</v>
      </c>
      <c r="R747">
        <v>0</v>
      </c>
    </row>
    <row r="748" spans="1:18" x14ac:dyDescent="0.3">
      <c r="A748">
        <v>190176</v>
      </c>
      <c r="B748" t="s">
        <v>552</v>
      </c>
      <c r="C748" t="s">
        <v>911</v>
      </c>
      <c r="D748" t="s">
        <v>1028</v>
      </c>
      <c r="E748" s="440">
        <v>46204</v>
      </c>
      <c r="F748" s="440">
        <v>46221</v>
      </c>
      <c r="G748" t="s">
        <v>912</v>
      </c>
      <c r="H748" t="s">
        <v>913</v>
      </c>
      <c r="I748" t="s">
        <v>1029</v>
      </c>
      <c r="J748">
        <v>-700</v>
      </c>
      <c r="K748">
        <v>-700</v>
      </c>
      <c r="O748" t="s">
        <v>556</v>
      </c>
      <c r="Q748" t="s">
        <v>467</v>
      </c>
      <c r="R748">
        <v>0</v>
      </c>
    </row>
    <row r="749" spans="1:18" x14ac:dyDescent="0.3">
      <c r="A749">
        <v>192682</v>
      </c>
      <c r="B749" t="s">
        <v>552</v>
      </c>
      <c r="C749" t="s">
        <v>915</v>
      </c>
      <c r="D749" t="s">
        <v>746</v>
      </c>
      <c r="E749" s="440">
        <v>46204</v>
      </c>
      <c r="F749" s="440">
        <v>46238</v>
      </c>
      <c r="G749" t="s">
        <v>280</v>
      </c>
      <c r="H749" t="s">
        <v>287</v>
      </c>
      <c r="I749" t="s">
        <v>916</v>
      </c>
      <c r="J749">
        <v>-150</v>
      </c>
      <c r="K749">
        <v>-150</v>
      </c>
      <c r="O749" t="s">
        <v>563</v>
      </c>
      <c r="Q749" t="s">
        <v>467</v>
      </c>
      <c r="R749">
        <v>0</v>
      </c>
    </row>
    <row r="750" spans="1:18" x14ac:dyDescent="0.3">
      <c r="A750">
        <v>192694</v>
      </c>
      <c r="B750" t="s">
        <v>552</v>
      </c>
      <c r="C750" t="s">
        <v>921</v>
      </c>
      <c r="D750" t="s">
        <v>746</v>
      </c>
      <c r="E750" s="440">
        <v>46204</v>
      </c>
      <c r="F750" s="440">
        <v>46230</v>
      </c>
      <c r="G750" t="s">
        <v>814</v>
      </c>
      <c r="H750" t="s">
        <v>289</v>
      </c>
      <c r="I750" t="s">
        <v>922</v>
      </c>
      <c r="J750">
        <v>-6897.4</v>
      </c>
      <c r="K750">
        <v>-6897.4</v>
      </c>
      <c r="O750" t="s">
        <v>563</v>
      </c>
      <c r="Q750" t="s">
        <v>467</v>
      </c>
      <c r="R750">
        <v>0</v>
      </c>
    </row>
    <row r="751" spans="1:18" x14ac:dyDescent="0.3">
      <c r="A751">
        <v>192776</v>
      </c>
      <c r="B751" t="s">
        <v>552</v>
      </c>
      <c r="C751" t="s">
        <v>895</v>
      </c>
      <c r="D751" t="s">
        <v>746</v>
      </c>
      <c r="E751" s="440">
        <v>46204</v>
      </c>
      <c r="F751" s="440">
        <v>46249</v>
      </c>
      <c r="G751" t="s">
        <v>319</v>
      </c>
      <c r="H751" t="s">
        <v>320</v>
      </c>
      <c r="I751" t="s">
        <v>896</v>
      </c>
      <c r="J751">
        <v>-4380</v>
      </c>
      <c r="K751">
        <v>-4380</v>
      </c>
      <c r="O751" t="s">
        <v>563</v>
      </c>
      <c r="Q751" t="s">
        <v>467</v>
      </c>
      <c r="R751">
        <v>0</v>
      </c>
    </row>
    <row r="752" spans="1:18" x14ac:dyDescent="0.3">
      <c r="A752">
        <v>198552</v>
      </c>
      <c r="B752" t="s">
        <v>552</v>
      </c>
      <c r="C752" t="s">
        <v>871</v>
      </c>
      <c r="D752" t="s">
        <v>880</v>
      </c>
      <c r="E752" s="440">
        <v>46204</v>
      </c>
      <c r="F752" s="440">
        <v>46244</v>
      </c>
      <c r="G752" t="s">
        <v>265</v>
      </c>
      <c r="H752" t="s">
        <v>267</v>
      </c>
      <c r="I752" t="s">
        <v>1030</v>
      </c>
      <c r="J752">
        <v>-2100</v>
      </c>
      <c r="K752">
        <v>-2100</v>
      </c>
      <c r="O752" t="s">
        <v>556</v>
      </c>
      <c r="Q752" t="s">
        <v>467</v>
      </c>
      <c r="R752">
        <v>0</v>
      </c>
    </row>
    <row r="753" spans="1:18" x14ac:dyDescent="0.3">
      <c r="A753">
        <v>192659</v>
      </c>
      <c r="B753" t="s">
        <v>552</v>
      </c>
      <c r="C753" t="s">
        <v>864</v>
      </c>
      <c r="D753" t="s">
        <v>746</v>
      </c>
      <c r="E753" s="440">
        <v>46204</v>
      </c>
      <c r="F753" s="440">
        <v>46239</v>
      </c>
      <c r="G753" t="s">
        <v>297</v>
      </c>
      <c r="H753" t="s">
        <v>298</v>
      </c>
      <c r="I753" t="s">
        <v>865</v>
      </c>
      <c r="J753">
        <v>-11000</v>
      </c>
      <c r="K753">
        <v>-11000</v>
      </c>
      <c r="O753" t="s">
        <v>563</v>
      </c>
      <c r="Q753" t="s">
        <v>467</v>
      </c>
      <c r="R753">
        <v>0</v>
      </c>
    </row>
    <row r="754" spans="1:18" x14ac:dyDescent="0.3">
      <c r="A754">
        <v>192746</v>
      </c>
      <c r="B754" t="s">
        <v>552</v>
      </c>
      <c r="C754" t="s">
        <v>876</v>
      </c>
      <c r="D754" t="s">
        <v>746</v>
      </c>
      <c r="E754" s="440">
        <v>46204</v>
      </c>
      <c r="F754" s="440">
        <v>46223</v>
      </c>
      <c r="G754" t="s">
        <v>297</v>
      </c>
      <c r="H754" t="s">
        <v>302</v>
      </c>
      <c r="I754" t="s">
        <v>877</v>
      </c>
      <c r="J754">
        <v>-5000</v>
      </c>
      <c r="K754">
        <v>-5000</v>
      </c>
      <c r="O754" t="s">
        <v>563</v>
      </c>
      <c r="Q754" t="s">
        <v>467</v>
      </c>
      <c r="R754">
        <v>0</v>
      </c>
    </row>
    <row r="755" spans="1:18" x14ac:dyDescent="0.3">
      <c r="A755">
        <v>192671</v>
      </c>
      <c r="B755" t="s">
        <v>552</v>
      </c>
      <c r="C755" t="s">
        <v>907</v>
      </c>
      <c r="D755" t="s">
        <v>746</v>
      </c>
      <c r="E755" s="440">
        <v>46204</v>
      </c>
      <c r="F755" s="440">
        <v>46239</v>
      </c>
      <c r="G755" t="s">
        <v>280</v>
      </c>
      <c r="H755" t="s">
        <v>285</v>
      </c>
      <c r="I755" t="s">
        <v>908</v>
      </c>
      <c r="J755">
        <v>-380</v>
      </c>
      <c r="K755">
        <v>-380</v>
      </c>
      <c r="O755" t="s">
        <v>563</v>
      </c>
      <c r="Q755" t="s">
        <v>467</v>
      </c>
      <c r="R755">
        <v>0</v>
      </c>
    </row>
    <row r="756" spans="1:18" x14ac:dyDescent="0.3">
      <c r="A756">
        <v>195190</v>
      </c>
      <c r="B756" t="s">
        <v>552</v>
      </c>
      <c r="C756" t="s">
        <v>855</v>
      </c>
      <c r="D756" t="s">
        <v>1031</v>
      </c>
      <c r="E756" s="440">
        <v>46204</v>
      </c>
      <c r="F756" s="440">
        <v>46213</v>
      </c>
      <c r="G756" t="s">
        <v>747</v>
      </c>
      <c r="H756" t="s">
        <v>241</v>
      </c>
      <c r="I756" t="s">
        <v>1032</v>
      </c>
      <c r="J756">
        <v>-6899.23</v>
      </c>
      <c r="K756">
        <v>-6899.23</v>
      </c>
      <c r="O756" t="s">
        <v>556</v>
      </c>
      <c r="P756" t="s">
        <v>1022</v>
      </c>
      <c r="Q756" t="s">
        <v>467</v>
      </c>
      <c r="R756">
        <v>0</v>
      </c>
    </row>
    <row r="757" spans="1:18" x14ac:dyDescent="0.3">
      <c r="A757">
        <v>198511</v>
      </c>
      <c r="B757" t="s">
        <v>552</v>
      </c>
      <c r="C757" t="s">
        <v>871</v>
      </c>
      <c r="D757" t="s">
        <v>872</v>
      </c>
      <c r="E757" s="440">
        <v>46204</v>
      </c>
      <c r="F757" s="440">
        <v>46244</v>
      </c>
      <c r="G757" t="s">
        <v>257</v>
      </c>
      <c r="H757" t="s">
        <v>258</v>
      </c>
      <c r="I757" t="s">
        <v>1033</v>
      </c>
      <c r="J757">
        <v>-14000</v>
      </c>
      <c r="K757">
        <v>-14000</v>
      </c>
      <c r="O757" t="s">
        <v>556</v>
      </c>
      <c r="Q757" t="s">
        <v>467</v>
      </c>
      <c r="R757">
        <v>0</v>
      </c>
    </row>
    <row r="758" spans="1:18" x14ac:dyDescent="0.3">
      <c r="A758">
        <v>193210</v>
      </c>
      <c r="B758" t="s">
        <v>552</v>
      </c>
      <c r="C758" t="s">
        <v>923</v>
      </c>
      <c r="D758" t="s">
        <v>746</v>
      </c>
      <c r="E758" s="440">
        <v>46204</v>
      </c>
      <c r="F758" s="440">
        <v>46223</v>
      </c>
      <c r="G758" t="s">
        <v>319</v>
      </c>
      <c r="H758" t="s">
        <v>320</v>
      </c>
      <c r="I758" t="s">
        <v>924</v>
      </c>
      <c r="J758">
        <v>-660</v>
      </c>
      <c r="K758">
        <v>-660</v>
      </c>
      <c r="O758" t="s">
        <v>563</v>
      </c>
      <c r="Q758" t="s">
        <v>467</v>
      </c>
      <c r="R758">
        <v>0</v>
      </c>
    </row>
    <row r="759" spans="1:18" x14ac:dyDescent="0.3">
      <c r="A759">
        <v>193582</v>
      </c>
      <c r="B759" t="s">
        <v>552</v>
      </c>
      <c r="C759" t="s">
        <v>919</v>
      </c>
      <c r="D759" t="s">
        <v>746</v>
      </c>
      <c r="E759" s="440">
        <v>46204</v>
      </c>
      <c r="F759" s="440">
        <v>46246</v>
      </c>
      <c r="G759" t="s">
        <v>297</v>
      </c>
      <c r="H759" t="s">
        <v>308</v>
      </c>
      <c r="I759" t="s">
        <v>920</v>
      </c>
      <c r="J759">
        <v>-800.51</v>
      </c>
      <c r="K759">
        <v>-800.51</v>
      </c>
      <c r="O759" t="s">
        <v>563</v>
      </c>
      <c r="Q759" t="s">
        <v>467</v>
      </c>
      <c r="R759">
        <v>0</v>
      </c>
    </row>
    <row r="760" spans="1:18" x14ac:dyDescent="0.3">
      <c r="A760">
        <v>193599</v>
      </c>
      <c r="B760" t="s">
        <v>552</v>
      </c>
      <c r="C760" t="s">
        <v>900</v>
      </c>
      <c r="D760" t="s">
        <v>746</v>
      </c>
      <c r="E760" s="440">
        <v>46204</v>
      </c>
      <c r="F760" s="440">
        <v>46239</v>
      </c>
      <c r="G760" t="s">
        <v>309</v>
      </c>
      <c r="H760" t="s">
        <v>317</v>
      </c>
      <c r="I760" t="s">
        <v>901</v>
      </c>
      <c r="J760">
        <v>-10000</v>
      </c>
      <c r="K760">
        <v>-10000</v>
      </c>
      <c r="O760" t="s">
        <v>563</v>
      </c>
      <c r="Q760" t="s">
        <v>467</v>
      </c>
      <c r="R760">
        <v>0</v>
      </c>
    </row>
    <row r="761" spans="1:18" x14ac:dyDescent="0.3">
      <c r="A761">
        <v>198484</v>
      </c>
      <c r="B761" t="s">
        <v>552</v>
      </c>
      <c r="C761" t="s">
        <v>871</v>
      </c>
      <c r="D761" t="s">
        <v>927</v>
      </c>
      <c r="E761" s="440">
        <v>46204</v>
      </c>
      <c r="F761" s="440">
        <v>46244</v>
      </c>
      <c r="G761" t="s">
        <v>265</v>
      </c>
      <c r="H761" t="s">
        <v>266</v>
      </c>
      <c r="I761" t="s">
        <v>1034</v>
      </c>
      <c r="J761">
        <v>-5000</v>
      </c>
      <c r="K761">
        <v>-5000</v>
      </c>
      <c r="O761" t="s">
        <v>556</v>
      </c>
      <c r="Q761" t="s">
        <v>467</v>
      </c>
      <c r="R761">
        <v>0</v>
      </c>
    </row>
    <row r="762" spans="1:18" x14ac:dyDescent="0.3">
      <c r="A762">
        <v>195084</v>
      </c>
      <c r="B762" t="s">
        <v>552</v>
      </c>
      <c r="C762" t="s">
        <v>909</v>
      </c>
      <c r="D762" t="s">
        <v>933</v>
      </c>
      <c r="E762" s="440">
        <v>46204</v>
      </c>
      <c r="F762" s="440">
        <v>46263</v>
      </c>
      <c r="G762" t="s">
        <v>297</v>
      </c>
      <c r="H762" t="s">
        <v>308</v>
      </c>
      <c r="I762" t="s">
        <v>1035</v>
      </c>
      <c r="J762">
        <v>-873.04</v>
      </c>
      <c r="K762">
        <v>-873.04</v>
      </c>
      <c r="O762" t="s">
        <v>556</v>
      </c>
      <c r="Q762" t="s">
        <v>467</v>
      </c>
      <c r="R762">
        <v>0</v>
      </c>
    </row>
    <row r="763" spans="1:18" x14ac:dyDescent="0.3">
      <c r="A763">
        <v>195096</v>
      </c>
      <c r="B763" t="s">
        <v>552</v>
      </c>
      <c r="C763" t="s">
        <v>904</v>
      </c>
      <c r="D763" t="s">
        <v>905</v>
      </c>
      <c r="E763" s="440">
        <v>46204</v>
      </c>
      <c r="F763" s="440">
        <v>46218</v>
      </c>
      <c r="G763" t="s">
        <v>319</v>
      </c>
      <c r="H763" t="s">
        <v>320</v>
      </c>
      <c r="I763" t="s">
        <v>1036</v>
      </c>
      <c r="J763">
        <v>-1691</v>
      </c>
      <c r="K763">
        <v>-1691</v>
      </c>
      <c r="O763" t="s">
        <v>556</v>
      </c>
      <c r="P763" t="s">
        <v>999</v>
      </c>
      <c r="Q763" t="s">
        <v>467</v>
      </c>
      <c r="R763">
        <v>0</v>
      </c>
    </row>
    <row r="764" spans="1:18" x14ac:dyDescent="0.3">
      <c r="A764">
        <v>195107</v>
      </c>
      <c r="B764" t="s">
        <v>552</v>
      </c>
      <c r="C764" t="s">
        <v>900</v>
      </c>
      <c r="D764" t="s">
        <v>746</v>
      </c>
      <c r="E764" s="440">
        <v>46204</v>
      </c>
      <c r="F764" s="440">
        <v>46223</v>
      </c>
      <c r="G764" t="s">
        <v>309</v>
      </c>
      <c r="H764" t="s">
        <v>317</v>
      </c>
      <c r="I764" t="s">
        <v>902</v>
      </c>
      <c r="J764">
        <v>-10000</v>
      </c>
      <c r="K764">
        <v>-10000</v>
      </c>
      <c r="O764" t="s">
        <v>563</v>
      </c>
      <c r="Q764" t="s">
        <v>467</v>
      </c>
      <c r="R764">
        <v>0</v>
      </c>
    </row>
    <row r="765" spans="1:18" x14ac:dyDescent="0.3">
      <c r="A765">
        <v>195119</v>
      </c>
      <c r="B765" t="s">
        <v>552</v>
      </c>
      <c r="C765" t="s">
        <v>917</v>
      </c>
      <c r="D765" t="s">
        <v>1037</v>
      </c>
      <c r="E765" s="440">
        <v>46204</v>
      </c>
      <c r="F765" s="440">
        <v>46218</v>
      </c>
      <c r="G765" t="s">
        <v>309</v>
      </c>
      <c r="H765" t="s">
        <v>310</v>
      </c>
      <c r="I765" t="s">
        <v>918</v>
      </c>
      <c r="J765">
        <v>-1602.32</v>
      </c>
      <c r="K765">
        <v>-1503.78</v>
      </c>
      <c r="O765" t="s">
        <v>556</v>
      </c>
      <c r="P765" t="s">
        <v>999</v>
      </c>
      <c r="Q765" t="s">
        <v>467</v>
      </c>
      <c r="R765">
        <v>0</v>
      </c>
    </row>
    <row r="766" spans="1:18" x14ac:dyDescent="0.3">
      <c r="A766">
        <v>195155</v>
      </c>
      <c r="B766" t="s">
        <v>552</v>
      </c>
      <c r="C766" t="s">
        <v>861</v>
      </c>
      <c r="D766" t="s">
        <v>746</v>
      </c>
      <c r="E766" s="440">
        <v>46204</v>
      </c>
      <c r="F766" s="440">
        <v>46249</v>
      </c>
      <c r="G766" t="s">
        <v>319</v>
      </c>
      <c r="H766" t="s">
        <v>321</v>
      </c>
      <c r="I766" t="s">
        <v>862</v>
      </c>
      <c r="J766">
        <v>-200</v>
      </c>
      <c r="K766">
        <v>-200</v>
      </c>
      <c r="O766" t="s">
        <v>563</v>
      </c>
      <c r="Q766" t="s">
        <v>467</v>
      </c>
      <c r="R766">
        <v>0</v>
      </c>
    </row>
    <row r="767" spans="1:18" x14ac:dyDescent="0.3">
      <c r="A767">
        <v>195167</v>
      </c>
      <c r="B767" t="s">
        <v>552</v>
      </c>
      <c r="C767" t="s">
        <v>859</v>
      </c>
      <c r="D767" t="s">
        <v>746</v>
      </c>
      <c r="E767" s="440">
        <v>46204</v>
      </c>
      <c r="F767" s="440">
        <v>46223</v>
      </c>
      <c r="G767" t="s">
        <v>309</v>
      </c>
      <c r="H767" t="s">
        <v>312</v>
      </c>
      <c r="I767" t="s">
        <v>860</v>
      </c>
      <c r="J767">
        <v>-300</v>
      </c>
      <c r="K767">
        <v>-300</v>
      </c>
      <c r="O767" t="s">
        <v>563</v>
      </c>
      <c r="Q767" t="s">
        <v>467</v>
      </c>
      <c r="R767">
        <v>0</v>
      </c>
    </row>
    <row r="768" spans="1:18" x14ac:dyDescent="0.3">
      <c r="A768">
        <v>195179</v>
      </c>
      <c r="B768" t="s">
        <v>552</v>
      </c>
      <c r="C768" t="s">
        <v>857</v>
      </c>
      <c r="D768" t="s">
        <v>746</v>
      </c>
      <c r="E768" s="440">
        <v>46204</v>
      </c>
      <c r="F768" s="440">
        <v>46256</v>
      </c>
      <c r="G768" t="s">
        <v>747</v>
      </c>
      <c r="H768" t="s">
        <v>243</v>
      </c>
      <c r="I768" t="s">
        <v>858</v>
      </c>
      <c r="J768">
        <v>-400</v>
      </c>
      <c r="K768">
        <v>-400</v>
      </c>
      <c r="O768" t="s">
        <v>563</v>
      </c>
      <c r="Q768" t="s">
        <v>467</v>
      </c>
      <c r="R768">
        <v>0</v>
      </c>
    </row>
    <row r="769" spans="1:18" x14ac:dyDescent="0.3">
      <c r="A769">
        <v>193042</v>
      </c>
      <c r="B769" t="s">
        <v>552</v>
      </c>
      <c r="C769" t="s">
        <v>892</v>
      </c>
      <c r="D769" t="s">
        <v>1038</v>
      </c>
      <c r="E769" s="440">
        <v>46204</v>
      </c>
      <c r="F769" s="440">
        <v>46223</v>
      </c>
      <c r="G769" t="s">
        <v>265</v>
      </c>
      <c r="H769" t="s">
        <v>271</v>
      </c>
      <c r="I769" t="s">
        <v>1039</v>
      </c>
      <c r="J769">
        <v>-472</v>
      </c>
      <c r="K769">
        <v>-472</v>
      </c>
      <c r="O769" t="s">
        <v>556</v>
      </c>
      <c r="Q769" t="s">
        <v>467</v>
      </c>
      <c r="R769">
        <v>0</v>
      </c>
    </row>
    <row r="770" spans="1:18" x14ac:dyDescent="0.3">
      <c r="A770">
        <v>195203</v>
      </c>
      <c r="B770" t="s">
        <v>552</v>
      </c>
      <c r="C770" t="s">
        <v>853</v>
      </c>
      <c r="D770" t="s">
        <v>746</v>
      </c>
      <c r="E770" s="440">
        <v>46204</v>
      </c>
      <c r="F770" s="440">
        <v>46244</v>
      </c>
      <c r="G770" t="s">
        <v>319</v>
      </c>
      <c r="H770" t="s">
        <v>320</v>
      </c>
      <c r="I770" t="s">
        <v>854</v>
      </c>
      <c r="J770">
        <v>-1000</v>
      </c>
      <c r="K770">
        <v>-1000</v>
      </c>
      <c r="O770" t="s">
        <v>563</v>
      </c>
      <c r="Q770" t="s">
        <v>467</v>
      </c>
      <c r="R770">
        <v>0</v>
      </c>
    </row>
    <row r="771" spans="1:18" x14ac:dyDescent="0.3">
      <c r="A771">
        <v>195229</v>
      </c>
      <c r="B771" t="s">
        <v>552</v>
      </c>
      <c r="C771" t="s">
        <v>849</v>
      </c>
      <c r="D771" t="s">
        <v>746</v>
      </c>
      <c r="E771" s="440">
        <v>46204</v>
      </c>
      <c r="F771" s="440">
        <v>46256</v>
      </c>
      <c r="G771" t="s">
        <v>265</v>
      </c>
      <c r="H771" t="s">
        <v>272</v>
      </c>
      <c r="I771" t="s">
        <v>850</v>
      </c>
      <c r="J771">
        <v>-6000</v>
      </c>
      <c r="K771">
        <v>-6000</v>
      </c>
      <c r="O771" t="s">
        <v>563</v>
      </c>
      <c r="Q771" t="s">
        <v>467</v>
      </c>
      <c r="R771">
        <v>0</v>
      </c>
    </row>
    <row r="772" spans="1:18" x14ac:dyDescent="0.3">
      <c r="A772">
        <v>195240</v>
      </c>
      <c r="B772" t="s">
        <v>552</v>
      </c>
      <c r="C772" t="s">
        <v>847</v>
      </c>
      <c r="D772" t="s">
        <v>746</v>
      </c>
      <c r="E772" s="440">
        <v>46204</v>
      </c>
      <c r="F772" s="440">
        <v>46218</v>
      </c>
      <c r="G772" t="s">
        <v>280</v>
      </c>
      <c r="H772" t="s">
        <v>283</v>
      </c>
      <c r="I772" t="s">
        <v>848</v>
      </c>
      <c r="J772">
        <v>-20.45</v>
      </c>
      <c r="K772">
        <v>-20.45</v>
      </c>
      <c r="O772" t="s">
        <v>563</v>
      </c>
      <c r="Q772" t="s">
        <v>467</v>
      </c>
      <c r="R772">
        <v>0</v>
      </c>
    </row>
    <row r="773" spans="1:18" x14ac:dyDescent="0.3">
      <c r="A773">
        <v>195253</v>
      </c>
      <c r="B773" t="s">
        <v>552</v>
      </c>
      <c r="C773" t="s">
        <v>844</v>
      </c>
      <c r="D773" t="s">
        <v>746</v>
      </c>
      <c r="E773" s="440">
        <v>46204</v>
      </c>
      <c r="F773" s="440">
        <v>46246</v>
      </c>
      <c r="G773" t="s">
        <v>319</v>
      </c>
      <c r="H773" t="s">
        <v>321</v>
      </c>
      <c r="I773" t="s">
        <v>845</v>
      </c>
      <c r="J773">
        <v>-262</v>
      </c>
      <c r="K773">
        <v>-262</v>
      </c>
      <c r="O773" t="s">
        <v>563</v>
      </c>
      <c r="Q773" t="s">
        <v>467</v>
      </c>
      <c r="R773">
        <v>0</v>
      </c>
    </row>
    <row r="774" spans="1:18" x14ac:dyDescent="0.3">
      <c r="A774">
        <v>195268</v>
      </c>
      <c r="B774" t="s">
        <v>552</v>
      </c>
      <c r="C774" t="s">
        <v>839</v>
      </c>
      <c r="D774" t="s">
        <v>746</v>
      </c>
      <c r="E774" s="440">
        <v>46204</v>
      </c>
      <c r="F774" s="440">
        <v>46237</v>
      </c>
      <c r="G774" t="s">
        <v>280</v>
      </c>
      <c r="H774" t="s">
        <v>282</v>
      </c>
      <c r="I774" t="s">
        <v>840</v>
      </c>
      <c r="J774">
        <v>-200</v>
      </c>
      <c r="K774">
        <v>-200</v>
      </c>
      <c r="O774" t="s">
        <v>563</v>
      </c>
      <c r="Q774" t="s">
        <v>467</v>
      </c>
      <c r="R774">
        <v>0</v>
      </c>
    </row>
    <row r="775" spans="1:18" x14ac:dyDescent="0.3">
      <c r="A775">
        <v>195280</v>
      </c>
      <c r="B775" t="s">
        <v>552</v>
      </c>
      <c r="C775" t="s">
        <v>839</v>
      </c>
      <c r="D775" t="s">
        <v>746</v>
      </c>
      <c r="E775" s="440">
        <v>46204</v>
      </c>
      <c r="F775" s="440">
        <v>46259</v>
      </c>
      <c r="G775" t="s">
        <v>280</v>
      </c>
      <c r="H775" t="s">
        <v>282</v>
      </c>
      <c r="I775" t="s">
        <v>841</v>
      </c>
      <c r="J775">
        <v>-200</v>
      </c>
      <c r="K775">
        <v>-200</v>
      </c>
      <c r="O775" t="s">
        <v>563</v>
      </c>
      <c r="Q775" t="s">
        <v>467</v>
      </c>
      <c r="R775">
        <v>0</v>
      </c>
    </row>
    <row r="776" spans="1:18" x14ac:dyDescent="0.3">
      <c r="A776">
        <v>196652</v>
      </c>
      <c r="B776" t="s">
        <v>552</v>
      </c>
      <c r="C776" t="s">
        <v>775</v>
      </c>
      <c r="D776" t="s">
        <v>746</v>
      </c>
      <c r="E776" s="440">
        <v>46204</v>
      </c>
      <c r="F776" s="440">
        <v>46223</v>
      </c>
      <c r="G776" t="s">
        <v>776</v>
      </c>
      <c r="H776" t="s">
        <v>777</v>
      </c>
      <c r="I776" t="s">
        <v>846</v>
      </c>
      <c r="J776">
        <v>-20000</v>
      </c>
      <c r="K776">
        <v>-20000</v>
      </c>
      <c r="O776" t="s">
        <v>563</v>
      </c>
      <c r="Q776" t="s">
        <v>467</v>
      </c>
      <c r="R776">
        <v>0</v>
      </c>
    </row>
    <row r="777" spans="1:18" x14ac:dyDescent="0.3">
      <c r="A777">
        <v>195959</v>
      </c>
      <c r="B777" t="s">
        <v>552</v>
      </c>
      <c r="C777" t="s">
        <v>789</v>
      </c>
      <c r="D777" t="s">
        <v>1040</v>
      </c>
      <c r="E777" s="440">
        <v>46204</v>
      </c>
      <c r="F777" s="440">
        <v>46199</v>
      </c>
      <c r="G777" t="s">
        <v>747</v>
      </c>
      <c r="H777" t="s">
        <v>240</v>
      </c>
      <c r="I777" t="s">
        <v>791</v>
      </c>
      <c r="J777">
        <v>-5880.79</v>
      </c>
      <c r="K777">
        <v>-5880.79</v>
      </c>
      <c r="O777" t="s">
        <v>556</v>
      </c>
      <c r="P777" t="s">
        <v>557</v>
      </c>
      <c r="Q777" t="s">
        <v>467</v>
      </c>
      <c r="R777">
        <v>0</v>
      </c>
    </row>
    <row r="778" spans="1:18" x14ac:dyDescent="0.3">
      <c r="A778">
        <v>195971</v>
      </c>
      <c r="B778" t="s">
        <v>552</v>
      </c>
      <c r="C778" t="s">
        <v>789</v>
      </c>
      <c r="D778" t="s">
        <v>1041</v>
      </c>
      <c r="E778" s="440">
        <v>46204</v>
      </c>
      <c r="F778" s="440">
        <v>46199</v>
      </c>
      <c r="G778" t="s">
        <v>747</v>
      </c>
      <c r="H778" t="s">
        <v>240</v>
      </c>
      <c r="I778" t="s">
        <v>793</v>
      </c>
      <c r="J778">
        <v>-137.21</v>
      </c>
      <c r="K778">
        <v>-137.21</v>
      </c>
      <c r="O778" t="s">
        <v>556</v>
      </c>
      <c r="P778" t="s">
        <v>557</v>
      </c>
      <c r="Q778" t="s">
        <v>467</v>
      </c>
      <c r="R778">
        <v>0</v>
      </c>
    </row>
    <row r="779" spans="1:18" x14ac:dyDescent="0.3">
      <c r="A779">
        <v>196387</v>
      </c>
      <c r="B779" t="s">
        <v>552</v>
      </c>
      <c r="C779" t="s">
        <v>775</v>
      </c>
      <c r="D779" t="s">
        <v>746</v>
      </c>
      <c r="E779" s="440">
        <v>46204</v>
      </c>
      <c r="F779" s="440">
        <v>46240</v>
      </c>
      <c r="G779" t="s">
        <v>776</v>
      </c>
      <c r="H779" t="s">
        <v>777</v>
      </c>
      <c r="I779" t="s">
        <v>778</v>
      </c>
      <c r="J779">
        <v>-90000</v>
      </c>
      <c r="K779">
        <v>-90000</v>
      </c>
      <c r="O779" t="s">
        <v>563</v>
      </c>
      <c r="Q779" t="s">
        <v>467</v>
      </c>
      <c r="R779">
        <v>0</v>
      </c>
    </row>
    <row r="780" spans="1:18" x14ac:dyDescent="0.3">
      <c r="A780">
        <v>195983</v>
      </c>
      <c r="B780" t="s">
        <v>552</v>
      </c>
      <c r="C780" t="s">
        <v>789</v>
      </c>
      <c r="D780" t="s">
        <v>1042</v>
      </c>
      <c r="E780" s="440">
        <v>46204</v>
      </c>
      <c r="F780" s="440">
        <v>46196</v>
      </c>
      <c r="G780" t="s">
        <v>747</v>
      </c>
      <c r="H780" t="s">
        <v>240</v>
      </c>
      <c r="I780" t="s">
        <v>790</v>
      </c>
      <c r="J780">
        <v>-1509.96</v>
      </c>
      <c r="K780">
        <v>-1509.96</v>
      </c>
      <c r="O780" t="s">
        <v>556</v>
      </c>
      <c r="P780" t="s">
        <v>557</v>
      </c>
      <c r="Q780" t="s">
        <v>467</v>
      </c>
      <c r="R780">
        <v>0</v>
      </c>
    </row>
    <row r="781" spans="1:18" x14ac:dyDescent="0.3">
      <c r="A781">
        <v>193066</v>
      </c>
      <c r="B781" t="s">
        <v>552</v>
      </c>
      <c r="C781" t="s">
        <v>553</v>
      </c>
      <c r="D781" t="s">
        <v>746</v>
      </c>
      <c r="E781" s="440">
        <v>46204</v>
      </c>
      <c r="F781" s="440">
        <v>46254</v>
      </c>
      <c r="G781" t="s">
        <v>747</v>
      </c>
      <c r="H781" t="s">
        <v>253</v>
      </c>
      <c r="I781" t="s">
        <v>863</v>
      </c>
      <c r="J781">
        <v>-9000</v>
      </c>
      <c r="K781">
        <v>-9000</v>
      </c>
      <c r="O781" t="s">
        <v>563</v>
      </c>
      <c r="Q781" t="s">
        <v>467</v>
      </c>
      <c r="R781">
        <v>0</v>
      </c>
    </row>
    <row r="782" spans="1:18" x14ac:dyDescent="0.3">
      <c r="A782">
        <v>193103</v>
      </c>
      <c r="B782" t="s">
        <v>552</v>
      </c>
      <c r="C782" t="s">
        <v>878</v>
      </c>
      <c r="D782" t="s">
        <v>746</v>
      </c>
      <c r="E782" s="440">
        <v>46204</v>
      </c>
      <c r="F782" s="440">
        <v>46223</v>
      </c>
      <c r="G782" t="s">
        <v>297</v>
      </c>
      <c r="H782" t="s">
        <v>302</v>
      </c>
      <c r="I782" t="s">
        <v>879</v>
      </c>
      <c r="J782">
        <v>-1000</v>
      </c>
      <c r="K782">
        <v>-1000</v>
      </c>
      <c r="O782" t="s">
        <v>563</v>
      </c>
      <c r="Q782" t="s">
        <v>467</v>
      </c>
      <c r="R782">
        <v>0</v>
      </c>
    </row>
    <row r="783" spans="1:18" x14ac:dyDescent="0.3">
      <c r="A783">
        <v>198524</v>
      </c>
      <c r="B783" t="s">
        <v>552</v>
      </c>
      <c r="C783" t="s">
        <v>871</v>
      </c>
      <c r="D783" t="s">
        <v>886</v>
      </c>
      <c r="E783" s="440">
        <v>46204</v>
      </c>
      <c r="F783" s="440">
        <v>46244</v>
      </c>
      <c r="G783" t="s">
        <v>257</v>
      </c>
      <c r="H783" t="s">
        <v>258</v>
      </c>
      <c r="I783" t="s">
        <v>1043</v>
      </c>
      <c r="J783">
        <v>-16000</v>
      </c>
      <c r="K783">
        <v>-16000</v>
      </c>
      <c r="O783" t="s">
        <v>556</v>
      </c>
      <c r="Q783" t="s">
        <v>467</v>
      </c>
      <c r="R783">
        <v>0</v>
      </c>
    </row>
    <row r="784" spans="1:18" x14ac:dyDescent="0.3">
      <c r="A784">
        <v>193166</v>
      </c>
      <c r="B784" t="s">
        <v>552</v>
      </c>
      <c r="C784" t="s">
        <v>929</v>
      </c>
      <c r="D784" t="s">
        <v>746</v>
      </c>
      <c r="E784" s="440">
        <v>46204</v>
      </c>
      <c r="F784" s="440">
        <v>46233</v>
      </c>
      <c r="G784" t="s">
        <v>309</v>
      </c>
      <c r="H784" t="s">
        <v>314</v>
      </c>
      <c r="I784" t="s">
        <v>930</v>
      </c>
      <c r="J784">
        <v>-3200</v>
      </c>
      <c r="K784">
        <v>-3200</v>
      </c>
      <c r="O784" t="s">
        <v>563</v>
      </c>
      <c r="Q784" t="s">
        <v>467</v>
      </c>
      <c r="R784">
        <v>0</v>
      </c>
    </row>
    <row r="785" spans="1:18" x14ac:dyDescent="0.3">
      <c r="A785">
        <v>193154</v>
      </c>
      <c r="B785" t="s">
        <v>552</v>
      </c>
      <c r="C785" t="s">
        <v>882</v>
      </c>
      <c r="D785" t="s">
        <v>746</v>
      </c>
      <c r="E785" s="440">
        <v>46204</v>
      </c>
      <c r="F785" s="440">
        <v>46238</v>
      </c>
      <c r="G785" t="s">
        <v>297</v>
      </c>
      <c r="H785" t="s">
        <v>305</v>
      </c>
      <c r="I785" t="s">
        <v>883</v>
      </c>
      <c r="J785">
        <v>-2200</v>
      </c>
      <c r="K785">
        <v>-2200</v>
      </c>
      <c r="O785" t="s">
        <v>563</v>
      </c>
      <c r="Q785" t="s">
        <v>467</v>
      </c>
      <c r="R785">
        <v>0</v>
      </c>
    </row>
    <row r="786" spans="1:18" x14ac:dyDescent="0.3">
      <c r="A786">
        <v>193115</v>
      </c>
      <c r="B786" t="s">
        <v>552</v>
      </c>
      <c r="C786" t="s">
        <v>874</v>
      </c>
      <c r="D786" t="s">
        <v>746</v>
      </c>
      <c r="E786" s="440">
        <v>46204</v>
      </c>
      <c r="F786" s="440">
        <v>46252</v>
      </c>
      <c r="G786" t="s">
        <v>309</v>
      </c>
      <c r="H786" t="s">
        <v>315</v>
      </c>
      <c r="I786" t="s">
        <v>875</v>
      </c>
      <c r="J786">
        <v>-2490.94</v>
      </c>
      <c r="K786">
        <v>-2490.94</v>
      </c>
      <c r="O786" t="s">
        <v>563</v>
      </c>
      <c r="Q786" t="s">
        <v>467</v>
      </c>
      <c r="R786">
        <v>0</v>
      </c>
    </row>
    <row r="787" spans="1:18" x14ac:dyDescent="0.3">
      <c r="A787">
        <v>193127</v>
      </c>
      <c r="B787" t="s">
        <v>552</v>
      </c>
      <c r="C787" t="s">
        <v>867</v>
      </c>
      <c r="D787" t="s">
        <v>746</v>
      </c>
      <c r="E787" s="440">
        <v>46204</v>
      </c>
      <c r="F787" s="440">
        <v>46225</v>
      </c>
      <c r="G787" t="s">
        <v>309</v>
      </c>
      <c r="H787" t="s">
        <v>312</v>
      </c>
      <c r="I787" t="s">
        <v>868</v>
      </c>
      <c r="J787">
        <v>-1315</v>
      </c>
      <c r="K787">
        <v>-1315</v>
      </c>
      <c r="O787" t="s">
        <v>563</v>
      </c>
      <c r="Q787" t="s">
        <v>467</v>
      </c>
      <c r="R787">
        <v>0</v>
      </c>
    </row>
    <row r="788" spans="1:18" x14ac:dyDescent="0.3">
      <c r="A788">
        <v>198539</v>
      </c>
      <c r="B788" t="s">
        <v>552</v>
      </c>
      <c r="C788" t="s">
        <v>871</v>
      </c>
      <c r="D788" t="s">
        <v>925</v>
      </c>
      <c r="E788" s="440">
        <v>46204</v>
      </c>
      <c r="F788" s="440">
        <v>46244</v>
      </c>
      <c r="G788" t="s">
        <v>265</v>
      </c>
      <c r="H788" t="s">
        <v>267</v>
      </c>
      <c r="I788" t="s">
        <v>1044</v>
      </c>
      <c r="J788">
        <v>-4500</v>
      </c>
      <c r="K788">
        <v>-4500</v>
      </c>
      <c r="O788" t="s">
        <v>556</v>
      </c>
      <c r="Q788" t="s">
        <v>467</v>
      </c>
      <c r="R788">
        <v>0</v>
      </c>
    </row>
    <row r="789" spans="1:18" x14ac:dyDescent="0.3">
      <c r="A789">
        <v>193054</v>
      </c>
      <c r="B789" t="s">
        <v>552</v>
      </c>
      <c r="C789" t="s">
        <v>888</v>
      </c>
      <c r="D789" t="s">
        <v>746</v>
      </c>
      <c r="E789" s="440">
        <v>46204</v>
      </c>
      <c r="F789" s="440">
        <v>46249</v>
      </c>
      <c r="G789" t="s">
        <v>280</v>
      </c>
      <c r="H789" t="s">
        <v>286</v>
      </c>
      <c r="I789" t="s">
        <v>889</v>
      </c>
      <c r="J789">
        <v>-459</v>
      </c>
      <c r="K789">
        <v>-459</v>
      </c>
      <c r="O789" t="s">
        <v>563</v>
      </c>
      <c r="Q789" t="s">
        <v>467</v>
      </c>
      <c r="R789">
        <v>0</v>
      </c>
    </row>
    <row r="790" spans="1:18" x14ac:dyDescent="0.3">
      <c r="A790">
        <v>170539</v>
      </c>
      <c r="B790" t="s">
        <v>552</v>
      </c>
      <c r="C790" t="s">
        <v>619</v>
      </c>
      <c r="D790" t="s">
        <v>1045</v>
      </c>
      <c r="E790" s="440">
        <v>46203</v>
      </c>
      <c r="F790" s="440">
        <v>46203</v>
      </c>
      <c r="G790" t="s">
        <v>561</v>
      </c>
      <c r="H790" t="s">
        <v>369</v>
      </c>
      <c r="I790" t="s">
        <v>621</v>
      </c>
      <c r="J790">
        <v>-9373.35</v>
      </c>
      <c r="K790">
        <v>-9373.35</v>
      </c>
      <c r="O790" t="s">
        <v>556</v>
      </c>
      <c r="P790" t="s">
        <v>557</v>
      </c>
      <c r="Q790" t="s">
        <v>466</v>
      </c>
      <c r="R790">
        <v>0</v>
      </c>
    </row>
    <row r="791" spans="1:18" x14ac:dyDescent="0.3">
      <c r="A791">
        <v>197045</v>
      </c>
      <c r="B791" t="s">
        <v>552</v>
      </c>
      <c r="C791" t="s">
        <v>50</v>
      </c>
      <c r="D791" t="s">
        <v>746</v>
      </c>
      <c r="E791" s="440">
        <v>46203</v>
      </c>
      <c r="F791" s="440">
        <v>46223</v>
      </c>
      <c r="G791" t="s">
        <v>797</v>
      </c>
      <c r="H791" t="s">
        <v>50</v>
      </c>
      <c r="J791">
        <v>-23000</v>
      </c>
      <c r="K791">
        <v>-23000</v>
      </c>
      <c r="O791" t="s">
        <v>563</v>
      </c>
      <c r="Q791" t="s">
        <v>466</v>
      </c>
      <c r="R791">
        <v>0</v>
      </c>
    </row>
    <row r="792" spans="1:18" x14ac:dyDescent="0.3">
      <c r="A792">
        <v>197310</v>
      </c>
      <c r="B792" t="s">
        <v>552</v>
      </c>
      <c r="C792" t="s">
        <v>800</v>
      </c>
      <c r="D792" t="s">
        <v>746</v>
      </c>
      <c r="E792" s="440">
        <v>46203</v>
      </c>
      <c r="F792" s="440">
        <v>46223</v>
      </c>
      <c r="G792" t="s">
        <v>309</v>
      </c>
      <c r="H792" t="s">
        <v>310</v>
      </c>
      <c r="I792" t="s">
        <v>802</v>
      </c>
      <c r="J792">
        <v>-100</v>
      </c>
      <c r="K792">
        <v>-100</v>
      </c>
      <c r="O792" t="s">
        <v>563</v>
      </c>
      <c r="Q792" t="s">
        <v>466</v>
      </c>
      <c r="R792">
        <v>0</v>
      </c>
    </row>
    <row r="793" spans="1:18" x14ac:dyDescent="0.3">
      <c r="A793">
        <v>197196</v>
      </c>
      <c r="B793" t="s">
        <v>552</v>
      </c>
      <c r="C793" t="s">
        <v>51</v>
      </c>
      <c r="D793" t="s">
        <v>1046</v>
      </c>
      <c r="E793" s="440">
        <v>46203</v>
      </c>
      <c r="F793" s="440">
        <v>46213</v>
      </c>
      <c r="G793" t="s">
        <v>265</v>
      </c>
      <c r="H793" t="s">
        <v>272</v>
      </c>
      <c r="J793">
        <v>-257.70999999999998</v>
      </c>
      <c r="K793">
        <v>-257.70999999999998</v>
      </c>
      <c r="O793" t="s">
        <v>556</v>
      </c>
      <c r="P793" t="s">
        <v>1022</v>
      </c>
      <c r="Q793" t="s">
        <v>466</v>
      </c>
      <c r="R793">
        <v>0</v>
      </c>
    </row>
    <row r="794" spans="1:18" x14ac:dyDescent="0.3">
      <c r="A794">
        <v>242991</v>
      </c>
      <c r="B794" t="s">
        <v>552</v>
      </c>
      <c r="C794" t="s">
        <v>1047</v>
      </c>
      <c r="E794" s="440">
        <v>46203</v>
      </c>
      <c r="F794" s="440">
        <v>46209</v>
      </c>
      <c r="G794" t="s">
        <v>776</v>
      </c>
      <c r="H794" t="s">
        <v>777</v>
      </c>
      <c r="J794">
        <v>-3271.44</v>
      </c>
      <c r="K794">
        <v>-3271.44</v>
      </c>
      <c r="O794" t="s">
        <v>556</v>
      </c>
      <c r="P794" t="s">
        <v>1022</v>
      </c>
      <c r="Q794" t="s">
        <v>466</v>
      </c>
      <c r="R794">
        <v>0</v>
      </c>
    </row>
    <row r="795" spans="1:18" x14ac:dyDescent="0.3">
      <c r="A795">
        <v>242987</v>
      </c>
      <c r="B795" t="s">
        <v>552</v>
      </c>
      <c r="C795" t="s">
        <v>1048</v>
      </c>
      <c r="E795" s="440">
        <v>46203</v>
      </c>
      <c r="F795" s="440">
        <v>46209</v>
      </c>
      <c r="G795" t="s">
        <v>776</v>
      </c>
      <c r="H795" t="s">
        <v>777</v>
      </c>
      <c r="J795">
        <v>-3767.88</v>
      </c>
      <c r="K795">
        <v>-3767.88</v>
      </c>
      <c r="O795" t="s">
        <v>556</v>
      </c>
      <c r="P795" t="s">
        <v>1022</v>
      </c>
      <c r="Q795" t="s">
        <v>466</v>
      </c>
      <c r="R795">
        <v>0</v>
      </c>
    </row>
    <row r="796" spans="1:18" x14ac:dyDescent="0.3">
      <c r="A796">
        <v>242988</v>
      </c>
      <c r="B796" t="s">
        <v>552</v>
      </c>
      <c r="C796" t="s">
        <v>783</v>
      </c>
      <c r="E796" s="440">
        <v>46203</v>
      </c>
      <c r="F796" s="440">
        <v>46209</v>
      </c>
      <c r="G796" t="s">
        <v>776</v>
      </c>
      <c r="H796" t="s">
        <v>777</v>
      </c>
      <c r="J796">
        <v>-3022.21</v>
      </c>
      <c r="K796">
        <v>-3022.21</v>
      </c>
      <c r="O796" t="s">
        <v>556</v>
      </c>
      <c r="P796" t="s">
        <v>1022</v>
      </c>
      <c r="Q796" t="s">
        <v>466</v>
      </c>
      <c r="R796">
        <v>0</v>
      </c>
    </row>
    <row r="797" spans="1:18" x14ac:dyDescent="0.3">
      <c r="A797">
        <v>242989</v>
      </c>
      <c r="B797" t="s">
        <v>552</v>
      </c>
      <c r="C797" t="s">
        <v>961</v>
      </c>
      <c r="E797" s="440">
        <v>46203</v>
      </c>
      <c r="F797" s="440">
        <v>46209</v>
      </c>
      <c r="G797" t="s">
        <v>776</v>
      </c>
      <c r="H797" t="s">
        <v>777</v>
      </c>
      <c r="J797">
        <v>-3063.89</v>
      </c>
      <c r="K797">
        <v>-3063.89</v>
      </c>
      <c r="O797" t="s">
        <v>556</v>
      </c>
      <c r="P797" t="s">
        <v>1022</v>
      </c>
      <c r="Q797" t="s">
        <v>466</v>
      </c>
      <c r="R797">
        <v>0</v>
      </c>
    </row>
    <row r="798" spans="1:18" x14ac:dyDescent="0.3">
      <c r="A798">
        <v>242990</v>
      </c>
      <c r="B798" t="s">
        <v>552</v>
      </c>
      <c r="C798" t="s">
        <v>1049</v>
      </c>
      <c r="E798" s="440">
        <v>46203</v>
      </c>
      <c r="F798" s="440">
        <v>46209</v>
      </c>
      <c r="G798" t="s">
        <v>776</v>
      </c>
      <c r="H798" t="s">
        <v>777</v>
      </c>
      <c r="J798">
        <v>-683.36</v>
      </c>
      <c r="K798">
        <v>-683.36</v>
      </c>
      <c r="O798" t="s">
        <v>556</v>
      </c>
      <c r="P798" t="s">
        <v>1022</v>
      </c>
      <c r="Q798" t="s">
        <v>466</v>
      </c>
      <c r="R798">
        <v>0</v>
      </c>
    </row>
    <row r="799" spans="1:18" x14ac:dyDescent="0.3">
      <c r="A799">
        <v>242993</v>
      </c>
      <c r="B799" t="s">
        <v>552</v>
      </c>
      <c r="C799" t="s">
        <v>1050</v>
      </c>
      <c r="E799" s="440">
        <v>46203</v>
      </c>
      <c r="F799" s="440">
        <v>46209</v>
      </c>
      <c r="G799" t="s">
        <v>776</v>
      </c>
      <c r="H799" t="s">
        <v>777</v>
      </c>
      <c r="J799">
        <v>-1384.03</v>
      </c>
      <c r="K799">
        <v>-1384.03</v>
      </c>
      <c r="O799" t="s">
        <v>556</v>
      </c>
      <c r="P799" t="s">
        <v>1022</v>
      </c>
      <c r="Q799" t="s">
        <v>466</v>
      </c>
      <c r="R799">
        <v>0</v>
      </c>
    </row>
    <row r="800" spans="1:18" x14ac:dyDescent="0.3">
      <c r="A800">
        <v>242992</v>
      </c>
      <c r="B800" t="s">
        <v>552</v>
      </c>
      <c r="C800" t="s">
        <v>1051</v>
      </c>
      <c r="E800" s="440">
        <v>46203</v>
      </c>
      <c r="F800" s="440">
        <v>46209</v>
      </c>
      <c r="G800" t="s">
        <v>776</v>
      </c>
      <c r="H800" t="s">
        <v>777</v>
      </c>
      <c r="J800">
        <v>-4330.13</v>
      </c>
      <c r="K800">
        <v>-4330.13</v>
      </c>
      <c r="O800" t="s">
        <v>556</v>
      </c>
      <c r="P800" t="s">
        <v>1022</v>
      </c>
      <c r="Q800" t="s">
        <v>466</v>
      </c>
      <c r="R800">
        <v>0</v>
      </c>
    </row>
    <row r="801" spans="1:18" x14ac:dyDescent="0.3">
      <c r="A801">
        <v>242997</v>
      </c>
      <c r="B801" t="s">
        <v>552</v>
      </c>
      <c r="C801" t="s">
        <v>1052</v>
      </c>
      <c r="E801" s="440">
        <v>46203</v>
      </c>
      <c r="F801" s="440">
        <v>46209</v>
      </c>
      <c r="G801" t="s">
        <v>776</v>
      </c>
      <c r="H801" t="s">
        <v>777</v>
      </c>
      <c r="J801">
        <v>-773.97</v>
      </c>
      <c r="K801">
        <v>-773.97</v>
      </c>
      <c r="O801" t="s">
        <v>556</v>
      </c>
      <c r="P801" t="s">
        <v>1022</v>
      </c>
      <c r="Q801" t="s">
        <v>466</v>
      </c>
      <c r="R801">
        <v>0</v>
      </c>
    </row>
    <row r="802" spans="1:18" x14ac:dyDescent="0.3">
      <c r="A802">
        <v>242986</v>
      </c>
      <c r="B802" t="s">
        <v>552</v>
      </c>
      <c r="C802" t="s">
        <v>1053</v>
      </c>
      <c r="E802" s="440">
        <v>46203</v>
      </c>
      <c r="F802" s="440">
        <v>46209</v>
      </c>
      <c r="G802" t="s">
        <v>776</v>
      </c>
      <c r="H802" t="s">
        <v>777</v>
      </c>
      <c r="J802">
        <v>-3503.07</v>
      </c>
      <c r="K802">
        <v>-3503.07</v>
      </c>
      <c r="O802" t="s">
        <v>556</v>
      </c>
      <c r="P802" t="s">
        <v>1022</v>
      </c>
      <c r="Q802" t="s">
        <v>466</v>
      </c>
      <c r="R802">
        <v>0</v>
      </c>
    </row>
    <row r="803" spans="1:18" x14ac:dyDescent="0.3">
      <c r="A803">
        <v>242985</v>
      </c>
      <c r="B803" t="s">
        <v>552</v>
      </c>
      <c r="C803" t="s">
        <v>1054</v>
      </c>
      <c r="E803" s="440">
        <v>46203</v>
      </c>
      <c r="F803" s="440">
        <v>46209</v>
      </c>
      <c r="G803" t="s">
        <v>776</v>
      </c>
      <c r="H803" t="s">
        <v>777</v>
      </c>
      <c r="J803">
        <v>-2548.33</v>
      </c>
      <c r="K803">
        <v>-2548.33</v>
      </c>
      <c r="O803" t="s">
        <v>556</v>
      </c>
      <c r="P803" t="s">
        <v>1022</v>
      </c>
      <c r="Q803" t="s">
        <v>466</v>
      </c>
      <c r="R803">
        <v>0</v>
      </c>
    </row>
    <row r="804" spans="1:18" x14ac:dyDescent="0.3">
      <c r="A804">
        <v>242984</v>
      </c>
      <c r="B804" t="s">
        <v>552</v>
      </c>
      <c r="C804" t="s">
        <v>1055</v>
      </c>
      <c r="E804" s="440">
        <v>46203</v>
      </c>
      <c r="F804" s="440">
        <v>46209</v>
      </c>
      <c r="G804" t="s">
        <v>776</v>
      </c>
      <c r="H804" t="s">
        <v>777</v>
      </c>
      <c r="J804">
        <v>-4348.6000000000004</v>
      </c>
      <c r="K804">
        <v>-4348.6000000000004</v>
      </c>
      <c r="O804" t="s">
        <v>556</v>
      </c>
      <c r="P804" t="s">
        <v>1022</v>
      </c>
      <c r="Q804" t="s">
        <v>466</v>
      </c>
      <c r="R804">
        <v>0</v>
      </c>
    </row>
    <row r="805" spans="1:18" x14ac:dyDescent="0.3">
      <c r="A805">
        <v>242980</v>
      </c>
      <c r="B805" t="s">
        <v>552</v>
      </c>
      <c r="C805" t="s">
        <v>835</v>
      </c>
      <c r="D805" t="s">
        <v>1056</v>
      </c>
      <c r="E805" s="440">
        <v>46203</v>
      </c>
      <c r="F805" s="440">
        <v>46220</v>
      </c>
      <c r="G805" t="s">
        <v>265</v>
      </c>
      <c r="H805" t="s">
        <v>276</v>
      </c>
      <c r="I805" t="s">
        <v>1057</v>
      </c>
      <c r="J805">
        <v>-79</v>
      </c>
      <c r="K805">
        <v>-79</v>
      </c>
      <c r="M805" t="s">
        <v>836</v>
      </c>
      <c r="N805" t="s">
        <v>131</v>
      </c>
      <c r="O805" t="s">
        <v>556</v>
      </c>
      <c r="Q805" t="s">
        <v>466</v>
      </c>
      <c r="R805">
        <v>0</v>
      </c>
    </row>
    <row r="806" spans="1:18" x14ac:dyDescent="0.3">
      <c r="A806">
        <v>244074</v>
      </c>
      <c r="B806" t="s">
        <v>552</v>
      </c>
      <c r="C806" t="s">
        <v>819</v>
      </c>
      <c r="D806" t="s">
        <v>1058</v>
      </c>
      <c r="E806" s="440">
        <v>46203</v>
      </c>
      <c r="F806" s="440">
        <v>46228</v>
      </c>
      <c r="G806" t="s">
        <v>1059</v>
      </c>
      <c r="H806" t="s">
        <v>77</v>
      </c>
      <c r="I806" t="s">
        <v>1060</v>
      </c>
      <c r="J806">
        <v>-30</v>
      </c>
      <c r="K806">
        <v>-30</v>
      </c>
      <c r="M806" t="s">
        <v>767</v>
      </c>
      <c r="N806" t="s">
        <v>75</v>
      </c>
      <c r="O806" t="s">
        <v>556</v>
      </c>
      <c r="Q806" t="s">
        <v>466</v>
      </c>
      <c r="R806">
        <v>0</v>
      </c>
    </row>
    <row r="807" spans="1:18" x14ac:dyDescent="0.3">
      <c r="A807">
        <v>244355</v>
      </c>
      <c r="B807" t="s">
        <v>552</v>
      </c>
      <c r="C807" t="s">
        <v>1061</v>
      </c>
      <c r="D807" t="s">
        <v>1046</v>
      </c>
      <c r="E807" s="440">
        <v>46203</v>
      </c>
      <c r="F807" s="440">
        <v>46203</v>
      </c>
      <c r="G807" t="s">
        <v>1062</v>
      </c>
      <c r="H807" t="s">
        <v>118</v>
      </c>
      <c r="I807" t="s">
        <v>1063</v>
      </c>
      <c r="J807">
        <v>-12573.23</v>
      </c>
      <c r="K807">
        <v>-12573.23</v>
      </c>
      <c r="O807" t="s">
        <v>556</v>
      </c>
      <c r="P807" t="s">
        <v>557</v>
      </c>
      <c r="Q807" t="s">
        <v>466</v>
      </c>
      <c r="R807">
        <v>0</v>
      </c>
    </row>
    <row r="808" spans="1:18" x14ac:dyDescent="0.3">
      <c r="A808">
        <v>242975</v>
      </c>
      <c r="B808" t="s">
        <v>552</v>
      </c>
      <c r="C808" t="s">
        <v>853</v>
      </c>
      <c r="D808" t="s">
        <v>1064</v>
      </c>
      <c r="E808" s="440">
        <v>46203</v>
      </c>
      <c r="F808" s="440">
        <v>46226</v>
      </c>
      <c r="G808" t="s">
        <v>265</v>
      </c>
      <c r="H808" t="s">
        <v>279</v>
      </c>
      <c r="I808" t="s">
        <v>1065</v>
      </c>
      <c r="J808">
        <v>-198</v>
      </c>
      <c r="K808">
        <v>-198</v>
      </c>
      <c r="O808" t="s">
        <v>556</v>
      </c>
      <c r="Q808" t="s">
        <v>466</v>
      </c>
      <c r="R808">
        <v>0</v>
      </c>
    </row>
    <row r="809" spans="1:18" x14ac:dyDescent="0.3">
      <c r="A809">
        <v>242709</v>
      </c>
      <c r="B809" t="s">
        <v>552</v>
      </c>
      <c r="C809" t="s">
        <v>811</v>
      </c>
      <c r="D809" t="s">
        <v>1066</v>
      </c>
      <c r="E809" s="440">
        <v>46203</v>
      </c>
      <c r="F809" s="440">
        <v>46213</v>
      </c>
      <c r="G809" t="s">
        <v>1067</v>
      </c>
      <c r="H809" t="s">
        <v>114</v>
      </c>
      <c r="I809" t="s">
        <v>1068</v>
      </c>
      <c r="J809">
        <v>-1923</v>
      </c>
      <c r="K809">
        <v>-1923</v>
      </c>
      <c r="M809" t="s">
        <v>812</v>
      </c>
      <c r="N809" t="s">
        <v>131</v>
      </c>
      <c r="O809" t="s">
        <v>556</v>
      </c>
      <c r="P809" t="s">
        <v>1022</v>
      </c>
      <c r="Q809" t="s">
        <v>466</v>
      </c>
      <c r="R809">
        <v>0</v>
      </c>
    </row>
    <row r="810" spans="1:18" x14ac:dyDescent="0.3">
      <c r="A810">
        <v>242995</v>
      </c>
      <c r="B810" t="s">
        <v>552</v>
      </c>
      <c r="C810" t="s">
        <v>1069</v>
      </c>
      <c r="E810" s="440">
        <v>46203</v>
      </c>
      <c r="F810" s="440">
        <v>46209</v>
      </c>
      <c r="G810" t="s">
        <v>776</v>
      </c>
      <c r="H810" t="s">
        <v>777</v>
      </c>
      <c r="J810">
        <v>-3442.89</v>
      </c>
      <c r="K810">
        <v>-3442.89</v>
      </c>
      <c r="O810" t="s">
        <v>556</v>
      </c>
      <c r="P810" t="s">
        <v>1022</v>
      </c>
      <c r="Q810" t="s">
        <v>466</v>
      </c>
      <c r="R810">
        <v>0</v>
      </c>
    </row>
    <row r="811" spans="1:18" x14ac:dyDescent="0.3">
      <c r="A811">
        <v>241877</v>
      </c>
      <c r="B811" t="s">
        <v>552</v>
      </c>
      <c r="C811" t="s">
        <v>1070</v>
      </c>
      <c r="D811" t="s">
        <v>466</v>
      </c>
      <c r="E811" s="440">
        <v>46203</v>
      </c>
      <c r="F811" s="440">
        <v>46213</v>
      </c>
      <c r="G811" t="s">
        <v>257</v>
      </c>
      <c r="H811" t="s">
        <v>264</v>
      </c>
      <c r="I811" t="s">
        <v>1071</v>
      </c>
      <c r="J811">
        <v>-236.35</v>
      </c>
      <c r="K811">
        <v>-236.35</v>
      </c>
      <c r="O811" t="s">
        <v>556</v>
      </c>
      <c r="P811" t="s">
        <v>1022</v>
      </c>
      <c r="Q811" t="s">
        <v>466</v>
      </c>
      <c r="R811">
        <v>0</v>
      </c>
    </row>
    <row r="812" spans="1:18" x14ac:dyDescent="0.3">
      <c r="A812">
        <v>243540</v>
      </c>
      <c r="B812" t="s">
        <v>552</v>
      </c>
      <c r="C812" t="s">
        <v>1007</v>
      </c>
      <c r="D812" t="s">
        <v>1008</v>
      </c>
      <c r="E812" s="440">
        <v>46203</v>
      </c>
      <c r="F812" s="440">
        <v>46218</v>
      </c>
      <c r="G812" t="s">
        <v>1009</v>
      </c>
      <c r="H812" t="s">
        <v>204</v>
      </c>
      <c r="I812" t="s">
        <v>1072</v>
      </c>
      <c r="J812">
        <v>-2739</v>
      </c>
      <c r="K812">
        <v>-2739</v>
      </c>
      <c r="O812" t="s">
        <v>556</v>
      </c>
      <c r="P812" t="s">
        <v>999</v>
      </c>
      <c r="Q812" t="s">
        <v>466</v>
      </c>
      <c r="R812">
        <v>0</v>
      </c>
    </row>
    <row r="813" spans="1:18" x14ac:dyDescent="0.3">
      <c r="A813">
        <v>243005</v>
      </c>
      <c r="B813" t="s">
        <v>552</v>
      </c>
      <c r="C813" t="s">
        <v>1073</v>
      </c>
      <c r="E813" s="440">
        <v>46203</v>
      </c>
      <c r="F813" s="440">
        <v>46209</v>
      </c>
      <c r="G813" t="s">
        <v>776</v>
      </c>
      <c r="H813" t="s">
        <v>777</v>
      </c>
      <c r="J813">
        <v>-4191.4799999999996</v>
      </c>
      <c r="K813">
        <v>-4191.4799999999996</v>
      </c>
      <c r="O813" t="s">
        <v>556</v>
      </c>
      <c r="P813" t="s">
        <v>1022</v>
      </c>
      <c r="Q813" t="s">
        <v>466</v>
      </c>
      <c r="R813">
        <v>0</v>
      </c>
    </row>
    <row r="814" spans="1:18" x14ac:dyDescent="0.3">
      <c r="A814">
        <v>243004</v>
      </c>
      <c r="B814" t="s">
        <v>552</v>
      </c>
      <c r="C814" t="s">
        <v>1074</v>
      </c>
      <c r="E814" s="440">
        <v>46203</v>
      </c>
      <c r="F814" s="440">
        <v>46209</v>
      </c>
      <c r="G814" t="s">
        <v>776</v>
      </c>
      <c r="H814" t="s">
        <v>777</v>
      </c>
      <c r="J814">
        <v>-2512.9499999999998</v>
      </c>
      <c r="K814">
        <v>-2512.9499999999998</v>
      </c>
      <c r="O814" t="s">
        <v>556</v>
      </c>
      <c r="P814" t="s">
        <v>1022</v>
      </c>
      <c r="Q814" t="s">
        <v>466</v>
      </c>
      <c r="R814">
        <v>0</v>
      </c>
    </row>
    <row r="815" spans="1:18" x14ac:dyDescent="0.3">
      <c r="A815">
        <v>243003</v>
      </c>
      <c r="B815" t="s">
        <v>552</v>
      </c>
      <c r="C815" t="s">
        <v>963</v>
      </c>
      <c r="E815" s="440">
        <v>46203</v>
      </c>
      <c r="F815" s="440">
        <v>46209</v>
      </c>
      <c r="G815" t="s">
        <v>776</v>
      </c>
      <c r="H815" t="s">
        <v>777</v>
      </c>
      <c r="J815">
        <v>-4061.5</v>
      </c>
      <c r="K815">
        <v>-4061.5</v>
      </c>
      <c r="O815" t="s">
        <v>556</v>
      </c>
      <c r="P815" t="s">
        <v>1022</v>
      </c>
      <c r="Q815" t="s">
        <v>466</v>
      </c>
      <c r="R815">
        <v>0</v>
      </c>
    </row>
    <row r="816" spans="1:18" x14ac:dyDescent="0.3">
      <c r="A816">
        <v>243002</v>
      </c>
      <c r="B816" t="s">
        <v>552</v>
      </c>
      <c r="C816" t="s">
        <v>1075</v>
      </c>
      <c r="E816" s="440">
        <v>46203</v>
      </c>
      <c r="F816" s="440">
        <v>46209</v>
      </c>
      <c r="G816" t="s">
        <v>776</v>
      </c>
      <c r="H816" t="s">
        <v>777</v>
      </c>
      <c r="J816">
        <v>-932.4</v>
      </c>
      <c r="K816">
        <v>-932.4</v>
      </c>
      <c r="O816" t="s">
        <v>556</v>
      </c>
      <c r="P816" t="s">
        <v>1022</v>
      </c>
      <c r="Q816" t="s">
        <v>466</v>
      </c>
      <c r="R816">
        <v>0</v>
      </c>
    </row>
    <row r="817" spans="1:18" x14ac:dyDescent="0.3">
      <c r="A817">
        <v>242047</v>
      </c>
      <c r="B817" t="s">
        <v>552</v>
      </c>
      <c r="C817" t="s">
        <v>1076</v>
      </c>
      <c r="D817" t="s">
        <v>1076</v>
      </c>
      <c r="E817" s="440">
        <v>46203</v>
      </c>
      <c r="F817" s="440">
        <v>46203</v>
      </c>
      <c r="G817" t="s">
        <v>1062</v>
      </c>
      <c r="H817" t="s">
        <v>118</v>
      </c>
      <c r="I817" t="s">
        <v>1077</v>
      </c>
      <c r="J817">
        <v>-172.91</v>
      </c>
      <c r="K817">
        <v>-172.91</v>
      </c>
      <c r="O817" t="s">
        <v>556</v>
      </c>
      <c r="P817" t="s">
        <v>557</v>
      </c>
      <c r="Q817" t="s">
        <v>466</v>
      </c>
      <c r="R817">
        <v>0</v>
      </c>
    </row>
    <row r="818" spans="1:18" x14ac:dyDescent="0.3">
      <c r="A818">
        <v>242062</v>
      </c>
      <c r="B818" t="s">
        <v>552</v>
      </c>
      <c r="C818" t="s">
        <v>1078</v>
      </c>
      <c r="D818" t="s">
        <v>1079</v>
      </c>
      <c r="E818" s="440">
        <v>46203</v>
      </c>
      <c r="F818" s="440">
        <v>46203</v>
      </c>
      <c r="G818" t="s">
        <v>1062</v>
      </c>
      <c r="H818" t="s">
        <v>118</v>
      </c>
      <c r="I818" t="s">
        <v>1080</v>
      </c>
      <c r="J818">
        <v>-112.84</v>
      </c>
      <c r="K818">
        <v>-112.84</v>
      </c>
      <c r="O818" t="s">
        <v>556</v>
      </c>
      <c r="P818" t="s">
        <v>557</v>
      </c>
      <c r="Q818" t="s">
        <v>466</v>
      </c>
      <c r="R818">
        <v>0</v>
      </c>
    </row>
    <row r="819" spans="1:18" x14ac:dyDescent="0.3">
      <c r="A819">
        <v>242072</v>
      </c>
      <c r="B819" t="s">
        <v>552</v>
      </c>
      <c r="C819" t="s">
        <v>1081</v>
      </c>
      <c r="D819" t="s">
        <v>1082</v>
      </c>
      <c r="E819" s="440">
        <v>46203</v>
      </c>
      <c r="F819" s="440">
        <v>46203</v>
      </c>
      <c r="G819" t="s">
        <v>1062</v>
      </c>
      <c r="H819" t="s">
        <v>118</v>
      </c>
      <c r="I819" t="s">
        <v>1083</v>
      </c>
      <c r="J819">
        <v>-345.75</v>
      </c>
      <c r="K819">
        <v>-345.75</v>
      </c>
      <c r="O819" t="s">
        <v>556</v>
      </c>
      <c r="P819" t="s">
        <v>557</v>
      </c>
      <c r="Q819" t="s">
        <v>466</v>
      </c>
      <c r="R819">
        <v>0</v>
      </c>
    </row>
    <row r="820" spans="1:18" x14ac:dyDescent="0.3">
      <c r="A820">
        <v>241546</v>
      </c>
      <c r="B820" t="s">
        <v>552</v>
      </c>
      <c r="C820" t="s">
        <v>946</v>
      </c>
      <c r="D820" t="s">
        <v>947</v>
      </c>
      <c r="E820" s="440">
        <v>46203</v>
      </c>
      <c r="F820" s="440">
        <v>46210</v>
      </c>
      <c r="G820" t="s">
        <v>948</v>
      </c>
      <c r="H820" t="s">
        <v>337</v>
      </c>
      <c r="I820" t="s">
        <v>1084</v>
      </c>
      <c r="J820">
        <v>-8360</v>
      </c>
      <c r="K820">
        <v>-8360</v>
      </c>
      <c r="O820" t="s">
        <v>556</v>
      </c>
      <c r="P820" t="s">
        <v>557</v>
      </c>
      <c r="Q820" t="s">
        <v>466</v>
      </c>
      <c r="R820">
        <v>0</v>
      </c>
    </row>
    <row r="821" spans="1:18" x14ac:dyDescent="0.3">
      <c r="A821">
        <v>242256</v>
      </c>
      <c r="B821" t="s">
        <v>552</v>
      </c>
      <c r="C821" t="s">
        <v>911</v>
      </c>
      <c r="D821" t="s">
        <v>1085</v>
      </c>
      <c r="E821" s="440">
        <v>46203</v>
      </c>
      <c r="F821" s="440">
        <v>46203</v>
      </c>
      <c r="G821" t="s">
        <v>912</v>
      </c>
      <c r="H821" t="s">
        <v>913</v>
      </c>
      <c r="J821">
        <v>-1</v>
      </c>
      <c r="K821">
        <v>-1</v>
      </c>
      <c r="O821" t="s">
        <v>556</v>
      </c>
      <c r="P821" t="s">
        <v>557</v>
      </c>
      <c r="Q821" t="s">
        <v>466</v>
      </c>
      <c r="R821">
        <v>0</v>
      </c>
    </row>
    <row r="822" spans="1:18" x14ac:dyDescent="0.3">
      <c r="A822">
        <v>243001</v>
      </c>
      <c r="B822" t="s">
        <v>552</v>
      </c>
      <c r="C822" t="s">
        <v>1086</v>
      </c>
      <c r="E822" s="440">
        <v>46203</v>
      </c>
      <c r="F822" s="440">
        <v>46209</v>
      </c>
      <c r="G822" t="s">
        <v>776</v>
      </c>
      <c r="H822" t="s">
        <v>777</v>
      </c>
      <c r="J822">
        <v>-2317.77</v>
      </c>
      <c r="K822">
        <v>-2317.77</v>
      </c>
      <c r="O822" t="s">
        <v>556</v>
      </c>
      <c r="P822" t="s">
        <v>1022</v>
      </c>
      <c r="Q822" t="s">
        <v>466</v>
      </c>
      <c r="R822">
        <v>0</v>
      </c>
    </row>
    <row r="823" spans="1:18" x14ac:dyDescent="0.3">
      <c r="A823">
        <v>243000</v>
      </c>
      <c r="B823" t="s">
        <v>552</v>
      </c>
      <c r="C823" t="s">
        <v>1087</v>
      </c>
      <c r="E823" s="440">
        <v>46203</v>
      </c>
      <c r="F823" s="440">
        <v>46209</v>
      </c>
      <c r="G823" t="s">
        <v>776</v>
      </c>
      <c r="H823" t="s">
        <v>777</v>
      </c>
      <c r="J823">
        <v>-4664.16</v>
      </c>
      <c r="K823">
        <v>-4664.16</v>
      </c>
      <c r="O823" t="s">
        <v>556</v>
      </c>
      <c r="P823" t="s">
        <v>1022</v>
      </c>
      <c r="Q823" t="s">
        <v>466</v>
      </c>
      <c r="R823">
        <v>0</v>
      </c>
    </row>
    <row r="824" spans="1:18" x14ac:dyDescent="0.3">
      <c r="A824">
        <v>242999</v>
      </c>
      <c r="B824" t="s">
        <v>552</v>
      </c>
      <c r="C824" t="s">
        <v>1016</v>
      </c>
      <c r="E824" s="440">
        <v>46203</v>
      </c>
      <c r="F824" s="440">
        <v>46209</v>
      </c>
      <c r="G824" t="s">
        <v>776</v>
      </c>
      <c r="H824" t="s">
        <v>777</v>
      </c>
      <c r="J824">
        <v>-2166.0500000000002</v>
      </c>
      <c r="K824">
        <v>-2166.0500000000002</v>
      </c>
      <c r="O824" t="s">
        <v>556</v>
      </c>
      <c r="P824" t="s">
        <v>1022</v>
      </c>
      <c r="Q824" t="s">
        <v>466</v>
      </c>
      <c r="R824">
        <v>0</v>
      </c>
    </row>
    <row r="825" spans="1:18" x14ac:dyDescent="0.3">
      <c r="A825">
        <v>242998</v>
      </c>
      <c r="B825" t="s">
        <v>552</v>
      </c>
      <c r="C825" t="s">
        <v>1088</v>
      </c>
      <c r="E825" s="440">
        <v>46203</v>
      </c>
      <c r="F825" s="440">
        <v>46209</v>
      </c>
      <c r="G825" t="s">
        <v>776</v>
      </c>
      <c r="H825" t="s">
        <v>777</v>
      </c>
      <c r="J825">
        <v>-4087.69</v>
      </c>
      <c r="K825">
        <v>-4087.69</v>
      </c>
      <c r="O825" t="s">
        <v>556</v>
      </c>
      <c r="P825" t="s">
        <v>1022</v>
      </c>
      <c r="Q825" t="s">
        <v>466</v>
      </c>
      <c r="R825">
        <v>0</v>
      </c>
    </row>
    <row r="826" spans="1:18" x14ac:dyDescent="0.3">
      <c r="A826">
        <v>242996</v>
      </c>
      <c r="B826" t="s">
        <v>552</v>
      </c>
      <c r="C826" t="s">
        <v>1089</v>
      </c>
      <c r="E826" s="440">
        <v>46203</v>
      </c>
      <c r="F826" s="440">
        <v>46209</v>
      </c>
      <c r="G826" t="s">
        <v>776</v>
      </c>
      <c r="H826" t="s">
        <v>777</v>
      </c>
      <c r="J826">
        <v>-1626.02</v>
      </c>
      <c r="K826">
        <v>-1626.02</v>
      </c>
      <c r="O826" t="s">
        <v>556</v>
      </c>
      <c r="P826" t="s">
        <v>1022</v>
      </c>
      <c r="Q826" t="s">
        <v>466</v>
      </c>
      <c r="R826">
        <v>0</v>
      </c>
    </row>
    <row r="827" spans="1:18" x14ac:dyDescent="0.3">
      <c r="A827">
        <v>242994</v>
      </c>
      <c r="B827" t="s">
        <v>552</v>
      </c>
      <c r="C827" t="s">
        <v>1090</v>
      </c>
      <c r="E827" s="440">
        <v>46203</v>
      </c>
      <c r="F827" s="440">
        <v>46209</v>
      </c>
      <c r="G827" t="s">
        <v>776</v>
      </c>
      <c r="H827" t="s">
        <v>777</v>
      </c>
      <c r="J827">
        <v>-3490.38</v>
      </c>
      <c r="K827">
        <v>-3490.38</v>
      </c>
      <c r="O827" t="s">
        <v>556</v>
      </c>
      <c r="P827" t="s">
        <v>1022</v>
      </c>
      <c r="Q827" t="s">
        <v>466</v>
      </c>
      <c r="R827">
        <v>0</v>
      </c>
    </row>
    <row r="828" spans="1:18" x14ac:dyDescent="0.3">
      <c r="A828">
        <v>208309</v>
      </c>
      <c r="B828" t="s">
        <v>552</v>
      </c>
      <c r="C828" t="s">
        <v>430</v>
      </c>
      <c r="D828" t="s">
        <v>746</v>
      </c>
      <c r="E828" s="440">
        <v>46203</v>
      </c>
      <c r="F828" s="440">
        <v>46223</v>
      </c>
      <c r="G828" t="s">
        <v>785</v>
      </c>
      <c r="H828" t="s">
        <v>207</v>
      </c>
      <c r="J828">
        <v>-10500</v>
      </c>
      <c r="K828">
        <v>-10500</v>
      </c>
      <c r="O828" t="s">
        <v>563</v>
      </c>
      <c r="Q828" t="s">
        <v>466</v>
      </c>
      <c r="R828">
        <v>0</v>
      </c>
    </row>
    <row r="829" spans="1:18" x14ac:dyDescent="0.3">
      <c r="A829">
        <v>226498</v>
      </c>
      <c r="B829" t="s">
        <v>552</v>
      </c>
      <c r="C829" t="s">
        <v>796</v>
      </c>
      <c r="D829" t="s">
        <v>746</v>
      </c>
      <c r="E829" s="440">
        <v>46203</v>
      </c>
      <c r="F829" s="440">
        <v>46233</v>
      </c>
      <c r="G829" t="s">
        <v>795</v>
      </c>
      <c r="H829" t="s">
        <v>345</v>
      </c>
      <c r="I829" t="s">
        <v>4</v>
      </c>
      <c r="J829">
        <v>-58252.55</v>
      </c>
      <c r="K829">
        <v>-58252.55</v>
      </c>
      <c r="O829" t="s">
        <v>563</v>
      </c>
      <c r="Q829" t="s">
        <v>466</v>
      </c>
      <c r="R829">
        <v>0</v>
      </c>
    </row>
    <row r="830" spans="1:18" x14ac:dyDescent="0.3">
      <c r="A830">
        <v>206990</v>
      </c>
      <c r="B830" t="s">
        <v>552</v>
      </c>
      <c r="C830" t="s">
        <v>431</v>
      </c>
      <c r="D830" t="s">
        <v>746</v>
      </c>
      <c r="E830" s="440">
        <v>46203</v>
      </c>
      <c r="F830" s="440">
        <v>46223</v>
      </c>
      <c r="G830" t="s">
        <v>785</v>
      </c>
      <c r="H830" t="s">
        <v>212</v>
      </c>
      <c r="I830" t="s">
        <v>799</v>
      </c>
      <c r="J830">
        <v>-10000</v>
      </c>
      <c r="K830">
        <v>-10000</v>
      </c>
      <c r="O830" t="s">
        <v>563</v>
      </c>
      <c r="Q830" t="s">
        <v>466</v>
      </c>
      <c r="R830">
        <v>0</v>
      </c>
    </row>
    <row r="831" spans="1:18" x14ac:dyDescent="0.3">
      <c r="A831">
        <v>226503</v>
      </c>
      <c r="B831" t="s">
        <v>552</v>
      </c>
      <c r="C831" t="s">
        <v>347</v>
      </c>
      <c r="D831" t="s">
        <v>746</v>
      </c>
      <c r="E831" s="440">
        <v>46203</v>
      </c>
      <c r="F831" s="440">
        <v>46233</v>
      </c>
      <c r="G831" t="s">
        <v>795</v>
      </c>
      <c r="H831" t="s">
        <v>347</v>
      </c>
      <c r="I831" t="s">
        <v>4</v>
      </c>
      <c r="J831">
        <v>-114750.11</v>
      </c>
      <c r="K831">
        <v>-114750.11</v>
      </c>
      <c r="O831" t="s">
        <v>563</v>
      </c>
      <c r="Q831" t="s">
        <v>466</v>
      </c>
      <c r="R831">
        <v>0</v>
      </c>
    </row>
    <row r="832" spans="1:18" x14ac:dyDescent="0.3">
      <c r="A832">
        <v>208541</v>
      </c>
      <c r="B832" t="s">
        <v>552</v>
      </c>
      <c r="C832" t="s">
        <v>800</v>
      </c>
      <c r="D832" t="s">
        <v>746</v>
      </c>
      <c r="E832" s="440">
        <v>46203</v>
      </c>
      <c r="F832" s="440">
        <v>46223</v>
      </c>
      <c r="G832" t="s">
        <v>785</v>
      </c>
      <c r="H832" t="s">
        <v>801</v>
      </c>
      <c r="J832">
        <v>-3500</v>
      </c>
      <c r="K832">
        <v>-3500</v>
      </c>
      <c r="O832" t="s">
        <v>563</v>
      </c>
      <c r="Q832" t="s">
        <v>466</v>
      </c>
      <c r="R832">
        <v>0</v>
      </c>
    </row>
    <row r="833" spans="1:18" x14ac:dyDescent="0.3">
      <c r="A833">
        <v>210397</v>
      </c>
      <c r="B833" t="s">
        <v>552</v>
      </c>
      <c r="C833" t="s">
        <v>519</v>
      </c>
      <c r="D833" t="s">
        <v>746</v>
      </c>
      <c r="E833" s="440">
        <v>46203</v>
      </c>
      <c r="F833" s="440">
        <v>46228</v>
      </c>
      <c r="G833" t="s">
        <v>797</v>
      </c>
      <c r="H833" t="s">
        <v>48</v>
      </c>
      <c r="J833">
        <v>-6000</v>
      </c>
      <c r="K833">
        <v>-6000</v>
      </c>
      <c r="O833" t="s">
        <v>563</v>
      </c>
      <c r="Q833" t="s">
        <v>466</v>
      </c>
      <c r="R833">
        <v>0</v>
      </c>
    </row>
    <row r="834" spans="1:18" x14ac:dyDescent="0.3">
      <c r="A834">
        <v>229777</v>
      </c>
      <c r="B834" t="s">
        <v>552</v>
      </c>
      <c r="C834" t="s">
        <v>745</v>
      </c>
      <c r="D834" t="s">
        <v>1091</v>
      </c>
      <c r="E834" s="440">
        <v>46203</v>
      </c>
      <c r="F834" s="440">
        <v>46213</v>
      </c>
      <c r="G834" t="s">
        <v>747</v>
      </c>
      <c r="H834" t="s">
        <v>748</v>
      </c>
      <c r="I834" t="s">
        <v>1092</v>
      </c>
      <c r="J834">
        <v>-228</v>
      </c>
      <c r="K834">
        <v>-228</v>
      </c>
      <c r="O834" t="s">
        <v>556</v>
      </c>
      <c r="P834" t="s">
        <v>1022</v>
      </c>
      <c r="Q834" t="s">
        <v>466</v>
      </c>
      <c r="R834">
        <v>0</v>
      </c>
    </row>
    <row r="835" spans="1:18" x14ac:dyDescent="0.3">
      <c r="A835">
        <v>210385</v>
      </c>
      <c r="B835" t="s">
        <v>552</v>
      </c>
      <c r="C835" t="s">
        <v>520</v>
      </c>
      <c r="D835" t="s">
        <v>746</v>
      </c>
      <c r="E835" s="440">
        <v>46203</v>
      </c>
      <c r="F835" s="440">
        <v>46228</v>
      </c>
      <c r="G835" t="s">
        <v>797</v>
      </c>
      <c r="H835" t="s">
        <v>48</v>
      </c>
      <c r="J835">
        <v>-25000</v>
      </c>
      <c r="K835">
        <v>-25000</v>
      </c>
      <c r="O835" t="s">
        <v>563</v>
      </c>
      <c r="Q835" t="s">
        <v>466</v>
      </c>
      <c r="R835">
        <v>0</v>
      </c>
    </row>
    <row r="836" spans="1:18" x14ac:dyDescent="0.3">
      <c r="A836">
        <v>206978</v>
      </c>
      <c r="B836" t="s">
        <v>552</v>
      </c>
      <c r="C836" t="s">
        <v>431</v>
      </c>
      <c r="D836" t="s">
        <v>746</v>
      </c>
      <c r="E836" s="440">
        <v>46203</v>
      </c>
      <c r="F836" s="440">
        <v>46223</v>
      </c>
      <c r="G836" t="s">
        <v>785</v>
      </c>
      <c r="H836" t="s">
        <v>210</v>
      </c>
      <c r="I836" t="s">
        <v>794</v>
      </c>
      <c r="J836">
        <v>-33000</v>
      </c>
      <c r="K836">
        <v>-33000</v>
      </c>
      <c r="O836" t="s">
        <v>563</v>
      </c>
      <c r="Q836" t="s">
        <v>466</v>
      </c>
      <c r="R836">
        <v>0</v>
      </c>
    </row>
    <row r="837" spans="1:18" x14ac:dyDescent="0.3">
      <c r="A837">
        <v>202413</v>
      </c>
      <c r="B837" t="s">
        <v>552</v>
      </c>
      <c r="C837" t="s">
        <v>798</v>
      </c>
      <c r="D837" t="s">
        <v>1093</v>
      </c>
      <c r="E837" s="440">
        <v>46203</v>
      </c>
      <c r="F837" s="440">
        <v>46225</v>
      </c>
      <c r="G837" t="s">
        <v>747</v>
      </c>
      <c r="H837" t="s">
        <v>248</v>
      </c>
      <c r="J837">
        <v>-1131.44</v>
      </c>
      <c r="K837">
        <v>-1131.44</v>
      </c>
      <c r="O837" t="s">
        <v>556</v>
      </c>
      <c r="Q837" t="s">
        <v>466</v>
      </c>
      <c r="R837">
        <v>0</v>
      </c>
    </row>
    <row r="838" spans="1:18" x14ac:dyDescent="0.3">
      <c r="A838">
        <v>241352</v>
      </c>
      <c r="B838" t="s">
        <v>552</v>
      </c>
      <c r="C838" t="s">
        <v>796</v>
      </c>
      <c r="D838" t="s">
        <v>460</v>
      </c>
      <c r="E838" s="440">
        <v>46202</v>
      </c>
      <c r="F838" s="440">
        <v>46203</v>
      </c>
      <c r="G838" t="s">
        <v>795</v>
      </c>
      <c r="H838" t="s">
        <v>345</v>
      </c>
      <c r="I838" t="s">
        <v>1094</v>
      </c>
      <c r="J838">
        <v>-2236.54</v>
      </c>
      <c r="K838">
        <v>-2356.64</v>
      </c>
      <c r="O838" t="s">
        <v>556</v>
      </c>
      <c r="P838" t="s">
        <v>557</v>
      </c>
      <c r="Q838" t="s">
        <v>466</v>
      </c>
      <c r="R838">
        <v>0</v>
      </c>
    </row>
    <row r="839" spans="1:18" x14ac:dyDescent="0.3">
      <c r="A839">
        <v>241547</v>
      </c>
      <c r="B839" t="s">
        <v>552</v>
      </c>
      <c r="C839" t="s">
        <v>1095</v>
      </c>
      <c r="D839" t="s">
        <v>1096</v>
      </c>
      <c r="E839" s="440">
        <v>46202</v>
      </c>
      <c r="F839" s="440">
        <v>46202</v>
      </c>
      <c r="G839" t="s">
        <v>912</v>
      </c>
      <c r="H839" t="s">
        <v>913</v>
      </c>
      <c r="J839">
        <v>-17</v>
      </c>
      <c r="K839">
        <v>-17</v>
      </c>
      <c r="O839" t="s">
        <v>556</v>
      </c>
      <c r="P839" t="s">
        <v>557</v>
      </c>
      <c r="Q839" t="s">
        <v>466</v>
      </c>
      <c r="R839">
        <v>0</v>
      </c>
    </row>
    <row r="840" spans="1:18" x14ac:dyDescent="0.3">
      <c r="A840">
        <v>241350</v>
      </c>
      <c r="B840" t="s">
        <v>552</v>
      </c>
      <c r="C840" t="s">
        <v>796</v>
      </c>
      <c r="D840" t="s">
        <v>1097</v>
      </c>
      <c r="E840" s="440">
        <v>46202</v>
      </c>
      <c r="F840" s="440">
        <v>46203</v>
      </c>
      <c r="G840" t="s">
        <v>795</v>
      </c>
      <c r="H840" t="s">
        <v>345</v>
      </c>
      <c r="I840" t="s">
        <v>1098</v>
      </c>
      <c r="J840">
        <v>-4868.88</v>
      </c>
      <c r="K840">
        <v>-5297.34</v>
      </c>
      <c r="O840" t="s">
        <v>556</v>
      </c>
      <c r="P840" t="s">
        <v>557</v>
      </c>
      <c r="Q840" t="s">
        <v>466</v>
      </c>
      <c r="R840">
        <v>0</v>
      </c>
    </row>
    <row r="841" spans="1:18" x14ac:dyDescent="0.3">
      <c r="A841">
        <v>241349</v>
      </c>
      <c r="B841" t="s">
        <v>552</v>
      </c>
      <c r="C841" t="s">
        <v>347</v>
      </c>
      <c r="D841" t="s">
        <v>460</v>
      </c>
      <c r="E841" s="440">
        <v>46202</v>
      </c>
      <c r="F841" s="440">
        <v>46203</v>
      </c>
      <c r="G841" t="s">
        <v>795</v>
      </c>
      <c r="H841" t="s">
        <v>347</v>
      </c>
      <c r="I841" t="s">
        <v>1099</v>
      </c>
      <c r="J841">
        <v>-1207.73</v>
      </c>
      <c r="K841">
        <v>-1272.58</v>
      </c>
      <c r="O841" t="s">
        <v>556</v>
      </c>
      <c r="P841" t="s">
        <v>557</v>
      </c>
      <c r="Q841" t="s">
        <v>466</v>
      </c>
      <c r="R841">
        <v>0</v>
      </c>
    </row>
    <row r="842" spans="1:18" x14ac:dyDescent="0.3">
      <c r="A842">
        <v>241555</v>
      </c>
      <c r="B842" t="s">
        <v>552</v>
      </c>
      <c r="C842" t="s">
        <v>911</v>
      </c>
      <c r="D842" t="s">
        <v>1085</v>
      </c>
      <c r="E842" s="440">
        <v>46202</v>
      </c>
      <c r="F842" s="440">
        <v>46202</v>
      </c>
      <c r="G842" t="s">
        <v>912</v>
      </c>
      <c r="H842" t="s">
        <v>913</v>
      </c>
      <c r="J842">
        <v>-2</v>
      </c>
      <c r="K842">
        <v>-2</v>
      </c>
      <c r="O842" t="s">
        <v>556</v>
      </c>
      <c r="P842" t="s">
        <v>557</v>
      </c>
      <c r="Q842" t="s">
        <v>466</v>
      </c>
      <c r="R842">
        <v>0</v>
      </c>
    </row>
    <row r="843" spans="1:18" x14ac:dyDescent="0.3">
      <c r="A843">
        <v>241348</v>
      </c>
      <c r="B843" t="s">
        <v>552</v>
      </c>
      <c r="C843" t="s">
        <v>347</v>
      </c>
      <c r="D843" t="s">
        <v>1097</v>
      </c>
      <c r="E843" s="440">
        <v>46202</v>
      </c>
      <c r="F843" s="440">
        <v>46203</v>
      </c>
      <c r="G843" t="s">
        <v>795</v>
      </c>
      <c r="H843" t="s">
        <v>347</v>
      </c>
      <c r="I843" t="s">
        <v>1100</v>
      </c>
      <c r="J843">
        <v>-2629.19</v>
      </c>
      <c r="K843">
        <v>-2860.55</v>
      </c>
      <c r="O843" t="s">
        <v>556</v>
      </c>
      <c r="P843" t="s">
        <v>557</v>
      </c>
      <c r="Q843" t="s">
        <v>466</v>
      </c>
      <c r="R843">
        <v>0</v>
      </c>
    </row>
    <row r="844" spans="1:18" x14ac:dyDescent="0.3">
      <c r="A844">
        <v>241347</v>
      </c>
      <c r="B844" t="s">
        <v>552</v>
      </c>
      <c r="C844" t="s">
        <v>1101</v>
      </c>
      <c r="D844" t="s">
        <v>1102</v>
      </c>
      <c r="E844" s="440">
        <v>46202</v>
      </c>
      <c r="F844" s="440">
        <v>46203</v>
      </c>
      <c r="G844" t="s">
        <v>561</v>
      </c>
      <c r="H844" t="s">
        <v>369</v>
      </c>
      <c r="I844" t="s">
        <v>1103</v>
      </c>
      <c r="J844">
        <v>-5160.58</v>
      </c>
      <c r="K844">
        <v>-5160.58</v>
      </c>
      <c r="O844" t="s">
        <v>556</v>
      </c>
      <c r="P844" t="s">
        <v>557</v>
      </c>
      <c r="Q844" t="s">
        <v>466</v>
      </c>
      <c r="R844">
        <v>0</v>
      </c>
    </row>
    <row r="845" spans="1:18" x14ac:dyDescent="0.3">
      <c r="A845">
        <v>241346</v>
      </c>
      <c r="B845" t="s">
        <v>552</v>
      </c>
      <c r="C845" t="s">
        <v>520</v>
      </c>
      <c r="D845" t="s">
        <v>1104</v>
      </c>
      <c r="E845" s="440">
        <v>46202</v>
      </c>
      <c r="F845" s="440">
        <v>46203</v>
      </c>
      <c r="G845" t="s">
        <v>797</v>
      </c>
      <c r="H845" t="s">
        <v>48</v>
      </c>
      <c r="I845" t="s">
        <v>1105</v>
      </c>
      <c r="J845">
        <v>-3220.61</v>
      </c>
      <c r="K845">
        <v>-3393.55</v>
      </c>
      <c r="O845" t="s">
        <v>556</v>
      </c>
      <c r="P845" t="s">
        <v>557</v>
      </c>
      <c r="Q845" t="s">
        <v>466</v>
      </c>
      <c r="R845">
        <v>0</v>
      </c>
    </row>
    <row r="846" spans="1:18" x14ac:dyDescent="0.3">
      <c r="A846">
        <v>241345</v>
      </c>
      <c r="B846" t="s">
        <v>552</v>
      </c>
      <c r="C846" t="s">
        <v>519</v>
      </c>
      <c r="D846" t="s">
        <v>1104</v>
      </c>
      <c r="E846" s="440">
        <v>46202</v>
      </c>
      <c r="F846" s="440">
        <v>46203</v>
      </c>
      <c r="G846" t="s">
        <v>797</v>
      </c>
      <c r="H846" t="s">
        <v>48</v>
      </c>
      <c r="I846" t="s">
        <v>1106</v>
      </c>
      <c r="J846">
        <v>-697.8</v>
      </c>
      <c r="K846">
        <v>-735.27</v>
      </c>
      <c r="O846" t="s">
        <v>556</v>
      </c>
      <c r="P846" t="s">
        <v>557</v>
      </c>
      <c r="Q846" t="s">
        <v>466</v>
      </c>
      <c r="R846">
        <v>0</v>
      </c>
    </row>
    <row r="847" spans="1:18" x14ac:dyDescent="0.3">
      <c r="A847">
        <v>177859</v>
      </c>
      <c r="B847" t="s">
        <v>552</v>
      </c>
      <c r="C847" t="s">
        <v>619</v>
      </c>
      <c r="D847" t="s">
        <v>931</v>
      </c>
      <c r="E847" s="440">
        <v>46201</v>
      </c>
      <c r="F847" s="440">
        <v>46384</v>
      </c>
      <c r="G847" t="s">
        <v>561</v>
      </c>
      <c r="H847" t="s">
        <v>369</v>
      </c>
      <c r="I847" t="s">
        <v>638</v>
      </c>
      <c r="J847">
        <v>-8566.18</v>
      </c>
      <c r="K847">
        <v>-8566.18</v>
      </c>
      <c r="O847" t="s">
        <v>563</v>
      </c>
      <c r="Q847" t="s">
        <v>466</v>
      </c>
      <c r="R847">
        <v>0</v>
      </c>
    </row>
    <row r="848" spans="1:18" x14ac:dyDescent="0.3">
      <c r="A848">
        <v>215700</v>
      </c>
      <c r="B848" t="s">
        <v>552</v>
      </c>
      <c r="C848" t="s">
        <v>781</v>
      </c>
      <c r="D848" t="s">
        <v>746</v>
      </c>
      <c r="E848" s="440">
        <v>46201</v>
      </c>
      <c r="F848" s="440">
        <v>46223</v>
      </c>
      <c r="G848" t="s">
        <v>309</v>
      </c>
      <c r="H848" t="s">
        <v>310</v>
      </c>
      <c r="J848">
        <v>-250</v>
      </c>
      <c r="K848">
        <v>-250</v>
      </c>
      <c r="O848" t="s">
        <v>563</v>
      </c>
      <c r="Q848" t="s">
        <v>466</v>
      </c>
      <c r="R848">
        <v>0</v>
      </c>
    </row>
    <row r="849" spans="1:18" x14ac:dyDescent="0.3">
      <c r="A849">
        <v>212180</v>
      </c>
      <c r="B849" t="s">
        <v>552</v>
      </c>
      <c r="C849" t="s">
        <v>559</v>
      </c>
      <c r="D849" t="s">
        <v>1107</v>
      </c>
      <c r="E849" s="440">
        <v>46199</v>
      </c>
      <c r="F849" s="440">
        <v>46233</v>
      </c>
      <c r="G849" t="s">
        <v>561</v>
      </c>
      <c r="H849" t="s">
        <v>369</v>
      </c>
      <c r="I849" t="s">
        <v>562</v>
      </c>
      <c r="J849">
        <v>-3381.49</v>
      </c>
      <c r="K849">
        <v>-3381.49</v>
      </c>
      <c r="O849" t="s">
        <v>563</v>
      </c>
      <c r="Q849" t="s">
        <v>466</v>
      </c>
      <c r="R849">
        <v>0</v>
      </c>
    </row>
    <row r="850" spans="1:18" x14ac:dyDescent="0.3">
      <c r="A850">
        <v>241146</v>
      </c>
      <c r="B850" t="s">
        <v>552</v>
      </c>
      <c r="C850" t="s">
        <v>1095</v>
      </c>
      <c r="D850" t="s">
        <v>1108</v>
      </c>
      <c r="E850" s="440">
        <v>46198</v>
      </c>
      <c r="F850" s="440">
        <v>46198</v>
      </c>
      <c r="G850" t="s">
        <v>912</v>
      </c>
      <c r="H850" t="s">
        <v>913</v>
      </c>
      <c r="I850" t="s">
        <v>1108</v>
      </c>
      <c r="J850">
        <v>-215.9</v>
      </c>
      <c r="K850">
        <v>-215.9</v>
      </c>
      <c r="O850" t="s">
        <v>556</v>
      </c>
      <c r="P850" t="s">
        <v>557</v>
      </c>
      <c r="Q850" t="s">
        <v>466</v>
      </c>
      <c r="R850">
        <v>0</v>
      </c>
    </row>
    <row r="851" spans="1:18" x14ac:dyDescent="0.3">
      <c r="A851">
        <v>241151</v>
      </c>
      <c r="B851" t="s">
        <v>552</v>
      </c>
      <c r="C851" t="s">
        <v>911</v>
      </c>
      <c r="D851" t="s">
        <v>1096</v>
      </c>
      <c r="E851" s="440">
        <v>46198</v>
      </c>
      <c r="F851" s="440">
        <v>46198</v>
      </c>
      <c r="G851" t="s">
        <v>912</v>
      </c>
      <c r="H851" t="s">
        <v>913</v>
      </c>
      <c r="J851">
        <v>-0.5</v>
      </c>
      <c r="K851">
        <v>-0.5</v>
      </c>
      <c r="O851" t="s">
        <v>556</v>
      </c>
      <c r="P851" t="s">
        <v>557</v>
      </c>
      <c r="Q851" t="s">
        <v>466</v>
      </c>
      <c r="R851">
        <v>0</v>
      </c>
    </row>
    <row r="852" spans="1:18" x14ac:dyDescent="0.3">
      <c r="A852">
        <v>240698</v>
      </c>
      <c r="B852" t="s">
        <v>552</v>
      </c>
      <c r="C852" t="s">
        <v>1109</v>
      </c>
      <c r="D852" t="s">
        <v>1110</v>
      </c>
      <c r="E852" s="440">
        <v>46197</v>
      </c>
      <c r="F852" s="440">
        <v>46208</v>
      </c>
      <c r="G852" t="s">
        <v>814</v>
      </c>
      <c r="H852" t="s">
        <v>292</v>
      </c>
      <c r="I852" t="s">
        <v>1111</v>
      </c>
      <c r="J852">
        <v>-7.5</v>
      </c>
      <c r="K852">
        <v>-7.5</v>
      </c>
      <c r="O852" t="s">
        <v>556</v>
      </c>
      <c r="P852" t="s">
        <v>557</v>
      </c>
      <c r="Q852" t="s">
        <v>466</v>
      </c>
      <c r="R852">
        <v>0</v>
      </c>
    </row>
    <row r="853" spans="1:18" x14ac:dyDescent="0.3">
      <c r="A853">
        <v>240977</v>
      </c>
      <c r="B853" t="s">
        <v>552</v>
      </c>
      <c r="C853" t="s">
        <v>1095</v>
      </c>
      <c r="D853" t="s">
        <v>1096</v>
      </c>
      <c r="E853" s="440">
        <v>46197</v>
      </c>
      <c r="F853" s="440">
        <v>46197</v>
      </c>
      <c r="G853" t="s">
        <v>912</v>
      </c>
      <c r="H853" t="s">
        <v>913</v>
      </c>
      <c r="J853">
        <v>-13.6</v>
      </c>
      <c r="K853">
        <v>-13.6</v>
      </c>
      <c r="O853" t="s">
        <v>556</v>
      </c>
      <c r="P853" t="s">
        <v>557</v>
      </c>
      <c r="Q853" t="s">
        <v>466</v>
      </c>
      <c r="R853">
        <v>0</v>
      </c>
    </row>
    <row r="854" spans="1:18" x14ac:dyDescent="0.3">
      <c r="A854">
        <v>240747</v>
      </c>
      <c r="B854" t="s">
        <v>552</v>
      </c>
      <c r="C854" t="s">
        <v>1109</v>
      </c>
      <c r="D854" t="s">
        <v>1112</v>
      </c>
      <c r="E854" s="440">
        <v>46196</v>
      </c>
      <c r="F854" s="440">
        <v>46208</v>
      </c>
      <c r="G854" t="s">
        <v>1113</v>
      </c>
      <c r="H854" t="s">
        <v>1114</v>
      </c>
      <c r="I854" t="s">
        <v>1115</v>
      </c>
      <c r="J854">
        <v>-12.17</v>
      </c>
      <c r="K854">
        <v>-12.17</v>
      </c>
      <c r="O854" t="s">
        <v>556</v>
      </c>
      <c r="P854" t="s">
        <v>557</v>
      </c>
      <c r="Q854" t="s">
        <v>466</v>
      </c>
      <c r="R854">
        <v>0</v>
      </c>
    </row>
    <row r="855" spans="1:18" x14ac:dyDescent="0.3">
      <c r="A855">
        <v>240972</v>
      </c>
      <c r="B855" t="s">
        <v>552</v>
      </c>
      <c r="C855" t="s">
        <v>911</v>
      </c>
      <c r="D855" t="s">
        <v>1096</v>
      </c>
      <c r="E855" s="440">
        <v>46196</v>
      </c>
      <c r="F855" s="440">
        <v>46196</v>
      </c>
      <c r="G855" t="s">
        <v>912</v>
      </c>
      <c r="H855" t="s">
        <v>913</v>
      </c>
      <c r="J855">
        <v>-1</v>
      </c>
      <c r="K855">
        <v>-1</v>
      </c>
      <c r="O855" t="s">
        <v>556</v>
      </c>
      <c r="P855" t="s">
        <v>557</v>
      </c>
      <c r="Q855" t="s">
        <v>466</v>
      </c>
      <c r="R855">
        <v>0</v>
      </c>
    </row>
    <row r="856" spans="1:18" x14ac:dyDescent="0.3">
      <c r="A856">
        <v>240743</v>
      </c>
      <c r="B856" t="s">
        <v>552</v>
      </c>
      <c r="C856" t="s">
        <v>1109</v>
      </c>
      <c r="D856" t="s">
        <v>1116</v>
      </c>
      <c r="E856" s="440">
        <v>46196</v>
      </c>
      <c r="F856" s="440">
        <v>46208</v>
      </c>
      <c r="G856" t="s">
        <v>265</v>
      </c>
      <c r="H856" t="s">
        <v>269</v>
      </c>
      <c r="I856" t="s">
        <v>1117</v>
      </c>
      <c r="J856">
        <v>-52.5</v>
      </c>
      <c r="K856">
        <v>-52.5</v>
      </c>
      <c r="O856" t="s">
        <v>556</v>
      </c>
      <c r="P856" t="s">
        <v>557</v>
      </c>
      <c r="Q856" t="s">
        <v>466</v>
      </c>
      <c r="R856">
        <v>0</v>
      </c>
    </row>
    <row r="857" spans="1:18" x14ac:dyDescent="0.3">
      <c r="A857">
        <v>240336</v>
      </c>
      <c r="B857" t="s">
        <v>552</v>
      </c>
      <c r="C857" t="s">
        <v>1095</v>
      </c>
      <c r="D857" t="s">
        <v>1096</v>
      </c>
      <c r="E857" s="440">
        <v>46195</v>
      </c>
      <c r="F857" s="440">
        <v>46195</v>
      </c>
      <c r="G857" t="s">
        <v>912</v>
      </c>
      <c r="H857" t="s">
        <v>913</v>
      </c>
      <c r="J857">
        <v>-10</v>
      </c>
      <c r="K857">
        <v>-10</v>
      </c>
      <c r="O857" t="s">
        <v>556</v>
      </c>
      <c r="P857" t="s">
        <v>557</v>
      </c>
      <c r="Q857" t="s">
        <v>466</v>
      </c>
      <c r="R857">
        <v>0</v>
      </c>
    </row>
    <row r="858" spans="1:18" x14ac:dyDescent="0.3">
      <c r="A858">
        <v>240333</v>
      </c>
      <c r="B858" t="s">
        <v>552</v>
      </c>
      <c r="C858" t="s">
        <v>911</v>
      </c>
      <c r="D858" t="s">
        <v>1096</v>
      </c>
      <c r="E858" s="440">
        <v>46195</v>
      </c>
      <c r="F858" s="440">
        <v>46195</v>
      </c>
      <c r="G858" t="s">
        <v>912</v>
      </c>
      <c r="H858" t="s">
        <v>913</v>
      </c>
      <c r="J858">
        <v>-2.5</v>
      </c>
      <c r="K858">
        <v>-2.5</v>
      </c>
      <c r="O858" t="s">
        <v>556</v>
      </c>
      <c r="P858" t="s">
        <v>557</v>
      </c>
      <c r="Q858" t="s">
        <v>466</v>
      </c>
      <c r="R858">
        <v>0</v>
      </c>
    </row>
    <row r="859" spans="1:18" x14ac:dyDescent="0.3">
      <c r="A859">
        <v>240213</v>
      </c>
      <c r="B859" t="s">
        <v>552</v>
      </c>
      <c r="C859" t="s">
        <v>817</v>
      </c>
      <c r="D859" t="s">
        <v>1118</v>
      </c>
      <c r="E859" s="440">
        <v>46195</v>
      </c>
      <c r="F859" s="440">
        <v>46209</v>
      </c>
      <c r="G859" t="s">
        <v>297</v>
      </c>
      <c r="H859" t="s">
        <v>308</v>
      </c>
      <c r="I859" t="s">
        <v>1119</v>
      </c>
      <c r="J859">
        <v>-358.15</v>
      </c>
      <c r="K859">
        <v>-358.15</v>
      </c>
      <c r="O859" t="s">
        <v>556</v>
      </c>
      <c r="P859" t="s">
        <v>557</v>
      </c>
      <c r="Q859" t="s">
        <v>466</v>
      </c>
      <c r="R859">
        <v>0</v>
      </c>
    </row>
    <row r="860" spans="1:18" x14ac:dyDescent="0.3">
      <c r="A860">
        <v>240285</v>
      </c>
      <c r="B860" t="s">
        <v>552</v>
      </c>
      <c r="C860" t="s">
        <v>839</v>
      </c>
      <c r="D860" t="s">
        <v>1120</v>
      </c>
      <c r="E860" s="440">
        <v>46193</v>
      </c>
      <c r="F860" s="440">
        <v>46198</v>
      </c>
      <c r="G860" t="s">
        <v>280</v>
      </c>
      <c r="H860" t="s">
        <v>281</v>
      </c>
      <c r="I860" t="s">
        <v>1121</v>
      </c>
      <c r="J860">
        <v>-79.98</v>
      </c>
      <c r="K860">
        <v>-79.98</v>
      </c>
      <c r="O860" t="s">
        <v>556</v>
      </c>
      <c r="P860" t="s">
        <v>557</v>
      </c>
      <c r="Q860" t="s">
        <v>466</v>
      </c>
      <c r="R860">
        <v>0</v>
      </c>
    </row>
    <row r="861" spans="1:18" x14ac:dyDescent="0.3">
      <c r="A861">
        <v>240200</v>
      </c>
      <c r="B861" t="s">
        <v>552</v>
      </c>
      <c r="C861" t="s">
        <v>1095</v>
      </c>
      <c r="D861" t="s">
        <v>1096</v>
      </c>
      <c r="E861" s="440">
        <v>46192</v>
      </c>
      <c r="F861" s="440">
        <v>46192</v>
      </c>
      <c r="G861" t="s">
        <v>912</v>
      </c>
      <c r="H861" t="s">
        <v>913</v>
      </c>
      <c r="J861">
        <v>-3.5</v>
      </c>
      <c r="K861">
        <v>-3.5</v>
      </c>
      <c r="O861" t="s">
        <v>556</v>
      </c>
      <c r="P861" t="s">
        <v>557</v>
      </c>
      <c r="Q861" t="s">
        <v>466</v>
      </c>
      <c r="R861">
        <v>0</v>
      </c>
    </row>
    <row r="862" spans="1:18" x14ac:dyDescent="0.3">
      <c r="A862">
        <v>240735</v>
      </c>
      <c r="B862" t="s">
        <v>552</v>
      </c>
      <c r="C862" t="s">
        <v>1109</v>
      </c>
      <c r="D862" t="s">
        <v>1122</v>
      </c>
      <c r="E862" s="440">
        <v>46192</v>
      </c>
      <c r="F862" s="440">
        <v>46208</v>
      </c>
      <c r="G862" t="s">
        <v>814</v>
      </c>
      <c r="H862" t="s">
        <v>292</v>
      </c>
      <c r="I862" t="s">
        <v>1123</v>
      </c>
      <c r="J862">
        <v>-25.5</v>
      </c>
      <c r="K862">
        <v>-25.5</v>
      </c>
      <c r="O862" t="s">
        <v>556</v>
      </c>
      <c r="P862" t="s">
        <v>557</v>
      </c>
      <c r="Q862" t="s">
        <v>466</v>
      </c>
      <c r="R862">
        <v>0</v>
      </c>
    </row>
    <row r="863" spans="1:18" x14ac:dyDescent="0.3">
      <c r="A863">
        <v>239299</v>
      </c>
      <c r="B863" t="s">
        <v>552</v>
      </c>
      <c r="C863" t="s">
        <v>1124</v>
      </c>
      <c r="D863" t="s">
        <v>1125</v>
      </c>
      <c r="E863" s="440">
        <v>46190</v>
      </c>
      <c r="F863" s="440">
        <v>46190</v>
      </c>
      <c r="G863" t="s">
        <v>1126</v>
      </c>
      <c r="H863" t="s">
        <v>353</v>
      </c>
      <c r="I863" t="s">
        <v>1127</v>
      </c>
      <c r="J863">
        <v>-9000</v>
      </c>
      <c r="K863">
        <v>-9000</v>
      </c>
      <c r="O863" t="s">
        <v>556</v>
      </c>
      <c r="P863" t="s">
        <v>557</v>
      </c>
      <c r="Q863" t="s">
        <v>466</v>
      </c>
      <c r="R863">
        <v>0</v>
      </c>
    </row>
    <row r="864" spans="1:18" x14ac:dyDescent="0.3">
      <c r="A864">
        <v>240309</v>
      </c>
      <c r="B864" t="s">
        <v>552</v>
      </c>
      <c r="C864" t="s">
        <v>1128</v>
      </c>
      <c r="D864" t="s">
        <v>1129</v>
      </c>
      <c r="E864" s="440">
        <v>46190</v>
      </c>
      <c r="F864" s="440">
        <v>46220</v>
      </c>
      <c r="G864" t="s">
        <v>1059</v>
      </c>
      <c r="H864" t="s">
        <v>104</v>
      </c>
      <c r="I864" t="s">
        <v>1130</v>
      </c>
      <c r="J864">
        <v>-392.95</v>
      </c>
      <c r="K864">
        <v>-392.95</v>
      </c>
      <c r="O864" t="s">
        <v>556</v>
      </c>
      <c r="Q864" t="s">
        <v>466</v>
      </c>
      <c r="R864">
        <v>0</v>
      </c>
    </row>
    <row r="865" spans="1:18" x14ac:dyDescent="0.3">
      <c r="A865">
        <v>239663</v>
      </c>
      <c r="B865" t="s">
        <v>552</v>
      </c>
      <c r="C865" t="s">
        <v>911</v>
      </c>
      <c r="D865" t="s">
        <v>1096</v>
      </c>
      <c r="E865" s="440">
        <v>46190</v>
      </c>
      <c r="F865" s="440">
        <v>46190</v>
      </c>
      <c r="G865" t="s">
        <v>912</v>
      </c>
      <c r="H865" t="s">
        <v>913</v>
      </c>
      <c r="J865">
        <v>-1.5</v>
      </c>
      <c r="K865">
        <v>-1.5</v>
      </c>
      <c r="O865" t="s">
        <v>556</v>
      </c>
      <c r="P865" t="s">
        <v>557</v>
      </c>
      <c r="Q865" t="s">
        <v>466</v>
      </c>
      <c r="R865">
        <v>0</v>
      </c>
    </row>
    <row r="866" spans="1:18" x14ac:dyDescent="0.3">
      <c r="A866">
        <v>239662</v>
      </c>
      <c r="B866" t="s">
        <v>552</v>
      </c>
      <c r="C866" t="s">
        <v>1095</v>
      </c>
      <c r="D866" t="s">
        <v>1096</v>
      </c>
      <c r="E866" s="440">
        <v>46190</v>
      </c>
      <c r="F866" s="440">
        <v>46190</v>
      </c>
      <c r="G866" t="s">
        <v>912</v>
      </c>
      <c r="H866" t="s">
        <v>913</v>
      </c>
      <c r="J866">
        <v>-66.5</v>
      </c>
      <c r="K866">
        <v>-66.5</v>
      </c>
      <c r="O866" t="s">
        <v>556</v>
      </c>
      <c r="P866" t="s">
        <v>557</v>
      </c>
      <c r="Q866" t="s">
        <v>466</v>
      </c>
      <c r="R866">
        <v>0</v>
      </c>
    </row>
    <row r="867" spans="1:18" x14ac:dyDescent="0.3">
      <c r="A867">
        <v>239661</v>
      </c>
      <c r="B867" t="s">
        <v>552</v>
      </c>
      <c r="C867" t="s">
        <v>911</v>
      </c>
      <c r="D867" t="s">
        <v>1085</v>
      </c>
      <c r="E867" s="440">
        <v>46189</v>
      </c>
      <c r="F867" s="440">
        <v>46189</v>
      </c>
      <c r="G867" t="s">
        <v>912</v>
      </c>
      <c r="H867" t="s">
        <v>913</v>
      </c>
      <c r="J867">
        <v>-1.5</v>
      </c>
      <c r="K867">
        <v>-1.5</v>
      </c>
      <c r="O867" t="s">
        <v>556</v>
      </c>
      <c r="P867" t="s">
        <v>557</v>
      </c>
      <c r="Q867" t="s">
        <v>466</v>
      </c>
      <c r="R867">
        <v>0</v>
      </c>
    </row>
    <row r="868" spans="1:18" x14ac:dyDescent="0.3">
      <c r="A868">
        <v>240730</v>
      </c>
      <c r="B868" t="s">
        <v>552</v>
      </c>
      <c r="C868" t="s">
        <v>1109</v>
      </c>
      <c r="D868" t="s">
        <v>1131</v>
      </c>
      <c r="E868" s="440">
        <v>46188</v>
      </c>
      <c r="F868" s="440">
        <v>46208</v>
      </c>
      <c r="G868" t="s">
        <v>814</v>
      </c>
      <c r="H868" t="s">
        <v>292</v>
      </c>
      <c r="I868" t="s">
        <v>1132</v>
      </c>
      <c r="J868">
        <v>-260.3</v>
      </c>
      <c r="K868">
        <v>-260.3</v>
      </c>
      <c r="O868" t="s">
        <v>556</v>
      </c>
      <c r="P868" t="s">
        <v>557</v>
      </c>
      <c r="Q868" t="s">
        <v>466</v>
      </c>
      <c r="R868">
        <v>0</v>
      </c>
    </row>
    <row r="869" spans="1:18" x14ac:dyDescent="0.3">
      <c r="A869">
        <v>242205</v>
      </c>
      <c r="B869" t="s">
        <v>552</v>
      </c>
      <c r="C869" t="s">
        <v>1133</v>
      </c>
      <c r="D869" t="s">
        <v>1134</v>
      </c>
      <c r="E869" s="440">
        <v>46188</v>
      </c>
      <c r="F869" s="440">
        <v>46209</v>
      </c>
      <c r="G869" t="s">
        <v>814</v>
      </c>
      <c r="H869" t="s">
        <v>292</v>
      </c>
      <c r="I869" t="s">
        <v>1135</v>
      </c>
      <c r="J869">
        <v>-940.25</v>
      </c>
      <c r="K869">
        <v>-987.26</v>
      </c>
      <c r="O869" t="s">
        <v>556</v>
      </c>
      <c r="P869" t="s">
        <v>557</v>
      </c>
      <c r="Q869" t="s">
        <v>466</v>
      </c>
      <c r="R869">
        <v>0</v>
      </c>
    </row>
    <row r="870" spans="1:18" x14ac:dyDescent="0.3">
      <c r="A870">
        <v>238807</v>
      </c>
      <c r="B870" t="s">
        <v>552</v>
      </c>
      <c r="C870" t="s">
        <v>1136</v>
      </c>
      <c r="D870" t="s">
        <v>1096</v>
      </c>
      <c r="E870" s="440">
        <v>46188</v>
      </c>
      <c r="F870" s="440">
        <v>46188</v>
      </c>
      <c r="G870" t="s">
        <v>1062</v>
      </c>
      <c r="H870" t="s">
        <v>118</v>
      </c>
      <c r="J870">
        <v>-30.2</v>
      </c>
      <c r="K870">
        <v>-30.2</v>
      </c>
      <c r="O870" t="s">
        <v>556</v>
      </c>
      <c r="P870" t="s">
        <v>557</v>
      </c>
      <c r="Q870" t="s">
        <v>466</v>
      </c>
      <c r="R870">
        <v>0</v>
      </c>
    </row>
    <row r="871" spans="1:18" x14ac:dyDescent="0.3">
      <c r="A871">
        <v>238805</v>
      </c>
      <c r="B871" t="s">
        <v>552</v>
      </c>
      <c r="C871" t="s">
        <v>911</v>
      </c>
      <c r="D871" t="s">
        <v>1096</v>
      </c>
      <c r="E871" s="440">
        <v>46188</v>
      </c>
      <c r="F871" s="440">
        <v>46188</v>
      </c>
      <c r="G871" t="s">
        <v>912</v>
      </c>
      <c r="H871" t="s">
        <v>913</v>
      </c>
      <c r="J871">
        <v>-4.5</v>
      </c>
      <c r="K871">
        <v>-4.5</v>
      </c>
      <c r="O871" t="s">
        <v>556</v>
      </c>
      <c r="P871" t="s">
        <v>557</v>
      </c>
      <c r="Q871" t="s">
        <v>466</v>
      </c>
      <c r="R871">
        <v>0</v>
      </c>
    </row>
    <row r="872" spans="1:18" x14ac:dyDescent="0.3">
      <c r="A872">
        <v>238640</v>
      </c>
      <c r="B872" t="s">
        <v>552</v>
      </c>
      <c r="C872" t="s">
        <v>911</v>
      </c>
      <c r="D872" t="s">
        <v>1096</v>
      </c>
      <c r="E872" s="440">
        <v>46185</v>
      </c>
      <c r="F872" s="440">
        <v>46185</v>
      </c>
      <c r="G872" t="s">
        <v>912</v>
      </c>
      <c r="H872" t="s">
        <v>913</v>
      </c>
      <c r="J872">
        <v>-1.5</v>
      </c>
      <c r="K872">
        <v>-1.5</v>
      </c>
      <c r="O872" t="s">
        <v>556</v>
      </c>
      <c r="P872" t="s">
        <v>557</v>
      </c>
      <c r="Q872" t="s">
        <v>466</v>
      </c>
      <c r="R872">
        <v>0</v>
      </c>
    </row>
    <row r="873" spans="1:18" x14ac:dyDescent="0.3">
      <c r="A873">
        <v>238633</v>
      </c>
      <c r="B873" t="s">
        <v>552</v>
      </c>
      <c r="C873" t="s">
        <v>1095</v>
      </c>
      <c r="D873" t="s">
        <v>1096</v>
      </c>
      <c r="E873" s="440">
        <v>46185</v>
      </c>
      <c r="F873" s="440">
        <v>46185</v>
      </c>
      <c r="G873" t="s">
        <v>1062</v>
      </c>
      <c r="H873" t="s">
        <v>118</v>
      </c>
      <c r="J873">
        <v>-39.9</v>
      </c>
      <c r="K873">
        <v>-39.9</v>
      </c>
      <c r="O873" t="s">
        <v>556</v>
      </c>
      <c r="P873" t="s">
        <v>557</v>
      </c>
      <c r="Q873" t="s">
        <v>466</v>
      </c>
      <c r="R873">
        <v>0</v>
      </c>
    </row>
    <row r="874" spans="1:18" x14ac:dyDescent="0.3">
      <c r="A874">
        <v>242203</v>
      </c>
      <c r="B874" t="s">
        <v>552</v>
      </c>
      <c r="C874" t="s">
        <v>1137</v>
      </c>
      <c r="D874" t="s">
        <v>1138</v>
      </c>
      <c r="E874" s="440">
        <v>46184</v>
      </c>
      <c r="F874" s="440">
        <v>46213</v>
      </c>
      <c r="G874" t="s">
        <v>814</v>
      </c>
      <c r="H874" t="s">
        <v>292</v>
      </c>
      <c r="I874" t="s">
        <v>1139</v>
      </c>
      <c r="J874">
        <v>-1439</v>
      </c>
      <c r="K874">
        <v>-1439</v>
      </c>
      <c r="O874" t="s">
        <v>556</v>
      </c>
      <c r="P874" t="s">
        <v>1022</v>
      </c>
      <c r="Q874" t="s">
        <v>466</v>
      </c>
      <c r="R874">
        <v>0</v>
      </c>
    </row>
    <row r="875" spans="1:18" x14ac:dyDescent="0.3">
      <c r="A875">
        <v>240755</v>
      </c>
      <c r="B875" t="s">
        <v>552</v>
      </c>
      <c r="C875" t="s">
        <v>1109</v>
      </c>
      <c r="D875" t="s">
        <v>1140</v>
      </c>
      <c r="E875" s="440">
        <v>46184</v>
      </c>
      <c r="F875" s="440">
        <v>46208</v>
      </c>
      <c r="G875" t="s">
        <v>265</v>
      </c>
      <c r="H875" t="s">
        <v>276</v>
      </c>
      <c r="I875" t="s">
        <v>1141</v>
      </c>
      <c r="J875">
        <v>-20</v>
      </c>
      <c r="K875">
        <v>-20</v>
      </c>
      <c r="O875" t="s">
        <v>556</v>
      </c>
      <c r="P875" t="s">
        <v>557</v>
      </c>
      <c r="Q875" t="s">
        <v>466</v>
      </c>
      <c r="R875">
        <v>0</v>
      </c>
    </row>
    <row r="876" spans="1:18" x14ac:dyDescent="0.3">
      <c r="A876">
        <v>238108</v>
      </c>
      <c r="B876" t="s">
        <v>552</v>
      </c>
      <c r="C876" t="s">
        <v>990</v>
      </c>
      <c r="D876" t="s">
        <v>1142</v>
      </c>
      <c r="E876" s="440">
        <v>46184</v>
      </c>
      <c r="F876" s="440">
        <v>46188</v>
      </c>
      <c r="G876" t="s">
        <v>297</v>
      </c>
      <c r="H876" t="s">
        <v>308</v>
      </c>
      <c r="I876" t="s">
        <v>1143</v>
      </c>
      <c r="J876">
        <v>-378.55</v>
      </c>
      <c r="K876">
        <v>-378.55</v>
      </c>
      <c r="O876" t="s">
        <v>556</v>
      </c>
      <c r="P876" t="s">
        <v>557</v>
      </c>
      <c r="Q876" t="s">
        <v>466</v>
      </c>
      <c r="R876">
        <v>0</v>
      </c>
    </row>
    <row r="877" spans="1:18" x14ac:dyDescent="0.3">
      <c r="A877">
        <v>240751</v>
      </c>
      <c r="B877" t="s">
        <v>552</v>
      </c>
      <c r="C877" t="s">
        <v>1109</v>
      </c>
      <c r="D877" t="s">
        <v>1144</v>
      </c>
      <c r="E877" s="440">
        <v>46183</v>
      </c>
      <c r="F877" s="440">
        <v>46208</v>
      </c>
      <c r="G877" t="s">
        <v>1113</v>
      </c>
      <c r="H877" t="s">
        <v>1114</v>
      </c>
      <c r="I877" t="s">
        <v>1115</v>
      </c>
      <c r="J877">
        <v>-67.16</v>
      </c>
      <c r="K877">
        <v>-67.16</v>
      </c>
      <c r="O877" t="s">
        <v>556</v>
      </c>
      <c r="P877" t="s">
        <v>557</v>
      </c>
      <c r="Q877" t="s">
        <v>466</v>
      </c>
      <c r="R877">
        <v>0</v>
      </c>
    </row>
    <row r="878" spans="1:18" x14ac:dyDescent="0.3">
      <c r="A878">
        <v>238026</v>
      </c>
      <c r="B878" t="s">
        <v>552</v>
      </c>
      <c r="C878" t="s">
        <v>911</v>
      </c>
      <c r="D878" t="s">
        <v>1096</v>
      </c>
      <c r="E878" s="440">
        <v>46183</v>
      </c>
      <c r="F878" s="440">
        <v>46183</v>
      </c>
      <c r="G878" t="s">
        <v>912</v>
      </c>
      <c r="H878" t="s">
        <v>913</v>
      </c>
      <c r="J878">
        <v>-2</v>
      </c>
      <c r="K878">
        <v>-2</v>
      </c>
      <c r="O878" t="s">
        <v>556</v>
      </c>
      <c r="P878" t="s">
        <v>557</v>
      </c>
      <c r="Q878" t="s">
        <v>466</v>
      </c>
      <c r="R878">
        <v>0</v>
      </c>
    </row>
    <row r="879" spans="1:18" x14ac:dyDescent="0.3">
      <c r="A879">
        <v>237533</v>
      </c>
      <c r="B879" t="s">
        <v>552</v>
      </c>
      <c r="C879" t="s">
        <v>990</v>
      </c>
      <c r="D879" t="s">
        <v>1145</v>
      </c>
      <c r="E879" s="440">
        <v>46182</v>
      </c>
      <c r="F879" s="440">
        <v>46188</v>
      </c>
      <c r="G879" t="s">
        <v>297</v>
      </c>
      <c r="H879" t="s">
        <v>308</v>
      </c>
      <c r="I879" t="s">
        <v>1143</v>
      </c>
      <c r="J879">
        <v>-89.74</v>
      </c>
      <c r="K879">
        <v>-89.74</v>
      </c>
      <c r="O879" t="s">
        <v>556</v>
      </c>
      <c r="P879" t="s">
        <v>557</v>
      </c>
      <c r="Q879" t="s">
        <v>466</v>
      </c>
      <c r="R879">
        <v>0</v>
      </c>
    </row>
    <row r="880" spans="1:18" x14ac:dyDescent="0.3">
      <c r="A880">
        <v>237736</v>
      </c>
      <c r="B880" t="s">
        <v>552</v>
      </c>
      <c r="C880" t="s">
        <v>1146</v>
      </c>
      <c r="D880" t="s">
        <v>1147</v>
      </c>
      <c r="E880" s="440">
        <v>46182</v>
      </c>
      <c r="F880" s="440">
        <v>46196</v>
      </c>
      <c r="G880" t="s">
        <v>814</v>
      </c>
      <c r="H880" t="s">
        <v>289</v>
      </c>
      <c r="I880" t="s">
        <v>1148</v>
      </c>
      <c r="J880">
        <v>-1380</v>
      </c>
      <c r="K880">
        <v>-1380</v>
      </c>
      <c r="O880" t="s">
        <v>556</v>
      </c>
      <c r="P880" t="s">
        <v>557</v>
      </c>
      <c r="Q880" t="s">
        <v>466</v>
      </c>
      <c r="R880">
        <v>0</v>
      </c>
    </row>
    <row r="881" spans="1:18" x14ac:dyDescent="0.3">
      <c r="A881">
        <v>237738</v>
      </c>
      <c r="B881" t="s">
        <v>552</v>
      </c>
      <c r="C881" t="s">
        <v>1146</v>
      </c>
      <c r="D881" t="s">
        <v>1149</v>
      </c>
      <c r="E881" s="440">
        <v>46182</v>
      </c>
      <c r="F881" s="440">
        <v>46196</v>
      </c>
      <c r="G881" t="s">
        <v>814</v>
      </c>
      <c r="H881" t="s">
        <v>289</v>
      </c>
      <c r="I881" t="s">
        <v>1150</v>
      </c>
      <c r="J881">
        <v>-1350</v>
      </c>
      <c r="K881">
        <v>-1350</v>
      </c>
      <c r="O881" t="s">
        <v>556</v>
      </c>
      <c r="P881" t="s">
        <v>557</v>
      </c>
      <c r="Q881" t="s">
        <v>466</v>
      </c>
      <c r="R881">
        <v>0</v>
      </c>
    </row>
    <row r="882" spans="1:18" x14ac:dyDescent="0.3">
      <c r="A882">
        <v>238019</v>
      </c>
      <c r="B882" t="s">
        <v>552</v>
      </c>
      <c r="C882" t="s">
        <v>911</v>
      </c>
      <c r="D882" t="s">
        <v>1096</v>
      </c>
      <c r="E882" s="440">
        <v>46181</v>
      </c>
      <c r="F882" s="440">
        <v>46181</v>
      </c>
      <c r="G882" t="s">
        <v>912</v>
      </c>
      <c r="H882" t="s">
        <v>913</v>
      </c>
      <c r="J882">
        <v>-6</v>
      </c>
      <c r="K882">
        <v>-6</v>
      </c>
      <c r="O882" t="s">
        <v>556</v>
      </c>
      <c r="P882" t="s">
        <v>557</v>
      </c>
      <c r="Q882" t="s">
        <v>466</v>
      </c>
      <c r="R882">
        <v>0</v>
      </c>
    </row>
    <row r="883" spans="1:18" x14ac:dyDescent="0.3">
      <c r="A883">
        <v>237902</v>
      </c>
      <c r="B883" t="s">
        <v>552</v>
      </c>
      <c r="C883" t="s">
        <v>1151</v>
      </c>
      <c r="D883" t="s">
        <v>1152</v>
      </c>
      <c r="E883" s="440">
        <v>46181</v>
      </c>
      <c r="F883" s="440">
        <v>46190</v>
      </c>
      <c r="G883" t="s">
        <v>1062</v>
      </c>
      <c r="H883" t="s">
        <v>124</v>
      </c>
      <c r="I883" t="s">
        <v>1153</v>
      </c>
      <c r="J883">
        <v>-114.44</v>
      </c>
      <c r="K883">
        <v>-114.44</v>
      </c>
      <c r="O883" t="s">
        <v>556</v>
      </c>
      <c r="P883" t="s">
        <v>557</v>
      </c>
      <c r="Q883" t="s">
        <v>466</v>
      </c>
      <c r="R883">
        <v>0</v>
      </c>
    </row>
    <row r="884" spans="1:18" x14ac:dyDescent="0.3">
      <c r="A884">
        <v>243738</v>
      </c>
      <c r="B884" t="s">
        <v>552</v>
      </c>
      <c r="C884" t="s">
        <v>1061</v>
      </c>
      <c r="E884" s="440">
        <v>46179</v>
      </c>
      <c r="F884" s="440">
        <v>46179</v>
      </c>
      <c r="G884" t="s">
        <v>280</v>
      </c>
      <c r="H884" t="s">
        <v>285</v>
      </c>
      <c r="I884" t="s">
        <v>1154</v>
      </c>
      <c r="J884">
        <v>-110.35</v>
      </c>
      <c r="K884">
        <v>-110.35</v>
      </c>
      <c r="O884" t="s">
        <v>556</v>
      </c>
      <c r="P884" t="s">
        <v>557</v>
      </c>
      <c r="Q884" t="s">
        <v>466</v>
      </c>
      <c r="R884">
        <v>0</v>
      </c>
    </row>
    <row r="885" spans="1:18" x14ac:dyDescent="0.3">
      <c r="A885">
        <v>243739</v>
      </c>
      <c r="B885" t="s">
        <v>552</v>
      </c>
      <c r="C885" t="s">
        <v>1061</v>
      </c>
      <c r="E885" s="440">
        <v>46179</v>
      </c>
      <c r="F885" s="440">
        <v>46180</v>
      </c>
      <c r="G885" t="s">
        <v>280</v>
      </c>
      <c r="H885" t="s">
        <v>285</v>
      </c>
      <c r="I885" t="s">
        <v>1154</v>
      </c>
      <c r="J885">
        <v>-243.43</v>
      </c>
      <c r="K885">
        <v>-243.43</v>
      </c>
      <c r="O885" t="s">
        <v>556</v>
      </c>
      <c r="P885" t="s">
        <v>557</v>
      </c>
      <c r="Q885" t="s">
        <v>466</v>
      </c>
      <c r="R885">
        <v>0</v>
      </c>
    </row>
    <row r="886" spans="1:18" x14ac:dyDescent="0.3">
      <c r="A886">
        <v>243737</v>
      </c>
      <c r="B886" t="s">
        <v>552</v>
      </c>
      <c r="C886" t="s">
        <v>1061</v>
      </c>
      <c r="E886" s="440">
        <v>46178</v>
      </c>
      <c r="F886" s="440">
        <v>46178</v>
      </c>
      <c r="G886" t="s">
        <v>280</v>
      </c>
      <c r="H886" t="s">
        <v>285</v>
      </c>
      <c r="I886" t="s">
        <v>1154</v>
      </c>
      <c r="J886">
        <v>-102.8</v>
      </c>
      <c r="K886">
        <v>-102.8</v>
      </c>
      <c r="O886" t="s">
        <v>556</v>
      </c>
      <c r="P886" t="s">
        <v>557</v>
      </c>
      <c r="Q886" t="s">
        <v>466</v>
      </c>
      <c r="R886">
        <v>0</v>
      </c>
    </row>
    <row r="887" spans="1:18" x14ac:dyDescent="0.3">
      <c r="A887">
        <v>237173</v>
      </c>
      <c r="B887" t="s">
        <v>552</v>
      </c>
      <c r="C887" t="s">
        <v>1095</v>
      </c>
      <c r="E887" s="440">
        <v>46178</v>
      </c>
      <c r="F887" s="440">
        <v>46178</v>
      </c>
      <c r="G887" t="s">
        <v>912</v>
      </c>
      <c r="H887" t="s">
        <v>913</v>
      </c>
      <c r="J887">
        <v>-28</v>
      </c>
      <c r="K887">
        <v>-28</v>
      </c>
      <c r="O887" t="s">
        <v>556</v>
      </c>
      <c r="P887" t="s">
        <v>557</v>
      </c>
      <c r="Q887" t="s">
        <v>466</v>
      </c>
      <c r="R887">
        <v>0</v>
      </c>
    </row>
    <row r="888" spans="1:18" x14ac:dyDescent="0.3">
      <c r="A888">
        <v>243736</v>
      </c>
      <c r="B888" t="s">
        <v>552</v>
      </c>
      <c r="C888" t="s">
        <v>1061</v>
      </c>
      <c r="E888" s="440">
        <v>46178</v>
      </c>
      <c r="F888" s="440">
        <v>46179</v>
      </c>
      <c r="G888" t="s">
        <v>280</v>
      </c>
      <c r="H888" t="s">
        <v>285</v>
      </c>
      <c r="I888" t="s">
        <v>1154</v>
      </c>
      <c r="J888">
        <v>-439.42</v>
      </c>
      <c r="K888">
        <v>-439.42</v>
      </c>
      <c r="O888" t="s">
        <v>556</v>
      </c>
      <c r="P888" t="s">
        <v>557</v>
      </c>
      <c r="Q888" t="s">
        <v>466</v>
      </c>
      <c r="R888">
        <v>0</v>
      </c>
    </row>
    <row r="889" spans="1:18" x14ac:dyDescent="0.3">
      <c r="A889">
        <v>243735</v>
      </c>
      <c r="B889" t="s">
        <v>552</v>
      </c>
      <c r="C889" t="s">
        <v>1061</v>
      </c>
      <c r="E889" s="440">
        <v>46178</v>
      </c>
      <c r="F889" s="440">
        <v>46179</v>
      </c>
      <c r="G889" t="s">
        <v>280</v>
      </c>
      <c r="H889" t="s">
        <v>285</v>
      </c>
      <c r="I889" t="s">
        <v>1154</v>
      </c>
      <c r="J889">
        <v>-19.559999999999999</v>
      </c>
      <c r="K889">
        <v>-19.559999999999999</v>
      </c>
      <c r="O889" t="s">
        <v>556</v>
      </c>
      <c r="P889" t="s">
        <v>557</v>
      </c>
      <c r="Q889" t="s">
        <v>466</v>
      </c>
      <c r="R889">
        <v>0</v>
      </c>
    </row>
    <row r="890" spans="1:18" x14ac:dyDescent="0.3">
      <c r="A890">
        <v>243734</v>
      </c>
      <c r="B890" t="s">
        <v>552</v>
      </c>
      <c r="C890" t="s">
        <v>1061</v>
      </c>
      <c r="E890" s="440">
        <v>46177</v>
      </c>
      <c r="F890" s="440">
        <v>46178</v>
      </c>
      <c r="G890" t="s">
        <v>280</v>
      </c>
      <c r="H890" t="s">
        <v>285</v>
      </c>
      <c r="I890" t="s">
        <v>1154</v>
      </c>
      <c r="J890">
        <v>-397.77</v>
      </c>
      <c r="K890">
        <v>-397.77</v>
      </c>
      <c r="O890" t="s">
        <v>556</v>
      </c>
      <c r="P890" t="s">
        <v>557</v>
      </c>
      <c r="Q890" t="s">
        <v>466</v>
      </c>
      <c r="R890">
        <v>0</v>
      </c>
    </row>
    <row r="891" spans="1:18" x14ac:dyDescent="0.3">
      <c r="A891">
        <v>243733</v>
      </c>
      <c r="B891" t="s">
        <v>552</v>
      </c>
      <c r="C891" t="s">
        <v>1061</v>
      </c>
      <c r="E891" s="440">
        <v>46177</v>
      </c>
      <c r="F891" s="440">
        <v>46177</v>
      </c>
      <c r="G891" t="s">
        <v>280</v>
      </c>
      <c r="H891" t="s">
        <v>285</v>
      </c>
      <c r="I891" t="s">
        <v>1154</v>
      </c>
      <c r="J891">
        <v>-99.93</v>
      </c>
      <c r="K891">
        <v>-99.93</v>
      </c>
      <c r="O891" t="s">
        <v>556</v>
      </c>
      <c r="P891" t="s">
        <v>557</v>
      </c>
      <c r="Q891" t="s">
        <v>466</v>
      </c>
      <c r="R891">
        <v>0</v>
      </c>
    </row>
    <row r="892" spans="1:18" x14ac:dyDescent="0.3">
      <c r="A892">
        <v>237697</v>
      </c>
      <c r="B892" t="s">
        <v>552</v>
      </c>
      <c r="C892" t="s">
        <v>1155</v>
      </c>
      <c r="D892" t="s">
        <v>1156</v>
      </c>
      <c r="E892" s="440">
        <v>46176</v>
      </c>
      <c r="F892" s="440">
        <v>46190</v>
      </c>
      <c r="G892" t="s">
        <v>265</v>
      </c>
      <c r="H892" t="s">
        <v>278</v>
      </c>
      <c r="I892" t="s">
        <v>1157</v>
      </c>
      <c r="J892">
        <v>-256</v>
      </c>
      <c r="K892">
        <v>-256</v>
      </c>
      <c r="O892" t="s">
        <v>556</v>
      </c>
      <c r="P892" t="s">
        <v>557</v>
      </c>
      <c r="Q892" t="s">
        <v>466</v>
      </c>
      <c r="R892">
        <v>0</v>
      </c>
    </row>
    <row r="893" spans="1:18" x14ac:dyDescent="0.3">
      <c r="A893">
        <v>243731</v>
      </c>
      <c r="B893" t="s">
        <v>552</v>
      </c>
      <c r="C893" t="s">
        <v>1061</v>
      </c>
      <c r="E893" s="440">
        <v>46176</v>
      </c>
      <c r="F893" s="440">
        <v>46176</v>
      </c>
      <c r="G893" t="s">
        <v>280</v>
      </c>
      <c r="H893" t="s">
        <v>285</v>
      </c>
      <c r="I893" t="s">
        <v>1154</v>
      </c>
      <c r="J893">
        <v>-51.61</v>
      </c>
      <c r="K893">
        <v>-51.61</v>
      </c>
      <c r="O893" t="s">
        <v>556</v>
      </c>
      <c r="P893" t="s">
        <v>557</v>
      </c>
      <c r="Q893" t="s">
        <v>466</v>
      </c>
      <c r="R893">
        <v>0</v>
      </c>
    </row>
    <row r="894" spans="1:18" x14ac:dyDescent="0.3">
      <c r="A894">
        <v>243732</v>
      </c>
      <c r="B894" t="s">
        <v>552</v>
      </c>
      <c r="C894" t="s">
        <v>1061</v>
      </c>
      <c r="E894" s="440">
        <v>46176</v>
      </c>
      <c r="F894" s="440">
        <v>46177</v>
      </c>
      <c r="G894" t="s">
        <v>280</v>
      </c>
      <c r="H894" t="s">
        <v>285</v>
      </c>
      <c r="I894" t="s">
        <v>1154</v>
      </c>
      <c r="J894">
        <v>-265.77</v>
      </c>
      <c r="K894">
        <v>-265.77</v>
      </c>
      <c r="O894" t="s">
        <v>556</v>
      </c>
      <c r="P894" t="s">
        <v>557</v>
      </c>
      <c r="Q894" t="s">
        <v>466</v>
      </c>
      <c r="R894">
        <v>0</v>
      </c>
    </row>
    <row r="895" spans="1:18" x14ac:dyDescent="0.3">
      <c r="A895">
        <v>243729</v>
      </c>
      <c r="B895" t="s">
        <v>552</v>
      </c>
      <c r="C895" t="s">
        <v>1061</v>
      </c>
      <c r="E895" s="440">
        <v>46175</v>
      </c>
      <c r="F895" s="440">
        <v>46175</v>
      </c>
      <c r="G895" t="s">
        <v>280</v>
      </c>
      <c r="H895" t="s">
        <v>285</v>
      </c>
      <c r="I895" t="s">
        <v>1154</v>
      </c>
      <c r="J895">
        <v>-48.83</v>
      </c>
      <c r="K895">
        <v>-48.83</v>
      </c>
      <c r="O895" t="s">
        <v>556</v>
      </c>
      <c r="P895" t="s">
        <v>557</v>
      </c>
      <c r="Q895" t="s">
        <v>466</v>
      </c>
      <c r="R895">
        <v>0</v>
      </c>
    </row>
    <row r="896" spans="1:18" x14ac:dyDescent="0.3">
      <c r="A896">
        <v>243730</v>
      </c>
      <c r="B896" t="s">
        <v>552</v>
      </c>
      <c r="C896" t="s">
        <v>1061</v>
      </c>
      <c r="E896" s="440">
        <v>46175</v>
      </c>
      <c r="F896" s="440">
        <v>46176</v>
      </c>
      <c r="G896" t="s">
        <v>280</v>
      </c>
      <c r="H896" t="s">
        <v>285</v>
      </c>
      <c r="I896" t="s">
        <v>1154</v>
      </c>
      <c r="J896">
        <v>-220.53</v>
      </c>
      <c r="K896">
        <v>-220.53</v>
      </c>
      <c r="O896" t="s">
        <v>556</v>
      </c>
      <c r="P896" t="s">
        <v>557</v>
      </c>
      <c r="Q896" t="s">
        <v>466</v>
      </c>
      <c r="R896">
        <v>0</v>
      </c>
    </row>
    <row r="897" spans="1:18" x14ac:dyDescent="0.3">
      <c r="A897">
        <v>238972</v>
      </c>
      <c r="B897" t="s">
        <v>552</v>
      </c>
      <c r="C897" t="s">
        <v>961</v>
      </c>
      <c r="E897" s="440">
        <v>46174</v>
      </c>
      <c r="F897" s="440">
        <v>46192</v>
      </c>
      <c r="G897" t="s">
        <v>776</v>
      </c>
      <c r="H897" t="s">
        <v>777</v>
      </c>
      <c r="J897">
        <v>-775.42</v>
      </c>
      <c r="K897">
        <v>-775.42</v>
      </c>
      <c r="O897" t="s">
        <v>556</v>
      </c>
      <c r="P897" t="s">
        <v>557</v>
      </c>
      <c r="Q897" t="s">
        <v>466</v>
      </c>
      <c r="R897">
        <v>0</v>
      </c>
    </row>
    <row r="898" spans="1:18" x14ac:dyDescent="0.3">
      <c r="A898">
        <v>238973</v>
      </c>
      <c r="B898" t="s">
        <v>552</v>
      </c>
      <c r="C898" t="s">
        <v>1049</v>
      </c>
      <c r="E898" s="440">
        <v>46174</v>
      </c>
      <c r="F898" s="440">
        <v>46192</v>
      </c>
      <c r="G898" t="s">
        <v>776</v>
      </c>
      <c r="H898" t="s">
        <v>777</v>
      </c>
      <c r="J898">
        <v>-747.76</v>
      </c>
      <c r="K898">
        <v>-747.76</v>
      </c>
      <c r="O898" t="s">
        <v>556</v>
      </c>
      <c r="P898" t="s">
        <v>557</v>
      </c>
      <c r="Q898" t="s">
        <v>466</v>
      </c>
      <c r="R898">
        <v>0</v>
      </c>
    </row>
    <row r="899" spans="1:18" x14ac:dyDescent="0.3">
      <c r="A899">
        <v>239275</v>
      </c>
      <c r="B899" t="s">
        <v>552</v>
      </c>
      <c r="C899" t="s">
        <v>1158</v>
      </c>
      <c r="D899" t="s">
        <v>1159</v>
      </c>
      <c r="E899" s="440">
        <v>46174</v>
      </c>
      <c r="F899" s="440">
        <v>46192</v>
      </c>
      <c r="G899" t="s">
        <v>785</v>
      </c>
      <c r="H899" t="s">
        <v>226</v>
      </c>
      <c r="I899" t="s">
        <v>1160</v>
      </c>
      <c r="J899">
        <v>-1924.75</v>
      </c>
      <c r="K899">
        <v>-1924.75</v>
      </c>
      <c r="O899" t="s">
        <v>556</v>
      </c>
      <c r="P899" t="s">
        <v>557</v>
      </c>
      <c r="Q899" t="s">
        <v>466</v>
      </c>
      <c r="R899">
        <v>0</v>
      </c>
    </row>
    <row r="900" spans="1:18" x14ac:dyDescent="0.3">
      <c r="A900">
        <v>239599</v>
      </c>
      <c r="B900" t="s">
        <v>552</v>
      </c>
      <c r="C900" t="s">
        <v>553</v>
      </c>
      <c r="D900" t="s">
        <v>1161</v>
      </c>
      <c r="E900" s="440">
        <v>46174</v>
      </c>
      <c r="F900" s="440">
        <v>46192</v>
      </c>
      <c r="G900" t="s">
        <v>555</v>
      </c>
      <c r="H900" t="s">
        <v>368</v>
      </c>
      <c r="I900" t="s">
        <v>1162</v>
      </c>
      <c r="J900">
        <v>-80000</v>
      </c>
      <c r="K900">
        <v>-80000</v>
      </c>
      <c r="O900" t="s">
        <v>556</v>
      </c>
      <c r="P900" t="s">
        <v>557</v>
      </c>
      <c r="Q900" t="s">
        <v>466</v>
      </c>
      <c r="R900">
        <v>0</v>
      </c>
    </row>
    <row r="901" spans="1:18" x14ac:dyDescent="0.3">
      <c r="A901">
        <v>239600</v>
      </c>
      <c r="B901" t="s">
        <v>552</v>
      </c>
      <c r="C901" t="s">
        <v>1163</v>
      </c>
      <c r="D901" t="s">
        <v>1164</v>
      </c>
      <c r="E901" s="440">
        <v>46174</v>
      </c>
      <c r="F901" s="440">
        <v>46192</v>
      </c>
      <c r="G901" t="s">
        <v>555</v>
      </c>
      <c r="H901" t="s">
        <v>368</v>
      </c>
      <c r="I901" t="s">
        <v>1162</v>
      </c>
      <c r="J901">
        <v>-120000</v>
      </c>
      <c r="K901">
        <v>-120000</v>
      </c>
      <c r="O901" t="s">
        <v>556</v>
      </c>
      <c r="P901" t="s">
        <v>557</v>
      </c>
      <c r="Q901" t="s">
        <v>466</v>
      </c>
      <c r="R901">
        <v>0</v>
      </c>
    </row>
    <row r="902" spans="1:18" x14ac:dyDescent="0.3">
      <c r="A902">
        <v>240310</v>
      </c>
      <c r="B902" t="s">
        <v>552</v>
      </c>
      <c r="C902" t="s">
        <v>1128</v>
      </c>
      <c r="D902" t="s">
        <v>1165</v>
      </c>
      <c r="E902" s="440">
        <v>46174</v>
      </c>
      <c r="F902" s="440">
        <v>46203</v>
      </c>
      <c r="G902" t="s">
        <v>1059</v>
      </c>
      <c r="H902" t="s">
        <v>104</v>
      </c>
      <c r="I902" t="s">
        <v>1166</v>
      </c>
      <c r="J902">
        <v>-187.87</v>
      </c>
      <c r="K902">
        <v>-187.87</v>
      </c>
      <c r="O902" t="s">
        <v>556</v>
      </c>
      <c r="P902" t="s">
        <v>557</v>
      </c>
      <c r="Q902" t="s">
        <v>466</v>
      </c>
      <c r="R902">
        <v>0</v>
      </c>
    </row>
    <row r="903" spans="1:18" x14ac:dyDescent="0.3">
      <c r="A903">
        <v>238958</v>
      </c>
      <c r="B903" t="s">
        <v>552</v>
      </c>
      <c r="C903" t="s">
        <v>1088</v>
      </c>
      <c r="E903" s="440">
        <v>46174</v>
      </c>
      <c r="F903" s="440">
        <v>46192</v>
      </c>
      <c r="G903" t="s">
        <v>776</v>
      </c>
      <c r="H903" t="s">
        <v>777</v>
      </c>
      <c r="J903">
        <v>-775.42</v>
      </c>
      <c r="K903">
        <v>-775.42</v>
      </c>
      <c r="O903" t="s">
        <v>556</v>
      </c>
      <c r="P903" t="s">
        <v>557</v>
      </c>
      <c r="Q903" t="s">
        <v>466</v>
      </c>
      <c r="R903">
        <v>0</v>
      </c>
    </row>
    <row r="904" spans="1:18" x14ac:dyDescent="0.3">
      <c r="A904">
        <v>240316</v>
      </c>
      <c r="B904" t="s">
        <v>552</v>
      </c>
      <c r="C904" t="s">
        <v>1007</v>
      </c>
      <c r="D904" t="s">
        <v>1167</v>
      </c>
      <c r="E904" s="440">
        <v>46174</v>
      </c>
      <c r="F904" s="440">
        <v>46204</v>
      </c>
      <c r="G904" t="s">
        <v>1009</v>
      </c>
      <c r="H904" t="s">
        <v>204</v>
      </c>
      <c r="I904" t="s">
        <v>1168</v>
      </c>
      <c r="J904">
        <v>-3498</v>
      </c>
      <c r="K904">
        <v>-3498</v>
      </c>
      <c r="O904" t="s">
        <v>556</v>
      </c>
      <c r="P904" t="s">
        <v>557</v>
      </c>
      <c r="Q904" t="s">
        <v>466</v>
      </c>
      <c r="R904">
        <v>0</v>
      </c>
    </row>
    <row r="905" spans="1:18" x14ac:dyDescent="0.3">
      <c r="A905">
        <v>240315</v>
      </c>
      <c r="B905" t="s">
        <v>552</v>
      </c>
      <c r="C905" t="s">
        <v>1007</v>
      </c>
      <c r="D905" t="s">
        <v>1169</v>
      </c>
      <c r="E905" s="440">
        <v>46174</v>
      </c>
      <c r="F905" s="440">
        <v>46204</v>
      </c>
      <c r="G905" t="s">
        <v>1009</v>
      </c>
      <c r="H905" t="s">
        <v>204</v>
      </c>
      <c r="I905" t="s">
        <v>1170</v>
      </c>
      <c r="J905">
        <v>-18795.7</v>
      </c>
      <c r="K905">
        <v>-18795.7</v>
      </c>
      <c r="O905" t="s">
        <v>556</v>
      </c>
      <c r="P905" t="s">
        <v>557</v>
      </c>
      <c r="Q905" t="s">
        <v>466</v>
      </c>
      <c r="R905">
        <v>0</v>
      </c>
    </row>
    <row r="906" spans="1:18" x14ac:dyDescent="0.3">
      <c r="A906">
        <v>242683</v>
      </c>
      <c r="B906" t="s">
        <v>552</v>
      </c>
      <c r="C906" t="s">
        <v>823</v>
      </c>
      <c r="D906" t="s">
        <v>1171</v>
      </c>
      <c r="E906" s="440">
        <v>46174</v>
      </c>
      <c r="F906" s="440">
        <v>46213</v>
      </c>
      <c r="G906" t="s">
        <v>1067</v>
      </c>
      <c r="H906" t="s">
        <v>114</v>
      </c>
      <c r="I906" t="s">
        <v>1068</v>
      </c>
      <c r="J906">
        <v>-2137</v>
      </c>
      <c r="K906">
        <v>-2137</v>
      </c>
      <c r="M906" t="s">
        <v>824</v>
      </c>
      <c r="N906" t="s">
        <v>131</v>
      </c>
      <c r="O906" t="s">
        <v>556</v>
      </c>
      <c r="P906" t="s">
        <v>1022</v>
      </c>
      <c r="Q906" t="s">
        <v>466</v>
      </c>
      <c r="R906">
        <v>0</v>
      </c>
    </row>
    <row r="907" spans="1:18" x14ac:dyDescent="0.3">
      <c r="A907">
        <v>243728</v>
      </c>
      <c r="B907" t="s">
        <v>552</v>
      </c>
      <c r="C907" t="s">
        <v>1061</v>
      </c>
      <c r="E907" s="440">
        <v>46174</v>
      </c>
      <c r="F907" s="440">
        <v>46174</v>
      </c>
      <c r="G907" t="s">
        <v>280</v>
      </c>
      <c r="H907" t="s">
        <v>285</v>
      </c>
      <c r="I907" t="s">
        <v>1172</v>
      </c>
      <c r="J907">
        <v>-720</v>
      </c>
      <c r="K907">
        <v>-720</v>
      </c>
      <c r="O907" t="s">
        <v>556</v>
      </c>
      <c r="P907" t="s">
        <v>557</v>
      </c>
      <c r="Q907" t="s">
        <v>466</v>
      </c>
      <c r="R907">
        <v>0</v>
      </c>
    </row>
    <row r="908" spans="1:18" x14ac:dyDescent="0.3">
      <c r="A908">
        <v>242712</v>
      </c>
      <c r="B908" t="s">
        <v>552</v>
      </c>
      <c r="C908" t="s">
        <v>822</v>
      </c>
      <c r="D908" t="s">
        <v>1173</v>
      </c>
      <c r="E908" s="440">
        <v>46174</v>
      </c>
      <c r="F908" s="440">
        <v>46213</v>
      </c>
      <c r="G908" t="s">
        <v>1067</v>
      </c>
      <c r="H908" t="s">
        <v>114</v>
      </c>
      <c r="I908" t="s">
        <v>1068</v>
      </c>
      <c r="J908">
        <v>-2030</v>
      </c>
      <c r="K908">
        <v>-2030</v>
      </c>
      <c r="M908" t="s">
        <v>758</v>
      </c>
      <c r="N908" t="s">
        <v>134</v>
      </c>
      <c r="O908" t="s">
        <v>556</v>
      </c>
      <c r="P908" t="s">
        <v>1022</v>
      </c>
      <c r="Q908" t="s">
        <v>466</v>
      </c>
      <c r="R908">
        <v>0</v>
      </c>
    </row>
    <row r="909" spans="1:18" x14ac:dyDescent="0.3">
      <c r="A909">
        <v>242711</v>
      </c>
      <c r="B909" t="s">
        <v>552</v>
      </c>
      <c r="C909" t="s">
        <v>759</v>
      </c>
      <c r="D909" t="s">
        <v>1174</v>
      </c>
      <c r="E909" s="440">
        <v>46174</v>
      </c>
      <c r="F909" s="440">
        <v>46213</v>
      </c>
      <c r="G909" t="s">
        <v>1067</v>
      </c>
      <c r="H909" t="s">
        <v>114</v>
      </c>
      <c r="I909" t="s">
        <v>1068</v>
      </c>
      <c r="J909">
        <v>-3845</v>
      </c>
      <c r="K909">
        <v>-3845</v>
      </c>
      <c r="M909" t="s">
        <v>761</v>
      </c>
      <c r="N909" t="s">
        <v>139</v>
      </c>
      <c r="O909" t="s">
        <v>556</v>
      </c>
      <c r="P909" t="s">
        <v>1022</v>
      </c>
      <c r="Q909" t="s">
        <v>466</v>
      </c>
      <c r="R909">
        <v>0</v>
      </c>
    </row>
    <row r="910" spans="1:18" x14ac:dyDescent="0.3">
      <c r="A910">
        <v>242707</v>
      </c>
      <c r="B910" t="s">
        <v>552</v>
      </c>
      <c r="C910" t="s">
        <v>1175</v>
      </c>
      <c r="D910" t="s">
        <v>1176</v>
      </c>
      <c r="E910" s="440">
        <v>46174</v>
      </c>
      <c r="F910" s="440">
        <v>46213</v>
      </c>
      <c r="G910" t="s">
        <v>1067</v>
      </c>
      <c r="H910" t="s">
        <v>114</v>
      </c>
      <c r="I910" t="s">
        <v>1068</v>
      </c>
      <c r="J910">
        <v>-2030</v>
      </c>
      <c r="K910">
        <v>-2030</v>
      </c>
      <c r="O910" t="s">
        <v>556</v>
      </c>
      <c r="P910" t="s">
        <v>1022</v>
      </c>
      <c r="Q910" t="s">
        <v>466</v>
      </c>
      <c r="R910">
        <v>0</v>
      </c>
    </row>
    <row r="911" spans="1:18" x14ac:dyDescent="0.3">
      <c r="A911">
        <v>242705</v>
      </c>
      <c r="B911" t="s">
        <v>552</v>
      </c>
      <c r="C911" t="s">
        <v>805</v>
      </c>
      <c r="D911" t="s">
        <v>1177</v>
      </c>
      <c r="E911" s="440">
        <v>46174</v>
      </c>
      <c r="F911" s="440">
        <v>46213</v>
      </c>
      <c r="G911" t="s">
        <v>1067</v>
      </c>
      <c r="H911" t="s">
        <v>114</v>
      </c>
      <c r="I911" t="s">
        <v>1068</v>
      </c>
      <c r="J911">
        <v>-2797</v>
      </c>
      <c r="K911">
        <v>-2797</v>
      </c>
      <c r="M911" t="s">
        <v>807</v>
      </c>
      <c r="N911" t="s">
        <v>142</v>
      </c>
      <c r="O911" t="s">
        <v>556</v>
      </c>
      <c r="P911" t="s">
        <v>1022</v>
      </c>
      <c r="Q911" t="s">
        <v>466</v>
      </c>
      <c r="R911">
        <v>0</v>
      </c>
    </row>
    <row r="912" spans="1:18" x14ac:dyDescent="0.3">
      <c r="A912">
        <v>242703</v>
      </c>
      <c r="B912" t="s">
        <v>552</v>
      </c>
      <c r="C912" t="s">
        <v>754</v>
      </c>
      <c r="D912" t="s">
        <v>1149</v>
      </c>
      <c r="E912" s="440">
        <v>46174</v>
      </c>
      <c r="F912" s="440">
        <v>46213</v>
      </c>
      <c r="G912" t="s">
        <v>1067</v>
      </c>
      <c r="H912" t="s">
        <v>114</v>
      </c>
      <c r="I912" t="s">
        <v>1068</v>
      </c>
      <c r="J912">
        <v>-2137</v>
      </c>
      <c r="K912">
        <v>-2137</v>
      </c>
      <c r="M912" t="s">
        <v>758</v>
      </c>
      <c r="N912" t="s">
        <v>134</v>
      </c>
      <c r="O912" t="s">
        <v>556</v>
      </c>
      <c r="P912" t="s">
        <v>1022</v>
      </c>
      <c r="Q912" t="s">
        <v>466</v>
      </c>
      <c r="R912">
        <v>0</v>
      </c>
    </row>
    <row r="913" spans="1:18" x14ac:dyDescent="0.3">
      <c r="A913">
        <v>242700</v>
      </c>
      <c r="B913" t="s">
        <v>552</v>
      </c>
      <c r="C913" t="s">
        <v>773</v>
      </c>
      <c r="D913" t="s">
        <v>1178</v>
      </c>
      <c r="E913" s="440">
        <v>46174</v>
      </c>
      <c r="F913" s="440">
        <v>46213</v>
      </c>
      <c r="G913" t="s">
        <v>1067</v>
      </c>
      <c r="H913" t="s">
        <v>114</v>
      </c>
      <c r="I913" t="s">
        <v>1068</v>
      </c>
      <c r="J913">
        <v>-1816</v>
      </c>
      <c r="K913">
        <v>-1816</v>
      </c>
      <c r="M913" t="s">
        <v>774</v>
      </c>
      <c r="N913" t="s">
        <v>138</v>
      </c>
      <c r="O913" t="s">
        <v>556</v>
      </c>
      <c r="P913" t="s">
        <v>1022</v>
      </c>
      <c r="Q913" t="s">
        <v>466</v>
      </c>
      <c r="R913">
        <v>0</v>
      </c>
    </row>
    <row r="914" spans="1:18" x14ac:dyDescent="0.3">
      <c r="A914">
        <v>242696</v>
      </c>
      <c r="B914" t="s">
        <v>552</v>
      </c>
      <c r="C914" t="s">
        <v>787</v>
      </c>
      <c r="D914" t="s">
        <v>1179</v>
      </c>
      <c r="E914" s="440">
        <v>46174</v>
      </c>
      <c r="F914" s="440">
        <v>46213</v>
      </c>
      <c r="G914" t="s">
        <v>1067</v>
      </c>
      <c r="H914" t="s">
        <v>114</v>
      </c>
      <c r="I914" t="s">
        <v>1068</v>
      </c>
      <c r="J914">
        <v>-2211</v>
      </c>
      <c r="K914">
        <v>-2211</v>
      </c>
      <c r="M914" t="s">
        <v>788</v>
      </c>
      <c r="N914" t="s">
        <v>136</v>
      </c>
      <c r="O914" t="s">
        <v>556</v>
      </c>
      <c r="P914" t="s">
        <v>1022</v>
      </c>
      <c r="Q914" t="s">
        <v>466</v>
      </c>
      <c r="R914">
        <v>0</v>
      </c>
    </row>
    <row r="915" spans="1:18" x14ac:dyDescent="0.3">
      <c r="A915">
        <v>241532</v>
      </c>
      <c r="B915" t="s">
        <v>552</v>
      </c>
      <c r="C915" t="s">
        <v>1180</v>
      </c>
      <c r="D915" t="s">
        <v>1181</v>
      </c>
      <c r="E915" s="440">
        <v>46174</v>
      </c>
      <c r="F915" s="440">
        <v>46203</v>
      </c>
      <c r="G915" t="s">
        <v>1126</v>
      </c>
      <c r="H915" t="s">
        <v>354</v>
      </c>
      <c r="I915" t="s">
        <v>1182</v>
      </c>
      <c r="J915">
        <v>-3520</v>
      </c>
      <c r="K915">
        <v>-3520</v>
      </c>
      <c r="O915" t="s">
        <v>556</v>
      </c>
      <c r="P915" t="s">
        <v>557</v>
      </c>
      <c r="Q915" t="s">
        <v>466</v>
      </c>
      <c r="R915">
        <v>0</v>
      </c>
    </row>
    <row r="916" spans="1:18" x14ac:dyDescent="0.3">
      <c r="A916">
        <v>242679</v>
      </c>
      <c r="B916" t="s">
        <v>552</v>
      </c>
      <c r="C916" t="s">
        <v>816</v>
      </c>
      <c r="D916" t="s">
        <v>1183</v>
      </c>
      <c r="E916" s="440">
        <v>46174</v>
      </c>
      <c r="F916" s="440">
        <v>46213</v>
      </c>
      <c r="G916" t="s">
        <v>1067</v>
      </c>
      <c r="H916" t="s">
        <v>114</v>
      </c>
      <c r="I916" t="s">
        <v>1068</v>
      </c>
      <c r="J916">
        <v>-2797</v>
      </c>
      <c r="K916">
        <v>-2797</v>
      </c>
      <c r="M916" t="s">
        <v>807</v>
      </c>
      <c r="N916" t="s">
        <v>142</v>
      </c>
      <c r="O916" t="s">
        <v>556</v>
      </c>
      <c r="P916" t="s">
        <v>1022</v>
      </c>
      <c r="Q916" t="s">
        <v>466</v>
      </c>
      <c r="R916">
        <v>0</v>
      </c>
    </row>
    <row r="917" spans="1:18" x14ac:dyDescent="0.3">
      <c r="A917">
        <v>242675</v>
      </c>
      <c r="B917" t="s">
        <v>552</v>
      </c>
      <c r="C917" t="s">
        <v>837</v>
      </c>
      <c r="D917" t="s">
        <v>1184</v>
      </c>
      <c r="E917" s="440">
        <v>46174</v>
      </c>
      <c r="F917" s="440">
        <v>46213</v>
      </c>
      <c r="G917" t="s">
        <v>1067</v>
      </c>
      <c r="H917" t="s">
        <v>114</v>
      </c>
      <c r="I917" t="s">
        <v>1068</v>
      </c>
      <c r="J917">
        <v>-2797</v>
      </c>
      <c r="K917">
        <v>-2797</v>
      </c>
      <c r="M917" t="s">
        <v>807</v>
      </c>
      <c r="N917" t="s">
        <v>142</v>
      </c>
      <c r="O917" t="s">
        <v>556</v>
      </c>
      <c r="P917" t="s">
        <v>1022</v>
      </c>
      <c r="Q917" t="s">
        <v>466</v>
      </c>
      <c r="R917">
        <v>0</v>
      </c>
    </row>
    <row r="918" spans="1:18" x14ac:dyDescent="0.3">
      <c r="A918">
        <v>242669</v>
      </c>
      <c r="B918" t="s">
        <v>552</v>
      </c>
      <c r="C918" t="s">
        <v>838</v>
      </c>
      <c r="D918" t="s">
        <v>1185</v>
      </c>
      <c r="E918" s="440">
        <v>46174</v>
      </c>
      <c r="F918" s="440">
        <v>46213</v>
      </c>
      <c r="G918" t="s">
        <v>1067</v>
      </c>
      <c r="H918" t="s">
        <v>114</v>
      </c>
      <c r="I918" t="s">
        <v>1068</v>
      </c>
      <c r="J918">
        <v>-1816</v>
      </c>
      <c r="K918">
        <v>-1816</v>
      </c>
      <c r="M918" t="s">
        <v>774</v>
      </c>
      <c r="N918" t="s">
        <v>138</v>
      </c>
      <c r="O918" t="s">
        <v>556</v>
      </c>
      <c r="P918" t="s">
        <v>1022</v>
      </c>
      <c r="Q918" t="s">
        <v>466</v>
      </c>
      <c r="R918">
        <v>0</v>
      </c>
    </row>
    <row r="919" spans="1:18" x14ac:dyDescent="0.3">
      <c r="A919">
        <v>242659</v>
      </c>
      <c r="B919" t="s">
        <v>552</v>
      </c>
      <c r="C919" t="s">
        <v>810</v>
      </c>
      <c r="D919" t="s">
        <v>1186</v>
      </c>
      <c r="E919" s="440">
        <v>46174</v>
      </c>
      <c r="F919" s="440">
        <v>46213</v>
      </c>
      <c r="G919" t="s">
        <v>1067</v>
      </c>
      <c r="H919" t="s">
        <v>114</v>
      </c>
      <c r="I919" t="s">
        <v>1068</v>
      </c>
      <c r="J919">
        <v>-2030</v>
      </c>
      <c r="K919">
        <v>-2030</v>
      </c>
      <c r="M919" t="s">
        <v>758</v>
      </c>
      <c r="N919" t="s">
        <v>134</v>
      </c>
      <c r="O919" t="s">
        <v>556</v>
      </c>
      <c r="P919" t="s">
        <v>1022</v>
      </c>
      <c r="Q919" t="s">
        <v>466</v>
      </c>
      <c r="R919">
        <v>0</v>
      </c>
    </row>
    <row r="920" spans="1:18" x14ac:dyDescent="0.3">
      <c r="A920">
        <v>242204</v>
      </c>
      <c r="B920" t="s">
        <v>552</v>
      </c>
      <c r="C920" t="s">
        <v>1187</v>
      </c>
      <c r="D920" t="s">
        <v>1188</v>
      </c>
      <c r="E920" s="440">
        <v>46174</v>
      </c>
      <c r="F920" s="440">
        <v>46211</v>
      </c>
      <c r="G920" t="s">
        <v>814</v>
      </c>
      <c r="H920" t="s">
        <v>292</v>
      </c>
      <c r="I920" t="s">
        <v>1189</v>
      </c>
      <c r="J920">
        <v>-417.52</v>
      </c>
      <c r="K920">
        <v>-433.11</v>
      </c>
      <c r="O920" t="s">
        <v>556</v>
      </c>
      <c r="P920" t="s">
        <v>1022</v>
      </c>
      <c r="Q920" t="s">
        <v>466</v>
      </c>
      <c r="R920">
        <v>0</v>
      </c>
    </row>
    <row r="921" spans="1:18" x14ac:dyDescent="0.3">
      <c r="A921">
        <v>241535</v>
      </c>
      <c r="B921" t="s">
        <v>552</v>
      </c>
      <c r="C921" t="s">
        <v>1007</v>
      </c>
      <c r="D921" t="s">
        <v>1190</v>
      </c>
      <c r="E921" s="440">
        <v>46174</v>
      </c>
      <c r="F921" s="440">
        <v>46211</v>
      </c>
      <c r="G921" t="s">
        <v>1009</v>
      </c>
      <c r="H921" t="s">
        <v>204</v>
      </c>
      <c r="I921" t="s">
        <v>1191</v>
      </c>
      <c r="J921">
        <v>-6820</v>
      </c>
      <c r="K921">
        <v>-6820</v>
      </c>
      <c r="O921" t="s">
        <v>556</v>
      </c>
      <c r="P921" t="s">
        <v>557</v>
      </c>
      <c r="Q921" t="s">
        <v>466</v>
      </c>
      <c r="R921">
        <v>0</v>
      </c>
    </row>
    <row r="922" spans="1:18" x14ac:dyDescent="0.3">
      <c r="A922">
        <v>241534</v>
      </c>
      <c r="B922" t="s">
        <v>552</v>
      </c>
      <c r="C922" t="s">
        <v>1007</v>
      </c>
      <c r="D922" t="s">
        <v>1192</v>
      </c>
      <c r="E922" s="440">
        <v>46174</v>
      </c>
      <c r="F922" s="440">
        <v>46211</v>
      </c>
      <c r="G922" t="s">
        <v>1009</v>
      </c>
      <c r="H922" t="s">
        <v>204</v>
      </c>
      <c r="I922" t="s">
        <v>1193</v>
      </c>
      <c r="J922">
        <v>-19228</v>
      </c>
      <c r="K922">
        <v>-19228</v>
      </c>
      <c r="O922" t="s">
        <v>556</v>
      </c>
      <c r="P922" t="s">
        <v>557</v>
      </c>
      <c r="Q922" t="s">
        <v>466</v>
      </c>
      <c r="R922">
        <v>0</v>
      </c>
    </row>
    <row r="923" spans="1:18" x14ac:dyDescent="0.3">
      <c r="A923">
        <v>241533</v>
      </c>
      <c r="B923" t="s">
        <v>552</v>
      </c>
      <c r="C923" t="s">
        <v>996</v>
      </c>
      <c r="D923" t="s">
        <v>1194</v>
      </c>
      <c r="E923" s="440">
        <v>46174</v>
      </c>
      <c r="F923" s="440">
        <v>46209</v>
      </c>
      <c r="G923" t="s">
        <v>280</v>
      </c>
      <c r="H923" t="s">
        <v>287</v>
      </c>
      <c r="I923" t="s">
        <v>1195</v>
      </c>
      <c r="J923">
        <v>-221.7</v>
      </c>
      <c r="K923">
        <v>-221.7</v>
      </c>
      <c r="O923" t="s">
        <v>556</v>
      </c>
      <c r="P923" t="s">
        <v>557</v>
      </c>
      <c r="Q923" t="s">
        <v>466</v>
      </c>
      <c r="R923">
        <v>0</v>
      </c>
    </row>
    <row r="924" spans="1:18" x14ac:dyDescent="0.3">
      <c r="A924">
        <v>237815</v>
      </c>
      <c r="B924" t="s">
        <v>552</v>
      </c>
      <c r="C924" t="s">
        <v>1196</v>
      </c>
      <c r="D924" t="s">
        <v>1197</v>
      </c>
      <c r="E924" s="440">
        <v>46174</v>
      </c>
      <c r="F924" s="440">
        <v>46188</v>
      </c>
      <c r="G924" t="s">
        <v>948</v>
      </c>
      <c r="H924" t="s">
        <v>337</v>
      </c>
      <c r="I924" t="s">
        <v>1198</v>
      </c>
      <c r="J924">
        <v>-1500</v>
      </c>
      <c r="K924">
        <v>-1500</v>
      </c>
      <c r="O924" t="s">
        <v>556</v>
      </c>
      <c r="P924" t="s">
        <v>557</v>
      </c>
      <c r="Q924" t="s">
        <v>466</v>
      </c>
      <c r="R924">
        <v>0</v>
      </c>
    </row>
    <row r="925" spans="1:18" x14ac:dyDescent="0.3">
      <c r="A925">
        <v>238932</v>
      </c>
      <c r="B925" t="s">
        <v>552</v>
      </c>
      <c r="C925" t="s">
        <v>1007</v>
      </c>
      <c r="D925" t="s">
        <v>1199</v>
      </c>
      <c r="E925" s="440">
        <v>46174</v>
      </c>
      <c r="F925" s="440">
        <v>46197</v>
      </c>
      <c r="G925" t="s">
        <v>1009</v>
      </c>
      <c r="H925" t="s">
        <v>204</v>
      </c>
      <c r="I925" t="s">
        <v>1200</v>
      </c>
      <c r="J925">
        <v>-3520</v>
      </c>
      <c r="K925">
        <v>-3520</v>
      </c>
      <c r="O925" t="s">
        <v>556</v>
      </c>
      <c r="P925" t="s">
        <v>557</v>
      </c>
      <c r="Q925" t="s">
        <v>466</v>
      </c>
      <c r="R925">
        <v>0</v>
      </c>
    </row>
    <row r="926" spans="1:18" x14ac:dyDescent="0.3">
      <c r="A926">
        <v>238928</v>
      </c>
      <c r="B926" t="s">
        <v>552</v>
      </c>
      <c r="C926" t="s">
        <v>1201</v>
      </c>
      <c r="D926" t="s">
        <v>1202</v>
      </c>
      <c r="E926" s="440">
        <v>46174</v>
      </c>
      <c r="F926" s="440">
        <v>46198</v>
      </c>
      <c r="G926" t="s">
        <v>265</v>
      </c>
      <c r="H926" t="s">
        <v>273</v>
      </c>
      <c r="I926" t="s">
        <v>1203</v>
      </c>
      <c r="J926">
        <v>-135</v>
      </c>
      <c r="K926">
        <v>-135</v>
      </c>
      <c r="O926" t="s">
        <v>556</v>
      </c>
      <c r="P926" t="s">
        <v>557</v>
      </c>
      <c r="Q926" t="s">
        <v>466</v>
      </c>
      <c r="R926">
        <v>0</v>
      </c>
    </row>
    <row r="927" spans="1:18" x14ac:dyDescent="0.3">
      <c r="A927">
        <v>238927</v>
      </c>
      <c r="B927" t="s">
        <v>552</v>
      </c>
      <c r="C927" t="s">
        <v>1007</v>
      </c>
      <c r="D927" t="s">
        <v>1204</v>
      </c>
      <c r="E927" s="440">
        <v>46174</v>
      </c>
      <c r="F927" s="440">
        <v>46197</v>
      </c>
      <c r="G927" t="s">
        <v>1009</v>
      </c>
      <c r="H927" t="s">
        <v>204</v>
      </c>
      <c r="I927" t="s">
        <v>1205</v>
      </c>
      <c r="J927">
        <v>-24134</v>
      </c>
      <c r="K927">
        <v>-24134</v>
      </c>
      <c r="O927" t="s">
        <v>556</v>
      </c>
      <c r="P927" t="s">
        <v>557</v>
      </c>
      <c r="Q927" t="s">
        <v>466</v>
      </c>
      <c r="R927">
        <v>0</v>
      </c>
    </row>
    <row r="928" spans="1:18" x14ac:dyDescent="0.3">
      <c r="A928">
        <v>238773</v>
      </c>
      <c r="B928" t="s">
        <v>552</v>
      </c>
      <c r="C928" t="s">
        <v>1206</v>
      </c>
      <c r="D928" t="s">
        <v>1207</v>
      </c>
      <c r="E928" s="440">
        <v>46174</v>
      </c>
      <c r="F928" s="440">
        <v>46189</v>
      </c>
      <c r="G928" t="s">
        <v>265</v>
      </c>
      <c r="H928" t="s">
        <v>276</v>
      </c>
      <c r="I928" t="s">
        <v>1208</v>
      </c>
      <c r="J928">
        <v>-258.39999999999998</v>
      </c>
      <c r="K928">
        <v>-258.39999999999998</v>
      </c>
      <c r="O928" t="s">
        <v>556</v>
      </c>
      <c r="P928" t="s">
        <v>557</v>
      </c>
      <c r="Q928" t="s">
        <v>466</v>
      </c>
      <c r="R928">
        <v>0</v>
      </c>
    </row>
    <row r="929" spans="1:18" x14ac:dyDescent="0.3">
      <c r="A929">
        <v>238772</v>
      </c>
      <c r="B929" t="s">
        <v>552</v>
      </c>
      <c r="C929" t="s">
        <v>1206</v>
      </c>
      <c r="D929" t="s">
        <v>1209</v>
      </c>
      <c r="E929" s="440">
        <v>46174</v>
      </c>
      <c r="F929" s="440">
        <v>46189</v>
      </c>
      <c r="G929" t="s">
        <v>265</v>
      </c>
      <c r="H929" t="s">
        <v>273</v>
      </c>
      <c r="I929" t="s">
        <v>1210</v>
      </c>
      <c r="J929">
        <v>-207</v>
      </c>
      <c r="K929">
        <v>-313.98</v>
      </c>
      <c r="O929" t="s">
        <v>556</v>
      </c>
      <c r="P929" t="s">
        <v>557</v>
      </c>
      <c r="Q929" t="s">
        <v>466</v>
      </c>
      <c r="R929">
        <v>0</v>
      </c>
    </row>
    <row r="930" spans="1:18" x14ac:dyDescent="0.3">
      <c r="A930">
        <v>238255</v>
      </c>
      <c r="B930" t="s">
        <v>552</v>
      </c>
      <c r="C930" t="s">
        <v>1211</v>
      </c>
      <c r="D930" t="s">
        <v>1212</v>
      </c>
      <c r="E930" s="440">
        <v>46174</v>
      </c>
      <c r="F930" s="440">
        <v>46237</v>
      </c>
      <c r="G930" t="s">
        <v>561</v>
      </c>
      <c r="H930" t="s">
        <v>370</v>
      </c>
      <c r="I930" t="s">
        <v>1213</v>
      </c>
      <c r="J930">
        <v>-30</v>
      </c>
      <c r="K930">
        <v>-30</v>
      </c>
      <c r="O930" t="s">
        <v>556</v>
      </c>
      <c r="Q930" t="s">
        <v>466</v>
      </c>
      <c r="R930">
        <v>0</v>
      </c>
    </row>
    <row r="931" spans="1:18" x14ac:dyDescent="0.3">
      <c r="A931">
        <v>238250</v>
      </c>
      <c r="B931" t="s">
        <v>552</v>
      </c>
      <c r="C931" t="s">
        <v>1211</v>
      </c>
      <c r="D931" t="s">
        <v>1214</v>
      </c>
      <c r="E931" s="440">
        <v>46174</v>
      </c>
      <c r="F931" s="440">
        <v>46202</v>
      </c>
      <c r="G931" t="s">
        <v>561</v>
      </c>
      <c r="H931" t="s">
        <v>370</v>
      </c>
      <c r="I931" t="s">
        <v>1215</v>
      </c>
      <c r="J931">
        <v>-900</v>
      </c>
      <c r="K931">
        <v>-900</v>
      </c>
      <c r="O931" t="s">
        <v>556</v>
      </c>
      <c r="P931" t="s">
        <v>999</v>
      </c>
      <c r="Q931" t="s">
        <v>466</v>
      </c>
      <c r="R931">
        <v>0</v>
      </c>
    </row>
    <row r="932" spans="1:18" x14ac:dyDescent="0.3">
      <c r="A932">
        <v>238242</v>
      </c>
      <c r="B932" t="s">
        <v>552</v>
      </c>
      <c r="C932" t="s">
        <v>1211</v>
      </c>
      <c r="D932" t="s">
        <v>1214</v>
      </c>
      <c r="E932" s="440">
        <v>46174</v>
      </c>
      <c r="F932" s="440">
        <v>46202</v>
      </c>
      <c r="G932" t="s">
        <v>561</v>
      </c>
      <c r="H932" t="s">
        <v>370</v>
      </c>
      <c r="I932" t="s">
        <v>1216</v>
      </c>
      <c r="J932">
        <v>-2100</v>
      </c>
      <c r="K932">
        <v>-2100</v>
      </c>
      <c r="O932" t="s">
        <v>556</v>
      </c>
      <c r="P932" t="s">
        <v>999</v>
      </c>
      <c r="Q932" t="s">
        <v>466</v>
      </c>
      <c r="R932">
        <v>0</v>
      </c>
    </row>
    <row r="933" spans="1:18" x14ac:dyDescent="0.3">
      <c r="A933">
        <v>237816</v>
      </c>
      <c r="B933" t="s">
        <v>552</v>
      </c>
      <c r="C933" t="s">
        <v>1196</v>
      </c>
      <c r="D933" t="s">
        <v>1197</v>
      </c>
      <c r="E933" s="440">
        <v>46174</v>
      </c>
      <c r="F933" s="440">
        <v>46188</v>
      </c>
      <c r="G933" t="s">
        <v>948</v>
      </c>
      <c r="H933" t="s">
        <v>337</v>
      </c>
      <c r="I933" t="s">
        <v>1217</v>
      </c>
      <c r="J933">
        <v>-2310</v>
      </c>
      <c r="K933">
        <v>-2310</v>
      </c>
      <c r="O933" t="s">
        <v>556</v>
      </c>
      <c r="P933" t="s">
        <v>557</v>
      </c>
      <c r="Q933" t="s">
        <v>466</v>
      </c>
      <c r="R933">
        <v>0</v>
      </c>
    </row>
    <row r="934" spans="1:18" x14ac:dyDescent="0.3">
      <c r="A934">
        <v>238970</v>
      </c>
      <c r="B934" t="s">
        <v>552</v>
      </c>
      <c r="C934" t="s">
        <v>1048</v>
      </c>
      <c r="E934" s="440">
        <v>46174</v>
      </c>
      <c r="F934" s="440">
        <v>46192</v>
      </c>
      <c r="G934" t="s">
        <v>776</v>
      </c>
      <c r="H934" t="s">
        <v>777</v>
      </c>
      <c r="J934">
        <v>-519.99</v>
      </c>
      <c r="K934">
        <v>-519.99</v>
      </c>
      <c r="O934" t="s">
        <v>556</v>
      </c>
      <c r="P934" t="s">
        <v>557</v>
      </c>
      <c r="Q934" t="s">
        <v>466</v>
      </c>
      <c r="R934">
        <v>0</v>
      </c>
    </row>
    <row r="935" spans="1:18" x14ac:dyDescent="0.3">
      <c r="A935">
        <v>237814</v>
      </c>
      <c r="B935" t="s">
        <v>552</v>
      </c>
      <c r="C935" t="s">
        <v>1196</v>
      </c>
      <c r="D935" t="s">
        <v>1197</v>
      </c>
      <c r="E935" s="440">
        <v>46174</v>
      </c>
      <c r="F935" s="440">
        <v>46188</v>
      </c>
      <c r="G935" t="s">
        <v>948</v>
      </c>
      <c r="H935" t="s">
        <v>337</v>
      </c>
      <c r="I935" t="s">
        <v>1218</v>
      </c>
      <c r="J935">
        <v>-690</v>
      </c>
      <c r="K935">
        <v>-690</v>
      </c>
      <c r="O935" t="s">
        <v>556</v>
      </c>
      <c r="P935" t="s">
        <v>557</v>
      </c>
      <c r="Q935" t="s">
        <v>466</v>
      </c>
      <c r="R935">
        <v>0</v>
      </c>
    </row>
    <row r="936" spans="1:18" x14ac:dyDescent="0.3">
      <c r="A936">
        <v>237710</v>
      </c>
      <c r="B936" t="s">
        <v>552</v>
      </c>
      <c r="C936" t="s">
        <v>1007</v>
      </c>
      <c r="D936" t="s">
        <v>1219</v>
      </c>
      <c r="E936" s="440">
        <v>46174</v>
      </c>
      <c r="F936" s="440">
        <v>46190</v>
      </c>
      <c r="G936" t="s">
        <v>1009</v>
      </c>
      <c r="H936" t="s">
        <v>204</v>
      </c>
      <c r="I936" t="s">
        <v>1220</v>
      </c>
      <c r="J936">
        <v>-8470</v>
      </c>
      <c r="K936">
        <v>-8470</v>
      </c>
      <c r="O936" t="s">
        <v>556</v>
      </c>
      <c r="P936" t="s">
        <v>557</v>
      </c>
      <c r="Q936" t="s">
        <v>466</v>
      </c>
      <c r="R936">
        <v>0</v>
      </c>
    </row>
    <row r="937" spans="1:18" x14ac:dyDescent="0.3">
      <c r="A937">
        <v>237708</v>
      </c>
      <c r="B937" t="s">
        <v>552</v>
      </c>
      <c r="C937" t="s">
        <v>1007</v>
      </c>
      <c r="D937" t="s">
        <v>1221</v>
      </c>
      <c r="E937" s="440">
        <v>46174</v>
      </c>
      <c r="F937" s="440">
        <v>46190</v>
      </c>
      <c r="G937" t="s">
        <v>1009</v>
      </c>
      <c r="H937" t="s">
        <v>204</v>
      </c>
      <c r="I937" t="s">
        <v>1222</v>
      </c>
      <c r="J937">
        <v>-22209</v>
      </c>
      <c r="K937">
        <v>-22209</v>
      </c>
      <c r="O937" t="s">
        <v>556</v>
      </c>
      <c r="P937" t="s">
        <v>557</v>
      </c>
      <c r="Q937" t="s">
        <v>466</v>
      </c>
      <c r="R937">
        <v>0</v>
      </c>
    </row>
    <row r="938" spans="1:18" x14ac:dyDescent="0.3">
      <c r="A938">
        <v>236762</v>
      </c>
      <c r="B938" t="s">
        <v>552</v>
      </c>
      <c r="C938" t="s">
        <v>1109</v>
      </c>
      <c r="D938" t="s">
        <v>1223</v>
      </c>
      <c r="E938" s="440">
        <v>46174</v>
      </c>
      <c r="F938" s="440">
        <v>46178</v>
      </c>
      <c r="G938" t="s">
        <v>265</v>
      </c>
      <c r="H938" t="s">
        <v>274</v>
      </c>
      <c r="I938" t="s">
        <v>1224</v>
      </c>
      <c r="J938">
        <v>-56</v>
      </c>
      <c r="K938">
        <v>-56</v>
      </c>
      <c r="O938" t="s">
        <v>556</v>
      </c>
      <c r="P938" t="s">
        <v>557</v>
      </c>
      <c r="Q938" t="s">
        <v>466</v>
      </c>
      <c r="R938">
        <v>0</v>
      </c>
    </row>
    <row r="939" spans="1:18" x14ac:dyDescent="0.3">
      <c r="A939">
        <v>236759</v>
      </c>
      <c r="B939" t="s">
        <v>552</v>
      </c>
      <c r="C939" t="s">
        <v>1109</v>
      </c>
      <c r="D939" t="s">
        <v>1225</v>
      </c>
      <c r="E939" s="440">
        <v>46174</v>
      </c>
      <c r="F939" s="440">
        <v>46208</v>
      </c>
      <c r="G939" t="s">
        <v>814</v>
      </c>
      <c r="H939" t="s">
        <v>292</v>
      </c>
      <c r="I939" t="s">
        <v>1123</v>
      </c>
      <c r="J939">
        <v>-225.9</v>
      </c>
      <c r="K939">
        <v>-225.9</v>
      </c>
      <c r="O939" t="s">
        <v>556</v>
      </c>
      <c r="P939" t="s">
        <v>557</v>
      </c>
      <c r="Q939" t="s">
        <v>466</v>
      </c>
      <c r="R939">
        <v>0</v>
      </c>
    </row>
    <row r="940" spans="1:18" x14ac:dyDescent="0.3">
      <c r="A940">
        <v>236617</v>
      </c>
      <c r="B940" t="s">
        <v>552</v>
      </c>
      <c r="C940" t="s">
        <v>1226</v>
      </c>
      <c r="D940" t="s">
        <v>1227</v>
      </c>
      <c r="E940" s="440">
        <v>46174</v>
      </c>
      <c r="F940" s="440">
        <v>46181</v>
      </c>
      <c r="G940" t="s">
        <v>265</v>
      </c>
      <c r="H940" t="s">
        <v>277</v>
      </c>
      <c r="I940" t="s">
        <v>1228</v>
      </c>
      <c r="J940">
        <v>-1050</v>
      </c>
      <c r="K940">
        <v>-1050</v>
      </c>
      <c r="O940" t="s">
        <v>556</v>
      </c>
      <c r="P940" t="s">
        <v>557</v>
      </c>
      <c r="Q940" t="s">
        <v>466</v>
      </c>
      <c r="R940">
        <v>0</v>
      </c>
    </row>
    <row r="941" spans="1:18" x14ac:dyDescent="0.3">
      <c r="A941">
        <v>235616</v>
      </c>
      <c r="B941" t="s">
        <v>552</v>
      </c>
      <c r="C941" t="s">
        <v>1229</v>
      </c>
      <c r="D941" t="s">
        <v>1230</v>
      </c>
      <c r="E941" s="440">
        <v>46174</v>
      </c>
      <c r="F941" s="440">
        <v>46181</v>
      </c>
      <c r="G941" t="s">
        <v>747</v>
      </c>
      <c r="H941" t="s">
        <v>240</v>
      </c>
      <c r="I941" t="s">
        <v>1231</v>
      </c>
      <c r="J941">
        <v>-259.2</v>
      </c>
      <c r="K941">
        <v>-259.2</v>
      </c>
      <c r="O941" t="s">
        <v>556</v>
      </c>
      <c r="P941" t="s">
        <v>557</v>
      </c>
      <c r="Q941" t="s">
        <v>466</v>
      </c>
      <c r="R941">
        <v>0</v>
      </c>
    </row>
    <row r="942" spans="1:18" x14ac:dyDescent="0.3">
      <c r="A942">
        <v>235606</v>
      </c>
      <c r="B942" t="s">
        <v>552</v>
      </c>
      <c r="C942" t="s">
        <v>1050</v>
      </c>
      <c r="D942" t="s">
        <v>1232</v>
      </c>
      <c r="E942" s="440">
        <v>46174</v>
      </c>
      <c r="F942" s="440">
        <v>46178</v>
      </c>
      <c r="G942" t="s">
        <v>785</v>
      </c>
      <c r="H942" t="s">
        <v>216</v>
      </c>
      <c r="I942" t="s">
        <v>1233</v>
      </c>
      <c r="J942">
        <v>-4783.18</v>
      </c>
      <c r="K942">
        <v>-4783.18</v>
      </c>
      <c r="O942" t="s">
        <v>556</v>
      </c>
      <c r="P942" t="s">
        <v>557</v>
      </c>
      <c r="Q942" t="s">
        <v>466</v>
      </c>
      <c r="R942">
        <v>0</v>
      </c>
    </row>
    <row r="943" spans="1:18" x14ac:dyDescent="0.3">
      <c r="A943">
        <v>234674</v>
      </c>
      <c r="B943" t="s">
        <v>552</v>
      </c>
      <c r="C943" t="s">
        <v>759</v>
      </c>
      <c r="D943" t="s">
        <v>1234</v>
      </c>
      <c r="E943" s="440">
        <v>46174</v>
      </c>
      <c r="F943" s="440">
        <v>46213</v>
      </c>
      <c r="G943" t="s">
        <v>755</v>
      </c>
      <c r="H943" t="s">
        <v>756</v>
      </c>
      <c r="I943" t="s">
        <v>760</v>
      </c>
      <c r="J943">
        <v>-5000</v>
      </c>
      <c r="K943">
        <v>-5000</v>
      </c>
      <c r="M943" t="s">
        <v>761</v>
      </c>
      <c r="N943" t="s">
        <v>139</v>
      </c>
      <c r="O943" t="s">
        <v>556</v>
      </c>
      <c r="P943" t="s">
        <v>1022</v>
      </c>
      <c r="Q943" t="s">
        <v>466</v>
      </c>
      <c r="R943">
        <v>0</v>
      </c>
    </row>
    <row r="944" spans="1:18" x14ac:dyDescent="0.3">
      <c r="A944">
        <v>238953</v>
      </c>
      <c r="B944" t="s">
        <v>552</v>
      </c>
      <c r="C944" t="s">
        <v>1087</v>
      </c>
      <c r="E944" s="440">
        <v>46174</v>
      </c>
      <c r="F944" s="440">
        <v>46192</v>
      </c>
      <c r="G944" t="s">
        <v>776</v>
      </c>
      <c r="H944" t="s">
        <v>777</v>
      </c>
      <c r="J944">
        <v>-471.07</v>
      </c>
      <c r="K944">
        <v>-471.07</v>
      </c>
      <c r="O944" t="s">
        <v>556</v>
      </c>
      <c r="P944" t="s">
        <v>557</v>
      </c>
      <c r="Q944" t="s">
        <v>466</v>
      </c>
      <c r="R944">
        <v>0</v>
      </c>
    </row>
    <row r="945" spans="1:18" x14ac:dyDescent="0.3">
      <c r="A945">
        <v>238969</v>
      </c>
      <c r="B945" t="s">
        <v>552</v>
      </c>
      <c r="C945" t="s">
        <v>1053</v>
      </c>
      <c r="E945" s="440">
        <v>46174</v>
      </c>
      <c r="F945" s="440">
        <v>46192</v>
      </c>
      <c r="G945" t="s">
        <v>776</v>
      </c>
      <c r="H945" t="s">
        <v>777</v>
      </c>
      <c r="J945">
        <v>-981.91</v>
      </c>
      <c r="K945">
        <v>-981.91</v>
      </c>
      <c r="O945" t="s">
        <v>556</v>
      </c>
      <c r="P945" t="s">
        <v>557</v>
      </c>
      <c r="Q945" t="s">
        <v>466</v>
      </c>
      <c r="R945">
        <v>0</v>
      </c>
    </row>
    <row r="946" spans="1:18" x14ac:dyDescent="0.3">
      <c r="A946">
        <v>238968</v>
      </c>
      <c r="B946" t="s">
        <v>552</v>
      </c>
      <c r="C946" t="s">
        <v>1047</v>
      </c>
      <c r="E946" s="440">
        <v>46174</v>
      </c>
      <c r="F946" s="440">
        <v>46192</v>
      </c>
      <c r="G946" t="s">
        <v>776</v>
      </c>
      <c r="H946" t="s">
        <v>777</v>
      </c>
      <c r="J946">
        <v>-775.42</v>
      </c>
      <c r="K946">
        <v>-775.42</v>
      </c>
      <c r="O946" t="s">
        <v>556</v>
      </c>
      <c r="P946" t="s">
        <v>557</v>
      </c>
      <c r="Q946" t="s">
        <v>466</v>
      </c>
      <c r="R946">
        <v>0</v>
      </c>
    </row>
    <row r="947" spans="1:18" x14ac:dyDescent="0.3">
      <c r="A947">
        <v>238971</v>
      </c>
      <c r="B947" t="s">
        <v>552</v>
      </c>
      <c r="C947" t="s">
        <v>1052</v>
      </c>
      <c r="E947" s="440">
        <v>46174</v>
      </c>
      <c r="F947" s="440">
        <v>46192</v>
      </c>
      <c r="G947" t="s">
        <v>776</v>
      </c>
      <c r="H947" t="s">
        <v>777</v>
      </c>
      <c r="J947">
        <v>-491.1</v>
      </c>
      <c r="K947">
        <v>-491.1</v>
      </c>
      <c r="O947" t="s">
        <v>556</v>
      </c>
      <c r="P947" t="s">
        <v>557</v>
      </c>
      <c r="Q947" t="s">
        <v>466</v>
      </c>
      <c r="R947">
        <v>0</v>
      </c>
    </row>
    <row r="948" spans="1:18" x14ac:dyDescent="0.3">
      <c r="A948">
        <v>238965</v>
      </c>
      <c r="B948" t="s">
        <v>552</v>
      </c>
      <c r="C948" t="s">
        <v>783</v>
      </c>
      <c r="E948" s="440">
        <v>46174</v>
      </c>
      <c r="F948" s="440">
        <v>46192</v>
      </c>
      <c r="G948" t="s">
        <v>776</v>
      </c>
      <c r="H948" t="s">
        <v>777</v>
      </c>
      <c r="J948">
        <v>-859.31</v>
      </c>
      <c r="K948">
        <v>-859.31</v>
      </c>
      <c r="O948" t="s">
        <v>556</v>
      </c>
      <c r="P948" t="s">
        <v>557</v>
      </c>
      <c r="Q948" t="s">
        <v>466</v>
      </c>
      <c r="R948">
        <v>0</v>
      </c>
    </row>
    <row r="949" spans="1:18" x14ac:dyDescent="0.3">
      <c r="A949">
        <v>238966</v>
      </c>
      <c r="B949" t="s">
        <v>552</v>
      </c>
      <c r="C949" t="s">
        <v>1086</v>
      </c>
      <c r="E949" s="440">
        <v>46174</v>
      </c>
      <c r="F949" s="440">
        <v>46192</v>
      </c>
      <c r="G949" t="s">
        <v>776</v>
      </c>
      <c r="H949" t="s">
        <v>777</v>
      </c>
      <c r="J949">
        <v>-1025.5</v>
      </c>
      <c r="K949">
        <v>-1025.5</v>
      </c>
      <c r="O949" t="s">
        <v>556</v>
      </c>
      <c r="P949" t="s">
        <v>557</v>
      </c>
      <c r="Q949" t="s">
        <v>466</v>
      </c>
      <c r="R949">
        <v>0</v>
      </c>
    </row>
    <row r="950" spans="1:18" x14ac:dyDescent="0.3">
      <c r="A950">
        <v>238952</v>
      </c>
      <c r="B950" t="s">
        <v>552</v>
      </c>
      <c r="C950" t="s">
        <v>1069</v>
      </c>
      <c r="E950" s="440">
        <v>46174</v>
      </c>
      <c r="F950" s="440">
        <v>46192</v>
      </c>
      <c r="G950" t="s">
        <v>776</v>
      </c>
      <c r="H950" t="s">
        <v>777</v>
      </c>
      <c r="J950">
        <v>-988.62</v>
      </c>
      <c r="K950">
        <v>-988.62</v>
      </c>
      <c r="O950" t="s">
        <v>556</v>
      </c>
      <c r="P950" t="s">
        <v>557</v>
      </c>
      <c r="Q950" t="s">
        <v>466</v>
      </c>
      <c r="R950">
        <v>0</v>
      </c>
    </row>
    <row r="951" spans="1:18" x14ac:dyDescent="0.3">
      <c r="A951">
        <v>238967</v>
      </c>
      <c r="B951" t="s">
        <v>552</v>
      </c>
      <c r="C951" t="s">
        <v>1016</v>
      </c>
      <c r="E951" s="440">
        <v>46174</v>
      </c>
      <c r="F951" s="440">
        <v>46192</v>
      </c>
      <c r="G951" t="s">
        <v>776</v>
      </c>
      <c r="H951" t="s">
        <v>777</v>
      </c>
      <c r="J951">
        <v>-775.42</v>
      </c>
      <c r="K951">
        <v>-775.42</v>
      </c>
      <c r="O951" t="s">
        <v>556</v>
      </c>
      <c r="P951" t="s">
        <v>557</v>
      </c>
      <c r="Q951" t="s">
        <v>466</v>
      </c>
      <c r="R951">
        <v>0</v>
      </c>
    </row>
    <row r="952" spans="1:18" x14ac:dyDescent="0.3">
      <c r="A952">
        <v>238964</v>
      </c>
      <c r="B952" t="s">
        <v>552</v>
      </c>
      <c r="C952" t="s">
        <v>1075</v>
      </c>
      <c r="E952" s="440">
        <v>46174</v>
      </c>
      <c r="F952" s="440">
        <v>46192</v>
      </c>
      <c r="G952" t="s">
        <v>776</v>
      </c>
      <c r="H952" t="s">
        <v>777</v>
      </c>
      <c r="J952">
        <v>-697.88</v>
      </c>
      <c r="K952">
        <v>-697.88</v>
      </c>
      <c r="O952" t="s">
        <v>556</v>
      </c>
      <c r="P952" t="s">
        <v>557</v>
      </c>
      <c r="Q952" t="s">
        <v>466</v>
      </c>
      <c r="R952">
        <v>0</v>
      </c>
    </row>
    <row r="953" spans="1:18" x14ac:dyDescent="0.3">
      <c r="A953">
        <v>238963</v>
      </c>
      <c r="B953" t="s">
        <v>552</v>
      </c>
      <c r="C953" t="s">
        <v>1054</v>
      </c>
      <c r="E953" s="440">
        <v>46174</v>
      </c>
      <c r="F953" s="440">
        <v>46192</v>
      </c>
      <c r="G953" t="s">
        <v>776</v>
      </c>
      <c r="H953" t="s">
        <v>777</v>
      </c>
      <c r="J953">
        <v>-775.42</v>
      </c>
      <c r="K953">
        <v>-775.42</v>
      </c>
      <c r="O953" t="s">
        <v>556</v>
      </c>
      <c r="P953" t="s">
        <v>557</v>
      </c>
      <c r="Q953" t="s">
        <v>466</v>
      </c>
      <c r="R953">
        <v>0</v>
      </c>
    </row>
    <row r="954" spans="1:18" x14ac:dyDescent="0.3">
      <c r="A954">
        <v>238962</v>
      </c>
      <c r="B954" t="s">
        <v>552</v>
      </c>
      <c r="C954" t="s">
        <v>1089</v>
      </c>
      <c r="E954" s="440">
        <v>46174</v>
      </c>
      <c r="F954" s="440">
        <v>46192</v>
      </c>
      <c r="G954" t="s">
        <v>776</v>
      </c>
      <c r="H954" t="s">
        <v>777</v>
      </c>
      <c r="J954">
        <v>-775.42</v>
      </c>
      <c r="K954">
        <v>-775.42</v>
      </c>
      <c r="O954" t="s">
        <v>556</v>
      </c>
      <c r="P954" t="s">
        <v>557</v>
      </c>
      <c r="Q954" t="s">
        <v>466</v>
      </c>
      <c r="R954">
        <v>0</v>
      </c>
    </row>
    <row r="955" spans="1:18" x14ac:dyDescent="0.3">
      <c r="A955">
        <v>238961</v>
      </c>
      <c r="B955" t="s">
        <v>552</v>
      </c>
      <c r="C955" t="s">
        <v>1073</v>
      </c>
      <c r="E955" s="440">
        <v>46174</v>
      </c>
      <c r="F955" s="440">
        <v>46192</v>
      </c>
      <c r="G955" t="s">
        <v>776</v>
      </c>
      <c r="H955" t="s">
        <v>777</v>
      </c>
      <c r="J955">
        <v>-603.49</v>
      </c>
      <c r="K955">
        <v>-603.49</v>
      </c>
      <c r="O955" t="s">
        <v>556</v>
      </c>
      <c r="P955" t="s">
        <v>557</v>
      </c>
      <c r="Q955" t="s">
        <v>466</v>
      </c>
      <c r="R955">
        <v>0</v>
      </c>
    </row>
    <row r="956" spans="1:18" x14ac:dyDescent="0.3">
      <c r="A956">
        <v>238960</v>
      </c>
      <c r="B956" t="s">
        <v>552</v>
      </c>
      <c r="C956" t="s">
        <v>1055</v>
      </c>
      <c r="E956" s="440">
        <v>46174</v>
      </c>
      <c r="F956" s="440">
        <v>46192</v>
      </c>
      <c r="G956" t="s">
        <v>776</v>
      </c>
      <c r="H956" t="s">
        <v>777</v>
      </c>
      <c r="J956">
        <v>-775.42</v>
      </c>
      <c r="K956">
        <v>-775.42</v>
      </c>
      <c r="O956" t="s">
        <v>556</v>
      </c>
      <c r="P956" t="s">
        <v>557</v>
      </c>
      <c r="Q956" t="s">
        <v>466</v>
      </c>
      <c r="R956">
        <v>0</v>
      </c>
    </row>
    <row r="957" spans="1:18" x14ac:dyDescent="0.3">
      <c r="A957">
        <v>238959</v>
      </c>
      <c r="B957" t="s">
        <v>552</v>
      </c>
      <c r="C957" t="s">
        <v>1074</v>
      </c>
      <c r="E957" s="440">
        <v>46174</v>
      </c>
      <c r="F957" s="440">
        <v>46192</v>
      </c>
      <c r="G957" t="s">
        <v>776</v>
      </c>
      <c r="H957" t="s">
        <v>777</v>
      </c>
      <c r="J957">
        <v>-749.58</v>
      </c>
      <c r="K957">
        <v>-749.58</v>
      </c>
      <c r="O957" t="s">
        <v>556</v>
      </c>
      <c r="P957" t="s">
        <v>557</v>
      </c>
      <c r="Q957" t="s">
        <v>466</v>
      </c>
      <c r="R957">
        <v>0</v>
      </c>
    </row>
    <row r="958" spans="1:18" x14ac:dyDescent="0.3">
      <c r="A958">
        <v>238954</v>
      </c>
      <c r="B958" t="s">
        <v>552</v>
      </c>
      <c r="C958" t="s">
        <v>963</v>
      </c>
      <c r="E958" s="440">
        <v>46174</v>
      </c>
      <c r="F958" s="440">
        <v>46192</v>
      </c>
      <c r="G958" t="s">
        <v>776</v>
      </c>
      <c r="H958" t="s">
        <v>777</v>
      </c>
      <c r="J958">
        <v>-662.4</v>
      </c>
      <c r="K958">
        <v>-662.4</v>
      </c>
      <c r="O958" t="s">
        <v>556</v>
      </c>
      <c r="P958" t="s">
        <v>557</v>
      </c>
      <c r="Q958" t="s">
        <v>466</v>
      </c>
      <c r="R958">
        <v>0</v>
      </c>
    </row>
    <row r="959" spans="1:18" x14ac:dyDescent="0.3">
      <c r="A959">
        <v>238957</v>
      </c>
      <c r="B959" t="s">
        <v>552</v>
      </c>
      <c r="C959" t="s">
        <v>1158</v>
      </c>
      <c r="E959" s="440">
        <v>46174</v>
      </c>
      <c r="F959" s="440">
        <v>46192</v>
      </c>
      <c r="G959" t="s">
        <v>776</v>
      </c>
      <c r="H959" t="s">
        <v>777</v>
      </c>
      <c r="J959">
        <v>-747.76</v>
      </c>
      <c r="K959">
        <v>-747.76</v>
      </c>
      <c r="O959" t="s">
        <v>556</v>
      </c>
      <c r="P959" t="s">
        <v>557</v>
      </c>
      <c r="Q959" t="s">
        <v>466</v>
      </c>
      <c r="R959">
        <v>0</v>
      </c>
    </row>
    <row r="960" spans="1:18" x14ac:dyDescent="0.3">
      <c r="A960">
        <v>238956</v>
      </c>
      <c r="B960" t="s">
        <v>552</v>
      </c>
      <c r="C960" t="s">
        <v>1051</v>
      </c>
      <c r="E960" s="440">
        <v>46174</v>
      </c>
      <c r="F960" s="440">
        <v>46192</v>
      </c>
      <c r="G960" t="s">
        <v>776</v>
      </c>
      <c r="H960" t="s">
        <v>777</v>
      </c>
      <c r="J960">
        <v>-482.74</v>
      </c>
      <c r="K960">
        <v>-482.74</v>
      </c>
      <c r="O960" t="s">
        <v>556</v>
      </c>
      <c r="P960" t="s">
        <v>557</v>
      </c>
      <c r="Q960" t="s">
        <v>466</v>
      </c>
      <c r="R960">
        <v>0</v>
      </c>
    </row>
    <row r="961" spans="1:18" x14ac:dyDescent="0.3">
      <c r="A961">
        <v>238955</v>
      </c>
      <c r="B961" t="s">
        <v>552</v>
      </c>
      <c r="C961" t="s">
        <v>1090</v>
      </c>
      <c r="E961" s="440">
        <v>46174</v>
      </c>
      <c r="F961" s="440">
        <v>46192</v>
      </c>
      <c r="G961" t="s">
        <v>776</v>
      </c>
      <c r="H961" t="s">
        <v>777</v>
      </c>
      <c r="J961">
        <v>-726.96</v>
      </c>
      <c r="K961">
        <v>-726.96</v>
      </c>
      <c r="O961" t="s">
        <v>556</v>
      </c>
      <c r="P961" t="s">
        <v>557</v>
      </c>
      <c r="Q961" t="s">
        <v>466</v>
      </c>
      <c r="R961">
        <v>0</v>
      </c>
    </row>
    <row r="962" spans="1:18" x14ac:dyDescent="0.3">
      <c r="A962">
        <v>199468</v>
      </c>
      <c r="B962" t="s">
        <v>552</v>
      </c>
      <c r="C962" t="s">
        <v>827</v>
      </c>
      <c r="D962" t="s">
        <v>1235</v>
      </c>
      <c r="E962" s="440">
        <v>46174</v>
      </c>
      <c r="F962" s="440">
        <v>46213</v>
      </c>
      <c r="G962" t="s">
        <v>755</v>
      </c>
      <c r="H962" t="s">
        <v>756</v>
      </c>
      <c r="I962" t="s">
        <v>769</v>
      </c>
      <c r="J962">
        <v>-3200</v>
      </c>
      <c r="K962">
        <v>-3200</v>
      </c>
      <c r="M962" t="s">
        <v>828</v>
      </c>
      <c r="N962" t="s">
        <v>131</v>
      </c>
      <c r="O962" t="s">
        <v>556</v>
      </c>
      <c r="P962" t="s">
        <v>1022</v>
      </c>
      <c r="Q962" t="s">
        <v>466</v>
      </c>
      <c r="R962">
        <v>0</v>
      </c>
    </row>
    <row r="963" spans="1:18" x14ac:dyDescent="0.3">
      <c r="A963">
        <v>199578</v>
      </c>
      <c r="B963" t="s">
        <v>552</v>
      </c>
      <c r="C963" t="s">
        <v>820</v>
      </c>
      <c r="D963" t="s">
        <v>1236</v>
      </c>
      <c r="E963" s="440">
        <v>46174</v>
      </c>
      <c r="F963" s="440">
        <v>46213</v>
      </c>
      <c r="G963" t="s">
        <v>755</v>
      </c>
      <c r="H963" t="s">
        <v>756</v>
      </c>
      <c r="I963" t="s">
        <v>806</v>
      </c>
      <c r="J963">
        <v>-3000</v>
      </c>
      <c r="K963">
        <v>-3000</v>
      </c>
      <c r="M963" t="s">
        <v>821</v>
      </c>
      <c r="N963" t="s">
        <v>131</v>
      </c>
      <c r="O963" t="s">
        <v>556</v>
      </c>
      <c r="P963" t="s">
        <v>1022</v>
      </c>
      <c r="Q963" t="s">
        <v>466</v>
      </c>
      <c r="R963">
        <v>0</v>
      </c>
    </row>
    <row r="964" spans="1:18" x14ac:dyDescent="0.3">
      <c r="A964">
        <v>230941</v>
      </c>
      <c r="B964" t="s">
        <v>552</v>
      </c>
      <c r="C964" t="s">
        <v>752</v>
      </c>
      <c r="D964" t="s">
        <v>1237</v>
      </c>
      <c r="E964" s="440">
        <v>46174</v>
      </c>
      <c r="F964" s="440">
        <v>46197</v>
      </c>
      <c r="G964" t="s">
        <v>309</v>
      </c>
      <c r="H964" t="s">
        <v>315</v>
      </c>
      <c r="I964" t="s">
        <v>753</v>
      </c>
      <c r="J964">
        <v>-11000</v>
      </c>
      <c r="K964">
        <v>-11000</v>
      </c>
      <c r="O964" t="s">
        <v>556</v>
      </c>
      <c r="P964" t="s">
        <v>557</v>
      </c>
      <c r="Q964" t="s">
        <v>466</v>
      </c>
      <c r="R964">
        <v>0</v>
      </c>
    </row>
    <row r="965" spans="1:18" x14ac:dyDescent="0.3">
      <c r="A965">
        <v>199430</v>
      </c>
      <c r="B965" t="s">
        <v>552</v>
      </c>
      <c r="C965" t="s">
        <v>831</v>
      </c>
      <c r="D965" t="s">
        <v>1238</v>
      </c>
      <c r="E965" s="440">
        <v>46174</v>
      </c>
      <c r="F965" s="440">
        <v>46213</v>
      </c>
      <c r="G965" t="s">
        <v>755</v>
      </c>
      <c r="H965" t="s">
        <v>756</v>
      </c>
      <c r="I965" t="s">
        <v>769</v>
      </c>
      <c r="J965">
        <v>-2000</v>
      </c>
      <c r="K965">
        <v>-2000</v>
      </c>
      <c r="M965" t="s">
        <v>830</v>
      </c>
      <c r="N965" t="s">
        <v>131</v>
      </c>
      <c r="O965" t="s">
        <v>556</v>
      </c>
      <c r="P965" t="s">
        <v>1022</v>
      </c>
      <c r="Q965" t="s">
        <v>466</v>
      </c>
      <c r="R965">
        <v>0</v>
      </c>
    </row>
    <row r="966" spans="1:18" x14ac:dyDescent="0.3">
      <c r="A966">
        <v>232063</v>
      </c>
      <c r="B966" t="s">
        <v>552</v>
      </c>
      <c r="C966" t="s">
        <v>1239</v>
      </c>
      <c r="D966" t="s">
        <v>1240</v>
      </c>
      <c r="E966" s="440">
        <v>46174</v>
      </c>
      <c r="F966" s="440">
        <v>46189</v>
      </c>
      <c r="G966" t="s">
        <v>898</v>
      </c>
      <c r="H966" t="s">
        <v>60</v>
      </c>
      <c r="I966" t="s">
        <v>1241</v>
      </c>
      <c r="J966">
        <v>-5400</v>
      </c>
      <c r="K966">
        <v>-5400</v>
      </c>
      <c r="O966" t="s">
        <v>556</v>
      </c>
      <c r="P966" t="s">
        <v>557</v>
      </c>
      <c r="Q966" t="s">
        <v>466</v>
      </c>
      <c r="R966">
        <v>0</v>
      </c>
    </row>
    <row r="967" spans="1:18" x14ac:dyDescent="0.3">
      <c r="A967">
        <v>199442</v>
      </c>
      <c r="B967" t="s">
        <v>552</v>
      </c>
      <c r="C967" t="s">
        <v>829</v>
      </c>
      <c r="D967" t="s">
        <v>1242</v>
      </c>
      <c r="E967" s="440">
        <v>46174</v>
      </c>
      <c r="F967" s="440">
        <v>46213</v>
      </c>
      <c r="G967" t="s">
        <v>755</v>
      </c>
      <c r="H967" t="s">
        <v>756</v>
      </c>
      <c r="I967" t="s">
        <v>769</v>
      </c>
      <c r="J967">
        <v>-1500</v>
      </c>
      <c r="K967">
        <v>-1500</v>
      </c>
      <c r="M967" t="s">
        <v>830</v>
      </c>
      <c r="N967" t="s">
        <v>131</v>
      </c>
      <c r="O967" t="s">
        <v>556</v>
      </c>
      <c r="P967" t="s">
        <v>1022</v>
      </c>
      <c r="Q967" t="s">
        <v>466</v>
      </c>
      <c r="R967">
        <v>0</v>
      </c>
    </row>
    <row r="968" spans="1:18" x14ac:dyDescent="0.3">
      <c r="A968">
        <v>199480</v>
      </c>
      <c r="B968" t="s">
        <v>552</v>
      </c>
      <c r="C968" t="s">
        <v>833</v>
      </c>
      <c r="D968" t="s">
        <v>1243</v>
      </c>
      <c r="E968" s="440">
        <v>46174</v>
      </c>
      <c r="F968" s="440">
        <v>46213</v>
      </c>
      <c r="G968" t="s">
        <v>755</v>
      </c>
      <c r="H968" t="s">
        <v>756</v>
      </c>
      <c r="I968" t="s">
        <v>769</v>
      </c>
      <c r="J968">
        <v>-3850</v>
      </c>
      <c r="K968">
        <v>-3850</v>
      </c>
      <c r="M968" t="s">
        <v>834</v>
      </c>
      <c r="N968" t="s">
        <v>135</v>
      </c>
      <c r="O968" t="s">
        <v>556</v>
      </c>
      <c r="P968" t="s">
        <v>1022</v>
      </c>
      <c r="Q968" t="s">
        <v>466</v>
      </c>
      <c r="R968">
        <v>0</v>
      </c>
    </row>
    <row r="969" spans="1:18" x14ac:dyDescent="0.3">
      <c r="A969">
        <v>199455</v>
      </c>
      <c r="B969" t="s">
        <v>552</v>
      </c>
      <c r="C969" t="s">
        <v>823</v>
      </c>
      <c r="D969" t="s">
        <v>1244</v>
      </c>
      <c r="E969" s="440">
        <v>46174</v>
      </c>
      <c r="F969" s="440">
        <v>46213</v>
      </c>
      <c r="G969" t="s">
        <v>755</v>
      </c>
      <c r="H969" t="s">
        <v>756</v>
      </c>
      <c r="I969" t="s">
        <v>769</v>
      </c>
      <c r="J969">
        <v>-6000</v>
      </c>
      <c r="K969">
        <v>-6000</v>
      </c>
      <c r="M969" t="s">
        <v>824</v>
      </c>
      <c r="N969" t="s">
        <v>131</v>
      </c>
      <c r="O969" t="s">
        <v>556</v>
      </c>
      <c r="P969" t="s">
        <v>1022</v>
      </c>
      <c r="Q969" t="s">
        <v>466</v>
      </c>
      <c r="R969">
        <v>0</v>
      </c>
    </row>
    <row r="970" spans="1:18" x14ac:dyDescent="0.3">
      <c r="A970">
        <v>199528</v>
      </c>
      <c r="B970" t="s">
        <v>552</v>
      </c>
      <c r="C970" t="s">
        <v>805</v>
      </c>
      <c r="D970" t="s">
        <v>1245</v>
      </c>
      <c r="E970" s="440">
        <v>46174</v>
      </c>
      <c r="F970" s="440">
        <v>46213</v>
      </c>
      <c r="G970" t="s">
        <v>755</v>
      </c>
      <c r="H970" t="s">
        <v>756</v>
      </c>
      <c r="I970" t="s">
        <v>806</v>
      </c>
      <c r="J970">
        <v>-3100</v>
      </c>
      <c r="K970">
        <v>-3100</v>
      </c>
      <c r="M970" t="s">
        <v>807</v>
      </c>
      <c r="N970" t="s">
        <v>142</v>
      </c>
      <c r="O970" t="s">
        <v>556</v>
      </c>
      <c r="P970" t="s">
        <v>1022</v>
      </c>
      <c r="Q970" t="s">
        <v>466</v>
      </c>
      <c r="R970">
        <v>0</v>
      </c>
    </row>
    <row r="971" spans="1:18" x14ac:dyDescent="0.3">
      <c r="A971">
        <v>232064</v>
      </c>
      <c r="B971" t="s">
        <v>552</v>
      </c>
      <c r="C971" t="s">
        <v>1239</v>
      </c>
      <c r="D971" t="s">
        <v>1237</v>
      </c>
      <c r="E971" s="440">
        <v>46174</v>
      </c>
      <c r="F971" s="440">
        <v>46203</v>
      </c>
      <c r="G971" t="s">
        <v>898</v>
      </c>
      <c r="H971" t="s">
        <v>60</v>
      </c>
      <c r="I971" t="s">
        <v>1246</v>
      </c>
      <c r="J971">
        <v>-5400</v>
      </c>
      <c r="K971">
        <v>-5400</v>
      </c>
      <c r="O971" t="s">
        <v>556</v>
      </c>
      <c r="P971" t="s">
        <v>557</v>
      </c>
      <c r="Q971" t="s">
        <v>466</v>
      </c>
      <c r="R971">
        <v>0</v>
      </c>
    </row>
    <row r="972" spans="1:18" x14ac:dyDescent="0.3">
      <c r="A972">
        <v>199504</v>
      </c>
      <c r="B972" t="s">
        <v>552</v>
      </c>
      <c r="C972" t="s">
        <v>819</v>
      </c>
      <c r="D972" t="s">
        <v>1247</v>
      </c>
      <c r="E972" s="440">
        <v>46174</v>
      </c>
      <c r="F972" s="440">
        <v>46213</v>
      </c>
      <c r="G972" t="s">
        <v>755</v>
      </c>
      <c r="H972" t="s">
        <v>756</v>
      </c>
      <c r="I972" t="s">
        <v>769</v>
      </c>
      <c r="J972">
        <v>-4000</v>
      </c>
      <c r="K972">
        <v>-4000</v>
      </c>
      <c r="M972" t="s">
        <v>767</v>
      </c>
      <c r="N972" t="s">
        <v>75</v>
      </c>
      <c r="O972" t="s">
        <v>556</v>
      </c>
      <c r="P972" t="s">
        <v>1022</v>
      </c>
      <c r="Q972" t="s">
        <v>466</v>
      </c>
      <c r="R972">
        <v>0</v>
      </c>
    </row>
    <row r="973" spans="1:18" x14ac:dyDescent="0.3">
      <c r="A973">
        <v>199542</v>
      </c>
      <c r="B973" t="s">
        <v>552</v>
      </c>
      <c r="C973" t="s">
        <v>811</v>
      </c>
      <c r="D973" t="s">
        <v>1248</v>
      </c>
      <c r="E973" s="440">
        <v>46174</v>
      </c>
      <c r="F973" s="440">
        <v>46213</v>
      </c>
      <c r="G973" t="s">
        <v>755</v>
      </c>
      <c r="H973" t="s">
        <v>756</v>
      </c>
      <c r="I973" t="s">
        <v>806</v>
      </c>
      <c r="J973">
        <v>-5000</v>
      </c>
      <c r="K973">
        <v>-5000</v>
      </c>
      <c r="M973" t="s">
        <v>812</v>
      </c>
      <c r="N973" t="s">
        <v>131</v>
      </c>
      <c r="O973" t="s">
        <v>556</v>
      </c>
      <c r="P973" t="s">
        <v>1022</v>
      </c>
      <c r="Q973" t="s">
        <v>466</v>
      </c>
      <c r="R973">
        <v>0</v>
      </c>
    </row>
    <row r="974" spans="1:18" x14ac:dyDescent="0.3">
      <c r="A974">
        <v>199380</v>
      </c>
      <c r="B974" t="s">
        <v>552</v>
      </c>
      <c r="C974" t="s">
        <v>838</v>
      </c>
      <c r="D974" t="s">
        <v>1249</v>
      </c>
      <c r="E974" s="440">
        <v>46174</v>
      </c>
      <c r="F974" s="440">
        <v>46213</v>
      </c>
      <c r="G974" t="s">
        <v>755</v>
      </c>
      <c r="H974" t="s">
        <v>756</v>
      </c>
      <c r="I974" t="s">
        <v>769</v>
      </c>
      <c r="J974">
        <v>-4000</v>
      </c>
      <c r="K974">
        <v>-4000</v>
      </c>
      <c r="M974" t="s">
        <v>774</v>
      </c>
      <c r="N974" t="s">
        <v>138</v>
      </c>
      <c r="O974" t="s">
        <v>556</v>
      </c>
      <c r="P974" t="s">
        <v>1022</v>
      </c>
      <c r="Q974" t="s">
        <v>466</v>
      </c>
      <c r="R974">
        <v>0</v>
      </c>
    </row>
    <row r="975" spans="1:18" x14ac:dyDescent="0.3">
      <c r="A975">
        <v>230412</v>
      </c>
      <c r="B975" t="s">
        <v>552</v>
      </c>
      <c r="C975" t="s">
        <v>808</v>
      </c>
      <c r="D975" t="s">
        <v>1250</v>
      </c>
      <c r="E975" s="440">
        <v>46174</v>
      </c>
      <c r="F975" s="440">
        <v>46208</v>
      </c>
      <c r="G975" t="s">
        <v>297</v>
      </c>
      <c r="H975" t="s">
        <v>308</v>
      </c>
      <c r="I975" t="s">
        <v>1251</v>
      </c>
      <c r="J975">
        <v>-409</v>
      </c>
      <c r="K975">
        <v>-409</v>
      </c>
      <c r="O975" t="s">
        <v>556</v>
      </c>
      <c r="P975" t="s">
        <v>557</v>
      </c>
      <c r="Q975" t="s">
        <v>466</v>
      </c>
      <c r="R975">
        <v>0</v>
      </c>
    </row>
    <row r="976" spans="1:18" x14ac:dyDescent="0.3">
      <c r="A976">
        <v>214151</v>
      </c>
      <c r="B976" t="s">
        <v>552</v>
      </c>
      <c r="C976" t="s">
        <v>773</v>
      </c>
      <c r="D976" t="s">
        <v>1179</v>
      </c>
      <c r="E976" s="440">
        <v>46174</v>
      </c>
      <c r="F976" s="440">
        <v>46213</v>
      </c>
      <c r="G976" t="s">
        <v>755</v>
      </c>
      <c r="H976" t="s">
        <v>756</v>
      </c>
      <c r="I976" t="s">
        <v>769</v>
      </c>
      <c r="J976">
        <v>-4000</v>
      </c>
      <c r="K976">
        <v>-4000</v>
      </c>
      <c r="M976" t="s">
        <v>774</v>
      </c>
      <c r="N976" t="s">
        <v>138</v>
      </c>
      <c r="O976" t="s">
        <v>556</v>
      </c>
      <c r="P976" t="s">
        <v>1022</v>
      </c>
      <c r="Q976" t="s">
        <v>466</v>
      </c>
      <c r="R976">
        <v>0</v>
      </c>
    </row>
    <row r="977" spans="1:18" x14ac:dyDescent="0.3">
      <c r="A977">
        <v>230824</v>
      </c>
      <c r="B977" t="s">
        <v>552</v>
      </c>
      <c r="C977" t="s">
        <v>754</v>
      </c>
      <c r="D977" t="s">
        <v>1252</v>
      </c>
      <c r="E977" s="440">
        <v>46174</v>
      </c>
      <c r="F977" s="440">
        <v>46213</v>
      </c>
      <c r="G977" t="s">
        <v>755</v>
      </c>
      <c r="H977" t="s">
        <v>756</v>
      </c>
      <c r="I977" t="s">
        <v>757</v>
      </c>
      <c r="J977">
        <v>-5100</v>
      </c>
      <c r="K977">
        <v>-5100</v>
      </c>
      <c r="M977" t="s">
        <v>758</v>
      </c>
      <c r="N977" t="s">
        <v>134</v>
      </c>
      <c r="O977" t="s">
        <v>556</v>
      </c>
      <c r="P977" t="s">
        <v>1022</v>
      </c>
      <c r="Q977" t="s">
        <v>466</v>
      </c>
      <c r="R977">
        <v>0</v>
      </c>
    </row>
    <row r="978" spans="1:18" x14ac:dyDescent="0.3">
      <c r="A978">
        <v>199590</v>
      </c>
      <c r="B978" t="s">
        <v>552</v>
      </c>
      <c r="C978" t="s">
        <v>822</v>
      </c>
      <c r="D978" t="s">
        <v>1253</v>
      </c>
      <c r="E978" s="440">
        <v>46174</v>
      </c>
      <c r="F978" s="440">
        <v>46213</v>
      </c>
      <c r="G978" t="s">
        <v>755</v>
      </c>
      <c r="H978" t="s">
        <v>756</v>
      </c>
      <c r="I978" t="s">
        <v>806</v>
      </c>
      <c r="J978">
        <v>-4200</v>
      </c>
      <c r="K978">
        <v>-4200</v>
      </c>
      <c r="M978" t="s">
        <v>758</v>
      </c>
      <c r="N978" t="s">
        <v>134</v>
      </c>
      <c r="O978" t="s">
        <v>556</v>
      </c>
      <c r="P978" t="s">
        <v>1022</v>
      </c>
      <c r="Q978" t="s">
        <v>466</v>
      </c>
      <c r="R978">
        <v>0</v>
      </c>
    </row>
    <row r="979" spans="1:18" x14ac:dyDescent="0.3">
      <c r="A979">
        <v>214108</v>
      </c>
      <c r="B979" t="s">
        <v>552</v>
      </c>
      <c r="C979" t="s">
        <v>787</v>
      </c>
      <c r="D979" t="s">
        <v>1254</v>
      </c>
      <c r="E979" s="440">
        <v>46174</v>
      </c>
      <c r="F979" s="440">
        <v>46213</v>
      </c>
      <c r="G979" t="s">
        <v>755</v>
      </c>
      <c r="H979" t="s">
        <v>756</v>
      </c>
      <c r="I979" t="s">
        <v>769</v>
      </c>
      <c r="J979">
        <v>-3400</v>
      </c>
      <c r="K979">
        <v>-3400</v>
      </c>
      <c r="M979" t="s">
        <v>788</v>
      </c>
      <c r="N979" t="s">
        <v>136</v>
      </c>
      <c r="O979" t="s">
        <v>556</v>
      </c>
      <c r="P979" t="s">
        <v>1022</v>
      </c>
      <c r="Q979" t="s">
        <v>466</v>
      </c>
      <c r="R979">
        <v>0</v>
      </c>
    </row>
    <row r="980" spans="1:18" x14ac:dyDescent="0.3">
      <c r="A980">
        <v>216075</v>
      </c>
      <c r="B980" t="s">
        <v>552</v>
      </c>
      <c r="C980" t="s">
        <v>553</v>
      </c>
      <c r="D980" t="s">
        <v>746</v>
      </c>
      <c r="E980" s="440">
        <v>46174</v>
      </c>
      <c r="F980" s="440">
        <v>46223</v>
      </c>
      <c r="G980" t="s">
        <v>309</v>
      </c>
      <c r="H980" t="s">
        <v>311</v>
      </c>
      <c r="I980" t="s">
        <v>832</v>
      </c>
      <c r="J980">
        <v>-1100</v>
      </c>
      <c r="K980">
        <v>-1100</v>
      </c>
      <c r="O980" t="s">
        <v>556</v>
      </c>
      <c r="Q980" t="s">
        <v>466</v>
      </c>
      <c r="R980">
        <v>0</v>
      </c>
    </row>
    <row r="981" spans="1:18" x14ac:dyDescent="0.3">
      <c r="A981">
        <v>199368</v>
      </c>
      <c r="B981" t="s">
        <v>552</v>
      </c>
      <c r="C981" t="s">
        <v>810</v>
      </c>
      <c r="D981" t="s">
        <v>1255</v>
      </c>
      <c r="E981" s="440">
        <v>46174</v>
      </c>
      <c r="F981" s="440">
        <v>46213</v>
      </c>
      <c r="G981" t="s">
        <v>755</v>
      </c>
      <c r="H981" t="s">
        <v>756</v>
      </c>
      <c r="I981" t="s">
        <v>769</v>
      </c>
      <c r="J981">
        <v>-4200</v>
      </c>
      <c r="K981">
        <v>-4200</v>
      </c>
      <c r="M981" t="s">
        <v>758</v>
      </c>
      <c r="N981" t="s">
        <v>134</v>
      </c>
      <c r="O981" t="s">
        <v>556</v>
      </c>
      <c r="P981" t="s">
        <v>1022</v>
      </c>
      <c r="Q981" t="s">
        <v>466</v>
      </c>
      <c r="R981">
        <v>0</v>
      </c>
    </row>
    <row r="982" spans="1:18" x14ac:dyDescent="0.3">
      <c r="A982">
        <v>225671</v>
      </c>
      <c r="B982" t="s">
        <v>552</v>
      </c>
      <c r="C982" t="s">
        <v>1050</v>
      </c>
      <c r="D982" t="s">
        <v>1232</v>
      </c>
      <c r="E982" s="440">
        <v>46174</v>
      </c>
      <c r="F982" s="440">
        <v>46170</v>
      </c>
      <c r="G982" t="s">
        <v>785</v>
      </c>
      <c r="H982" t="s">
        <v>216</v>
      </c>
      <c r="I982" t="s">
        <v>1256</v>
      </c>
      <c r="J982">
        <v>-4783.18</v>
      </c>
      <c r="K982">
        <v>-4783.18</v>
      </c>
      <c r="O982" t="s">
        <v>556</v>
      </c>
      <c r="P982" t="s">
        <v>557</v>
      </c>
      <c r="Q982" t="s">
        <v>466</v>
      </c>
      <c r="R982">
        <v>0</v>
      </c>
    </row>
    <row r="983" spans="1:18" x14ac:dyDescent="0.3">
      <c r="A983">
        <v>224855</v>
      </c>
      <c r="B983" t="s">
        <v>552</v>
      </c>
      <c r="C983" t="s">
        <v>765</v>
      </c>
      <c r="D983" t="s">
        <v>1257</v>
      </c>
      <c r="E983" s="440">
        <v>46174</v>
      </c>
      <c r="F983" s="440">
        <v>46213</v>
      </c>
      <c r="G983" t="s">
        <v>755</v>
      </c>
      <c r="H983" t="s">
        <v>756</v>
      </c>
      <c r="I983" t="s">
        <v>766</v>
      </c>
      <c r="J983">
        <v>-1500</v>
      </c>
      <c r="K983">
        <v>-1500</v>
      </c>
      <c r="M983" t="s">
        <v>767</v>
      </c>
      <c r="N983" t="s">
        <v>75</v>
      </c>
      <c r="O983" t="s">
        <v>556</v>
      </c>
      <c r="P983" t="s">
        <v>1022</v>
      </c>
      <c r="Q983" t="s">
        <v>466</v>
      </c>
      <c r="R983">
        <v>0</v>
      </c>
    </row>
    <row r="984" spans="1:18" x14ac:dyDescent="0.3">
      <c r="A984">
        <v>199392</v>
      </c>
      <c r="B984" t="s">
        <v>552</v>
      </c>
      <c r="C984" t="s">
        <v>837</v>
      </c>
      <c r="D984" t="s">
        <v>1258</v>
      </c>
      <c r="E984" s="440">
        <v>46174</v>
      </c>
      <c r="F984" s="440">
        <v>46213</v>
      </c>
      <c r="G984" t="s">
        <v>755</v>
      </c>
      <c r="H984" t="s">
        <v>756</v>
      </c>
      <c r="I984" t="s">
        <v>769</v>
      </c>
      <c r="J984">
        <v>-3100</v>
      </c>
      <c r="K984">
        <v>-3100</v>
      </c>
      <c r="M984" t="s">
        <v>807</v>
      </c>
      <c r="N984" t="s">
        <v>142</v>
      </c>
      <c r="O984" t="s">
        <v>556</v>
      </c>
      <c r="P984" t="s">
        <v>1022</v>
      </c>
      <c r="Q984" t="s">
        <v>466</v>
      </c>
      <c r="R984">
        <v>0</v>
      </c>
    </row>
    <row r="985" spans="1:18" x14ac:dyDescent="0.3">
      <c r="A985">
        <v>199405</v>
      </c>
      <c r="B985" t="s">
        <v>552</v>
      </c>
      <c r="C985" t="s">
        <v>835</v>
      </c>
      <c r="D985" t="s">
        <v>1259</v>
      </c>
      <c r="E985" s="440">
        <v>46174</v>
      </c>
      <c r="F985" s="440">
        <v>46213</v>
      </c>
      <c r="G985" t="s">
        <v>755</v>
      </c>
      <c r="H985" t="s">
        <v>756</v>
      </c>
      <c r="I985" t="s">
        <v>769</v>
      </c>
      <c r="J985">
        <v>-10000</v>
      </c>
      <c r="K985">
        <v>-10000</v>
      </c>
      <c r="M985" t="s">
        <v>836</v>
      </c>
      <c r="N985" t="s">
        <v>131</v>
      </c>
      <c r="O985" t="s">
        <v>556</v>
      </c>
      <c r="P985" t="s">
        <v>1022</v>
      </c>
      <c r="Q985" t="s">
        <v>466</v>
      </c>
      <c r="R985">
        <v>0</v>
      </c>
    </row>
    <row r="986" spans="1:18" x14ac:dyDescent="0.3">
      <c r="A986">
        <v>219869</v>
      </c>
      <c r="B986" t="s">
        <v>552</v>
      </c>
      <c r="C986" t="s">
        <v>817</v>
      </c>
      <c r="D986" t="s">
        <v>933</v>
      </c>
      <c r="E986" s="440">
        <v>46174</v>
      </c>
      <c r="F986" s="440">
        <v>46229</v>
      </c>
      <c r="G986" t="s">
        <v>297</v>
      </c>
      <c r="H986" t="s">
        <v>308</v>
      </c>
      <c r="I986" t="s">
        <v>1260</v>
      </c>
      <c r="J986">
        <v>-1034.45</v>
      </c>
      <c r="K986">
        <v>-1034.45</v>
      </c>
      <c r="O986" t="s">
        <v>556</v>
      </c>
      <c r="Q986" t="s">
        <v>466</v>
      </c>
      <c r="R986">
        <v>0</v>
      </c>
    </row>
    <row r="987" spans="1:18" x14ac:dyDescent="0.3">
      <c r="A987">
        <v>199554</v>
      </c>
      <c r="B987" t="s">
        <v>552</v>
      </c>
      <c r="C987" t="s">
        <v>825</v>
      </c>
      <c r="D987" t="s">
        <v>1261</v>
      </c>
      <c r="E987" s="440">
        <v>46174</v>
      </c>
      <c r="F987" s="440">
        <v>46213</v>
      </c>
      <c r="G987" t="s">
        <v>755</v>
      </c>
      <c r="H987" t="s">
        <v>756</v>
      </c>
      <c r="I987" t="s">
        <v>806</v>
      </c>
      <c r="J987">
        <v>-1125</v>
      </c>
      <c r="K987">
        <v>-1125</v>
      </c>
      <c r="M987" t="s">
        <v>826</v>
      </c>
      <c r="N987" t="s">
        <v>131</v>
      </c>
      <c r="O987" t="s">
        <v>556</v>
      </c>
      <c r="P987" t="s">
        <v>1022</v>
      </c>
      <c r="Q987" t="s">
        <v>466</v>
      </c>
      <c r="R987">
        <v>0</v>
      </c>
    </row>
    <row r="988" spans="1:18" x14ac:dyDescent="0.3">
      <c r="A988">
        <v>205049</v>
      </c>
      <c r="B988" t="s">
        <v>552</v>
      </c>
      <c r="C988" t="s">
        <v>816</v>
      </c>
      <c r="D988" t="s">
        <v>1149</v>
      </c>
      <c r="E988" s="440">
        <v>46174</v>
      </c>
      <c r="F988" s="440">
        <v>46213</v>
      </c>
      <c r="G988" t="s">
        <v>755</v>
      </c>
      <c r="H988" t="s">
        <v>756</v>
      </c>
      <c r="I988" t="s">
        <v>769</v>
      </c>
      <c r="J988">
        <v>-3100</v>
      </c>
      <c r="K988">
        <v>-3100</v>
      </c>
      <c r="M988" t="s">
        <v>807</v>
      </c>
      <c r="N988" t="s">
        <v>142</v>
      </c>
      <c r="O988" t="s">
        <v>556</v>
      </c>
      <c r="P988" t="s">
        <v>1022</v>
      </c>
      <c r="Q988" t="s">
        <v>466</v>
      </c>
      <c r="R988">
        <v>0</v>
      </c>
    </row>
    <row r="989" spans="1:18" x14ac:dyDescent="0.3">
      <c r="A989">
        <v>219583</v>
      </c>
      <c r="B989" t="s">
        <v>552</v>
      </c>
      <c r="C989" t="s">
        <v>768</v>
      </c>
      <c r="D989" t="s">
        <v>1262</v>
      </c>
      <c r="E989" s="440">
        <v>46174</v>
      </c>
      <c r="F989" s="440">
        <v>46213</v>
      </c>
      <c r="G989" t="s">
        <v>755</v>
      </c>
      <c r="H989" t="s">
        <v>756</v>
      </c>
      <c r="I989" t="s">
        <v>769</v>
      </c>
      <c r="J989">
        <v>-4200</v>
      </c>
      <c r="K989">
        <v>-4200</v>
      </c>
      <c r="M989" t="s">
        <v>758</v>
      </c>
      <c r="N989" t="s">
        <v>134</v>
      </c>
      <c r="O989" t="s">
        <v>556</v>
      </c>
      <c r="P989" t="s">
        <v>1022</v>
      </c>
      <c r="Q989" t="s">
        <v>466</v>
      </c>
      <c r="R989">
        <v>0</v>
      </c>
    </row>
    <row r="990" spans="1:18" x14ac:dyDescent="0.3">
      <c r="A990">
        <v>192787</v>
      </c>
      <c r="B990" t="s">
        <v>552</v>
      </c>
      <c r="C990" t="s">
        <v>897</v>
      </c>
      <c r="D990" t="s">
        <v>1263</v>
      </c>
      <c r="E990" s="440">
        <v>46174</v>
      </c>
      <c r="F990" s="440">
        <v>46198</v>
      </c>
      <c r="G990" t="s">
        <v>898</v>
      </c>
      <c r="H990" t="s">
        <v>64</v>
      </c>
      <c r="I990" t="s">
        <v>1264</v>
      </c>
      <c r="J990">
        <v>-901.4</v>
      </c>
      <c r="K990">
        <v>-901.4</v>
      </c>
      <c r="O990" t="s">
        <v>556</v>
      </c>
      <c r="P990" t="s">
        <v>557</v>
      </c>
      <c r="Q990" t="s">
        <v>466</v>
      </c>
      <c r="R990">
        <v>0</v>
      </c>
    </row>
    <row r="991" spans="1:18" x14ac:dyDescent="0.3">
      <c r="A991">
        <v>193065</v>
      </c>
      <c r="B991" t="s">
        <v>552</v>
      </c>
      <c r="C991" t="s">
        <v>553</v>
      </c>
      <c r="D991" t="s">
        <v>746</v>
      </c>
      <c r="E991" s="440">
        <v>46174</v>
      </c>
      <c r="F991" s="440">
        <v>46223</v>
      </c>
      <c r="G991" t="s">
        <v>747</v>
      </c>
      <c r="H991" t="s">
        <v>253</v>
      </c>
      <c r="I991" t="s">
        <v>863</v>
      </c>
      <c r="J991">
        <v>-9000</v>
      </c>
      <c r="K991">
        <v>-9000</v>
      </c>
      <c r="O991" t="s">
        <v>556</v>
      </c>
      <c r="Q991" t="s">
        <v>466</v>
      </c>
      <c r="R991">
        <v>0</v>
      </c>
    </row>
    <row r="992" spans="1:18" x14ac:dyDescent="0.3">
      <c r="A992">
        <v>192704</v>
      </c>
      <c r="B992" t="s">
        <v>552</v>
      </c>
      <c r="C992" t="s">
        <v>884</v>
      </c>
      <c r="D992" t="s">
        <v>1265</v>
      </c>
      <c r="E992" s="440">
        <v>46174</v>
      </c>
      <c r="F992" s="440">
        <v>46201</v>
      </c>
      <c r="G992" t="s">
        <v>265</v>
      </c>
      <c r="H992" t="s">
        <v>268</v>
      </c>
      <c r="I992" t="s">
        <v>1266</v>
      </c>
      <c r="J992">
        <v>-552.38</v>
      </c>
      <c r="K992">
        <v>-552.38</v>
      </c>
      <c r="O992" t="s">
        <v>556</v>
      </c>
      <c r="P992" t="s">
        <v>557</v>
      </c>
      <c r="Q992" t="s">
        <v>466</v>
      </c>
      <c r="R992">
        <v>0</v>
      </c>
    </row>
    <row r="993" spans="1:18" x14ac:dyDescent="0.3">
      <c r="A993">
        <v>195228</v>
      </c>
      <c r="B993" t="s">
        <v>552</v>
      </c>
      <c r="C993" t="s">
        <v>849</v>
      </c>
      <c r="D993" t="s">
        <v>746</v>
      </c>
      <c r="E993" s="440">
        <v>46174</v>
      </c>
      <c r="F993" s="440">
        <v>46225</v>
      </c>
      <c r="G993" t="s">
        <v>265</v>
      </c>
      <c r="H993" t="s">
        <v>272</v>
      </c>
      <c r="I993" t="s">
        <v>850</v>
      </c>
      <c r="J993">
        <v>-6000</v>
      </c>
      <c r="K993">
        <v>-6000</v>
      </c>
      <c r="O993" t="s">
        <v>556</v>
      </c>
      <c r="Q993" t="s">
        <v>466</v>
      </c>
      <c r="R993">
        <v>0</v>
      </c>
    </row>
    <row r="994" spans="1:18" x14ac:dyDescent="0.3">
      <c r="A994">
        <v>198575</v>
      </c>
      <c r="B994" t="s">
        <v>552</v>
      </c>
      <c r="C994" t="s">
        <v>842</v>
      </c>
      <c r="D994" t="s">
        <v>746</v>
      </c>
      <c r="E994" s="440">
        <v>46174</v>
      </c>
      <c r="F994" s="440">
        <v>46213</v>
      </c>
      <c r="G994" t="s">
        <v>257</v>
      </c>
      <c r="H994" t="s">
        <v>258</v>
      </c>
      <c r="I994" t="s">
        <v>843</v>
      </c>
      <c r="J994">
        <v>-45000</v>
      </c>
      <c r="K994">
        <v>-45000</v>
      </c>
      <c r="O994" t="s">
        <v>556</v>
      </c>
      <c r="Q994" t="s">
        <v>466</v>
      </c>
      <c r="R994">
        <v>0</v>
      </c>
    </row>
    <row r="995" spans="1:18" x14ac:dyDescent="0.3">
      <c r="A995">
        <v>195239</v>
      </c>
      <c r="B995" t="s">
        <v>552</v>
      </c>
      <c r="C995" t="s">
        <v>847</v>
      </c>
      <c r="D995" t="s">
        <v>1267</v>
      </c>
      <c r="E995" s="440">
        <v>46174</v>
      </c>
      <c r="F995" s="440">
        <v>46188</v>
      </c>
      <c r="G995" t="s">
        <v>280</v>
      </c>
      <c r="H995" t="s">
        <v>283</v>
      </c>
      <c r="I995" t="s">
        <v>1268</v>
      </c>
      <c r="J995">
        <v>-20.45</v>
      </c>
      <c r="K995">
        <v>-20.45</v>
      </c>
      <c r="O995" t="s">
        <v>556</v>
      </c>
      <c r="P995" t="s">
        <v>557</v>
      </c>
      <c r="Q995" t="s">
        <v>466</v>
      </c>
      <c r="R995">
        <v>0</v>
      </c>
    </row>
    <row r="996" spans="1:18" x14ac:dyDescent="0.3">
      <c r="A996">
        <v>193102</v>
      </c>
      <c r="B996" t="s">
        <v>552</v>
      </c>
      <c r="C996" t="s">
        <v>878</v>
      </c>
      <c r="D996" t="s">
        <v>1269</v>
      </c>
      <c r="E996" s="440">
        <v>46174</v>
      </c>
      <c r="F996" s="440">
        <v>46197</v>
      </c>
      <c r="G996" t="s">
        <v>297</v>
      </c>
      <c r="H996" t="s">
        <v>302</v>
      </c>
      <c r="I996" t="s">
        <v>1270</v>
      </c>
      <c r="J996">
        <v>-1000</v>
      </c>
      <c r="K996">
        <v>-1000</v>
      </c>
      <c r="O996" t="s">
        <v>556</v>
      </c>
      <c r="P996" t="s">
        <v>557</v>
      </c>
      <c r="Q996" t="s">
        <v>466</v>
      </c>
      <c r="R996">
        <v>0</v>
      </c>
    </row>
    <row r="997" spans="1:18" x14ac:dyDescent="0.3">
      <c r="A997">
        <v>195252</v>
      </c>
      <c r="B997" t="s">
        <v>552</v>
      </c>
      <c r="C997" t="s">
        <v>844</v>
      </c>
      <c r="D997" t="s">
        <v>1271</v>
      </c>
      <c r="E997" s="440">
        <v>46174</v>
      </c>
      <c r="F997" s="440">
        <v>46216</v>
      </c>
      <c r="G997" t="s">
        <v>319</v>
      </c>
      <c r="H997" t="s">
        <v>321</v>
      </c>
      <c r="I997" t="s">
        <v>1272</v>
      </c>
      <c r="J997">
        <v>-262</v>
      </c>
      <c r="K997">
        <v>-262</v>
      </c>
      <c r="O997" t="s">
        <v>556</v>
      </c>
      <c r="P997" t="s">
        <v>999</v>
      </c>
      <c r="Q997" t="s">
        <v>466</v>
      </c>
      <c r="R997">
        <v>0</v>
      </c>
    </row>
    <row r="998" spans="1:18" x14ac:dyDescent="0.3">
      <c r="A998">
        <v>193114</v>
      </c>
      <c r="B998" t="s">
        <v>552</v>
      </c>
      <c r="C998" t="s">
        <v>874</v>
      </c>
      <c r="D998" t="s">
        <v>1273</v>
      </c>
      <c r="E998" s="440">
        <v>46174</v>
      </c>
      <c r="F998" s="440">
        <v>46221</v>
      </c>
      <c r="G998" t="s">
        <v>309</v>
      </c>
      <c r="H998" t="s">
        <v>315</v>
      </c>
      <c r="I998" t="s">
        <v>1274</v>
      </c>
      <c r="J998">
        <v>-2597.0500000000002</v>
      </c>
      <c r="K998">
        <v>-2597.0500000000002</v>
      </c>
      <c r="O998" t="s">
        <v>556</v>
      </c>
      <c r="Q998" t="s">
        <v>466</v>
      </c>
      <c r="R998">
        <v>0</v>
      </c>
    </row>
    <row r="999" spans="1:18" x14ac:dyDescent="0.3">
      <c r="A999">
        <v>195267</v>
      </c>
      <c r="B999" t="s">
        <v>552</v>
      </c>
      <c r="C999" t="s">
        <v>839</v>
      </c>
      <c r="D999" t="s">
        <v>1275</v>
      </c>
      <c r="E999" s="440">
        <v>46174</v>
      </c>
      <c r="F999" s="440">
        <v>46206</v>
      </c>
      <c r="G999" t="s">
        <v>280</v>
      </c>
      <c r="H999" t="s">
        <v>282</v>
      </c>
      <c r="I999" t="s">
        <v>1276</v>
      </c>
      <c r="J999">
        <v>-180.93</v>
      </c>
      <c r="K999">
        <v>-180.93</v>
      </c>
      <c r="O999" t="s">
        <v>556</v>
      </c>
      <c r="P999" t="s">
        <v>557</v>
      </c>
      <c r="Q999" t="s">
        <v>466</v>
      </c>
      <c r="R999">
        <v>0</v>
      </c>
    </row>
    <row r="1000" spans="1:18" x14ac:dyDescent="0.3">
      <c r="A1000">
        <v>198538</v>
      </c>
      <c r="B1000" t="s">
        <v>552</v>
      </c>
      <c r="C1000" t="s">
        <v>842</v>
      </c>
      <c r="D1000" t="s">
        <v>925</v>
      </c>
      <c r="E1000" s="440">
        <v>46174</v>
      </c>
      <c r="F1000" s="440">
        <v>46213</v>
      </c>
      <c r="G1000" t="s">
        <v>265</v>
      </c>
      <c r="H1000" t="s">
        <v>267</v>
      </c>
      <c r="I1000" t="s">
        <v>1277</v>
      </c>
      <c r="J1000">
        <v>-4500</v>
      </c>
      <c r="K1000">
        <v>-4500</v>
      </c>
      <c r="O1000" t="s">
        <v>556</v>
      </c>
      <c r="P1000" t="s">
        <v>1022</v>
      </c>
      <c r="Q1000" t="s">
        <v>466</v>
      </c>
      <c r="R1000">
        <v>0</v>
      </c>
    </row>
    <row r="1001" spans="1:18" x14ac:dyDescent="0.3">
      <c r="A1001">
        <v>195279</v>
      </c>
      <c r="B1001" t="s">
        <v>552</v>
      </c>
      <c r="C1001" t="s">
        <v>839</v>
      </c>
      <c r="D1001" t="s">
        <v>746</v>
      </c>
      <c r="E1001" s="440">
        <v>46174</v>
      </c>
      <c r="F1001" s="440">
        <v>46228</v>
      </c>
      <c r="G1001" t="s">
        <v>280</v>
      </c>
      <c r="H1001" t="s">
        <v>282</v>
      </c>
      <c r="I1001" t="s">
        <v>841</v>
      </c>
      <c r="J1001">
        <v>-200</v>
      </c>
      <c r="K1001">
        <v>-200</v>
      </c>
      <c r="O1001" t="s">
        <v>556</v>
      </c>
      <c r="Q1001" t="s">
        <v>466</v>
      </c>
      <c r="R1001">
        <v>0</v>
      </c>
    </row>
    <row r="1002" spans="1:18" x14ac:dyDescent="0.3">
      <c r="A1002">
        <v>195958</v>
      </c>
      <c r="B1002" t="s">
        <v>552</v>
      </c>
      <c r="C1002" t="s">
        <v>789</v>
      </c>
      <c r="D1002" t="s">
        <v>1278</v>
      </c>
      <c r="E1002" s="440">
        <v>46174</v>
      </c>
      <c r="F1002" s="440">
        <v>46170</v>
      </c>
      <c r="G1002" t="s">
        <v>747</v>
      </c>
      <c r="H1002" t="s">
        <v>240</v>
      </c>
      <c r="I1002" t="s">
        <v>791</v>
      </c>
      <c r="J1002">
        <v>-6354.79</v>
      </c>
      <c r="K1002">
        <v>-6354.79</v>
      </c>
      <c r="O1002" t="s">
        <v>556</v>
      </c>
      <c r="P1002" t="s">
        <v>557</v>
      </c>
      <c r="Q1002" t="s">
        <v>466</v>
      </c>
      <c r="R1002">
        <v>0</v>
      </c>
    </row>
    <row r="1003" spans="1:18" x14ac:dyDescent="0.3">
      <c r="A1003">
        <v>192693</v>
      </c>
      <c r="B1003" t="s">
        <v>552</v>
      </c>
      <c r="C1003" t="s">
        <v>921</v>
      </c>
      <c r="D1003" t="s">
        <v>1279</v>
      </c>
      <c r="E1003" s="440">
        <v>46174</v>
      </c>
      <c r="F1003" s="440">
        <v>46202</v>
      </c>
      <c r="G1003" t="s">
        <v>814</v>
      </c>
      <c r="H1003" t="s">
        <v>289</v>
      </c>
      <c r="I1003" t="s">
        <v>1280</v>
      </c>
      <c r="J1003">
        <v>-6897.4</v>
      </c>
      <c r="K1003">
        <v>-6897.4</v>
      </c>
      <c r="O1003" t="s">
        <v>556</v>
      </c>
      <c r="P1003" t="s">
        <v>557</v>
      </c>
      <c r="Q1003" t="s">
        <v>466</v>
      </c>
      <c r="R1003">
        <v>0</v>
      </c>
    </row>
    <row r="1004" spans="1:18" x14ac:dyDescent="0.3">
      <c r="A1004">
        <v>193029</v>
      </c>
      <c r="B1004" t="s">
        <v>552</v>
      </c>
      <c r="C1004" t="s">
        <v>892</v>
      </c>
      <c r="D1004" t="s">
        <v>1281</v>
      </c>
      <c r="E1004" s="440">
        <v>46174</v>
      </c>
      <c r="F1004" s="440">
        <v>46193</v>
      </c>
      <c r="G1004" t="s">
        <v>265</v>
      </c>
      <c r="H1004" t="s">
        <v>271</v>
      </c>
      <c r="I1004" t="s">
        <v>1282</v>
      </c>
      <c r="J1004">
        <v>-262</v>
      </c>
      <c r="K1004">
        <v>-262</v>
      </c>
      <c r="O1004" t="s">
        <v>556</v>
      </c>
      <c r="P1004" t="s">
        <v>557</v>
      </c>
      <c r="Q1004" t="s">
        <v>466</v>
      </c>
      <c r="R1004">
        <v>0</v>
      </c>
    </row>
    <row r="1005" spans="1:18" x14ac:dyDescent="0.3">
      <c r="A1005">
        <v>193053</v>
      </c>
      <c r="B1005" t="s">
        <v>552</v>
      </c>
      <c r="C1005" t="s">
        <v>888</v>
      </c>
      <c r="D1005" t="s">
        <v>1283</v>
      </c>
      <c r="E1005" s="440">
        <v>46174</v>
      </c>
      <c r="F1005" s="440">
        <v>46213</v>
      </c>
      <c r="G1005" t="s">
        <v>280</v>
      </c>
      <c r="H1005" t="s">
        <v>286</v>
      </c>
      <c r="I1005" t="s">
        <v>1284</v>
      </c>
      <c r="J1005">
        <v>-459</v>
      </c>
      <c r="K1005">
        <v>-459</v>
      </c>
      <c r="O1005" t="s">
        <v>556</v>
      </c>
      <c r="P1005" t="s">
        <v>1022</v>
      </c>
      <c r="Q1005" t="s">
        <v>466</v>
      </c>
      <c r="R1005">
        <v>0</v>
      </c>
    </row>
    <row r="1006" spans="1:18" x14ac:dyDescent="0.3">
      <c r="A1006">
        <v>195982</v>
      </c>
      <c r="B1006" t="s">
        <v>552</v>
      </c>
      <c r="C1006" t="s">
        <v>789</v>
      </c>
      <c r="D1006" t="s">
        <v>1285</v>
      </c>
      <c r="E1006" s="440">
        <v>46174</v>
      </c>
      <c r="F1006" s="440">
        <v>46168</v>
      </c>
      <c r="G1006" t="s">
        <v>747</v>
      </c>
      <c r="H1006" t="s">
        <v>240</v>
      </c>
      <c r="I1006" t="s">
        <v>1286</v>
      </c>
      <c r="J1006">
        <v>-1286.4100000000001</v>
      </c>
      <c r="K1006">
        <v>-1286.4100000000001</v>
      </c>
      <c r="O1006" t="s">
        <v>556</v>
      </c>
      <c r="P1006" t="s">
        <v>557</v>
      </c>
      <c r="Q1006" t="s">
        <v>466</v>
      </c>
      <c r="R1006">
        <v>0</v>
      </c>
    </row>
    <row r="1007" spans="1:18" x14ac:dyDescent="0.3">
      <c r="A1007">
        <v>193041</v>
      </c>
      <c r="B1007" t="s">
        <v>552</v>
      </c>
      <c r="C1007" t="s">
        <v>892</v>
      </c>
      <c r="D1007" t="s">
        <v>1287</v>
      </c>
      <c r="E1007" s="440">
        <v>46174</v>
      </c>
      <c r="F1007" s="440">
        <v>46193</v>
      </c>
      <c r="G1007" t="s">
        <v>265</v>
      </c>
      <c r="H1007" t="s">
        <v>271</v>
      </c>
      <c r="I1007" t="s">
        <v>1288</v>
      </c>
      <c r="J1007">
        <v>-472</v>
      </c>
      <c r="K1007">
        <v>-472</v>
      </c>
      <c r="O1007" t="s">
        <v>556</v>
      </c>
      <c r="P1007" t="s">
        <v>557</v>
      </c>
      <c r="Q1007" t="s">
        <v>466</v>
      </c>
      <c r="R1007">
        <v>0</v>
      </c>
    </row>
    <row r="1008" spans="1:18" x14ac:dyDescent="0.3">
      <c r="A1008">
        <v>195994</v>
      </c>
      <c r="B1008" t="s">
        <v>552</v>
      </c>
      <c r="C1008" t="s">
        <v>789</v>
      </c>
      <c r="D1008" t="s">
        <v>1289</v>
      </c>
      <c r="E1008" s="440">
        <v>46174</v>
      </c>
      <c r="F1008" s="440">
        <v>46196</v>
      </c>
      <c r="G1008" t="s">
        <v>747</v>
      </c>
      <c r="H1008" t="s">
        <v>240</v>
      </c>
      <c r="I1008" t="s">
        <v>792</v>
      </c>
      <c r="J1008">
        <v>-173.41</v>
      </c>
      <c r="K1008">
        <v>-173.41</v>
      </c>
      <c r="O1008" t="s">
        <v>556</v>
      </c>
      <c r="P1008" t="s">
        <v>557</v>
      </c>
      <c r="Q1008" t="s">
        <v>466</v>
      </c>
      <c r="R1008">
        <v>0</v>
      </c>
    </row>
    <row r="1009" spans="1:18" x14ac:dyDescent="0.3">
      <c r="A1009">
        <v>198586</v>
      </c>
      <c r="B1009" t="s">
        <v>552</v>
      </c>
      <c r="C1009" t="s">
        <v>813</v>
      </c>
      <c r="D1009" t="s">
        <v>1290</v>
      </c>
      <c r="E1009" s="440">
        <v>46174</v>
      </c>
      <c r="F1009" s="440">
        <v>46183</v>
      </c>
      <c r="G1009" t="s">
        <v>814</v>
      </c>
      <c r="H1009" t="s">
        <v>293</v>
      </c>
      <c r="I1009" t="s">
        <v>815</v>
      </c>
      <c r="J1009">
        <v>-3013.5</v>
      </c>
      <c r="K1009">
        <v>-3013.5</v>
      </c>
      <c r="O1009" t="s">
        <v>556</v>
      </c>
      <c r="P1009" t="s">
        <v>557</v>
      </c>
      <c r="Q1009" t="s">
        <v>466</v>
      </c>
      <c r="R1009">
        <v>0</v>
      </c>
    </row>
    <row r="1010" spans="1:18" x14ac:dyDescent="0.3">
      <c r="A1010">
        <v>198563</v>
      </c>
      <c r="B1010" t="s">
        <v>552</v>
      </c>
      <c r="C1010" t="s">
        <v>842</v>
      </c>
      <c r="D1010" t="s">
        <v>746</v>
      </c>
      <c r="E1010" s="440">
        <v>46174</v>
      </c>
      <c r="F1010" s="440">
        <v>46213</v>
      </c>
      <c r="G1010" t="s">
        <v>265</v>
      </c>
      <c r="H1010" t="s">
        <v>266</v>
      </c>
      <c r="I1010" t="s">
        <v>866</v>
      </c>
      <c r="J1010">
        <v>-15000</v>
      </c>
      <c r="K1010">
        <v>-15000</v>
      </c>
      <c r="O1010" t="s">
        <v>556</v>
      </c>
      <c r="Q1010" t="s">
        <v>466</v>
      </c>
      <c r="R1010">
        <v>0</v>
      </c>
    </row>
    <row r="1011" spans="1:18" x14ac:dyDescent="0.3">
      <c r="A1011">
        <v>192745</v>
      </c>
      <c r="B1011" t="s">
        <v>552</v>
      </c>
      <c r="C1011" t="s">
        <v>876</v>
      </c>
      <c r="D1011" t="s">
        <v>746</v>
      </c>
      <c r="E1011" s="440">
        <v>46174</v>
      </c>
      <c r="F1011" s="440">
        <v>46193</v>
      </c>
      <c r="G1011" t="s">
        <v>297</v>
      </c>
      <c r="H1011" t="s">
        <v>302</v>
      </c>
      <c r="I1011" t="s">
        <v>877</v>
      </c>
      <c r="J1011">
        <v>-5000</v>
      </c>
      <c r="K1011">
        <v>-5000</v>
      </c>
      <c r="O1011" t="s">
        <v>563</v>
      </c>
      <c r="Q1011" t="s">
        <v>466</v>
      </c>
      <c r="R1011">
        <v>0</v>
      </c>
    </row>
    <row r="1012" spans="1:18" x14ac:dyDescent="0.3">
      <c r="A1012">
        <v>198510</v>
      </c>
      <c r="B1012" t="s">
        <v>552</v>
      </c>
      <c r="C1012" t="s">
        <v>842</v>
      </c>
      <c r="D1012" t="s">
        <v>1291</v>
      </c>
      <c r="E1012" s="440">
        <v>46174</v>
      </c>
      <c r="F1012" s="440">
        <v>46213</v>
      </c>
      <c r="G1012" t="s">
        <v>257</v>
      </c>
      <c r="H1012" t="s">
        <v>258</v>
      </c>
      <c r="I1012" t="s">
        <v>1292</v>
      </c>
      <c r="J1012">
        <v>-14000</v>
      </c>
      <c r="K1012">
        <v>-14000</v>
      </c>
      <c r="O1012" t="s">
        <v>556</v>
      </c>
      <c r="P1012" t="s">
        <v>1022</v>
      </c>
      <c r="Q1012" t="s">
        <v>466</v>
      </c>
      <c r="R1012">
        <v>0</v>
      </c>
    </row>
    <row r="1013" spans="1:18" x14ac:dyDescent="0.3">
      <c r="A1013">
        <v>193209</v>
      </c>
      <c r="B1013" t="s">
        <v>552</v>
      </c>
      <c r="C1013" t="s">
        <v>923</v>
      </c>
      <c r="D1013" t="s">
        <v>1293</v>
      </c>
      <c r="E1013" s="440">
        <v>46174</v>
      </c>
      <c r="F1013" s="440">
        <v>46193</v>
      </c>
      <c r="G1013" t="s">
        <v>319</v>
      </c>
      <c r="H1013" t="s">
        <v>320</v>
      </c>
      <c r="I1013" t="s">
        <v>1294</v>
      </c>
      <c r="J1013">
        <v>-660</v>
      </c>
      <c r="K1013">
        <v>-660</v>
      </c>
      <c r="O1013" t="s">
        <v>556</v>
      </c>
      <c r="P1013" t="s">
        <v>557</v>
      </c>
      <c r="Q1013" t="s">
        <v>466</v>
      </c>
      <c r="R1013">
        <v>0</v>
      </c>
    </row>
    <row r="1014" spans="1:18" x14ac:dyDescent="0.3">
      <c r="A1014">
        <v>193165</v>
      </c>
      <c r="B1014" t="s">
        <v>552</v>
      </c>
      <c r="C1014" t="s">
        <v>929</v>
      </c>
      <c r="D1014" t="s">
        <v>1295</v>
      </c>
      <c r="E1014" s="440">
        <v>46174</v>
      </c>
      <c r="F1014" s="440">
        <v>46203</v>
      </c>
      <c r="G1014" t="s">
        <v>309</v>
      </c>
      <c r="H1014" t="s">
        <v>314</v>
      </c>
      <c r="I1014" t="s">
        <v>1296</v>
      </c>
      <c r="J1014">
        <v>-3200</v>
      </c>
      <c r="K1014">
        <v>-3200</v>
      </c>
      <c r="O1014" t="s">
        <v>556</v>
      </c>
      <c r="P1014" t="s">
        <v>557</v>
      </c>
      <c r="Q1014" t="s">
        <v>466</v>
      </c>
      <c r="R1014">
        <v>0</v>
      </c>
    </row>
    <row r="1015" spans="1:18" x14ac:dyDescent="0.3">
      <c r="A1015">
        <v>193581</v>
      </c>
      <c r="B1015" t="s">
        <v>552</v>
      </c>
      <c r="C1015" t="s">
        <v>919</v>
      </c>
      <c r="D1015" t="s">
        <v>1297</v>
      </c>
      <c r="E1015" s="440">
        <v>46174</v>
      </c>
      <c r="F1015" s="440">
        <v>46215</v>
      </c>
      <c r="G1015" t="s">
        <v>297</v>
      </c>
      <c r="H1015" t="s">
        <v>308</v>
      </c>
      <c r="I1015" t="s">
        <v>1298</v>
      </c>
      <c r="J1015">
        <v>-420</v>
      </c>
      <c r="K1015">
        <v>-420</v>
      </c>
      <c r="O1015" t="s">
        <v>556</v>
      </c>
      <c r="P1015" t="s">
        <v>999</v>
      </c>
      <c r="Q1015" t="s">
        <v>466</v>
      </c>
      <c r="R1015">
        <v>0</v>
      </c>
    </row>
    <row r="1016" spans="1:18" x14ac:dyDescent="0.3">
      <c r="A1016">
        <v>193598</v>
      </c>
      <c r="B1016" t="s">
        <v>552</v>
      </c>
      <c r="C1016" t="s">
        <v>900</v>
      </c>
      <c r="D1016" t="s">
        <v>1299</v>
      </c>
      <c r="E1016" s="440">
        <v>46174</v>
      </c>
      <c r="F1016" s="440">
        <v>46211</v>
      </c>
      <c r="G1016" t="s">
        <v>309</v>
      </c>
      <c r="H1016" t="s">
        <v>317</v>
      </c>
      <c r="I1016" t="s">
        <v>1300</v>
      </c>
      <c r="J1016">
        <v>-8800</v>
      </c>
      <c r="K1016">
        <v>-8800</v>
      </c>
      <c r="O1016" t="s">
        <v>556</v>
      </c>
      <c r="P1016" t="s">
        <v>1022</v>
      </c>
      <c r="Q1016" t="s">
        <v>466</v>
      </c>
      <c r="R1016">
        <v>0</v>
      </c>
    </row>
    <row r="1017" spans="1:18" x14ac:dyDescent="0.3">
      <c r="A1017">
        <v>193153</v>
      </c>
      <c r="B1017" t="s">
        <v>552</v>
      </c>
      <c r="C1017" t="s">
        <v>882</v>
      </c>
      <c r="D1017" t="s">
        <v>1066</v>
      </c>
      <c r="E1017" s="440">
        <v>46174</v>
      </c>
      <c r="F1017" s="440">
        <v>46207</v>
      </c>
      <c r="G1017" t="s">
        <v>297</v>
      </c>
      <c r="H1017" t="s">
        <v>305</v>
      </c>
      <c r="I1017" t="s">
        <v>1301</v>
      </c>
      <c r="J1017">
        <v>-2200</v>
      </c>
      <c r="K1017">
        <v>-2200</v>
      </c>
      <c r="O1017" t="s">
        <v>556</v>
      </c>
      <c r="P1017" t="s">
        <v>557</v>
      </c>
      <c r="Q1017" t="s">
        <v>466</v>
      </c>
      <c r="R1017">
        <v>0</v>
      </c>
    </row>
    <row r="1018" spans="1:18" x14ac:dyDescent="0.3">
      <c r="A1018">
        <v>198483</v>
      </c>
      <c r="B1018" t="s">
        <v>552</v>
      </c>
      <c r="C1018" t="s">
        <v>842</v>
      </c>
      <c r="D1018" t="s">
        <v>1302</v>
      </c>
      <c r="E1018" s="440">
        <v>46174</v>
      </c>
      <c r="F1018" s="440">
        <v>46213</v>
      </c>
      <c r="G1018" t="s">
        <v>265</v>
      </c>
      <c r="H1018" t="s">
        <v>266</v>
      </c>
      <c r="I1018" t="s">
        <v>1303</v>
      </c>
      <c r="J1018">
        <v>-5000</v>
      </c>
      <c r="K1018">
        <v>-5000</v>
      </c>
      <c r="O1018" t="s">
        <v>556</v>
      </c>
      <c r="P1018" t="s">
        <v>1022</v>
      </c>
      <c r="Q1018" t="s">
        <v>466</v>
      </c>
      <c r="R1018">
        <v>0</v>
      </c>
    </row>
    <row r="1019" spans="1:18" x14ac:dyDescent="0.3">
      <c r="A1019">
        <v>195083</v>
      </c>
      <c r="B1019" t="s">
        <v>552</v>
      </c>
      <c r="C1019" t="s">
        <v>909</v>
      </c>
      <c r="D1019" t="s">
        <v>933</v>
      </c>
      <c r="E1019" s="440">
        <v>46174</v>
      </c>
      <c r="F1019" s="440">
        <v>46232</v>
      </c>
      <c r="G1019" t="s">
        <v>297</v>
      </c>
      <c r="H1019" t="s">
        <v>308</v>
      </c>
      <c r="I1019" t="s">
        <v>1304</v>
      </c>
      <c r="J1019">
        <v>-873.04</v>
      </c>
      <c r="K1019">
        <v>-873.04</v>
      </c>
      <c r="O1019" t="s">
        <v>556</v>
      </c>
      <c r="Q1019" t="s">
        <v>466</v>
      </c>
      <c r="R1019">
        <v>0</v>
      </c>
    </row>
    <row r="1020" spans="1:18" x14ac:dyDescent="0.3">
      <c r="A1020">
        <v>192728</v>
      </c>
      <c r="B1020" t="s">
        <v>552</v>
      </c>
      <c r="C1020" t="s">
        <v>869</v>
      </c>
      <c r="D1020" t="s">
        <v>1305</v>
      </c>
      <c r="E1020" s="440">
        <v>46174</v>
      </c>
      <c r="F1020" s="440">
        <v>46230</v>
      </c>
      <c r="G1020" t="s">
        <v>319</v>
      </c>
      <c r="H1020" t="s">
        <v>320</v>
      </c>
      <c r="I1020" t="s">
        <v>903</v>
      </c>
      <c r="J1020">
        <v>-1720</v>
      </c>
      <c r="K1020">
        <v>-1720</v>
      </c>
      <c r="O1020" t="s">
        <v>556</v>
      </c>
      <c r="Q1020" t="s">
        <v>466</v>
      </c>
      <c r="R1020">
        <v>0</v>
      </c>
    </row>
    <row r="1021" spans="1:18" x14ac:dyDescent="0.3">
      <c r="A1021">
        <v>198551</v>
      </c>
      <c r="B1021" t="s">
        <v>552</v>
      </c>
      <c r="C1021" t="s">
        <v>842</v>
      </c>
      <c r="D1021" t="s">
        <v>880</v>
      </c>
      <c r="E1021" s="440">
        <v>46174</v>
      </c>
      <c r="F1021" s="440">
        <v>46213</v>
      </c>
      <c r="G1021" t="s">
        <v>265</v>
      </c>
      <c r="H1021" t="s">
        <v>267</v>
      </c>
      <c r="I1021" t="s">
        <v>1306</v>
      </c>
      <c r="J1021">
        <v>-2100</v>
      </c>
      <c r="K1021">
        <v>-2100</v>
      </c>
      <c r="O1021" t="s">
        <v>556</v>
      </c>
      <c r="P1021" t="s">
        <v>1022</v>
      </c>
      <c r="Q1021" t="s">
        <v>466</v>
      </c>
      <c r="R1021">
        <v>0</v>
      </c>
    </row>
    <row r="1022" spans="1:18" x14ac:dyDescent="0.3">
      <c r="A1022">
        <v>195202</v>
      </c>
      <c r="B1022" t="s">
        <v>552</v>
      </c>
      <c r="C1022" t="s">
        <v>853</v>
      </c>
      <c r="D1022" t="s">
        <v>1307</v>
      </c>
      <c r="E1022" s="440">
        <v>46174</v>
      </c>
      <c r="F1022" s="440">
        <v>46213</v>
      </c>
      <c r="G1022" t="s">
        <v>319</v>
      </c>
      <c r="H1022" t="s">
        <v>320</v>
      </c>
      <c r="I1022" t="s">
        <v>854</v>
      </c>
      <c r="J1022">
        <v>-1000</v>
      </c>
      <c r="K1022">
        <v>-1000</v>
      </c>
      <c r="O1022" t="s">
        <v>556</v>
      </c>
      <c r="P1022" t="s">
        <v>1022</v>
      </c>
      <c r="Q1022" t="s">
        <v>466</v>
      </c>
      <c r="R1022">
        <v>0</v>
      </c>
    </row>
    <row r="1023" spans="1:18" x14ac:dyDescent="0.3">
      <c r="A1023">
        <v>195095</v>
      </c>
      <c r="B1023" t="s">
        <v>552</v>
      </c>
      <c r="C1023" t="s">
        <v>904</v>
      </c>
      <c r="D1023" t="s">
        <v>905</v>
      </c>
      <c r="E1023" s="440">
        <v>46174</v>
      </c>
      <c r="F1023" s="440">
        <v>46188</v>
      </c>
      <c r="G1023" t="s">
        <v>319</v>
      </c>
      <c r="H1023" t="s">
        <v>320</v>
      </c>
      <c r="I1023" t="s">
        <v>1308</v>
      </c>
      <c r="J1023">
        <v>-1691</v>
      </c>
      <c r="K1023">
        <v>-1691</v>
      </c>
      <c r="O1023" t="s">
        <v>556</v>
      </c>
      <c r="P1023" t="s">
        <v>557</v>
      </c>
      <c r="Q1023" t="s">
        <v>466</v>
      </c>
      <c r="R1023">
        <v>0</v>
      </c>
    </row>
    <row r="1024" spans="1:18" x14ac:dyDescent="0.3">
      <c r="A1024">
        <v>193126</v>
      </c>
      <c r="B1024" t="s">
        <v>552</v>
      </c>
      <c r="C1024" t="s">
        <v>867</v>
      </c>
      <c r="D1024" t="s">
        <v>1309</v>
      </c>
      <c r="E1024" s="440">
        <v>46174</v>
      </c>
      <c r="F1024" s="440">
        <v>46198</v>
      </c>
      <c r="G1024" t="s">
        <v>309</v>
      </c>
      <c r="H1024" t="s">
        <v>312</v>
      </c>
      <c r="I1024" t="s">
        <v>1310</v>
      </c>
      <c r="J1024">
        <v>-1315</v>
      </c>
      <c r="K1024">
        <v>-1234.1300000000001</v>
      </c>
      <c r="O1024" t="s">
        <v>556</v>
      </c>
      <c r="P1024" t="s">
        <v>557</v>
      </c>
      <c r="Q1024" t="s">
        <v>466</v>
      </c>
      <c r="R1024">
        <v>0</v>
      </c>
    </row>
    <row r="1025" spans="1:18" x14ac:dyDescent="0.3">
      <c r="A1025">
        <v>195106</v>
      </c>
      <c r="B1025" t="s">
        <v>552</v>
      </c>
      <c r="C1025" t="s">
        <v>900</v>
      </c>
      <c r="D1025" t="s">
        <v>1311</v>
      </c>
      <c r="E1025" s="440">
        <v>46174</v>
      </c>
      <c r="F1025" s="440">
        <v>46196</v>
      </c>
      <c r="G1025" t="s">
        <v>309</v>
      </c>
      <c r="H1025" t="s">
        <v>317</v>
      </c>
      <c r="I1025" t="s">
        <v>1312</v>
      </c>
      <c r="J1025">
        <v>-8000</v>
      </c>
      <c r="K1025">
        <v>-8000</v>
      </c>
      <c r="O1025" t="s">
        <v>556</v>
      </c>
      <c r="P1025" t="s">
        <v>557</v>
      </c>
      <c r="Q1025" t="s">
        <v>466</v>
      </c>
      <c r="R1025">
        <v>0</v>
      </c>
    </row>
    <row r="1026" spans="1:18" x14ac:dyDescent="0.3">
      <c r="A1026">
        <v>192775</v>
      </c>
      <c r="B1026" t="s">
        <v>552</v>
      </c>
      <c r="C1026" t="s">
        <v>895</v>
      </c>
      <c r="D1026" t="s">
        <v>1313</v>
      </c>
      <c r="E1026" s="440">
        <v>46174</v>
      </c>
      <c r="F1026" s="440">
        <v>46218</v>
      </c>
      <c r="G1026" t="s">
        <v>319</v>
      </c>
      <c r="H1026" t="s">
        <v>320</v>
      </c>
      <c r="I1026" t="s">
        <v>896</v>
      </c>
      <c r="J1026">
        <v>-4150</v>
      </c>
      <c r="K1026">
        <v>-4150</v>
      </c>
      <c r="O1026" t="s">
        <v>556</v>
      </c>
      <c r="Q1026" t="s">
        <v>466</v>
      </c>
      <c r="R1026">
        <v>0</v>
      </c>
    </row>
    <row r="1027" spans="1:18" x14ac:dyDescent="0.3">
      <c r="A1027">
        <v>195118</v>
      </c>
      <c r="B1027" t="s">
        <v>552</v>
      </c>
      <c r="C1027" t="s">
        <v>917</v>
      </c>
      <c r="D1027" t="s">
        <v>1314</v>
      </c>
      <c r="E1027" s="440">
        <v>46174</v>
      </c>
      <c r="F1027" s="440">
        <v>46188</v>
      </c>
      <c r="G1027" t="s">
        <v>309</v>
      </c>
      <c r="H1027" t="s">
        <v>310</v>
      </c>
      <c r="I1027" t="s">
        <v>918</v>
      </c>
      <c r="J1027">
        <v>-3139.29</v>
      </c>
      <c r="K1027">
        <v>-3139.29</v>
      </c>
      <c r="O1027" t="s">
        <v>556</v>
      </c>
      <c r="P1027" t="s">
        <v>557</v>
      </c>
      <c r="Q1027" t="s">
        <v>466</v>
      </c>
      <c r="R1027">
        <v>0</v>
      </c>
    </row>
    <row r="1028" spans="1:18" x14ac:dyDescent="0.3">
      <c r="A1028">
        <v>198523</v>
      </c>
      <c r="B1028" t="s">
        <v>552</v>
      </c>
      <c r="C1028" t="s">
        <v>842</v>
      </c>
      <c r="D1028" t="s">
        <v>1315</v>
      </c>
      <c r="E1028" s="440">
        <v>46174</v>
      </c>
      <c r="F1028" s="440">
        <v>46213</v>
      </c>
      <c r="G1028" t="s">
        <v>257</v>
      </c>
      <c r="H1028" t="s">
        <v>258</v>
      </c>
      <c r="I1028" t="s">
        <v>1316</v>
      </c>
      <c r="J1028">
        <v>-16000</v>
      </c>
      <c r="K1028">
        <v>-16000</v>
      </c>
      <c r="O1028" t="s">
        <v>556</v>
      </c>
      <c r="P1028" t="s">
        <v>1022</v>
      </c>
      <c r="Q1028" t="s">
        <v>466</v>
      </c>
      <c r="R1028">
        <v>0</v>
      </c>
    </row>
    <row r="1029" spans="1:18" x14ac:dyDescent="0.3">
      <c r="A1029">
        <v>195154</v>
      </c>
      <c r="B1029" t="s">
        <v>552</v>
      </c>
      <c r="C1029" t="s">
        <v>861</v>
      </c>
      <c r="D1029" t="s">
        <v>1317</v>
      </c>
      <c r="E1029" s="440">
        <v>46174</v>
      </c>
      <c r="F1029" s="440">
        <v>46218</v>
      </c>
      <c r="G1029" t="s">
        <v>319</v>
      </c>
      <c r="H1029" t="s">
        <v>321</v>
      </c>
      <c r="I1029" t="s">
        <v>1318</v>
      </c>
      <c r="J1029">
        <v>-170</v>
      </c>
      <c r="K1029">
        <v>-170</v>
      </c>
      <c r="O1029" t="s">
        <v>556</v>
      </c>
      <c r="P1029" t="s">
        <v>999</v>
      </c>
      <c r="Q1029" t="s">
        <v>466</v>
      </c>
      <c r="R1029">
        <v>0</v>
      </c>
    </row>
    <row r="1030" spans="1:18" x14ac:dyDescent="0.3">
      <c r="A1030">
        <v>192716</v>
      </c>
      <c r="B1030" t="s">
        <v>552</v>
      </c>
      <c r="C1030" t="s">
        <v>869</v>
      </c>
      <c r="D1030" t="s">
        <v>1319</v>
      </c>
      <c r="E1030" s="440">
        <v>46174</v>
      </c>
      <c r="F1030" s="440">
        <v>46230</v>
      </c>
      <c r="G1030" t="s">
        <v>319</v>
      </c>
      <c r="H1030" t="s">
        <v>320</v>
      </c>
      <c r="I1030" t="s">
        <v>870</v>
      </c>
      <c r="J1030">
        <v>-1720</v>
      </c>
      <c r="K1030">
        <v>-1720</v>
      </c>
      <c r="O1030" t="s">
        <v>556</v>
      </c>
      <c r="Q1030" t="s">
        <v>466</v>
      </c>
      <c r="R1030">
        <v>0</v>
      </c>
    </row>
    <row r="1031" spans="1:18" x14ac:dyDescent="0.3">
      <c r="A1031">
        <v>195166</v>
      </c>
      <c r="B1031" t="s">
        <v>552</v>
      </c>
      <c r="C1031" t="s">
        <v>859</v>
      </c>
      <c r="D1031" t="s">
        <v>1320</v>
      </c>
      <c r="E1031" s="440">
        <v>46174</v>
      </c>
      <c r="F1031" s="440">
        <v>46193</v>
      </c>
      <c r="G1031" t="s">
        <v>309</v>
      </c>
      <c r="H1031" t="s">
        <v>312</v>
      </c>
      <c r="I1031" t="s">
        <v>1321</v>
      </c>
      <c r="J1031">
        <v>-286.05</v>
      </c>
      <c r="K1031">
        <v>-286.05</v>
      </c>
      <c r="O1031" t="s">
        <v>556</v>
      </c>
      <c r="P1031" t="s">
        <v>557</v>
      </c>
      <c r="Q1031" t="s">
        <v>466</v>
      </c>
      <c r="R1031">
        <v>0</v>
      </c>
    </row>
    <row r="1032" spans="1:18" x14ac:dyDescent="0.3">
      <c r="A1032">
        <v>195178</v>
      </c>
      <c r="B1032" t="s">
        <v>552</v>
      </c>
      <c r="C1032" t="s">
        <v>857</v>
      </c>
      <c r="D1032" t="s">
        <v>1322</v>
      </c>
      <c r="E1032" s="440">
        <v>46174</v>
      </c>
      <c r="F1032" s="440">
        <v>46225</v>
      </c>
      <c r="G1032" t="s">
        <v>747</v>
      </c>
      <c r="H1032" t="s">
        <v>243</v>
      </c>
      <c r="I1032" t="s">
        <v>1323</v>
      </c>
      <c r="J1032">
        <v>-282.02999999999997</v>
      </c>
      <c r="K1032">
        <v>-282.02999999999997</v>
      </c>
      <c r="O1032" t="s">
        <v>556</v>
      </c>
      <c r="Q1032" t="s">
        <v>466</v>
      </c>
      <c r="R1032">
        <v>0</v>
      </c>
    </row>
    <row r="1033" spans="1:18" x14ac:dyDescent="0.3">
      <c r="A1033">
        <v>195189</v>
      </c>
      <c r="B1033" t="s">
        <v>552</v>
      </c>
      <c r="C1033" t="s">
        <v>855</v>
      </c>
      <c r="D1033" t="s">
        <v>1324</v>
      </c>
      <c r="E1033" s="440">
        <v>46174</v>
      </c>
      <c r="F1033" s="440">
        <v>46183</v>
      </c>
      <c r="G1033" t="s">
        <v>747</v>
      </c>
      <c r="H1033" t="s">
        <v>241</v>
      </c>
      <c r="I1033" t="s">
        <v>1325</v>
      </c>
      <c r="J1033">
        <v>-7370.17</v>
      </c>
      <c r="K1033">
        <v>-7370.17</v>
      </c>
      <c r="O1033" t="s">
        <v>556</v>
      </c>
      <c r="P1033" t="s">
        <v>557</v>
      </c>
      <c r="Q1033" t="s">
        <v>466</v>
      </c>
      <c r="R1033">
        <v>0</v>
      </c>
    </row>
    <row r="1034" spans="1:18" x14ac:dyDescent="0.3">
      <c r="A1034">
        <v>192681</v>
      </c>
      <c r="B1034" t="s">
        <v>552</v>
      </c>
      <c r="C1034" t="s">
        <v>915</v>
      </c>
      <c r="D1034" t="s">
        <v>1326</v>
      </c>
      <c r="E1034" s="440">
        <v>46174</v>
      </c>
      <c r="F1034" s="440">
        <v>46209</v>
      </c>
      <c r="G1034" t="s">
        <v>280</v>
      </c>
      <c r="H1034" t="s">
        <v>287</v>
      </c>
      <c r="I1034" t="s">
        <v>1327</v>
      </c>
      <c r="J1034">
        <v>-150</v>
      </c>
      <c r="K1034">
        <v>-150</v>
      </c>
      <c r="O1034" t="s">
        <v>556</v>
      </c>
      <c r="P1034" t="s">
        <v>557</v>
      </c>
      <c r="Q1034" t="s">
        <v>466</v>
      </c>
      <c r="R1034">
        <v>0</v>
      </c>
    </row>
    <row r="1035" spans="1:18" x14ac:dyDescent="0.3">
      <c r="A1035">
        <v>190175</v>
      </c>
      <c r="B1035" t="s">
        <v>552</v>
      </c>
      <c r="C1035" t="s">
        <v>911</v>
      </c>
      <c r="D1035" t="s">
        <v>1328</v>
      </c>
      <c r="E1035" s="440">
        <v>46174</v>
      </c>
      <c r="F1035" s="440">
        <v>46191</v>
      </c>
      <c r="G1035" t="s">
        <v>912</v>
      </c>
      <c r="H1035" t="s">
        <v>913</v>
      </c>
      <c r="I1035" t="s">
        <v>1329</v>
      </c>
      <c r="J1035">
        <v>-700</v>
      </c>
      <c r="K1035">
        <v>-700</v>
      </c>
      <c r="O1035" t="s">
        <v>556</v>
      </c>
      <c r="P1035" t="s">
        <v>557</v>
      </c>
      <c r="Q1035" t="s">
        <v>466</v>
      </c>
      <c r="R1035">
        <v>0</v>
      </c>
    </row>
    <row r="1036" spans="1:18" x14ac:dyDescent="0.3">
      <c r="A1036">
        <v>192646</v>
      </c>
      <c r="B1036" t="s">
        <v>552</v>
      </c>
      <c r="C1036" t="s">
        <v>890</v>
      </c>
      <c r="D1036" t="s">
        <v>1330</v>
      </c>
      <c r="E1036" s="440">
        <v>46174</v>
      </c>
      <c r="F1036" s="440">
        <v>46193</v>
      </c>
      <c r="G1036" t="s">
        <v>309</v>
      </c>
      <c r="H1036" t="s">
        <v>313</v>
      </c>
      <c r="I1036" t="s">
        <v>1331</v>
      </c>
      <c r="J1036">
        <v>-185</v>
      </c>
      <c r="K1036">
        <v>-185</v>
      </c>
      <c r="O1036" t="s">
        <v>556</v>
      </c>
      <c r="P1036" t="s">
        <v>557</v>
      </c>
      <c r="Q1036" t="s">
        <v>466</v>
      </c>
      <c r="R1036">
        <v>0</v>
      </c>
    </row>
    <row r="1037" spans="1:18" x14ac:dyDescent="0.3">
      <c r="A1037">
        <v>192658</v>
      </c>
      <c r="B1037" t="s">
        <v>552</v>
      </c>
      <c r="C1037" t="s">
        <v>864</v>
      </c>
      <c r="D1037" t="s">
        <v>1332</v>
      </c>
      <c r="E1037" s="440">
        <v>46174</v>
      </c>
      <c r="F1037" s="440">
        <v>46208</v>
      </c>
      <c r="G1037" t="s">
        <v>297</v>
      </c>
      <c r="H1037" t="s">
        <v>298</v>
      </c>
      <c r="I1037" t="s">
        <v>1333</v>
      </c>
      <c r="J1037">
        <v>-11000</v>
      </c>
      <c r="K1037">
        <v>-11000</v>
      </c>
      <c r="O1037" t="s">
        <v>556</v>
      </c>
      <c r="P1037" t="s">
        <v>557</v>
      </c>
      <c r="Q1037" t="s">
        <v>466</v>
      </c>
      <c r="R1037">
        <v>0</v>
      </c>
    </row>
    <row r="1038" spans="1:18" x14ac:dyDescent="0.3">
      <c r="A1038">
        <v>192670</v>
      </c>
      <c r="B1038" t="s">
        <v>552</v>
      </c>
      <c r="C1038" t="s">
        <v>907</v>
      </c>
      <c r="D1038" t="s">
        <v>1334</v>
      </c>
      <c r="E1038" s="440">
        <v>46174</v>
      </c>
      <c r="F1038" s="440">
        <v>46213</v>
      </c>
      <c r="G1038" t="s">
        <v>280</v>
      </c>
      <c r="H1038" t="s">
        <v>285</v>
      </c>
      <c r="I1038" t="s">
        <v>1335</v>
      </c>
      <c r="J1038">
        <v>-380</v>
      </c>
      <c r="K1038">
        <v>-380</v>
      </c>
      <c r="O1038" t="s">
        <v>556</v>
      </c>
      <c r="P1038" t="s">
        <v>1022</v>
      </c>
      <c r="Q1038" t="s">
        <v>466</v>
      </c>
      <c r="R1038">
        <v>0</v>
      </c>
    </row>
    <row r="1039" spans="1:18" x14ac:dyDescent="0.3">
      <c r="A1039">
        <v>195970</v>
      </c>
      <c r="B1039" t="s">
        <v>552</v>
      </c>
      <c r="C1039" t="s">
        <v>759</v>
      </c>
      <c r="D1039" t="s">
        <v>1336</v>
      </c>
      <c r="E1039" s="440">
        <v>46173</v>
      </c>
      <c r="F1039" s="440">
        <v>46183</v>
      </c>
      <c r="G1039" t="s">
        <v>1067</v>
      </c>
      <c r="H1039" t="s">
        <v>114</v>
      </c>
      <c r="I1039" t="s">
        <v>1337</v>
      </c>
      <c r="J1039">
        <v>-2777</v>
      </c>
      <c r="K1039">
        <v>-2777</v>
      </c>
      <c r="M1039" t="s">
        <v>761</v>
      </c>
      <c r="N1039" t="s">
        <v>139</v>
      </c>
      <c r="O1039" t="s">
        <v>556</v>
      </c>
      <c r="P1039" t="s">
        <v>557</v>
      </c>
      <c r="Q1039" t="s">
        <v>465</v>
      </c>
      <c r="R1039">
        <v>0</v>
      </c>
    </row>
    <row r="1040" spans="1:18" x14ac:dyDescent="0.3">
      <c r="A1040">
        <v>237801</v>
      </c>
      <c r="B1040" t="s">
        <v>552</v>
      </c>
      <c r="C1040" t="s">
        <v>1338</v>
      </c>
      <c r="D1040" t="s">
        <v>1339</v>
      </c>
      <c r="E1040" s="440">
        <v>46173</v>
      </c>
      <c r="F1040" s="440">
        <v>46198</v>
      </c>
      <c r="G1040" t="s">
        <v>1340</v>
      </c>
      <c r="H1040" t="s">
        <v>294</v>
      </c>
      <c r="I1040" t="s">
        <v>1341</v>
      </c>
      <c r="J1040">
        <v>-226.44</v>
      </c>
      <c r="K1040">
        <v>-226.44</v>
      </c>
      <c r="O1040" t="s">
        <v>556</v>
      </c>
      <c r="P1040" t="s">
        <v>557</v>
      </c>
      <c r="Q1040" t="s">
        <v>465</v>
      </c>
      <c r="R1040">
        <v>0</v>
      </c>
    </row>
    <row r="1041" spans="1:18" x14ac:dyDescent="0.3">
      <c r="A1041">
        <v>235589</v>
      </c>
      <c r="B1041" t="s">
        <v>552</v>
      </c>
      <c r="C1041" t="s">
        <v>1061</v>
      </c>
      <c r="E1041" s="440">
        <v>46173</v>
      </c>
      <c r="F1041" s="440">
        <v>46173</v>
      </c>
      <c r="G1041" t="s">
        <v>1062</v>
      </c>
      <c r="H1041" t="s">
        <v>118</v>
      </c>
      <c r="I1041" t="s">
        <v>1063</v>
      </c>
      <c r="J1041">
        <v>-12909.34</v>
      </c>
      <c r="K1041">
        <v>-12909.34</v>
      </c>
      <c r="O1041" t="s">
        <v>556</v>
      </c>
      <c r="P1041" t="s">
        <v>557</v>
      </c>
      <c r="Q1041" t="s">
        <v>465</v>
      </c>
      <c r="R1041">
        <v>0</v>
      </c>
    </row>
    <row r="1042" spans="1:18" x14ac:dyDescent="0.3">
      <c r="A1042">
        <v>235751</v>
      </c>
      <c r="B1042" t="s">
        <v>552</v>
      </c>
      <c r="C1042" t="s">
        <v>1078</v>
      </c>
      <c r="E1042" s="440">
        <v>46173</v>
      </c>
      <c r="F1042" s="440">
        <v>46173</v>
      </c>
      <c r="G1042" t="s">
        <v>1062</v>
      </c>
      <c r="H1042" t="s">
        <v>118</v>
      </c>
      <c r="J1042">
        <v>-141.18</v>
      </c>
      <c r="K1042">
        <v>-141.18</v>
      </c>
      <c r="O1042" t="s">
        <v>556</v>
      </c>
      <c r="P1042" t="s">
        <v>557</v>
      </c>
      <c r="Q1042" t="s">
        <v>465</v>
      </c>
      <c r="R1042">
        <v>0</v>
      </c>
    </row>
    <row r="1043" spans="1:18" x14ac:dyDescent="0.3">
      <c r="A1043">
        <v>235754</v>
      </c>
      <c r="B1043" t="s">
        <v>552</v>
      </c>
      <c r="C1043" t="s">
        <v>1076</v>
      </c>
      <c r="E1043" s="440">
        <v>46173</v>
      </c>
      <c r="F1043" s="440">
        <v>46173</v>
      </c>
      <c r="G1043" t="s">
        <v>1062</v>
      </c>
      <c r="H1043" t="s">
        <v>118</v>
      </c>
      <c r="J1043">
        <v>-222.14</v>
      </c>
      <c r="K1043">
        <v>-222.14</v>
      </c>
      <c r="O1043" t="s">
        <v>556</v>
      </c>
      <c r="P1043" t="s">
        <v>557</v>
      </c>
      <c r="Q1043" t="s">
        <v>465</v>
      </c>
      <c r="R1043">
        <v>0</v>
      </c>
    </row>
    <row r="1044" spans="1:18" x14ac:dyDescent="0.3">
      <c r="A1044">
        <v>235755</v>
      </c>
      <c r="B1044" t="s">
        <v>552</v>
      </c>
      <c r="C1044" t="s">
        <v>1081</v>
      </c>
      <c r="E1044" s="440">
        <v>46173</v>
      </c>
      <c r="F1044" s="440">
        <v>46173</v>
      </c>
      <c r="G1044" t="s">
        <v>1062</v>
      </c>
      <c r="H1044" t="s">
        <v>118</v>
      </c>
      <c r="J1044">
        <v>-33.54</v>
      </c>
      <c r="K1044">
        <v>-33.54</v>
      </c>
      <c r="O1044" t="s">
        <v>556</v>
      </c>
      <c r="P1044" t="s">
        <v>557</v>
      </c>
      <c r="Q1044" t="s">
        <v>465</v>
      </c>
      <c r="R1044">
        <v>0</v>
      </c>
    </row>
    <row r="1045" spans="1:18" x14ac:dyDescent="0.3">
      <c r="A1045">
        <v>229776</v>
      </c>
      <c r="B1045" t="s">
        <v>552</v>
      </c>
      <c r="C1045" t="s">
        <v>745</v>
      </c>
      <c r="D1045" t="s">
        <v>1342</v>
      </c>
      <c r="E1045" s="440">
        <v>46173</v>
      </c>
      <c r="F1045" s="440">
        <v>46183</v>
      </c>
      <c r="G1045" t="s">
        <v>747</v>
      </c>
      <c r="H1045" t="s">
        <v>748</v>
      </c>
      <c r="I1045" t="s">
        <v>1343</v>
      </c>
      <c r="J1045">
        <v>-228</v>
      </c>
      <c r="K1045">
        <v>-228</v>
      </c>
      <c r="O1045" t="s">
        <v>556</v>
      </c>
      <c r="P1045" t="s">
        <v>557</v>
      </c>
      <c r="Q1045" t="s">
        <v>465</v>
      </c>
      <c r="R1045">
        <v>0</v>
      </c>
    </row>
    <row r="1046" spans="1:18" x14ac:dyDescent="0.3">
      <c r="A1046">
        <v>206977</v>
      </c>
      <c r="B1046" t="s">
        <v>552</v>
      </c>
      <c r="C1046" t="s">
        <v>431</v>
      </c>
      <c r="D1046" t="s">
        <v>1344</v>
      </c>
      <c r="E1046" s="440">
        <v>46172</v>
      </c>
      <c r="F1046" s="440">
        <v>46192</v>
      </c>
      <c r="G1046" t="s">
        <v>785</v>
      </c>
      <c r="H1046" t="s">
        <v>210</v>
      </c>
      <c r="I1046" t="s">
        <v>1345</v>
      </c>
      <c r="J1046">
        <v>-30452.51</v>
      </c>
      <c r="K1046">
        <v>-30452.51</v>
      </c>
      <c r="O1046" t="s">
        <v>556</v>
      </c>
      <c r="P1046" t="s">
        <v>557</v>
      </c>
      <c r="Q1046" t="s">
        <v>465</v>
      </c>
      <c r="R1046">
        <v>0</v>
      </c>
    </row>
    <row r="1047" spans="1:18" x14ac:dyDescent="0.3">
      <c r="A1047">
        <v>208540</v>
      </c>
      <c r="B1047" t="s">
        <v>552</v>
      </c>
      <c r="C1047" t="s">
        <v>800</v>
      </c>
      <c r="D1047" t="s">
        <v>1346</v>
      </c>
      <c r="E1047" s="440">
        <v>46172</v>
      </c>
      <c r="F1047" s="440">
        <v>46192</v>
      </c>
      <c r="G1047" t="s">
        <v>785</v>
      </c>
      <c r="H1047" t="s">
        <v>801</v>
      </c>
      <c r="I1047" t="s">
        <v>1347</v>
      </c>
      <c r="J1047">
        <v>-2585.06</v>
      </c>
      <c r="K1047">
        <v>-2585.06</v>
      </c>
      <c r="O1047" t="s">
        <v>556</v>
      </c>
      <c r="P1047" t="s">
        <v>557</v>
      </c>
      <c r="Q1047" t="s">
        <v>465</v>
      </c>
      <c r="R1047">
        <v>0</v>
      </c>
    </row>
    <row r="1048" spans="1:18" x14ac:dyDescent="0.3">
      <c r="A1048">
        <v>210384</v>
      </c>
      <c r="B1048" t="s">
        <v>552</v>
      </c>
      <c r="C1048" t="s">
        <v>520</v>
      </c>
      <c r="D1048" t="s">
        <v>1348</v>
      </c>
      <c r="E1048" s="440">
        <v>46172</v>
      </c>
      <c r="F1048" s="440">
        <v>46198</v>
      </c>
      <c r="G1048" t="s">
        <v>797</v>
      </c>
      <c r="H1048" t="s">
        <v>48</v>
      </c>
      <c r="I1048" t="s">
        <v>1349</v>
      </c>
      <c r="J1048">
        <v>-24041.23</v>
      </c>
      <c r="K1048">
        <v>-24041.23</v>
      </c>
      <c r="O1048" t="s">
        <v>556</v>
      </c>
      <c r="P1048" t="s">
        <v>557</v>
      </c>
      <c r="Q1048" t="s">
        <v>465</v>
      </c>
      <c r="R1048">
        <v>0</v>
      </c>
    </row>
    <row r="1049" spans="1:18" x14ac:dyDescent="0.3">
      <c r="A1049">
        <v>208308</v>
      </c>
      <c r="B1049" t="s">
        <v>552</v>
      </c>
      <c r="C1049" t="s">
        <v>430</v>
      </c>
      <c r="D1049" t="s">
        <v>1350</v>
      </c>
      <c r="E1049" s="440">
        <v>46172</v>
      </c>
      <c r="F1049" s="440">
        <v>46192</v>
      </c>
      <c r="G1049" t="s">
        <v>785</v>
      </c>
      <c r="H1049" t="s">
        <v>207</v>
      </c>
      <c r="I1049" t="s">
        <v>1351</v>
      </c>
      <c r="J1049">
        <v>-13846.24</v>
      </c>
      <c r="K1049">
        <v>-13846.24</v>
      </c>
      <c r="O1049" t="s">
        <v>556</v>
      </c>
      <c r="P1049" t="s">
        <v>557</v>
      </c>
      <c r="Q1049" t="s">
        <v>465</v>
      </c>
      <c r="R1049">
        <v>0</v>
      </c>
    </row>
    <row r="1050" spans="1:18" x14ac:dyDescent="0.3">
      <c r="A1050">
        <v>206989</v>
      </c>
      <c r="B1050" t="s">
        <v>552</v>
      </c>
      <c r="C1050" t="s">
        <v>431</v>
      </c>
      <c r="D1050" t="s">
        <v>1352</v>
      </c>
      <c r="E1050" s="440">
        <v>46172</v>
      </c>
      <c r="F1050" s="440">
        <v>46192</v>
      </c>
      <c r="G1050" t="s">
        <v>785</v>
      </c>
      <c r="H1050" t="s">
        <v>212</v>
      </c>
      <c r="I1050" t="s">
        <v>1353</v>
      </c>
      <c r="J1050">
        <v>-11323.49</v>
      </c>
      <c r="K1050">
        <v>-11323.49</v>
      </c>
      <c r="O1050" t="s">
        <v>556</v>
      </c>
      <c r="P1050" t="s">
        <v>557</v>
      </c>
      <c r="Q1050" t="s">
        <v>465</v>
      </c>
      <c r="R1050">
        <v>0</v>
      </c>
    </row>
    <row r="1051" spans="1:18" x14ac:dyDescent="0.3">
      <c r="A1051">
        <v>210396</v>
      </c>
      <c r="B1051" t="s">
        <v>552</v>
      </c>
      <c r="C1051" t="s">
        <v>519</v>
      </c>
      <c r="D1051" t="s">
        <v>1348</v>
      </c>
      <c r="E1051" s="440">
        <v>46172</v>
      </c>
      <c r="F1051" s="440">
        <v>46198</v>
      </c>
      <c r="G1051" t="s">
        <v>797</v>
      </c>
      <c r="H1051" t="s">
        <v>48</v>
      </c>
      <c r="I1051" t="s">
        <v>1354</v>
      </c>
      <c r="J1051">
        <v>-5214.51</v>
      </c>
      <c r="K1051">
        <v>-5214.51</v>
      </c>
      <c r="O1051" t="s">
        <v>556</v>
      </c>
      <c r="P1051" t="s">
        <v>557</v>
      </c>
      <c r="Q1051" t="s">
        <v>465</v>
      </c>
      <c r="R1051">
        <v>0</v>
      </c>
    </row>
    <row r="1052" spans="1:18" x14ac:dyDescent="0.3">
      <c r="A1052">
        <v>202412</v>
      </c>
      <c r="B1052" t="s">
        <v>552</v>
      </c>
      <c r="C1052" t="s">
        <v>798</v>
      </c>
      <c r="D1052" t="s">
        <v>1355</v>
      </c>
      <c r="E1052" s="440">
        <v>46172</v>
      </c>
      <c r="F1052" s="440">
        <v>46182</v>
      </c>
      <c r="G1052" t="s">
        <v>747</v>
      </c>
      <c r="H1052" t="s">
        <v>248</v>
      </c>
      <c r="J1052">
        <v>-535.47</v>
      </c>
      <c r="K1052">
        <v>-535.47</v>
      </c>
      <c r="O1052" t="s">
        <v>556</v>
      </c>
      <c r="P1052" t="s">
        <v>557</v>
      </c>
      <c r="Q1052" t="s">
        <v>465</v>
      </c>
      <c r="R1052">
        <v>0</v>
      </c>
    </row>
    <row r="1053" spans="1:18" x14ac:dyDescent="0.3">
      <c r="A1053">
        <v>197044</v>
      </c>
      <c r="B1053" t="s">
        <v>552</v>
      </c>
      <c r="C1053" t="s">
        <v>50</v>
      </c>
      <c r="D1053" t="s">
        <v>1348</v>
      </c>
      <c r="E1053" s="440">
        <v>46172</v>
      </c>
      <c r="F1053" s="440">
        <v>46195</v>
      </c>
      <c r="G1053" t="s">
        <v>797</v>
      </c>
      <c r="H1053" t="s">
        <v>50</v>
      </c>
      <c r="J1053">
        <v>-36621.25</v>
      </c>
      <c r="K1053">
        <v>-36621.25</v>
      </c>
      <c r="O1053" t="s">
        <v>556</v>
      </c>
      <c r="P1053" t="s">
        <v>557</v>
      </c>
      <c r="Q1053" t="s">
        <v>465</v>
      </c>
      <c r="R1053">
        <v>0</v>
      </c>
    </row>
    <row r="1054" spans="1:18" x14ac:dyDescent="0.3">
      <c r="A1054">
        <v>197183</v>
      </c>
      <c r="B1054" t="s">
        <v>552</v>
      </c>
      <c r="C1054" t="s">
        <v>51</v>
      </c>
      <c r="D1054" t="s">
        <v>1348</v>
      </c>
      <c r="E1054" s="440">
        <v>46172</v>
      </c>
      <c r="F1054" s="440">
        <v>46183</v>
      </c>
      <c r="G1054" t="s">
        <v>797</v>
      </c>
      <c r="H1054" t="s">
        <v>51</v>
      </c>
      <c r="I1054" t="s">
        <v>1356</v>
      </c>
      <c r="J1054">
        <v>-45</v>
      </c>
      <c r="K1054">
        <v>-45</v>
      </c>
      <c r="O1054" t="s">
        <v>556</v>
      </c>
      <c r="P1054" t="s">
        <v>557</v>
      </c>
      <c r="Q1054" t="s">
        <v>465</v>
      </c>
      <c r="R1054">
        <v>0</v>
      </c>
    </row>
    <row r="1055" spans="1:18" x14ac:dyDescent="0.3">
      <c r="A1055">
        <v>197195</v>
      </c>
      <c r="B1055" t="s">
        <v>552</v>
      </c>
      <c r="C1055" t="s">
        <v>51</v>
      </c>
      <c r="D1055" t="s">
        <v>1348</v>
      </c>
      <c r="E1055" s="440">
        <v>46172</v>
      </c>
      <c r="F1055" s="440">
        <v>46183</v>
      </c>
      <c r="G1055" t="s">
        <v>265</v>
      </c>
      <c r="H1055" t="s">
        <v>272</v>
      </c>
      <c r="I1055" t="s">
        <v>1357</v>
      </c>
      <c r="J1055">
        <v>-277.38</v>
      </c>
      <c r="K1055">
        <v>-277.38</v>
      </c>
      <c r="O1055" t="s">
        <v>556</v>
      </c>
      <c r="P1055" t="s">
        <v>557</v>
      </c>
      <c r="Q1055" t="s">
        <v>465</v>
      </c>
      <c r="R1055">
        <v>0</v>
      </c>
    </row>
    <row r="1056" spans="1:18" x14ac:dyDescent="0.3">
      <c r="A1056">
        <v>197309</v>
      </c>
      <c r="B1056" t="s">
        <v>552</v>
      </c>
      <c r="C1056" t="s">
        <v>800</v>
      </c>
      <c r="D1056" t="s">
        <v>1348</v>
      </c>
      <c r="E1056" s="440">
        <v>46172</v>
      </c>
      <c r="F1056" s="440">
        <v>46192</v>
      </c>
      <c r="G1056" t="s">
        <v>309</v>
      </c>
      <c r="H1056" t="s">
        <v>310</v>
      </c>
      <c r="I1056" t="s">
        <v>802</v>
      </c>
      <c r="J1056">
        <v>-69.91</v>
      </c>
      <c r="K1056">
        <v>-69.91</v>
      </c>
      <c r="O1056" t="s">
        <v>556</v>
      </c>
      <c r="P1056" t="s">
        <v>557</v>
      </c>
      <c r="Q1056" t="s">
        <v>465</v>
      </c>
      <c r="R1056">
        <v>0</v>
      </c>
    </row>
    <row r="1057" spans="1:18" x14ac:dyDescent="0.3">
      <c r="A1057">
        <v>170538</v>
      </c>
      <c r="B1057" t="s">
        <v>552</v>
      </c>
      <c r="C1057" t="s">
        <v>619</v>
      </c>
      <c r="D1057" t="s">
        <v>1358</v>
      </c>
      <c r="E1057" s="440">
        <v>46172</v>
      </c>
      <c r="F1057" s="440">
        <v>46171</v>
      </c>
      <c r="G1057" t="s">
        <v>561</v>
      </c>
      <c r="H1057" t="s">
        <v>369</v>
      </c>
      <c r="I1057" t="s">
        <v>1359</v>
      </c>
      <c r="J1057">
        <v>-9281.17</v>
      </c>
      <c r="K1057">
        <v>-9281.17</v>
      </c>
      <c r="O1057" t="s">
        <v>556</v>
      </c>
      <c r="P1057" t="s">
        <v>557</v>
      </c>
      <c r="Q1057" t="s">
        <v>465</v>
      </c>
      <c r="R1057">
        <v>0</v>
      </c>
    </row>
    <row r="1058" spans="1:18" x14ac:dyDescent="0.3">
      <c r="A1058">
        <v>177858</v>
      </c>
      <c r="B1058" t="s">
        <v>552</v>
      </c>
      <c r="C1058" t="s">
        <v>619</v>
      </c>
      <c r="D1058" t="s">
        <v>942</v>
      </c>
      <c r="E1058" s="440">
        <v>46170</v>
      </c>
      <c r="F1058" s="440">
        <v>46354</v>
      </c>
      <c r="G1058" t="s">
        <v>561</v>
      </c>
      <c r="H1058" t="s">
        <v>369</v>
      </c>
      <c r="I1058" t="s">
        <v>638</v>
      </c>
      <c r="J1058">
        <v>-8566.18</v>
      </c>
      <c r="K1058">
        <v>-8566.18</v>
      </c>
      <c r="O1058" t="s">
        <v>563</v>
      </c>
      <c r="Q1058" t="s">
        <v>465</v>
      </c>
      <c r="R1058">
        <v>0</v>
      </c>
    </row>
    <row r="1059" spans="1:18" x14ac:dyDescent="0.3">
      <c r="A1059">
        <v>215699</v>
      </c>
      <c r="B1059" t="s">
        <v>552</v>
      </c>
      <c r="C1059" t="s">
        <v>781</v>
      </c>
      <c r="D1059" t="s">
        <v>1348</v>
      </c>
      <c r="E1059" s="440">
        <v>46170</v>
      </c>
      <c r="F1059" s="440">
        <v>46192</v>
      </c>
      <c r="G1059" t="s">
        <v>309</v>
      </c>
      <c r="H1059" t="s">
        <v>310</v>
      </c>
      <c r="J1059">
        <v>-264.83999999999997</v>
      </c>
      <c r="K1059">
        <v>-264.83999999999997</v>
      </c>
      <c r="O1059" t="s">
        <v>556</v>
      </c>
      <c r="P1059" t="s">
        <v>557</v>
      </c>
      <c r="Q1059" t="s">
        <v>465</v>
      </c>
      <c r="R1059">
        <v>0</v>
      </c>
    </row>
    <row r="1060" spans="1:18" x14ac:dyDescent="0.3">
      <c r="A1060">
        <v>235392</v>
      </c>
      <c r="B1060" t="s">
        <v>552</v>
      </c>
      <c r="C1060" t="s">
        <v>911</v>
      </c>
      <c r="E1060" s="440">
        <v>46170</v>
      </c>
      <c r="F1060" s="440">
        <v>46170</v>
      </c>
      <c r="G1060" t="s">
        <v>912</v>
      </c>
      <c r="H1060" t="s">
        <v>913</v>
      </c>
      <c r="J1060">
        <v>-0.5</v>
      </c>
      <c r="K1060">
        <v>-0.5</v>
      </c>
      <c r="O1060" t="s">
        <v>556</v>
      </c>
      <c r="P1060" t="s">
        <v>557</v>
      </c>
      <c r="Q1060" t="s">
        <v>465</v>
      </c>
      <c r="R1060">
        <v>0</v>
      </c>
    </row>
    <row r="1061" spans="1:18" x14ac:dyDescent="0.3">
      <c r="A1061">
        <v>236662</v>
      </c>
      <c r="B1061" t="s">
        <v>552</v>
      </c>
      <c r="C1061" t="s">
        <v>1206</v>
      </c>
      <c r="D1061" t="s">
        <v>1360</v>
      </c>
      <c r="E1061" s="440">
        <v>46169</v>
      </c>
      <c r="F1061" s="440">
        <v>46176</v>
      </c>
      <c r="G1061" t="s">
        <v>265</v>
      </c>
      <c r="H1061" t="s">
        <v>273</v>
      </c>
      <c r="I1061" t="s">
        <v>1361</v>
      </c>
      <c r="J1061">
        <v>-200.43</v>
      </c>
      <c r="K1061">
        <v>-200.43</v>
      </c>
      <c r="O1061" t="s">
        <v>556</v>
      </c>
      <c r="P1061" t="s">
        <v>557</v>
      </c>
      <c r="Q1061" t="s">
        <v>465</v>
      </c>
      <c r="R1061">
        <v>0</v>
      </c>
    </row>
    <row r="1062" spans="1:18" x14ac:dyDescent="0.3">
      <c r="A1062">
        <v>235155</v>
      </c>
      <c r="B1062" t="s">
        <v>552</v>
      </c>
      <c r="C1062" t="s">
        <v>1095</v>
      </c>
      <c r="E1062" s="440">
        <v>46169</v>
      </c>
      <c r="F1062" s="440">
        <v>46169</v>
      </c>
      <c r="G1062" t="s">
        <v>912</v>
      </c>
      <c r="H1062" t="s">
        <v>913</v>
      </c>
      <c r="J1062">
        <v>-3.5</v>
      </c>
      <c r="K1062">
        <v>-3.5</v>
      </c>
      <c r="O1062" t="s">
        <v>556</v>
      </c>
      <c r="P1062" t="s">
        <v>557</v>
      </c>
      <c r="Q1062" t="s">
        <v>465</v>
      </c>
      <c r="R1062">
        <v>0</v>
      </c>
    </row>
    <row r="1063" spans="1:18" x14ac:dyDescent="0.3">
      <c r="A1063">
        <v>235156</v>
      </c>
      <c r="B1063" t="s">
        <v>552</v>
      </c>
      <c r="C1063" t="s">
        <v>911</v>
      </c>
      <c r="E1063" s="440">
        <v>46169</v>
      </c>
      <c r="F1063" s="440">
        <v>46169</v>
      </c>
      <c r="G1063" t="s">
        <v>912</v>
      </c>
      <c r="H1063" t="s">
        <v>913</v>
      </c>
      <c r="J1063">
        <v>-2</v>
      </c>
      <c r="K1063">
        <v>-2</v>
      </c>
      <c r="O1063" t="s">
        <v>556</v>
      </c>
      <c r="P1063" t="s">
        <v>557</v>
      </c>
      <c r="Q1063" t="s">
        <v>465</v>
      </c>
      <c r="R1063">
        <v>0</v>
      </c>
    </row>
    <row r="1064" spans="1:18" x14ac:dyDescent="0.3">
      <c r="A1064">
        <v>235146</v>
      </c>
      <c r="B1064" t="s">
        <v>552</v>
      </c>
      <c r="C1064" t="s">
        <v>911</v>
      </c>
      <c r="E1064" s="440">
        <v>46168</v>
      </c>
      <c r="F1064" s="440">
        <v>46168</v>
      </c>
      <c r="G1064" t="s">
        <v>912</v>
      </c>
      <c r="H1064" t="s">
        <v>913</v>
      </c>
      <c r="J1064">
        <v>-0.5</v>
      </c>
      <c r="K1064">
        <v>-0.5</v>
      </c>
      <c r="O1064" t="s">
        <v>556</v>
      </c>
      <c r="P1064" t="s">
        <v>557</v>
      </c>
      <c r="Q1064" t="s">
        <v>465</v>
      </c>
      <c r="R1064">
        <v>0</v>
      </c>
    </row>
    <row r="1065" spans="1:18" x14ac:dyDescent="0.3">
      <c r="A1065">
        <v>236613</v>
      </c>
      <c r="B1065" t="s">
        <v>552</v>
      </c>
      <c r="C1065" t="s">
        <v>1128</v>
      </c>
      <c r="D1065" t="s">
        <v>1362</v>
      </c>
      <c r="E1065" s="440">
        <v>46168</v>
      </c>
      <c r="F1065" s="440">
        <v>46183</v>
      </c>
      <c r="G1065" t="s">
        <v>1059</v>
      </c>
      <c r="H1065" t="s">
        <v>104</v>
      </c>
      <c r="I1065" t="s">
        <v>1363</v>
      </c>
      <c r="J1065">
        <v>-4409.45</v>
      </c>
      <c r="K1065">
        <v>-4409.45</v>
      </c>
      <c r="O1065" t="s">
        <v>556</v>
      </c>
      <c r="P1065" t="s">
        <v>557</v>
      </c>
      <c r="Q1065" t="s">
        <v>465</v>
      </c>
      <c r="R1065">
        <v>0</v>
      </c>
    </row>
    <row r="1066" spans="1:18" x14ac:dyDescent="0.3">
      <c r="A1066">
        <v>234278</v>
      </c>
      <c r="B1066" t="s">
        <v>552</v>
      </c>
      <c r="C1066" t="s">
        <v>553</v>
      </c>
      <c r="D1066" t="s">
        <v>1364</v>
      </c>
      <c r="E1066" s="440">
        <v>46168</v>
      </c>
      <c r="F1066" s="440">
        <v>46169</v>
      </c>
      <c r="G1066" t="s">
        <v>555</v>
      </c>
      <c r="H1066" t="s">
        <v>368</v>
      </c>
      <c r="I1066" t="s">
        <v>1365</v>
      </c>
      <c r="J1066">
        <v>-120000</v>
      </c>
      <c r="K1066">
        <v>-120000</v>
      </c>
      <c r="O1066" t="s">
        <v>556</v>
      </c>
      <c r="P1066" t="s">
        <v>557</v>
      </c>
      <c r="Q1066" t="s">
        <v>465</v>
      </c>
      <c r="R1066">
        <v>0</v>
      </c>
    </row>
    <row r="1067" spans="1:18" x14ac:dyDescent="0.3">
      <c r="A1067">
        <v>234279</v>
      </c>
      <c r="B1067" t="s">
        <v>552</v>
      </c>
      <c r="C1067" t="s">
        <v>1163</v>
      </c>
      <c r="D1067" t="s">
        <v>1366</v>
      </c>
      <c r="E1067" s="440">
        <v>46168</v>
      </c>
      <c r="F1067" s="440">
        <v>46169</v>
      </c>
      <c r="G1067" t="s">
        <v>555</v>
      </c>
      <c r="H1067" t="s">
        <v>368</v>
      </c>
      <c r="I1067" t="s">
        <v>1365</v>
      </c>
      <c r="J1067">
        <v>-180000</v>
      </c>
      <c r="K1067">
        <v>-180000</v>
      </c>
      <c r="O1067" t="s">
        <v>556</v>
      </c>
      <c r="P1067" t="s">
        <v>557</v>
      </c>
      <c r="Q1067" t="s">
        <v>465</v>
      </c>
      <c r="R1067">
        <v>0</v>
      </c>
    </row>
    <row r="1068" spans="1:18" x14ac:dyDescent="0.3">
      <c r="A1068">
        <v>234282</v>
      </c>
      <c r="B1068" t="s">
        <v>552</v>
      </c>
      <c r="C1068" t="s">
        <v>1367</v>
      </c>
      <c r="D1068" t="s">
        <v>1244</v>
      </c>
      <c r="E1068" s="440">
        <v>46168</v>
      </c>
      <c r="F1068" s="440">
        <v>46177</v>
      </c>
      <c r="G1068" t="s">
        <v>297</v>
      </c>
      <c r="H1068" t="s">
        <v>304</v>
      </c>
      <c r="I1068" t="s">
        <v>1368</v>
      </c>
      <c r="J1068">
        <v>-4900</v>
      </c>
      <c r="K1068">
        <v>-4900</v>
      </c>
      <c r="O1068" t="s">
        <v>556</v>
      </c>
      <c r="P1068" t="s">
        <v>557</v>
      </c>
      <c r="Q1068" t="s">
        <v>465</v>
      </c>
      <c r="R1068">
        <v>0</v>
      </c>
    </row>
    <row r="1069" spans="1:18" x14ac:dyDescent="0.3">
      <c r="A1069">
        <v>212179</v>
      </c>
      <c r="B1069" t="s">
        <v>552</v>
      </c>
      <c r="C1069" t="s">
        <v>559</v>
      </c>
      <c r="D1069" t="s">
        <v>1369</v>
      </c>
      <c r="E1069" s="440">
        <v>46168</v>
      </c>
      <c r="F1069" s="440">
        <v>46203</v>
      </c>
      <c r="G1069" t="s">
        <v>561</v>
      </c>
      <c r="H1069" t="s">
        <v>369</v>
      </c>
      <c r="I1069" t="s">
        <v>562</v>
      </c>
      <c r="J1069">
        <v>-3529.25</v>
      </c>
      <c r="K1069">
        <v>-3529.25</v>
      </c>
      <c r="O1069" t="s">
        <v>556</v>
      </c>
      <c r="P1069" t="s">
        <v>557</v>
      </c>
      <c r="Q1069" t="s">
        <v>465</v>
      </c>
      <c r="R1069">
        <v>0</v>
      </c>
    </row>
    <row r="1070" spans="1:18" x14ac:dyDescent="0.3">
      <c r="A1070">
        <v>212263</v>
      </c>
      <c r="B1070" t="s">
        <v>552</v>
      </c>
      <c r="C1070" t="s">
        <v>559</v>
      </c>
      <c r="D1070" t="s">
        <v>1370</v>
      </c>
      <c r="E1070" s="440">
        <v>46168</v>
      </c>
      <c r="F1070" s="440">
        <v>46203</v>
      </c>
      <c r="G1070" t="s">
        <v>561</v>
      </c>
      <c r="H1070" t="s">
        <v>369</v>
      </c>
      <c r="I1070" t="s">
        <v>1371</v>
      </c>
      <c r="J1070">
        <v>-756.82</v>
      </c>
      <c r="K1070">
        <v>-756.82</v>
      </c>
      <c r="O1070" t="s">
        <v>556</v>
      </c>
      <c r="P1070" t="s">
        <v>557</v>
      </c>
      <c r="Q1070" t="s">
        <v>465</v>
      </c>
      <c r="R1070">
        <v>0</v>
      </c>
    </row>
    <row r="1071" spans="1:18" x14ac:dyDescent="0.3">
      <c r="A1071">
        <v>235144</v>
      </c>
      <c r="B1071" t="s">
        <v>552</v>
      </c>
      <c r="C1071" t="s">
        <v>911</v>
      </c>
      <c r="E1071" s="440">
        <v>46167</v>
      </c>
      <c r="F1071" s="440">
        <v>46167</v>
      </c>
      <c r="G1071" t="s">
        <v>912</v>
      </c>
      <c r="H1071" t="s">
        <v>913</v>
      </c>
      <c r="J1071">
        <v>-3</v>
      </c>
      <c r="K1071">
        <v>-3</v>
      </c>
      <c r="O1071" t="s">
        <v>556</v>
      </c>
      <c r="P1071" t="s">
        <v>557</v>
      </c>
      <c r="Q1071" t="s">
        <v>465</v>
      </c>
      <c r="R1071">
        <v>0</v>
      </c>
    </row>
    <row r="1072" spans="1:18" x14ac:dyDescent="0.3">
      <c r="A1072">
        <v>236610</v>
      </c>
      <c r="B1072" t="s">
        <v>552</v>
      </c>
      <c r="C1072" t="s">
        <v>1372</v>
      </c>
      <c r="D1072" t="s">
        <v>1373</v>
      </c>
      <c r="E1072" s="440">
        <v>46167</v>
      </c>
      <c r="F1072" s="440">
        <v>46181</v>
      </c>
      <c r="G1072" t="s">
        <v>265</v>
      </c>
      <c r="H1072" t="s">
        <v>270</v>
      </c>
      <c r="I1072" t="s">
        <v>1374</v>
      </c>
      <c r="J1072">
        <v>-828</v>
      </c>
      <c r="K1072">
        <v>-828</v>
      </c>
      <c r="O1072" t="s">
        <v>556</v>
      </c>
      <c r="P1072" t="s">
        <v>557</v>
      </c>
      <c r="Q1072" t="s">
        <v>465</v>
      </c>
      <c r="R1072">
        <v>0</v>
      </c>
    </row>
    <row r="1073" spans="1:18" x14ac:dyDescent="0.3">
      <c r="A1073">
        <v>235143</v>
      </c>
      <c r="B1073" t="s">
        <v>552</v>
      </c>
      <c r="C1073" t="s">
        <v>1095</v>
      </c>
      <c r="E1073" s="440">
        <v>46167</v>
      </c>
      <c r="F1073" s="440">
        <v>46167</v>
      </c>
      <c r="G1073" t="s">
        <v>912</v>
      </c>
      <c r="H1073" t="s">
        <v>913</v>
      </c>
      <c r="I1073" t="s">
        <v>1375</v>
      </c>
      <c r="J1073">
        <v>-215.9</v>
      </c>
      <c r="K1073">
        <v>-215.9</v>
      </c>
      <c r="O1073" t="s">
        <v>556</v>
      </c>
      <c r="P1073" t="s">
        <v>557</v>
      </c>
      <c r="Q1073" t="s">
        <v>465</v>
      </c>
      <c r="R1073">
        <v>0</v>
      </c>
    </row>
    <row r="1074" spans="1:18" x14ac:dyDescent="0.3">
      <c r="A1074">
        <v>236601</v>
      </c>
      <c r="B1074" t="s">
        <v>552</v>
      </c>
      <c r="C1074" t="s">
        <v>853</v>
      </c>
      <c r="D1074" t="s">
        <v>1376</v>
      </c>
      <c r="E1074" s="440">
        <v>46166</v>
      </c>
      <c r="F1074" s="440">
        <v>46185</v>
      </c>
      <c r="G1074" t="s">
        <v>265</v>
      </c>
      <c r="H1074" t="s">
        <v>279</v>
      </c>
      <c r="I1074" t="s">
        <v>1377</v>
      </c>
      <c r="J1074">
        <v>-396</v>
      </c>
      <c r="K1074">
        <v>-396</v>
      </c>
      <c r="O1074" t="s">
        <v>556</v>
      </c>
      <c r="P1074" t="s">
        <v>557</v>
      </c>
      <c r="Q1074" t="s">
        <v>465</v>
      </c>
      <c r="R1074">
        <v>0</v>
      </c>
    </row>
    <row r="1075" spans="1:18" x14ac:dyDescent="0.3">
      <c r="A1075">
        <v>234463</v>
      </c>
      <c r="B1075" t="s">
        <v>552</v>
      </c>
      <c r="C1075" t="s">
        <v>1109</v>
      </c>
      <c r="D1075" t="s">
        <v>1378</v>
      </c>
      <c r="E1075" s="440">
        <v>46165</v>
      </c>
      <c r="F1075" s="440">
        <v>46178</v>
      </c>
      <c r="G1075" t="s">
        <v>814</v>
      </c>
      <c r="H1075" t="s">
        <v>292</v>
      </c>
      <c r="I1075" t="s">
        <v>1123</v>
      </c>
      <c r="J1075">
        <v>-42.98</v>
      </c>
      <c r="K1075">
        <v>-42.98</v>
      </c>
      <c r="O1075" t="s">
        <v>556</v>
      </c>
      <c r="P1075" t="s">
        <v>557</v>
      </c>
      <c r="Q1075" t="s">
        <v>465</v>
      </c>
      <c r="R1075">
        <v>0</v>
      </c>
    </row>
    <row r="1076" spans="1:18" x14ac:dyDescent="0.3">
      <c r="A1076">
        <v>234462</v>
      </c>
      <c r="B1076" t="s">
        <v>552</v>
      </c>
      <c r="C1076" t="s">
        <v>1109</v>
      </c>
      <c r="D1076" t="s">
        <v>1379</v>
      </c>
      <c r="E1076" s="440">
        <v>46162</v>
      </c>
      <c r="F1076" s="440">
        <v>46178</v>
      </c>
      <c r="G1076" t="s">
        <v>814</v>
      </c>
      <c r="H1076" t="s">
        <v>292</v>
      </c>
      <c r="I1076" t="s">
        <v>1123</v>
      </c>
      <c r="J1076">
        <v>-6.99</v>
      </c>
      <c r="K1076">
        <v>-6.99</v>
      </c>
      <c r="O1076" t="s">
        <v>556</v>
      </c>
      <c r="P1076" t="s">
        <v>557</v>
      </c>
      <c r="Q1076" t="s">
        <v>465</v>
      </c>
      <c r="R1076">
        <v>0</v>
      </c>
    </row>
    <row r="1077" spans="1:18" x14ac:dyDescent="0.3">
      <c r="A1077">
        <v>234461</v>
      </c>
      <c r="B1077" t="s">
        <v>552</v>
      </c>
      <c r="C1077" t="s">
        <v>1109</v>
      </c>
      <c r="D1077" t="s">
        <v>1380</v>
      </c>
      <c r="E1077" s="440">
        <v>46162</v>
      </c>
      <c r="F1077" s="440">
        <v>46178</v>
      </c>
      <c r="G1077" t="s">
        <v>265</v>
      </c>
      <c r="H1077" t="s">
        <v>273</v>
      </c>
      <c r="I1077" t="s">
        <v>1381</v>
      </c>
      <c r="J1077">
        <v>-6.6</v>
      </c>
      <c r="K1077">
        <v>-6.6</v>
      </c>
      <c r="O1077" t="s">
        <v>556</v>
      </c>
      <c r="P1077" t="s">
        <v>557</v>
      </c>
      <c r="Q1077" t="s">
        <v>465</v>
      </c>
      <c r="R1077">
        <v>0</v>
      </c>
    </row>
    <row r="1078" spans="1:18" x14ac:dyDescent="0.3">
      <c r="A1078">
        <v>233181</v>
      </c>
      <c r="B1078" t="s">
        <v>552</v>
      </c>
      <c r="C1078" t="s">
        <v>911</v>
      </c>
      <c r="E1078" s="440">
        <v>46162</v>
      </c>
      <c r="F1078" s="440">
        <v>46162</v>
      </c>
      <c r="G1078" t="s">
        <v>912</v>
      </c>
      <c r="H1078" t="s">
        <v>913</v>
      </c>
      <c r="I1078" t="s">
        <v>1382</v>
      </c>
      <c r="J1078">
        <v>-0.5</v>
      </c>
      <c r="K1078">
        <v>-0.5</v>
      </c>
      <c r="O1078" t="s">
        <v>556</v>
      </c>
      <c r="P1078" t="s">
        <v>557</v>
      </c>
      <c r="Q1078" t="s">
        <v>465</v>
      </c>
      <c r="R1078">
        <v>0</v>
      </c>
    </row>
    <row r="1079" spans="1:18" x14ac:dyDescent="0.3">
      <c r="A1079">
        <v>233199</v>
      </c>
      <c r="B1079" t="s">
        <v>552</v>
      </c>
      <c r="C1079" t="s">
        <v>1095</v>
      </c>
      <c r="E1079" s="440">
        <v>46162</v>
      </c>
      <c r="F1079" s="440">
        <v>46162</v>
      </c>
      <c r="G1079" t="s">
        <v>912</v>
      </c>
      <c r="H1079" t="s">
        <v>913</v>
      </c>
      <c r="I1079" t="s">
        <v>1383</v>
      </c>
      <c r="J1079">
        <v>-49</v>
      </c>
      <c r="K1079">
        <v>-49</v>
      </c>
      <c r="O1079" t="s">
        <v>556</v>
      </c>
      <c r="P1079" t="s">
        <v>557</v>
      </c>
      <c r="Q1079" t="s">
        <v>465</v>
      </c>
      <c r="R1079">
        <v>0</v>
      </c>
    </row>
    <row r="1080" spans="1:18" x14ac:dyDescent="0.3">
      <c r="A1080">
        <v>232916</v>
      </c>
      <c r="B1080" t="s">
        <v>552</v>
      </c>
      <c r="C1080" t="s">
        <v>911</v>
      </c>
      <c r="E1080" s="440">
        <v>46161</v>
      </c>
      <c r="F1080" s="440">
        <v>46161</v>
      </c>
      <c r="G1080" t="s">
        <v>912</v>
      </c>
      <c r="H1080" t="s">
        <v>913</v>
      </c>
      <c r="I1080" t="s">
        <v>1384</v>
      </c>
      <c r="J1080">
        <v>0</v>
      </c>
      <c r="K1080">
        <v>0</v>
      </c>
      <c r="O1080" t="s">
        <v>556</v>
      </c>
      <c r="P1080" t="s">
        <v>557</v>
      </c>
      <c r="Q1080" t="s">
        <v>465</v>
      </c>
      <c r="R1080">
        <v>0</v>
      </c>
    </row>
    <row r="1081" spans="1:18" x14ac:dyDescent="0.3">
      <c r="A1081">
        <v>232917</v>
      </c>
      <c r="B1081" t="s">
        <v>552</v>
      </c>
      <c r="C1081" t="s">
        <v>911</v>
      </c>
      <c r="E1081" s="440">
        <v>46161</v>
      </c>
      <c r="F1081" s="440">
        <v>46161</v>
      </c>
      <c r="G1081" t="s">
        <v>912</v>
      </c>
      <c r="H1081" t="s">
        <v>913</v>
      </c>
      <c r="I1081" t="s">
        <v>1382</v>
      </c>
      <c r="J1081">
        <v>-1</v>
      </c>
      <c r="K1081">
        <v>-1</v>
      </c>
      <c r="O1081" t="s">
        <v>556</v>
      </c>
      <c r="P1081" t="s">
        <v>557</v>
      </c>
      <c r="Q1081" t="s">
        <v>465</v>
      </c>
      <c r="R1081">
        <v>0</v>
      </c>
    </row>
    <row r="1082" spans="1:18" x14ac:dyDescent="0.3">
      <c r="A1082">
        <v>236584</v>
      </c>
      <c r="B1082" t="s">
        <v>552</v>
      </c>
      <c r="C1082" t="s">
        <v>921</v>
      </c>
      <c r="D1082" t="s">
        <v>1385</v>
      </c>
      <c r="E1082" s="440">
        <v>46161</v>
      </c>
      <c r="F1082" s="440">
        <v>46181</v>
      </c>
      <c r="G1082" t="s">
        <v>814</v>
      </c>
      <c r="H1082" t="s">
        <v>292</v>
      </c>
      <c r="I1082" t="s">
        <v>1386</v>
      </c>
      <c r="J1082">
        <v>-114.04</v>
      </c>
      <c r="K1082">
        <v>-114.04</v>
      </c>
      <c r="O1082" t="s">
        <v>556</v>
      </c>
      <c r="P1082" t="s">
        <v>557</v>
      </c>
      <c r="Q1082" t="s">
        <v>465</v>
      </c>
      <c r="R1082">
        <v>0</v>
      </c>
    </row>
    <row r="1083" spans="1:18" x14ac:dyDescent="0.3">
      <c r="A1083">
        <v>235745</v>
      </c>
      <c r="B1083" t="s">
        <v>552</v>
      </c>
      <c r="C1083" t="s">
        <v>911</v>
      </c>
      <c r="E1083" s="440">
        <v>46160</v>
      </c>
      <c r="F1083" s="440">
        <v>46160</v>
      </c>
      <c r="G1083" t="s">
        <v>912</v>
      </c>
      <c r="H1083" t="s">
        <v>913</v>
      </c>
      <c r="J1083">
        <v>-4</v>
      </c>
      <c r="K1083">
        <v>-4</v>
      </c>
      <c r="O1083" t="s">
        <v>556</v>
      </c>
      <c r="P1083" t="s">
        <v>557</v>
      </c>
      <c r="Q1083" t="s">
        <v>465</v>
      </c>
      <c r="R1083">
        <v>0</v>
      </c>
    </row>
    <row r="1084" spans="1:18" x14ac:dyDescent="0.3">
      <c r="A1084">
        <v>236571</v>
      </c>
      <c r="B1084" t="s">
        <v>552</v>
      </c>
      <c r="C1084" t="s">
        <v>1387</v>
      </c>
      <c r="D1084" t="s">
        <v>1388</v>
      </c>
      <c r="E1084" s="440">
        <v>46160</v>
      </c>
      <c r="F1084" s="440">
        <v>46190</v>
      </c>
      <c r="G1084" t="s">
        <v>265</v>
      </c>
      <c r="H1084" t="s">
        <v>277</v>
      </c>
      <c r="I1084" t="s">
        <v>1389</v>
      </c>
      <c r="J1084">
        <v>-4836</v>
      </c>
      <c r="K1084">
        <v>-4594.2</v>
      </c>
      <c r="O1084" t="s">
        <v>556</v>
      </c>
      <c r="P1084" t="s">
        <v>557</v>
      </c>
      <c r="Q1084" t="s">
        <v>465</v>
      </c>
      <c r="R1084">
        <v>0</v>
      </c>
    </row>
    <row r="1085" spans="1:18" x14ac:dyDescent="0.3">
      <c r="A1085">
        <v>232287</v>
      </c>
      <c r="B1085" t="s">
        <v>552</v>
      </c>
      <c r="C1085" t="s">
        <v>911</v>
      </c>
      <c r="E1085" s="440">
        <v>46157</v>
      </c>
      <c r="F1085" s="440">
        <v>46157</v>
      </c>
      <c r="G1085" t="s">
        <v>912</v>
      </c>
      <c r="H1085" t="s">
        <v>913</v>
      </c>
      <c r="I1085" t="s">
        <v>1382</v>
      </c>
      <c r="J1085">
        <v>-1.5</v>
      </c>
      <c r="K1085">
        <v>-1.5</v>
      </c>
      <c r="O1085" t="s">
        <v>556</v>
      </c>
      <c r="P1085" t="s">
        <v>557</v>
      </c>
      <c r="Q1085" t="s">
        <v>465</v>
      </c>
      <c r="R1085">
        <v>0</v>
      </c>
    </row>
    <row r="1086" spans="1:18" x14ac:dyDescent="0.3">
      <c r="A1086">
        <v>232289</v>
      </c>
      <c r="B1086" t="s">
        <v>552</v>
      </c>
      <c r="C1086" t="s">
        <v>1095</v>
      </c>
      <c r="E1086" s="440">
        <v>46157</v>
      </c>
      <c r="F1086" s="440">
        <v>46157</v>
      </c>
      <c r="G1086" t="s">
        <v>912</v>
      </c>
      <c r="H1086" t="s">
        <v>913</v>
      </c>
      <c r="I1086" t="s">
        <v>1383</v>
      </c>
      <c r="J1086">
        <v>-3.5</v>
      </c>
      <c r="K1086">
        <v>-3.5</v>
      </c>
      <c r="O1086" t="s">
        <v>556</v>
      </c>
      <c r="P1086" t="s">
        <v>557</v>
      </c>
      <c r="Q1086" t="s">
        <v>465</v>
      </c>
      <c r="R1086">
        <v>0</v>
      </c>
    </row>
    <row r="1087" spans="1:18" x14ac:dyDescent="0.3">
      <c r="A1087">
        <v>233008</v>
      </c>
      <c r="B1087" t="s">
        <v>552</v>
      </c>
      <c r="C1087" t="s">
        <v>853</v>
      </c>
      <c r="D1087" t="s">
        <v>1390</v>
      </c>
      <c r="E1087" s="440">
        <v>46156</v>
      </c>
      <c r="F1087" s="440">
        <v>46177</v>
      </c>
      <c r="G1087" t="s">
        <v>265</v>
      </c>
      <c r="H1087" t="s">
        <v>279</v>
      </c>
      <c r="I1087" t="s">
        <v>1377</v>
      </c>
      <c r="J1087">
        <v>-396</v>
      </c>
      <c r="K1087">
        <v>-396</v>
      </c>
      <c r="O1087" t="s">
        <v>556</v>
      </c>
      <c r="P1087" t="s">
        <v>557</v>
      </c>
      <c r="Q1087" t="s">
        <v>465</v>
      </c>
      <c r="R1087">
        <v>0</v>
      </c>
    </row>
    <row r="1088" spans="1:18" x14ac:dyDescent="0.3">
      <c r="A1088">
        <v>232573</v>
      </c>
      <c r="B1088" t="s">
        <v>552</v>
      </c>
      <c r="C1088" t="s">
        <v>921</v>
      </c>
      <c r="D1088" t="s">
        <v>1391</v>
      </c>
      <c r="E1088" s="440">
        <v>46156</v>
      </c>
      <c r="F1088" s="440">
        <v>46171</v>
      </c>
      <c r="G1088" t="s">
        <v>814</v>
      </c>
      <c r="H1088" t="s">
        <v>292</v>
      </c>
      <c r="I1088" t="s">
        <v>1392</v>
      </c>
      <c r="J1088">
        <v>-929.01</v>
      </c>
      <c r="K1088">
        <v>-929.01</v>
      </c>
      <c r="O1088" t="s">
        <v>556</v>
      </c>
      <c r="P1088" t="s">
        <v>557</v>
      </c>
      <c r="Q1088" t="s">
        <v>465</v>
      </c>
      <c r="R1088">
        <v>0</v>
      </c>
    </row>
    <row r="1089" spans="1:18" x14ac:dyDescent="0.3">
      <c r="A1089">
        <v>231783</v>
      </c>
      <c r="B1089" t="s">
        <v>552</v>
      </c>
      <c r="C1089" t="s">
        <v>911</v>
      </c>
      <c r="E1089" s="440">
        <v>46156</v>
      </c>
      <c r="F1089" s="440">
        <v>46156</v>
      </c>
      <c r="G1089" t="s">
        <v>912</v>
      </c>
      <c r="H1089" t="s">
        <v>913</v>
      </c>
      <c r="I1089" t="s">
        <v>1382</v>
      </c>
      <c r="J1089">
        <v>-1.5</v>
      </c>
      <c r="K1089">
        <v>-1.5</v>
      </c>
      <c r="O1089" t="s">
        <v>556</v>
      </c>
      <c r="P1089" t="s">
        <v>557</v>
      </c>
      <c r="Q1089" t="s">
        <v>465</v>
      </c>
      <c r="R1089">
        <v>0</v>
      </c>
    </row>
    <row r="1090" spans="1:18" x14ac:dyDescent="0.3">
      <c r="A1090">
        <v>232504</v>
      </c>
      <c r="B1090" t="s">
        <v>552</v>
      </c>
      <c r="C1090" t="s">
        <v>1393</v>
      </c>
      <c r="D1090" t="s">
        <v>1394</v>
      </c>
      <c r="E1090" s="440">
        <v>46155</v>
      </c>
      <c r="F1090" s="440">
        <v>46183</v>
      </c>
      <c r="G1090" t="s">
        <v>265</v>
      </c>
      <c r="H1090" t="s">
        <v>277</v>
      </c>
      <c r="I1090" t="s">
        <v>1395</v>
      </c>
      <c r="J1090">
        <v>-420.16</v>
      </c>
      <c r="K1090">
        <v>-420.16</v>
      </c>
      <c r="O1090" t="s">
        <v>556</v>
      </c>
      <c r="P1090" t="s">
        <v>557</v>
      </c>
      <c r="Q1090" t="s">
        <v>465</v>
      </c>
      <c r="R1090">
        <v>0</v>
      </c>
    </row>
    <row r="1091" spans="1:18" x14ac:dyDescent="0.3">
      <c r="A1091">
        <v>231392</v>
      </c>
      <c r="B1091" t="s">
        <v>552</v>
      </c>
      <c r="C1091" t="s">
        <v>911</v>
      </c>
      <c r="E1091" s="440">
        <v>46155</v>
      </c>
      <c r="F1091" s="440">
        <v>46155</v>
      </c>
      <c r="G1091" t="s">
        <v>912</v>
      </c>
      <c r="H1091" t="s">
        <v>913</v>
      </c>
      <c r="I1091" t="s">
        <v>1396</v>
      </c>
      <c r="J1091">
        <v>-0.5</v>
      </c>
      <c r="K1091">
        <v>-0.5</v>
      </c>
      <c r="O1091" t="s">
        <v>556</v>
      </c>
      <c r="P1091" t="s">
        <v>557</v>
      </c>
      <c r="Q1091" t="s">
        <v>465</v>
      </c>
      <c r="R1091">
        <v>0</v>
      </c>
    </row>
    <row r="1092" spans="1:18" x14ac:dyDescent="0.3">
      <c r="A1092">
        <v>231007</v>
      </c>
      <c r="B1092" t="s">
        <v>552</v>
      </c>
      <c r="C1092" t="s">
        <v>990</v>
      </c>
      <c r="D1092" t="s">
        <v>1397</v>
      </c>
      <c r="E1092" s="440">
        <v>46154</v>
      </c>
      <c r="F1092" s="440">
        <v>46157</v>
      </c>
      <c r="G1092" t="s">
        <v>297</v>
      </c>
      <c r="H1092" t="s">
        <v>308</v>
      </c>
      <c r="I1092" t="s">
        <v>1119</v>
      </c>
      <c r="J1092">
        <v>-378.1</v>
      </c>
      <c r="K1092">
        <v>-378.1</v>
      </c>
      <c r="O1092" t="s">
        <v>556</v>
      </c>
      <c r="P1092" t="s">
        <v>557</v>
      </c>
      <c r="Q1092" t="s">
        <v>465</v>
      </c>
      <c r="R1092">
        <v>0</v>
      </c>
    </row>
    <row r="1093" spans="1:18" x14ac:dyDescent="0.3">
      <c r="A1093">
        <v>231034</v>
      </c>
      <c r="B1093" t="s">
        <v>552</v>
      </c>
      <c r="C1093" t="s">
        <v>990</v>
      </c>
      <c r="D1093" t="s">
        <v>1398</v>
      </c>
      <c r="E1093" s="440">
        <v>46154</v>
      </c>
      <c r="F1093" s="440">
        <v>46157</v>
      </c>
      <c r="G1093" t="s">
        <v>297</v>
      </c>
      <c r="H1093" t="s">
        <v>308</v>
      </c>
      <c r="I1093" t="s">
        <v>1119</v>
      </c>
      <c r="J1093">
        <v>-89.63</v>
      </c>
      <c r="K1093">
        <v>-89.63</v>
      </c>
      <c r="O1093" t="s">
        <v>556</v>
      </c>
      <c r="P1093" t="s">
        <v>557</v>
      </c>
      <c r="Q1093" t="s">
        <v>465</v>
      </c>
      <c r="R1093">
        <v>0</v>
      </c>
    </row>
    <row r="1094" spans="1:18" x14ac:dyDescent="0.3">
      <c r="A1094">
        <v>231057</v>
      </c>
      <c r="B1094" t="s">
        <v>552</v>
      </c>
      <c r="C1094" t="s">
        <v>839</v>
      </c>
      <c r="D1094" t="s">
        <v>1399</v>
      </c>
      <c r="E1094" s="440">
        <v>46154</v>
      </c>
      <c r="F1094" s="440">
        <v>46167</v>
      </c>
      <c r="G1094" t="s">
        <v>280</v>
      </c>
      <c r="H1094" t="s">
        <v>281</v>
      </c>
      <c r="I1094" t="s">
        <v>1400</v>
      </c>
      <c r="J1094">
        <v>-79.98</v>
      </c>
      <c r="K1094">
        <v>-79.98</v>
      </c>
      <c r="O1094" t="s">
        <v>556</v>
      </c>
      <c r="P1094" t="s">
        <v>557</v>
      </c>
      <c r="Q1094" t="s">
        <v>465</v>
      </c>
      <c r="R1094">
        <v>0</v>
      </c>
    </row>
    <row r="1095" spans="1:18" x14ac:dyDescent="0.3">
      <c r="A1095">
        <v>231104</v>
      </c>
      <c r="B1095" t="s">
        <v>552</v>
      </c>
      <c r="C1095" t="s">
        <v>911</v>
      </c>
      <c r="E1095" s="440">
        <v>46154</v>
      </c>
      <c r="F1095" s="440">
        <v>46154</v>
      </c>
      <c r="G1095" t="s">
        <v>912</v>
      </c>
      <c r="H1095" t="s">
        <v>913</v>
      </c>
      <c r="I1095" t="s">
        <v>1382</v>
      </c>
      <c r="J1095">
        <v>-0.5</v>
      </c>
      <c r="K1095">
        <v>-0.5</v>
      </c>
      <c r="O1095" t="s">
        <v>556</v>
      </c>
      <c r="P1095" t="s">
        <v>557</v>
      </c>
      <c r="Q1095" t="s">
        <v>465</v>
      </c>
      <c r="R1095">
        <v>0</v>
      </c>
    </row>
    <row r="1096" spans="1:18" x14ac:dyDescent="0.3">
      <c r="A1096">
        <v>231038</v>
      </c>
      <c r="B1096" t="s">
        <v>552</v>
      </c>
      <c r="C1096" t="s">
        <v>1095</v>
      </c>
      <c r="E1096" s="440">
        <v>46153</v>
      </c>
      <c r="F1096" s="440">
        <v>46153</v>
      </c>
      <c r="G1096" t="s">
        <v>912</v>
      </c>
      <c r="H1096" t="s">
        <v>913</v>
      </c>
      <c r="I1096" t="s">
        <v>1401</v>
      </c>
      <c r="J1096">
        <v>-3.5</v>
      </c>
      <c r="K1096">
        <v>-3.5</v>
      </c>
      <c r="O1096" t="s">
        <v>556</v>
      </c>
      <c r="P1096" t="s">
        <v>557</v>
      </c>
      <c r="Q1096" t="s">
        <v>465</v>
      </c>
      <c r="R1096">
        <v>0</v>
      </c>
    </row>
    <row r="1097" spans="1:18" x14ac:dyDescent="0.3">
      <c r="A1097">
        <v>230934</v>
      </c>
      <c r="B1097" t="s">
        <v>552</v>
      </c>
      <c r="C1097" t="s">
        <v>921</v>
      </c>
      <c r="D1097" t="s">
        <v>1402</v>
      </c>
      <c r="E1097" s="440">
        <v>46153</v>
      </c>
      <c r="F1097" s="440">
        <v>46184</v>
      </c>
      <c r="G1097" t="s">
        <v>814</v>
      </c>
      <c r="H1097" t="s">
        <v>292</v>
      </c>
      <c r="I1097" t="s">
        <v>1386</v>
      </c>
      <c r="J1097">
        <v>-10305.709999999999</v>
      </c>
      <c r="K1097">
        <v>-10425.709999999999</v>
      </c>
      <c r="O1097" t="s">
        <v>556</v>
      </c>
      <c r="P1097" t="s">
        <v>557</v>
      </c>
      <c r="Q1097" t="s">
        <v>465</v>
      </c>
      <c r="R1097">
        <v>0</v>
      </c>
    </row>
    <row r="1098" spans="1:18" x14ac:dyDescent="0.3">
      <c r="A1098">
        <v>230881</v>
      </c>
      <c r="B1098" t="s">
        <v>552</v>
      </c>
      <c r="C1098" t="s">
        <v>1128</v>
      </c>
      <c r="D1098" t="s">
        <v>1403</v>
      </c>
      <c r="E1098" s="440">
        <v>46153</v>
      </c>
      <c r="F1098" s="440">
        <v>46183</v>
      </c>
      <c r="G1098" t="s">
        <v>1059</v>
      </c>
      <c r="H1098" t="s">
        <v>104</v>
      </c>
      <c r="I1098" t="s">
        <v>1363</v>
      </c>
      <c r="J1098">
        <v>-4903.63</v>
      </c>
      <c r="K1098">
        <v>-4903.63</v>
      </c>
      <c r="O1098" t="s">
        <v>556</v>
      </c>
      <c r="P1098" t="s">
        <v>557</v>
      </c>
      <c r="Q1098" t="s">
        <v>465</v>
      </c>
      <c r="R1098">
        <v>0</v>
      </c>
    </row>
    <row r="1099" spans="1:18" x14ac:dyDescent="0.3">
      <c r="A1099">
        <v>230882</v>
      </c>
      <c r="B1099" t="s">
        <v>552</v>
      </c>
      <c r="C1099" t="s">
        <v>1007</v>
      </c>
      <c r="D1099" t="s">
        <v>1404</v>
      </c>
      <c r="E1099" s="440">
        <v>46153</v>
      </c>
      <c r="F1099" s="440">
        <v>46162</v>
      </c>
      <c r="G1099" t="s">
        <v>1009</v>
      </c>
      <c r="H1099" t="s">
        <v>204</v>
      </c>
      <c r="I1099" t="s">
        <v>1405</v>
      </c>
      <c r="J1099">
        <v>-25414.75</v>
      </c>
      <c r="K1099">
        <v>-25414.75</v>
      </c>
      <c r="O1099" t="s">
        <v>556</v>
      </c>
      <c r="P1099" t="s">
        <v>557</v>
      </c>
      <c r="Q1099" t="s">
        <v>465</v>
      </c>
      <c r="R1099">
        <v>0</v>
      </c>
    </row>
    <row r="1100" spans="1:18" x14ac:dyDescent="0.3">
      <c r="A1100">
        <v>230885</v>
      </c>
      <c r="B1100" t="s">
        <v>552</v>
      </c>
      <c r="C1100" t="s">
        <v>1007</v>
      </c>
      <c r="D1100" t="s">
        <v>1406</v>
      </c>
      <c r="E1100" s="440">
        <v>46153</v>
      </c>
      <c r="F1100" s="440">
        <v>46163</v>
      </c>
      <c r="G1100" t="s">
        <v>1009</v>
      </c>
      <c r="H1100" t="s">
        <v>204</v>
      </c>
      <c r="I1100" t="s">
        <v>1407</v>
      </c>
      <c r="J1100">
        <v>-5082</v>
      </c>
      <c r="K1100">
        <v>-5082</v>
      </c>
      <c r="O1100" t="s">
        <v>556</v>
      </c>
      <c r="P1100" t="s">
        <v>557</v>
      </c>
      <c r="Q1100" t="s">
        <v>465</v>
      </c>
      <c r="R1100">
        <v>0</v>
      </c>
    </row>
    <row r="1101" spans="1:18" x14ac:dyDescent="0.3">
      <c r="A1101">
        <v>230888</v>
      </c>
      <c r="B1101" t="s">
        <v>552</v>
      </c>
      <c r="C1101" t="s">
        <v>1408</v>
      </c>
      <c r="D1101" t="s">
        <v>1409</v>
      </c>
      <c r="E1101" s="440">
        <v>46153</v>
      </c>
      <c r="F1101" s="440">
        <v>46174</v>
      </c>
      <c r="G1101" t="s">
        <v>814</v>
      </c>
      <c r="H1101" t="s">
        <v>290</v>
      </c>
      <c r="I1101" t="s">
        <v>1410</v>
      </c>
      <c r="J1101">
        <v>-5501</v>
      </c>
      <c r="K1101">
        <v>-5501</v>
      </c>
      <c r="O1101" t="s">
        <v>556</v>
      </c>
      <c r="P1101" t="s">
        <v>557</v>
      </c>
      <c r="Q1101" t="s">
        <v>465</v>
      </c>
      <c r="R1101">
        <v>0</v>
      </c>
    </row>
    <row r="1102" spans="1:18" x14ac:dyDescent="0.3">
      <c r="A1102">
        <v>230901</v>
      </c>
      <c r="B1102" t="s">
        <v>552</v>
      </c>
      <c r="C1102" t="s">
        <v>921</v>
      </c>
      <c r="D1102" t="s">
        <v>1411</v>
      </c>
      <c r="E1102" s="440">
        <v>46153</v>
      </c>
      <c r="F1102" s="440">
        <v>46184</v>
      </c>
      <c r="G1102" t="s">
        <v>814</v>
      </c>
      <c r="H1102" t="s">
        <v>292</v>
      </c>
      <c r="I1102" t="s">
        <v>1412</v>
      </c>
      <c r="J1102">
        <v>-10126.629999999999</v>
      </c>
      <c r="K1102">
        <v>-10246.629999999999</v>
      </c>
      <c r="O1102" t="s">
        <v>556</v>
      </c>
      <c r="P1102" t="s">
        <v>557</v>
      </c>
      <c r="Q1102" t="s">
        <v>465</v>
      </c>
      <c r="R1102">
        <v>0</v>
      </c>
    </row>
    <row r="1103" spans="1:18" x14ac:dyDescent="0.3">
      <c r="A1103">
        <v>234460</v>
      </c>
      <c r="B1103" t="s">
        <v>552</v>
      </c>
      <c r="C1103" t="s">
        <v>1109</v>
      </c>
      <c r="D1103" t="s">
        <v>1413</v>
      </c>
      <c r="E1103" s="440">
        <v>46153</v>
      </c>
      <c r="F1103" s="440">
        <v>46178</v>
      </c>
      <c r="G1103" t="s">
        <v>814</v>
      </c>
      <c r="H1103" t="s">
        <v>292</v>
      </c>
      <c r="I1103" t="s">
        <v>1123</v>
      </c>
      <c r="J1103">
        <v>-118.12</v>
      </c>
      <c r="K1103">
        <v>-118.12</v>
      </c>
      <c r="O1103" t="s">
        <v>556</v>
      </c>
      <c r="P1103" t="s">
        <v>557</v>
      </c>
      <c r="Q1103" t="s">
        <v>465</v>
      </c>
      <c r="R1103">
        <v>0</v>
      </c>
    </row>
    <row r="1104" spans="1:18" x14ac:dyDescent="0.3">
      <c r="A1104">
        <v>234459</v>
      </c>
      <c r="B1104" t="s">
        <v>552</v>
      </c>
      <c r="C1104" t="s">
        <v>1109</v>
      </c>
      <c r="D1104" t="s">
        <v>1414</v>
      </c>
      <c r="E1104" s="440">
        <v>46153</v>
      </c>
      <c r="F1104" s="440">
        <v>46178</v>
      </c>
      <c r="G1104" t="s">
        <v>814</v>
      </c>
      <c r="H1104" t="s">
        <v>292</v>
      </c>
      <c r="I1104" t="s">
        <v>1123</v>
      </c>
      <c r="J1104">
        <v>-333.8</v>
      </c>
      <c r="K1104">
        <v>-333.8</v>
      </c>
      <c r="O1104" t="s">
        <v>556</v>
      </c>
      <c r="P1104" t="s">
        <v>557</v>
      </c>
      <c r="Q1104" t="s">
        <v>465</v>
      </c>
      <c r="R1104">
        <v>0</v>
      </c>
    </row>
    <row r="1105" spans="1:18" x14ac:dyDescent="0.3">
      <c r="A1105">
        <v>234458</v>
      </c>
      <c r="B1105" t="s">
        <v>552</v>
      </c>
      <c r="C1105" t="s">
        <v>1109</v>
      </c>
      <c r="D1105" t="s">
        <v>1415</v>
      </c>
      <c r="E1105" s="440">
        <v>46151</v>
      </c>
      <c r="F1105" s="440">
        <v>46178</v>
      </c>
      <c r="G1105" t="s">
        <v>265</v>
      </c>
      <c r="H1105" t="s">
        <v>276</v>
      </c>
      <c r="I1105" t="s">
        <v>1381</v>
      </c>
      <c r="J1105">
        <v>-180</v>
      </c>
      <c r="K1105">
        <v>-180</v>
      </c>
      <c r="O1105" t="s">
        <v>556</v>
      </c>
      <c r="P1105" t="s">
        <v>557</v>
      </c>
      <c r="Q1105" t="s">
        <v>465</v>
      </c>
      <c r="R1105">
        <v>0</v>
      </c>
    </row>
    <row r="1106" spans="1:18" x14ac:dyDescent="0.3">
      <c r="A1106">
        <v>236048</v>
      </c>
      <c r="B1106" t="s">
        <v>552</v>
      </c>
      <c r="C1106" t="s">
        <v>1061</v>
      </c>
      <c r="E1106" s="440">
        <v>46150</v>
      </c>
      <c r="F1106" s="440">
        <v>46151</v>
      </c>
      <c r="G1106" t="s">
        <v>280</v>
      </c>
      <c r="H1106" t="s">
        <v>285</v>
      </c>
      <c r="I1106" t="s">
        <v>1154</v>
      </c>
      <c r="J1106">
        <v>-15.2</v>
      </c>
      <c r="K1106">
        <v>-15.2</v>
      </c>
      <c r="O1106" t="s">
        <v>556</v>
      </c>
      <c r="P1106" t="s">
        <v>557</v>
      </c>
      <c r="Q1106" t="s">
        <v>465</v>
      </c>
      <c r="R1106">
        <v>0</v>
      </c>
    </row>
    <row r="1107" spans="1:18" x14ac:dyDescent="0.3">
      <c r="A1107">
        <v>236047</v>
      </c>
      <c r="B1107" t="s">
        <v>552</v>
      </c>
      <c r="C1107" t="s">
        <v>1061</v>
      </c>
      <c r="E1107" s="440">
        <v>46150</v>
      </c>
      <c r="F1107" s="440">
        <v>46151</v>
      </c>
      <c r="G1107" t="s">
        <v>280</v>
      </c>
      <c r="H1107" t="s">
        <v>285</v>
      </c>
      <c r="I1107" t="s">
        <v>1154</v>
      </c>
      <c r="J1107">
        <v>-380.32</v>
      </c>
      <c r="K1107">
        <v>-380.32</v>
      </c>
      <c r="O1107" t="s">
        <v>556</v>
      </c>
      <c r="P1107" t="s">
        <v>557</v>
      </c>
      <c r="Q1107" t="s">
        <v>465</v>
      </c>
      <c r="R1107">
        <v>0</v>
      </c>
    </row>
    <row r="1108" spans="1:18" x14ac:dyDescent="0.3">
      <c r="A1108">
        <v>236046</v>
      </c>
      <c r="B1108" t="s">
        <v>552</v>
      </c>
      <c r="C1108" t="s">
        <v>1061</v>
      </c>
      <c r="E1108" s="440">
        <v>46150</v>
      </c>
      <c r="F1108" s="440">
        <v>46150</v>
      </c>
      <c r="G1108" t="s">
        <v>280</v>
      </c>
      <c r="H1108" t="s">
        <v>285</v>
      </c>
      <c r="I1108" t="s">
        <v>1154</v>
      </c>
      <c r="J1108">
        <v>-56.16</v>
      </c>
      <c r="K1108">
        <v>-56.16</v>
      </c>
      <c r="O1108" t="s">
        <v>556</v>
      </c>
      <c r="P1108" t="s">
        <v>557</v>
      </c>
      <c r="Q1108" t="s">
        <v>465</v>
      </c>
      <c r="R1108">
        <v>0</v>
      </c>
    </row>
    <row r="1109" spans="1:18" x14ac:dyDescent="0.3">
      <c r="A1109">
        <v>232505</v>
      </c>
      <c r="B1109" t="s">
        <v>552</v>
      </c>
      <c r="C1109" t="s">
        <v>1128</v>
      </c>
      <c r="D1109" t="s">
        <v>1416</v>
      </c>
      <c r="E1109" s="440">
        <v>46150</v>
      </c>
      <c r="F1109" s="440">
        <v>46185</v>
      </c>
      <c r="G1109" t="s">
        <v>1059</v>
      </c>
      <c r="H1109" t="s">
        <v>104</v>
      </c>
      <c r="I1109" t="s">
        <v>1363</v>
      </c>
      <c r="J1109">
        <v>-826.02</v>
      </c>
      <c r="K1109">
        <v>-826.02</v>
      </c>
      <c r="O1109" t="s">
        <v>556</v>
      </c>
      <c r="P1109" t="s">
        <v>557</v>
      </c>
      <c r="Q1109" t="s">
        <v>465</v>
      </c>
      <c r="R1109">
        <v>0</v>
      </c>
    </row>
    <row r="1110" spans="1:18" x14ac:dyDescent="0.3">
      <c r="A1110">
        <v>230868</v>
      </c>
      <c r="B1110" t="s">
        <v>552</v>
      </c>
      <c r="C1110" t="s">
        <v>1417</v>
      </c>
      <c r="D1110" t="s">
        <v>1418</v>
      </c>
      <c r="E1110" s="440">
        <v>46149</v>
      </c>
      <c r="F1110" s="440">
        <v>46162</v>
      </c>
      <c r="G1110" t="s">
        <v>297</v>
      </c>
      <c r="H1110" t="s">
        <v>305</v>
      </c>
      <c r="I1110" t="s">
        <v>1419</v>
      </c>
      <c r="J1110">
        <v>-5320</v>
      </c>
      <c r="K1110">
        <v>-5320</v>
      </c>
      <c r="O1110" t="s">
        <v>556</v>
      </c>
      <c r="P1110" t="s">
        <v>557</v>
      </c>
      <c r="Q1110" t="s">
        <v>465</v>
      </c>
      <c r="R1110">
        <v>0</v>
      </c>
    </row>
    <row r="1111" spans="1:18" x14ac:dyDescent="0.3">
      <c r="A1111">
        <v>230386</v>
      </c>
      <c r="B1111" t="s">
        <v>552</v>
      </c>
      <c r="C1111" t="s">
        <v>911</v>
      </c>
      <c r="E1111" s="440">
        <v>46149</v>
      </c>
      <c r="F1111" s="440">
        <v>46149</v>
      </c>
      <c r="G1111" t="s">
        <v>912</v>
      </c>
      <c r="H1111" t="s">
        <v>913</v>
      </c>
      <c r="I1111" t="s">
        <v>1420</v>
      </c>
      <c r="J1111">
        <v>-28</v>
      </c>
      <c r="K1111">
        <v>-28</v>
      </c>
      <c r="O1111" t="s">
        <v>556</v>
      </c>
      <c r="P1111" t="s">
        <v>557</v>
      </c>
      <c r="Q1111" t="s">
        <v>465</v>
      </c>
      <c r="R1111">
        <v>0</v>
      </c>
    </row>
    <row r="1112" spans="1:18" x14ac:dyDescent="0.3">
      <c r="A1112">
        <v>236045</v>
      </c>
      <c r="B1112" t="s">
        <v>552</v>
      </c>
      <c r="C1112" t="s">
        <v>1061</v>
      </c>
      <c r="E1112" s="440">
        <v>46149</v>
      </c>
      <c r="F1112" s="440">
        <v>46150</v>
      </c>
      <c r="G1112" t="s">
        <v>280</v>
      </c>
      <c r="H1112" t="s">
        <v>285</v>
      </c>
      <c r="I1112" t="s">
        <v>1154</v>
      </c>
      <c r="J1112">
        <v>-164.71</v>
      </c>
      <c r="K1112">
        <v>-164.71</v>
      </c>
      <c r="O1112" t="s">
        <v>556</v>
      </c>
      <c r="P1112" t="s">
        <v>557</v>
      </c>
      <c r="Q1112" t="s">
        <v>465</v>
      </c>
      <c r="R1112">
        <v>0</v>
      </c>
    </row>
    <row r="1113" spans="1:18" x14ac:dyDescent="0.3">
      <c r="A1113">
        <v>236044</v>
      </c>
      <c r="B1113" t="s">
        <v>552</v>
      </c>
      <c r="C1113" t="s">
        <v>1061</v>
      </c>
      <c r="E1113" s="440">
        <v>46149</v>
      </c>
      <c r="F1113" s="440">
        <v>46149</v>
      </c>
      <c r="G1113" t="s">
        <v>280</v>
      </c>
      <c r="H1113" t="s">
        <v>285</v>
      </c>
      <c r="I1113" t="s">
        <v>1154</v>
      </c>
      <c r="J1113">
        <v>-34.369999999999997</v>
      </c>
      <c r="K1113">
        <v>-34.369999999999997</v>
      </c>
      <c r="O1113" t="s">
        <v>556</v>
      </c>
      <c r="P1113" t="s">
        <v>557</v>
      </c>
      <c r="Q1113" t="s">
        <v>465</v>
      </c>
      <c r="R1113">
        <v>0</v>
      </c>
    </row>
    <row r="1114" spans="1:18" x14ac:dyDescent="0.3">
      <c r="A1114">
        <v>236043</v>
      </c>
      <c r="B1114" t="s">
        <v>552</v>
      </c>
      <c r="C1114" t="s">
        <v>1061</v>
      </c>
      <c r="E1114" s="440">
        <v>46148</v>
      </c>
      <c r="F1114" s="440">
        <v>46148</v>
      </c>
      <c r="G1114" t="s">
        <v>280</v>
      </c>
      <c r="H1114" t="s">
        <v>285</v>
      </c>
      <c r="I1114" t="s">
        <v>1154</v>
      </c>
      <c r="J1114">
        <v>-43.11</v>
      </c>
      <c r="K1114">
        <v>-43.11</v>
      </c>
      <c r="O1114" t="s">
        <v>556</v>
      </c>
      <c r="P1114" t="s">
        <v>557</v>
      </c>
      <c r="Q1114" t="s">
        <v>465</v>
      </c>
      <c r="R1114">
        <v>0</v>
      </c>
    </row>
    <row r="1115" spans="1:18" x14ac:dyDescent="0.3">
      <c r="A1115">
        <v>230875</v>
      </c>
      <c r="B1115" t="s">
        <v>552</v>
      </c>
      <c r="C1115" t="s">
        <v>1421</v>
      </c>
      <c r="D1115" t="s">
        <v>1422</v>
      </c>
      <c r="E1115" s="440">
        <v>46148</v>
      </c>
      <c r="F1115" s="440">
        <v>46168</v>
      </c>
      <c r="G1115" t="s">
        <v>814</v>
      </c>
      <c r="H1115" t="s">
        <v>292</v>
      </c>
      <c r="I1115" t="s">
        <v>1423</v>
      </c>
      <c r="J1115">
        <v>-365</v>
      </c>
      <c r="K1115">
        <v>-365</v>
      </c>
      <c r="O1115" t="s">
        <v>556</v>
      </c>
      <c r="P1115" t="s">
        <v>557</v>
      </c>
      <c r="Q1115" t="s">
        <v>465</v>
      </c>
      <c r="R1115">
        <v>0</v>
      </c>
    </row>
    <row r="1116" spans="1:18" x14ac:dyDescent="0.3">
      <c r="A1116">
        <v>229848</v>
      </c>
      <c r="B1116" t="s">
        <v>552</v>
      </c>
      <c r="C1116" t="s">
        <v>823</v>
      </c>
      <c r="D1116" t="s">
        <v>1424</v>
      </c>
      <c r="E1116" s="440">
        <v>46148</v>
      </c>
      <c r="F1116" s="440">
        <v>46162</v>
      </c>
      <c r="G1116" t="s">
        <v>1059</v>
      </c>
      <c r="H1116" t="s">
        <v>80</v>
      </c>
      <c r="I1116" t="s">
        <v>1425</v>
      </c>
      <c r="J1116">
        <v>-5000</v>
      </c>
      <c r="K1116">
        <v>-5000</v>
      </c>
      <c r="M1116" t="s">
        <v>824</v>
      </c>
      <c r="N1116" t="s">
        <v>131</v>
      </c>
      <c r="O1116" t="s">
        <v>556</v>
      </c>
      <c r="P1116" t="s">
        <v>557</v>
      </c>
      <c r="Q1116" t="s">
        <v>465</v>
      </c>
      <c r="R1116">
        <v>0</v>
      </c>
    </row>
    <row r="1117" spans="1:18" x14ac:dyDescent="0.3">
      <c r="A1117">
        <v>236042</v>
      </c>
      <c r="B1117" t="s">
        <v>552</v>
      </c>
      <c r="C1117" t="s">
        <v>1061</v>
      </c>
      <c r="E1117" s="440">
        <v>46147</v>
      </c>
      <c r="F1117" s="440">
        <v>46147</v>
      </c>
      <c r="G1117" t="s">
        <v>280</v>
      </c>
      <c r="H1117" t="s">
        <v>285</v>
      </c>
      <c r="I1117" t="s">
        <v>1154</v>
      </c>
      <c r="J1117">
        <v>-35.26</v>
      </c>
      <c r="K1117">
        <v>-35.26</v>
      </c>
      <c r="O1117" t="s">
        <v>556</v>
      </c>
      <c r="P1117" t="s">
        <v>557</v>
      </c>
      <c r="Q1117" t="s">
        <v>465</v>
      </c>
      <c r="R1117">
        <v>0</v>
      </c>
    </row>
    <row r="1118" spans="1:18" x14ac:dyDescent="0.3">
      <c r="A1118">
        <v>234457</v>
      </c>
      <c r="B1118" t="s">
        <v>552</v>
      </c>
      <c r="C1118" t="s">
        <v>1109</v>
      </c>
      <c r="D1118" t="s">
        <v>1426</v>
      </c>
      <c r="E1118" s="440">
        <v>46147</v>
      </c>
      <c r="F1118" s="440">
        <v>46178</v>
      </c>
      <c r="G1118" t="s">
        <v>265</v>
      </c>
      <c r="H1118" t="s">
        <v>269</v>
      </c>
      <c r="I1118" t="s">
        <v>1381</v>
      </c>
      <c r="J1118">
        <v>-20.28</v>
      </c>
      <c r="K1118">
        <v>-20.28</v>
      </c>
      <c r="O1118" t="s">
        <v>556</v>
      </c>
      <c r="P1118" t="s">
        <v>557</v>
      </c>
      <c r="Q1118" t="s">
        <v>465</v>
      </c>
      <c r="R1118">
        <v>0</v>
      </c>
    </row>
    <row r="1119" spans="1:18" x14ac:dyDescent="0.3">
      <c r="A1119">
        <v>234456</v>
      </c>
      <c r="B1119" t="s">
        <v>552</v>
      </c>
      <c r="C1119" t="s">
        <v>1109</v>
      </c>
      <c r="D1119" t="s">
        <v>1427</v>
      </c>
      <c r="E1119" s="440">
        <v>46147</v>
      </c>
      <c r="F1119" s="440">
        <v>46178</v>
      </c>
      <c r="G1119" t="s">
        <v>265</v>
      </c>
      <c r="H1119" t="s">
        <v>276</v>
      </c>
      <c r="I1119" t="s">
        <v>1381</v>
      </c>
      <c r="J1119">
        <v>-51.9</v>
      </c>
      <c r="K1119">
        <v>-51.9</v>
      </c>
      <c r="O1119" t="s">
        <v>556</v>
      </c>
      <c r="P1119" t="s">
        <v>557</v>
      </c>
      <c r="Q1119" t="s">
        <v>465</v>
      </c>
      <c r="R1119">
        <v>0</v>
      </c>
    </row>
    <row r="1120" spans="1:18" x14ac:dyDescent="0.3">
      <c r="A1120">
        <v>228733</v>
      </c>
      <c r="B1120" t="s">
        <v>552</v>
      </c>
      <c r="C1120" t="s">
        <v>1095</v>
      </c>
      <c r="E1120" s="440">
        <v>46146</v>
      </c>
      <c r="F1120" s="440">
        <v>46146</v>
      </c>
      <c r="G1120" t="s">
        <v>912</v>
      </c>
      <c r="H1120" t="s">
        <v>913</v>
      </c>
      <c r="I1120" t="s">
        <v>1382</v>
      </c>
      <c r="J1120">
        <v>-10</v>
      </c>
      <c r="K1120">
        <v>-10</v>
      </c>
      <c r="O1120" t="s">
        <v>556</v>
      </c>
      <c r="P1120" t="s">
        <v>557</v>
      </c>
      <c r="Q1120" t="s">
        <v>465</v>
      </c>
      <c r="R1120">
        <v>0</v>
      </c>
    </row>
    <row r="1121" spans="1:18" x14ac:dyDescent="0.3">
      <c r="A1121">
        <v>236041</v>
      </c>
      <c r="B1121" t="s">
        <v>552</v>
      </c>
      <c r="C1121" t="s">
        <v>1061</v>
      </c>
      <c r="E1121" s="440">
        <v>46145</v>
      </c>
      <c r="F1121" s="440">
        <v>46145</v>
      </c>
      <c r="G1121" t="s">
        <v>280</v>
      </c>
      <c r="H1121" t="s">
        <v>285</v>
      </c>
      <c r="I1121" t="s">
        <v>1154</v>
      </c>
      <c r="J1121">
        <v>-93.96</v>
      </c>
      <c r="K1121">
        <v>-93.96</v>
      </c>
      <c r="O1121" t="s">
        <v>556</v>
      </c>
      <c r="P1121" t="s">
        <v>557</v>
      </c>
      <c r="Q1121" t="s">
        <v>465</v>
      </c>
      <c r="R1121">
        <v>0</v>
      </c>
    </row>
    <row r="1122" spans="1:18" x14ac:dyDescent="0.3">
      <c r="A1122">
        <v>234455</v>
      </c>
      <c r="B1122" t="s">
        <v>552</v>
      </c>
      <c r="C1122" t="s">
        <v>1109</v>
      </c>
      <c r="D1122" t="s">
        <v>1428</v>
      </c>
      <c r="E1122" s="440">
        <v>46145</v>
      </c>
      <c r="F1122" s="440">
        <v>46178</v>
      </c>
      <c r="G1122" t="s">
        <v>265</v>
      </c>
      <c r="H1122" t="s">
        <v>276</v>
      </c>
      <c r="I1122" t="s">
        <v>1381</v>
      </c>
      <c r="J1122">
        <v>-4.8899999999999997</v>
      </c>
      <c r="K1122">
        <v>-4.8899999999999997</v>
      </c>
      <c r="O1122" t="s">
        <v>556</v>
      </c>
      <c r="P1122" t="s">
        <v>557</v>
      </c>
      <c r="Q1122" t="s">
        <v>465</v>
      </c>
      <c r="R1122">
        <v>0</v>
      </c>
    </row>
    <row r="1123" spans="1:18" x14ac:dyDescent="0.3">
      <c r="A1123">
        <v>236040</v>
      </c>
      <c r="B1123" t="s">
        <v>552</v>
      </c>
      <c r="C1123" t="s">
        <v>1061</v>
      </c>
      <c r="E1123" s="440">
        <v>46144</v>
      </c>
      <c r="F1123" s="440">
        <v>46145</v>
      </c>
      <c r="G1123" t="s">
        <v>280</v>
      </c>
      <c r="H1123" t="s">
        <v>285</v>
      </c>
      <c r="I1123" t="s">
        <v>1154</v>
      </c>
      <c r="J1123">
        <v>-15</v>
      </c>
      <c r="K1123">
        <v>-15</v>
      </c>
      <c r="O1123" t="s">
        <v>556</v>
      </c>
      <c r="P1123" t="s">
        <v>557</v>
      </c>
      <c r="Q1123" t="s">
        <v>465</v>
      </c>
      <c r="R1123">
        <v>0</v>
      </c>
    </row>
    <row r="1124" spans="1:18" x14ac:dyDescent="0.3">
      <c r="A1124">
        <v>236039</v>
      </c>
      <c r="B1124" t="s">
        <v>552</v>
      </c>
      <c r="C1124" t="s">
        <v>1061</v>
      </c>
      <c r="E1124" s="440">
        <v>46144</v>
      </c>
      <c r="F1124" s="440">
        <v>46145</v>
      </c>
      <c r="G1124" t="s">
        <v>280</v>
      </c>
      <c r="H1124" t="s">
        <v>285</v>
      </c>
      <c r="I1124" t="s">
        <v>1154</v>
      </c>
      <c r="J1124">
        <v>-500.08</v>
      </c>
      <c r="K1124">
        <v>-500.08</v>
      </c>
      <c r="O1124" t="s">
        <v>556</v>
      </c>
      <c r="P1124" t="s">
        <v>557</v>
      </c>
      <c r="Q1124" t="s">
        <v>465</v>
      </c>
      <c r="R1124">
        <v>0</v>
      </c>
    </row>
    <row r="1125" spans="1:18" x14ac:dyDescent="0.3">
      <c r="A1125">
        <v>236038</v>
      </c>
      <c r="B1125" t="s">
        <v>552</v>
      </c>
      <c r="C1125" t="s">
        <v>1061</v>
      </c>
      <c r="E1125" s="440">
        <v>46144</v>
      </c>
      <c r="F1125" s="440">
        <v>46144</v>
      </c>
      <c r="G1125" t="s">
        <v>280</v>
      </c>
      <c r="H1125" t="s">
        <v>285</v>
      </c>
      <c r="I1125" t="s">
        <v>1154</v>
      </c>
      <c r="J1125">
        <v>-95.35</v>
      </c>
      <c r="K1125">
        <v>-95.35</v>
      </c>
      <c r="O1125" t="s">
        <v>556</v>
      </c>
      <c r="P1125" t="s">
        <v>557</v>
      </c>
      <c r="Q1125" t="s">
        <v>465</v>
      </c>
      <c r="R1125">
        <v>0</v>
      </c>
    </row>
    <row r="1126" spans="1:18" x14ac:dyDescent="0.3">
      <c r="A1126">
        <v>234277</v>
      </c>
      <c r="B1126" t="s">
        <v>552</v>
      </c>
      <c r="C1126" t="s">
        <v>1180</v>
      </c>
      <c r="D1126" t="s">
        <v>1429</v>
      </c>
      <c r="E1126" s="440">
        <v>46143</v>
      </c>
      <c r="F1126" s="440">
        <v>46173</v>
      </c>
      <c r="G1126" t="s">
        <v>1126</v>
      </c>
      <c r="H1126" t="s">
        <v>354</v>
      </c>
      <c r="I1126" t="s">
        <v>1430</v>
      </c>
      <c r="J1126">
        <v>-5060</v>
      </c>
      <c r="K1126">
        <v>-5060</v>
      </c>
      <c r="O1126" t="s">
        <v>556</v>
      </c>
      <c r="P1126" t="s">
        <v>557</v>
      </c>
      <c r="Q1126" t="s">
        <v>465</v>
      </c>
      <c r="R1126">
        <v>0</v>
      </c>
    </row>
    <row r="1127" spans="1:18" x14ac:dyDescent="0.3">
      <c r="A1127">
        <v>234022</v>
      </c>
      <c r="B1127" t="s">
        <v>552</v>
      </c>
      <c r="C1127" t="s">
        <v>822</v>
      </c>
      <c r="D1127" t="s">
        <v>1178</v>
      </c>
      <c r="E1127" s="440">
        <v>46143</v>
      </c>
      <c r="F1127" s="440">
        <v>46184</v>
      </c>
      <c r="G1127" t="s">
        <v>1067</v>
      </c>
      <c r="H1127" t="s">
        <v>114</v>
      </c>
      <c r="I1127" t="s">
        <v>1337</v>
      </c>
      <c r="J1127">
        <v>-1957</v>
      </c>
      <c r="K1127">
        <v>-1957</v>
      </c>
      <c r="M1127" t="s">
        <v>758</v>
      </c>
      <c r="N1127" t="s">
        <v>134</v>
      </c>
      <c r="O1127" t="s">
        <v>556</v>
      </c>
      <c r="P1127" t="s">
        <v>557</v>
      </c>
      <c r="Q1127" t="s">
        <v>465</v>
      </c>
      <c r="R1127">
        <v>0</v>
      </c>
    </row>
    <row r="1128" spans="1:18" x14ac:dyDescent="0.3">
      <c r="A1128">
        <v>234012</v>
      </c>
      <c r="B1128" t="s">
        <v>552</v>
      </c>
      <c r="C1128" t="s">
        <v>810</v>
      </c>
      <c r="D1128" t="s">
        <v>1177</v>
      </c>
      <c r="E1128" s="440">
        <v>46143</v>
      </c>
      <c r="F1128" s="440">
        <v>46183</v>
      </c>
      <c r="G1128" t="s">
        <v>1067</v>
      </c>
      <c r="H1128" t="s">
        <v>114</v>
      </c>
      <c r="I1128" t="s">
        <v>1337</v>
      </c>
      <c r="J1128">
        <v>-1957</v>
      </c>
      <c r="K1128">
        <v>-1957</v>
      </c>
      <c r="M1128" t="s">
        <v>758</v>
      </c>
      <c r="N1128" t="s">
        <v>134</v>
      </c>
      <c r="O1128" t="s">
        <v>556</v>
      </c>
      <c r="P1128" t="s">
        <v>557</v>
      </c>
      <c r="Q1128" t="s">
        <v>465</v>
      </c>
      <c r="R1128">
        <v>0</v>
      </c>
    </row>
    <row r="1129" spans="1:18" x14ac:dyDescent="0.3">
      <c r="A1129">
        <v>236790</v>
      </c>
      <c r="B1129" t="s">
        <v>552</v>
      </c>
      <c r="C1129" t="s">
        <v>1075</v>
      </c>
      <c r="E1129" s="440">
        <v>46143</v>
      </c>
      <c r="F1129" s="440">
        <v>46178</v>
      </c>
      <c r="G1129" t="s">
        <v>776</v>
      </c>
      <c r="H1129" t="s">
        <v>777</v>
      </c>
      <c r="J1129">
        <v>-815.1</v>
      </c>
      <c r="K1129">
        <v>-815.1</v>
      </c>
      <c r="O1129" t="s">
        <v>556</v>
      </c>
      <c r="P1129" t="s">
        <v>557</v>
      </c>
      <c r="Q1129" t="s">
        <v>465</v>
      </c>
      <c r="R1129">
        <v>0</v>
      </c>
    </row>
    <row r="1130" spans="1:18" x14ac:dyDescent="0.3">
      <c r="A1130">
        <v>234280</v>
      </c>
      <c r="B1130" t="s">
        <v>552</v>
      </c>
      <c r="C1130" t="s">
        <v>1007</v>
      </c>
      <c r="D1130" t="s">
        <v>1431</v>
      </c>
      <c r="E1130" s="440">
        <v>46143</v>
      </c>
      <c r="F1130" s="440">
        <v>46176</v>
      </c>
      <c r="G1130" t="s">
        <v>1009</v>
      </c>
      <c r="H1130" t="s">
        <v>204</v>
      </c>
      <c r="I1130" t="s">
        <v>1432</v>
      </c>
      <c r="J1130">
        <v>-23331</v>
      </c>
      <c r="K1130">
        <v>-23331</v>
      </c>
      <c r="O1130" t="s">
        <v>556</v>
      </c>
      <c r="P1130" t="s">
        <v>557</v>
      </c>
      <c r="Q1130" t="s">
        <v>465</v>
      </c>
      <c r="R1130">
        <v>0</v>
      </c>
    </row>
    <row r="1131" spans="1:18" x14ac:dyDescent="0.3">
      <c r="A1131">
        <v>234281</v>
      </c>
      <c r="B1131" t="s">
        <v>552</v>
      </c>
      <c r="C1131" t="s">
        <v>1007</v>
      </c>
      <c r="D1131" t="s">
        <v>1433</v>
      </c>
      <c r="E1131" s="440">
        <v>46143</v>
      </c>
      <c r="F1131" s="440">
        <v>46177</v>
      </c>
      <c r="G1131" t="s">
        <v>1009</v>
      </c>
      <c r="H1131" t="s">
        <v>204</v>
      </c>
      <c r="I1131" t="s">
        <v>1432</v>
      </c>
      <c r="J1131">
        <v>-792</v>
      </c>
      <c r="K1131">
        <v>-792</v>
      </c>
      <c r="O1131" t="s">
        <v>556</v>
      </c>
      <c r="P1131" t="s">
        <v>557</v>
      </c>
      <c r="Q1131" t="s">
        <v>465</v>
      </c>
      <c r="R1131">
        <v>0</v>
      </c>
    </row>
    <row r="1132" spans="1:18" x14ac:dyDescent="0.3">
      <c r="A1132">
        <v>236789</v>
      </c>
      <c r="B1132" t="s">
        <v>552</v>
      </c>
      <c r="C1132" t="s">
        <v>1158</v>
      </c>
      <c r="E1132" s="440">
        <v>46143</v>
      </c>
      <c r="F1132" s="440">
        <v>46178</v>
      </c>
      <c r="G1132" t="s">
        <v>776</v>
      </c>
      <c r="H1132" t="s">
        <v>777</v>
      </c>
      <c r="J1132">
        <v>-2396.9899999999998</v>
      </c>
      <c r="K1132">
        <v>-2396.9899999999998</v>
      </c>
      <c r="O1132" t="s">
        <v>556</v>
      </c>
      <c r="P1132" t="s">
        <v>557</v>
      </c>
      <c r="Q1132" t="s">
        <v>465</v>
      </c>
      <c r="R1132">
        <v>0</v>
      </c>
    </row>
    <row r="1133" spans="1:18" x14ac:dyDescent="0.3">
      <c r="A1133">
        <v>236788</v>
      </c>
      <c r="B1133" t="s">
        <v>552</v>
      </c>
      <c r="C1133" t="s">
        <v>1055</v>
      </c>
      <c r="E1133" s="440">
        <v>46143</v>
      </c>
      <c r="F1133" s="440">
        <v>46178</v>
      </c>
      <c r="G1133" t="s">
        <v>776</v>
      </c>
      <c r="H1133" t="s">
        <v>777</v>
      </c>
      <c r="J1133">
        <v>-1993.06</v>
      </c>
      <c r="K1133">
        <v>-1993.06</v>
      </c>
      <c r="O1133" t="s">
        <v>556</v>
      </c>
      <c r="P1133" t="s">
        <v>557</v>
      </c>
      <c r="Q1133" t="s">
        <v>465</v>
      </c>
      <c r="R1133">
        <v>0</v>
      </c>
    </row>
    <row r="1134" spans="1:18" x14ac:dyDescent="0.3">
      <c r="A1134">
        <v>236787</v>
      </c>
      <c r="B1134" t="s">
        <v>552</v>
      </c>
      <c r="C1134" t="s">
        <v>1086</v>
      </c>
      <c r="E1134" s="440">
        <v>46143</v>
      </c>
      <c r="F1134" s="440">
        <v>46178</v>
      </c>
      <c r="G1134" t="s">
        <v>776</v>
      </c>
      <c r="H1134" t="s">
        <v>777</v>
      </c>
      <c r="J1134">
        <v>-2347.87</v>
      </c>
      <c r="K1134">
        <v>-2347.87</v>
      </c>
      <c r="O1134" t="s">
        <v>556</v>
      </c>
      <c r="P1134" t="s">
        <v>557</v>
      </c>
      <c r="Q1134" t="s">
        <v>465</v>
      </c>
      <c r="R1134">
        <v>0</v>
      </c>
    </row>
    <row r="1135" spans="1:18" x14ac:dyDescent="0.3">
      <c r="A1135">
        <v>234026</v>
      </c>
      <c r="B1135" t="s">
        <v>552</v>
      </c>
      <c r="C1135" t="s">
        <v>773</v>
      </c>
      <c r="D1135" t="s">
        <v>1434</v>
      </c>
      <c r="E1135" s="440">
        <v>46143</v>
      </c>
      <c r="F1135" s="440">
        <v>46183</v>
      </c>
      <c r="G1135" t="s">
        <v>1067</v>
      </c>
      <c r="H1135" t="s">
        <v>114</v>
      </c>
      <c r="I1135" t="s">
        <v>1337</v>
      </c>
      <c r="J1135">
        <v>-1751</v>
      </c>
      <c r="K1135">
        <v>-1751</v>
      </c>
      <c r="M1135" t="s">
        <v>774</v>
      </c>
      <c r="N1135" t="s">
        <v>138</v>
      </c>
      <c r="O1135" t="s">
        <v>556</v>
      </c>
      <c r="P1135" t="s">
        <v>557</v>
      </c>
      <c r="Q1135" t="s">
        <v>465</v>
      </c>
      <c r="R1135">
        <v>0</v>
      </c>
    </row>
    <row r="1136" spans="1:18" x14ac:dyDescent="0.3">
      <c r="A1136">
        <v>234024</v>
      </c>
      <c r="B1136" t="s">
        <v>552</v>
      </c>
      <c r="C1136" t="s">
        <v>816</v>
      </c>
      <c r="D1136" t="s">
        <v>1147</v>
      </c>
      <c r="E1136" s="440">
        <v>46143</v>
      </c>
      <c r="F1136" s="440">
        <v>46184</v>
      </c>
      <c r="G1136" t="s">
        <v>1067</v>
      </c>
      <c r="H1136" t="s">
        <v>114</v>
      </c>
      <c r="I1136" t="s">
        <v>1337</v>
      </c>
      <c r="J1136">
        <v>-2927</v>
      </c>
      <c r="K1136">
        <v>-2927</v>
      </c>
      <c r="M1136" t="s">
        <v>807</v>
      </c>
      <c r="N1136" t="s">
        <v>142</v>
      </c>
      <c r="O1136" t="s">
        <v>556</v>
      </c>
      <c r="P1136" t="s">
        <v>557</v>
      </c>
      <c r="Q1136" t="s">
        <v>465</v>
      </c>
      <c r="R1136">
        <v>0</v>
      </c>
    </row>
    <row r="1137" spans="1:18" x14ac:dyDescent="0.3">
      <c r="A1137">
        <v>234023</v>
      </c>
      <c r="B1137" t="s">
        <v>552</v>
      </c>
      <c r="C1137" t="s">
        <v>787</v>
      </c>
      <c r="D1137" t="s">
        <v>1257</v>
      </c>
      <c r="E1137" s="440">
        <v>46143</v>
      </c>
      <c r="F1137" s="440">
        <v>46183</v>
      </c>
      <c r="G1137" t="s">
        <v>1067</v>
      </c>
      <c r="H1137" t="s">
        <v>114</v>
      </c>
      <c r="I1137" t="s">
        <v>1337</v>
      </c>
      <c r="J1137">
        <v>-2246</v>
      </c>
      <c r="K1137">
        <v>-2246</v>
      </c>
      <c r="M1137" t="s">
        <v>788</v>
      </c>
      <c r="N1137" t="s">
        <v>136</v>
      </c>
      <c r="O1137" t="s">
        <v>556</v>
      </c>
      <c r="P1137" t="s">
        <v>557</v>
      </c>
      <c r="Q1137" t="s">
        <v>465</v>
      </c>
      <c r="R1137">
        <v>0</v>
      </c>
    </row>
    <row r="1138" spans="1:18" x14ac:dyDescent="0.3">
      <c r="A1138">
        <v>236783</v>
      </c>
      <c r="B1138" t="s">
        <v>552</v>
      </c>
      <c r="C1138" t="s">
        <v>1052</v>
      </c>
      <c r="E1138" s="440">
        <v>46143</v>
      </c>
      <c r="F1138" s="440">
        <v>46178</v>
      </c>
      <c r="G1138" t="s">
        <v>776</v>
      </c>
      <c r="H1138" t="s">
        <v>777</v>
      </c>
      <c r="J1138">
        <v>-2576.69</v>
      </c>
      <c r="K1138">
        <v>-2576.69</v>
      </c>
      <c r="O1138" t="s">
        <v>556</v>
      </c>
      <c r="P1138" t="s">
        <v>557</v>
      </c>
      <c r="Q1138" t="s">
        <v>465</v>
      </c>
      <c r="R1138">
        <v>0</v>
      </c>
    </row>
    <row r="1139" spans="1:18" x14ac:dyDescent="0.3">
      <c r="A1139">
        <v>234021</v>
      </c>
      <c r="B1139" t="s">
        <v>552</v>
      </c>
      <c r="C1139" t="s">
        <v>811</v>
      </c>
      <c r="D1139" t="s">
        <v>1435</v>
      </c>
      <c r="E1139" s="440">
        <v>46143</v>
      </c>
      <c r="F1139" s="440">
        <v>46183</v>
      </c>
      <c r="G1139" t="s">
        <v>1067</v>
      </c>
      <c r="H1139" t="s">
        <v>114</v>
      </c>
      <c r="I1139" t="s">
        <v>1337</v>
      </c>
      <c r="J1139">
        <v>-1854</v>
      </c>
      <c r="K1139">
        <v>-1854</v>
      </c>
      <c r="M1139" t="s">
        <v>812</v>
      </c>
      <c r="N1139" t="s">
        <v>131</v>
      </c>
      <c r="O1139" t="s">
        <v>556</v>
      </c>
      <c r="P1139" t="s">
        <v>557</v>
      </c>
      <c r="Q1139" t="s">
        <v>465</v>
      </c>
      <c r="R1139">
        <v>0</v>
      </c>
    </row>
    <row r="1140" spans="1:18" x14ac:dyDescent="0.3">
      <c r="A1140">
        <v>234020</v>
      </c>
      <c r="B1140" t="s">
        <v>552</v>
      </c>
      <c r="C1140" t="s">
        <v>768</v>
      </c>
      <c r="D1140" t="s">
        <v>1436</v>
      </c>
      <c r="E1140" s="440">
        <v>46143</v>
      </c>
      <c r="F1140" s="440">
        <v>46183</v>
      </c>
      <c r="G1140" t="s">
        <v>1067</v>
      </c>
      <c r="H1140" t="s">
        <v>114</v>
      </c>
      <c r="I1140" t="s">
        <v>1337</v>
      </c>
      <c r="J1140">
        <v>-1957</v>
      </c>
      <c r="K1140">
        <v>-1957</v>
      </c>
      <c r="M1140" t="s">
        <v>758</v>
      </c>
      <c r="N1140" t="s">
        <v>134</v>
      </c>
      <c r="O1140" t="s">
        <v>556</v>
      </c>
      <c r="P1140" t="s">
        <v>557</v>
      </c>
      <c r="Q1140" t="s">
        <v>465</v>
      </c>
      <c r="R1140">
        <v>0</v>
      </c>
    </row>
    <row r="1141" spans="1:18" x14ac:dyDescent="0.3">
      <c r="A1141">
        <v>234019</v>
      </c>
      <c r="B1141" t="s">
        <v>552</v>
      </c>
      <c r="C1141" t="s">
        <v>805</v>
      </c>
      <c r="D1141" t="s">
        <v>1437</v>
      </c>
      <c r="E1141" s="440">
        <v>46143</v>
      </c>
      <c r="F1141" s="440">
        <v>46183</v>
      </c>
      <c r="G1141" t="s">
        <v>1067</v>
      </c>
      <c r="H1141" t="s">
        <v>114</v>
      </c>
      <c r="I1141" t="s">
        <v>1337</v>
      </c>
      <c r="J1141">
        <v>-2927</v>
      </c>
      <c r="K1141">
        <v>-2927</v>
      </c>
      <c r="M1141" t="s">
        <v>807</v>
      </c>
      <c r="N1141" t="s">
        <v>142</v>
      </c>
      <c r="O1141" t="s">
        <v>556</v>
      </c>
      <c r="P1141" t="s">
        <v>557</v>
      </c>
      <c r="Q1141" t="s">
        <v>465</v>
      </c>
      <c r="R1141">
        <v>0</v>
      </c>
    </row>
    <row r="1142" spans="1:18" x14ac:dyDescent="0.3">
      <c r="A1142">
        <v>234018</v>
      </c>
      <c r="B1142" t="s">
        <v>552</v>
      </c>
      <c r="C1142" t="s">
        <v>754</v>
      </c>
      <c r="D1142" t="s">
        <v>1438</v>
      </c>
      <c r="E1142" s="440">
        <v>46143</v>
      </c>
      <c r="F1142" s="440">
        <v>46183</v>
      </c>
      <c r="G1142" t="s">
        <v>1067</v>
      </c>
      <c r="H1142" t="s">
        <v>114</v>
      </c>
      <c r="I1142" t="s">
        <v>1337</v>
      </c>
      <c r="J1142">
        <v>-2061</v>
      </c>
      <c r="K1142">
        <v>-2061</v>
      </c>
      <c r="M1142" t="s">
        <v>758</v>
      </c>
      <c r="N1142" t="s">
        <v>134</v>
      </c>
      <c r="O1142" t="s">
        <v>556</v>
      </c>
      <c r="P1142" t="s">
        <v>557</v>
      </c>
      <c r="Q1142" t="s">
        <v>465</v>
      </c>
      <c r="R1142">
        <v>0</v>
      </c>
    </row>
    <row r="1143" spans="1:18" x14ac:dyDescent="0.3">
      <c r="A1143">
        <v>234016</v>
      </c>
      <c r="B1143" t="s">
        <v>552</v>
      </c>
      <c r="C1143" t="s">
        <v>819</v>
      </c>
      <c r="D1143" t="s">
        <v>1439</v>
      </c>
      <c r="E1143" s="440">
        <v>46143</v>
      </c>
      <c r="F1143" s="440">
        <v>46198</v>
      </c>
      <c r="G1143" t="s">
        <v>1059</v>
      </c>
      <c r="H1143" t="s">
        <v>77</v>
      </c>
      <c r="I1143" t="s">
        <v>1440</v>
      </c>
      <c r="J1143">
        <v>-4892.79</v>
      </c>
      <c r="K1143">
        <v>-4892.79</v>
      </c>
      <c r="M1143" t="s">
        <v>767</v>
      </c>
      <c r="N1143" t="s">
        <v>75</v>
      </c>
      <c r="O1143" t="s">
        <v>556</v>
      </c>
      <c r="P1143" t="s">
        <v>557</v>
      </c>
      <c r="Q1143" t="s">
        <v>465</v>
      </c>
      <c r="R1143">
        <v>0</v>
      </c>
    </row>
    <row r="1144" spans="1:18" x14ac:dyDescent="0.3">
      <c r="A1144">
        <v>234015</v>
      </c>
      <c r="B1144" t="s">
        <v>552</v>
      </c>
      <c r="C1144" t="s">
        <v>823</v>
      </c>
      <c r="D1144" t="s">
        <v>1441</v>
      </c>
      <c r="E1144" s="440">
        <v>46143</v>
      </c>
      <c r="F1144" s="440">
        <v>46183</v>
      </c>
      <c r="G1144" t="s">
        <v>1067</v>
      </c>
      <c r="H1144" t="s">
        <v>114</v>
      </c>
      <c r="I1144" t="s">
        <v>1337</v>
      </c>
      <c r="J1144">
        <v>-2061</v>
      </c>
      <c r="K1144">
        <v>-2061</v>
      </c>
      <c r="M1144" t="s">
        <v>824</v>
      </c>
      <c r="N1144" t="s">
        <v>131</v>
      </c>
      <c r="O1144" t="s">
        <v>556</v>
      </c>
      <c r="P1144" t="s">
        <v>557</v>
      </c>
      <c r="Q1144" t="s">
        <v>465</v>
      </c>
      <c r="R1144">
        <v>0</v>
      </c>
    </row>
    <row r="1145" spans="1:18" x14ac:dyDescent="0.3">
      <c r="A1145">
        <v>234014</v>
      </c>
      <c r="B1145" t="s">
        <v>552</v>
      </c>
      <c r="C1145" t="s">
        <v>837</v>
      </c>
      <c r="D1145" t="s">
        <v>1442</v>
      </c>
      <c r="E1145" s="440">
        <v>46143</v>
      </c>
      <c r="F1145" s="440">
        <v>46183</v>
      </c>
      <c r="G1145" t="s">
        <v>1067</v>
      </c>
      <c r="H1145" t="s">
        <v>114</v>
      </c>
      <c r="I1145" t="s">
        <v>1337</v>
      </c>
      <c r="J1145">
        <v>-2927</v>
      </c>
      <c r="K1145">
        <v>-2927</v>
      </c>
      <c r="M1145" t="s">
        <v>807</v>
      </c>
      <c r="N1145" t="s">
        <v>142</v>
      </c>
      <c r="O1145" t="s">
        <v>556</v>
      </c>
      <c r="P1145" t="s">
        <v>557</v>
      </c>
      <c r="Q1145" t="s">
        <v>465</v>
      </c>
      <c r="R1145">
        <v>0</v>
      </c>
    </row>
    <row r="1146" spans="1:18" x14ac:dyDescent="0.3">
      <c r="A1146">
        <v>234013</v>
      </c>
      <c r="B1146" t="s">
        <v>552</v>
      </c>
      <c r="C1146" t="s">
        <v>838</v>
      </c>
      <c r="D1146" t="s">
        <v>1443</v>
      </c>
      <c r="E1146" s="440">
        <v>46143</v>
      </c>
      <c r="F1146" s="440">
        <v>46183</v>
      </c>
      <c r="G1146" t="s">
        <v>1067</v>
      </c>
      <c r="H1146" t="s">
        <v>114</v>
      </c>
      <c r="I1146" t="s">
        <v>1337</v>
      </c>
      <c r="J1146">
        <v>-1751</v>
      </c>
      <c r="K1146">
        <v>-1751</v>
      </c>
      <c r="M1146" t="s">
        <v>774</v>
      </c>
      <c r="N1146" t="s">
        <v>138</v>
      </c>
      <c r="O1146" t="s">
        <v>556</v>
      </c>
      <c r="P1146" t="s">
        <v>557</v>
      </c>
      <c r="Q1146" t="s">
        <v>465</v>
      </c>
      <c r="R1146">
        <v>0</v>
      </c>
    </row>
    <row r="1147" spans="1:18" x14ac:dyDescent="0.3">
      <c r="A1147">
        <v>236776</v>
      </c>
      <c r="B1147" t="s">
        <v>552</v>
      </c>
      <c r="C1147" t="s">
        <v>1073</v>
      </c>
      <c r="E1147" s="440">
        <v>46143</v>
      </c>
      <c r="F1147" s="440">
        <v>46178</v>
      </c>
      <c r="G1147" t="s">
        <v>776</v>
      </c>
      <c r="H1147" t="s">
        <v>777</v>
      </c>
      <c r="J1147">
        <v>-4370.2299999999996</v>
      </c>
      <c r="K1147">
        <v>-4370.2299999999996</v>
      </c>
      <c r="O1147" t="s">
        <v>556</v>
      </c>
      <c r="P1147" t="s">
        <v>557</v>
      </c>
      <c r="Q1147" t="s">
        <v>465</v>
      </c>
      <c r="R1147">
        <v>0</v>
      </c>
    </row>
    <row r="1148" spans="1:18" x14ac:dyDescent="0.3">
      <c r="A1148">
        <v>236624</v>
      </c>
      <c r="B1148" t="s">
        <v>552</v>
      </c>
      <c r="C1148" t="s">
        <v>1007</v>
      </c>
      <c r="D1148" t="s">
        <v>1444</v>
      </c>
      <c r="E1148" s="440">
        <v>46143</v>
      </c>
      <c r="F1148" s="440">
        <v>46183</v>
      </c>
      <c r="G1148" t="s">
        <v>1009</v>
      </c>
      <c r="H1148" t="s">
        <v>204</v>
      </c>
      <c r="I1148" t="s">
        <v>1445</v>
      </c>
      <c r="J1148">
        <v>-7040</v>
      </c>
      <c r="K1148">
        <v>-7040</v>
      </c>
      <c r="O1148" t="s">
        <v>556</v>
      </c>
      <c r="P1148" t="s">
        <v>557</v>
      </c>
      <c r="Q1148" t="s">
        <v>465</v>
      </c>
      <c r="R1148">
        <v>0</v>
      </c>
    </row>
    <row r="1149" spans="1:18" x14ac:dyDescent="0.3">
      <c r="A1149">
        <v>236037</v>
      </c>
      <c r="B1149" t="s">
        <v>552</v>
      </c>
      <c r="C1149" t="s">
        <v>1061</v>
      </c>
      <c r="E1149" s="440">
        <v>46143</v>
      </c>
      <c r="F1149" s="440">
        <v>46144</v>
      </c>
      <c r="G1149" t="s">
        <v>280</v>
      </c>
      <c r="H1149" t="s">
        <v>285</v>
      </c>
      <c r="I1149" t="s">
        <v>1154</v>
      </c>
      <c r="J1149">
        <v>-13.32</v>
      </c>
      <c r="K1149">
        <v>-13.32</v>
      </c>
      <c r="O1149" t="s">
        <v>556</v>
      </c>
      <c r="P1149" t="s">
        <v>557</v>
      </c>
      <c r="Q1149" t="s">
        <v>465</v>
      </c>
      <c r="R1149">
        <v>0</v>
      </c>
    </row>
    <row r="1150" spans="1:18" x14ac:dyDescent="0.3">
      <c r="A1150">
        <v>236036</v>
      </c>
      <c r="B1150" t="s">
        <v>552</v>
      </c>
      <c r="C1150" t="s">
        <v>1061</v>
      </c>
      <c r="E1150" s="440">
        <v>46143</v>
      </c>
      <c r="F1150" s="440">
        <v>46144</v>
      </c>
      <c r="G1150" t="s">
        <v>280</v>
      </c>
      <c r="H1150" t="s">
        <v>285</v>
      </c>
      <c r="I1150" t="s">
        <v>1154</v>
      </c>
      <c r="J1150">
        <v>-553.16</v>
      </c>
      <c r="K1150">
        <v>-553.16</v>
      </c>
      <c r="O1150" t="s">
        <v>556</v>
      </c>
      <c r="P1150" t="s">
        <v>557</v>
      </c>
      <c r="Q1150" t="s">
        <v>465</v>
      </c>
      <c r="R1150">
        <v>0</v>
      </c>
    </row>
    <row r="1151" spans="1:18" x14ac:dyDescent="0.3">
      <c r="A1151">
        <v>236035</v>
      </c>
      <c r="B1151" t="s">
        <v>552</v>
      </c>
      <c r="C1151" t="s">
        <v>1061</v>
      </c>
      <c r="E1151" s="440">
        <v>46143</v>
      </c>
      <c r="F1151" s="440">
        <v>46143</v>
      </c>
      <c r="G1151" t="s">
        <v>280</v>
      </c>
      <c r="H1151" t="s">
        <v>285</v>
      </c>
      <c r="I1151" t="s">
        <v>1172</v>
      </c>
      <c r="J1151">
        <v>-720</v>
      </c>
      <c r="K1151">
        <v>-720</v>
      </c>
      <c r="O1151" t="s">
        <v>556</v>
      </c>
      <c r="P1151" t="s">
        <v>557</v>
      </c>
      <c r="Q1151" t="s">
        <v>465</v>
      </c>
      <c r="R1151">
        <v>0</v>
      </c>
    </row>
    <row r="1152" spans="1:18" x14ac:dyDescent="0.3">
      <c r="A1152">
        <v>236769</v>
      </c>
      <c r="B1152" t="s">
        <v>552</v>
      </c>
      <c r="C1152" t="s">
        <v>1054</v>
      </c>
      <c r="E1152" s="440">
        <v>46143</v>
      </c>
      <c r="F1152" s="440">
        <v>46178</v>
      </c>
      <c r="G1152" t="s">
        <v>776</v>
      </c>
      <c r="H1152" t="s">
        <v>777</v>
      </c>
      <c r="J1152">
        <v>-3043.4</v>
      </c>
      <c r="K1152">
        <v>-3043.4</v>
      </c>
      <c r="O1152" t="s">
        <v>556</v>
      </c>
      <c r="P1152" t="s">
        <v>557</v>
      </c>
      <c r="Q1152" t="s">
        <v>465</v>
      </c>
      <c r="R1152">
        <v>0</v>
      </c>
    </row>
    <row r="1153" spans="1:18" x14ac:dyDescent="0.3">
      <c r="A1153">
        <v>236770</v>
      </c>
      <c r="B1153" t="s">
        <v>552</v>
      </c>
      <c r="C1153" t="s">
        <v>1053</v>
      </c>
      <c r="E1153" s="440">
        <v>46143</v>
      </c>
      <c r="F1153" s="440">
        <v>46178</v>
      </c>
      <c r="G1153" t="s">
        <v>776</v>
      </c>
      <c r="H1153" t="s">
        <v>777</v>
      </c>
      <c r="J1153">
        <v>-3976.2</v>
      </c>
      <c r="K1153">
        <v>-3976.2</v>
      </c>
      <c r="O1153" t="s">
        <v>556</v>
      </c>
      <c r="P1153" t="s">
        <v>557</v>
      </c>
      <c r="Q1153" t="s">
        <v>465</v>
      </c>
      <c r="R1153">
        <v>0</v>
      </c>
    </row>
    <row r="1154" spans="1:18" x14ac:dyDescent="0.3">
      <c r="A1154">
        <v>236771</v>
      </c>
      <c r="B1154" t="s">
        <v>552</v>
      </c>
      <c r="C1154" t="s">
        <v>1048</v>
      </c>
      <c r="E1154" s="440">
        <v>46143</v>
      </c>
      <c r="F1154" s="440">
        <v>46178</v>
      </c>
      <c r="G1154" t="s">
        <v>776</v>
      </c>
      <c r="H1154" t="s">
        <v>777</v>
      </c>
      <c r="J1154">
        <v>-4299.41</v>
      </c>
      <c r="K1154">
        <v>-4299.41</v>
      </c>
      <c r="O1154" t="s">
        <v>556</v>
      </c>
      <c r="P1154" t="s">
        <v>557</v>
      </c>
      <c r="Q1154" t="s">
        <v>465</v>
      </c>
      <c r="R1154">
        <v>0</v>
      </c>
    </row>
    <row r="1155" spans="1:18" x14ac:dyDescent="0.3">
      <c r="A1155">
        <v>236772</v>
      </c>
      <c r="B1155" t="s">
        <v>552</v>
      </c>
      <c r="C1155" t="s">
        <v>783</v>
      </c>
      <c r="E1155" s="440">
        <v>46143</v>
      </c>
      <c r="F1155" s="440">
        <v>46178</v>
      </c>
      <c r="G1155" t="s">
        <v>776</v>
      </c>
      <c r="H1155" t="s">
        <v>777</v>
      </c>
      <c r="J1155">
        <v>-3075.62</v>
      </c>
      <c r="K1155">
        <v>-3075.62</v>
      </c>
      <c r="O1155" t="s">
        <v>556</v>
      </c>
      <c r="P1155" t="s">
        <v>557</v>
      </c>
      <c r="Q1155" t="s">
        <v>465</v>
      </c>
      <c r="R1155">
        <v>0</v>
      </c>
    </row>
    <row r="1156" spans="1:18" x14ac:dyDescent="0.3">
      <c r="A1156">
        <v>236773</v>
      </c>
      <c r="B1156" t="s">
        <v>552</v>
      </c>
      <c r="C1156" t="s">
        <v>961</v>
      </c>
      <c r="E1156" s="440">
        <v>46143</v>
      </c>
      <c r="F1156" s="440">
        <v>46178</v>
      </c>
      <c r="G1156" t="s">
        <v>776</v>
      </c>
      <c r="H1156" t="s">
        <v>777</v>
      </c>
      <c r="J1156">
        <v>-3050.32</v>
      </c>
      <c r="K1156">
        <v>-3050.32</v>
      </c>
      <c r="O1156" t="s">
        <v>556</v>
      </c>
      <c r="P1156" t="s">
        <v>557</v>
      </c>
      <c r="Q1156" t="s">
        <v>465</v>
      </c>
      <c r="R1156">
        <v>0</v>
      </c>
    </row>
    <row r="1157" spans="1:18" x14ac:dyDescent="0.3">
      <c r="A1157">
        <v>236774</v>
      </c>
      <c r="B1157" t="s">
        <v>552</v>
      </c>
      <c r="C1157" t="s">
        <v>1049</v>
      </c>
      <c r="E1157" s="440">
        <v>46143</v>
      </c>
      <c r="F1157" s="440">
        <v>46178</v>
      </c>
      <c r="G1157" t="s">
        <v>776</v>
      </c>
      <c r="H1157" t="s">
        <v>777</v>
      </c>
      <c r="J1157">
        <v>-1685.23</v>
      </c>
      <c r="K1157">
        <v>-1685.23</v>
      </c>
      <c r="O1157" t="s">
        <v>556</v>
      </c>
      <c r="P1157" t="s">
        <v>557</v>
      </c>
      <c r="Q1157" t="s">
        <v>465</v>
      </c>
      <c r="R1157">
        <v>0</v>
      </c>
    </row>
    <row r="1158" spans="1:18" x14ac:dyDescent="0.3">
      <c r="A1158">
        <v>236775</v>
      </c>
      <c r="B1158" t="s">
        <v>552</v>
      </c>
      <c r="C1158" t="s">
        <v>963</v>
      </c>
      <c r="E1158" s="440">
        <v>46143</v>
      </c>
      <c r="F1158" s="440">
        <v>46178</v>
      </c>
      <c r="G1158" t="s">
        <v>776</v>
      </c>
      <c r="H1158" t="s">
        <v>777</v>
      </c>
      <c r="J1158">
        <v>-4216.78</v>
      </c>
      <c r="K1158">
        <v>-4216.78</v>
      </c>
      <c r="O1158" t="s">
        <v>556</v>
      </c>
      <c r="P1158" t="s">
        <v>557</v>
      </c>
      <c r="Q1158" t="s">
        <v>465</v>
      </c>
      <c r="R1158">
        <v>0</v>
      </c>
    </row>
    <row r="1159" spans="1:18" x14ac:dyDescent="0.3">
      <c r="A1159">
        <v>236786</v>
      </c>
      <c r="B1159" t="s">
        <v>552</v>
      </c>
      <c r="C1159" t="s">
        <v>1087</v>
      </c>
      <c r="E1159" s="440">
        <v>46143</v>
      </c>
      <c r="F1159" s="440">
        <v>46178</v>
      </c>
      <c r="G1159" t="s">
        <v>776</v>
      </c>
      <c r="H1159" t="s">
        <v>777</v>
      </c>
      <c r="J1159">
        <v>-4496.8</v>
      </c>
      <c r="K1159">
        <v>-4496.8</v>
      </c>
      <c r="O1159" t="s">
        <v>556</v>
      </c>
      <c r="P1159" t="s">
        <v>557</v>
      </c>
      <c r="Q1159" t="s">
        <v>465</v>
      </c>
      <c r="R1159">
        <v>0</v>
      </c>
    </row>
    <row r="1160" spans="1:18" x14ac:dyDescent="0.3">
      <c r="A1160">
        <v>236777</v>
      </c>
      <c r="B1160" t="s">
        <v>552</v>
      </c>
      <c r="C1160" t="s">
        <v>1047</v>
      </c>
      <c r="E1160" s="440">
        <v>46143</v>
      </c>
      <c r="F1160" s="440">
        <v>46178</v>
      </c>
      <c r="G1160" t="s">
        <v>776</v>
      </c>
      <c r="H1160" t="s">
        <v>777</v>
      </c>
      <c r="J1160">
        <v>-762.17</v>
      </c>
      <c r="K1160">
        <v>-762.17</v>
      </c>
      <c r="O1160" t="s">
        <v>556</v>
      </c>
      <c r="P1160" t="s">
        <v>557</v>
      </c>
      <c r="Q1160" t="s">
        <v>465</v>
      </c>
      <c r="R1160">
        <v>0</v>
      </c>
    </row>
    <row r="1161" spans="1:18" x14ac:dyDescent="0.3">
      <c r="A1161">
        <v>236778</v>
      </c>
      <c r="B1161" t="s">
        <v>552</v>
      </c>
      <c r="C1161" t="s">
        <v>1051</v>
      </c>
      <c r="E1161" s="440">
        <v>46143</v>
      </c>
      <c r="F1161" s="440">
        <v>46178</v>
      </c>
      <c r="G1161" t="s">
        <v>776</v>
      </c>
      <c r="H1161" t="s">
        <v>777</v>
      </c>
      <c r="J1161">
        <v>-4451.84</v>
      </c>
      <c r="K1161">
        <v>-4451.84</v>
      </c>
      <c r="O1161" t="s">
        <v>556</v>
      </c>
      <c r="P1161" t="s">
        <v>557</v>
      </c>
      <c r="Q1161" t="s">
        <v>465</v>
      </c>
      <c r="R1161">
        <v>0</v>
      </c>
    </row>
    <row r="1162" spans="1:18" x14ac:dyDescent="0.3">
      <c r="A1162">
        <v>236779</v>
      </c>
      <c r="B1162" t="s">
        <v>552</v>
      </c>
      <c r="C1162" t="s">
        <v>1050</v>
      </c>
      <c r="E1162" s="440">
        <v>46143</v>
      </c>
      <c r="F1162" s="440">
        <v>46178</v>
      </c>
      <c r="G1162" t="s">
        <v>776</v>
      </c>
      <c r="H1162" t="s">
        <v>777</v>
      </c>
      <c r="J1162">
        <v>-3250.21</v>
      </c>
      <c r="K1162">
        <v>-3250.21</v>
      </c>
      <c r="O1162" t="s">
        <v>556</v>
      </c>
      <c r="P1162" t="s">
        <v>557</v>
      </c>
      <c r="Q1162" t="s">
        <v>465</v>
      </c>
      <c r="R1162">
        <v>0</v>
      </c>
    </row>
    <row r="1163" spans="1:18" x14ac:dyDescent="0.3">
      <c r="A1163">
        <v>236780</v>
      </c>
      <c r="B1163" t="s">
        <v>552</v>
      </c>
      <c r="C1163" t="s">
        <v>1090</v>
      </c>
      <c r="E1163" s="440">
        <v>46143</v>
      </c>
      <c r="F1163" s="440">
        <v>46178</v>
      </c>
      <c r="G1163" t="s">
        <v>776</v>
      </c>
      <c r="H1163" t="s">
        <v>777</v>
      </c>
      <c r="J1163">
        <v>-3779.02</v>
      </c>
      <c r="K1163">
        <v>-3779.02</v>
      </c>
      <c r="O1163" t="s">
        <v>556</v>
      </c>
      <c r="P1163" t="s">
        <v>557</v>
      </c>
      <c r="Q1163" t="s">
        <v>465</v>
      </c>
      <c r="R1163">
        <v>0</v>
      </c>
    </row>
    <row r="1164" spans="1:18" x14ac:dyDescent="0.3">
      <c r="A1164">
        <v>236781</v>
      </c>
      <c r="B1164" t="s">
        <v>552</v>
      </c>
      <c r="C1164" t="s">
        <v>1069</v>
      </c>
      <c r="E1164" s="440">
        <v>46143</v>
      </c>
      <c r="F1164" s="440">
        <v>46178</v>
      </c>
      <c r="G1164" t="s">
        <v>776</v>
      </c>
      <c r="H1164" t="s">
        <v>777</v>
      </c>
      <c r="J1164">
        <v>-2759.19</v>
      </c>
      <c r="K1164">
        <v>-2759.19</v>
      </c>
      <c r="O1164" t="s">
        <v>556</v>
      </c>
      <c r="P1164" t="s">
        <v>557</v>
      </c>
      <c r="Q1164" t="s">
        <v>465</v>
      </c>
      <c r="R1164">
        <v>0</v>
      </c>
    </row>
    <row r="1165" spans="1:18" x14ac:dyDescent="0.3">
      <c r="A1165">
        <v>236782</v>
      </c>
      <c r="B1165" t="s">
        <v>552</v>
      </c>
      <c r="C1165" t="s">
        <v>1089</v>
      </c>
      <c r="E1165" s="440">
        <v>46143</v>
      </c>
      <c r="F1165" s="440">
        <v>46178</v>
      </c>
      <c r="G1165" t="s">
        <v>776</v>
      </c>
      <c r="H1165" t="s">
        <v>777</v>
      </c>
      <c r="J1165">
        <v>-1411.22</v>
      </c>
      <c r="K1165">
        <v>-1411.22</v>
      </c>
      <c r="O1165" t="s">
        <v>556</v>
      </c>
      <c r="P1165" t="s">
        <v>557</v>
      </c>
      <c r="Q1165" t="s">
        <v>465</v>
      </c>
      <c r="R1165">
        <v>0</v>
      </c>
    </row>
    <row r="1166" spans="1:18" x14ac:dyDescent="0.3">
      <c r="A1166">
        <v>234673</v>
      </c>
      <c r="B1166" t="s">
        <v>552</v>
      </c>
      <c r="C1166" t="s">
        <v>759</v>
      </c>
      <c r="D1166" t="s">
        <v>1003</v>
      </c>
      <c r="E1166" s="440">
        <v>46143</v>
      </c>
      <c r="F1166" s="440">
        <v>46183</v>
      </c>
      <c r="G1166" t="s">
        <v>755</v>
      </c>
      <c r="H1166" t="s">
        <v>756</v>
      </c>
      <c r="I1166" t="s">
        <v>760</v>
      </c>
      <c r="J1166">
        <v>-4354.83</v>
      </c>
      <c r="K1166">
        <v>-4354.83</v>
      </c>
      <c r="M1166" t="s">
        <v>761</v>
      </c>
      <c r="N1166" t="s">
        <v>139</v>
      </c>
      <c r="O1166" t="s">
        <v>556</v>
      </c>
      <c r="P1166" t="s">
        <v>557</v>
      </c>
      <c r="Q1166" t="s">
        <v>465</v>
      </c>
      <c r="R1166">
        <v>0</v>
      </c>
    </row>
    <row r="1167" spans="1:18" x14ac:dyDescent="0.3">
      <c r="A1167">
        <v>236623</v>
      </c>
      <c r="B1167" t="s">
        <v>552</v>
      </c>
      <c r="C1167" t="s">
        <v>1007</v>
      </c>
      <c r="D1167" t="s">
        <v>1446</v>
      </c>
      <c r="E1167" s="440">
        <v>46143</v>
      </c>
      <c r="F1167" s="440">
        <v>46183</v>
      </c>
      <c r="G1167" t="s">
        <v>1009</v>
      </c>
      <c r="H1167" t="s">
        <v>204</v>
      </c>
      <c r="I1167" t="s">
        <v>1447</v>
      </c>
      <c r="J1167">
        <v>-21032</v>
      </c>
      <c r="K1167">
        <v>-21032</v>
      </c>
      <c r="O1167" t="s">
        <v>556</v>
      </c>
      <c r="P1167" t="s">
        <v>557</v>
      </c>
      <c r="Q1167" t="s">
        <v>465</v>
      </c>
      <c r="R1167">
        <v>0</v>
      </c>
    </row>
    <row r="1168" spans="1:18" x14ac:dyDescent="0.3">
      <c r="A1168">
        <v>236784</v>
      </c>
      <c r="B1168" t="s">
        <v>552</v>
      </c>
      <c r="C1168" t="s">
        <v>1088</v>
      </c>
      <c r="E1168" s="440">
        <v>46143</v>
      </c>
      <c r="F1168" s="440">
        <v>46178</v>
      </c>
      <c r="G1168" t="s">
        <v>776</v>
      </c>
      <c r="H1168" t="s">
        <v>777</v>
      </c>
      <c r="J1168">
        <v>-2518.34</v>
      </c>
      <c r="K1168">
        <v>-2518.34</v>
      </c>
      <c r="O1168" t="s">
        <v>556</v>
      </c>
      <c r="P1168" t="s">
        <v>557</v>
      </c>
      <c r="Q1168" t="s">
        <v>465</v>
      </c>
      <c r="R1168">
        <v>0</v>
      </c>
    </row>
    <row r="1169" spans="1:18" x14ac:dyDescent="0.3">
      <c r="A1169">
        <v>236785</v>
      </c>
      <c r="B1169" t="s">
        <v>552</v>
      </c>
      <c r="C1169" t="s">
        <v>1016</v>
      </c>
      <c r="E1169" s="440">
        <v>46143</v>
      </c>
      <c r="F1169" s="440">
        <v>46178</v>
      </c>
      <c r="G1169" t="s">
        <v>776</v>
      </c>
      <c r="H1169" t="s">
        <v>777</v>
      </c>
      <c r="J1169">
        <v>-2196.85</v>
      </c>
      <c r="K1169">
        <v>-2196.85</v>
      </c>
      <c r="O1169" t="s">
        <v>556</v>
      </c>
      <c r="P1169" t="s">
        <v>557</v>
      </c>
      <c r="Q1169" t="s">
        <v>465</v>
      </c>
      <c r="R1169">
        <v>0</v>
      </c>
    </row>
    <row r="1170" spans="1:18" x14ac:dyDescent="0.3">
      <c r="A1170">
        <v>233167</v>
      </c>
      <c r="B1170" t="s">
        <v>552</v>
      </c>
      <c r="C1170" t="s">
        <v>929</v>
      </c>
      <c r="D1170" t="s">
        <v>1448</v>
      </c>
      <c r="E1170" s="440">
        <v>46143</v>
      </c>
      <c r="F1170" s="440">
        <v>46172</v>
      </c>
      <c r="G1170" t="s">
        <v>1340</v>
      </c>
      <c r="H1170" t="s">
        <v>295</v>
      </c>
      <c r="I1170" t="s">
        <v>1449</v>
      </c>
      <c r="J1170">
        <v>-20</v>
      </c>
      <c r="K1170">
        <v>-20</v>
      </c>
      <c r="O1170" t="s">
        <v>556</v>
      </c>
      <c r="P1170" t="s">
        <v>557</v>
      </c>
      <c r="Q1170" t="s">
        <v>465</v>
      </c>
      <c r="R1170">
        <v>0</v>
      </c>
    </row>
    <row r="1171" spans="1:18" x14ac:dyDescent="0.3">
      <c r="A1171">
        <v>230594</v>
      </c>
      <c r="B1171" t="s">
        <v>552</v>
      </c>
      <c r="C1171" t="s">
        <v>1088</v>
      </c>
      <c r="D1171" t="s">
        <v>1450</v>
      </c>
      <c r="E1171" s="440">
        <v>46143</v>
      </c>
      <c r="F1171" s="440">
        <v>46155</v>
      </c>
      <c r="G1171" t="s">
        <v>747</v>
      </c>
      <c r="H1171" t="s">
        <v>240</v>
      </c>
      <c r="I1171" t="s">
        <v>1451</v>
      </c>
      <c r="J1171">
        <v>-190.8</v>
      </c>
      <c r="K1171">
        <v>-190.8</v>
      </c>
      <c r="O1171" t="s">
        <v>556</v>
      </c>
      <c r="P1171" t="s">
        <v>557</v>
      </c>
      <c r="Q1171" t="s">
        <v>465</v>
      </c>
      <c r="R1171">
        <v>0</v>
      </c>
    </row>
    <row r="1172" spans="1:18" x14ac:dyDescent="0.3">
      <c r="A1172">
        <v>233146</v>
      </c>
      <c r="B1172" t="s">
        <v>552</v>
      </c>
      <c r="C1172" t="s">
        <v>1452</v>
      </c>
      <c r="D1172" t="s">
        <v>1453</v>
      </c>
      <c r="E1172" s="440">
        <v>46143</v>
      </c>
      <c r="F1172" s="440">
        <v>46167</v>
      </c>
      <c r="G1172" t="s">
        <v>297</v>
      </c>
      <c r="H1172" t="s">
        <v>308</v>
      </c>
      <c r="I1172" t="s">
        <v>1454</v>
      </c>
      <c r="J1172">
        <v>-2091.9</v>
      </c>
      <c r="K1172">
        <v>-2091.9</v>
      </c>
      <c r="O1172" t="s">
        <v>556</v>
      </c>
      <c r="P1172" t="s">
        <v>557</v>
      </c>
      <c r="Q1172" t="s">
        <v>465</v>
      </c>
      <c r="R1172">
        <v>0</v>
      </c>
    </row>
    <row r="1173" spans="1:18" x14ac:dyDescent="0.3">
      <c r="A1173">
        <v>233052</v>
      </c>
      <c r="B1173" t="s">
        <v>552</v>
      </c>
      <c r="C1173" t="s">
        <v>1007</v>
      </c>
      <c r="D1173" t="s">
        <v>1455</v>
      </c>
      <c r="E1173" s="440">
        <v>46143</v>
      </c>
      <c r="F1173" s="440">
        <v>46169</v>
      </c>
      <c r="G1173" t="s">
        <v>1009</v>
      </c>
      <c r="H1173" t="s">
        <v>204</v>
      </c>
      <c r="I1173" t="s">
        <v>1456</v>
      </c>
      <c r="J1173">
        <v>-21285</v>
      </c>
      <c r="K1173">
        <v>-21285</v>
      </c>
      <c r="O1173" t="s">
        <v>556</v>
      </c>
      <c r="P1173" t="s">
        <v>557</v>
      </c>
      <c r="Q1173" t="s">
        <v>465</v>
      </c>
      <c r="R1173">
        <v>0</v>
      </c>
    </row>
    <row r="1174" spans="1:18" x14ac:dyDescent="0.3">
      <c r="A1174">
        <v>233030</v>
      </c>
      <c r="B1174" t="s">
        <v>552</v>
      </c>
      <c r="C1174" t="s">
        <v>1128</v>
      </c>
      <c r="D1174" t="s">
        <v>1457</v>
      </c>
      <c r="E1174" s="440">
        <v>46143</v>
      </c>
      <c r="F1174" s="440">
        <v>46167</v>
      </c>
      <c r="G1174" t="s">
        <v>1059</v>
      </c>
      <c r="H1174" t="s">
        <v>104</v>
      </c>
      <c r="I1174" t="s">
        <v>1458</v>
      </c>
      <c r="J1174">
        <v>-1006.55</v>
      </c>
      <c r="K1174">
        <v>-1006.55</v>
      </c>
      <c r="O1174" t="s">
        <v>556</v>
      </c>
      <c r="P1174" t="s">
        <v>557</v>
      </c>
      <c r="Q1174" t="s">
        <v>465</v>
      </c>
      <c r="R1174">
        <v>0</v>
      </c>
    </row>
    <row r="1175" spans="1:18" x14ac:dyDescent="0.3">
      <c r="A1175">
        <v>230411</v>
      </c>
      <c r="B1175" t="s">
        <v>552</v>
      </c>
      <c r="C1175" t="s">
        <v>808</v>
      </c>
      <c r="D1175" t="s">
        <v>1459</v>
      </c>
      <c r="E1175" s="440">
        <v>46143</v>
      </c>
      <c r="F1175" s="440">
        <v>46178</v>
      </c>
      <c r="G1175" t="s">
        <v>297</v>
      </c>
      <c r="H1175" t="s">
        <v>308</v>
      </c>
      <c r="I1175" t="s">
        <v>1460</v>
      </c>
      <c r="J1175">
        <v>-409</v>
      </c>
      <c r="K1175">
        <v>-409</v>
      </c>
      <c r="O1175" t="s">
        <v>556</v>
      </c>
      <c r="P1175" t="s">
        <v>557</v>
      </c>
      <c r="Q1175" t="s">
        <v>465</v>
      </c>
      <c r="R1175">
        <v>0</v>
      </c>
    </row>
    <row r="1176" spans="1:18" x14ac:dyDescent="0.3">
      <c r="A1176">
        <v>214150</v>
      </c>
      <c r="B1176" t="s">
        <v>552</v>
      </c>
      <c r="C1176" t="s">
        <v>773</v>
      </c>
      <c r="D1176" t="s">
        <v>1461</v>
      </c>
      <c r="E1176" s="440">
        <v>46143</v>
      </c>
      <c r="F1176" s="440">
        <v>46183</v>
      </c>
      <c r="G1176" t="s">
        <v>755</v>
      </c>
      <c r="H1176" t="s">
        <v>756</v>
      </c>
      <c r="I1176" t="s">
        <v>769</v>
      </c>
      <c r="J1176">
        <v>-4000</v>
      </c>
      <c r="K1176">
        <v>-4000</v>
      </c>
      <c r="M1176" t="s">
        <v>774</v>
      </c>
      <c r="N1176" t="s">
        <v>138</v>
      </c>
      <c r="O1176" t="s">
        <v>556</v>
      </c>
      <c r="P1176" t="s">
        <v>557</v>
      </c>
      <c r="Q1176" t="s">
        <v>465</v>
      </c>
      <c r="R1176">
        <v>0</v>
      </c>
    </row>
    <row r="1177" spans="1:18" x14ac:dyDescent="0.3">
      <c r="A1177">
        <v>224587</v>
      </c>
      <c r="B1177" t="s">
        <v>552</v>
      </c>
      <c r="C1177" t="s">
        <v>1052</v>
      </c>
      <c r="D1177" t="s">
        <v>1462</v>
      </c>
      <c r="E1177" s="440">
        <v>46143</v>
      </c>
      <c r="F1177" s="440">
        <v>46153</v>
      </c>
      <c r="G1177" t="s">
        <v>785</v>
      </c>
      <c r="H1177" t="s">
        <v>216</v>
      </c>
      <c r="I1177" t="s">
        <v>1463</v>
      </c>
      <c r="J1177">
        <v>-4814.62</v>
      </c>
      <c r="K1177">
        <v>-4814.62</v>
      </c>
      <c r="O1177" t="s">
        <v>556</v>
      </c>
      <c r="P1177" t="s">
        <v>557</v>
      </c>
      <c r="Q1177" t="s">
        <v>465</v>
      </c>
      <c r="R1177">
        <v>0</v>
      </c>
    </row>
    <row r="1178" spans="1:18" x14ac:dyDescent="0.3">
      <c r="A1178">
        <v>233168</v>
      </c>
      <c r="B1178" t="s">
        <v>552</v>
      </c>
      <c r="C1178" t="s">
        <v>929</v>
      </c>
      <c r="D1178" t="s">
        <v>1448</v>
      </c>
      <c r="E1178" s="440">
        <v>46143</v>
      </c>
      <c r="F1178" s="440">
        <v>46172</v>
      </c>
      <c r="G1178" t="s">
        <v>912</v>
      </c>
      <c r="H1178" t="s">
        <v>1464</v>
      </c>
      <c r="I1178" t="s">
        <v>1465</v>
      </c>
      <c r="J1178">
        <v>-91.8</v>
      </c>
      <c r="K1178">
        <v>-91.8</v>
      </c>
      <c r="O1178" t="s">
        <v>556</v>
      </c>
      <c r="P1178" t="s">
        <v>557</v>
      </c>
      <c r="Q1178" t="s">
        <v>465</v>
      </c>
      <c r="R1178">
        <v>0</v>
      </c>
    </row>
    <row r="1179" spans="1:18" x14ac:dyDescent="0.3">
      <c r="A1179">
        <v>229773</v>
      </c>
      <c r="B1179" t="s">
        <v>552</v>
      </c>
      <c r="C1179" t="s">
        <v>1007</v>
      </c>
      <c r="D1179" t="s">
        <v>1466</v>
      </c>
      <c r="E1179" s="440">
        <v>46143</v>
      </c>
      <c r="F1179" s="440">
        <v>46156</v>
      </c>
      <c r="G1179" t="s">
        <v>1009</v>
      </c>
      <c r="H1179" t="s">
        <v>204</v>
      </c>
      <c r="I1179" t="s">
        <v>1467</v>
      </c>
      <c r="J1179">
        <v>-5610</v>
      </c>
      <c r="K1179">
        <v>-5610</v>
      </c>
      <c r="O1179" t="s">
        <v>556</v>
      </c>
      <c r="P1179" t="s">
        <v>557</v>
      </c>
      <c r="Q1179" t="s">
        <v>465</v>
      </c>
      <c r="R1179">
        <v>0</v>
      </c>
    </row>
    <row r="1180" spans="1:18" x14ac:dyDescent="0.3">
      <c r="A1180">
        <v>216074</v>
      </c>
      <c r="B1180" t="s">
        <v>552</v>
      </c>
      <c r="C1180" t="s">
        <v>553</v>
      </c>
      <c r="D1180" t="s">
        <v>1468</v>
      </c>
      <c r="E1180" s="440">
        <v>46143</v>
      </c>
      <c r="F1180" s="440">
        <v>46193</v>
      </c>
      <c r="G1180" t="s">
        <v>309</v>
      </c>
      <c r="H1180" t="s">
        <v>311</v>
      </c>
      <c r="I1180" t="s">
        <v>1469</v>
      </c>
      <c r="J1180">
        <v>-1100</v>
      </c>
      <c r="K1180">
        <v>-1100</v>
      </c>
      <c r="O1180" t="s">
        <v>556</v>
      </c>
      <c r="P1180" t="s">
        <v>557</v>
      </c>
      <c r="Q1180" t="s">
        <v>465</v>
      </c>
      <c r="R1180">
        <v>0</v>
      </c>
    </row>
    <row r="1181" spans="1:18" x14ac:dyDescent="0.3">
      <c r="A1181">
        <v>228639</v>
      </c>
      <c r="B1181" t="s">
        <v>552</v>
      </c>
      <c r="C1181" t="s">
        <v>1007</v>
      </c>
      <c r="D1181" t="s">
        <v>1470</v>
      </c>
      <c r="E1181" s="440">
        <v>46143</v>
      </c>
      <c r="F1181" s="440">
        <v>46155</v>
      </c>
      <c r="G1181" t="s">
        <v>1009</v>
      </c>
      <c r="H1181" t="s">
        <v>204</v>
      </c>
      <c r="I1181" t="s">
        <v>1467</v>
      </c>
      <c r="J1181">
        <v>-13541</v>
      </c>
      <c r="K1181">
        <v>-13541</v>
      </c>
      <c r="O1181" t="s">
        <v>556</v>
      </c>
      <c r="P1181" t="s">
        <v>557</v>
      </c>
      <c r="Q1181" t="s">
        <v>465</v>
      </c>
      <c r="R1181">
        <v>0</v>
      </c>
    </row>
    <row r="1182" spans="1:18" x14ac:dyDescent="0.3">
      <c r="A1182">
        <v>225427</v>
      </c>
      <c r="B1182" t="s">
        <v>552</v>
      </c>
      <c r="C1182" t="s">
        <v>1471</v>
      </c>
      <c r="D1182" t="s">
        <v>1472</v>
      </c>
      <c r="E1182" s="440">
        <v>46143</v>
      </c>
      <c r="F1182" s="440">
        <v>46157</v>
      </c>
      <c r="G1182" t="s">
        <v>785</v>
      </c>
      <c r="H1182" t="s">
        <v>228</v>
      </c>
      <c r="I1182" t="s">
        <v>1473</v>
      </c>
      <c r="J1182">
        <v>-9252.7999999999993</v>
      </c>
      <c r="K1182">
        <v>-9252.7999999999993</v>
      </c>
      <c r="O1182" t="s">
        <v>556</v>
      </c>
      <c r="P1182" t="s">
        <v>557</v>
      </c>
      <c r="Q1182" t="s">
        <v>465</v>
      </c>
      <c r="R1182">
        <v>0</v>
      </c>
    </row>
    <row r="1183" spans="1:18" x14ac:dyDescent="0.3">
      <c r="A1183">
        <v>219582</v>
      </c>
      <c r="B1183" t="s">
        <v>552</v>
      </c>
      <c r="C1183" t="s">
        <v>768</v>
      </c>
      <c r="D1183" t="s">
        <v>1474</v>
      </c>
      <c r="E1183" s="440">
        <v>46143</v>
      </c>
      <c r="F1183" s="440">
        <v>46183</v>
      </c>
      <c r="G1183" t="s">
        <v>755</v>
      </c>
      <c r="H1183" t="s">
        <v>756</v>
      </c>
      <c r="I1183" t="s">
        <v>769</v>
      </c>
      <c r="J1183">
        <v>-4200</v>
      </c>
      <c r="K1183">
        <v>-4200</v>
      </c>
      <c r="M1183" t="s">
        <v>758</v>
      </c>
      <c r="N1183" t="s">
        <v>134</v>
      </c>
      <c r="O1183" t="s">
        <v>556</v>
      </c>
      <c r="P1183" t="s">
        <v>557</v>
      </c>
      <c r="Q1183" t="s">
        <v>465</v>
      </c>
      <c r="R1183">
        <v>0</v>
      </c>
    </row>
    <row r="1184" spans="1:18" x14ac:dyDescent="0.3">
      <c r="A1184">
        <v>233627</v>
      </c>
      <c r="B1184" t="s">
        <v>552</v>
      </c>
      <c r="C1184" t="s">
        <v>1089</v>
      </c>
      <c r="D1184" t="s">
        <v>784</v>
      </c>
      <c r="E1184" s="440">
        <v>46143</v>
      </c>
      <c r="F1184" s="440">
        <v>46387</v>
      </c>
      <c r="G1184" t="s">
        <v>785</v>
      </c>
      <c r="H1184" t="s">
        <v>216</v>
      </c>
      <c r="I1184" t="s">
        <v>1475</v>
      </c>
      <c r="J1184">
        <v>-3480.85</v>
      </c>
      <c r="K1184">
        <v>-3480.85</v>
      </c>
      <c r="O1184" t="s">
        <v>563</v>
      </c>
      <c r="Q1184" t="s">
        <v>465</v>
      </c>
      <c r="R1184">
        <v>0</v>
      </c>
    </row>
    <row r="1185" spans="1:18" x14ac:dyDescent="0.3">
      <c r="A1185">
        <v>233686</v>
      </c>
      <c r="B1185" t="s">
        <v>552</v>
      </c>
      <c r="C1185" t="s">
        <v>1196</v>
      </c>
      <c r="D1185" t="s">
        <v>1197</v>
      </c>
      <c r="E1185" s="440">
        <v>46143</v>
      </c>
      <c r="F1185" s="440">
        <v>46178</v>
      </c>
      <c r="G1185" t="s">
        <v>948</v>
      </c>
      <c r="H1185" t="s">
        <v>337</v>
      </c>
      <c r="I1185" t="s">
        <v>1476</v>
      </c>
      <c r="J1185">
        <v>-690</v>
      </c>
      <c r="K1185">
        <v>-690</v>
      </c>
      <c r="O1185" t="s">
        <v>556</v>
      </c>
      <c r="P1185" t="s">
        <v>557</v>
      </c>
      <c r="Q1185" t="s">
        <v>465</v>
      </c>
      <c r="R1185">
        <v>0</v>
      </c>
    </row>
    <row r="1186" spans="1:18" x14ac:dyDescent="0.3">
      <c r="A1186">
        <v>233688</v>
      </c>
      <c r="B1186" t="s">
        <v>552</v>
      </c>
      <c r="C1186" t="s">
        <v>1196</v>
      </c>
      <c r="D1186" t="s">
        <v>1197</v>
      </c>
      <c r="E1186" s="440">
        <v>46143</v>
      </c>
      <c r="F1186" s="440">
        <v>46178</v>
      </c>
      <c r="G1186" t="s">
        <v>948</v>
      </c>
      <c r="H1186" t="s">
        <v>337</v>
      </c>
      <c r="I1186" t="s">
        <v>1477</v>
      </c>
      <c r="J1186">
        <v>-1500</v>
      </c>
      <c r="K1186">
        <v>-1500</v>
      </c>
      <c r="O1186" t="s">
        <v>556</v>
      </c>
      <c r="P1186" t="s">
        <v>557</v>
      </c>
      <c r="Q1186" t="s">
        <v>465</v>
      </c>
      <c r="R1186">
        <v>0</v>
      </c>
    </row>
    <row r="1187" spans="1:18" x14ac:dyDescent="0.3">
      <c r="A1187">
        <v>225425</v>
      </c>
      <c r="B1187" t="s">
        <v>552</v>
      </c>
      <c r="C1187" t="s">
        <v>1471</v>
      </c>
      <c r="D1187" t="s">
        <v>1478</v>
      </c>
      <c r="E1187" s="440">
        <v>46143</v>
      </c>
      <c r="F1187" s="440">
        <v>46157</v>
      </c>
      <c r="G1187" t="s">
        <v>785</v>
      </c>
      <c r="H1187" t="s">
        <v>226</v>
      </c>
      <c r="I1187" t="s">
        <v>1479</v>
      </c>
      <c r="J1187">
        <v>-9375.75</v>
      </c>
      <c r="K1187">
        <v>-9375.75</v>
      </c>
      <c r="O1187" t="s">
        <v>556</v>
      </c>
      <c r="P1187" t="s">
        <v>557</v>
      </c>
      <c r="Q1187" t="s">
        <v>465</v>
      </c>
      <c r="R1187">
        <v>0</v>
      </c>
    </row>
    <row r="1188" spans="1:18" x14ac:dyDescent="0.3">
      <c r="A1188">
        <v>233690</v>
      </c>
      <c r="B1188" t="s">
        <v>552</v>
      </c>
      <c r="C1188" t="s">
        <v>1196</v>
      </c>
      <c r="D1188" t="s">
        <v>1197</v>
      </c>
      <c r="E1188" s="440">
        <v>46143</v>
      </c>
      <c r="F1188" s="440">
        <v>46178</v>
      </c>
      <c r="G1188" t="s">
        <v>948</v>
      </c>
      <c r="H1188" t="s">
        <v>337</v>
      </c>
      <c r="I1188" t="s">
        <v>1480</v>
      </c>
      <c r="J1188">
        <v>-2310</v>
      </c>
      <c r="K1188">
        <v>-2310</v>
      </c>
      <c r="O1188" t="s">
        <v>556</v>
      </c>
      <c r="P1188" t="s">
        <v>557</v>
      </c>
      <c r="Q1188" t="s">
        <v>465</v>
      </c>
      <c r="R1188">
        <v>0</v>
      </c>
    </row>
    <row r="1189" spans="1:18" x14ac:dyDescent="0.3">
      <c r="A1189">
        <v>224854</v>
      </c>
      <c r="B1189" t="s">
        <v>552</v>
      </c>
      <c r="C1189" t="s">
        <v>765</v>
      </c>
      <c r="D1189" t="s">
        <v>1481</v>
      </c>
      <c r="E1189" s="440">
        <v>46143</v>
      </c>
      <c r="F1189" s="440">
        <v>46183</v>
      </c>
      <c r="G1189" t="s">
        <v>755</v>
      </c>
      <c r="H1189" t="s">
        <v>756</v>
      </c>
      <c r="I1189" t="s">
        <v>766</v>
      </c>
      <c r="J1189">
        <v>-1500</v>
      </c>
      <c r="K1189">
        <v>-1500</v>
      </c>
      <c r="M1189" t="s">
        <v>767</v>
      </c>
      <c r="N1189" t="s">
        <v>75</v>
      </c>
      <c r="O1189" t="s">
        <v>556</v>
      </c>
      <c r="P1189" t="s">
        <v>557</v>
      </c>
      <c r="Q1189" t="s">
        <v>465</v>
      </c>
      <c r="R1189">
        <v>0</v>
      </c>
    </row>
    <row r="1190" spans="1:18" x14ac:dyDescent="0.3">
      <c r="A1190">
        <v>219868</v>
      </c>
      <c r="B1190" t="s">
        <v>552</v>
      </c>
      <c r="C1190" t="s">
        <v>817</v>
      </c>
      <c r="D1190" t="s">
        <v>933</v>
      </c>
      <c r="E1190" s="440">
        <v>46143</v>
      </c>
      <c r="F1190" s="440">
        <v>46199</v>
      </c>
      <c r="G1190" t="s">
        <v>297</v>
      </c>
      <c r="H1190" t="s">
        <v>308</v>
      </c>
      <c r="I1190" t="s">
        <v>1482</v>
      </c>
      <c r="J1190">
        <v>-1034.45</v>
      </c>
      <c r="K1190">
        <v>-1034.45</v>
      </c>
      <c r="O1190" t="s">
        <v>556</v>
      </c>
      <c r="P1190" t="s">
        <v>557</v>
      </c>
      <c r="Q1190" t="s">
        <v>465</v>
      </c>
      <c r="R1190">
        <v>0</v>
      </c>
    </row>
    <row r="1191" spans="1:18" x14ac:dyDescent="0.3">
      <c r="A1191">
        <v>232800</v>
      </c>
      <c r="B1191" t="s">
        <v>552</v>
      </c>
      <c r="C1191" t="s">
        <v>963</v>
      </c>
      <c r="E1191" s="440">
        <v>46143</v>
      </c>
      <c r="F1191" s="440">
        <v>46162</v>
      </c>
      <c r="G1191" t="s">
        <v>776</v>
      </c>
      <c r="H1191" t="s">
        <v>777</v>
      </c>
      <c r="J1191">
        <v>-988.08</v>
      </c>
      <c r="K1191">
        <v>-988.08</v>
      </c>
      <c r="O1191" t="s">
        <v>556</v>
      </c>
      <c r="P1191" t="s">
        <v>557</v>
      </c>
      <c r="Q1191" t="s">
        <v>465</v>
      </c>
      <c r="R1191">
        <v>0</v>
      </c>
    </row>
    <row r="1192" spans="1:18" x14ac:dyDescent="0.3">
      <c r="A1192">
        <v>232809</v>
      </c>
      <c r="B1192" t="s">
        <v>552</v>
      </c>
      <c r="C1192" t="s">
        <v>783</v>
      </c>
      <c r="E1192" s="440">
        <v>46143</v>
      </c>
      <c r="F1192" s="440">
        <v>46162</v>
      </c>
      <c r="G1192" t="s">
        <v>776</v>
      </c>
      <c r="H1192" t="s">
        <v>777</v>
      </c>
      <c r="J1192">
        <v>-859.31</v>
      </c>
      <c r="K1192">
        <v>-859.31</v>
      </c>
      <c r="O1192" t="s">
        <v>556</v>
      </c>
      <c r="P1192" t="s">
        <v>557</v>
      </c>
      <c r="Q1192" t="s">
        <v>465</v>
      </c>
      <c r="R1192">
        <v>0</v>
      </c>
    </row>
    <row r="1193" spans="1:18" x14ac:dyDescent="0.3">
      <c r="A1193">
        <v>232799</v>
      </c>
      <c r="B1193" t="s">
        <v>552</v>
      </c>
      <c r="C1193" t="s">
        <v>1087</v>
      </c>
      <c r="E1193" s="440">
        <v>46143</v>
      </c>
      <c r="F1193" s="440">
        <v>46162</v>
      </c>
      <c r="G1193" t="s">
        <v>776</v>
      </c>
      <c r="H1193" t="s">
        <v>777</v>
      </c>
      <c r="J1193">
        <v>-775.42</v>
      </c>
      <c r="K1193">
        <v>-775.42</v>
      </c>
      <c r="O1193" t="s">
        <v>556</v>
      </c>
      <c r="P1193" t="s">
        <v>557</v>
      </c>
      <c r="Q1193" t="s">
        <v>465</v>
      </c>
      <c r="R1193">
        <v>0</v>
      </c>
    </row>
    <row r="1194" spans="1:18" x14ac:dyDescent="0.3">
      <c r="A1194">
        <v>232798</v>
      </c>
      <c r="B1194" t="s">
        <v>552</v>
      </c>
      <c r="C1194" t="s">
        <v>1069</v>
      </c>
      <c r="E1194" s="440">
        <v>46143</v>
      </c>
      <c r="F1194" s="440">
        <v>46162</v>
      </c>
      <c r="G1194" t="s">
        <v>776</v>
      </c>
      <c r="H1194" t="s">
        <v>777</v>
      </c>
      <c r="J1194">
        <v>-988.62</v>
      </c>
      <c r="K1194">
        <v>-988.62</v>
      </c>
      <c r="O1194" t="s">
        <v>556</v>
      </c>
      <c r="P1194" t="s">
        <v>557</v>
      </c>
      <c r="Q1194" t="s">
        <v>465</v>
      </c>
      <c r="R1194">
        <v>0</v>
      </c>
    </row>
    <row r="1195" spans="1:18" x14ac:dyDescent="0.3">
      <c r="A1195">
        <v>232801</v>
      </c>
      <c r="B1195" t="s">
        <v>552</v>
      </c>
      <c r="C1195" t="s">
        <v>1090</v>
      </c>
      <c r="E1195" s="440">
        <v>46143</v>
      </c>
      <c r="F1195" s="440">
        <v>46162</v>
      </c>
      <c r="G1195" t="s">
        <v>776</v>
      </c>
      <c r="H1195" t="s">
        <v>777</v>
      </c>
      <c r="J1195">
        <v>-775.42</v>
      </c>
      <c r="K1195">
        <v>-775.42</v>
      </c>
      <c r="O1195" t="s">
        <v>556</v>
      </c>
      <c r="P1195" t="s">
        <v>557</v>
      </c>
      <c r="Q1195" t="s">
        <v>465</v>
      </c>
      <c r="R1195">
        <v>0</v>
      </c>
    </row>
    <row r="1196" spans="1:18" x14ac:dyDescent="0.3">
      <c r="A1196">
        <v>232802</v>
      </c>
      <c r="B1196" t="s">
        <v>552</v>
      </c>
      <c r="C1196" t="s">
        <v>1051</v>
      </c>
      <c r="E1196" s="440">
        <v>46143</v>
      </c>
      <c r="F1196" s="440">
        <v>46162</v>
      </c>
      <c r="G1196" t="s">
        <v>776</v>
      </c>
      <c r="H1196" t="s">
        <v>777</v>
      </c>
      <c r="J1196">
        <v>-775.42</v>
      </c>
      <c r="K1196">
        <v>-775.42</v>
      </c>
      <c r="O1196" t="s">
        <v>556</v>
      </c>
      <c r="P1196" t="s">
        <v>557</v>
      </c>
      <c r="Q1196" t="s">
        <v>465</v>
      </c>
      <c r="R1196">
        <v>0</v>
      </c>
    </row>
    <row r="1197" spans="1:18" x14ac:dyDescent="0.3">
      <c r="A1197">
        <v>232803</v>
      </c>
      <c r="B1197" t="s">
        <v>552</v>
      </c>
      <c r="C1197" t="s">
        <v>1158</v>
      </c>
      <c r="E1197" s="440">
        <v>46143</v>
      </c>
      <c r="F1197" s="440">
        <v>46162</v>
      </c>
      <c r="G1197" t="s">
        <v>776</v>
      </c>
      <c r="H1197" t="s">
        <v>777</v>
      </c>
      <c r="J1197">
        <v>-747.76</v>
      </c>
      <c r="K1197">
        <v>-747.76</v>
      </c>
      <c r="O1197" t="s">
        <v>556</v>
      </c>
      <c r="P1197" t="s">
        <v>557</v>
      </c>
      <c r="Q1197" t="s">
        <v>465</v>
      </c>
      <c r="R1197">
        <v>0</v>
      </c>
    </row>
    <row r="1198" spans="1:18" x14ac:dyDescent="0.3">
      <c r="A1198">
        <v>232804</v>
      </c>
      <c r="B1198" t="s">
        <v>552</v>
      </c>
      <c r="C1198" t="s">
        <v>1088</v>
      </c>
      <c r="E1198" s="440">
        <v>46143</v>
      </c>
      <c r="F1198" s="440">
        <v>46162</v>
      </c>
      <c r="G1198" t="s">
        <v>776</v>
      </c>
      <c r="H1198" t="s">
        <v>777</v>
      </c>
      <c r="J1198">
        <v>-620.34</v>
      </c>
      <c r="K1198">
        <v>-620.34</v>
      </c>
      <c r="O1198" t="s">
        <v>556</v>
      </c>
      <c r="P1198" t="s">
        <v>557</v>
      </c>
      <c r="Q1198" t="s">
        <v>465</v>
      </c>
      <c r="R1198">
        <v>0</v>
      </c>
    </row>
    <row r="1199" spans="1:18" x14ac:dyDescent="0.3">
      <c r="A1199">
        <v>232805</v>
      </c>
      <c r="B1199" t="s">
        <v>552</v>
      </c>
      <c r="C1199" t="s">
        <v>1055</v>
      </c>
      <c r="E1199" s="440">
        <v>46143</v>
      </c>
      <c r="F1199" s="440">
        <v>46162</v>
      </c>
      <c r="G1199" t="s">
        <v>776</v>
      </c>
      <c r="H1199" t="s">
        <v>777</v>
      </c>
      <c r="J1199">
        <v>-439.41</v>
      </c>
      <c r="K1199">
        <v>-439.41</v>
      </c>
      <c r="O1199" t="s">
        <v>556</v>
      </c>
      <c r="P1199" t="s">
        <v>557</v>
      </c>
      <c r="Q1199" t="s">
        <v>465</v>
      </c>
      <c r="R1199">
        <v>0</v>
      </c>
    </row>
    <row r="1200" spans="1:18" x14ac:dyDescent="0.3">
      <c r="A1200">
        <v>232290</v>
      </c>
      <c r="B1200" t="s">
        <v>552</v>
      </c>
      <c r="C1200" t="s">
        <v>1483</v>
      </c>
      <c r="D1200" t="s">
        <v>1214</v>
      </c>
      <c r="E1200" s="440">
        <v>46143</v>
      </c>
      <c r="F1200" s="440">
        <v>46167</v>
      </c>
      <c r="G1200" t="s">
        <v>561</v>
      </c>
      <c r="H1200" t="s">
        <v>370</v>
      </c>
      <c r="I1200" t="s">
        <v>1484</v>
      </c>
      <c r="J1200">
        <v>-22000</v>
      </c>
      <c r="K1200">
        <v>-22000</v>
      </c>
      <c r="O1200" t="s">
        <v>556</v>
      </c>
      <c r="P1200" t="s">
        <v>999</v>
      </c>
      <c r="Q1200" t="s">
        <v>465</v>
      </c>
      <c r="R1200">
        <v>0</v>
      </c>
    </row>
    <row r="1201" spans="1:18" x14ac:dyDescent="0.3">
      <c r="A1201">
        <v>231388</v>
      </c>
      <c r="B1201" t="s">
        <v>552</v>
      </c>
      <c r="C1201" t="s">
        <v>1239</v>
      </c>
      <c r="D1201" t="s">
        <v>1485</v>
      </c>
      <c r="E1201" s="440">
        <v>46143</v>
      </c>
      <c r="F1201" s="440">
        <v>46175</v>
      </c>
      <c r="G1201" t="s">
        <v>898</v>
      </c>
      <c r="H1201" t="s">
        <v>60</v>
      </c>
      <c r="I1201" t="s">
        <v>1486</v>
      </c>
      <c r="J1201">
        <v>-6750</v>
      </c>
      <c r="K1201">
        <v>-6750</v>
      </c>
      <c r="O1201" t="s">
        <v>556</v>
      </c>
      <c r="P1201" t="s">
        <v>557</v>
      </c>
      <c r="Q1201" t="s">
        <v>465</v>
      </c>
      <c r="R1201">
        <v>0</v>
      </c>
    </row>
    <row r="1202" spans="1:18" x14ac:dyDescent="0.3">
      <c r="A1202">
        <v>232806</v>
      </c>
      <c r="B1202" t="s">
        <v>552</v>
      </c>
      <c r="C1202" t="s">
        <v>1073</v>
      </c>
      <c r="E1202" s="440">
        <v>46143</v>
      </c>
      <c r="F1202" s="440">
        <v>46162</v>
      </c>
      <c r="G1202" t="s">
        <v>776</v>
      </c>
      <c r="H1202" t="s">
        <v>777</v>
      </c>
      <c r="J1202">
        <v>-932.27</v>
      </c>
      <c r="K1202">
        <v>-932.27</v>
      </c>
      <c r="O1202" t="s">
        <v>556</v>
      </c>
      <c r="P1202" t="s">
        <v>557</v>
      </c>
      <c r="Q1202" t="s">
        <v>465</v>
      </c>
      <c r="R1202">
        <v>0</v>
      </c>
    </row>
    <row r="1203" spans="1:18" x14ac:dyDescent="0.3">
      <c r="A1203">
        <v>232807</v>
      </c>
      <c r="B1203" t="s">
        <v>552</v>
      </c>
      <c r="C1203" t="s">
        <v>1089</v>
      </c>
      <c r="E1203" s="440">
        <v>46143</v>
      </c>
      <c r="F1203" s="440">
        <v>46162</v>
      </c>
      <c r="G1203" t="s">
        <v>776</v>
      </c>
      <c r="H1203" t="s">
        <v>777</v>
      </c>
      <c r="J1203">
        <v>-775.42</v>
      </c>
      <c r="K1203">
        <v>-775.42</v>
      </c>
      <c r="O1203" t="s">
        <v>556</v>
      </c>
      <c r="P1203" t="s">
        <v>557</v>
      </c>
      <c r="Q1203" t="s">
        <v>465</v>
      </c>
      <c r="R1203">
        <v>0</v>
      </c>
    </row>
    <row r="1204" spans="1:18" x14ac:dyDescent="0.3">
      <c r="A1204">
        <v>232808</v>
      </c>
      <c r="B1204" t="s">
        <v>552</v>
      </c>
      <c r="C1204" t="s">
        <v>1054</v>
      </c>
      <c r="E1204" s="440">
        <v>46143</v>
      </c>
      <c r="F1204" s="440">
        <v>46162</v>
      </c>
      <c r="G1204" t="s">
        <v>776</v>
      </c>
      <c r="H1204" t="s">
        <v>777</v>
      </c>
      <c r="J1204">
        <v>-775.42</v>
      </c>
      <c r="K1204">
        <v>-775.42</v>
      </c>
      <c r="O1204" t="s">
        <v>556</v>
      </c>
      <c r="P1204" t="s">
        <v>557</v>
      </c>
      <c r="Q1204" t="s">
        <v>465</v>
      </c>
      <c r="R1204">
        <v>0</v>
      </c>
    </row>
    <row r="1205" spans="1:18" x14ac:dyDescent="0.3">
      <c r="A1205">
        <v>230823</v>
      </c>
      <c r="B1205" t="s">
        <v>552</v>
      </c>
      <c r="C1205" t="s">
        <v>754</v>
      </c>
      <c r="D1205" t="s">
        <v>1487</v>
      </c>
      <c r="E1205" s="440">
        <v>46143</v>
      </c>
      <c r="F1205" s="440">
        <v>46183</v>
      </c>
      <c r="G1205" t="s">
        <v>755</v>
      </c>
      <c r="H1205" t="s">
        <v>756</v>
      </c>
      <c r="I1205" t="s">
        <v>757</v>
      </c>
      <c r="J1205">
        <v>-5100</v>
      </c>
      <c r="K1205">
        <v>-5100</v>
      </c>
      <c r="M1205" t="s">
        <v>758</v>
      </c>
      <c r="N1205" t="s">
        <v>134</v>
      </c>
      <c r="O1205" t="s">
        <v>556</v>
      </c>
      <c r="P1205" t="s">
        <v>557</v>
      </c>
      <c r="Q1205" t="s">
        <v>465</v>
      </c>
      <c r="R1205">
        <v>0</v>
      </c>
    </row>
    <row r="1206" spans="1:18" x14ac:dyDescent="0.3">
      <c r="A1206">
        <v>232810</v>
      </c>
      <c r="B1206" t="s">
        <v>552</v>
      </c>
      <c r="C1206" t="s">
        <v>1086</v>
      </c>
      <c r="E1206" s="440">
        <v>46143</v>
      </c>
      <c r="F1206" s="440">
        <v>46162</v>
      </c>
      <c r="G1206" t="s">
        <v>776</v>
      </c>
      <c r="H1206" t="s">
        <v>777</v>
      </c>
      <c r="J1206">
        <v>-1025.5</v>
      </c>
      <c r="K1206">
        <v>-1025.5</v>
      </c>
      <c r="O1206" t="s">
        <v>556</v>
      </c>
      <c r="P1206" t="s">
        <v>557</v>
      </c>
      <c r="Q1206" t="s">
        <v>465</v>
      </c>
      <c r="R1206">
        <v>0</v>
      </c>
    </row>
    <row r="1207" spans="1:18" x14ac:dyDescent="0.3">
      <c r="A1207">
        <v>224586</v>
      </c>
      <c r="B1207" t="s">
        <v>552</v>
      </c>
      <c r="C1207" t="s">
        <v>1075</v>
      </c>
      <c r="D1207" t="s">
        <v>1488</v>
      </c>
      <c r="E1207" s="440">
        <v>46143</v>
      </c>
      <c r="F1207" s="440">
        <v>46142</v>
      </c>
      <c r="G1207" t="s">
        <v>785</v>
      </c>
      <c r="H1207" t="s">
        <v>216</v>
      </c>
      <c r="I1207" t="s">
        <v>1489</v>
      </c>
      <c r="J1207">
        <v>-3012.94</v>
      </c>
      <c r="K1207">
        <v>-3012.94</v>
      </c>
      <c r="O1207" t="s">
        <v>556</v>
      </c>
      <c r="P1207" t="s">
        <v>557</v>
      </c>
      <c r="Q1207" t="s">
        <v>465</v>
      </c>
      <c r="R1207">
        <v>0</v>
      </c>
    </row>
    <row r="1208" spans="1:18" x14ac:dyDescent="0.3">
      <c r="A1208">
        <v>230940</v>
      </c>
      <c r="B1208" t="s">
        <v>552</v>
      </c>
      <c r="C1208" t="s">
        <v>752</v>
      </c>
      <c r="D1208" t="s">
        <v>1490</v>
      </c>
      <c r="E1208" s="440">
        <v>46143</v>
      </c>
      <c r="F1208" s="440">
        <v>46157</v>
      </c>
      <c r="G1208" t="s">
        <v>309</v>
      </c>
      <c r="H1208" t="s">
        <v>315</v>
      </c>
      <c r="I1208" t="s">
        <v>753</v>
      </c>
      <c r="J1208">
        <v>-11000</v>
      </c>
      <c r="K1208">
        <v>-11000</v>
      </c>
      <c r="O1208" t="s">
        <v>556</v>
      </c>
      <c r="P1208" t="s">
        <v>557</v>
      </c>
      <c r="Q1208" t="s">
        <v>465</v>
      </c>
      <c r="R1208">
        <v>0</v>
      </c>
    </row>
    <row r="1209" spans="1:18" x14ac:dyDescent="0.3">
      <c r="A1209">
        <v>232811</v>
      </c>
      <c r="B1209" t="s">
        <v>552</v>
      </c>
      <c r="C1209" t="s">
        <v>1050</v>
      </c>
      <c r="E1209" s="440">
        <v>46143</v>
      </c>
      <c r="F1209" s="440">
        <v>46162</v>
      </c>
      <c r="G1209" t="s">
        <v>776</v>
      </c>
      <c r="H1209" t="s">
        <v>777</v>
      </c>
      <c r="J1209">
        <v>-891.74</v>
      </c>
      <c r="K1209">
        <v>-891.74</v>
      </c>
      <c r="O1209" t="s">
        <v>556</v>
      </c>
      <c r="P1209" t="s">
        <v>557</v>
      </c>
      <c r="Q1209" t="s">
        <v>465</v>
      </c>
      <c r="R1209">
        <v>0</v>
      </c>
    </row>
    <row r="1210" spans="1:18" x14ac:dyDescent="0.3">
      <c r="A1210">
        <v>232812</v>
      </c>
      <c r="B1210" t="s">
        <v>552</v>
      </c>
      <c r="C1210" t="s">
        <v>1016</v>
      </c>
      <c r="E1210" s="440">
        <v>46143</v>
      </c>
      <c r="F1210" s="440">
        <v>46162</v>
      </c>
      <c r="G1210" t="s">
        <v>776</v>
      </c>
      <c r="H1210" t="s">
        <v>777</v>
      </c>
      <c r="J1210">
        <v>-775.42</v>
      </c>
      <c r="K1210">
        <v>-775.42</v>
      </c>
      <c r="O1210" t="s">
        <v>556</v>
      </c>
      <c r="P1210" t="s">
        <v>557</v>
      </c>
      <c r="Q1210" t="s">
        <v>465</v>
      </c>
      <c r="R1210">
        <v>0</v>
      </c>
    </row>
    <row r="1211" spans="1:18" x14ac:dyDescent="0.3">
      <c r="A1211">
        <v>232813</v>
      </c>
      <c r="B1211" t="s">
        <v>552</v>
      </c>
      <c r="C1211" t="s">
        <v>1053</v>
      </c>
      <c r="E1211" s="440">
        <v>46143</v>
      </c>
      <c r="F1211" s="440">
        <v>46162</v>
      </c>
      <c r="G1211" t="s">
        <v>776</v>
      </c>
      <c r="H1211" t="s">
        <v>777</v>
      </c>
      <c r="J1211">
        <v>-710.5</v>
      </c>
      <c r="K1211">
        <v>-710.5</v>
      </c>
      <c r="O1211" t="s">
        <v>556</v>
      </c>
      <c r="P1211" t="s">
        <v>557</v>
      </c>
      <c r="Q1211" t="s">
        <v>465</v>
      </c>
      <c r="R1211">
        <v>0</v>
      </c>
    </row>
    <row r="1212" spans="1:18" x14ac:dyDescent="0.3">
      <c r="A1212">
        <v>232814</v>
      </c>
      <c r="B1212" t="s">
        <v>552</v>
      </c>
      <c r="C1212" t="s">
        <v>1048</v>
      </c>
      <c r="E1212" s="440">
        <v>46143</v>
      </c>
      <c r="F1212" s="440">
        <v>46162</v>
      </c>
      <c r="G1212" t="s">
        <v>776</v>
      </c>
      <c r="H1212" t="s">
        <v>777</v>
      </c>
      <c r="J1212">
        <v>-775.42</v>
      </c>
      <c r="K1212">
        <v>-775.42</v>
      </c>
      <c r="O1212" t="s">
        <v>556</v>
      </c>
      <c r="P1212" t="s">
        <v>557</v>
      </c>
      <c r="Q1212" t="s">
        <v>465</v>
      </c>
      <c r="R1212">
        <v>0</v>
      </c>
    </row>
    <row r="1213" spans="1:18" x14ac:dyDescent="0.3">
      <c r="A1213">
        <v>232815</v>
      </c>
      <c r="B1213" t="s">
        <v>552</v>
      </c>
      <c r="C1213" t="s">
        <v>961</v>
      </c>
      <c r="E1213" s="440">
        <v>46143</v>
      </c>
      <c r="F1213" s="440">
        <v>46162</v>
      </c>
      <c r="G1213" t="s">
        <v>776</v>
      </c>
      <c r="H1213" t="s">
        <v>777</v>
      </c>
      <c r="J1213">
        <v>-775.42</v>
      </c>
      <c r="K1213">
        <v>-775.42</v>
      </c>
      <c r="O1213" t="s">
        <v>556</v>
      </c>
      <c r="P1213" t="s">
        <v>557</v>
      </c>
      <c r="Q1213" t="s">
        <v>465</v>
      </c>
      <c r="R1213">
        <v>0</v>
      </c>
    </row>
    <row r="1214" spans="1:18" x14ac:dyDescent="0.3">
      <c r="A1214">
        <v>232816</v>
      </c>
      <c r="B1214" t="s">
        <v>552</v>
      </c>
      <c r="C1214" t="s">
        <v>1049</v>
      </c>
      <c r="E1214" s="440">
        <v>46143</v>
      </c>
      <c r="F1214" s="440">
        <v>46162</v>
      </c>
      <c r="G1214" t="s">
        <v>776</v>
      </c>
      <c r="H1214" t="s">
        <v>777</v>
      </c>
      <c r="J1214">
        <v>-747.76</v>
      </c>
      <c r="K1214">
        <v>-747.76</v>
      </c>
      <c r="O1214" t="s">
        <v>556</v>
      </c>
      <c r="P1214" t="s">
        <v>557</v>
      </c>
      <c r="Q1214" t="s">
        <v>465</v>
      </c>
      <c r="R1214">
        <v>0</v>
      </c>
    </row>
    <row r="1215" spans="1:18" x14ac:dyDescent="0.3">
      <c r="A1215">
        <v>233015</v>
      </c>
      <c r="B1215" t="s">
        <v>552</v>
      </c>
      <c r="C1215" t="s">
        <v>996</v>
      </c>
      <c r="D1215" t="s">
        <v>1491</v>
      </c>
      <c r="E1215" s="440">
        <v>46143</v>
      </c>
      <c r="F1215" s="440">
        <v>46171</v>
      </c>
      <c r="G1215" t="s">
        <v>280</v>
      </c>
      <c r="H1215" t="s">
        <v>287</v>
      </c>
      <c r="I1215" t="s">
        <v>1492</v>
      </c>
      <c r="J1215">
        <v>-182.5</v>
      </c>
      <c r="K1215">
        <v>-182.5</v>
      </c>
      <c r="O1215" t="s">
        <v>556</v>
      </c>
      <c r="P1215" t="s">
        <v>557</v>
      </c>
      <c r="Q1215" t="s">
        <v>465</v>
      </c>
      <c r="R1215">
        <v>0</v>
      </c>
    </row>
    <row r="1216" spans="1:18" x14ac:dyDescent="0.3">
      <c r="A1216">
        <v>214107</v>
      </c>
      <c r="B1216" t="s">
        <v>552</v>
      </c>
      <c r="C1216" t="s">
        <v>787</v>
      </c>
      <c r="D1216" t="s">
        <v>1461</v>
      </c>
      <c r="E1216" s="440">
        <v>46143</v>
      </c>
      <c r="F1216" s="440">
        <v>46183</v>
      </c>
      <c r="G1216" t="s">
        <v>755</v>
      </c>
      <c r="H1216" t="s">
        <v>756</v>
      </c>
      <c r="I1216" t="s">
        <v>769</v>
      </c>
      <c r="J1216">
        <v>-3400</v>
      </c>
      <c r="K1216">
        <v>-3400</v>
      </c>
      <c r="M1216" t="s">
        <v>788</v>
      </c>
      <c r="N1216" t="s">
        <v>136</v>
      </c>
      <c r="O1216" t="s">
        <v>556</v>
      </c>
      <c r="P1216" t="s">
        <v>557</v>
      </c>
      <c r="Q1216" t="s">
        <v>465</v>
      </c>
      <c r="R1216">
        <v>0</v>
      </c>
    </row>
    <row r="1217" spans="1:18" x14ac:dyDescent="0.3">
      <c r="A1217">
        <v>206806</v>
      </c>
      <c r="B1217" t="s">
        <v>552</v>
      </c>
      <c r="C1217" t="s">
        <v>1239</v>
      </c>
      <c r="D1217" t="s">
        <v>1493</v>
      </c>
      <c r="E1217" s="440">
        <v>46143</v>
      </c>
      <c r="F1217" s="440">
        <v>46156</v>
      </c>
      <c r="G1217" t="s">
        <v>898</v>
      </c>
      <c r="H1217" t="s">
        <v>60</v>
      </c>
      <c r="I1217" t="s">
        <v>1494</v>
      </c>
      <c r="J1217">
        <v>-5400</v>
      </c>
      <c r="K1217">
        <v>-5400</v>
      </c>
      <c r="O1217" t="s">
        <v>556</v>
      </c>
      <c r="P1217" t="s">
        <v>557</v>
      </c>
      <c r="Q1217" t="s">
        <v>465</v>
      </c>
      <c r="R1217">
        <v>0</v>
      </c>
    </row>
    <row r="1218" spans="1:18" x14ac:dyDescent="0.3">
      <c r="A1218">
        <v>205048</v>
      </c>
      <c r="B1218" t="s">
        <v>552</v>
      </c>
      <c r="C1218" t="s">
        <v>816</v>
      </c>
      <c r="D1218" t="s">
        <v>1438</v>
      </c>
      <c r="E1218" s="440">
        <v>46143</v>
      </c>
      <c r="F1218" s="440">
        <v>46183</v>
      </c>
      <c r="G1218" t="s">
        <v>755</v>
      </c>
      <c r="H1218" t="s">
        <v>756</v>
      </c>
      <c r="I1218" t="s">
        <v>769</v>
      </c>
      <c r="J1218">
        <v>-3100</v>
      </c>
      <c r="K1218">
        <v>-3100</v>
      </c>
      <c r="M1218" t="s">
        <v>807</v>
      </c>
      <c r="N1218" t="s">
        <v>142</v>
      </c>
      <c r="O1218" t="s">
        <v>556</v>
      </c>
      <c r="P1218" t="s">
        <v>557</v>
      </c>
      <c r="Q1218" t="s">
        <v>465</v>
      </c>
      <c r="R1218">
        <v>0</v>
      </c>
    </row>
    <row r="1219" spans="1:18" x14ac:dyDescent="0.3">
      <c r="A1219">
        <v>199454</v>
      </c>
      <c r="B1219" t="s">
        <v>552</v>
      </c>
      <c r="C1219" t="s">
        <v>823</v>
      </c>
      <c r="D1219" t="s">
        <v>1495</v>
      </c>
      <c r="E1219" s="440">
        <v>46143</v>
      </c>
      <c r="F1219" s="440">
        <v>46183</v>
      </c>
      <c r="G1219" t="s">
        <v>755</v>
      </c>
      <c r="H1219" t="s">
        <v>756</v>
      </c>
      <c r="I1219" t="s">
        <v>769</v>
      </c>
      <c r="J1219">
        <v>-6000</v>
      </c>
      <c r="K1219">
        <v>-6000</v>
      </c>
      <c r="M1219" t="s">
        <v>824</v>
      </c>
      <c r="N1219" t="s">
        <v>131</v>
      </c>
      <c r="O1219" t="s">
        <v>556</v>
      </c>
      <c r="P1219" t="s">
        <v>557</v>
      </c>
      <c r="Q1219" t="s">
        <v>465</v>
      </c>
      <c r="R1219">
        <v>0</v>
      </c>
    </row>
    <row r="1220" spans="1:18" x14ac:dyDescent="0.3">
      <c r="A1220">
        <v>199467</v>
      </c>
      <c r="B1220" t="s">
        <v>552</v>
      </c>
      <c r="C1220" t="s">
        <v>827</v>
      </c>
      <c r="D1220" t="s">
        <v>1290</v>
      </c>
      <c r="E1220" s="440">
        <v>46143</v>
      </c>
      <c r="F1220" s="440">
        <v>46183</v>
      </c>
      <c r="G1220" t="s">
        <v>755</v>
      </c>
      <c r="H1220" t="s">
        <v>756</v>
      </c>
      <c r="I1220" t="s">
        <v>769</v>
      </c>
      <c r="J1220">
        <v>-3200</v>
      </c>
      <c r="K1220">
        <v>-3200</v>
      </c>
      <c r="M1220" t="s">
        <v>828</v>
      </c>
      <c r="N1220" t="s">
        <v>131</v>
      </c>
      <c r="O1220" t="s">
        <v>556</v>
      </c>
      <c r="P1220" t="s">
        <v>557</v>
      </c>
      <c r="Q1220" t="s">
        <v>465</v>
      </c>
      <c r="R1220">
        <v>0</v>
      </c>
    </row>
    <row r="1221" spans="1:18" x14ac:dyDescent="0.3">
      <c r="A1221">
        <v>199479</v>
      </c>
      <c r="B1221" t="s">
        <v>552</v>
      </c>
      <c r="C1221" t="s">
        <v>833</v>
      </c>
      <c r="D1221" t="s">
        <v>1245</v>
      </c>
      <c r="E1221" s="440">
        <v>46143</v>
      </c>
      <c r="F1221" s="440">
        <v>46183</v>
      </c>
      <c r="G1221" t="s">
        <v>755</v>
      </c>
      <c r="H1221" t="s">
        <v>756</v>
      </c>
      <c r="I1221" t="s">
        <v>769</v>
      </c>
      <c r="J1221">
        <v>-3850</v>
      </c>
      <c r="K1221">
        <v>-3850</v>
      </c>
      <c r="M1221" t="s">
        <v>834</v>
      </c>
      <c r="N1221" t="s">
        <v>135</v>
      </c>
      <c r="O1221" t="s">
        <v>556</v>
      </c>
      <c r="P1221" t="s">
        <v>557</v>
      </c>
      <c r="Q1221" t="s">
        <v>465</v>
      </c>
      <c r="R1221">
        <v>0</v>
      </c>
    </row>
    <row r="1222" spans="1:18" x14ac:dyDescent="0.3">
      <c r="A1222">
        <v>199441</v>
      </c>
      <c r="B1222" t="s">
        <v>552</v>
      </c>
      <c r="C1222" t="s">
        <v>829</v>
      </c>
      <c r="D1222" t="s">
        <v>1496</v>
      </c>
      <c r="E1222" s="440">
        <v>46143</v>
      </c>
      <c r="F1222" s="440">
        <v>46183</v>
      </c>
      <c r="G1222" t="s">
        <v>755</v>
      </c>
      <c r="H1222" t="s">
        <v>756</v>
      </c>
      <c r="I1222" t="s">
        <v>769</v>
      </c>
      <c r="J1222">
        <v>-1500</v>
      </c>
      <c r="K1222">
        <v>-1500</v>
      </c>
      <c r="M1222" t="s">
        <v>830</v>
      </c>
      <c r="N1222" t="s">
        <v>131</v>
      </c>
      <c r="O1222" t="s">
        <v>556</v>
      </c>
      <c r="P1222" t="s">
        <v>557</v>
      </c>
      <c r="Q1222" t="s">
        <v>465</v>
      </c>
      <c r="R1222">
        <v>0</v>
      </c>
    </row>
    <row r="1223" spans="1:18" x14ac:dyDescent="0.3">
      <c r="A1223">
        <v>199429</v>
      </c>
      <c r="B1223" t="s">
        <v>552</v>
      </c>
      <c r="C1223" t="s">
        <v>831</v>
      </c>
      <c r="D1223" t="s">
        <v>1497</v>
      </c>
      <c r="E1223" s="440">
        <v>46143</v>
      </c>
      <c r="F1223" s="440">
        <v>46183</v>
      </c>
      <c r="G1223" t="s">
        <v>755</v>
      </c>
      <c r="H1223" t="s">
        <v>756</v>
      </c>
      <c r="I1223" t="s">
        <v>1498</v>
      </c>
      <c r="J1223">
        <v>-2000</v>
      </c>
      <c r="K1223">
        <v>-2000</v>
      </c>
      <c r="M1223" t="s">
        <v>830</v>
      </c>
      <c r="N1223" t="s">
        <v>131</v>
      </c>
      <c r="O1223" t="s">
        <v>556</v>
      </c>
      <c r="P1223" t="s">
        <v>557</v>
      </c>
      <c r="Q1223" t="s">
        <v>465</v>
      </c>
      <c r="R1223">
        <v>0</v>
      </c>
    </row>
    <row r="1224" spans="1:18" x14ac:dyDescent="0.3">
      <c r="A1224">
        <v>199503</v>
      </c>
      <c r="B1224" t="s">
        <v>552</v>
      </c>
      <c r="C1224" t="s">
        <v>819</v>
      </c>
      <c r="D1224" t="s">
        <v>1499</v>
      </c>
      <c r="E1224" s="440">
        <v>46143</v>
      </c>
      <c r="F1224" s="440">
        <v>46183</v>
      </c>
      <c r="G1224" t="s">
        <v>755</v>
      </c>
      <c r="H1224" t="s">
        <v>756</v>
      </c>
      <c r="I1224" t="s">
        <v>769</v>
      </c>
      <c r="J1224">
        <v>-4000</v>
      </c>
      <c r="K1224">
        <v>-4000</v>
      </c>
      <c r="M1224" t="s">
        <v>767</v>
      </c>
      <c r="N1224" t="s">
        <v>75</v>
      </c>
      <c r="O1224" t="s">
        <v>556</v>
      </c>
      <c r="P1224" t="s">
        <v>557</v>
      </c>
      <c r="Q1224" t="s">
        <v>465</v>
      </c>
      <c r="R1224">
        <v>0</v>
      </c>
    </row>
    <row r="1225" spans="1:18" x14ac:dyDescent="0.3">
      <c r="A1225">
        <v>199527</v>
      </c>
      <c r="B1225" t="s">
        <v>552</v>
      </c>
      <c r="C1225" t="s">
        <v>805</v>
      </c>
      <c r="D1225" t="s">
        <v>1500</v>
      </c>
      <c r="E1225" s="440">
        <v>46143</v>
      </c>
      <c r="F1225" s="440">
        <v>46183</v>
      </c>
      <c r="G1225" t="s">
        <v>755</v>
      </c>
      <c r="H1225" t="s">
        <v>756</v>
      </c>
      <c r="I1225" t="s">
        <v>806</v>
      </c>
      <c r="J1225">
        <v>-3100</v>
      </c>
      <c r="K1225">
        <v>-3100</v>
      </c>
      <c r="M1225" t="s">
        <v>807</v>
      </c>
      <c r="N1225" t="s">
        <v>142</v>
      </c>
      <c r="O1225" t="s">
        <v>556</v>
      </c>
      <c r="P1225" t="s">
        <v>557</v>
      </c>
      <c r="Q1225" t="s">
        <v>465</v>
      </c>
      <c r="R1225">
        <v>0</v>
      </c>
    </row>
    <row r="1226" spans="1:18" x14ac:dyDescent="0.3">
      <c r="A1226">
        <v>199404</v>
      </c>
      <c r="B1226" t="s">
        <v>552</v>
      </c>
      <c r="C1226" t="s">
        <v>835</v>
      </c>
      <c r="D1226" t="s">
        <v>1497</v>
      </c>
      <c r="E1226" s="440">
        <v>46143</v>
      </c>
      <c r="F1226" s="440">
        <v>46183</v>
      </c>
      <c r="G1226" t="s">
        <v>755</v>
      </c>
      <c r="H1226" t="s">
        <v>756</v>
      </c>
      <c r="I1226" t="s">
        <v>769</v>
      </c>
      <c r="J1226">
        <v>-10000</v>
      </c>
      <c r="K1226">
        <v>-10000</v>
      </c>
      <c r="M1226" t="s">
        <v>836</v>
      </c>
      <c r="N1226" t="s">
        <v>131</v>
      </c>
      <c r="O1226" t="s">
        <v>556</v>
      </c>
      <c r="P1226" t="s">
        <v>557</v>
      </c>
      <c r="Q1226" t="s">
        <v>465</v>
      </c>
      <c r="R1226">
        <v>0</v>
      </c>
    </row>
    <row r="1227" spans="1:18" x14ac:dyDescent="0.3">
      <c r="A1227">
        <v>199541</v>
      </c>
      <c r="B1227" t="s">
        <v>552</v>
      </c>
      <c r="C1227" t="s">
        <v>811</v>
      </c>
      <c r="D1227" t="s">
        <v>1501</v>
      </c>
      <c r="E1227" s="440">
        <v>46143</v>
      </c>
      <c r="F1227" s="440">
        <v>46183</v>
      </c>
      <c r="G1227" t="s">
        <v>755</v>
      </c>
      <c r="H1227" t="s">
        <v>756</v>
      </c>
      <c r="I1227" t="s">
        <v>806</v>
      </c>
      <c r="J1227">
        <v>-5000</v>
      </c>
      <c r="K1227">
        <v>-5000</v>
      </c>
      <c r="M1227" t="s">
        <v>812</v>
      </c>
      <c r="N1227" t="s">
        <v>131</v>
      </c>
      <c r="O1227" t="s">
        <v>556</v>
      </c>
      <c r="P1227" t="s">
        <v>557</v>
      </c>
      <c r="Q1227" t="s">
        <v>465</v>
      </c>
      <c r="R1227">
        <v>0</v>
      </c>
    </row>
    <row r="1228" spans="1:18" x14ac:dyDescent="0.3">
      <c r="A1228">
        <v>199553</v>
      </c>
      <c r="B1228" t="s">
        <v>552</v>
      </c>
      <c r="C1228" t="s">
        <v>825</v>
      </c>
      <c r="D1228" t="s">
        <v>1502</v>
      </c>
      <c r="E1228" s="440">
        <v>46143</v>
      </c>
      <c r="F1228" s="440">
        <v>46183</v>
      </c>
      <c r="G1228" t="s">
        <v>755</v>
      </c>
      <c r="H1228" t="s">
        <v>756</v>
      </c>
      <c r="I1228" t="s">
        <v>806</v>
      </c>
      <c r="J1228">
        <v>-1125</v>
      </c>
      <c r="K1228">
        <v>-1125</v>
      </c>
      <c r="M1228" t="s">
        <v>826</v>
      </c>
      <c r="N1228" t="s">
        <v>131</v>
      </c>
      <c r="O1228" t="s">
        <v>556</v>
      </c>
      <c r="P1228" t="s">
        <v>557</v>
      </c>
      <c r="Q1228" t="s">
        <v>465</v>
      </c>
      <c r="R1228">
        <v>0</v>
      </c>
    </row>
    <row r="1229" spans="1:18" x14ac:dyDescent="0.3">
      <c r="A1229">
        <v>199577</v>
      </c>
      <c r="B1229" t="s">
        <v>552</v>
      </c>
      <c r="C1229" t="s">
        <v>820</v>
      </c>
      <c r="D1229" t="s">
        <v>1503</v>
      </c>
      <c r="E1229" s="440">
        <v>46143</v>
      </c>
      <c r="F1229" s="440">
        <v>46183</v>
      </c>
      <c r="G1229" t="s">
        <v>755</v>
      </c>
      <c r="H1229" t="s">
        <v>756</v>
      </c>
      <c r="I1229" t="s">
        <v>806</v>
      </c>
      <c r="J1229">
        <v>-3000</v>
      </c>
      <c r="K1229">
        <v>-3000</v>
      </c>
      <c r="M1229" t="s">
        <v>821</v>
      </c>
      <c r="N1229" t="s">
        <v>131</v>
      </c>
      <c r="O1229" t="s">
        <v>556</v>
      </c>
      <c r="P1229" t="s">
        <v>557</v>
      </c>
      <c r="Q1229" t="s">
        <v>465</v>
      </c>
      <c r="R1229">
        <v>0</v>
      </c>
    </row>
    <row r="1230" spans="1:18" x14ac:dyDescent="0.3">
      <c r="A1230">
        <v>199589</v>
      </c>
      <c r="B1230" t="s">
        <v>552</v>
      </c>
      <c r="C1230" t="s">
        <v>822</v>
      </c>
      <c r="D1230" t="s">
        <v>1504</v>
      </c>
      <c r="E1230" s="440">
        <v>46143</v>
      </c>
      <c r="F1230" s="440">
        <v>46183</v>
      </c>
      <c r="G1230" t="s">
        <v>755</v>
      </c>
      <c r="H1230" t="s">
        <v>756</v>
      </c>
      <c r="I1230" t="s">
        <v>806</v>
      </c>
      <c r="J1230">
        <v>-4200</v>
      </c>
      <c r="K1230">
        <v>-4200</v>
      </c>
      <c r="M1230" t="s">
        <v>758</v>
      </c>
      <c r="N1230" t="s">
        <v>134</v>
      </c>
      <c r="O1230" t="s">
        <v>556</v>
      </c>
      <c r="P1230" t="s">
        <v>557</v>
      </c>
      <c r="Q1230" t="s">
        <v>465</v>
      </c>
      <c r="R1230">
        <v>0</v>
      </c>
    </row>
    <row r="1231" spans="1:18" x14ac:dyDescent="0.3">
      <c r="A1231">
        <v>199391</v>
      </c>
      <c r="B1231" t="s">
        <v>552</v>
      </c>
      <c r="C1231" t="s">
        <v>837</v>
      </c>
      <c r="D1231" t="s">
        <v>1505</v>
      </c>
      <c r="E1231" s="440">
        <v>46143</v>
      </c>
      <c r="F1231" s="440">
        <v>46183</v>
      </c>
      <c r="G1231" t="s">
        <v>755</v>
      </c>
      <c r="H1231" t="s">
        <v>756</v>
      </c>
      <c r="I1231" t="s">
        <v>769</v>
      </c>
      <c r="J1231">
        <v>-3100</v>
      </c>
      <c r="K1231">
        <v>-3100</v>
      </c>
      <c r="M1231" t="s">
        <v>807</v>
      </c>
      <c r="N1231" t="s">
        <v>142</v>
      </c>
      <c r="O1231" t="s">
        <v>556</v>
      </c>
      <c r="P1231" t="s">
        <v>557</v>
      </c>
      <c r="Q1231" t="s">
        <v>465</v>
      </c>
      <c r="R1231">
        <v>0</v>
      </c>
    </row>
    <row r="1232" spans="1:18" x14ac:dyDescent="0.3">
      <c r="A1232">
        <v>199379</v>
      </c>
      <c r="B1232" t="s">
        <v>552</v>
      </c>
      <c r="C1232" t="s">
        <v>838</v>
      </c>
      <c r="D1232" t="s">
        <v>1506</v>
      </c>
      <c r="E1232" s="440">
        <v>46143</v>
      </c>
      <c r="F1232" s="440">
        <v>46183</v>
      </c>
      <c r="G1232" t="s">
        <v>755</v>
      </c>
      <c r="H1232" t="s">
        <v>756</v>
      </c>
      <c r="I1232" t="s">
        <v>769</v>
      </c>
      <c r="J1232">
        <v>-4000</v>
      </c>
      <c r="K1232">
        <v>-4000</v>
      </c>
      <c r="M1232" t="s">
        <v>774</v>
      </c>
      <c r="N1232" t="s">
        <v>138</v>
      </c>
      <c r="O1232" t="s">
        <v>556</v>
      </c>
      <c r="P1232" t="s">
        <v>557</v>
      </c>
      <c r="Q1232" t="s">
        <v>465</v>
      </c>
      <c r="R1232">
        <v>0</v>
      </c>
    </row>
    <row r="1233" spans="1:18" x14ac:dyDescent="0.3">
      <c r="A1233">
        <v>199367</v>
      </c>
      <c r="B1233" t="s">
        <v>552</v>
      </c>
      <c r="C1233" t="s">
        <v>810</v>
      </c>
      <c r="D1233" t="s">
        <v>1245</v>
      </c>
      <c r="E1233" s="440">
        <v>46143</v>
      </c>
      <c r="F1233" s="440">
        <v>46183</v>
      </c>
      <c r="G1233" t="s">
        <v>755</v>
      </c>
      <c r="H1233" t="s">
        <v>756</v>
      </c>
      <c r="I1233" t="s">
        <v>769</v>
      </c>
      <c r="J1233">
        <v>-4200</v>
      </c>
      <c r="K1233">
        <v>-4200</v>
      </c>
      <c r="M1233" t="s">
        <v>758</v>
      </c>
      <c r="N1233" t="s">
        <v>134</v>
      </c>
      <c r="O1233" t="s">
        <v>556</v>
      </c>
      <c r="P1233" t="s">
        <v>557</v>
      </c>
      <c r="Q1233" t="s">
        <v>465</v>
      </c>
      <c r="R1233">
        <v>0</v>
      </c>
    </row>
    <row r="1234" spans="1:18" x14ac:dyDescent="0.3">
      <c r="A1234">
        <v>195227</v>
      </c>
      <c r="B1234" t="s">
        <v>552</v>
      </c>
      <c r="C1234" t="s">
        <v>849</v>
      </c>
      <c r="D1234" t="s">
        <v>1507</v>
      </c>
      <c r="E1234" s="440">
        <v>46143</v>
      </c>
      <c r="F1234" s="440">
        <v>46200</v>
      </c>
      <c r="G1234" t="s">
        <v>265</v>
      </c>
      <c r="H1234" t="s">
        <v>272</v>
      </c>
      <c r="I1234" t="s">
        <v>1508</v>
      </c>
      <c r="J1234">
        <v>-5154.3</v>
      </c>
      <c r="K1234">
        <v>-4896.58</v>
      </c>
      <c r="O1234" t="s">
        <v>556</v>
      </c>
      <c r="P1234" t="s">
        <v>557</v>
      </c>
      <c r="Q1234" t="s">
        <v>465</v>
      </c>
      <c r="R1234">
        <v>0</v>
      </c>
    </row>
    <row r="1235" spans="1:18" x14ac:dyDescent="0.3">
      <c r="A1235">
        <v>195993</v>
      </c>
      <c r="B1235" t="s">
        <v>552</v>
      </c>
      <c r="C1235" t="s">
        <v>789</v>
      </c>
      <c r="D1235" t="s">
        <v>1509</v>
      </c>
      <c r="E1235" s="440">
        <v>46143</v>
      </c>
      <c r="F1235" s="440">
        <v>46168</v>
      </c>
      <c r="G1235" t="s">
        <v>747</v>
      </c>
      <c r="H1235" t="s">
        <v>240</v>
      </c>
      <c r="I1235" t="s">
        <v>792</v>
      </c>
      <c r="J1235">
        <v>-173.41</v>
      </c>
      <c r="K1235">
        <v>-173.41</v>
      </c>
      <c r="O1235" t="s">
        <v>556</v>
      </c>
      <c r="P1235" t="s">
        <v>557</v>
      </c>
      <c r="Q1235" t="s">
        <v>465</v>
      </c>
      <c r="R1235">
        <v>0</v>
      </c>
    </row>
    <row r="1236" spans="1:18" x14ac:dyDescent="0.3">
      <c r="A1236">
        <v>192727</v>
      </c>
      <c r="B1236" t="s">
        <v>552</v>
      </c>
      <c r="C1236" t="s">
        <v>869</v>
      </c>
      <c r="D1236" t="s">
        <v>1510</v>
      </c>
      <c r="E1236" s="440">
        <v>46143</v>
      </c>
      <c r="F1236" s="440">
        <v>46198</v>
      </c>
      <c r="G1236" t="s">
        <v>319</v>
      </c>
      <c r="H1236" t="s">
        <v>320</v>
      </c>
      <c r="I1236" t="s">
        <v>903</v>
      </c>
      <c r="J1236">
        <v>-1720</v>
      </c>
      <c r="K1236">
        <v>-1720</v>
      </c>
      <c r="O1236" t="s">
        <v>556</v>
      </c>
      <c r="P1236" t="s">
        <v>557</v>
      </c>
      <c r="Q1236" t="s">
        <v>465</v>
      </c>
      <c r="R1236">
        <v>0</v>
      </c>
    </row>
    <row r="1237" spans="1:18" x14ac:dyDescent="0.3">
      <c r="A1237">
        <v>198574</v>
      </c>
      <c r="B1237" t="s">
        <v>552</v>
      </c>
      <c r="C1237" t="s">
        <v>871</v>
      </c>
      <c r="D1237" t="s">
        <v>1511</v>
      </c>
      <c r="E1237" s="440">
        <v>46143</v>
      </c>
      <c r="F1237" s="440">
        <v>46184</v>
      </c>
      <c r="G1237" t="s">
        <v>257</v>
      </c>
      <c r="H1237" t="s">
        <v>258</v>
      </c>
      <c r="I1237" t="s">
        <v>1512</v>
      </c>
      <c r="J1237">
        <v>-28035.34</v>
      </c>
      <c r="K1237">
        <v>-28035.34</v>
      </c>
      <c r="O1237" t="s">
        <v>556</v>
      </c>
      <c r="P1237" t="s">
        <v>557</v>
      </c>
      <c r="Q1237" t="s">
        <v>465</v>
      </c>
      <c r="R1237">
        <v>0</v>
      </c>
    </row>
    <row r="1238" spans="1:18" x14ac:dyDescent="0.3">
      <c r="A1238">
        <v>195238</v>
      </c>
      <c r="B1238" t="s">
        <v>552</v>
      </c>
      <c r="C1238" t="s">
        <v>847</v>
      </c>
      <c r="D1238" t="s">
        <v>1513</v>
      </c>
      <c r="E1238" s="440">
        <v>46143</v>
      </c>
      <c r="F1238" s="440">
        <v>46157</v>
      </c>
      <c r="G1238" t="s">
        <v>280</v>
      </c>
      <c r="H1238" t="s">
        <v>283</v>
      </c>
      <c r="I1238" t="s">
        <v>1514</v>
      </c>
      <c r="J1238">
        <v>-20.45</v>
      </c>
      <c r="K1238">
        <v>-20.45</v>
      </c>
      <c r="O1238" t="s">
        <v>556</v>
      </c>
      <c r="P1238" t="s">
        <v>557</v>
      </c>
      <c r="Q1238" t="s">
        <v>465</v>
      </c>
      <c r="R1238">
        <v>0</v>
      </c>
    </row>
    <row r="1239" spans="1:18" x14ac:dyDescent="0.3">
      <c r="A1239">
        <v>190174</v>
      </c>
      <c r="B1239" t="s">
        <v>552</v>
      </c>
      <c r="C1239" t="s">
        <v>911</v>
      </c>
      <c r="D1239" t="s">
        <v>1515</v>
      </c>
      <c r="E1239" s="440">
        <v>46143</v>
      </c>
      <c r="F1239" s="440">
        <v>46160</v>
      </c>
      <c r="G1239" t="s">
        <v>912</v>
      </c>
      <c r="H1239" t="s">
        <v>913</v>
      </c>
      <c r="I1239" t="s">
        <v>1516</v>
      </c>
      <c r="J1239">
        <v>-700</v>
      </c>
      <c r="K1239">
        <v>-714.21</v>
      </c>
      <c r="O1239" t="s">
        <v>556</v>
      </c>
      <c r="P1239" t="s">
        <v>557</v>
      </c>
      <c r="Q1239" t="s">
        <v>465</v>
      </c>
      <c r="R1239">
        <v>0</v>
      </c>
    </row>
    <row r="1240" spans="1:18" x14ac:dyDescent="0.3">
      <c r="A1240">
        <v>193125</v>
      </c>
      <c r="B1240" t="s">
        <v>552</v>
      </c>
      <c r="C1240" t="s">
        <v>867</v>
      </c>
      <c r="D1240" t="s">
        <v>1517</v>
      </c>
      <c r="E1240" s="440">
        <v>46143</v>
      </c>
      <c r="F1240" s="440">
        <v>46167</v>
      </c>
      <c r="G1240" t="s">
        <v>309</v>
      </c>
      <c r="H1240" t="s">
        <v>312</v>
      </c>
      <c r="I1240" t="s">
        <v>1518</v>
      </c>
      <c r="J1240">
        <v>-1315</v>
      </c>
      <c r="K1240">
        <v>-1234.1300000000001</v>
      </c>
      <c r="O1240" t="s">
        <v>556</v>
      </c>
      <c r="P1240" t="s">
        <v>557</v>
      </c>
      <c r="Q1240" t="s">
        <v>465</v>
      </c>
      <c r="R1240">
        <v>0</v>
      </c>
    </row>
    <row r="1241" spans="1:18" x14ac:dyDescent="0.3">
      <c r="A1241">
        <v>198537</v>
      </c>
      <c r="B1241" t="s">
        <v>552</v>
      </c>
      <c r="C1241" t="s">
        <v>871</v>
      </c>
      <c r="D1241" t="s">
        <v>925</v>
      </c>
      <c r="E1241" s="440">
        <v>46143</v>
      </c>
      <c r="F1241" s="440">
        <v>46183</v>
      </c>
      <c r="G1241" t="s">
        <v>265</v>
      </c>
      <c r="H1241" t="s">
        <v>267</v>
      </c>
      <c r="I1241" t="s">
        <v>1519</v>
      </c>
      <c r="J1241">
        <v>-4500</v>
      </c>
      <c r="K1241">
        <v>-4500</v>
      </c>
      <c r="O1241" t="s">
        <v>556</v>
      </c>
      <c r="P1241" t="s">
        <v>557</v>
      </c>
      <c r="Q1241" t="s">
        <v>465</v>
      </c>
      <c r="R1241">
        <v>0</v>
      </c>
    </row>
    <row r="1242" spans="1:18" x14ac:dyDescent="0.3">
      <c r="A1242">
        <v>192680</v>
      </c>
      <c r="B1242" t="s">
        <v>552</v>
      </c>
      <c r="C1242" t="s">
        <v>915</v>
      </c>
      <c r="D1242" t="s">
        <v>1520</v>
      </c>
      <c r="E1242" s="440">
        <v>46143</v>
      </c>
      <c r="F1242" s="440">
        <v>46177</v>
      </c>
      <c r="G1242" t="s">
        <v>280</v>
      </c>
      <c r="H1242" t="s">
        <v>287</v>
      </c>
      <c r="I1242" t="s">
        <v>1521</v>
      </c>
      <c r="J1242">
        <v>-150</v>
      </c>
      <c r="K1242">
        <v>-150</v>
      </c>
      <c r="O1242" t="s">
        <v>556</v>
      </c>
      <c r="P1242" t="s">
        <v>557</v>
      </c>
      <c r="Q1242" t="s">
        <v>465</v>
      </c>
      <c r="R1242">
        <v>0</v>
      </c>
    </row>
    <row r="1243" spans="1:18" x14ac:dyDescent="0.3">
      <c r="A1243">
        <v>193580</v>
      </c>
      <c r="B1243" t="s">
        <v>552</v>
      </c>
      <c r="C1243" t="s">
        <v>919</v>
      </c>
      <c r="D1243" t="s">
        <v>1522</v>
      </c>
      <c r="E1243" s="440">
        <v>46143</v>
      </c>
      <c r="F1243" s="440">
        <v>46185</v>
      </c>
      <c r="G1243" t="s">
        <v>297</v>
      </c>
      <c r="H1243" t="s">
        <v>308</v>
      </c>
      <c r="I1243" t="s">
        <v>1523</v>
      </c>
      <c r="J1243">
        <v>-420</v>
      </c>
      <c r="K1243">
        <v>-420</v>
      </c>
      <c r="O1243" t="s">
        <v>556</v>
      </c>
      <c r="P1243" t="s">
        <v>557</v>
      </c>
      <c r="Q1243" t="s">
        <v>465</v>
      </c>
      <c r="R1243">
        <v>0</v>
      </c>
    </row>
    <row r="1244" spans="1:18" x14ac:dyDescent="0.3">
      <c r="A1244">
        <v>193113</v>
      </c>
      <c r="B1244" t="s">
        <v>552</v>
      </c>
      <c r="C1244" t="s">
        <v>874</v>
      </c>
      <c r="D1244" t="s">
        <v>1524</v>
      </c>
      <c r="E1244" s="440">
        <v>46143</v>
      </c>
      <c r="F1244" s="440">
        <v>46191</v>
      </c>
      <c r="G1244" t="s">
        <v>309</v>
      </c>
      <c r="H1244" t="s">
        <v>315</v>
      </c>
      <c r="I1244" t="s">
        <v>1525</v>
      </c>
      <c r="J1244">
        <v>-2597.0500000000002</v>
      </c>
      <c r="K1244">
        <v>-2597.0500000000002</v>
      </c>
      <c r="O1244" t="s">
        <v>556</v>
      </c>
      <c r="P1244" t="s">
        <v>557</v>
      </c>
      <c r="Q1244" t="s">
        <v>465</v>
      </c>
      <c r="R1244">
        <v>0</v>
      </c>
    </row>
    <row r="1245" spans="1:18" x14ac:dyDescent="0.3">
      <c r="A1245">
        <v>192744</v>
      </c>
      <c r="B1245" t="s">
        <v>552</v>
      </c>
      <c r="C1245" t="s">
        <v>876</v>
      </c>
      <c r="D1245" t="s">
        <v>1526</v>
      </c>
      <c r="E1245" s="440">
        <v>46143</v>
      </c>
      <c r="F1245" s="440">
        <v>46162</v>
      </c>
      <c r="G1245" t="s">
        <v>297</v>
      </c>
      <c r="H1245" t="s">
        <v>302</v>
      </c>
      <c r="I1245" t="s">
        <v>1527</v>
      </c>
      <c r="J1245">
        <v>-5000</v>
      </c>
      <c r="K1245">
        <v>-5000</v>
      </c>
      <c r="O1245" t="s">
        <v>556</v>
      </c>
      <c r="P1245" t="s">
        <v>557</v>
      </c>
      <c r="Q1245" t="s">
        <v>465</v>
      </c>
      <c r="R1245">
        <v>0</v>
      </c>
    </row>
    <row r="1246" spans="1:18" x14ac:dyDescent="0.3">
      <c r="A1246">
        <v>195117</v>
      </c>
      <c r="B1246" t="s">
        <v>552</v>
      </c>
      <c r="C1246" t="s">
        <v>917</v>
      </c>
      <c r="D1246" t="s">
        <v>1528</v>
      </c>
      <c r="E1246" s="440">
        <v>46143</v>
      </c>
      <c r="F1246" s="440">
        <v>46157</v>
      </c>
      <c r="G1246" t="s">
        <v>309</v>
      </c>
      <c r="H1246" t="s">
        <v>310</v>
      </c>
      <c r="I1246" t="s">
        <v>1529</v>
      </c>
      <c r="J1246">
        <v>-3139.29</v>
      </c>
      <c r="K1246">
        <v>-3139.29</v>
      </c>
      <c r="O1246" t="s">
        <v>556</v>
      </c>
      <c r="P1246" t="s">
        <v>557</v>
      </c>
      <c r="Q1246" t="s">
        <v>465</v>
      </c>
      <c r="R1246">
        <v>0</v>
      </c>
    </row>
    <row r="1247" spans="1:18" x14ac:dyDescent="0.3">
      <c r="A1247">
        <v>198562</v>
      </c>
      <c r="B1247" t="s">
        <v>552</v>
      </c>
      <c r="C1247" t="s">
        <v>871</v>
      </c>
      <c r="D1247" t="s">
        <v>1530</v>
      </c>
      <c r="E1247" s="440">
        <v>46143</v>
      </c>
      <c r="F1247" s="440">
        <v>46183</v>
      </c>
      <c r="G1247" t="s">
        <v>265</v>
      </c>
      <c r="H1247" t="s">
        <v>266</v>
      </c>
      <c r="I1247" t="s">
        <v>1531</v>
      </c>
      <c r="J1247">
        <v>-5473.36</v>
      </c>
      <c r="K1247">
        <v>-5473.36</v>
      </c>
      <c r="O1247" t="s">
        <v>556</v>
      </c>
      <c r="P1247" t="s">
        <v>557</v>
      </c>
      <c r="Q1247" t="s">
        <v>465</v>
      </c>
      <c r="R1247">
        <v>0</v>
      </c>
    </row>
    <row r="1248" spans="1:18" x14ac:dyDescent="0.3">
      <c r="A1248">
        <v>195188</v>
      </c>
      <c r="B1248" t="s">
        <v>552</v>
      </c>
      <c r="C1248" t="s">
        <v>855</v>
      </c>
      <c r="D1248" t="s">
        <v>1532</v>
      </c>
      <c r="E1248" s="440">
        <v>46143</v>
      </c>
      <c r="F1248" s="440">
        <v>46152</v>
      </c>
      <c r="G1248" t="s">
        <v>747</v>
      </c>
      <c r="H1248" t="s">
        <v>241</v>
      </c>
      <c r="I1248" t="s">
        <v>1533</v>
      </c>
      <c r="J1248">
        <v>-6853.67</v>
      </c>
      <c r="K1248">
        <v>-6853.67</v>
      </c>
      <c r="O1248" t="s">
        <v>556</v>
      </c>
      <c r="P1248" t="s">
        <v>557</v>
      </c>
      <c r="Q1248" t="s">
        <v>465</v>
      </c>
      <c r="R1248">
        <v>0</v>
      </c>
    </row>
    <row r="1249" spans="1:18" x14ac:dyDescent="0.3">
      <c r="A1249">
        <v>193052</v>
      </c>
      <c r="B1249" t="s">
        <v>552</v>
      </c>
      <c r="C1249" t="s">
        <v>888</v>
      </c>
      <c r="D1249" t="s">
        <v>1534</v>
      </c>
      <c r="E1249" s="440">
        <v>46143</v>
      </c>
      <c r="F1249" s="440">
        <v>46185</v>
      </c>
      <c r="G1249" t="s">
        <v>280</v>
      </c>
      <c r="H1249" t="s">
        <v>286</v>
      </c>
      <c r="I1249" t="s">
        <v>1535</v>
      </c>
      <c r="J1249">
        <v>-459</v>
      </c>
      <c r="K1249">
        <v>-459</v>
      </c>
      <c r="O1249" t="s">
        <v>556</v>
      </c>
      <c r="P1249" t="s">
        <v>557</v>
      </c>
      <c r="Q1249" t="s">
        <v>465</v>
      </c>
      <c r="R1249">
        <v>0</v>
      </c>
    </row>
    <row r="1250" spans="1:18" x14ac:dyDescent="0.3">
      <c r="A1250">
        <v>192786</v>
      </c>
      <c r="B1250" t="s">
        <v>552</v>
      </c>
      <c r="C1250" t="s">
        <v>897</v>
      </c>
      <c r="D1250" t="s">
        <v>1536</v>
      </c>
      <c r="E1250" s="440">
        <v>46143</v>
      </c>
      <c r="F1250" s="440">
        <v>46183</v>
      </c>
      <c r="G1250" t="s">
        <v>898</v>
      </c>
      <c r="H1250" t="s">
        <v>64</v>
      </c>
      <c r="I1250" t="s">
        <v>1537</v>
      </c>
      <c r="J1250">
        <v>-901.4</v>
      </c>
      <c r="K1250">
        <v>-992.78</v>
      </c>
      <c r="O1250" t="s">
        <v>556</v>
      </c>
      <c r="P1250" t="s">
        <v>557</v>
      </c>
      <c r="Q1250" t="s">
        <v>465</v>
      </c>
      <c r="R1250">
        <v>0</v>
      </c>
    </row>
    <row r="1251" spans="1:18" x14ac:dyDescent="0.3">
      <c r="A1251">
        <v>193101</v>
      </c>
      <c r="B1251" t="s">
        <v>552</v>
      </c>
      <c r="C1251" t="s">
        <v>878</v>
      </c>
      <c r="D1251" t="s">
        <v>1538</v>
      </c>
      <c r="E1251" s="440">
        <v>46143</v>
      </c>
      <c r="F1251" s="440">
        <v>46162</v>
      </c>
      <c r="G1251" t="s">
        <v>297</v>
      </c>
      <c r="H1251" t="s">
        <v>302</v>
      </c>
      <c r="I1251" t="s">
        <v>1539</v>
      </c>
      <c r="J1251">
        <v>-1000</v>
      </c>
      <c r="K1251">
        <v>-1000</v>
      </c>
      <c r="O1251" t="s">
        <v>556</v>
      </c>
      <c r="P1251" t="s">
        <v>557</v>
      </c>
      <c r="Q1251" t="s">
        <v>465</v>
      </c>
      <c r="R1251">
        <v>0</v>
      </c>
    </row>
    <row r="1252" spans="1:18" x14ac:dyDescent="0.3">
      <c r="A1252">
        <v>195153</v>
      </c>
      <c r="B1252" t="s">
        <v>552</v>
      </c>
      <c r="C1252" t="s">
        <v>861</v>
      </c>
      <c r="D1252" t="s">
        <v>1540</v>
      </c>
      <c r="E1252" s="440">
        <v>46143</v>
      </c>
      <c r="F1252" s="440">
        <v>46188</v>
      </c>
      <c r="G1252" t="s">
        <v>319</v>
      </c>
      <c r="H1252" t="s">
        <v>321</v>
      </c>
      <c r="I1252" t="s">
        <v>1541</v>
      </c>
      <c r="J1252">
        <v>-170</v>
      </c>
      <c r="K1252">
        <v>-170</v>
      </c>
      <c r="O1252" t="s">
        <v>556</v>
      </c>
      <c r="P1252" t="s">
        <v>557</v>
      </c>
      <c r="Q1252" t="s">
        <v>465</v>
      </c>
      <c r="R1252">
        <v>0</v>
      </c>
    </row>
    <row r="1253" spans="1:18" x14ac:dyDescent="0.3">
      <c r="A1253">
        <v>195082</v>
      </c>
      <c r="B1253" t="s">
        <v>552</v>
      </c>
      <c r="C1253" t="s">
        <v>909</v>
      </c>
      <c r="D1253" t="s">
        <v>933</v>
      </c>
      <c r="E1253" s="440">
        <v>46143</v>
      </c>
      <c r="F1253" s="440">
        <v>46202</v>
      </c>
      <c r="G1253" t="s">
        <v>297</v>
      </c>
      <c r="H1253" t="s">
        <v>308</v>
      </c>
      <c r="I1253" t="s">
        <v>1542</v>
      </c>
      <c r="J1253">
        <v>-873.04</v>
      </c>
      <c r="K1253">
        <v>-873.04</v>
      </c>
      <c r="O1253" t="s">
        <v>556</v>
      </c>
      <c r="P1253" t="s">
        <v>557</v>
      </c>
      <c r="Q1253" t="s">
        <v>465</v>
      </c>
      <c r="R1253">
        <v>0</v>
      </c>
    </row>
    <row r="1254" spans="1:18" x14ac:dyDescent="0.3">
      <c r="A1254">
        <v>192774</v>
      </c>
      <c r="B1254" t="s">
        <v>552</v>
      </c>
      <c r="C1254" t="s">
        <v>895</v>
      </c>
      <c r="D1254" t="s">
        <v>1543</v>
      </c>
      <c r="E1254" s="440">
        <v>46143</v>
      </c>
      <c r="F1254" s="440">
        <v>46188</v>
      </c>
      <c r="G1254" t="s">
        <v>319</v>
      </c>
      <c r="H1254" t="s">
        <v>320</v>
      </c>
      <c r="I1254" t="s">
        <v>896</v>
      </c>
      <c r="J1254">
        <v>-4150</v>
      </c>
      <c r="K1254">
        <v>-4150</v>
      </c>
      <c r="O1254" t="s">
        <v>556</v>
      </c>
      <c r="P1254" t="s">
        <v>557</v>
      </c>
      <c r="Q1254" t="s">
        <v>465</v>
      </c>
      <c r="R1254">
        <v>0</v>
      </c>
    </row>
    <row r="1255" spans="1:18" x14ac:dyDescent="0.3">
      <c r="A1255">
        <v>192692</v>
      </c>
      <c r="B1255" t="s">
        <v>552</v>
      </c>
      <c r="C1255" t="s">
        <v>921</v>
      </c>
      <c r="D1255" t="s">
        <v>1544</v>
      </c>
      <c r="E1255" s="440">
        <v>46143</v>
      </c>
      <c r="F1255" s="440">
        <v>46169</v>
      </c>
      <c r="G1255" t="s">
        <v>814</v>
      </c>
      <c r="H1255" t="s">
        <v>289</v>
      </c>
      <c r="I1255" t="s">
        <v>1545</v>
      </c>
      <c r="J1255">
        <v>-6897.4</v>
      </c>
      <c r="K1255">
        <v>-6897.4</v>
      </c>
      <c r="O1255" t="s">
        <v>556</v>
      </c>
      <c r="P1255" t="s">
        <v>557</v>
      </c>
      <c r="Q1255" t="s">
        <v>465</v>
      </c>
      <c r="R1255">
        <v>0</v>
      </c>
    </row>
    <row r="1256" spans="1:18" x14ac:dyDescent="0.3">
      <c r="A1256">
        <v>198550</v>
      </c>
      <c r="B1256" t="s">
        <v>552</v>
      </c>
      <c r="C1256" t="s">
        <v>871</v>
      </c>
      <c r="D1256" t="s">
        <v>880</v>
      </c>
      <c r="E1256" s="440">
        <v>46143</v>
      </c>
      <c r="F1256" s="440">
        <v>46183</v>
      </c>
      <c r="G1256" t="s">
        <v>265</v>
      </c>
      <c r="H1256" t="s">
        <v>267</v>
      </c>
      <c r="I1256" t="s">
        <v>1546</v>
      </c>
      <c r="J1256">
        <v>-2100</v>
      </c>
      <c r="K1256">
        <v>-2100</v>
      </c>
      <c r="O1256" t="s">
        <v>556</v>
      </c>
      <c r="P1256" t="s">
        <v>557</v>
      </c>
      <c r="Q1256" t="s">
        <v>465</v>
      </c>
      <c r="R1256">
        <v>0</v>
      </c>
    </row>
    <row r="1257" spans="1:18" x14ac:dyDescent="0.3">
      <c r="A1257">
        <v>193064</v>
      </c>
      <c r="B1257" t="s">
        <v>552</v>
      </c>
      <c r="C1257" t="s">
        <v>553</v>
      </c>
      <c r="D1257" t="s">
        <v>1547</v>
      </c>
      <c r="E1257" s="440">
        <v>46143</v>
      </c>
      <c r="F1257" s="440">
        <v>46193</v>
      </c>
      <c r="G1257" t="s">
        <v>747</v>
      </c>
      <c r="H1257" t="s">
        <v>253</v>
      </c>
      <c r="I1257" t="s">
        <v>1548</v>
      </c>
      <c r="J1257">
        <v>-8835.77</v>
      </c>
      <c r="K1257">
        <v>-8835.77</v>
      </c>
      <c r="O1257" t="s">
        <v>556</v>
      </c>
      <c r="P1257" t="s">
        <v>557</v>
      </c>
      <c r="Q1257" t="s">
        <v>465</v>
      </c>
      <c r="R1257">
        <v>0</v>
      </c>
    </row>
    <row r="1258" spans="1:18" x14ac:dyDescent="0.3">
      <c r="A1258">
        <v>195201</v>
      </c>
      <c r="B1258" t="s">
        <v>552</v>
      </c>
      <c r="C1258" t="s">
        <v>853</v>
      </c>
      <c r="D1258" t="s">
        <v>1549</v>
      </c>
      <c r="E1258" s="440">
        <v>46143</v>
      </c>
      <c r="F1258" s="440">
        <v>46183</v>
      </c>
      <c r="G1258" t="s">
        <v>319</v>
      </c>
      <c r="H1258" t="s">
        <v>320</v>
      </c>
      <c r="I1258" t="s">
        <v>854</v>
      </c>
      <c r="J1258">
        <v>-878</v>
      </c>
      <c r="K1258">
        <v>-790.2</v>
      </c>
      <c r="O1258" t="s">
        <v>556</v>
      </c>
      <c r="P1258" t="s">
        <v>557</v>
      </c>
      <c r="Q1258" t="s">
        <v>465</v>
      </c>
      <c r="R1258">
        <v>0</v>
      </c>
    </row>
    <row r="1259" spans="1:18" x14ac:dyDescent="0.3">
      <c r="A1259">
        <v>193596</v>
      </c>
      <c r="B1259" t="s">
        <v>552</v>
      </c>
      <c r="C1259" t="s">
        <v>900</v>
      </c>
      <c r="D1259" t="s">
        <v>1550</v>
      </c>
      <c r="E1259" s="440">
        <v>46143</v>
      </c>
      <c r="F1259" s="440">
        <v>46178</v>
      </c>
      <c r="G1259" t="s">
        <v>309</v>
      </c>
      <c r="H1259" t="s">
        <v>317</v>
      </c>
      <c r="I1259" t="s">
        <v>1551</v>
      </c>
      <c r="J1259">
        <v>-8550</v>
      </c>
      <c r="K1259">
        <v>-8550</v>
      </c>
      <c r="O1259" t="s">
        <v>556</v>
      </c>
      <c r="P1259" t="s">
        <v>557</v>
      </c>
      <c r="Q1259" t="s">
        <v>465</v>
      </c>
      <c r="R1259">
        <v>0</v>
      </c>
    </row>
    <row r="1260" spans="1:18" x14ac:dyDescent="0.3">
      <c r="A1260">
        <v>195177</v>
      </c>
      <c r="B1260" t="s">
        <v>552</v>
      </c>
      <c r="C1260" t="s">
        <v>857</v>
      </c>
      <c r="D1260" t="s">
        <v>1552</v>
      </c>
      <c r="E1260" s="440">
        <v>46143</v>
      </c>
      <c r="F1260" s="440">
        <v>46195</v>
      </c>
      <c r="G1260" t="s">
        <v>747</v>
      </c>
      <c r="H1260" t="s">
        <v>243</v>
      </c>
      <c r="I1260" t="s">
        <v>1553</v>
      </c>
      <c r="J1260">
        <v>-282.02999999999997</v>
      </c>
      <c r="K1260">
        <v>-282.02999999999997</v>
      </c>
      <c r="O1260" t="s">
        <v>556</v>
      </c>
      <c r="P1260" t="s">
        <v>557</v>
      </c>
      <c r="Q1260" t="s">
        <v>465</v>
      </c>
      <c r="R1260">
        <v>0</v>
      </c>
    </row>
    <row r="1261" spans="1:18" x14ac:dyDescent="0.3">
      <c r="A1261">
        <v>195266</v>
      </c>
      <c r="B1261" t="s">
        <v>552</v>
      </c>
      <c r="C1261" t="s">
        <v>839</v>
      </c>
      <c r="D1261" t="s">
        <v>1554</v>
      </c>
      <c r="E1261" s="440">
        <v>46143</v>
      </c>
      <c r="F1261" s="440">
        <v>46176</v>
      </c>
      <c r="G1261" t="s">
        <v>280</v>
      </c>
      <c r="H1261" t="s">
        <v>282</v>
      </c>
      <c r="I1261" t="s">
        <v>1555</v>
      </c>
      <c r="J1261">
        <v>-177.29</v>
      </c>
      <c r="K1261">
        <v>-177.29</v>
      </c>
      <c r="O1261" t="s">
        <v>556</v>
      </c>
      <c r="P1261" t="s">
        <v>557</v>
      </c>
      <c r="Q1261" t="s">
        <v>465</v>
      </c>
      <c r="R1261">
        <v>0</v>
      </c>
    </row>
    <row r="1262" spans="1:18" x14ac:dyDescent="0.3">
      <c r="A1262">
        <v>192669</v>
      </c>
      <c r="B1262" t="s">
        <v>552</v>
      </c>
      <c r="C1262" t="s">
        <v>907</v>
      </c>
      <c r="D1262" t="s">
        <v>1556</v>
      </c>
      <c r="E1262" s="440">
        <v>46143</v>
      </c>
      <c r="F1262" s="440">
        <v>46178</v>
      </c>
      <c r="G1262" t="s">
        <v>280</v>
      </c>
      <c r="H1262" t="s">
        <v>285</v>
      </c>
      <c r="I1262" t="s">
        <v>1557</v>
      </c>
      <c r="J1262">
        <v>-380</v>
      </c>
      <c r="K1262">
        <v>-380</v>
      </c>
      <c r="O1262" t="s">
        <v>556</v>
      </c>
      <c r="P1262" t="s">
        <v>557</v>
      </c>
      <c r="Q1262" t="s">
        <v>465</v>
      </c>
      <c r="R1262">
        <v>0</v>
      </c>
    </row>
    <row r="1263" spans="1:18" x14ac:dyDescent="0.3">
      <c r="A1263">
        <v>195278</v>
      </c>
      <c r="B1263" t="s">
        <v>552</v>
      </c>
      <c r="C1263" t="s">
        <v>839</v>
      </c>
      <c r="D1263" t="s">
        <v>1558</v>
      </c>
      <c r="E1263" s="440">
        <v>46143</v>
      </c>
      <c r="F1263" s="440">
        <v>46198</v>
      </c>
      <c r="G1263" t="s">
        <v>280</v>
      </c>
      <c r="H1263" t="s">
        <v>282</v>
      </c>
      <c r="I1263" t="s">
        <v>1559</v>
      </c>
      <c r="J1263">
        <v>-130.53</v>
      </c>
      <c r="K1263">
        <v>-130.53</v>
      </c>
      <c r="O1263" t="s">
        <v>556</v>
      </c>
      <c r="P1263" t="s">
        <v>557</v>
      </c>
      <c r="Q1263" t="s">
        <v>465</v>
      </c>
      <c r="R1263">
        <v>0</v>
      </c>
    </row>
    <row r="1264" spans="1:18" x14ac:dyDescent="0.3">
      <c r="A1264">
        <v>192703</v>
      </c>
      <c r="B1264" t="s">
        <v>552</v>
      </c>
      <c r="C1264" t="s">
        <v>884</v>
      </c>
      <c r="D1264" t="s">
        <v>1560</v>
      </c>
      <c r="E1264" s="440">
        <v>46143</v>
      </c>
      <c r="F1264" s="440">
        <v>46165</v>
      </c>
      <c r="G1264" t="s">
        <v>265</v>
      </c>
      <c r="H1264" t="s">
        <v>268</v>
      </c>
      <c r="I1264" t="s">
        <v>1561</v>
      </c>
      <c r="J1264">
        <v>-9275.74</v>
      </c>
      <c r="K1264">
        <v>-9275.74</v>
      </c>
      <c r="O1264" t="s">
        <v>556</v>
      </c>
      <c r="P1264" t="s">
        <v>557</v>
      </c>
      <c r="Q1264" t="s">
        <v>465</v>
      </c>
      <c r="R1264">
        <v>0</v>
      </c>
    </row>
    <row r="1265" spans="1:18" x14ac:dyDescent="0.3">
      <c r="A1265">
        <v>198509</v>
      </c>
      <c r="B1265" t="s">
        <v>552</v>
      </c>
      <c r="C1265" t="s">
        <v>871</v>
      </c>
      <c r="D1265" t="s">
        <v>872</v>
      </c>
      <c r="E1265" s="440">
        <v>46143</v>
      </c>
      <c r="F1265" s="440">
        <v>46183</v>
      </c>
      <c r="G1265" t="s">
        <v>257</v>
      </c>
      <c r="H1265" t="s">
        <v>258</v>
      </c>
      <c r="I1265" t="s">
        <v>1562</v>
      </c>
      <c r="J1265">
        <v>-14000</v>
      </c>
      <c r="K1265">
        <v>-14000</v>
      </c>
      <c r="O1265" t="s">
        <v>556</v>
      </c>
      <c r="P1265" t="s">
        <v>557</v>
      </c>
      <c r="Q1265" t="s">
        <v>465</v>
      </c>
      <c r="R1265">
        <v>0</v>
      </c>
    </row>
    <row r="1266" spans="1:18" x14ac:dyDescent="0.3">
      <c r="A1266">
        <v>193164</v>
      </c>
      <c r="B1266" t="s">
        <v>552</v>
      </c>
      <c r="C1266" t="s">
        <v>929</v>
      </c>
      <c r="D1266" t="s">
        <v>1563</v>
      </c>
      <c r="E1266" s="440">
        <v>46143</v>
      </c>
      <c r="F1266" s="440">
        <v>46172</v>
      </c>
      <c r="G1266" t="s">
        <v>309</v>
      </c>
      <c r="H1266" t="s">
        <v>314</v>
      </c>
      <c r="I1266" t="s">
        <v>1564</v>
      </c>
      <c r="J1266">
        <v>-3200</v>
      </c>
      <c r="K1266">
        <v>-3200</v>
      </c>
      <c r="O1266" t="s">
        <v>556</v>
      </c>
      <c r="P1266" t="s">
        <v>557</v>
      </c>
      <c r="Q1266" t="s">
        <v>465</v>
      </c>
      <c r="R1266">
        <v>0</v>
      </c>
    </row>
    <row r="1267" spans="1:18" x14ac:dyDescent="0.3">
      <c r="A1267">
        <v>198585</v>
      </c>
      <c r="B1267" t="s">
        <v>552</v>
      </c>
      <c r="C1267" t="s">
        <v>813</v>
      </c>
      <c r="D1267" t="s">
        <v>1481</v>
      </c>
      <c r="E1267" s="440">
        <v>46143</v>
      </c>
      <c r="F1267" s="440">
        <v>46152</v>
      </c>
      <c r="G1267" t="s">
        <v>814</v>
      </c>
      <c r="H1267" t="s">
        <v>293</v>
      </c>
      <c r="I1267" t="s">
        <v>815</v>
      </c>
      <c r="J1267">
        <v>-3113.5</v>
      </c>
      <c r="K1267">
        <v>-3113.5</v>
      </c>
      <c r="O1267" t="s">
        <v>556</v>
      </c>
      <c r="P1267" t="s">
        <v>557</v>
      </c>
      <c r="Q1267" t="s">
        <v>465</v>
      </c>
      <c r="R1267">
        <v>0</v>
      </c>
    </row>
    <row r="1268" spans="1:18" x14ac:dyDescent="0.3">
      <c r="A1268">
        <v>192657</v>
      </c>
      <c r="B1268" t="s">
        <v>552</v>
      </c>
      <c r="C1268" t="s">
        <v>864</v>
      </c>
      <c r="D1268" t="s">
        <v>1565</v>
      </c>
      <c r="E1268" s="440">
        <v>46143</v>
      </c>
      <c r="F1268" s="440">
        <v>46178</v>
      </c>
      <c r="G1268" t="s">
        <v>297</v>
      </c>
      <c r="H1268" t="s">
        <v>298</v>
      </c>
      <c r="I1268" t="s">
        <v>1566</v>
      </c>
      <c r="J1268">
        <v>-11000</v>
      </c>
      <c r="K1268">
        <v>-11000</v>
      </c>
      <c r="O1268" t="s">
        <v>556</v>
      </c>
      <c r="P1268" t="s">
        <v>557</v>
      </c>
      <c r="Q1268" t="s">
        <v>465</v>
      </c>
      <c r="R1268">
        <v>0</v>
      </c>
    </row>
    <row r="1269" spans="1:18" x14ac:dyDescent="0.3">
      <c r="A1269">
        <v>198522</v>
      </c>
      <c r="B1269" t="s">
        <v>552</v>
      </c>
      <c r="C1269" t="s">
        <v>871</v>
      </c>
      <c r="D1269" t="s">
        <v>886</v>
      </c>
      <c r="E1269" s="440">
        <v>46143</v>
      </c>
      <c r="F1269" s="440">
        <v>46183</v>
      </c>
      <c r="G1269" t="s">
        <v>257</v>
      </c>
      <c r="H1269" t="s">
        <v>258</v>
      </c>
      <c r="I1269" t="s">
        <v>1567</v>
      </c>
      <c r="J1269">
        <v>-16000</v>
      </c>
      <c r="K1269">
        <v>-16000</v>
      </c>
      <c r="O1269" t="s">
        <v>556</v>
      </c>
      <c r="P1269" t="s">
        <v>557</v>
      </c>
      <c r="Q1269" t="s">
        <v>465</v>
      </c>
      <c r="R1269">
        <v>0</v>
      </c>
    </row>
    <row r="1270" spans="1:18" x14ac:dyDescent="0.3">
      <c r="A1270">
        <v>195957</v>
      </c>
      <c r="B1270" t="s">
        <v>552</v>
      </c>
      <c r="C1270" t="s">
        <v>789</v>
      </c>
      <c r="D1270" t="s">
        <v>1568</v>
      </c>
      <c r="E1270" s="440">
        <v>46143</v>
      </c>
      <c r="F1270" s="440">
        <v>46140</v>
      </c>
      <c r="G1270" t="s">
        <v>747</v>
      </c>
      <c r="H1270" t="s">
        <v>240</v>
      </c>
      <c r="I1270" t="s">
        <v>791</v>
      </c>
      <c r="J1270">
        <v>-5991.41</v>
      </c>
      <c r="K1270">
        <v>-5991.41</v>
      </c>
      <c r="O1270" t="s">
        <v>556</v>
      </c>
      <c r="P1270" t="s">
        <v>557</v>
      </c>
      <c r="Q1270" t="s">
        <v>465</v>
      </c>
      <c r="R1270">
        <v>0</v>
      </c>
    </row>
    <row r="1271" spans="1:18" x14ac:dyDescent="0.3">
      <c r="A1271">
        <v>198482</v>
      </c>
      <c r="B1271" t="s">
        <v>552</v>
      </c>
      <c r="C1271" t="s">
        <v>871</v>
      </c>
      <c r="D1271" t="s">
        <v>927</v>
      </c>
      <c r="E1271" s="440">
        <v>46143</v>
      </c>
      <c r="F1271" s="440">
        <v>46183</v>
      </c>
      <c r="G1271" t="s">
        <v>265</v>
      </c>
      <c r="H1271" t="s">
        <v>266</v>
      </c>
      <c r="I1271" t="s">
        <v>1569</v>
      </c>
      <c r="J1271">
        <v>-5000</v>
      </c>
      <c r="K1271">
        <v>-5000</v>
      </c>
      <c r="O1271" t="s">
        <v>556</v>
      </c>
      <c r="P1271" t="s">
        <v>557</v>
      </c>
      <c r="Q1271" t="s">
        <v>465</v>
      </c>
      <c r="R1271">
        <v>0</v>
      </c>
    </row>
    <row r="1272" spans="1:18" x14ac:dyDescent="0.3">
      <c r="A1272">
        <v>195105</v>
      </c>
      <c r="B1272" t="s">
        <v>552</v>
      </c>
      <c r="C1272" t="s">
        <v>900</v>
      </c>
      <c r="D1272" t="s">
        <v>1570</v>
      </c>
      <c r="E1272" s="440">
        <v>46143</v>
      </c>
      <c r="F1272" s="440">
        <v>46169</v>
      </c>
      <c r="G1272" t="s">
        <v>309</v>
      </c>
      <c r="H1272" t="s">
        <v>317</v>
      </c>
      <c r="I1272" t="s">
        <v>1571</v>
      </c>
      <c r="J1272">
        <v>-11020</v>
      </c>
      <c r="K1272">
        <v>-11020</v>
      </c>
      <c r="O1272" t="s">
        <v>556</v>
      </c>
      <c r="P1272" t="s">
        <v>557</v>
      </c>
      <c r="Q1272" t="s">
        <v>465</v>
      </c>
      <c r="R1272">
        <v>0</v>
      </c>
    </row>
    <row r="1273" spans="1:18" x14ac:dyDescent="0.3">
      <c r="A1273">
        <v>193028</v>
      </c>
      <c r="B1273" t="s">
        <v>552</v>
      </c>
      <c r="C1273" t="s">
        <v>892</v>
      </c>
      <c r="D1273" t="s">
        <v>1572</v>
      </c>
      <c r="E1273" s="440">
        <v>46143</v>
      </c>
      <c r="F1273" s="440">
        <v>46162</v>
      </c>
      <c r="G1273" t="s">
        <v>265</v>
      </c>
      <c r="H1273" t="s">
        <v>271</v>
      </c>
      <c r="I1273" t="s">
        <v>1573</v>
      </c>
      <c r="J1273">
        <v>-262</v>
      </c>
      <c r="K1273">
        <v>-262</v>
      </c>
      <c r="O1273" t="s">
        <v>556</v>
      </c>
      <c r="P1273" t="s">
        <v>557</v>
      </c>
      <c r="Q1273" t="s">
        <v>465</v>
      </c>
      <c r="R1273">
        <v>0</v>
      </c>
    </row>
    <row r="1274" spans="1:18" x14ac:dyDescent="0.3">
      <c r="A1274">
        <v>192715</v>
      </c>
      <c r="B1274" t="s">
        <v>552</v>
      </c>
      <c r="C1274" t="s">
        <v>869</v>
      </c>
      <c r="D1274" t="s">
        <v>1574</v>
      </c>
      <c r="E1274" s="440">
        <v>46143</v>
      </c>
      <c r="F1274" s="440">
        <v>46198</v>
      </c>
      <c r="G1274" t="s">
        <v>319</v>
      </c>
      <c r="H1274" t="s">
        <v>320</v>
      </c>
      <c r="I1274" t="s">
        <v>870</v>
      </c>
      <c r="J1274">
        <v>-1720</v>
      </c>
      <c r="K1274">
        <v>-1720</v>
      </c>
      <c r="O1274" t="s">
        <v>556</v>
      </c>
      <c r="P1274" t="s">
        <v>557</v>
      </c>
      <c r="Q1274" t="s">
        <v>465</v>
      </c>
      <c r="R1274">
        <v>0</v>
      </c>
    </row>
    <row r="1275" spans="1:18" x14ac:dyDescent="0.3">
      <c r="A1275">
        <v>193152</v>
      </c>
      <c r="B1275" t="s">
        <v>552</v>
      </c>
      <c r="C1275" t="s">
        <v>882</v>
      </c>
      <c r="D1275" t="s">
        <v>1248</v>
      </c>
      <c r="E1275" s="440">
        <v>46143</v>
      </c>
      <c r="F1275" s="440">
        <v>46177</v>
      </c>
      <c r="G1275" t="s">
        <v>297</v>
      </c>
      <c r="H1275" t="s">
        <v>305</v>
      </c>
      <c r="I1275" t="s">
        <v>1575</v>
      </c>
      <c r="J1275">
        <v>-2200</v>
      </c>
      <c r="K1275">
        <v>-2200</v>
      </c>
      <c r="O1275" t="s">
        <v>556</v>
      </c>
      <c r="P1275" t="s">
        <v>557</v>
      </c>
      <c r="Q1275" t="s">
        <v>465</v>
      </c>
      <c r="R1275">
        <v>0</v>
      </c>
    </row>
    <row r="1276" spans="1:18" x14ac:dyDescent="0.3">
      <c r="A1276">
        <v>193208</v>
      </c>
      <c r="B1276" t="s">
        <v>552</v>
      </c>
      <c r="C1276" t="s">
        <v>923</v>
      </c>
      <c r="D1276" t="s">
        <v>1380</v>
      </c>
      <c r="E1276" s="440">
        <v>46143</v>
      </c>
      <c r="F1276" s="440">
        <v>46163</v>
      </c>
      <c r="G1276" t="s">
        <v>319</v>
      </c>
      <c r="H1276" t="s">
        <v>320</v>
      </c>
      <c r="I1276" t="s">
        <v>1576</v>
      </c>
      <c r="J1276">
        <v>-660</v>
      </c>
      <c r="K1276">
        <v>-660</v>
      </c>
      <c r="O1276" t="s">
        <v>556</v>
      </c>
      <c r="P1276" t="s">
        <v>557</v>
      </c>
      <c r="Q1276" t="s">
        <v>465</v>
      </c>
      <c r="R1276">
        <v>0</v>
      </c>
    </row>
    <row r="1277" spans="1:18" x14ac:dyDescent="0.3">
      <c r="A1277">
        <v>193040</v>
      </c>
      <c r="B1277" t="s">
        <v>552</v>
      </c>
      <c r="C1277" t="s">
        <v>892</v>
      </c>
      <c r="D1277" t="s">
        <v>1577</v>
      </c>
      <c r="E1277" s="440">
        <v>46143</v>
      </c>
      <c r="F1277" s="440">
        <v>46162</v>
      </c>
      <c r="G1277" t="s">
        <v>265</v>
      </c>
      <c r="H1277" t="s">
        <v>271</v>
      </c>
      <c r="I1277" t="s">
        <v>1578</v>
      </c>
      <c r="J1277">
        <v>-472</v>
      </c>
      <c r="K1277">
        <v>-472</v>
      </c>
      <c r="O1277" t="s">
        <v>556</v>
      </c>
      <c r="P1277" t="s">
        <v>557</v>
      </c>
      <c r="Q1277" t="s">
        <v>465</v>
      </c>
      <c r="R1277">
        <v>0</v>
      </c>
    </row>
    <row r="1278" spans="1:18" x14ac:dyDescent="0.3">
      <c r="A1278">
        <v>192645</v>
      </c>
      <c r="B1278" t="s">
        <v>552</v>
      </c>
      <c r="C1278" t="s">
        <v>890</v>
      </c>
      <c r="D1278" t="s">
        <v>1579</v>
      </c>
      <c r="E1278" s="440">
        <v>46143</v>
      </c>
      <c r="F1278" s="440">
        <v>46163</v>
      </c>
      <c r="G1278" t="s">
        <v>309</v>
      </c>
      <c r="H1278" t="s">
        <v>313</v>
      </c>
      <c r="I1278" t="s">
        <v>1580</v>
      </c>
      <c r="J1278">
        <v>-185</v>
      </c>
      <c r="K1278">
        <v>-185</v>
      </c>
      <c r="O1278" t="s">
        <v>556</v>
      </c>
      <c r="P1278" t="s">
        <v>557</v>
      </c>
      <c r="Q1278" t="s">
        <v>465</v>
      </c>
      <c r="R1278">
        <v>0</v>
      </c>
    </row>
    <row r="1279" spans="1:18" x14ac:dyDescent="0.3">
      <c r="A1279">
        <v>195094</v>
      </c>
      <c r="B1279" t="s">
        <v>552</v>
      </c>
      <c r="C1279" t="s">
        <v>904</v>
      </c>
      <c r="D1279" t="s">
        <v>905</v>
      </c>
      <c r="E1279" s="440">
        <v>46143</v>
      </c>
      <c r="F1279" s="440">
        <v>46157</v>
      </c>
      <c r="G1279" t="s">
        <v>319</v>
      </c>
      <c r="H1279" t="s">
        <v>320</v>
      </c>
      <c r="I1279" t="s">
        <v>1581</v>
      </c>
      <c r="J1279">
        <v>-1691</v>
      </c>
      <c r="K1279">
        <v>-1691</v>
      </c>
      <c r="O1279" t="s">
        <v>556</v>
      </c>
      <c r="P1279" t="s">
        <v>557</v>
      </c>
      <c r="Q1279" t="s">
        <v>465</v>
      </c>
      <c r="R1279">
        <v>0</v>
      </c>
    </row>
    <row r="1280" spans="1:18" x14ac:dyDescent="0.3">
      <c r="A1280">
        <v>195251</v>
      </c>
      <c r="B1280" t="s">
        <v>552</v>
      </c>
      <c r="C1280" t="s">
        <v>844</v>
      </c>
      <c r="D1280" t="s">
        <v>1582</v>
      </c>
      <c r="E1280" s="440">
        <v>46143</v>
      </c>
      <c r="F1280" s="440">
        <v>46185</v>
      </c>
      <c r="G1280" t="s">
        <v>319</v>
      </c>
      <c r="H1280" t="s">
        <v>321</v>
      </c>
      <c r="I1280" t="s">
        <v>1583</v>
      </c>
      <c r="J1280">
        <v>-262</v>
      </c>
      <c r="K1280">
        <v>-262</v>
      </c>
      <c r="O1280" t="s">
        <v>556</v>
      </c>
      <c r="P1280" t="s">
        <v>557</v>
      </c>
      <c r="Q1280" t="s">
        <v>465</v>
      </c>
      <c r="R1280">
        <v>0</v>
      </c>
    </row>
    <row r="1281" spans="1:18" x14ac:dyDescent="0.3">
      <c r="A1281">
        <v>195981</v>
      </c>
      <c r="B1281" t="s">
        <v>552</v>
      </c>
      <c r="C1281" t="s">
        <v>789</v>
      </c>
      <c r="D1281" t="s">
        <v>1584</v>
      </c>
      <c r="E1281" s="440">
        <v>46143</v>
      </c>
      <c r="F1281" s="440">
        <v>46139</v>
      </c>
      <c r="G1281" t="s">
        <v>747</v>
      </c>
      <c r="H1281" t="s">
        <v>240</v>
      </c>
      <c r="I1281" t="s">
        <v>790</v>
      </c>
      <c r="J1281">
        <v>-1232.6400000000001</v>
      </c>
      <c r="K1281">
        <v>-1232.6400000000001</v>
      </c>
      <c r="O1281" t="s">
        <v>556</v>
      </c>
      <c r="P1281" t="s">
        <v>557</v>
      </c>
      <c r="Q1281" t="s">
        <v>465</v>
      </c>
      <c r="R1281">
        <v>0</v>
      </c>
    </row>
    <row r="1282" spans="1:18" x14ac:dyDescent="0.3">
      <c r="A1282">
        <v>195165</v>
      </c>
      <c r="B1282" t="s">
        <v>552</v>
      </c>
      <c r="C1282" t="s">
        <v>859</v>
      </c>
      <c r="D1282" t="s">
        <v>1585</v>
      </c>
      <c r="E1282" s="440">
        <v>46143</v>
      </c>
      <c r="F1282" s="440">
        <v>46162</v>
      </c>
      <c r="G1282" t="s">
        <v>309</v>
      </c>
      <c r="H1282" t="s">
        <v>312</v>
      </c>
      <c r="I1282" t="s">
        <v>1586</v>
      </c>
      <c r="J1282">
        <v>-300</v>
      </c>
      <c r="K1282">
        <v>-297</v>
      </c>
      <c r="O1282" t="s">
        <v>556</v>
      </c>
      <c r="P1282" t="s">
        <v>557</v>
      </c>
      <c r="Q1282" t="s">
        <v>465</v>
      </c>
      <c r="R1282">
        <v>0</v>
      </c>
    </row>
    <row r="1283" spans="1:18" x14ac:dyDescent="0.3">
      <c r="A1283">
        <v>170537</v>
      </c>
      <c r="B1283" t="s">
        <v>552</v>
      </c>
      <c r="C1283" t="s">
        <v>619</v>
      </c>
      <c r="D1283" t="s">
        <v>1587</v>
      </c>
      <c r="E1283" s="440">
        <v>46142</v>
      </c>
      <c r="F1283" s="440">
        <v>46142</v>
      </c>
      <c r="G1283" t="s">
        <v>561</v>
      </c>
      <c r="H1283" t="s">
        <v>369</v>
      </c>
      <c r="I1283" t="s">
        <v>1359</v>
      </c>
      <c r="J1283">
        <v>-9187.26</v>
      </c>
      <c r="K1283">
        <v>-9187.26</v>
      </c>
      <c r="O1283" t="s">
        <v>556</v>
      </c>
      <c r="P1283" t="s">
        <v>557</v>
      </c>
      <c r="Q1283" t="s">
        <v>464</v>
      </c>
      <c r="R1283">
        <v>0</v>
      </c>
    </row>
    <row r="1284" spans="1:18" x14ac:dyDescent="0.3">
      <c r="A1284">
        <v>197043</v>
      </c>
      <c r="B1284" t="s">
        <v>552</v>
      </c>
      <c r="C1284" t="s">
        <v>50</v>
      </c>
      <c r="D1284" t="s">
        <v>1588</v>
      </c>
      <c r="E1284" s="440">
        <v>46142</v>
      </c>
      <c r="F1284" s="440">
        <v>46162</v>
      </c>
      <c r="G1284" t="s">
        <v>797</v>
      </c>
      <c r="H1284" t="s">
        <v>50</v>
      </c>
      <c r="J1284">
        <v>-32004.06</v>
      </c>
      <c r="K1284">
        <v>-32004.06</v>
      </c>
      <c r="O1284" t="s">
        <v>556</v>
      </c>
      <c r="P1284" t="s">
        <v>557</v>
      </c>
      <c r="Q1284" t="s">
        <v>464</v>
      </c>
      <c r="R1284">
        <v>0</v>
      </c>
    </row>
    <row r="1285" spans="1:18" x14ac:dyDescent="0.3">
      <c r="A1285">
        <v>197194</v>
      </c>
      <c r="B1285" t="s">
        <v>552</v>
      </c>
      <c r="C1285" t="s">
        <v>51</v>
      </c>
      <c r="D1285" t="s">
        <v>1588</v>
      </c>
      <c r="E1285" s="440">
        <v>46142</v>
      </c>
      <c r="F1285" s="440">
        <v>46153</v>
      </c>
      <c r="G1285" t="s">
        <v>265</v>
      </c>
      <c r="H1285" t="s">
        <v>272</v>
      </c>
      <c r="I1285" t="s">
        <v>1589</v>
      </c>
      <c r="J1285">
        <v>-316.70999999999998</v>
      </c>
      <c r="K1285">
        <v>-316.70999999999998</v>
      </c>
      <c r="O1285" t="s">
        <v>556</v>
      </c>
      <c r="P1285" t="s">
        <v>557</v>
      </c>
      <c r="Q1285" t="s">
        <v>464</v>
      </c>
      <c r="R1285">
        <v>0</v>
      </c>
    </row>
    <row r="1286" spans="1:18" x14ac:dyDescent="0.3">
      <c r="A1286">
        <v>197308</v>
      </c>
      <c r="B1286" t="s">
        <v>552</v>
      </c>
      <c r="C1286" t="s">
        <v>800</v>
      </c>
      <c r="D1286" t="s">
        <v>1588</v>
      </c>
      <c r="E1286" s="440">
        <v>46142</v>
      </c>
      <c r="F1286" s="440">
        <v>46162</v>
      </c>
      <c r="G1286" t="s">
        <v>309</v>
      </c>
      <c r="H1286" t="s">
        <v>310</v>
      </c>
      <c r="I1286" t="s">
        <v>802</v>
      </c>
      <c r="J1286">
        <v>-69.91</v>
      </c>
      <c r="K1286">
        <v>-69.91</v>
      </c>
      <c r="O1286" t="s">
        <v>556</v>
      </c>
      <c r="P1286" t="s">
        <v>557</v>
      </c>
      <c r="Q1286" t="s">
        <v>464</v>
      </c>
      <c r="R1286">
        <v>0</v>
      </c>
    </row>
    <row r="1287" spans="1:18" x14ac:dyDescent="0.3">
      <c r="A1287">
        <v>229660</v>
      </c>
      <c r="B1287" t="s">
        <v>552</v>
      </c>
      <c r="C1287" t="s">
        <v>1471</v>
      </c>
      <c r="E1287" s="440">
        <v>46142</v>
      </c>
      <c r="F1287" s="440">
        <v>46149</v>
      </c>
      <c r="G1287" t="s">
        <v>776</v>
      </c>
      <c r="H1287" t="s">
        <v>777</v>
      </c>
      <c r="J1287">
        <v>-3980.13</v>
      </c>
      <c r="K1287">
        <v>-3980.13</v>
      </c>
      <c r="O1287" t="s">
        <v>556</v>
      </c>
      <c r="P1287" t="s">
        <v>557</v>
      </c>
      <c r="Q1287" t="s">
        <v>464</v>
      </c>
      <c r="R1287">
        <v>0</v>
      </c>
    </row>
    <row r="1288" spans="1:18" x14ac:dyDescent="0.3">
      <c r="A1288">
        <v>229678</v>
      </c>
      <c r="B1288" t="s">
        <v>552</v>
      </c>
      <c r="C1288" t="s">
        <v>1086</v>
      </c>
      <c r="E1288" s="440">
        <v>46142</v>
      </c>
      <c r="F1288" s="440">
        <v>46149</v>
      </c>
      <c r="G1288" t="s">
        <v>776</v>
      </c>
      <c r="H1288" t="s">
        <v>777</v>
      </c>
      <c r="J1288">
        <v>-1986.67</v>
      </c>
      <c r="K1288">
        <v>-1986.67</v>
      </c>
      <c r="O1288" t="s">
        <v>556</v>
      </c>
      <c r="P1288" t="s">
        <v>557</v>
      </c>
      <c r="Q1288" t="s">
        <v>464</v>
      </c>
      <c r="R1288">
        <v>0</v>
      </c>
    </row>
    <row r="1289" spans="1:18" x14ac:dyDescent="0.3">
      <c r="A1289">
        <v>229679</v>
      </c>
      <c r="B1289" t="s">
        <v>552</v>
      </c>
      <c r="C1289" t="s">
        <v>1055</v>
      </c>
      <c r="E1289" s="440">
        <v>46142</v>
      </c>
      <c r="F1289" s="440">
        <v>46149</v>
      </c>
      <c r="G1289" t="s">
        <v>776</v>
      </c>
      <c r="H1289" t="s">
        <v>777</v>
      </c>
      <c r="J1289">
        <v>-2754.82</v>
      </c>
      <c r="K1289">
        <v>-2754.82</v>
      </c>
      <c r="O1289" t="s">
        <v>556</v>
      </c>
      <c r="P1289" t="s">
        <v>557</v>
      </c>
      <c r="Q1289" t="s">
        <v>464</v>
      </c>
      <c r="R1289">
        <v>0</v>
      </c>
    </row>
    <row r="1290" spans="1:18" x14ac:dyDescent="0.3">
      <c r="A1290">
        <v>229680</v>
      </c>
      <c r="B1290" t="s">
        <v>552</v>
      </c>
      <c r="C1290" t="s">
        <v>1158</v>
      </c>
      <c r="E1290" s="440">
        <v>46142</v>
      </c>
      <c r="F1290" s="440">
        <v>46149</v>
      </c>
      <c r="G1290" t="s">
        <v>776</v>
      </c>
      <c r="H1290" t="s">
        <v>777</v>
      </c>
      <c r="J1290">
        <v>-2011.37</v>
      </c>
      <c r="K1290">
        <v>-2011.37</v>
      </c>
      <c r="O1290" t="s">
        <v>556</v>
      </c>
      <c r="P1290" t="s">
        <v>557</v>
      </c>
      <c r="Q1290" t="s">
        <v>464</v>
      </c>
      <c r="R1290">
        <v>0</v>
      </c>
    </row>
    <row r="1291" spans="1:18" x14ac:dyDescent="0.3">
      <c r="A1291">
        <v>229681</v>
      </c>
      <c r="B1291" t="s">
        <v>552</v>
      </c>
      <c r="C1291" t="s">
        <v>1075</v>
      </c>
      <c r="E1291" s="440">
        <v>46142</v>
      </c>
      <c r="F1291" s="440">
        <v>46149</v>
      </c>
      <c r="G1291" t="s">
        <v>776</v>
      </c>
      <c r="H1291" t="s">
        <v>777</v>
      </c>
      <c r="J1291">
        <v>-1363.27</v>
      </c>
      <c r="K1291">
        <v>-1363.27</v>
      </c>
      <c r="O1291" t="s">
        <v>556</v>
      </c>
      <c r="P1291" t="s">
        <v>557</v>
      </c>
      <c r="Q1291" t="s">
        <v>464</v>
      </c>
      <c r="R1291">
        <v>0</v>
      </c>
    </row>
    <row r="1292" spans="1:18" x14ac:dyDescent="0.3">
      <c r="A1292">
        <v>202411</v>
      </c>
      <c r="B1292" t="s">
        <v>552</v>
      </c>
      <c r="C1292" t="s">
        <v>798</v>
      </c>
      <c r="D1292" t="s">
        <v>1590</v>
      </c>
      <c r="E1292" s="440">
        <v>46142</v>
      </c>
      <c r="F1292" s="440">
        <v>46153</v>
      </c>
      <c r="G1292" t="s">
        <v>747</v>
      </c>
      <c r="H1292" t="s">
        <v>248</v>
      </c>
      <c r="J1292">
        <v>-534.20000000000005</v>
      </c>
      <c r="K1292">
        <v>-534.20000000000005</v>
      </c>
      <c r="O1292" t="s">
        <v>556</v>
      </c>
      <c r="P1292" t="s">
        <v>557</v>
      </c>
      <c r="Q1292" t="s">
        <v>464</v>
      </c>
      <c r="R1292">
        <v>0</v>
      </c>
    </row>
    <row r="1293" spans="1:18" x14ac:dyDescent="0.3">
      <c r="A1293">
        <v>229671</v>
      </c>
      <c r="B1293" t="s">
        <v>552</v>
      </c>
      <c r="C1293" t="s">
        <v>1591</v>
      </c>
      <c r="E1293" s="440">
        <v>46142</v>
      </c>
      <c r="F1293" s="440">
        <v>46149</v>
      </c>
      <c r="G1293" t="s">
        <v>776</v>
      </c>
      <c r="H1293" t="s">
        <v>777</v>
      </c>
      <c r="J1293">
        <v>-3677.33</v>
      </c>
      <c r="K1293">
        <v>-3677.33</v>
      </c>
      <c r="O1293" t="s">
        <v>556</v>
      </c>
      <c r="P1293" t="s">
        <v>557</v>
      </c>
      <c r="Q1293" t="s">
        <v>464</v>
      </c>
      <c r="R1293">
        <v>0</v>
      </c>
    </row>
    <row r="1294" spans="1:18" x14ac:dyDescent="0.3">
      <c r="A1294">
        <v>230835</v>
      </c>
      <c r="B1294" t="s">
        <v>552</v>
      </c>
      <c r="C1294" t="s">
        <v>754</v>
      </c>
      <c r="D1294" t="s">
        <v>1592</v>
      </c>
      <c r="E1294" s="440">
        <v>46142</v>
      </c>
      <c r="F1294" s="440">
        <v>46153</v>
      </c>
      <c r="G1294" t="s">
        <v>755</v>
      </c>
      <c r="H1294" t="s">
        <v>756</v>
      </c>
      <c r="I1294" t="s">
        <v>769</v>
      </c>
      <c r="J1294">
        <v>-5100</v>
      </c>
      <c r="K1294">
        <v>-5100</v>
      </c>
      <c r="M1294" t="s">
        <v>758</v>
      </c>
      <c r="N1294" t="s">
        <v>134</v>
      </c>
      <c r="O1294" t="s">
        <v>556</v>
      </c>
      <c r="P1294" t="s">
        <v>557</v>
      </c>
      <c r="Q1294" t="s">
        <v>464</v>
      </c>
      <c r="R1294">
        <v>0</v>
      </c>
    </row>
    <row r="1295" spans="1:18" x14ac:dyDescent="0.3">
      <c r="A1295">
        <v>206976</v>
      </c>
      <c r="B1295" t="s">
        <v>552</v>
      </c>
      <c r="C1295" t="s">
        <v>431</v>
      </c>
      <c r="D1295" t="s">
        <v>1593</v>
      </c>
      <c r="E1295" s="440">
        <v>46142</v>
      </c>
      <c r="F1295" s="440">
        <v>46162</v>
      </c>
      <c r="G1295" t="s">
        <v>785</v>
      </c>
      <c r="H1295" t="s">
        <v>210</v>
      </c>
      <c r="I1295" t="s">
        <v>1594</v>
      </c>
      <c r="J1295">
        <v>-26869.74</v>
      </c>
      <c r="K1295">
        <v>-26869.74</v>
      </c>
      <c r="O1295" t="s">
        <v>556</v>
      </c>
      <c r="P1295" t="s">
        <v>557</v>
      </c>
      <c r="Q1295" t="s">
        <v>464</v>
      </c>
      <c r="R1295">
        <v>0</v>
      </c>
    </row>
    <row r="1296" spans="1:18" x14ac:dyDescent="0.3">
      <c r="A1296">
        <v>229670</v>
      </c>
      <c r="B1296" t="s">
        <v>552</v>
      </c>
      <c r="C1296" t="s">
        <v>1047</v>
      </c>
      <c r="E1296" s="440">
        <v>46142</v>
      </c>
      <c r="F1296" s="440">
        <v>46149</v>
      </c>
      <c r="G1296" t="s">
        <v>776</v>
      </c>
      <c r="H1296" t="s">
        <v>777</v>
      </c>
      <c r="J1296">
        <v>-2604.87</v>
      </c>
      <c r="K1296">
        <v>-2604.87</v>
      </c>
      <c r="O1296" t="s">
        <v>556</v>
      </c>
      <c r="P1296" t="s">
        <v>557</v>
      </c>
      <c r="Q1296" t="s">
        <v>464</v>
      </c>
      <c r="R1296">
        <v>0</v>
      </c>
    </row>
    <row r="1297" spans="1:18" x14ac:dyDescent="0.3">
      <c r="A1297">
        <v>229775</v>
      </c>
      <c r="B1297" t="s">
        <v>552</v>
      </c>
      <c r="C1297" t="s">
        <v>745</v>
      </c>
      <c r="D1297" t="s">
        <v>1595</v>
      </c>
      <c r="E1297" s="440">
        <v>46142</v>
      </c>
      <c r="F1297" s="440">
        <v>46153</v>
      </c>
      <c r="G1297" t="s">
        <v>747</v>
      </c>
      <c r="H1297" t="s">
        <v>748</v>
      </c>
      <c r="J1297">
        <v>-228</v>
      </c>
      <c r="K1297">
        <v>-228</v>
      </c>
      <c r="O1297" t="s">
        <v>556</v>
      </c>
      <c r="P1297" t="s">
        <v>557</v>
      </c>
      <c r="Q1297" t="s">
        <v>464</v>
      </c>
      <c r="R1297">
        <v>0</v>
      </c>
    </row>
    <row r="1298" spans="1:18" x14ac:dyDescent="0.3">
      <c r="A1298">
        <v>208539</v>
      </c>
      <c r="B1298" t="s">
        <v>552</v>
      </c>
      <c r="C1298" t="s">
        <v>800</v>
      </c>
      <c r="D1298" t="s">
        <v>1596</v>
      </c>
      <c r="E1298" s="440">
        <v>46142</v>
      </c>
      <c r="F1298" s="440">
        <v>46162</v>
      </c>
      <c r="G1298" t="s">
        <v>785</v>
      </c>
      <c r="H1298" t="s">
        <v>801</v>
      </c>
      <c r="I1298" t="s">
        <v>1597</v>
      </c>
      <c r="J1298">
        <v>-1058.19</v>
      </c>
      <c r="K1298">
        <v>-1058.19</v>
      </c>
      <c r="O1298" t="s">
        <v>556</v>
      </c>
      <c r="P1298" t="s">
        <v>557</v>
      </c>
      <c r="Q1298" t="s">
        <v>464</v>
      </c>
      <c r="R1298">
        <v>0</v>
      </c>
    </row>
    <row r="1299" spans="1:18" x14ac:dyDescent="0.3">
      <c r="A1299">
        <v>206988</v>
      </c>
      <c r="B1299" t="s">
        <v>552</v>
      </c>
      <c r="C1299" t="s">
        <v>431</v>
      </c>
      <c r="D1299" t="s">
        <v>1598</v>
      </c>
      <c r="E1299" s="440">
        <v>46142</v>
      </c>
      <c r="F1299" s="440">
        <v>46162</v>
      </c>
      <c r="G1299" t="s">
        <v>785</v>
      </c>
      <c r="H1299" t="s">
        <v>212</v>
      </c>
      <c r="I1299" t="s">
        <v>1599</v>
      </c>
      <c r="J1299">
        <v>-9651.57</v>
      </c>
      <c r="K1299">
        <v>-9651.57</v>
      </c>
      <c r="O1299" t="s">
        <v>556</v>
      </c>
      <c r="P1299" t="s">
        <v>557</v>
      </c>
      <c r="Q1299" t="s">
        <v>464</v>
      </c>
      <c r="R1299">
        <v>0</v>
      </c>
    </row>
    <row r="1300" spans="1:18" x14ac:dyDescent="0.3">
      <c r="A1300">
        <v>229668</v>
      </c>
      <c r="B1300" t="s">
        <v>552</v>
      </c>
      <c r="C1300" t="s">
        <v>1600</v>
      </c>
      <c r="E1300" s="440">
        <v>46142</v>
      </c>
      <c r="F1300" s="440">
        <v>46149</v>
      </c>
      <c r="G1300" t="s">
        <v>776</v>
      </c>
      <c r="H1300" t="s">
        <v>777</v>
      </c>
      <c r="J1300">
        <v>-3578.17</v>
      </c>
      <c r="K1300">
        <v>-3578.17</v>
      </c>
      <c r="O1300" t="s">
        <v>556</v>
      </c>
      <c r="P1300" t="s">
        <v>557</v>
      </c>
      <c r="Q1300" t="s">
        <v>464</v>
      </c>
      <c r="R1300">
        <v>0</v>
      </c>
    </row>
    <row r="1301" spans="1:18" x14ac:dyDescent="0.3">
      <c r="A1301">
        <v>208307</v>
      </c>
      <c r="B1301" t="s">
        <v>552</v>
      </c>
      <c r="C1301" t="s">
        <v>430</v>
      </c>
      <c r="D1301" t="s">
        <v>1601</v>
      </c>
      <c r="E1301" s="440">
        <v>46142</v>
      </c>
      <c r="F1301" s="440">
        <v>46162</v>
      </c>
      <c r="G1301" t="s">
        <v>785</v>
      </c>
      <c r="H1301" t="s">
        <v>207</v>
      </c>
      <c r="I1301" t="s">
        <v>1602</v>
      </c>
      <c r="J1301">
        <v>-13003.87</v>
      </c>
      <c r="K1301">
        <v>-13003.87</v>
      </c>
      <c r="O1301" t="s">
        <v>556</v>
      </c>
      <c r="P1301" t="s">
        <v>557</v>
      </c>
      <c r="Q1301" t="s">
        <v>464</v>
      </c>
      <c r="R1301">
        <v>0</v>
      </c>
    </row>
    <row r="1302" spans="1:18" x14ac:dyDescent="0.3">
      <c r="A1302">
        <v>231015</v>
      </c>
      <c r="B1302" t="s">
        <v>552</v>
      </c>
      <c r="C1302" t="s">
        <v>1078</v>
      </c>
      <c r="E1302" s="440">
        <v>46142</v>
      </c>
      <c r="F1302" s="440">
        <v>46142</v>
      </c>
      <c r="G1302" t="s">
        <v>1062</v>
      </c>
      <c r="H1302" t="s">
        <v>118</v>
      </c>
      <c r="I1302" t="s">
        <v>1603</v>
      </c>
      <c r="J1302">
        <v>-104.52</v>
      </c>
      <c r="K1302">
        <v>-104.52</v>
      </c>
      <c r="O1302" t="s">
        <v>556</v>
      </c>
      <c r="P1302" t="s">
        <v>557</v>
      </c>
      <c r="Q1302" t="s">
        <v>464</v>
      </c>
      <c r="R1302">
        <v>0</v>
      </c>
    </row>
    <row r="1303" spans="1:18" x14ac:dyDescent="0.3">
      <c r="A1303">
        <v>228365</v>
      </c>
      <c r="B1303" t="s">
        <v>552</v>
      </c>
      <c r="C1303" t="s">
        <v>911</v>
      </c>
      <c r="E1303" s="440">
        <v>46142</v>
      </c>
      <c r="F1303" s="440">
        <v>46142</v>
      </c>
      <c r="G1303" t="s">
        <v>912</v>
      </c>
      <c r="H1303" t="s">
        <v>913</v>
      </c>
      <c r="I1303" t="s">
        <v>1604</v>
      </c>
      <c r="J1303">
        <v>-2</v>
      </c>
      <c r="K1303">
        <v>-2</v>
      </c>
      <c r="O1303" t="s">
        <v>556</v>
      </c>
      <c r="P1303" t="s">
        <v>557</v>
      </c>
      <c r="Q1303" t="s">
        <v>464</v>
      </c>
      <c r="R1303">
        <v>0</v>
      </c>
    </row>
    <row r="1304" spans="1:18" x14ac:dyDescent="0.3">
      <c r="A1304">
        <v>231021</v>
      </c>
      <c r="B1304" t="s">
        <v>552</v>
      </c>
      <c r="C1304" t="s">
        <v>1081</v>
      </c>
      <c r="E1304" s="440">
        <v>46142</v>
      </c>
      <c r="F1304" s="440">
        <v>46142</v>
      </c>
      <c r="G1304" t="s">
        <v>1062</v>
      </c>
      <c r="H1304" t="s">
        <v>118</v>
      </c>
      <c r="J1304">
        <v>-536.91</v>
      </c>
      <c r="K1304">
        <v>-536.91</v>
      </c>
      <c r="O1304" t="s">
        <v>556</v>
      </c>
      <c r="P1304" t="s">
        <v>557</v>
      </c>
      <c r="Q1304" t="s">
        <v>464</v>
      </c>
      <c r="R1304">
        <v>0</v>
      </c>
    </row>
    <row r="1305" spans="1:18" x14ac:dyDescent="0.3">
      <c r="A1305">
        <v>231036</v>
      </c>
      <c r="B1305" t="s">
        <v>552</v>
      </c>
      <c r="C1305" t="s">
        <v>1076</v>
      </c>
      <c r="E1305" s="440">
        <v>46142</v>
      </c>
      <c r="F1305" s="440">
        <v>46142</v>
      </c>
      <c r="G1305" t="s">
        <v>1062</v>
      </c>
      <c r="H1305" t="s">
        <v>118</v>
      </c>
      <c r="I1305" t="s">
        <v>1605</v>
      </c>
      <c r="J1305">
        <v>-183.27</v>
      </c>
      <c r="K1305">
        <v>-183.27</v>
      </c>
      <c r="O1305" t="s">
        <v>556</v>
      </c>
      <c r="P1305" t="s">
        <v>557</v>
      </c>
      <c r="Q1305" t="s">
        <v>464</v>
      </c>
      <c r="R1305">
        <v>0</v>
      </c>
    </row>
    <row r="1306" spans="1:18" x14ac:dyDescent="0.3">
      <c r="A1306">
        <v>229669</v>
      </c>
      <c r="B1306" t="s">
        <v>552</v>
      </c>
      <c r="C1306" t="s">
        <v>1011</v>
      </c>
      <c r="E1306" s="440">
        <v>46142</v>
      </c>
      <c r="F1306" s="440">
        <v>46149</v>
      </c>
      <c r="G1306" t="s">
        <v>776</v>
      </c>
      <c r="H1306" t="s">
        <v>777</v>
      </c>
      <c r="J1306">
        <v>-2801.3</v>
      </c>
      <c r="K1306">
        <v>-2801.3</v>
      </c>
      <c r="O1306" t="s">
        <v>556</v>
      </c>
      <c r="P1306" t="s">
        <v>557</v>
      </c>
      <c r="Q1306" t="s">
        <v>464</v>
      </c>
      <c r="R1306">
        <v>0</v>
      </c>
    </row>
    <row r="1307" spans="1:18" x14ac:dyDescent="0.3">
      <c r="A1307">
        <v>229676</v>
      </c>
      <c r="B1307" t="s">
        <v>552</v>
      </c>
      <c r="C1307" t="s">
        <v>1016</v>
      </c>
      <c r="E1307" s="440">
        <v>46142</v>
      </c>
      <c r="F1307" s="440">
        <v>46149</v>
      </c>
      <c r="G1307" t="s">
        <v>776</v>
      </c>
      <c r="H1307" t="s">
        <v>777</v>
      </c>
      <c r="J1307">
        <v>-1590.33</v>
      </c>
      <c r="K1307">
        <v>-1590.33</v>
      </c>
      <c r="O1307" t="s">
        <v>556</v>
      </c>
      <c r="P1307" t="s">
        <v>557</v>
      </c>
      <c r="Q1307" t="s">
        <v>464</v>
      </c>
      <c r="R1307">
        <v>0</v>
      </c>
    </row>
    <row r="1308" spans="1:18" x14ac:dyDescent="0.3">
      <c r="A1308">
        <v>210395</v>
      </c>
      <c r="B1308" t="s">
        <v>552</v>
      </c>
      <c r="C1308" t="s">
        <v>519</v>
      </c>
      <c r="D1308" t="s">
        <v>1588</v>
      </c>
      <c r="E1308" s="440">
        <v>46142</v>
      </c>
      <c r="F1308" s="440">
        <v>46167</v>
      </c>
      <c r="G1308" t="s">
        <v>797</v>
      </c>
      <c r="H1308" t="s">
        <v>48</v>
      </c>
      <c r="I1308" t="s">
        <v>1606</v>
      </c>
      <c r="J1308">
        <v>-4698</v>
      </c>
      <c r="K1308">
        <v>-4698</v>
      </c>
      <c r="O1308" t="s">
        <v>556</v>
      </c>
      <c r="P1308" t="s">
        <v>557</v>
      </c>
      <c r="Q1308" t="s">
        <v>464</v>
      </c>
      <c r="R1308">
        <v>0</v>
      </c>
    </row>
    <row r="1309" spans="1:18" x14ac:dyDescent="0.3">
      <c r="A1309">
        <v>229667</v>
      </c>
      <c r="B1309" t="s">
        <v>552</v>
      </c>
      <c r="C1309" t="s">
        <v>963</v>
      </c>
      <c r="E1309" s="440">
        <v>46142</v>
      </c>
      <c r="F1309" s="440">
        <v>46149</v>
      </c>
      <c r="G1309" t="s">
        <v>776</v>
      </c>
      <c r="H1309" t="s">
        <v>777</v>
      </c>
      <c r="J1309">
        <v>-3338.48</v>
      </c>
      <c r="K1309">
        <v>-3338.48</v>
      </c>
      <c r="O1309" t="s">
        <v>556</v>
      </c>
      <c r="P1309" t="s">
        <v>557</v>
      </c>
      <c r="Q1309" t="s">
        <v>464</v>
      </c>
      <c r="R1309">
        <v>0</v>
      </c>
    </row>
    <row r="1310" spans="1:18" x14ac:dyDescent="0.3">
      <c r="A1310">
        <v>229666</v>
      </c>
      <c r="B1310" t="s">
        <v>552</v>
      </c>
      <c r="C1310" t="s">
        <v>961</v>
      </c>
      <c r="E1310" s="440">
        <v>46142</v>
      </c>
      <c r="F1310" s="440">
        <v>46149</v>
      </c>
      <c r="G1310" t="s">
        <v>776</v>
      </c>
      <c r="H1310" t="s">
        <v>777</v>
      </c>
      <c r="J1310">
        <v>-2751.41</v>
      </c>
      <c r="K1310">
        <v>-2751.41</v>
      </c>
      <c r="O1310" t="s">
        <v>556</v>
      </c>
      <c r="P1310" t="s">
        <v>557</v>
      </c>
      <c r="Q1310" t="s">
        <v>464</v>
      </c>
      <c r="R1310">
        <v>0</v>
      </c>
    </row>
    <row r="1311" spans="1:18" x14ac:dyDescent="0.3">
      <c r="A1311">
        <v>210383</v>
      </c>
      <c r="B1311" t="s">
        <v>552</v>
      </c>
      <c r="C1311" t="s">
        <v>520</v>
      </c>
      <c r="D1311" t="s">
        <v>1588</v>
      </c>
      <c r="E1311" s="440">
        <v>46142</v>
      </c>
      <c r="F1311" s="440">
        <v>46167</v>
      </c>
      <c r="G1311" t="s">
        <v>797</v>
      </c>
      <c r="H1311" t="s">
        <v>48</v>
      </c>
      <c r="I1311" t="s">
        <v>1607</v>
      </c>
      <c r="J1311">
        <v>-21658.959999999999</v>
      </c>
      <c r="K1311">
        <v>-21658.959999999999</v>
      </c>
      <c r="O1311" t="s">
        <v>556</v>
      </c>
      <c r="P1311" t="s">
        <v>557</v>
      </c>
      <c r="Q1311" t="s">
        <v>464</v>
      </c>
      <c r="R1311">
        <v>0</v>
      </c>
    </row>
    <row r="1312" spans="1:18" x14ac:dyDescent="0.3">
      <c r="A1312">
        <v>229672</v>
      </c>
      <c r="B1312" t="s">
        <v>552</v>
      </c>
      <c r="C1312" t="s">
        <v>1608</v>
      </c>
      <c r="E1312" s="440">
        <v>46142</v>
      </c>
      <c r="F1312" s="440">
        <v>46149</v>
      </c>
      <c r="G1312" t="s">
        <v>776</v>
      </c>
      <c r="H1312" t="s">
        <v>777</v>
      </c>
      <c r="J1312">
        <v>-2730.81</v>
      </c>
      <c r="K1312">
        <v>-2730.81</v>
      </c>
      <c r="O1312" t="s">
        <v>556</v>
      </c>
      <c r="P1312" t="s">
        <v>557</v>
      </c>
      <c r="Q1312" t="s">
        <v>464</v>
      </c>
      <c r="R1312">
        <v>0</v>
      </c>
    </row>
    <row r="1313" spans="1:18" x14ac:dyDescent="0.3">
      <c r="A1313">
        <v>229665</v>
      </c>
      <c r="B1313" t="s">
        <v>552</v>
      </c>
      <c r="C1313" t="s">
        <v>1052</v>
      </c>
      <c r="E1313" s="440">
        <v>46142</v>
      </c>
      <c r="F1313" s="440">
        <v>46149</v>
      </c>
      <c r="G1313" t="s">
        <v>776</v>
      </c>
      <c r="H1313" t="s">
        <v>777</v>
      </c>
      <c r="J1313">
        <v>-3667.61</v>
      </c>
      <c r="K1313">
        <v>-3667.61</v>
      </c>
      <c r="O1313" t="s">
        <v>556</v>
      </c>
      <c r="P1313" t="s">
        <v>557</v>
      </c>
      <c r="Q1313" t="s">
        <v>464</v>
      </c>
      <c r="R1313">
        <v>0</v>
      </c>
    </row>
    <row r="1314" spans="1:18" x14ac:dyDescent="0.3">
      <c r="A1314">
        <v>229664</v>
      </c>
      <c r="B1314" t="s">
        <v>552</v>
      </c>
      <c r="C1314" t="s">
        <v>783</v>
      </c>
      <c r="E1314" s="440">
        <v>46142</v>
      </c>
      <c r="F1314" s="440">
        <v>46149</v>
      </c>
      <c r="G1314" t="s">
        <v>776</v>
      </c>
      <c r="H1314" t="s">
        <v>777</v>
      </c>
      <c r="J1314">
        <v>-2727.83</v>
      </c>
      <c r="K1314">
        <v>-2727.83</v>
      </c>
      <c r="O1314" t="s">
        <v>556</v>
      </c>
      <c r="P1314" t="s">
        <v>557</v>
      </c>
      <c r="Q1314" t="s">
        <v>464</v>
      </c>
      <c r="R1314">
        <v>0</v>
      </c>
    </row>
    <row r="1315" spans="1:18" x14ac:dyDescent="0.3">
      <c r="A1315">
        <v>228499</v>
      </c>
      <c r="B1315" t="s">
        <v>552</v>
      </c>
      <c r="C1315" t="s">
        <v>1061</v>
      </c>
      <c r="E1315" s="440">
        <v>46142</v>
      </c>
      <c r="F1315" s="440">
        <v>46142</v>
      </c>
      <c r="G1315" t="s">
        <v>1062</v>
      </c>
      <c r="H1315" t="s">
        <v>118</v>
      </c>
      <c r="I1315" t="s">
        <v>1609</v>
      </c>
      <c r="J1315">
        <v>-13353</v>
      </c>
      <c r="K1315">
        <v>-13353</v>
      </c>
      <c r="O1315" t="s">
        <v>556</v>
      </c>
      <c r="P1315" t="s">
        <v>557</v>
      </c>
      <c r="Q1315" t="s">
        <v>464</v>
      </c>
      <c r="R1315">
        <v>0</v>
      </c>
    </row>
    <row r="1316" spans="1:18" x14ac:dyDescent="0.3">
      <c r="A1316">
        <v>229663</v>
      </c>
      <c r="B1316" t="s">
        <v>552</v>
      </c>
      <c r="C1316" t="s">
        <v>1053</v>
      </c>
      <c r="E1316" s="440">
        <v>46142</v>
      </c>
      <c r="F1316" s="440">
        <v>46149</v>
      </c>
      <c r="G1316" t="s">
        <v>776</v>
      </c>
      <c r="H1316" t="s">
        <v>777</v>
      </c>
      <c r="J1316">
        <v>-4451.04</v>
      </c>
      <c r="K1316">
        <v>-4451.04</v>
      </c>
      <c r="O1316" t="s">
        <v>556</v>
      </c>
      <c r="P1316" t="s">
        <v>557</v>
      </c>
      <c r="Q1316" t="s">
        <v>464</v>
      </c>
      <c r="R1316">
        <v>0</v>
      </c>
    </row>
    <row r="1317" spans="1:18" x14ac:dyDescent="0.3">
      <c r="A1317">
        <v>229673</v>
      </c>
      <c r="B1317" t="s">
        <v>552</v>
      </c>
      <c r="C1317" t="s">
        <v>1049</v>
      </c>
      <c r="E1317" s="440">
        <v>46142</v>
      </c>
      <c r="F1317" s="440">
        <v>46149</v>
      </c>
      <c r="G1317" t="s">
        <v>776</v>
      </c>
      <c r="H1317" t="s">
        <v>777</v>
      </c>
      <c r="J1317">
        <v>-2217.84</v>
      </c>
      <c r="K1317">
        <v>-2217.84</v>
      </c>
      <c r="O1317" t="s">
        <v>556</v>
      </c>
      <c r="P1317" t="s">
        <v>557</v>
      </c>
      <c r="Q1317" t="s">
        <v>464</v>
      </c>
      <c r="R1317">
        <v>0</v>
      </c>
    </row>
    <row r="1318" spans="1:18" x14ac:dyDescent="0.3">
      <c r="A1318">
        <v>229677</v>
      </c>
      <c r="B1318" t="s">
        <v>552</v>
      </c>
      <c r="C1318" t="s">
        <v>1087</v>
      </c>
      <c r="E1318" s="440">
        <v>46142</v>
      </c>
      <c r="F1318" s="440">
        <v>46149</v>
      </c>
      <c r="G1318" t="s">
        <v>776</v>
      </c>
      <c r="H1318" t="s">
        <v>777</v>
      </c>
      <c r="J1318">
        <v>-3444.2</v>
      </c>
      <c r="K1318">
        <v>-3444.2</v>
      </c>
      <c r="O1318" t="s">
        <v>556</v>
      </c>
      <c r="P1318" t="s">
        <v>557</v>
      </c>
      <c r="Q1318" t="s">
        <v>464</v>
      </c>
      <c r="R1318">
        <v>0</v>
      </c>
    </row>
    <row r="1319" spans="1:18" x14ac:dyDescent="0.3">
      <c r="A1319">
        <v>229675</v>
      </c>
      <c r="B1319" t="s">
        <v>552</v>
      </c>
      <c r="C1319" t="s">
        <v>1090</v>
      </c>
      <c r="E1319" s="440">
        <v>46142</v>
      </c>
      <c r="F1319" s="440">
        <v>46149</v>
      </c>
      <c r="G1319" t="s">
        <v>776</v>
      </c>
      <c r="H1319" t="s">
        <v>777</v>
      </c>
      <c r="J1319">
        <v>-3414</v>
      </c>
      <c r="K1319">
        <v>-3414</v>
      </c>
      <c r="O1319" t="s">
        <v>556</v>
      </c>
      <c r="P1319" t="s">
        <v>557</v>
      </c>
      <c r="Q1319" t="s">
        <v>464</v>
      </c>
      <c r="R1319">
        <v>0</v>
      </c>
    </row>
    <row r="1320" spans="1:18" x14ac:dyDescent="0.3">
      <c r="A1320">
        <v>229661</v>
      </c>
      <c r="B1320" t="s">
        <v>552</v>
      </c>
      <c r="C1320" t="s">
        <v>1089</v>
      </c>
      <c r="E1320" s="440">
        <v>46142</v>
      </c>
      <c r="F1320" s="440">
        <v>46149</v>
      </c>
      <c r="G1320" t="s">
        <v>776</v>
      </c>
      <c r="H1320" t="s">
        <v>777</v>
      </c>
      <c r="J1320">
        <v>-1376.35</v>
      </c>
      <c r="K1320">
        <v>-1376.35</v>
      </c>
      <c r="O1320" t="s">
        <v>556</v>
      </c>
      <c r="P1320" t="s">
        <v>557</v>
      </c>
      <c r="Q1320" t="s">
        <v>464</v>
      </c>
      <c r="R1320">
        <v>0</v>
      </c>
    </row>
    <row r="1321" spans="1:18" x14ac:dyDescent="0.3">
      <c r="A1321">
        <v>229662</v>
      </c>
      <c r="B1321" t="s">
        <v>552</v>
      </c>
      <c r="C1321" t="s">
        <v>1054</v>
      </c>
      <c r="E1321" s="440">
        <v>46142</v>
      </c>
      <c r="F1321" s="440">
        <v>46149</v>
      </c>
      <c r="G1321" t="s">
        <v>776</v>
      </c>
      <c r="H1321" t="s">
        <v>777</v>
      </c>
      <c r="J1321">
        <v>-2733.73</v>
      </c>
      <c r="K1321">
        <v>-2733.73</v>
      </c>
      <c r="O1321" t="s">
        <v>556</v>
      </c>
      <c r="P1321" t="s">
        <v>557</v>
      </c>
      <c r="Q1321" t="s">
        <v>464</v>
      </c>
      <c r="R1321">
        <v>0</v>
      </c>
    </row>
    <row r="1322" spans="1:18" x14ac:dyDescent="0.3">
      <c r="A1322">
        <v>229674</v>
      </c>
      <c r="B1322" t="s">
        <v>552</v>
      </c>
      <c r="C1322" t="s">
        <v>1050</v>
      </c>
      <c r="E1322" s="440">
        <v>46142</v>
      </c>
      <c r="F1322" s="440">
        <v>46149</v>
      </c>
      <c r="G1322" t="s">
        <v>776</v>
      </c>
      <c r="H1322" t="s">
        <v>777</v>
      </c>
      <c r="J1322">
        <v>-3287.16</v>
      </c>
      <c r="K1322">
        <v>-3287.16</v>
      </c>
      <c r="O1322" t="s">
        <v>556</v>
      </c>
      <c r="P1322" t="s">
        <v>557</v>
      </c>
      <c r="Q1322" t="s">
        <v>464</v>
      </c>
      <c r="R1322">
        <v>0</v>
      </c>
    </row>
    <row r="1323" spans="1:18" x14ac:dyDescent="0.3">
      <c r="A1323">
        <v>227664</v>
      </c>
      <c r="B1323" t="s">
        <v>552</v>
      </c>
      <c r="C1323" t="s">
        <v>1109</v>
      </c>
      <c r="D1323" t="s">
        <v>1610</v>
      </c>
      <c r="E1323" s="440">
        <v>46141</v>
      </c>
      <c r="F1323" s="440">
        <v>46147</v>
      </c>
      <c r="G1323" t="s">
        <v>265</v>
      </c>
      <c r="H1323" t="s">
        <v>273</v>
      </c>
      <c r="I1323" t="s">
        <v>1611</v>
      </c>
      <c r="J1323">
        <v>-341.99</v>
      </c>
      <c r="K1323">
        <v>-341.99</v>
      </c>
      <c r="O1323" t="s">
        <v>556</v>
      </c>
      <c r="P1323" t="s">
        <v>557</v>
      </c>
      <c r="Q1323" t="s">
        <v>464</v>
      </c>
      <c r="R1323">
        <v>0</v>
      </c>
    </row>
    <row r="1324" spans="1:18" x14ac:dyDescent="0.3">
      <c r="A1324">
        <v>215698</v>
      </c>
      <c r="B1324" t="s">
        <v>552</v>
      </c>
      <c r="C1324" t="s">
        <v>781</v>
      </c>
      <c r="D1324" t="s">
        <v>1588</v>
      </c>
      <c r="E1324" s="440">
        <v>46140</v>
      </c>
      <c r="F1324" s="440">
        <v>46162</v>
      </c>
      <c r="G1324" t="s">
        <v>309</v>
      </c>
      <c r="H1324" t="s">
        <v>310</v>
      </c>
      <c r="J1324">
        <v>-246.23</v>
      </c>
      <c r="K1324">
        <v>-246.23</v>
      </c>
      <c r="O1324" t="s">
        <v>556</v>
      </c>
      <c r="P1324" t="s">
        <v>557</v>
      </c>
      <c r="Q1324" t="s">
        <v>464</v>
      </c>
      <c r="R1324">
        <v>0</v>
      </c>
    </row>
    <row r="1325" spans="1:18" x14ac:dyDescent="0.3">
      <c r="A1325">
        <v>228603</v>
      </c>
      <c r="B1325" t="s">
        <v>552</v>
      </c>
      <c r="C1325" t="s">
        <v>1128</v>
      </c>
      <c r="D1325" t="s">
        <v>1612</v>
      </c>
      <c r="E1325" s="440">
        <v>46140</v>
      </c>
      <c r="F1325" s="440">
        <v>46170</v>
      </c>
      <c r="G1325" t="s">
        <v>1059</v>
      </c>
      <c r="H1325" t="s">
        <v>104</v>
      </c>
      <c r="I1325" t="s">
        <v>1458</v>
      </c>
      <c r="J1325">
        <v>-968.83</v>
      </c>
      <c r="K1325">
        <v>-968.83</v>
      </c>
      <c r="O1325" t="s">
        <v>556</v>
      </c>
      <c r="P1325" t="s">
        <v>557</v>
      </c>
      <c r="Q1325" t="s">
        <v>464</v>
      </c>
      <c r="R1325">
        <v>0</v>
      </c>
    </row>
    <row r="1326" spans="1:18" x14ac:dyDescent="0.3">
      <c r="A1326">
        <v>227324</v>
      </c>
      <c r="B1326" t="s">
        <v>552</v>
      </c>
      <c r="C1326" t="s">
        <v>911</v>
      </c>
      <c r="E1326" s="440">
        <v>46140</v>
      </c>
      <c r="F1326" s="440">
        <v>46140</v>
      </c>
      <c r="G1326" t="s">
        <v>912</v>
      </c>
      <c r="H1326" t="s">
        <v>913</v>
      </c>
      <c r="I1326" t="s">
        <v>1613</v>
      </c>
      <c r="J1326">
        <v>-1.5</v>
      </c>
      <c r="K1326">
        <v>-1.5</v>
      </c>
      <c r="O1326" t="s">
        <v>556</v>
      </c>
      <c r="P1326" t="s">
        <v>557</v>
      </c>
      <c r="Q1326" t="s">
        <v>464</v>
      </c>
      <c r="R1326">
        <v>0</v>
      </c>
    </row>
    <row r="1327" spans="1:18" x14ac:dyDescent="0.3">
      <c r="A1327">
        <v>177851</v>
      </c>
      <c r="B1327" t="s">
        <v>552</v>
      </c>
      <c r="C1327" t="s">
        <v>619</v>
      </c>
      <c r="D1327" t="s">
        <v>1614</v>
      </c>
      <c r="E1327" s="440">
        <v>46140</v>
      </c>
      <c r="F1327" s="440">
        <v>46140</v>
      </c>
      <c r="G1327" t="s">
        <v>561</v>
      </c>
      <c r="H1327" t="s">
        <v>369</v>
      </c>
      <c r="I1327" t="s">
        <v>1615</v>
      </c>
      <c r="J1327">
        <v>-5196.09</v>
      </c>
      <c r="K1327">
        <v>-5196.09</v>
      </c>
      <c r="O1327" t="s">
        <v>556</v>
      </c>
      <c r="P1327" t="s">
        <v>557</v>
      </c>
      <c r="Q1327" t="s">
        <v>464</v>
      </c>
      <c r="R1327">
        <v>0</v>
      </c>
    </row>
    <row r="1328" spans="1:18" x14ac:dyDescent="0.3">
      <c r="A1328">
        <v>177857</v>
      </c>
      <c r="B1328" t="s">
        <v>552</v>
      </c>
      <c r="C1328" t="s">
        <v>619</v>
      </c>
      <c r="D1328" t="s">
        <v>958</v>
      </c>
      <c r="E1328" s="440">
        <v>46140</v>
      </c>
      <c r="F1328" s="440">
        <v>46323</v>
      </c>
      <c r="G1328" t="s">
        <v>561</v>
      </c>
      <c r="H1328" t="s">
        <v>369</v>
      </c>
      <c r="I1328" t="s">
        <v>638</v>
      </c>
      <c r="J1328">
        <v>-8566.18</v>
      </c>
      <c r="K1328">
        <v>-8566.18</v>
      </c>
      <c r="O1328" t="s">
        <v>563</v>
      </c>
      <c r="Q1328" t="s">
        <v>464</v>
      </c>
      <c r="R1328">
        <v>0</v>
      </c>
    </row>
    <row r="1329" spans="1:18" x14ac:dyDescent="0.3">
      <c r="A1329">
        <v>229788</v>
      </c>
      <c r="B1329" t="s">
        <v>552</v>
      </c>
      <c r="C1329" t="s">
        <v>1387</v>
      </c>
      <c r="D1329" t="s">
        <v>1616</v>
      </c>
      <c r="E1329" s="440">
        <v>46139</v>
      </c>
      <c r="F1329" s="440">
        <v>46177</v>
      </c>
      <c r="G1329" t="s">
        <v>265</v>
      </c>
      <c r="H1329" t="s">
        <v>277</v>
      </c>
      <c r="I1329" t="s">
        <v>1617</v>
      </c>
      <c r="J1329">
        <v>-3490.5</v>
      </c>
      <c r="K1329">
        <v>-3315.98</v>
      </c>
      <c r="O1329" t="s">
        <v>556</v>
      </c>
      <c r="P1329" t="s">
        <v>557</v>
      </c>
      <c r="Q1329" t="s">
        <v>464</v>
      </c>
      <c r="R1329">
        <v>0</v>
      </c>
    </row>
    <row r="1330" spans="1:18" x14ac:dyDescent="0.3">
      <c r="A1330">
        <v>226965</v>
      </c>
      <c r="B1330" t="s">
        <v>552</v>
      </c>
      <c r="C1330" t="s">
        <v>911</v>
      </c>
      <c r="E1330" s="440">
        <v>46139</v>
      </c>
      <c r="F1330" s="440">
        <v>46139</v>
      </c>
      <c r="G1330" t="s">
        <v>912</v>
      </c>
      <c r="H1330" t="s">
        <v>913</v>
      </c>
      <c r="I1330" t="s">
        <v>1613</v>
      </c>
      <c r="J1330">
        <v>-2.5</v>
      </c>
      <c r="K1330">
        <v>-2.5</v>
      </c>
      <c r="O1330" t="s">
        <v>556</v>
      </c>
      <c r="P1330" t="s">
        <v>557</v>
      </c>
      <c r="Q1330" t="s">
        <v>464</v>
      </c>
      <c r="R1330">
        <v>0</v>
      </c>
    </row>
    <row r="1331" spans="1:18" x14ac:dyDescent="0.3">
      <c r="A1331">
        <v>228606</v>
      </c>
      <c r="B1331" t="s">
        <v>552</v>
      </c>
      <c r="C1331" t="s">
        <v>874</v>
      </c>
      <c r="D1331" t="s">
        <v>1618</v>
      </c>
      <c r="E1331" s="440">
        <v>46139</v>
      </c>
      <c r="F1331" s="440">
        <v>46153</v>
      </c>
      <c r="G1331" t="s">
        <v>265</v>
      </c>
      <c r="H1331" t="s">
        <v>273</v>
      </c>
      <c r="I1331" t="s">
        <v>1203</v>
      </c>
      <c r="J1331">
        <v>-135</v>
      </c>
      <c r="K1331">
        <v>-135</v>
      </c>
      <c r="O1331" t="s">
        <v>556</v>
      </c>
      <c r="P1331" t="s">
        <v>557</v>
      </c>
      <c r="Q1331" t="s">
        <v>464</v>
      </c>
      <c r="R1331">
        <v>0</v>
      </c>
    </row>
    <row r="1332" spans="1:18" x14ac:dyDescent="0.3">
      <c r="A1332">
        <v>227072</v>
      </c>
      <c r="B1332" t="s">
        <v>552</v>
      </c>
      <c r="C1332" t="s">
        <v>1095</v>
      </c>
      <c r="E1332" s="440">
        <v>46139</v>
      </c>
      <c r="F1332" s="440">
        <v>46139</v>
      </c>
      <c r="G1332" t="s">
        <v>912</v>
      </c>
      <c r="H1332" t="s">
        <v>913</v>
      </c>
      <c r="I1332" t="s">
        <v>1604</v>
      </c>
      <c r="J1332">
        <v>-10</v>
      </c>
      <c r="K1332">
        <v>-10</v>
      </c>
      <c r="O1332" t="s">
        <v>556</v>
      </c>
      <c r="P1332" t="s">
        <v>557</v>
      </c>
      <c r="Q1332" t="s">
        <v>464</v>
      </c>
      <c r="R1332">
        <v>0</v>
      </c>
    </row>
    <row r="1333" spans="1:18" x14ac:dyDescent="0.3">
      <c r="A1333">
        <v>227074</v>
      </c>
      <c r="B1333" t="s">
        <v>552</v>
      </c>
      <c r="C1333" t="s">
        <v>1095</v>
      </c>
      <c r="E1333" s="440">
        <v>46139</v>
      </c>
      <c r="F1333" s="440">
        <v>46139</v>
      </c>
      <c r="G1333" t="s">
        <v>912</v>
      </c>
      <c r="H1333" t="s">
        <v>913</v>
      </c>
      <c r="I1333" t="s">
        <v>1619</v>
      </c>
      <c r="J1333">
        <v>-188.8</v>
      </c>
      <c r="K1333">
        <v>-188.8</v>
      </c>
      <c r="O1333" t="s">
        <v>556</v>
      </c>
      <c r="P1333" t="s">
        <v>557</v>
      </c>
      <c r="Q1333" t="s">
        <v>464</v>
      </c>
      <c r="R1333">
        <v>0</v>
      </c>
    </row>
    <row r="1334" spans="1:18" x14ac:dyDescent="0.3">
      <c r="A1334">
        <v>212178</v>
      </c>
      <c r="B1334" t="s">
        <v>552</v>
      </c>
      <c r="C1334" t="s">
        <v>559</v>
      </c>
      <c r="D1334" t="s">
        <v>1620</v>
      </c>
      <c r="E1334" s="440">
        <v>46138</v>
      </c>
      <c r="F1334" s="440">
        <v>46171</v>
      </c>
      <c r="G1334" t="s">
        <v>561</v>
      </c>
      <c r="H1334" t="s">
        <v>369</v>
      </c>
      <c r="I1334" t="s">
        <v>1621</v>
      </c>
      <c r="J1334">
        <v>-3493.07</v>
      </c>
      <c r="K1334">
        <v>-3493.07</v>
      </c>
      <c r="O1334" t="s">
        <v>556</v>
      </c>
      <c r="P1334" t="s">
        <v>557</v>
      </c>
      <c r="Q1334" t="s">
        <v>464</v>
      </c>
      <c r="R1334">
        <v>0</v>
      </c>
    </row>
    <row r="1335" spans="1:18" x14ac:dyDescent="0.3">
      <c r="A1335">
        <v>212262</v>
      </c>
      <c r="B1335" t="s">
        <v>552</v>
      </c>
      <c r="C1335" t="s">
        <v>559</v>
      </c>
      <c r="D1335" t="s">
        <v>1622</v>
      </c>
      <c r="E1335" s="440">
        <v>46138</v>
      </c>
      <c r="F1335" s="440">
        <v>46171</v>
      </c>
      <c r="G1335" t="s">
        <v>561</v>
      </c>
      <c r="H1335" t="s">
        <v>369</v>
      </c>
      <c r="I1335" t="s">
        <v>1623</v>
      </c>
      <c r="J1335">
        <v>-749.06</v>
      </c>
      <c r="K1335">
        <v>-749.06</v>
      </c>
      <c r="O1335" t="s">
        <v>556</v>
      </c>
      <c r="P1335" t="s">
        <v>557</v>
      </c>
      <c r="Q1335" t="s">
        <v>464</v>
      </c>
      <c r="R1335">
        <v>0</v>
      </c>
    </row>
    <row r="1336" spans="1:18" x14ac:dyDescent="0.3">
      <c r="A1336">
        <v>227663</v>
      </c>
      <c r="B1336" t="s">
        <v>552</v>
      </c>
      <c r="C1336" t="s">
        <v>1109</v>
      </c>
      <c r="D1336" t="s">
        <v>1624</v>
      </c>
      <c r="E1336" s="440">
        <v>46135</v>
      </c>
      <c r="F1336" s="440">
        <v>46147</v>
      </c>
      <c r="G1336" t="s">
        <v>814</v>
      </c>
      <c r="H1336" t="s">
        <v>292</v>
      </c>
      <c r="I1336" t="s">
        <v>1625</v>
      </c>
      <c r="J1336">
        <v>-62.82</v>
      </c>
      <c r="K1336">
        <v>-62.82</v>
      </c>
      <c r="O1336" t="s">
        <v>556</v>
      </c>
      <c r="P1336" t="s">
        <v>557</v>
      </c>
      <c r="Q1336" t="s">
        <v>464</v>
      </c>
      <c r="R1336">
        <v>0</v>
      </c>
    </row>
    <row r="1337" spans="1:18" x14ac:dyDescent="0.3">
      <c r="A1337">
        <v>226522</v>
      </c>
      <c r="B1337" t="s">
        <v>552</v>
      </c>
      <c r="C1337" t="s">
        <v>911</v>
      </c>
      <c r="E1337" s="440">
        <v>46135</v>
      </c>
      <c r="F1337" s="440">
        <v>46135</v>
      </c>
      <c r="G1337" t="s">
        <v>912</v>
      </c>
      <c r="H1337" t="s">
        <v>913</v>
      </c>
      <c r="I1337" t="s">
        <v>1382</v>
      </c>
      <c r="J1337">
        <v>-1</v>
      </c>
      <c r="K1337">
        <v>-1</v>
      </c>
      <c r="O1337" t="s">
        <v>556</v>
      </c>
      <c r="P1337" t="s">
        <v>557</v>
      </c>
      <c r="Q1337" t="s">
        <v>464</v>
      </c>
      <c r="R1337">
        <v>0</v>
      </c>
    </row>
    <row r="1338" spans="1:18" x14ac:dyDescent="0.3">
      <c r="A1338">
        <v>226163</v>
      </c>
      <c r="B1338" t="s">
        <v>552</v>
      </c>
      <c r="C1338" t="s">
        <v>911</v>
      </c>
      <c r="E1338" s="440">
        <v>46134</v>
      </c>
      <c r="F1338" s="440">
        <v>46134</v>
      </c>
      <c r="G1338" t="s">
        <v>912</v>
      </c>
      <c r="H1338" t="s">
        <v>913</v>
      </c>
      <c r="I1338" t="s">
        <v>1382</v>
      </c>
      <c r="J1338">
        <v>-1</v>
      </c>
      <c r="K1338">
        <v>-1</v>
      </c>
      <c r="O1338" t="s">
        <v>556</v>
      </c>
      <c r="P1338" t="s">
        <v>557</v>
      </c>
      <c r="Q1338" t="s">
        <v>464</v>
      </c>
      <c r="R1338">
        <v>0</v>
      </c>
    </row>
    <row r="1339" spans="1:18" x14ac:dyDescent="0.3">
      <c r="A1339">
        <v>227657</v>
      </c>
      <c r="B1339" t="s">
        <v>552</v>
      </c>
      <c r="C1339" t="s">
        <v>1109</v>
      </c>
      <c r="D1339" t="s">
        <v>1626</v>
      </c>
      <c r="E1339" s="440">
        <v>46134</v>
      </c>
      <c r="F1339" s="440">
        <v>46147</v>
      </c>
      <c r="G1339" t="s">
        <v>1113</v>
      </c>
      <c r="H1339" t="s">
        <v>1114</v>
      </c>
      <c r="I1339" t="s">
        <v>1627</v>
      </c>
      <c r="J1339">
        <v>-3.75</v>
      </c>
      <c r="K1339">
        <v>-3.75</v>
      </c>
      <c r="O1339" t="s">
        <v>556</v>
      </c>
      <c r="P1339" t="s">
        <v>557</v>
      </c>
      <c r="Q1339" t="s">
        <v>464</v>
      </c>
      <c r="R1339">
        <v>0</v>
      </c>
    </row>
    <row r="1340" spans="1:18" x14ac:dyDescent="0.3">
      <c r="A1340">
        <v>226100</v>
      </c>
      <c r="B1340" t="s">
        <v>552</v>
      </c>
      <c r="C1340" t="s">
        <v>1628</v>
      </c>
      <c r="D1340" t="s">
        <v>1629</v>
      </c>
      <c r="E1340" s="440">
        <v>46134</v>
      </c>
      <c r="F1340" s="440">
        <v>46139</v>
      </c>
      <c r="G1340" t="s">
        <v>1062</v>
      </c>
      <c r="H1340" t="s">
        <v>124</v>
      </c>
      <c r="I1340" t="s">
        <v>1630</v>
      </c>
      <c r="J1340">
        <v>-78000</v>
      </c>
      <c r="K1340">
        <v>-78000</v>
      </c>
      <c r="O1340" t="s">
        <v>556</v>
      </c>
      <c r="P1340" t="s">
        <v>557</v>
      </c>
      <c r="Q1340" t="s">
        <v>464</v>
      </c>
      <c r="R1340">
        <v>0</v>
      </c>
    </row>
    <row r="1341" spans="1:18" x14ac:dyDescent="0.3">
      <c r="A1341">
        <v>230410</v>
      </c>
      <c r="B1341" t="s">
        <v>552</v>
      </c>
      <c r="C1341" t="s">
        <v>808</v>
      </c>
      <c r="D1341" t="s">
        <v>1631</v>
      </c>
      <c r="E1341" s="440">
        <v>46132</v>
      </c>
      <c r="F1341" s="440">
        <v>46150</v>
      </c>
      <c r="G1341" t="s">
        <v>297</v>
      </c>
      <c r="H1341" t="s">
        <v>308</v>
      </c>
      <c r="I1341" t="s">
        <v>1632</v>
      </c>
      <c r="J1341">
        <v>-409</v>
      </c>
      <c r="K1341">
        <v>-409</v>
      </c>
      <c r="O1341" t="s">
        <v>556</v>
      </c>
      <c r="P1341" t="s">
        <v>557</v>
      </c>
      <c r="Q1341" t="s">
        <v>464</v>
      </c>
      <c r="R1341">
        <v>0</v>
      </c>
    </row>
    <row r="1342" spans="1:18" x14ac:dyDescent="0.3">
      <c r="A1342">
        <v>226249</v>
      </c>
      <c r="B1342" t="s">
        <v>552</v>
      </c>
      <c r="C1342" t="s">
        <v>1095</v>
      </c>
      <c r="E1342" s="440">
        <v>46132</v>
      </c>
      <c r="F1342" s="440">
        <v>46132</v>
      </c>
      <c r="G1342" t="s">
        <v>912</v>
      </c>
      <c r="H1342" t="s">
        <v>913</v>
      </c>
      <c r="I1342" t="s">
        <v>1604</v>
      </c>
      <c r="J1342">
        <v>-33.01</v>
      </c>
      <c r="K1342">
        <v>-33.01</v>
      </c>
      <c r="O1342" t="s">
        <v>556</v>
      </c>
      <c r="P1342" t="s">
        <v>557</v>
      </c>
      <c r="Q1342" t="s">
        <v>464</v>
      </c>
      <c r="R1342">
        <v>0</v>
      </c>
    </row>
    <row r="1343" spans="1:18" x14ac:dyDescent="0.3">
      <c r="A1343">
        <v>226248</v>
      </c>
      <c r="B1343" t="s">
        <v>552</v>
      </c>
      <c r="C1343" t="s">
        <v>1095</v>
      </c>
      <c r="E1343" s="440">
        <v>46132</v>
      </c>
      <c r="F1343" s="440">
        <v>46132</v>
      </c>
      <c r="G1343" t="s">
        <v>912</v>
      </c>
      <c r="H1343" t="s">
        <v>913</v>
      </c>
      <c r="I1343" t="s">
        <v>1633</v>
      </c>
      <c r="J1343">
        <v>-56</v>
      </c>
      <c r="K1343">
        <v>-56</v>
      </c>
      <c r="O1343" t="s">
        <v>556</v>
      </c>
      <c r="P1343" t="s">
        <v>557</v>
      </c>
      <c r="Q1343" t="s">
        <v>464</v>
      </c>
      <c r="R1343">
        <v>0</v>
      </c>
    </row>
    <row r="1344" spans="1:18" x14ac:dyDescent="0.3">
      <c r="A1344">
        <v>225935</v>
      </c>
      <c r="B1344" t="s">
        <v>552</v>
      </c>
      <c r="C1344" t="s">
        <v>911</v>
      </c>
      <c r="E1344" s="440">
        <v>46132</v>
      </c>
      <c r="F1344" s="440">
        <v>46132</v>
      </c>
      <c r="G1344" t="s">
        <v>912</v>
      </c>
      <c r="H1344" t="s">
        <v>913</v>
      </c>
      <c r="I1344" t="s">
        <v>1382</v>
      </c>
      <c r="J1344">
        <v>-2.5</v>
      </c>
      <c r="K1344">
        <v>-2.5</v>
      </c>
      <c r="O1344" t="s">
        <v>556</v>
      </c>
      <c r="P1344" t="s">
        <v>557</v>
      </c>
      <c r="Q1344" t="s">
        <v>464</v>
      </c>
      <c r="R1344">
        <v>0</v>
      </c>
    </row>
    <row r="1345" spans="1:18" x14ac:dyDescent="0.3">
      <c r="A1345">
        <v>232485</v>
      </c>
      <c r="B1345" t="s">
        <v>552</v>
      </c>
      <c r="C1345" t="s">
        <v>911</v>
      </c>
      <c r="E1345" s="440">
        <v>46130</v>
      </c>
      <c r="F1345" s="440">
        <v>46130</v>
      </c>
      <c r="G1345" t="s">
        <v>912</v>
      </c>
      <c r="H1345" t="s">
        <v>913</v>
      </c>
      <c r="I1345" t="s">
        <v>1382</v>
      </c>
      <c r="J1345">
        <v>0</v>
      </c>
      <c r="K1345">
        <v>0</v>
      </c>
      <c r="O1345" t="s">
        <v>556</v>
      </c>
      <c r="P1345" t="s">
        <v>557</v>
      </c>
      <c r="Q1345" t="s">
        <v>464</v>
      </c>
      <c r="R1345">
        <v>0</v>
      </c>
    </row>
    <row r="1346" spans="1:18" x14ac:dyDescent="0.3">
      <c r="A1346">
        <v>227666</v>
      </c>
      <c r="B1346" t="s">
        <v>552</v>
      </c>
      <c r="C1346" t="s">
        <v>1109</v>
      </c>
      <c r="D1346" t="s">
        <v>1634</v>
      </c>
      <c r="E1346" s="440">
        <v>46129</v>
      </c>
      <c r="F1346" s="440">
        <v>46147</v>
      </c>
      <c r="G1346" t="s">
        <v>265</v>
      </c>
      <c r="H1346" t="s">
        <v>274</v>
      </c>
      <c r="I1346" t="s">
        <v>1224</v>
      </c>
      <c r="J1346">
        <v>-25</v>
      </c>
      <c r="K1346">
        <v>-25</v>
      </c>
      <c r="O1346" t="s">
        <v>556</v>
      </c>
      <c r="P1346" t="s">
        <v>557</v>
      </c>
      <c r="Q1346" t="s">
        <v>464</v>
      </c>
      <c r="R1346">
        <v>0</v>
      </c>
    </row>
    <row r="1347" spans="1:18" x14ac:dyDescent="0.3">
      <c r="A1347">
        <v>227651</v>
      </c>
      <c r="B1347" t="s">
        <v>552</v>
      </c>
      <c r="C1347" t="s">
        <v>1109</v>
      </c>
      <c r="D1347" t="s">
        <v>1635</v>
      </c>
      <c r="E1347" s="440">
        <v>46129</v>
      </c>
      <c r="F1347" s="440">
        <v>46147</v>
      </c>
      <c r="G1347" t="s">
        <v>265</v>
      </c>
      <c r="H1347" t="s">
        <v>273</v>
      </c>
      <c r="I1347" t="s">
        <v>1381</v>
      </c>
      <c r="J1347">
        <v>-69.98</v>
      </c>
      <c r="K1347">
        <v>-69.98</v>
      </c>
      <c r="O1347" t="s">
        <v>556</v>
      </c>
      <c r="P1347" t="s">
        <v>557</v>
      </c>
      <c r="Q1347" t="s">
        <v>464</v>
      </c>
      <c r="R1347">
        <v>0</v>
      </c>
    </row>
    <row r="1348" spans="1:18" x14ac:dyDescent="0.3">
      <c r="A1348">
        <v>224932</v>
      </c>
      <c r="B1348" t="s">
        <v>552</v>
      </c>
      <c r="C1348" t="s">
        <v>911</v>
      </c>
      <c r="E1348" s="440">
        <v>46128</v>
      </c>
      <c r="F1348" s="440">
        <v>46128</v>
      </c>
      <c r="G1348" t="s">
        <v>912</v>
      </c>
      <c r="H1348" t="s">
        <v>913</v>
      </c>
      <c r="I1348" t="s">
        <v>1636</v>
      </c>
      <c r="J1348">
        <v>-1</v>
      </c>
      <c r="K1348">
        <v>-1</v>
      </c>
      <c r="O1348" t="s">
        <v>556</v>
      </c>
      <c r="P1348" t="s">
        <v>557</v>
      </c>
      <c r="Q1348" t="s">
        <v>464</v>
      </c>
      <c r="R1348">
        <v>0</v>
      </c>
    </row>
    <row r="1349" spans="1:18" x14ac:dyDescent="0.3">
      <c r="A1349">
        <v>224930</v>
      </c>
      <c r="B1349" t="s">
        <v>552</v>
      </c>
      <c r="C1349" t="s">
        <v>1095</v>
      </c>
      <c r="E1349" s="440">
        <v>46128</v>
      </c>
      <c r="F1349" s="440">
        <v>46128</v>
      </c>
      <c r="G1349" t="s">
        <v>912</v>
      </c>
      <c r="H1349" t="s">
        <v>913</v>
      </c>
      <c r="I1349" t="s">
        <v>1637</v>
      </c>
      <c r="J1349">
        <v>-3.5</v>
      </c>
      <c r="K1349">
        <v>-3.5</v>
      </c>
      <c r="O1349" t="s">
        <v>556</v>
      </c>
      <c r="P1349" t="s">
        <v>557</v>
      </c>
      <c r="Q1349" t="s">
        <v>464</v>
      </c>
      <c r="R1349">
        <v>0</v>
      </c>
    </row>
    <row r="1350" spans="1:18" x14ac:dyDescent="0.3">
      <c r="A1350">
        <v>225145</v>
      </c>
      <c r="B1350" t="s">
        <v>552</v>
      </c>
      <c r="C1350" t="s">
        <v>1089</v>
      </c>
      <c r="E1350" s="440">
        <v>46127</v>
      </c>
      <c r="F1350" s="440">
        <v>46132</v>
      </c>
      <c r="G1350" t="s">
        <v>776</v>
      </c>
      <c r="H1350" t="s">
        <v>777</v>
      </c>
      <c r="J1350">
        <v>-775.42</v>
      </c>
      <c r="K1350">
        <v>-775.42</v>
      </c>
      <c r="O1350" t="s">
        <v>556</v>
      </c>
      <c r="P1350" t="s">
        <v>557</v>
      </c>
      <c r="Q1350" t="s">
        <v>464</v>
      </c>
      <c r="R1350">
        <v>0</v>
      </c>
    </row>
    <row r="1351" spans="1:18" x14ac:dyDescent="0.3">
      <c r="A1351">
        <v>225149</v>
      </c>
      <c r="B1351" t="s">
        <v>552</v>
      </c>
      <c r="C1351" t="s">
        <v>783</v>
      </c>
      <c r="E1351" s="440">
        <v>46127</v>
      </c>
      <c r="F1351" s="440">
        <v>46132</v>
      </c>
      <c r="G1351" t="s">
        <v>776</v>
      </c>
      <c r="H1351" t="s">
        <v>777</v>
      </c>
      <c r="J1351">
        <v>-859.31</v>
      </c>
      <c r="K1351">
        <v>-859.31</v>
      </c>
      <c r="O1351" t="s">
        <v>556</v>
      </c>
      <c r="P1351" t="s">
        <v>557</v>
      </c>
      <c r="Q1351" t="s">
        <v>464</v>
      </c>
      <c r="R1351">
        <v>0</v>
      </c>
    </row>
    <row r="1352" spans="1:18" x14ac:dyDescent="0.3">
      <c r="A1352">
        <v>225139</v>
      </c>
      <c r="B1352" t="s">
        <v>552</v>
      </c>
      <c r="C1352" t="s">
        <v>1087</v>
      </c>
      <c r="E1352" s="440">
        <v>46127</v>
      </c>
      <c r="F1352" s="440">
        <v>46132</v>
      </c>
      <c r="G1352" t="s">
        <v>776</v>
      </c>
      <c r="H1352" t="s">
        <v>777</v>
      </c>
      <c r="J1352">
        <v>-775.42</v>
      </c>
      <c r="K1352">
        <v>-775.42</v>
      </c>
      <c r="O1352" t="s">
        <v>556</v>
      </c>
      <c r="P1352" t="s">
        <v>557</v>
      </c>
      <c r="Q1352" t="s">
        <v>464</v>
      </c>
      <c r="R1352">
        <v>0</v>
      </c>
    </row>
    <row r="1353" spans="1:18" x14ac:dyDescent="0.3">
      <c r="A1353">
        <v>225138</v>
      </c>
      <c r="B1353" t="s">
        <v>552</v>
      </c>
      <c r="C1353" t="s">
        <v>1608</v>
      </c>
      <c r="E1353" s="440">
        <v>46127</v>
      </c>
      <c r="F1353" s="440">
        <v>46132</v>
      </c>
      <c r="G1353" t="s">
        <v>776</v>
      </c>
      <c r="H1353" t="s">
        <v>777</v>
      </c>
      <c r="J1353">
        <v>-751.54</v>
      </c>
      <c r="K1353">
        <v>-751.54</v>
      </c>
      <c r="O1353" t="s">
        <v>556</v>
      </c>
      <c r="P1353" t="s">
        <v>557</v>
      </c>
      <c r="Q1353" t="s">
        <v>464</v>
      </c>
      <c r="R1353">
        <v>0</v>
      </c>
    </row>
    <row r="1354" spans="1:18" x14ac:dyDescent="0.3">
      <c r="A1354">
        <v>225150</v>
      </c>
      <c r="B1354" t="s">
        <v>552</v>
      </c>
      <c r="C1354" t="s">
        <v>1086</v>
      </c>
      <c r="E1354" s="440">
        <v>46127</v>
      </c>
      <c r="F1354" s="440">
        <v>46132</v>
      </c>
      <c r="G1354" t="s">
        <v>776</v>
      </c>
      <c r="H1354" t="s">
        <v>777</v>
      </c>
      <c r="J1354">
        <v>-1025.5</v>
      </c>
      <c r="K1354">
        <v>-1025.5</v>
      </c>
      <c r="O1354" t="s">
        <v>556</v>
      </c>
      <c r="P1354" t="s">
        <v>557</v>
      </c>
      <c r="Q1354" t="s">
        <v>464</v>
      </c>
      <c r="R1354">
        <v>0</v>
      </c>
    </row>
    <row r="1355" spans="1:18" x14ac:dyDescent="0.3">
      <c r="A1355">
        <v>225141</v>
      </c>
      <c r="B1355" t="s">
        <v>552</v>
      </c>
      <c r="C1355" t="s">
        <v>1090</v>
      </c>
      <c r="E1355" s="440">
        <v>46127</v>
      </c>
      <c r="F1355" s="440">
        <v>46132</v>
      </c>
      <c r="G1355" t="s">
        <v>776</v>
      </c>
      <c r="H1355" t="s">
        <v>777</v>
      </c>
      <c r="J1355">
        <v>-775.42</v>
      </c>
      <c r="K1355">
        <v>-775.42</v>
      </c>
      <c r="O1355" t="s">
        <v>556</v>
      </c>
      <c r="P1355" t="s">
        <v>557</v>
      </c>
      <c r="Q1355" t="s">
        <v>464</v>
      </c>
      <c r="R1355">
        <v>0</v>
      </c>
    </row>
    <row r="1356" spans="1:18" x14ac:dyDescent="0.3">
      <c r="A1356">
        <v>225151</v>
      </c>
      <c r="B1356" t="s">
        <v>552</v>
      </c>
      <c r="C1356" t="s">
        <v>1050</v>
      </c>
      <c r="E1356" s="440">
        <v>46127</v>
      </c>
      <c r="F1356" s="440">
        <v>46132</v>
      </c>
      <c r="G1356" t="s">
        <v>776</v>
      </c>
      <c r="H1356" t="s">
        <v>777</v>
      </c>
      <c r="J1356">
        <v>-891.74</v>
      </c>
      <c r="K1356">
        <v>-891.74</v>
      </c>
      <c r="O1356" t="s">
        <v>556</v>
      </c>
      <c r="P1356" t="s">
        <v>557</v>
      </c>
      <c r="Q1356" t="s">
        <v>464</v>
      </c>
      <c r="R1356">
        <v>0</v>
      </c>
    </row>
    <row r="1357" spans="1:18" x14ac:dyDescent="0.3">
      <c r="A1357">
        <v>225152</v>
      </c>
      <c r="B1357" t="s">
        <v>552</v>
      </c>
      <c r="C1357" t="s">
        <v>1016</v>
      </c>
      <c r="E1357" s="440">
        <v>46127</v>
      </c>
      <c r="F1357" s="440">
        <v>46132</v>
      </c>
      <c r="G1357" t="s">
        <v>776</v>
      </c>
      <c r="H1357" t="s">
        <v>777</v>
      </c>
      <c r="J1357">
        <v>-775.42</v>
      </c>
      <c r="K1357">
        <v>-775.42</v>
      </c>
      <c r="O1357" t="s">
        <v>556</v>
      </c>
      <c r="P1357" t="s">
        <v>557</v>
      </c>
      <c r="Q1357" t="s">
        <v>464</v>
      </c>
      <c r="R1357">
        <v>0</v>
      </c>
    </row>
    <row r="1358" spans="1:18" x14ac:dyDescent="0.3">
      <c r="A1358">
        <v>225147</v>
      </c>
      <c r="B1358" t="s">
        <v>552</v>
      </c>
      <c r="C1358" t="s">
        <v>1471</v>
      </c>
      <c r="E1358" s="440">
        <v>46127</v>
      </c>
      <c r="F1358" s="440">
        <v>46132</v>
      </c>
      <c r="G1358" t="s">
        <v>776</v>
      </c>
      <c r="H1358" t="s">
        <v>777</v>
      </c>
      <c r="J1358">
        <v>-1025.53</v>
      </c>
      <c r="K1358">
        <v>-1025.53</v>
      </c>
      <c r="O1358" t="s">
        <v>556</v>
      </c>
      <c r="P1358" t="s">
        <v>557</v>
      </c>
      <c r="Q1358" t="s">
        <v>464</v>
      </c>
      <c r="R1358">
        <v>0</v>
      </c>
    </row>
    <row r="1359" spans="1:18" x14ac:dyDescent="0.3">
      <c r="A1359">
        <v>225140</v>
      </c>
      <c r="B1359" t="s">
        <v>552</v>
      </c>
      <c r="C1359" t="s">
        <v>963</v>
      </c>
      <c r="E1359" s="440">
        <v>46127</v>
      </c>
      <c r="F1359" s="440">
        <v>46132</v>
      </c>
      <c r="G1359" t="s">
        <v>776</v>
      </c>
      <c r="H1359" t="s">
        <v>777</v>
      </c>
      <c r="J1359">
        <v>-958.03</v>
      </c>
      <c r="K1359">
        <v>-958.03</v>
      </c>
      <c r="O1359" t="s">
        <v>556</v>
      </c>
      <c r="P1359" t="s">
        <v>557</v>
      </c>
      <c r="Q1359" t="s">
        <v>464</v>
      </c>
      <c r="R1359">
        <v>0</v>
      </c>
    </row>
    <row r="1360" spans="1:18" x14ac:dyDescent="0.3">
      <c r="A1360">
        <v>225153</v>
      </c>
      <c r="B1360" t="s">
        <v>552</v>
      </c>
      <c r="C1360" t="s">
        <v>1047</v>
      </c>
      <c r="E1360" s="440">
        <v>46127</v>
      </c>
      <c r="F1360" s="440">
        <v>46132</v>
      </c>
      <c r="G1360" t="s">
        <v>776</v>
      </c>
      <c r="H1360" t="s">
        <v>777</v>
      </c>
      <c r="J1360">
        <v>-775.42</v>
      </c>
      <c r="K1360">
        <v>-775.42</v>
      </c>
      <c r="O1360" t="s">
        <v>556</v>
      </c>
      <c r="P1360" t="s">
        <v>557</v>
      </c>
      <c r="Q1360" t="s">
        <v>464</v>
      </c>
      <c r="R1360">
        <v>0</v>
      </c>
    </row>
    <row r="1361" spans="1:18" x14ac:dyDescent="0.3">
      <c r="A1361">
        <v>225142</v>
      </c>
      <c r="B1361" t="s">
        <v>552</v>
      </c>
      <c r="C1361" t="s">
        <v>1591</v>
      </c>
      <c r="E1361" s="440">
        <v>46127</v>
      </c>
      <c r="F1361" s="440">
        <v>46132</v>
      </c>
      <c r="G1361" t="s">
        <v>776</v>
      </c>
      <c r="H1361" t="s">
        <v>777</v>
      </c>
      <c r="J1361">
        <v>-775.42</v>
      </c>
      <c r="K1361">
        <v>-775.42</v>
      </c>
      <c r="O1361" t="s">
        <v>556</v>
      </c>
      <c r="P1361" t="s">
        <v>557</v>
      </c>
      <c r="Q1361" t="s">
        <v>464</v>
      </c>
      <c r="R1361">
        <v>0</v>
      </c>
    </row>
    <row r="1362" spans="1:18" x14ac:dyDescent="0.3">
      <c r="A1362">
        <v>225148</v>
      </c>
      <c r="B1362" t="s">
        <v>552</v>
      </c>
      <c r="C1362" t="s">
        <v>1075</v>
      </c>
      <c r="E1362" s="440">
        <v>46127</v>
      </c>
      <c r="F1362" s="440">
        <v>46132</v>
      </c>
      <c r="G1362" t="s">
        <v>776</v>
      </c>
      <c r="H1362" t="s">
        <v>777</v>
      </c>
      <c r="J1362">
        <v>-775.42</v>
      </c>
      <c r="K1362">
        <v>-775.42</v>
      </c>
      <c r="O1362" t="s">
        <v>556</v>
      </c>
      <c r="P1362" t="s">
        <v>557</v>
      </c>
      <c r="Q1362" t="s">
        <v>464</v>
      </c>
      <c r="R1362">
        <v>0</v>
      </c>
    </row>
    <row r="1363" spans="1:18" x14ac:dyDescent="0.3">
      <c r="A1363">
        <v>225143</v>
      </c>
      <c r="B1363" t="s">
        <v>552</v>
      </c>
      <c r="C1363" t="s">
        <v>1158</v>
      </c>
      <c r="E1363" s="440">
        <v>46127</v>
      </c>
      <c r="F1363" s="440">
        <v>46132</v>
      </c>
      <c r="G1363" t="s">
        <v>776</v>
      </c>
      <c r="H1363" t="s">
        <v>777</v>
      </c>
      <c r="J1363">
        <v>-747.76</v>
      </c>
      <c r="K1363">
        <v>-747.76</v>
      </c>
      <c r="O1363" t="s">
        <v>556</v>
      </c>
      <c r="P1363" t="s">
        <v>557</v>
      </c>
      <c r="Q1363" t="s">
        <v>464</v>
      </c>
      <c r="R1363">
        <v>0</v>
      </c>
    </row>
    <row r="1364" spans="1:18" x14ac:dyDescent="0.3">
      <c r="A1364">
        <v>225154</v>
      </c>
      <c r="B1364" t="s">
        <v>552</v>
      </c>
      <c r="C1364" t="s">
        <v>1053</v>
      </c>
      <c r="E1364" s="440">
        <v>46127</v>
      </c>
      <c r="F1364" s="440">
        <v>46132</v>
      </c>
      <c r="G1364" t="s">
        <v>776</v>
      </c>
      <c r="H1364" t="s">
        <v>777</v>
      </c>
      <c r="J1364">
        <v>-706.74</v>
      </c>
      <c r="K1364">
        <v>-706.74</v>
      </c>
      <c r="O1364" t="s">
        <v>556</v>
      </c>
      <c r="P1364" t="s">
        <v>557</v>
      </c>
      <c r="Q1364" t="s">
        <v>464</v>
      </c>
      <c r="R1364">
        <v>0</v>
      </c>
    </row>
    <row r="1365" spans="1:18" x14ac:dyDescent="0.3">
      <c r="A1365">
        <v>224692</v>
      </c>
      <c r="B1365" t="s">
        <v>552</v>
      </c>
      <c r="C1365" t="s">
        <v>911</v>
      </c>
      <c r="E1365" s="440">
        <v>46127</v>
      </c>
      <c r="F1365" s="440">
        <v>46127</v>
      </c>
      <c r="G1365" t="s">
        <v>912</v>
      </c>
      <c r="H1365" t="s">
        <v>913</v>
      </c>
      <c r="I1365" t="s">
        <v>1638</v>
      </c>
      <c r="J1365">
        <v>-0.5</v>
      </c>
      <c r="K1365">
        <v>-0.5</v>
      </c>
      <c r="O1365" t="s">
        <v>556</v>
      </c>
      <c r="P1365" t="s">
        <v>557</v>
      </c>
      <c r="Q1365" t="s">
        <v>464</v>
      </c>
      <c r="R1365">
        <v>0</v>
      </c>
    </row>
    <row r="1366" spans="1:18" x14ac:dyDescent="0.3">
      <c r="A1366">
        <v>225155</v>
      </c>
      <c r="B1366" t="s">
        <v>552</v>
      </c>
      <c r="C1366" t="s">
        <v>1011</v>
      </c>
      <c r="E1366" s="440">
        <v>46127</v>
      </c>
      <c r="F1366" s="440">
        <v>46132</v>
      </c>
      <c r="G1366" t="s">
        <v>776</v>
      </c>
      <c r="H1366" t="s">
        <v>777</v>
      </c>
      <c r="J1366">
        <v>-775.42</v>
      </c>
      <c r="K1366">
        <v>-775.42</v>
      </c>
      <c r="O1366" t="s">
        <v>556</v>
      </c>
      <c r="P1366" t="s">
        <v>557</v>
      </c>
      <c r="Q1366" t="s">
        <v>464</v>
      </c>
      <c r="R1366">
        <v>0</v>
      </c>
    </row>
    <row r="1367" spans="1:18" x14ac:dyDescent="0.3">
      <c r="A1367">
        <v>225156</v>
      </c>
      <c r="B1367" t="s">
        <v>552</v>
      </c>
      <c r="C1367" t="s">
        <v>1052</v>
      </c>
      <c r="E1367" s="440">
        <v>46127</v>
      </c>
      <c r="F1367" s="440">
        <v>46132</v>
      </c>
      <c r="G1367" t="s">
        <v>776</v>
      </c>
      <c r="H1367" t="s">
        <v>777</v>
      </c>
      <c r="J1367">
        <v>-775.42</v>
      </c>
      <c r="K1367">
        <v>-775.42</v>
      </c>
      <c r="O1367" t="s">
        <v>556</v>
      </c>
      <c r="P1367" t="s">
        <v>557</v>
      </c>
      <c r="Q1367" t="s">
        <v>464</v>
      </c>
      <c r="R1367">
        <v>0</v>
      </c>
    </row>
    <row r="1368" spans="1:18" x14ac:dyDescent="0.3">
      <c r="A1368">
        <v>227649</v>
      </c>
      <c r="B1368" t="s">
        <v>552</v>
      </c>
      <c r="C1368" t="s">
        <v>1109</v>
      </c>
      <c r="D1368" t="s">
        <v>1639</v>
      </c>
      <c r="E1368" s="440">
        <v>46127</v>
      </c>
      <c r="F1368" s="440">
        <v>46147</v>
      </c>
      <c r="G1368" t="s">
        <v>265</v>
      </c>
      <c r="H1368" t="s">
        <v>276</v>
      </c>
      <c r="I1368" t="s">
        <v>1640</v>
      </c>
      <c r="J1368">
        <v>-46.93</v>
      </c>
      <c r="K1368">
        <v>-46.93</v>
      </c>
      <c r="O1368" t="s">
        <v>556</v>
      </c>
      <c r="P1368" t="s">
        <v>557</v>
      </c>
      <c r="Q1368" t="s">
        <v>464</v>
      </c>
      <c r="R1368">
        <v>0</v>
      </c>
    </row>
    <row r="1369" spans="1:18" x14ac:dyDescent="0.3">
      <c r="A1369">
        <v>225157</v>
      </c>
      <c r="B1369" t="s">
        <v>552</v>
      </c>
      <c r="C1369" t="s">
        <v>961</v>
      </c>
      <c r="E1369" s="440">
        <v>46127</v>
      </c>
      <c r="F1369" s="440">
        <v>46132</v>
      </c>
      <c r="G1369" t="s">
        <v>776</v>
      </c>
      <c r="H1369" t="s">
        <v>777</v>
      </c>
      <c r="J1369">
        <v>-775.42</v>
      </c>
      <c r="K1369">
        <v>-775.42</v>
      </c>
      <c r="O1369" t="s">
        <v>556</v>
      </c>
      <c r="P1369" t="s">
        <v>557</v>
      </c>
      <c r="Q1369" t="s">
        <v>464</v>
      </c>
      <c r="R1369">
        <v>0</v>
      </c>
    </row>
    <row r="1370" spans="1:18" x14ac:dyDescent="0.3">
      <c r="A1370">
        <v>225144</v>
      </c>
      <c r="B1370" t="s">
        <v>552</v>
      </c>
      <c r="C1370" t="s">
        <v>1600</v>
      </c>
      <c r="E1370" s="440">
        <v>46127</v>
      </c>
      <c r="F1370" s="440">
        <v>46132</v>
      </c>
      <c r="G1370" t="s">
        <v>776</v>
      </c>
      <c r="H1370" t="s">
        <v>777</v>
      </c>
      <c r="J1370">
        <v>-899</v>
      </c>
      <c r="K1370">
        <v>-899</v>
      </c>
      <c r="O1370" t="s">
        <v>556</v>
      </c>
      <c r="P1370" t="s">
        <v>557</v>
      </c>
      <c r="Q1370" t="s">
        <v>464</v>
      </c>
      <c r="R1370">
        <v>0</v>
      </c>
    </row>
    <row r="1371" spans="1:18" x14ac:dyDescent="0.3">
      <c r="A1371">
        <v>225146</v>
      </c>
      <c r="B1371" t="s">
        <v>552</v>
      </c>
      <c r="C1371" t="s">
        <v>1054</v>
      </c>
      <c r="E1371" s="440">
        <v>46127</v>
      </c>
      <c r="F1371" s="440">
        <v>46132</v>
      </c>
      <c r="G1371" t="s">
        <v>776</v>
      </c>
      <c r="H1371" t="s">
        <v>777</v>
      </c>
      <c r="J1371">
        <v>-775.42</v>
      </c>
      <c r="K1371">
        <v>-775.42</v>
      </c>
      <c r="O1371" t="s">
        <v>556</v>
      </c>
      <c r="P1371" t="s">
        <v>557</v>
      </c>
      <c r="Q1371" t="s">
        <v>464</v>
      </c>
      <c r="R1371">
        <v>0</v>
      </c>
    </row>
    <row r="1372" spans="1:18" x14ac:dyDescent="0.3">
      <c r="A1372">
        <v>225158</v>
      </c>
      <c r="B1372" t="s">
        <v>552</v>
      </c>
      <c r="C1372" t="s">
        <v>1049</v>
      </c>
      <c r="E1372" s="440">
        <v>46127</v>
      </c>
      <c r="F1372" s="440">
        <v>46132</v>
      </c>
      <c r="G1372" t="s">
        <v>776</v>
      </c>
      <c r="H1372" t="s">
        <v>777</v>
      </c>
      <c r="J1372">
        <v>-747.76</v>
      </c>
      <c r="K1372">
        <v>-747.76</v>
      </c>
      <c r="O1372" t="s">
        <v>556</v>
      </c>
      <c r="P1372" t="s">
        <v>557</v>
      </c>
      <c r="Q1372" t="s">
        <v>464</v>
      </c>
      <c r="R1372">
        <v>0</v>
      </c>
    </row>
    <row r="1373" spans="1:18" x14ac:dyDescent="0.3">
      <c r="A1373">
        <v>224589</v>
      </c>
      <c r="B1373" t="s">
        <v>552</v>
      </c>
      <c r="C1373" t="s">
        <v>911</v>
      </c>
      <c r="E1373" s="440">
        <v>46126</v>
      </c>
      <c r="F1373" s="440">
        <v>46126</v>
      </c>
      <c r="G1373" t="s">
        <v>912</v>
      </c>
      <c r="H1373" t="s">
        <v>913</v>
      </c>
      <c r="I1373" t="s">
        <v>1382</v>
      </c>
      <c r="J1373">
        <v>-0.5</v>
      </c>
      <c r="K1373">
        <v>-0.5</v>
      </c>
      <c r="O1373" t="s">
        <v>556</v>
      </c>
      <c r="P1373" t="s">
        <v>557</v>
      </c>
      <c r="Q1373" t="s">
        <v>464</v>
      </c>
      <c r="R1373">
        <v>0</v>
      </c>
    </row>
    <row r="1374" spans="1:18" x14ac:dyDescent="0.3">
      <c r="A1374">
        <v>227647</v>
      </c>
      <c r="B1374" t="s">
        <v>552</v>
      </c>
      <c r="C1374" t="s">
        <v>1109</v>
      </c>
      <c r="D1374" t="s">
        <v>1641</v>
      </c>
      <c r="E1374" s="440">
        <v>46126</v>
      </c>
      <c r="F1374" s="440">
        <v>46147</v>
      </c>
      <c r="G1374" t="s">
        <v>265</v>
      </c>
      <c r="H1374" t="s">
        <v>273</v>
      </c>
      <c r="I1374" t="s">
        <v>1381</v>
      </c>
      <c r="J1374">
        <v>-8</v>
      </c>
      <c r="K1374">
        <v>-8</v>
      </c>
      <c r="O1374" t="s">
        <v>556</v>
      </c>
      <c r="P1374" t="s">
        <v>557</v>
      </c>
      <c r="Q1374" t="s">
        <v>464</v>
      </c>
      <c r="R1374">
        <v>0</v>
      </c>
    </row>
    <row r="1375" spans="1:18" x14ac:dyDescent="0.3">
      <c r="A1375">
        <v>224241</v>
      </c>
      <c r="B1375" t="s">
        <v>552</v>
      </c>
      <c r="C1375" t="s">
        <v>839</v>
      </c>
      <c r="D1375" t="s">
        <v>1120</v>
      </c>
      <c r="E1375" s="440">
        <v>46126</v>
      </c>
      <c r="F1375" s="440">
        <v>46137</v>
      </c>
      <c r="G1375" t="s">
        <v>280</v>
      </c>
      <c r="H1375" t="s">
        <v>281</v>
      </c>
      <c r="I1375" t="s">
        <v>1642</v>
      </c>
      <c r="J1375">
        <v>-39.99</v>
      </c>
      <c r="K1375">
        <v>-39.99</v>
      </c>
      <c r="O1375" t="s">
        <v>556</v>
      </c>
      <c r="P1375" t="s">
        <v>557</v>
      </c>
      <c r="Q1375" t="s">
        <v>464</v>
      </c>
      <c r="R1375">
        <v>0</v>
      </c>
    </row>
    <row r="1376" spans="1:18" x14ac:dyDescent="0.3">
      <c r="A1376">
        <v>224174</v>
      </c>
      <c r="B1376" t="s">
        <v>552</v>
      </c>
      <c r="C1376" t="s">
        <v>911</v>
      </c>
      <c r="E1376" s="440">
        <v>46125</v>
      </c>
      <c r="F1376" s="440">
        <v>46125</v>
      </c>
      <c r="G1376" t="s">
        <v>912</v>
      </c>
      <c r="H1376" t="s">
        <v>913</v>
      </c>
      <c r="I1376" t="s">
        <v>1384</v>
      </c>
      <c r="J1376">
        <v>-1.5</v>
      </c>
      <c r="K1376">
        <v>-1.5</v>
      </c>
      <c r="O1376" t="s">
        <v>556</v>
      </c>
      <c r="P1376" t="s">
        <v>557</v>
      </c>
      <c r="Q1376" t="s">
        <v>464</v>
      </c>
      <c r="R1376">
        <v>0</v>
      </c>
    </row>
    <row r="1377" spans="1:18" x14ac:dyDescent="0.3">
      <c r="A1377">
        <v>227644</v>
      </c>
      <c r="B1377" t="s">
        <v>552</v>
      </c>
      <c r="C1377" t="s">
        <v>1109</v>
      </c>
      <c r="D1377" t="s">
        <v>1643</v>
      </c>
      <c r="E1377" s="440">
        <v>46123</v>
      </c>
      <c r="F1377" s="440">
        <v>46147</v>
      </c>
      <c r="G1377" t="s">
        <v>814</v>
      </c>
      <c r="H1377" t="s">
        <v>292</v>
      </c>
      <c r="I1377" t="s">
        <v>1625</v>
      </c>
      <c r="J1377">
        <v>-303.10000000000002</v>
      </c>
      <c r="K1377">
        <v>-303.10000000000002</v>
      </c>
      <c r="O1377" t="s">
        <v>556</v>
      </c>
      <c r="P1377" t="s">
        <v>557</v>
      </c>
      <c r="Q1377" t="s">
        <v>464</v>
      </c>
      <c r="R1377">
        <v>0</v>
      </c>
    </row>
    <row r="1378" spans="1:18" x14ac:dyDescent="0.3">
      <c r="A1378">
        <v>227645</v>
      </c>
      <c r="B1378" t="s">
        <v>552</v>
      </c>
      <c r="C1378" t="s">
        <v>1109</v>
      </c>
      <c r="D1378" t="s">
        <v>1644</v>
      </c>
      <c r="E1378" s="440">
        <v>46123</v>
      </c>
      <c r="F1378" s="440">
        <v>46147</v>
      </c>
      <c r="G1378" t="s">
        <v>814</v>
      </c>
      <c r="H1378" t="s">
        <v>292</v>
      </c>
      <c r="I1378" t="s">
        <v>1625</v>
      </c>
      <c r="J1378">
        <v>-48</v>
      </c>
      <c r="K1378">
        <v>-48</v>
      </c>
      <c r="O1378" t="s">
        <v>556</v>
      </c>
      <c r="P1378" t="s">
        <v>557</v>
      </c>
      <c r="Q1378" t="s">
        <v>464</v>
      </c>
      <c r="R1378">
        <v>0</v>
      </c>
    </row>
    <row r="1379" spans="1:18" x14ac:dyDescent="0.3">
      <c r="A1379">
        <v>223972</v>
      </c>
      <c r="B1379" t="s">
        <v>552</v>
      </c>
      <c r="C1379" t="s">
        <v>911</v>
      </c>
      <c r="E1379" s="440">
        <v>46122</v>
      </c>
      <c r="F1379" s="440">
        <v>46122</v>
      </c>
      <c r="G1379" t="s">
        <v>912</v>
      </c>
      <c r="H1379" t="s">
        <v>913</v>
      </c>
      <c r="I1379" t="s">
        <v>1645</v>
      </c>
      <c r="J1379">
        <v>-4</v>
      </c>
      <c r="K1379">
        <v>-4</v>
      </c>
      <c r="O1379" t="s">
        <v>556</v>
      </c>
      <c r="P1379" t="s">
        <v>557</v>
      </c>
      <c r="Q1379" t="s">
        <v>464</v>
      </c>
      <c r="R1379">
        <v>0</v>
      </c>
    </row>
    <row r="1380" spans="1:18" x14ac:dyDescent="0.3">
      <c r="A1380">
        <v>223825</v>
      </c>
      <c r="B1380" t="s">
        <v>552</v>
      </c>
      <c r="C1380" t="s">
        <v>946</v>
      </c>
      <c r="D1380" t="s">
        <v>1019</v>
      </c>
      <c r="E1380" s="440">
        <v>46122</v>
      </c>
      <c r="F1380" s="440">
        <v>46122</v>
      </c>
      <c r="G1380" t="s">
        <v>948</v>
      </c>
      <c r="H1380" t="s">
        <v>337</v>
      </c>
      <c r="I1380" t="s">
        <v>1646</v>
      </c>
      <c r="J1380">
        <v>-6500</v>
      </c>
      <c r="K1380">
        <v>-6500</v>
      </c>
      <c r="O1380" t="s">
        <v>556</v>
      </c>
      <c r="P1380" t="s">
        <v>557</v>
      </c>
      <c r="Q1380" t="s">
        <v>464</v>
      </c>
      <c r="R1380">
        <v>0</v>
      </c>
    </row>
    <row r="1381" spans="1:18" x14ac:dyDescent="0.3">
      <c r="A1381">
        <v>223824</v>
      </c>
      <c r="B1381" t="s">
        <v>552</v>
      </c>
      <c r="C1381" t="s">
        <v>946</v>
      </c>
      <c r="D1381" t="s">
        <v>1257</v>
      </c>
      <c r="E1381" s="440">
        <v>46122</v>
      </c>
      <c r="F1381" s="440">
        <v>46151</v>
      </c>
      <c r="G1381" t="s">
        <v>948</v>
      </c>
      <c r="H1381" t="s">
        <v>337</v>
      </c>
      <c r="I1381" t="s">
        <v>1647</v>
      </c>
      <c r="J1381">
        <v>-6500</v>
      </c>
      <c r="K1381">
        <v>-6500</v>
      </c>
      <c r="O1381" t="s">
        <v>556</v>
      </c>
      <c r="P1381" t="s">
        <v>557</v>
      </c>
      <c r="Q1381" t="s">
        <v>464</v>
      </c>
      <c r="R1381">
        <v>0</v>
      </c>
    </row>
    <row r="1382" spans="1:18" x14ac:dyDescent="0.3">
      <c r="A1382">
        <v>229241</v>
      </c>
      <c r="B1382" t="s">
        <v>552</v>
      </c>
      <c r="C1382" t="s">
        <v>1061</v>
      </c>
      <c r="E1382" s="440">
        <v>46121</v>
      </c>
      <c r="F1382" s="440">
        <v>46121</v>
      </c>
      <c r="G1382" t="s">
        <v>280</v>
      </c>
      <c r="H1382" t="s">
        <v>285</v>
      </c>
      <c r="I1382" t="s">
        <v>1154</v>
      </c>
      <c r="J1382">
        <v>-53.67</v>
      </c>
      <c r="K1382">
        <v>-53.67</v>
      </c>
      <c r="O1382" t="s">
        <v>556</v>
      </c>
      <c r="P1382" t="s">
        <v>557</v>
      </c>
      <c r="Q1382" t="s">
        <v>464</v>
      </c>
      <c r="R1382">
        <v>0</v>
      </c>
    </row>
    <row r="1383" spans="1:18" x14ac:dyDescent="0.3">
      <c r="A1383">
        <v>223788</v>
      </c>
      <c r="B1383" t="s">
        <v>552</v>
      </c>
      <c r="C1383" t="s">
        <v>911</v>
      </c>
      <c r="E1383" s="440">
        <v>46121</v>
      </c>
      <c r="F1383" s="440">
        <v>46121</v>
      </c>
      <c r="G1383" t="s">
        <v>912</v>
      </c>
      <c r="H1383" t="s">
        <v>913</v>
      </c>
      <c r="I1383" t="s">
        <v>1648</v>
      </c>
      <c r="J1383">
        <v>-2</v>
      </c>
      <c r="K1383">
        <v>-2</v>
      </c>
      <c r="O1383" t="s">
        <v>556</v>
      </c>
      <c r="P1383" t="s">
        <v>557</v>
      </c>
      <c r="Q1383" t="s">
        <v>464</v>
      </c>
      <c r="R1383">
        <v>0</v>
      </c>
    </row>
    <row r="1384" spans="1:18" x14ac:dyDescent="0.3">
      <c r="A1384">
        <v>223786</v>
      </c>
      <c r="B1384" t="s">
        <v>552</v>
      </c>
      <c r="C1384" t="s">
        <v>1196</v>
      </c>
      <c r="D1384" t="s">
        <v>1197</v>
      </c>
      <c r="E1384" s="440">
        <v>46120</v>
      </c>
      <c r="F1384" s="440">
        <v>46122</v>
      </c>
      <c r="G1384" t="s">
        <v>1126</v>
      </c>
      <c r="H1384" t="s">
        <v>354</v>
      </c>
      <c r="I1384" t="s">
        <v>1649</v>
      </c>
      <c r="J1384">
        <v>-3080</v>
      </c>
      <c r="K1384">
        <v>-3080</v>
      </c>
      <c r="O1384" t="s">
        <v>556</v>
      </c>
      <c r="P1384" t="s">
        <v>557</v>
      </c>
      <c r="Q1384" t="s">
        <v>464</v>
      </c>
      <c r="R1384">
        <v>0</v>
      </c>
    </row>
    <row r="1385" spans="1:18" x14ac:dyDescent="0.3">
      <c r="A1385">
        <v>227642</v>
      </c>
      <c r="B1385" t="s">
        <v>552</v>
      </c>
      <c r="C1385" t="s">
        <v>1109</v>
      </c>
      <c r="D1385" t="s">
        <v>1650</v>
      </c>
      <c r="E1385" s="440">
        <v>46120</v>
      </c>
      <c r="F1385" s="440">
        <v>46147</v>
      </c>
      <c r="G1385" t="s">
        <v>1113</v>
      </c>
      <c r="H1385" t="s">
        <v>1651</v>
      </c>
      <c r="I1385" t="s">
        <v>1627</v>
      </c>
      <c r="J1385">
        <v>-29.38</v>
      </c>
      <c r="K1385">
        <v>-29.38</v>
      </c>
      <c r="O1385" t="s">
        <v>556</v>
      </c>
      <c r="P1385" t="s">
        <v>557</v>
      </c>
      <c r="Q1385" t="s">
        <v>464</v>
      </c>
      <c r="R1385">
        <v>0</v>
      </c>
    </row>
    <row r="1386" spans="1:18" x14ac:dyDescent="0.3">
      <c r="A1386">
        <v>229240</v>
      </c>
      <c r="B1386" t="s">
        <v>552</v>
      </c>
      <c r="C1386" t="s">
        <v>1061</v>
      </c>
      <c r="E1386" s="440">
        <v>46120</v>
      </c>
      <c r="F1386" s="440">
        <v>46121</v>
      </c>
      <c r="G1386" t="s">
        <v>280</v>
      </c>
      <c r="H1386" t="s">
        <v>285</v>
      </c>
      <c r="I1386" t="s">
        <v>1154</v>
      </c>
      <c r="J1386">
        <v>-157</v>
      </c>
      <c r="K1386">
        <v>-157</v>
      </c>
      <c r="O1386" t="s">
        <v>556</v>
      </c>
      <c r="P1386" t="s">
        <v>557</v>
      </c>
      <c r="Q1386" t="s">
        <v>464</v>
      </c>
      <c r="R1386">
        <v>0</v>
      </c>
    </row>
    <row r="1387" spans="1:18" x14ac:dyDescent="0.3">
      <c r="A1387">
        <v>223785</v>
      </c>
      <c r="B1387" t="s">
        <v>552</v>
      </c>
      <c r="C1387" t="s">
        <v>1196</v>
      </c>
      <c r="D1387" t="s">
        <v>1197</v>
      </c>
      <c r="E1387" s="440">
        <v>46120</v>
      </c>
      <c r="F1387" s="440">
        <v>46122</v>
      </c>
      <c r="G1387" t="s">
        <v>1126</v>
      </c>
      <c r="H1387" t="s">
        <v>354</v>
      </c>
      <c r="I1387" t="s">
        <v>1652</v>
      </c>
      <c r="J1387">
        <v>-2000</v>
      </c>
      <c r="K1387">
        <v>-2000</v>
      </c>
      <c r="O1387" t="s">
        <v>556</v>
      </c>
      <c r="P1387" t="s">
        <v>557</v>
      </c>
      <c r="Q1387" t="s">
        <v>464</v>
      </c>
      <c r="R1387">
        <v>0</v>
      </c>
    </row>
    <row r="1388" spans="1:18" x14ac:dyDescent="0.3">
      <c r="A1388">
        <v>229239</v>
      </c>
      <c r="B1388" t="s">
        <v>552</v>
      </c>
      <c r="C1388" t="s">
        <v>1061</v>
      </c>
      <c r="E1388" s="440">
        <v>46120</v>
      </c>
      <c r="F1388" s="440">
        <v>46120</v>
      </c>
      <c r="G1388" t="s">
        <v>280</v>
      </c>
      <c r="H1388" t="s">
        <v>285</v>
      </c>
      <c r="I1388" t="s">
        <v>1154</v>
      </c>
      <c r="J1388">
        <v>-46.04</v>
      </c>
      <c r="K1388">
        <v>-46.04</v>
      </c>
      <c r="O1388" t="s">
        <v>556</v>
      </c>
      <c r="P1388" t="s">
        <v>557</v>
      </c>
      <c r="Q1388" t="s">
        <v>464</v>
      </c>
      <c r="R1388">
        <v>0</v>
      </c>
    </row>
    <row r="1389" spans="1:18" x14ac:dyDescent="0.3">
      <c r="A1389">
        <v>223568</v>
      </c>
      <c r="B1389" t="s">
        <v>552</v>
      </c>
      <c r="C1389" t="s">
        <v>1095</v>
      </c>
      <c r="E1389" s="440">
        <v>46120</v>
      </c>
      <c r="F1389" s="440">
        <v>46120</v>
      </c>
      <c r="G1389" t="s">
        <v>912</v>
      </c>
      <c r="H1389" t="s">
        <v>913</v>
      </c>
      <c r="I1389" t="s">
        <v>1653</v>
      </c>
      <c r="J1389">
        <v>-3.5</v>
      </c>
      <c r="K1389">
        <v>-3.5</v>
      </c>
      <c r="O1389" t="s">
        <v>556</v>
      </c>
      <c r="P1389" t="s">
        <v>557</v>
      </c>
      <c r="Q1389" t="s">
        <v>464</v>
      </c>
      <c r="R1389">
        <v>0</v>
      </c>
    </row>
    <row r="1390" spans="1:18" x14ac:dyDescent="0.3">
      <c r="A1390">
        <v>223784</v>
      </c>
      <c r="B1390" t="s">
        <v>552</v>
      </c>
      <c r="C1390" t="s">
        <v>1196</v>
      </c>
      <c r="D1390" t="s">
        <v>1197</v>
      </c>
      <c r="E1390" s="440">
        <v>46120</v>
      </c>
      <c r="F1390" s="440">
        <v>46122</v>
      </c>
      <c r="G1390" t="s">
        <v>1126</v>
      </c>
      <c r="H1390" t="s">
        <v>353</v>
      </c>
      <c r="I1390" t="s">
        <v>1654</v>
      </c>
      <c r="J1390">
        <v>-920</v>
      </c>
      <c r="K1390">
        <v>-920</v>
      </c>
      <c r="O1390" t="s">
        <v>556</v>
      </c>
      <c r="P1390" t="s">
        <v>557</v>
      </c>
      <c r="Q1390" t="s">
        <v>464</v>
      </c>
      <c r="R1390">
        <v>0</v>
      </c>
    </row>
    <row r="1391" spans="1:18" x14ac:dyDescent="0.3">
      <c r="A1391">
        <v>223566</v>
      </c>
      <c r="B1391" t="s">
        <v>552</v>
      </c>
      <c r="C1391" t="s">
        <v>911</v>
      </c>
      <c r="E1391" s="440">
        <v>46120</v>
      </c>
      <c r="F1391" s="440">
        <v>46120</v>
      </c>
      <c r="G1391" t="s">
        <v>912</v>
      </c>
      <c r="H1391" t="s">
        <v>913</v>
      </c>
      <c r="I1391" t="s">
        <v>1382</v>
      </c>
      <c r="J1391">
        <v>-6</v>
      </c>
      <c r="K1391">
        <v>-6</v>
      </c>
      <c r="O1391" t="s">
        <v>556</v>
      </c>
      <c r="P1391" t="s">
        <v>557</v>
      </c>
      <c r="Q1391" t="s">
        <v>464</v>
      </c>
      <c r="R1391">
        <v>0</v>
      </c>
    </row>
    <row r="1392" spans="1:18" x14ac:dyDescent="0.3">
      <c r="A1392">
        <v>223009</v>
      </c>
      <c r="B1392" t="s">
        <v>552</v>
      </c>
      <c r="C1392" t="s">
        <v>619</v>
      </c>
      <c r="D1392" t="s">
        <v>1655</v>
      </c>
      <c r="E1392" s="440">
        <v>46119</v>
      </c>
      <c r="F1392" s="440">
        <v>46119</v>
      </c>
      <c r="G1392" t="s">
        <v>309</v>
      </c>
      <c r="H1392" t="s">
        <v>314</v>
      </c>
      <c r="I1392" t="s">
        <v>1656</v>
      </c>
      <c r="J1392">
        <v>-50</v>
      </c>
      <c r="K1392">
        <v>-50</v>
      </c>
      <c r="O1392" t="s">
        <v>556</v>
      </c>
      <c r="P1392" t="s">
        <v>557</v>
      </c>
      <c r="Q1392" t="s">
        <v>464</v>
      </c>
      <c r="R1392">
        <v>0</v>
      </c>
    </row>
    <row r="1393" spans="1:18" x14ac:dyDescent="0.3">
      <c r="A1393">
        <v>223090</v>
      </c>
      <c r="B1393" t="s">
        <v>552</v>
      </c>
      <c r="C1393" t="s">
        <v>1657</v>
      </c>
      <c r="D1393" t="s">
        <v>1658</v>
      </c>
      <c r="E1393" s="440">
        <v>46119</v>
      </c>
      <c r="F1393" s="440">
        <v>46119</v>
      </c>
      <c r="G1393" t="s">
        <v>309</v>
      </c>
      <c r="H1393" t="s">
        <v>314</v>
      </c>
      <c r="I1393" t="s">
        <v>1659</v>
      </c>
      <c r="J1393">
        <v>-2627.24</v>
      </c>
      <c r="K1393">
        <v>-2627.24</v>
      </c>
      <c r="O1393" t="s">
        <v>556</v>
      </c>
      <c r="P1393" t="s">
        <v>557</v>
      </c>
      <c r="Q1393" t="s">
        <v>464</v>
      </c>
      <c r="R1393">
        <v>0</v>
      </c>
    </row>
    <row r="1394" spans="1:18" x14ac:dyDescent="0.3">
      <c r="A1394">
        <v>229237</v>
      </c>
      <c r="B1394" t="s">
        <v>552</v>
      </c>
      <c r="C1394" t="s">
        <v>1061</v>
      </c>
      <c r="E1394" s="440">
        <v>46119</v>
      </c>
      <c r="F1394" s="440">
        <v>46119</v>
      </c>
      <c r="G1394" t="s">
        <v>280</v>
      </c>
      <c r="H1394" t="s">
        <v>285</v>
      </c>
      <c r="I1394" t="s">
        <v>1154</v>
      </c>
      <c r="J1394">
        <v>-47.14</v>
      </c>
      <c r="K1394">
        <v>-47.14</v>
      </c>
      <c r="O1394" t="s">
        <v>556</v>
      </c>
      <c r="P1394" t="s">
        <v>557</v>
      </c>
      <c r="Q1394" t="s">
        <v>464</v>
      </c>
      <c r="R1394">
        <v>0</v>
      </c>
    </row>
    <row r="1395" spans="1:18" x14ac:dyDescent="0.3">
      <c r="A1395">
        <v>229238</v>
      </c>
      <c r="B1395" t="s">
        <v>552</v>
      </c>
      <c r="C1395" t="s">
        <v>1061</v>
      </c>
      <c r="E1395" s="440">
        <v>46119</v>
      </c>
      <c r="F1395" s="440">
        <v>46120</v>
      </c>
      <c r="G1395" t="s">
        <v>280</v>
      </c>
      <c r="H1395" t="s">
        <v>285</v>
      </c>
      <c r="I1395" t="s">
        <v>1154</v>
      </c>
      <c r="J1395">
        <v>-138.97</v>
      </c>
      <c r="K1395">
        <v>-138.97</v>
      </c>
      <c r="O1395" t="s">
        <v>556</v>
      </c>
      <c r="P1395" t="s">
        <v>557</v>
      </c>
      <c r="Q1395" t="s">
        <v>464</v>
      </c>
      <c r="R1395">
        <v>0</v>
      </c>
    </row>
    <row r="1396" spans="1:18" x14ac:dyDescent="0.3">
      <c r="A1396">
        <v>222406</v>
      </c>
      <c r="B1396" t="s">
        <v>552</v>
      </c>
      <c r="C1396" t="s">
        <v>990</v>
      </c>
      <c r="D1396" t="s">
        <v>1660</v>
      </c>
      <c r="E1396" s="440">
        <v>46118</v>
      </c>
      <c r="F1396" s="440">
        <v>46127</v>
      </c>
      <c r="G1396" t="s">
        <v>297</v>
      </c>
      <c r="H1396" t="s">
        <v>308</v>
      </c>
      <c r="I1396" t="s">
        <v>1661</v>
      </c>
      <c r="J1396">
        <v>-82.74</v>
      </c>
      <c r="K1396">
        <v>-82.74</v>
      </c>
      <c r="O1396" t="s">
        <v>556</v>
      </c>
      <c r="P1396" t="s">
        <v>557</v>
      </c>
      <c r="Q1396" t="s">
        <v>464</v>
      </c>
      <c r="R1396">
        <v>0</v>
      </c>
    </row>
    <row r="1397" spans="1:18" x14ac:dyDescent="0.3">
      <c r="A1397">
        <v>222426</v>
      </c>
      <c r="B1397" t="s">
        <v>552</v>
      </c>
      <c r="C1397" t="s">
        <v>990</v>
      </c>
      <c r="D1397" t="s">
        <v>1662</v>
      </c>
      <c r="E1397" s="440">
        <v>46118</v>
      </c>
      <c r="F1397" s="440">
        <v>46127</v>
      </c>
      <c r="G1397" t="s">
        <v>297</v>
      </c>
      <c r="H1397" t="s">
        <v>308</v>
      </c>
      <c r="I1397" t="s">
        <v>1661</v>
      </c>
      <c r="J1397">
        <v>-349.05</v>
      </c>
      <c r="K1397">
        <v>-349.05</v>
      </c>
      <c r="O1397" t="s">
        <v>556</v>
      </c>
      <c r="P1397" t="s">
        <v>557</v>
      </c>
      <c r="Q1397" t="s">
        <v>464</v>
      </c>
      <c r="R1397">
        <v>0</v>
      </c>
    </row>
    <row r="1398" spans="1:18" x14ac:dyDescent="0.3">
      <c r="A1398">
        <v>222773</v>
      </c>
      <c r="B1398" t="s">
        <v>552</v>
      </c>
      <c r="C1398" t="s">
        <v>1095</v>
      </c>
      <c r="E1398" s="440">
        <v>46118</v>
      </c>
      <c r="F1398" s="440">
        <v>46118</v>
      </c>
      <c r="G1398" t="s">
        <v>912</v>
      </c>
      <c r="H1398" t="s">
        <v>913</v>
      </c>
      <c r="J1398">
        <v>-28</v>
      </c>
      <c r="K1398">
        <v>-28</v>
      </c>
      <c r="O1398" t="s">
        <v>556</v>
      </c>
      <c r="P1398" t="s">
        <v>557</v>
      </c>
      <c r="Q1398" t="s">
        <v>464</v>
      </c>
      <c r="R1398">
        <v>0</v>
      </c>
    </row>
    <row r="1399" spans="1:18" x14ac:dyDescent="0.3">
      <c r="A1399">
        <v>229236</v>
      </c>
      <c r="B1399" t="s">
        <v>552</v>
      </c>
      <c r="C1399" t="s">
        <v>1061</v>
      </c>
      <c r="E1399" s="440">
        <v>46118</v>
      </c>
      <c r="F1399" s="440">
        <v>46119</v>
      </c>
      <c r="G1399" t="s">
        <v>280</v>
      </c>
      <c r="H1399" t="s">
        <v>285</v>
      </c>
      <c r="I1399" t="s">
        <v>1154</v>
      </c>
      <c r="J1399">
        <v>-20.440000000000001</v>
      </c>
      <c r="K1399">
        <v>-20.440000000000001</v>
      </c>
      <c r="O1399" t="s">
        <v>556</v>
      </c>
      <c r="P1399" t="s">
        <v>557</v>
      </c>
      <c r="Q1399" t="s">
        <v>464</v>
      </c>
      <c r="R1399">
        <v>0</v>
      </c>
    </row>
    <row r="1400" spans="1:18" x14ac:dyDescent="0.3">
      <c r="A1400">
        <v>229235</v>
      </c>
      <c r="B1400" t="s">
        <v>552</v>
      </c>
      <c r="C1400" t="s">
        <v>1061</v>
      </c>
      <c r="E1400" s="440">
        <v>46117</v>
      </c>
      <c r="F1400" s="440">
        <v>46118</v>
      </c>
      <c r="G1400" t="s">
        <v>280</v>
      </c>
      <c r="H1400" t="s">
        <v>285</v>
      </c>
      <c r="I1400" t="s">
        <v>1154</v>
      </c>
      <c r="J1400">
        <v>-94.9</v>
      </c>
      <c r="K1400">
        <v>-94.9</v>
      </c>
      <c r="O1400" t="s">
        <v>556</v>
      </c>
      <c r="P1400" t="s">
        <v>557</v>
      </c>
      <c r="Q1400" t="s">
        <v>464</v>
      </c>
      <c r="R1400">
        <v>0</v>
      </c>
    </row>
    <row r="1401" spans="1:18" x14ac:dyDescent="0.3">
      <c r="A1401">
        <v>229233</v>
      </c>
      <c r="B1401" t="s">
        <v>552</v>
      </c>
      <c r="C1401" t="s">
        <v>1061</v>
      </c>
      <c r="E1401" s="440">
        <v>46116</v>
      </c>
      <c r="F1401" s="440">
        <v>46117</v>
      </c>
      <c r="G1401" t="s">
        <v>280</v>
      </c>
      <c r="H1401" t="s">
        <v>285</v>
      </c>
      <c r="I1401" t="s">
        <v>1154</v>
      </c>
      <c r="J1401">
        <v>-574.65</v>
      </c>
      <c r="K1401">
        <v>-574.65</v>
      </c>
      <c r="O1401" t="s">
        <v>556</v>
      </c>
      <c r="P1401" t="s">
        <v>557</v>
      </c>
      <c r="Q1401" t="s">
        <v>464</v>
      </c>
      <c r="R1401">
        <v>0</v>
      </c>
    </row>
    <row r="1402" spans="1:18" x14ac:dyDescent="0.3">
      <c r="A1402">
        <v>229234</v>
      </c>
      <c r="B1402" t="s">
        <v>552</v>
      </c>
      <c r="C1402" t="s">
        <v>1061</v>
      </c>
      <c r="E1402" s="440">
        <v>46116</v>
      </c>
      <c r="F1402" s="440">
        <v>46117</v>
      </c>
      <c r="G1402" t="s">
        <v>280</v>
      </c>
      <c r="H1402" t="s">
        <v>285</v>
      </c>
      <c r="I1402" t="s">
        <v>1154</v>
      </c>
      <c r="J1402">
        <v>-17.760000000000002</v>
      </c>
      <c r="K1402">
        <v>-17.760000000000002</v>
      </c>
      <c r="O1402" t="s">
        <v>556</v>
      </c>
      <c r="P1402" t="s">
        <v>557</v>
      </c>
      <c r="Q1402" t="s">
        <v>464</v>
      </c>
      <c r="R1402">
        <v>0</v>
      </c>
    </row>
    <row r="1403" spans="1:18" x14ac:dyDescent="0.3">
      <c r="A1403">
        <v>227641</v>
      </c>
      <c r="B1403" t="s">
        <v>552</v>
      </c>
      <c r="C1403" t="s">
        <v>1109</v>
      </c>
      <c r="D1403" t="s">
        <v>1663</v>
      </c>
      <c r="E1403" s="440">
        <v>46116</v>
      </c>
      <c r="F1403" s="440">
        <v>46147</v>
      </c>
      <c r="G1403" t="s">
        <v>265</v>
      </c>
      <c r="H1403" t="s">
        <v>276</v>
      </c>
      <c r="I1403" t="s">
        <v>1381</v>
      </c>
      <c r="J1403">
        <v>-79.98</v>
      </c>
      <c r="K1403">
        <v>-79.98</v>
      </c>
      <c r="O1403" t="s">
        <v>556</v>
      </c>
      <c r="P1403" t="s">
        <v>557</v>
      </c>
      <c r="Q1403" t="s">
        <v>464</v>
      </c>
      <c r="R1403">
        <v>0</v>
      </c>
    </row>
    <row r="1404" spans="1:18" x14ac:dyDescent="0.3">
      <c r="A1404">
        <v>229231</v>
      </c>
      <c r="B1404" t="s">
        <v>552</v>
      </c>
      <c r="C1404" t="s">
        <v>1061</v>
      </c>
      <c r="E1404" s="440">
        <v>46115</v>
      </c>
      <c r="F1404" s="440">
        <v>46116</v>
      </c>
      <c r="G1404" t="s">
        <v>280</v>
      </c>
      <c r="H1404" t="s">
        <v>285</v>
      </c>
      <c r="I1404" t="s">
        <v>1154</v>
      </c>
      <c r="J1404">
        <v>-364.75</v>
      </c>
      <c r="K1404">
        <v>-364.75</v>
      </c>
      <c r="O1404" t="s">
        <v>556</v>
      </c>
      <c r="P1404" t="s">
        <v>557</v>
      </c>
      <c r="Q1404" t="s">
        <v>464</v>
      </c>
      <c r="R1404">
        <v>0</v>
      </c>
    </row>
    <row r="1405" spans="1:18" x14ac:dyDescent="0.3">
      <c r="A1405">
        <v>229232</v>
      </c>
      <c r="B1405" t="s">
        <v>552</v>
      </c>
      <c r="C1405" t="s">
        <v>1061</v>
      </c>
      <c r="E1405" s="440">
        <v>46115</v>
      </c>
      <c r="F1405" s="440">
        <v>46116</v>
      </c>
      <c r="G1405" t="s">
        <v>280</v>
      </c>
      <c r="H1405" t="s">
        <v>285</v>
      </c>
      <c r="I1405" t="s">
        <v>1154</v>
      </c>
      <c r="J1405">
        <v>-15.2</v>
      </c>
      <c r="K1405">
        <v>-15.2</v>
      </c>
      <c r="O1405" t="s">
        <v>556</v>
      </c>
      <c r="P1405" t="s">
        <v>557</v>
      </c>
      <c r="Q1405" t="s">
        <v>464</v>
      </c>
      <c r="R1405">
        <v>0</v>
      </c>
    </row>
    <row r="1406" spans="1:18" x14ac:dyDescent="0.3">
      <c r="A1406">
        <v>229230</v>
      </c>
      <c r="B1406" t="s">
        <v>552</v>
      </c>
      <c r="C1406" t="s">
        <v>1061</v>
      </c>
      <c r="E1406" s="440">
        <v>46114</v>
      </c>
      <c r="F1406" s="440">
        <v>46114</v>
      </c>
      <c r="G1406" t="s">
        <v>280</v>
      </c>
      <c r="H1406" t="s">
        <v>285</v>
      </c>
      <c r="I1406" t="s">
        <v>1154</v>
      </c>
      <c r="J1406">
        <v>-60.99</v>
      </c>
      <c r="K1406">
        <v>-60.99</v>
      </c>
      <c r="O1406" t="s">
        <v>556</v>
      </c>
      <c r="P1406" t="s">
        <v>557</v>
      </c>
      <c r="Q1406" t="s">
        <v>464</v>
      </c>
      <c r="R1406">
        <v>0</v>
      </c>
    </row>
    <row r="1407" spans="1:18" x14ac:dyDescent="0.3">
      <c r="A1407">
        <v>229229</v>
      </c>
      <c r="B1407" t="s">
        <v>552</v>
      </c>
      <c r="C1407" t="s">
        <v>1061</v>
      </c>
      <c r="E1407" s="440">
        <v>46114</v>
      </c>
      <c r="F1407" s="440">
        <v>46115</v>
      </c>
      <c r="G1407" t="s">
        <v>280</v>
      </c>
      <c r="H1407" t="s">
        <v>285</v>
      </c>
      <c r="I1407" t="s">
        <v>1154</v>
      </c>
      <c r="J1407">
        <v>-210.28</v>
      </c>
      <c r="K1407">
        <v>-210.28</v>
      </c>
      <c r="O1407" t="s">
        <v>556</v>
      </c>
      <c r="P1407" t="s">
        <v>557</v>
      </c>
      <c r="Q1407" t="s">
        <v>464</v>
      </c>
      <c r="R1407">
        <v>0</v>
      </c>
    </row>
    <row r="1408" spans="1:18" x14ac:dyDescent="0.3">
      <c r="A1408">
        <v>228656</v>
      </c>
      <c r="B1408" t="s">
        <v>552</v>
      </c>
      <c r="C1408" t="s">
        <v>835</v>
      </c>
      <c r="D1408" t="s">
        <v>1664</v>
      </c>
      <c r="E1408" s="440">
        <v>46113</v>
      </c>
      <c r="F1408" s="440">
        <v>46152</v>
      </c>
      <c r="G1408" t="s">
        <v>747</v>
      </c>
      <c r="H1408" t="s">
        <v>247</v>
      </c>
      <c r="I1408" t="s">
        <v>1665</v>
      </c>
      <c r="J1408">
        <v>-399.92</v>
      </c>
      <c r="K1408">
        <v>-399.92</v>
      </c>
      <c r="M1408" t="s">
        <v>836</v>
      </c>
      <c r="N1408" t="s">
        <v>131</v>
      </c>
      <c r="O1408" t="s">
        <v>556</v>
      </c>
      <c r="P1408" t="s">
        <v>557</v>
      </c>
      <c r="Q1408" t="s">
        <v>464</v>
      </c>
      <c r="R1408">
        <v>0</v>
      </c>
    </row>
    <row r="1409" spans="1:18" x14ac:dyDescent="0.3">
      <c r="A1409">
        <v>216067</v>
      </c>
      <c r="B1409" t="s">
        <v>552</v>
      </c>
      <c r="C1409" t="s">
        <v>1055</v>
      </c>
      <c r="D1409" t="s">
        <v>1666</v>
      </c>
      <c r="E1409" s="440">
        <v>46113</v>
      </c>
      <c r="F1409" s="440">
        <v>46122</v>
      </c>
      <c r="G1409" t="s">
        <v>785</v>
      </c>
      <c r="H1409" t="s">
        <v>216</v>
      </c>
      <c r="I1409" t="s">
        <v>1667</v>
      </c>
      <c r="J1409">
        <v>-4762.8100000000004</v>
      </c>
      <c r="K1409">
        <v>-4762.8100000000004</v>
      </c>
      <c r="O1409" t="s">
        <v>556</v>
      </c>
      <c r="P1409" t="s">
        <v>557</v>
      </c>
      <c r="Q1409" t="s">
        <v>464</v>
      </c>
      <c r="R1409">
        <v>0</v>
      </c>
    </row>
    <row r="1410" spans="1:18" x14ac:dyDescent="0.3">
      <c r="A1410">
        <v>221923</v>
      </c>
      <c r="B1410" t="s">
        <v>552</v>
      </c>
      <c r="C1410" t="s">
        <v>1668</v>
      </c>
      <c r="D1410" t="s">
        <v>1669</v>
      </c>
      <c r="E1410" s="440">
        <v>46113</v>
      </c>
      <c r="F1410" s="440">
        <v>46129</v>
      </c>
      <c r="G1410" t="s">
        <v>309</v>
      </c>
      <c r="H1410" t="s">
        <v>310</v>
      </c>
      <c r="I1410" t="s">
        <v>1670</v>
      </c>
      <c r="J1410">
        <v>-219</v>
      </c>
      <c r="K1410">
        <v>-219</v>
      </c>
      <c r="O1410" t="s">
        <v>556</v>
      </c>
      <c r="P1410" t="s">
        <v>557</v>
      </c>
      <c r="Q1410" t="s">
        <v>464</v>
      </c>
      <c r="R1410">
        <v>0</v>
      </c>
    </row>
    <row r="1411" spans="1:18" x14ac:dyDescent="0.3">
      <c r="A1411">
        <v>214149</v>
      </c>
      <c r="B1411" t="s">
        <v>552</v>
      </c>
      <c r="C1411" t="s">
        <v>773</v>
      </c>
      <c r="D1411" t="s">
        <v>1671</v>
      </c>
      <c r="E1411" s="440">
        <v>46113</v>
      </c>
      <c r="F1411" s="440">
        <v>46152</v>
      </c>
      <c r="G1411" t="s">
        <v>755</v>
      </c>
      <c r="H1411" t="s">
        <v>756</v>
      </c>
      <c r="I1411" t="s">
        <v>769</v>
      </c>
      <c r="J1411">
        <v>-4000</v>
      </c>
      <c r="K1411">
        <v>-4000</v>
      </c>
      <c r="M1411" t="s">
        <v>774</v>
      </c>
      <c r="N1411" t="s">
        <v>138</v>
      </c>
      <c r="O1411" t="s">
        <v>556</v>
      </c>
      <c r="P1411" t="s">
        <v>557</v>
      </c>
      <c r="Q1411" t="s">
        <v>464</v>
      </c>
      <c r="R1411">
        <v>0</v>
      </c>
    </row>
    <row r="1412" spans="1:18" x14ac:dyDescent="0.3">
      <c r="A1412">
        <v>199588</v>
      </c>
      <c r="B1412" t="s">
        <v>552</v>
      </c>
      <c r="C1412" t="s">
        <v>822</v>
      </c>
      <c r="D1412" t="s">
        <v>1179</v>
      </c>
      <c r="E1412" s="440">
        <v>46113</v>
      </c>
      <c r="F1412" s="440">
        <v>46152</v>
      </c>
      <c r="G1412" t="s">
        <v>755</v>
      </c>
      <c r="H1412" t="s">
        <v>756</v>
      </c>
      <c r="I1412" t="s">
        <v>806</v>
      </c>
      <c r="J1412">
        <v>-4200</v>
      </c>
      <c r="K1412">
        <v>-4200</v>
      </c>
      <c r="M1412" t="s">
        <v>758</v>
      </c>
      <c r="N1412" t="s">
        <v>134</v>
      </c>
      <c r="O1412" t="s">
        <v>556</v>
      </c>
      <c r="P1412" t="s">
        <v>557</v>
      </c>
      <c r="Q1412" t="s">
        <v>464</v>
      </c>
      <c r="R1412">
        <v>0</v>
      </c>
    </row>
    <row r="1413" spans="1:18" x14ac:dyDescent="0.3">
      <c r="A1413">
        <v>220432</v>
      </c>
      <c r="B1413" t="s">
        <v>552</v>
      </c>
      <c r="C1413" t="s">
        <v>1054</v>
      </c>
      <c r="D1413" t="s">
        <v>1672</v>
      </c>
      <c r="E1413" s="440">
        <v>46113</v>
      </c>
      <c r="F1413" s="440">
        <v>46112</v>
      </c>
      <c r="G1413" t="s">
        <v>747</v>
      </c>
      <c r="H1413" t="s">
        <v>240</v>
      </c>
      <c r="I1413" t="s">
        <v>1673</v>
      </c>
      <c r="J1413">
        <v>-567.55999999999995</v>
      </c>
      <c r="K1413">
        <v>-567.55999999999995</v>
      </c>
      <c r="O1413" t="s">
        <v>556</v>
      </c>
      <c r="P1413" t="s">
        <v>557</v>
      </c>
      <c r="Q1413" t="s">
        <v>464</v>
      </c>
      <c r="R1413">
        <v>0</v>
      </c>
    </row>
    <row r="1414" spans="1:18" x14ac:dyDescent="0.3">
      <c r="A1414">
        <v>228877</v>
      </c>
      <c r="B1414" t="s">
        <v>552</v>
      </c>
      <c r="C1414" t="s">
        <v>819</v>
      </c>
      <c r="D1414" t="s">
        <v>1261</v>
      </c>
      <c r="E1414" s="440">
        <v>46113</v>
      </c>
      <c r="F1414" s="440">
        <v>46167</v>
      </c>
      <c r="G1414" t="s">
        <v>1059</v>
      </c>
      <c r="H1414" t="s">
        <v>77</v>
      </c>
      <c r="I1414" t="s">
        <v>1674</v>
      </c>
      <c r="J1414">
        <v>-5068.26</v>
      </c>
      <c r="K1414">
        <v>-5068.26</v>
      </c>
      <c r="M1414" t="s">
        <v>767</v>
      </c>
      <c r="N1414" t="s">
        <v>75</v>
      </c>
      <c r="O1414" t="s">
        <v>556</v>
      </c>
      <c r="P1414" t="s">
        <v>557</v>
      </c>
      <c r="Q1414" t="s">
        <v>464</v>
      </c>
      <c r="R1414">
        <v>0</v>
      </c>
    </row>
    <row r="1415" spans="1:18" x14ac:dyDescent="0.3">
      <c r="A1415">
        <v>229224</v>
      </c>
      <c r="B1415" t="s">
        <v>552</v>
      </c>
      <c r="C1415" t="s">
        <v>1061</v>
      </c>
      <c r="E1415" s="440">
        <v>46113</v>
      </c>
      <c r="F1415" s="440">
        <v>46113</v>
      </c>
      <c r="G1415" t="s">
        <v>280</v>
      </c>
      <c r="H1415" t="s">
        <v>285</v>
      </c>
      <c r="I1415" t="s">
        <v>1172</v>
      </c>
      <c r="J1415">
        <v>-720</v>
      </c>
      <c r="K1415">
        <v>-720</v>
      </c>
      <c r="O1415" t="s">
        <v>556</v>
      </c>
      <c r="P1415" t="s">
        <v>557</v>
      </c>
      <c r="Q1415" t="s">
        <v>464</v>
      </c>
      <c r="R1415">
        <v>0</v>
      </c>
    </row>
    <row r="1416" spans="1:18" x14ac:dyDescent="0.3">
      <c r="A1416">
        <v>229225</v>
      </c>
      <c r="B1416" t="s">
        <v>552</v>
      </c>
      <c r="C1416" t="s">
        <v>1061</v>
      </c>
      <c r="E1416" s="440">
        <v>46113</v>
      </c>
      <c r="F1416" s="440">
        <v>46113</v>
      </c>
      <c r="G1416" t="s">
        <v>280</v>
      </c>
      <c r="H1416" t="s">
        <v>285</v>
      </c>
      <c r="I1416" t="s">
        <v>1154</v>
      </c>
      <c r="J1416">
        <v>-45.5</v>
      </c>
      <c r="K1416">
        <v>-45.5</v>
      </c>
      <c r="O1416" t="s">
        <v>556</v>
      </c>
      <c r="P1416" t="s">
        <v>557</v>
      </c>
      <c r="Q1416" t="s">
        <v>464</v>
      </c>
      <c r="R1416">
        <v>0</v>
      </c>
    </row>
    <row r="1417" spans="1:18" x14ac:dyDescent="0.3">
      <c r="A1417">
        <v>229226</v>
      </c>
      <c r="B1417" t="s">
        <v>552</v>
      </c>
      <c r="C1417" t="s">
        <v>1061</v>
      </c>
      <c r="E1417" s="440">
        <v>46113</v>
      </c>
      <c r="F1417" s="440">
        <v>46113</v>
      </c>
      <c r="G1417" t="s">
        <v>280</v>
      </c>
      <c r="H1417" t="s">
        <v>285</v>
      </c>
      <c r="I1417" t="s">
        <v>1154</v>
      </c>
      <c r="J1417">
        <v>-0.63</v>
      </c>
      <c r="K1417">
        <v>-0.63</v>
      </c>
      <c r="O1417" t="s">
        <v>556</v>
      </c>
      <c r="P1417" t="s">
        <v>557</v>
      </c>
      <c r="Q1417" t="s">
        <v>464</v>
      </c>
      <c r="R1417">
        <v>0</v>
      </c>
    </row>
    <row r="1418" spans="1:18" x14ac:dyDescent="0.3">
      <c r="A1418">
        <v>229227</v>
      </c>
      <c r="B1418" t="s">
        <v>552</v>
      </c>
      <c r="C1418" t="s">
        <v>1061</v>
      </c>
      <c r="E1418" s="440">
        <v>46113</v>
      </c>
      <c r="F1418" s="440">
        <v>46113</v>
      </c>
      <c r="G1418" t="s">
        <v>280</v>
      </c>
      <c r="H1418" t="s">
        <v>285</v>
      </c>
      <c r="I1418" t="s">
        <v>1154</v>
      </c>
      <c r="J1418">
        <v>-1.1200000000000001</v>
      </c>
      <c r="K1418">
        <v>-1.1200000000000001</v>
      </c>
      <c r="O1418" t="s">
        <v>556</v>
      </c>
      <c r="P1418" t="s">
        <v>557</v>
      </c>
      <c r="Q1418" t="s">
        <v>464</v>
      </c>
      <c r="R1418">
        <v>0</v>
      </c>
    </row>
    <row r="1419" spans="1:18" x14ac:dyDescent="0.3">
      <c r="A1419">
        <v>229228</v>
      </c>
      <c r="B1419" t="s">
        <v>552</v>
      </c>
      <c r="C1419" t="s">
        <v>1061</v>
      </c>
      <c r="E1419" s="440">
        <v>46113</v>
      </c>
      <c r="F1419" s="440">
        <v>46114</v>
      </c>
      <c r="G1419" t="s">
        <v>280</v>
      </c>
      <c r="H1419" t="s">
        <v>285</v>
      </c>
      <c r="I1419" t="s">
        <v>1154</v>
      </c>
      <c r="J1419">
        <v>-150.96</v>
      </c>
      <c r="K1419">
        <v>-150.96</v>
      </c>
      <c r="O1419" t="s">
        <v>556</v>
      </c>
      <c r="P1419" t="s">
        <v>557</v>
      </c>
      <c r="Q1419" t="s">
        <v>464</v>
      </c>
      <c r="R1419">
        <v>0</v>
      </c>
    </row>
    <row r="1420" spans="1:18" x14ac:dyDescent="0.3">
      <c r="A1420">
        <v>216073</v>
      </c>
      <c r="B1420" t="s">
        <v>552</v>
      </c>
      <c r="C1420" t="s">
        <v>553</v>
      </c>
      <c r="D1420" t="s">
        <v>1675</v>
      </c>
      <c r="E1420" s="440">
        <v>46113</v>
      </c>
      <c r="F1420" s="440">
        <v>46162</v>
      </c>
      <c r="G1420" t="s">
        <v>309</v>
      </c>
      <c r="H1420" t="s">
        <v>311</v>
      </c>
      <c r="I1420" t="s">
        <v>1676</v>
      </c>
      <c r="J1420">
        <v>-1100</v>
      </c>
      <c r="K1420">
        <v>-1100</v>
      </c>
      <c r="O1420" t="s">
        <v>556</v>
      </c>
      <c r="P1420" t="s">
        <v>557</v>
      </c>
      <c r="Q1420" t="s">
        <v>464</v>
      </c>
      <c r="R1420">
        <v>0</v>
      </c>
    </row>
    <row r="1421" spans="1:18" x14ac:dyDescent="0.3">
      <c r="A1421">
        <v>221687</v>
      </c>
      <c r="B1421" t="s">
        <v>552</v>
      </c>
      <c r="C1421" t="s">
        <v>1158</v>
      </c>
      <c r="D1421" t="s">
        <v>1677</v>
      </c>
      <c r="E1421" s="440">
        <v>46113</v>
      </c>
      <c r="F1421" s="440">
        <v>46119</v>
      </c>
      <c r="G1421" t="s">
        <v>747</v>
      </c>
      <c r="H1421" t="s">
        <v>240</v>
      </c>
      <c r="I1421" t="s">
        <v>1678</v>
      </c>
      <c r="J1421">
        <v>-717.2</v>
      </c>
      <c r="K1421">
        <v>-717.2</v>
      </c>
      <c r="O1421" t="s">
        <v>556</v>
      </c>
      <c r="P1421" t="s">
        <v>557</v>
      </c>
      <c r="Q1421" t="s">
        <v>464</v>
      </c>
      <c r="R1421">
        <v>0</v>
      </c>
    </row>
    <row r="1422" spans="1:18" x14ac:dyDescent="0.3">
      <c r="A1422">
        <v>228636</v>
      </c>
      <c r="B1422" t="s">
        <v>552</v>
      </c>
      <c r="C1422" t="s">
        <v>1007</v>
      </c>
      <c r="D1422" t="s">
        <v>1679</v>
      </c>
      <c r="E1422" s="440">
        <v>46113</v>
      </c>
      <c r="F1422" s="440">
        <v>46155</v>
      </c>
      <c r="G1422" t="s">
        <v>1009</v>
      </c>
      <c r="H1422" t="s">
        <v>204</v>
      </c>
      <c r="I1422" t="s">
        <v>1680</v>
      </c>
      <c r="J1422">
        <v>-8888</v>
      </c>
      <c r="K1422">
        <v>-8888</v>
      </c>
      <c r="O1422" t="s">
        <v>556</v>
      </c>
      <c r="P1422" t="s">
        <v>557</v>
      </c>
      <c r="Q1422" t="s">
        <v>464</v>
      </c>
      <c r="R1422">
        <v>0</v>
      </c>
    </row>
    <row r="1423" spans="1:18" x14ac:dyDescent="0.3">
      <c r="A1423">
        <v>221455</v>
      </c>
      <c r="B1423" t="s">
        <v>552</v>
      </c>
      <c r="C1423" t="s">
        <v>1109</v>
      </c>
      <c r="D1423" t="s">
        <v>1681</v>
      </c>
      <c r="E1423" s="440">
        <v>46113</v>
      </c>
      <c r="F1423" s="440">
        <v>46117</v>
      </c>
      <c r="G1423" t="s">
        <v>814</v>
      </c>
      <c r="H1423" t="s">
        <v>292</v>
      </c>
      <c r="I1423" t="s">
        <v>1123</v>
      </c>
      <c r="J1423">
        <v>-59.98</v>
      </c>
      <c r="K1423">
        <v>-59.98</v>
      </c>
      <c r="O1423" t="s">
        <v>556</v>
      </c>
      <c r="P1423" t="s">
        <v>557</v>
      </c>
      <c r="Q1423" t="s">
        <v>464</v>
      </c>
      <c r="R1423">
        <v>0</v>
      </c>
    </row>
    <row r="1424" spans="1:18" x14ac:dyDescent="0.3">
      <c r="A1424">
        <v>224590</v>
      </c>
      <c r="B1424" t="s">
        <v>552</v>
      </c>
      <c r="C1424" t="s">
        <v>1047</v>
      </c>
      <c r="D1424" t="s">
        <v>1682</v>
      </c>
      <c r="E1424" s="440">
        <v>46113</v>
      </c>
      <c r="F1424" s="440">
        <v>46136</v>
      </c>
      <c r="G1424" t="s">
        <v>785</v>
      </c>
      <c r="H1424" t="s">
        <v>216</v>
      </c>
      <c r="I1424" t="s">
        <v>1683</v>
      </c>
      <c r="J1424">
        <v>-3874.05</v>
      </c>
      <c r="K1424">
        <v>-3874.05</v>
      </c>
      <c r="O1424" t="s">
        <v>556</v>
      </c>
      <c r="P1424" t="s">
        <v>557</v>
      </c>
      <c r="Q1424" t="s">
        <v>464</v>
      </c>
      <c r="R1424">
        <v>0</v>
      </c>
    </row>
    <row r="1425" spans="1:18" x14ac:dyDescent="0.3">
      <c r="A1425">
        <v>205047</v>
      </c>
      <c r="B1425" t="s">
        <v>552</v>
      </c>
      <c r="C1425" t="s">
        <v>816</v>
      </c>
      <c r="D1425" t="s">
        <v>1487</v>
      </c>
      <c r="E1425" s="440">
        <v>46113</v>
      </c>
      <c r="F1425" s="440">
        <v>46152</v>
      </c>
      <c r="G1425" t="s">
        <v>755</v>
      </c>
      <c r="H1425" t="s">
        <v>756</v>
      </c>
      <c r="I1425" t="s">
        <v>769</v>
      </c>
      <c r="J1425">
        <v>-3100</v>
      </c>
      <c r="K1425">
        <v>-3100</v>
      </c>
      <c r="M1425" t="s">
        <v>807</v>
      </c>
      <c r="N1425" t="s">
        <v>142</v>
      </c>
      <c r="O1425" t="s">
        <v>556</v>
      </c>
      <c r="P1425" t="s">
        <v>557</v>
      </c>
      <c r="Q1425" t="s">
        <v>464</v>
      </c>
      <c r="R1425">
        <v>0</v>
      </c>
    </row>
    <row r="1426" spans="1:18" x14ac:dyDescent="0.3">
      <c r="A1426">
        <v>199453</v>
      </c>
      <c r="B1426" t="s">
        <v>552</v>
      </c>
      <c r="C1426" t="s">
        <v>823</v>
      </c>
      <c r="D1426" t="s">
        <v>1684</v>
      </c>
      <c r="E1426" s="440">
        <v>46113</v>
      </c>
      <c r="F1426" s="440">
        <v>46152</v>
      </c>
      <c r="G1426" t="s">
        <v>755</v>
      </c>
      <c r="H1426" t="s">
        <v>756</v>
      </c>
      <c r="I1426" t="s">
        <v>769</v>
      </c>
      <c r="J1426">
        <v>-6000</v>
      </c>
      <c r="K1426">
        <v>-6000</v>
      </c>
      <c r="M1426" t="s">
        <v>824</v>
      </c>
      <c r="N1426" t="s">
        <v>131</v>
      </c>
      <c r="O1426" t="s">
        <v>556</v>
      </c>
      <c r="P1426" t="s">
        <v>557</v>
      </c>
      <c r="Q1426" t="s">
        <v>464</v>
      </c>
      <c r="R1426">
        <v>0</v>
      </c>
    </row>
    <row r="1427" spans="1:18" x14ac:dyDescent="0.3">
      <c r="A1427">
        <v>199466</v>
      </c>
      <c r="B1427" t="s">
        <v>552</v>
      </c>
      <c r="C1427" t="s">
        <v>827</v>
      </c>
      <c r="D1427" t="s">
        <v>1138</v>
      </c>
      <c r="E1427" s="440">
        <v>46113</v>
      </c>
      <c r="F1427" s="440">
        <v>46152</v>
      </c>
      <c r="G1427" t="s">
        <v>755</v>
      </c>
      <c r="H1427" t="s">
        <v>756</v>
      </c>
      <c r="I1427" t="s">
        <v>769</v>
      </c>
      <c r="J1427">
        <v>-3200</v>
      </c>
      <c r="K1427">
        <v>-3200</v>
      </c>
      <c r="M1427" t="s">
        <v>828</v>
      </c>
      <c r="N1427" t="s">
        <v>131</v>
      </c>
      <c r="O1427" t="s">
        <v>556</v>
      </c>
      <c r="P1427" t="s">
        <v>557</v>
      </c>
      <c r="Q1427" t="s">
        <v>464</v>
      </c>
      <c r="R1427">
        <v>0</v>
      </c>
    </row>
    <row r="1428" spans="1:18" x14ac:dyDescent="0.3">
      <c r="A1428">
        <v>224853</v>
      </c>
      <c r="B1428" t="s">
        <v>552</v>
      </c>
      <c r="C1428" t="s">
        <v>765</v>
      </c>
      <c r="D1428" t="s">
        <v>1247</v>
      </c>
      <c r="E1428" s="440">
        <v>46113</v>
      </c>
      <c r="F1428" s="440">
        <v>46152</v>
      </c>
      <c r="G1428" t="s">
        <v>755</v>
      </c>
      <c r="H1428" t="s">
        <v>756</v>
      </c>
      <c r="I1428" t="s">
        <v>766</v>
      </c>
      <c r="J1428">
        <v>-450</v>
      </c>
      <c r="K1428">
        <v>-450</v>
      </c>
      <c r="M1428" t="s">
        <v>767</v>
      </c>
      <c r="N1428" t="s">
        <v>75</v>
      </c>
      <c r="O1428" t="s">
        <v>556</v>
      </c>
      <c r="P1428" t="s">
        <v>557</v>
      </c>
      <c r="Q1428" t="s">
        <v>464</v>
      </c>
      <c r="R1428">
        <v>0</v>
      </c>
    </row>
    <row r="1429" spans="1:18" x14ac:dyDescent="0.3">
      <c r="A1429">
        <v>199478</v>
      </c>
      <c r="B1429" t="s">
        <v>552</v>
      </c>
      <c r="C1429" t="s">
        <v>833</v>
      </c>
      <c r="D1429" t="s">
        <v>1685</v>
      </c>
      <c r="E1429" s="440">
        <v>46113</v>
      </c>
      <c r="F1429" s="440">
        <v>46152</v>
      </c>
      <c r="G1429" t="s">
        <v>755</v>
      </c>
      <c r="H1429" t="s">
        <v>756</v>
      </c>
      <c r="I1429" t="s">
        <v>769</v>
      </c>
      <c r="J1429">
        <v>-3850</v>
      </c>
      <c r="K1429">
        <v>-3850</v>
      </c>
      <c r="M1429" t="s">
        <v>834</v>
      </c>
      <c r="N1429" t="s">
        <v>135</v>
      </c>
      <c r="O1429" t="s">
        <v>556</v>
      </c>
      <c r="P1429" t="s">
        <v>557</v>
      </c>
      <c r="Q1429" t="s">
        <v>464</v>
      </c>
      <c r="R1429">
        <v>0</v>
      </c>
    </row>
    <row r="1430" spans="1:18" x14ac:dyDescent="0.3">
      <c r="A1430">
        <v>228860</v>
      </c>
      <c r="B1430" t="s">
        <v>552</v>
      </c>
      <c r="C1430" t="s">
        <v>773</v>
      </c>
      <c r="D1430" t="s">
        <v>1019</v>
      </c>
      <c r="E1430" s="440">
        <v>46113</v>
      </c>
      <c r="F1430" s="440">
        <v>46152</v>
      </c>
      <c r="G1430" t="s">
        <v>1067</v>
      </c>
      <c r="H1430" t="s">
        <v>114</v>
      </c>
      <c r="I1430" t="s">
        <v>1686</v>
      </c>
      <c r="J1430">
        <v>-1410</v>
      </c>
      <c r="K1430">
        <v>-1410</v>
      </c>
      <c r="M1430" t="s">
        <v>774</v>
      </c>
      <c r="N1430" t="s">
        <v>138</v>
      </c>
      <c r="O1430" t="s">
        <v>556</v>
      </c>
      <c r="P1430" t="s">
        <v>557</v>
      </c>
      <c r="Q1430" t="s">
        <v>464</v>
      </c>
      <c r="R1430">
        <v>0</v>
      </c>
    </row>
    <row r="1431" spans="1:18" x14ac:dyDescent="0.3">
      <c r="A1431">
        <v>199502</v>
      </c>
      <c r="B1431" t="s">
        <v>552</v>
      </c>
      <c r="C1431" t="s">
        <v>819</v>
      </c>
      <c r="D1431" t="s">
        <v>1687</v>
      </c>
      <c r="E1431" s="440">
        <v>46113</v>
      </c>
      <c r="F1431" s="440">
        <v>46152</v>
      </c>
      <c r="G1431" t="s">
        <v>755</v>
      </c>
      <c r="H1431" t="s">
        <v>756</v>
      </c>
      <c r="I1431" t="s">
        <v>769</v>
      </c>
      <c r="J1431">
        <v>-4000</v>
      </c>
      <c r="K1431">
        <v>-4000</v>
      </c>
      <c r="M1431" t="s">
        <v>767</v>
      </c>
      <c r="N1431" t="s">
        <v>75</v>
      </c>
      <c r="O1431" t="s">
        <v>556</v>
      </c>
      <c r="P1431" t="s">
        <v>557</v>
      </c>
      <c r="Q1431" t="s">
        <v>464</v>
      </c>
      <c r="R1431">
        <v>0</v>
      </c>
    </row>
    <row r="1432" spans="1:18" x14ac:dyDescent="0.3">
      <c r="A1432">
        <v>199526</v>
      </c>
      <c r="B1432" t="s">
        <v>552</v>
      </c>
      <c r="C1432" t="s">
        <v>805</v>
      </c>
      <c r="D1432" t="s">
        <v>1688</v>
      </c>
      <c r="E1432" s="440">
        <v>46113</v>
      </c>
      <c r="F1432" s="440">
        <v>46152</v>
      </c>
      <c r="G1432" t="s">
        <v>755</v>
      </c>
      <c r="H1432" t="s">
        <v>756</v>
      </c>
      <c r="I1432" t="s">
        <v>806</v>
      </c>
      <c r="J1432">
        <v>-3100</v>
      </c>
      <c r="K1432">
        <v>-3100</v>
      </c>
      <c r="M1432" t="s">
        <v>807</v>
      </c>
      <c r="N1432" t="s">
        <v>142</v>
      </c>
      <c r="O1432" t="s">
        <v>556</v>
      </c>
      <c r="P1432" t="s">
        <v>557</v>
      </c>
      <c r="Q1432" t="s">
        <v>464</v>
      </c>
      <c r="R1432">
        <v>0</v>
      </c>
    </row>
    <row r="1433" spans="1:18" x14ac:dyDescent="0.3">
      <c r="A1433">
        <v>199440</v>
      </c>
      <c r="B1433" t="s">
        <v>552</v>
      </c>
      <c r="C1433" t="s">
        <v>829</v>
      </c>
      <c r="D1433" t="s">
        <v>1235</v>
      </c>
      <c r="E1433" s="440">
        <v>46113</v>
      </c>
      <c r="F1433" s="440">
        <v>46152</v>
      </c>
      <c r="G1433" t="s">
        <v>755</v>
      </c>
      <c r="H1433" t="s">
        <v>756</v>
      </c>
      <c r="I1433" t="s">
        <v>769</v>
      </c>
      <c r="J1433">
        <v>-1500</v>
      </c>
      <c r="K1433">
        <v>-1500</v>
      </c>
      <c r="M1433" t="s">
        <v>830</v>
      </c>
      <c r="N1433" t="s">
        <v>131</v>
      </c>
      <c r="O1433" t="s">
        <v>556</v>
      </c>
      <c r="P1433" t="s">
        <v>557</v>
      </c>
      <c r="Q1433" t="s">
        <v>464</v>
      </c>
      <c r="R1433">
        <v>0</v>
      </c>
    </row>
    <row r="1434" spans="1:18" x14ac:dyDescent="0.3">
      <c r="A1434">
        <v>228859</v>
      </c>
      <c r="B1434" t="s">
        <v>552</v>
      </c>
      <c r="C1434" t="s">
        <v>816</v>
      </c>
      <c r="D1434" t="s">
        <v>1689</v>
      </c>
      <c r="E1434" s="440">
        <v>46113</v>
      </c>
      <c r="F1434" s="440">
        <v>46152</v>
      </c>
      <c r="G1434" t="s">
        <v>1067</v>
      </c>
      <c r="H1434" t="s">
        <v>114</v>
      </c>
      <c r="I1434" t="s">
        <v>1686</v>
      </c>
      <c r="J1434">
        <v>-2190</v>
      </c>
      <c r="K1434">
        <v>-2190</v>
      </c>
      <c r="M1434" t="s">
        <v>807</v>
      </c>
      <c r="N1434" t="s">
        <v>142</v>
      </c>
      <c r="O1434" t="s">
        <v>556</v>
      </c>
      <c r="P1434" t="s">
        <v>557</v>
      </c>
      <c r="Q1434" t="s">
        <v>464</v>
      </c>
      <c r="R1434">
        <v>0</v>
      </c>
    </row>
    <row r="1435" spans="1:18" x14ac:dyDescent="0.3">
      <c r="A1435">
        <v>228858</v>
      </c>
      <c r="B1435" t="s">
        <v>552</v>
      </c>
      <c r="C1435" t="s">
        <v>838</v>
      </c>
      <c r="D1435" t="s">
        <v>1690</v>
      </c>
      <c r="E1435" s="440">
        <v>46113</v>
      </c>
      <c r="F1435" s="440">
        <v>46152</v>
      </c>
      <c r="G1435" t="s">
        <v>1067</v>
      </c>
      <c r="H1435" t="s">
        <v>114</v>
      </c>
      <c r="I1435" t="s">
        <v>1686</v>
      </c>
      <c r="J1435">
        <v>-1410</v>
      </c>
      <c r="K1435">
        <v>-1410</v>
      </c>
      <c r="M1435" t="s">
        <v>774</v>
      </c>
      <c r="N1435" t="s">
        <v>138</v>
      </c>
      <c r="O1435" t="s">
        <v>556</v>
      </c>
      <c r="P1435" t="s">
        <v>557</v>
      </c>
      <c r="Q1435" t="s">
        <v>464</v>
      </c>
      <c r="R1435">
        <v>0</v>
      </c>
    </row>
    <row r="1436" spans="1:18" x14ac:dyDescent="0.3">
      <c r="A1436">
        <v>224532</v>
      </c>
      <c r="B1436" t="s">
        <v>552</v>
      </c>
      <c r="C1436" t="s">
        <v>1007</v>
      </c>
      <c r="D1436" t="s">
        <v>1691</v>
      </c>
      <c r="E1436" s="440">
        <v>46113</v>
      </c>
      <c r="F1436" s="440">
        <v>46135</v>
      </c>
      <c r="G1436" t="s">
        <v>1009</v>
      </c>
      <c r="H1436" t="s">
        <v>204</v>
      </c>
      <c r="I1436" t="s">
        <v>1692</v>
      </c>
      <c r="J1436">
        <v>-7084</v>
      </c>
      <c r="K1436">
        <v>-7084</v>
      </c>
      <c r="O1436" t="s">
        <v>556</v>
      </c>
      <c r="P1436" t="s">
        <v>557</v>
      </c>
      <c r="Q1436" t="s">
        <v>464</v>
      </c>
      <c r="R1436">
        <v>0</v>
      </c>
    </row>
    <row r="1437" spans="1:18" x14ac:dyDescent="0.3">
      <c r="A1437">
        <v>224526</v>
      </c>
      <c r="B1437" t="s">
        <v>552</v>
      </c>
      <c r="C1437" t="s">
        <v>1007</v>
      </c>
      <c r="D1437" t="s">
        <v>1693</v>
      </c>
      <c r="E1437" s="440">
        <v>46113</v>
      </c>
      <c r="F1437" s="440">
        <v>46134</v>
      </c>
      <c r="G1437" t="s">
        <v>1009</v>
      </c>
      <c r="H1437" t="s">
        <v>204</v>
      </c>
      <c r="I1437" t="s">
        <v>1694</v>
      </c>
      <c r="J1437">
        <v>-19255.5</v>
      </c>
      <c r="K1437">
        <v>-19255.5</v>
      </c>
      <c r="O1437" t="s">
        <v>556</v>
      </c>
      <c r="P1437" t="s">
        <v>557</v>
      </c>
      <c r="Q1437" t="s">
        <v>464</v>
      </c>
      <c r="R1437">
        <v>0</v>
      </c>
    </row>
    <row r="1438" spans="1:18" x14ac:dyDescent="0.3">
      <c r="A1438">
        <v>199540</v>
      </c>
      <c r="B1438" t="s">
        <v>552</v>
      </c>
      <c r="C1438" t="s">
        <v>811</v>
      </c>
      <c r="D1438" t="s">
        <v>1695</v>
      </c>
      <c r="E1438" s="440">
        <v>46113</v>
      </c>
      <c r="F1438" s="440">
        <v>46152</v>
      </c>
      <c r="G1438" t="s">
        <v>755</v>
      </c>
      <c r="H1438" t="s">
        <v>756</v>
      </c>
      <c r="I1438" t="s">
        <v>806</v>
      </c>
      <c r="J1438">
        <v>-5000</v>
      </c>
      <c r="K1438">
        <v>-5000</v>
      </c>
      <c r="M1438" t="s">
        <v>812</v>
      </c>
      <c r="N1438" t="s">
        <v>131</v>
      </c>
      <c r="O1438" t="s">
        <v>556</v>
      </c>
      <c r="P1438" t="s">
        <v>557</v>
      </c>
      <c r="Q1438" t="s">
        <v>464</v>
      </c>
      <c r="R1438">
        <v>0</v>
      </c>
    </row>
    <row r="1439" spans="1:18" x14ac:dyDescent="0.3">
      <c r="A1439">
        <v>228835</v>
      </c>
      <c r="B1439" t="s">
        <v>552</v>
      </c>
      <c r="C1439" t="s">
        <v>805</v>
      </c>
      <c r="D1439" t="s">
        <v>1685</v>
      </c>
      <c r="E1439" s="440">
        <v>46113</v>
      </c>
      <c r="F1439" s="440">
        <v>46152</v>
      </c>
      <c r="G1439" t="s">
        <v>1067</v>
      </c>
      <c r="H1439" t="s">
        <v>114</v>
      </c>
      <c r="I1439" t="s">
        <v>1686</v>
      </c>
      <c r="J1439">
        <v>-2190</v>
      </c>
      <c r="K1439">
        <v>-2190</v>
      </c>
      <c r="M1439" t="s">
        <v>807</v>
      </c>
      <c r="N1439" t="s">
        <v>142</v>
      </c>
      <c r="O1439" t="s">
        <v>556</v>
      </c>
      <c r="P1439" t="s">
        <v>557</v>
      </c>
      <c r="Q1439" t="s">
        <v>464</v>
      </c>
      <c r="R1439">
        <v>0</v>
      </c>
    </row>
    <row r="1440" spans="1:18" x14ac:dyDescent="0.3">
      <c r="A1440">
        <v>199552</v>
      </c>
      <c r="B1440" t="s">
        <v>552</v>
      </c>
      <c r="C1440" t="s">
        <v>825</v>
      </c>
      <c r="D1440" t="s">
        <v>1696</v>
      </c>
      <c r="E1440" s="440">
        <v>46113</v>
      </c>
      <c r="F1440" s="440">
        <v>46152</v>
      </c>
      <c r="G1440" t="s">
        <v>755</v>
      </c>
      <c r="H1440" t="s">
        <v>756</v>
      </c>
      <c r="I1440" t="s">
        <v>806</v>
      </c>
      <c r="J1440">
        <v>-1125</v>
      </c>
      <c r="K1440">
        <v>-1125</v>
      </c>
      <c r="M1440" t="s">
        <v>826</v>
      </c>
      <c r="N1440" t="s">
        <v>131</v>
      </c>
      <c r="O1440" t="s">
        <v>556</v>
      </c>
      <c r="P1440" t="s">
        <v>557</v>
      </c>
      <c r="Q1440" t="s">
        <v>464</v>
      </c>
      <c r="R1440">
        <v>0</v>
      </c>
    </row>
    <row r="1441" spans="1:18" x14ac:dyDescent="0.3">
      <c r="A1441">
        <v>199576</v>
      </c>
      <c r="B1441" t="s">
        <v>552</v>
      </c>
      <c r="C1441" t="s">
        <v>820</v>
      </c>
      <c r="D1441" t="s">
        <v>1697</v>
      </c>
      <c r="E1441" s="440">
        <v>46113</v>
      </c>
      <c r="F1441" s="440">
        <v>46152</v>
      </c>
      <c r="G1441" t="s">
        <v>755</v>
      </c>
      <c r="H1441" t="s">
        <v>756</v>
      </c>
      <c r="I1441" t="s">
        <v>806</v>
      </c>
      <c r="J1441">
        <v>-3000</v>
      </c>
      <c r="K1441">
        <v>-3000</v>
      </c>
      <c r="M1441" t="s">
        <v>821</v>
      </c>
      <c r="N1441" t="s">
        <v>131</v>
      </c>
      <c r="O1441" t="s">
        <v>556</v>
      </c>
      <c r="P1441" t="s">
        <v>557</v>
      </c>
      <c r="Q1441" t="s">
        <v>464</v>
      </c>
      <c r="R1441">
        <v>0</v>
      </c>
    </row>
    <row r="1442" spans="1:18" x14ac:dyDescent="0.3">
      <c r="A1442">
        <v>199390</v>
      </c>
      <c r="B1442" t="s">
        <v>552</v>
      </c>
      <c r="C1442" t="s">
        <v>837</v>
      </c>
      <c r="D1442" t="s">
        <v>1698</v>
      </c>
      <c r="E1442" s="440">
        <v>46113</v>
      </c>
      <c r="F1442" s="440">
        <v>46152</v>
      </c>
      <c r="G1442" t="s">
        <v>755</v>
      </c>
      <c r="H1442" t="s">
        <v>756</v>
      </c>
      <c r="I1442" t="s">
        <v>769</v>
      </c>
      <c r="J1442">
        <v>-3100</v>
      </c>
      <c r="K1442">
        <v>-3100</v>
      </c>
      <c r="M1442" t="s">
        <v>807</v>
      </c>
      <c r="N1442" t="s">
        <v>142</v>
      </c>
      <c r="O1442" t="s">
        <v>556</v>
      </c>
      <c r="P1442" t="s">
        <v>557</v>
      </c>
      <c r="Q1442" t="s">
        <v>464</v>
      </c>
      <c r="R1442">
        <v>0</v>
      </c>
    </row>
    <row r="1443" spans="1:18" x14ac:dyDescent="0.3">
      <c r="A1443">
        <v>219581</v>
      </c>
      <c r="B1443" t="s">
        <v>552</v>
      </c>
      <c r="C1443" t="s">
        <v>768</v>
      </c>
      <c r="D1443" t="s">
        <v>1243</v>
      </c>
      <c r="E1443" s="440">
        <v>46113</v>
      </c>
      <c r="F1443" s="440">
        <v>46152</v>
      </c>
      <c r="G1443" t="s">
        <v>755</v>
      </c>
      <c r="H1443" t="s">
        <v>756</v>
      </c>
      <c r="I1443" t="s">
        <v>769</v>
      </c>
      <c r="J1443">
        <v>-4200</v>
      </c>
      <c r="K1443">
        <v>-4200</v>
      </c>
      <c r="M1443" t="s">
        <v>758</v>
      </c>
      <c r="N1443" t="s">
        <v>134</v>
      </c>
      <c r="O1443" t="s">
        <v>556</v>
      </c>
      <c r="P1443" t="s">
        <v>557</v>
      </c>
      <c r="Q1443" t="s">
        <v>464</v>
      </c>
      <c r="R1443">
        <v>0</v>
      </c>
    </row>
    <row r="1444" spans="1:18" x14ac:dyDescent="0.3">
      <c r="A1444">
        <v>226899</v>
      </c>
      <c r="B1444" t="s">
        <v>552</v>
      </c>
      <c r="C1444" t="s">
        <v>1007</v>
      </c>
      <c r="D1444" t="s">
        <v>1699</v>
      </c>
      <c r="E1444" s="440">
        <v>46113</v>
      </c>
      <c r="F1444" s="440">
        <v>46148</v>
      </c>
      <c r="G1444" t="s">
        <v>1009</v>
      </c>
      <c r="H1444" t="s">
        <v>204</v>
      </c>
      <c r="I1444" t="s">
        <v>1700</v>
      </c>
      <c r="J1444">
        <v>-21956</v>
      </c>
      <c r="K1444">
        <v>-21956</v>
      </c>
      <c r="O1444" t="s">
        <v>556</v>
      </c>
      <c r="P1444" t="s">
        <v>557</v>
      </c>
      <c r="Q1444" t="s">
        <v>464</v>
      </c>
      <c r="R1444">
        <v>0</v>
      </c>
    </row>
    <row r="1445" spans="1:18" x14ac:dyDescent="0.3">
      <c r="A1445">
        <v>199366</v>
      </c>
      <c r="B1445" t="s">
        <v>552</v>
      </c>
      <c r="C1445" t="s">
        <v>810</v>
      </c>
      <c r="D1445" t="s">
        <v>1500</v>
      </c>
      <c r="E1445" s="440">
        <v>46113</v>
      </c>
      <c r="F1445" s="440">
        <v>46152</v>
      </c>
      <c r="G1445" t="s">
        <v>755</v>
      </c>
      <c r="H1445" t="s">
        <v>756</v>
      </c>
      <c r="I1445" t="s">
        <v>769</v>
      </c>
      <c r="J1445">
        <v>-4200</v>
      </c>
      <c r="K1445">
        <v>-4200</v>
      </c>
      <c r="M1445" t="s">
        <v>758</v>
      </c>
      <c r="N1445" t="s">
        <v>134</v>
      </c>
      <c r="O1445" t="s">
        <v>556</v>
      </c>
      <c r="P1445" t="s">
        <v>557</v>
      </c>
      <c r="Q1445" t="s">
        <v>464</v>
      </c>
      <c r="R1445">
        <v>0</v>
      </c>
    </row>
    <row r="1446" spans="1:18" x14ac:dyDescent="0.3">
      <c r="A1446">
        <v>228866</v>
      </c>
      <c r="B1446" t="s">
        <v>552</v>
      </c>
      <c r="C1446" t="s">
        <v>768</v>
      </c>
      <c r="D1446" t="s">
        <v>1701</v>
      </c>
      <c r="E1446" s="440">
        <v>46113</v>
      </c>
      <c r="F1446" s="440">
        <v>46152</v>
      </c>
      <c r="G1446" t="s">
        <v>1067</v>
      </c>
      <c r="H1446" t="s">
        <v>114</v>
      </c>
      <c r="I1446" t="s">
        <v>1686</v>
      </c>
      <c r="J1446">
        <v>-1576</v>
      </c>
      <c r="K1446">
        <v>-1576</v>
      </c>
      <c r="M1446" t="s">
        <v>758</v>
      </c>
      <c r="N1446" t="s">
        <v>134</v>
      </c>
      <c r="O1446" t="s">
        <v>556</v>
      </c>
      <c r="P1446" t="s">
        <v>557</v>
      </c>
      <c r="Q1446" t="s">
        <v>464</v>
      </c>
      <c r="R1446">
        <v>0</v>
      </c>
    </row>
    <row r="1447" spans="1:18" x14ac:dyDescent="0.3">
      <c r="A1447">
        <v>228865</v>
      </c>
      <c r="B1447" t="s">
        <v>552</v>
      </c>
      <c r="C1447" t="s">
        <v>810</v>
      </c>
      <c r="D1447" t="s">
        <v>1437</v>
      </c>
      <c r="E1447" s="440">
        <v>46113</v>
      </c>
      <c r="F1447" s="440">
        <v>46152</v>
      </c>
      <c r="G1447" t="s">
        <v>1067</v>
      </c>
      <c r="H1447" t="s">
        <v>114</v>
      </c>
      <c r="I1447" t="s">
        <v>1686</v>
      </c>
      <c r="J1447">
        <v>-1576</v>
      </c>
      <c r="K1447">
        <v>-1576</v>
      </c>
      <c r="M1447" t="s">
        <v>758</v>
      </c>
      <c r="N1447" t="s">
        <v>134</v>
      </c>
      <c r="O1447" t="s">
        <v>556</v>
      </c>
      <c r="P1447" t="s">
        <v>557</v>
      </c>
      <c r="Q1447" t="s">
        <v>464</v>
      </c>
      <c r="R1447">
        <v>0</v>
      </c>
    </row>
    <row r="1448" spans="1:18" x14ac:dyDescent="0.3">
      <c r="A1448">
        <v>199378</v>
      </c>
      <c r="B1448" t="s">
        <v>552</v>
      </c>
      <c r="C1448" t="s">
        <v>838</v>
      </c>
      <c r="D1448" t="s">
        <v>1066</v>
      </c>
      <c r="E1448" s="440">
        <v>46113</v>
      </c>
      <c r="F1448" s="440">
        <v>46152</v>
      </c>
      <c r="G1448" t="s">
        <v>755</v>
      </c>
      <c r="H1448" t="s">
        <v>756</v>
      </c>
      <c r="I1448" t="s">
        <v>769</v>
      </c>
      <c r="J1448">
        <v>-4000</v>
      </c>
      <c r="K1448">
        <v>-4000</v>
      </c>
      <c r="M1448" t="s">
        <v>774</v>
      </c>
      <c r="N1448" t="s">
        <v>138</v>
      </c>
      <c r="O1448" t="s">
        <v>556</v>
      </c>
      <c r="P1448" t="s">
        <v>557</v>
      </c>
      <c r="Q1448" t="s">
        <v>464</v>
      </c>
      <c r="R1448">
        <v>0</v>
      </c>
    </row>
    <row r="1449" spans="1:18" x14ac:dyDescent="0.3">
      <c r="A1449">
        <v>226903</v>
      </c>
      <c r="B1449" t="s">
        <v>552</v>
      </c>
      <c r="C1449" t="s">
        <v>1007</v>
      </c>
      <c r="D1449" t="s">
        <v>1702</v>
      </c>
      <c r="E1449" s="440">
        <v>46113</v>
      </c>
      <c r="F1449" s="440">
        <v>46149</v>
      </c>
      <c r="G1449" t="s">
        <v>1009</v>
      </c>
      <c r="H1449" t="s">
        <v>204</v>
      </c>
      <c r="I1449" t="s">
        <v>1703</v>
      </c>
      <c r="J1449">
        <v>-4950</v>
      </c>
      <c r="K1449">
        <v>-4950</v>
      </c>
      <c r="O1449" t="s">
        <v>556</v>
      </c>
      <c r="P1449" t="s">
        <v>557</v>
      </c>
      <c r="Q1449" t="s">
        <v>464</v>
      </c>
      <c r="R1449">
        <v>0</v>
      </c>
    </row>
    <row r="1450" spans="1:18" x14ac:dyDescent="0.3">
      <c r="A1450">
        <v>228864</v>
      </c>
      <c r="B1450" t="s">
        <v>552</v>
      </c>
      <c r="C1450" t="s">
        <v>823</v>
      </c>
      <c r="D1450" t="s">
        <v>1704</v>
      </c>
      <c r="E1450" s="440">
        <v>46113</v>
      </c>
      <c r="F1450" s="440">
        <v>46152</v>
      </c>
      <c r="G1450" t="s">
        <v>1067</v>
      </c>
      <c r="H1450" t="s">
        <v>114</v>
      </c>
      <c r="I1450" t="s">
        <v>1686</v>
      </c>
      <c r="J1450">
        <v>-1659</v>
      </c>
      <c r="K1450">
        <v>-1659</v>
      </c>
      <c r="M1450" t="s">
        <v>824</v>
      </c>
      <c r="N1450" t="s">
        <v>131</v>
      </c>
      <c r="O1450" t="s">
        <v>556</v>
      </c>
      <c r="P1450" t="s">
        <v>557</v>
      </c>
      <c r="Q1450" t="s">
        <v>464</v>
      </c>
      <c r="R1450">
        <v>0</v>
      </c>
    </row>
    <row r="1451" spans="1:18" x14ac:dyDescent="0.3">
      <c r="A1451">
        <v>224487</v>
      </c>
      <c r="B1451" t="s">
        <v>552</v>
      </c>
      <c r="C1451" t="s">
        <v>996</v>
      </c>
      <c r="D1451" t="s">
        <v>1705</v>
      </c>
      <c r="E1451" s="440">
        <v>46113</v>
      </c>
      <c r="F1451" s="440">
        <v>46136</v>
      </c>
      <c r="G1451" t="s">
        <v>280</v>
      </c>
      <c r="H1451" t="s">
        <v>287</v>
      </c>
      <c r="I1451" t="s">
        <v>1706</v>
      </c>
      <c r="J1451">
        <v>-218.5</v>
      </c>
      <c r="K1451">
        <v>-218.5</v>
      </c>
      <c r="O1451" t="s">
        <v>556</v>
      </c>
      <c r="P1451" t="s">
        <v>557</v>
      </c>
      <c r="Q1451" t="s">
        <v>464</v>
      </c>
      <c r="R1451">
        <v>0</v>
      </c>
    </row>
    <row r="1452" spans="1:18" x14ac:dyDescent="0.3">
      <c r="A1452">
        <v>228863</v>
      </c>
      <c r="B1452" t="s">
        <v>552</v>
      </c>
      <c r="C1452" t="s">
        <v>754</v>
      </c>
      <c r="D1452" t="s">
        <v>1689</v>
      </c>
      <c r="E1452" s="440">
        <v>46113</v>
      </c>
      <c r="F1452" s="440">
        <v>46152</v>
      </c>
      <c r="G1452" t="s">
        <v>1067</v>
      </c>
      <c r="H1452" t="s">
        <v>114</v>
      </c>
      <c r="I1452" t="s">
        <v>1686</v>
      </c>
      <c r="J1452">
        <v>-1659</v>
      </c>
      <c r="K1452">
        <v>-1659</v>
      </c>
      <c r="M1452" t="s">
        <v>758</v>
      </c>
      <c r="N1452" t="s">
        <v>134</v>
      </c>
      <c r="O1452" t="s">
        <v>556</v>
      </c>
      <c r="P1452" t="s">
        <v>557</v>
      </c>
      <c r="Q1452" t="s">
        <v>464</v>
      </c>
      <c r="R1452">
        <v>0</v>
      </c>
    </row>
    <row r="1453" spans="1:18" x14ac:dyDescent="0.3">
      <c r="A1453">
        <v>225934</v>
      </c>
      <c r="B1453" t="s">
        <v>552</v>
      </c>
      <c r="C1453" t="s">
        <v>1007</v>
      </c>
      <c r="D1453" t="s">
        <v>1707</v>
      </c>
      <c r="E1453" s="440">
        <v>46113</v>
      </c>
      <c r="F1453" s="440">
        <v>46142</v>
      </c>
      <c r="G1453" t="s">
        <v>1009</v>
      </c>
      <c r="H1453" t="s">
        <v>204</v>
      </c>
      <c r="I1453" t="s">
        <v>1708</v>
      </c>
      <c r="J1453">
        <v>-2090</v>
      </c>
      <c r="K1453">
        <v>-2090</v>
      </c>
      <c r="O1453" t="s">
        <v>556</v>
      </c>
      <c r="P1453" t="s">
        <v>557</v>
      </c>
      <c r="Q1453" t="s">
        <v>464</v>
      </c>
      <c r="R1453">
        <v>0</v>
      </c>
    </row>
    <row r="1454" spans="1:18" x14ac:dyDescent="0.3">
      <c r="A1454">
        <v>225933</v>
      </c>
      <c r="B1454" t="s">
        <v>552</v>
      </c>
      <c r="C1454" t="s">
        <v>1007</v>
      </c>
      <c r="D1454" t="s">
        <v>1709</v>
      </c>
      <c r="E1454" s="440">
        <v>46113</v>
      </c>
      <c r="F1454" s="440">
        <v>46141</v>
      </c>
      <c r="G1454" t="s">
        <v>1009</v>
      </c>
      <c r="H1454" t="s">
        <v>204</v>
      </c>
      <c r="I1454" t="s">
        <v>1710</v>
      </c>
      <c r="J1454">
        <v>-21008.78</v>
      </c>
      <c r="K1454">
        <v>-21008.78</v>
      </c>
      <c r="O1454" t="s">
        <v>556</v>
      </c>
      <c r="P1454" t="s">
        <v>557</v>
      </c>
      <c r="Q1454" t="s">
        <v>464</v>
      </c>
      <c r="R1454">
        <v>0</v>
      </c>
    </row>
    <row r="1455" spans="1:18" x14ac:dyDescent="0.3">
      <c r="A1455">
        <v>199403</v>
      </c>
      <c r="B1455" t="s">
        <v>552</v>
      </c>
      <c r="C1455" t="s">
        <v>835</v>
      </c>
      <c r="D1455" t="s">
        <v>1438</v>
      </c>
      <c r="E1455" s="440">
        <v>46113</v>
      </c>
      <c r="F1455" s="440">
        <v>46152</v>
      </c>
      <c r="G1455" t="s">
        <v>755</v>
      </c>
      <c r="H1455" t="s">
        <v>756</v>
      </c>
      <c r="I1455" t="s">
        <v>769</v>
      </c>
      <c r="J1455">
        <v>-10000</v>
      </c>
      <c r="K1455">
        <v>-10000</v>
      </c>
      <c r="M1455" t="s">
        <v>836</v>
      </c>
      <c r="N1455" t="s">
        <v>131</v>
      </c>
      <c r="O1455" t="s">
        <v>556</v>
      </c>
      <c r="P1455" t="s">
        <v>557</v>
      </c>
      <c r="Q1455" t="s">
        <v>464</v>
      </c>
      <c r="R1455">
        <v>0</v>
      </c>
    </row>
    <row r="1456" spans="1:18" x14ac:dyDescent="0.3">
      <c r="A1456">
        <v>228862</v>
      </c>
      <c r="B1456" t="s">
        <v>552</v>
      </c>
      <c r="C1456" t="s">
        <v>822</v>
      </c>
      <c r="D1456" t="s">
        <v>1254</v>
      </c>
      <c r="E1456" s="440">
        <v>46113</v>
      </c>
      <c r="F1456" s="440">
        <v>46152</v>
      </c>
      <c r="G1456" t="s">
        <v>1067</v>
      </c>
      <c r="H1456" t="s">
        <v>114</v>
      </c>
      <c r="I1456" t="s">
        <v>1686</v>
      </c>
      <c r="J1456">
        <v>-1576</v>
      </c>
      <c r="K1456">
        <v>-1576</v>
      </c>
      <c r="M1456" t="s">
        <v>758</v>
      </c>
      <c r="N1456" t="s">
        <v>134</v>
      </c>
      <c r="O1456" t="s">
        <v>556</v>
      </c>
      <c r="P1456" t="s">
        <v>557</v>
      </c>
      <c r="Q1456" t="s">
        <v>464</v>
      </c>
      <c r="R1456">
        <v>0</v>
      </c>
    </row>
    <row r="1457" spans="1:18" x14ac:dyDescent="0.3">
      <c r="A1457">
        <v>199428</v>
      </c>
      <c r="B1457" t="s">
        <v>552</v>
      </c>
      <c r="C1457" t="s">
        <v>831</v>
      </c>
      <c r="D1457" t="s">
        <v>1149</v>
      </c>
      <c r="E1457" s="440">
        <v>46113</v>
      </c>
      <c r="F1457" s="440">
        <v>46152</v>
      </c>
      <c r="G1457" t="s">
        <v>755</v>
      </c>
      <c r="H1457" t="s">
        <v>756</v>
      </c>
      <c r="I1457" t="s">
        <v>769</v>
      </c>
      <c r="J1457">
        <v>-2000</v>
      </c>
      <c r="K1457">
        <v>-2000</v>
      </c>
      <c r="M1457" t="s">
        <v>830</v>
      </c>
      <c r="N1457" t="s">
        <v>131</v>
      </c>
      <c r="O1457" t="s">
        <v>556</v>
      </c>
      <c r="P1457" t="s">
        <v>557</v>
      </c>
      <c r="Q1457" t="s">
        <v>464</v>
      </c>
      <c r="R1457">
        <v>0</v>
      </c>
    </row>
    <row r="1458" spans="1:18" x14ac:dyDescent="0.3">
      <c r="A1458">
        <v>228861</v>
      </c>
      <c r="B1458" t="s">
        <v>552</v>
      </c>
      <c r="C1458" t="s">
        <v>811</v>
      </c>
      <c r="D1458" t="s">
        <v>1711</v>
      </c>
      <c r="E1458" s="440">
        <v>46113</v>
      </c>
      <c r="F1458" s="440">
        <v>46152</v>
      </c>
      <c r="G1458" t="s">
        <v>1067</v>
      </c>
      <c r="H1458" t="s">
        <v>114</v>
      </c>
      <c r="I1458" t="s">
        <v>1686</v>
      </c>
      <c r="J1458">
        <v>-1493</v>
      </c>
      <c r="K1458">
        <v>-1493</v>
      </c>
      <c r="M1458" t="s">
        <v>812</v>
      </c>
      <c r="N1458" t="s">
        <v>131</v>
      </c>
      <c r="O1458" t="s">
        <v>556</v>
      </c>
      <c r="P1458" t="s">
        <v>557</v>
      </c>
      <c r="Q1458" t="s">
        <v>464</v>
      </c>
      <c r="R1458">
        <v>0</v>
      </c>
    </row>
    <row r="1459" spans="1:18" x14ac:dyDescent="0.3">
      <c r="A1459">
        <v>228856</v>
      </c>
      <c r="B1459" t="s">
        <v>552</v>
      </c>
      <c r="C1459" t="s">
        <v>787</v>
      </c>
      <c r="D1459" t="s">
        <v>1019</v>
      </c>
      <c r="E1459" s="440">
        <v>46113</v>
      </c>
      <c r="F1459" s="440">
        <v>46152</v>
      </c>
      <c r="G1459" t="s">
        <v>1067</v>
      </c>
      <c r="H1459" t="s">
        <v>114</v>
      </c>
      <c r="I1459" t="s">
        <v>1686</v>
      </c>
      <c r="J1459">
        <v>-1826</v>
      </c>
      <c r="K1459">
        <v>-1826</v>
      </c>
      <c r="M1459" t="s">
        <v>788</v>
      </c>
      <c r="N1459" t="s">
        <v>136</v>
      </c>
      <c r="O1459" t="s">
        <v>556</v>
      </c>
      <c r="P1459" t="s">
        <v>557</v>
      </c>
      <c r="Q1459" t="s">
        <v>464</v>
      </c>
      <c r="R1459">
        <v>0</v>
      </c>
    </row>
    <row r="1460" spans="1:18" x14ac:dyDescent="0.3">
      <c r="A1460">
        <v>206782</v>
      </c>
      <c r="B1460" t="s">
        <v>552</v>
      </c>
      <c r="C1460" t="s">
        <v>1239</v>
      </c>
      <c r="D1460" t="s">
        <v>1712</v>
      </c>
      <c r="E1460" s="440">
        <v>46113</v>
      </c>
      <c r="F1460" s="440">
        <v>46126</v>
      </c>
      <c r="G1460" t="s">
        <v>898</v>
      </c>
      <c r="H1460" t="s">
        <v>60</v>
      </c>
      <c r="I1460" t="s">
        <v>1713</v>
      </c>
      <c r="J1460">
        <v>-5400</v>
      </c>
      <c r="K1460">
        <v>-5400</v>
      </c>
      <c r="O1460" t="s">
        <v>556</v>
      </c>
      <c r="P1460" t="s">
        <v>557</v>
      </c>
      <c r="Q1460" t="s">
        <v>464</v>
      </c>
      <c r="R1460">
        <v>0</v>
      </c>
    </row>
    <row r="1461" spans="1:18" x14ac:dyDescent="0.3">
      <c r="A1461">
        <v>206783</v>
      </c>
      <c r="B1461" t="s">
        <v>552</v>
      </c>
      <c r="C1461" t="s">
        <v>1239</v>
      </c>
      <c r="D1461" t="s">
        <v>1336</v>
      </c>
      <c r="E1461" s="440">
        <v>46113</v>
      </c>
      <c r="F1461" s="440">
        <v>46140</v>
      </c>
      <c r="G1461" t="s">
        <v>898</v>
      </c>
      <c r="H1461" t="s">
        <v>60</v>
      </c>
      <c r="I1461" t="s">
        <v>1714</v>
      </c>
      <c r="J1461">
        <v>-5400</v>
      </c>
      <c r="K1461">
        <v>-5400</v>
      </c>
      <c r="O1461" t="s">
        <v>556</v>
      </c>
      <c r="P1461" t="s">
        <v>557</v>
      </c>
      <c r="Q1461" t="s">
        <v>464</v>
      </c>
      <c r="R1461">
        <v>0</v>
      </c>
    </row>
    <row r="1462" spans="1:18" x14ac:dyDescent="0.3">
      <c r="A1462">
        <v>219867</v>
      </c>
      <c r="B1462" t="s">
        <v>552</v>
      </c>
      <c r="C1462" t="s">
        <v>817</v>
      </c>
      <c r="D1462" t="s">
        <v>933</v>
      </c>
      <c r="E1462" s="440">
        <v>46113</v>
      </c>
      <c r="F1462" s="440">
        <v>46168</v>
      </c>
      <c r="G1462" t="s">
        <v>297</v>
      </c>
      <c r="H1462" t="s">
        <v>308</v>
      </c>
      <c r="I1462" t="s">
        <v>1715</v>
      </c>
      <c r="J1462">
        <v>-1034.45</v>
      </c>
      <c r="K1462">
        <v>-1034.45</v>
      </c>
      <c r="O1462" t="s">
        <v>556</v>
      </c>
      <c r="P1462" t="s">
        <v>557</v>
      </c>
      <c r="Q1462" t="s">
        <v>464</v>
      </c>
      <c r="R1462">
        <v>0</v>
      </c>
    </row>
    <row r="1463" spans="1:18" x14ac:dyDescent="0.3">
      <c r="A1463">
        <v>228837</v>
      </c>
      <c r="B1463" t="s">
        <v>552</v>
      </c>
      <c r="C1463" t="s">
        <v>837</v>
      </c>
      <c r="D1463" t="s">
        <v>1716</v>
      </c>
      <c r="E1463" s="440">
        <v>46113</v>
      </c>
      <c r="F1463" s="440">
        <v>46152</v>
      </c>
      <c r="G1463" t="s">
        <v>1067</v>
      </c>
      <c r="H1463" t="s">
        <v>114</v>
      </c>
      <c r="I1463" t="s">
        <v>1686</v>
      </c>
      <c r="J1463">
        <v>-2190</v>
      </c>
      <c r="K1463">
        <v>-2190</v>
      </c>
      <c r="M1463" t="s">
        <v>807</v>
      </c>
      <c r="N1463" t="s">
        <v>142</v>
      </c>
      <c r="O1463" t="s">
        <v>556</v>
      </c>
      <c r="P1463" t="s">
        <v>557</v>
      </c>
      <c r="Q1463" t="s">
        <v>464</v>
      </c>
      <c r="R1463">
        <v>0</v>
      </c>
    </row>
    <row r="1464" spans="1:18" x14ac:dyDescent="0.3">
      <c r="A1464">
        <v>214106</v>
      </c>
      <c r="B1464" t="s">
        <v>552</v>
      </c>
      <c r="C1464" t="s">
        <v>787</v>
      </c>
      <c r="D1464" t="s">
        <v>1671</v>
      </c>
      <c r="E1464" s="440">
        <v>46113</v>
      </c>
      <c r="F1464" s="440">
        <v>46152</v>
      </c>
      <c r="G1464" t="s">
        <v>755</v>
      </c>
      <c r="H1464" t="s">
        <v>756</v>
      </c>
      <c r="I1464" t="s">
        <v>769</v>
      </c>
      <c r="J1464">
        <v>-3400</v>
      </c>
      <c r="K1464">
        <v>-3400</v>
      </c>
      <c r="M1464" t="s">
        <v>788</v>
      </c>
      <c r="N1464" t="s">
        <v>136</v>
      </c>
      <c r="O1464" t="s">
        <v>556</v>
      </c>
      <c r="P1464" t="s">
        <v>557</v>
      </c>
      <c r="Q1464" t="s">
        <v>464</v>
      </c>
      <c r="R1464">
        <v>0</v>
      </c>
    </row>
    <row r="1465" spans="1:18" x14ac:dyDescent="0.3">
      <c r="A1465">
        <v>223511</v>
      </c>
      <c r="B1465" t="s">
        <v>552</v>
      </c>
      <c r="C1465" t="s">
        <v>1007</v>
      </c>
      <c r="D1465" t="s">
        <v>1717</v>
      </c>
      <c r="E1465" s="440">
        <v>46113</v>
      </c>
      <c r="F1465" s="440">
        <v>46127</v>
      </c>
      <c r="G1465" t="s">
        <v>1009</v>
      </c>
      <c r="H1465" t="s">
        <v>204</v>
      </c>
      <c r="I1465" t="s">
        <v>1718</v>
      </c>
      <c r="J1465">
        <v>-17248</v>
      </c>
      <c r="K1465">
        <v>-17248</v>
      </c>
      <c r="O1465" t="s">
        <v>556</v>
      </c>
      <c r="P1465" t="s">
        <v>557</v>
      </c>
      <c r="Q1465" t="s">
        <v>464</v>
      </c>
      <c r="R1465">
        <v>0</v>
      </c>
    </row>
    <row r="1466" spans="1:18" x14ac:dyDescent="0.3">
      <c r="A1466">
        <v>223512</v>
      </c>
      <c r="B1466" t="s">
        <v>552</v>
      </c>
      <c r="C1466" t="s">
        <v>1007</v>
      </c>
      <c r="D1466" t="s">
        <v>1719</v>
      </c>
      <c r="E1466" s="440">
        <v>46113</v>
      </c>
      <c r="F1466" s="440">
        <v>46128</v>
      </c>
      <c r="G1466" t="s">
        <v>1009</v>
      </c>
      <c r="H1466" t="s">
        <v>204</v>
      </c>
      <c r="I1466" t="s">
        <v>1720</v>
      </c>
      <c r="J1466">
        <v>-4224</v>
      </c>
      <c r="K1466">
        <v>-4224</v>
      </c>
      <c r="O1466" t="s">
        <v>556</v>
      </c>
      <c r="P1466" t="s">
        <v>557</v>
      </c>
      <c r="Q1466" t="s">
        <v>464</v>
      </c>
      <c r="R1466">
        <v>0</v>
      </c>
    </row>
    <row r="1467" spans="1:18" x14ac:dyDescent="0.3">
      <c r="A1467">
        <v>223563</v>
      </c>
      <c r="B1467" t="s">
        <v>552</v>
      </c>
      <c r="C1467" t="s">
        <v>1721</v>
      </c>
      <c r="D1467" t="s">
        <v>1722</v>
      </c>
      <c r="E1467" s="440">
        <v>46113</v>
      </c>
      <c r="F1467" s="440">
        <v>46128</v>
      </c>
      <c r="G1467" t="s">
        <v>785</v>
      </c>
      <c r="H1467" t="s">
        <v>226</v>
      </c>
      <c r="I1467" t="s">
        <v>1723</v>
      </c>
      <c r="J1467">
        <v>-2298.27</v>
      </c>
      <c r="K1467">
        <v>-2298.27</v>
      </c>
      <c r="O1467" t="s">
        <v>556</v>
      </c>
      <c r="P1467" t="s">
        <v>557</v>
      </c>
      <c r="Q1467" t="s">
        <v>464</v>
      </c>
      <c r="R1467">
        <v>0</v>
      </c>
    </row>
    <row r="1468" spans="1:18" x14ac:dyDescent="0.3">
      <c r="A1468">
        <v>223631</v>
      </c>
      <c r="B1468" t="s">
        <v>552</v>
      </c>
      <c r="C1468" t="s">
        <v>1724</v>
      </c>
      <c r="D1468" t="s">
        <v>1725</v>
      </c>
      <c r="E1468" s="440">
        <v>46113</v>
      </c>
      <c r="F1468" s="440">
        <v>46121</v>
      </c>
      <c r="G1468" t="s">
        <v>265</v>
      </c>
      <c r="H1468" t="s">
        <v>276</v>
      </c>
      <c r="I1468" t="s">
        <v>1726</v>
      </c>
      <c r="J1468">
        <v>-28</v>
      </c>
      <c r="K1468">
        <v>-28</v>
      </c>
      <c r="O1468" t="s">
        <v>556</v>
      </c>
      <c r="P1468" t="s">
        <v>557</v>
      </c>
      <c r="Q1468" t="s">
        <v>464</v>
      </c>
      <c r="R1468">
        <v>0</v>
      </c>
    </row>
    <row r="1469" spans="1:18" x14ac:dyDescent="0.3">
      <c r="A1469">
        <v>195176</v>
      </c>
      <c r="B1469" t="s">
        <v>552</v>
      </c>
      <c r="C1469" t="s">
        <v>857</v>
      </c>
      <c r="D1469" t="s">
        <v>1727</v>
      </c>
      <c r="E1469" s="440">
        <v>46113</v>
      </c>
      <c r="F1469" s="440">
        <v>46164</v>
      </c>
      <c r="G1469" t="s">
        <v>747</v>
      </c>
      <c r="H1469" t="s">
        <v>243</v>
      </c>
      <c r="I1469" t="s">
        <v>1728</v>
      </c>
      <c r="J1469">
        <v>-269.77</v>
      </c>
      <c r="K1469">
        <v>-269.77</v>
      </c>
      <c r="O1469" t="s">
        <v>556</v>
      </c>
      <c r="P1469" t="s">
        <v>557</v>
      </c>
      <c r="Q1469" t="s">
        <v>464</v>
      </c>
      <c r="R1469">
        <v>0</v>
      </c>
    </row>
    <row r="1470" spans="1:18" x14ac:dyDescent="0.3">
      <c r="A1470">
        <v>198481</v>
      </c>
      <c r="B1470" t="s">
        <v>552</v>
      </c>
      <c r="C1470" t="s">
        <v>871</v>
      </c>
      <c r="D1470" t="s">
        <v>927</v>
      </c>
      <c r="E1470" s="440">
        <v>46113</v>
      </c>
      <c r="F1470" s="440">
        <v>46152</v>
      </c>
      <c r="G1470" t="s">
        <v>265</v>
      </c>
      <c r="H1470" t="s">
        <v>266</v>
      </c>
      <c r="I1470" t="s">
        <v>1729</v>
      </c>
      <c r="J1470">
        <v>-5000</v>
      </c>
      <c r="K1470">
        <v>-5000</v>
      </c>
      <c r="O1470" t="s">
        <v>556</v>
      </c>
      <c r="P1470" t="s">
        <v>557</v>
      </c>
      <c r="Q1470" t="s">
        <v>464</v>
      </c>
      <c r="R1470">
        <v>0</v>
      </c>
    </row>
    <row r="1471" spans="1:18" x14ac:dyDescent="0.3">
      <c r="A1471">
        <v>193051</v>
      </c>
      <c r="B1471" t="s">
        <v>552</v>
      </c>
      <c r="C1471" t="s">
        <v>888</v>
      </c>
      <c r="D1471" t="s">
        <v>1730</v>
      </c>
      <c r="E1471" s="440">
        <v>46113</v>
      </c>
      <c r="F1471" s="440">
        <v>46157</v>
      </c>
      <c r="G1471" t="s">
        <v>280</v>
      </c>
      <c r="H1471" t="s">
        <v>286</v>
      </c>
      <c r="I1471" t="s">
        <v>1731</v>
      </c>
      <c r="J1471">
        <v>-459</v>
      </c>
      <c r="K1471">
        <v>-459</v>
      </c>
      <c r="O1471" t="s">
        <v>556</v>
      </c>
      <c r="P1471" t="s">
        <v>557</v>
      </c>
      <c r="Q1471" t="s">
        <v>464</v>
      </c>
      <c r="R1471">
        <v>0</v>
      </c>
    </row>
    <row r="1472" spans="1:18" x14ac:dyDescent="0.3">
      <c r="A1472">
        <v>195187</v>
      </c>
      <c r="B1472" t="s">
        <v>552</v>
      </c>
      <c r="C1472" t="s">
        <v>855</v>
      </c>
      <c r="D1472" t="s">
        <v>1732</v>
      </c>
      <c r="E1472" s="440">
        <v>46113</v>
      </c>
      <c r="F1472" s="440">
        <v>46122</v>
      </c>
      <c r="G1472" t="s">
        <v>747</v>
      </c>
      <c r="H1472" t="s">
        <v>241</v>
      </c>
      <c r="I1472" t="s">
        <v>1733</v>
      </c>
      <c r="J1472">
        <v>-6626.2</v>
      </c>
      <c r="K1472">
        <v>-6774.16</v>
      </c>
      <c r="O1472" t="s">
        <v>556</v>
      </c>
      <c r="P1472" t="s">
        <v>557</v>
      </c>
      <c r="Q1472" t="s">
        <v>464</v>
      </c>
      <c r="R1472">
        <v>0</v>
      </c>
    </row>
    <row r="1473" spans="1:18" x14ac:dyDescent="0.3">
      <c r="A1473">
        <v>195200</v>
      </c>
      <c r="B1473" t="s">
        <v>552</v>
      </c>
      <c r="C1473" t="s">
        <v>853</v>
      </c>
      <c r="D1473" t="s">
        <v>1734</v>
      </c>
      <c r="E1473" s="440">
        <v>46113</v>
      </c>
      <c r="F1473" s="440">
        <v>46152</v>
      </c>
      <c r="G1473" t="s">
        <v>319</v>
      </c>
      <c r="H1473" t="s">
        <v>320</v>
      </c>
      <c r="I1473" t="s">
        <v>1735</v>
      </c>
      <c r="J1473">
        <v>-878</v>
      </c>
      <c r="K1473">
        <v>-790.2</v>
      </c>
      <c r="O1473" t="s">
        <v>556</v>
      </c>
      <c r="P1473" t="s">
        <v>557</v>
      </c>
      <c r="Q1473" t="s">
        <v>464</v>
      </c>
      <c r="R1473">
        <v>0</v>
      </c>
    </row>
    <row r="1474" spans="1:18" x14ac:dyDescent="0.3">
      <c r="A1474">
        <v>198508</v>
      </c>
      <c r="B1474" t="s">
        <v>552</v>
      </c>
      <c r="C1474" t="s">
        <v>871</v>
      </c>
      <c r="D1474" t="s">
        <v>872</v>
      </c>
      <c r="E1474" s="440">
        <v>46113</v>
      </c>
      <c r="F1474" s="440">
        <v>46152</v>
      </c>
      <c r="G1474" t="s">
        <v>257</v>
      </c>
      <c r="H1474" t="s">
        <v>258</v>
      </c>
      <c r="I1474" t="s">
        <v>1736</v>
      </c>
      <c r="J1474">
        <v>-14000</v>
      </c>
      <c r="K1474">
        <v>-14000</v>
      </c>
      <c r="O1474" t="s">
        <v>556</v>
      </c>
      <c r="P1474" t="s">
        <v>557</v>
      </c>
      <c r="Q1474" t="s">
        <v>464</v>
      </c>
      <c r="R1474">
        <v>0</v>
      </c>
    </row>
    <row r="1475" spans="1:18" x14ac:dyDescent="0.3">
      <c r="A1475">
        <v>193039</v>
      </c>
      <c r="B1475" t="s">
        <v>552</v>
      </c>
      <c r="C1475" t="s">
        <v>892</v>
      </c>
      <c r="D1475" t="s">
        <v>1737</v>
      </c>
      <c r="E1475" s="440">
        <v>46113</v>
      </c>
      <c r="F1475" s="440">
        <v>46132</v>
      </c>
      <c r="G1475" t="s">
        <v>265</v>
      </c>
      <c r="H1475" t="s">
        <v>271</v>
      </c>
      <c r="I1475" t="s">
        <v>1738</v>
      </c>
      <c r="J1475">
        <v>-472</v>
      </c>
      <c r="K1475">
        <v>-472</v>
      </c>
      <c r="O1475" t="s">
        <v>556</v>
      </c>
      <c r="P1475" t="s">
        <v>557</v>
      </c>
      <c r="Q1475" t="s">
        <v>464</v>
      </c>
      <c r="R1475">
        <v>0</v>
      </c>
    </row>
    <row r="1476" spans="1:18" x14ac:dyDescent="0.3">
      <c r="A1476">
        <v>195992</v>
      </c>
      <c r="B1476" t="s">
        <v>552</v>
      </c>
      <c r="C1476" t="s">
        <v>789</v>
      </c>
      <c r="D1476" t="s">
        <v>1739</v>
      </c>
      <c r="E1476" s="440">
        <v>46113</v>
      </c>
      <c r="F1476" s="440">
        <v>46139</v>
      </c>
      <c r="G1476" t="s">
        <v>747</v>
      </c>
      <c r="H1476" t="s">
        <v>240</v>
      </c>
      <c r="I1476" t="s">
        <v>792</v>
      </c>
      <c r="J1476">
        <v>-165.98</v>
      </c>
      <c r="K1476">
        <v>-165.98</v>
      </c>
      <c r="O1476" t="s">
        <v>556</v>
      </c>
      <c r="P1476" t="s">
        <v>557</v>
      </c>
      <c r="Q1476" t="s">
        <v>464</v>
      </c>
      <c r="R1476">
        <v>0</v>
      </c>
    </row>
    <row r="1477" spans="1:18" x14ac:dyDescent="0.3">
      <c r="A1477">
        <v>195277</v>
      </c>
      <c r="B1477" t="s">
        <v>552</v>
      </c>
      <c r="C1477" t="s">
        <v>839</v>
      </c>
      <c r="D1477" t="s">
        <v>1740</v>
      </c>
      <c r="E1477" s="440">
        <v>46113</v>
      </c>
      <c r="F1477" s="440">
        <v>46167</v>
      </c>
      <c r="G1477" t="s">
        <v>280</v>
      </c>
      <c r="H1477" t="s">
        <v>282</v>
      </c>
      <c r="I1477" t="s">
        <v>1741</v>
      </c>
      <c r="J1477">
        <v>-133.18</v>
      </c>
      <c r="K1477">
        <v>-133.18</v>
      </c>
      <c r="O1477" t="s">
        <v>556</v>
      </c>
      <c r="P1477" t="s">
        <v>557</v>
      </c>
      <c r="Q1477" t="s">
        <v>464</v>
      </c>
      <c r="R1477">
        <v>0</v>
      </c>
    </row>
    <row r="1478" spans="1:18" x14ac:dyDescent="0.3">
      <c r="A1478">
        <v>195265</v>
      </c>
      <c r="B1478" t="s">
        <v>552</v>
      </c>
      <c r="C1478" t="s">
        <v>839</v>
      </c>
      <c r="D1478" t="s">
        <v>1742</v>
      </c>
      <c r="E1478" s="440">
        <v>46113</v>
      </c>
      <c r="F1478" s="440">
        <v>46145</v>
      </c>
      <c r="G1478" t="s">
        <v>280</v>
      </c>
      <c r="H1478" t="s">
        <v>282</v>
      </c>
      <c r="I1478" t="s">
        <v>1743</v>
      </c>
      <c r="J1478">
        <v>-177.29</v>
      </c>
      <c r="K1478">
        <v>-177.29</v>
      </c>
      <c r="O1478" t="s">
        <v>556</v>
      </c>
      <c r="P1478" t="s">
        <v>557</v>
      </c>
      <c r="Q1478" t="s">
        <v>464</v>
      </c>
      <c r="R1478">
        <v>0</v>
      </c>
    </row>
    <row r="1479" spans="1:18" x14ac:dyDescent="0.3">
      <c r="A1479">
        <v>193163</v>
      </c>
      <c r="B1479" t="s">
        <v>552</v>
      </c>
      <c r="C1479" t="s">
        <v>929</v>
      </c>
      <c r="D1479" t="s">
        <v>1744</v>
      </c>
      <c r="E1479" s="440">
        <v>46113</v>
      </c>
      <c r="F1479" s="440">
        <v>46142</v>
      </c>
      <c r="G1479" t="s">
        <v>309</v>
      </c>
      <c r="H1479" t="s">
        <v>314</v>
      </c>
      <c r="I1479" t="s">
        <v>1745</v>
      </c>
      <c r="J1479">
        <v>-3200</v>
      </c>
      <c r="K1479">
        <v>-3200</v>
      </c>
      <c r="O1479" t="s">
        <v>556</v>
      </c>
      <c r="P1479" t="s">
        <v>557</v>
      </c>
      <c r="Q1479" t="s">
        <v>464</v>
      </c>
      <c r="R1479">
        <v>0</v>
      </c>
    </row>
    <row r="1480" spans="1:18" x14ac:dyDescent="0.3">
      <c r="A1480">
        <v>195956</v>
      </c>
      <c r="B1480" t="s">
        <v>552</v>
      </c>
      <c r="C1480" t="s">
        <v>789</v>
      </c>
      <c r="D1480" t="s">
        <v>1746</v>
      </c>
      <c r="E1480" s="440">
        <v>46113</v>
      </c>
      <c r="F1480" s="440">
        <v>46111</v>
      </c>
      <c r="G1480" t="s">
        <v>747</v>
      </c>
      <c r="H1480" t="s">
        <v>240</v>
      </c>
      <c r="I1480" t="s">
        <v>791</v>
      </c>
      <c r="J1480">
        <v>-5528.19</v>
      </c>
      <c r="K1480">
        <v>-5528.19</v>
      </c>
      <c r="O1480" t="s">
        <v>556</v>
      </c>
      <c r="P1480" t="s">
        <v>557</v>
      </c>
      <c r="Q1480" t="s">
        <v>464</v>
      </c>
      <c r="R1480">
        <v>0</v>
      </c>
    </row>
    <row r="1481" spans="1:18" x14ac:dyDescent="0.3">
      <c r="A1481">
        <v>195968</v>
      </c>
      <c r="B1481" t="s">
        <v>552</v>
      </c>
      <c r="C1481" t="s">
        <v>789</v>
      </c>
      <c r="D1481" t="s">
        <v>1747</v>
      </c>
      <c r="E1481" s="440">
        <v>46113</v>
      </c>
      <c r="F1481" s="440">
        <v>46111</v>
      </c>
      <c r="G1481" t="s">
        <v>747</v>
      </c>
      <c r="H1481" t="s">
        <v>240</v>
      </c>
      <c r="I1481" t="s">
        <v>793</v>
      </c>
      <c r="J1481">
        <v>-125.28</v>
      </c>
      <c r="K1481">
        <v>-125.28</v>
      </c>
      <c r="O1481" t="s">
        <v>556</v>
      </c>
      <c r="P1481" t="s">
        <v>557</v>
      </c>
      <c r="Q1481" t="s">
        <v>464</v>
      </c>
      <c r="R1481">
        <v>0</v>
      </c>
    </row>
    <row r="1482" spans="1:18" x14ac:dyDescent="0.3">
      <c r="A1482">
        <v>193207</v>
      </c>
      <c r="B1482" t="s">
        <v>552</v>
      </c>
      <c r="C1482" t="s">
        <v>923</v>
      </c>
      <c r="D1482" t="s">
        <v>1748</v>
      </c>
      <c r="E1482" s="440">
        <v>46113</v>
      </c>
      <c r="F1482" s="440">
        <v>46134</v>
      </c>
      <c r="G1482" t="s">
        <v>319</v>
      </c>
      <c r="H1482" t="s">
        <v>320</v>
      </c>
      <c r="I1482" t="s">
        <v>1749</v>
      </c>
      <c r="J1482">
        <v>-660</v>
      </c>
      <c r="K1482">
        <v>-660</v>
      </c>
      <c r="O1482" t="s">
        <v>556</v>
      </c>
      <c r="P1482" t="s">
        <v>557</v>
      </c>
      <c r="Q1482" t="s">
        <v>464</v>
      </c>
      <c r="R1482">
        <v>0</v>
      </c>
    </row>
    <row r="1483" spans="1:18" x14ac:dyDescent="0.3">
      <c r="A1483">
        <v>193151</v>
      </c>
      <c r="B1483" t="s">
        <v>552</v>
      </c>
      <c r="C1483" t="s">
        <v>882</v>
      </c>
      <c r="D1483" t="s">
        <v>1711</v>
      </c>
      <c r="E1483" s="440">
        <v>46113</v>
      </c>
      <c r="F1483" s="440">
        <v>46146</v>
      </c>
      <c r="G1483" t="s">
        <v>297</v>
      </c>
      <c r="H1483" t="s">
        <v>305</v>
      </c>
      <c r="I1483" t="s">
        <v>1750</v>
      </c>
      <c r="J1483">
        <v>-2200</v>
      </c>
      <c r="K1483">
        <v>-2200</v>
      </c>
      <c r="O1483" t="s">
        <v>556</v>
      </c>
      <c r="P1483" t="s">
        <v>557</v>
      </c>
      <c r="Q1483" t="s">
        <v>464</v>
      </c>
      <c r="R1483">
        <v>0</v>
      </c>
    </row>
    <row r="1484" spans="1:18" x14ac:dyDescent="0.3">
      <c r="A1484">
        <v>195980</v>
      </c>
      <c r="B1484" t="s">
        <v>552</v>
      </c>
      <c r="C1484" t="s">
        <v>789</v>
      </c>
      <c r="D1484" t="s">
        <v>1751</v>
      </c>
      <c r="E1484" s="440">
        <v>46113</v>
      </c>
      <c r="F1484" s="440">
        <v>46107</v>
      </c>
      <c r="G1484" t="s">
        <v>747</v>
      </c>
      <c r="H1484" t="s">
        <v>240</v>
      </c>
      <c r="I1484" t="s">
        <v>790</v>
      </c>
      <c r="J1484">
        <v>-829.92</v>
      </c>
      <c r="K1484">
        <v>-829.92</v>
      </c>
      <c r="O1484" t="s">
        <v>556</v>
      </c>
      <c r="P1484" t="s">
        <v>557</v>
      </c>
      <c r="Q1484" t="s">
        <v>464</v>
      </c>
      <c r="R1484">
        <v>0</v>
      </c>
    </row>
    <row r="1485" spans="1:18" x14ac:dyDescent="0.3">
      <c r="A1485">
        <v>193136</v>
      </c>
      <c r="B1485" t="s">
        <v>552</v>
      </c>
      <c r="C1485" t="s">
        <v>1338</v>
      </c>
      <c r="D1485" t="s">
        <v>1752</v>
      </c>
      <c r="E1485" s="440">
        <v>46113</v>
      </c>
      <c r="F1485" s="440">
        <v>46169</v>
      </c>
      <c r="G1485" t="s">
        <v>1340</v>
      </c>
      <c r="H1485" t="s">
        <v>294</v>
      </c>
      <c r="I1485" t="s">
        <v>1753</v>
      </c>
      <c r="J1485">
        <v>-286.22000000000003</v>
      </c>
      <c r="K1485">
        <v>-286.22000000000003</v>
      </c>
      <c r="O1485" t="s">
        <v>556</v>
      </c>
      <c r="P1485" t="s">
        <v>557</v>
      </c>
      <c r="Q1485" t="s">
        <v>464</v>
      </c>
      <c r="R1485">
        <v>0</v>
      </c>
    </row>
    <row r="1486" spans="1:18" x14ac:dyDescent="0.3">
      <c r="A1486">
        <v>195991</v>
      </c>
      <c r="B1486" t="s">
        <v>552</v>
      </c>
      <c r="C1486" t="s">
        <v>789</v>
      </c>
      <c r="D1486" t="s">
        <v>1754</v>
      </c>
      <c r="E1486" s="440">
        <v>46113</v>
      </c>
      <c r="F1486" s="440">
        <v>46107</v>
      </c>
      <c r="G1486" t="s">
        <v>747</v>
      </c>
      <c r="H1486" t="s">
        <v>240</v>
      </c>
      <c r="I1486" t="s">
        <v>792</v>
      </c>
      <c r="J1486">
        <v>-165.98</v>
      </c>
      <c r="K1486">
        <v>-165.98</v>
      </c>
      <c r="O1486" t="s">
        <v>556</v>
      </c>
      <c r="P1486" t="s">
        <v>557</v>
      </c>
      <c r="Q1486" t="s">
        <v>464</v>
      </c>
      <c r="R1486">
        <v>0</v>
      </c>
    </row>
    <row r="1487" spans="1:18" x14ac:dyDescent="0.3">
      <c r="A1487">
        <v>193595</v>
      </c>
      <c r="B1487" t="s">
        <v>552</v>
      </c>
      <c r="C1487" t="s">
        <v>900</v>
      </c>
      <c r="D1487" t="s">
        <v>1755</v>
      </c>
      <c r="E1487" s="440">
        <v>46113</v>
      </c>
      <c r="F1487" s="440">
        <v>46147</v>
      </c>
      <c r="G1487" t="s">
        <v>309</v>
      </c>
      <c r="H1487" t="s">
        <v>317</v>
      </c>
      <c r="I1487" t="s">
        <v>1756</v>
      </c>
      <c r="J1487">
        <v>-8170</v>
      </c>
      <c r="K1487">
        <v>-8170</v>
      </c>
      <c r="O1487" t="s">
        <v>556</v>
      </c>
      <c r="P1487" t="s">
        <v>557</v>
      </c>
      <c r="Q1487" t="s">
        <v>464</v>
      </c>
      <c r="R1487">
        <v>0</v>
      </c>
    </row>
    <row r="1488" spans="1:18" x14ac:dyDescent="0.3">
      <c r="A1488">
        <v>195250</v>
      </c>
      <c r="B1488" t="s">
        <v>552</v>
      </c>
      <c r="C1488" t="s">
        <v>844</v>
      </c>
      <c r="D1488" t="s">
        <v>1757</v>
      </c>
      <c r="E1488" s="440">
        <v>46113</v>
      </c>
      <c r="F1488" s="440">
        <v>46155</v>
      </c>
      <c r="G1488" t="s">
        <v>319</v>
      </c>
      <c r="H1488" t="s">
        <v>321</v>
      </c>
      <c r="I1488" t="s">
        <v>1758</v>
      </c>
      <c r="J1488">
        <v>-262</v>
      </c>
      <c r="K1488">
        <v>-262</v>
      </c>
      <c r="O1488" t="s">
        <v>556</v>
      </c>
      <c r="P1488" t="s">
        <v>557</v>
      </c>
      <c r="Q1488" t="s">
        <v>464</v>
      </c>
      <c r="R1488">
        <v>0</v>
      </c>
    </row>
    <row r="1489" spans="1:18" x14ac:dyDescent="0.3">
      <c r="A1489">
        <v>195237</v>
      </c>
      <c r="B1489" t="s">
        <v>552</v>
      </c>
      <c r="C1489" t="s">
        <v>847</v>
      </c>
      <c r="D1489" t="s">
        <v>1759</v>
      </c>
      <c r="E1489" s="440">
        <v>46113</v>
      </c>
      <c r="F1489" s="440">
        <v>46127</v>
      </c>
      <c r="G1489" t="s">
        <v>280</v>
      </c>
      <c r="H1489" t="s">
        <v>283</v>
      </c>
      <c r="I1489" t="s">
        <v>1760</v>
      </c>
      <c r="J1489">
        <v>-20.45</v>
      </c>
      <c r="K1489">
        <v>-20.45</v>
      </c>
      <c r="O1489" t="s">
        <v>556</v>
      </c>
      <c r="P1489" t="s">
        <v>557</v>
      </c>
      <c r="Q1489" t="s">
        <v>464</v>
      </c>
      <c r="R1489">
        <v>0</v>
      </c>
    </row>
    <row r="1490" spans="1:18" x14ac:dyDescent="0.3">
      <c r="A1490">
        <v>193124</v>
      </c>
      <c r="B1490" t="s">
        <v>552</v>
      </c>
      <c r="C1490" t="s">
        <v>867</v>
      </c>
      <c r="D1490" t="s">
        <v>1761</v>
      </c>
      <c r="E1490" s="440">
        <v>46113</v>
      </c>
      <c r="F1490" s="440">
        <v>46136</v>
      </c>
      <c r="G1490" t="s">
        <v>309</v>
      </c>
      <c r="H1490" t="s">
        <v>312</v>
      </c>
      <c r="I1490" t="s">
        <v>1762</v>
      </c>
      <c r="J1490">
        <v>-1315</v>
      </c>
      <c r="K1490">
        <v>-1234.1300000000001</v>
      </c>
      <c r="O1490" t="s">
        <v>556</v>
      </c>
      <c r="P1490" t="s">
        <v>557</v>
      </c>
      <c r="Q1490" t="s">
        <v>464</v>
      </c>
      <c r="R1490">
        <v>0</v>
      </c>
    </row>
    <row r="1491" spans="1:18" x14ac:dyDescent="0.3">
      <c r="A1491">
        <v>193579</v>
      </c>
      <c r="B1491" t="s">
        <v>552</v>
      </c>
      <c r="C1491" t="s">
        <v>919</v>
      </c>
      <c r="D1491" t="s">
        <v>1763</v>
      </c>
      <c r="E1491" s="440">
        <v>46113</v>
      </c>
      <c r="F1491" s="440">
        <v>46154</v>
      </c>
      <c r="G1491" t="s">
        <v>297</v>
      </c>
      <c r="H1491" t="s">
        <v>308</v>
      </c>
      <c r="I1491" t="s">
        <v>1764</v>
      </c>
      <c r="J1491">
        <v>-420</v>
      </c>
      <c r="K1491">
        <v>-420</v>
      </c>
      <c r="O1491" t="s">
        <v>556</v>
      </c>
      <c r="P1491" t="s">
        <v>557</v>
      </c>
      <c r="Q1491" t="s">
        <v>464</v>
      </c>
      <c r="R1491">
        <v>0</v>
      </c>
    </row>
    <row r="1492" spans="1:18" x14ac:dyDescent="0.3">
      <c r="A1492">
        <v>193112</v>
      </c>
      <c r="B1492" t="s">
        <v>552</v>
      </c>
      <c r="C1492" t="s">
        <v>874</v>
      </c>
      <c r="D1492" t="s">
        <v>1765</v>
      </c>
      <c r="E1492" s="440">
        <v>46113</v>
      </c>
      <c r="F1492" s="440">
        <v>46160</v>
      </c>
      <c r="G1492" t="s">
        <v>309</v>
      </c>
      <c r="H1492" t="s">
        <v>315</v>
      </c>
      <c r="I1492" t="s">
        <v>1766</v>
      </c>
      <c r="J1492">
        <v>-2597.0500000000002</v>
      </c>
      <c r="K1492">
        <v>-2597.0500000000002</v>
      </c>
      <c r="O1492" t="s">
        <v>556</v>
      </c>
      <c r="P1492" t="s">
        <v>557</v>
      </c>
      <c r="Q1492" t="s">
        <v>464</v>
      </c>
      <c r="R1492">
        <v>0</v>
      </c>
    </row>
    <row r="1493" spans="1:18" x14ac:dyDescent="0.3">
      <c r="A1493">
        <v>192691</v>
      </c>
      <c r="B1493" t="s">
        <v>552</v>
      </c>
      <c r="C1493" t="s">
        <v>921</v>
      </c>
      <c r="D1493" t="s">
        <v>1767</v>
      </c>
      <c r="E1493" s="440">
        <v>46113</v>
      </c>
      <c r="F1493" s="440">
        <v>46139</v>
      </c>
      <c r="G1493" t="s">
        <v>814</v>
      </c>
      <c r="H1493" t="s">
        <v>289</v>
      </c>
      <c r="I1493" t="s">
        <v>1768</v>
      </c>
      <c r="J1493">
        <v>-6897.4</v>
      </c>
      <c r="K1493">
        <v>-7037.63</v>
      </c>
      <c r="O1493" t="s">
        <v>556</v>
      </c>
      <c r="P1493" t="s">
        <v>557</v>
      </c>
      <c r="Q1493" t="s">
        <v>464</v>
      </c>
      <c r="R1493">
        <v>0</v>
      </c>
    </row>
    <row r="1494" spans="1:18" x14ac:dyDescent="0.3">
      <c r="A1494">
        <v>195226</v>
      </c>
      <c r="B1494" t="s">
        <v>552</v>
      </c>
      <c r="C1494" t="s">
        <v>849</v>
      </c>
      <c r="D1494" t="s">
        <v>1769</v>
      </c>
      <c r="E1494" s="440">
        <v>46113</v>
      </c>
      <c r="F1494" s="440">
        <v>46169</v>
      </c>
      <c r="G1494" t="s">
        <v>265</v>
      </c>
      <c r="H1494" t="s">
        <v>272</v>
      </c>
      <c r="I1494" t="s">
        <v>1770</v>
      </c>
      <c r="J1494">
        <v>-5547.6</v>
      </c>
      <c r="K1494">
        <v>-5270.22</v>
      </c>
      <c r="O1494" t="s">
        <v>556</v>
      </c>
      <c r="P1494" t="s">
        <v>557</v>
      </c>
      <c r="Q1494" t="s">
        <v>464</v>
      </c>
      <c r="R1494">
        <v>0</v>
      </c>
    </row>
    <row r="1495" spans="1:18" x14ac:dyDescent="0.3">
      <c r="A1495">
        <v>193100</v>
      </c>
      <c r="B1495" t="s">
        <v>552</v>
      </c>
      <c r="C1495" t="s">
        <v>878</v>
      </c>
      <c r="D1495" t="s">
        <v>1771</v>
      </c>
      <c r="E1495" s="440">
        <v>46113</v>
      </c>
      <c r="F1495" s="440">
        <v>46135</v>
      </c>
      <c r="G1495" t="s">
        <v>297</v>
      </c>
      <c r="H1495" t="s">
        <v>302</v>
      </c>
      <c r="I1495" t="s">
        <v>1772</v>
      </c>
      <c r="J1495">
        <v>-1000</v>
      </c>
      <c r="K1495">
        <v>-1000</v>
      </c>
      <c r="O1495" t="s">
        <v>556</v>
      </c>
      <c r="P1495" t="s">
        <v>557</v>
      </c>
      <c r="Q1495" t="s">
        <v>464</v>
      </c>
      <c r="R1495">
        <v>0</v>
      </c>
    </row>
    <row r="1496" spans="1:18" x14ac:dyDescent="0.3">
      <c r="A1496">
        <v>193063</v>
      </c>
      <c r="B1496" t="s">
        <v>552</v>
      </c>
      <c r="C1496" t="s">
        <v>553</v>
      </c>
      <c r="D1496" t="s">
        <v>1773</v>
      </c>
      <c r="E1496" s="440">
        <v>46113</v>
      </c>
      <c r="F1496" s="440">
        <v>46176</v>
      </c>
      <c r="G1496" t="s">
        <v>747</v>
      </c>
      <c r="H1496" t="s">
        <v>253</v>
      </c>
      <c r="I1496" t="s">
        <v>1774</v>
      </c>
      <c r="J1496">
        <v>-7220.91</v>
      </c>
      <c r="K1496">
        <v>-7220.91</v>
      </c>
      <c r="O1496" t="s">
        <v>556</v>
      </c>
      <c r="P1496" t="s">
        <v>557</v>
      </c>
      <c r="Q1496" t="s">
        <v>464</v>
      </c>
      <c r="R1496">
        <v>0</v>
      </c>
    </row>
    <row r="1497" spans="1:18" x14ac:dyDescent="0.3">
      <c r="A1497">
        <v>195164</v>
      </c>
      <c r="B1497" t="s">
        <v>552</v>
      </c>
      <c r="C1497" t="s">
        <v>859</v>
      </c>
      <c r="D1497" t="s">
        <v>1775</v>
      </c>
      <c r="E1497" s="440">
        <v>46113</v>
      </c>
      <c r="F1497" s="440">
        <v>46132</v>
      </c>
      <c r="G1497" t="s">
        <v>309</v>
      </c>
      <c r="H1497" t="s">
        <v>312</v>
      </c>
      <c r="I1497" t="s">
        <v>1776</v>
      </c>
      <c r="J1497">
        <v>-297</v>
      </c>
      <c r="K1497">
        <v>-297</v>
      </c>
      <c r="O1497" t="s">
        <v>556</v>
      </c>
      <c r="P1497" t="s">
        <v>557</v>
      </c>
      <c r="Q1497" t="s">
        <v>464</v>
      </c>
      <c r="R1497">
        <v>0</v>
      </c>
    </row>
    <row r="1498" spans="1:18" x14ac:dyDescent="0.3">
      <c r="A1498">
        <v>192644</v>
      </c>
      <c r="B1498" t="s">
        <v>552</v>
      </c>
      <c r="C1498" t="s">
        <v>890</v>
      </c>
      <c r="D1498" t="s">
        <v>1777</v>
      </c>
      <c r="E1498" s="440">
        <v>46113</v>
      </c>
      <c r="F1498" s="440">
        <v>46132</v>
      </c>
      <c r="G1498" t="s">
        <v>309</v>
      </c>
      <c r="H1498" t="s">
        <v>313</v>
      </c>
      <c r="I1498" t="s">
        <v>1778</v>
      </c>
      <c r="J1498">
        <v>-185</v>
      </c>
      <c r="K1498">
        <v>-185</v>
      </c>
      <c r="O1498" t="s">
        <v>556</v>
      </c>
      <c r="P1498" t="s">
        <v>557</v>
      </c>
      <c r="Q1498" t="s">
        <v>464</v>
      </c>
      <c r="R1498">
        <v>0</v>
      </c>
    </row>
    <row r="1499" spans="1:18" x14ac:dyDescent="0.3">
      <c r="A1499">
        <v>195093</v>
      </c>
      <c r="B1499" t="s">
        <v>552</v>
      </c>
      <c r="C1499" t="s">
        <v>904</v>
      </c>
      <c r="D1499" t="s">
        <v>905</v>
      </c>
      <c r="E1499" s="440">
        <v>46113</v>
      </c>
      <c r="F1499" s="440">
        <v>46127</v>
      </c>
      <c r="G1499" t="s">
        <v>319</v>
      </c>
      <c r="H1499" t="s">
        <v>320</v>
      </c>
      <c r="I1499" t="s">
        <v>1779</v>
      </c>
      <c r="J1499">
        <v>-1691</v>
      </c>
      <c r="K1499">
        <v>-1691</v>
      </c>
      <c r="O1499" t="s">
        <v>556</v>
      </c>
      <c r="P1499" t="s">
        <v>557</v>
      </c>
      <c r="Q1499" t="s">
        <v>464</v>
      </c>
      <c r="R1499">
        <v>0</v>
      </c>
    </row>
    <row r="1500" spans="1:18" x14ac:dyDescent="0.3">
      <c r="A1500">
        <v>198549</v>
      </c>
      <c r="B1500" t="s">
        <v>552</v>
      </c>
      <c r="C1500" t="s">
        <v>871</v>
      </c>
      <c r="D1500" t="s">
        <v>880</v>
      </c>
      <c r="E1500" s="440">
        <v>46113</v>
      </c>
      <c r="F1500" s="440">
        <v>46152</v>
      </c>
      <c r="G1500" t="s">
        <v>265</v>
      </c>
      <c r="H1500" t="s">
        <v>267</v>
      </c>
      <c r="I1500" t="s">
        <v>1780</v>
      </c>
      <c r="J1500">
        <v>-2100</v>
      </c>
      <c r="K1500">
        <v>-2100</v>
      </c>
      <c r="O1500" t="s">
        <v>556</v>
      </c>
      <c r="P1500" t="s">
        <v>557</v>
      </c>
      <c r="Q1500" t="s">
        <v>464</v>
      </c>
      <c r="R1500">
        <v>0</v>
      </c>
    </row>
    <row r="1501" spans="1:18" x14ac:dyDescent="0.3">
      <c r="A1501">
        <v>192714</v>
      </c>
      <c r="B1501" t="s">
        <v>552</v>
      </c>
      <c r="C1501" t="s">
        <v>869</v>
      </c>
      <c r="D1501" t="s">
        <v>1781</v>
      </c>
      <c r="E1501" s="440">
        <v>46113</v>
      </c>
      <c r="F1501" s="440">
        <v>46167</v>
      </c>
      <c r="G1501" t="s">
        <v>319</v>
      </c>
      <c r="H1501" t="s">
        <v>320</v>
      </c>
      <c r="I1501" t="s">
        <v>870</v>
      </c>
      <c r="J1501">
        <v>-1720</v>
      </c>
      <c r="K1501">
        <v>-1720</v>
      </c>
      <c r="O1501" t="s">
        <v>556</v>
      </c>
      <c r="P1501" t="s">
        <v>557</v>
      </c>
      <c r="Q1501" t="s">
        <v>464</v>
      </c>
      <c r="R1501">
        <v>0</v>
      </c>
    </row>
    <row r="1502" spans="1:18" x14ac:dyDescent="0.3">
      <c r="A1502">
        <v>195081</v>
      </c>
      <c r="B1502" t="s">
        <v>552</v>
      </c>
      <c r="C1502" t="s">
        <v>909</v>
      </c>
      <c r="D1502" t="s">
        <v>933</v>
      </c>
      <c r="E1502" s="440">
        <v>46113</v>
      </c>
      <c r="F1502" s="440">
        <v>46171</v>
      </c>
      <c r="G1502" t="s">
        <v>297</v>
      </c>
      <c r="H1502" t="s">
        <v>308</v>
      </c>
      <c r="I1502" t="s">
        <v>1782</v>
      </c>
      <c r="J1502">
        <v>-873.04</v>
      </c>
      <c r="K1502">
        <v>-873.04</v>
      </c>
      <c r="O1502" t="s">
        <v>556</v>
      </c>
      <c r="P1502" t="s">
        <v>557</v>
      </c>
      <c r="Q1502" t="s">
        <v>464</v>
      </c>
      <c r="R1502">
        <v>0</v>
      </c>
    </row>
    <row r="1503" spans="1:18" x14ac:dyDescent="0.3">
      <c r="A1503">
        <v>198584</v>
      </c>
      <c r="B1503" t="s">
        <v>552</v>
      </c>
      <c r="C1503" t="s">
        <v>813</v>
      </c>
      <c r="D1503" t="s">
        <v>1439</v>
      </c>
      <c r="E1503" s="440">
        <v>46113</v>
      </c>
      <c r="F1503" s="440">
        <v>46122</v>
      </c>
      <c r="G1503" t="s">
        <v>814</v>
      </c>
      <c r="H1503" t="s">
        <v>293</v>
      </c>
      <c r="I1503" t="s">
        <v>815</v>
      </c>
      <c r="J1503">
        <v>-3013.5</v>
      </c>
      <c r="K1503">
        <v>-3013.5</v>
      </c>
      <c r="O1503" t="s">
        <v>556</v>
      </c>
      <c r="P1503" t="s">
        <v>557</v>
      </c>
      <c r="Q1503" t="s">
        <v>464</v>
      </c>
      <c r="R1503">
        <v>0</v>
      </c>
    </row>
    <row r="1504" spans="1:18" x14ac:dyDescent="0.3">
      <c r="A1504">
        <v>192773</v>
      </c>
      <c r="B1504" t="s">
        <v>552</v>
      </c>
      <c r="C1504" t="s">
        <v>895</v>
      </c>
      <c r="D1504" t="s">
        <v>1783</v>
      </c>
      <c r="E1504" s="440">
        <v>46113</v>
      </c>
      <c r="F1504" s="440">
        <v>46157</v>
      </c>
      <c r="G1504" t="s">
        <v>319</v>
      </c>
      <c r="H1504" t="s">
        <v>320</v>
      </c>
      <c r="I1504" t="s">
        <v>896</v>
      </c>
      <c r="J1504">
        <v>-4150</v>
      </c>
      <c r="K1504">
        <v>-4150</v>
      </c>
      <c r="O1504" t="s">
        <v>556</v>
      </c>
      <c r="P1504" t="s">
        <v>557</v>
      </c>
      <c r="Q1504" t="s">
        <v>464</v>
      </c>
      <c r="R1504">
        <v>0</v>
      </c>
    </row>
    <row r="1505" spans="1:18" x14ac:dyDescent="0.3">
      <c r="A1505">
        <v>192785</v>
      </c>
      <c r="B1505" t="s">
        <v>552</v>
      </c>
      <c r="C1505" t="s">
        <v>897</v>
      </c>
      <c r="D1505" t="s">
        <v>1784</v>
      </c>
      <c r="E1505" s="440">
        <v>46113</v>
      </c>
      <c r="F1505" s="440">
        <v>46137</v>
      </c>
      <c r="G1505" t="s">
        <v>898</v>
      </c>
      <c r="H1505" t="s">
        <v>64</v>
      </c>
      <c r="I1505" t="s">
        <v>1785</v>
      </c>
      <c r="J1505">
        <v>-901.4</v>
      </c>
      <c r="K1505">
        <v>-901.4</v>
      </c>
      <c r="O1505" t="s">
        <v>556</v>
      </c>
      <c r="P1505" t="s">
        <v>557</v>
      </c>
      <c r="Q1505" t="s">
        <v>464</v>
      </c>
      <c r="R1505">
        <v>0</v>
      </c>
    </row>
    <row r="1506" spans="1:18" x14ac:dyDescent="0.3">
      <c r="A1506">
        <v>198536</v>
      </c>
      <c r="B1506" t="s">
        <v>552</v>
      </c>
      <c r="C1506" t="s">
        <v>871</v>
      </c>
      <c r="D1506" t="s">
        <v>925</v>
      </c>
      <c r="E1506" s="440">
        <v>46113</v>
      </c>
      <c r="F1506" s="440">
        <v>46152</v>
      </c>
      <c r="G1506" t="s">
        <v>265</v>
      </c>
      <c r="H1506" t="s">
        <v>267</v>
      </c>
      <c r="I1506" t="s">
        <v>1786</v>
      </c>
      <c r="J1506">
        <v>-4500</v>
      </c>
      <c r="K1506">
        <v>-4500</v>
      </c>
      <c r="O1506" t="s">
        <v>556</v>
      </c>
      <c r="P1506" t="s">
        <v>557</v>
      </c>
      <c r="Q1506" t="s">
        <v>464</v>
      </c>
      <c r="R1506">
        <v>0</v>
      </c>
    </row>
    <row r="1507" spans="1:18" x14ac:dyDescent="0.3">
      <c r="A1507">
        <v>192726</v>
      </c>
      <c r="B1507" t="s">
        <v>552</v>
      </c>
      <c r="C1507" t="s">
        <v>869</v>
      </c>
      <c r="D1507" t="s">
        <v>1787</v>
      </c>
      <c r="E1507" s="440">
        <v>46113</v>
      </c>
      <c r="F1507" s="440">
        <v>46167</v>
      </c>
      <c r="G1507" t="s">
        <v>319</v>
      </c>
      <c r="H1507" t="s">
        <v>320</v>
      </c>
      <c r="I1507" t="s">
        <v>903</v>
      </c>
      <c r="J1507">
        <v>-1720</v>
      </c>
      <c r="K1507">
        <v>-1720</v>
      </c>
      <c r="O1507" t="s">
        <v>556</v>
      </c>
      <c r="P1507" t="s">
        <v>557</v>
      </c>
      <c r="Q1507" t="s">
        <v>464</v>
      </c>
      <c r="R1507">
        <v>0</v>
      </c>
    </row>
    <row r="1508" spans="1:18" x14ac:dyDescent="0.3">
      <c r="A1508">
        <v>198573</v>
      </c>
      <c r="B1508" t="s">
        <v>552</v>
      </c>
      <c r="C1508" t="s">
        <v>871</v>
      </c>
      <c r="D1508" t="s">
        <v>1788</v>
      </c>
      <c r="E1508" s="440">
        <v>46113</v>
      </c>
      <c r="F1508" s="440">
        <v>46154</v>
      </c>
      <c r="G1508" t="s">
        <v>257</v>
      </c>
      <c r="H1508" t="s">
        <v>258</v>
      </c>
      <c r="I1508" t="s">
        <v>1789</v>
      </c>
      <c r="J1508">
        <v>-23281.33</v>
      </c>
      <c r="K1508">
        <v>-23281.33</v>
      </c>
      <c r="O1508" t="s">
        <v>556</v>
      </c>
      <c r="P1508" t="s">
        <v>557</v>
      </c>
      <c r="Q1508" t="s">
        <v>464</v>
      </c>
      <c r="R1508">
        <v>0</v>
      </c>
    </row>
    <row r="1509" spans="1:18" x14ac:dyDescent="0.3">
      <c r="A1509">
        <v>192656</v>
      </c>
      <c r="B1509" t="s">
        <v>552</v>
      </c>
      <c r="C1509" t="s">
        <v>864</v>
      </c>
      <c r="D1509" t="s">
        <v>1790</v>
      </c>
      <c r="E1509" s="440">
        <v>46113</v>
      </c>
      <c r="F1509" s="440">
        <v>46147</v>
      </c>
      <c r="G1509" t="s">
        <v>297</v>
      </c>
      <c r="H1509" t="s">
        <v>298</v>
      </c>
      <c r="I1509" t="s">
        <v>1791</v>
      </c>
      <c r="J1509">
        <v>-11000</v>
      </c>
      <c r="K1509">
        <v>-11000</v>
      </c>
      <c r="O1509" t="s">
        <v>556</v>
      </c>
      <c r="P1509" t="s">
        <v>557</v>
      </c>
      <c r="Q1509" t="s">
        <v>464</v>
      </c>
      <c r="R1509">
        <v>0</v>
      </c>
    </row>
    <row r="1510" spans="1:18" x14ac:dyDescent="0.3">
      <c r="A1510">
        <v>195152</v>
      </c>
      <c r="B1510" t="s">
        <v>552</v>
      </c>
      <c r="C1510" t="s">
        <v>861</v>
      </c>
      <c r="D1510" t="s">
        <v>1792</v>
      </c>
      <c r="E1510" s="440">
        <v>46113</v>
      </c>
      <c r="F1510" s="440">
        <v>46157</v>
      </c>
      <c r="G1510" t="s">
        <v>319</v>
      </c>
      <c r="H1510" t="s">
        <v>321</v>
      </c>
      <c r="I1510" t="s">
        <v>1793</v>
      </c>
      <c r="J1510">
        <v>-170</v>
      </c>
      <c r="K1510">
        <v>-170</v>
      </c>
      <c r="O1510" t="s">
        <v>556</v>
      </c>
      <c r="P1510" t="s">
        <v>557</v>
      </c>
      <c r="Q1510" t="s">
        <v>464</v>
      </c>
      <c r="R1510">
        <v>0</v>
      </c>
    </row>
    <row r="1511" spans="1:18" x14ac:dyDescent="0.3">
      <c r="A1511">
        <v>192679</v>
      </c>
      <c r="B1511" t="s">
        <v>552</v>
      </c>
      <c r="C1511" t="s">
        <v>915</v>
      </c>
      <c r="D1511" t="s">
        <v>1794</v>
      </c>
      <c r="E1511" s="440">
        <v>46113</v>
      </c>
      <c r="F1511" s="440">
        <v>46146</v>
      </c>
      <c r="G1511" t="s">
        <v>280</v>
      </c>
      <c r="H1511" t="s">
        <v>287</v>
      </c>
      <c r="I1511" t="s">
        <v>1795</v>
      </c>
      <c r="J1511">
        <v>-150</v>
      </c>
      <c r="K1511">
        <v>-150</v>
      </c>
      <c r="O1511" t="s">
        <v>556</v>
      </c>
      <c r="P1511" t="s">
        <v>557</v>
      </c>
      <c r="Q1511" t="s">
        <v>464</v>
      </c>
      <c r="R1511">
        <v>0</v>
      </c>
    </row>
    <row r="1512" spans="1:18" x14ac:dyDescent="0.3">
      <c r="A1512">
        <v>195104</v>
      </c>
      <c r="B1512" t="s">
        <v>552</v>
      </c>
      <c r="C1512" t="s">
        <v>900</v>
      </c>
      <c r="D1512" t="s">
        <v>1796</v>
      </c>
      <c r="E1512" s="440">
        <v>46113</v>
      </c>
      <c r="F1512" s="440">
        <v>46134</v>
      </c>
      <c r="G1512" t="s">
        <v>309</v>
      </c>
      <c r="H1512" t="s">
        <v>317</v>
      </c>
      <c r="I1512" t="s">
        <v>1797</v>
      </c>
      <c r="J1512">
        <v>-9120</v>
      </c>
      <c r="K1512">
        <v>-9120</v>
      </c>
      <c r="O1512" t="s">
        <v>556</v>
      </c>
      <c r="P1512" t="s">
        <v>557</v>
      </c>
      <c r="Q1512" t="s">
        <v>464</v>
      </c>
      <c r="R1512">
        <v>0</v>
      </c>
    </row>
    <row r="1513" spans="1:18" x14ac:dyDescent="0.3">
      <c r="A1513">
        <v>190173</v>
      </c>
      <c r="B1513" t="s">
        <v>552</v>
      </c>
      <c r="C1513" t="s">
        <v>911</v>
      </c>
      <c r="D1513" t="s">
        <v>1798</v>
      </c>
      <c r="E1513" s="440">
        <v>46113</v>
      </c>
      <c r="F1513" s="440">
        <v>46130</v>
      </c>
      <c r="G1513" t="s">
        <v>912</v>
      </c>
      <c r="H1513" t="s">
        <v>913</v>
      </c>
      <c r="I1513" t="s">
        <v>1799</v>
      </c>
      <c r="J1513">
        <v>-400</v>
      </c>
      <c r="K1513">
        <v>-400</v>
      </c>
      <c r="O1513" t="s">
        <v>556</v>
      </c>
      <c r="P1513" t="s">
        <v>557</v>
      </c>
      <c r="Q1513" t="s">
        <v>464</v>
      </c>
      <c r="R1513">
        <v>0</v>
      </c>
    </row>
    <row r="1514" spans="1:18" x14ac:dyDescent="0.3">
      <c r="A1514">
        <v>198561</v>
      </c>
      <c r="B1514" t="s">
        <v>552</v>
      </c>
      <c r="C1514" t="s">
        <v>871</v>
      </c>
      <c r="D1514" t="s">
        <v>1800</v>
      </c>
      <c r="E1514" s="440">
        <v>46113</v>
      </c>
      <c r="F1514" s="440">
        <v>46154</v>
      </c>
      <c r="G1514" t="s">
        <v>265</v>
      </c>
      <c r="H1514" t="s">
        <v>266</v>
      </c>
      <c r="I1514" t="s">
        <v>1801</v>
      </c>
      <c r="J1514">
        <v>-6908.56</v>
      </c>
      <c r="K1514">
        <v>-6908.56</v>
      </c>
      <c r="O1514" t="s">
        <v>556</v>
      </c>
      <c r="P1514" t="s">
        <v>557</v>
      </c>
      <c r="Q1514" t="s">
        <v>464</v>
      </c>
      <c r="R1514">
        <v>0</v>
      </c>
    </row>
    <row r="1515" spans="1:18" x14ac:dyDescent="0.3">
      <c r="A1515">
        <v>192702</v>
      </c>
      <c r="B1515" t="s">
        <v>552</v>
      </c>
      <c r="C1515" t="s">
        <v>884</v>
      </c>
      <c r="D1515" t="s">
        <v>1802</v>
      </c>
      <c r="E1515" s="440">
        <v>46113</v>
      </c>
      <c r="F1515" s="440">
        <v>46140</v>
      </c>
      <c r="G1515" t="s">
        <v>265</v>
      </c>
      <c r="H1515" t="s">
        <v>268</v>
      </c>
      <c r="I1515" t="s">
        <v>1803</v>
      </c>
      <c r="J1515">
        <v>-5242.71</v>
      </c>
      <c r="K1515">
        <v>-5242.71</v>
      </c>
      <c r="O1515" t="s">
        <v>556</v>
      </c>
      <c r="P1515" t="s">
        <v>557</v>
      </c>
      <c r="Q1515" t="s">
        <v>464</v>
      </c>
      <c r="R1515">
        <v>0</v>
      </c>
    </row>
    <row r="1516" spans="1:18" x14ac:dyDescent="0.3">
      <c r="A1516">
        <v>193027</v>
      </c>
      <c r="B1516" t="s">
        <v>552</v>
      </c>
      <c r="C1516" t="s">
        <v>892</v>
      </c>
      <c r="D1516" t="s">
        <v>1804</v>
      </c>
      <c r="E1516" s="440">
        <v>46113</v>
      </c>
      <c r="F1516" s="440">
        <v>46132</v>
      </c>
      <c r="G1516" t="s">
        <v>265</v>
      </c>
      <c r="H1516" t="s">
        <v>271</v>
      </c>
      <c r="I1516" t="s">
        <v>1805</v>
      </c>
      <c r="J1516">
        <v>-262</v>
      </c>
      <c r="K1516">
        <v>-262</v>
      </c>
      <c r="O1516" t="s">
        <v>556</v>
      </c>
      <c r="P1516" t="s">
        <v>557</v>
      </c>
      <c r="Q1516" t="s">
        <v>464</v>
      </c>
      <c r="R1516">
        <v>0</v>
      </c>
    </row>
    <row r="1517" spans="1:18" x14ac:dyDescent="0.3">
      <c r="A1517">
        <v>195116</v>
      </c>
      <c r="B1517" t="s">
        <v>552</v>
      </c>
      <c r="C1517" t="s">
        <v>917</v>
      </c>
      <c r="D1517" t="s">
        <v>1806</v>
      </c>
      <c r="E1517" s="440">
        <v>46113</v>
      </c>
      <c r="F1517" s="440">
        <v>46127</v>
      </c>
      <c r="G1517" t="s">
        <v>309</v>
      </c>
      <c r="H1517" t="s">
        <v>310</v>
      </c>
      <c r="I1517" t="s">
        <v>1529</v>
      </c>
      <c r="J1517">
        <v>-3139.29</v>
      </c>
      <c r="K1517">
        <v>-3139.29</v>
      </c>
      <c r="O1517" t="s">
        <v>556</v>
      </c>
      <c r="P1517" t="s">
        <v>557</v>
      </c>
      <c r="Q1517" t="s">
        <v>464</v>
      </c>
      <c r="R1517">
        <v>0</v>
      </c>
    </row>
    <row r="1518" spans="1:18" x14ac:dyDescent="0.3">
      <c r="A1518">
        <v>192743</v>
      </c>
      <c r="B1518" t="s">
        <v>552</v>
      </c>
      <c r="C1518" t="s">
        <v>876</v>
      </c>
      <c r="D1518" t="s">
        <v>1807</v>
      </c>
      <c r="E1518" s="440">
        <v>46113</v>
      </c>
      <c r="F1518" s="440">
        <v>46140</v>
      </c>
      <c r="G1518" t="s">
        <v>297</v>
      </c>
      <c r="H1518" t="s">
        <v>302</v>
      </c>
      <c r="I1518" t="s">
        <v>1808</v>
      </c>
      <c r="J1518">
        <v>-5000</v>
      </c>
      <c r="K1518">
        <v>-5000</v>
      </c>
      <c r="O1518" t="s">
        <v>556</v>
      </c>
      <c r="P1518" t="s">
        <v>557</v>
      </c>
      <c r="Q1518" t="s">
        <v>464</v>
      </c>
      <c r="R1518">
        <v>0</v>
      </c>
    </row>
    <row r="1519" spans="1:18" x14ac:dyDescent="0.3">
      <c r="A1519">
        <v>198521</v>
      </c>
      <c r="B1519" t="s">
        <v>552</v>
      </c>
      <c r="C1519" t="s">
        <v>871</v>
      </c>
      <c r="D1519" t="s">
        <v>886</v>
      </c>
      <c r="E1519" s="440">
        <v>46113</v>
      </c>
      <c r="F1519" s="440">
        <v>46152</v>
      </c>
      <c r="G1519" t="s">
        <v>257</v>
      </c>
      <c r="H1519" t="s">
        <v>258</v>
      </c>
      <c r="I1519" t="s">
        <v>1809</v>
      </c>
      <c r="J1519">
        <v>-16000</v>
      </c>
      <c r="K1519">
        <v>-16000</v>
      </c>
      <c r="O1519" t="s">
        <v>556</v>
      </c>
      <c r="P1519" t="s">
        <v>557</v>
      </c>
      <c r="Q1519" t="s">
        <v>464</v>
      </c>
      <c r="R1519">
        <v>0</v>
      </c>
    </row>
    <row r="1520" spans="1:18" x14ac:dyDescent="0.3">
      <c r="A1520">
        <v>192668</v>
      </c>
      <c r="B1520" t="s">
        <v>552</v>
      </c>
      <c r="C1520" t="s">
        <v>907</v>
      </c>
      <c r="D1520" t="s">
        <v>1810</v>
      </c>
      <c r="E1520" s="440">
        <v>46113</v>
      </c>
      <c r="F1520" s="440">
        <v>46147</v>
      </c>
      <c r="G1520" t="s">
        <v>280</v>
      </c>
      <c r="H1520" t="s">
        <v>285</v>
      </c>
      <c r="I1520" t="s">
        <v>1811</v>
      </c>
      <c r="J1520">
        <v>-380</v>
      </c>
      <c r="K1520">
        <v>-380</v>
      </c>
      <c r="O1520" t="s">
        <v>556</v>
      </c>
      <c r="P1520" t="s">
        <v>557</v>
      </c>
      <c r="Q1520" t="s">
        <v>464</v>
      </c>
      <c r="R1520">
        <v>0</v>
      </c>
    </row>
    <row r="1521" spans="1:18" x14ac:dyDescent="0.3">
      <c r="A1521">
        <v>222463</v>
      </c>
      <c r="B1521" t="s">
        <v>552</v>
      </c>
      <c r="C1521" t="s">
        <v>1086</v>
      </c>
      <c r="E1521" s="440">
        <v>46112</v>
      </c>
      <c r="F1521" s="440">
        <v>46119</v>
      </c>
      <c r="G1521" t="s">
        <v>776</v>
      </c>
      <c r="H1521" t="s">
        <v>777</v>
      </c>
      <c r="J1521">
        <v>-1397.53</v>
      </c>
      <c r="K1521">
        <v>-1397.53</v>
      </c>
      <c r="O1521" t="s">
        <v>556</v>
      </c>
      <c r="P1521" t="s">
        <v>557</v>
      </c>
      <c r="Q1521" t="s">
        <v>463</v>
      </c>
      <c r="R1521">
        <v>0</v>
      </c>
    </row>
    <row r="1522" spans="1:18" x14ac:dyDescent="0.3">
      <c r="A1522">
        <v>222457</v>
      </c>
      <c r="B1522" t="s">
        <v>552</v>
      </c>
      <c r="C1522" t="s">
        <v>1471</v>
      </c>
      <c r="E1522" s="440">
        <v>46112</v>
      </c>
      <c r="F1522" s="440">
        <v>46119</v>
      </c>
      <c r="G1522" t="s">
        <v>776</v>
      </c>
      <c r="H1522" t="s">
        <v>777</v>
      </c>
      <c r="J1522">
        <v>-2399.29</v>
      </c>
      <c r="K1522">
        <v>-2399.29</v>
      </c>
      <c r="O1522" t="s">
        <v>556</v>
      </c>
      <c r="P1522" t="s">
        <v>557</v>
      </c>
      <c r="Q1522" t="s">
        <v>463</v>
      </c>
      <c r="R1522">
        <v>0</v>
      </c>
    </row>
    <row r="1523" spans="1:18" x14ac:dyDescent="0.3">
      <c r="A1523">
        <v>222478</v>
      </c>
      <c r="B1523" t="s">
        <v>552</v>
      </c>
      <c r="C1523" t="s">
        <v>1055</v>
      </c>
      <c r="E1523" s="440">
        <v>46112</v>
      </c>
      <c r="F1523" s="440">
        <v>46119</v>
      </c>
      <c r="G1523" t="s">
        <v>776</v>
      </c>
      <c r="H1523" t="s">
        <v>777</v>
      </c>
      <c r="J1523">
        <v>-3746.45</v>
      </c>
      <c r="K1523">
        <v>-3746.45</v>
      </c>
      <c r="O1523" t="s">
        <v>556</v>
      </c>
      <c r="P1523" t="s">
        <v>557</v>
      </c>
      <c r="Q1523" t="s">
        <v>463</v>
      </c>
      <c r="R1523">
        <v>0</v>
      </c>
    </row>
    <row r="1524" spans="1:18" x14ac:dyDescent="0.3">
      <c r="A1524">
        <v>220891</v>
      </c>
      <c r="B1524" t="s">
        <v>552</v>
      </c>
      <c r="C1524" t="s">
        <v>835</v>
      </c>
      <c r="D1524" t="s">
        <v>1812</v>
      </c>
      <c r="E1524" s="440">
        <v>46112</v>
      </c>
      <c r="F1524" s="440">
        <v>46122</v>
      </c>
      <c r="G1524" t="s">
        <v>1059</v>
      </c>
      <c r="H1524" t="s">
        <v>102</v>
      </c>
      <c r="I1524" t="s">
        <v>1813</v>
      </c>
      <c r="J1524">
        <v>-245.97</v>
      </c>
      <c r="K1524">
        <v>-245.97</v>
      </c>
      <c r="M1524" t="s">
        <v>836</v>
      </c>
      <c r="N1524" t="s">
        <v>131</v>
      </c>
      <c r="O1524" t="s">
        <v>556</v>
      </c>
      <c r="P1524" t="s">
        <v>557</v>
      </c>
      <c r="Q1524" t="s">
        <v>463</v>
      </c>
      <c r="R1524">
        <v>0</v>
      </c>
    </row>
    <row r="1525" spans="1:18" x14ac:dyDescent="0.3">
      <c r="A1525">
        <v>220892</v>
      </c>
      <c r="B1525" t="s">
        <v>552</v>
      </c>
      <c r="C1525" t="s">
        <v>835</v>
      </c>
      <c r="D1525" t="s">
        <v>1812</v>
      </c>
      <c r="E1525" s="440">
        <v>46112</v>
      </c>
      <c r="F1525" s="440">
        <v>46122</v>
      </c>
      <c r="G1525" t="s">
        <v>814</v>
      </c>
      <c r="H1525" t="s">
        <v>292</v>
      </c>
      <c r="I1525" t="s">
        <v>1814</v>
      </c>
      <c r="J1525">
        <v>-97.99</v>
      </c>
      <c r="K1525">
        <v>-97.99</v>
      </c>
      <c r="M1525" t="s">
        <v>836</v>
      </c>
      <c r="N1525" t="s">
        <v>131</v>
      </c>
      <c r="O1525" t="s">
        <v>556</v>
      </c>
      <c r="P1525" t="s">
        <v>557</v>
      </c>
      <c r="Q1525" t="s">
        <v>463</v>
      </c>
      <c r="R1525">
        <v>0</v>
      </c>
    </row>
    <row r="1526" spans="1:18" x14ac:dyDescent="0.3">
      <c r="A1526">
        <v>222477</v>
      </c>
      <c r="B1526" t="s">
        <v>552</v>
      </c>
      <c r="C1526" t="s">
        <v>1087</v>
      </c>
      <c r="E1526" s="440">
        <v>46112</v>
      </c>
      <c r="F1526" s="440">
        <v>46119</v>
      </c>
      <c r="G1526" t="s">
        <v>776</v>
      </c>
      <c r="H1526" t="s">
        <v>777</v>
      </c>
      <c r="J1526">
        <v>-3766.74</v>
      </c>
      <c r="K1526">
        <v>-3766.74</v>
      </c>
      <c r="O1526" t="s">
        <v>556</v>
      </c>
      <c r="P1526" t="s">
        <v>557</v>
      </c>
      <c r="Q1526" t="s">
        <v>463</v>
      </c>
      <c r="R1526">
        <v>0</v>
      </c>
    </row>
    <row r="1527" spans="1:18" x14ac:dyDescent="0.3">
      <c r="A1527">
        <v>222458</v>
      </c>
      <c r="B1527" t="s">
        <v>552</v>
      </c>
      <c r="C1527" t="s">
        <v>1089</v>
      </c>
      <c r="E1527" s="440">
        <v>46112</v>
      </c>
      <c r="F1527" s="440">
        <v>46119</v>
      </c>
      <c r="G1527" t="s">
        <v>776</v>
      </c>
      <c r="H1527" t="s">
        <v>777</v>
      </c>
      <c r="J1527">
        <v>-1974.83</v>
      </c>
      <c r="K1527">
        <v>-1974.83</v>
      </c>
      <c r="O1527" t="s">
        <v>556</v>
      </c>
      <c r="P1527" t="s">
        <v>557</v>
      </c>
      <c r="Q1527" t="s">
        <v>463</v>
      </c>
      <c r="R1527">
        <v>0</v>
      </c>
    </row>
    <row r="1528" spans="1:18" x14ac:dyDescent="0.3">
      <c r="A1528">
        <v>221639</v>
      </c>
      <c r="B1528" t="s">
        <v>552</v>
      </c>
      <c r="C1528" t="s">
        <v>1081</v>
      </c>
      <c r="E1528" s="440">
        <v>46112</v>
      </c>
      <c r="F1528" s="440">
        <v>46112</v>
      </c>
      <c r="G1528" t="s">
        <v>1062</v>
      </c>
      <c r="H1528" t="s">
        <v>118</v>
      </c>
      <c r="J1528">
        <v>-403.79</v>
      </c>
      <c r="K1528">
        <v>-403.79</v>
      </c>
      <c r="O1528" t="s">
        <v>556</v>
      </c>
      <c r="P1528" t="s">
        <v>557</v>
      </c>
      <c r="Q1528" t="s">
        <v>463</v>
      </c>
      <c r="R1528">
        <v>0</v>
      </c>
    </row>
    <row r="1529" spans="1:18" x14ac:dyDescent="0.3">
      <c r="A1529">
        <v>221636</v>
      </c>
      <c r="B1529" t="s">
        <v>552</v>
      </c>
      <c r="C1529" t="s">
        <v>1076</v>
      </c>
      <c r="E1529" s="440">
        <v>46112</v>
      </c>
      <c r="F1529" s="440">
        <v>46112</v>
      </c>
      <c r="G1529" t="s">
        <v>1062</v>
      </c>
      <c r="H1529" t="s">
        <v>118</v>
      </c>
      <c r="I1529" t="s">
        <v>1815</v>
      </c>
      <c r="J1529">
        <v>-227.23</v>
      </c>
      <c r="K1529">
        <v>-227.23</v>
      </c>
      <c r="O1529" t="s">
        <v>556</v>
      </c>
      <c r="P1529" t="s">
        <v>557</v>
      </c>
      <c r="Q1529" t="s">
        <v>463</v>
      </c>
      <c r="R1529">
        <v>0</v>
      </c>
    </row>
    <row r="1530" spans="1:18" x14ac:dyDescent="0.3">
      <c r="A1530">
        <v>222476</v>
      </c>
      <c r="B1530" t="s">
        <v>552</v>
      </c>
      <c r="C1530" t="s">
        <v>1591</v>
      </c>
      <c r="E1530" s="440">
        <v>46112</v>
      </c>
      <c r="F1530" s="440">
        <v>46119</v>
      </c>
      <c r="G1530" t="s">
        <v>776</v>
      </c>
      <c r="H1530" t="s">
        <v>777</v>
      </c>
      <c r="J1530">
        <v>-3599.22</v>
      </c>
      <c r="K1530">
        <v>-3599.22</v>
      </c>
      <c r="O1530" t="s">
        <v>556</v>
      </c>
      <c r="P1530" t="s">
        <v>557</v>
      </c>
      <c r="Q1530" t="s">
        <v>463</v>
      </c>
      <c r="R1530">
        <v>0</v>
      </c>
    </row>
    <row r="1531" spans="1:18" x14ac:dyDescent="0.3">
      <c r="A1531">
        <v>223510</v>
      </c>
      <c r="B1531" t="s">
        <v>552</v>
      </c>
      <c r="C1531" t="s">
        <v>1007</v>
      </c>
      <c r="D1531" t="s">
        <v>1717</v>
      </c>
      <c r="E1531" s="440">
        <v>46112</v>
      </c>
      <c r="F1531" s="440">
        <v>46127</v>
      </c>
      <c r="G1531" t="s">
        <v>1009</v>
      </c>
      <c r="H1531" t="s">
        <v>204</v>
      </c>
      <c r="I1531" t="s">
        <v>1816</v>
      </c>
      <c r="J1531">
        <v>-2937</v>
      </c>
      <c r="K1531">
        <v>-2937</v>
      </c>
      <c r="O1531" t="s">
        <v>556</v>
      </c>
      <c r="P1531" t="s">
        <v>557</v>
      </c>
      <c r="Q1531" t="s">
        <v>463</v>
      </c>
      <c r="R1531">
        <v>0</v>
      </c>
    </row>
    <row r="1532" spans="1:18" x14ac:dyDescent="0.3">
      <c r="A1532">
        <v>222459</v>
      </c>
      <c r="B1532" t="s">
        <v>552</v>
      </c>
      <c r="C1532" t="s">
        <v>1054</v>
      </c>
      <c r="E1532" s="440">
        <v>46112</v>
      </c>
      <c r="F1532" s="440">
        <v>46119</v>
      </c>
      <c r="G1532" t="s">
        <v>776</v>
      </c>
      <c r="H1532" t="s">
        <v>777</v>
      </c>
      <c r="J1532">
        <v>-2510.6</v>
      </c>
      <c r="K1532">
        <v>-2510.6</v>
      </c>
      <c r="O1532" t="s">
        <v>556</v>
      </c>
      <c r="P1532" t="s">
        <v>557</v>
      </c>
      <c r="Q1532" t="s">
        <v>463</v>
      </c>
      <c r="R1532">
        <v>0</v>
      </c>
    </row>
    <row r="1533" spans="1:18" x14ac:dyDescent="0.3">
      <c r="A1533">
        <v>222460</v>
      </c>
      <c r="B1533" t="s">
        <v>552</v>
      </c>
      <c r="C1533" t="s">
        <v>1050</v>
      </c>
      <c r="E1533" s="440">
        <v>46112</v>
      </c>
      <c r="F1533" s="440">
        <v>46119</v>
      </c>
      <c r="G1533" t="s">
        <v>776</v>
      </c>
      <c r="H1533" t="s">
        <v>777</v>
      </c>
      <c r="J1533">
        <v>-2900.2</v>
      </c>
      <c r="K1533">
        <v>-2900.2</v>
      </c>
      <c r="O1533" t="s">
        <v>556</v>
      </c>
      <c r="P1533" t="s">
        <v>557</v>
      </c>
      <c r="Q1533" t="s">
        <v>463</v>
      </c>
      <c r="R1533">
        <v>0</v>
      </c>
    </row>
    <row r="1534" spans="1:18" x14ac:dyDescent="0.3">
      <c r="A1534">
        <v>221633</v>
      </c>
      <c r="B1534" t="s">
        <v>552</v>
      </c>
      <c r="C1534" t="s">
        <v>1078</v>
      </c>
      <c r="E1534" s="440">
        <v>46112</v>
      </c>
      <c r="F1534" s="440">
        <v>46112</v>
      </c>
      <c r="G1534" t="s">
        <v>1062</v>
      </c>
      <c r="H1534" t="s">
        <v>118</v>
      </c>
      <c r="I1534" t="s">
        <v>1817</v>
      </c>
      <c r="J1534">
        <v>-191.15</v>
      </c>
      <c r="K1534">
        <v>-191.15</v>
      </c>
      <c r="O1534" t="s">
        <v>556</v>
      </c>
      <c r="P1534" t="s">
        <v>557</v>
      </c>
      <c r="Q1534" t="s">
        <v>463</v>
      </c>
      <c r="R1534">
        <v>0</v>
      </c>
    </row>
    <row r="1535" spans="1:18" x14ac:dyDescent="0.3">
      <c r="A1535">
        <v>223586</v>
      </c>
      <c r="B1535" t="s">
        <v>552</v>
      </c>
      <c r="C1535" t="s">
        <v>835</v>
      </c>
      <c r="D1535" t="s">
        <v>1818</v>
      </c>
      <c r="E1535" s="440">
        <v>46112</v>
      </c>
      <c r="F1535" s="440">
        <v>46122</v>
      </c>
      <c r="G1535" t="s">
        <v>297</v>
      </c>
      <c r="H1535" t="s">
        <v>308</v>
      </c>
      <c r="I1535" t="s">
        <v>1819</v>
      </c>
      <c r="J1535">
        <v>-349</v>
      </c>
      <c r="K1535">
        <v>-349</v>
      </c>
      <c r="M1535" t="s">
        <v>836</v>
      </c>
      <c r="N1535" t="s">
        <v>131</v>
      </c>
      <c r="O1535" t="s">
        <v>556</v>
      </c>
      <c r="P1535" t="s">
        <v>557</v>
      </c>
      <c r="Q1535" t="s">
        <v>463</v>
      </c>
      <c r="R1535">
        <v>0</v>
      </c>
    </row>
    <row r="1536" spans="1:18" x14ac:dyDescent="0.3">
      <c r="A1536">
        <v>222461</v>
      </c>
      <c r="B1536" t="s">
        <v>552</v>
      </c>
      <c r="C1536" t="s">
        <v>783</v>
      </c>
      <c r="E1536" s="440">
        <v>46112</v>
      </c>
      <c r="F1536" s="440">
        <v>46119</v>
      </c>
      <c r="G1536" t="s">
        <v>776</v>
      </c>
      <c r="H1536" t="s">
        <v>777</v>
      </c>
      <c r="J1536">
        <v>-2701.56</v>
      </c>
      <c r="K1536">
        <v>-2701.56</v>
      </c>
      <c r="O1536" t="s">
        <v>556</v>
      </c>
      <c r="P1536" t="s">
        <v>557</v>
      </c>
      <c r="Q1536" t="s">
        <v>463</v>
      </c>
      <c r="R1536">
        <v>0</v>
      </c>
    </row>
    <row r="1537" spans="1:18" x14ac:dyDescent="0.3">
      <c r="A1537">
        <v>222475</v>
      </c>
      <c r="B1537" t="s">
        <v>552</v>
      </c>
      <c r="C1537" t="s">
        <v>1016</v>
      </c>
      <c r="E1537" s="440">
        <v>46112</v>
      </c>
      <c r="F1537" s="440">
        <v>46119</v>
      </c>
      <c r="G1537" t="s">
        <v>776</v>
      </c>
      <c r="H1537" t="s">
        <v>777</v>
      </c>
      <c r="J1537">
        <v>-1820.01</v>
      </c>
      <c r="K1537">
        <v>-1820.01</v>
      </c>
      <c r="O1537" t="s">
        <v>556</v>
      </c>
      <c r="P1537" t="s">
        <v>557</v>
      </c>
      <c r="Q1537" t="s">
        <v>463</v>
      </c>
      <c r="R1537">
        <v>0</v>
      </c>
    </row>
    <row r="1538" spans="1:18" x14ac:dyDescent="0.3">
      <c r="A1538">
        <v>222474</v>
      </c>
      <c r="B1538" t="s">
        <v>552</v>
      </c>
      <c r="C1538" t="s">
        <v>1075</v>
      </c>
      <c r="E1538" s="440">
        <v>46112</v>
      </c>
      <c r="F1538" s="440">
        <v>46119</v>
      </c>
      <c r="G1538" t="s">
        <v>776</v>
      </c>
      <c r="H1538" t="s">
        <v>777</v>
      </c>
      <c r="J1538">
        <v>-1533.24</v>
      </c>
      <c r="K1538">
        <v>-1533.24</v>
      </c>
      <c r="O1538" t="s">
        <v>556</v>
      </c>
      <c r="P1538" t="s">
        <v>557</v>
      </c>
      <c r="Q1538" t="s">
        <v>463</v>
      </c>
      <c r="R1538">
        <v>0</v>
      </c>
    </row>
    <row r="1539" spans="1:18" x14ac:dyDescent="0.3">
      <c r="A1539">
        <v>222473</v>
      </c>
      <c r="B1539" t="s">
        <v>552</v>
      </c>
      <c r="C1539" t="s">
        <v>1090</v>
      </c>
      <c r="E1539" s="440">
        <v>46112</v>
      </c>
      <c r="F1539" s="440">
        <v>46119</v>
      </c>
      <c r="G1539" t="s">
        <v>776</v>
      </c>
      <c r="H1539" t="s">
        <v>777</v>
      </c>
      <c r="J1539">
        <v>-3493.12</v>
      </c>
      <c r="K1539">
        <v>-3493.12</v>
      </c>
      <c r="O1539" t="s">
        <v>556</v>
      </c>
      <c r="P1539" t="s">
        <v>557</v>
      </c>
      <c r="Q1539" t="s">
        <v>463</v>
      </c>
      <c r="R1539">
        <v>0</v>
      </c>
    </row>
    <row r="1540" spans="1:18" x14ac:dyDescent="0.3">
      <c r="A1540">
        <v>221005</v>
      </c>
      <c r="B1540" t="s">
        <v>552</v>
      </c>
      <c r="C1540" t="s">
        <v>1061</v>
      </c>
      <c r="E1540" s="440">
        <v>46112</v>
      </c>
      <c r="F1540" s="440">
        <v>46112</v>
      </c>
      <c r="G1540" t="s">
        <v>1062</v>
      </c>
      <c r="H1540" t="s">
        <v>118</v>
      </c>
      <c r="I1540" t="s">
        <v>1063</v>
      </c>
      <c r="J1540">
        <v>-13487.34</v>
      </c>
      <c r="K1540">
        <v>-13487.34</v>
      </c>
      <c r="O1540" t="s">
        <v>556</v>
      </c>
      <c r="P1540" t="s">
        <v>557</v>
      </c>
      <c r="Q1540" t="s">
        <v>463</v>
      </c>
      <c r="R1540">
        <v>0</v>
      </c>
    </row>
    <row r="1541" spans="1:18" x14ac:dyDescent="0.3">
      <c r="A1541">
        <v>221127</v>
      </c>
      <c r="B1541" t="s">
        <v>552</v>
      </c>
      <c r="C1541" t="s">
        <v>911</v>
      </c>
      <c r="E1541" s="440">
        <v>46112</v>
      </c>
      <c r="F1541" s="440">
        <v>46112</v>
      </c>
      <c r="G1541" t="s">
        <v>912</v>
      </c>
      <c r="H1541" t="s">
        <v>913</v>
      </c>
      <c r="J1541">
        <v>-1</v>
      </c>
      <c r="K1541">
        <v>-1</v>
      </c>
      <c r="O1541" t="s">
        <v>556</v>
      </c>
      <c r="P1541" t="s">
        <v>557</v>
      </c>
      <c r="Q1541" t="s">
        <v>463</v>
      </c>
      <c r="R1541">
        <v>0</v>
      </c>
    </row>
    <row r="1542" spans="1:18" x14ac:dyDescent="0.3">
      <c r="A1542">
        <v>222472</v>
      </c>
      <c r="B1542" t="s">
        <v>552</v>
      </c>
      <c r="C1542" t="s">
        <v>1049</v>
      </c>
      <c r="E1542" s="440">
        <v>46112</v>
      </c>
      <c r="F1542" s="440">
        <v>46119</v>
      </c>
      <c r="G1542" t="s">
        <v>776</v>
      </c>
      <c r="H1542" t="s">
        <v>777</v>
      </c>
      <c r="J1542">
        <v>-2960.53</v>
      </c>
      <c r="K1542">
        <v>-2960.53</v>
      </c>
      <c r="O1542" t="s">
        <v>556</v>
      </c>
      <c r="P1542" t="s">
        <v>557</v>
      </c>
      <c r="Q1542" t="s">
        <v>463</v>
      </c>
      <c r="R1542">
        <v>0</v>
      </c>
    </row>
    <row r="1543" spans="1:18" x14ac:dyDescent="0.3">
      <c r="A1543">
        <v>222471</v>
      </c>
      <c r="B1543" t="s">
        <v>552</v>
      </c>
      <c r="C1543" t="s">
        <v>1721</v>
      </c>
      <c r="E1543" s="440">
        <v>46112</v>
      </c>
      <c r="F1543" s="440">
        <v>46119</v>
      </c>
      <c r="G1543" t="s">
        <v>776</v>
      </c>
      <c r="H1543" t="s">
        <v>777</v>
      </c>
      <c r="J1543">
        <v>-2990.91</v>
      </c>
      <c r="K1543">
        <v>-2990.91</v>
      </c>
      <c r="O1543" t="s">
        <v>556</v>
      </c>
      <c r="P1543" t="s">
        <v>557</v>
      </c>
      <c r="Q1543" t="s">
        <v>463</v>
      </c>
      <c r="R1543">
        <v>0</v>
      </c>
    </row>
    <row r="1544" spans="1:18" x14ac:dyDescent="0.3">
      <c r="A1544">
        <v>222470</v>
      </c>
      <c r="B1544" t="s">
        <v>552</v>
      </c>
      <c r="C1544" t="s">
        <v>1608</v>
      </c>
      <c r="E1544" s="440">
        <v>46112</v>
      </c>
      <c r="F1544" s="440">
        <v>46119</v>
      </c>
      <c r="G1544" t="s">
        <v>776</v>
      </c>
      <c r="H1544" t="s">
        <v>777</v>
      </c>
      <c r="J1544">
        <v>-3781.73</v>
      </c>
      <c r="K1544">
        <v>-3781.73</v>
      </c>
      <c r="O1544" t="s">
        <v>556</v>
      </c>
      <c r="P1544" t="s">
        <v>557</v>
      </c>
      <c r="Q1544" t="s">
        <v>463</v>
      </c>
      <c r="R1544">
        <v>0</v>
      </c>
    </row>
    <row r="1545" spans="1:18" x14ac:dyDescent="0.3">
      <c r="A1545">
        <v>222469</v>
      </c>
      <c r="B1545" t="s">
        <v>552</v>
      </c>
      <c r="C1545" t="s">
        <v>1047</v>
      </c>
      <c r="E1545" s="440">
        <v>46112</v>
      </c>
      <c r="F1545" s="440">
        <v>46119</v>
      </c>
      <c r="G1545" t="s">
        <v>776</v>
      </c>
      <c r="H1545" t="s">
        <v>777</v>
      </c>
      <c r="J1545">
        <v>-2774.24</v>
      </c>
      <c r="K1545">
        <v>-2774.24</v>
      </c>
      <c r="O1545" t="s">
        <v>556</v>
      </c>
      <c r="P1545" t="s">
        <v>557</v>
      </c>
      <c r="Q1545" t="s">
        <v>463</v>
      </c>
      <c r="R1545">
        <v>0</v>
      </c>
    </row>
    <row r="1546" spans="1:18" x14ac:dyDescent="0.3">
      <c r="A1546">
        <v>222468</v>
      </c>
      <c r="B1546" t="s">
        <v>552</v>
      </c>
      <c r="C1546" t="s">
        <v>1011</v>
      </c>
      <c r="E1546" s="440">
        <v>46112</v>
      </c>
      <c r="F1546" s="440">
        <v>46119</v>
      </c>
      <c r="G1546" t="s">
        <v>776</v>
      </c>
      <c r="H1546" t="s">
        <v>777</v>
      </c>
      <c r="J1546">
        <v>-3579.62</v>
      </c>
      <c r="K1546">
        <v>-3579.62</v>
      </c>
      <c r="O1546" t="s">
        <v>556</v>
      </c>
      <c r="P1546" t="s">
        <v>557</v>
      </c>
      <c r="Q1546" t="s">
        <v>463</v>
      </c>
      <c r="R1546">
        <v>0</v>
      </c>
    </row>
    <row r="1547" spans="1:18" x14ac:dyDescent="0.3">
      <c r="A1547">
        <v>222467</v>
      </c>
      <c r="B1547" t="s">
        <v>552</v>
      </c>
      <c r="C1547" t="s">
        <v>1600</v>
      </c>
      <c r="E1547" s="440">
        <v>46112</v>
      </c>
      <c r="F1547" s="440">
        <v>46119</v>
      </c>
      <c r="G1547" t="s">
        <v>776</v>
      </c>
      <c r="H1547" t="s">
        <v>777</v>
      </c>
      <c r="J1547">
        <v>-3657.29</v>
      </c>
      <c r="K1547">
        <v>-3657.29</v>
      </c>
      <c r="O1547" t="s">
        <v>556</v>
      </c>
      <c r="P1547" t="s">
        <v>557</v>
      </c>
      <c r="Q1547" t="s">
        <v>463</v>
      </c>
      <c r="R1547">
        <v>0</v>
      </c>
    </row>
    <row r="1548" spans="1:18" x14ac:dyDescent="0.3">
      <c r="A1548">
        <v>222466</v>
      </c>
      <c r="B1548" t="s">
        <v>552</v>
      </c>
      <c r="C1548" t="s">
        <v>963</v>
      </c>
      <c r="E1548" s="440">
        <v>46112</v>
      </c>
      <c r="F1548" s="440">
        <v>46119</v>
      </c>
      <c r="G1548" t="s">
        <v>776</v>
      </c>
      <c r="H1548" t="s">
        <v>777</v>
      </c>
      <c r="J1548">
        <v>-3606.74</v>
      </c>
      <c r="K1548">
        <v>-3606.74</v>
      </c>
      <c r="O1548" t="s">
        <v>556</v>
      </c>
      <c r="P1548" t="s">
        <v>557</v>
      </c>
      <c r="Q1548" t="s">
        <v>463</v>
      </c>
      <c r="R1548">
        <v>0</v>
      </c>
    </row>
    <row r="1549" spans="1:18" x14ac:dyDescent="0.3">
      <c r="A1549">
        <v>222465</v>
      </c>
      <c r="B1549" t="s">
        <v>552</v>
      </c>
      <c r="C1549" t="s">
        <v>961</v>
      </c>
      <c r="E1549" s="440">
        <v>46112</v>
      </c>
      <c r="F1549" s="440">
        <v>46119</v>
      </c>
      <c r="G1549" t="s">
        <v>776</v>
      </c>
      <c r="H1549" t="s">
        <v>777</v>
      </c>
      <c r="J1549">
        <v>-2788.16</v>
      </c>
      <c r="K1549">
        <v>-2788.16</v>
      </c>
      <c r="O1549" t="s">
        <v>556</v>
      </c>
      <c r="P1549" t="s">
        <v>557</v>
      </c>
      <c r="Q1549" t="s">
        <v>463</v>
      </c>
      <c r="R1549">
        <v>0</v>
      </c>
    </row>
    <row r="1550" spans="1:18" x14ac:dyDescent="0.3">
      <c r="A1550">
        <v>222464</v>
      </c>
      <c r="B1550" t="s">
        <v>552</v>
      </c>
      <c r="C1550" t="s">
        <v>1053</v>
      </c>
      <c r="E1550" s="440">
        <v>46112</v>
      </c>
      <c r="F1550" s="440">
        <v>46119</v>
      </c>
      <c r="G1550" t="s">
        <v>776</v>
      </c>
      <c r="H1550" t="s">
        <v>777</v>
      </c>
      <c r="J1550">
        <v>-4520.53</v>
      </c>
      <c r="K1550">
        <v>-4520.53</v>
      </c>
      <c r="O1550" t="s">
        <v>556</v>
      </c>
      <c r="P1550" t="s">
        <v>557</v>
      </c>
      <c r="Q1550" t="s">
        <v>463</v>
      </c>
      <c r="R1550">
        <v>0</v>
      </c>
    </row>
    <row r="1551" spans="1:18" x14ac:dyDescent="0.3">
      <c r="A1551">
        <v>222462</v>
      </c>
      <c r="B1551" t="s">
        <v>552</v>
      </c>
      <c r="C1551" t="s">
        <v>1052</v>
      </c>
      <c r="E1551" s="440">
        <v>46112</v>
      </c>
      <c r="F1551" s="440">
        <v>46119</v>
      </c>
      <c r="G1551" t="s">
        <v>776</v>
      </c>
      <c r="H1551" t="s">
        <v>777</v>
      </c>
      <c r="J1551">
        <v>-3342.11</v>
      </c>
      <c r="K1551">
        <v>-3342.11</v>
      </c>
      <c r="O1551" t="s">
        <v>556</v>
      </c>
      <c r="P1551" t="s">
        <v>557</v>
      </c>
      <c r="Q1551" t="s">
        <v>463</v>
      </c>
      <c r="R1551">
        <v>0</v>
      </c>
    </row>
    <row r="1552" spans="1:18" x14ac:dyDescent="0.3">
      <c r="A1552">
        <v>226502</v>
      </c>
      <c r="B1552" t="s">
        <v>552</v>
      </c>
      <c r="C1552" t="s">
        <v>347</v>
      </c>
      <c r="D1552" t="s">
        <v>1820</v>
      </c>
      <c r="E1552" s="440">
        <v>46111</v>
      </c>
      <c r="F1552" s="440">
        <v>46142</v>
      </c>
      <c r="G1552" t="s">
        <v>795</v>
      </c>
      <c r="H1552" t="s">
        <v>347</v>
      </c>
      <c r="I1552" t="s">
        <v>1821</v>
      </c>
      <c r="J1552">
        <v>-56466.71</v>
      </c>
      <c r="K1552">
        <v>-56466.71</v>
      </c>
      <c r="O1552" t="s">
        <v>556</v>
      </c>
      <c r="P1552" t="s">
        <v>557</v>
      </c>
      <c r="Q1552" t="s">
        <v>463</v>
      </c>
      <c r="R1552">
        <v>0</v>
      </c>
    </row>
    <row r="1553" spans="1:18" x14ac:dyDescent="0.3">
      <c r="A1553">
        <v>223086</v>
      </c>
      <c r="B1553" t="s">
        <v>552</v>
      </c>
      <c r="C1553" t="s">
        <v>553</v>
      </c>
      <c r="D1553" t="s">
        <v>1822</v>
      </c>
      <c r="E1553" s="440">
        <v>46111</v>
      </c>
      <c r="F1553" s="440">
        <v>46120</v>
      </c>
      <c r="G1553" t="s">
        <v>555</v>
      </c>
      <c r="H1553" t="s">
        <v>368</v>
      </c>
      <c r="I1553" t="s">
        <v>1823</v>
      </c>
      <c r="J1553">
        <v>-160000</v>
      </c>
      <c r="K1553">
        <v>-160000</v>
      </c>
      <c r="O1553" t="s">
        <v>556</v>
      </c>
      <c r="P1553" t="s">
        <v>557</v>
      </c>
      <c r="Q1553" t="s">
        <v>463</v>
      </c>
      <c r="R1553">
        <v>0</v>
      </c>
    </row>
    <row r="1554" spans="1:18" x14ac:dyDescent="0.3">
      <c r="A1554">
        <v>206987</v>
      </c>
      <c r="B1554" t="s">
        <v>552</v>
      </c>
      <c r="C1554" t="s">
        <v>431</v>
      </c>
      <c r="D1554" t="s">
        <v>1824</v>
      </c>
      <c r="E1554" s="440">
        <v>46111</v>
      </c>
      <c r="F1554" s="440">
        <v>46132</v>
      </c>
      <c r="G1554" t="s">
        <v>785</v>
      </c>
      <c r="H1554" t="s">
        <v>212</v>
      </c>
      <c r="I1554" t="s">
        <v>1825</v>
      </c>
      <c r="J1554">
        <v>-10376.82</v>
      </c>
      <c r="K1554">
        <v>-10376.82</v>
      </c>
      <c r="O1554" t="s">
        <v>556</v>
      </c>
      <c r="P1554" t="s">
        <v>557</v>
      </c>
      <c r="Q1554" t="s">
        <v>463</v>
      </c>
      <c r="R1554">
        <v>0</v>
      </c>
    </row>
    <row r="1555" spans="1:18" x14ac:dyDescent="0.3">
      <c r="A1555">
        <v>202410</v>
      </c>
      <c r="B1555" t="s">
        <v>552</v>
      </c>
      <c r="C1555" t="s">
        <v>798</v>
      </c>
      <c r="D1555" t="s">
        <v>1826</v>
      </c>
      <c r="E1555" s="440">
        <v>46111</v>
      </c>
      <c r="F1555" s="440">
        <v>46127</v>
      </c>
      <c r="G1555" t="s">
        <v>747</v>
      </c>
      <c r="H1555" t="s">
        <v>248</v>
      </c>
      <c r="I1555" t="s">
        <v>1827</v>
      </c>
      <c r="J1555">
        <v>-618.29</v>
      </c>
      <c r="K1555">
        <v>-618.29</v>
      </c>
      <c r="O1555" t="s">
        <v>556</v>
      </c>
      <c r="P1555" t="s">
        <v>557</v>
      </c>
      <c r="Q1555" t="s">
        <v>463</v>
      </c>
      <c r="R1555">
        <v>0</v>
      </c>
    </row>
    <row r="1556" spans="1:18" x14ac:dyDescent="0.3">
      <c r="A1556">
        <v>206975</v>
      </c>
      <c r="B1556" t="s">
        <v>552</v>
      </c>
      <c r="C1556" t="s">
        <v>431</v>
      </c>
      <c r="D1556" t="s">
        <v>1828</v>
      </c>
      <c r="E1556" s="440">
        <v>46111</v>
      </c>
      <c r="F1556" s="440">
        <v>46132</v>
      </c>
      <c r="G1556" t="s">
        <v>785</v>
      </c>
      <c r="H1556" t="s">
        <v>210</v>
      </c>
      <c r="I1556" t="s">
        <v>1829</v>
      </c>
      <c r="J1556">
        <v>-28623.85</v>
      </c>
      <c r="K1556">
        <v>-28623.85</v>
      </c>
      <c r="O1556" t="s">
        <v>556</v>
      </c>
      <c r="P1556" t="s">
        <v>557</v>
      </c>
      <c r="Q1556" t="s">
        <v>463</v>
      </c>
      <c r="R1556">
        <v>0</v>
      </c>
    </row>
    <row r="1557" spans="1:18" x14ac:dyDescent="0.3">
      <c r="A1557">
        <v>210382</v>
      </c>
      <c r="B1557" t="s">
        <v>552</v>
      </c>
      <c r="C1557" t="s">
        <v>520</v>
      </c>
      <c r="D1557" t="s">
        <v>1820</v>
      </c>
      <c r="E1557" s="440">
        <v>46111</v>
      </c>
      <c r="F1557" s="440">
        <v>46136</v>
      </c>
      <c r="G1557" t="s">
        <v>797</v>
      </c>
      <c r="H1557" t="s">
        <v>48</v>
      </c>
      <c r="J1557">
        <v>-29816.63</v>
      </c>
      <c r="K1557">
        <v>-29816.63</v>
      </c>
      <c r="O1557" t="s">
        <v>556</v>
      </c>
      <c r="P1557" t="s">
        <v>557</v>
      </c>
      <c r="Q1557" t="s">
        <v>463</v>
      </c>
      <c r="R1557">
        <v>0</v>
      </c>
    </row>
    <row r="1558" spans="1:18" x14ac:dyDescent="0.3">
      <c r="A1558">
        <v>210394</v>
      </c>
      <c r="B1558" t="s">
        <v>552</v>
      </c>
      <c r="C1558" t="s">
        <v>519</v>
      </c>
      <c r="D1558" t="s">
        <v>1820</v>
      </c>
      <c r="E1558" s="440">
        <v>46111</v>
      </c>
      <c r="F1558" s="440">
        <v>46136</v>
      </c>
      <c r="G1558" t="s">
        <v>797</v>
      </c>
      <c r="H1558" t="s">
        <v>48</v>
      </c>
      <c r="J1558">
        <v>-6460.27</v>
      </c>
      <c r="K1558">
        <v>-6460.27</v>
      </c>
      <c r="O1558" t="s">
        <v>556</v>
      </c>
      <c r="P1558" t="s">
        <v>557</v>
      </c>
      <c r="Q1558" t="s">
        <v>463</v>
      </c>
      <c r="R1558">
        <v>0</v>
      </c>
    </row>
    <row r="1559" spans="1:18" x14ac:dyDescent="0.3">
      <c r="A1559">
        <v>226497</v>
      </c>
      <c r="B1559" t="s">
        <v>552</v>
      </c>
      <c r="C1559" t="s">
        <v>796</v>
      </c>
      <c r="D1559" t="s">
        <v>1820</v>
      </c>
      <c r="E1559" s="440">
        <v>46111</v>
      </c>
      <c r="F1559" s="440">
        <v>46142</v>
      </c>
      <c r="G1559" t="s">
        <v>795</v>
      </c>
      <c r="H1559" t="s">
        <v>345</v>
      </c>
      <c r="I1559" t="s">
        <v>1830</v>
      </c>
      <c r="J1559">
        <v>-127491.1</v>
      </c>
      <c r="K1559">
        <v>-127491.1</v>
      </c>
      <c r="O1559" t="s">
        <v>556</v>
      </c>
      <c r="P1559" t="s">
        <v>557</v>
      </c>
      <c r="Q1559" t="s">
        <v>463</v>
      </c>
      <c r="R1559">
        <v>0</v>
      </c>
    </row>
    <row r="1560" spans="1:18" x14ac:dyDescent="0.3">
      <c r="A1560">
        <v>223089</v>
      </c>
      <c r="B1560" t="s">
        <v>552</v>
      </c>
      <c r="C1560" t="s">
        <v>1163</v>
      </c>
      <c r="D1560" t="s">
        <v>1831</v>
      </c>
      <c r="E1560" s="440">
        <v>46111</v>
      </c>
      <c r="F1560" s="440">
        <v>46120</v>
      </c>
      <c r="G1560" t="s">
        <v>555</v>
      </c>
      <c r="H1560" t="s">
        <v>368</v>
      </c>
      <c r="I1560" t="s">
        <v>1832</v>
      </c>
      <c r="J1560">
        <v>-240000</v>
      </c>
      <c r="K1560">
        <v>-240000</v>
      </c>
      <c r="O1560" t="s">
        <v>556</v>
      </c>
      <c r="P1560" t="s">
        <v>557</v>
      </c>
      <c r="Q1560" t="s">
        <v>463</v>
      </c>
      <c r="R1560">
        <v>0</v>
      </c>
    </row>
    <row r="1561" spans="1:18" x14ac:dyDescent="0.3">
      <c r="A1561">
        <v>221925</v>
      </c>
      <c r="B1561" t="s">
        <v>552</v>
      </c>
      <c r="C1561" t="s">
        <v>853</v>
      </c>
      <c r="D1561" t="s">
        <v>1833</v>
      </c>
      <c r="E1561" s="440">
        <v>46111</v>
      </c>
      <c r="F1561" s="440">
        <v>46132</v>
      </c>
      <c r="G1561" t="s">
        <v>265</v>
      </c>
      <c r="H1561" t="s">
        <v>279</v>
      </c>
      <c r="I1561" t="s">
        <v>1834</v>
      </c>
      <c r="J1561">
        <v>-396</v>
      </c>
      <c r="K1561">
        <v>-396</v>
      </c>
      <c r="O1561" t="s">
        <v>556</v>
      </c>
      <c r="P1561" t="s">
        <v>557</v>
      </c>
      <c r="Q1561" t="s">
        <v>463</v>
      </c>
      <c r="R1561">
        <v>0</v>
      </c>
    </row>
    <row r="1562" spans="1:18" x14ac:dyDescent="0.3">
      <c r="A1562">
        <v>220989</v>
      </c>
      <c r="B1562" t="s">
        <v>552</v>
      </c>
      <c r="C1562" t="s">
        <v>1007</v>
      </c>
      <c r="D1562" t="s">
        <v>1835</v>
      </c>
      <c r="E1562" s="440">
        <v>46111</v>
      </c>
      <c r="F1562" s="440">
        <v>46120</v>
      </c>
      <c r="G1562" t="s">
        <v>1009</v>
      </c>
      <c r="H1562" t="s">
        <v>204</v>
      </c>
      <c r="I1562" t="s">
        <v>1836</v>
      </c>
      <c r="J1562">
        <v>-26521</v>
      </c>
      <c r="K1562">
        <v>-26521</v>
      </c>
      <c r="O1562" t="s">
        <v>556</v>
      </c>
      <c r="P1562" t="s">
        <v>557</v>
      </c>
      <c r="Q1562" t="s">
        <v>463</v>
      </c>
      <c r="R1562">
        <v>0</v>
      </c>
    </row>
    <row r="1563" spans="1:18" x14ac:dyDescent="0.3">
      <c r="A1563">
        <v>220988</v>
      </c>
      <c r="B1563" t="s">
        <v>552</v>
      </c>
      <c r="C1563" t="s">
        <v>1007</v>
      </c>
      <c r="D1563" t="s">
        <v>1837</v>
      </c>
      <c r="E1563" s="440">
        <v>46111</v>
      </c>
      <c r="F1563" s="440">
        <v>46120</v>
      </c>
      <c r="G1563" t="s">
        <v>1009</v>
      </c>
      <c r="H1563" t="s">
        <v>204</v>
      </c>
      <c r="I1563" t="s">
        <v>1838</v>
      </c>
      <c r="J1563">
        <v>-5710.84</v>
      </c>
      <c r="K1563">
        <v>-5710.84</v>
      </c>
      <c r="O1563" t="s">
        <v>556</v>
      </c>
      <c r="P1563" t="s">
        <v>557</v>
      </c>
      <c r="Q1563" t="s">
        <v>463</v>
      </c>
      <c r="R1563">
        <v>0</v>
      </c>
    </row>
    <row r="1564" spans="1:18" x14ac:dyDescent="0.3">
      <c r="A1564">
        <v>220987</v>
      </c>
      <c r="B1564" t="s">
        <v>552</v>
      </c>
      <c r="C1564" t="s">
        <v>1128</v>
      </c>
      <c r="D1564" t="s">
        <v>1839</v>
      </c>
      <c r="E1564" s="440">
        <v>46111</v>
      </c>
      <c r="F1564" s="440">
        <v>46122</v>
      </c>
      <c r="G1564" t="s">
        <v>1059</v>
      </c>
      <c r="H1564" t="s">
        <v>104</v>
      </c>
      <c r="I1564" t="s">
        <v>1840</v>
      </c>
      <c r="J1564">
        <v>-3987.04</v>
      </c>
      <c r="K1564">
        <v>-3987.04</v>
      </c>
      <c r="O1564" t="s">
        <v>556</v>
      </c>
      <c r="P1564" t="s">
        <v>557</v>
      </c>
      <c r="Q1564" t="s">
        <v>463</v>
      </c>
      <c r="R1564">
        <v>0</v>
      </c>
    </row>
    <row r="1565" spans="1:18" x14ac:dyDescent="0.3">
      <c r="A1565">
        <v>220761</v>
      </c>
      <c r="B1565" t="s">
        <v>552</v>
      </c>
      <c r="C1565" t="s">
        <v>911</v>
      </c>
      <c r="E1565" s="440">
        <v>46111</v>
      </c>
      <c r="F1565" s="440">
        <v>46111</v>
      </c>
      <c r="G1565" t="s">
        <v>912</v>
      </c>
      <c r="H1565" t="s">
        <v>913</v>
      </c>
      <c r="J1565">
        <v>-2</v>
      </c>
      <c r="K1565">
        <v>-2</v>
      </c>
      <c r="O1565" t="s">
        <v>556</v>
      </c>
      <c r="P1565" t="s">
        <v>557</v>
      </c>
      <c r="Q1565" t="s">
        <v>463</v>
      </c>
      <c r="R1565">
        <v>0</v>
      </c>
    </row>
    <row r="1566" spans="1:18" x14ac:dyDescent="0.3">
      <c r="A1566">
        <v>224783</v>
      </c>
      <c r="B1566" t="s">
        <v>552</v>
      </c>
      <c r="C1566" t="s">
        <v>1095</v>
      </c>
      <c r="E1566" s="440">
        <v>46111</v>
      </c>
      <c r="F1566" s="440">
        <v>46111</v>
      </c>
      <c r="G1566" t="s">
        <v>912</v>
      </c>
      <c r="H1566" t="s">
        <v>913</v>
      </c>
      <c r="I1566" t="s">
        <v>1841</v>
      </c>
      <c r="J1566">
        <v>-13.4</v>
      </c>
      <c r="K1566">
        <v>-13.4</v>
      </c>
      <c r="O1566" t="s">
        <v>556</v>
      </c>
      <c r="P1566" t="s">
        <v>557</v>
      </c>
      <c r="Q1566" t="s">
        <v>463</v>
      </c>
      <c r="R1566">
        <v>0</v>
      </c>
    </row>
    <row r="1567" spans="1:18" x14ac:dyDescent="0.3">
      <c r="A1567">
        <v>208306</v>
      </c>
      <c r="B1567" t="s">
        <v>552</v>
      </c>
      <c r="C1567" t="s">
        <v>430</v>
      </c>
      <c r="D1567" t="s">
        <v>1842</v>
      </c>
      <c r="E1567" s="440">
        <v>46111</v>
      </c>
      <c r="F1567" s="440">
        <v>46132</v>
      </c>
      <c r="G1567" t="s">
        <v>785</v>
      </c>
      <c r="H1567" t="s">
        <v>207</v>
      </c>
      <c r="I1567" t="s">
        <v>1843</v>
      </c>
      <c r="J1567">
        <v>-13609.44</v>
      </c>
      <c r="K1567">
        <v>-13609.44</v>
      </c>
      <c r="O1567" t="s">
        <v>556</v>
      </c>
      <c r="P1567" t="s">
        <v>557</v>
      </c>
      <c r="Q1567" t="s">
        <v>463</v>
      </c>
      <c r="R1567">
        <v>0</v>
      </c>
    </row>
    <row r="1568" spans="1:18" x14ac:dyDescent="0.3">
      <c r="A1568">
        <v>208538</v>
      </c>
      <c r="B1568" t="s">
        <v>552</v>
      </c>
      <c r="C1568" t="s">
        <v>800</v>
      </c>
      <c r="D1568" t="s">
        <v>1844</v>
      </c>
      <c r="E1568" s="440">
        <v>46111</v>
      </c>
      <c r="F1568" s="440">
        <v>46132</v>
      </c>
      <c r="G1568" t="s">
        <v>785</v>
      </c>
      <c r="H1568" t="s">
        <v>801</v>
      </c>
      <c r="I1568" t="s">
        <v>1845</v>
      </c>
      <c r="J1568">
        <v>-4078.08</v>
      </c>
      <c r="K1568">
        <v>-4078.08</v>
      </c>
      <c r="O1568" t="s">
        <v>556</v>
      </c>
      <c r="P1568" t="s">
        <v>557</v>
      </c>
      <c r="Q1568" t="s">
        <v>463</v>
      </c>
      <c r="R1568">
        <v>0</v>
      </c>
    </row>
    <row r="1569" spans="1:18" x14ac:dyDescent="0.3">
      <c r="A1569">
        <v>197042</v>
      </c>
      <c r="B1569" t="s">
        <v>552</v>
      </c>
      <c r="C1569" t="s">
        <v>50</v>
      </c>
      <c r="D1569" t="s">
        <v>1820</v>
      </c>
      <c r="E1569" s="440">
        <v>46111</v>
      </c>
      <c r="F1569" s="440">
        <v>46132</v>
      </c>
      <c r="G1569" t="s">
        <v>797</v>
      </c>
      <c r="H1569" t="s">
        <v>50</v>
      </c>
      <c r="I1569" t="s">
        <v>1846</v>
      </c>
      <c r="J1569">
        <v>-32225.26</v>
      </c>
      <c r="K1569">
        <v>-32225.26</v>
      </c>
      <c r="O1569" t="s">
        <v>556</v>
      </c>
      <c r="P1569" t="s">
        <v>557</v>
      </c>
      <c r="Q1569" t="s">
        <v>463</v>
      </c>
      <c r="R1569">
        <v>0</v>
      </c>
    </row>
    <row r="1570" spans="1:18" x14ac:dyDescent="0.3">
      <c r="A1570">
        <v>197307</v>
      </c>
      <c r="B1570" t="s">
        <v>552</v>
      </c>
      <c r="C1570" t="s">
        <v>800</v>
      </c>
      <c r="D1570" t="s">
        <v>1820</v>
      </c>
      <c r="E1570" s="440">
        <v>46111</v>
      </c>
      <c r="F1570" s="440">
        <v>46132</v>
      </c>
      <c r="G1570" t="s">
        <v>309</v>
      </c>
      <c r="H1570" t="s">
        <v>310</v>
      </c>
      <c r="I1570" t="s">
        <v>802</v>
      </c>
      <c r="J1570">
        <v>-69.91</v>
      </c>
      <c r="K1570">
        <v>-69.91</v>
      </c>
      <c r="O1570" t="s">
        <v>556</v>
      </c>
      <c r="P1570" t="s">
        <v>557</v>
      </c>
      <c r="Q1570" t="s">
        <v>463</v>
      </c>
      <c r="R1570">
        <v>0</v>
      </c>
    </row>
    <row r="1571" spans="1:18" x14ac:dyDescent="0.3">
      <c r="A1571">
        <v>197193</v>
      </c>
      <c r="B1571" t="s">
        <v>552</v>
      </c>
      <c r="C1571" t="s">
        <v>51</v>
      </c>
      <c r="D1571" t="s">
        <v>1820</v>
      </c>
      <c r="E1571" s="440">
        <v>46111</v>
      </c>
      <c r="F1571" s="440">
        <v>46122</v>
      </c>
      <c r="G1571" t="s">
        <v>265</v>
      </c>
      <c r="H1571" t="s">
        <v>272</v>
      </c>
      <c r="I1571" t="s">
        <v>1847</v>
      </c>
      <c r="J1571">
        <v>-224.59</v>
      </c>
      <c r="K1571">
        <v>-224.59</v>
      </c>
      <c r="O1571" t="s">
        <v>556</v>
      </c>
      <c r="P1571" t="s">
        <v>557</v>
      </c>
      <c r="Q1571" t="s">
        <v>463</v>
      </c>
      <c r="R1571">
        <v>0</v>
      </c>
    </row>
    <row r="1572" spans="1:18" x14ac:dyDescent="0.3">
      <c r="A1572">
        <v>170536</v>
      </c>
      <c r="B1572" t="s">
        <v>552</v>
      </c>
      <c r="C1572" t="s">
        <v>619</v>
      </c>
      <c r="D1572" t="s">
        <v>1614</v>
      </c>
      <c r="E1572" s="440">
        <v>46111</v>
      </c>
      <c r="F1572" s="440">
        <v>46112</v>
      </c>
      <c r="G1572" t="s">
        <v>561</v>
      </c>
      <c r="H1572" t="s">
        <v>369</v>
      </c>
      <c r="I1572" t="s">
        <v>1359</v>
      </c>
      <c r="J1572">
        <v>-5217.8999999999996</v>
      </c>
      <c r="K1572">
        <v>-5217.8999999999996</v>
      </c>
      <c r="O1572" t="s">
        <v>556</v>
      </c>
      <c r="P1572" t="s">
        <v>557</v>
      </c>
      <c r="Q1572" t="s">
        <v>463</v>
      </c>
      <c r="R1572">
        <v>0</v>
      </c>
    </row>
    <row r="1573" spans="1:18" x14ac:dyDescent="0.3">
      <c r="A1573">
        <v>177850</v>
      </c>
      <c r="B1573" t="s">
        <v>552</v>
      </c>
      <c r="C1573" t="s">
        <v>619</v>
      </c>
      <c r="D1573" t="s">
        <v>1848</v>
      </c>
      <c r="E1573" s="440">
        <v>46109</v>
      </c>
      <c r="F1573" s="440">
        <v>46112</v>
      </c>
      <c r="G1573" t="s">
        <v>561</v>
      </c>
      <c r="H1573" t="s">
        <v>369</v>
      </c>
      <c r="I1573" t="s">
        <v>1615</v>
      </c>
      <c r="J1573">
        <v>-5136.54</v>
      </c>
      <c r="K1573">
        <v>-5136.54</v>
      </c>
      <c r="O1573" t="s">
        <v>556</v>
      </c>
      <c r="P1573" t="s">
        <v>557</v>
      </c>
      <c r="Q1573" t="s">
        <v>463</v>
      </c>
      <c r="R1573">
        <v>0</v>
      </c>
    </row>
    <row r="1574" spans="1:18" x14ac:dyDescent="0.3">
      <c r="A1574">
        <v>177856</v>
      </c>
      <c r="B1574" t="s">
        <v>552</v>
      </c>
      <c r="C1574" t="s">
        <v>619</v>
      </c>
      <c r="D1574" t="s">
        <v>973</v>
      </c>
      <c r="E1574" s="440">
        <v>46109</v>
      </c>
      <c r="F1574" s="440">
        <v>46293</v>
      </c>
      <c r="G1574" t="s">
        <v>561</v>
      </c>
      <c r="H1574" t="s">
        <v>369</v>
      </c>
      <c r="I1574" t="s">
        <v>638</v>
      </c>
      <c r="J1574">
        <v>-8566.18</v>
      </c>
      <c r="K1574">
        <v>-8566.18</v>
      </c>
      <c r="O1574" t="s">
        <v>563</v>
      </c>
      <c r="Q1574" t="s">
        <v>463</v>
      </c>
      <c r="R1574">
        <v>0</v>
      </c>
    </row>
    <row r="1575" spans="1:18" x14ac:dyDescent="0.3">
      <c r="A1575">
        <v>215697</v>
      </c>
      <c r="B1575" t="s">
        <v>552</v>
      </c>
      <c r="C1575" t="s">
        <v>781</v>
      </c>
      <c r="D1575" t="s">
        <v>1820</v>
      </c>
      <c r="E1575" s="440">
        <v>46109</v>
      </c>
      <c r="F1575" s="440">
        <v>46132</v>
      </c>
      <c r="G1575" t="s">
        <v>309</v>
      </c>
      <c r="H1575" t="s">
        <v>310</v>
      </c>
      <c r="J1575">
        <v>-426.61</v>
      </c>
      <c r="K1575">
        <v>-426.61</v>
      </c>
      <c r="O1575" t="s">
        <v>556</v>
      </c>
      <c r="P1575" t="s">
        <v>557</v>
      </c>
      <c r="Q1575" t="s">
        <v>463</v>
      </c>
      <c r="R1575">
        <v>0</v>
      </c>
    </row>
    <row r="1576" spans="1:18" x14ac:dyDescent="0.3">
      <c r="A1576">
        <v>212261</v>
      </c>
      <c r="B1576" t="s">
        <v>552</v>
      </c>
      <c r="C1576" t="s">
        <v>559</v>
      </c>
      <c r="D1576" t="s">
        <v>1849</v>
      </c>
      <c r="E1576" s="440">
        <v>46107</v>
      </c>
      <c r="F1576" s="440">
        <v>46142</v>
      </c>
      <c r="G1576" t="s">
        <v>561</v>
      </c>
      <c r="H1576" t="s">
        <v>369</v>
      </c>
      <c r="I1576" t="s">
        <v>1371</v>
      </c>
      <c r="J1576">
        <v>-741.16</v>
      </c>
      <c r="K1576">
        <v>-741.16</v>
      </c>
      <c r="O1576" t="s">
        <v>556</v>
      </c>
      <c r="P1576" t="s">
        <v>557</v>
      </c>
      <c r="Q1576" t="s">
        <v>463</v>
      </c>
      <c r="R1576">
        <v>0</v>
      </c>
    </row>
    <row r="1577" spans="1:18" x14ac:dyDescent="0.3">
      <c r="A1577">
        <v>212177</v>
      </c>
      <c r="B1577" t="s">
        <v>552</v>
      </c>
      <c r="C1577" t="s">
        <v>559</v>
      </c>
      <c r="D1577" t="s">
        <v>1850</v>
      </c>
      <c r="E1577" s="440">
        <v>46107</v>
      </c>
      <c r="F1577" s="440">
        <v>46142</v>
      </c>
      <c r="G1577" t="s">
        <v>561</v>
      </c>
      <c r="H1577" t="s">
        <v>369</v>
      </c>
      <c r="I1577" t="s">
        <v>562</v>
      </c>
      <c r="J1577">
        <v>-3456.21</v>
      </c>
      <c r="K1577">
        <v>-3456.21</v>
      </c>
      <c r="O1577" t="s">
        <v>556</v>
      </c>
      <c r="P1577" t="s">
        <v>557</v>
      </c>
      <c r="Q1577" t="s">
        <v>463</v>
      </c>
      <c r="R1577">
        <v>0</v>
      </c>
    </row>
    <row r="1578" spans="1:18" x14ac:dyDescent="0.3">
      <c r="A1578">
        <v>219898</v>
      </c>
      <c r="B1578" t="s">
        <v>552</v>
      </c>
      <c r="C1578" t="s">
        <v>911</v>
      </c>
      <c r="E1578" s="440">
        <v>46106</v>
      </c>
      <c r="F1578" s="440">
        <v>46106</v>
      </c>
      <c r="G1578" t="s">
        <v>912</v>
      </c>
      <c r="H1578" t="s">
        <v>913</v>
      </c>
      <c r="J1578">
        <v>-0.5</v>
      </c>
      <c r="K1578">
        <v>-0.5</v>
      </c>
      <c r="O1578" t="s">
        <v>556</v>
      </c>
      <c r="P1578" t="s">
        <v>557</v>
      </c>
      <c r="Q1578" t="s">
        <v>463</v>
      </c>
      <c r="R1578">
        <v>0</v>
      </c>
    </row>
    <row r="1579" spans="1:18" x14ac:dyDescent="0.3">
      <c r="A1579">
        <v>219893</v>
      </c>
      <c r="B1579" t="s">
        <v>552</v>
      </c>
      <c r="C1579" t="s">
        <v>1095</v>
      </c>
      <c r="E1579" s="440">
        <v>46106</v>
      </c>
      <c r="F1579" s="440">
        <v>46106</v>
      </c>
      <c r="G1579" t="s">
        <v>912</v>
      </c>
      <c r="H1579" t="s">
        <v>913</v>
      </c>
      <c r="J1579">
        <v>-192.3</v>
      </c>
      <c r="K1579">
        <v>-192.3</v>
      </c>
      <c r="O1579" t="s">
        <v>556</v>
      </c>
      <c r="P1579" t="s">
        <v>557</v>
      </c>
      <c r="Q1579" t="s">
        <v>463</v>
      </c>
      <c r="R1579">
        <v>0</v>
      </c>
    </row>
    <row r="1580" spans="1:18" x14ac:dyDescent="0.3">
      <c r="A1580">
        <v>219907</v>
      </c>
      <c r="B1580" t="s">
        <v>552</v>
      </c>
      <c r="C1580" t="s">
        <v>911</v>
      </c>
      <c r="E1580" s="440">
        <v>46105</v>
      </c>
      <c r="F1580" s="440">
        <v>46105</v>
      </c>
      <c r="G1580" t="s">
        <v>912</v>
      </c>
      <c r="H1580" t="s">
        <v>913</v>
      </c>
      <c r="J1580">
        <v>-0.5</v>
      </c>
      <c r="K1580">
        <v>-0.5</v>
      </c>
      <c r="O1580" t="s">
        <v>556</v>
      </c>
      <c r="P1580" t="s">
        <v>557</v>
      </c>
      <c r="Q1580" t="s">
        <v>463</v>
      </c>
      <c r="R1580">
        <v>0</v>
      </c>
    </row>
    <row r="1581" spans="1:18" x14ac:dyDescent="0.3">
      <c r="A1581">
        <v>219070</v>
      </c>
      <c r="B1581" t="s">
        <v>552</v>
      </c>
      <c r="C1581" t="s">
        <v>911</v>
      </c>
      <c r="E1581" s="440">
        <v>46104</v>
      </c>
      <c r="F1581" s="440">
        <v>46104</v>
      </c>
      <c r="G1581" t="s">
        <v>912</v>
      </c>
      <c r="H1581" t="s">
        <v>913</v>
      </c>
      <c r="J1581">
        <v>-2</v>
      </c>
      <c r="K1581">
        <v>-2</v>
      </c>
      <c r="O1581" t="s">
        <v>556</v>
      </c>
      <c r="P1581" t="s">
        <v>557</v>
      </c>
      <c r="Q1581" t="s">
        <v>463</v>
      </c>
      <c r="R1581">
        <v>0</v>
      </c>
    </row>
    <row r="1582" spans="1:18" x14ac:dyDescent="0.3">
      <c r="A1582">
        <v>219064</v>
      </c>
      <c r="B1582" t="s">
        <v>552</v>
      </c>
      <c r="C1582" t="s">
        <v>1095</v>
      </c>
      <c r="E1582" s="440">
        <v>46104</v>
      </c>
      <c r="F1582" s="440">
        <v>46104</v>
      </c>
      <c r="G1582" t="s">
        <v>912</v>
      </c>
      <c r="H1582" t="s">
        <v>913</v>
      </c>
      <c r="J1582">
        <v>-10</v>
      </c>
      <c r="K1582">
        <v>-10</v>
      </c>
      <c r="O1582" t="s">
        <v>556</v>
      </c>
      <c r="P1582" t="s">
        <v>557</v>
      </c>
      <c r="Q1582" t="s">
        <v>463</v>
      </c>
      <c r="R1582">
        <v>0</v>
      </c>
    </row>
    <row r="1583" spans="1:18" x14ac:dyDescent="0.3">
      <c r="A1583">
        <v>219748</v>
      </c>
      <c r="B1583" t="s">
        <v>552</v>
      </c>
      <c r="C1583" t="s">
        <v>1109</v>
      </c>
      <c r="D1583" t="s">
        <v>1851</v>
      </c>
      <c r="E1583" s="440">
        <v>46104</v>
      </c>
      <c r="F1583" s="440">
        <v>46117</v>
      </c>
      <c r="G1583" t="s">
        <v>1113</v>
      </c>
      <c r="H1583" t="s">
        <v>1114</v>
      </c>
      <c r="I1583" t="s">
        <v>1852</v>
      </c>
      <c r="J1583">
        <v>-35.17</v>
      </c>
      <c r="K1583">
        <v>-35.17</v>
      </c>
      <c r="O1583" t="s">
        <v>556</v>
      </c>
      <c r="P1583" t="s">
        <v>557</v>
      </c>
      <c r="Q1583" t="s">
        <v>463</v>
      </c>
      <c r="R1583">
        <v>0</v>
      </c>
    </row>
    <row r="1584" spans="1:18" x14ac:dyDescent="0.3">
      <c r="A1584">
        <v>219754</v>
      </c>
      <c r="B1584" t="s">
        <v>552</v>
      </c>
      <c r="C1584" t="s">
        <v>1109</v>
      </c>
      <c r="D1584" t="s">
        <v>1853</v>
      </c>
      <c r="E1584" s="440">
        <v>46104</v>
      </c>
      <c r="F1584" s="440">
        <v>46117</v>
      </c>
      <c r="G1584" t="s">
        <v>814</v>
      </c>
      <c r="H1584" t="s">
        <v>292</v>
      </c>
      <c r="I1584" t="s">
        <v>1123</v>
      </c>
      <c r="J1584">
        <v>-47.4</v>
      </c>
      <c r="K1584">
        <v>-47.4</v>
      </c>
      <c r="O1584" t="s">
        <v>556</v>
      </c>
      <c r="P1584" t="s">
        <v>557</v>
      </c>
      <c r="Q1584" t="s">
        <v>463</v>
      </c>
      <c r="R1584">
        <v>0</v>
      </c>
    </row>
    <row r="1585" spans="1:18" x14ac:dyDescent="0.3">
      <c r="A1585">
        <v>219750</v>
      </c>
      <c r="B1585" t="s">
        <v>552</v>
      </c>
      <c r="C1585" t="s">
        <v>1109</v>
      </c>
      <c r="D1585" t="s">
        <v>1854</v>
      </c>
      <c r="E1585" s="440">
        <v>46101</v>
      </c>
      <c r="F1585" s="440">
        <v>46117</v>
      </c>
      <c r="G1585" t="s">
        <v>1113</v>
      </c>
      <c r="H1585" t="s">
        <v>1114</v>
      </c>
      <c r="I1585" t="s">
        <v>1855</v>
      </c>
      <c r="J1585">
        <v>-110.11</v>
      </c>
      <c r="K1585">
        <v>-110.11</v>
      </c>
      <c r="O1585" t="s">
        <v>556</v>
      </c>
      <c r="P1585" t="s">
        <v>557</v>
      </c>
      <c r="Q1585" t="s">
        <v>463</v>
      </c>
      <c r="R1585">
        <v>0</v>
      </c>
    </row>
    <row r="1586" spans="1:18" x14ac:dyDescent="0.3">
      <c r="A1586">
        <v>218864</v>
      </c>
      <c r="B1586" t="s">
        <v>552</v>
      </c>
      <c r="C1586" t="s">
        <v>911</v>
      </c>
      <c r="E1586" s="440">
        <v>46101</v>
      </c>
      <c r="F1586" s="440">
        <v>46101</v>
      </c>
      <c r="G1586" t="s">
        <v>912</v>
      </c>
      <c r="H1586" t="s">
        <v>913</v>
      </c>
      <c r="J1586">
        <v>-1</v>
      </c>
      <c r="K1586">
        <v>-1</v>
      </c>
      <c r="O1586" t="s">
        <v>556</v>
      </c>
      <c r="P1586" t="s">
        <v>557</v>
      </c>
      <c r="Q1586" t="s">
        <v>463</v>
      </c>
      <c r="R1586">
        <v>0</v>
      </c>
    </row>
    <row r="1587" spans="1:18" x14ac:dyDescent="0.3">
      <c r="A1587">
        <v>220412</v>
      </c>
      <c r="B1587" t="s">
        <v>552</v>
      </c>
      <c r="C1587" t="s">
        <v>1095</v>
      </c>
      <c r="E1587" s="440">
        <v>46101</v>
      </c>
      <c r="F1587" s="440">
        <v>46101</v>
      </c>
      <c r="G1587" t="s">
        <v>912</v>
      </c>
      <c r="H1587" t="s">
        <v>913</v>
      </c>
      <c r="J1587">
        <v>-77.2</v>
      </c>
      <c r="K1587">
        <v>-77.2</v>
      </c>
      <c r="O1587" t="s">
        <v>556</v>
      </c>
      <c r="P1587" t="s">
        <v>557</v>
      </c>
      <c r="Q1587" t="s">
        <v>463</v>
      </c>
      <c r="R1587">
        <v>0</v>
      </c>
    </row>
    <row r="1588" spans="1:18" x14ac:dyDescent="0.3">
      <c r="A1588">
        <v>219681</v>
      </c>
      <c r="B1588" t="s">
        <v>552</v>
      </c>
      <c r="C1588" t="s">
        <v>1856</v>
      </c>
      <c r="D1588" t="s">
        <v>1497</v>
      </c>
      <c r="E1588" s="440">
        <v>46098</v>
      </c>
      <c r="F1588" s="440">
        <v>46114</v>
      </c>
      <c r="G1588" t="s">
        <v>1059</v>
      </c>
      <c r="H1588" t="s">
        <v>104</v>
      </c>
      <c r="I1588" t="s">
        <v>1857</v>
      </c>
      <c r="J1588">
        <v>-4934.8</v>
      </c>
      <c r="K1588">
        <v>-4934.8</v>
      </c>
      <c r="O1588" t="s">
        <v>556</v>
      </c>
      <c r="P1588" t="s">
        <v>557</v>
      </c>
      <c r="Q1588" t="s">
        <v>463</v>
      </c>
      <c r="R1588">
        <v>0</v>
      </c>
    </row>
    <row r="1589" spans="1:18" x14ac:dyDescent="0.3">
      <c r="A1589">
        <v>219707</v>
      </c>
      <c r="B1589" t="s">
        <v>552</v>
      </c>
      <c r="C1589" t="s">
        <v>1858</v>
      </c>
      <c r="D1589" t="s">
        <v>1859</v>
      </c>
      <c r="E1589" s="440">
        <v>46098</v>
      </c>
      <c r="F1589" s="440">
        <v>46130</v>
      </c>
      <c r="G1589" t="s">
        <v>1059</v>
      </c>
      <c r="H1589" t="s">
        <v>104</v>
      </c>
      <c r="I1589" t="s">
        <v>1860</v>
      </c>
      <c r="J1589">
        <v>-4518.7700000000004</v>
      </c>
      <c r="K1589">
        <v>-4518.7700000000004</v>
      </c>
      <c r="O1589" t="s">
        <v>556</v>
      </c>
      <c r="P1589" t="s">
        <v>557</v>
      </c>
      <c r="Q1589" t="s">
        <v>463</v>
      </c>
      <c r="R1589">
        <v>0</v>
      </c>
    </row>
    <row r="1590" spans="1:18" x14ac:dyDescent="0.3">
      <c r="A1590">
        <v>217607</v>
      </c>
      <c r="B1590" t="s">
        <v>552</v>
      </c>
      <c r="C1590" t="s">
        <v>990</v>
      </c>
      <c r="D1590" t="s">
        <v>1861</v>
      </c>
      <c r="E1590" s="440">
        <v>46098</v>
      </c>
      <c r="F1590" s="440">
        <v>46099</v>
      </c>
      <c r="G1590" t="s">
        <v>297</v>
      </c>
      <c r="H1590" t="s">
        <v>308</v>
      </c>
      <c r="I1590" t="s">
        <v>1862</v>
      </c>
      <c r="J1590">
        <v>-84.45</v>
      </c>
      <c r="K1590">
        <v>-84.45</v>
      </c>
      <c r="O1590" t="s">
        <v>556</v>
      </c>
      <c r="P1590" t="s">
        <v>557</v>
      </c>
      <c r="Q1590" t="s">
        <v>463</v>
      </c>
      <c r="R1590">
        <v>0</v>
      </c>
    </row>
    <row r="1591" spans="1:18" x14ac:dyDescent="0.3">
      <c r="A1591">
        <v>217638</v>
      </c>
      <c r="B1591" t="s">
        <v>552</v>
      </c>
      <c r="C1591" t="s">
        <v>990</v>
      </c>
      <c r="D1591" t="s">
        <v>1863</v>
      </c>
      <c r="E1591" s="440">
        <v>46098</v>
      </c>
      <c r="F1591" s="440">
        <v>46099</v>
      </c>
      <c r="G1591" t="s">
        <v>297</v>
      </c>
      <c r="H1591" t="s">
        <v>308</v>
      </c>
      <c r="I1591" t="s">
        <v>1862</v>
      </c>
      <c r="J1591">
        <v>-356.26</v>
      </c>
      <c r="K1591">
        <v>-356.26</v>
      </c>
      <c r="O1591" t="s">
        <v>556</v>
      </c>
      <c r="P1591" t="s">
        <v>557</v>
      </c>
      <c r="Q1591" t="s">
        <v>463</v>
      </c>
      <c r="R1591">
        <v>0</v>
      </c>
    </row>
    <row r="1592" spans="1:18" x14ac:dyDescent="0.3">
      <c r="A1592">
        <v>217378</v>
      </c>
      <c r="B1592" t="s">
        <v>552</v>
      </c>
      <c r="C1592" t="s">
        <v>1095</v>
      </c>
      <c r="E1592" s="440">
        <v>46097</v>
      </c>
      <c r="F1592" s="440">
        <v>46097</v>
      </c>
      <c r="G1592" t="s">
        <v>912</v>
      </c>
      <c r="H1592" t="s">
        <v>913</v>
      </c>
      <c r="I1592" t="s">
        <v>1864</v>
      </c>
      <c r="J1592">
        <v>-46.16</v>
      </c>
      <c r="K1592">
        <v>-46.16</v>
      </c>
      <c r="O1592" t="s">
        <v>556</v>
      </c>
      <c r="P1592" t="s">
        <v>557</v>
      </c>
      <c r="Q1592" t="s">
        <v>463</v>
      </c>
      <c r="R1592">
        <v>0</v>
      </c>
    </row>
    <row r="1593" spans="1:18" x14ac:dyDescent="0.3">
      <c r="A1593">
        <v>219756</v>
      </c>
      <c r="B1593" t="s">
        <v>552</v>
      </c>
      <c r="C1593" t="s">
        <v>1109</v>
      </c>
      <c r="D1593" t="s">
        <v>1865</v>
      </c>
      <c r="E1593" s="440">
        <v>46097</v>
      </c>
      <c r="F1593" s="440">
        <v>46117</v>
      </c>
      <c r="G1593" t="s">
        <v>814</v>
      </c>
      <c r="H1593" t="s">
        <v>292</v>
      </c>
      <c r="I1593" t="s">
        <v>1123</v>
      </c>
      <c r="J1593">
        <v>-95</v>
      </c>
      <c r="K1593">
        <v>-95</v>
      </c>
      <c r="O1593" t="s">
        <v>556</v>
      </c>
      <c r="P1593" t="s">
        <v>557</v>
      </c>
      <c r="Q1593" t="s">
        <v>463</v>
      </c>
      <c r="R1593">
        <v>0</v>
      </c>
    </row>
    <row r="1594" spans="1:18" x14ac:dyDescent="0.3">
      <c r="A1594">
        <v>219755</v>
      </c>
      <c r="B1594" t="s">
        <v>552</v>
      </c>
      <c r="C1594" t="s">
        <v>1109</v>
      </c>
      <c r="D1594" t="s">
        <v>1866</v>
      </c>
      <c r="E1594" s="440">
        <v>46097</v>
      </c>
      <c r="F1594" s="440">
        <v>46117</v>
      </c>
      <c r="G1594" t="s">
        <v>814</v>
      </c>
      <c r="H1594" t="s">
        <v>292</v>
      </c>
      <c r="I1594" t="s">
        <v>1123</v>
      </c>
      <c r="J1594">
        <v>-81.239999999999995</v>
      </c>
      <c r="K1594">
        <v>-81.239999999999995</v>
      </c>
      <c r="O1594" t="s">
        <v>556</v>
      </c>
      <c r="P1594" t="s">
        <v>557</v>
      </c>
      <c r="Q1594" t="s">
        <v>463</v>
      </c>
      <c r="R1594">
        <v>0</v>
      </c>
    </row>
    <row r="1595" spans="1:18" x14ac:dyDescent="0.3">
      <c r="A1595">
        <v>219696</v>
      </c>
      <c r="B1595" t="s">
        <v>552</v>
      </c>
      <c r="C1595" t="s">
        <v>1007</v>
      </c>
      <c r="D1595" t="s">
        <v>1867</v>
      </c>
      <c r="E1595" s="440">
        <v>46097</v>
      </c>
      <c r="F1595" s="440">
        <v>46114</v>
      </c>
      <c r="G1595" t="s">
        <v>1009</v>
      </c>
      <c r="H1595" t="s">
        <v>204</v>
      </c>
      <c r="I1595" t="s">
        <v>1868</v>
      </c>
      <c r="J1595">
        <v>-10010</v>
      </c>
      <c r="K1595">
        <v>-10010</v>
      </c>
      <c r="O1595" t="s">
        <v>556</v>
      </c>
      <c r="P1595" t="s">
        <v>557</v>
      </c>
      <c r="Q1595" t="s">
        <v>463</v>
      </c>
      <c r="R1595">
        <v>0</v>
      </c>
    </row>
    <row r="1596" spans="1:18" x14ac:dyDescent="0.3">
      <c r="A1596">
        <v>219695</v>
      </c>
      <c r="B1596" t="s">
        <v>552</v>
      </c>
      <c r="C1596" t="s">
        <v>1007</v>
      </c>
      <c r="D1596" t="s">
        <v>1869</v>
      </c>
      <c r="E1596" s="440">
        <v>46097</v>
      </c>
      <c r="F1596" s="440">
        <v>46113</v>
      </c>
      <c r="G1596" t="s">
        <v>1009</v>
      </c>
      <c r="H1596" t="s">
        <v>204</v>
      </c>
      <c r="I1596" t="s">
        <v>1870</v>
      </c>
      <c r="J1596">
        <v>-25487</v>
      </c>
      <c r="K1596">
        <v>-25487</v>
      </c>
      <c r="O1596" t="s">
        <v>556</v>
      </c>
      <c r="P1596" t="s">
        <v>557</v>
      </c>
      <c r="Q1596" t="s">
        <v>463</v>
      </c>
      <c r="R1596">
        <v>0</v>
      </c>
    </row>
    <row r="1597" spans="1:18" x14ac:dyDescent="0.3">
      <c r="A1597">
        <v>219694</v>
      </c>
      <c r="B1597" t="s">
        <v>552</v>
      </c>
      <c r="C1597" t="s">
        <v>1128</v>
      </c>
      <c r="D1597" t="s">
        <v>1871</v>
      </c>
      <c r="E1597" s="440">
        <v>46097</v>
      </c>
      <c r="F1597" s="440">
        <v>46115</v>
      </c>
      <c r="G1597" t="s">
        <v>1059</v>
      </c>
      <c r="H1597" t="s">
        <v>104</v>
      </c>
      <c r="I1597" t="s">
        <v>1872</v>
      </c>
      <c r="J1597">
        <v>-7753.25</v>
      </c>
      <c r="K1597">
        <v>-7753.25</v>
      </c>
      <c r="O1597" t="s">
        <v>556</v>
      </c>
      <c r="P1597" t="s">
        <v>557</v>
      </c>
      <c r="Q1597" t="s">
        <v>463</v>
      </c>
      <c r="R1597">
        <v>0</v>
      </c>
    </row>
    <row r="1598" spans="1:18" x14ac:dyDescent="0.3">
      <c r="A1598">
        <v>218500</v>
      </c>
      <c r="B1598" t="s">
        <v>552</v>
      </c>
      <c r="C1598" t="s">
        <v>1049</v>
      </c>
      <c r="E1598" s="440">
        <v>46096</v>
      </c>
      <c r="F1598" s="440">
        <v>46101</v>
      </c>
      <c r="G1598" t="s">
        <v>776</v>
      </c>
      <c r="H1598" t="s">
        <v>777</v>
      </c>
      <c r="J1598">
        <v>-747.76</v>
      </c>
      <c r="K1598">
        <v>-747.76</v>
      </c>
      <c r="O1598" t="s">
        <v>556</v>
      </c>
      <c r="P1598" t="s">
        <v>557</v>
      </c>
      <c r="Q1598" t="s">
        <v>463</v>
      </c>
      <c r="R1598">
        <v>0</v>
      </c>
    </row>
    <row r="1599" spans="1:18" x14ac:dyDescent="0.3">
      <c r="A1599">
        <v>218478</v>
      </c>
      <c r="B1599" t="s">
        <v>552</v>
      </c>
      <c r="C1599" t="s">
        <v>1608</v>
      </c>
      <c r="E1599" s="440">
        <v>46096</v>
      </c>
      <c r="F1599" s="440">
        <v>46101</v>
      </c>
      <c r="G1599" t="s">
        <v>776</v>
      </c>
      <c r="H1599" t="s">
        <v>777</v>
      </c>
      <c r="J1599">
        <v>-596.48</v>
      </c>
      <c r="K1599">
        <v>-596.48</v>
      </c>
      <c r="O1599" t="s">
        <v>556</v>
      </c>
      <c r="P1599" t="s">
        <v>557</v>
      </c>
      <c r="Q1599" t="s">
        <v>463</v>
      </c>
      <c r="R1599">
        <v>0</v>
      </c>
    </row>
    <row r="1600" spans="1:18" x14ac:dyDescent="0.3">
      <c r="A1600">
        <v>218479</v>
      </c>
      <c r="B1600" t="s">
        <v>552</v>
      </c>
      <c r="C1600" t="s">
        <v>1721</v>
      </c>
      <c r="E1600" s="440">
        <v>46096</v>
      </c>
      <c r="F1600" s="440">
        <v>46101</v>
      </c>
      <c r="G1600" t="s">
        <v>776</v>
      </c>
      <c r="H1600" t="s">
        <v>777</v>
      </c>
      <c r="J1600">
        <v>-724.95</v>
      </c>
      <c r="K1600">
        <v>-724.95</v>
      </c>
      <c r="O1600" t="s">
        <v>556</v>
      </c>
      <c r="P1600" t="s">
        <v>557</v>
      </c>
      <c r="Q1600" t="s">
        <v>463</v>
      </c>
      <c r="R1600">
        <v>0</v>
      </c>
    </row>
    <row r="1601" spans="1:18" x14ac:dyDescent="0.3">
      <c r="A1601">
        <v>218480</v>
      </c>
      <c r="B1601" t="s">
        <v>552</v>
      </c>
      <c r="C1601" t="s">
        <v>1087</v>
      </c>
      <c r="E1601" s="440">
        <v>46096</v>
      </c>
      <c r="F1601" s="440">
        <v>46101</v>
      </c>
      <c r="G1601" t="s">
        <v>776</v>
      </c>
      <c r="H1601" t="s">
        <v>777</v>
      </c>
      <c r="J1601">
        <v>-593.91999999999996</v>
      </c>
      <c r="K1601">
        <v>-593.91999999999996</v>
      </c>
      <c r="O1601" t="s">
        <v>556</v>
      </c>
      <c r="P1601" t="s">
        <v>557</v>
      </c>
      <c r="Q1601" t="s">
        <v>463</v>
      </c>
      <c r="R1601">
        <v>0</v>
      </c>
    </row>
    <row r="1602" spans="1:18" x14ac:dyDescent="0.3">
      <c r="A1602">
        <v>218481</v>
      </c>
      <c r="B1602" t="s">
        <v>552</v>
      </c>
      <c r="C1602" t="s">
        <v>963</v>
      </c>
      <c r="E1602" s="440">
        <v>46096</v>
      </c>
      <c r="F1602" s="440">
        <v>46101</v>
      </c>
      <c r="G1602" t="s">
        <v>776</v>
      </c>
      <c r="H1602" t="s">
        <v>777</v>
      </c>
      <c r="J1602">
        <v>-735.22</v>
      </c>
      <c r="K1602">
        <v>-735.22</v>
      </c>
      <c r="O1602" t="s">
        <v>556</v>
      </c>
      <c r="P1602" t="s">
        <v>557</v>
      </c>
      <c r="Q1602" t="s">
        <v>463</v>
      </c>
      <c r="R1602">
        <v>0</v>
      </c>
    </row>
    <row r="1603" spans="1:18" x14ac:dyDescent="0.3">
      <c r="A1603">
        <v>218482</v>
      </c>
      <c r="B1603" t="s">
        <v>552</v>
      </c>
      <c r="C1603" t="s">
        <v>1090</v>
      </c>
      <c r="E1603" s="440">
        <v>46096</v>
      </c>
      <c r="F1603" s="440">
        <v>46101</v>
      </c>
      <c r="G1603" t="s">
        <v>776</v>
      </c>
      <c r="H1603" t="s">
        <v>777</v>
      </c>
      <c r="J1603">
        <v>-625.95000000000005</v>
      </c>
      <c r="K1603">
        <v>-625.95000000000005</v>
      </c>
      <c r="O1603" t="s">
        <v>556</v>
      </c>
      <c r="P1603" t="s">
        <v>557</v>
      </c>
      <c r="Q1603" t="s">
        <v>463</v>
      </c>
      <c r="R1603">
        <v>0</v>
      </c>
    </row>
    <row r="1604" spans="1:18" x14ac:dyDescent="0.3">
      <c r="A1604">
        <v>218483</v>
      </c>
      <c r="B1604" t="s">
        <v>552</v>
      </c>
      <c r="C1604" t="s">
        <v>1591</v>
      </c>
      <c r="E1604" s="440">
        <v>46096</v>
      </c>
      <c r="F1604" s="440">
        <v>46101</v>
      </c>
      <c r="G1604" t="s">
        <v>776</v>
      </c>
      <c r="H1604" t="s">
        <v>777</v>
      </c>
      <c r="J1604">
        <v>-697.88</v>
      </c>
      <c r="K1604">
        <v>-697.88</v>
      </c>
      <c r="O1604" t="s">
        <v>556</v>
      </c>
      <c r="P1604" t="s">
        <v>557</v>
      </c>
      <c r="Q1604" t="s">
        <v>463</v>
      </c>
      <c r="R1604">
        <v>0</v>
      </c>
    </row>
    <row r="1605" spans="1:18" x14ac:dyDescent="0.3">
      <c r="A1605">
        <v>218484</v>
      </c>
      <c r="B1605" t="s">
        <v>552</v>
      </c>
      <c r="C1605" t="s">
        <v>1055</v>
      </c>
      <c r="E1605" s="440">
        <v>46096</v>
      </c>
      <c r="F1605" s="440">
        <v>46101</v>
      </c>
      <c r="G1605" t="s">
        <v>776</v>
      </c>
      <c r="H1605" t="s">
        <v>777</v>
      </c>
      <c r="J1605">
        <v>-557.20000000000005</v>
      </c>
      <c r="K1605">
        <v>-557.20000000000005</v>
      </c>
      <c r="O1605" t="s">
        <v>556</v>
      </c>
      <c r="P1605" t="s">
        <v>557</v>
      </c>
      <c r="Q1605" t="s">
        <v>463</v>
      </c>
      <c r="R1605">
        <v>0</v>
      </c>
    </row>
    <row r="1606" spans="1:18" x14ac:dyDescent="0.3">
      <c r="A1606">
        <v>218485</v>
      </c>
      <c r="B1606" t="s">
        <v>552</v>
      </c>
      <c r="C1606" t="s">
        <v>1600</v>
      </c>
      <c r="E1606" s="440">
        <v>46096</v>
      </c>
      <c r="F1606" s="440">
        <v>46101</v>
      </c>
      <c r="G1606" t="s">
        <v>776</v>
      </c>
      <c r="H1606" t="s">
        <v>777</v>
      </c>
      <c r="J1606">
        <v>-725.47</v>
      </c>
      <c r="K1606">
        <v>-725.47</v>
      </c>
      <c r="O1606" t="s">
        <v>556</v>
      </c>
      <c r="P1606" t="s">
        <v>557</v>
      </c>
      <c r="Q1606" t="s">
        <v>463</v>
      </c>
      <c r="R1606">
        <v>0</v>
      </c>
    </row>
    <row r="1607" spans="1:18" x14ac:dyDescent="0.3">
      <c r="A1607">
        <v>218486</v>
      </c>
      <c r="B1607" t="s">
        <v>552</v>
      </c>
      <c r="C1607" t="s">
        <v>1089</v>
      </c>
      <c r="E1607" s="440">
        <v>46096</v>
      </c>
      <c r="F1607" s="440">
        <v>46101</v>
      </c>
      <c r="G1607" t="s">
        <v>776</v>
      </c>
      <c r="H1607" t="s">
        <v>777</v>
      </c>
      <c r="J1607">
        <v>-463.2</v>
      </c>
      <c r="K1607">
        <v>-463.2</v>
      </c>
      <c r="O1607" t="s">
        <v>556</v>
      </c>
      <c r="P1607" t="s">
        <v>557</v>
      </c>
      <c r="Q1607" t="s">
        <v>463</v>
      </c>
      <c r="R1607">
        <v>0</v>
      </c>
    </row>
    <row r="1608" spans="1:18" x14ac:dyDescent="0.3">
      <c r="A1608">
        <v>218499</v>
      </c>
      <c r="B1608" t="s">
        <v>552</v>
      </c>
      <c r="C1608" t="s">
        <v>961</v>
      </c>
      <c r="E1608" s="440">
        <v>46096</v>
      </c>
      <c r="F1608" s="440">
        <v>46101</v>
      </c>
      <c r="G1608" t="s">
        <v>776</v>
      </c>
      <c r="H1608" t="s">
        <v>777</v>
      </c>
      <c r="J1608">
        <v>-775.42</v>
      </c>
      <c r="K1608">
        <v>-775.42</v>
      </c>
      <c r="O1608" t="s">
        <v>556</v>
      </c>
      <c r="P1608" t="s">
        <v>557</v>
      </c>
      <c r="Q1608" t="s">
        <v>463</v>
      </c>
      <c r="R1608">
        <v>0</v>
      </c>
    </row>
    <row r="1609" spans="1:18" x14ac:dyDescent="0.3">
      <c r="A1609">
        <v>218498</v>
      </c>
      <c r="B1609" t="s">
        <v>552</v>
      </c>
      <c r="C1609" t="s">
        <v>1052</v>
      </c>
      <c r="E1609" s="440">
        <v>46096</v>
      </c>
      <c r="F1609" s="440">
        <v>46101</v>
      </c>
      <c r="G1609" t="s">
        <v>776</v>
      </c>
      <c r="H1609" t="s">
        <v>777</v>
      </c>
      <c r="J1609">
        <v>-458.94</v>
      </c>
      <c r="K1609">
        <v>-458.94</v>
      </c>
      <c r="O1609" t="s">
        <v>556</v>
      </c>
      <c r="P1609" t="s">
        <v>557</v>
      </c>
      <c r="Q1609" t="s">
        <v>463</v>
      </c>
      <c r="R1609">
        <v>0</v>
      </c>
    </row>
    <row r="1610" spans="1:18" x14ac:dyDescent="0.3">
      <c r="A1610">
        <v>218497</v>
      </c>
      <c r="B1610" t="s">
        <v>552</v>
      </c>
      <c r="C1610" t="s">
        <v>1011</v>
      </c>
      <c r="E1610" s="440">
        <v>46096</v>
      </c>
      <c r="F1610" s="440">
        <v>46101</v>
      </c>
      <c r="G1610" t="s">
        <v>776</v>
      </c>
      <c r="H1610" t="s">
        <v>777</v>
      </c>
      <c r="J1610">
        <v>-737.64</v>
      </c>
      <c r="K1610">
        <v>-737.64</v>
      </c>
      <c r="O1610" t="s">
        <v>556</v>
      </c>
      <c r="P1610" t="s">
        <v>557</v>
      </c>
      <c r="Q1610" t="s">
        <v>463</v>
      </c>
      <c r="R1610">
        <v>0</v>
      </c>
    </row>
    <row r="1611" spans="1:18" x14ac:dyDescent="0.3">
      <c r="A1611">
        <v>218496</v>
      </c>
      <c r="B1611" t="s">
        <v>552</v>
      </c>
      <c r="C1611" t="s">
        <v>1053</v>
      </c>
      <c r="E1611" s="440">
        <v>46096</v>
      </c>
      <c r="F1611" s="440">
        <v>46101</v>
      </c>
      <c r="G1611" t="s">
        <v>776</v>
      </c>
      <c r="H1611" t="s">
        <v>777</v>
      </c>
      <c r="J1611">
        <v>-697.21</v>
      </c>
      <c r="K1611">
        <v>-697.21</v>
      </c>
      <c r="O1611" t="s">
        <v>556</v>
      </c>
      <c r="P1611" t="s">
        <v>557</v>
      </c>
      <c r="Q1611" t="s">
        <v>463</v>
      </c>
      <c r="R1611">
        <v>0</v>
      </c>
    </row>
    <row r="1612" spans="1:18" x14ac:dyDescent="0.3">
      <c r="A1612">
        <v>218495</v>
      </c>
      <c r="B1612" t="s">
        <v>552</v>
      </c>
      <c r="C1612" t="s">
        <v>1047</v>
      </c>
      <c r="E1612" s="440">
        <v>46096</v>
      </c>
      <c r="F1612" s="440">
        <v>46101</v>
      </c>
      <c r="G1612" t="s">
        <v>776</v>
      </c>
      <c r="H1612" t="s">
        <v>777</v>
      </c>
      <c r="J1612">
        <v>-616.74</v>
      </c>
      <c r="K1612">
        <v>-616.74</v>
      </c>
      <c r="O1612" t="s">
        <v>556</v>
      </c>
      <c r="P1612" t="s">
        <v>557</v>
      </c>
      <c r="Q1612" t="s">
        <v>463</v>
      </c>
      <c r="R1612">
        <v>0</v>
      </c>
    </row>
    <row r="1613" spans="1:18" x14ac:dyDescent="0.3">
      <c r="A1613">
        <v>218493</v>
      </c>
      <c r="B1613" t="s">
        <v>552</v>
      </c>
      <c r="C1613" t="s">
        <v>1016</v>
      </c>
      <c r="E1613" s="440">
        <v>46096</v>
      </c>
      <c r="F1613" s="440">
        <v>46101</v>
      </c>
      <c r="G1613" t="s">
        <v>776</v>
      </c>
      <c r="H1613" t="s">
        <v>777</v>
      </c>
      <c r="J1613">
        <v>-775.42</v>
      </c>
      <c r="K1613">
        <v>-775.42</v>
      </c>
      <c r="O1613" t="s">
        <v>556</v>
      </c>
      <c r="P1613" t="s">
        <v>557</v>
      </c>
      <c r="Q1613" t="s">
        <v>463</v>
      </c>
      <c r="R1613">
        <v>0</v>
      </c>
    </row>
    <row r="1614" spans="1:18" x14ac:dyDescent="0.3">
      <c r="A1614">
        <v>218492</v>
      </c>
      <c r="B1614" t="s">
        <v>552</v>
      </c>
      <c r="C1614" t="s">
        <v>1050</v>
      </c>
      <c r="E1614" s="440">
        <v>46096</v>
      </c>
      <c r="F1614" s="440">
        <v>46101</v>
      </c>
      <c r="G1614" t="s">
        <v>776</v>
      </c>
      <c r="H1614" t="s">
        <v>777</v>
      </c>
      <c r="J1614">
        <v>-891.74</v>
      </c>
      <c r="K1614">
        <v>-891.74</v>
      </c>
      <c r="O1614" t="s">
        <v>556</v>
      </c>
      <c r="P1614" t="s">
        <v>557</v>
      </c>
      <c r="Q1614" t="s">
        <v>463</v>
      </c>
      <c r="R1614">
        <v>0</v>
      </c>
    </row>
    <row r="1615" spans="1:18" x14ac:dyDescent="0.3">
      <c r="A1615">
        <v>218491</v>
      </c>
      <c r="B1615" t="s">
        <v>552</v>
      </c>
      <c r="C1615" t="s">
        <v>1086</v>
      </c>
      <c r="E1615" s="440">
        <v>46096</v>
      </c>
      <c r="F1615" s="440">
        <v>46101</v>
      </c>
      <c r="G1615" t="s">
        <v>776</v>
      </c>
      <c r="H1615" t="s">
        <v>777</v>
      </c>
      <c r="J1615">
        <v>-820.4</v>
      </c>
      <c r="K1615">
        <v>-820.4</v>
      </c>
      <c r="O1615" t="s">
        <v>556</v>
      </c>
      <c r="P1615" t="s">
        <v>557</v>
      </c>
      <c r="Q1615" t="s">
        <v>463</v>
      </c>
      <c r="R1615">
        <v>0</v>
      </c>
    </row>
    <row r="1616" spans="1:18" x14ac:dyDescent="0.3">
      <c r="A1616">
        <v>218490</v>
      </c>
      <c r="B1616" t="s">
        <v>552</v>
      </c>
      <c r="C1616" t="s">
        <v>783</v>
      </c>
      <c r="E1616" s="440">
        <v>46096</v>
      </c>
      <c r="F1616" s="440">
        <v>46101</v>
      </c>
      <c r="G1616" t="s">
        <v>776</v>
      </c>
      <c r="H1616" t="s">
        <v>777</v>
      </c>
      <c r="J1616">
        <v>-859.31</v>
      </c>
      <c r="K1616">
        <v>-859.31</v>
      </c>
      <c r="O1616" t="s">
        <v>556</v>
      </c>
      <c r="P1616" t="s">
        <v>557</v>
      </c>
      <c r="Q1616" t="s">
        <v>463</v>
      </c>
      <c r="R1616">
        <v>0</v>
      </c>
    </row>
    <row r="1617" spans="1:18" x14ac:dyDescent="0.3">
      <c r="A1617">
        <v>218489</v>
      </c>
      <c r="B1617" t="s">
        <v>552</v>
      </c>
      <c r="C1617" t="s">
        <v>1075</v>
      </c>
      <c r="E1617" s="440">
        <v>46096</v>
      </c>
      <c r="F1617" s="440">
        <v>46101</v>
      </c>
      <c r="G1617" t="s">
        <v>776</v>
      </c>
      <c r="H1617" t="s">
        <v>777</v>
      </c>
      <c r="J1617">
        <v>-775.42</v>
      </c>
      <c r="K1617">
        <v>-775.42</v>
      </c>
      <c r="O1617" t="s">
        <v>556</v>
      </c>
      <c r="P1617" t="s">
        <v>557</v>
      </c>
      <c r="Q1617" t="s">
        <v>463</v>
      </c>
      <c r="R1617">
        <v>0</v>
      </c>
    </row>
    <row r="1618" spans="1:18" x14ac:dyDescent="0.3">
      <c r="A1618">
        <v>218488</v>
      </c>
      <c r="B1618" t="s">
        <v>552</v>
      </c>
      <c r="C1618" t="s">
        <v>1471</v>
      </c>
      <c r="E1618" s="440">
        <v>46096</v>
      </c>
      <c r="F1618" s="440">
        <v>46101</v>
      </c>
      <c r="G1618" t="s">
        <v>776</v>
      </c>
      <c r="H1618" t="s">
        <v>777</v>
      </c>
      <c r="J1618">
        <v>-786.24</v>
      </c>
      <c r="K1618">
        <v>-786.24</v>
      </c>
      <c r="O1618" t="s">
        <v>556</v>
      </c>
      <c r="P1618" t="s">
        <v>557</v>
      </c>
      <c r="Q1618" t="s">
        <v>463</v>
      </c>
      <c r="R1618">
        <v>0</v>
      </c>
    </row>
    <row r="1619" spans="1:18" x14ac:dyDescent="0.3">
      <c r="A1619">
        <v>218487</v>
      </c>
      <c r="B1619" t="s">
        <v>552</v>
      </c>
      <c r="C1619" t="s">
        <v>1054</v>
      </c>
      <c r="E1619" s="440">
        <v>46096</v>
      </c>
      <c r="F1619" s="440">
        <v>46101</v>
      </c>
      <c r="G1619" t="s">
        <v>776</v>
      </c>
      <c r="H1619" t="s">
        <v>777</v>
      </c>
      <c r="J1619">
        <v>-775.42</v>
      </c>
      <c r="K1619">
        <v>-775.42</v>
      </c>
      <c r="O1619" t="s">
        <v>556</v>
      </c>
      <c r="P1619" t="s">
        <v>557</v>
      </c>
      <c r="Q1619" t="s">
        <v>463</v>
      </c>
      <c r="R1619">
        <v>0</v>
      </c>
    </row>
    <row r="1620" spans="1:18" x14ac:dyDescent="0.3">
      <c r="A1620">
        <v>216142</v>
      </c>
      <c r="B1620" t="s">
        <v>552</v>
      </c>
      <c r="C1620" t="s">
        <v>839</v>
      </c>
      <c r="D1620" t="s">
        <v>1120</v>
      </c>
      <c r="E1620" s="440">
        <v>46093</v>
      </c>
      <c r="F1620" s="440">
        <v>46106</v>
      </c>
      <c r="G1620" t="s">
        <v>280</v>
      </c>
      <c r="H1620" t="s">
        <v>281</v>
      </c>
      <c r="I1620" t="s">
        <v>1873</v>
      </c>
      <c r="J1620">
        <v>-39.99</v>
      </c>
      <c r="K1620">
        <v>-39.99</v>
      </c>
      <c r="O1620" t="s">
        <v>556</v>
      </c>
      <c r="P1620" t="s">
        <v>557</v>
      </c>
      <c r="Q1620" t="s">
        <v>463</v>
      </c>
      <c r="R1620">
        <v>0</v>
      </c>
    </row>
    <row r="1621" spans="1:18" x14ac:dyDescent="0.3">
      <c r="A1621">
        <v>219676</v>
      </c>
      <c r="B1621" t="s">
        <v>552</v>
      </c>
      <c r="C1621" t="s">
        <v>921</v>
      </c>
      <c r="D1621" t="s">
        <v>1874</v>
      </c>
      <c r="E1621" s="440">
        <v>46093</v>
      </c>
      <c r="F1621" s="440">
        <v>46125</v>
      </c>
      <c r="G1621" t="s">
        <v>814</v>
      </c>
      <c r="H1621" t="s">
        <v>292</v>
      </c>
      <c r="I1621" t="s">
        <v>1875</v>
      </c>
      <c r="J1621">
        <v>-540</v>
      </c>
      <c r="K1621">
        <v>-540</v>
      </c>
      <c r="O1621" t="s">
        <v>556</v>
      </c>
      <c r="P1621" t="s">
        <v>557</v>
      </c>
      <c r="Q1621" t="s">
        <v>463</v>
      </c>
      <c r="R1621">
        <v>0</v>
      </c>
    </row>
    <row r="1622" spans="1:18" x14ac:dyDescent="0.3">
      <c r="A1622">
        <v>217669</v>
      </c>
      <c r="B1622" t="s">
        <v>552</v>
      </c>
      <c r="C1622" t="s">
        <v>1128</v>
      </c>
      <c r="D1622" t="s">
        <v>1876</v>
      </c>
      <c r="E1622" s="440">
        <v>46091</v>
      </c>
      <c r="F1622" s="440">
        <v>46106</v>
      </c>
      <c r="G1622" t="s">
        <v>1059</v>
      </c>
      <c r="H1622" t="s">
        <v>104</v>
      </c>
      <c r="I1622" t="s">
        <v>1877</v>
      </c>
      <c r="J1622">
        <v>-5914.93</v>
      </c>
      <c r="K1622">
        <v>-5914.93</v>
      </c>
      <c r="O1622" t="s">
        <v>556</v>
      </c>
      <c r="P1622" t="s">
        <v>557</v>
      </c>
      <c r="Q1622" t="s">
        <v>463</v>
      </c>
      <c r="R1622">
        <v>0</v>
      </c>
    </row>
    <row r="1623" spans="1:18" x14ac:dyDescent="0.3">
      <c r="A1623">
        <v>217950</v>
      </c>
      <c r="B1623" t="s">
        <v>552</v>
      </c>
      <c r="C1623" t="s">
        <v>1007</v>
      </c>
      <c r="D1623" t="s">
        <v>1878</v>
      </c>
      <c r="E1623" s="440">
        <v>46090</v>
      </c>
      <c r="F1623" s="440">
        <v>46107</v>
      </c>
      <c r="G1623" t="s">
        <v>1009</v>
      </c>
      <c r="H1623" t="s">
        <v>204</v>
      </c>
      <c r="I1623" t="s">
        <v>1879</v>
      </c>
      <c r="J1623">
        <v>-4884</v>
      </c>
      <c r="K1623">
        <v>-4884</v>
      </c>
      <c r="O1623" t="s">
        <v>556</v>
      </c>
      <c r="P1623" t="s">
        <v>557</v>
      </c>
      <c r="Q1623" t="s">
        <v>463</v>
      </c>
      <c r="R1623">
        <v>0</v>
      </c>
    </row>
    <row r="1624" spans="1:18" x14ac:dyDescent="0.3">
      <c r="A1624">
        <v>215919</v>
      </c>
      <c r="B1624" t="s">
        <v>552</v>
      </c>
      <c r="C1624" t="s">
        <v>911</v>
      </c>
      <c r="E1624" s="440">
        <v>46090</v>
      </c>
      <c r="F1624" s="440">
        <v>46090</v>
      </c>
      <c r="G1624" t="s">
        <v>912</v>
      </c>
      <c r="H1624" t="s">
        <v>913</v>
      </c>
      <c r="J1624">
        <v>-6</v>
      </c>
      <c r="K1624">
        <v>-6</v>
      </c>
      <c r="O1624" t="s">
        <v>556</v>
      </c>
      <c r="P1624" t="s">
        <v>557</v>
      </c>
      <c r="Q1624" t="s">
        <v>463</v>
      </c>
      <c r="R1624">
        <v>0</v>
      </c>
    </row>
    <row r="1625" spans="1:18" x14ac:dyDescent="0.3">
      <c r="A1625">
        <v>217662</v>
      </c>
      <c r="B1625" t="s">
        <v>552</v>
      </c>
      <c r="C1625" t="s">
        <v>996</v>
      </c>
      <c r="D1625" t="s">
        <v>1880</v>
      </c>
      <c r="E1625" s="440">
        <v>46090</v>
      </c>
      <c r="F1625" s="440">
        <v>46111</v>
      </c>
      <c r="G1625" t="s">
        <v>280</v>
      </c>
      <c r="H1625" t="s">
        <v>287</v>
      </c>
      <c r="I1625" t="s">
        <v>1881</v>
      </c>
      <c r="J1625">
        <v>-132.4</v>
      </c>
      <c r="K1625">
        <v>-132.4</v>
      </c>
      <c r="O1625" t="s">
        <v>556</v>
      </c>
      <c r="P1625" t="s">
        <v>557</v>
      </c>
      <c r="Q1625" t="s">
        <v>463</v>
      </c>
      <c r="R1625">
        <v>0</v>
      </c>
    </row>
    <row r="1626" spans="1:18" x14ac:dyDescent="0.3">
      <c r="A1626">
        <v>217949</v>
      </c>
      <c r="B1626" t="s">
        <v>552</v>
      </c>
      <c r="C1626" t="s">
        <v>1007</v>
      </c>
      <c r="D1626" t="s">
        <v>1882</v>
      </c>
      <c r="E1626" s="440">
        <v>46090</v>
      </c>
      <c r="F1626" s="440">
        <v>46106</v>
      </c>
      <c r="G1626" t="s">
        <v>1009</v>
      </c>
      <c r="H1626" t="s">
        <v>204</v>
      </c>
      <c r="I1626" t="s">
        <v>1883</v>
      </c>
      <c r="J1626">
        <v>-21087</v>
      </c>
      <c r="K1626">
        <v>-21087</v>
      </c>
      <c r="O1626" t="s">
        <v>556</v>
      </c>
      <c r="P1626" t="s">
        <v>557</v>
      </c>
      <c r="Q1626" t="s">
        <v>463</v>
      </c>
      <c r="R1626">
        <v>0</v>
      </c>
    </row>
    <row r="1627" spans="1:18" x14ac:dyDescent="0.3">
      <c r="A1627">
        <v>222068</v>
      </c>
      <c r="B1627" t="s">
        <v>552</v>
      </c>
      <c r="C1627" t="s">
        <v>1061</v>
      </c>
      <c r="E1627" s="440">
        <v>46089</v>
      </c>
      <c r="F1627" s="440">
        <v>46089</v>
      </c>
      <c r="G1627" t="s">
        <v>280</v>
      </c>
      <c r="H1627" t="s">
        <v>285</v>
      </c>
      <c r="I1627" t="s">
        <v>1154</v>
      </c>
      <c r="J1627">
        <v>-167.92</v>
      </c>
      <c r="K1627">
        <v>-167.92</v>
      </c>
      <c r="O1627" t="s">
        <v>556</v>
      </c>
      <c r="P1627" t="s">
        <v>557</v>
      </c>
      <c r="Q1627" t="s">
        <v>463</v>
      </c>
      <c r="R1627">
        <v>0</v>
      </c>
    </row>
    <row r="1628" spans="1:18" x14ac:dyDescent="0.3">
      <c r="A1628">
        <v>222067</v>
      </c>
      <c r="B1628" t="s">
        <v>552</v>
      </c>
      <c r="C1628" t="s">
        <v>1061</v>
      </c>
      <c r="E1628" s="440">
        <v>46089</v>
      </c>
      <c r="F1628" s="440">
        <v>46090</v>
      </c>
      <c r="G1628" t="s">
        <v>280</v>
      </c>
      <c r="H1628" t="s">
        <v>285</v>
      </c>
      <c r="I1628" t="s">
        <v>1154</v>
      </c>
      <c r="J1628">
        <v>-185.5</v>
      </c>
      <c r="K1628">
        <v>-185.5</v>
      </c>
      <c r="O1628" t="s">
        <v>556</v>
      </c>
      <c r="P1628" t="s">
        <v>557</v>
      </c>
      <c r="Q1628" t="s">
        <v>463</v>
      </c>
      <c r="R1628">
        <v>0</v>
      </c>
    </row>
    <row r="1629" spans="1:18" x14ac:dyDescent="0.3">
      <c r="A1629">
        <v>222066</v>
      </c>
      <c r="B1629" t="s">
        <v>552</v>
      </c>
      <c r="C1629" t="s">
        <v>1061</v>
      </c>
      <c r="E1629" s="440">
        <v>46088</v>
      </c>
      <c r="F1629" s="440">
        <v>46089</v>
      </c>
      <c r="G1629" t="s">
        <v>280</v>
      </c>
      <c r="H1629" t="s">
        <v>285</v>
      </c>
      <c r="I1629" t="s">
        <v>1154</v>
      </c>
      <c r="J1629">
        <v>-575.34</v>
      </c>
      <c r="K1629">
        <v>-575.34</v>
      </c>
      <c r="O1629" t="s">
        <v>556</v>
      </c>
      <c r="P1629" t="s">
        <v>557</v>
      </c>
      <c r="Q1629" t="s">
        <v>463</v>
      </c>
      <c r="R1629">
        <v>0</v>
      </c>
    </row>
    <row r="1630" spans="1:18" x14ac:dyDescent="0.3">
      <c r="A1630">
        <v>222065</v>
      </c>
      <c r="B1630" t="s">
        <v>552</v>
      </c>
      <c r="C1630" t="s">
        <v>1061</v>
      </c>
      <c r="E1630" s="440">
        <v>46088</v>
      </c>
      <c r="F1630" s="440">
        <v>46089</v>
      </c>
      <c r="G1630" t="s">
        <v>280</v>
      </c>
      <c r="H1630" t="s">
        <v>285</v>
      </c>
      <c r="I1630" t="s">
        <v>1154</v>
      </c>
      <c r="J1630">
        <v>-4.4800000000000004</v>
      </c>
      <c r="K1630">
        <v>-4.4800000000000004</v>
      </c>
      <c r="O1630" t="s">
        <v>556</v>
      </c>
      <c r="P1630" t="s">
        <v>557</v>
      </c>
      <c r="Q1630" t="s">
        <v>463</v>
      </c>
      <c r="R1630">
        <v>0</v>
      </c>
    </row>
    <row r="1631" spans="1:18" x14ac:dyDescent="0.3">
      <c r="A1631">
        <v>215251</v>
      </c>
      <c r="B1631" t="s">
        <v>552</v>
      </c>
      <c r="C1631" t="s">
        <v>1095</v>
      </c>
      <c r="E1631" s="440">
        <v>46087</v>
      </c>
      <c r="F1631" s="440">
        <v>46087</v>
      </c>
      <c r="G1631" t="s">
        <v>912</v>
      </c>
      <c r="H1631" t="s">
        <v>913</v>
      </c>
      <c r="J1631">
        <v>-35</v>
      </c>
      <c r="K1631">
        <v>-35</v>
      </c>
      <c r="O1631" t="s">
        <v>556</v>
      </c>
      <c r="P1631" t="s">
        <v>557</v>
      </c>
      <c r="Q1631" t="s">
        <v>463</v>
      </c>
      <c r="R1631">
        <v>0</v>
      </c>
    </row>
    <row r="1632" spans="1:18" x14ac:dyDescent="0.3">
      <c r="A1632">
        <v>219751</v>
      </c>
      <c r="B1632" t="s">
        <v>552</v>
      </c>
      <c r="C1632" t="s">
        <v>1109</v>
      </c>
      <c r="D1632" t="s">
        <v>1884</v>
      </c>
      <c r="E1632" s="440">
        <v>46087</v>
      </c>
      <c r="F1632" s="440">
        <v>46117</v>
      </c>
      <c r="G1632" t="s">
        <v>814</v>
      </c>
      <c r="H1632" t="s">
        <v>292</v>
      </c>
      <c r="I1632" t="s">
        <v>1123</v>
      </c>
      <c r="J1632">
        <v>-15.98</v>
      </c>
      <c r="K1632">
        <v>-15.98</v>
      </c>
      <c r="O1632" t="s">
        <v>556</v>
      </c>
      <c r="P1632" t="s">
        <v>557</v>
      </c>
      <c r="Q1632" t="s">
        <v>463</v>
      </c>
      <c r="R1632">
        <v>0</v>
      </c>
    </row>
    <row r="1633" spans="1:18" x14ac:dyDescent="0.3">
      <c r="A1633">
        <v>219758</v>
      </c>
      <c r="B1633" t="s">
        <v>552</v>
      </c>
      <c r="C1633" t="s">
        <v>1109</v>
      </c>
      <c r="D1633" t="s">
        <v>1885</v>
      </c>
      <c r="E1633" s="440">
        <v>46087</v>
      </c>
      <c r="F1633" s="440">
        <v>46117</v>
      </c>
      <c r="G1633" t="s">
        <v>265</v>
      </c>
      <c r="H1633" t="s">
        <v>269</v>
      </c>
      <c r="I1633" t="s">
        <v>1886</v>
      </c>
      <c r="J1633">
        <v>-43.38</v>
      </c>
      <c r="K1633">
        <v>-43.38</v>
      </c>
      <c r="O1633" t="s">
        <v>556</v>
      </c>
      <c r="P1633" t="s">
        <v>557</v>
      </c>
      <c r="Q1633" t="s">
        <v>463</v>
      </c>
      <c r="R1633">
        <v>0</v>
      </c>
    </row>
    <row r="1634" spans="1:18" x14ac:dyDescent="0.3">
      <c r="A1634">
        <v>222063</v>
      </c>
      <c r="B1634" t="s">
        <v>552</v>
      </c>
      <c r="C1634" t="s">
        <v>1061</v>
      </c>
      <c r="E1634" s="440">
        <v>46087</v>
      </c>
      <c r="F1634" s="440">
        <v>46087</v>
      </c>
      <c r="G1634" t="s">
        <v>280</v>
      </c>
      <c r="H1634" t="s">
        <v>285</v>
      </c>
      <c r="I1634" t="s">
        <v>1154</v>
      </c>
      <c r="J1634">
        <v>-76.930000000000007</v>
      </c>
      <c r="K1634">
        <v>-76.930000000000007</v>
      </c>
      <c r="O1634" t="s">
        <v>556</v>
      </c>
      <c r="P1634" t="s">
        <v>557</v>
      </c>
      <c r="Q1634" t="s">
        <v>463</v>
      </c>
      <c r="R1634">
        <v>0</v>
      </c>
    </row>
    <row r="1635" spans="1:18" x14ac:dyDescent="0.3">
      <c r="A1635">
        <v>222064</v>
      </c>
      <c r="B1635" t="s">
        <v>552</v>
      </c>
      <c r="C1635" t="s">
        <v>1061</v>
      </c>
      <c r="E1635" s="440">
        <v>46087</v>
      </c>
      <c r="F1635" s="440">
        <v>46088</v>
      </c>
      <c r="G1635" t="s">
        <v>280</v>
      </c>
      <c r="H1635" t="s">
        <v>285</v>
      </c>
      <c r="I1635" t="s">
        <v>1154</v>
      </c>
      <c r="J1635">
        <v>-90.38</v>
      </c>
      <c r="K1635">
        <v>-90.38</v>
      </c>
      <c r="O1635" t="s">
        <v>556</v>
      </c>
      <c r="P1635" t="s">
        <v>557</v>
      </c>
      <c r="Q1635" t="s">
        <v>463</v>
      </c>
      <c r="R1635">
        <v>0</v>
      </c>
    </row>
    <row r="1636" spans="1:18" x14ac:dyDescent="0.3">
      <c r="A1636">
        <v>219752</v>
      </c>
      <c r="B1636" t="s">
        <v>552</v>
      </c>
      <c r="C1636" t="s">
        <v>1109</v>
      </c>
      <c r="D1636" t="s">
        <v>1887</v>
      </c>
      <c r="E1636" s="440">
        <v>46086</v>
      </c>
      <c r="F1636" s="440">
        <v>46117</v>
      </c>
      <c r="G1636" t="s">
        <v>814</v>
      </c>
      <c r="H1636" t="s">
        <v>292</v>
      </c>
      <c r="I1636" t="s">
        <v>1123</v>
      </c>
      <c r="J1636">
        <v>-20</v>
      </c>
      <c r="K1636">
        <v>-20</v>
      </c>
      <c r="O1636" t="s">
        <v>556</v>
      </c>
      <c r="P1636" t="s">
        <v>557</v>
      </c>
      <c r="Q1636" t="s">
        <v>463</v>
      </c>
      <c r="R1636">
        <v>0</v>
      </c>
    </row>
    <row r="1637" spans="1:18" x14ac:dyDescent="0.3">
      <c r="A1637">
        <v>219753</v>
      </c>
      <c r="B1637" t="s">
        <v>552</v>
      </c>
      <c r="C1637" t="s">
        <v>1109</v>
      </c>
      <c r="D1637" t="s">
        <v>1888</v>
      </c>
      <c r="E1637" s="440">
        <v>46086</v>
      </c>
      <c r="F1637" s="440">
        <v>46117</v>
      </c>
      <c r="G1637" t="s">
        <v>814</v>
      </c>
      <c r="H1637" t="s">
        <v>292</v>
      </c>
      <c r="I1637" t="s">
        <v>1123</v>
      </c>
      <c r="J1637">
        <v>-20</v>
      </c>
      <c r="K1637">
        <v>-20</v>
      </c>
      <c r="O1637" t="s">
        <v>556</v>
      </c>
      <c r="P1637" t="s">
        <v>557</v>
      </c>
      <c r="Q1637" t="s">
        <v>463</v>
      </c>
      <c r="R1637">
        <v>0</v>
      </c>
    </row>
    <row r="1638" spans="1:18" x14ac:dyDescent="0.3">
      <c r="A1638">
        <v>222062</v>
      </c>
      <c r="B1638" t="s">
        <v>552</v>
      </c>
      <c r="C1638" t="s">
        <v>1061</v>
      </c>
      <c r="E1638" s="440">
        <v>46086</v>
      </c>
      <c r="F1638" s="440">
        <v>46087</v>
      </c>
      <c r="G1638" t="s">
        <v>280</v>
      </c>
      <c r="H1638" t="s">
        <v>285</v>
      </c>
      <c r="I1638" t="s">
        <v>1154</v>
      </c>
      <c r="J1638">
        <v>-50.79</v>
      </c>
      <c r="K1638">
        <v>-50.79</v>
      </c>
      <c r="O1638" t="s">
        <v>556</v>
      </c>
      <c r="P1638" t="s">
        <v>557</v>
      </c>
      <c r="Q1638" t="s">
        <v>463</v>
      </c>
      <c r="R1638">
        <v>0</v>
      </c>
    </row>
    <row r="1639" spans="1:18" x14ac:dyDescent="0.3">
      <c r="A1639">
        <v>219749</v>
      </c>
      <c r="B1639" t="s">
        <v>552</v>
      </c>
      <c r="C1639" t="s">
        <v>1109</v>
      </c>
      <c r="D1639" t="s">
        <v>1889</v>
      </c>
      <c r="E1639" s="440">
        <v>46085</v>
      </c>
      <c r="F1639" s="440">
        <v>46117</v>
      </c>
      <c r="G1639" t="s">
        <v>1113</v>
      </c>
      <c r="H1639" t="s">
        <v>1114</v>
      </c>
      <c r="I1639" t="s">
        <v>1855</v>
      </c>
      <c r="J1639">
        <v>-32.340000000000003</v>
      </c>
      <c r="K1639">
        <v>-32.340000000000003</v>
      </c>
      <c r="O1639" t="s">
        <v>556</v>
      </c>
      <c r="P1639" t="s">
        <v>557</v>
      </c>
      <c r="Q1639" t="s">
        <v>463</v>
      </c>
      <c r="R1639">
        <v>0</v>
      </c>
    </row>
    <row r="1640" spans="1:18" x14ac:dyDescent="0.3">
      <c r="A1640">
        <v>222060</v>
      </c>
      <c r="B1640" t="s">
        <v>552</v>
      </c>
      <c r="C1640" t="s">
        <v>1061</v>
      </c>
      <c r="E1640" s="440">
        <v>46085</v>
      </c>
      <c r="F1640" s="440">
        <v>46085</v>
      </c>
      <c r="G1640" t="s">
        <v>280</v>
      </c>
      <c r="H1640" t="s">
        <v>285</v>
      </c>
      <c r="I1640" t="s">
        <v>1154</v>
      </c>
      <c r="J1640">
        <v>-61.88</v>
      </c>
      <c r="K1640">
        <v>-61.88</v>
      </c>
      <c r="O1640" t="s">
        <v>556</v>
      </c>
      <c r="P1640" t="s">
        <v>557</v>
      </c>
      <c r="Q1640" t="s">
        <v>463</v>
      </c>
      <c r="R1640">
        <v>0</v>
      </c>
    </row>
    <row r="1641" spans="1:18" x14ac:dyDescent="0.3">
      <c r="A1641">
        <v>222061</v>
      </c>
      <c r="B1641" t="s">
        <v>552</v>
      </c>
      <c r="C1641" t="s">
        <v>1061</v>
      </c>
      <c r="E1641" s="440">
        <v>46085</v>
      </c>
      <c r="F1641" s="440">
        <v>46086</v>
      </c>
      <c r="G1641" t="s">
        <v>280</v>
      </c>
      <c r="H1641" t="s">
        <v>285</v>
      </c>
      <c r="I1641" t="s">
        <v>1154</v>
      </c>
      <c r="J1641">
        <v>-298.56</v>
      </c>
      <c r="K1641">
        <v>-298.56</v>
      </c>
      <c r="O1641" t="s">
        <v>556</v>
      </c>
      <c r="P1641" t="s">
        <v>557</v>
      </c>
      <c r="Q1641" t="s">
        <v>463</v>
      </c>
      <c r="R1641">
        <v>0</v>
      </c>
    </row>
    <row r="1642" spans="1:18" x14ac:dyDescent="0.3">
      <c r="A1642">
        <v>222059</v>
      </c>
      <c r="B1642" t="s">
        <v>552</v>
      </c>
      <c r="C1642" t="s">
        <v>1061</v>
      </c>
      <c r="E1642" s="440">
        <v>46084</v>
      </c>
      <c r="F1642" s="440">
        <v>46084</v>
      </c>
      <c r="G1642" t="s">
        <v>280</v>
      </c>
      <c r="H1642" t="s">
        <v>285</v>
      </c>
      <c r="I1642" t="s">
        <v>1154</v>
      </c>
      <c r="J1642">
        <v>-59.15</v>
      </c>
      <c r="K1642">
        <v>-59.15</v>
      </c>
      <c r="O1642" t="s">
        <v>556</v>
      </c>
      <c r="P1642" t="s">
        <v>557</v>
      </c>
      <c r="Q1642" t="s">
        <v>463</v>
      </c>
      <c r="R1642">
        <v>0</v>
      </c>
    </row>
    <row r="1643" spans="1:18" x14ac:dyDescent="0.3">
      <c r="A1643">
        <v>222058</v>
      </c>
      <c r="B1643" t="s">
        <v>552</v>
      </c>
      <c r="C1643" t="s">
        <v>1061</v>
      </c>
      <c r="E1643" s="440">
        <v>46084</v>
      </c>
      <c r="F1643" s="440">
        <v>46085</v>
      </c>
      <c r="G1643" t="s">
        <v>280</v>
      </c>
      <c r="H1643" t="s">
        <v>285</v>
      </c>
      <c r="I1643" t="s">
        <v>1154</v>
      </c>
      <c r="J1643">
        <v>-281.41000000000003</v>
      </c>
      <c r="K1643">
        <v>-281.41000000000003</v>
      </c>
      <c r="O1643" t="s">
        <v>556</v>
      </c>
      <c r="P1643" t="s">
        <v>557</v>
      </c>
      <c r="Q1643" t="s">
        <v>463</v>
      </c>
      <c r="R1643">
        <v>0</v>
      </c>
    </row>
    <row r="1644" spans="1:18" x14ac:dyDescent="0.3">
      <c r="A1644">
        <v>219757</v>
      </c>
      <c r="B1644" t="s">
        <v>552</v>
      </c>
      <c r="C1644" t="s">
        <v>1109</v>
      </c>
      <c r="D1644" t="s">
        <v>1890</v>
      </c>
      <c r="E1644" s="440">
        <v>46084</v>
      </c>
      <c r="F1644" s="440">
        <v>46117</v>
      </c>
      <c r="G1644" t="s">
        <v>265</v>
      </c>
      <c r="H1644" t="s">
        <v>276</v>
      </c>
      <c r="I1644" t="s">
        <v>1886</v>
      </c>
      <c r="J1644">
        <v>-19.989999999999998</v>
      </c>
      <c r="K1644">
        <v>-19.989999999999998</v>
      </c>
      <c r="O1644" t="s">
        <v>556</v>
      </c>
      <c r="P1644" t="s">
        <v>557</v>
      </c>
      <c r="Q1644" t="s">
        <v>463</v>
      </c>
      <c r="R1644">
        <v>0</v>
      </c>
    </row>
    <row r="1645" spans="1:18" x14ac:dyDescent="0.3">
      <c r="A1645">
        <v>217269</v>
      </c>
      <c r="B1645" t="s">
        <v>552</v>
      </c>
      <c r="C1645" t="s">
        <v>911</v>
      </c>
      <c r="E1645" s="440">
        <v>46083</v>
      </c>
      <c r="F1645" s="440">
        <v>46083</v>
      </c>
      <c r="G1645" t="s">
        <v>912</v>
      </c>
      <c r="H1645" t="s">
        <v>913</v>
      </c>
      <c r="J1645">
        <v>-2</v>
      </c>
      <c r="K1645">
        <v>-2</v>
      </c>
      <c r="O1645" t="s">
        <v>556</v>
      </c>
      <c r="P1645" t="s">
        <v>557</v>
      </c>
      <c r="Q1645" t="s">
        <v>463</v>
      </c>
      <c r="R1645">
        <v>0</v>
      </c>
    </row>
    <row r="1646" spans="1:18" x14ac:dyDescent="0.3">
      <c r="A1646">
        <v>222608</v>
      </c>
      <c r="B1646" t="s">
        <v>552</v>
      </c>
      <c r="C1646" t="s">
        <v>838</v>
      </c>
      <c r="D1646" t="s">
        <v>1891</v>
      </c>
      <c r="E1646" s="440">
        <v>46082</v>
      </c>
      <c r="F1646" s="440">
        <v>46122</v>
      </c>
      <c r="G1646" t="s">
        <v>1067</v>
      </c>
      <c r="H1646" t="s">
        <v>114</v>
      </c>
      <c r="I1646" t="s">
        <v>1892</v>
      </c>
      <c r="J1646">
        <v>-2017</v>
      </c>
      <c r="K1646">
        <v>-2017</v>
      </c>
      <c r="M1646" t="s">
        <v>774</v>
      </c>
      <c r="N1646" t="s">
        <v>138</v>
      </c>
      <c r="O1646" t="s">
        <v>556</v>
      </c>
      <c r="P1646" t="s">
        <v>557</v>
      </c>
      <c r="Q1646" t="s">
        <v>463</v>
      </c>
      <c r="R1646">
        <v>0</v>
      </c>
    </row>
    <row r="1647" spans="1:18" x14ac:dyDescent="0.3">
      <c r="A1647">
        <v>206778</v>
      </c>
      <c r="B1647" t="s">
        <v>552</v>
      </c>
      <c r="C1647" t="s">
        <v>1893</v>
      </c>
      <c r="D1647" t="s">
        <v>1436</v>
      </c>
      <c r="E1647" s="440">
        <v>46082</v>
      </c>
      <c r="F1647" s="440">
        <v>46112</v>
      </c>
      <c r="G1647" t="s">
        <v>898</v>
      </c>
      <c r="H1647" t="s">
        <v>60</v>
      </c>
      <c r="I1647" t="s">
        <v>1894</v>
      </c>
      <c r="J1647">
        <v>-5400</v>
      </c>
      <c r="K1647">
        <v>-5400</v>
      </c>
      <c r="O1647" t="s">
        <v>556</v>
      </c>
      <c r="P1647" t="s">
        <v>557</v>
      </c>
      <c r="Q1647" t="s">
        <v>463</v>
      </c>
      <c r="R1647">
        <v>0</v>
      </c>
    </row>
    <row r="1648" spans="1:18" x14ac:dyDescent="0.3">
      <c r="A1648">
        <v>219200</v>
      </c>
      <c r="B1648" t="s">
        <v>552</v>
      </c>
      <c r="C1648" t="s">
        <v>789</v>
      </c>
      <c r="D1648" t="s">
        <v>1895</v>
      </c>
      <c r="E1648" s="440">
        <v>46082</v>
      </c>
      <c r="F1648" s="440">
        <v>46106</v>
      </c>
      <c r="G1648" t="s">
        <v>747</v>
      </c>
      <c r="H1648" t="s">
        <v>240</v>
      </c>
      <c r="I1648" t="s">
        <v>1896</v>
      </c>
      <c r="J1648">
        <v>-64.98</v>
      </c>
      <c r="K1648">
        <v>-64.98</v>
      </c>
      <c r="O1648" t="s">
        <v>556</v>
      </c>
      <c r="P1648" t="s">
        <v>557</v>
      </c>
      <c r="Q1648" t="s">
        <v>463</v>
      </c>
      <c r="R1648">
        <v>0</v>
      </c>
    </row>
    <row r="1649" spans="1:18" x14ac:dyDescent="0.3">
      <c r="A1649">
        <v>222602</v>
      </c>
      <c r="B1649" t="s">
        <v>552</v>
      </c>
      <c r="C1649" t="s">
        <v>805</v>
      </c>
      <c r="D1649" t="s">
        <v>1897</v>
      </c>
      <c r="E1649" s="440">
        <v>46082</v>
      </c>
      <c r="F1649" s="440">
        <v>46122</v>
      </c>
      <c r="G1649" t="s">
        <v>1067</v>
      </c>
      <c r="H1649" t="s">
        <v>114</v>
      </c>
      <c r="I1649" t="s">
        <v>1892</v>
      </c>
      <c r="J1649">
        <v>-2263</v>
      </c>
      <c r="K1649">
        <v>-2263</v>
      </c>
      <c r="M1649" t="s">
        <v>807</v>
      </c>
      <c r="N1649" t="s">
        <v>142</v>
      </c>
      <c r="O1649" t="s">
        <v>556</v>
      </c>
      <c r="P1649" t="s">
        <v>557</v>
      </c>
      <c r="Q1649" t="s">
        <v>463</v>
      </c>
      <c r="R1649">
        <v>0</v>
      </c>
    </row>
    <row r="1650" spans="1:18" x14ac:dyDescent="0.3">
      <c r="A1650">
        <v>222603</v>
      </c>
      <c r="B1650" t="s">
        <v>552</v>
      </c>
      <c r="C1650" t="s">
        <v>837</v>
      </c>
      <c r="D1650" t="s">
        <v>1898</v>
      </c>
      <c r="E1650" s="440">
        <v>46082</v>
      </c>
      <c r="F1650" s="440">
        <v>46122</v>
      </c>
      <c r="G1650" t="s">
        <v>1067</v>
      </c>
      <c r="H1650" t="s">
        <v>114</v>
      </c>
      <c r="I1650" t="s">
        <v>1892</v>
      </c>
      <c r="J1650">
        <v>-2263</v>
      </c>
      <c r="K1650">
        <v>-2263</v>
      </c>
      <c r="M1650" t="s">
        <v>807</v>
      </c>
      <c r="N1650" t="s">
        <v>142</v>
      </c>
      <c r="O1650" t="s">
        <v>556</v>
      </c>
      <c r="P1650" t="s">
        <v>557</v>
      </c>
      <c r="Q1650" t="s">
        <v>463</v>
      </c>
      <c r="R1650">
        <v>0</v>
      </c>
    </row>
    <row r="1651" spans="1:18" x14ac:dyDescent="0.3">
      <c r="A1651">
        <v>222604</v>
      </c>
      <c r="B1651" t="s">
        <v>552</v>
      </c>
      <c r="C1651" t="s">
        <v>816</v>
      </c>
      <c r="D1651" t="s">
        <v>1899</v>
      </c>
      <c r="E1651" s="440">
        <v>46082</v>
      </c>
      <c r="F1651" s="440">
        <v>46122</v>
      </c>
      <c r="G1651" t="s">
        <v>1067</v>
      </c>
      <c r="H1651" t="s">
        <v>114</v>
      </c>
      <c r="I1651" t="s">
        <v>1892</v>
      </c>
      <c r="J1651">
        <v>-2263</v>
      </c>
      <c r="K1651">
        <v>-2263</v>
      </c>
      <c r="M1651" t="s">
        <v>807</v>
      </c>
      <c r="N1651" t="s">
        <v>142</v>
      </c>
      <c r="O1651" t="s">
        <v>556</v>
      </c>
      <c r="P1651" t="s">
        <v>557</v>
      </c>
      <c r="Q1651" t="s">
        <v>463</v>
      </c>
      <c r="R1651">
        <v>0</v>
      </c>
    </row>
    <row r="1652" spans="1:18" x14ac:dyDescent="0.3">
      <c r="A1652">
        <v>206735</v>
      </c>
      <c r="B1652" t="s">
        <v>552</v>
      </c>
      <c r="C1652" t="s">
        <v>1893</v>
      </c>
      <c r="D1652" t="s">
        <v>1701</v>
      </c>
      <c r="E1652" s="440">
        <v>46082</v>
      </c>
      <c r="F1652" s="440">
        <v>46098</v>
      </c>
      <c r="G1652" t="s">
        <v>898</v>
      </c>
      <c r="H1652" t="s">
        <v>60</v>
      </c>
      <c r="I1652" t="s">
        <v>1900</v>
      </c>
      <c r="J1652">
        <v>-5400</v>
      </c>
      <c r="K1652">
        <v>-5400</v>
      </c>
      <c r="O1652" t="s">
        <v>556</v>
      </c>
      <c r="P1652" t="s">
        <v>557</v>
      </c>
      <c r="Q1652" t="s">
        <v>463</v>
      </c>
      <c r="R1652">
        <v>0</v>
      </c>
    </row>
    <row r="1653" spans="1:18" x14ac:dyDescent="0.3">
      <c r="A1653">
        <v>222613</v>
      </c>
      <c r="B1653" t="s">
        <v>552</v>
      </c>
      <c r="C1653" t="s">
        <v>823</v>
      </c>
      <c r="D1653" t="s">
        <v>1901</v>
      </c>
      <c r="E1653" s="440">
        <v>46082</v>
      </c>
      <c r="F1653" s="440">
        <v>46122</v>
      </c>
      <c r="G1653" t="s">
        <v>1067</v>
      </c>
      <c r="H1653" t="s">
        <v>114</v>
      </c>
      <c r="I1653" t="s">
        <v>1892</v>
      </c>
      <c r="J1653">
        <v>-2373</v>
      </c>
      <c r="K1653">
        <v>-2373</v>
      </c>
      <c r="M1653" t="s">
        <v>824</v>
      </c>
      <c r="N1653" t="s">
        <v>131</v>
      </c>
      <c r="O1653" t="s">
        <v>556</v>
      </c>
      <c r="P1653" t="s">
        <v>557</v>
      </c>
      <c r="Q1653" t="s">
        <v>463</v>
      </c>
      <c r="R1653">
        <v>0</v>
      </c>
    </row>
    <row r="1654" spans="1:18" x14ac:dyDescent="0.3">
      <c r="A1654">
        <v>222609</v>
      </c>
      <c r="B1654" t="s">
        <v>552</v>
      </c>
      <c r="C1654" t="s">
        <v>773</v>
      </c>
      <c r="D1654" t="s">
        <v>1902</v>
      </c>
      <c r="E1654" s="440">
        <v>46082</v>
      </c>
      <c r="F1654" s="440">
        <v>46122</v>
      </c>
      <c r="G1654" t="s">
        <v>1067</v>
      </c>
      <c r="H1654" t="s">
        <v>114</v>
      </c>
      <c r="I1654" t="s">
        <v>1892</v>
      </c>
      <c r="J1654">
        <v>-1452</v>
      </c>
      <c r="K1654">
        <v>-1452</v>
      </c>
      <c r="M1654" t="s">
        <v>774</v>
      </c>
      <c r="N1654" t="s">
        <v>138</v>
      </c>
      <c r="O1654" t="s">
        <v>556</v>
      </c>
      <c r="P1654" t="s">
        <v>557</v>
      </c>
      <c r="Q1654" t="s">
        <v>463</v>
      </c>
      <c r="R1654">
        <v>0</v>
      </c>
    </row>
    <row r="1655" spans="1:18" x14ac:dyDescent="0.3">
      <c r="A1655">
        <v>222610</v>
      </c>
      <c r="B1655" t="s">
        <v>552</v>
      </c>
      <c r="C1655" t="s">
        <v>811</v>
      </c>
      <c r="D1655" t="s">
        <v>1903</v>
      </c>
      <c r="E1655" s="440">
        <v>46082</v>
      </c>
      <c r="F1655" s="440">
        <v>46122</v>
      </c>
      <c r="G1655" t="s">
        <v>1067</v>
      </c>
      <c r="H1655" t="s">
        <v>114</v>
      </c>
      <c r="I1655" t="s">
        <v>1892</v>
      </c>
      <c r="J1655">
        <v>-2136</v>
      </c>
      <c r="K1655">
        <v>-2136</v>
      </c>
      <c r="M1655" t="s">
        <v>812</v>
      </c>
      <c r="N1655" t="s">
        <v>131</v>
      </c>
      <c r="O1655" t="s">
        <v>556</v>
      </c>
      <c r="P1655" t="s">
        <v>557</v>
      </c>
      <c r="Q1655" t="s">
        <v>463</v>
      </c>
      <c r="R1655">
        <v>0</v>
      </c>
    </row>
    <row r="1656" spans="1:18" x14ac:dyDescent="0.3">
      <c r="A1656">
        <v>222611</v>
      </c>
      <c r="B1656" t="s">
        <v>552</v>
      </c>
      <c r="C1656" t="s">
        <v>822</v>
      </c>
      <c r="D1656" t="s">
        <v>1434</v>
      </c>
      <c r="E1656" s="440">
        <v>46082</v>
      </c>
      <c r="F1656" s="440">
        <v>46122</v>
      </c>
      <c r="G1656" t="s">
        <v>1067</v>
      </c>
      <c r="H1656" t="s">
        <v>114</v>
      </c>
      <c r="I1656" t="s">
        <v>1892</v>
      </c>
      <c r="J1656">
        <v>-2254</v>
      </c>
      <c r="K1656">
        <v>-2254</v>
      </c>
      <c r="M1656" t="s">
        <v>758</v>
      </c>
      <c r="N1656" t="s">
        <v>134</v>
      </c>
      <c r="O1656" t="s">
        <v>556</v>
      </c>
      <c r="P1656" t="s">
        <v>557</v>
      </c>
      <c r="Q1656" t="s">
        <v>463</v>
      </c>
      <c r="R1656">
        <v>0</v>
      </c>
    </row>
    <row r="1657" spans="1:18" x14ac:dyDescent="0.3">
      <c r="A1657">
        <v>223235</v>
      </c>
      <c r="B1657" t="s">
        <v>552</v>
      </c>
      <c r="C1657" t="s">
        <v>745</v>
      </c>
      <c r="D1657" t="s">
        <v>1904</v>
      </c>
      <c r="E1657" s="440">
        <v>46082</v>
      </c>
      <c r="F1657" s="440">
        <v>46122</v>
      </c>
      <c r="G1657" t="s">
        <v>747</v>
      </c>
      <c r="H1657" t="s">
        <v>748</v>
      </c>
      <c r="I1657" t="s">
        <v>1905</v>
      </c>
      <c r="J1657">
        <v>-228</v>
      </c>
      <c r="K1657">
        <v>-228</v>
      </c>
      <c r="O1657" t="s">
        <v>556</v>
      </c>
      <c r="P1657" t="s">
        <v>557</v>
      </c>
      <c r="Q1657" t="s">
        <v>463</v>
      </c>
      <c r="R1657">
        <v>0</v>
      </c>
    </row>
    <row r="1658" spans="1:18" x14ac:dyDescent="0.3">
      <c r="A1658">
        <v>214148</v>
      </c>
      <c r="B1658" t="s">
        <v>552</v>
      </c>
      <c r="C1658" t="s">
        <v>773</v>
      </c>
      <c r="D1658" t="s">
        <v>1234</v>
      </c>
      <c r="E1658" s="440">
        <v>46082</v>
      </c>
      <c r="F1658" s="440">
        <v>46122</v>
      </c>
      <c r="G1658" t="s">
        <v>755</v>
      </c>
      <c r="H1658" t="s">
        <v>756</v>
      </c>
      <c r="I1658" t="s">
        <v>769</v>
      </c>
      <c r="J1658">
        <v>-3866.66</v>
      </c>
      <c r="K1658">
        <v>-3866.66</v>
      </c>
      <c r="M1658" t="s">
        <v>774</v>
      </c>
      <c r="N1658" t="s">
        <v>138</v>
      </c>
      <c r="O1658" t="s">
        <v>556</v>
      </c>
      <c r="P1658" t="s">
        <v>557</v>
      </c>
      <c r="Q1658" t="s">
        <v>463</v>
      </c>
      <c r="R1658">
        <v>0</v>
      </c>
    </row>
    <row r="1659" spans="1:18" x14ac:dyDescent="0.3">
      <c r="A1659">
        <v>222612</v>
      </c>
      <c r="B1659" t="s">
        <v>552</v>
      </c>
      <c r="C1659" t="s">
        <v>754</v>
      </c>
      <c r="D1659" t="s">
        <v>1899</v>
      </c>
      <c r="E1659" s="440">
        <v>46082</v>
      </c>
      <c r="F1659" s="440">
        <v>46122</v>
      </c>
      <c r="G1659" t="s">
        <v>1067</v>
      </c>
      <c r="H1659" t="s">
        <v>114</v>
      </c>
      <c r="I1659" t="s">
        <v>1892</v>
      </c>
      <c r="J1659">
        <v>-2373</v>
      </c>
      <c r="K1659">
        <v>-2373</v>
      </c>
      <c r="M1659" t="s">
        <v>758</v>
      </c>
      <c r="N1659" t="s">
        <v>134</v>
      </c>
      <c r="O1659" t="s">
        <v>556</v>
      </c>
      <c r="P1659" t="s">
        <v>557</v>
      </c>
      <c r="Q1659" t="s">
        <v>463</v>
      </c>
      <c r="R1659">
        <v>0</v>
      </c>
    </row>
    <row r="1660" spans="1:18" x14ac:dyDescent="0.3">
      <c r="A1660">
        <v>222616</v>
      </c>
      <c r="B1660" t="s">
        <v>552</v>
      </c>
      <c r="C1660" t="s">
        <v>819</v>
      </c>
      <c r="D1660" t="s">
        <v>1906</v>
      </c>
      <c r="E1660" s="440">
        <v>46082</v>
      </c>
      <c r="F1660" s="440">
        <v>46137</v>
      </c>
      <c r="G1660" t="s">
        <v>1059</v>
      </c>
      <c r="H1660" t="s">
        <v>77</v>
      </c>
      <c r="I1660" t="s">
        <v>1907</v>
      </c>
      <c r="J1660">
        <v>-12951.82</v>
      </c>
      <c r="K1660">
        <v>-12951.82</v>
      </c>
      <c r="M1660" t="s">
        <v>767</v>
      </c>
      <c r="N1660" t="s">
        <v>75</v>
      </c>
      <c r="O1660" t="s">
        <v>556</v>
      </c>
      <c r="P1660" t="s">
        <v>557</v>
      </c>
      <c r="Q1660" t="s">
        <v>463</v>
      </c>
      <c r="R1660">
        <v>0</v>
      </c>
    </row>
    <row r="1661" spans="1:18" x14ac:dyDescent="0.3">
      <c r="A1661">
        <v>222614</v>
      </c>
      <c r="B1661" t="s">
        <v>552</v>
      </c>
      <c r="C1661" t="s">
        <v>810</v>
      </c>
      <c r="D1661" t="s">
        <v>1908</v>
      </c>
      <c r="E1661" s="440">
        <v>46082</v>
      </c>
      <c r="F1661" s="440">
        <v>46122</v>
      </c>
      <c r="G1661" t="s">
        <v>1067</v>
      </c>
      <c r="H1661" t="s">
        <v>114</v>
      </c>
      <c r="I1661" t="s">
        <v>1892</v>
      </c>
      <c r="J1661">
        <v>-2254</v>
      </c>
      <c r="K1661">
        <v>-2254</v>
      </c>
      <c r="M1661" t="s">
        <v>758</v>
      </c>
      <c r="N1661" t="s">
        <v>134</v>
      </c>
      <c r="O1661" t="s">
        <v>556</v>
      </c>
      <c r="P1661" t="s">
        <v>557</v>
      </c>
      <c r="Q1661" t="s">
        <v>463</v>
      </c>
      <c r="R1661">
        <v>0</v>
      </c>
    </row>
    <row r="1662" spans="1:18" x14ac:dyDescent="0.3">
      <c r="A1662">
        <v>199501</v>
      </c>
      <c r="B1662" t="s">
        <v>552</v>
      </c>
      <c r="C1662" t="s">
        <v>819</v>
      </c>
      <c r="D1662" t="s">
        <v>1497</v>
      </c>
      <c r="E1662" s="440">
        <v>46082</v>
      </c>
      <c r="F1662" s="440">
        <v>46122</v>
      </c>
      <c r="G1662" t="s">
        <v>755</v>
      </c>
      <c r="H1662" t="s">
        <v>756</v>
      </c>
      <c r="I1662" t="s">
        <v>769</v>
      </c>
      <c r="J1662">
        <v>-4000</v>
      </c>
      <c r="K1662">
        <v>-4000</v>
      </c>
      <c r="M1662" t="s">
        <v>767</v>
      </c>
      <c r="N1662" t="s">
        <v>75</v>
      </c>
      <c r="O1662" t="s">
        <v>556</v>
      </c>
      <c r="P1662" t="s">
        <v>557</v>
      </c>
      <c r="Q1662" t="s">
        <v>463</v>
      </c>
      <c r="R1662">
        <v>0</v>
      </c>
    </row>
    <row r="1663" spans="1:18" x14ac:dyDescent="0.3">
      <c r="A1663">
        <v>199365</v>
      </c>
      <c r="B1663" t="s">
        <v>552</v>
      </c>
      <c r="C1663" t="s">
        <v>810</v>
      </c>
      <c r="D1663" t="s">
        <v>1688</v>
      </c>
      <c r="E1663" s="440">
        <v>46082</v>
      </c>
      <c r="F1663" s="440">
        <v>46122</v>
      </c>
      <c r="G1663" t="s">
        <v>755</v>
      </c>
      <c r="H1663" t="s">
        <v>756</v>
      </c>
      <c r="I1663" t="s">
        <v>769</v>
      </c>
      <c r="J1663">
        <v>-4200</v>
      </c>
      <c r="K1663">
        <v>-4200</v>
      </c>
      <c r="M1663" t="s">
        <v>758</v>
      </c>
      <c r="N1663" t="s">
        <v>134</v>
      </c>
      <c r="O1663" t="s">
        <v>556</v>
      </c>
      <c r="P1663" t="s">
        <v>557</v>
      </c>
      <c r="Q1663" t="s">
        <v>463</v>
      </c>
      <c r="R1663">
        <v>0</v>
      </c>
    </row>
    <row r="1664" spans="1:18" x14ac:dyDescent="0.3">
      <c r="A1664">
        <v>199377</v>
      </c>
      <c r="B1664" t="s">
        <v>552</v>
      </c>
      <c r="C1664" t="s">
        <v>838</v>
      </c>
      <c r="D1664" t="s">
        <v>1248</v>
      </c>
      <c r="E1664" s="440">
        <v>46082</v>
      </c>
      <c r="F1664" s="440">
        <v>46122</v>
      </c>
      <c r="G1664" t="s">
        <v>755</v>
      </c>
      <c r="H1664" t="s">
        <v>756</v>
      </c>
      <c r="I1664" t="s">
        <v>769</v>
      </c>
      <c r="J1664">
        <v>-4000</v>
      </c>
      <c r="K1664">
        <v>-4000</v>
      </c>
      <c r="M1664" t="s">
        <v>774</v>
      </c>
      <c r="N1664" t="s">
        <v>138</v>
      </c>
      <c r="O1664" t="s">
        <v>556</v>
      </c>
      <c r="P1664" t="s">
        <v>557</v>
      </c>
      <c r="Q1664" t="s">
        <v>463</v>
      </c>
      <c r="R1664">
        <v>0</v>
      </c>
    </row>
    <row r="1665" spans="1:18" x14ac:dyDescent="0.3">
      <c r="A1665">
        <v>199389</v>
      </c>
      <c r="B1665" t="s">
        <v>552</v>
      </c>
      <c r="C1665" t="s">
        <v>837</v>
      </c>
      <c r="D1665" t="s">
        <v>1909</v>
      </c>
      <c r="E1665" s="440">
        <v>46082</v>
      </c>
      <c r="F1665" s="440">
        <v>46122</v>
      </c>
      <c r="G1665" t="s">
        <v>755</v>
      </c>
      <c r="H1665" t="s">
        <v>756</v>
      </c>
      <c r="I1665" t="s">
        <v>769</v>
      </c>
      <c r="J1665">
        <v>-3100</v>
      </c>
      <c r="K1665">
        <v>-3100</v>
      </c>
      <c r="M1665" t="s">
        <v>807</v>
      </c>
      <c r="N1665" t="s">
        <v>142</v>
      </c>
      <c r="O1665" t="s">
        <v>556</v>
      </c>
      <c r="P1665" t="s">
        <v>557</v>
      </c>
      <c r="Q1665" t="s">
        <v>463</v>
      </c>
      <c r="R1665">
        <v>0</v>
      </c>
    </row>
    <row r="1666" spans="1:18" x14ac:dyDescent="0.3">
      <c r="A1666">
        <v>209602</v>
      </c>
      <c r="B1666" t="s">
        <v>552</v>
      </c>
      <c r="C1666" t="s">
        <v>1086</v>
      </c>
      <c r="D1666" t="s">
        <v>1910</v>
      </c>
      <c r="E1666" s="440">
        <v>46082</v>
      </c>
      <c r="F1666" s="440">
        <v>46087</v>
      </c>
      <c r="G1666" t="s">
        <v>785</v>
      </c>
      <c r="H1666" t="s">
        <v>216</v>
      </c>
      <c r="I1666" t="s">
        <v>1911</v>
      </c>
      <c r="J1666">
        <v>-1009.53</v>
      </c>
      <c r="K1666">
        <v>-1009.53</v>
      </c>
      <c r="O1666" t="s">
        <v>556</v>
      </c>
      <c r="P1666" t="s">
        <v>557</v>
      </c>
      <c r="Q1666" t="s">
        <v>463</v>
      </c>
      <c r="R1666">
        <v>0</v>
      </c>
    </row>
    <row r="1667" spans="1:18" x14ac:dyDescent="0.3">
      <c r="A1667">
        <v>199402</v>
      </c>
      <c r="B1667" t="s">
        <v>552</v>
      </c>
      <c r="C1667" t="s">
        <v>835</v>
      </c>
      <c r="D1667" t="s">
        <v>1183</v>
      </c>
      <c r="E1667" s="440">
        <v>46082</v>
      </c>
      <c r="F1667" s="440">
        <v>46122</v>
      </c>
      <c r="G1667" t="s">
        <v>755</v>
      </c>
      <c r="H1667" t="s">
        <v>756</v>
      </c>
      <c r="I1667" t="s">
        <v>769</v>
      </c>
      <c r="J1667">
        <v>-10000</v>
      </c>
      <c r="K1667">
        <v>-10000</v>
      </c>
      <c r="M1667" t="s">
        <v>836</v>
      </c>
      <c r="N1667" t="s">
        <v>131</v>
      </c>
      <c r="O1667" t="s">
        <v>556</v>
      </c>
      <c r="P1667" t="s">
        <v>557</v>
      </c>
      <c r="Q1667" t="s">
        <v>463</v>
      </c>
      <c r="R1667">
        <v>0</v>
      </c>
    </row>
    <row r="1668" spans="1:18" x14ac:dyDescent="0.3">
      <c r="A1668">
        <v>199427</v>
      </c>
      <c r="B1668" t="s">
        <v>552</v>
      </c>
      <c r="C1668" t="s">
        <v>831</v>
      </c>
      <c r="D1668" t="s">
        <v>1689</v>
      </c>
      <c r="E1668" s="440">
        <v>46082</v>
      </c>
      <c r="F1668" s="440">
        <v>46122</v>
      </c>
      <c r="G1668" t="s">
        <v>755</v>
      </c>
      <c r="H1668" t="s">
        <v>756</v>
      </c>
      <c r="I1668" t="s">
        <v>769</v>
      </c>
      <c r="J1668">
        <v>-1800</v>
      </c>
      <c r="K1668">
        <v>-1800</v>
      </c>
      <c r="M1668" t="s">
        <v>830</v>
      </c>
      <c r="N1668" t="s">
        <v>131</v>
      </c>
      <c r="O1668" t="s">
        <v>556</v>
      </c>
      <c r="P1668" t="s">
        <v>557</v>
      </c>
      <c r="Q1668" t="s">
        <v>463</v>
      </c>
      <c r="R1668">
        <v>0</v>
      </c>
    </row>
    <row r="1669" spans="1:18" x14ac:dyDescent="0.3">
      <c r="A1669">
        <v>199439</v>
      </c>
      <c r="B1669" t="s">
        <v>552</v>
      </c>
      <c r="C1669" t="s">
        <v>829</v>
      </c>
      <c r="D1669" t="s">
        <v>1290</v>
      </c>
      <c r="E1669" s="440">
        <v>46082</v>
      </c>
      <c r="F1669" s="440">
        <v>46122</v>
      </c>
      <c r="G1669" t="s">
        <v>755</v>
      </c>
      <c r="H1669" t="s">
        <v>756</v>
      </c>
      <c r="I1669" t="s">
        <v>769</v>
      </c>
      <c r="J1669">
        <v>-1250</v>
      </c>
      <c r="K1669">
        <v>-1250</v>
      </c>
      <c r="M1669" t="s">
        <v>830</v>
      </c>
      <c r="N1669" t="s">
        <v>131</v>
      </c>
      <c r="O1669" t="s">
        <v>556</v>
      </c>
      <c r="P1669" t="s">
        <v>557</v>
      </c>
      <c r="Q1669" t="s">
        <v>463</v>
      </c>
      <c r="R1669">
        <v>0</v>
      </c>
    </row>
    <row r="1670" spans="1:18" x14ac:dyDescent="0.3">
      <c r="A1670">
        <v>205046</v>
      </c>
      <c r="B1670" t="s">
        <v>552</v>
      </c>
      <c r="C1670" t="s">
        <v>816</v>
      </c>
      <c r="D1670" t="s">
        <v>1912</v>
      </c>
      <c r="E1670" s="440">
        <v>46082</v>
      </c>
      <c r="F1670" s="440">
        <v>46122</v>
      </c>
      <c r="G1670" t="s">
        <v>755</v>
      </c>
      <c r="H1670" t="s">
        <v>756</v>
      </c>
      <c r="I1670" t="s">
        <v>769</v>
      </c>
      <c r="J1670">
        <v>-3100</v>
      </c>
      <c r="K1670">
        <v>-3100</v>
      </c>
      <c r="M1670" t="s">
        <v>807</v>
      </c>
      <c r="N1670" t="s">
        <v>142</v>
      </c>
      <c r="O1670" t="s">
        <v>556</v>
      </c>
      <c r="P1670" t="s">
        <v>557</v>
      </c>
      <c r="Q1670" t="s">
        <v>463</v>
      </c>
      <c r="R1670">
        <v>0</v>
      </c>
    </row>
    <row r="1671" spans="1:18" x14ac:dyDescent="0.3">
      <c r="A1671">
        <v>199452</v>
      </c>
      <c r="B1671" t="s">
        <v>552</v>
      </c>
      <c r="C1671" t="s">
        <v>823</v>
      </c>
      <c r="D1671" t="s">
        <v>1913</v>
      </c>
      <c r="E1671" s="440">
        <v>46082</v>
      </c>
      <c r="F1671" s="440">
        <v>46122</v>
      </c>
      <c r="G1671" t="s">
        <v>755</v>
      </c>
      <c r="H1671" t="s">
        <v>756</v>
      </c>
      <c r="I1671" t="s">
        <v>769</v>
      </c>
      <c r="J1671">
        <v>-6000</v>
      </c>
      <c r="K1671">
        <v>-6000</v>
      </c>
      <c r="M1671" t="s">
        <v>824</v>
      </c>
      <c r="N1671" t="s">
        <v>131</v>
      </c>
      <c r="O1671" t="s">
        <v>556</v>
      </c>
      <c r="P1671" t="s">
        <v>557</v>
      </c>
      <c r="Q1671" t="s">
        <v>463</v>
      </c>
      <c r="R1671">
        <v>0</v>
      </c>
    </row>
    <row r="1672" spans="1:18" x14ac:dyDescent="0.3">
      <c r="A1672">
        <v>199465</v>
      </c>
      <c r="B1672" t="s">
        <v>552</v>
      </c>
      <c r="C1672" t="s">
        <v>827</v>
      </c>
      <c r="D1672" t="s">
        <v>1914</v>
      </c>
      <c r="E1672" s="440">
        <v>46082</v>
      </c>
      <c r="F1672" s="440">
        <v>46122</v>
      </c>
      <c r="G1672" t="s">
        <v>755</v>
      </c>
      <c r="H1672" t="s">
        <v>756</v>
      </c>
      <c r="I1672" t="s">
        <v>769</v>
      </c>
      <c r="J1672">
        <v>-3200</v>
      </c>
      <c r="K1672">
        <v>-3200</v>
      </c>
      <c r="M1672" t="s">
        <v>828</v>
      </c>
      <c r="N1672" t="s">
        <v>131</v>
      </c>
      <c r="O1672" t="s">
        <v>556</v>
      </c>
      <c r="P1672" t="s">
        <v>557</v>
      </c>
      <c r="Q1672" t="s">
        <v>463</v>
      </c>
      <c r="R1672">
        <v>0</v>
      </c>
    </row>
    <row r="1673" spans="1:18" x14ac:dyDescent="0.3">
      <c r="A1673">
        <v>199477</v>
      </c>
      <c r="B1673" t="s">
        <v>552</v>
      </c>
      <c r="C1673" t="s">
        <v>833</v>
      </c>
      <c r="D1673" t="s">
        <v>1500</v>
      </c>
      <c r="E1673" s="440">
        <v>46082</v>
      </c>
      <c r="F1673" s="440">
        <v>46122</v>
      </c>
      <c r="G1673" t="s">
        <v>755</v>
      </c>
      <c r="H1673" t="s">
        <v>756</v>
      </c>
      <c r="I1673" t="s">
        <v>769</v>
      </c>
      <c r="J1673">
        <v>-3850</v>
      </c>
      <c r="K1673">
        <v>-3850</v>
      </c>
      <c r="M1673" t="s">
        <v>834</v>
      </c>
      <c r="N1673" t="s">
        <v>135</v>
      </c>
      <c r="O1673" t="s">
        <v>556</v>
      </c>
      <c r="P1673" t="s">
        <v>557</v>
      </c>
      <c r="Q1673" t="s">
        <v>463</v>
      </c>
      <c r="R1673">
        <v>0</v>
      </c>
    </row>
    <row r="1674" spans="1:18" x14ac:dyDescent="0.3">
      <c r="A1674">
        <v>214105</v>
      </c>
      <c r="B1674" t="s">
        <v>552</v>
      </c>
      <c r="C1674" t="s">
        <v>787</v>
      </c>
      <c r="D1674" t="s">
        <v>1902</v>
      </c>
      <c r="E1674" s="440">
        <v>46082</v>
      </c>
      <c r="F1674" s="440">
        <v>46122</v>
      </c>
      <c r="G1674" t="s">
        <v>755</v>
      </c>
      <c r="H1674" t="s">
        <v>756</v>
      </c>
      <c r="I1674" t="s">
        <v>769</v>
      </c>
      <c r="J1674">
        <v>-3400</v>
      </c>
      <c r="K1674">
        <v>-3400</v>
      </c>
      <c r="M1674" t="s">
        <v>788</v>
      </c>
      <c r="N1674" t="s">
        <v>136</v>
      </c>
      <c r="O1674" t="s">
        <v>556</v>
      </c>
      <c r="P1674" t="s">
        <v>557</v>
      </c>
      <c r="Q1674" t="s">
        <v>463</v>
      </c>
      <c r="R1674">
        <v>0</v>
      </c>
    </row>
    <row r="1675" spans="1:18" x14ac:dyDescent="0.3">
      <c r="A1675">
        <v>199525</v>
      </c>
      <c r="B1675" t="s">
        <v>552</v>
      </c>
      <c r="C1675" t="s">
        <v>805</v>
      </c>
      <c r="D1675" t="s">
        <v>1184</v>
      </c>
      <c r="E1675" s="440">
        <v>46082</v>
      </c>
      <c r="F1675" s="440">
        <v>46122</v>
      </c>
      <c r="G1675" t="s">
        <v>755</v>
      </c>
      <c r="H1675" t="s">
        <v>756</v>
      </c>
      <c r="I1675" t="s">
        <v>806</v>
      </c>
      <c r="J1675">
        <v>-3100</v>
      </c>
      <c r="K1675">
        <v>-3100</v>
      </c>
      <c r="M1675" t="s">
        <v>807</v>
      </c>
      <c r="N1675" t="s">
        <v>142</v>
      </c>
      <c r="O1675" t="s">
        <v>556</v>
      </c>
      <c r="P1675" t="s">
        <v>557</v>
      </c>
      <c r="Q1675" t="s">
        <v>463</v>
      </c>
      <c r="R1675">
        <v>0</v>
      </c>
    </row>
    <row r="1676" spans="1:18" x14ac:dyDescent="0.3">
      <c r="A1676">
        <v>199539</v>
      </c>
      <c r="B1676" t="s">
        <v>552</v>
      </c>
      <c r="C1676" t="s">
        <v>811</v>
      </c>
      <c r="D1676" t="s">
        <v>1915</v>
      </c>
      <c r="E1676" s="440">
        <v>46082</v>
      </c>
      <c r="F1676" s="440">
        <v>46122</v>
      </c>
      <c r="G1676" t="s">
        <v>755</v>
      </c>
      <c r="H1676" t="s">
        <v>756</v>
      </c>
      <c r="I1676" t="s">
        <v>1916</v>
      </c>
      <c r="J1676">
        <v>-5000</v>
      </c>
      <c r="K1676">
        <v>-5000</v>
      </c>
      <c r="M1676" t="s">
        <v>812</v>
      </c>
      <c r="N1676" t="s">
        <v>131</v>
      </c>
      <c r="O1676" t="s">
        <v>556</v>
      </c>
      <c r="P1676" t="s">
        <v>557</v>
      </c>
      <c r="Q1676" t="s">
        <v>463</v>
      </c>
      <c r="R1676">
        <v>0</v>
      </c>
    </row>
    <row r="1677" spans="1:18" x14ac:dyDescent="0.3">
      <c r="A1677">
        <v>213311</v>
      </c>
      <c r="B1677" t="s">
        <v>552</v>
      </c>
      <c r="C1677" t="s">
        <v>1007</v>
      </c>
      <c r="D1677" t="s">
        <v>1917</v>
      </c>
      <c r="E1677" s="440">
        <v>46082</v>
      </c>
      <c r="F1677" s="440">
        <v>46092</v>
      </c>
      <c r="G1677" t="s">
        <v>1009</v>
      </c>
      <c r="H1677" t="s">
        <v>204</v>
      </c>
      <c r="I1677" t="s">
        <v>1918</v>
      </c>
      <c r="J1677">
        <v>-2510</v>
      </c>
      <c r="K1677">
        <v>-2510</v>
      </c>
      <c r="O1677" t="s">
        <v>556</v>
      </c>
      <c r="P1677" t="s">
        <v>557</v>
      </c>
      <c r="Q1677" t="s">
        <v>463</v>
      </c>
      <c r="R1677">
        <v>0</v>
      </c>
    </row>
    <row r="1678" spans="1:18" x14ac:dyDescent="0.3">
      <c r="A1678">
        <v>213314</v>
      </c>
      <c r="B1678" t="s">
        <v>552</v>
      </c>
      <c r="C1678" t="s">
        <v>1007</v>
      </c>
      <c r="D1678" t="s">
        <v>1919</v>
      </c>
      <c r="E1678" s="440">
        <v>46082</v>
      </c>
      <c r="F1678" s="440">
        <v>46093</v>
      </c>
      <c r="G1678" t="s">
        <v>1009</v>
      </c>
      <c r="H1678" t="s">
        <v>204</v>
      </c>
      <c r="I1678" t="s">
        <v>1920</v>
      </c>
      <c r="J1678">
        <v>-2310</v>
      </c>
      <c r="K1678">
        <v>-2310</v>
      </c>
      <c r="O1678" t="s">
        <v>556</v>
      </c>
      <c r="P1678" t="s">
        <v>557</v>
      </c>
      <c r="Q1678" t="s">
        <v>463</v>
      </c>
      <c r="R1678">
        <v>0</v>
      </c>
    </row>
    <row r="1679" spans="1:18" x14ac:dyDescent="0.3">
      <c r="A1679">
        <v>213337</v>
      </c>
      <c r="B1679" t="s">
        <v>552</v>
      </c>
      <c r="C1679" t="s">
        <v>1591</v>
      </c>
      <c r="D1679" t="s">
        <v>1921</v>
      </c>
      <c r="E1679" s="440">
        <v>46082</v>
      </c>
      <c r="F1679" s="440">
        <v>46091</v>
      </c>
      <c r="G1679" t="s">
        <v>747</v>
      </c>
      <c r="H1679" t="s">
        <v>240</v>
      </c>
      <c r="I1679" t="s">
        <v>1922</v>
      </c>
      <c r="J1679">
        <v>-256.8</v>
      </c>
      <c r="K1679">
        <v>-256.8</v>
      </c>
      <c r="O1679" t="s">
        <v>556</v>
      </c>
      <c r="P1679" t="s">
        <v>557</v>
      </c>
      <c r="Q1679" t="s">
        <v>463</v>
      </c>
      <c r="R1679">
        <v>0</v>
      </c>
    </row>
    <row r="1680" spans="1:18" x14ac:dyDescent="0.3">
      <c r="A1680">
        <v>224125</v>
      </c>
      <c r="B1680" t="s">
        <v>552</v>
      </c>
      <c r="C1680" t="s">
        <v>768</v>
      </c>
      <c r="D1680" t="s">
        <v>1177</v>
      </c>
      <c r="E1680" s="440">
        <v>46082</v>
      </c>
      <c r="F1680" s="440">
        <v>46128</v>
      </c>
      <c r="G1680" t="s">
        <v>1067</v>
      </c>
      <c r="H1680" t="s">
        <v>114</v>
      </c>
      <c r="I1680" t="s">
        <v>1923</v>
      </c>
      <c r="J1680">
        <v>-1009</v>
      </c>
      <c r="K1680">
        <v>-1009</v>
      </c>
      <c r="M1680" t="s">
        <v>758</v>
      </c>
      <c r="N1680" t="s">
        <v>134</v>
      </c>
      <c r="O1680" t="s">
        <v>556</v>
      </c>
      <c r="P1680" t="s">
        <v>557</v>
      </c>
      <c r="Q1680" t="s">
        <v>463</v>
      </c>
      <c r="R1680">
        <v>0</v>
      </c>
    </row>
    <row r="1681" spans="1:18" x14ac:dyDescent="0.3">
      <c r="A1681">
        <v>199551</v>
      </c>
      <c r="B1681" t="s">
        <v>552</v>
      </c>
      <c r="C1681" t="s">
        <v>825</v>
      </c>
      <c r="D1681" t="s">
        <v>1924</v>
      </c>
      <c r="E1681" s="440">
        <v>46082</v>
      </c>
      <c r="F1681" s="440">
        <v>46122</v>
      </c>
      <c r="G1681" t="s">
        <v>755</v>
      </c>
      <c r="H1681" t="s">
        <v>756</v>
      </c>
      <c r="I1681" t="s">
        <v>806</v>
      </c>
      <c r="J1681">
        <v>-1125</v>
      </c>
      <c r="K1681">
        <v>-1125</v>
      </c>
      <c r="M1681" t="s">
        <v>826</v>
      </c>
      <c r="N1681" t="s">
        <v>131</v>
      </c>
      <c r="O1681" t="s">
        <v>556</v>
      </c>
      <c r="P1681" t="s">
        <v>557</v>
      </c>
      <c r="Q1681" t="s">
        <v>463</v>
      </c>
      <c r="R1681">
        <v>0</v>
      </c>
    </row>
    <row r="1682" spans="1:18" x14ac:dyDescent="0.3">
      <c r="A1682">
        <v>199575</v>
      </c>
      <c r="B1682" t="s">
        <v>552</v>
      </c>
      <c r="C1682" t="s">
        <v>820</v>
      </c>
      <c r="D1682" t="s">
        <v>1925</v>
      </c>
      <c r="E1682" s="440">
        <v>46082</v>
      </c>
      <c r="F1682" s="440">
        <v>46122</v>
      </c>
      <c r="G1682" t="s">
        <v>755</v>
      </c>
      <c r="H1682" t="s">
        <v>756</v>
      </c>
      <c r="I1682" t="s">
        <v>806</v>
      </c>
      <c r="J1682">
        <v>-3000</v>
      </c>
      <c r="K1682">
        <v>-3000</v>
      </c>
      <c r="M1682" t="s">
        <v>821</v>
      </c>
      <c r="N1682" t="s">
        <v>131</v>
      </c>
      <c r="O1682" t="s">
        <v>556</v>
      </c>
      <c r="P1682" t="s">
        <v>557</v>
      </c>
      <c r="Q1682" t="s">
        <v>463</v>
      </c>
      <c r="R1682">
        <v>0</v>
      </c>
    </row>
    <row r="1683" spans="1:18" x14ac:dyDescent="0.3">
      <c r="A1683">
        <v>199587</v>
      </c>
      <c r="B1683" t="s">
        <v>552</v>
      </c>
      <c r="C1683" t="s">
        <v>822</v>
      </c>
      <c r="D1683" t="s">
        <v>1257</v>
      </c>
      <c r="E1683" s="440">
        <v>46082</v>
      </c>
      <c r="F1683" s="440">
        <v>46122</v>
      </c>
      <c r="G1683" t="s">
        <v>755</v>
      </c>
      <c r="H1683" t="s">
        <v>756</v>
      </c>
      <c r="I1683" t="s">
        <v>806</v>
      </c>
      <c r="J1683">
        <v>-4200</v>
      </c>
      <c r="K1683">
        <v>-4200</v>
      </c>
      <c r="M1683" t="s">
        <v>758</v>
      </c>
      <c r="N1683" t="s">
        <v>134</v>
      </c>
      <c r="O1683" t="s">
        <v>556</v>
      </c>
      <c r="P1683" t="s">
        <v>557</v>
      </c>
      <c r="Q1683" t="s">
        <v>463</v>
      </c>
      <c r="R1683">
        <v>0</v>
      </c>
    </row>
    <row r="1684" spans="1:18" x14ac:dyDescent="0.3">
      <c r="A1684">
        <v>200210</v>
      </c>
      <c r="B1684" t="s">
        <v>552</v>
      </c>
      <c r="C1684" t="s">
        <v>768</v>
      </c>
      <c r="D1684" t="s">
        <v>1926</v>
      </c>
      <c r="E1684" s="440">
        <v>46082</v>
      </c>
      <c r="F1684" s="440">
        <v>46122</v>
      </c>
      <c r="G1684" t="s">
        <v>755</v>
      </c>
      <c r="H1684" t="s">
        <v>756</v>
      </c>
      <c r="I1684" t="s">
        <v>806</v>
      </c>
      <c r="J1684">
        <v>-2980.56</v>
      </c>
      <c r="K1684">
        <v>-2980.56</v>
      </c>
      <c r="M1684" t="s">
        <v>758</v>
      </c>
      <c r="N1684" t="s">
        <v>134</v>
      </c>
      <c r="O1684" t="s">
        <v>556</v>
      </c>
      <c r="P1684" t="s">
        <v>557</v>
      </c>
      <c r="Q1684" t="s">
        <v>463</v>
      </c>
      <c r="R1684">
        <v>0</v>
      </c>
    </row>
    <row r="1685" spans="1:18" x14ac:dyDescent="0.3">
      <c r="A1685">
        <v>223779</v>
      </c>
      <c r="B1685" t="s">
        <v>552</v>
      </c>
      <c r="C1685" t="s">
        <v>787</v>
      </c>
      <c r="D1685" t="s">
        <v>1927</v>
      </c>
      <c r="E1685" s="440">
        <v>46082</v>
      </c>
      <c r="F1685" s="440">
        <v>46122</v>
      </c>
      <c r="G1685" t="s">
        <v>1067</v>
      </c>
      <c r="H1685" t="s">
        <v>114</v>
      </c>
      <c r="I1685" t="s">
        <v>1928</v>
      </c>
      <c r="J1685">
        <v>-2117</v>
      </c>
      <c r="K1685">
        <v>-2117</v>
      </c>
      <c r="M1685" t="s">
        <v>788</v>
      </c>
      <c r="N1685" t="s">
        <v>136</v>
      </c>
      <c r="O1685" t="s">
        <v>556</v>
      </c>
      <c r="P1685" t="s">
        <v>557</v>
      </c>
      <c r="Q1685" t="s">
        <v>463</v>
      </c>
      <c r="R1685">
        <v>0</v>
      </c>
    </row>
    <row r="1686" spans="1:18" x14ac:dyDescent="0.3">
      <c r="A1686">
        <v>216026</v>
      </c>
      <c r="B1686" t="s">
        <v>552</v>
      </c>
      <c r="C1686" t="s">
        <v>813</v>
      </c>
      <c r="D1686" t="s">
        <v>1929</v>
      </c>
      <c r="E1686" s="440">
        <v>46082</v>
      </c>
      <c r="F1686" s="440">
        <v>46097</v>
      </c>
      <c r="G1686" t="s">
        <v>814</v>
      </c>
      <c r="H1686" t="s">
        <v>293</v>
      </c>
      <c r="I1686" t="s">
        <v>1930</v>
      </c>
      <c r="J1686">
        <v>-563</v>
      </c>
      <c r="K1686">
        <v>-563</v>
      </c>
      <c r="O1686" t="s">
        <v>556</v>
      </c>
      <c r="P1686" t="s">
        <v>557</v>
      </c>
      <c r="Q1686" t="s">
        <v>463</v>
      </c>
      <c r="R1686">
        <v>0</v>
      </c>
    </row>
    <row r="1687" spans="1:18" x14ac:dyDescent="0.3">
      <c r="A1687">
        <v>219608</v>
      </c>
      <c r="B1687" t="s">
        <v>552</v>
      </c>
      <c r="C1687" t="s">
        <v>921</v>
      </c>
      <c r="D1687" t="s">
        <v>1931</v>
      </c>
      <c r="E1687" s="440">
        <v>46082</v>
      </c>
      <c r="F1687" s="440">
        <v>46125</v>
      </c>
      <c r="G1687" t="s">
        <v>814</v>
      </c>
      <c r="H1687" t="s">
        <v>292</v>
      </c>
      <c r="I1687" t="s">
        <v>1932</v>
      </c>
      <c r="J1687">
        <v>-370</v>
      </c>
      <c r="K1687">
        <v>-370</v>
      </c>
      <c r="O1687" t="s">
        <v>556</v>
      </c>
      <c r="P1687" t="s">
        <v>557</v>
      </c>
      <c r="Q1687" t="s">
        <v>463</v>
      </c>
      <c r="R1687">
        <v>0</v>
      </c>
    </row>
    <row r="1688" spans="1:18" x14ac:dyDescent="0.3">
      <c r="A1688">
        <v>219693</v>
      </c>
      <c r="B1688" t="s">
        <v>552</v>
      </c>
      <c r="C1688" t="s">
        <v>853</v>
      </c>
      <c r="D1688" t="s">
        <v>1247</v>
      </c>
      <c r="E1688" s="440">
        <v>46082</v>
      </c>
      <c r="F1688" s="440">
        <v>46108</v>
      </c>
      <c r="G1688" t="s">
        <v>265</v>
      </c>
      <c r="H1688" t="s">
        <v>279</v>
      </c>
      <c r="I1688" t="s">
        <v>1933</v>
      </c>
      <c r="J1688">
        <v>-198</v>
      </c>
      <c r="K1688">
        <v>-198</v>
      </c>
      <c r="O1688" t="s">
        <v>556</v>
      </c>
      <c r="P1688" t="s">
        <v>557</v>
      </c>
      <c r="Q1688" t="s">
        <v>463</v>
      </c>
      <c r="R1688">
        <v>0</v>
      </c>
    </row>
    <row r="1689" spans="1:18" x14ac:dyDescent="0.3">
      <c r="A1689">
        <v>219866</v>
      </c>
      <c r="B1689" t="s">
        <v>552</v>
      </c>
      <c r="C1689" t="s">
        <v>817</v>
      </c>
      <c r="D1689" t="s">
        <v>933</v>
      </c>
      <c r="E1689" s="440">
        <v>46082</v>
      </c>
      <c r="F1689" s="440">
        <v>46138</v>
      </c>
      <c r="G1689" t="s">
        <v>297</v>
      </c>
      <c r="H1689" t="s">
        <v>308</v>
      </c>
      <c r="I1689" t="s">
        <v>1934</v>
      </c>
      <c r="J1689">
        <v>-1034.45</v>
      </c>
      <c r="K1689">
        <v>-1034.45</v>
      </c>
      <c r="O1689" t="s">
        <v>556</v>
      </c>
      <c r="P1689" t="s">
        <v>557</v>
      </c>
      <c r="Q1689" t="s">
        <v>463</v>
      </c>
      <c r="R1689">
        <v>0</v>
      </c>
    </row>
    <row r="1690" spans="1:18" x14ac:dyDescent="0.3">
      <c r="A1690">
        <v>218018</v>
      </c>
      <c r="B1690" t="s">
        <v>552</v>
      </c>
      <c r="C1690" t="s">
        <v>1935</v>
      </c>
      <c r="D1690" t="s">
        <v>1149</v>
      </c>
      <c r="E1690" s="440">
        <v>46082</v>
      </c>
      <c r="F1690" s="440">
        <v>46104</v>
      </c>
      <c r="G1690" t="s">
        <v>1126</v>
      </c>
      <c r="H1690" t="s">
        <v>353</v>
      </c>
      <c r="I1690" t="s">
        <v>1936</v>
      </c>
      <c r="J1690">
        <v>-350</v>
      </c>
      <c r="K1690">
        <v>-350</v>
      </c>
      <c r="O1690" t="s">
        <v>556</v>
      </c>
      <c r="P1690" t="s">
        <v>557</v>
      </c>
      <c r="Q1690" t="s">
        <v>463</v>
      </c>
      <c r="R1690">
        <v>0</v>
      </c>
    </row>
    <row r="1691" spans="1:18" x14ac:dyDescent="0.3">
      <c r="A1691">
        <v>220578</v>
      </c>
      <c r="B1691" t="s">
        <v>552</v>
      </c>
      <c r="C1691" t="s">
        <v>853</v>
      </c>
      <c r="D1691" t="s">
        <v>1937</v>
      </c>
      <c r="E1691" s="440">
        <v>46082</v>
      </c>
      <c r="F1691" s="440">
        <v>46121</v>
      </c>
      <c r="G1691" t="s">
        <v>265</v>
      </c>
      <c r="H1691" t="s">
        <v>279</v>
      </c>
      <c r="I1691" t="s">
        <v>1938</v>
      </c>
      <c r="J1691">
        <v>-396</v>
      </c>
      <c r="K1691">
        <v>-396</v>
      </c>
      <c r="O1691" t="s">
        <v>556</v>
      </c>
      <c r="P1691" t="s">
        <v>557</v>
      </c>
      <c r="Q1691" t="s">
        <v>463</v>
      </c>
      <c r="R1691">
        <v>0</v>
      </c>
    </row>
    <row r="1692" spans="1:18" x14ac:dyDescent="0.3">
      <c r="A1692">
        <v>217147</v>
      </c>
      <c r="B1692" t="s">
        <v>552</v>
      </c>
      <c r="C1692" t="s">
        <v>1939</v>
      </c>
      <c r="D1692" t="s">
        <v>1940</v>
      </c>
      <c r="E1692" s="440">
        <v>46082</v>
      </c>
      <c r="F1692" s="440">
        <v>46106</v>
      </c>
      <c r="G1692" t="s">
        <v>785</v>
      </c>
      <c r="H1692" t="s">
        <v>228</v>
      </c>
      <c r="I1692" t="s">
        <v>1941</v>
      </c>
      <c r="J1692">
        <v>-3737.63</v>
      </c>
      <c r="K1692">
        <v>-3737.63</v>
      </c>
      <c r="O1692" t="s">
        <v>556</v>
      </c>
      <c r="P1692" t="s">
        <v>557</v>
      </c>
      <c r="Q1692" t="s">
        <v>463</v>
      </c>
      <c r="R1692">
        <v>0</v>
      </c>
    </row>
    <row r="1693" spans="1:18" x14ac:dyDescent="0.3">
      <c r="A1693">
        <v>217146</v>
      </c>
      <c r="B1693" t="s">
        <v>552</v>
      </c>
      <c r="C1693" t="s">
        <v>1939</v>
      </c>
      <c r="D1693" t="s">
        <v>1942</v>
      </c>
      <c r="E1693" s="440">
        <v>46082</v>
      </c>
      <c r="F1693" s="440">
        <v>46106</v>
      </c>
      <c r="G1693" t="s">
        <v>785</v>
      </c>
      <c r="H1693" t="s">
        <v>226</v>
      </c>
      <c r="I1693" t="s">
        <v>1943</v>
      </c>
      <c r="J1693">
        <v>-13759.26</v>
      </c>
      <c r="K1693">
        <v>-13759.26</v>
      </c>
      <c r="O1693" t="s">
        <v>556</v>
      </c>
      <c r="P1693" t="s">
        <v>557</v>
      </c>
      <c r="Q1693" t="s">
        <v>463</v>
      </c>
      <c r="R1693">
        <v>0</v>
      </c>
    </row>
    <row r="1694" spans="1:18" x14ac:dyDescent="0.3">
      <c r="A1694">
        <v>216072</v>
      </c>
      <c r="B1694" t="s">
        <v>552</v>
      </c>
      <c r="C1694" t="s">
        <v>553</v>
      </c>
      <c r="D1694" t="s">
        <v>1944</v>
      </c>
      <c r="E1694" s="440">
        <v>46082</v>
      </c>
      <c r="F1694" s="440">
        <v>46154</v>
      </c>
      <c r="G1694" t="s">
        <v>309</v>
      </c>
      <c r="H1694" t="s">
        <v>311</v>
      </c>
      <c r="I1694" t="s">
        <v>1945</v>
      </c>
      <c r="J1694">
        <v>-1100</v>
      </c>
      <c r="K1694">
        <v>-1100</v>
      </c>
      <c r="O1694" t="s">
        <v>556</v>
      </c>
      <c r="P1694" t="s">
        <v>557</v>
      </c>
      <c r="Q1694" t="s">
        <v>463</v>
      </c>
      <c r="R1694">
        <v>0</v>
      </c>
    </row>
    <row r="1695" spans="1:18" x14ac:dyDescent="0.3">
      <c r="A1695">
        <v>216028</v>
      </c>
      <c r="B1695" t="s">
        <v>552</v>
      </c>
      <c r="C1695" t="s">
        <v>1007</v>
      </c>
      <c r="D1695" t="s">
        <v>1946</v>
      </c>
      <c r="E1695" s="440">
        <v>46082</v>
      </c>
      <c r="F1695" s="440">
        <v>46099</v>
      </c>
      <c r="G1695" t="s">
        <v>1009</v>
      </c>
      <c r="H1695" t="s">
        <v>204</v>
      </c>
      <c r="I1695" t="s">
        <v>1947</v>
      </c>
      <c r="J1695">
        <v>-26334</v>
      </c>
      <c r="K1695">
        <v>-26334</v>
      </c>
      <c r="O1695" t="s">
        <v>556</v>
      </c>
      <c r="P1695" t="s">
        <v>557</v>
      </c>
      <c r="Q1695" t="s">
        <v>463</v>
      </c>
      <c r="R1695">
        <v>0</v>
      </c>
    </row>
    <row r="1696" spans="1:18" x14ac:dyDescent="0.3">
      <c r="A1696">
        <v>216027</v>
      </c>
      <c r="B1696" t="s">
        <v>552</v>
      </c>
      <c r="C1696" t="s">
        <v>1007</v>
      </c>
      <c r="D1696" t="s">
        <v>1948</v>
      </c>
      <c r="E1696" s="440">
        <v>46082</v>
      </c>
      <c r="F1696" s="440">
        <v>46100</v>
      </c>
      <c r="G1696" t="s">
        <v>1009</v>
      </c>
      <c r="H1696" t="s">
        <v>204</v>
      </c>
      <c r="I1696" t="s">
        <v>1949</v>
      </c>
      <c r="J1696">
        <v>-8470</v>
      </c>
      <c r="K1696">
        <v>-8470</v>
      </c>
      <c r="O1696" t="s">
        <v>556</v>
      </c>
      <c r="P1696" t="s">
        <v>557</v>
      </c>
      <c r="Q1696" t="s">
        <v>463</v>
      </c>
      <c r="R1696">
        <v>0</v>
      </c>
    </row>
    <row r="1697" spans="1:18" x14ac:dyDescent="0.3">
      <c r="A1697">
        <v>221665</v>
      </c>
      <c r="B1697" t="s">
        <v>552</v>
      </c>
      <c r="C1697" t="s">
        <v>754</v>
      </c>
      <c r="D1697" t="s">
        <v>1950</v>
      </c>
      <c r="E1697" s="440">
        <v>46082</v>
      </c>
      <c r="F1697" s="440">
        <v>46122</v>
      </c>
      <c r="G1697" t="s">
        <v>755</v>
      </c>
      <c r="H1697" t="s">
        <v>756</v>
      </c>
      <c r="I1697" t="s">
        <v>1951</v>
      </c>
      <c r="J1697">
        <v>-5100</v>
      </c>
      <c r="K1697">
        <v>-5100</v>
      </c>
      <c r="M1697" t="s">
        <v>758</v>
      </c>
      <c r="N1697" t="s">
        <v>134</v>
      </c>
      <c r="O1697" t="s">
        <v>556</v>
      </c>
      <c r="P1697" t="s">
        <v>557</v>
      </c>
      <c r="Q1697" t="s">
        <v>463</v>
      </c>
      <c r="R1697">
        <v>0</v>
      </c>
    </row>
    <row r="1698" spans="1:18" x14ac:dyDescent="0.3">
      <c r="A1698">
        <v>222054</v>
      </c>
      <c r="B1698" t="s">
        <v>552</v>
      </c>
      <c r="C1698" t="s">
        <v>1061</v>
      </c>
      <c r="E1698" s="440">
        <v>46082</v>
      </c>
      <c r="F1698" s="440">
        <v>46083</v>
      </c>
      <c r="G1698" t="s">
        <v>280</v>
      </c>
      <c r="H1698" t="s">
        <v>285</v>
      </c>
      <c r="I1698" t="s">
        <v>1154</v>
      </c>
      <c r="J1698">
        <v>-70.12</v>
      </c>
      <c r="K1698">
        <v>-70.12</v>
      </c>
      <c r="O1698" t="s">
        <v>556</v>
      </c>
      <c r="P1698" t="s">
        <v>557</v>
      </c>
      <c r="Q1698" t="s">
        <v>463</v>
      </c>
      <c r="R1698">
        <v>0</v>
      </c>
    </row>
    <row r="1699" spans="1:18" x14ac:dyDescent="0.3">
      <c r="A1699">
        <v>222055</v>
      </c>
      <c r="B1699" t="s">
        <v>552</v>
      </c>
      <c r="C1699" t="s">
        <v>1061</v>
      </c>
      <c r="E1699" s="440">
        <v>46082</v>
      </c>
      <c r="F1699" s="440">
        <v>46082</v>
      </c>
      <c r="G1699" t="s">
        <v>280</v>
      </c>
      <c r="H1699" t="s">
        <v>285</v>
      </c>
      <c r="I1699" t="s">
        <v>1172</v>
      </c>
      <c r="J1699">
        <v>-720</v>
      </c>
      <c r="K1699">
        <v>-720</v>
      </c>
      <c r="O1699" t="s">
        <v>556</v>
      </c>
      <c r="P1699" t="s">
        <v>557</v>
      </c>
      <c r="Q1699" t="s">
        <v>463</v>
      </c>
      <c r="R1699">
        <v>0</v>
      </c>
    </row>
    <row r="1700" spans="1:18" x14ac:dyDescent="0.3">
      <c r="A1700">
        <v>222056</v>
      </c>
      <c r="B1700" t="s">
        <v>552</v>
      </c>
      <c r="C1700" t="s">
        <v>1061</v>
      </c>
      <c r="E1700" s="440">
        <v>46082</v>
      </c>
      <c r="F1700" s="440">
        <v>46082</v>
      </c>
      <c r="G1700" t="s">
        <v>280</v>
      </c>
      <c r="H1700" t="s">
        <v>285</v>
      </c>
      <c r="I1700" t="s">
        <v>1952</v>
      </c>
      <c r="J1700">
        <v>-600</v>
      </c>
      <c r="K1700">
        <v>-600</v>
      </c>
      <c r="O1700" t="s">
        <v>556</v>
      </c>
      <c r="P1700" t="s">
        <v>557</v>
      </c>
      <c r="Q1700" t="s">
        <v>463</v>
      </c>
      <c r="R1700">
        <v>0</v>
      </c>
    </row>
    <row r="1701" spans="1:18" x14ac:dyDescent="0.3">
      <c r="A1701">
        <v>222057</v>
      </c>
      <c r="B1701" t="s">
        <v>552</v>
      </c>
      <c r="C1701" t="s">
        <v>1061</v>
      </c>
      <c r="E1701" s="440">
        <v>46082</v>
      </c>
      <c r="F1701" s="440">
        <v>46082</v>
      </c>
      <c r="G1701" t="s">
        <v>280</v>
      </c>
      <c r="H1701" t="s">
        <v>285</v>
      </c>
      <c r="I1701" t="s">
        <v>1154</v>
      </c>
      <c r="J1701">
        <v>-77.540000000000006</v>
      </c>
      <c r="K1701">
        <v>-77.540000000000006</v>
      </c>
      <c r="O1701" t="s">
        <v>556</v>
      </c>
      <c r="P1701" t="s">
        <v>557</v>
      </c>
      <c r="Q1701" t="s">
        <v>463</v>
      </c>
      <c r="R1701">
        <v>0</v>
      </c>
    </row>
    <row r="1702" spans="1:18" x14ac:dyDescent="0.3">
      <c r="A1702">
        <v>192667</v>
      </c>
      <c r="B1702" t="s">
        <v>552</v>
      </c>
      <c r="C1702" t="s">
        <v>907</v>
      </c>
      <c r="D1702" t="s">
        <v>1953</v>
      </c>
      <c r="E1702" s="440">
        <v>46082</v>
      </c>
      <c r="F1702" s="440">
        <v>46117</v>
      </c>
      <c r="G1702" t="s">
        <v>280</v>
      </c>
      <c r="H1702" t="s">
        <v>285</v>
      </c>
      <c r="I1702" t="s">
        <v>1954</v>
      </c>
      <c r="J1702">
        <v>-380</v>
      </c>
      <c r="K1702">
        <v>-380</v>
      </c>
      <c r="O1702" t="s">
        <v>556</v>
      </c>
      <c r="P1702" t="s">
        <v>557</v>
      </c>
      <c r="Q1702" t="s">
        <v>463</v>
      </c>
      <c r="R1702">
        <v>0</v>
      </c>
    </row>
    <row r="1703" spans="1:18" x14ac:dyDescent="0.3">
      <c r="A1703">
        <v>193162</v>
      </c>
      <c r="B1703" t="s">
        <v>552</v>
      </c>
      <c r="C1703" t="s">
        <v>929</v>
      </c>
      <c r="D1703" t="s">
        <v>1955</v>
      </c>
      <c r="E1703" s="440">
        <v>46082</v>
      </c>
      <c r="F1703" s="440">
        <v>46112</v>
      </c>
      <c r="G1703" t="s">
        <v>309</v>
      </c>
      <c r="H1703" t="s">
        <v>314</v>
      </c>
      <c r="I1703" t="s">
        <v>1956</v>
      </c>
      <c r="J1703">
        <v>-3200</v>
      </c>
      <c r="K1703">
        <v>-3200</v>
      </c>
      <c r="O1703" t="s">
        <v>556</v>
      </c>
      <c r="P1703" t="s">
        <v>557</v>
      </c>
      <c r="Q1703" t="s">
        <v>463</v>
      </c>
      <c r="R1703">
        <v>0</v>
      </c>
    </row>
    <row r="1704" spans="1:18" x14ac:dyDescent="0.3">
      <c r="A1704">
        <v>195103</v>
      </c>
      <c r="B1704" t="s">
        <v>552</v>
      </c>
      <c r="C1704" t="s">
        <v>900</v>
      </c>
      <c r="D1704" t="s">
        <v>1957</v>
      </c>
      <c r="E1704" s="440">
        <v>46082</v>
      </c>
      <c r="F1704" s="440">
        <v>46101</v>
      </c>
      <c r="G1704" t="s">
        <v>309</v>
      </c>
      <c r="H1704" t="s">
        <v>317</v>
      </c>
      <c r="I1704" t="s">
        <v>1958</v>
      </c>
      <c r="J1704">
        <v>-9880</v>
      </c>
      <c r="K1704">
        <v>-9880</v>
      </c>
      <c r="O1704" t="s">
        <v>556</v>
      </c>
      <c r="P1704" t="s">
        <v>557</v>
      </c>
      <c r="Q1704" t="s">
        <v>463</v>
      </c>
      <c r="R1704">
        <v>0</v>
      </c>
    </row>
    <row r="1705" spans="1:18" x14ac:dyDescent="0.3">
      <c r="A1705">
        <v>190172</v>
      </c>
      <c r="B1705" t="s">
        <v>552</v>
      </c>
      <c r="C1705" t="s">
        <v>911</v>
      </c>
      <c r="D1705" t="s">
        <v>1959</v>
      </c>
      <c r="E1705" s="440">
        <v>46082</v>
      </c>
      <c r="F1705" s="440">
        <v>46099</v>
      </c>
      <c r="G1705" t="s">
        <v>912</v>
      </c>
      <c r="H1705" t="s">
        <v>913</v>
      </c>
      <c r="I1705" t="s">
        <v>1960</v>
      </c>
      <c r="J1705">
        <v>-400</v>
      </c>
      <c r="K1705">
        <v>-400</v>
      </c>
      <c r="O1705" t="s">
        <v>556</v>
      </c>
      <c r="P1705" t="s">
        <v>557</v>
      </c>
      <c r="Q1705" t="s">
        <v>463</v>
      </c>
      <c r="R1705">
        <v>0</v>
      </c>
    </row>
    <row r="1706" spans="1:18" x14ac:dyDescent="0.3">
      <c r="A1706">
        <v>195092</v>
      </c>
      <c r="B1706" t="s">
        <v>552</v>
      </c>
      <c r="C1706" t="s">
        <v>904</v>
      </c>
      <c r="D1706" t="s">
        <v>1961</v>
      </c>
      <c r="E1706" s="440">
        <v>46082</v>
      </c>
      <c r="F1706" s="440">
        <v>46097</v>
      </c>
      <c r="G1706" t="s">
        <v>319</v>
      </c>
      <c r="H1706" t="s">
        <v>320</v>
      </c>
      <c r="I1706" t="s">
        <v>1962</v>
      </c>
      <c r="J1706">
        <v>-1691</v>
      </c>
      <c r="K1706">
        <v>-1691</v>
      </c>
      <c r="O1706" t="s">
        <v>556</v>
      </c>
      <c r="P1706" t="s">
        <v>557</v>
      </c>
      <c r="Q1706" t="s">
        <v>463</v>
      </c>
      <c r="R1706">
        <v>0</v>
      </c>
    </row>
    <row r="1707" spans="1:18" x14ac:dyDescent="0.3">
      <c r="A1707">
        <v>195955</v>
      </c>
      <c r="B1707" t="s">
        <v>552</v>
      </c>
      <c r="C1707" t="s">
        <v>789</v>
      </c>
      <c r="D1707" t="s">
        <v>1963</v>
      </c>
      <c r="E1707" s="440">
        <v>46082</v>
      </c>
      <c r="F1707" s="440">
        <v>46081</v>
      </c>
      <c r="G1707" t="s">
        <v>747</v>
      </c>
      <c r="H1707" t="s">
        <v>240</v>
      </c>
      <c r="I1707" t="s">
        <v>791</v>
      </c>
      <c r="J1707">
        <v>-5254.93</v>
      </c>
      <c r="K1707">
        <v>-5254.93</v>
      </c>
      <c r="O1707" t="s">
        <v>556</v>
      </c>
      <c r="P1707" t="s">
        <v>557</v>
      </c>
      <c r="Q1707" t="s">
        <v>463</v>
      </c>
      <c r="R1707">
        <v>0</v>
      </c>
    </row>
    <row r="1708" spans="1:18" x14ac:dyDescent="0.3">
      <c r="A1708">
        <v>193123</v>
      </c>
      <c r="B1708" t="s">
        <v>552</v>
      </c>
      <c r="C1708" t="s">
        <v>867</v>
      </c>
      <c r="D1708" t="s">
        <v>1964</v>
      </c>
      <c r="E1708" s="440">
        <v>46082</v>
      </c>
      <c r="F1708" s="440">
        <v>46106</v>
      </c>
      <c r="G1708" t="s">
        <v>309</v>
      </c>
      <c r="H1708" t="s">
        <v>312</v>
      </c>
      <c r="I1708" t="s">
        <v>1965</v>
      </c>
      <c r="J1708">
        <v>-1234.1300000000001</v>
      </c>
      <c r="K1708">
        <v>-1234.1300000000001</v>
      </c>
      <c r="O1708" t="s">
        <v>556</v>
      </c>
      <c r="P1708" t="s">
        <v>557</v>
      </c>
      <c r="Q1708" t="s">
        <v>463</v>
      </c>
      <c r="R1708">
        <v>0</v>
      </c>
    </row>
    <row r="1709" spans="1:18" x14ac:dyDescent="0.3">
      <c r="A1709">
        <v>195249</v>
      </c>
      <c r="B1709" t="s">
        <v>552</v>
      </c>
      <c r="C1709" t="s">
        <v>844</v>
      </c>
      <c r="D1709" t="s">
        <v>1966</v>
      </c>
      <c r="E1709" s="440">
        <v>46082</v>
      </c>
      <c r="F1709" s="440">
        <v>46125</v>
      </c>
      <c r="G1709" t="s">
        <v>319</v>
      </c>
      <c r="H1709" t="s">
        <v>321</v>
      </c>
      <c r="I1709" t="s">
        <v>1967</v>
      </c>
      <c r="J1709">
        <v>-262</v>
      </c>
      <c r="K1709">
        <v>-262</v>
      </c>
      <c r="O1709" t="s">
        <v>556</v>
      </c>
      <c r="P1709" t="s">
        <v>557</v>
      </c>
      <c r="Q1709" t="s">
        <v>463</v>
      </c>
      <c r="R1709">
        <v>0</v>
      </c>
    </row>
    <row r="1710" spans="1:18" x14ac:dyDescent="0.3">
      <c r="A1710">
        <v>195236</v>
      </c>
      <c r="B1710" t="s">
        <v>552</v>
      </c>
      <c r="C1710" t="s">
        <v>847</v>
      </c>
      <c r="D1710" t="s">
        <v>1968</v>
      </c>
      <c r="E1710" s="440">
        <v>46082</v>
      </c>
      <c r="F1710" s="440">
        <v>46097</v>
      </c>
      <c r="G1710" t="s">
        <v>280</v>
      </c>
      <c r="H1710" t="s">
        <v>283</v>
      </c>
      <c r="I1710" t="s">
        <v>1969</v>
      </c>
      <c r="J1710">
        <v>-20.45</v>
      </c>
      <c r="K1710">
        <v>-20.45</v>
      </c>
      <c r="O1710" t="s">
        <v>556</v>
      </c>
      <c r="P1710" t="s">
        <v>557</v>
      </c>
      <c r="Q1710" t="s">
        <v>463</v>
      </c>
      <c r="R1710">
        <v>0</v>
      </c>
    </row>
    <row r="1711" spans="1:18" x14ac:dyDescent="0.3">
      <c r="A1711">
        <v>193578</v>
      </c>
      <c r="B1711" t="s">
        <v>552</v>
      </c>
      <c r="C1711" t="s">
        <v>919</v>
      </c>
      <c r="D1711" t="s">
        <v>1970</v>
      </c>
      <c r="E1711" s="440">
        <v>46082</v>
      </c>
      <c r="F1711" s="440">
        <v>46127</v>
      </c>
      <c r="G1711" t="s">
        <v>297</v>
      </c>
      <c r="H1711" t="s">
        <v>308</v>
      </c>
      <c r="I1711" t="s">
        <v>1971</v>
      </c>
      <c r="J1711">
        <v>-420</v>
      </c>
      <c r="K1711">
        <v>-420</v>
      </c>
      <c r="O1711" t="s">
        <v>556</v>
      </c>
      <c r="P1711" t="s">
        <v>557</v>
      </c>
      <c r="Q1711" t="s">
        <v>463</v>
      </c>
      <c r="R1711">
        <v>0</v>
      </c>
    </row>
    <row r="1712" spans="1:18" x14ac:dyDescent="0.3">
      <c r="A1712">
        <v>198572</v>
      </c>
      <c r="B1712" t="s">
        <v>552</v>
      </c>
      <c r="C1712" t="s">
        <v>871</v>
      </c>
      <c r="D1712" t="s">
        <v>1972</v>
      </c>
      <c r="E1712" s="440">
        <v>46082</v>
      </c>
      <c r="F1712" s="440">
        <v>46122</v>
      </c>
      <c r="G1712" t="s">
        <v>257</v>
      </c>
      <c r="H1712" t="s">
        <v>258</v>
      </c>
      <c r="I1712" t="s">
        <v>1973</v>
      </c>
      <c r="J1712">
        <v>-36517.42</v>
      </c>
      <c r="K1712">
        <v>-36517.42</v>
      </c>
      <c r="O1712" t="s">
        <v>556</v>
      </c>
      <c r="P1712" t="s">
        <v>557</v>
      </c>
      <c r="Q1712" t="s">
        <v>463</v>
      </c>
      <c r="R1712">
        <v>0</v>
      </c>
    </row>
    <row r="1713" spans="1:18" x14ac:dyDescent="0.3">
      <c r="A1713">
        <v>192701</v>
      </c>
      <c r="B1713" t="s">
        <v>552</v>
      </c>
      <c r="C1713" t="s">
        <v>884</v>
      </c>
      <c r="D1713" t="s">
        <v>1974</v>
      </c>
      <c r="E1713" s="440">
        <v>46082</v>
      </c>
      <c r="F1713" s="440">
        <v>46118</v>
      </c>
      <c r="G1713" t="s">
        <v>265</v>
      </c>
      <c r="H1713" t="s">
        <v>268</v>
      </c>
      <c r="I1713" t="s">
        <v>1975</v>
      </c>
      <c r="J1713">
        <v>-7632.81</v>
      </c>
      <c r="K1713">
        <v>-7632.81</v>
      </c>
      <c r="O1713" t="s">
        <v>556</v>
      </c>
      <c r="P1713" t="s">
        <v>557</v>
      </c>
      <c r="Q1713" t="s">
        <v>463</v>
      </c>
      <c r="R1713">
        <v>0</v>
      </c>
    </row>
    <row r="1714" spans="1:18" x14ac:dyDescent="0.3">
      <c r="A1714">
        <v>195276</v>
      </c>
      <c r="B1714" t="s">
        <v>552</v>
      </c>
      <c r="C1714" t="s">
        <v>839</v>
      </c>
      <c r="D1714" t="s">
        <v>1976</v>
      </c>
      <c r="E1714" s="440">
        <v>46082</v>
      </c>
      <c r="F1714" s="440">
        <v>46137</v>
      </c>
      <c r="G1714" t="s">
        <v>280</v>
      </c>
      <c r="H1714" t="s">
        <v>282</v>
      </c>
      <c r="I1714" t="s">
        <v>1977</v>
      </c>
      <c r="J1714">
        <v>-130.53</v>
      </c>
      <c r="K1714">
        <v>-130.53</v>
      </c>
      <c r="O1714" t="s">
        <v>556</v>
      </c>
      <c r="P1714" t="s">
        <v>557</v>
      </c>
      <c r="Q1714" t="s">
        <v>463</v>
      </c>
      <c r="R1714">
        <v>0</v>
      </c>
    </row>
    <row r="1715" spans="1:18" x14ac:dyDescent="0.3">
      <c r="A1715">
        <v>198520</v>
      </c>
      <c r="B1715" t="s">
        <v>552</v>
      </c>
      <c r="C1715" t="s">
        <v>871</v>
      </c>
      <c r="D1715" t="s">
        <v>886</v>
      </c>
      <c r="E1715" s="440">
        <v>46082</v>
      </c>
      <c r="F1715" s="440">
        <v>46122</v>
      </c>
      <c r="G1715" t="s">
        <v>257</v>
      </c>
      <c r="H1715" t="s">
        <v>258</v>
      </c>
      <c r="I1715" t="s">
        <v>1978</v>
      </c>
      <c r="J1715">
        <v>-16000</v>
      </c>
      <c r="K1715">
        <v>-16000</v>
      </c>
      <c r="O1715" t="s">
        <v>556</v>
      </c>
      <c r="P1715" t="s">
        <v>557</v>
      </c>
      <c r="Q1715" t="s">
        <v>463</v>
      </c>
      <c r="R1715">
        <v>0</v>
      </c>
    </row>
    <row r="1716" spans="1:18" x14ac:dyDescent="0.3">
      <c r="A1716">
        <v>195264</v>
      </c>
      <c r="B1716" t="s">
        <v>552</v>
      </c>
      <c r="C1716" t="s">
        <v>839</v>
      </c>
      <c r="D1716" t="s">
        <v>1979</v>
      </c>
      <c r="E1716" s="440">
        <v>46082</v>
      </c>
      <c r="F1716" s="440">
        <v>46115</v>
      </c>
      <c r="G1716" t="s">
        <v>280</v>
      </c>
      <c r="H1716" t="s">
        <v>282</v>
      </c>
      <c r="I1716" t="s">
        <v>1980</v>
      </c>
      <c r="J1716">
        <v>-177.29</v>
      </c>
      <c r="K1716">
        <v>-177.29</v>
      </c>
      <c r="O1716" t="s">
        <v>556</v>
      </c>
      <c r="P1716" t="s">
        <v>557</v>
      </c>
      <c r="Q1716" t="s">
        <v>463</v>
      </c>
      <c r="R1716">
        <v>0</v>
      </c>
    </row>
    <row r="1717" spans="1:18" x14ac:dyDescent="0.3">
      <c r="A1717">
        <v>192655</v>
      </c>
      <c r="B1717" t="s">
        <v>552</v>
      </c>
      <c r="C1717" t="s">
        <v>864</v>
      </c>
      <c r="D1717" t="s">
        <v>1522</v>
      </c>
      <c r="E1717" s="440">
        <v>46082</v>
      </c>
      <c r="F1717" s="440">
        <v>46117</v>
      </c>
      <c r="G1717" t="s">
        <v>297</v>
      </c>
      <c r="H1717" t="s">
        <v>298</v>
      </c>
      <c r="I1717" t="s">
        <v>1981</v>
      </c>
      <c r="J1717">
        <v>-11000</v>
      </c>
      <c r="K1717">
        <v>-11000</v>
      </c>
      <c r="O1717" t="s">
        <v>556</v>
      </c>
      <c r="P1717" t="s">
        <v>557</v>
      </c>
      <c r="Q1717" t="s">
        <v>463</v>
      </c>
      <c r="R1717">
        <v>0</v>
      </c>
    </row>
    <row r="1718" spans="1:18" x14ac:dyDescent="0.3">
      <c r="A1718">
        <v>193206</v>
      </c>
      <c r="B1718" t="s">
        <v>552</v>
      </c>
      <c r="C1718" t="s">
        <v>923</v>
      </c>
      <c r="D1718" t="s">
        <v>1982</v>
      </c>
      <c r="E1718" s="440">
        <v>46082</v>
      </c>
      <c r="F1718" s="440">
        <v>46104</v>
      </c>
      <c r="G1718" t="s">
        <v>319</v>
      </c>
      <c r="H1718" t="s">
        <v>320</v>
      </c>
      <c r="I1718" t="s">
        <v>1983</v>
      </c>
      <c r="J1718">
        <v>-660</v>
      </c>
      <c r="K1718">
        <v>-660</v>
      </c>
      <c r="O1718" t="s">
        <v>556</v>
      </c>
      <c r="P1718" t="s">
        <v>557</v>
      </c>
      <c r="Q1718" t="s">
        <v>463</v>
      </c>
      <c r="R1718">
        <v>0</v>
      </c>
    </row>
    <row r="1719" spans="1:18" x14ac:dyDescent="0.3">
      <c r="A1719">
        <v>195967</v>
      </c>
      <c r="B1719" t="s">
        <v>552</v>
      </c>
      <c r="C1719" t="s">
        <v>789</v>
      </c>
      <c r="D1719" t="s">
        <v>1984</v>
      </c>
      <c r="E1719" s="440">
        <v>46082</v>
      </c>
      <c r="F1719" s="440">
        <v>46081</v>
      </c>
      <c r="G1719" t="s">
        <v>747</v>
      </c>
      <c r="H1719" t="s">
        <v>240</v>
      </c>
      <c r="I1719" t="s">
        <v>1985</v>
      </c>
      <c r="J1719">
        <v>-158.55000000000001</v>
      </c>
      <c r="K1719">
        <v>-158.55000000000001</v>
      </c>
      <c r="O1719" t="s">
        <v>556</v>
      </c>
      <c r="P1719" t="s">
        <v>557</v>
      </c>
      <c r="Q1719" t="s">
        <v>463</v>
      </c>
      <c r="R1719">
        <v>0</v>
      </c>
    </row>
    <row r="1720" spans="1:18" x14ac:dyDescent="0.3">
      <c r="A1720">
        <v>192713</v>
      </c>
      <c r="B1720" t="s">
        <v>552</v>
      </c>
      <c r="C1720" t="s">
        <v>869</v>
      </c>
      <c r="D1720" t="s">
        <v>1986</v>
      </c>
      <c r="E1720" s="440">
        <v>46082</v>
      </c>
      <c r="F1720" s="440">
        <v>46139</v>
      </c>
      <c r="G1720" t="s">
        <v>319</v>
      </c>
      <c r="H1720" t="s">
        <v>320</v>
      </c>
      <c r="I1720" t="s">
        <v>1987</v>
      </c>
      <c r="J1720">
        <v>-1720</v>
      </c>
      <c r="K1720">
        <v>-1760.12</v>
      </c>
      <c r="O1720" t="s">
        <v>556</v>
      </c>
      <c r="P1720" t="s">
        <v>557</v>
      </c>
      <c r="Q1720" t="s">
        <v>463</v>
      </c>
      <c r="R1720">
        <v>0</v>
      </c>
    </row>
    <row r="1721" spans="1:18" x14ac:dyDescent="0.3">
      <c r="A1721">
        <v>195979</v>
      </c>
      <c r="B1721" t="s">
        <v>552</v>
      </c>
      <c r="C1721" t="s">
        <v>789</v>
      </c>
      <c r="D1721" t="s">
        <v>1988</v>
      </c>
      <c r="E1721" s="440">
        <v>46082</v>
      </c>
      <c r="F1721" s="440">
        <v>46079</v>
      </c>
      <c r="G1721" t="s">
        <v>747</v>
      </c>
      <c r="H1721" t="s">
        <v>240</v>
      </c>
      <c r="I1721" t="s">
        <v>790</v>
      </c>
      <c r="J1721">
        <v>-794.3</v>
      </c>
      <c r="K1721">
        <v>-794.3</v>
      </c>
      <c r="O1721" t="s">
        <v>556</v>
      </c>
      <c r="P1721" t="s">
        <v>557</v>
      </c>
      <c r="Q1721" t="s">
        <v>463</v>
      </c>
      <c r="R1721">
        <v>0</v>
      </c>
    </row>
    <row r="1722" spans="1:18" x14ac:dyDescent="0.3">
      <c r="A1722">
        <v>192725</v>
      </c>
      <c r="B1722" t="s">
        <v>552</v>
      </c>
      <c r="C1722" t="s">
        <v>869</v>
      </c>
      <c r="D1722" t="s">
        <v>1989</v>
      </c>
      <c r="E1722" s="440">
        <v>46082</v>
      </c>
      <c r="F1722" s="440">
        <v>46139</v>
      </c>
      <c r="G1722" t="s">
        <v>319</v>
      </c>
      <c r="H1722" t="s">
        <v>320</v>
      </c>
      <c r="I1722" t="s">
        <v>1990</v>
      </c>
      <c r="J1722">
        <v>-1720</v>
      </c>
      <c r="K1722">
        <v>-1760.12</v>
      </c>
      <c r="O1722" t="s">
        <v>556</v>
      </c>
      <c r="P1722" t="s">
        <v>557</v>
      </c>
      <c r="Q1722" t="s">
        <v>463</v>
      </c>
      <c r="R1722">
        <v>0</v>
      </c>
    </row>
    <row r="1723" spans="1:18" x14ac:dyDescent="0.3">
      <c r="A1723">
        <v>198583</v>
      </c>
      <c r="B1723" t="s">
        <v>552</v>
      </c>
      <c r="C1723" t="s">
        <v>813</v>
      </c>
      <c r="D1723" t="s">
        <v>1687</v>
      </c>
      <c r="E1723" s="440">
        <v>46082</v>
      </c>
      <c r="F1723" s="440">
        <v>46091</v>
      </c>
      <c r="G1723" t="s">
        <v>814</v>
      </c>
      <c r="H1723" t="s">
        <v>293</v>
      </c>
      <c r="I1723" t="s">
        <v>815</v>
      </c>
      <c r="J1723">
        <v>-2450</v>
      </c>
      <c r="K1723">
        <v>-2450</v>
      </c>
      <c r="O1723" t="s">
        <v>556</v>
      </c>
      <c r="P1723" t="s">
        <v>557</v>
      </c>
      <c r="Q1723" t="s">
        <v>463</v>
      </c>
      <c r="R1723">
        <v>0</v>
      </c>
    </row>
    <row r="1724" spans="1:18" x14ac:dyDescent="0.3">
      <c r="A1724">
        <v>195115</v>
      </c>
      <c r="B1724" t="s">
        <v>552</v>
      </c>
      <c r="C1724" t="s">
        <v>917</v>
      </c>
      <c r="D1724" t="s">
        <v>1991</v>
      </c>
      <c r="E1724" s="440">
        <v>46082</v>
      </c>
      <c r="F1724" s="440">
        <v>46096</v>
      </c>
      <c r="G1724" t="s">
        <v>309</v>
      </c>
      <c r="H1724" t="s">
        <v>310</v>
      </c>
      <c r="I1724" t="s">
        <v>1529</v>
      </c>
      <c r="J1724">
        <v>-3139.29</v>
      </c>
      <c r="K1724">
        <v>-3139.29</v>
      </c>
      <c r="O1724" t="s">
        <v>556</v>
      </c>
      <c r="P1724" t="s">
        <v>557</v>
      </c>
      <c r="Q1724" t="s">
        <v>463</v>
      </c>
      <c r="R1724">
        <v>0</v>
      </c>
    </row>
    <row r="1725" spans="1:18" x14ac:dyDescent="0.3">
      <c r="A1725">
        <v>193135</v>
      </c>
      <c r="B1725" t="s">
        <v>552</v>
      </c>
      <c r="C1725" t="s">
        <v>1338</v>
      </c>
      <c r="D1725" t="s">
        <v>1992</v>
      </c>
      <c r="E1725" s="440">
        <v>46082</v>
      </c>
      <c r="F1725" s="440">
        <v>46139</v>
      </c>
      <c r="G1725" t="s">
        <v>1340</v>
      </c>
      <c r="H1725" t="s">
        <v>294</v>
      </c>
      <c r="I1725" t="s">
        <v>1993</v>
      </c>
      <c r="J1725">
        <v>-340.91</v>
      </c>
      <c r="K1725">
        <v>-340.91</v>
      </c>
      <c r="O1725" t="s">
        <v>556</v>
      </c>
      <c r="P1725" t="s">
        <v>557</v>
      </c>
      <c r="Q1725" t="s">
        <v>463</v>
      </c>
      <c r="R1725">
        <v>0</v>
      </c>
    </row>
    <row r="1726" spans="1:18" x14ac:dyDescent="0.3">
      <c r="A1726">
        <v>192643</v>
      </c>
      <c r="B1726" t="s">
        <v>552</v>
      </c>
      <c r="C1726" t="s">
        <v>890</v>
      </c>
      <c r="D1726" t="s">
        <v>1994</v>
      </c>
      <c r="E1726" s="440">
        <v>46082</v>
      </c>
      <c r="F1726" s="440">
        <v>46101</v>
      </c>
      <c r="G1726" t="s">
        <v>309</v>
      </c>
      <c r="H1726" t="s">
        <v>313</v>
      </c>
      <c r="I1726" t="s">
        <v>1995</v>
      </c>
      <c r="J1726">
        <v>-185</v>
      </c>
      <c r="K1726">
        <v>-185</v>
      </c>
      <c r="O1726" t="s">
        <v>556</v>
      </c>
      <c r="P1726" t="s">
        <v>557</v>
      </c>
      <c r="Q1726" t="s">
        <v>463</v>
      </c>
      <c r="R1726">
        <v>0</v>
      </c>
    </row>
    <row r="1727" spans="1:18" x14ac:dyDescent="0.3">
      <c r="A1727">
        <v>193150</v>
      </c>
      <c r="B1727" t="s">
        <v>552</v>
      </c>
      <c r="C1727" t="s">
        <v>882</v>
      </c>
      <c r="D1727" t="s">
        <v>1695</v>
      </c>
      <c r="E1727" s="440">
        <v>46082</v>
      </c>
      <c r="F1727" s="440">
        <v>46116</v>
      </c>
      <c r="G1727" t="s">
        <v>297</v>
      </c>
      <c r="H1727" t="s">
        <v>305</v>
      </c>
      <c r="I1727" t="s">
        <v>1996</v>
      </c>
      <c r="J1727">
        <v>-1800</v>
      </c>
      <c r="K1727">
        <v>-1800</v>
      </c>
      <c r="O1727" t="s">
        <v>556</v>
      </c>
      <c r="P1727" t="s">
        <v>557</v>
      </c>
      <c r="Q1727" t="s">
        <v>463</v>
      </c>
      <c r="R1727">
        <v>0</v>
      </c>
    </row>
    <row r="1728" spans="1:18" x14ac:dyDescent="0.3">
      <c r="A1728">
        <v>192678</v>
      </c>
      <c r="B1728" t="s">
        <v>552</v>
      </c>
      <c r="C1728" t="s">
        <v>915</v>
      </c>
      <c r="D1728" t="s">
        <v>1997</v>
      </c>
      <c r="E1728" s="440">
        <v>46082</v>
      </c>
      <c r="F1728" s="440">
        <v>46116</v>
      </c>
      <c r="G1728" t="s">
        <v>280</v>
      </c>
      <c r="H1728" t="s">
        <v>287</v>
      </c>
      <c r="I1728" t="s">
        <v>1998</v>
      </c>
      <c r="J1728">
        <v>-150</v>
      </c>
      <c r="K1728">
        <v>-150</v>
      </c>
      <c r="O1728" t="s">
        <v>556</v>
      </c>
      <c r="P1728" t="s">
        <v>557</v>
      </c>
      <c r="Q1728" t="s">
        <v>463</v>
      </c>
      <c r="R1728">
        <v>0</v>
      </c>
    </row>
    <row r="1729" spans="1:18" x14ac:dyDescent="0.3">
      <c r="A1729">
        <v>198548</v>
      </c>
      <c r="B1729" t="s">
        <v>552</v>
      </c>
      <c r="C1729" t="s">
        <v>871</v>
      </c>
      <c r="D1729" t="s">
        <v>880</v>
      </c>
      <c r="E1729" s="440">
        <v>46082</v>
      </c>
      <c r="F1729" s="440">
        <v>46122</v>
      </c>
      <c r="G1729" t="s">
        <v>265</v>
      </c>
      <c r="H1729" t="s">
        <v>267</v>
      </c>
      <c r="I1729" t="s">
        <v>1999</v>
      </c>
      <c r="J1729">
        <v>-2100</v>
      </c>
      <c r="K1729">
        <v>-2100</v>
      </c>
      <c r="O1729" t="s">
        <v>556</v>
      </c>
      <c r="P1729" t="s">
        <v>557</v>
      </c>
      <c r="Q1729" t="s">
        <v>463</v>
      </c>
      <c r="R1729">
        <v>0</v>
      </c>
    </row>
    <row r="1730" spans="1:18" x14ac:dyDescent="0.3">
      <c r="A1730">
        <v>193050</v>
      </c>
      <c r="B1730" t="s">
        <v>552</v>
      </c>
      <c r="C1730" t="s">
        <v>888</v>
      </c>
      <c r="D1730" t="s">
        <v>2000</v>
      </c>
      <c r="E1730" s="440">
        <v>46082</v>
      </c>
      <c r="F1730" s="440">
        <v>46127</v>
      </c>
      <c r="G1730" t="s">
        <v>280</v>
      </c>
      <c r="H1730" t="s">
        <v>286</v>
      </c>
      <c r="I1730" t="s">
        <v>2001</v>
      </c>
      <c r="J1730">
        <v>-459</v>
      </c>
      <c r="K1730">
        <v>-459</v>
      </c>
      <c r="O1730" t="s">
        <v>556</v>
      </c>
      <c r="P1730" t="s">
        <v>557</v>
      </c>
      <c r="Q1730" t="s">
        <v>463</v>
      </c>
      <c r="R1730">
        <v>0</v>
      </c>
    </row>
    <row r="1731" spans="1:18" x14ac:dyDescent="0.3">
      <c r="A1731">
        <v>198480</v>
      </c>
      <c r="B1731" t="s">
        <v>552</v>
      </c>
      <c r="C1731" t="s">
        <v>871</v>
      </c>
      <c r="D1731" t="s">
        <v>927</v>
      </c>
      <c r="E1731" s="440">
        <v>46082</v>
      </c>
      <c r="F1731" s="440">
        <v>46122</v>
      </c>
      <c r="G1731" t="s">
        <v>265</v>
      </c>
      <c r="H1731" t="s">
        <v>266</v>
      </c>
      <c r="I1731" t="s">
        <v>2002</v>
      </c>
      <c r="J1731">
        <v>-5000</v>
      </c>
      <c r="K1731">
        <v>-5000</v>
      </c>
      <c r="O1731" t="s">
        <v>556</v>
      </c>
      <c r="P1731" t="s">
        <v>557</v>
      </c>
      <c r="Q1731" t="s">
        <v>463</v>
      </c>
      <c r="R1731">
        <v>0</v>
      </c>
    </row>
    <row r="1732" spans="1:18" x14ac:dyDescent="0.3">
      <c r="A1732">
        <v>198535</v>
      </c>
      <c r="B1732" t="s">
        <v>552</v>
      </c>
      <c r="C1732" t="s">
        <v>871</v>
      </c>
      <c r="D1732" t="s">
        <v>925</v>
      </c>
      <c r="E1732" s="440">
        <v>46082</v>
      </c>
      <c r="F1732" s="440">
        <v>46122</v>
      </c>
      <c r="G1732" t="s">
        <v>265</v>
      </c>
      <c r="H1732" t="s">
        <v>267</v>
      </c>
      <c r="I1732" t="s">
        <v>2003</v>
      </c>
      <c r="J1732">
        <v>-4500</v>
      </c>
      <c r="K1732">
        <v>-4500</v>
      </c>
      <c r="O1732" t="s">
        <v>556</v>
      </c>
      <c r="P1732" t="s">
        <v>557</v>
      </c>
      <c r="Q1732" t="s">
        <v>463</v>
      </c>
      <c r="R1732">
        <v>0</v>
      </c>
    </row>
    <row r="1733" spans="1:18" x14ac:dyDescent="0.3">
      <c r="A1733">
        <v>195199</v>
      </c>
      <c r="B1733" t="s">
        <v>552</v>
      </c>
      <c r="C1733" t="s">
        <v>853</v>
      </c>
      <c r="D1733" t="s">
        <v>2004</v>
      </c>
      <c r="E1733" s="440">
        <v>46082</v>
      </c>
      <c r="F1733" s="440">
        <v>46122</v>
      </c>
      <c r="G1733" t="s">
        <v>319</v>
      </c>
      <c r="H1733" t="s">
        <v>320</v>
      </c>
      <c r="I1733" t="s">
        <v>2005</v>
      </c>
      <c r="J1733">
        <v>-878</v>
      </c>
      <c r="K1733">
        <v>-790.2</v>
      </c>
      <c r="O1733" t="s">
        <v>556</v>
      </c>
      <c r="P1733" t="s">
        <v>557</v>
      </c>
      <c r="Q1733" t="s">
        <v>463</v>
      </c>
      <c r="R1733">
        <v>0</v>
      </c>
    </row>
    <row r="1734" spans="1:18" x14ac:dyDescent="0.3">
      <c r="A1734">
        <v>192784</v>
      </c>
      <c r="B1734" t="s">
        <v>552</v>
      </c>
      <c r="C1734" t="s">
        <v>897</v>
      </c>
      <c r="D1734" t="s">
        <v>2006</v>
      </c>
      <c r="E1734" s="440">
        <v>46082</v>
      </c>
      <c r="F1734" s="440">
        <v>46106</v>
      </c>
      <c r="G1734" t="s">
        <v>898</v>
      </c>
      <c r="H1734" t="s">
        <v>64</v>
      </c>
      <c r="I1734" t="s">
        <v>2007</v>
      </c>
      <c r="J1734">
        <v>-901.4</v>
      </c>
      <c r="K1734">
        <v>-901.4</v>
      </c>
      <c r="O1734" t="s">
        <v>556</v>
      </c>
      <c r="P1734" t="s">
        <v>557</v>
      </c>
      <c r="Q1734" t="s">
        <v>463</v>
      </c>
      <c r="R1734">
        <v>0</v>
      </c>
    </row>
    <row r="1735" spans="1:18" x14ac:dyDescent="0.3">
      <c r="A1735">
        <v>195163</v>
      </c>
      <c r="B1735" t="s">
        <v>552</v>
      </c>
      <c r="C1735" t="s">
        <v>859</v>
      </c>
      <c r="D1735" t="s">
        <v>1592</v>
      </c>
      <c r="E1735" s="440">
        <v>46082</v>
      </c>
      <c r="F1735" s="440">
        <v>46101</v>
      </c>
      <c r="G1735" t="s">
        <v>309</v>
      </c>
      <c r="H1735" t="s">
        <v>312</v>
      </c>
      <c r="I1735" t="s">
        <v>2008</v>
      </c>
      <c r="J1735">
        <v>-300</v>
      </c>
      <c r="K1735">
        <v>-300</v>
      </c>
      <c r="O1735" t="s">
        <v>556</v>
      </c>
      <c r="P1735" t="s">
        <v>557</v>
      </c>
      <c r="Q1735" t="s">
        <v>463</v>
      </c>
      <c r="R1735">
        <v>0</v>
      </c>
    </row>
    <row r="1736" spans="1:18" x14ac:dyDescent="0.3">
      <c r="A1736">
        <v>193594</v>
      </c>
      <c r="B1736" t="s">
        <v>552</v>
      </c>
      <c r="C1736" t="s">
        <v>900</v>
      </c>
      <c r="D1736" t="s">
        <v>2009</v>
      </c>
      <c r="E1736" s="440">
        <v>46082</v>
      </c>
      <c r="F1736" s="440">
        <v>46117</v>
      </c>
      <c r="G1736" t="s">
        <v>309</v>
      </c>
      <c r="H1736" t="s">
        <v>317</v>
      </c>
      <c r="I1736" t="s">
        <v>2010</v>
      </c>
      <c r="J1736">
        <v>-9880</v>
      </c>
      <c r="K1736">
        <v>-9880</v>
      </c>
      <c r="O1736" t="s">
        <v>556</v>
      </c>
      <c r="P1736" t="s">
        <v>557</v>
      </c>
      <c r="Q1736" t="s">
        <v>463</v>
      </c>
      <c r="R1736">
        <v>0</v>
      </c>
    </row>
    <row r="1737" spans="1:18" x14ac:dyDescent="0.3">
      <c r="A1737">
        <v>193062</v>
      </c>
      <c r="B1737" t="s">
        <v>552</v>
      </c>
      <c r="C1737" t="s">
        <v>553</v>
      </c>
      <c r="D1737" t="s">
        <v>2011</v>
      </c>
      <c r="E1737" s="440">
        <v>46082</v>
      </c>
      <c r="F1737" s="440">
        <v>46147</v>
      </c>
      <c r="G1737" t="s">
        <v>747</v>
      </c>
      <c r="H1737" t="s">
        <v>253</v>
      </c>
      <c r="I1737" t="s">
        <v>2012</v>
      </c>
      <c r="J1737">
        <v>-7150.23</v>
      </c>
      <c r="K1737">
        <v>-7150.23</v>
      </c>
      <c r="O1737" t="s">
        <v>556</v>
      </c>
      <c r="P1737" t="s">
        <v>557</v>
      </c>
      <c r="Q1737" t="s">
        <v>463</v>
      </c>
      <c r="R1737">
        <v>0</v>
      </c>
    </row>
    <row r="1738" spans="1:18" x14ac:dyDescent="0.3">
      <c r="A1738">
        <v>192742</v>
      </c>
      <c r="B1738" t="s">
        <v>552</v>
      </c>
      <c r="C1738" t="s">
        <v>876</v>
      </c>
      <c r="D1738" t="s">
        <v>2013</v>
      </c>
      <c r="E1738" s="440">
        <v>46082</v>
      </c>
      <c r="F1738" s="440">
        <v>46101</v>
      </c>
      <c r="G1738" t="s">
        <v>297</v>
      </c>
      <c r="H1738" t="s">
        <v>302</v>
      </c>
      <c r="I1738" t="s">
        <v>2014</v>
      </c>
      <c r="J1738">
        <v>-5000</v>
      </c>
      <c r="K1738">
        <v>-5000</v>
      </c>
      <c r="O1738" t="s">
        <v>556</v>
      </c>
      <c r="P1738" t="s">
        <v>557</v>
      </c>
      <c r="Q1738" t="s">
        <v>463</v>
      </c>
      <c r="R1738">
        <v>0</v>
      </c>
    </row>
    <row r="1739" spans="1:18" x14ac:dyDescent="0.3">
      <c r="A1739">
        <v>195080</v>
      </c>
      <c r="B1739" t="s">
        <v>552</v>
      </c>
      <c r="C1739" t="s">
        <v>909</v>
      </c>
      <c r="D1739" t="s">
        <v>933</v>
      </c>
      <c r="E1739" s="440">
        <v>46082</v>
      </c>
      <c r="F1739" s="440">
        <v>46141</v>
      </c>
      <c r="G1739" t="s">
        <v>297</v>
      </c>
      <c r="H1739" t="s">
        <v>308</v>
      </c>
      <c r="I1739" t="s">
        <v>2015</v>
      </c>
      <c r="J1739">
        <v>-873.04</v>
      </c>
      <c r="K1739">
        <v>-873.04</v>
      </c>
      <c r="O1739" t="s">
        <v>556</v>
      </c>
      <c r="P1739" t="s">
        <v>557</v>
      </c>
      <c r="Q1739" t="s">
        <v>463</v>
      </c>
      <c r="R1739">
        <v>0</v>
      </c>
    </row>
    <row r="1740" spans="1:18" x14ac:dyDescent="0.3">
      <c r="A1740">
        <v>195186</v>
      </c>
      <c r="B1740" t="s">
        <v>552</v>
      </c>
      <c r="C1740" t="s">
        <v>855</v>
      </c>
      <c r="D1740" t="s">
        <v>2016</v>
      </c>
      <c r="E1740" s="440">
        <v>46082</v>
      </c>
      <c r="F1740" s="440">
        <v>46091</v>
      </c>
      <c r="G1740" t="s">
        <v>747</v>
      </c>
      <c r="H1740" t="s">
        <v>241</v>
      </c>
      <c r="I1740" t="s">
        <v>2017</v>
      </c>
      <c r="J1740">
        <v>-6287.76</v>
      </c>
      <c r="K1740">
        <v>-6287.76</v>
      </c>
      <c r="O1740" t="s">
        <v>556</v>
      </c>
      <c r="P1740" t="s">
        <v>557</v>
      </c>
      <c r="Q1740" t="s">
        <v>463</v>
      </c>
      <c r="R1740">
        <v>0</v>
      </c>
    </row>
    <row r="1741" spans="1:18" x14ac:dyDescent="0.3">
      <c r="A1741">
        <v>195225</v>
      </c>
      <c r="B1741" t="s">
        <v>552</v>
      </c>
      <c r="C1741" t="s">
        <v>849</v>
      </c>
      <c r="D1741" t="s">
        <v>2018</v>
      </c>
      <c r="E1741" s="440">
        <v>46082</v>
      </c>
      <c r="F1741" s="440">
        <v>46140</v>
      </c>
      <c r="G1741" t="s">
        <v>265</v>
      </c>
      <c r="H1741" t="s">
        <v>272</v>
      </c>
      <c r="I1741" t="s">
        <v>2019</v>
      </c>
      <c r="J1741">
        <v>-6334.2</v>
      </c>
      <c r="K1741">
        <v>-6017.49</v>
      </c>
      <c r="O1741" t="s">
        <v>556</v>
      </c>
      <c r="P1741" t="s">
        <v>557</v>
      </c>
      <c r="Q1741" t="s">
        <v>463</v>
      </c>
      <c r="R1741">
        <v>0</v>
      </c>
    </row>
    <row r="1742" spans="1:18" x14ac:dyDescent="0.3">
      <c r="A1742">
        <v>193099</v>
      </c>
      <c r="B1742" t="s">
        <v>552</v>
      </c>
      <c r="C1742" t="s">
        <v>878</v>
      </c>
      <c r="D1742" t="s">
        <v>2020</v>
      </c>
      <c r="E1742" s="440">
        <v>46082</v>
      </c>
      <c r="F1742" s="440">
        <v>46101</v>
      </c>
      <c r="G1742" t="s">
        <v>297</v>
      </c>
      <c r="H1742" t="s">
        <v>302</v>
      </c>
      <c r="I1742" t="s">
        <v>2021</v>
      </c>
      <c r="J1742">
        <v>-1000</v>
      </c>
      <c r="K1742">
        <v>-1000</v>
      </c>
      <c r="O1742" t="s">
        <v>556</v>
      </c>
      <c r="P1742" t="s">
        <v>557</v>
      </c>
      <c r="Q1742" t="s">
        <v>463</v>
      </c>
      <c r="R1742">
        <v>0</v>
      </c>
    </row>
    <row r="1743" spans="1:18" x14ac:dyDescent="0.3">
      <c r="A1743">
        <v>198507</v>
      </c>
      <c r="B1743" t="s">
        <v>552</v>
      </c>
      <c r="C1743" t="s">
        <v>871</v>
      </c>
      <c r="D1743" t="s">
        <v>872</v>
      </c>
      <c r="E1743" s="440">
        <v>46082</v>
      </c>
      <c r="F1743" s="440">
        <v>46122</v>
      </c>
      <c r="G1743" t="s">
        <v>257</v>
      </c>
      <c r="H1743" t="s">
        <v>258</v>
      </c>
      <c r="I1743" t="s">
        <v>2022</v>
      </c>
      <c r="J1743">
        <v>-14000</v>
      </c>
      <c r="K1743">
        <v>-14000</v>
      </c>
      <c r="O1743" t="s">
        <v>556</v>
      </c>
      <c r="P1743" t="s">
        <v>557</v>
      </c>
      <c r="Q1743" t="s">
        <v>463</v>
      </c>
      <c r="R1743">
        <v>0</v>
      </c>
    </row>
    <row r="1744" spans="1:18" x14ac:dyDescent="0.3">
      <c r="A1744">
        <v>195175</v>
      </c>
      <c r="B1744" t="s">
        <v>552</v>
      </c>
      <c r="C1744" t="s">
        <v>857</v>
      </c>
      <c r="D1744" t="s">
        <v>2023</v>
      </c>
      <c r="E1744" s="440">
        <v>46082</v>
      </c>
      <c r="F1744" s="440">
        <v>46134</v>
      </c>
      <c r="G1744" t="s">
        <v>747</v>
      </c>
      <c r="H1744" t="s">
        <v>243</v>
      </c>
      <c r="I1744" t="s">
        <v>2024</v>
      </c>
      <c r="J1744">
        <v>-269.77</v>
      </c>
      <c r="K1744">
        <v>-269.77</v>
      </c>
      <c r="O1744" t="s">
        <v>556</v>
      </c>
      <c r="P1744" t="s">
        <v>557</v>
      </c>
      <c r="Q1744" t="s">
        <v>463</v>
      </c>
      <c r="R1744">
        <v>0</v>
      </c>
    </row>
    <row r="1745" spans="1:18" x14ac:dyDescent="0.3">
      <c r="A1745">
        <v>193111</v>
      </c>
      <c r="B1745" t="s">
        <v>552</v>
      </c>
      <c r="C1745" t="s">
        <v>874</v>
      </c>
      <c r="D1745" t="s">
        <v>2025</v>
      </c>
      <c r="E1745" s="440">
        <v>46082</v>
      </c>
      <c r="F1745" s="440">
        <v>46130</v>
      </c>
      <c r="G1745" t="s">
        <v>309</v>
      </c>
      <c r="H1745" t="s">
        <v>315</v>
      </c>
      <c r="I1745" t="s">
        <v>2026</v>
      </c>
      <c r="J1745">
        <v>-2597.0500000000002</v>
      </c>
      <c r="K1745">
        <v>-2597.0500000000002</v>
      </c>
      <c r="O1745" t="s">
        <v>556</v>
      </c>
      <c r="P1745" t="s">
        <v>557</v>
      </c>
      <c r="Q1745" t="s">
        <v>463</v>
      </c>
      <c r="R1745">
        <v>0</v>
      </c>
    </row>
    <row r="1746" spans="1:18" x14ac:dyDescent="0.3">
      <c r="A1746">
        <v>193038</v>
      </c>
      <c r="B1746" t="s">
        <v>552</v>
      </c>
      <c r="C1746" t="s">
        <v>892</v>
      </c>
      <c r="D1746" t="s">
        <v>2027</v>
      </c>
      <c r="E1746" s="440">
        <v>46082</v>
      </c>
      <c r="F1746" s="440">
        <v>46101</v>
      </c>
      <c r="G1746" t="s">
        <v>265</v>
      </c>
      <c r="H1746" t="s">
        <v>271</v>
      </c>
      <c r="I1746" t="s">
        <v>2028</v>
      </c>
      <c r="J1746">
        <v>-472</v>
      </c>
      <c r="K1746">
        <v>-472</v>
      </c>
      <c r="O1746" t="s">
        <v>556</v>
      </c>
      <c r="P1746" t="s">
        <v>557</v>
      </c>
      <c r="Q1746" t="s">
        <v>463</v>
      </c>
      <c r="R1746">
        <v>0</v>
      </c>
    </row>
    <row r="1747" spans="1:18" x14ac:dyDescent="0.3">
      <c r="A1747">
        <v>192690</v>
      </c>
      <c r="B1747" t="s">
        <v>552</v>
      </c>
      <c r="C1747" t="s">
        <v>921</v>
      </c>
      <c r="D1747" t="s">
        <v>2029</v>
      </c>
      <c r="E1747" s="440">
        <v>46082</v>
      </c>
      <c r="F1747" s="440">
        <v>46108</v>
      </c>
      <c r="G1747" t="s">
        <v>814</v>
      </c>
      <c r="H1747" t="s">
        <v>289</v>
      </c>
      <c r="I1747" t="s">
        <v>2030</v>
      </c>
      <c r="J1747">
        <v>-6897.4</v>
      </c>
      <c r="K1747">
        <v>-6897.4</v>
      </c>
      <c r="O1747" t="s">
        <v>556</v>
      </c>
      <c r="P1747" t="s">
        <v>557</v>
      </c>
      <c r="Q1747" t="s">
        <v>463</v>
      </c>
      <c r="R1747">
        <v>0</v>
      </c>
    </row>
    <row r="1748" spans="1:18" x14ac:dyDescent="0.3">
      <c r="A1748">
        <v>193026</v>
      </c>
      <c r="B1748" t="s">
        <v>552</v>
      </c>
      <c r="C1748" t="s">
        <v>892</v>
      </c>
      <c r="D1748" t="s">
        <v>2031</v>
      </c>
      <c r="E1748" s="440">
        <v>46082</v>
      </c>
      <c r="F1748" s="440">
        <v>46101</v>
      </c>
      <c r="G1748" t="s">
        <v>265</v>
      </c>
      <c r="H1748" t="s">
        <v>271</v>
      </c>
      <c r="I1748" t="s">
        <v>2032</v>
      </c>
      <c r="J1748">
        <v>-262</v>
      </c>
      <c r="K1748">
        <v>-262</v>
      </c>
      <c r="O1748" t="s">
        <v>556</v>
      </c>
      <c r="P1748" t="s">
        <v>557</v>
      </c>
      <c r="Q1748" t="s">
        <v>463</v>
      </c>
      <c r="R1748">
        <v>0</v>
      </c>
    </row>
    <row r="1749" spans="1:18" x14ac:dyDescent="0.3">
      <c r="A1749">
        <v>198560</v>
      </c>
      <c r="B1749" t="s">
        <v>552</v>
      </c>
      <c r="C1749" t="s">
        <v>871</v>
      </c>
      <c r="D1749" t="s">
        <v>2033</v>
      </c>
      <c r="E1749" s="440">
        <v>46082</v>
      </c>
      <c r="F1749" s="440">
        <v>46122</v>
      </c>
      <c r="G1749" t="s">
        <v>265</v>
      </c>
      <c r="H1749" t="s">
        <v>266</v>
      </c>
      <c r="I1749" t="s">
        <v>2034</v>
      </c>
      <c r="J1749">
        <v>-6788.96</v>
      </c>
      <c r="K1749">
        <v>-6788.96</v>
      </c>
      <c r="O1749" t="s">
        <v>556</v>
      </c>
      <c r="P1749" t="s">
        <v>557</v>
      </c>
      <c r="Q1749" t="s">
        <v>463</v>
      </c>
      <c r="R1749">
        <v>0</v>
      </c>
    </row>
    <row r="1750" spans="1:18" x14ac:dyDescent="0.3">
      <c r="A1750">
        <v>195151</v>
      </c>
      <c r="B1750" t="s">
        <v>552</v>
      </c>
      <c r="C1750" t="s">
        <v>861</v>
      </c>
      <c r="D1750" t="s">
        <v>2035</v>
      </c>
      <c r="E1750" s="440">
        <v>46082</v>
      </c>
      <c r="F1750" s="440">
        <v>46127</v>
      </c>
      <c r="G1750" t="s">
        <v>319</v>
      </c>
      <c r="H1750" t="s">
        <v>321</v>
      </c>
      <c r="I1750" t="s">
        <v>2036</v>
      </c>
      <c r="J1750">
        <v>-170</v>
      </c>
      <c r="K1750">
        <v>-170</v>
      </c>
      <c r="O1750" t="s">
        <v>556</v>
      </c>
      <c r="P1750" t="s">
        <v>557</v>
      </c>
      <c r="Q1750" t="s">
        <v>463</v>
      </c>
      <c r="R1750">
        <v>0</v>
      </c>
    </row>
    <row r="1751" spans="1:18" x14ac:dyDescent="0.3">
      <c r="A1751">
        <v>192772</v>
      </c>
      <c r="B1751" t="s">
        <v>552</v>
      </c>
      <c r="C1751" t="s">
        <v>895</v>
      </c>
      <c r="D1751" t="s">
        <v>2037</v>
      </c>
      <c r="E1751" s="440">
        <v>46082</v>
      </c>
      <c r="F1751" s="440">
        <v>46127</v>
      </c>
      <c r="G1751" t="s">
        <v>319</v>
      </c>
      <c r="H1751" t="s">
        <v>320</v>
      </c>
      <c r="I1751" t="s">
        <v>896</v>
      </c>
      <c r="J1751">
        <v>-4150</v>
      </c>
      <c r="K1751">
        <v>-4150</v>
      </c>
      <c r="O1751" t="s">
        <v>556</v>
      </c>
      <c r="P1751" t="s">
        <v>557</v>
      </c>
      <c r="Q1751" t="s">
        <v>463</v>
      </c>
      <c r="R1751">
        <v>0</v>
      </c>
    </row>
    <row r="1752" spans="1:18" x14ac:dyDescent="0.3">
      <c r="A1752">
        <v>197192</v>
      </c>
      <c r="B1752" t="s">
        <v>552</v>
      </c>
      <c r="C1752" t="s">
        <v>51</v>
      </c>
      <c r="D1752" t="s">
        <v>2038</v>
      </c>
      <c r="E1752" s="440">
        <v>46081</v>
      </c>
      <c r="F1752" s="440">
        <v>46091</v>
      </c>
      <c r="G1752" t="s">
        <v>948</v>
      </c>
      <c r="H1752" t="s">
        <v>337</v>
      </c>
      <c r="I1752" t="s">
        <v>2039</v>
      </c>
      <c r="J1752">
        <v>-15000</v>
      </c>
      <c r="K1752">
        <v>-15000</v>
      </c>
      <c r="O1752" t="s">
        <v>556</v>
      </c>
      <c r="P1752" t="s">
        <v>557</v>
      </c>
      <c r="Q1752" t="s">
        <v>462</v>
      </c>
      <c r="R1752">
        <v>0</v>
      </c>
    </row>
    <row r="1753" spans="1:18" x14ac:dyDescent="0.3">
      <c r="A1753">
        <v>177855</v>
      </c>
      <c r="B1753" t="s">
        <v>552</v>
      </c>
      <c r="C1753" t="s">
        <v>619</v>
      </c>
      <c r="D1753" t="s">
        <v>987</v>
      </c>
      <c r="E1753" s="440">
        <v>46081</v>
      </c>
      <c r="F1753" s="440">
        <v>46262</v>
      </c>
      <c r="G1753" t="s">
        <v>561</v>
      </c>
      <c r="H1753" t="s">
        <v>369</v>
      </c>
      <c r="I1753" t="s">
        <v>638</v>
      </c>
      <c r="J1753">
        <v>-8566.18</v>
      </c>
      <c r="K1753">
        <v>-8566.18</v>
      </c>
      <c r="O1753" t="s">
        <v>563</v>
      </c>
      <c r="Q1753" t="s">
        <v>462</v>
      </c>
      <c r="R1753">
        <v>0</v>
      </c>
    </row>
    <row r="1754" spans="1:18" x14ac:dyDescent="0.3">
      <c r="A1754">
        <v>177849</v>
      </c>
      <c r="B1754" t="s">
        <v>552</v>
      </c>
      <c r="C1754" t="s">
        <v>619</v>
      </c>
      <c r="D1754" t="s">
        <v>2040</v>
      </c>
      <c r="E1754" s="440">
        <v>46081</v>
      </c>
      <c r="F1754" s="440">
        <v>46080</v>
      </c>
      <c r="G1754" t="s">
        <v>561</v>
      </c>
      <c r="H1754" t="s">
        <v>369</v>
      </c>
      <c r="I1754" t="s">
        <v>1615</v>
      </c>
      <c r="J1754">
        <v>-5087.33</v>
      </c>
      <c r="K1754">
        <v>-5087.33</v>
      </c>
      <c r="O1754" t="s">
        <v>556</v>
      </c>
      <c r="P1754" t="s">
        <v>557</v>
      </c>
      <c r="Q1754" t="s">
        <v>462</v>
      </c>
      <c r="R1754">
        <v>0</v>
      </c>
    </row>
    <row r="1755" spans="1:18" x14ac:dyDescent="0.3">
      <c r="A1755">
        <v>170535</v>
      </c>
      <c r="B1755" t="s">
        <v>552</v>
      </c>
      <c r="C1755" t="s">
        <v>619</v>
      </c>
      <c r="D1755" t="s">
        <v>1848</v>
      </c>
      <c r="E1755" s="440">
        <v>46081</v>
      </c>
      <c r="F1755" s="440">
        <v>46080</v>
      </c>
      <c r="G1755" t="s">
        <v>561</v>
      </c>
      <c r="H1755" t="s">
        <v>369</v>
      </c>
      <c r="I1755" t="s">
        <v>1359</v>
      </c>
      <c r="J1755">
        <v>-5168.41</v>
      </c>
      <c r="K1755">
        <v>-5168.41</v>
      </c>
      <c r="O1755" t="s">
        <v>556</v>
      </c>
      <c r="P1755" t="s">
        <v>557</v>
      </c>
      <c r="Q1755" t="s">
        <v>462</v>
      </c>
      <c r="R1755">
        <v>0</v>
      </c>
    </row>
    <row r="1756" spans="1:18" x14ac:dyDescent="0.3">
      <c r="A1756">
        <v>197306</v>
      </c>
      <c r="B1756" t="s">
        <v>552</v>
      </c>
      <c r="C1756" t="s">
        <v>800</v>
      </c>
      <c r="D1756" t="s">
        <v>2038</v>
      </c>
      <c r="E1756" s="440">
        <v>46081</v>
      </c>
      <c r="F1756" s="440">
        <v>46101</v>
      </c>
      <c r="G1756" t="s">
        <v>309</v>
      </c>
      <c r="H1756" t="s">
        <v>310</v>
      </c>
      <c r="I1756" t="s">
        <v>802</v>
      </c>
      <c r="J1756">
        <v>-103.49</v>
      </c>
      <c r="K1756">
        <v>-103.49</v>
      </c>
      <c r="O1756" t="s">
        <v>556</v>
      </c>
      <c r="P1756" t="s">
        <v>557</v>
      </c>
      <c r="Q1756" t="s">
        <v>462</v>
      </c>
      <c r="R1756">
        <v>0</v>
      </c>
    </row>
    <row r="1757" spans="1:18" x14ac:dyDescent="0.3">
      <c r="A1757">
        <v>197041</v>
      </c>
      <c r="B1757" t="s">
        <v>552</v>
      </c>
      <c r="C1757" t="s">
        <v>50</v>
      </c>
      <c r="D1757" t="s">
        <v>2038</v>
      </c>
      <c r="E1757" s="440">
        <v>46081</v>
      </c>
      <c r="F1757" s="440">
        <v>46101</v>
      </c>
      <c r="G1757" t="s">
        <v>797</v>
      </c>
      <c r="H1757" t="s">
        <v>50</v>
      </c>
      <c r="J1757">
        <v>-35524.519999999997</v>
      </c>
      <c r="K1757">
        <v>-35524.519999999997</v>
      </c>
      <c r="O1757" t="s">
        <v>556</v>
      </c>
      <c r="P1757" t="s">
        <v>557</v>
      </c>
      <c r="Q1757" t="s">
        <v>462</v>
      </c>
      <c r="R1757">
        <v>0</v>
      </c>
    </row>
    <row r="1758" spans="1:18" x14ac:dyDescent="0.3">
      <c r="A1758">
        <v>197180</v>
      </c>
      <c r="B1758" t="s">
        <v>552</v>
      </c>
      <c r="C1758" t="s">
        <v>51</v>
      </c>
      <c r="D1758" t="s">
        <v>2038</v>
      </c>
      <c r="E1758" s="440">
        <v>46081</v>
      </c>
      <c r="F1758" s="440">
        <v>46091</v>
      </c>
      <c r="G1758" t="s">
        <v>265</v>
      </c>
      <c r="H1758" t="s">
        <v>272</v>
      </c>
      <c r="I1758" t="s">
        <v>2041</v>
      </c>
      <c r="J1758">
        <v>-125.92</v>
      </c>
      <c r="K1758">
        <v>-125.92</v>
      </c>
      <c r="O1758" t="s">
        <v>556</v>
      </c>
      <c r="P1758" t="s">
        <v>557</v>
      </c>
      <c r="Q1758" t="s">
        <v>462</v>
      </c>
      <c r="R1758">
        <v>0</v>
      </c>
    </row>
    <row r="1759" spans="1:18" x14ac:dyDescent="0.3">
      <c r="A1759">
        <v>214285</v>
      </c>
      <c r="B1759" t="s">
        <v>552</v>
      </c>
      <c r="C1759" t="s">
        <v>1053</v>
      </c>
      <c r="E1759" s="440">
        <v>46081</v>
      </c>
      <c r="F1759" s="440">
        <v>46087</v>
      </c>
      <c r="G1759" t="s">
        <v>776</v>
      </c>
      <c r="H1759" t="s">
        <v>777</v>
      </c>
      <c r="J1759">
        <v>-4650.6400000000003</v>
      </c>
      <c r="K1759">
        <v>-4650.6400000000003</v>
      </c>
      <c r="O1759" t="s">
        <v>556</v>
      </c>
      <c r="P1759" t="s">
        <v>557</v>
      </c>
      <c r="Q1759" t="s">
        <v>462</v>
      </c>
      <c r="R1759">
        <v>0</v>
      </c>
    </row>
    <row r="1760" spans="1:18" x14ac:dyDescent="0.3">
      <c r="A1760">
        <v>214299</v>
      </c>
      <c r="B1760" t="s">
        <v>552</v>
      </c>
      <c r="C1760" t="s">
        <v>1016</v>
      </c>
      <c r="E1760" s="440">
        <v>46081</v>
      </c>
      <c r="F1760" s="440">
        <v>46087</v>
      </c>
      <c r="G1760" t="s">
        <v>776</v>
      </c>
      <c r="H1760" t="s">
        <v>777</v>
      </c>
      <c r="J1760">
        <v>-2314.77</v>
      </c>
      <c r="K1760">
        <v>-2314.77</v>
      </c>
      <c r="O1760" t="s">
        <v>556</v>
      </c>
      <c r="P1760" t="s">
        <v>557</v>
      </c>
      <c r="Q1760" t="s">
        <v>462</v>
      </c>
      <c r="R1760">
        <v>0</v>
      </c>
    </row>
    <row r="1761" spans="1:18" x14ac:dyDescent="0.3">
      <c r="A1761">
        <v>214459</v>
      </c>
      <c r="B1761" t="s">
        <v>552</v>
      </c>
      <c r="C1761" t="s">
        <v>1076</v>
      </c>
      <c r="E1761" s="440">
        <v>46081</v>
      </c>
      <c r="F1761" s="440">
        <v>46081</v>
      </c>
      <c r="G1761" t="s">
        <v>1062</v>
      </c>
      <c r="H1761" t="s">
        <v>118</v>
      </c>
      <c r="I1761" t="s">
        <v>2042</v>
      </c>
      <c r="J1761">
        <v>-158.80000000000001</v>
      </c>
      <c r="K1761">
        <v>-158.80000000000001</v>
      </c>
      <c r="O1761" t="s">
        <v>556</v>
      </c>
      <c r="P1761" t="s">
        <v>557</v>
      </c>
      <c r="Q1761" t="s">
        <v>462</v>
      </c>
      <c r="R1761">
        <v>0</v>
      </c>
    </row>
    <row r="1762" spans="1:18" x14ac:dyDescent="0.3">
      <c r="A1762">
        <v>214460</v>
      </c>
      <c r="B1762" t="s">
        <v>552</v>
      </c>
      <c r="C1762" t="s">
        <v>1078</v>
      </c>
      <c r="E1762" s="440">
        <v>46081</v>
      </c>
      <c r="F1762" s="440">
        <v>46081</v>
      </c>
      <c r="G1762" t="s">
        <v>1062</v>
      </c>
      <c r="H1762" t="s">
        <v>118</v>
      </c>
      <c r="I1762" t="s">
        <v>2043</v>
      </c>
      <c r="J1762">
        <v>-60.98</v>
      </c>
      <c r="K1762">
        <v>-60.98</v>
      </c>
      <c r="O1762" t="s">
        <v>556</v>
      </c>
      <c r="P1762" t="s">
        <v>557</v>
      </c>
      <c r="Q1762" t="s">
        <v>462</v>
      </c>
      <c r="R1762">
        <v>0</v>
      </c>
    </row>
    <row r="1763" spans="1:18" x14ac:dyDescent="0.3">
      <c r="A1763">
        <v>214288</v>
      </c>
      <c r="B1763" t="s">
        <v>552</v>
      </c>
      <c r="C1763" t="s">
        <v>963</v>
      </c>
      <c r="E1763" s="440">
        <v>46081</v>
      </c>
      <c r="F1763" s="440">
        <v>46087</v>
      </c>
      <c r="G1763" t="s">
        <v>776</v>
      </c>
      <c r="H1763" t="s">
        <v>777</v>
      </c>
      <c r="J1763">
        <v>-4141.74</v>
      </c>
      <c r="K1763">
        <v>-4141.74</v>
      </c>
      <c r="O1763" t="s">
        <v>556</v>
      </c>
      <c r="P1763" t="s">
        <v>557</v>
      </c>
      <c r="Q1763" t="s">
        <v>462</v>
      </c>
      <c r="R1763">
        <v>0</v>
      </c>
    </row>
    <row r="1764" spans="1:18" x14ac:dyDescent="0.3">
      <c r="A1764">
        <v>214461</v>
      </c>
      <c r="B1764" t="s">
        <v>552</v>
      </c>
      <c r="C1764" t="s">
        <v>1081</v>
      </c>
      <c r="E1764" s="440">
        <v>46081</v>
      </c>
      <c r="F1764" s="440">
        <v>46081</v>
      </c>
      <c r="G1764" t="s">
        <v>1062</v>
      </c>
      <c r="H1764" t="s">
        <v>118</v>
      </c>
      <c r="I1764" t="s">
        <v>2044</v>
      </c>
      <c r="J1764">
        <v>-173.19</v>
      </c>
      <c r="K1764">
        <v>-173.19</v>
      </c>
      <c r="O1764" t="s">
        <v>556</v>
      </c>
      <c r="P1764" t="s">
        <v>557</v>
      </c>
      <c r="Q1764" t="s">
        <v>462</v>
      </c>
      <c r="R1764">
        <v>0</v>
      </c>
    </row>
    <row r="1765" spans="1:18" x14ac:dyDescent="0.3">
      <c r="A1765">
        <v>215696</v>
      </c>
      <c r="B1765" t="s">
        <v>552</v>
      </c>
      <c r="C1765" t="s">
        <v>781</v>
      </c>
      <c r="D1765" t="s">
        <v>2038</v>
      </c>
      <c r="E1765" s="440">
        <v>46081</v>
      </c>
      <c r="F1765" s="440">
        <v>46101</v>
      </c>
      <c r="G1765" t="s">
        <v>309</v>
      </c>
      <c r="H1765" t="s">
        <v>310</v>
      </c>
      <c r="I1765" t="s">
        <v>2045</v>
      </c>
      <c r="J1765">
        <v>-263.75</v>
      </c>
      <c r="K1765">
        <v>-263.75</v>
      </c>
      <c r="O1765" t="s">
        <v>556</v>
      </c>
      <c r="P1765" t="s">
        <v>557</v>
      </c>
      <c r="Q1765" t="s">
        <v>462</v>
      </c>
      <c r="R1765">
        <v>0</v>
      </c>
    </row>
    <row r="1766" spans="1:18" x14ac:dyDescent="0.3">
      <c r="A1766">
        <v>215724</v>
      </c>
      <c r="B1766" t="s">
        <v>552</v>
      </c>
      <c r="C1766" t="s">
        <v>1061</v>
      </c>
      <c r="E1766" s="440">
        <v>46081</v>
      </c>
      <c r="F1766" s="440">
        <v>46081</v>
      </c>
      <c r="G1766" t="s">
        <v>1062</v>
      </c>
      <c r="H1766" t="s">
        <v>118</v>
      </c>
      <c r="I1766" t="s">
        <v>2046</v>
      </c>
      <c r="J1766">
        <v>-10527.31</v>
      </c>
      <c r="K1766">
        <v>-10939.09</v>
      </c>
      <c r="O1766" t="s">
        <v>556</v>
      </c>
      <c r="P1766" t="s">
        <v>557</v>
      </c>
      <c r="Q1766" t="s">
        <v>462</v>
      </c>
      <c r="R1766">
        <v>0</v>
      </c>
    </row>
    <row r="1767" spans="1:18" x14ac:dyDescent="0.3">
      <c r="A1767">
        <v>207129</v>
      </c>
      <c r="B1767" t="s">
        <v>552</v>
      </c>
      <c r="C1767" t="s">
        <v>817</v>
      </c>
      <c r="D1767" t="s">
        <v>933</v>
      </c>
      <c r="E1767" s="440">
        <v>46081</v>
      </c>
      <c r="F1767" s="440">
        <v>46107</v>
      </c>
      <c r="G1767" t="s">
        <v>297</v>
      </c>
      <c r="H1767" t="s">
        <v>308</v>
      </c>
      <c r="I1767" t="s">
        <v>2047</v>
      </c>
      <c r="J1767">
        <v>-1034.45</v>
      </c>
      <c r="K1767">
        <v>-1034.45</v>
      </c>
      <c r="O1767" t="s">
        <v>556</v>
      </c>
      <c r="P1767" t="s">
        <v>557</v>
      </c>
      <c r="Q1767" t="s">
        <v>462</v>
      </c>
      <c r="R1767">
        <v>0</v>
      </c>
    </row>
    <row r="1768" spans="1:18" x14ac:dyDescent="0.3">
      <c r="A1768">
        <v>214283</v>
      </c>
      <c r="B1768" t="s">
        <v>552</v>
      </c>
      <c r="C1768" t="s">
        <v>1052</v>
      </c>
      <c r="E1768" s="440">
        <v>46081</v>
      </c>
      <c r="F1768" s="440">
        <v>46087</v>
      </c>
      <c r="G1768" t="s">
        <v>776</v>
      </c>
      <c r="H1768" t="s">
        <v>777</v>
      </c>
      <c r="J1768">
        <v>-4862.97</v>
      </c>
      <c r="K1768">
        <v>-4862.97</v>
      </c>
      <c r="O1768" t="s">
        <v>556</v>
      </c>
      <c r="P1768" t="s">
        <v>557</v>
      </c>
      <c r="Q1768" t="s">
        <v>462</v>
      </c>
      <c r="R1768">
        <v>0</v>
      </c>
    </row>
    <row r="1769" spans="1:18" x14ac:dyDescent="0.3">
      <c r="A1769">
        <v>214287</v>
      </c>
      <c r="B1769" t="s">
        <v>552</v>
      </c>
      <c r="C1769" t="s">
        <v>1087</v>
      </c>
      <c r="E1769" s="440">
        <v>46081</v>
      </c>
      <c r="F1769" s="440">
        <v>46087</v>
      </c>
      <c r="G1769" t="s">
        <v>776</v>
      </c>
      <c r="H1769" t="s">
        <v>777</v>
      </c>
      <c r="J1769">
        <v>-4220.45</v>
      </c>
      <c r="K1769">
        <v>-4220.45</v>
      </c>
      <c r="O1769" t="s">
        <v>556</v>
      </c>
      <c r="P1769" t="s">
        <v>557</v>
      </c>
      <c r="Q1769" t="s">
        <v>462</v>
      </c>
      <c r="R1769">
        <v>0</v>
      </c>
    </row>
    <row r="1770" spans="1:18" x14ac:dyDescent="0.3">
      <c r="A1770">
        <v>214286</v>
      </c>
      <c r="B1770" t="s">
        <v>552</v>
      </c>
      <c r="C1770" t="s">
        <v>961</v>
      </c>
      <c r="E1770" s="440">
        <v>46081</v>
      </c>
      <c r="F1770" s="440">
        <v>46087</v>
      </c>
      <c r="G1770" t="s">
        <v>776</v>
      </c>
      <c r="H1770" t="s">
        <v>777</v>
      </c>
      <c r="J1770">
        <v>-3245.13</v>
      </c>
      <c r="K1770">
        <v>-3245.13</v>
      </c>
      <c r="O1770" t="s">
        <v>556</v>
      </c>
      <c r="P1770" t="s">
        <v>557</v>
      </c>
      <c r="Q1770" t="s">
        <v>462</v>
      </c>
      <c r="R1770">
        <v>0</v>
      </c>
    </row>
    <row r="1771" spans="1:18" x14ac:dyDescent="0.3">
      <c r="A1771">
        <v>214294</v>
      </c>
      <c r="B1771" t="s">
        <v>552</v>
      </c>
      <c r="C1771" t="s">
        <v>1608</v>
      </c>
      <c r="E1771" s="440">
        <v>46081</v>
      </c>
      <c r="F1771" s="440">
        <v>46087</v>
      </c>
      <c r="G1771" t="s">
        <v>776</v>
      </c>
      <c r="H1771" t="s">
        <v>777</v>
      </c>
      <c r="J1771">
        <v>-4353.3900000000003</v>
      </c>
      <c r="K1771">
        <v>-4353.3900000000003</v>
      </c>
      <c r="O1771" t="s">
        <v>556</v>
      </c>
      <c r="P1771" t="s">
        <v>557</v>
      </c>
      <c r="Q1771" t="s">
        <v>462</v>
      </c>
      <c r="R1771">
        <v>0</v>
      </c>
    </row>
    <row r="1772" spans="1:18" x14ac:dyDescent="0.3">
      <c r="A1772">
        <v>214284</v>
      </c>
      <c r="B1772" t="s">
        <v>552</v>
      </c>
      <c r="C1772" t="s">
        <v>1086</v>
      </c>
      <c r="E1772" s="440">
        <v>46081</v>
      </c>
      <c r="F1772" s="440">
        <v>46087</v>
      </c>
      <c r="G1772" t="s">
        <v>776</v>
      </c>
      <c r="H1772" t="s">
        <v>777</v>
      </c>
      <c r="J1772">
        <v>-3357.06</v>
      </c>
      <c r="K1772">
        <v>-3357.06</v>
      </c>
      <c r="O1772" t="s">
        <v>556</v>
      </c>
      <c r="P1772" t="s">
        <v>557</v>
      </c>
      <c r="Q1772" t="s">
        <v>462</v>
      </c>
      <c r="R1772">
        <v>0</v>
      </c>
    </row>
    <row r="1773" spans="1:18" x14ac:dyDescent="0.3">
      <c r="A1773">
        <v>206555</v>
      </c>
      <c r="B1773" t="s">
        <v>552</v>
      </c>
      <c r="C1773" t="s">
        <v>1146</v>
      </c>
      <c r="D1773" t="s">
        <v>1252</v>
      </c>
      <c r="E1773" s="440">
        <v>46081</v>
      </c>
      <c r="F1773" s="440">
        <v>46105</v>
      </c>
      <c r="G1773" t="s">
        <v>814</v>
      </c>
      <c r="H1773" t="s">
        <v>289</v>
      </c>
      <c r="I1773" t="s">
        <v>2048</v>
      </c>
      <c r="J1773">
        <v>-2205</v>
      </c>
      <c r="K1773">
        <v>-2205</v>
      </c>
      <c r="O1773" t="s">
        <v>556</v>
      </c>
      <c r="P1773" t="s">
        <v>557</v>
      </c>
      <c r="Q1773" t="s">
        <v>462</v>
      </c>
      <c r="R1773">
        <v>0</v>
      </c>
    </row>
    <row r="1774" spans="1:18" x14ac:dyDescent="0.3">
      <c r="A1774">
        <v>214278</v>
      </c>
      <c r="B1774" t="s">
        <v>552</v>
      </c>
      <c r="C1774" t="s">
        <v>1055</v>
      </c>
      <c r="E1774" s="440">
        <v>46081</v>
      </c>
      <c r="F1774" s="440">
        <v>46087</v>
      </c>
      <c r="G1774" t="s">
        <v>776</v>
      </c>
      <c r="H1774" t="s">
        <v>777</v>
      </c>
      <c r="J1774">
        <v>-4297.82</v>
      </c>
      <c r="K1774">
        <v>-4297.82</v>
      </c>
      <c r="O1774" t="s">
        <v>556</v>
      </c>
      <c r="P1774" t="s">
        <v>557</v>
      </c>
      <c r="Q1774" t="s">
        <v>462</v>
      </c>
      <c r="R1774">
        <v>0</v>
      </c>
    </row>
    <row r="1775" spans="1:18" x14ac:dyDescent="0.3">
      <c r="A1775">
        <v>208305</v>
      </c>
      <c r="B1775" t="s">
        <v>552</v>
      </c>
      <c r="C1775" t="s">
        <v>430</v>
      </c>
      <c r="D1775" t="s">
        <v>2049</v>
      </c>
      <c r="E1775" s="440">
        <v>46081</v>
      </c>
      <c r="F1775" s="440">
        <v>46101</v>
      </c>
      <c r="G1775" t="s">
        <v>785</v>
      </c>
      <c r="H1775" t="s">
        <v>207</v>
      </c>
      <c r="J1775">
        <v>-13753.41</v>
      </c>
      <c r="K1775">
        <v>-13753.41</v>
      </c>
      <c r="O1775" t="s">
        <v>556</v>
      </c>
      <c r="P1775" t="s">
        <v>557</v>
      </c>
      <c r="Q1775" t="s">
        <v>462</v>
      </c>
      <c r="R1775">
        <v>0</v>
      </c>
    </row>
    <row r="1776" spans="1:18" x14ac:dyDescent="0.3">
      <c r="A1776">
        <v>208537</v>
      </c>
      <c r="B1776" t="s">
        <v>552</v>
      </c>
      <c r="C1776" t="s">
        <v>800</v>
      </c>
      <c r="D1776" t="s">
        <v>2050</v>
      </c>
      <c r="E1776" s="440">
        <v>46081</v>
      </c>
      <c r="F1776" s="440">
        <v>46101</v>
      </c>
      <c r="G1776" t="s">
        <v>785</v>
      </c>
      <c r="H1776" t="s">
        <v>801</v>
      </c>
      <c r="J1776">
        <v>-565.07000000000005</v>
      </c>
      <c r="K1776">
        <v>-565.07000000000005</v>
      </c>
      <c r="O1776" t="s">
        <v>556</v>
      </c>
      <c r="P1776" t="s">
        <v>557</v>
      </c>
      <c r="Q1776" t="s">
        <v>462</v>
      </c>
      <c r="R1776">
        <v>0</v>
      </c>
    </row>
    <row r="1777" spans="1:18" x14ac:dyDescent="0.3">
      <c r="A1777">
        <v>214279</v>
      </c>
      <c r="B1777" t="s">
        <v>552</v>
      </c>
      <c r="C1777" t="s">
        <v>1471</v>
      </c>
      <c r="E1777" s="440">
        <v>46081</v>
      </c>
      <c r="F1777" s="440">
        <v>46087</v>
      </c>
      <c r="G1777" t="s">
        <v>776</v>
      </c>
      <c r="H1777" t="s">
        <v>777</v>
      </c>
      <c r="J1777">
        <v>-2295.4699999999998</v>
      </c>
      <c r="K1777">
        <v>-2295.4699999999998</v>
      </c>
      <c r="O1777" t="s">
        <v>556</v>
      </c>
      <c r="P1777" t="s">
        <v>557</v>
      </c>
      <c r="Q1777" t="s">
        <v>462</v>
      </c>
      <c r="R1777">
        <v>0</v>
      </c>
    </row>
    <row r="1778" spans="1:18" x14ac:dyDescent="0.3">
      <c r="A1778">
        <v>210381</v>
      </c>
      <c r="B1778" t="s">
        <v>552</v>
      </c>
      <c r="C1778" t="s">
        <v>520</v>
      </c>
      <c r="D1778" t="s">
        <v>2038</v>
      </c>
      <c r="E1778" s="440">
        <v>46081</v>
      </c>
      <c r="F1778" s="440">
        <v>46106</v>
      </c>
      <c r="G1778" t="s">
        <v>797</v>
      </c>
      <c r="H1778" t="s">
        <v>48</v>
      </c>
      <c r="I1778" t="s">
        <v>2051</v>
      </c>
      <c r="J1778">
        <v>-26527.57</v>
      </c>
      <c r="K1778">
        <v>-26527.57</v>
      </c>
      <c r="O1778" t="s">
        <v>556</v>
      </c>
      <c r="P1778" t="s">
        <v>557</v>
      </c>
      <c r="Q1778" t="s">
        <v>462</v>
      </c>
      <c r="R1778">
        <v>0</v>
      </c>
    </row>
    <row r="1779" spans="1:18" x14ac:dyDescent="0.3">
      <c r="A1779">
        <v>210393</v>
      </c>
      <c r="B1779" t="s">
        <v>552</v>
      </c>
      <c r="C1779" t="s">
        <v>519</v>
      </c>
      <c r="D1779" t="s">
        <v>2038</v>
      </c>
      <c r="E1779" s="440">
        <v>46081</v>
      </c>
      <c r="F1779" s="440">
        <v>46106</v>
      </c>
      <c r="G1779" t="s">
        <v>797</v>
      </c>
      <c r="H1779" t="s">
        <v>48</v>
      </c>
      <c r="I1779" t="s">
        <v>2052</v>
      </c>
      <c r="J1779">
        <v>-5747.64</v>
      </c>
      <c r="K1779">
        <v>-5747.64</v>
      </c>
      <c r="O1779" t="s">
        <v>556</v>
      </c>
      <c r="P1779" t="s">
        <v>557</v>
      </c>
      <c r="Q1779" t="s">
        <v>462</v>
      </c>
      <c r="R1779">
        <v>0</v>
      </c>
    </row>
    <row r="1780" spans="1:18" x14ac:dyDescent="0.3">
      <c r="A1780">
        <v>214280</v>
      </c>
      <c r="B1780" t="s">
        <v>552</v>
      </c>
      <c r="C1780" t="s">
        <v>1089</v>
      </c>
      <c r="E1780" s="440">
        <v>46081</v>
      </c>
      <c r="F1780" s="440">
        <v>46087</v>
      </c>
      <c r="G1780" t="s">
        <v>776</v>
      </c>
      <c r="H1780" t="s">
        <v>777</v>
      </c>
      <c r="J1780">
        <v>-2998.47</v>
      </c>
      <c r="K1780">
        <v>-2998.47</v>
      </c>
      <c r="O1780" t="s">
        <v>556</v>
      </c>
      <c r="P1780" t="s">
        <v>557</v>
      </c>
      <c r="Q1780" t="s">
        <v>462</v>
      </c>
      <c r="R1780">
        <v>0</v>
      </c>
    </row>
    <row r="1781" spans="1:18" x14ac:dyDescent="0.3">
      <c r="A1781">
        <v>214281</v>
      </c>
      <c r="B1781" t="s">
        <v>552</v>
      </c>
      <c r="C1781" t="s">
        <v>1054</v>
      </c>
      <c r="E1781" s="440">
        <v>46081</v>
      </c>
      <c r="F1781" s="440">
        <v>46087</v>
      </c>
      <c r="G1781" t="s">
        <v>776</v>
      </c>
      <c r="H1781" t="s">
        <v>777</v>
      </c>
      <c r="J1781">
        <v>-2628.5</v>
      </c>
      <c r="K1781">
        <v>-2628.5</v>
      </c>
      <c r="O1781" t="s">
        <v>556</v>
      </c>
      <c r="P1781" t="s">
        <v>557</v>
      </c>
      <c r="Q1781" t="s">
        <v>462</v>
      </c>
      <c r="R1781">
        <v>0</v>
      </c>
    </row>
    <row r="1782" spans="1:18" x14ac:dyDescent="0.3">
      <c r="A1782">
        <v>214282</v>
      </c>
      <c r="B1782" t="s">
        <v>552</v>
      </c>
      <c r="C1782" t="s">
        <v>1050</v>
      </c>
      <c r="E1782" s="440">
        <v>46081</v>
      </c>
      <c r="F1782" s="440">
        <v>46087</v>
      </c>
      <c r="G1782" t="s">
        <v>776</v>
      </c>
      <c r="H1782" t="s">
        <v>777</v>
      </c>
      <c r="J1782">
        <v>-3250.77</v>
      </c>
      <c r="K1782">
        <v>-3250.77</v>
      </c>
      <c r="O1782" t="s">
        <v>556</v>
      </c>
      <c r="P1782" t="s">
        <v>557</v>
      </c>
      <c r="Q1782" t="s">
        <v>462</v>
      </c>
      <c r="R1782">
        <v>0</v>
      </c>
    </row>
    <row r="1783" spans="1:18" x14ac:dyDescent="0.3">
      <c r="A1783">
        <v>214046</v>
      </c>
      <c r="B1783" t="s">
        <v>552</v>
      </c>
      <c r="C1783" t="s">
        <v>835</v>
      </c>
      <c r="D1783" t="s">
        <v>2053</v>
      </c>
      <c r="E1783" s="440">
        <v>46081</v>
      </c>
      <c r="F1783" s="440">
        <v>46091</v>
      </c>
      <c r="G1783" t="s">
        <v>265</v>
      </c>
      <c r="H1783" t="s">
        <v>273</v>
      </c>
      <c r="I1783" t="s">
        <v>2054</v>
      </c>
      <c r="J1783">
        <v>-598</v>
      </c>
      <c r="K1783">
        <v>-598</v>
      </c>
      <c r="M1783" t="s">
        <v>836</v>
      </c>
      <c r="N1783" t="s">
        <v>131</v>
      </c>
      <c r="O1783" t="s">
        <v>556</v>
      </c>
      <c r="P1783" t="s">
        <v>557</v>
      </c>
      <c r="Q1783" t="s">
        <v>462</v>
      </c>
      <c r="R1783">
        <v>0</v>
      </c>
    </row>
    <row r="1784" spans="1:18" x14ac:dyDescent="0.3">
      <c r="A1784">
        <v>214139</v>
      </c>
      <c r="B1784" t="s">
        <v>552</v>
      </c>
      <c r="C1784" t="s">
        <v>553</v>
      </c>
      <c r="D1784" t="s">
        <v>2055</v>
      </c>
      <c r="E1784" s="440">
        <v>46081</v>
      </c>
      <c r="F1784" s="440">
        <v>46086</v>
      </c>
      <c r="G1784" t="s">
        <v>555</v>
      </c>
      <c r="H1784" t="s">
        <v>368</v>
      </c>
      <c r="I1784" t="s">
        <v>2056</v>
      </c>
      <c r="J1784">
        <v>-120000</v>
      </c>
      <c r="K1784">
        <v>-120000</v>
      </c>
      <c r="O1784" t="s">
        <v>556</v>
      </c>
      <c r="P1784" t="s">
        <v>557</v>
      </c>
      <c r="Q1784" t="s">
        <v>462</v>
      </c>
      <c r="R1784">
        <v>0</v>
      </c>
    </row>
    <row r="1785" spans="1:18" x14ac:dyDescent="0.3">
      <c r="A1785">
        <v>214141</v>
      </c>
      <c r="B1785" t="s">
        <v>552</v>
      </c>
      <c r="C1785" t="s">
        <v>1163</v>
      </c>
      <c r="D1785" t="s">
        <v>2057</v>
      </c>
      <c r="E1785" s="440">
        <v>46081</v>
      </c>
      <c r="F1785" s="440">
        <v>46086</v>
      </c>
      <c r="G1785" t="s">
        <v>555</v>
      </c>
      <c r="H1785" t="s">
        <v>368</v>
      </c>
      <c r="I1785" t="s">
        <v>2058</v>
      </c>
      <c r="J1785">
        <v>-180000</v>
      </c>
      <c r="K1785">
        <v>-180000</v>
      </c>
      <c r="O1785" t="s">
        <v>556</v>
      </c>
      <c r="P1785" t="s">
        <v>557</v>
      </c>
      <c r="Q1785" t="s">
        <v>462</v>
      </c>
      <c r="R1785">
        <v>0</v>
      </c>
    </row>
    <row r="1786" spans="1:18" x14ac:dyDescent="0.3">
      <c r="A1786">
        <v>214297</v>
      </c>
      <c r="B1786" t="s">
        <v>552</v>
      </c>
      <c r="C1786" t="s">
        <v>1090</v>
      </c>
      <c r="E1786" s="440">
        <v>46081</v>
      </c>
      <c r="F1786" s="440">
        <v>46087</v>
      </c>
      <c r="G1786" t="s">
        <v>776</v>
      </c>
      <c r="H1786" t="s">
        <v>777</v>
      </c>
      <c r="J1786">
        <v>-4036.64</v>
      </c>
      <c r="K1786">
        <v>-4036.64</v>
      </c>
      <c r="O1786" t="s">
        <v>556</v>
      </c>
      <c r="P1786" t="s">
        <v>557</v>
      </c>
      <c r="Q1786" t="s">
        <v>462</v>
      </c>
      <c r="R1786">
        <v>0</v>
      </c>
    </row>
    <row r="1787" spans="1:18" x14ac:dyDescent="0.3">
      <c r="A1787">
        <v>214296</v>
      </c>
      <c r="B1787" t="s">
        <v>552</v>
      </c>
      <c r="C1787" t="s">
        <v>1049</v>
      </c>
      <c r="E1787" s="440">
        <v>46081</v>
      </c>
      <c r="F1787" s="440">
        <v>46087</v>
      </c>
      <c r="G1787" t="s">
        <v>776</v>
      </c>
      <c r="H1787" t="s">
        <v>777</v>
      </c>
      <c r="J1787">
        <v>-2718.59</v>
      </c>
      <c r="K1787">
        <v>-2718.59</v>
      </c>
      <c r="O1787" t="s">
        <v>556</v>
      </c>
      <c r="P1787" t="s">
        <v>557</v>
      </c>
      <c r="Q1787" t="s">
        <v>462</v>
      </c>
      <c r="R1787">
        <v>0</v>
      </c>
    </row>
    <row r="1788" spans="1:18" x14ac:dyDescent="0.3">
      <c r="A1788">
        <v>214295</v>
      </c>
      <c r="B1788" t="s">
        <v>552</v>
      </c>
      <c r="C1788" t="s">
        <v>1721</v>
      </c>
      <c r="E1788" s="440">
        <v>46081</v>
      </c>
      <c r="F1788" s="440">
        <v>46087</v>
      </c>
      <c r="G1788" t="s">
        <v>776</v>
      </c>
      <c r="H1788" t="s">
        <v>777</v>
      </c>
      <c r="J1788">
        <v>-3814.22</v>
      </c>
      <c r="K1788">
        <v>-3814.22</v>
      </c>
      <c r="O1788" t="s">
        <v>556</v>
      </c>
      <c r="P1788" t="s">
        <v>557</v>
      </c>
      <c r="Q1788" t="s">
        <v>462</v>
      </c>
      <c r="R1788">
        <v>0</v>
      </c>
    </row>
    <row r="1789" spans="1:18" x14ac:dyDescent="0.3">
      <c r="A1789">
        <v>206974</v>
      </c>
      <c r="B1789" t="s">
        <v>552</v>
      </c>
      <c r="C1789" t="s">
        <v>431</v>
      </c>
      <c r="D1789" t="s">
        <v>2059</v>
      </c>
      <c r="E1789" s="440">
        <v>46081</v>
      </c>
      <c r="F1789" s="440">
        <v>46101</v>
      </c>
      <c r="G1789" t="s">
        <v>785</v>
      </c>
      <c r="H1789" t="s">
        <v>210</v>
      </c>
      <c r="I1789" t="s">
        <v>794</v>
      </c>
      <c r="J1789">
        <v>-31707.82</v>
      </c>
      <c r="K1789">
        <v>-31707.82</v>
      </c>
      <c r="O1789" t="s">
        <v>556</v>
      </c>
      <c r="P1789" t="s">
        <v>557</v>
      </c>
      <c r="Q1789" t="s">
        <v>462</v>
      </c>
      <c r="R1789">
        <v>0</v>
      </c>
    </row>
    <row r="1790" spans="1:18" x14ac:dyDescent="0.3">
      <c r="A1790">
        <v>206986</v>
      </c>
      <c r="B1790" t="s">
        <v>552</v>
      </c>
      <c r="C1790" t="s">
        <v>431</v>
      </c>
      <c r="D1790" t="s">
        <v>2060</v>
      </c>
      <c r="E1790" s="440">
        <v>46081</v>
      </c>
      <c r="F1790" s="440">
        <v>46101</v>
      </c>
      <c r="G1790" t="s">
        <v>785</v>
      </c>
      <c r="H1790" t="s">
        <v>212</v>
      </c>
      <c r="I1790" t="s">
        <v>799</v>
      </c>
      <c r="J1790">
        <v>-12200.49</v>
      </c>
      <c r="K1790">
        <v>-12200.49</v>
      </c>
      <c r="O1790" t="s">
        <v>556</v>
      </c>
      <c r="P1790" t="s">
        <v>557</v>
      </c>
      <c r="Q1790" t="s">
        <v>462</v>
      </c>
      <c r="R1790">
        <v>0</v>
      </c>
    </row>
    <row r="1791" spans="1:18" x14ac:dyDescent="0.3">
      <c r="A1791">
        <v>214298</v>
      </c>
      <c r="B1791" t="s">
        <v>552</v>
      </c>
      <c r="C1791" t="s">
        <v>1075</v>
      </c>
      <c r="E1791" s="440">
        <v>46081</v>
      </c>
      <c r="F1791" s="440">
        <v>46087</v>
      </c>
      <c r="G1791" t="s">
        <v>776</v>
      </c>
      <c r="H1791" t="s">
        <v>777</v>
      </c>
      <c r="J1791">
        <v>-1603.64</v>
      </c>
      <c r="K1791">
        <v>-1603.64</v>
      </c>
      <c r="O1791" t="s">
        <v>556</v>
      </c>
      <c r="P1791" t="s">
        <v>557</v>
      </c>
      <c r="Q1791" t="s">
        <v>462</v>
      </c>
      <c r="R1791">
        <v>0</v>
      </c>
    </row>
    <row r="1792" spans="1:18" x14ac:dyDescent="0.3">
      <c r="A1792">
        <v>214292</v>
      </c>
      <c r="B1792" t="s">
        <v>552</v>
      </c>
      <c r="C1792" t="s">
        <v>1939</v>
      </c>
      <c r="E1792" s="440">
        <v>46081</v>
      </c>
      <c r="F1792" s="440">
        <v>46087</v>
      </c>
      <c r="G1792" t="s">
        <v>776</v>
      </c>
      <c r="H1792" t="s">
        <v>777</v>
      </c>
      <c r="J1792">
        <v>-3477.32</v>
      </c>
      <c r="K1792">
        <v>-3477.32</v>
      </c>
      <c r="O1792" t="s">
        <v>556</v>
      </c>
      <c r="P1792" t="s">
        <v>557</v>
      </c>
      <c r="Q1792" t="s">
        <v>462</v>
      </c>
      <c r="R1792">
        <v>0</v>
      </c>
    </row>
    <row r="1793" spans="1:18" x14ac:dyDescent="0.3">
      <c r="A1793">
        <v>214045</v>
      </c>
      <c r="B1793" t="s">
        <v>552</v>
      </c>
      <c r="C1793" t="s">
        <v>835</v>
      </c>
      <c r="D1793" t="s">
        <v>2061</v>
      </c>
      <c r="E1793" s="440">
        <v>46081</v>
      </c>
      <c r="F1793" s="440">
        <v>46099</v>
      </c>
      <c r="G1793" t="s">
        <v>297</v>
      </c>
      <c r="H1793" t="s">
        <v>308</v>
      </c>
      <c r="I1793" t="s">
        <v>2062</v>
      </c>
      <c r="J1793">
        <v>-349</v>
      </c>
      <c r="K1793">
        <v>-349</v>
      </c>
      <c r="M1793" t="s">
        <v>836</v>
      </c>
      <c r="N1793" t="s">
        <v>131</v>
      </c>
      <c r="O1793" t="s">
        <v>556</v>
      </c>
      <c r="P1793" t="s">
        <v>557</v>
      </c>
      <c r="Q1793" t="s">
        <v>462</v>
      </c>
      <c r="R1793">
        <v>0</v>
      </c>
    </row>
    <row r="1794" spans="1:18" x14ac:dyDescent="0.3">
      <c r="A1794">
        <v>214044</v>
      </c>
      <c r="B1794" t="s">
        <v>552</v>
      </c>
      <c r="C1794" t="s">
        <v>835</v>
      </c>
      <c r="D1794" t="s">
        <v>2061</v>
      </c>
      <c r="E1794" s="440">
        <v>46081</v>
      </c>
      <c r="F1794" s="440">
        <v>46091</v>
      </c>
      <c r="G1794" t="s">
        <v>1340</v>
      </c>
      <c r="H1794" t="s">
        <v>295</v>
      </c>
      <c r="I1794" t="s">
        <v>2063</v>
      </c>
      <c r="J1794">
        <v>-337</v>
      </c>
      <c r="K1794">
        <v>-337</v>
      </c>
      <c r="M1794" t="s">
        <v>836</v>
      </c>
      <c r="N1794" t="s">
        <v>131</v>
      </c>
      <c r="O1794" t="s">
        <v>556</v>
      </c>
      <c r="P1794" t="s">
        <v>557</v>
      </c>
      <c r="Q1794" t="s">
        <v>462</v>
      </c>
      <c r="R1794">
        <v>0</v>
      </c>
    </row>
    <row r="1795" spans="1:18" x14ac:dyDescent="0.3">
      <c r="A1795">
        <v>214043</v>
      </c>
      <c r="B1795" t="s">
        <v>552</v>
      </c>
      <c r="C1795" t="s">
        <v>835</v>
      </c>
      <c r="D1795" t="s">
        <v>2061</v>
      </c>
      <c r="E1795" s="440">
        <v>46081</v>
      </c>
      <c r="F1795" s="440">
        <v>46091</v>
      </c>
      <c r="G1795" t="s">
        <v>747</v>
      </c>
      <c r="H1795" t="s">
        <v>253</v>
      </c>
      <c r="I1795" t="s">
        <v>2064</v>
      </c>
      <c r="J1795">
        <v>-558.22</v>
      </c>
      <c r="K1795">
        <v>-558.22</v>
      </c>
      <c r="M1795" t="s">
        <v>836</v>
      </c>
      <c r="N1795" t="s">
        <v>131</v>
      </c>
      <c r="O1795" t="s">
        <v>556</v>
      </c>
      <c r="P1795" t="s">
        <v>557</v>
      </c>
      <c r="Q1795" t="s">
        <v>462</v>
      </c>
      <c r="R1795">
        <v>0</v>
      </c>
    </row>
    <row r="1796" spans="1:18" x14ac:dyDescent="0.3">
      <c r="A1796">
        <v>213730</v>
      </c>
      <c r="B1796" t="s">
        <v>552</v>
      </c>
      <c r="C1796" t="s">
        <v>1061</v>
      </c>
      <c r="E1796" s="440">
        <v>46081</v>
      </c>
      <c r="F1796" s="440">
        <v>46084</v>
      </c>
      <c r="G1796" t="s">
        <v>280</v>
      </c>
      <c r="H1796" t="s">
        <v>285</v>
      </c>
      <c r="I1796" t="s">
        <v>2065</v>
      </c>
      <c r="J1796">
        <v>70.12</v>
      </c>
      <c r="K1796">
        <v>70.12</v>
      </c>
      <c r="O1796" t="s">
        <v>556</v>
      </c>
      <c r="P1796" t="s">
        <v>557</v>
      </c>
      <c r="Q1796" t="s">
        <v>462</v>
      </c>
      <c r="R1796">
        <v>0</v>
      </c>
    </row>
    <row r="1797" spans="1:18" x14ac:dyDescent="0.3">
      <c r="A1797">
        <v>214289</v>
      </c>
      <c r="B1797" t="s">
        <v>552</v>
      </c>
      <c r="C1797" t="s">
        <v>1600</v>
      </c>
      <c r="E1797" s="440">
        <v>46081</v>
      </c>
      <c r="F1797" s="440">
        <v>46087</v>
      </c>
      <c r="G1797" t="s">
        <v>776</v>
      </c>
      <c r="H1797" t="s">
        <v>777</v>
      </c>
      <c r="J1797">
        <v>-4086.43</v>
      </c>
      <c r="K1797">
        <v>-4086.43</v>
      </c>
      <c r="O1797" t="s">
        <v>556</v>
      </c>
      <c r="P1797" t="s">
        <v>557</v>
      </c>
      <c r="Q1797" t="s">
        <v>462</v>
      </c>
      <c r="R1797">
        <v>0</v>
      </c>
    </row>
    <row r="1798" spans="1:18" x14ac:dyDescent="0.3">
      <c r="A1798">
        <v>214290</v>
      </c>
      <c r="B1798" t="s">
        <v>552</v>
      </c>
      <c r="C1798" t="s">
        <v>1011</v>
      </c>
      <c r="E1798" s="440">
        <v>46081</v>
      </c>
      <c r="F1798" s="440">
        <v>46087</v>
      </c>
      <c r="G1798" t="s">
        <v>776</v>
      </c>
      <c r="H1798" t="s">
        <v>777</v>
      </c>
      <c r="J1798">
        <v>-3768.99</v>
      </c>
      <c r="K1798">
        <v>-3768.99</v>
      </c>
      <c r="O1798" t="s">
        <v>556</v>
      </c>
      <c r="P1798" t="s">
        <v>557</v>
      </c>
      <c r="Q1798" t="s">
        <v>462</v>
      </c>
      <c r="R1798">
        <v>0</v>
      </c>
    </row>
    <row r="1799" spans="1:18" x14ac:dyDescent="0.3">
      <c r="A1799">
        <v>202409</v>
      </c>
      <c r="B1799" t="s">
        <v>552</v>
      </c>
      <c r="C1799" t="s">
        <v>798</v>
      </c>
      <c r="D1799" t="s">
        <v>2066</v>
      </c>
      <c r="E1799" s="440">
        <v>46081</v>
      </c>
      <c r="F1799" s="440">
        <v>46094</v>
      </c>
      <c r="G1799" t="s">
        <v>747</v>
      </c>
      <c r="H1799" t="s">
        <v>248</v>
      </c>
      <c r="I1799" t="s">
        <v>2067</v>
      </c>
      <c r="J1799">
        <v>-524.20000000000005</v>
      </c>
      <c r="K1799">
        <v>-524.20000000000005</v>
      </c>
      <c r="O1799" t="s">
        <v>556</v>
      </c>
      <c r="P1799" t="s">
        <v>557</v>
      </c>
      <c r="Q1799" t="s">
        <v>462</v>
      </c>
      <c r="R1799">
        <v>0</v>
      </c>
    </row>
    <row r="1800" spans="1:18" x14ac:dyDescent="0.3">
      <c r="A1800">
        <v>214291</v>
      </c>
      <c r="B1800" t="s">
        <v>552</v>
      </c>
      <c r="C1800" t="s">
        <v>1047</v>
      </c>
      <c r="E1800" s="440">
        <v>46081</v>
      </c>
      <c r="F1800" s="440">
        <v>46087</v>
      </c>
      <c r="G1800" t="s">
        <v>776</v>
      </c>
      <c r="H1800" t="s">
        <v>777</v>
      </c>
      <c r="J1800">
        <v>-3660.35</v>
      </c>
      <c r="K1800">
        <v>-3660.35</v>
      </c>
      <c r="O1800" t="s">
        <v>556</v>
      </c>
      <c r="P1800" t="s">
        <v>557</v>
      </c>
      <c r="Q1800" t="s">
        <v>462</v>
      </c>
      <c r="R1800">
        <v>0</v>
      </c>
    </row>
    <row r="1801" spans="1:18" x14ac:dyDescent="0.3">
      <c r="A1801">
        <v>213729</v>
      </c>
      <c r="B1801" t="s">
        <v>552</v>
      </c>
      <c r="C1801" t="s">
        <v>1061</v>
      </c>
      <c r="E1801" s="440">
        <v>46081</v>
      </c>
      <c r="F1801" s="440">
        <v>46082</v>
      </c>
      <c r="G1801" t="s">
        <v>280</v>
      </c>
      <c r="H1801" t="s">
        <v>285</v>
      </c>
      <c r="I1801" t="s">
        <v>2065</v>
      </c>
      <c r="J1801">
        <v>77.540000000000006</v>
      </c>
      <c r="K1801">
        <v>77.540000000000006</v>
      </c>
      <c r="O1801" t="s">
        <v>556</v>
      </c>
      <c r="P1801" t="s">
        <v>557</v>
      </c>
      <c r="Q1801" t="s">
        <v>462</v>
      </c>
      <c r="R1801">
        <v>0</v>
      </c>
    </row>
    <row r="1802" spans="1:18" x14ac:dyDescent="0.3">
      <c r="A1802">
        <v>214293</v>
      </c>
      <c r="B1802" t="s">
        <v>552</v>
      </c>
      <c r="C1802" t="s">
        <v>783</v>
      </c>
      <c r="E1802" s="440">
        <v>46081</v>
      </c>
      <c r="F1802" s="440">
        <v>46087</v>
      </c>
      <c r="G1802" t="s">
        <v>776</v>
      </c>
      <c r="H1802" t="s">
        <v>777</v>
      </c>
      <c r="J1802">
        <v>-3061.96</v>
      </c>
      <c r="K1802">
        <v>-3061.96</v>
      </c>
      <c r="O1802" t="s">
        <v>556</v>
      </c>
      <c r="P1802" t="s">
        <v>557</v>
      </c>
      <c r="Q1802" t="s">
        <v>462</v>
      </c>
      <c r="R1802">
        <v>0</v>
      </c>
    </row>
    <row r="1803" spans="1:18" x14ac:dyDescent="0.3">
      <c r="A1803">
        <v>214042</v>
      </c>
      <c r="B1803" t="s">
        <v>552</v>
      </c>
      <c r="C1803" t="s">
        <v>835</v>
      </c>
      <c r="D1803" t="s">
        <v>2061</v>
      </c>
      <c r="E1803" s="440">
        <v>46081</v>
      </c>
      <c r="F1803" s="440">
        <v>46091</v>
      </c>
      <c r="G1803" t="s">
        <v>1059</v>
      </c>
      <c r="H1803" t="s">
        <v>86</v>
      </c>
      <c r="I1803" t="s">
        <v>2068</v>
      </c>
      <c r="J1803">
        <v>-68.61</v>
      </c>
      <c r="K1803">
        <v>-68.61</v>
      </c>
      <c r="M1803" t="s">
        <v>836</v>
      </c>
      <c r="N1803" t="s">
        <v>131</v>
      </c>
      <c r="O1803" t="s">
        <v>556</v>
      </c>
      <c r="P1803" t="s">
        <v>557</v>
      </c>
      <c r="Q1803" t="s">
        <v>462</v>
      </c>
      <c r="R1803">
        <v>0</v>
      </c>
    </row>
    <row r="1804" spans="1:18" x14ac:dyDescent="0.3">
      <c r="A1804">
        <v>213567</v>
      </c>
      <c r="B1804" t="s">
        <v>552</v>
      </c>
      <c r="C1804" t="s">
        <v>853</v>
      </c>
      <c r="D1804" t="s">
        <v>2069</v>
      </c>
      <c r="E1804" s="440">
        <v>46080</v>
      </c>
      <c r="F1804" s="440">
        <v>46097</v>
      </c>
      <c r="G1804" t="s">
        <v>265</v>
      </c>
      <c r="H1804" t="s">
        <v>279</v>
      </c>
      <c r="I1804" t="s">
        <v>1933</v>
      </c>
      <c r="J1804">
        <v>-198</v>
      </c>
      <c r="K1804">
        <v>-198</v>
      </c>
      <c r="O1804" t="s">
        <v>556</v>
      </c>
      <c r="P1804" t="s">
        <v>557</v>
      </c>
      <c r="Q1804" t="s">
        <v>462</v>
      </c>
      <c r="R1804">
        <v>0</v>
      </c>
    </row>
    <row r="1805" spans="1:18" x14ac:dyDescent="0.3">
      <c r="A1805">
        <v>212712</v>
      </c>
      <c r="B1805" t="s">
        <v>552</v>
      </c>
      <c r="C1805" t="s">
        <v>2070</v>
      </c>
      <c r="D1805" t="s">
        <v>2071</v>
      </c>
      <c r="E1805" s="440">
        <v>46079</v>
      </c>
      <c r="F1805" s="440">
        <v>46097</v>
      </c>
      <c r="G1805" t="s">
        <v>309</v>
      </c>
      <c r="H1805" t="s">
        <v>310</v>
      </c>
      <c r="I1805" t="s">
        <v>2072</v>
      </c>
      <c r="J1805">
        <v>-228.41</v>
      </c>
      <c r="K1805">
        <v>-228.41</v>
      </c>
      <c r="O1805" t="s">
        <v>556</v>
      </c>
      <c r="P1805" t="s">
        <v>557</v>
      </c>
      <c r="Q1805" t="s">
        <v>462</v>
      </c>
      <c r="R1805">
        <v>0</v>
      </c>
    </row>
    <row r="1806" spans="1:18" x14ac:dyDescent="0.3">
      <c r="A1806">
        <v>212176</v>
      </c>
      <c r="B1806" t="s">
        <v>552</v>
      </c>
      <c r="C1806" t="s">
        <v>559</v>
      </c>
      <c r="D1806" t="s">
        <v>2073</v>
      </c>
      <c r="E1806" s="440">
        <v>46079</v>
      </c>
      <c r="F1806" s="440">
        <v>46106</v>
      </c>
      <c r="G1806" t="s">
        <v>561</v>
      </c>
      <c r="H1806" t="s">
        <v>369</v>
      </c>
      <c r="I1806" t="s">
        <v>562</v>
      </c>
      <c r="J1806">
        <v>-3415.29</v>
      </c>
      <c r="K1806">
        <v>-3415.29</v>
      </c>
      <c r="O1806" t="s">
        <v>556</v>
      </c>
      <c r="P1806" t="s">
        <v>557</v>
      </c>
      <c r="Q1806" t="s">
        <v>462</v>
      </c>
      <c r="R1806">
        <v>0</v>
      </c>
    </row>
    <row r="1807" spans="1:18" x14ac:dyDescent="0.3">
      <c r="A1807">
        <v>212260</v>
      </c>
      <c r="B1807" t="s">
        <v>552</v>
      </c>
      <c r="C1807" t="s">
        <v>559</v>
      </c>
      <c r="D1807" t="s">
        <v>2074</v>
      </c>
      <c r="E1807" s="440">
        <v>46079</v>
      </c>
      <c r="F1807" s="440">
        <v>46106</v>
      </c>
      <c r="G1807" t="s">
        <v>561</v>
      </c>
      <c r="H1807" t="s">
        <v>369</v>
      </c>
      <c r="I1807" t="s">
        <v>1371</v>
      </c>
      <c r="J1807">
        <v>-732.38</v>
      </c>
      <c r="K1807">
        <v>-732.38</v>
      </c>
      <c r="O1807" t="s">
        <v>556</v>
      </c>
      <c r="P1807" t="s">
        <v>557</v>
      </c>
      <c r="Q1807" t="s">
        <v>462</v>
      </c>
      <c r="R1807">
        <v>0</v>
      </c>
    </row>
    <row r="1808" spans="1:18" x14ac:dyDescent="0.3">
      <c r="A1808">
        <v>213412</v>
      </c>
      <c r="B1808" t="s">
        <v>552</v>
      </c>
      <c r="C1808" t="s">
        <v>911</v>
      </c>
      <c r="E1808" s="440">
        <v>46079</v>
      </c>
      <c r="F1808" s="440">
        <v>46079</v>
      </c>
      <c r="G1808" t="s">
        <v>912</v>
      </c>
      <c r="H1808" t="s">
        <v>913</v>
      </c>
      <c r="J1808">
        <v>-1.5</v>
      </c>
      <c r="K1808">
        <v>-1.5</v>
      </c>
      <c r="O1808" t="s">
        <v>556</v>
      </c>
      <c r="P1808" t="s">
        <v>557</v>
      </c>
      <c r="Q1808" t="s">
        <v>462</v>
      </c>
      <c r="R1808">
        <v>0</v>
      </c>
    </row>
    <row r="1809" spans="1:18" x14ac:dyDescent="0.3">
      <c r="A1809">
        <v>211798</v>
      </c>
      <c r="B1809" t="s">
        <v>552</v>
      </c>
      <c r="C1809" t="s">
        <v>1095</v>
      </c>
      <c r="E1809" s="440">
        <v>46078</v>
      </c>
      <c r="F1809" s="440">
        <v>46078</v>
      </c>
      <c r="G1809" t="s">
        <v>912</v>
      </c>
      <c r="H1809" t="s">
        <v>913</v>
      </c>
      <c r="J1809">
        <v>-188.8</v>
      </c>
      <c r="K1809">
        <v>-188.8</v>
      </c>
      <c r="O1809" t="s">
        <v>556</v>
      </c>
      <c r="P1809" t="s">
        <v>557</v>
      </c>
      <c r="Q1809" t="s">
        <v>462</v>
      </c>
      <c r="R1809">
        <v>0</v>
      </c>
    </row>
    <row r="1810" spans="1:18" x14ac:dyDescent="0.3">
      <c r="A1810">
        <v>217266</v>
      </c>
      <c r="B1810" t="s">
        <v>552</v>
      </c>
      <c r="C1810" t="s">
        <v>911</v>
      </c>
      <c r="E1810" s="440">
        <v>46077</v>
      </c>
      <c r="F1810" s="440">
        <v>46077</v>
      </c>
      <c r="G1810" t="s">
        <v>912</v>
      </c>
      <c r="H1810" t="s">
        <v>913</v>
      </c>
      <c r="J1810">
        <v>-0.5</v>
      </c>
      <c r="K1810">
        <v>-0.5</v>
      </c>
      <c r="O1810" t="s">
        <v>556</v>
      </c>
      <c r="P1810" t="s">
        <v>557</v>
      </c>
      <c r="Q1810" t="s">
        <v>462</v>
      </c>
      <c r="R1810">
        <v>0</v>
      </c>
    </row>
    <row r="1811" spans="1:18" x14ac:dyDescent="0.3">
      <c r="A1811">
        <v>211459</v>
      </c>
      <c r="B1811" t="s">
        <v>552</v>
      </c>
      <c r="C1811" t="s">
        <v>1109</v>
      </c>
      <c r="D1811" t="s">
        <v>2075</v>
      </c>
      <c r="E1811" s="440">
        <v>46076</v>
      </c>
      <c r="F1811" s="440">
        <v>46086</v>
      </c>
      <c r="G1811" t="s">
        <v>948</v>
      </c>
      <c r="H1811" t="s">
        <v>337</v>
      </c>
      <c r="I1811" t="s">
        <v>2076</v>
      </c>
      <c r="J1811">
        <v>-800</v>
      </c>
      <c r="K1811">
        <v>-800</v>
      </c>
      <c r="O1811" t="s">
        <v>556</v>
      </c>
      <c r="P1811" t="s">
        <v>557</v>
      </c>
      <c r="Q1811" t="s">
        <v>462</v>
      </c>
      <c r="R1811">
        <v>0</v>
      </c>
    </row>
    <row r="1812" spans="1:18" x14ac:dyDescent="0.3">
      <c r="A1812">
        <v>213568</v>
      </c>
      <c r="B1812" t="s">
        <v>552</v>
      </c>
      <c r="C1812" t="s">
        <v>2077</v>
      </c>
      <c r="D1812" t="s">
        <v>2078</v>
      </c>
      <c r="E1812" s="440">
        <v>46076</v>
      </c>
      <c r="F1812" s="440">
        <v>46100</v>
      </c>
      <c r="G1812" t="s">
        <v>265</v>
      </c>
      <c r="H1812" t="s">
        <v>277</v>
      </c>
      <c r="I1812" t="s">
        <v>2079</v>
      </c>
      <c r="J1812">
        <v>-3400</v>
      </c>
      <c r="K1812">
        <v>-3400</v>
      </c>
      <c r="O1812" t="s">
        <v>556</v>
      </c>
      <c r="P1812" t="s">
        <v>557</v>
      </c>
      <c r="Q1812" t="s">
        <v>462</v>
      </c>
      <c r="R1812">
        <v>0</v>
      </c>
    </row>
    <row r="1813" spans="1:18" x14ac:dyDescent="0.3">
      <c r="A1813">
        <v>210790</v>
      </c>
      <c r="B1813" t="s">
        <v>552</v>
      </c>
      <c r="C1813" t="s">
        <v>1095</v>
      </c>
      <c r="E1813" s="440">
        <v>46076</v>
      </c>
      <c r="F1813" s="440">
        <v>46076</v>
      </c>
      <c r="G1813" t="s">
        <v>912</v>
      </c>
      <c r="H1813" t="s">
        <v>913</v>
      </c>
      <c r="J1813">
        <v>-3.5</v>
      </c>
      <c r="K1813">
        <v>-3.5</v>
      </c>
      <c r="O1813" t="s">
        <v>556</v>
      </c>
      <c r="P1813" t="s">
        <v>557</v>
      </c>
      <c r="Q1813" t="s">
        <v>462</v>
      </c>
      <c r="R1813">
        <v>0</v>
      </c>
    </row>
    <row r="1814" spans="1:18" x14ac:dyDescent="0.3">
      <c r="A1814">
        <v>210778</v>
      </c>
      <c r="B1814" t="s">
        <v>552</v>
      </c>
      <c r="C1814" t="s">
        <v>911</v>
      </c>
      <c r="E1814" s="440">
        <v>46076</v>
      </c>
      <c r="F1814" s="440">
        <v>46076</v>
      </c>
      <c r="G1814" t="s">
        <v>912</v>
      </c>
      <c r="H1814" t="s">
        <v>913</v>
      </c>
      <c r="J1814">
        <v>-2</v>
      </c>
      <c r="K1814">
        <v>-2</v>
      </c>
      <c r="O1814" t="s">
        <v>556</v>
      </c>
      <c r="P1814" t="s">
        <v>557</v>
      </c>
      <c r="Q1814" t="s">
        <v>462</v>
      </c>
      <c r="R1814">
        <v>0</v>
      </c>
    </row>
    <row r="1815" spans="1:18" x14ac:dyDescent="0.3">
      <c r="A1815">
        <v>213308</v>
      </c>
      <c r="B1815" t="s">
        <v>552</v>
      </c>
      <c r="C1815" t="s">
        <v>1408</v>
      </c>
      <c r="D1815" t="s">
        <v>2080</v>
      </c>
      <c r="E1815" s="440">
        <v>46076</v>
      </c>
      <c r="F1815" s="440">
        <v>46097</v>
      </c>
      <c r="G1815" t="s">
        <v>814</v>
      </c>
      <c r="H1815" t="s">
        <v>290</v>
      </c>
      <c r="I1815" t="s">
        <v>2081</v>
      </c>
      <c r="J1815">
        <v>-5501</v>
      </c>
      <c r="K1815">
        <v>-5501</v>
      </c>
      <c r="O1815" t="s">
        <v>556</v>
      </c>
      <c r="P1815" t="s">
        <v>557</v>
      </c>
      <c r="Q1815" t="s">
        <v>462</v>
      </c>
      <c r="R1815">
        <v>0</v>
      </c>
    </row>
    <row r="1816" spans="1:18" x14ac:dyDescent="0.3">
      <c r="A1816">
        <v>209625</v>
      </c>
      <c r="B1816" t="s">
        <v>552</v>
      </c>
      <c r="C1816" t="s">
        <v>1095</v>
      </c>
      <c r="E1816" s="440">
        <v>46072</v>
      </c>
      <c r="F1816" s="440">
        <v>46072</v>
      </c>
      <c r="G1816" t="s">
        <v>912</v>
      </c>
      <c r="H1816" t="s">
        <v>913</v>
      </c>
      <c r="J1816">
        <v>-66.5</v>
      </c>
      <c r="K1816">
        <v>-66.5</v>
      </c>
      <c r="O1816" t="s">
        <v>556</v>
      </c>
      <c r="P1816" t="s">
        <v>557</v>
      </c>
      <c r="Q1816" t="s">
        <v>462</v>
      </c>
      <c r="R1816">
        <v>0</v>
      </c>
    </row>
    <row r="1817" spans="1:18" x14ac:dyDescent="0.3">
      <c r="A1817">
        <v>209610</v>
      </c>
      <c r="B1817" t="s">
        <v>552</v>
      </c>
      <c r="C1817" t="s">
        <v>911</v>
      </c>
      <c r="E1817" s="440">
        <v>46072</v>
      </c>
      <c r="F1817" s="440">
        <v>46072</v>
      </c>
      <c r="G1817" t="s">
        <v>912</v>
      </c>
      <c r="H1817" t="s">
        <v>913</v>
      </c>
      <c r="J1817">
        <v>-4</v>
      </c>
      <c r="K1817">
        <v>-4</v>
      </c>
      <c r="O1817" t="s">
        <v>556</v>
      </c>
      <c r="P1817" t="s">
        <v>557</v>
      </c>
      <c r="Q1817" t="s">
        <v>462</v>
      </c>
      <c r="R1817">
        <v>0</v>
      </c>
    </row>
    <row r="1818" spans="1:18" x14ac:dyDescent="0.3">
      <c r="A1818">
        <v>209492</v>
      </c>
      <c r="B1818" t="s">
        <v>552</v>
      </c>
      <c r="C1818" t="s">
        <v>911</v>
      </c>
      <c r="E1818" s="440">
        <v>46071</v>
      </c>
      <c r="F1818" s="440">
        <v>46071</v>
      </c>
      <c r="G1818" t="s">
        <v>912</v>
      </c>
      <c r="H1818" t="s">
        <v>913</v>
      </c>
      <c r="J1818">
        <v>-3.5</v>
      </c>
      <c r="K1818">
        <v>-3.5</v>
      </c>
      <c r="O1818" t="s">
        <v>556</v>
      </c>
      <c r="P1818" t="s">
        <v>557</v>
      </c>
      <c r="Q1818" t="s">
        <v>462</v>
      </c>
      <c r="R1818">
        <v>0</v>
      </c>
    </row>
    <row r="1819" spans="1:18" x14ac:dyDescent="0.3">
      <c r="A1819">
        <v>208100</v>
      </c>
      <c r="B1819" t="s">
        <v>552</v>
      </c>
      <c r="C1819" t="s">
        <v>839</v>
      </c>
      <c r="D1819" t="s">
        <v>1399</v>
      </c>
      <c r="E1819" s="440">
        <v>46069</v>
      </c>
      <c r="F1819" s="440">
        <v>46083</v>
      </c>
      <c r="G1819" t="s">
        <v>280</v>
      </c>
      <c r="H1819" t="s">
        <v>281</v>
      </c>
      <c r="I1819" t="s">
        <v>2082</v>
      </c>
      <c r="J1819">
        <v>-39.99</v>
      </c>
      <c r="K1819">
        <v>-39.99</v>
      </c>
      <c r="O1819" t="s">
        <v>556</v>
      </c>
      <c r="P1819" t="s">
        <v>557</v>
      </c>
      <c r="Q1819" t="s">
        <v>462</v>
      </c>
      <c r="R1819">
        <v>0</v>
      </c>
    </row>
    <row r="1820" spans="1:18" x14ac:dyDescent="0.3">
      <c r="A1820">
        <v>209004</v>
      </c>
      <c r="B1820" t="s">
        <v>552</v>
      </c>
      <c r="C1820" t="s">
        <v>1049</v>
      </c>
      <c r="E1820" s="440">
        <v>46068</v>
      </c>
      <c r="F1820" s="440">
        <v>46073</v>
      </c>
      <c r="G1820" t="s">
        <v>776</v>
      </c>
      <c r="H1820" t="s">
        <v>777</v>
      </c>
      <c r="J1820">
        <v>-747.76</v>
      </c>
      <c r="K1820">
        <v>-747.76</v>
      </c>
      <c r="O1820" t="s">
        <v>556</v>
      </c>
      <c r="P1820" t="s">
        <v>557</v>
      </c>
      <c r="Q1820" t="s">
        <v>462</v>
      </c>
      <c r="R1820">
        <v>0</v>
      </c>
    </row>
    <row r="1821" spans="1:18" x14ac:dyDescent="0.3">
      <c r="A1821">
        <v>208983</v>
      </c>
      <c r="B1821" t="s">
        <v>552</v>
      </c>
      <c r="C1821" t="s">
        <v>1608</v>
      </c>
      <c r="E1821" s="440">
        <v>46068</v>
      </c>
      <c r="F1821" s="440">
        <v>46073</v>
      </c>
      <c r="G1821" t="s">
        <v>776</v>
      </c>
      <c r="H1821" t="s">
        <v>777</v>
      </c>
      <c r="J1821">
        <v>-988.62</v>
      </c>
      <c r="K1821">
        <v>-988.62</v>
      </c>
      <c r="O1821" t="s">
        <v>556</v>
      </c>
      <c r="P1821" t="s">
        <v>557</v>
      </c>
      <c r="Q1821" t="s">
        <v>462</v>
      </c>
      <c r="R1821">
        <v>0</v>
      </c>
    </row>
    <row r="1822" spans="1:18" x14ac:dyDescent="0.3">
      <c r="A1822">
        <v>208984</v>
      </c>
      <c r="B1822" t="s">
        <v>552</v>
      </c>
      <c r="C1822" t="s">
        <v>1721</v>
      </c>
      <c r="E1822" s="440">
        <v>46068</v>
      </c>
      <c r="F1822" s="440">
        <v>46073</v>
      </c>
      <c r="G1822" t="s">
        <v>776</v>
      </c>
      <c r="H1822" t="s">
        <v>777</v>
      </c>
      <c r="J1822">
        <v>-775.42</v>
      </c>
      <c r="K1822">
        <v>-775.42</v>
      </c>
      <c r="O1822" t="s">
        <v>556</v>
      </c>
      <c r="P1822" t="s">
        <v>557</v>
      </c>
      <c r="Q1822" t="s">
        <v>462</v>
      </c>
      <c r="R1822">
        <v>0</v>
      </c>
    </row>
    <row r="1823" spans="1:18" x14ac:dyDescent="0.3">
      <c r="A1823">
        <v>208985</v>
      </c>
      <c r="B1823" t="s">
        <v>552</v>
      </c>
      <c r="C1823" t="s">
        <v>1087</v>
      </c>
      <c r="E1823" s="440">
        <v>46068</v>
      </c>
      <c r="F1823" s="440">
        <v>46073</v>
      </c>
      <c r="G1823" t="s">
        <v>776</v>
      </c>
      <c r="H1823" t="s">
        <v>777</v>
      </c>
      <c r="J1823">
        <v>-775.42</v>
      </c>
      <c r="K1823">
        <v>-775.42</v>
      </c>
      <c r="O1823" t="s">
        <v>556</v>
      </c>
      <c r="P1823" t="s">
        <v>557</v>
      </c>
      <c r="Q1823" t="s">
        <v>462</v>
      </c>
      <c r="R1823">
        <v>0</v>
      </c>
    </row>
    <row r="1824" spans="1:18" x14ac:dyDescent="0.3">
      <c r="A1824">
        <v>208986</v>
      </c>
      <c r="B1824" t="s">
        <v>552</v>
      </c>
      <c r="C1824" t="s">
        <v>963</v>
      </c>
      <c r="E1824" s="440">
        <v>46068</v>
      </c>
      <c r="F1824" s="440">
        <v>46073</v>
      </c>
      <c r="G1824" t="s">
        <v>776</v>
      </c>
      <c r="H1824" t="s">
        <v>777</v>
      </c>
      <c r="J1824">
        <v>-1021.55</v>
      </c>
      <c r="K1824">
        <v>-1021.55</v>
      </c>
      <c r="O1824" t="s">
        <v>556</v>
      </c>
      <c r="P1824" t="s">
        <v>557</v>
      </c>
      <c r="Q1824" t="s">
        <v>462</v>
      </c>
      <c r="R1824">
        <v>0</v>
      </c>
    </row>
    <row r="1825" spans="1:18" x14ac:dyDescent="0.3">
      <c r="A1825">
        <v>208987</v>
      </c>
      <c r="B1825" t="s">
        <v>552</v>
      </c>
      <c r="C1825" t="s">
        <v>1090</v>
      </c>
      <c r="E1825" s="440">
        <v>46068</v>
      </c>
      <c r="F1825" s="440">
        <v>46073</v>
      </c>
      <c r="G1825" t="s">
        <v>776</v>
      </c>
      <c r="H1825" t="s">
        <v>777</v>
      </c>
      <c r="J1825">
        <v>-775.42</v>
      </c>
      <c r="K1825">
        <v>-775.42</v>
      </c>
      <c r="O1825" t="s">
        <v>556</v>
      </c>
      <c r="P1825" t="s">
        <v>557</v>
      </c>
      <c r="Q1825" t="s">
        <v>462</v>
      </c>
      <c r="R1825">
        <v>0</v>
      </c>
    </row>
    <row r="1826" spans="1:18" x14ac:dyDescent="0.3">
      <c r="A1826">
        <v>208988</v>
      </c>
      <c r="B1826" t="s">
        <v>552</v>
      </c>
      <c r="C1826" t="s">
        <v>1055</v>
      </c>
      <c r="E1826" s="440">
        <v>46068</v>
      </c>
      <c r="F1826" s="440">
        <v>46073</v>
      </c>
      <c r="G1826" t="s">
        <v>776</v>
      </c>
      <c r="H1826" t="s">
        <v>777</v>
      </c>
      <c r="J1826">
        <v>-775.42</v>
      </c>
      <c r="K1826">
        <v>-775.42</v>
      </c>
      <c r="O1826" t="s">
        <v>556</v>
      </c>
      <c r="P1826" t="s">
        <v>557</v>
      </c>
      <c r="Q1826" t="s">
        <v>462</v>
      </c>
      <c r="R1826">
        <v>0</v>
      </c>
    </row>
    <row r="1827" spans="1:18" x14ac:dyDescent="0.3">
      <c r="A1827">
        <v>209003</v>
      </c>
      <c r="B1827" t="s">
        <v>552</v>
      </c>
      <c r="C1827" t="s">
        <v>961</v>
      </c>
      <c r="E1827" s="440">
        <v>46068</v>
      </c>
      <c r="F1827" s="440">
        <v>46073</v>
      </c>
      <c r="G1827" t="s">
        <v>776</v>
      </c>
      <c r="H1827" t="s">
        <v>777</v>
      </c>
      <c r="J1827">
        <v>-775.42</v>
      </c>
      <c r="K1827">
        <v>-775.42</v>
      </c>
      <c r="O1827" t="s">
        <v>556</v>
      </c>
      <c r="P1827" t="s">
        <v>557</v>
      </c>
      <c r="Q1827" t="s">
        <v>462</v>
      </c>
      <c r="R1827">
        <v>0</v>
      </c>
    </row>
    <row r="1828" spans="1:18" x14ac:dyDescent="0.3">
      <c r="A1828">
        <v>209002</v>
      </c>
      <c r="B1828" t="s">
        <v>552</v>
      </c>
      <c r="C1828" t="s">
        <v>1052</v>
      </c>
      <c r="E1828" s="440">
        <v>46068</v>
      </c>
      <c r="F1828" s="440">
        <v>46073</v>
      </c>
      <c r="G1828" t="s">
        <v>776</v>
      </c>
      <c r="H1828" t="s">
        <v>777</v>
      </c>
      <c r="J1828">
        <v>-775.42</v>
      </c>
      <c r="K1828">
        <v>-775.42</v>
      </c>
      <c r="O1828" t="s">
        <v>556</v>
      </c>
      <c r="P1828" t="s">
        <v>557</v>
      </c>
      <c r="Q1828" t="s">
        <v>462</v>
      </c>
      <c r="R1828">
        <v>0</v>
      </c>
    </row>
    <row r="1829" spans="1:18" x14ac:dyDescent="0.3">
      <c r="A1829">
        <v>208993</v>
      </c>
      <c r="B1829" t="s">
        <v>552</v>
      </c>
      <c r="C1829" t="s">
        <v>783</v>
      </c>
      <c r="E1829" s="440">
        <v>46068</v>
      </c>
      <c r="F1829" s="440">
        <v>46073</v>
      </c>
      <c r="G1829" t="s">
        <v>776</v>
      </c>
      <c r="H1829" t="s">
        <v>777</v>
      </c>
      <c r="J1829">
        <v>-859.31</v>
      </c>
      <c r="K1829">
        <v>-859.31</v>
      </c>
      <c r="O1829" t="s">
        <v>556</v>
      </c>
      <c r="P1829" t="s">
        <v>557</v>
      </c>
      <c r="Q1829" t="s">
        <v>462</v>
      </c>
      <c r="R1829">
        <v>0</v>
      </c>
    </row>
    <row r="1830" spans="1:18" x14ac:dyDescent="0.3">
      <c r="A1830">
        <v>208989</v>
      </c>
      <c r="B1830" t="s">
        <v>552</v>
      </c>
      <c r="C1830" t="s">
        <v>1600</v>
      </c>
      <c r="E1830" s="440">
        <v>46068</v>
      </c>
      <c r="F1830" s="440">
        <v>46073</v>
      </c>
      <c r="G1830" t="s">
        <v>776</v>
      </c>
      <c r="H1830" t="s">
        <v>777</v>
      </c>
      <c r="J1830">
        <v>-932.27</v>
      </c>
      <c r="K1830">
        <v>-932.27</v>
      </c>
      <c r="O1830" t="s">
        <v>556</v>
      </c>
      <c r="P1830" t="s">
        <v>557</v>
      </c>
      <c r="Q1830" t="s">
        <v>462</v>
      </c>
      <c r="R1830">
        <v>0</v>
      </c>
    </row>
    <row r="1831" spans="1:18" x14ac:dyDescent="0.3">
      <c r="A1831">
        <v>208990</v>
      </c>
      <c r="B1831" t="s">
        <v>552</v>
      </c>
      <c r="C1831" t="s">
        <v>1089</v>
      </c>
      <c r="E1831" s="440">
        <v>46068</v>
      </c>
      <c r="F1831" s="440">
        <v>46073</v>
      </c>
      <c r="G1831" t="s">
        <v>776</v>
      </c>
      <c r="H1831" t="s">
        <v>777</v>
      </c>
      <c r="J1831">
        <v>-775.42</v>
      </c>
      <c r="K1831">
        <v>-775.42</v>
      </c>
      <c r="O1831" t="s">
        <v>556</v>
      </c>
      <c r="P1831" t="s">
        <v>557</v>
      </c>
      <c r="Q1831" t="s">
        <v>462</v>
      </c>
      <c r="R1831">
        <v>0</v>
      </c>
    </row>
    <row r="1832" spans="1:18" x14ac:dyDescent="0.3">
      <c r="A1832">
        <v>208991</v>
      </c>
      <c r="B1832" t="s">
        <v>552</v>
      </c>
      <c r="C1832" t="s">
        <v>1054</v>
      </c>
      <c r="E1832" s="440">
        <v>46068</v>
      </c>
      <c r="F1832" s="440">
        <v>46073</v>
      </c>
      <c r="G1832" t="s">
        <v>776</v>
      </c>
      <c r="H1832" t="s">
        <v>777</v>
      </c>
      <c r="J1832">
        <v>-775.42</v>
      </c>
      <c r="K1832">
        <v>-775.42</v>
      </c>
      <c r="O1832" t="s">
        <v>556</v>
      </c>
      <c r="P1832" t="s">
        <v>557</v>
      </c>
      <c r="Q1832" t="s">
        <v>462</v>
      </c>
      <c r="R1832">
        <v>0</v>
      </c>
    </row>
    <row r="1833" spans="1:18" x14ac:dyDescent="0.3">
      <c r="A1833">
        <v>208992</v>
      </c>
      <c r="B1833" t="s">
        <v>552</v>
      </c>
      <c r="C1833" t="s">
        <v>1075</v>
      </c>
      <c r="E1833" s="440">
        <v>46068</v>
      </c>
      <c r="F1833" s="440">
        <v>46073</v>
      </c>
      <c r="G1833" t="s">
        <v>776</v>
      </c>
      <c r="H1833" t="s">
        <v>777</v>
      </c>
      <c r="J1833">
        <v>-775.42</v>
      </c>
      <c r="K1833">
        <v>-775.42</v>
      </c>
      <c r="O1833" t="s">
        <v>556</v>
      </c>
      <c r="P1833" t="s">
        <v>557</v>
      </c>
      <c r="Q1833" t="s">
        <v>462</v>
      </c>
      <c r="R1833">
        <v>0</v>
      </c>
    </row>
    <row r="1834" spans="1:18" x14ac:dyDescent="0.3">
      <c r="A1834">
        <v>209001</v>
      </c>
      <c r="B1834" t="s">
        <v>552</v>
      </c>
      <c r="C1834" t="s">
        <v>1011</v>
      </c>
      <c r="E1834" s="440">
        <v>46068</v>
      </c>
      <c r="F1834" s="440">
        <v>46073</v>
      </c>
      <c r="G1834" t="s">
        <v>776</v>
      </c>
      <c r="H1834" t="s">
        <v>777</v>
      </c>
      <c r="J1834">
        <v>-775.42</v>
      </c>
      <c r="K1834">
        <v>-775.42</v>
      </c>
      <c r="O1834" t="s">
        <v>556</v>
      </c>
      <c r="P1834" t="s">
        <v>557</v>
      </c>
      <c r="Q1834" t="s">
        <v>462</v>
      </c>
      <c r="R1834">
        <v>0</v>
      </c>
    </row>
    <row r="1835" spans="1:18" x14ac:dyDescent="0.3">
      <c r="A1835">
        <v>208994</v>
      </c>
      <c r="B1835" t="s">
        <v>552</v>
      </c>
      <c r="C1835" t="s">
        <v>1086</v>
      </c>
      <c r="E1835" s="440">
        <v>46068</v>
      </c>
      <c r="F1835" s="440">
        <v>46073</v>
      </c>
      <c r="G1835" t="s">
        <v>776</v>
      </c>
      <c r="H1835" t="s">
        <v>777</v>
      </c>
      <c r="J1835">
        <v>-1025.5</v>
      </c>
      <c r="K1835">
        <v>-1025.5</v>
      </c>
      <c r="O1835" t="s">
        <v>556</v>
      </c>
      <c r="P1835" t="s">
        <v>557</v>
      </c>
      <c r="Q1835" t="s">
        <v>462</v>
      </c>
      <c r="R1835">
        <v>0</v>
      </c>
    </row>
    <row r="1836" spans="1:18" x14ac:dyDescent="0.3">
      <c r="A1836">
        <v>208995</v>
      </c>
      <c r="B1836" t="s">
        <v>552</v>
      </c>
      <c r="C1836" t="s">
        <v>1050</v>
      </c>
      <c r="E1836" s="440">
        <v>46068</v>
      </c>
      <c r="F1836" s="440">
        <v>46073</v>
      </c>
      <c r="G1836" t="s">
        <v>776</v>
      </c>
      <c r="H1836" t="s">
        <v>777</v>
      </c>
      <c r="J1836">
        <v>-891.74</v>
      </c>
      <c r="K1836">
        <v>-891.74</v>
      </c>
      <c r="O1836" t="s">
        <v>556</v>
      </c>
      <c r="P1836" t="s">
        <v>557</v>
      </c>
      <c r="Q1836" t="s">
        <v>462</v>
      </c>
      <c r="R1836">
        <v>0</v>
      </c>
    </row>
    <row r="1837" spans="1:18" x14ac:dyDescent="0.3">
      <c r="A1837">
        <v>208996</v>
      </c>
      <c r="B1837" t="s">
        <v>552</v>
      </c>
      <c r="C1837" t="s">
        <v>2083</v>
      </c>
      <c r="E1837" s="440">
        <v>46068</v>
      </c>
      <c r="F1837" s="440">
        <v>46073</v>
      </c>
      <c r="G1837" t="s">
        <v>776</v>
      </c>
      <c r="H1837" t="s">
        <v>777</v>
      </c>
      <c r="J1837">
        <v>-747.76</v>
      </c>
      <c r="K1837">
        <v>-747.76</v>
      </c>
      <c r="O1837" t="s">
        <v>556</v>
      </c>
      <c r="P1837" t="s">
        <v>557</v>
      </c>
      <c r="Q1837" t="s">
        <v>462</v>
      </c>
      <c r="R1837">
        <v>0</v>
      </c>
    </row>
    <row r="1838" spans="1:18" x14ac:dyDescent="0.3">
      <c r="A1838">
        <v>208997</v>
      </c>
      <c r="B1838" t="s">
        <v>552</v>
      </c>
      <c r="C1838" t="s">
        <v>1016</v>
      </c>
      <c r="E1838" s="440">
        <v>46068</v>
      </c>
      <c r="F1838" s="440">
        <v>46073</v>
      </c>
      <c r="G1838" t="s">
        <v>776</v>
      </c>
      <c r="H1838" t="s">
        <v>777</v>
      </c>
      <c r="J1838">
        <v>-775.42</v>
      </c>
      <c r="K1838">
        <v>-775.42</v>
      </c>
      <c r="O1838" t="s">
        <v>556</v>
      </c>
      <c r="P1838" t="s">
        <v>557</v>
      </c>
      <c r="Q1838" t="s">
        <v>462</v>
      </c>
      <c r="R1838">
        <v>0</v>
      </c>
    </row>
    <row r="1839" spans="1:18" x14ac:dyDescent="0.3">
      <c r="A1839">
        <v>208998</v>
      </c>
      <c r="B1839" t="s">
        <v>552</v>
      </c>
      <c r="C1839" t="s">
        <v>1939</v>
      </c>
      <c r="E1839" s="440">
        <v>46068</v>
      </c>
      <c r="F1839" s="440">
        <v>46073</v>
      </c>
      <c r="G1839" t="s">
        <v>776</v>
      </c>
      <c r="H1839" t="s">
        <v>777</v>
      </c>
      <c r="J1839">
        <v>-747.76</v>
      </c>
      <c r="K1839">
        <v>-747.46</v>
      </c>
      <c r="O1839" t="s">
        <v>556</v>
      </c>
      <c r="P1839" t="s">
        <v>557</v>
      </c>
      <c r="Q1839" t="s">
        <v>462</v>
      </c>
      <c r="R1839">
        <v>0</v>
      </c>
    </row>
    <row r="1840" spans="1:18" x14ac:dyDescent="0.3">
      <c r="A1840">
        <v>208999</v>
      </c>
      <c r="B1840" t="s">
        <v>552</v>
      </c>
      <c r="C1840" t="s">
        <v>1047</v>
      </c>
      <c r="E1840" s="440">
        <v>46068</v>
      </c>
      <c r="F1840" s="440">
        <v>46073</v>
      </c>
      <c r="G1840" t="s">
        <v>776</v>
      </c>
      <c r="H1840" t="s">
        <v>777</v>
      </c>
      <c r="J1840">
        <v>-775.42</v>
      </c>
      <c r="K1840">
        <v>-775.42</v>
      </c>
      <c r="O1840" t="s">
        <v>556</v>
      </c>
      <c r="P1840" t="s">
        <v>557</v>
      </c>
      <c r="Q1840" t="s">
        <v>462</v>
      </c>
      <c r="R1840">
        <v>0</v>
      </c>
    </row>
    <row r="1841" spans="1:18" x14ac:dyDescent="0.3">
      <c r="A1841">
        <v>209000</v>
      </c>
      <c r="B1841" t="s">
        <v>552</v>
      </c>
      <c r="C1841" t="s">
        <v>1053</v>
      </c>
      <c r="E1841" s="440">
        <v>46068</v>
      </c>
      <c r="F1841" s="440">
        <v>46073</v>
      </c>
      <c r="G1841" t="s">
        <v>776</v>
      </c>
      <c r="H1841" t="s">
        <v>777</v>
      </c>
      <c r="J1841">
        <v>-1178.02</v>
      </c>
      <c r="K1841">
        <v>-1178.02</v>
      </c>
      <c r="O1841" t="s">
        <v>556</v>
      </c>
      <c r="P1841" t="s">
        <v>557</v>
      </c>
      <c r="Q1841" t="s">
        <v>462</v>
      </c>
      <c r="R1841">
        <v>0</v>
      </c>
    </row>
    <row r="1842" spans="1:18" x14ac:dyDescent="0.3">
      <c r="A1842">
        <v>208917</v>
      </c>
      <c r="B1842" t="s">
        <v>552</v>
      </c>
      <c r="C1842" t="s">
        <v>2084</v>
      </c>
      <c r="D1842" t="s">
        <v>2085</v>
      </c>
      <c r="E1842" s="440">
        <v>46066</v>
      </c>
      <c r="F1842" s="440">
        <v>46080</v>
      </c>
      <c r="G1842" t="s">
        <v>297</v>
      </c>
      <c r="H1842" t="s">
        <v>300</v>
      </c>
      <c r="I1842" t="s">
        <v>2086</v>
      </c>
      <c r="J1842">
        <v>-91.68</v>
      </c>
      <c r="K1842">
        <v>-91.68</v>
      </c>
      <c r="O1842" t="s">
        <v>556</v>
      </c>
      <c r="P1842" t="s">
        <v>557</v>
      </c>
      <c r="Q1842" t="s">
        <v>462</v>
      </c>
      <c r="R1842">
        <v>0</v>
      </c>
    </row>
    <row r="1843" spans="1:18" x14ac:dyDescent="0.3">
      <c r="A1843">
        <v>211458</v>
      </c>
      <c r="B1843" t="s">
        <v>552</v>
      </c>
      <c r="C1843" t="s">
        <v>1109</v>
      </c>
      <c r="D1843" t="s">
        <v>2087</v>
      </c>
      <c r="E1843" s="440">
        <v>46066</v>
      </c>
      <c r="F1843" s="440">
        <v>46086</v>
      </c>
      <c r="G1843" t="s">
        <v>747</v>
      </c>
      <c r="H1843" t="s">
        <v>253</v>
      </c>
      <c r="I1843" t="s">
        <v>2088</v>
      </c>
      <c r="J1843">
        <v>-99.26</v>
      </c>
      <c r="K1843">
        <v>-99.26</v>
      </c>
      <c r="O1843" t="s">
        <v>556</v>
      </c>
      <c r="P1843" t="s">
        <v>557</v>
      </c>
      <c r="Q1843" t="s">
        <v>462</v>
      </c>
      <c r="R1843">
        <v>0</v>
      </c>
    </row>
    <row r="1844" spans="1:18" x14ac:dyDescent="0.3">
      <c r="A1844">
        <v>208883</v>
      </c>
      <c r="B1844" t="s">
        <v>552</v>
      </c>
      <c r="C1844" t="s">
        <v>929</v>
      </c>
      <c r="D1844" t="s">
        <v>2089</v>
      </c>
      <c r="E1844" s="440">
        <v>46065</v>
      </c>
      <c r="F1844" s="440">
        <v>46081</v>
      </c>
      <c r="G1844" t="s">
        <v>1340</v>
      </c>
      <c r="H1844" t="s">
        <v>295</v>
      </c>
      <c r="I1844" t="s">
        <v>2090</v>
      </c>
      <c r="J1844">
        <v>-58.1</v>
      </c>
      <c r="K1844">
        <v>-58.1</v>
      </c>
      <c r="O1844" t="s">
        <v>556</v>
      </c>
      <c r="P1844" t="s">
        <v>557</v>
      </c>
      <c r="Q1844" t="s">
        <v>462</v>
      </c>
      <c r="R1844">
        <v>0</v>
      </c>
    </row>
    <row r="1845" spans="1:18" x14ac:dyDescent="0.3">
      <c r="A1845">
        <v>208875</v>
      </c>
      <c r="B1845" t="s">
        <v>552</v>
      </c>
      <c r="C1845" t="s">
        <v>1128</v>
      </c>
      <c r="D1845" t="s">
        <v>2091</v>
      </c>
      <c r="E1845" s="440">
        <v>46065</v>
      </c>
      <c r="F1845" s="440">
        <v>46080</v>
      </c>
      <c r="G1845" t="s">
        <v>1059</v>
      </c>
      <c r="H1845" t="s">
        <v>104</v>
      </c>
      <c r="I1845" t="s">
        <v>2092</v>
      </c>
      <c r="J1845">
        <v>-5218.08</v>
      </c>
      <c r="K1845">
        <v>-5218.08</v>
      </c>
      <c r="O1845" t="s">
        <v>556</v>
      </c>
      <c r="P1845" t="s">
        <v>557</v>
      </c>
      <c r="Q1845" t="s">
        <v>462</v>
      </c>
      <c r="R1845">
        <v>0</v>
      </c>
    </row>
    <row r="1846" spans="1:18" x14ac:dyDescent="0.3">
      <c r="A1846">
        <v>208130</v>
      </c>
      <c r="B1846" t="s">
        <v>552</v>
      </c>
      <c r="C1846" t="s">
        <v>911</v>
      </c>
      <c r="E1846" s="440">
        <v>46065</v>
      </c>
      <c r="F1846" s="440">
        <v>46065</v>
      </c>
      <c r="G1846" t="s">
        <v>912</v>
      </c>
      <c r="H1846" t="s">
        <v>913</v>
      </c>
      <c r="J1846">
        <v>-2</v>
      </c>
      <c r="K1846">
        <v>-2</v>
      </c>
      <c r="O1846" t="s">
        <v>556</v>
      </c>
      <c r="P1846" t="s">
        <v>557</v>
      </c>
      <c r="Q1846" t="s">
        <v>462</v>
      </c>
      <c r="R1846">
        <v>0</v>
      </c>
    </row>
    <row r="1847" spans="1:18" x14ac:dyDescent="0.3">
      <c r="A1847">
        <v>211457</v>
      </c>
      <c r="B1847" t="s">
        <v>552</v>
      </c>
      <c r="C1847" t="s">
        <v>1109</v>
      </c>
      <c r="D1847" t="s">
        <v>2093</v>
      </c>
      <c r="E1847" s="440">
        <v>46064</v>
      </c>
      <c r="F1847" s="440">
        <v>46086</v>
      </c>
      <c r="G1847" t="s">
        <v>814</v>
      </c>
      <c r="H1847" t="s">
        <v>292</v>
      </c>
      <c r="I1847" t="s">
        <v>1123</v>
      </c>
      <c r="J1847">
        <v>-91.9</v>
      </c>
      <c r="K1847">
        <v>-91.9</v>
      </c>
      <c r="O1847" t="s">
        <v>556</v>
      </c>
      <c r="P1847" t="s">
        <v>557</v>
      </c>
      <c r="Q1847" t="s">
        <v>462</v>
      </c>
      <c r="R1847">
        <v>0</v>
      </c>
    </row>
    <row r="1848" spans="1:18" x14ac:dyDescent="0.3">
      <c r="A1848">
        <v>206546</v>
      </c>
      <c r="B1848" t="s">
        <v>552</v>
      </c>
      <c r="C1848" t="s">
        <v>2094</v>
      </c>
      <c r="D1848" t="s">
        <v>2095</v>
      </c>
      <c r="E1848" s="440">
        <v>46064</v>
      </c>
      <c r="F1848" s="440">
        <v>46078</v>
      </c>
      <c r="G1848" t="s">
        <v>280</v>
      </c>
      <c r="H1848" t="s">
        <v>284</v>
      </c>
      <c r="I1848" t="s">
        <v>2096</v>
      </c>
      <c r="J1848">
        <v>-969.5</v>
      </c>
      <c r="K1848">
        <v>-969.5</v>
      </c>
      <c r="O1848" t="s">
        <v>556</v>
      </c>
      <c r="P1848" t="s">
        <v>557</v>
      </c>
      <c r="Q1848" t="s">
        <v>462</v>
      </c>
      <c r="R1848">
        <v>0</v>
      </c>
    </row>
    <row r="1849" spans="1:18" x14ac:dyDescent="0.3">
      <c r="A1849">
        <v>206547</v>
      </c>
      <c r="B1849" t="s">
        <v>552</v>
      </c>
      <c r="C1849" t="s">
        <v>2094</v>
      </c>
      <c r="D1849" t="s">
        <v>2095</v>
      </c>
      <c r="E1849" s="440">
        <v>46064</v>
      </c>
      <c r="F1849" s="440">
        <v>46106</v>
      </c>
      <c r="G1849" t="s">
        <v>280</v>
      </c>
      <c r="H1849" t="s">
        <v>284</v>
      </c>
      <c r="I1849" t="s">
        <v>2097</v>
      </c>
      <c r="J1849">
        <v>-969.5</v>
      </c>
      <c r="K1849">
        <v>-794.03</v>
      </c>
      <c r="O1849" t="s">
        <v>556</v>
      </c>
      <c r="P1849" t="s">
        <v>557</v>
      </c>
      <c r="Q1849" t="s">
        <v>462</v>
      </c>
      <c r="R1849">
        <v>0</v>
      </c>
    </row>
    <row r="1850" spans="1:18" x14ac:dyDescent="0.3">
      <c r="A1850">
        <v>213728</v>
      </c>
      <c r="B1850" t="s">
        <v>552</v>
      </c>
      <c r="C1850" t="s">
        <v>1061</v>
      </c>
      <c r="E1850" s="440">
        <v>46062</v>
      </c>
      <c r="F1850" s="440">
        <v>46063</v>
      </c>
      <c r="G1850" t="s">
        <v>280</v>
      </c>
      <c r="H1850" t="s">
        <v>285</v>
      </c>
      <c r="I1850" t="s">
        <v>1154</v>
      </c>
      <c r="J1850">
        <v>-10.6</v>
      </c>
      <c r="K1850">
        <v>-10.6</v>
      </c>
      <c r="O1850" t="s">
        <v>556</v>
      </c>
      <c r="P1850" t="s">
        <v>557</v>
      </c>
      <c r="Q1850" t="s">
        <v>462</v>
      </c>
      <c r="R1850">
        <v>0</v>
      </c>
    </row>
    <row r="1851" spans="1:18" x14ac:dyDescent="0.3">
      <c r="A1851">
        <v>206438</v>
      </c>
      <c r="B1851" t="s">
        <v>552</v>
      </c>
      <c r="C1851" t="s">
        <v>911</v>
      </c>
      <c r="E1851" s="440">
        <v>46062</v>
      </c>
      <c r="F1851" s="440">
        <v>46062</v>
      </c>
      <c r="G1851" t="s">
        <v>912</v>
      </c>
      <c r="H1851" t="s">
        <v>913</v>
      </c>
      <c r="J1851">
        <v>-6</v>
      </c>
      <c r="K1851">
        <v>-6</v>
      </c>
      <c r="O1851" t="s">
        <v>556</v>
      </c>
      <c r="P1851" t="s">
        <v>557</v>
      </c>
      <c r="Q1851" t="s">
        <v>462</v>
      </c>
      <c r="R1851">
        <v>0</v>
      </c>
    </row>
    <row r="1852" spans="1:18" x14ac:dyDescent="0.3">
      <c r="A1852">
        <v>211456</v>
      </c>
      <c r="B1852" t="s">
        <v>552</v>
      </c>
      <c r="C1852" t="s">
        <v>1109</v>
      </c>
      <c r="D1852" t="s">
        <v>2098</v>
      </c>
      <c r="E1852" s="440">
        <v>46062</v>
      </c>
      <c r="F1852" s="440">
        <v>46086</v>
      </c>
      <c r="G1852" t="s">
        <v>265</v>
      </c>
      <c r="H1852" t="s">
        <v>276</v>
      </c>
      <c r="I1852" t="s">
        <v>1381</v>
      </c>
      <c r="J1852">
        <v>-53.5</v>
      </c>
      <c r="K1852">
        <v>-53.5</v>
      </c>
      <c r="O1852" t="s">
        <v>556</v>
      </c>
      <c r="P1852" t="s">
        <v>557</v>
      </c>
      <c r="Q1852" t="s">
        <v>462</v>
      </c>
      <c r="R1852">
        <v>0</v>
      </c>
    </row>
    <row r="1853" spans="1:18" x14ac:dyDescent="0.3">
      <c r="A1853">
        <v>213727</v>
      </c>
      <c r="B1853" t="s">
        <v>552</v>
      </c>
      <c r="C1853" t="s">
        <v>1061</v>
      </c>
      <c r="E1853" s="440">
        <v>46061</v>
      </c>
      <c r="F1853" s="440">
        <v>46061</v>
      </c>
      <c r="G1853" t="s">
        <v>280</v>
      </c>
      <c r="H1853" t="s">
        <v>285</v>
      </c>
      <c r="I1853" t="s">
        <v>1154</v>
      </c>
      <c r="J1853">
        <v>-61.09</v>
      </c>
      <c r="K1853">
        <v>-61.09</v>
      </c>
      <c r="O1853" t="s">
        <v>556</v>
      </c>
      <c r="P1853" t="s">
        <v>557</v>
      </c>
      <c r="Q1853" t="s">
        <v>462</v>
      </c>
      <c r="R1853">
        <v>0</v>
      </c>
    </row>
    <row r="1854" spans="1:18" x14ac:dyDescent="0.3">
      <c r="A1854">
        <v>213726</v>
      </c>
      <c r="B1854" t="s">
        <v>552</v>
      </c>
      <c r="C1854" t="s">
        <v>1061</v>
      </c>
      <c r="E1854" s="440">
        <v>46060</v>
      </c>
      <c r="F1854" s="440">
        <v>46061</v>
      </c>
      <c r="G1854" t="s">
        <v>280</v>
      </c>
      <c r="H1854" t="s">
        <v>285</v>
      </c>
      <c r="I1854" t="s">
        <v>1154</v>
      </c>
      <c r="J1854">
        <v>-314.99</v>
      </c>
      <c r="K1854">
        <v>-314.99</v>
      </c>
      <c r="O1854" t="s">
        <v>556</v>
      </c>
      <c r="P1854" t="s">
        <v>557</v>
      </c>
      <c r="Q1854" t="s">
        <v>462</v>
      </c>
      <c r="R1854">
        <v>0</v>
      </c>
    </row>
    <row r="1855" spans="1:18" x14ac:dyDescent="0.3">
      <c r="A1855">
        <v>213725</v>
      </c>
      <c r="B1855" t="s">
        <v>552</v>
      </c>
      <c r="C1855" t="s">
        <v>1061</v>
      </c>
      <c r="E1855" s="440">
        <v>46060</v>
      </c>
      <c r="F1855" s="440">
        <v>46061</v>
      </c>
      <c r="G1855" t="s">
        <v>280</v>
      </c>
      <c r="H1855" t="s">
        <v>285</v>
      </c>
      <c r="I1855" t="s">
        <v>1154</v>
      </c>
      <c r="J1855">
        <v>-14.88</v>
      </c>
      <c r="K1855">
        <v>-14.88</v>
      </c>
      <c r="O1855" t="s">
        <v>556</v>
      </c>
      <c r="P1855" t="s">
        <v>557</v>
      </c>
      <c r="Q1855" t="s">
        <v>462</v>
      </c>
      <c r="R1855">
        <v>0</v>
      </c>
    </row>
    <row r="1856" spans="1:18" x14ac:dyDescent="0.3">
      <c r="A1856">
        <v>213724</v>
      </c>
      <c r="B1856" t="s">
        <v>552</v>
      </c>
      <c r="C1856" t="s">
        <v>1061</v>
      </c>
      <c r="E1856" s="440">
        <v>46060</v>
      </c>
      <c r="F1856" s="440">
        <v>46060</v>
      </c>
      <c r="G1856" t="s">
        <v>280</v>
      </c>
      <c r="H1856" t="s">
        <v>285</v>
      </c>
      <c r="I1856" t="s">
        <v>1154</v>
      </c>
      <c r="J1856">
        <v>-13.76</v>
      </c>
      <c r="K1856">
        <v>-13.76</v>
      </c>
      <c r="O1856" t="s">
        <v>556</v>
      </c>
      <c r="P1856" t="s">
        <v>557</v>
      </c>
      <c r="Q1856" t="s">
        <v>462</v>
      </c>
      <c r="R1856">
        <v>0</v>
      </c>
    </row>
    <row r="1857" spans="1:18" x14ac:dyDescent="0.3">
      <c r="A1857">
        <v>213721</v>
      </c>
      <c r="B1857" t="s">
        <v>552</v>
      </c>
      <c r="C1857" t="s">
        <v>1061</v>
      </c>
      <c r="E1857" s="440">
        <v>46059</v>
      </c>
      <c r="F1857" s="440">
        <v>46059</v>
      </c>
      <c r="G1857" t="s">
        <v>280</v>
      </c>
      <c r="H1857" t="s">
        <v>285</v>
      </c>
      <c r="I1857" t="s">
        <v>1154</v>
      </c>
      <c r="J1857">
        <v>-51.31</v>
      </c>
      <c r="K1857">
        <v>-51.31</v>
      </c>
      <c r="O1857" t="s">
        <v>556</v>
      </c>
      <c r="P1857" t="s">
        <v>557</v>
      </c>
      <c r="Q1857" t="s">
        <v>462</v>
      </c>
      <c r="R1857">
        <v>0</v>
      </c>
    </row>
    <row r="1858" spans="1:18" x14ac:dyDescent="0.3">
      <c r="A1858">
        <v>211455</v>
      </c>
      <c r="B1858" t="s">
        <v>552</v>
      </c>
      <c r="C1858" t="s">
        <v>1109</v>
      </c>
      <c r="D1858" t="s">
        <v>2099</v>
      </c>
      <c r="E1858" s="440">
        <v>46059</v>
      </c>
      <c r="F1858" s="440">
        <v>46086</v>
      </c>
      <c r="G1858" t="s">
        <v>265</v>
      </c>
      <c r="H1858" t="s">
        <v>274</v>
      </c>
      <c r="I1858" t="s">
        <v>2100</v>
      </c>
      <c r="J1858">
        <v>-11.4</v>
      </c>
      <c r="K1858">
        <v>-11.4</v>
      </c>
      <c r="O1858" t="s">
        <v>556</v>
      </c>
      <c r="P1858" t="s">
        <v>557</v>
      </c>
      <c r="Q1858" t="s">
        <v>462</v>
      </c>
      <c r="R1858">
        <v>0</v>
      </c>
    </row>
    <row r="1859" spans="1:18" x14ac:dyDescent="0.3">
      <c r="A1859">
        <v>206604</v>
      </c>
      <c r="B1859" t="s">
        <v>552</v>
      </c>
      <c r="C1859" t="s">
        <v>1095</v>
      </c>
      <c r="E1859" s="440">
        <v>46059</v>
      </c>
      <c r="F1859" s="440">
        <v>46059</v>
      </c>
      <c r="G1859" t="s">
        <v>912</v>
      </c>
      <c r="H1859" t="s">
        <v>913</v>
      </c>
      <c r="J1859">
        <v>-38.5</v>
      </c>
      <c r="K1859">
        <v>-38.5</v>
      </c>
      <c r="O1859" t="s">
        <v>556</v>
      </c>
      <c r="P1859" t="s">
        <v>557</v>
      </c>
      <c r="Q1859" t="s">
        <v>462</v>
      </c>
      <c r="R1859">
        <v>0</v>
      </c>
    </row>
    <row r="1860" spans="1:18" x14ac:dyDescent="0.3">
      <c r="A1860">
        <v>213722</v>
      </c>
      <c r="B1860" t="s">
        <v>552</v>
      </c>
      <c r="C1860" t="s">
        <v>1061</v>
      </c>
      <c r="E1860" s="440">
        <v>46059</v>
      </c>
      <c r="F1860" s="440">
        <v>46060</v>
      </c>
      <c r="G1860" t="s">
        <v>280</v>
      </c>
      <c r="H1860" t="s">
        <v>285</v>
      </c>
      <c r="I1860" t="s">
        <v>1154</v>
      </c>
      <c r="J1860">
        <v>-353.48</v>
      </c>
      <c r="K1860">
        <v>-353.48</v>
      </c>
      <c r="O1860" t="s">
        <v>556</v>
      </c>
      <c r="P1860" t="s">
        <v>557</v>
      </c>
      <c r="Q1860" t="s">
        <v>462</v>
      </c>
      <c r="R1860">
        <v>0</v>
      </c>
    </row>
    <row r="1861" spans="1:18" x14ac:dyDescent="0.3">
      <c r="A1861">
        <v>213723</v>
      </c>
      <c r="B1861" t="s">
        <v>552</v>
      </c>
      <c r="C1861" t="s">
        <v>1061</v>
      </c>
      <c r="E1861" s="440">
        <v>46059</v>
      </c>
      <c r="F1861" s="440">
        <v>46060</v>
      </c>
      <c r="G1861" t="s">
        <v>280</v>
      </c>
      <c r="H1861" t="s">
        <v>285</v>
      </c>
      <c r="I1861" t="s">
        <v>1154</v>
      </c>
      <c r="J1861">
        <v>-18.399999999999999</v>
      </c>
      <c r="K1861">
        <v>-18.399999999999999</v>
      </c>
      <c r="O1861" t="s">
        <v>556</v>
      </c>
      <c r="P1861" t="s">
        <v>557</v>
      </c>
      <c r="Q1861" t="s">
        <v>462</v>
      </c>
      <c r="R1861">
        <v>0</v>
      </c>
    </row>
    <row r="1862" spans="1:18" x14ac:dyDescent="0.3">
      <c r="A1862">
        <v>213719</v>
      </c>
      <c r="B1862" t="s">
        <v>552</v>
      </c>
      <c r="C1862" t="s">
        <v>1061</v>
      </c>
      <c r="E1862" s="440">
        <v>46058</v>
      </c>
      <c r="F1862" s="440">
        <v>46059</v>
      </c>
      <c r="G1862" t="s">
        <v>280</v>
      </c>
      <c r="H1862" t="s">
        <v>285</v>
      </c>
      <c r="I1862" t="s">
        <v>1154</v>
      </c>
      <c r="J1862">
        <v>-210.52</v>
      </c>
      <c r="K1862">
        <v>-210.52</v>
      </c>
      <c r="O1862" t="s">
        <v>556</v>
      </c>
      <c r="P1862" t="s">
        <v>557</v>
      </c>
      <c r="Q1862" t="s">
        <v>462</v>
      </c>
      <c r="R1862">
        <v>0</v>
      </c>
    </row>
    <row r="1863" spans="1:18" x14ac:dyDescent="0.3">
      <c r="A1863">
        <v>213720</v>
      </c>
      <c r="B1863" t="s">
        <v>552</v>
      </c>
      <c r="C1863" t="s">
        <v>1061</v>
      </c>
      <c r="E1863" s="440">
        <v>46058</v>
      </c>
      <c r="F1863" s="440">
        <v>46058</v>
      </c>
      <c r="G1863" t="s">
        <v>280</v>
      </c>
      <c r="H1863" t="s">
        <v>285</v>
      </c>
      <c r="I1863" t="s">
        <v>1154</v>
      </c>
      <c r="J1863">
        <v>-62.6</v>
      </c>
      <c r="K1863">
        <v>-62.6</v>
      </c>
      <c r="O1863" t="s">
        <v>556</v>
      </c>
      <c r="P1863" t="s">
        <v>557</v>
      </c>
      <c r="Q1863" t="s">
        <v>462</v>
      </c>
      <c r="R1863">
        <v>0</v>
      </c>
    </row>
    <row r="1864" spans="1:18" x14ac:dyDescent="0.3">
      <c r="A1864">
        <v>213717</v>
      </c>
      <c r="B1864" t="s">
        <v>552</v>
      </c>
      <c r="C1864" t="s">
        <v>1061</v>
      </c>
      <c r="E1864" s="440">
        <v>46057</v>
      </c>
      <c r="F1864" s="440">
        <v>46057</v>
      </c>
      <c r="G1864" t="s">
        <v>280</v>
      </c>
      <c r="H1864" t="s">
        <v>285</v>
      </c>
      <c r="I1864" t="s">
        <v>1154</v>
      </c>
      <c r="J1864">
        <v>-66.95</v>
      </c>
      <c r="K1864">
        <v>-66.95</v>
      </c>
      <c r="O1864" t="s">
        <v>556</v>
      </c>
      <c r="P1864" t="s">
        <v>557</v>
      </c>
      <c r="Q1864" t="s">
        <v>462</v>
      </c>
      <c r="R1864">
        <v>0</v>
      </c>
    </row>
    <row r="1865" spans="1:18" x14ac:dyDescent="0.3">
      <c r="A1865">
        <v>211454</v>
      </c>
      <c r="B1865" t="s">
        <v>552</v>
      </c>
      <c r="C1865" t="s">
        <v>1109</v>
      </c>
      <c r="D1865" t="s">
        <v>2087</v>
      </c>
      <c r="E1865" s="440">
        <v>46057</v>
      </c>
      <c r="F1865" s="440">
        <v>46086</v>
      </c>
      <c r="G1865" t="s">
        <v>814</v>
      </c>
      <c r="H1865" t="s">
        <v>292</v>
      </c>
      <c r="I1865" t="s">
        <v>1123</v>
      </c>
      <c r="J1865">
        <v>-10.9</v>
      </c>
      <c r="K1865">
        <v>-10.9</v>
      </c>
      <c r="O1865" t="s">
        <v>556</v>
      </c>
      <c r="P1865" t="s">
        <v>557</v>
      </c>
      <c r="Q1865" t="s">
        <v>462</v>
      </c>
      <c r="R1865">
        <v>0</v>
      </c>
    </row>
    <row r="1866" spans="1:18" x14ac:dyDescent="0.3">
      <c r="A1866">
        <v>213718</v>
      </c>
      <c r="B1866" t="s">
        <v>552</v>
      </c>
      <c r="C1866" t="s">
        <v>1061</v>
      </c>
      <c r="E1866" s="440">
        <v>46057</v>
      </c>
      <c r="F1866" s="440">
        <v>46058</v>
      </c>
      <c r="G1866" t="s">
        <v>280</v>
      </c>
      <c r="H1866" t="s">
        <v>285</v>
      </c>
      <c r="I1866" t="s">
        <v>1154</v>
      </c>
      <c r="J1866">
        <v>-135.97999999999999</v>
      </c>
      <c r="K1866">
        <v>-135.97999999999999</v>
      </c>
      <c r="O1866" t="s">
        <v>556</v>
      </c>
      <c r="P1866" t="s">
        <v>557</v>
      </c>
      <c r="Q1866" t="s">
        <v>462</v>
      </c>
      <c r="R1866">
        <v>0</v>
      </c>
    </row>
    <row r="1867" spans="1:18" x14ac:dyDescent="0.3">
      <c r="A1867">
        <v>213716</v>
      </c>
      <c r="B1867" t="s">
        <v>552</v>
      </c>
      <c r="C1867" t="s">
        <v>1061</v>
      </c>
      <c r="E1867" s="440">
        <v>46056</v>
      </c>
      <c r="F1867" s="440">
        <v>46057</v>
      </c>
      <c r="G1867" t="s">
        <v>280</v>
      </c>
      <c r="H1867" t="s">
        <v>285</v>
      </c>
      <c r="I1867" t="s">
        <v>1154</v>
      </c>
      <c r="J1867">
        <v>-227.56</v>
      </c>
      <c r="K1867">
        <v>-227.56</v>
      </c>
      <c r="O1867" t="s">
        <v>556</v>
      </c>
      <c r="P1867" t="s">
        <v>557</v>
      </c>
      <c r="Q1867" t="s">
        <v>462</v>
      </c>
      <c r="R1867">
        <v>0</v>
      </c>
    </row>
    <row r="1868" spans="1:18" x14ac:dyDescent="0.3">
      <c r="A1868">
        <v>213715</v>
      </c>
      <c r="B1868" t="s">
        <v>552</v>
      </c>
      <c r="C1868" t="s">
        <v>1061</v>
      </c>
      <c r="E1868" s="440">
        <v>46056</v>
      </c>
      <c r="F1868" s="440">
        <v>46056</v>
      </c>
      <c r="G1868" t="s">
        <v>280</v>
      </c>
      <c r="H1868" t="s">
        <v>285</v>
      </c>
      <c r="I1868" t="s">
        <v>1154</v>
      </c>
      <c r="J1868">
        <v>-53.46</v>
      </c>
      <c r="K1868">
        <v>-53.46</v>
      </c>
      <c r="O1868" t="s">
        <v>556</v>
      </c>
      <c r="P1868" t="s">
        <v>557</v>
      </c>
      <c r="Q1868" t="s">
        <v>462</v>
      </c>
      <c r="R1868">
        <v>0</v>
      </c>
    </row>
    <row r="1869" spans="1:18" x14ac:dyDescent="0.3">
      <c r="A1869">
        <v>213714</v>
      </c>
      <c r="B1869" t="s">
        <v>552</v>
      </c>
      <c r="C1869" t="s">
        <v>1061</v>
      </c>
      <c r="E1869" s="440">
        <v>46055</v>
      </c>
      <c r="F1869" s="440">
        <v>46055</v>
      </c>
      <c r="G1869" t="s">
        <v>280</v>
      </c>
      <c r="H1869" t="s">
        <v>285</v>
      </c>
      <c r="I1869" t="s">
        <v>1154</v>
      </c>
      <c r="J1869">
        <v>-69.75</v>
      </c>
      <c r="K1869">
        <v>-69.75</v>
      </c>
      <c r="O1869" t="s">
        <v>556</v>
      </c>
      <c r="P1869" t="s">
        <v>557</v>
      </c>
      <c r="Q1869" t="s">
        <v>462</v>
      </c>
      <c r="R1869">
        <v>0</v>
      </c>
    </row>
    <row r="1870" spans="1:18" x14ac:dyDescent="0.3">
      <c r="A1870">
        <v>199438</v>
      </c>
      <c r="B1870" t="s">
        <v>552</v>
      </c>
      <c r="C1870" t="s">
        <v>829</v>
      </c>
      <c r="D1870" t="s">
        <v>1481</v>
      </c>
      <c r="E1870" s="440">
        <v>46054</v>
      </c>
      <c r="F1870" s="440">
        <v>46091</v>
      </c>
      <c r="G1870" t="s">
        <v>755</v>
      </c>
      <c r="H1870" t="s">
        <v>756</v>
      </c>
      <c r="I1870" t="s">
        <v>769</v>
      </c>
      <c r="J1870">
        <v>-1250</v>
      </c>
      <c r="K1870">
        <v>-1250</v>
      </c>
      <c r="M1870" t="s">
        <v>830</v>
      </c>
      <c r="N1870" t="s">
        <v>131</v>
      </c>
      <c r="O1870" t="s">
        <v>556</v>
      </c>
      <c r="P1870" t="s">
        <v>557</v>
      </c>
      <c r="Q1870" t="s">
        <v>462</v>
      </c>
      <c r="R1870">
        <v>0</v>
      </c>
    </row>
    <row r="1871" spans="1:18" x14ac:dyDescent="0.3">
      <c r="A1871">
        <v>199426</v>
      </c>
      <c r="B1871" t="s">
        <v>552</v>
      </c>
      <c r="C1871" t="s">
        <v>831</v>
      </c>
      <c r="D1871" t="s">
        <v>1592</v>
      </c>
      <c r="E1871" s="440">
        <v>46054</v>
      </c>
      <c r="F1871" s="440">
        <v>46091</v>
      </c>
      <c r="G1871" t="s">
        <v>755</v>
      </c>
      <c r="H1871" t="s">
        <v>756</v>
      </c>
      <c r="I1871" t="s">
        <v>769</v>
      </c>
      <c r="J1871">
        <v>-1800</v>
      </c>
      <c r="K1871">
        <v>-1800</v>
      </c>
      <c r="M1871" t="s">
        <v>830</v>
      </c>
      <c r="N1871" t="s">
        <v>131</v>
      </c>
      <c r="O1871" t="s">
        <v>556</v>
      </c>
      <c r="P1871" t="s">
        <v>557</v>
      </c>
      <c r="Q1871" t="s">
        <v>462</v>
      </c>
      <c r="R1871">
        <v>0</v>
      </c>
    </row>
    <row r="1872" spans="1:18" x14ac:dyDescent="0.3">
      <c r="A1872">
        <v>213957</v>
      </c>
      <c r="B1872" t="s">
        <v>552</v>
      </c>
      <c r="C1872" t="s">
        <v>823</v>
      </c>
      <c r="D1872" t="s">
        <v>2101</v>
      </c>
      <c r="E1872" s="440">
        <v>46054</v>
      </c>
      <c r="F1872" s="440">
        <v>46091</v>
      </c>
      <c r="G1872" t="s">
        <v>1067</v>
      </c>
      <c r="H1872" t="s">
        <v>114</v>
      </c>
      <c r="I1872" t="s">
        <v>2102</v>
      </c>
      <c r="J1872">
        <v>-3032</v>
      </c>
      <c r="K1872">
        <v>-3032</v>
      </c>
      <c r="M1872" t="s">
        <v>824</v>
      </c>
      <c r="N1872" t="s">
        <v>131</v>
      </c>
      <c r="O1872" t="s">
        <v>556</v>
      </c>
      <c r="P1872" t="s">
        <v>557</v>
      </c>
      <c r="Q1872" t="s">
        <v>462</v>
      </c>
      <c r="R1872">
        <v>0</v>
      </c>
    </row>
    <row r="1873" spans="1:18" x14ac:dyDescent="0.3">
      <c r="A1873">
        <v>213963</v>
      </c>
      <c r="B1873" t="s">
        <v>552</v>
      </c>
      <c r="C1873" t="s">
        <v>810</v>
      </c>
      <c r="D1873" t="s">
        <v>947</v>
      </c>
      <c r="E1873" s="440">
        <v>46054</v>
      </c>
      <c r="F1873" s="440">
        <v>46091</v>
      </c>
      <c r="G1873" t="s">
        <v>1067</v>
      </c>
      <c r="H1873" t="s">
        <v>114</v>
      </c>
      <c r="I1873" t="s">
        <v>2102</v>
      </c>
      <c r="J1873">
        <v>-2881</v>
      </c>
      <c r="K1873">
        <v>-2881</v>
      </c>
      <c r="M1873" t="s">
        <v>758</v>
      </c>
      <c r="N1873" t="s">
        <v>134</v>
      </c>
      <c r="O1873" t="s">
        <v>556</v>
      </c>
      <c r="P1873" t="s">
        <v>557</v>
      </c>
      <c r="Q1873" t="s">
        <v>462</v>
      </c>
      <c r="R1873">
        <v>0</v>
      </c>
    </row>
    <row r="1874" spans="1:18" x14ac:dyDescent="0.3">
      <c r="A1874">
        <v>214104</v>
      </c>
      <c r="B1874" t="s">
        <v>552</v>
      </c>
      <c r="C1874" t="s">
        <v>787</v>
      </c>
      <c r="D1874" t="s">
        <v>2103</v>
      </c>
      <c r="E1874" s="440">
        <v>46054</v>
      </c>
      <c r="F1874" s="440">
        <v>46091</v>
      </c>
      <c r="G1874" t="s">
        <v>755</v>
      </c>
      <c r="H1874" t="s">
        <v>756</v>
      </c>
      <c r="I1874" t="s">
        <v>769</v>
      </c>
      <c r="J1874">
        <v>-2946.66</v>
      </c>
      <c r="K1874">
        <v>-2946.66</v>
      </c>
      <c r="M1874" t="s">
        <v>788</v>
      </c>
      <c r="N1874" t="s">
        <v>136</v>
      </c>
      <c r="O1874" t="s">
        <v>556</v>
      </c>
      <c r="P1874" t="s">
        <v>557</v>
      </c>
      <c r="Q1874" t="s">
        <v>462</v>
      </c>
      <c r="R1874">
        <v>0</v>
      </c>
    </row>
    <row r="1875" spans="1:18" x14ac:dyDescent="0.3">
      <c r="A1875">
        <v>206706</v>
      </c>
      <c r="B1875" t="s">
        <v>552</v>
      </c>
      <c r="C1875" t="s">
        <v>1893</v>
      </c>
      <c r="D1875" t="s">
        <v>2104</v>
      </c>
      <c r="E1875" s="440">
        <v>46054</v>
      </c>
      <c r="F1875" s="440">
        <v>46084</v>
      </c>
      <c r="G1875" t="s">
        <v>898</v>
      </c>
      <c r="H1875" t="s">
        <v>60</v>
      </c>
      <c r="I1875" t="s">
        <v>2105</v>
      </c>
      <c r="J1875">
        <v>-5400</v>
      </c>
      <c r="K1875">
        <v>-5400</v>
      </c>
      <c r="O1875" t="s">
        <v>556</v>
      </c>
      <c r="P1875" t="s">
        <v>557</v>
      </c>
      <c r="Q1875" t="s">
        <v>462</v>
      </c>
      <c r="R1875">
        <v>0</v>
      </c>
    </row>
    <row r="1876" spans="1:18" x14ac:dyDescent="0.3">
      <c r="A1876">
        <v>206690</v>
      </c>
      <c r="B1876" t="s">
        <v>552</v>
      </c>
      <c r="C1876" t="s">
        <v>1893</v>
      </c>
      <c r="D1876" t="s">
        <v>1255</v>
      </c>
      <c r="E1876" s="440">
        <v>46054</v>
      </c>
      <c r="F1876" s="440">
        <v>46070</v>
      </c>
      <c r="G1876" t="s">
        <v>898</v>
      </c>
      <c r="H1876" t="s">
        <v>60</v>
      </c>
      <c r="I1876" t="s">
        <v>2106</v>
      </c>
      <c r="J1876">
        <v>-5400</v>
      </c>
      <c r="K1876">
        <v>-5400</v>
      </c>
      <c r="O1876" t="s">
        <v>556</v>
      </c>
      <c r="P1876" t="s">
        <v>557</v>
      </c>
      <c r="Q1876" t="s">
        <v>462</v>
      </c>
      <c r="R1876">
        <v>0</v>
      </c>
    </row>
    <row r="1877" spans="1:18" x14ac:dyDescent="0.3">
      <c r="A1877">
        <v>206554</v>
      </c>
      <c r="B1877" t="s">
        <v>552</v>
      </c>
      <c r="C1877" t="s">
        <v>1146</v>
      </c>
      <c r="D1877" t="s">
        <v>1689</v>
      </c>
      <c r="E1877" s="440">
        <v>46054</v>
      </c>
      <c r="F1877" s="440">
        <v>46073</v>
      </c>
      <c r="G1877" t="s">
        <v>814</v>
      </c>
      <c r="H1877" t="s">
        <v>289</v>
      </c>
      <c r="I1877" t="s">
        <v>2107</v>
      </c>
      <c r="J1877">
        <v>-2205</v>
      </c>
      <c r="K1877">
        <v>-2205</v>
      </c>
      <c r="O1877" t="s">
        <v>556</v>
      </c>
      <c r="P1877" t="s">
        <v>557</v>
      </c>
      <c r="Q1877" t="s">
        <v>462</v>
      </c>
      <c r="R1877">
        <v>0</v>
      </c>
    </row>
    <row r="1878" spans="1:18" x14ac:dyDescent="0.3">
      <c r="A1878">
        <v>206553</v>
      </c>
      <c r="B1878" t="s">
        <v>552</v>
      </c>
      <c r="C1878" t="s">
        <v>1387</v>
      </c>
      <c r="D1878" t="s">
        <v>2108</v>
      </c>
      <c r="E1878" s="440">
        <v>46054</v>
      </c>
      <c r="F1878" s="440">
        <v>46086</v>
      </c>
      <c r="G1878" t="s">
        <v>265</v>
      </c>
      <c r="H1878" t="s">
        <v>277</v>
      </c>
      <c r="I1878" t="s">
        <v>2109</v>
      </c>
      <c r="J1878">
        <v>-3315.98</v>
      </c>
      <c r="K1878">
        <v>-3315.98</v>
      </c>
      <c r="O1878" t="s">
        <v>556</v>
      </c>
      <c r="P1878" t="s">
        <v>557</v>
      </c>
      <c r="Q1878" t="s">
        <v>462</v>
      </c>
      <c r="R1878">
        <v>0</v>
      </c>
    </row>
    <row r="1879" spans="1:18" x14ac:dyDescent="0.3">
      <c r="A1879">
        <v>206551</v>
      </c>
      <c r="B1879" t="s">
        <v>552</v>
      </c>
      <c r="C1879" t="s">
        <v>1007</v>
      </c>
      <c r="D1879" t="s">
        <v>2110</v>
      </c>
      <c r="E1879" s="440">
        <v>46054</v>
      </c>
      <c r="F1879" s="440">
        <v>46071</v>
      </c>
      <c r="G1879" t="s">
        <v>1009</v>
      </c>
      <c r="H1879" t="s">
        <v>204</v>
      </c>
      <c r="I1879" t="s">
        <v>2111</v>
      </c>
      <c r="J1879">
        <v>-19404</v>
      </c>
      <c r="K1879">
        <v>-19404</v>
      </c>
      <c r="O1879" t="s">
        <v>556</v>
      </c>
      <c r="P1879" t="s">
        <v>557</v>
      </c>
      <c r="Q1879" t="s">
        <v>462</v>
      </c>
      <c r="R1879">
        <v>0</v>
      </c>
    </row>
    <row r="1880" spans="1:18" x14ac:dyDescent="0.3">
      <c r="A1880">
        <v>206550</v>
      </c>
      <c r="B1880" t="s">
        <v>552</v>
      </c>
      <c r="C1880" t="s">
        <v>1007</v>
      </c>
      <c r="D1880" t="s">
        <v>2112</v>
      </c>
      <c r="E1880" s="440">
        <v>46054</v>
      </c>
      <c r="F1880" s="440">
        <v>46072</v>
      </c>
      <c r="G1880" t="s">
        <v>1009</v>
      </c>
      <c r="H1880" t="s">
        <v>204</v>
      </c>
      <c r="I1880" t="s">
        <v>2113</v>
      </c>
      <c r="J1880">
        <v>-5995</v>
      </c>
      <c r="K1880">
        <v>-5995</v>
      </c>
      <c r="O1880" t="s">
        <v>556</v>
      </c>
      <c r="P1880" t="s">
        <v>557</v>
      </c>
      <c r="Q1880" t="s">
        <v>462</v>
      </c>
      <c r="R1880">
        <v>0</v>
      </c>
    </row>
    <row r="1881" spans="1:18" x14ac:dyDescent="0.3">
      <c r="A1881">
        <v>214164</v>
      </c>
      <c r="B1881" t="s">
        <v>552</v>
      </c>
      <c r="C1881" t="s">
        <v>787</v>
      </c>
      <c r="D1881" t="s">
        <v>1174</v>
      </c>
      <c r="E1881" s="440">
        <v>46054</v>
      </c>
      <c r="F1881" s="440">
        <v>46091</v>
      </c>
      <c r="G1881" t="s">
        <v>1067</v>
      </c>
      <c r="H1881" t="s">
        <v>114</v>
      </c>
      <c r="I1881" t="s">
        <v>2102</v>
      </c>
      <c r="J1881">
        <v>-1557.33</v>
      </c>
      <c r="K1881">
        <v>-1557.33</v>
      </c>
      <c r="M1881" t="s">
        <v>788</v>
      </c>
      <c r="N1881" t="s">
        <v>136</v>
      </c>
      <c r="O1881" t="s">
        <v>556</v>
      </c>
      <c r="P1881" t="s">
        <v>557</v>
      </c>
      <c r="Q1881" t="s">
        <v>462</v>
      </c>
      <c r="R1881">
        <v>0</v>
      </c>
    </row>
    <row r="1882" spans="1:18" x14ac:dyDescent="0.3">
      <c r="A1882">
        <v>215262</v>
      </c>
      <c r="B1882" t="s">
        <v>552</v>
      </c>
      <c r="C1882" t="s">
        <v>745</v>
      </c>
      <c r="D1882" t="s">
        <v>2114</v>
      </c>
      <c r="E1882" s="440">
        <v>46054</v>
      </c>
      <c r="F1882" s="440">
        <v>46091</v>
      </c>
      <c r="G1882" t="s">
        <v>747</v>
      </c>
      <c r="H1882" t="s">
        <v>748</v>
      </c>
      <c r="I1882" t="s">
        <v>2115</v>
      </c>
      <c r="J1882">
        <v>-228</v>
      </c>
      <c r="K1882">
        <v>-228</v>
      </c>
      <c r="O1882" t="s">
        <v>556</v>
      </c>
      <c r="P1882" t="s">
        <v>557</v>
      </c>
      <c r="Q1882" t="s">
        <v>462</v>
      </c>
      <c r="R1882">
        <v>0</v>
      </c>
    </row>
    <row r="1883" spans="1:18" x14ac:dyDescent="0.3">
      <c r="A1883">
        <v>215370</v>
      </c>
      <c r="B1883" t="s">
        <v>552</v>
      </c>
      <c r="C1883" t="s">
        <v>2116</v>
      </c>
      <c r="D1883" t="s">
        <v>1899</v>
      </c>
      <c r="E1883" s="440">
        <v>46054</v>
      </c>
      <c r="F1883" s="440">
        <v>46105</v>
      </c>
      <c r="G1883" t="s">
        <v>555</v>
      </c>
      <c r="H1883" t="s">
        <v>367</v>
      </c>
      <c r="I1883" t="s">
        <v>2117</v>
      </c>
      <c r="J1883">
        <v>-10500</v>
      </c>
      <c r="K1883">
        <v>-10500</v>
      </c>
      <c r="M1883" t="s">
        <v>836</v>
      </c>
      <c r="N1883" t="s">
        <v>131</v>
      </c>
      <c r="O1883" t="s">
        <v>556</v>
      </c>
      <c r="P1883" t="s">
        <v>557</v>
      </c>
      <c r="Q1883" t="s">
        <v>462</v>
      </c>
      <c r="R1883">
        <v>0</v>
      </c>
    </row>
    <row r="1884" spans="1:18" x14ac:dyDescent="0.3">
      <c r="A1884">
        <v>213471</v>
      </c>
      <c r="B1884" t="s">
        <v>552</v>
      </c>
      <c r="C1884" t="s">
        <v>805</v>
      </c>
      <c r="D1884" t="s">
        <v>947</v>
      </c>
      <c r="E1884" s="440">
        <v>46054</v>
      </c>
      <c r="F1884" s="440">
        <v>46091</v>
      </c>
      <c r="G1884" t="s">
        <v>1067</v>
      </c>
      <c r="H1884" t="s">
        <v>114</v>
      </c>
      <c r="I1884" t="s">
        <v>2102</v>
      </c>
      <c r="J1884">
        <v>-2769</v>
      </c>
      <c r="K1884">
        <v>-2769</v>
      </c>
      <c r="M1884" t="s">
        <v>807</v>
      </c>
      <c r="N1884" t="s">
        <v>142</v>
      </c>
      <c r="O1884" t="s">
        <v>556</v>
      </c>
      <c r="P1884" t="s">
        <v>557</v>
      </c>
      <c r="Q1884" t="s">
        <v>462</v>
      </c>
      <c r="R1884">
        <v>0</v>
      </c>
    </row>
    <row r="1885" spans="1:18" x14ac:dyDescent="0.3">
      <c r="A1885">
        <v>213491</v>
      </c>
      <c r="B1885" t="s">
        <v>552</v>
      </c>
      <c r="C1885" t="s">
        <v>816</v>
      </c>
      <c r="D1885" t="s">
        <v>1950</v>
      </c>
      <c r="E1885" s="440">
        <v>46054</v>
      </c>
      <c r="F1885" s="440">
        <v>46091</v>
      </c>
      <c r="G1885" t="s">
        <v>1067</v>
      </c>
      <c r="H1885" t="s">
        <v>114</v>
      </c>
      <c r="I1885" t="s">
        <v>2102</v>
      </c>
      <c r="J1885">
        <v>-2769</v>
      </c>
      <c r="K1885">
        <v>-2769</v>
      </c>
      <c r="M1885" t="s">
        <v>807</v>
      </c>
      <c r="N1885" t="s">
        <v>142</v>
      </c>
      <c r="O1885" t="s">
        <v>556</v>
      </c>
      <c r="P1885" t="s">
        <v>557</v>
      </c>
      <c r="Q1885" t="s">
        <v>462</v>
      </c>
      <c r="R1885">
        <v>0</v>
      </c>
    </row>
    <row r="1886" spans="1:18" x14ac:dyDescent="0.3">
      <c r="A1886">
        <v>213492</v>
      </c>
      <c r="B1886" t="s">
        <v>552</v>
      </c>
      <c r="C1886" t="s">
        <v>838</v>
      </c>
      <c r="D1886" t="s">
        <v>1711</v>
      </c>
      <c r="E1886" s="440">
        <v>46054</v>
      </c>
      <c r="F1886" s="440">
        <v>46091</v>
      </c>
      <c r="G1886" t="s">
        <v>1067</v>
      </c>
      <c r="H1886" t="s">
        <v>114</v>
      </c>
      <c r="I1886" t="s">
        <v>2102</v>
      </c>
      <c r="J1886">
        <v>-2578</v>
      </c>
      <c r="K1886">
        <v>-2578</v>
      </c>
      <c r="M1886" t="s">
        <v>774</v>
      </c>
      <c r="N1886" t="s">
        <v>138</v>
      </c>
      <c r="O1886" t="s">
        <v>556</v>
      </c>
      <c r="P1886" t="s">
        <v>557</v>
      </c>
      <c r="Q1886" t="s">
        <v>462</v>
      </c>
      <c r="R1886">
        <v>0</v>
      </c>
    </row>
    <row r="1887" spans="1:18" x14ac:dyDescent="0.3">
      <c r="A1887">
        <v>213472</v>
      </c>
      <c r="B1887" t="s">
        <v>552</v>
      </c>
      <c r="C1887" t="s">
        <v>837</v>
      </c>
      <c r="D1887" t="s">
        <v>1504</v>
      </c>
      <c r="E1887" s="440">
        <v>46054</v>
      </c>
      <c r="F1887" s="440">
        <v>46091</v>
      </c>
      <c r="G1887" t="s">
        <v>1067</v>
      </c>
      <c r="H1887" t="s">
        <v>114</v>
      </c>
      <c r="I1887" t="s">
        <v>2102</v>
      </c>
      <c r="J1887">
        <v>-2769</v>
      </c>
      <c r="K1887">
        <v>-2769</v>
      </c>
      <c r="M1887" t="s">
        <v>807</v>
      </c>
      <c r="N1887" t="s">
        <v>142</v>
      </c>
      <c r="O1887" t="s">
        <v>556</v>
      </c>
      <c r="P1887" t="s">
        <v>557</v>
      </c>
      <c r="Q1887" t="s">
        <v>462</v>
      </c>
      <c r="R1887">
        <v>0</v>
      </c>
    </row>
    <row r="1888" spans="1:18" x14ac:dyDescent="0.3">
      <c r="A1888">
        <v>199574</v>
      </c>
      <c r="B1888" t="s">
        <v>552</v>
      </c>
      <c r="C1888" t="s">
        <v>820</v>
      </c>
      <c r="D1888" t="s">
        <v>2118</v>
      </c>
      <c r="E1888" s="440">
        <v>46054</v>
      </c>
      <c r="F1888" s="440">
        <v>46091</v>
      </c>
      <c r="G1888" t="s">
        <v>755</v>
      </c>
      <c r="H1888" t="s">
        <v>756</v>
      </c>
      <c r="I1888" t="s">
        <v>806</v>
      </c>
      <c r="J1888">
        <v>-3000</v>
      </c>
      <c r="K1888">
        <v>-3000</v>
      </c>
      <c r="M1888" t="s">
        <v>821</v>
      </c>
      <c r="N1888" t="s">
        <v>131</v>
      </c>
      <c r="O1888" t="s">
        <v>556</v>
      </c>
      <c r="P1888" t="s">
        <v>557</v>
      </c>
      <c r="Q1888" t="s">
        <v>462</v>
      </c>
      <c r="R1888">
        <v>0</v>
      </c>
    </row>
    <row r="1889" spans="1:18" x14ac:dyDescent="0.3">
      <c r="A1889">
        <v>213494</v>
      </c>
      <c r="B1889" t="s">
        <v>552</v>
      </c>
      <c r="C1889" t="s">
        <v>811</v>
      </c>
      <c r="D1889" t="s">
        <v>1005</v>
      </c>
      <c r="E1889" s="440">
        <v>46054</v>
      </c>
      <c r="F1889" s="440">
        <v>46091</v>
      </c>
      <c r="G1889" t="s">
        <v>1067</v>
      </c>
      <c r="H1889" t="s">
        <v>114</v>
      </c>
      <c r="I1889" t="s">
        <v>2102</v>
      </c>
      <c r="J1889">
        <v>-2729</v>
      </c>
      <c r="K1889">
        <v>-2729</v>
      </c>
      <c r="M1889" t="s">
        <v>812</v>
      </c>
      <c r="N1889" t="s">
        <v>131</v>
      </c>
      <c r="O1889" t="s">
        <v>556</v>
      </c>
      <c r="P1889" t="s">
        <v>557</v>
      </c>
      <c r="Q1889" t="s">
        <v>462</v>
      </c>
      <c r="R1889">
        <v>0</v>
      </c>
    </row>
    <row r="1890" spans="1:18" x14ac:dyDescent="0.3">
      <c r="A1890">
        <v>213496</v>
      </c>
      <c r="B1890" t="s">
        <v>552</v>
      </c>
      <c r="C1890" t="s">
        <v>822</v>
      </c>
      <c r="D1890" t="s">
        <v>1019</v>
      </c>
      <c r="E1890" s="440">
        <v>46054</v>
      </c>
      <c r="F1890" s="440">
        <v>46091</v>
      </c>
      <c r="G1890" t="s">
        <v>1067</v>
      </c>
      <c r="H1890" t="s">
        <v>114</v>
      </c>
      <c r="I1890" t="s">
        <v>2102</v>
      </c>
      <c r="J1890">
        <v>-2881</v>
      </c>
      <c r="K1890">
        <v>-2881</v>
      </c>
      <c r="M1890" t="s">
        <v>758</v>
      </c>
      <c r="N1890" t="s">
        <v>134</v>
      </c>
      <c r="O1890" t="s">
        <v>556</v>
      </c>
      <c r="P1890" t="s">
        <v>557</v>
      </c>
      <c r="Q1890" t="s">
        <v>462</v>
      </c>
      <c r="R1890">
        <v>0</v>
      </c>
    </row>
    <row r="1891" spans="1:18" x14ac:dyDescent="0.3">
      <c r="A1891">
        <v>213522</v>
      </c>
      <c r="B1891" t="s">
        <v>552</v>
      </c>
      <c r="C1891" t="s">
        <v>754</v>
      </c>
      <c r="D1891" t="s">
        <v>2119</v>
      </c>
      <c r="E1891" s="440">
        <v>46054</v>
      </c>
      <c r="F1891" s="440">
        <v>46091</v>
      </c>
      <c r="G1891" t="s">
        <v>1067</v>
      </c>
      <c r="H1891" t="s">
        <v>114</v>
      </c>
      <c r="I1891" t="s">
        <v>2102</v>
      </c>
      <c r="J1891">
        <v>-3032</v>
      </c>
      <c r="K1891">
        <v>-3032</v>
      </c>
      <c r="M1891" t="s">
        <v>758</v>
      </c>
      <c r="N1891" t="s">
        <v>134</v>
      </c>
      <c r="O1891" t="s">
        <v>556</v>
      </c>
      <c r="P1891" t="s">
        <v>557</v>
      </c>
      <c r="Q1891" t="s">
        <v>462</v>
      </c>
      <c r="R1891">
        <v>0</v>
      </c>
    </row>
    <row r="1892" spans="1:18" x14ac:dyDescent="0.3">
      <c r="A1892">
        <v>213711</v>
      </c>
      <c r="B1892" t="s">
        <v>552</v>
      </c>
      <c r="C1892" t="s">
        <v>1061</v>
      </c>
      <c r="E1892" s="440">
        <v>46054</v>
      </c>
      <c r="F1892" s="440">
        <v>46054</v>
      </c>
      <c r="G1892" t="s">
        <v>280</v>
      </c>
      <c r="H1892" t="s">
        <v>285</v>
      </c>
      <c r="I1892" t="s">
        <v>1172</v>
      </c>
      <c r="J1892">
        <v>-720</v>
      </c>
      <c r="K1892">
        <v>-720</v>
      </c>
      <c r="O1892" t="s">
        <v>556</v>
      </c>
      <c r="P1892" t="s">
        <v>557</v>
      </c>
      <c r="Q1892" t="s">
        <v>462</v>
      </c>
      <c r="R1892">
        <v>0</v>
      </c>
    </row>
    <row r="1893" spans="1:18" x14ac:dyDescent="0.3">
      <c r="A1893">
        <v>199550</v>
      </c>
      <c r="B1893" t="s">
        <v>552</v>
      </c>
      <c r="C1893" t="s">
        <v>825</v>
      </c>
      <c r="D1893" t="s">
        <v>1149</v>
      </c>
      <c r="E1893" s="440">
        <v>46054</v>
      </c>
      <c r="F1893" s="440">
        <v>46091</v>
      </c>
      <c r="G1893" t="s">
        <v>755</v>
      </c>
      <c r="H1893" t="s">
        <v>756</v>
      </c>
      <c r="I1893" t="s">
        <v>806</v>
      </c>
      <c r="J1893">
        <v>-1125</v>
      </c>
      <c r="K1893">
        <v>-1125</v>
      </c>
      <c r="M1893" t="s">
        <v>826</v>
      </c>
      <c r="N1893" t="s">
        <v>131</v>
      </c>
      <c r="O1893" t="s">
        <v>556</v>
      </c>
      <c r="P1893" t="s">
        <v>557</v>
      </c>
      <c r="Q1893" t="s">
        <v>462</v>
      </c>
      <c r="R1893">
        <v>0</v>
      </c>
    </row>
    <row r="1894" spans="1:18" x14ac:dyDescent="0.3">
      <c r="A1894">
        <v>199586</v>
      </c>
      <c r="B1894" t="s">
        <v>552</v>
      </c>
      <c r="C1894" t="s">
        <v>822</v>
      </c>
      <c r="D1894" t="s">
        <v>1461</v>
      </c>
      <c r="E1894" s="440">
        <v>46054</v>
      </c>
      <c r="F1894" s="440">
        <v>46091</v>
      </c>
      <c r="G1894" t="s">
        <v>755</v>
      </c>
      <c r="H1894" t="s">
        <v>756</v>
      </c>
      <c r="I1894" t="s">
        <v>806</v>
      </c>
      <c r="J1894">
        <v>-4200</v>
      </c>
      <c r="K1894">
        <v>-4200</v>
      </c>
      <c r="M1894" t="s">
        <v>758</v>
      </c>
      <c r="N1894" t="s">
        <v>134</v>
      </c>
      <c r="O1894" t="s">
        <v>556</v>
      </c>
      <c r="P1894" t="s">
        <v>557</v>
      </c>
      <c r="Q1894" t="s">
        <v>462</v>
      </c>
      <c r="R1894">
        <v>0</v>
      </c>
    </row>
    <row r="1895" spans="1:18" x14ac:dyDescent="0.3">
      <c r="A1895">
        <v>213712</v>
      </c>
      <c r="B1895" t="s">
        <v>552</v>
      </c>
      <c r="C1895" t="s">
        <v>1061</v>
      </c>
      <c r="E1895" s="440">
        <v>46054</v>
      </c>
      <c r="F1895" s="440">
        <v>46054</v>
      </c>
      <c r="G1895" t="s">
        <v>280</v>
      </c>
      <c r="H1895" t="s">
        <v>285</v>
      </c>
      <c r="I1895" t="s">
        <v>1952</v>
      </c>
      <c r="J1895">
        <v>-600</v>
      </c>
      <c r="K1895">
        <v>-600</v>
      </c>
      <c r="O1895" t="s">
        <v>556</v>
      </c>
      <c r="P1895" t="s">
        <v>557</v>
      </c>
      <c r="Q1895" t="s">
        <v>462</v>
      </c>
      <c r="R1895">
        <v>0</v>
      </c>
    </row>
    <row r="1896" spans="1:18" x14ac:dyDescent="0.3">
      <c r="A1896">
        <v>213713</v>
      </c>
      <c r="B1896" t="s">
        <v>552</v>
      </c>
      <c r="C1896" t="s">
        <v>1061</v>
      </c>
      <c r="E1896" s="440">
        <v>46054</v>
      </c>
      <c r="F1896" s="440">
        <v>46055</v>
      </c>
      <c r="G1896" t="s">
        <v>280</v>
      </c>
      <c r="H1896" t="s">
        <v>285</v>
      </c>
      <c r="I1896" t="s">
        <v>1154</v>
      </c>
      <c r="J1896">
        <v>-109.25</v>
      </c>
      <c r="K1896">
        <v>-109.25</v>
      </c>
      <c r="O1896" t="s">
        <v>556</v>
      </c>
      <c r="P1896" t="s">
        <v>557</v>
      </c>
      <c r="Q1896" t="s">
        <v>462</v>
      </c>
      <c r="R1896">
        <v>0</v>
      </c>
    </row>
    <row r="1897" spans="1:18" x14ac:dyDescent="0.3">
      <c r="A1897">
        <v>208909</v>
      </c>
      <c r="B1897" t="s">
        <v>552</v>
      </c>
      <c r="C1897" t="s">
        <v>1007</v>
      </c>
      <c r="D1897" t="s">
        <v>2120</v>
      </c>
      <c r="E1897" s="440">
        <v>46054</v>
      </c>
      <c r="F1897" s="440">
        <v>46079</v>
      </c>
      <c r="G1897" t="s">
        <v>1009</v>
      </c>
      <c r="H1897" t="s">
        <v>204</v>
      </c>
      <c r="I1897" t="s">
        <v>2121</v>
      </c>
      <c r="J1897">
        <v>-330</v>
      </c>
      <c r="K1897">
        <v>-330</v>
      </c>
      <c r="O1897" t="s">
        <v>556</v>
      </c>
      <c r="P1897" t="s">
        <v>557</v>
      </c>
      <c r="Q1897" t="s">
        <v>462</v>
      </c>
      <c r="R1897">
        <v>0</v>
      </c>
    </row>
    <row r="1898" spans="1:18" x14ac:dyDescent="0.3">
      <c r="A1898">
        <v>213312</v>
      </c>
      <c r="B1898" t="s">
        <v>552</v>
      </c>
      <c r="C1898" t="s">
        <v>1007</v>
      </c>
      <c r="D1898" t="s">
        <v>1919</v>
      </c>
      <c r="E1898" s="440">
        <v>46054</v>
      </c>
      <c r="F1898" s="440">
        <v>46093</v>
      </c>
      <c r="G1898" t="s">
        <v>1009</v>
      </c>
      <c r="H1898" t="s">
        <v>204</v>
      </c>
      <c r="I1898" t="s">
        <v>2122</v>
      </c>
      <c r="J1898">
        <v>-4950</v>
      </c>
      <c r="K1898">
        <v>-4950</v>
      </c>
      <c r="O1898" t="s">
        <v>556</v>
      </c>
      <c r="P1898" t="s">
        <v>557</v>
      </c>
      <c r="Q1898" t="s">
        <v>462</v>
      </c>
      <c r="R1898">
        <v>0</v>
      </c>
    </row>
    <row r="1899" spans="1:18" x14ac:dyDescent="0.3">
      <c r="A1899">
        <v>213310</v>
      </c>
      <c r="B1899" t="s">
        <v>552</v>
      </c>
      <c r="C1899" t="s">
        <v>1007</v>
      </c>
      <c r="D1899" t="s">
        <v>1917</v>
      </c>
      <c r="E1899" s="440">
        <v>46054</v>
      </c>
      <c r="F1899" s="440">
        <v>46092</v>
      </c>
      <c r="G1899" t="s">
        <v>1009</v>
      </c>
      <c r="H1899" t="s">
        <v>204</v>
      </c>
      <c r="I1899" t="s">
        <v>2123</v>
      </c>
      <c r="J1899">
        <v>-18390</v>
      </c>
      <c r="K1899">
        <v>-18390</v>
      </c>
      <c r="O1899" t="s">
        <v>556</v>
      </c>
      <c r="P1899" t="s">
        <v>557</v>
      </c>
      <c r="Q1899" t="s">
        <v>462</v>
      </c>
      <c r="R1899">
        <v>0</v>
      </c>
    </row>
    <row r="1900" spans="1:18" x14ac:dyDescent="0.3">
      <c r="A1900">
        <v>199538</v>
      </c>
      <c r="B1900" t="s">
        <v>552</v>
      </c>
      <c r="C1900" t="s">
        <v>811</v>
      </c>
      <c r="D1900" t="s">
        <v>1262</v>
      </c>
      <c r="E1900" s="440">
        <v>46054</v>
      </c>
      <c r="F1900" s="440">
        <v>46091</v>
      </c>
      <c r="G1900" t="s">
        <v>755</v>
      </c>
      <c r="H1900" t="s">
        <v>756</v>
      </c>
      <c r="I1900" t="s">
        <v>806</v>
      </c>
      <c r="J1900">
        <v>-5000</v>
      </c>
      <c r="K1900">
        <v>-5000</v>
      </c>
      <c r="M1900" t="s">
        <v>812</v>
      </c>
      <c r="N1900" t="s">
        <v>131</v>
      </c>
      <c r="O1900" t="s">
        <v>556</v>
      </c>
      <c r="P1900" t="s">
        <v>557</v>
      </c>
      <c r="Q1900" t="s">
        <v>462</v>
      </c>
      <c r="R1900">
        <v>0</v>
      </c>
    </row>
    <row r="1901" spans="1:18" x14ac:dyDescent="0.3">
      <c r="A1901">
        <v>213099</v>
      </c>
      <c r="B1901" t="s">
        <v>552</v>
      </c>
      <c r="C1901" t="s">
        <v>2083</v>
      </c>
      <c r="D1901" t="s">
        <v>1214</v>
      </c>
      <c r="E1901" s="440">
        <v>46054</v>
      </c>
      <c r="F1901" s="440">
        <v>46084</v>
      </c>
      <c r="G1901" t="s">
        <v>561</v>
      </c>
      <c r="H1901" t="s">
        <v>370</v>
      </c>
      <c r="I1901" t="s">
        <v>2124</v>
      </c>
      <c r="J1901">
        <v>-35000</v>
      </c>
      <c r="K1901">
        <v>-35000</v>
      </c>
      <c r="O1901" t="s">
        <v>556</v>
      </c>
      <c r="P1901" t="s">
        <v>999</v>
      </c>
      <c r="Q1901" t="s">
        <v>462</v>
      </c>
      <c r="R1901">
        <v>0</v>
      </c>
    </row>
    <row r="1902" spans="1:18" x14ac:dyDescent="0.3">
      <c r="A1902">
        <v>199524</v>
      </c>
      <c r="B1902" t="s">
        <v>552</v>
      </c>
      <c r="C1902" t="s">
        <v>805</v>
      </c>
      <c r="D1902" t="s">
        <v>1442</v>
      </c>
      <c r="E1902" s="440">
        <v>46054</v>
      </c>
      <c r="F1902" s="440">
        <v>46091</v>
      </c>
      <c r="G1902" t="s">
        <v>755</v>
      </c>
      <c r="H1902" t="s">
        <v>756</v>
      </c>
      <c r="I1902" t="s">
        <v>806</v>
      </c>
      <c r="J1902">
        <v>-3100</v>
      </c>
      <c r="K1902">
        <v>-3100</v>
      </c>
      <c r="M1902" t="s">
        <v>807</v>
      </c>
      <c r="N1902" t="s">
        <v>142</v>
      </c>
      <c r="O1902" t="s">
        <v>556</v>
      </c>
      <c r="P1902" t="s">
        <v>557</v>
      </c>
      <c r="Q1902" t="s">
        <v>462</v>
      </c>
      <c r="R1902">
        <v>0</v>
      </c>
    </row>
    <row r="1903" spans="1:18" x14ac:dyDescent="0.3">
      <c r="A1903">
        <v>199512</v>
      </c>
      <c r="B1903" t="s">
        <v>552</v>
      </c>
      <c r="C1903" t="s">
        <v>754</v>
      </c>
      <c r="D1903" t="s">
        <v>2125</v>
      </c>
      <c r="E1903" s="440">
        <v>46054</v>
      </c>
      <c r="F1903" s="440">
        <v>46091</v>
      </c>
      <c r="G1903" t="s">
        <v>755</v>
      </c>
      <c r="H1903" t="s">
        <v>756</v>
      </c>
      <c r="I1903" t="s">
        <v>806</v>
      </c>
      <c r="J1903">
        <v>-5100</v>
      </c>
      <c r="K1903">
        <v>-5100</v>
      </c>
      <c r="M1903" t="s">
        <v>758</v>
      </c>
      <c r="N1903" t="s">
        <v>134</v>
      </c>
      <c r="O1903" t="s">
        <v>556</v>
      </c>
      <c r="P1903" t="s">
        <v>557</v>
      </c>
      <c r="Q1903" t="s">
        <v>462</v>
      </c>
      <c r="R1903">
        <v>0</v>
      </c>
    </row>
    <row r="1904" spans="1:18" x14ac:dyDescent="0.3">
      <c r="A1904">
        <v>199500</v>
      </c>
      <c r="B1904" t="s">
        <v>552</v>
      </c>
      <c r="C1904" t="s">
        <v>819</v>
      </c>
      <c r="D1904" t="s">
        <v>1497</v>
      </c>
      <c r="E1904" s="440">
        <v>46054</v>
      </c>
      <c r="F1904" s="440">
        <v>46091</v>
      </c>
      <c r="G1904" t="s">
        <v>755</v>
      </c>
      <c r="H1904" t="s">
        <v>756</v>
      </c>
      <c r="I1904" t="s">
        <v>769</v>
      </c>
      <c r="J1904">
        <v>-4000</v>
      </c>
      <c r="K1904">
        <v>-4000</v>
      </c>
      <c r="M1904" t="s">
        <v>767</v>
      </c>
      <c r="N1904" t="s">
        <v>75</v>
      </c>
      <c r="O1904" t="s">
        <v>556</v>
      </c>
      <c r="P1904" t="s">
        <v>557</v>
      </c>
      <c r="Q1904" t="s">
        <v>462</v>
      </c>
      <c r="R1904">
        <v>0</v>
      </c>
    </row>
    <row r="1905" spans="1:18" x14ac:dyDescent="0.3">
      <c r="A1905">
        <v>199476</v>
      </c>
      <c r="B1905" t="s">
        <v>552</v>
      </c>
      <c r="C1905" t="s">
        <v>833</v>
      </c>
      <c r="D1905" t="s">
        <v>1908</v>
      </c>
      <c r="E1905" s="440">
        <v>46054</v>
      </c>
      <c r="F1905" s="440">
        <v>46091</v>
      </c>
      <c r="G1905" t="s">
        <v>755</v>
      </c>
      <c r="H1905" t="s">
        <v>756</v>
      </c>
      <c r="I1905" t="s">
        <v>769</v>
      </c>
      <c r="J1905">
        <v>-3850</v>
      </c>
      <c r="K1905">
        <v>-3850</v>
      </c>
      <c r="M1905" t="s">
        <v>834</v>
      </c>
      <c r="N1905" t="s">
        <v>135</v>
      </c>
      <c r="O1905" t="s">
        <v>556</v>
      </c>
      <c r="P1905" t="s">
        <v>557</v>
      </c>
      <c r="Q1905" t="s">
        <v>462</v>
      </c>
      <c r="R1905">
        <v>0</v>
      </c>
    </row>
    <row r="1906" spans="1:18" x14ac:dyDescent="0.3">
      <c r="A1906">
        <v>199464</v>
      </c>
      <c r="B1906" t="s">
        <v>552</v>
      </c>
      <c r="C1906" t="s">
        <v>827</v>
      </c>
      <c r="D1906" t="s">
        <v>1439</v>
      </c>
      <c r="E1906" s="440">
        <v>46054</v>
      </c>
      <c r="F1906" s="440">
        <v>46091</v>
      </c>
      <c r="G1906" t="s">
        <v>755</v>
      </c>
      <c r="H1906" t="s">
        <v>756</v>
      </c>
      <c r="I1906" t="s">
        <v>769</v>
      </c>
      <c r="J1906">
        <v>-3200</v>
      </c>
      <c r="K1906">
        <v>-3200</v>
      </c>
      <c r="M1906" t="s">
        <v>828</v>
      </c>
      <c r="N1906" t="s">
        <v>131</v>
      </c>
      <c r="O1906" t="s">
        <v>556</v>
      </c>
      <c r="P1906" t="s">
        <v>557</v>
      </c>
      <c r="Q1906" t="s">
        <v>462</v>
      </c>
      <c r="R1906">
        <v>0</v>
      </c>
    </row>
    <row r="1907" spans="1:18" x14ac:dyDescent="0.3">
      <c r="A1907">
        <v>199451</v>
      </c>
      <c r="B1907" t="s">
        <v>552</v>
      </c>
      <c r="C1907" t="s">
        <v>823</v>
      </c>
      <c r="D1907" t="s">
        <v>2126</v>
      </c>
      <c r="E1907" s="440">
        <v>46054</v>
      </c>
      <c r="F1907" s="440">
        <v>46091</v>
      </c>
      <c r="G1907" t="s">
        <v>755</v>
      </c>
      <c r="H1907" t="s">
        <v>756</v>
      </c>
      <c r="I1907" t="s">
        <v>769</v>
      </c>
      <c r="J1907">
        <v>-10000</v>
      </c>
      <c r="K1907">
        <v>-10000</v>
      </c>
      <c r="M1907" t="s">
        <v>824</v>
      </c>
      <c r="N1907" t="s">
        <v>131</v>
      </c>
      <c r="O1907" t="s">
        <v>556</v>
      </c>
      <c r="P1907" t="s">
        <v>557</v>
      </c>
      <c r="Q1907" t="s">
        <v>462</v>
      </c>
      <c r="R1907">
        <v>0</v>
      </c>
    </row>
    <row r="1908" spans="1:18" x14ac:dyDescent="0.3">
      <c r="A1908">
        <v>214209</v>
      </c>
      <c r="B1908" t="s">
        <v>552</v>
      </c>
      <c r="C1908" t="s">
        <v>819</v>
      </c>
      <c r="D1908" t="s">
        <v>1696</v>
      </c>
      <c r="E1908" s="440">
        <v>46054</v>
      </c>
      <c r="F1908" s="440">
        <v>46106</v>
      </c>
      <c r="G1908" t="s">
        <v>1059</v>
      </c>
      <c r="H1908" t="s">
        <v>77</v>
      </c>
      <c r="I1908" t="s">
        <v>2127</v>
      </c>
      <c r="J1908">
        <v>-6798.33</v>
      </c>
      <c r="K1908">
        <v>-6798.33</v>
      </c>
      <c r="M1908" t="s">
        <v>767</v>
      </c>
      <c r="N1908" t="s">
        <v>75</v>
      </c>
      <c r="O1908" t="s">
        <v>556</v>
      </c>
      <c r="P1908" t="s">
        <v>557</v>
      </c>
      <c r="Q1908" t="s">
        <v>462</v>
      </c>
      <c r="R1908">
        <v>0</v>
      </c>
    </row>
    <row r="1909" spans="1:18" x14ac:dyDescent="0.3">
      <c r="A1909">
        <v>206544</v>
      </c>
      <c r="B1909" t="s">
        <v>552</v>
      </c>
      <c r="C1909" t="s">
        <v>2128</v>
      </c>
      <c r="D1909" t="s">
        <v>2129</v>
      </c>
      <c r="E1909" s="440">
        <v>46054</v>
      </c>
      <c r="F1909" s="440">
        <v>46071</v>
      </c>
      <c r="G1909" t="s">
        <v>1340</v>
      </c>
      <c r="H1909" t="s">
        <v>296</v>
      </c>
      <c r="I1909" t="s">
        <v>2130</v>
      </c>
      <c r="J1909">
        <v>-4520.79</v>
      </c>
      <c r="K1909">
        <v>-4520.79</v>
      </c>
      <c r="O1909" t="s">
        <v>556</v>
      </c>
      <c r="P1909" t="s">
        <v>557</v>
      </c>
      <c r="Q1909" t="s">
        <v>462</v>
      </c>
      <c r="R1909">
        <v>0</v>
      </c>
    </row>
    <row r="1910" spans="1:18" x14ac:dyDescent="0.3">
      <c r="A1910">
        <v>211295</v>
      </c>
      <c r="B1910" t="s">
        <v>552</v>
      </c>
      <c r="C1910" t="s">
        <v>990</v>
      </c>
      <c r="D1910" t="s">
        <v>2131</v>
      </c>
      <c r="E1910" s="440">
        <v>46054</v>
      </c>
      <c r="F1910" s="440">
        <v>46093</v>
      </c>
      <c r="G1910" t="s">
        <v>297</v>
      </c>
      <c r="H1910" t="s">
        <v>308</v>
      </c>
      <c r="I1910" t="s">
        <v>1862</v>
      </c>
      <c r="J1910">
        <v>-82.74</v>
      </c>
      <c r="K1910">
        <v>-82.74</v>
      </c>
      <c r="O1910" t="s">
        <v>556</v>
      </c>
      <c r="P1910" t="s">
        <v>557</v>
      </c>
      <c r="Q1910" t="s">
        <v>462</v>
      </c>
      <c r="R1910">
        <v>0</v>
      </c>
    </row>
    <row r="1911" spans="1:18" x14ac:dyDescent="0.3">
      <c r="A1911">
        <v>205045</v>
      </c>
      <c r="B1911" t="s">
        <v>552</v>
      </c>
      <c r="C1911" t="s">
        <v>816</v>
      </c>
      <c r="D1911" t="s">
        <v>2132</v>
      </c>
      <c r="E1911" s="440">
        <v>46054</v>
      </c>
      <c r="F1911" s="440">
        <v>46091</v>
      </c>
      <c r="G1911" t="s">
        <v>755</v>
      </c>
      <c r="H1911" t="s">
        <v>756</v>
      </c>
      <c r="I1911" t="s">
        <v>769</v>
      </c>
      <c r="J1911">
        <v>-3100</v>
      </c>
      <c r="K1911">
        <v>-3100</v>
      </c>
      <c r="M1911" t="s">
        <v>807</v>
      </c>
      <c r="N1911" t="s">
        <v>142</v>
      </c>
      <c r="O1911" t="s">
        <v>556</v>
      </c>
      <c r="P1911" t="s">
        <v>557</v>
      </c>
      <c r="Q1911" t="s">
        <v>462</v>
      </c>
      <c r="R1911">
        <v>0</v>
      </c>
    </row>
    <row r="1912" spans="1:18" x14ac:dyDescent="0.3">
      <c r="A1912">
        <v>199388</v>
      </c>
      <c r="B1912" t="s">
        <v>552</v>
      </c>
      <c r="C1912" t="s">
        <v>837</v>
      </c>
      <c r="D1912" t="s">
        <v>1173</v>
      </c>
      <c r="E1912" s="440">
        <v>46054</v>
      </c>
      <c r="F1912" s="440">
        <v>46091</v>
      </c>
      <c r="G1912" t="s">
        <v>755</v>
      </c>
      <c r="H1912" t="s">
        <v>756</v>
      </c>
      <c r="I1912" t="s">
        <v>769</v>
      </c>
      <c r="J1912">
        <v>-3100</v>
      </c>
      <c r="K1912">
        <v>-3100</v>
      </c>
      <c r="M1912" t="s">
        <v>807</v>
      </c>
      <c r="N1912" t="s">
        <v>142</v>
      </c>
      <c r="O1912" t="s">
        <v>556</v>
      </c>
      <c r="P1912" t="s">
        <v>557</v>
      </c>
      <c r="Q1912" t="s">
        <v>462</v>
      </c>
      <c r="R1912">
        <v>0</v>
      </c>
    </row>
    <row r="1913" spans="1:18" x14ac:dyDescent="0.3">
      <c r="A1913">
        <v>211325</v>
      </c>
      <c r="B1913" t="s">
        <v>552</v>
      </c>
      <c r="C1913" t="s">
        <v>990</v>
      </c>
      <c r="D1913" t="s">
        <v>2133</v>
      </c>
      <c r="E1913" s="440">
        <v>46054</v>
      </c>
      <c r="F1913" s="440">
        <v>46093</v>
      </c>
      <c r="G1913" t="s">
        <v>297</v>
      </c>
      <c r="H1913" t="s">
        <v>308</v>
      </c>
      <c r="I1913" t="s">
        <v>1862</v>
      </c>
      <c r="J1913">
        <v>-349.05</v>
      </c>
      <c r="K1913">
        <v>-349.05</v>
      </c>
      <c r="O1913" t="s">
        <v>556</v>
      </c>
      <c r="P1913" t="s">
        <v>557</v>
      </c>
      <c r="Q1913" t="s">
        <v>462</v>
      </c>
      <c r="R1913">
        <v>0</v>
      </c>
    </row>
    <row r="1914" spans="1:18" x14ac:dyDescent="0.3">
      <c r="A1914">
        <v>211390</v>
      </c>
      <c r="B1914" t="s">
        <v>552</v>
      </c>
      <c r="C1914" t="s">
        <v>1007</v>
      </c>
      <c r="D1914" t="s">
        <v>2134</v>
      </c>
      <c r="E1914" s="440">
        <v>46054</v>
      </c>
      <c r="F1914" s="440">
        <v>46085</v>
      </c>
      <c r="G1914" t="s">
        <v>1009</v>
      </c>
      <c r="H1914" t="s">
        <v>204</v>
      </c>
      <c r="I1914" t="s">
        <v>2135</v>
      </c>
      <c r="J1914">
        <v>-17336</v>
      </c>
      <c r="K1914">
        <v>-17336</v>
      </c>
      <c r="O1914" t="s">
        <v>556</v>
      </c>
      <c r="P1914" t="s">
        <v>557</v>
      </c>
      <c r="Q1914" t="s">
        <v>462</v>
      </c>
      <c r="R1914">
        <v>0</v>
      </c>
    </row>
    <row r="1915" spans="1:18" x14ac:dyDescent="0.3">
      <c r="A1915">
        <v>199401</v>
      </c>
      <c r="B1915" t="s">
        <v>552</v>
      </c>
      <c r="C1915" t="s">
        <v>835</v>
      </c>
      <c r="D1915" t="s">
        <v>2125</v>
      </c>
      <c r="E1915" s="440">
        <v>46054</v>
      </c>
      <c r="F1915" s="440">
        <v>46091</v>
      </c>
      <c r="G1915" t="s">
        <v>755</v>
      </c>
      <c r="H1915" t="s">
        <v>756</v>
      </c>
      <c r="I1915" t="s">
        <v>769</v>
      </c>
      <c r="J1915">
        <v>-7500</v>
      </c>
      <c r="K1915">
        <v>-7500</v>
      </c>
      <c r="M1915" t="s">
        <v>836</v>
      </c>
      <c r="N1915" t="s">
        <v>131</v>
      </c>
      <c r="O1915" t="s">
        <v>556</v>
      </c>
      <c r="P1915" t="s">
        <v>557</v>
      </c>
      <c r="Q1915" t="s">
        <v>462</v>
      </c>
      <c r="R1915">
        <v>0</v>
      </c>
    </row>
    <row r="1916" spans="1:18" x14ac:dyDescent="0.3">
      <c r="A1916">
        <v>199376</v>
      </c>
      <c r="B1916" t="s">
        <v>552</v>
      </c>
      <c r="C1916" t="s">
        <v>838</v>
      </c>
      <c r="D1916" t="s">
        <v>1501</v>
      </c>
      <c r="E1916" s="440">
        <v>46054</v>
      </c>
      <c r="F1916" s="440">
        <v>46091</v>
      </c>
      <c r="G1916" t="s">
        <v>755</v>
      </c>
      <c r="H1916" t="s">
        <v>756</v>
      </c>
      <c r="I1916" t="s">
        <v>769</v>
      </c>
      <c r="J1916">
        <v>-4000</v>
      </c>
      <c r="K1916">
        <v>-4000</v>
      </c>
      <c r="M1916" t="s">
        <v>774</v>
      </c>
      <c r="N1916" t="s">
        <v>138</v>
      </c>
      <c r="O1916" t="s">
        <v>556</v>
      </c>
      <c r="P1916" t="s">
        <v>557</v>
      </c>
      <c r="Q1916" t="s">
        <v>462</v>
      </c>
      <c r="R1916">
        <v>0</v>
      </c>
    </row>
    <row r="1917" spans="1:18" x14ac:dyDescent="0.3">
      <c r="A1917">
        <v>211538</v>
      </c>
      <c r="B1917" t="s">
        <v>552</v>
      </c>
      <c r="C1917" t="s">
        <v>990</v>
      </c>
      <c r="D1917" t="s">
        <v>2136</v>
      </c>
      <c r="E1917" s="440">
        <v>46054</v>
      </c>
      <c r="F1917" s="440">
        <v>46093</v>
      </c>
      <c r="G1917" t="s">
        <v>297</v>
      </c>
      <c r="H1917" t="s">
        <v>308</v>
      </c>
      <c r="I1917" t="s">
        <v>1661</v>
      </c>
      <c r="J1917">
        <v>-322.89999999999998</v>
      </c>
      <c r="K1917">
        <v>-322.89999999999998</v>
      </c>
      <c r="O1917" t="s">
        <v>556</v>
      </c>
      <c r="P1917" t="s">
        <v>557</v>
      </c>
      <c r="Q1917" t="s">
        <v>462</v>
      </c>
      <c r="R1917">
        <v>0</v>
      </c>
    </row>
    <row r="1918" spans="1:18" x14ac:dyDescent="0.3">
      <c r="A1918">
        <v>199364</v>
      </c>
      <c r="B1918" t="s">
        <v>552</v>
      </c>
      <c r="C1918" t="s">
        <v>810</v>
      </c>
      <c r="D1918" t="s">
        <v>1184</v>
      </c>
      <c r="E1918" s="440">
        <v>46054</v>
      </c>
      <c r="F1918" s="440">
        <v>46091</v>
      </c>
      <c r="G1918" t="s">
        <v>755</v>
      </c>
      <c r="H1918" t="s">
        <v>756</v>
      </c>
      <c r="I1918" t="s">
        <v>769</v>
      </c>
      <c r="J1918">
        <v>-4200</v>
      </c>
      <c r="K1918">
        <v>-4200</v>
      </c>
      <c r="M1918" t="s">
        <v>758</v>
      </c>
      <c r="N1918" t="s">
        <v>134</v>
      </c>
      <c r="O1918" t="s">
        <v>556</v>
      </c>
      <c r="P1918" t="s">
        <v>557</v>
      </c>
      <c r="Q1918" t="s">
        <v>462</v>
      </c>
      <c r="R1918">
        <v>0</v>
      </c>
    </row>
    <row r="1919" spans="1:18" x14ac:dyDescent="0.3">
      <c r="A1919">
        <v>206197</v>
      </c>
      <c r="B1919" t="s">
        <v>552</v>
      </c>
      <c r="C1919" t="s">
        <v>820</v>
      </c>
      <c r="D1919" t="s">
        <v>2137</v>
      </c>
      <c r="E1919" s="440">
        <v>46054</v>
      </c>
      <c r="F1919" s="440">
        <v>46078</v>
      </c>
      <c r="G1919" t="s">
        <v>555</v>
      </c>
      <c r="H1919" t="s">
        <v>367</v>
      </c>
      <c r="I1919" t="s">
        <v>2138</v>
      </c>
      <c r="J1919">
        <v>-3000</v>
      </c>
      <c r="K1919">
        <v>-3000</v>
      </c>
      <c r="M1919" t="s">
        <v>821</v>
      </c>
      <c r="N1919" t="s">
        <v>131</v>
      </c>
      <c r="O1919" t="s">
        <v>556</v>
      </c>
      <c r="P1919" t="s">
        <v>557</v>
      </c>
      <c r="Q1919" t="s">
        <v>462</v>
      </c>
      <c r="R1919">
        <v>0</v>
      </c>
    </row>
    <row r="1920" spans="1:18" x14ac:dyDescent="0.3">
      <c r="A1920">
        <v>216071</v>
      </c>
      <c r="B1920" t="s">
        <v>552</v>
      </c>
      <c r="C1920" t="s">
        <v>553</v>
      </c>
      <c r="D1920" t="s">
        <v>2104</v>
      </c>
      <c r="E1920" s="440">
        <v>46054</v>
      </c>
      <c r="F1920" s="440">
        <v>46101</v>
      </c>
      <c r="G1920" t="s">
        <v>309</v>
      </c>
      <c r="H1920" t="s">
        <v>311</v>
      </c>
      <c r="I1920" t="s">
        <v>832</v>
      </c>
      <c r="J1920">
        <v>-1100</v>
      </c>
      <c r="K1920">
        <v>-1100</v>
      </c>
      <c r="O1920" t="s">
        <v>556</v>
      </c>
      <c r="P1920" t="s">
        <v>557</v>
      </c>
      <c r="Q1920" t="s">
        <v>462</v>
      </c>
      <c r="R1920">
        <v>0</v>
      </c>
    </row>
    <row r="1921" spans="1:18" x14ac:dyDescent="0.3">
      <c r="A1921">
        <v>208912</v>
      </c>
      <c r="B1921" t="s">
        <v>552</v>
      </c>
      <c r="C1921" t="s">
        <v>1007</v>
      </c>
      <c r="D1921" t="s">
        <v>2139</v>
      </c>
      <c r="E1921" s="440">
        <v>46054</v>
      </c>
      <c r="F1921" s="440">
        <v>46078</v>
      </c>
      <c r="G1921" t="s">
        <v>1009</v>
      </c>
      <c r="H1921" t="s">
        <v>204</v>
      </c>
      <c r="I1921" t="s">
        <v>2140</v>
      </c>
      <c r="J1921">
        <v>-17512</v>
      </c>
      <c r="K1921">
        <v>-17512</v>
      </c>
      <c r="O1921" t="s">
        <v>556</v>
      </c>
      <c r="P1921" t="s">
        <v>557</v>
      </c>
      <c r="Q1921" t="s">
        <v>462</v>
      </c>
      <c r="R1921">
        <v>0</v>
      </c>
    </row>
    <row r="1922" spans="1:18" x14ac:dyDescent="0.3">
      <c r="A1922">
        <v>206470</v>
      </c>
      <c r="B1922" t="s">
        <v>552</v>
      </c>
      <c r="C1922" t="s">
        <v>996</v>
      </c>
      <c r="D1922" t="s">
        <v>2141</v>
      </c>
      <c r="E1922" s="440">
        <v>46054</v>
      </c>
      <c r="F1922" s="440">
        <v>46070</v>
      </c>
      <c r="G1922" t="s">
        <v>280</v>
      </c>
      <c r="H1922" t="s">
        <v>287</v>
      </c>
      <c r="I1922" t="s">
        <v>2142</v>
      </c>
      <c r="J1922">
        <v>-73.099999999999994</v>
      </c>
      <c r="K1922">
        <v>-73.099999999999994</v>
      </c>
      <c r="O1922" t="s">
        <v>556</v>
      </c>
      <c r="P1922" t="s">
        <v>557</v>
      </c>
      <c r="Q1922" t="s">
        <v>462</v>
      </c>
      <c r="R1922">
        <v>0</v>
      </c>
    </row>
    <row r="1923" spans="1:18" x14ac:dyDescent="0.3">
      <c r="A1923">
        <v>206518</v>
      </c>
      <c r="B1923" t="s">
        <v>552</v>
      </c>
      <c r="C1923" t="s">
        <v>2143</v>
      </c>
      <c r="D1923" t="s">
        <v>2144</v>
      </c>
      <c r="E1923" s="440">
        <v>46054</v>
      </c>
      <c r="F1923" s="440">
        <v>46066</v>
      </c>
      <c r="G1923" t="s">
        <v>785</v>
      </c>
      <c r="H1923" t="s">
        <v>226</v>
      </c>
      <c r="I1923" t="s">
        <v>2145</v>
      </c>
      <c r="J1923">
        <v>-341.89</v>
      </c>
      <c r="K1923">
        <v>-341.89</v>
      </c>
      <c r="O1923" t="s">
        <v>556</v>
      </c>
      <c r="P1923" t="s">
        <v>557</v>
      </c>
      <c r="Q1923" t="s">
        <v>462</v>
      </c>
      <c r="R1923">
        <v>0</v>
      </c>
    </row>
    <row r="1924" spans="1:18" x14ac:dyDescent="0.3">
      <c r="A1924">
        <v>206545</v>
      </c>
      <c r="B1924" t="s">
        <v>552</v>
      </c>
      <c r="C1924" t="s">
        <v>2146</v>
      </c>
      <c r="D1924" t="s">
        <v>2147</v>
      </c>
      <c r="E1924" s="440">
        <v>46054</v>
      </c>
      <c r="F1924" s="440">
        <v>46078</v>
      </c>
      <c r="G1924" t="s">
        <v>1340</v>
      </c>
      <c r="H1924" t="s">
        <v>296</v>
      </c>
      <c r="I1924" t="s">
        <v>2148</v>
      </c>
      <c r="J1924">
        <v>-880</v>
      </c>
      <c r="K1924">
        <v>-880</v>
      </c>
      <c r="O1924" t="s">
        <v>556</v>
      </c>
      <c r="P1924" t="s">
        <v>557</v>
      </c>
      <c r="Q1924" t="s">
        <v>462</v>
      </c>
      <c r="R1924">
        <v>0</v>
      </c>
    </row>
    <row r="1925" spans="1:18" x14ac:dyDescent="0.3">
      <c r="A1925">
        <v>206543</v>
      </c>
      <c r="B1925" t="s">
        <v>552</v>
      </c>
      <c r="C1925" t="s">
        <v>2143</v>
      </c>
      <c r="D1925" t="s">
        <v>2149</v>
      </c>
      <c r="E1925" s="440">
        <v>46054</v>
      </c>
      <c r="F1925" s="440">
        <v>46065</v>
      </c>
      <c r="G1925" t="s">
        <v>785</v>
      </c>
      <c r="H1925" t="s">
        <v>228</v>
      </c>
      <c r="J1925">
        <v>-31.08</v>
      </c>
      <c r="K1925">
        <v>-31.08</v>
      </c>
      <c r="O1925" t="s">
        <v>556</v>
      </c>
      <c r="P1925" t="s">
        <v>557</v>
      </c>
      <c r="Q1925" t="s">
        <v>462</v>
      </c>
      <c r="R1925">
        <v>0</v>
      </c>
    </row>
    <row r="1926" spans="1:18" x14ac:dyDescent="0.3">
      <c r="A1926">
        <v>195102</v>
      </c>
      <c r="B1926" t="s">
        <v>552</v>
      </c>
      <c r="C1926" t="s">
        <v>900</v>
      </c>
      <c r="D1926" t="s">
        <v>2150</v>
      </c>
      <c r="E1926" s="440">
        <v>46054</v>
      </c>
      <c r="F1926" s="440">
        <v>46073</v>
      </c>
      <c r="G1926" t="s">
        <v>309</v>
      </c>
      <c r="H1926" t="s">
        <v>317</v>
      </c>
      <c r="I1926" t="s">
        <v>2151</v>
      </c>
      <c r="J1926">
        <v>-8170</v>
      </c>
      <c r="K1926">
        <v>-8170</v>
      </c>
      <c r="O1926" t="s">
        <v>556</v>
      </c>
      <c r="P1926" t="s">
        <v>557</v>
      </c>
      <c r="Q1926" t="s">
        <v>462</v>
      </c>
      <c r="R1926">
        <v>0</v>
      </c>
    </row>
    <row r="1927" spans="1:18" x14ac:dyDescent="0.3">
      <c r="A1927">
        <v>195185</v>
      </c>
      <c r="B1927" t="s">
        <v>552</v>
      </c>
      <c r="C1927" t="s">
        <v>855</v>
      </c>
      <c r="D1927" t="s">
        <v>2152</v>
      </c>
      <c r="E1927" s="440">
        <v>46054</v>
      </c>
      <c r="F1927" s="440">
        <v>46063</v>
      </c>
      <c r="G1927" t="s">
        <v>747</v>
      </c>
      <c r="H1927" t="s">
        <v>241</v>
      </c>
      <c r="I1927" t="s">
        <v>2153</v>
      </c>
      <c r="J1927">
        <v>-7646.28</v>
      </c>
      <c r="K1927">
        <v>-7646.28</v>
      </c>
      <c r="O1927" t="s">
        <v>556</v>
      </c>
      <c r="P1927" t="s">
        <v>557</v>
      </c>
      <c r="Q1927" t="s">
        <v>462</v>
      </c>
      <c r="R1927">
        <v>0</v>
      </c>
    </row>
    <row r="1928" spans="1:18" x14ac:dyDescent="0.3">
      <c r="A1928">
        <v>193205</v>
      </c>
      <c r="B1928" t="s">
        <v>552</v>
      </c>
      <c r="C1928" t="s">
        <v>923</v>
      </c>
      <c r="D1928" t="s">
        <v>2154</v>
      </c>
      <c r="E1928" s="440">
        <v>46054</v>
      </c>
      <c r="F1928" s="440">
        <v>46076</v>
      </c>
      <c r="G1928" t="s">
        <v>319</v>
      </c>
      <c r="H1928" t="s">
        <v>320</v>
      </c>
      <c r="I1928" t="s">
        <v>2155</v>
      </c>
      <c r="J1928">
        <v>-660</v>
      </c>
      <c r="K1928">
        <v>-660</v>
      </c>
      <c r="O1928" t="s">
        <v>556</v>
      </c>
      <c r="P1928" t="s">
        <v>557</v>
      </c>
      <c r="Q1928" t="s">
        <v>462</v>
      </c>
      <c r="R1928">
        <v>0</v>
      </c>
    </row>
    <row r="1929" spans="1:18" x14ac:dyDescent="0.3">
      <c r="A1929">
        <v>195079</v>
      </c>
      <c r="B1929" t="s">
        <v>552</v>
      </c>
      <c r="C1929" t="s">
        <v>909</v>
      </c>
      <c r="D1929" t="s">
        <v>933</v>
      </c>
      <c r="E1929" s="440">
        <v>46054</v>
      </c>
      <c r="F1929" s="440">
        <v>46110</v>
      </c>
      <c r="G1929" t="s">
        <v>297</v>
      </c>
      <c r="H1929" t="s">
        <v>308</v>
      </c>
      <c r="I1929" t="s">
        <v>2156</v>
      </c>
      <c r="J1929">
        <v>-873.04</v>
      </c>
      <c r="K1929">
        <v>-873.04</v>
      </c>
      <c r="O1929" t="s">
        <v>556</v>
      </c>
      <c r="P1929" t="s">
        <v>557</v>
      </c>
      <c r="Q1929" t="s">
        <v>462</v>
      </c>
      <c r="R1929">
        <v>0</v>
      </c>
    </row>
    <row r="1930" spans="1:18" x14ac:dyDescent="0.3">
      <c r="A1930">
        <v>195174</v>
      </c>
      <c r="B1930" t="s">
        <v>552</v>
      </c>
      <c r="C1930" t="s">
        <v>857</v>
      </c>
      <c r="D1930" t="s">
        <v>2157</v>
      </c>
      <c r="E1930" s="440">
        <v>46054</v>
      </c>
      <c r="F1930" s="440">
        <v>46103</v>
      </c>
      <c r="G1930" t="s">
        <v>747</v>
      </c>
      <c r="H1930" t="s">
        <v>243</v>
      </c>
      <c r="I1930" t="s">
        <v>2158</v>
      </c>
      <c r="J1930">
        <v>-257.51</v>
      </c>
      <c r="K1930">
        <v>-257.51</v>
      </c>
      <c r="O1930" t="s">
        <v>556</v>
      </c>
      <c r="P1930" t="s">
        <v>557</v>
      </c>
      <c r="Q1930" t="s">
        <v>462</v>
      </c>
      <c r="R1930">
        <v>0</v>
      </c>
    </row>
    <row r="1931" spans="1:18" x14ac:dyDescent="0.3">
      <c r="A1931">
        <v>195198</v>
      </c>
      <c r="B1931" t="s">
        <v>552</v>
      </c>
      <c r="C1931" t="s">
        <v>853</v>
      </c>
      <c r="D1931" t="s">
        <v>2159</v>
      </c>
      <c r="E1931" s="440">
        <v>46054</v>
      </c>
      <c r="F1931" s="440">
        <v>46091</v>
      </c>
      <c r="G1931" t="s">
        <v>319</v>
      </c>
      <c r="H1931" t="s">
        <v>320</v>
      </c>
      <c r="I1931" t="s">
        <v>2160</v>
      </c>
      <c r="J1931">
        <v>-878</v>
      </c>
      <c r="K1931">
        <v>-790.2</v>
      </c>
      <c r="O1931" t="s">
        <v>556</v>
      </c>
      <c r="P1931" t="s">
        <v>557</v>
      </c>
      <c r="Q1931" t="s">
        <v>462</v>
      </c>
      <c r="R1931">
        <v>0</v>
      </c>
    </row>
    <row r="1932" spans="1:18" x14ac:dyDescent="0.3">
      <c r="A1932">
        <v>195162</v>
      </c>
      <c r="B1932" t="s">
        <v>552</v>
      </c>
      <c r="C1932" t="s">
        <v>859</v>
      </c>
      <c r="D1932" t="s">
        <v>1005</v>
      </c>
      <c r="E1932" s="440">
        <v>46054</v>
      </c>
      <c r="F1932" s="440">
        <v>46073</v>
      </c>
      <c r="G1932" t="s">
        <v>309</v>
      </c>
      <c r="H1932" t="s">
        <v>312</v>
      </c>
      <c r="I1932" t="s">
        <v>2161</v>
      </c>
      <c r="J1932">
        <v>-300</v>
      </c>
      <c r="K1932">
        <v>-300</v>
      </c>
      <c r="O1932" t="s">
        <v>556</v>
      </c>
      <c r="P1932" t="s">
        <v>557</v>
      </c>
      <c r="Q1932" t="s">
        <v>462</v>
      </c>
      <c r="R1932">
        <v>0</v>
      </c>
    </row>
    <row r="1933" spans="1:18" x14ac:dyDescent="0.3">
      <c r="A1933">
        <v>195114</v>
      </c>
      <c r="B1933" t="s">
        <v>552</v>
      </c>
      <c r="C1933" t="s">
        <v>917</v>
      </c>
      <c r="D1933" t="s">
        <v>2162</v>
      </c>
      <c r="E1933" s="440">
        <v>46054</v>
      </c>
      <c r="F1933" s="440">
        <v>46068</v>
      </c>
      <c r="G1933" t="s">
        <v>309</v>
      </c>
      <c r="H1933" t="s">
        <v>310</v>
      </c>
      <c r="I1933" t="s">
        <v>1529</v>
      </c>
      <c r="J1933">
        <v>-3139.29</v>
      </c>
      <c r="K1933">
        <v>-3139.29</v>
      </c>
      <c r="O1933" t="s">
        <v>556</v>
      </c>
      <c r="P1933" t="s">
        <v>557</v>
      </c>
      <c r="Q1933" t="s">
        <v>462</v>
      </c>
      <c r="R1933">
        <v>0</v>
      </c>
    </row>
    <row r="1934" spans="1:18" x14ac:dyDescent="0.3">
      <c r="A1934">
        <v>194624</v>
      </c>
      <c r="B1934" t="s">
        <v>552</v>
      </c>
      <c r="C1934" t="s">
        <v>1471</v>
      </c>
      <c r="D1934" t="s">
        <v>2163</v>
      </c>
      <c r="E1934" s="440">
        <v>46054</v>
      </c>
      <c r="F1934" s="440">
        <v>46057</v>
      </c>
      <c r="G1934" t="s">
        <v>785</v>
      </c>
      <c r="H1934" t="s">
        <v>216</v>
      </c>
      <c r="I1934" t="s">
        <v>2164</v>
      </c>
      <c r="J1934">
        <v>-5212.12</v>
      </c>
      <c r="K1934">
        <v>-5212.12</v>
      </c>
      <c r="O1934" t="s">
        <v>556</v>
      </c>
      <c r="P1934" t="s">
        <v>557</v>
      </c>
      <c r="Q1934" t="s">
        <v>462</v>
      </c>
      <c r="R1934">
        <v>0</v>
      </c>
    </row>
    <row r="1935" spans="1:18" x14ac:dyDescent="0.3">
      <c r="A1935">
        <v>195263</v>
      </c>
      <c r="B1935" t="s">
        <v>552</v>
      </c>
      <c r="C1935" t="s">
        <v>839</v>
      </c>
      <c r="D1935" t="s">
        <v>2165</v>
      </c>
      <c r="E1935" s="440">
        <v>46054</v>
      </c>
      <c r="F1935" s="440">
        <v>46084</v>
      </c>
      <c r="G1935" t="s">
        <v>280</v>
      </c>
      <c r="H1935" t="s">
        <v>282</v>
      </c>
      <c r="I1935" t="s">
        <v>2166</v>
      </c>
      <c r="J1935">
        <v>-177.29</v>
      </c>
      <c r="K1935">
        <v>-177.29</v>
      </c>
      <c r="O1935" t="s">
        <v>556</v>
      </c>
      <c r="P1935" t="s">
        <v>557</v>
      </c>
      <c r="Q1935" t="s">
        <v>462</v>
      </c>
      <c r="R1935">
        <v>0</v>
      </c>
    </row>
    <row r="1936" spans="1:18" x14ac:dyDescent="0.3">
      <c r="A1936">
        <v>193593</v>
      </c>
      <c r="B1936" t="s">
        <v>552</v>
      </c>
      <c r="C1936" t="s">
        <v>900</v>
      </c>
      <c r="D1936" t="s">
        <v>2167</v>
      </c>
      <c r="E1936" s="440">
        <v>46054</v>
      </c>
      <c r="F1936" s="440">
        <v>46086</v>
      </c>
      <c r="G1936" t="s">
        <v>309</v>
      </c>
      <c r="H1936" t="s">
        <v>317</v>
      </c>
      <c r="I1936" t="s">
        <v>2168</v>
      </c>
      <c r="J1936">
        <v>-7790</v>
      </c>
      <c r="K1936">
        <v>-7790</v>
      </c>
      <c r="O1936" t="s">
        <v>556</v>
      </c>
      <c r="P1936" t="s">
        <v>557</v>
      </c>
      <c r="Q1936" t="s">
        <v>462</v>
      </c>
      <c r="R1936">
        <v>0</v>
      </c>
    </row>
    <row r="1937" spans="1:18" x14ac:dyDescent="0.3">
      <c r="A1937">
        <v>195224</v>
      </c>
      <c r="B1937" t="s">
        <v>552</v>
      </c>
      <c r="C1937" t="s">
        <v>849</v>
      </c>
      <c r="D1937" t="s">
        <v>2169</v>
      </c>
      <c r="E1937" s="440">
        <v>46054</v>
      </c>
      <c r="F1937" s="440">
        <v>46108</v>
      </c>
      <c r="G1937" t="s">
        <v>265</v>
      </c>
      <c r="H1937" t="s">
        <v>272</v>
      </c>
      <c r="I1937" t="s">
        <v>2170</v>
      </c>
      <c r="J1937">
        <v>-4491.8999999999996</v>
      </c>
      <c r="K1937">
        <v>-4267.3</v>
      </c>
      <c r="O1937" t="s">
        <v>556</v>
      </c>
      <c r="P1937" t="s">
        <v>557</v>
      </c>
      <c r="Q1937" t="s">
        <v>462</v>
      </c>
      <c r="R1937">
        <v>0</v>
      </c>
    </row>
    <row r="1938" spans="1:18" x14ac:dyDescent="0.3">
      <c r="A1938">
        <v>195248</v>
      </c>
      <c r="B1938" t="s">
        <v>552</v>
      </c>
      <c r="C1938" t="s">
        <v>844</v>
      </c>
      <c r="D1938" t="s">
        <v>2171</v>
      </c>
      <c r="E1938" s="440">
        <v>46054</v>
      </c>
      <c r="F1938" s="440">
        <v>46094</v>
      </c>
      <c r="G1938" t="s">
        <v>319</v>
      </c>
      <c r="H1938" t="s">
        <v>321</v>
      </c>
      <c r="I1938" t="s">
        <v>2172</v>
      </c>
      <c r="J1938">
        <v>-262</v>
      </c>
      <c r="K1938">
        <v>-262</v>
      </c>
      <c r="O1938" t="s">
        <v>556</v>
      </c>
      <c r="P1938" t="s">
        <v>557</v>
      </c>
      <c r="Q1938" t="s">
        <v>462</v>
      </c>
      <c r="R1938">
        <v>0</v>
      </c>
    </row>
    <row r="1939" spans="1:18" x14ac:dyDescent="0.3">
      <c r="A1939">
        <v>195150</v>
      </c>
      <c r="B1939" t="s">
        <v>552</v>
      </c>
      <c r="C1939" t="s">
        <v>861</v>
      </c>
      <c r="D1939" t="s">
        <v>2173</v>
      </c>
      <c r="E1939" s="440">
        <v>46054</v>
      </c>
      <c r="F1939" s="440">
        <v>46096</v>
      </c>
      <c r="G1939" t="s">
        <v>319</v>
      </c>
      <c r="H1939" t="s">
        <v>321</v>
      </c>
      <c r="I1939" t="s">
        <v>2174</v>
      </c>
      <c r="J1939">
        <v>-170</v>
      </c>
      <c r="K1939">
        <v>-170</v>
      </c>
      <c r="O1939" t="s">
        <v>556</v>
      </c>
      <c r="P1939" t="s">
        <v>557</v>
      </c>
      <c r="Q1939" t="s">
        <v>462</v>
      </c>
      <c r="R1939">
        <v>0</v>
      </c>
    </row>
    <row r="1940" spans="1:18" x14ac:dyDescent="0.3">
      <c r="A1940">
        <v>193577</v>
      </c>
      <c r="B1940" t="s">
        <v>552</v>
      </c>
      <c r="C1940" t="s">
        <v>919</v>
      </c>
      <c r="D1940" t="s">
        <v>2175</v>
      </c>
      <c r="E1940" s="440">
        <v>46054</v>
      </c>
      <c r="F1940" s="440">
        <v>46093</v>
      </c>
      <c r="G1940" t="s">
        <v>297</v>
      </c>
      <c r="H1940" t="s">
        <v>308</v>
      </c>
      <c r="I1940" t="s">
        <v>2176</v>
      </c>
      <c r="J1940">
        <v>-420</v>
      </c>
      <c r="K1940">
        <v>-420</v>
      </c>
      <c r="O1940" t="s">
        <v>556</v>
      </c>
      <c r="P1940" t="s">
        <v>557</v>
      </c>
      <c r="Q1940" t="s">
        <v>462</v>
      </c>
      <c r="R1940">
        <v>0</v>
      </c>
    </row>
    <row r="1941" spans="1:18" x14ac:dyDescent="0.3">
      <c r="A1941">
        <v>195235</v>
      </c>
      <c r="B1941" t="s">
        <v>552</v>
      </c>
      <c r="C1941" t="s">
        <v>847</v>
      </c>
      <c r="D1941" t="s">
        <v>2177</v>
      </c>
      <c r="E1941" s="440">
        <v>46054</v>
      </c>
      <c r="F1941" s="440">
        <v>46068</v>
      </c>
      <c r="G1941" t="s">
        <v>280</v>
      </c>
      <c r="H1941" t="s">
        <v>283</v>
      </c>
      <c r="I1941" t="s">
        <v>2178</v>
      </c>
      <c r="J1941">
        <v>-20.45</v>
      </c>
      <c r="K1941">
        <v>-20.45</v>
      </c>
      <c r="O1941" t="s">
        <v>556</v>
      </c>
      <c r="P1941" t="s">
        <v>557</v>
      </c>
      <c r="Q1941" t="s">
        <v>462</v>
      </c>
      <c r="R1941">
        <v>0</v>
      </c>
    </row>
    <row r="1942" spans="1:18" x14ac:dyDescent="0.3">
      <c r="A1942">
        <v>195091</v>
      </c>
      <c r="B1942" t="s">
        <v>552</v>
      </c>
      <c r="C1942" t="s">
        <v>904</v>
      </c>
      <c r="D1942" t="s">
        <v>905</v>
      </c>
      <c r="E1942" s="440">
        <v>46054</v>
      </c>
      <c r="F1942" s="440">
        <v>46068</v>
      </c>
      <c r="G1942" t="s">
        <v>319</v>
      </c>
      <c r="H1942" t="s">
        <v>320</v>
      </c>
      <c r="I1942" t="s">
        <v>2179</v>
      </c>
      <c r="J1942">
        <v>-1691</v>
      </c>
      <c r="K1942">
        <v>-1691</v>
      </c>
      <c r="O1942" t="s">
        <v>556</v>
      </c>
      <c r="P1942" t="s">
        <v>557</v>
      </c>
      <c r="Q1942" t="s">
        <v>462</v>
      </c>
      <c r="R1942">
        <v>0</v>
      </c>
    </row>
    <row r="1943" spans="1:18" x14ac:dyDescent="0.3">
      <c r="A1943">
        <v>192759</v>
      </c>
      <c r="B1943" t="s">
        <v>552</v>
      </c>
      <c r="C1943" t="s">
        <v>2084</v>
      </c>
      <c r="D1943" t="s">
        <v>2180</v>
      </c>
      <c r="E1943" s="440">
        <v>46054</v>
      </c>
      <c r="F1943" s="440">
        <v>46054</v>
      </c>
      <c r="G1943" t="s">
        <v>297</v>
      </c>
      <c r="H1943" t="s">
        <v>300</v>
      </c>
      <c r="I1943" t="s">
        <v>2181</v>
      </c>
      <c r="J1943">
        <v>-4200</v>
      </c>
      <c r="K1943">
        <v>-4200</v>
      </c>
      <c r="O1943" t="s">
        <v>556</v>
      </c>
      <c r="P1943" t="s">
        <v>557</v>
      </c>
      <c r="Q1943" t="s">
        <v>462</v>
      </c>
      <c r="R1943">
        <v>0</v>
      </c>
    </row>
    <row r="1944" spans="1:18" x14ac:dyDescent="0.3">
      <c r="A1944">
        <v>193098</v>
      </c>
      <c r="B1944" t="s">
        <v>552</v>
      </c>
      <c r="C1944" t="s">
        <v>878</v>
      </c>
      <c r="D1944" t="s">
        <v>2182</v>
      </c>
      <c r="E1944" s="440">
        <v>46054</v>
      </c>
      <c r="F1944" s="440">
        <v>46077</v>
      </c>
      <c r="G1944" t="s">
        <v>297</v>
      </c>
      <c r="H1944" t="s">
        <v>302</v>
      </c>
      <c r="I1944" t="s">
        <v>2183</v>
      </c>
      <c r="J1944">
        <v>-1000</v>
      </c>
      <c r="K1944">
        <v>-1000</v>
      </c>
      <c r="O1944" t="s">
        <v>556</v>
      </c>
      <c r="P1944" t="s">
        <v>557</v>
      </c>
      <c r="Q1944" t="s">
        <v>462</v>
      </c>
      <c r="R1944">
        <v>0</v>
      </c>
    </row>
    <row r="1945" spans="1:18" x14ac:dyDescent="0.3">
      <c r="A1945">
        <v>193061</v>
      </c>
      <c r="B1945" t="s">
        <v>552</v>
      </c>
      <c r="C1945" t="s">
        <v>553</v>
      </c>
      <c r="D1945" t="s">
        <v>1461</v>
      </c>
      <c r="E1945" s="440">
        <v>46054</v>
      </c>
      <c r="F1945" s="440">
        <v>46101</v>
      </c>
      <c r="G1945" t="s">
        <v>747</v>
      </c>
      <c r="H1945" t="s">
        <v>253</v>
      </c>
      <c r="I1945" t="s">
        <v>2184</v>
      </c>
      <c r="J1945">
        <v>-5919.21</v>
      </c>
      <c r="K1945">
        <v>-5919.21</v>
      </c>
      <c r="O1945" t="s">
        <v>556</v>
      </c>
      <c r="P1945" t="s">
        <v>557</v>
      </c>
      <c r="Q1945" t="s">
        <v>462</v>
      </c>
      <c r="R1945">
        <v>0</v>
      </c>
    </row>
    <row r="1946" spans="1:18" x14ac:dyDescent="0.3">
      <c r="A1946">
        <v>198479</v>
      </c>
      <c r="B1946" t="s">
        <v>552</v>
      </c>
      <c r="C1946" t="s">
        <v>871</v>
      </c>
      <c r="D1946" t="s">
        <v>927</v>
      </c>
      <c r="E1946" s="440">
        <v>46054</v>
      </c>
      <c r="F1946" s="440">
        <v>46091</v>
      </c>
      <c r="G1946" t="s">
        <v>265</v>
      </c>
      <c r="H1946" t="s">
        <v>266</v>
      </c>
      <c r="I1946" t="s">
        <v>2185</v>
      </c>
      <c r="J1946">
        <v>-5000</v>
      </c>
      <c r="K1946">
        <v>-5000</v>
      </c>
      <c r="O1946" t="s">
        <v>556</v>
      </c>
      <c r="P1946" t="s">
        <v>557</v>
      </c>
      <c r="Q1946" t="s">
        <v>462</v>
      </c>
      <c r="R1946">
        <v>0</v>
      </c>
    </row>
    <row r="1947" spans="1:18" x14ac:dyDescent="0.3">
      <c r="A1947">
        <v>193049</v>
      </c>
      <c r="B1947" t="s">
        <v>552</v>
      </c>
      <c r="C1947" t="s">
        <v>888</v>
      </c>
      <c r="D1947" t="s">
        <v>2186</v>
      </c>
      <c r="E1947" s="440">
        <v>46054</v>
      </c>
      <c r="F1947" s="440">
        <v>46096</v>
      </c>
      <c r="G1947" t="s">
        <v>280</v>
      </c>
      <c r="H1947" t="s">
        <v>286</v>
      </c>
      <c r="I1947" t="s">
        <v>2187</v>
      </c>
      <c r="J1947">
        <v>-459</v>
      </c>
      <c r="K1947">
        <v>-459</v>
      </c>
      <c r="O1947" t="s">
        <v>556</v>
      </c>
      <c r="P1947" t="s">
        <v>557</v>
      </c>
      <c r="Q1947" t="s">
        <v>462</v>
      </c>
      <c r="R1947">
        <v>0</v>
      </c>
    </row>
    <row r="1948" spans="1:18" x14ac:dyDescent="0.3">
      <c r="A1948">
        <v>198506</v>
      </c>
      <c r="B1948" t="s">
        <v>552</v>
      </c>
      <c r="C1948" t="s">
        <v>871</v>
      </c>
      <c r="D1948" t="s">
        <v>872</v>
      </c>
      <c r="E1948" s="440">
        <v>46054</v>
      </c>
      <c r="F1948" s="440">
        <v>46091</v>
      </c>
      <c r="G1948" t="s">
        <v>257</v>
      </c>
      <c r="H1948" t="s">
        <v>258</v>
      </c>
      <c r="I1948" t="s">
        <v>2188</v>
      </c>
      <c r="J1948">
        <v>-14000</v>
      </c>
      <c r="K1948">
        <v>-14000</v>
      </c>
      <c r="O1948" t="s">
        <v>556</v>
      </c>
      <c r="P1948" t="s">
        <v>557</v>
      </c>
      <c r="Q1948" t="s">
        <v>462</v>
      </c>
      <c r="R1948">
        <v>0</v>
      </c>
    </row>
    <row r="1949" spans="1:18" x14ac:dyDescent="0.3">
      <c r="A1949">
        <v>193037</v>
      </c>
      <c r="B1949" t="s">
        <v>552</v>
      </c>
      <c r="C1949" t="s">
        <v>892</v>
      </c>
      <c r="D1949" t="s">
        <v>2189</v>
      </c>
      <c r="E1949" s="440">
        <v>46054</v>
      </c>
      <c r="F1949" s="440">
        <v>46073</v>
      </c>
      <c r="G1949" t="s">
        <v>265</v>
      </c>
      <c r="H1949" t="s">
        <v>271</v>
      </c>
      <c r="I1949" t="s">
        <v>2190</v>
      </c>
      <c r="J1949">
        <v>-472</v>
      </c>
      <c r="K1949">
        <v>-472</v>
      </c>
      <c r="O1949" t="s">
        <v>556</v>
      </c>
      <c r="P1949" t="s">
        <v>557</v>
      </c>
      <c r="Q1949" t="s">
        <v>462</v>
      </c>
      <c r="R1949">
        <v>0</v>
      </c>
    </row>
    <row r="1950" spans="1:18" x14ac:dyDescent="0.3">
      <c r="A1950">
        <v>198519</v>
      </c>
      <c r="B1950" t="s">
        <v>552</v>
      </c>
      <c r="C1950" t="s">
        <v>871</v>
      </c>
      <c r="D1950" t="s">
        <v>886</v>
      </c>
      <c r="E1950" s="440">
        <v>46054</v>
      </c>
      <c r="F1950" s="440">
        <v>46091</v>
      </c>
      <c r="G1950" t="s">
        <v>257</v>
      </c>
      <c r="H1950" t="s">
        <v>258</v>
      </c>
      <c r="I1950" t="s">
        <v>2191</v>
      </c>
      <c r="J1950">
        <v>-16000</v>
      </c>
      <c r="K1950">
        <v>-16000</v>
      </c>
      <c r="O1950" t="s">
        <v>556</v>
      </c>
      <c r="P1950" t="s">
        <v>557</v>
      </c>
      <c r="Q1950" t="s">
        <v>462</v>
      </c>
      <c r="R1950">
        <v>0</v>
      </c>
    </row>
    <row r="1951" spans="1:18" x14ac:dyDescent="0.3">
      <c r="A1951">
        <v>193025</v>
      </c>
      <c r="B1951" t="s">
        <v>552</v>
      </c>
      <c r="C1951" t="s">
        <v>892</v>
      </c>
      <c r="D1951" t="s">
        <v>2192</v>
      </c>
      <c r="E1951" s="440">
        <v>46054</v>
      </c>
      <c r="F1951" s="440">
        <v>46073</v>
      </c>
      <c r="G1951" t="s">
        <v>265</v>
      </c>
      <c r="H1951" t="s">
        <v>271</v>
      </c>
      <c r="I1951" t="s">
        <v>2193</v>
      </c>
      <c r="J1951">
        <v>-262</v>
      </c>
      <c r="K1951">
        <v>-262</v>
      </c>
      <c r="O1951" t="s">
        <v>556</v>
      </c>
      <c r="P1951" t="s">
        <v>557</v>
      </c>
      <c r="Q1951" t="s">
        <v>462</v>
      </c>
      <c r="R1951">
        <v>0</v>
      </c>
    </row>
    <row r="1952" spans="1:18" x14ac:dyDescent="0.3">
      <c r="A1952">
        <v>198534</v>
      </c>
      <c r="B1952" t="s">
        <v>552</v>
      </c>
      <c r="C1952" t="s">
        <v>871</v>
      </c>
      <c r="D1952" t="s">
        <v>925</v>
      </c>
      <c r="E1952" s="440">
        <v>46054</v>
      </c>
      <c r="F1952" s="440">
        <v>46091</v>
      </c>
      <c r="G1952" t="s">
        <v>265</v>
      </c>
      <c r="H1952" t="s">
        <v>267</v>
      </c>
      <c r="I1952" t="s">
        <v>2194</v>
      </c>
      <c r="J1952">
        <v>-4500</v>
      </c>
      <c r="K1952">
        <v>-4500</v>
      </c>
      <c r="O1952" t="s">
        <v>556</v>
      </c>
      <c r="P1952" t="s">
        <v>557</v>
      </c>
      <c r="Q1952" t="s">
        <v>462</v>
      </c>
      <c r="R1952">
        <v>0</v>
      </c>
    </row>
    <row r="1953" spans="1:18" x14ac:dyDescent="0.3">
      <c r="A1953">
        <v>192783</v>
      </c>
      <c r="B1953" t="s">
        <v>552</v>
      </c>
      <c r="C1953" t="s">
        <v>897</v>
      </c>
      <c r="D1953" t="s">
        <v>2195</v>
      </c>
      <c r="E1953" s="440">
        <v>46054</v>
      </c>
      <c r="F1953" s="440">
        <v>46078</v>
      </c>
      <c r="G1953" t="s">
        <v>898</v>
      </c>
      <c r="H1953" t="s">
        <v>64</v>
      </c>
      <c r="I1953" t="s">
        <v>2196</v>
      </c>
      <c r="J1953">
        <v>-901.4</v>
      </c>
      <c r="K1953">
        <v>-901.4</v>
      </c>
      <c r="O1953" t="s">
        <v>556</v>
      </c>
      <c r="P1953" t="s">
        <v>557</v>
      </c>
      <c r="Q1953" t="s">
        <v>462</v>
      </c>
      <c r="R1953">
        <v>0</v>
      </c>
    </row>
    <row r="1954" spans="1:18" x14ac:dyDescent="0.3">
      <c r="A1954">
        <v>198547</v>
      </c>
      <c r="B1954" t="s">
        <v>552</v>
      </c>
      <c r="C1954" t="s">
        <v>871</v>
      </c>
      <c r="D1954" t="s">
        <v>880</v>
      </c>
      <c r="E1954" s="440">
        <v>46054</v>
      </c>
      <c r="F1954" s="440">
        <v>46091</v>
      </c>
      <c r="G1954" t="s">
        <v>265</v>
      </c>
      <c r="H1954" t="s">
        <v>267</v>
      </c>
      <c r="I1954" t="s">
        <v>2197</v>
      </c>
      <c r="J1954">
        <v>-2100</v>
      </c>
      <c r="K1954">
        <v>-2100</v>
      </c>
      <c r="O1954" t="s">
        <v>556</v>
      </c>
      <c r="P1954" t="s">
        <v>557</v>
      </c>
      <c r="Q1954" t="s">
        <v>462</v>
      </c>
      <c r="R1954">
        <v>0</v>
      </c>
    </row>
    <row r="1955" spans="1:18" x14ac:dyDescent="0.3">
      <c r="A1955">
        <v>192771</v>
      </c>
      <c r="B1955" t="s">
        <v>552</v>
      </c>
      <c r="C1955" t="s">
        <v>895</v>
      </c>
      <c r="D1955" t="s">
        <v>2198</v>
      </c>
      <c r="E1955" s="440">
        <v>46054</v>
      </c>
      <c r="F1955" s="440">
        <v>46096</v>
      </c>
      <c r="G1955" t="s">
        <v>319</v>
      </c>
      <c r="H1955" t="s">
        <v>320</v>
      </c>
      <c r="I1955" t="s">
        <v>2199</v>
      </c>
      <c r="J1955">
        <v>-4150</v>
      </c>
      <c r="K1955">
        <v>-4150</v>
      </c>
      <c r="O1955" t="s">
        <v>556</v>
      </c>
      <c r="P1955" t="s">
        <v>557</v>
      </c>
      <c r="Q1955" t="s">
        <v>462</v>
      </c>
      <c r="R1955">
        <v>0</v>
      </c>
    </row>
    <row r="1956" spans="1:18" x14ac:dyDescent="0.3">
      <c r="A1956">
        <v>195275</v>
      </c>
      <c r="B1956" t="s">
        <v>552</v>
      </c>
      <c r="C1956" t="s">
        <v>839</v>
      </c>
      <c r="D1956" t="s">
        <v>2200</v>
      </c>
      <c r="E1956" s="440">
        <v>46054</v>
      </c>
      <c r="F1956" s="440">
        <v>46106</v>
      </c>
      <c r="G1956" t="s">
        <v>280</v>
      </c>
      <c r="H1956" t="s">
        <v>282</v>
      </c>
      <c r="I1956" t="s">
        <v>2201</v>
      </c>
      <c r="J1956">
        <v>-133.18</v>
      </c>
      <c r="K1956">
        <v>-133.18</v>
      </c>
      <c r="O1956" t="s">
        <v>556</v>
      </c>
      <c r="P1956" t="s">
        <v>557</v>
      </c>
      <c r="Q1956" t="s">
        <v>462</v>
      </c>
      <c r="R1956">
        <v>0</v>
      </c>
    </row>
    <row r="1957" spans="1:18" x14ac:dyDescent="0.3">
      <c r="A1957">
        <v>198559</v>
      </c>
      <c r="B1957" t="s">
        <v>552</v>
      </c>
      <c r="C1957" t="s">
        <v>871</v>
      </c>
      <c r="D1957" t="s">
        <v>2202</v>
      </c>
      <c r="E1957" s="440">
        <v>46054</v>
      </c>
      <c r="F1957" s="440">
        <v>46091</v>
      </c>
      <c r="G1957" t="s">
        <v>265</v>
      </c>
      <c r="H1957" t="s">
        <v>266</v>
      </c>
      <c r="I1957" t="s">
        <v>2203</v>
      </c>
      <c r="J1957">
        <v>-5592.96</v>
      </c>
      <c r="K1957">
        <v>-5592.96</v>
      </c>
      <c r="O1957" t="s">
        <v>556</v>
      </c>
      <c r="P1957" t="s">
        <v>557</v>
      </c>
      <c r="Q1957" t="s">
        <v>462</v>
      </c>
      <c r="R1957">
        <v>0</v>
      </c>
    </row>
    <row r="1958" spans="1:18" x14ac:dyDescent="0.3">
      <c r="A1958">
        <v>198571</v>
      </c>
      <c r="B1958" t="s">
        <v>552</v>
      </c>
      <c r="C1958" t="s">
        <v>871</v>
      </c>
      <c r="D1958" t="s">
        <v>2204</v>
      </c>
      <c r="E1958" s="440">
        <v>46054</v>
      </c>
      <c r="F1958" s="440">
        <v>46091</v>
      </c>
      <c r="G1958" t="s">
        <v>257</v>
      </c>
      <c r="H1958" t="s">
        <v>258</v>
      </c>
      <c r="I1958" t="s">
        <v>2205</v>
      </c>
      <c r="J1958">
        <v>-28694.89</v>
      </c>
      <c r="K1958">
        <v>-28694.89</v>
      </c>
      <c r="O1958" t="s">
        <v>556</v>
      </c>
      <c r="P1958" t="s">
        <v>557</v>
      </c>
      <c r="Q1958" t="s">
        <v>462</v>
      </c>
      <c r="R1958">
        <v>0</v>
      </c>
    </row>
    <row r="1959" spans="1:18" x14ac:dyDescent="0.3">
      <c r="A1959">
        <v>192741</v>
      </c>
      <c r="B1959" t="s">
        <v>552</v>
      </c>
      <c r="C1959" t="s">
        <v>876</v>
      </c>
      <c r="D1959" t="s">
        <v>2206</v>
      </c>
      <c r="E1959" s="440">
        <v>46054</v>
      </c>
      <c r="F1959" s="440">
        <v>46078</v>
      </c>
      <c r="G1959" t="s">
        <v>297</v>
      </c>
      <c r="H1959" t="s">
        <v>302</v>
      </c>
      <c r="I1959" t="s">
        <v>2207</v>
      </c>
      <c r="J1959">
        <v>-5000</v>
      </c>
      <c r="K1959">
        <v>-5000</v>
      </c>
      <c r="O1959" t="s">
        <v>556</v>
      </c>
      <c r="P1959" t="s">
        <v>557</v>
      </c>
      <c r="Q1959" t="s">
        <v>462</v>
      </c>
      <c r="R1959">
        <v>0</v>
      </c>
    </row>
    <row r="1960" spans="1:18" x14ac:dyDescent="0.3">
      <c r="A1960">
        <v>190167</v>
      </c>
      <c r="B1960" t="s">
        <v>552</v>
      </c>
      <c r="C1960" t="s">
        <v>911</v>
      </c>
      <c r="D1960" t="s">
        <v>2208</v>
      </c>
      <c r="E1960" s="440">
        <v>46054</v>
      </c>
      <c r="F1960" s="440">
        <v>46081</v>
      </c>
      <c r="G1960" t="s">
        <v>912</v>
      </c>
      <c r="H1960" t="s">
        <v>913</v>
      </c>
      <c r="I1960" t="s">
        <v>2209</v>
      </c>
      <c r="J1960">
        <v>-400</v>
      </c>
      <c r="K1960">
        <v>-400</v>
      </c>
      <c r="O1960" t="s">
        <v>556</v>
      </c>
      <c r="P1960" t="s">
        <v>557</v>
      </c>
      <c r="Q1960" t="s">
        <v>462</v>
      </c>
      <c r="R1960">
        <v>0</v>
      </c>
    </row>
    <row r="1961" spans="1:18" x14ac:dyDescent="0.3">
      <c r="A1961">
        <v>192724</v>
      </c>
      <c r="B1961" t="s">
        <v>552</v>
      </c>
      <c r="C1961" t="s">
        <v>869</v>
      </c>
      <c r="D1961" t="s">
        <v>2210</v>
      </c>
      <c r="E1961" s="440">
        <v>46054</v>
      </c>
      <c r="F1961" s="440">
        <v>46106</v>
      </c>
      <c r="G1961" t="s">
        <v>319</v>
      </c>
      <c r="H1961" t="s">
        <v>320</v>
      </c>
      <c r="I1961" t="s">
        <v>2211</v>
      </c>
      <c r="J1961">
        <v>-1749.17</v>
      </c>
      <c r="K1961">
        <v>-1749.17</v>
      </c>
      <c r="O1961" t="s">
        <v>556</v>
      </c>
      <c r="P1961" t="s">
        <v>557</v>
      </c>
      <c r="Q1961" t="s">
        <v>462</v>
      </c>
      <c r="R1961">
        <v>0</v>
      </c>
    </row>
    <row r="1962" spans="1:18" x14ac:dyDescent="0.3">
      <c r="A1962">
        <v>198582</v>
      </c>
      <c r="B1962" t="s">
        <v>552</v>
      </c>
      <c r="C1962" t="s">
        <v>813</v>
      </c>
      <c r="D1962" t="s">
        <v>1906</v>
      </c>
      <c r="E1962" s="440">
        <v>46054</v>
      </c>
      <c r="F1962" s="440">
        <v>46063</v>
      </c>
      <c r="G1962" t="s">
        <v>814</v>
      </c>
      <c r="H1962" t="s">
        <v>293</v>
      </c>
      <c r="I1962" t="s">
        <v>2212</v>
      </c>
      <c r="J1962">
        <v>-2450</v>
      </c>
      <c r="K1962">
        <v>-2450</v>
      </c>
      <c r="O1962" t="s">
        <v>556</v>
      </c>
      <c r="P1962" t="s">
        <v>557</v>
      </c>
      <c r="Q1962" t="s">
        <v>462</v>
      </c>
      <c r="R1962">
        <v>0</v>
      </c>
    </row>
    <row r="1963" spans="1:18" x14ac:dyDescent="0.3">
      <c r="A1963">
        <v>192642</v>
      </c>
      <c r="B1963" t="s">
        <v>552</v>
      </c>
      <c r="C1963" t="s">
        <v>890</v>
      </c>
      <c r="D1963" t="s">
        <v>2213</v>
      </c>
      <c r="E1963" s="440">
        <v>46054</v>
      </c>
      <c r="F1963" s="440">
        <v>46073</v>
      </c>
      <c r="G1963" t="s">
        <v>309</v>
      </c>
      <c r="H1963" t="s">
        <v>313</v>
      </c>
      <c r="I1963" t="s">
        <v>2214</v>
      </c>
      <c r="J1963">
        <v>-185</v>
      </c>
      <c r="K1963">
        <v>-185</v>
      </c>
      <c r="O1963" t="s">
        <v>556</v>
      </c>
      <c r="P1963" t="s">
        <v>557</v>
      </c>
      <c r="Q1963" t="s">
        <v>462</v>
      </c>
      <c r="R1963">
        <v>0</v>
      </c>
    </row>
    <row r="1964" spans="1:18" x14ac:dyDescent="0.3">
      <c r="A1964">
        <v>192654</v>
      </c>
      <c r="B1964" t="s">
        <v>552</v>
      </c>
      <c r="C1964" t="s">
        <v>864</v>
      </c>
      <c r="D1964" t="s">
        <v>2215</v>
      </c>
      <c r="E1964" s="440">
        <v>46054</v>
      </c>
      <c r="F1964" s="440">
        <v>46086</v>
      </c>
      <c r="G1964" t="s">
        <v>297</v>
      </c>
      <c r="H1964" t="s">
        <v>298</v>
      </c>
      <c r="I1964" t="s">
        <v>2216</v>
      </c>
      <c r="J1964">
        <v>-11000</v>
      </c>
      <c r="K1964">
        <v>-11000</v>
      </c>
      <c r="O1964" t="s">
        <v>556</v>
      </c>
      <c r="P1964" t="s">
        <v>557</v>
      </c>
      <c r="Q1964" t="s">
        <v>462</v>
      </c>
      <c r="R1964">
        <v>0</v>
      </c>
    </row>
    <row r="1965" spans="1:18" x14ac:dyDescent="0.3">
      <c r="A1965">
        <v>192712</v>
      </c>
      <c r="B1965" t="s">
        <v>552</v>
      </c>
      <c r="C1965" t="s">
        <v>869</v>
      </c>
      <c r="D1965" t="s">
        <v>2217</v>
      </c>
      <c r="E1965" s="440">
        <v>46054</v>
      </c>
      <c r="F1965" s="440">
        <v>46106</v>
      </c>
      <c r="G1965" t="s">
        <v>319</v>
      </c>
      <c r="H1965" t="s">
        <v>320</v>
      </c>
      <c r="I1965" t="s">
        <v>2218</v>
      </c>
      <c r="J1965">
        <v>-1847.17</v>
      </c>
      <c r="K1965">
        <v>-1847.17</v>
      </c>
      <c r="O1965" t="s">
        <v>556</v>
      </c>
      <c r="P1965" t="s">
        <v>557</v>
      </c>
      <c r="Q1965" t="s">
        <v>462</v>
      </c>
      <c r="R1965">
        <v>0</v>
      </c>
    </row>
    <row r="1966" spans="1:18" x14ac:dyDescent="0.3">
      <c r="A1966">
        <v>192677</v>
      </c>
      <c r="B1966" t="s">
        <v>552</v>
      </c>
      <c r="C1966" t="s">
        <v>915</v>
      </c>
      <c r="D1966" t="s">
        <v>2219</v>
      </c>
      <c r="E1966" s="440">
        <v>46054</v>
      </c>
      <c r="F1966" s="440">
        <v>46085</v>
      </c>
      <c r="G1966" t="s">
        <v>280</v>
      </c>
      <c r="H1966" t="s">
        <v>287</v>
      </c>
      <c r="I1966" t="s">
        <v>2220</v>
      </c>
      <c r="J1966">
        <v>-150</v>
      </c>
      <c r="K1966">
        <v>-150</v>
      </c>
      <c r="O1966" t="s">
        <v>556</v>
      </c>
      <c r="P1966" t="s">
        <v>557</v>
      </c>
      <c r="Q1966" t="s">
        <v>462</v>
      </c>
      <c r="R1966">
        <v>0</v>
      </c>
    </row>
    <row r="1967" spans="1:18" x14ac:dyDescent="0.3">
      <c r="A1967">
        <v>192666</v>
      </c>
      <c r="B1967" t="s">
        <v>552</v>
      </c>
      <c r="C1967" t="s">
        <v>907</v>
      </c>
      <c r="D1967" t="s">
        <v>2221</v>
      </c>
      <c r="E1967" s="440">
        <v>46054</v>
      </c>
      <c r="F1967" s="440">
        <v>46086</v>
      </c>
      <c r="G1967" t="s">
        <v>280</v>
      </c>
      <c r="H1967" t="s">
        <v>285</v>
      </c>
      <c r="I1967" t="s">
        <v>2222</v>
      </c>
      <c r="J1967">
        <v>-380</v>
      </c>
      <c r="K1967">
        <v>-380</v>
      </c>
      <c r="O1967" t="s">
        <v>556</v>
      </c>
      <c r="P1967" t="s">
        <v>557</v>
      </c>
      <c r="Q1967" t="s">
        <v>462</v>
      </c>
      <c r="R1967">
        <v>0</v>
      </c>
    </row>
    <row r="1968" spans="1:18" x14ac:dyDescent="0.3">
      <c r="A1968">
        <v>192700</v>
      </c>
      <c r="B1968" t="s">
        <v>552</v>
      </c>
      <c r="C1968" t="s">
        <v>884</v>
      </c>
      <c r="D1968" t="s">
        <v>2223</v>
      </c>
      <c r="E1968" s="440">
        <v>46054</v>
      </c>
      <c r="F1968" s="440">
        <v>46090</v>
      </c>
      <c r="G1968" t="s">
        <v>265</v>
      </c>
      <c r="H1968" t="s">
        <v>268</v>
      </c>
      <c r="I1968" t="s">
        <v>2224</v>
      </c>
      <c r="J1968">
        <v>-6307.91</v>
      </c>
      <c r="K1968">
        <v>-6307.91</v>
      </c>
      <c r="O1968" t="s">
        <v>556</v>
      </c>
      <c r="P1968" t="s">
        <v>557</v>
      </c>
      <c r="Q1968" t="s">
        <v>462</v>
      </c>
      <c r="R1968">
        <v>0</v>
      </c>
    </row>
    <row r="1969" spans="1:18" x14ac:dyDescent="0.3">
      <c r="A1969">
        <v>195954</v>
      </c>
      <c r="B1969" t="s">
        <v>552</v>
      </c>
      <c r="C1969" t="s">
        <v>789</v>
      </c>
      <c r="D1969" t="s">
        <v>2225</v>
      </c>
      <c r="E1969" s="440">
        <v>46054</v>
      </c>
      <c r="F1969" s="440">
        <v>46051</v>
      </c>
      <c r="G1969" t="s">
        <v>747</v>
      </c>
      <c r="H1969" t="s">
        <v>240</v>
      </c>
      <c r="I1969" t="s">
        <v>791</v>
      </c>
      <c r="J1969">
        <v>-5200.1899999999996</v>
      </c>
      <c r="K1969">
        <v>-5200.1899999999996</v>
      </c>
      <c r="O1969" t="s">
        <v>556</v>
      </c>
      <c r="P1969" t="s">
        <v>557</v>
      </c>
      <c r="Q1969" t="s">
        <v>462</v>
      </c>
      <c r="R1969">
        <v>0</v>
      </c>
    </row>
    <row r="1970" spans="1:18" x14ac:dyDescent="0.3">
      <c r="A1970">
        <v>193122</v>
      </c>
      <c r="B1970" t="s">
        <v>552</v>
      </c>
      <c r="C1970" t="s">
        <v>867</v>
      </c>
      <c r="D1970" t="s">
        <v>2226</v>
      </c>
      <c r="E1970" s="440">
        <v>46054</v>
      </c>
      <c r="F1970" s="440">
        <v>46078</v>
      </c>
      <c r="G1970" t="s">
        <v>309</v>
      </c>
      <c r="H1970" t="s">
        <v>312</v>
      </c>
      <c r="I1970" t="s">
        <v>2227</v>
      </c>
      <c r="J1970">
        <v>-1234.1300000000001</v>
      </c>
      <c r="K1970">
        <v>-1234.1300000000001</v>
      </c>
      <c r="O1970" t="s">
        <v>556</v>
      </c>
      <c r="P1970" t="s">
        <v>557</v>
      </c>
      <c r="Q1970" t="s">
        <v>462</v>
      </c>
      <c r="R1970">
        <v>0</v>
      </c>
    </row>
    <row r="1971" spans="1:18" x14ac:dyDescent="0.3">
      <c r="A1971">
        <v>193161</v>
      </c>
      <c r="B1971" t="s">
        <v>552</v>
      </c>
      <c r="C1971" t="s">
        <v>929</v>
      </c>
      <c r="D1971" t="s">
        <v>2228</v>
      </c>
      <c r="E1971" s="440">
        <v>46054</v>
      </c>
      <c r="F1971" s="440">
        <v>46081</v>
      </c>
      <c r="G1971" t="s">
        <v>309</v>
      </c>
      <c r="H1971" t="s">
        <v>314</v>
      </c>
      <c r="I1971" t="s">
        <v>2229</v>
      </c>
      <c r="J1971">
        <v>-3200</v>
      </c>
      <c r="K1971">
        <v>-3200</v>
      </c>
      <c r="O1971" t="s">
        <v>556</v>
      </c>
      <c r="P1971" t="s">
        <v>557</v>
      </c>
      <c r="Q1971" t="s">
        <v>462</v>
      </c>
      <c r="R1971">
        <v>0</v>
      </c>
    </row>
    <row r="1972" spans="1:18" x14ac:dyDescent="0.3">
      <c r="A1972">
        <v>195966</v>
      </c>
      <c r="B1972" t="s">
        <v>552</v>
      </c>
      <c r="C1972" t="s">
        <v>789</v>
      </c>
      <c r="D1972" t="s">
        <v>2230</v>
      </c>
      <c r="E1972" s="440">
        <v>46054</v>
      </c>
      <c r="F1972" s="440">
        <v>46051</v>
      </c>
      <c r="G1972" t="s">
        <v>747</v>
      </c>
      <c r="H1972" t="s">
        <v>240</v>
      </c>
      <c r="I1972" t="s">
        <v>793</v>
      </c>
      <c r="J1972">
        <v>-119.31</v>
      </c>
      <c r="K1972">
        <v>-119.31</v>
      </c>
      <c r="O1972" t="s">
        <v>556</v>
      </c>
      <c r="P1972" t="s">
        <v>557</v>
      </c>
      <c r="Q1972" t="s">
        <v>462</v>
      </c>
      <c r="R1972">
        <v>0</v>
      </c>
    </row>
    <row r="1973" spans="1:18" x14ac:dyDescent="0.3">
      <c r="A1973">
        <v>193110</v>
      </c>
      <c r="B1973" t="s">
        <v>552</v>
      </c>
      <c r="C1973" t="s">
        <v>874</v>
      </c>
      <c r="D1973" t="s">
        <v>2231</v>
      </c>
      <c r="E1973" s="440">
        <v>46054</v>
      </c>
      <c r="F1973" s="440">
        <v>46099</v>
      </c>
      <c r="G1973" t="s">
        <v>309</v>
      </c>
      <c r="H1973" t="s">
        <v>315</v>
      </c>
      <c r="I1973" t="s">
        <v>2232</v>
      </c>
      <c r="J1973">
        <v>-2597.0500000000002</v>
      </c>
      <c r="K1973">
        <v>-2597.0500000000002</v>
      </c>
      <c r="O1973" t="s">
        <v>556</v>
      </c>
      <c r="P1973" t="s">
        <v>557</v>
      </c>
      <c r="Q1973" t="s">
        <v>462</v>
      </c>
      <c r="R1973">
        <v>0</v>
      </c>
    </row>
    <row r="1974" spans="1:18" x14ac:dyDescent="0.3">
      <c r="A1974">
        <v>192689</v>
      </c>
      <c r="B1974" t="s">
        <v>552</v>
      </c>
      <c r="C1974" t="s">
        <v>921</v>
      </c>
      <c r="D1974" t="s">
        <v>2233</v>
      </c>
      <c r="E1974" s="440">
        <v>46054</v>
      </c>
      <c r="F1974" s="440">
        <v>46080</v>
      </c>
      <c r="G1974" t="s">
        <v>814</v>
      </c>
      <c r="H1974" t="s">
        <v>289</v>
      </c>
      <c r="I1974" t="s">
        <v>2234</v>
      </c>
      <c r="J1974">
        <v>-6897.4</v>
      </c>
      <c r="K1974">
        <v>-6897.4</v>
      </c>
      <c r="O1974" t="s">
        <v>556</v>
      </c>
      <c r="P1974" t="s">
        <v>557</v>
      </c>
      <c r="Q1974" t="s">
        <v>462</v>
      </c>
      <c r="R1974">
        <v>0</v>
      </c>
    </row>
    <row r="1975" spans="1:18" x14ac:dyDescent="0.3">
      <c r="A1975">
        <v>195978</v>
      </c>
      <c r="B1975" t="s">
        <v>552</v>
      </c>
      <c r="C1975" t="s">
        <v>789</v>
      </c>
      <c r="D1975" t="s">
        <v>2235</v>
      </c>
      <c r="E1975" s="440">
        <v>46054</v>
      </c>
      <c r="F1975" s="440">
        <v>46050</v>
      </c>
      <c r="G1975" t="s">
        <v>747</v>
      </c>
      <c r="H1975" t="s">
        <v>240</v>
      </c>
      <c r="I1975" t="s">
        <v>790</v>
      </c>
      <c r="J1975">
        <v>-758.68</v>
      </c>
      <c r="K1975">
        <v>-758.68</v>
      </c>
      <c r="O1975" t="s">
        <v>556</v>
      </c>
      <c r="P1975" t="s">
        <v>557</v>
      </c>
      <c r="Q1975" t="s">
        <v>462</v>
      </c>
      <c r="R1975">
        <v>0</v>
      </c>
    </row>
    <row r="1976" spans="1:18" x14ac:dyDescent="0.3">
      <c r="A1976">
        <v>193149</v>
      </c>
      <c r="B1976" t="s">
        <v>552</v>
      </c>
      <c r="C1976" t="s">
        <v>882</v>
      </c>
      <c r="D1976" t="s">
        <v>1005</v>
      </c>
      <c r="E1976" s="440">
        <v>46054</v>
      </c>
      <c r="F1976" s="440">
        <v>46085</v>
      </c>
      <c r="G1976" t="s">
        <v>297</v>
      </c>
      <c r="H1976" t="s">
        <v>305</v>
      </c>
      <c r="I1976" t="s">
        <v>2236</v>
      </c>
      <c r="J1976">
        <v>-1800</v>
      </c>
      <c r="K1976">
        <v>-1800</v>
      </c>
      <c r="O1976" t="s">
        <v>556</v>
      </c>
      <c r="P1976" t="s">
        <v>557</v>
      </c>
      <c r="Q1976" t="s">
        <v>462</v>
      </c>
      <c r="R1976">
        <v>0</v>
      </c>
    </row>
    <row r="1977" spans="1:18" x14ac:dyDescent="0.3">
      <c r="A1977">
        <v>195990</v>
      </c>
      <c r="B1977" t="s">
        <v>552</v>
      </c>
      <c r="C1977" t="s">
        <v>789</v>
      </c>
      <c r="D1977" t="s">
        <v>2237</v>
      </c>
      <c r="E1977" s="440">
        <v>46054</v>
      </c>
      <c r="F1977" s="440">
        <v>46050</v>
      </c>
      <c r="G1977" t="s">
        <v>747</v>
      </c>
      <c r="H1977" t="s">
        <v>240</v>
      </c>
      <c r="I1977" t="s">
        <v>792</v>
      </c>
      <c r="J1977">
        <v>-151.12</v>
      </c>
      <c r="K1977">
        <v>-151.12</v>
      </c>
      <c r="O1977" t="s">
        <v>556</v>
      </c>
      <c r="P1977" t="s">
        <v>557</v>
      </c>
      <c r="Q1977" t="s">
        <v>462</v>
      </c>
      <c r="R1977">
        <v>0</v>
      </c>
    </row>
    <row r="1978" spans="1:18" x14ac:dyDescent="0.3">
      <c r="A1978">
        <v>193134</v>
      </c>
      <c r="B1978" t="s">
        <v>552</v>
      </c>
      <c r="C1978" t="s">
        <v>1338</v>
      </c>
      <c r="D1978" t="s">
        <v>2238</v>
      </c>
      <c r="E1978" s="440">
        <v>46054</v>
      </c>
      <c r="F1978" s="440">
        <v>46101</v>
      </c>
      <c r="G1978" t="s">
        <v>1340</v>
      </c>
      <c r="H1978" t="s">
        <v>294</v>
      </c>
      <c r="I1978" t="s">
        <v>2239</v>
      </c>
      <c r="J1978">
        <v>-178.89</v>
      </c>
      <c r="K1978">
        <v>-178.89</v>
      </c>
      <c r="O1978" t="s">
        <v>556</v>
      </c>
      <c r="P1978" t="s">
        <v>557</v>
      </c>
      <c r="Q1978" t="s">
        <v>462</v>
      </c>
      <c r="R1978">
        <v>0</v>
      </c>
    </row>
    <row r="1979" spans="1:18" x14ac:dyDescent="0.3">
      <c r="A1979">
        <v>203487</v>
      </c>
      <c r="B1979" t="s">
        <v>552</v>
      </c>
      <c r="C1979" t="s">
        <v>835</v>
      </c>
      <c r="D1979" t="s">
        <v>2240</v>
      </c>
      <c r="E1979" s="440">
        <v>46053</v>
      </c>
      <c r="F1979" s="440">
        <v>46063</v>
      </c>
      <c r="G1979" t="s">
        <v>265</v>
      </c>
      <c r="H1979" t="s">
        <v>276</v>
      </c>
      <c r="I1979" t="s">
        <v>2241</v>
      </c>
      <c r="J1979">
        <v>-314</v>
      </c>
      <c r="K1979">
        <v>-314</v>
      </c>
      <c r="M1979" t="s">
        <v>836</v>
      </c>
      <c r="N1979" t="s">
        <v>131</v>
      </c>
      <c r="O1979" t="s">
        <v>556</v>
      </c>
      <c r="P1979" t="s">
        <v>557</v>
      </c>
      <c r="Q1979" t="s">
        <v>461</v>
      </c>
      <c r="R1979">
        <v>0</v>
      </c>
    </row>
    <row r="1980" spans="1:18" x14ac:dyDescent="0.3">
      <c r="A1980">
        <v>203488</v>
      </c>
      <c r="B1980" t="s">
        <v>552</v>
      </c>
      <c r="C1980" t="s">
        <v>835</v>
      </c>
      <c r="D1980" t="s">
        <v>2240</v>
      </c>
      <c r="E1980" s="440">
        <v>46053</v>
      </c>
      <c r="F1980" s="440">
        <v>46063</v>
      </c>
      <c r="G1980" t="s">
        <v>1340</v>
      </c>
      <c r="H1980" t="s">
        <v>295</v>
      </c>
      <c r="I1980" t="s">
        <v>2242</v>
      </c>
      <c r="J1980">
        <v>-133.65</v>
      </c>
      <c r="K1980">
        <v>-133.63</v>
      </c>
      <c r="M1980" t="s">
        <v>836</v>
      </c>
      <c r="N1980" t="s">
        <v>131</v>
      </c>
      <c r="O1980" t="s">
        <v>556</v>
      </c>
      <c r="P1980" t="s">
        <v>557</v>
      </c>
      <c r="Q1980" t="s">
        <v>461</v>
      </c>
      <c r="R1980">
        <v>0</v>
      </c>
    </row>
    <row r="1981" spans="1:18" x14ac:dyDescent="0.3">
      <c r="A1981">
        <v>204874</v>
      </c>
      <c r="B1981" t="s">
        <v>552</v>
      </c>
      <c r="C1981" t="s">
        <v>853</v>
      </c>
      <c r="D1981" t="s">
        <v>2243</v>
      </c>
      <c r="E1981" s="440">
        <v>46053</v>
      </c>
      <c r="F1981" s="440">
        <v>46071</v>
      </c>
      <c r="G1981" t="s">
        <v>265</v>
      </c>
      <c r="H1981" t="s">
        <v>279</v>
      </c>
      <c r="I1981" t="s">
        <v>2244</v>
      </c>
      <c r="J1981">
        <v>-198</v>
      </c>
      <c r="K1981">
        <v>-198</v>
      </c>
      <c r="O1981" t="s">
        <v>556</v>
      </c>
      <c r="P1981" t="s">
        <v>557</v>
      </c>
      <c r="Q1981" t="s">
        <v>461</v>
      </c>
      <c r="R1981">
        <v>0</v>
      </c>
    </row>
    <row r="1982" spans="1:18" x14ac:dyDescent="0.3">
      <c r="A1982">
        <v>203515</v>
      </c>
      <c r="B1982" t="s">
        <v>552</v>
      </c>
      <c r="C1982" t="s">
        <v>835</v>
      </c>
      <c r="D1982" t="s">
        <v>2240</v>
      </c>
      <c r="E1982" s="440">
        <v>46053</v>
      </c>
      <c r="F1982" s="440">
        <v>46063</v>
      </c>
      <c r="G1982" t="s">
        <v>1059</v>
      </c>
      <c r="H1982" t="s">
        <v>104</v>
      </c>
      <c r="I1982" t="s">
        <v>2245</v>
      </c>
      <c r="J1982">
        <v>-250</v>
      </c>
      <c r="K1982">
        <v>-250</v>
      </c>
      <c r="M1982" t="s">
        <v>836</v>
      </c>
      <c r="N1982" t="s">
        <v>131</v>
      </c>
      <c r="O1982" t="s">
        <v>556</v>
      </c>
      <c r="P1982" t="s">
        <v>557</v>
      </c>
      <c r="Q1982" t="s">
        <v>461</v>
      </c>
      <c r="R1982">
        <v>0</v>
      </c>
    </row>
    <row r="1983" spans="1:18" x14ac:dyDescent="0.3">
      <c r="A1983">
        <v>207537</v>
      </c>
      <c r="B1983" t="s">
        <v>552</v>
      </c>
      <c r="C1983" t="s">
        <v>1061</v>
      </c>
      <c r="E1983" s="440">
        <v>46053</v>
      </c>
      <c r="F1983" s="440">
        <v>46055</v>
      </c>
      <c r="G1983" t="s">
        <v>280</v>
      </c>
      <c r="H1983" t="s">
        <v>285</v>
      </c>
      <c r="I1983" t="s">
        <v>2246</v>
      </c>
      <c r="J1983">
        <v>109.25</v>
      </c>
      <c r="K1983">
        <v>109.25</v>
      </c>
      <c r="O1983" t="s">
        <v>556</v>
      </c>
      <c r="P1983" t="s">
        <v>557</v>
      </c>
      <c r="Q1983" t="s">
        <v>461</v>
      </c>
      <c r="R1983">
        <v>0</v>
      </c>
    </row>
    <row r="1984" spans="1:18" x14ac:dyDescent="0.3">
      <c r="A1984">
        <v>203208</v>
      </c>
      <c r="B1984" t="s">
        <v>552</v>
      </c>
      <c r="C1984" t="s">
        <v>921</v>
      </c>
      <c r="D1984" t="s">
        <v>2247</v>
      </c>
      <c r="E1984" s="440">
        <v>46053</v>
      </c>
      <c r="F1984" s="440">
        <v>46065</v>
      </c>
      <c r="G1984" t="s">
        <v>814</v>
      </c>
      <c r="H1984" t="s">
        <v>292</v>
      </c>
      <c r="I1984" t="s">
        <v>2248</v>
      </c>
      <c r="J1984">
        <v>-430</v>
      </c>
      <c r="K1984">
        <v>-430</v>
      </c>
      <c r="O1984" t="s">
        <v>556</v>
      </c>
      <c r="P1984" t="s">
        <v>557</v>
      </c>
      <c r="Q1984" t="s">
        <v>461</v>
      </c>
      <c r="R1984">
        <v>0</v>
      </c>
    </row>
    <row r="1985" spans="1:18" x14ac:dyDescent="0.3">
      <c r="A1985">
        <v>203211</v>
      </c>
      <c r="B1985" t="s">
        <v>552</v>
      </c>
      <c r="C1985" t="s">
        <v>921</v>
      </c>
      <c r="D1985" t="s">
        <v>2249</v>
      </c>
      <c r="E1985" s="440">
        <v>46053</v>
      </c>
      <c r="F1985" s="440">
        <v>46065</v>
      </c>
      <c r="G1985" t="s">
        <v>814</v>
      </c>
      <c r="H1985" t="s">
        <v>292</v>
      </c>
      <c r="I1985" t="s">
        <v>2250</v>
      </c>
      <c r="J1985">
        <v>-982.09</v>
      </c>
      <c r="K1985">
        <v>-982.09</v>
      </c>
      <c r="O1985" t="s">
        <v>556</v>
      </c>
      <c r="P1985" t="s">
        <v>557</v>
      </c>
      <c r="Q1985" t="s">
        <v>461</v>
      </c>
      <c r="R1985">
        <v>0</v>
      </c>
    </row>
    <row r="1986" spans="1:18" x14ac:dyDescent="0.3">
      <c r="A1986">
        <v>203218</v>
      </c>
      <c r="B1986" t="s">
        <v>552</v>
      </c>
      <c r="C1986" t="s">
        <v>1128</v>
      </c>
      <c r="D1986" t="s">
        <v>2251</v>
      </c>
      <c r="E1986" s="440">
        <v>46053</v>
      </c>
      <c r="F1986" s="440">
        <v>46066</v>
      </c>
      <c r="G1986" t="s">
        <v>1059</v>
      </c>
      <c r="H1986" t="s">
        <v>104</v>
      </c>
      <c r="I1986" t="s">
        <v>2252</v>
      </c>
      <c r="J1986">
        <v>-2689.85</v>
      </c>
      <c r="K1986">
        <v>-2689.85</v>
      </c>
      <c r="O1986" t="s">
        <v>556</v>
      </c>
      <c r="P1986" t="s">
        <v>557</v>
      </c>
      <c r="Q1986" t="s">
        <v>461</v>
      </c>
      <c r="R1986">
        <v>0</v>
      </c>
    </row>
    <row r="1987" spans="1:18" x14ac:dyDescent="0.3">
      <c r="A1987">
        <v>203222</v>
      </c>
      <c r="B1987" t="s">
        <v>552</v>
      </c>
      <c r="C1987" t="s">
        <v>1893</v>
      </c>
      <c r="D1987" t="s">
        <v>1437</v>
      </c>
      <c r="E1987" s="440">
        <v>46053</v>
      </c>
      <c r="F1987" s="440">
        <v>46062</v>
      </c>
      <c r="G1987" t="s">
        <v>898</v>
      </c>
      <c r="H1987" t="s">
        <v>60</v>
      </c>
      <c r="I1987" t="s">
        <v>2253</v>
      </c>
      <c r="J1987">
        <v>-5400</v>
      </c>
      <c r="K1987">
        <v>-5400</v>
      </c>
      <c r="O1987" t="s">
        <v>556</v>
      </c>
      <c r="P1987" t="s">
        <v>557</v>
      </c>
      <c r="Q1987" t="s">
        <v>461</v>
      </c>
      <c r="R1987">
        <v>0</v>
      </c>
    </row>
    <row r="1988" spans="1:18" x14ac:dyDescent="0.3">
      <c r="A1988">
        <v>205840</v>
      </c>
      <c r="B1988" t="s">
        <v>552</v>
      </c>
      <c r="C1988" t="s">
        <v>1078</v>
      </c>
      <c r="E1988" s="440">
        <v>46053</v>
      </c>
      <c r="F1988" s="440">
        <v>46053</v>
      </c>
      <c r="G1988" t="s">
        <v>1062</v>
      </c>
      <c r="H1988" t="s">
        <v>118</v>
      </c>
      <c r="I1988" t="s">
        <v>2254</v>
      </c>
      <c r="J1988">
        <v>-98.04</v>
      </c>
      <c r="K1988">
        <v>0</v>
      </c>
      <c r="O1988" t="s">
        <v>556</v>
      </c>
      <c r="P1988" t="s">
        <v>557</v>
      </c>
      <c r="Q1988" t="s">
        <v>461</v>
      </c>
      <c r="R1988">
        <v>0</v>
      </c>
    </row>
    <row r="1989" spans="1:18" x14ac:dyDescent="0.3">
      <c r="A1989">
        <v>205842</v>
      </c>
      <c r="B1989" t="s">
        <v>552</v>
      </c>
      <c r="C1989" t="s">
        <v>1081</v>
      </c>
      <c r="E1989" s="440">
        <v>46053</v>
      </c>
      <c r="F1989" s="440">
        <v>46053</v>
      </c>
      <c r="G1989" t="s">
        <v>1062</v>
      </c>
      <c r="H1989" t="s">
        <v>118</v>
      </c>
      <c r="I1989" t="s">
        <v>2255</v>
      </c>
      <c r="J1989">
        <v>-274.83999999999997</v>
      </c>
      <c r="K1989">
        <v>0</v>
      </c>
      <c r="O1989" t="s">
        <v>556</v>
      </c>
      <c r="P1989" t="s">
        <v>557</v>
      </c>
      <c r="Q1989" t="s">
        <v>461</v>
      </c>
      <c r="R1989">
        <v>0</v>
      </c>
    </row>
    <row r="1990" spans="1:18" x14ac:dyDescent="0.3">
      <c r="A1990">
        <v>205839</v>
      </c>
      <c r="B1990" t="s">
        <v>552</v>
      </c>
      <c r="C1990" t="s">
        <v>1076</v>
      </c>
      <c r="E1990" s="440">
        <v>46053</v>
      </c>
      <c r="F1990" s="440">
        <v>46053</v>
      </c>
      <c r="G1990" t="s">
        <v>1062</v>
      </c>
      <c r="H1990" t="s">
        <v>118</v>
      </c>
      <c r="I1990" t="s">
        <v>2256</v>
      </c>
      <c r="J1990">
        <v>-309</v>
      </c>
      <c r="K1990">
        <v>0</v>
      </c>
      <c r="O1990" t="s">
        <v>556</v>
      </c>
      <c r="P1990" t="s">
        <v>557</v>
      </c>
      <c r="Q1990" t="s">
        <v>461</v>
      </c>
      <c r="R1990">
        <v>0</v>
      </c>
    </row>
    <row r="1991" spans="1:18" x14ac:dyDescent="0.3">
      <c r="A1991">
        <v>205320</v>
      </c>
      <c r="B1991" t="s">
        <v>552</v>
      </c>
      <c r="C1991" t="s">
        <v>1050</v>
      </c>
      <c r="E1991" s="440">
        <v>46052</v>
      </c>
      <c r="F1991" s="440">
        <v>46059</v>
      </c>
      <c r="G1991" t="s">
        <v>776</v>
      </c>
      <c r="H1991" t="s">
        <v>777</v>
      </c>
      <c r="J1991">
        <v>-2133.6799999999998</v>
      </c>
      <c r="K1991">
        <v>-2133.6799999999998</v>
      </c>
      <c r="O1991" t="s">
        <v>556</v>
      </c>
      <c r="P1991" t="s">
        <v>557</v>
      </c>
      <c r="Q1991" t="s">
        <v>461</v>
      </c>
      <c r="R1991">
        <v>0</v>
      </c>
    </row>
    <row r="1992" spans="1:18" x14ac:dyDescent="0.3">
      <c r="A1992">
        <v>205303</v>
      </c>
      <c r="B1992" t="s">
        <v>552</v>
      </c>
      <c r="C1992" t="s">
        <v>1011</v>
      </c>
      <c r="E1992" s="440">
        <v>46052</v>
      </c>
      <c r="F1992" s="440">
        <v>46059</v>
      </c>
      <c r="G1992" t="s">
        <v>776</v>
      </c>
      <c r="H1992" t="s">
        <v>777</v>
      </c>
      <c r="J1992">
        <v>-2178.81</v>
      </c>
      <c r="K1992">
        <v>-2178.81</v>
      </c>
      <c r="O1992" t="s">
        <v>556</v>
      </c>
      <c r="P1992" t="s">
        <v>557</v>
      </c>
      <c r="Q1992" t="s">
        <v>461</v>
      </c>
      <c r="R1992">
        <v>0</v>
      </c>
    </row>
    <row r="1993" spans="1:18" x14ac:dyDescent="0.3">
      <c r="A1993">
        <v>210380</v>
      </c>
      <c r="B1993" t="s">
        <v>552</v>
      </c>
      <c r="C1993" t="s">
        <v>520</v>
      </c>
      <c r="D1993" t="s">
        <v>2257</v>
      </c>
      <c r="E1993" s="440">
        <v>46052</v>
      </c>
      <c r="F1993" s="440">
        <v>46078</v>
      </c>
      <c r="G1993" t="s">
        <v>797</v>
      </c>
      <c r="H1993" t="s">
        <v>48</v>
      </c>
      <c r="I1993" t="s">
        <v>2258</v>
      </c>
      <c r="J1993">
        <v>-14079.7</v>
      </c>
      <c r="K1993">
        <v>-14079.7</v>
      </c>
      <c r="O1993" t="s">
        <v>556</v>
      </c>
      <c r="P1993" t="s">
        <v>557</v>
      </c>
      <c r="Q1993" t="s">
        <v>461</v>
      </c>
      <c r="R1993">
        <v>0</v>
      </c>
    </row>
    <row r="1994" spans="1:18" x14ac:dyDescent="0.3">
      <c r="A1994">
        <v>210392</v>
      </c>
      <c r="B1994" t="s">
        <v>552</v>
      </c>
      <c r="C1994" t="s">
        <v>519</v>
      </c>
      <c r="D1994" t="s">
        <v>2257</v>
      </c>
      <c r="E1994" s="440">
        <v>46052</v>
      </c>
      <c r="F1994" s="440">
        <v>46078</v>
      </c>
      <c r="G1994" t="s">
        <v>797</v>
      </c>
      <c r="H1994" t="s">
        <v>48</v>
      </c>
      <c r="I1994" t="s">
        <v>2259</v>
      </c>
      <c r="J1994">
        <v>-3050.6</v>
      </c>
      <c r="K1994">
        <v>-3050.6</v>
      </c>
      <c r="O1994" t="s">
        <v>556</v>
      </c>
      <c r="P1994" t="s">
        <v>557</v>
      </c>
      <c r="Q1994" t="s">
        <v>461</v>
      </c>
      <c r="R1994">
        <v>0</v>
      </c>
    </row>
    <row r="1995" spans="1:18" x14ac:dyDescent="0.3">
      <c r="A1995">
        <v>205302</v>
      </c>
      <c r="B1995" t="s">
        <v>552</v>
      </c>
      <c r="C1995" t="s">
        <v>1052</v>
      </c>
      <c r="E1995" s="440">
        <v>46052</v>
      </c>
      <c r="F1995" s="440">
        <v>46059</v>
      </c>
      <c r="G1995" t="s">
        <v>776</v>
      </c>
      <c r="H1995" t="s">
        <v>777</v>
      </c>
      <c r="J1995">
        <v>-2351.2199999999998</v>
      </c>
      <c r="K1995">
        <v>-2351.2199999999998</v>
      </c>
      <c r="O1995" t="s">
        <v>556</v>
      </c>
      <c r="P1995" t="s">
        <v>557</v>
      </c>
      <c r="Q1995" t="s">
        <v>461</v>
      </c>
      <c r="R1995">
        <v>0</v>
      </c>
    </row>
    <row r="1996" spans="1:18" x14ac:dyDescent="0.3">
      <c r="A1996">
        <v>205301</v>
      </c>
      <c r="B1996" t="s">
        <v>552</v>
      </c>
      <c r="C1996" t="s">
        <v>1939</v>
      </c>
      <c r="E1996" s="440">
        <v>46052</v>
      </c>
      <c r="F1996" s="440">
        <v>46059</v>
      </c>
      <c r="G1996" t="s">
        <v>776</v>
      </c>
      <c r="H1996" t="s">
        <v>777</v>
      </c>
      <c r="J1996">
        <v>-2052</v>
      </c>
      <c r="K1996">
        <v>-2052</v>
      </c>
      <c r="O1996" t="s">
        <v>556</v>
      </c>
      <c r="P1996" t="s">
        <v>557</v>
      </c>
      <c r="Q1996" t="s">
        <v>461</v>
      </c>
      <c r="R1996">
        <v>0</v>
      </c>
    </row>
    <row r="1997" spans="1:18" x14ac:dyDescent="0.3">
      <c r="A1997">
        <v>205318</v>
      </c>
      <c r="B1997" t="s">
        <v>552</v>
      </c>
      <c r="C1997" t="s">
        <v>1086</v>
      </c>
      <c r="E1997" s="440">
        <v>46052</v>
      </c>
      <c r="F1997" s="440">
        <v>46059</v>
      </c>
      <c r="G1997" t="s">
        <v>776</v>
      </c>
      <c r="H1997" t="s">
        <v>777</v>
      </c>
      <c r="J1997">
        <v>-2308.4499999999998</v>
      </c>
      <c r="K1997">
        <v>-2308.4499999999998</v>
      </c>
      <c r="O1997" t="s">
        <v>556</v>
      </c>
      <c r="P1997" t="s">
        <v>557</v>
      </c>
      <c r="Q1997" t="s">
        <v>461</v>
      </c>
      <c r="R1997">
        <v>0</v>
      </c>
    </row>
    <row r="1998" spans="1:18" x14ac:dyDescent="0.3">
      <c r="A1998">
        <v>203974</v>
      </c>
      <c r="B1998" t="s">
        <v>552</v>
      </c>
      <c r="C1998" t="s">
        <v>1095</v>
      </c>
      <c r="E1998" s="440">
        <v>46052</v>
      </c>
      <c r="F1998" s="440">
        <v>46052</v>
      </c>
      <c r="G1998" t="s">
        <v>912</v>
      </c>
      <c r="H1998" t="s">
        <v>913</v>
      </c>
      <c r="J1998">
        <v>-10</v>
      </c>
      <c r="K1998">
        <v>-10</v>
      </c>
      <c r="O1998" t="s">
        <v>556</v>
      </c>
      <c r="P1998" t="s">
        <v>557</v>
      </c>
      <c r="Q1998" t="s">
        <v>461</v>
      </c>
      <c r="R1998">
        <v>0</v>
      </c>
    </row>
    <row r="1999" spans="1:18" x14ac:dyDescent="0.3">
      <c r="A1999">
        <v>205319</v>
      </c>
      <c r="B1999" t="s">
        <v>552</v>
      </c>
      <c r="C1999" t="s">
        <v>963</v>
      </c>
      <c r="E1999" s="440">
        <v>46052</v>
      </c>
      <c r="F1999" s="440">
        <v>46059</v>
      </c>
      <c r="G1999" t="s">
        <v>776</v>
      </c>
      <c r="H1999" t="s">
        <v>777</v>
      </c>
      <c r="J1999">
        <v>-2499.4299999999998</v>
      </c>
      <c r="K1999">
        <v>-2499.4299999999998</v>
      </c>
      <c r="O1999" t="s">
        <v>556</v>
      </c>
      <c r="P1999" t="s">
        <v>557</v>
      </c>
      <c r="Q1999" t="s">
        <v>461</v>
      </c>
      <c r="R1999">
        <v>0</v>
      </c>
    </row>
    <row r="2000" spans="1:18" x14ac:dyDescent="0.3">
      <c r="A2000">
        <v>205305</v>
      </c>
      <c r="B2000" t="s">
        <v>552</v>
      </c>
      <c r="C2000" t="s">
        <v>1055</v>
      </c>
      <c r="E2000" s="440">
        <v>46052</v>
      </c>
      <c r="F2000" s="440">
        <v>46059</v>
      </c>
      <c r="G2000" t="s">
        <v>776</v>
      </c>
      <c r="H2000" t="s">
        <v>777</v>
      </c>
      <c r="J2000">
        <v>-2457.1999999999998</v>
      </c>
      <c r="K2000">
        <v>-2457.1999999999998</v>
      </c>
      <c r="O2000" t="s">
        <v>556</v>
      </c>
      <c r="P2000" t="s">
        <v>557</v>
      </c>
      <c r="Q2000" t="s">
        <v>461</v>
      </c>
      <c r="R2000">
        <v>0</v>
      </c>
    </row>
    <row r="2001" spans="1:18" x14ac:dyDescent="0.3">
      <c r="A2001">
        <v>205321</v>
      </c>
      <c r="B2001" t="s">
        <v>552</v>
      </c>
      <c r="C2001" t="s">
        <v>1471</v>
      </c>
      <c r="E2001" s="440">
        <v>46052</v>
      </c>
      <c r="F2001" s="440">
        <v>46059</v>
      </c>
      <c r="G2001" t="s">
        <v>776</v>
      </c>
      <c r="H2001" t="s">
        <v>777</v>
      </c>
      <c r="J2001">
        <v>-2817.94</v>
      </c>
      <c r="K2001">
        <v>-2817.94</v>
      </c>
      <c r="O2001" t="s">
        <v>556</v>
      </c>
      <c r="P2001" t="s">
        <v>557</v>
      </c>
      <c r="Q2001" t="s">
        <v>461</v>
      </c>
      <c r="R2001">
        <v>0</v>
      </c>
    </row>
    <row r="2002" spans="1:18" x14ac:dyDescent="0.3">
      <c r="A2002">
        <v>205322</v>
      </c>
      <c r="B2002" t="s">
        <v>552</v>
      </c>
      <c r="C2002" t="s">
        <v>1721</v>
      </c>
      <c r="E2002" s="440">
        <v>46052</v>
      </c>
      <c r="F2002" s="440">
        <v>46059</v>
      </c>
      <c r="G2002" t="s">
        <v>776</v>
      </c>
      <c r="H2002" t="s">
        <v>777</v>
      </c>
      <c r="J2002">
        <v>-2463.8200000000002</v>
      </c>
      <c r="K2002">
        <v>-2463.8200000000002</v>
      </c>
      <c r="O2002" t="s">
        <v>556</v>
      </c>
      <c r="P2002" t="s">
        <v>557</v>
      </c>
      <c r="Q2002" t="s">
        <v>461</v>
      </c>
      <c r="R2002">
        <v>0</v>
      </c>
    </row>
    <row r="2003" spans="1:18" x14ac:dyDescent="0.3">
      <c r="A2003">
        <v>206985</v>
      </c>
      <c r="B2003" t="s">
        <v>552</v>
      </c>
      <c r="C2003" t="s">
        <v>431</v>
      </c>
      <c r="D2003" t="s">
        <v>2257</v>
      </c>
      <c r="E2003" s="440">
        <v>46052</v>
      </c>
      <c r="F2003" s="440">
        <v>46073</v>
      </c>
      <c r="G2003" t="s">
        <v>785</v>
      </c>
      <c r="H2003" t="s">
        <v>212</v>
      </c>
      <c r="I2003" t="s">
        <v>2260</v>
      </c>
      <c r="J2003">
        <v>-6459.4</v>
      </c>
      <c r="K2003">
        <v>-6549.4</v>
      </c>
      <c r="O2003" t="s">
        <v>556</v>
      </c>
      <c r="P2003" t="s">
        <v>557</v>
      </c>
      <c r="Q2003" t="s">
        <v>461</v>
      </c>
      <c r="R2003">
        <v>0</v>
      </c>
    </row>
    <row r="2004" spans="1:18" x14ac:dyDescent="0.3">
      <c r="A2004">
        <v>206973</v>
      </c>
      <c r="B2004" t="s">
        <v>552</v>
      </c>
      <c r="C2004" t="s">
        <v>431</v>
      </c>
      <c r="D2004" t="s">
        <v>2257</v>
      </c>
      <c r="E2004" s="440">
        <v>46052</v>
      </c>
      <c r="F2004" s="440">
        <v>46073</v>
      </c>
      <c r="G2004" t="s">
        <v>785</v>
      </c>
      <c r="H2004" t="s">
        <v>210</v>
      </c>
      <c r="I2004" t="s">
        <v>2261</v>
      </c>
      <c r="J2004">
        <v>-20608.77</v>
      </c>
      <c r="K2004">
        <v>-20608.77</v>
      </c>
      <c r="O2004" t="s">
        <v>556</v>
      </c>
      <c r="P2004" t="s">
        <v>557</v>
      </c>
      <c r="Q2004" t="s">
        <v>461</v>
      </c>
      <c r="R2004">
        <v>0</v>
      </c>
    </row>
    <row r="2005" spans="1:18" x14ac:dyDescent="0.3">
      <c r="A2005">
        <v>203991</v>
      </c>
      <c r="B2005" t="s">
        <v>552</v>
      </c>
      <c r="C2005" t="s">
        <v>911</v>
      </c>
      <c r="E2005" s="440">
        <v>46052</v>
      </c>
      <c r="F2005" s="440">
        <v>46052</v>
      </c>
      <c r="G2005" t="s">
        <v>912</v>
      </c>
      <c r="H2005" t="s">
        <v>913</v>
      </c>
      <c r="J2005">
        <v>-1.5</v>
      </c>
      <c r="K2005">
        <v>-1.5</v>
      </c>
      <c r="O2005" t="s">
        <v>556</v>
      </c>
      <c r="P2005" t="s">
        <v>557</v>
      </c>
      <c r="Q2005" t="s">
        <v>461</v>
      </c>
      <c r="R2005">
        <v>0</v>
      </c>
    </row>
    <row r="2006" spans="1:18" x14ac:dyDescent="0.3">
      <c r="A2006">
        <v>203597</v>
      </c>
      <c r="B2006" t="s">
        <v>552</v>
      </c>
      <c r="C2006" t="s">
        <v>1061</v>
      </c>
      <c r="E2006" s="440">
        <v>46052</v>
      </c>
      <c r="F2006" s="440">
        <v>46052</v>
      </c>
      <c r="G2006" t="s">
        <v>1062</v>
      </c>
      <c r="H2006" t="s">
        <v>118</v>
      </c>
      <c r="I2006" t="s">
        <v>1063</v>
      </c>
      <c r="J2006">
        <v>-10939.09</v>
      </c>
      <c r="K2006">
        <v>-10939.09</v>
      </c>
      <c r="O2006" t="s">
        <v>556</v>
      </c>
      <c r="P2006" t="s">
        <v>557</v>
      </c>
      <c r="Q2006" t="s">
        <v>461</v>
      </c>
      <c r="R2006">
        <v>0</v>
      </c>
    </row>
    <row r="2007" spans="1:18" x14ac:dyDescent="0.3">
      <c r="A2007">
        <v>205309</v>
      </c>
      <c r="B2007" t="s">
        <v>552</v>
      </c>
      <c r="C2007" t="s">
        <v>1075</v>
      </c>
      <c r="E2007" s="440">
        <v>46052</v>
      </c>
      <c r="F2007" s="440">
        <v>46059</v>
      </c>
      <c r="G2007" t="s">
        <v>776</v>
      </c>
      <c r="H2007" t="s">
        <v>777</v>
      </c>
      <c r="J2007">
        <v>-990.9</v>
      </c>
      <c r="K2007">
        <v>-990.9</v>
      </c>
      <c r="O2007" t="s">
        <v>556</v>
      </c>
      <c r="P2007" t="s">
        <v>557</v>
      </c>
      <c r="Q2007" t="s">
        <v>461</v>
      </c>
      <c r="R2007">
        <v>0</v>
      </c>
    </row>
    <row r="2008" spans="1:18" x14ac:dyDescent="0.3">
      <c r="A2008">
        <v>205314</v>
      </c>
      <c r="B2008" t="s">
        <v>552</v>
      </c>
      <c r="C2008" t="s">
        <v>1047</v>
      </c>
      <c r="E2008" s="440">
        <v>46052</v>
      </c>
      <c r="F2008" s="440">
        <v>46059</v>
      </c>
      <c r="G2008" t="s">
        <v>776</v>
      </c>
      <c r="H2008" t="s">
        <v>777</v>
      </c>
      <c r="J2008">
        <v>-1754.76</v>
      </c>
      <c r="K2008">
        <v>-1754.76</v>
      </c>
      <c r="O2008" t="s">
        <v>556</v>
      </c>
      <c r="P2008" t="s">
        <v>557</v>
      </c>
      <c r="Q2008" t="s">
        <v>461</v>
      </c>
      <c r="R2008">
        <v>0</v>
      </c>
    </row>
    <row r="2009" spans="1:18" x14ac:dyDescent="0.3">
      <c r="A2009">
        <v>205315</v>
      </c>
      <c r="B2009" t="s">
        <v>552</v>
      </c>
      <c r="C2009" t="s">
        <v>961</v>
      </c>
      <c r="E2009" s="440">
        <v>46052</v>
      </c>
      <c r="F2009" s="440">
        <v>46059</v>
      </c>
      <c r="G2009" t="s">
        <v>776</v>
      </c>
      <c r="H2009" t="s">
        <v>777</v>
      </c>
      <c r="J2009">
        <v>-2069.0700000000002</v>
      </c>
      <c r="K2009">
        <v>-2069.0700000000002</v>
      </c>
      <c r="O2009" t="s">
        <v>556</v>
      </c>
      <c r="P2009" t="s">
        <v>557</v>
      </c>
      <c r="Q2009" t="s">
        <v>461</v>
      </c>
      <c r="R2009">
        <v>0</v>
      </c>
    </row>
    <row r="2010" spans="1:18" x14ac:dyDescent="0.3">
      <c r="A2010">
        <v>205316</v>
      </c>
      <c r="B2010" t="s">
        <v>552</v>
      </c>
      <c r="C2010" t="s">
        <v>1087</v>
      </c>
      <c r="E2010" s="440">
        <v>46052</v>
      </c>
      <c r="F2010" s="440">
        <v>46059</v>
      </c>
      <c r="G2010" t="s">
        <v>776</v>
      </c>
      <c r="H2010" t="s">
        <v>777</v>
      </c>
      <c r="J2010">
        <v>-2735.85</v>
      </c>
      <c r="K2010">
        <v>-2735.85</v>
      </c>
      <c r="O2010" t="s">
        <v>556</v>
      </c>
      <c r="P2010" t="s">
        <v>557</v>
      </c>
      <c r="Q2010" t="s">
        <v>461</v>
      </c>
      <c r="R2010">
        <v>0</v>
      </c>
    </row>
    <row r="2011" spans="1:18" x14ac:dyDescent="0.3">
      <c r="A2011">
        <v>205313</v>
      </c>
      <c r="B2011" t="s">
        <v>552</v>
      </c>
      <c r="C2011" t="s">
        <v>1089</v>
      </c>
      <c r="E2011" s="440">
        <v>46052</v>
      </c>
      <c r="F2011" s="440">
        <v>46059</v>
      </c>
      <c r="G2011" t="s">
        <v>776</v>
      </c>
      <c r="H2011" t="s">
        <v>777</v>
      </c>
      <c r="J2011">
        <v>-2159.54</v>
      </c>
      <c r="K2011">
        <v>-2159.54</v>
      </c>
      <c r="O2011" t="s">
        <v>556</v>
      </c>
      <c r="P2011" t="s">
        <v>557</v>
      </c>
      <c r="Q2011" t="s">
        <v>461</v>
      </c>
      <c r="R2011">
        <v>0</v>
      </c>
    </row>
    <row r="2012" spans="1:18" x14ac:dyDescent="0.3">
      <c r="A2012">
        <v>205312</v>
      </c>
      <c r="B2012" t="s">
        <v>552</v>
      </c>
      <c r="C2012" t="s">
        <v>1608</v>
      </c>
      <c r="E2012" s="440">
        <v>46052</v>
      </c>
      <c r="F2012" s="440">
        <v>46059</v>
      </c>
      <c r="G2012" t="s">
        <v>776</v>
      </c>
      <c r="H2012" t="s">
        <v>777</v>
      </c>
      <c r="J2012">
        <v>-2625.24</v>
      </c>
      <c r="K2012">
        <v>-2625.24</v>
      </c>
      <c r="O2012" t="s">
        <v>556</v>
      </c>
      <c r="P2012" t="s">
        <v>557</v>
      </c>
      <c r="Q2012" t="s">
        <v>461</v>
      </c>
      <c r="R2012">
        <v>0</v>
      </c>
    </row>
    <row r="2013" spans="1:18" x14ac:dyDescent="0.3">
      <c r="A2013">
        <v>208536</v>
      </c>
      <c r="B2013" t="s">
        <v>552</v>
      </c>
      <c r="C2013" t="s">
        <v>800</v>
      </c>
      <c r="D2013" t="s">
        <v>2257</v>
      </c>
      <c r="E2013" s="440">
        <v>46052</v>
      </c>
      <c r="F2013" s="440">
        <v>46073</v>
      </c>
      <c r="G2013" t="s">
        <v>785</v>
      </c>
      <c r="H2013" t="s">
        <v>801</v>
      </c>
      <c r="J2013">
        <v>-2071.56</v>
      </c>
      <c r="K2013">
        <v>-2071.56</v>
      </c>
      <c r="O2013" t="s">
        <v>556</v>
      </c>
      <c r="P2013" t="s">
        <v>557</v>
      </c>
      <c r="Q2013" t="s">
        <v>461</v>
      </c>
      <c r="R2013">
        <v>0</v>
      </c>
    </row>
    <row r="2014" spans="1:18" x14ac:dyDescent="0.3">
      <c r="A2014">
        <v>205311</v>
      </c>
      <c r="B2014" t="s">
        <v>552</v>
      </c>
      <c r="C2014" t="s">
        <v>1600</v>
      </c>
      <c r="E2014" s="440">
        <v>46052</v>
      </c>
      <c r="F2014" s="440">
        <v>46059</v>
      </c>
      <c r="G2014" t="s">
        <v>776</v>
      </c>
      <c r="H2014" t="s">
        <v>777</v>
      </c>
      <c r="J2014">
        <v>-2554.04</v>
      </c>
      <c r="K2014">
        <v>-2554.04</v>
      </c>
      <c r="O2014" t="s">
        <v>556</v>
      </c>
      <c r="P2014" t="s">
        <v>557</v>
      </c>
      <c r="Q2014" t="s">
        <v>461</v>
      </c>
      <c r="R2014">
        <v>0</v>
      </c>
    </row>
    <row r="2015" spans="1:18" x14ac:dyDescent="0.3">
      <c r="A2015">
        <v>205310</v>
      </c>
      <c r="B2015" t="s">
        <v>552</v>
      </c>
      <c r="C2015" t="s">
        <v>783</v>
      </c>
      <c r="E2015" s="440">
        <v>46052</v>
      </c>
      <c r="F2015" s="440">
        <v>46059</v>
      </c>
      <c r="G2015" t="s">
        <v>776</v>
      </c>
      <c r="H2015" t="s">
        <v>777</v>
      </c>
      <c r="J2015">
        <v>-1886.24</v>
      </c>
      <c r="K2015">
        <v>-1886.24</v>
      </c>
      <c r="O2015" t="s">
        <v>556</v>
      </c>
      <c r="P2015" t="s">
        <v>557</v>
      </c>
      <c r="Q2015" t="s">
        <v>461</v>
      </c>
      <c r="R2015">
        <v>0</v>
      </c>
    </row>
    <row r="2016" spans="1:18" x14ac:dyDescent="0.3">
      <c r="A2016">
        <v>205304</v>
      </c>
      <c r="B2016" t="s">
        <v>552</v>
      </c>
      <c r="C2016" t="s">
        <v>1016</v>
      </c>
      <c r="E2016" s="440">
        <v>46052</v>
      </c>
      <c r="F2016" s="440">
        <v>46059</v>
      </c>
      <c r="G2016" t="s">
        <v>776</v>
      </c>
      <c r="H2016" t="s">
        <v>777</v>
      </c>
      <c r="J2016">
        <v>-1020.24</v>
      </c>
      <c r="K2016">
        <v>-1020.24</v>
      </c>
      <c r="O2016" t="s">
        <v>556</v>
      </c>
      <c r="P2016" t="s">
        <v>557</v>
      </c>
      <c r="Q2016" t="s">
        <v>461</v>
      </c>
      <c r="R2016">
        <v>0</v>
      </c>
    </row>
    <row r="2017" spans="1:18" x14ac:dyDescent="0.3">
      <c r="A2017">
        <v>202408</v>
      </c>
      <c r="B2017" t="s">
        <v>552</v>
      </c>
      <c r="C2017" t="s">
        <v>798</v>
      </c>
      <c r="D2017" t="s">
        <v>2262</v>
      </c>
      <c r="E2017" s="440">
        <v>46052</v>
      </c>
      <c r="F2017" s="440">
        <v>46083</v>
      </c>
      <c r="G2017" t="s">
        <v>747</v>
      </c>
      <c r="H2017" t="s">
        <v>248</v>
      </c>
      <c r="J2017">
        <v>-573.37</v>
      </c>
      <c r="K2017">
        <v>-573.37</v>
      </c>
      <c r="O2017" t="s">
        <v>556</v>
      </c>
      <c r="P2017" t="s">
        <v>557</v>
      </c>
      <c r="Q2017" t="s">
        <v>461</v>
      </c>
      <c r="R2017">
        <v>0</v>
      </c>
    </row>
    <row r="2018" spans="1:18" x14ac:dyDescent="0.3">
      <c r="A2018">
        <v>208304</v>
      </c>
      <c r="B2018" t="s">
        <v>552</v>
      </c>
      <c r="C2018" t="s">
        <v>430</v>
      </c>
      <c r="D2018" t="s">
        <v>2257</v>
      </c>
      <c r="E2018" s="440">
        <v>46052</v>
      </c>
      <c r="F2018" s="440">
        <v>46073</v>
      </c>
      <c r="G2018" t="s">
        <v>785</v>
      </c>
      <c r="H2018" t="s">
        <v>207</v>
      </c>
      <c r="J2018">
        <v>-8952.11</v>
      </c>
      <c r="K2018">
        <v>-8952.11</v>
      </c>
      <c r="O2018" t="s">
        <v>556</v>
      </c>
      <c r="P2018" t="s">
        <v>557</v>
      </c>
      <c r="Q2018" t="s">
        <v>461</v>
      </c>
      <c r="R2018">
        <v>0</v>
      </c>
    </row>
    <row r="2019" spans="1:18" x14ac:dyDescent="0.3">
      <c r="A2019">
        <v>209540</v>
      </c>
      <c r="B2019" t="s">
        <v>552</v>
      </c>
      <c r="C2019" t="s">
        <v>781</v>
      </c>
      <c r="D2019" t="s">
        <v>2257</v>
      </c>
      <c r="E2019" s="440">
        <v>46052</v>
      </c>
      <c r="F2019" s="440">
        <v>46073</v>
      </c>
      <c r="G2019" t="s">
        <v>309</v>
      </c>
      <c r="H2019" t="s">
        <v>310</v>
      </c>
      <c r="J2019">
        <v>-175.29</v>
      </c>
      <c r="K2019">
        <v>-175.29</v>
      </c>
      <c r="O2019" t="s">
        <v>556</v>
      </c>
      <c r="P2019" t="s">
        <v>557</v>
      </c>
      <c r="Q2019" t="s">
        <v>461</v>
      </c>
      <c r="R2019">
        <v>0</v>
      </c>
    </row>
    <row r="2020" spans="1:18" x14ac:dyDescent="0.3">
      <c r="A2020">
        <v>205308</v>
      </c>
      <c r="B2020" t="s">
        <v>552</v>
      </c>
      <c r="C2020" t="s">
        <v>1049</v>
      </c>
      <c r="E2020" s="440">
        <v>46052</v>
      </c>
      <c r="F2020" s="440">
        <v>46059</v>
      </c>
      <c r="G2020" t="s">
        <v>776</v>
      </c>
      <c r="H2020" t="s">
        <v>777</v>
      </c>
      <c r="J2020">
        <v>-1327.62</v>
      </c>
      <c r="K2020">
        <v>-1327.62</v>
      </c>
      <c r="O2020" t="s">
        <v>556</v>
      </c>
      <c r="P2020" t="s">
        <v>557</v>
      </c>
      <c r="Q2020" t="s">
        <v>461</v>
      </c>
      <c r="R2020">
        <v>0</v>
      </c>
    </row>
    <row r="2021" spans="1:18" x14ac:dyDescent="0.3">
      <c r="A2021">
        <v>205317</v>
      </c>
      <c r="B2021" t="s">
        <v>552</v>
      </c>
      <c r="C2021" t="s">
        <v>1054</v>
      </c>
      <c r="E2021" s="440">
        <v>46052</v>
      </c>
      <c r="F2021" s="440">
        <v>46059</v>
      </c>
      <c r="G2021" t="s">
        <v>776</v>
      </c>
      <c r="H2021" t="s">
        <v>777</v>
      </c>
      <c r="J2021">
        <v>-665.02</v>
      </c>
      <c r="K2021">
        <v>-665.02</v>
      </c>
      <c r="O2021" t="s">
        <v>556</v>
      </c>
      <c r="P2021" t="s">
        <v>557</v>
      </c>
      <c r="Q2021" t="s">
        <v>461</v>
      </c>
      <c r="R2021">
        <v>0</v>
      </c>
    </row>
    <row r="2022" spans="1:18" x14ac:dyDescent="0.3">
      <c r="A2022">
        <v>205307</v>
      </c>
      <c r="B2022" t="s">
        <v>552</v>
      </c>
      <c r="C2022" t="s">
        <v>1090</v>
      </c>
      <c r="E2022" s="440">
        <v>46052</v>
      </c>
      <c r="F2022" s="440">
        <v>46059</v>
      </c>
      <c r="G2022" t="s">
        <v>776</v>
      </c>
      <c r="H2022" t="s">
        <v>777</v>
      </c>
      <c r="J2022">
        <v>-470.16</v>
      </c>
      <c r="K2022">
        <v>-470.16</v>
      </c>
      <c r="O2022" t="s">
        <v>556</v>
      </c>
      <c r="P2022" t="s">
        <v>557</v>
      </c>
      <c r="Q2022" t="s">
        <v>461</v>
      </c>
      <c r="R2022">
        <v>0</v>
      </c>
    </row>
    <row r="2023" spans="1:18" x14ac:dyDescent="0.3">
      <c r="A2023">
        <v>205306</v>
      </c>
      <c r="B2023" t="s">
        <v>552</v>
      </c>
      <c r="C2023" t="s">
        <v>1053</v>
      </c>
      <c r="E2023" s="440">
        <v>46052</v>
      </c>
      <c r="F2023" s="440">
        <v>46059</v>
      </c>
      <c r="G2023" t="s">
        <v>776</v>
      </c>
      <c r="H2023" t="s">
        <v>777</v>
      </c>
      <c r="J2023">
        <v>-3290.46</v>
      </c>
      <c r="K2023">
        <v>-3290.46</v>
      </c>
      <c r="O2023" t="s">
        <v>556</v>
      </c>
      <c r="P2023" t="s">
        <v>557</v>
      </c>
      <c r="Q2023" t="s">
        <v>461</v>
      </c>
      <c r="R2023">
        <v>0</v>
      </c>
    </row>
    <row r="2024" spans="1:18" x14ac:dyDescent="0.3">
      <c r="A2024">
        <v>197191</v>
      </c>
      <c r="B2024" t="s">
        <v>552</v>
      </c>
      <c r="C2024" t="s">
        <v>51</v>
      </c>
      <c r="D2024" t="s">
        <v>2257</v>
      </c>
      <c r="E2024" s="440">
        <v>46052</v>
      </c>
      <c r="F2024" s="440">
        <v>46064</v>
      </c>
      <c r="G2024" t="s">
        <v>265</v>
      </c>
      <c r="H2024" t="s">
        <v>272</v>
      </c>
      <c r="J2024">
        <v>-236.67</v>
      </c>
      <c r="K2024">
        <v>-242.91</v>
      </c>
      <c r="O2024" t="s">
        <v>556</v>
      </c>
      <c r="P2024" t="s">
        <v>557</v>
      </c>
      <c r="Q2024" t="s">
        <v>461</v>
      </c>
      <c r="R2024">
        <v>0</v>
      </c>
    </row>
    <row r="2025" spans="1:18" x14ac:dyDescent="0.3">
      <c r="A2025">
        <v>197040</v>
      </c>
      <c r="B2025" t="s">
        <v>552</v>
      </c>
      <c r="C2025" t="s">
        <v>50</v>
      </c>
      <c r="D2025" t="s">
        <v>2257</v>
      </c>
      <c r="E2025" s="440">
        <v>46052</v>
      </c>
      <c r="F2025" s="440">
        <v>46073</v>
      </c>
      <c r="G2025" t="s">
        <v>797</v>
      </c>
      <c r="H2025" t="s">
        <v>50</v>
      </c>
      <c r="J2025">
        <v>-21354.62</v>
      </c>
      <c r="K2025">
        <v>-21354.62</v>
      </c>
      <c r="O2025" t="s">
        <v>556</v>
      </c>
      <c r="P2025" t="s">
        <v>557</v>
      </c>
      <c r="Q2025" t="s">
        <v>461</v>
      </c>
      <c r="R2025">
        <v>0</v>
      </c>
    </row>
    <row r="2026" spans="1:18" x14ac:dyDescent="0.3">
      <c r="A2026">
        <v>170534</v>
      </c>
      <c r="B2026" t="s">
        <v>552</v>
      </c>
      <c r="C2026" t="s">
        <v>619</v>
      </c>
      <c r="D2026" t="s">
        <v>2040</v>
      </c>
      <c r="E2026" s="440">
        <v>46052</v>
      </c>
      <c r="F2026" s="440">
        <v>46052</v>
      </c>
      <c r="G2026" t="s">
        <v>561</v>
      </c>
      <c r="H2026" t="s">
        <v>369</v>
      </c>
      <c r="I2026" t="s">
        <v>1359</v>
      </c>
      <c r="J2026">
        <v>-5111</v>
      </c>
      <c r="K2026">
        <v>-5111</v>
      </c>
      <c r="O2026" t="s">
        <v>556</v>
      </c>
      <c r="P2026" t="s">
        <v>557</v>
      </c>
      <c r="Q2026" t="s">
        <v>461</v>
      </c>
      <c r="R2026">
        <v>0</v>
      </c>
    </row>
    <row r="2027" spans="1:18" x14ac:dyDescent="0.3">
      <c r="A2027">
        <v>197305</v>
      </c>
      <c r="B2027" t="s">
        <v>552</v>
      </c>
      <c r="C2027" t="s">
        <v>800</v>
      </c>
      <c r="D2027" t="s">
        <v>2257</v>
      </c>
      <c r="E2027" s="440">
        <v>46052</v>
      </c>
      <c r="F2027" s="440">
        <v>46073</v>
      </c>
      <c r="G2027" t="s">
        <v>309</v>
      </c>
      <c r="H2027" t="s">
        <v>310</v>
      </c>
      <c r="I2027" t="s">
        <v>2263</v>
      </c>
      <c r="J2027">
        <v>-69.91</v>
      </c>
      <c r="K2027">
        <v>-69.91</v>
      </c>
      <c r="O2027" t="s">
        <v>556</v>
      </c>
      <c r="P2027" t="s">
        <v>557</v>
      </c>
      <c r="Q2027" t="s">
        <v>461</v>
      </c>
      <c r="R2027">
        <v>0</v>
      </c>
    </row>
    <row r="2028" spans="1:18" x14ac:dyDescent="0.3">
      <c r="A2028">
        <v>203459</v>
      </c>
      <c r="B2028" t="s">
        <v>552</v>
      </c>
      <c r="C2028" t="s">
        <v>911</v>
      </c>
      <c r="E2028" s="440">
        <v>46051</v>
      </c>
      <c r="F2028" s="440">
        <v>46051</v>
      </c>
      <c r="G2028" t="s">
        <v>912</v>
      </c>
      <c r="H2028" t="s">
        <v>913</v>
      </c>
      <c r="J2028">
        <v>-0.5</v>
      </c>
      <c r="K2028">
        <v>-0.5</v>
      </c>
      <c r="O2028" t="s">
        <v>556</v>
      </c>
      <c r="P2028" t="s">
        <v>557</v>
      </c>
      <c r="Q2028" t="s">
        <v>461</v>
      </c>
      <c r="R2028">
        <v>0</v>
      </c>
    </row>
    <row r="2029" spans="1:18" x14ac:dyDescent="0.3">
      <c r="A2029">
        <v>203467</v>
      </c>
      <c r="B2029" t="s">
        <v>552</v>
      </c>
      <c r="C2029" t="s">
        <v>1109</v>
      </c>
      <c r="D2029" t="s">
        <v>2264</v>
      </c>
      <c r="E2029" s="440">
        <v>46051</v>
      </c>
      <c r="F2029" s="440">
        <v>46058</v>
      </c>
      <c r="G2029" t="s">
        <v>1113</v>
      </c>
      <c r="H2029" t="s">
        <v>1114</v>
      </c>
      <c r="I2029" t="s">
        <v>1115</v>
      </c>
      <c r="J2029">
        <v>-44.29</v>
      </c>
      <c r="K2029">
        <v>-44.29</v>
      </c>
      <c r="O2029" t="s">
        <v>556</v>
      </c>
      <c r="P2029" t="s">
        <v>557</v>
      </c>
      <c r="Q2029" t="s">
        <v>461</v>
      </c>
      <c r="R2029">
        <v>0</v>
      </c>
    </row>
    <row r="2030" spans="1:18" x14ac:dyDescent="0.3">
      <c r="A2030">
        <v>203462</v>
      </c>
      <c r="B2030" t="s">
        <v>552</v>
      </c>
      <c r="C2030" t="s">
        <v>911</v>
      </c>
      <c r="E2030" s="440">
        <v>46050</v>
      </c>
      <c r="F2030" s="440">
        <v>46050</v>
      </c>
      <c r="G2030" t="s">
        <v>912</v>
      </c>
      <c r="H2030" t="s">
        <v>913</v>
      </c>
      <c r="J2030">
        <v>-0.5</v>
      </c>
      <c r="K2030">
        <v>-0.5</v>
      </c>
      <c r="O2030" t="s">
        <v>556</v>
      </c>
      <c r="P2030" t="s">
        <v>557</v>
      </c>
      <c r="Q2030" t="s">
        <v>461</v>
      </c>
      <c r="R2030">
        <v>0</v>
      </c>
    </row>
    <row r="2031" spans="1:18" x14ac:dyDescent="0.3">
      <c r="A2031">
        <v>177848</v>
      </c>
      <c r="B2031" t="s">
        <v>552</v>
      </c>
      <c r="C2031" t="s">
        <v>619</v>
      </c>
      <c r="D2031" t="s">
        <v>2265</v>
      </c>
      <c r="E2031" s="440">
        <v>46050</v>
      </c>
      <c r="F2031" s="440">
        <v>46050</v>
      </c>
      <c r="G2031" t="s">
        <v>561</v>
      </c>
      <c r="H2031" t="s">
        <v>369</v>
      </c>
      <c r="I2031" t="s">
        <v>1615</v>
      </c>
      <c r="J2031">
        <v>-5030.25</v>
      </c>
      <c r="K2031">
        <v>-5030.25</v>
      </c>
      <c r="O2031" t="s">
        <v>556</v>
      </c>
      <c r="P2031" t="s">
        <v>557</v>
      </c>
      <c r="Q2031" t="s">
        <v>461</v>
      </c>
      <c r="R2031">
        <v>0</v>
      </c>
    </row>
    <row r="2032" spans="1:18" x14ac:dyDescent="0.3">
      <c r="A2032">
        <v>177854</v>
      </c>
      <c r="B2032" t="s">
        <v>552</v>
      </c>
      <c r="C2032" t="s">
        <v>619</v>
      </c>
      <c r="D2032" t="s">
        <v>1045</v>
      </c>
      <c r="E2032" s="440">
        <v>46050</v>
      </c>
      <c r="F2032" s="440">
        <v>46231</v>
      </c>
      <c r="G2032" t="s">
        <v>561</v>
      </c>
      <c r="H2032" t="s">
        <v>369</v>
      </c>
      <c r="I2032" t="s">
        <v>638</v>
      </c>
      <c r="J2032">
        <v>-8566.18</v>
      </c>
      <c r="K2032">
        <v>-8566.18</v>
      </c>
      <c r="O2032" t="s">
        <v>563</v>
      </c>
      <c r="Q2032" t="s">
        <v>461</v>
      </c>
      <c r="R2032">
        <v>0</v>
      </c>
    </row>
    <row r="2033" spans="1:18" x14ac:dyDescent="0.3">
      <c r="A2033">
        <v>199883</v>
      </c>
      <c r="B2033" t="s">
        <v>552</v>
      </c>
      <c r="C2033" t="s">
        <v>1109</v>
      </c>
      <c r="D2033" t="s">
        <v>2266</v>
      </c>
      <c r="E2033" s="440">
        <v>46049</v>
      </c>
      <c r="F2033" s="440">
        <v>46058</v>
      </c>
      <c r="G2033" t="s">
        <v>1113</v>
      </c>
      <c r="H2033" t="s">
        <v>1114</v>
      </c>
      <c r="I2033" t="s">
        <v>2267</v>
      </c>
      <c r="J2033">
        <v>-33.93</v>
      </c>
      <c r="K2033">
        <v>-33.93</v>
      </c>
      <c r="O2033" t="s">
        <v>556</v>
      </c>
      <c r="P2033" t="s">
        <v>557</v>
      </c>
      <c r="Q2033" t="s">
        <v>461</v>
      </c>
      <c r="R2033">
        <v>0</v>
      </c>
    </row>
    <row r="2034" spans="1:18" x14ac:dyDescent="0.3">
      <c r="A2034">
        <v>198902</v>
      </c>
      <c r="B2034" t="s">
        <v>552</v>
      </c>
      <c r="C2034" t="s">
        <v>1095</v>
      </c>
      <c r="E2034" s="440">
        <v>46048</v>
      </c>
      <c r="F2034" s="440">
        <v>46048</v>
      </c>
      <c r="G2034" t="s">
        <v>912</v>
      </c>
      <c r="H2034" t="s">
        <v>913</v>
      </c>
      <c r="J2034">
        <v>-198.8</v>
      </c>
      <c r="K2034">
        <v>-198.8</v>
      </c>
      <c r="O2034" t="s">
        <v>556</v>
      </c>
      <c r="P2034" t="s">
        <v>557</v>
      </c>
      <c r="Q2034" t="s">
        <v>461</v>
      </c>
      <c r="R2034">
        <v>0</v>
      </c>
    </row>
    <row r="2035" spans="1:18" x14ac:dyDescent="0.3">
      <c r="A2035">
        <v>198893</v>
      </c>
      <c r="B2035" t="s">
        <v>552</v>
      </c>
      <c r="C2035" t="s">
        <v>911</v>
      </c>
      <c r="E2035" s="440">
        <v>46048</v>
      </c>
      <c r="F2035" s="440">
        <v>46048</v>
      </c>
      <c r="G2035" t="s">
        <v>912</v>
      </c>
      <c r="H2035" t="s">
        <v>913</v>
      </c>
      <c r="J2035">
        <v>-3</v>
      </c>
      <c r="K2035">
        <v>-3</v>
      </c>
      <c r="O2035" t="s">
        <v>556</v>
      </c>
      <c r="P2035" t="s">
        <v>557</v>
      </c>
      <c r="Q2035" t="s">
        <v>461</v>
      </c>
      <c r="R2035">
        <v>0</v>
      </c>
    </row>
    <row r="2036" spans="1:18" x14ac:dyDescent="0.3">
      <c r="A2036">
        <v>199908</v>
      </c>
      <c r="B2036" t="s">
        <v>552</v>
      </c>
      <c r="C2036" t="s">
        <v>1109</v>
      </c>
      <c r="D2036" t="s">
        <v>2268</v>
      </c>
      <c r="E2036" s="440">
        <v>46048</v>
      </c>
      <c r="F2036" s="440">
        <v>46058</v>
      </c>
      <c r="G2036" t="s">
        <v>1113</v>
      </c>
      <c r="H2036" t="s">
        <v>1114</v>
      </c>
      <c r="I2036" t="s">
        <v>2267</v>
      </c>
      <c r="J2036">
        <v>-27.65</v>
      </c>
      <c r="K2036">
        <v>-27.65</v>
      </c>
      <c r="O2036" t="s">
        <v>556</v>
      </c>
      <c r="P2036" t="s">
        <v>557</v>
      </c>
      <c r="Q2036" t="s">
        <v>461</v>
      </c>
      <c r="R2036">
        <v>0</v>
      </c>
    </row>
    <row r="2037" spans="1:18" x14ac:dyDescent="0.3">
      <c r="A2037">
        <v>199970</v>
      </c>
      <c r="B2037" t="s">
        <v>552</v>
      </c>
      <c r="C2037" t="s">
        <v>1109</v>
      </c>
      <c r="D2037" t="s">
        <v>2269</v>
      </c>
      <c r="E2037" s="440">
        <v>46047</v>
      </c>
      <c r="F2037" s="440">
        <v>46058</v>
      </c>
      <c r="G2037" t="s">
        <v>265</v>
      </c>
      <c r="H2037" t="s">
        <v>270</v>
      </c>
      <c r="I2037" t="s">
        <v>2267</v>
      </c>
      <c r="J2037">
        <v>-63.92</v>
      </c>
      <c r="K2037">
        <v>-63.92</v>
      </c>
      <c r="O2037" t="s">
        <v>556</v>
      </c>
      <c r="P2037" t="s">
        <v>557</v>
      </c>
      <c r="Q2037" t="s">
        <v>461</v>
      </c>
      <c r="R2037">
        <v>0</v>
      </c>
    </row>
    <row r="2038" spans="1:18" x14ac:dyDescent="0.3">
      <c r="A2038">
        <v>170906</v>
      </c>
      <c r="B2038" t="s">
        <v>552</v>
      </c>
      <c r="C2038" t="s">
        <v>915</v>
      </c>
      <c r="D2038" t="s">
        <v>2270</v>
      </c>
      <c r="E2038" s="440">
        <v>46047</v>
      </c>
      <c r="F2038" s="440">
        <v>46057</v>
      </c>
      <c r="G2038" t="s">
        <v>280</v>
      </c>
      <c r="H2038" t="s">
        <v>287</v>
      </c>
      <c r="I2038" t="s">
        <v>2271</v>
      </c>
      <c r="J2038">
        <v>-150</v>
      </c>
      <c r="K2038">
        <v>-150</v>
      </c>
      <c r="O2038" t="s">
        <v>556</v>
      </c>
      <c r="P2038" t="s">
        <v>557</v>
      </c>
      <c r="Q2038" t="s">
        <v>461</v>
      </c>
      <c r="R2038">
        <v>0</v>
      </c>
    </row>
    <row r="2039" spans="1:18" x14ac:dyDescent="0.3">
      <c r="A2039">
        <v>198328</v>
      </c>
      <c r="B2039" t="s">
        <v>552</v>
      </c>
      <c r="C2039" t="s">
        <v>911</v>
      </c>
      <c r="E2039" s="440">
        <v>46045</v>
      </c>
      <c r="F2039" s="440">
        <v>46045</v>
      </c>
      <c r="G2039" t="s">
        <v>912</v>
      </c>
      <c r="H2039" t="s">
        <v>913</v>
      </c>
      <c r="J2039">
        <v>-1</v>
      </c>
      <c r="K2039">
        <v>-1</v>
      </c>
      <c r="O2039" t="s">
        <v>556</v>
      </c>
      <c r="P2039" t="s">
        <v>557</v>
      </c>
      <c r="Q2039" t="s">
        <v>461</v>
      </c>
      <c r="R2039">
        <v>0</v>
      </c>
    </row>
    <row r="2040" spans="1:18" x14ac:dyDescent="0.3">
      <c r="A2040">
        <v>197899</v>
      </c>
      <c r="B2040" t="s">
        <v>552</v>
      </c>
      <c r="C2040" t="s">
        <v>1095</v>
      </c>
      <c r="E2040" s="440">
        <v>46045</v>
      </c>
      <c r="F2040" s="440">
        <v>46045</v>
      </c>
      <c r="G2040" t="s">
        <v>912</v>
      </c>
      <c r="H2040" t="s">
        <v>913</v>
      </c>
      <c r="J2040">
        <v>-10</v>
      </c>
      <c r="K2040">
        <v>-10</v>
      </c>
      <c r="O2040" t="s">
        <v>556</v>
      </c>
      <c r="P2040" t="s">
        <v>557</v>
      </c>
      <c r="Q2040" t="s">
        <v>461</v>
      </c>
      <c r="R2040">
        <v>0</v>
      </c>
    </row>
    <row r="2041" spans="1:18" x14ac:dyDescent="0.3">
      <c r="A2041">
        <v>197017</v>
      </c>
      <c r="B2041" t="s">
        <v>552</v>
      </c>
      <c r="C2041" t="s">
        <v>2070</v>
      </c>
      <c r="D2041" t="s">
        <v>2272</v>
      </c>
      <c r="E2041" s="440">
        <v>46045</v>
      </c>
      <c r="F2041" s="440">
        <v>46052</v>
      </c>
      <c r="G2041" t="s">
        <v>309</v>
      </c>
      <c r="H2041" t="s">
        <v>310</v>
      </c>
      <c r="I2041" t="s">
        <v>2273</v>
      </c>
      <c r="J2041">
        <v>-1800</v>
      </c>
      <c r="K2041">
        <v>-1800</v>
      </c>
      <c r="O2041" t="s">
        <v>556</v>
      </c>
      <c r="P2041" t="s">
        <v>557</v>
      </c>
      <c r="Q2041" t="s">
        <v>461</v>
      </c>
      <c r="R2041">
        <v>0</v>
      </c>
    </row>
    <row r="2042" spans="1:18" x14ac:dyDescent="0.3">
      <c r="A2042">
        <v>200460</v>
      </c>
      <c r="B2042" t="s">
        <v>552</v>
      </c>
      <c r="C2042" t="s">
        <v>1109</v>
      </c>
      <c r="D2042" t="s">
        <v>2274</v>
      </c>
      <c r="E2042" s="440">
        <v>46045</v>
      </c>
      <c r="F2042" s="440">
        <v>46058</v>
      </c>
      <c r="G2042" t="s">
        <v>814</v>
      </c>
      <c r="H2042" t="s">
        <v>292</v>
      </c>
      <c r="I2042" t="s">
        <v>1625</v>
      </c>
      <c r="J2042">
        <v>-220</v>
      </c>
      <c r="K2042">
        <v>-220</v>
      </c>
      <c r="O2042" t="s">
        <v>556</v>
      </c>
      <c r="P2042" t="s">
        <v>557</v>
      </c>
      <c r="Q2042" t="s">
        <v>461</v>
      </c>
      <c r="R2042">
        <v>0</v>
      </c>
    </row>
    <row r="2043" spans="1:18" x14ac:dyDescent="0.3">
      <c r="A2043">
        <v>196138</v>
      </c>
      <c r="B2043" t="s">
        <v>552</v>
      </c>
      <c r="C2043" t="s">
        <v>911</v>
      </c>
      <c r="E2043" s="440">
        <v>46044</v>
      </c>
      <c r="F2043" s="440">
        <v>46044</v>
      </c>
      <c r="G2043" t="s">
        <v>912</v>
      </c>
      <c r="H2043" t="s">
        <v>913</v>
      </c>
      <c r="J2043">
        <v>-0.5</v>
      </c>
      <c r="K2043">
        <v>-0.5</v>
      </c>
      <c r="O2043" t="s">
        <v>556</v>
      </c>
      <c r="P2043" t="s">
        <v>557</v>
      </c>
      <c r="Q2043" t="s">
        <v>461</v>
      </c>
      <c r="R2043">
        <v>0</v>
      </c>
    </row>
    <row r="2044" spans="1:18" x14ac:dyDescent="0.3">
      <c r="A2044">
        <v>196113</v>
      </c>
      <c r="B2044" t="s">
        <v>552</v>
      </c>
      <c r="C2044" t="s">
        <v>911</v>
      </c>
      <c r="E2044" s="440">
        <v>46043</v>
      </c>
      <c r="F2044" s="440">
        <v>46043</v>
      </c>
      <c r="G2044" t="s">
        <v>912</v>
      </c>
      <c r="H2044" t="s">
        <v>913</v>
      </c>
      <c r="J2044">
        <v>-1</v>
      </c>
      <c r="K2044">
        <v>-1</v>
      </c>
      <c r="O2044" t="s">
        <v>556</v>
      </c>
      <c r="P2044" t="s">
        <v>557</v>
      </c>
      <c r="Q2044" t="s">
        <v>461</v>
      </c>
      <c r="R2044">
        <v>0</v>
      </c>
    </row>
    <row r="2045" spans="1:18" x14ac:dyDescent="0.3">
      <c r="A2045">
        <v>200499</v>
      </c>
      <c r="B2045" t="s">
        <v>552</v>
      </c>
      <c r="C2045" t="s">
        <v>1109</v>
      </c>
      <c r="D2045" t="s">
        <v>2275</v>
      </c>
      <c r="E2045" s="440">
        <v>46043</v>
      </c>
      <c r="F2045" s="440">
        <v>46058</v>
      </c>
      <c r="G2045" t="s">
        <v>265</v>
      </c>
      <c r="H2045" t="s">
        <v>276</v>
      </c>
      <c r="I2045" t="s">
        <v>1381</v>
      </c>
      <c r="J2045">
        <v>-105.6</v>
      </c>
      <c r="K2045">
        <v>-105.6</v>
      </c>
      <c r="O2045" t="s">
        <v>556</v>
      </c>
      <c r="P2045" t="s">
        <v>557</v>
      </c>
      <c r="Q2045" t="s">
        <v>461</v>
      </c>
      <c r="R2045">
        <v>0</v>
      </c>
    </row>
    <row r="2046" spans="1:18" x14ac:dyDescent="0.3">
      <c r="A2046">
        <v>200512</v>
      </c>
      <c r="B2046" t="s">
        <v>552</v>
      </c>
      <c r="C2046" t="s">
        <v>1109</v>
      </c>
      <c r="D2046" t="s">
        <v>2276</v>
      </c>
      <c r="E2046" s="440">
        <v>46043</v>
      </c>
      <c r="F2046" s="440">
        <v>46058</v>
      </c>
      <c r="G2046" t="s">
        <v>265</v>
      </c>
      <c r="H2046" t="s">
        <v>276</v>
      </c>
      <c r="I2046" t="s">
        <v>1381</v>
      </c>
      <c r="J2046">
        <v>-41.98</v>
      </c>
      <c r="K2046">
        <v>-41.98</v>
      </c>
      <c r="O2046" t="s">
        <v>556</v>
      </c>
      <c r="P2046" t="s">
        <v>557</v>
      </c>
      <c r="Q2046" t="s">
        <v>461</v>
      </c>
      <c r="R2046">
        <v>0</v>
      </c>
    </row>
    <row r="2047" spans="1:18" x14ac:dyDescent="0.3">
      <c r="A2047">
        <v>199997</v>
      </c>
      <c r="B2047" t="s">
        <v>552</v>
      </c>
      <c r="C2047" t="s">
        <v>1109</v>
      </c>
      <c r="D2047" t="s">
        <v>2277</v>
      </c>
      <c r="E2047" s="440">
        <v>46043</v>
      </c>
      <c r="F2047" s="440">
        <v>46058</v>
      </c>
      <c r="G2047" t="s">
        <v>814</v>
      </c>
      <c r="H2047" t="s">
        <v>292</v>
      </c>
      <c r="I2047" t="s">
        <v>1625</v>
      </c>
      <c r="J2047">
        <v>-103.9</v>
      </c>
      <c r="K2047">
        <v>-103.9</v>
      </c>
      <c r="O2047" t="s">
        <v>556</v>
      </c>
      <c r="P2047" t="s">
        <v>557</v>
      </c>
      <c r="Q2047" t="s">
        <v>461</v>
      </c>
      <c r="R2047">
        <v>0</v>
      </c>
    </row>
    <row r="2048" spans="1:18" x14ac:dyDescent="0.3">
      <c r="A2048">
        <v>196236</v>
      </c>
      <c r="B2048" t="s">
        <v>552</v>
      </c>
      <c r="C2048" t="s">
        <v>1095</v>
      </c>
      <c r="E2048" s="440">
        <v>46042</v>
      </c>
      <c r="F2048" s="440">
        <v>46042</v>
      </c>
      <c r="G2048" t="s">
        <v>912</v>
      </c>
      <c r="H2048" t="s">
        <v>913</v>
      </c>
      <c r="J2048">
        <v>-66.5</v>
      </c>
      <c r="K2048">
        <v>-66.5</v>
      </c>
      <c r="O2048" t="s">
        <v>556</v>
      </c>
      <c r="P2048" t="s">
        <v>557</v>
      </c>
      <c r="Q2048" t="s">
        <v>461</v>
      </c>
      <c r="R2048">
        <v>0</v>
      </c>
    </row>
    <row r="2049" spans="1:18" x14ac:dyDescent="0.3">
      <c r="A2049">
        <v>193933</v>
      </c>
      <c r="B2049" t="s">
        <v>552</v>
      </c>
      <c r="C2049" t="s">
        <v>2084</v>
      </c>
      <c r="D2049" t="s">
        <v>2278</v>
      </c>
      <c r="E2049" s="440">
        <v>46041</v>
      </c>
      <c r="F2049" s="440">
        <v>46048</v>
      </c>
      <c r="G2049" t="s">
        <v>297</v>
      </c>
      <c r="H2049" t="s">
        <v>300</v>
      </c>
      <c r="I2049" t="s">
        <v>2279</v>
      </c>
      <c r="J2049">
        <v>-21.68</v>
      </c>
      <c r="K2049">
        <v>-21.68</v>
      </c>
      <c r="O2049" t="s">
        <v>556</v>
      </c>
      <c r="P2049" t="s">
        <v>557</v>
      </c>
      <c r="Q2049" t="s">
        <v>461</v>
      </c>
      <c r="R2049">
        <v>0</v>
      </c>
    </row>
    <row r="2050" spans="1:18" x14ac:dyDescent="0.3">
      <c r="A2050">
        <v>196044</v>
      </c>
      <c r="B2050" t="s">
        <v>552</v>
      </c>
      <c r="C2050" t="s">
        <v>911</v>
      </c>
      <c r="E2050" s="440">
        <v>46041</v>
      </c>
      <c r="F2050" s="440">
        <v>46041</v>
      </c>
      <c r="G2050" t="s">
        <v>912</v>
      </c>
      <c r="H2050" t="s">
        <v>913</v>
      </c>
      <c r="J2050">
        <v>-8.5</v>
      </c>
      <c r="K2050">
        <v>-8.5</v>
      </c>
      <c r="O2050" t="s">
        <v>556</v>
      </c>
      <c r="P2050" t="s">
        <v>557</v>
      </c>
      <c r="Q2050" t="s">
        <v>461</v>
      </c>
      <c r="R2050">
        <v>0</v>
      </c>
    </row>
    <row r="2051" spans="1:18" x14ac:dyDescent="0.3">
      <c r="A2051">
        <v>201357</v>
      </c>
      <c r="B2051" t="s">
        <v>552</v>
      </c>
      <c r="C2051" t="s">
        <v>1007</v>
      </c>
      <c r="D2051" t="s">
        <v>2280</v>
      </c>
      <c r="E2051" s="440">
        <v>46041</v>
      </c>
      <c r="F2051" s="440">
        <v>46058</v>
      </c>
      <c r="G2051" t="s">
        <v>1009</v>
      </c>
      <c r="H2051" t="s">
        <v>204</v>
      </c>
      <c r="I2051" t="s">
        <v>2281</v>
      </c>
      <c r="J2051">
        <v>-19327</v>
      </c>
      <c r="K2051">
        <v>-19327</v>
      </c>
      <c r="O2051" t="s">
        <v>556</v>
      </c>
      <c r="P2051" t="s">
        <v>557</v>
      </c>
      <c r="Q2051" t="s">
        <v>461</v>
      </c>
      <c r="R2051">
        <v>0</v>
      </c>
    </row>
    <row r="2052" spans="1:18" x14ac:dyDescent="0.3">
      <c r="A2052">
        <v>201356</v>
      </c>
      <c r="B2052" t="s">
        <v>552</v>
      </c>
      <c r="C2052" t="s">
        <v>1007</v>
      </c>
      <c r="D2052" t="s">
        <v>2282</v>
      </c>
      <c r="E2052" s="440">
        <v>46041</v>
      </c>
      <c r="F2052" s="440">
        <v>46058</v>
      </c>
      <c r="G2052" t="s">
        <v>1009</v>
      </c>
      <c r="H2052" t="s">
        <v>204</v>
      </c>
      <c r="I2052" t="s">
        <v>2283</v>
      </c>
      <c r="J2052">
        <v>-6644</v>
      </c>
      <c r="K2052">
        <v>-6644</v>
      </c>
      <c r="O2052" t="s">
        <v>556</v>
      </c>
      <c r="P2052" t="s">
        <v>557</v>
      </c>
      <c r="Q2052" t="s">
        <v>461</v>
      </c>
      <c r="R2052">
        <v>0</v>
      </c>
    </row>
    <row r="2053" spans="1:18" x14ac:dyDescent="0.3">
      <c r="A2053">
        <v>193681</v>
      </c>
      <c r="B2053" t="s">
        <v>552</v>
      </c>
      <c r="C2053" t="s">
        <v>2284</v>
      </c>
      <c r="D2053" t="s">
        <v>2285</v>
      </c>
      <c r="E2053" s="440">
        <v>46038</v>
      </c>
      <c r="F2053" s="440">
        <v>46038</v>
      </c>
      <c r="G2053" t="s">
        <v>814</v>
      </c>
      <c r="H2053" t="s">
        <v>292</v>
      </c>
      <c r="I2053" t="s">
        <v>2286</v>
      </c>
      <c r="J2053">
        <v>-1332</v>
      </c>
      <c r="K2053">
        <v>-1332</v>
      </c>
      <c r="O2053" t="s">
        <v>556</v>
      </c>
      <c r="P2053" t="s">
        <v>557</v>
      </c>
      <c r="Q2053" t="s">
        <v>461</v>
      </c>
      <c r="R2053">
        <v>0</v>
      </c>
    </row>
    <row r="2054" spans="1:18" x14ac:dyDescent="0.3">
      <c r="A2054">
        <v>194007</v>
      </c>
      <c r="B2054" t="s">
        <v>552</v>
      </c>
      <c r="C2054" t="s">
        <v>1089</v>
      </c>
      <c r="E2054" s="440">
        <v>46037</v>
      </c>
      <c r="F2054" s="440">
        <v>46042</v>
      </c>
      <c r="G2054" t="s">
        <v>776</v>
      </c>
      <c r="H2054" t="s">
        <v>777</v>
      </c>
      <c r="J2054">
        <v>-499.86</v>
      </c>
      <c r="K2054">
        <v>-499.86</v>
      </c>
      <c r="O2054" t="s">
        <v>556</v>
      </c>
      <c r="P2054" t="s">
        <v>557</v>
      </c>
      <c r="Q2054" t="s">
        <v>461</v>
      </c>
      <c r="R2054">
        <v>0</v>
      </c>
    </row>
    <row r="2055" spans="1:18" x14ac:dyDescent="0.3">
      <c r="A2055">
        <v>194016</v>
      </c>
      <c r="B2055" t="s">
        <v>552</v>
      </c>
      <c r="C2055" t="s">
        <v>1721</v>
      </c>
      <c r="E2055" s="440">
        <v>46037</v>
      </c>
      <c r="F2055" s="440">
        <v>46042</v>
      </c>
      <c r="G2055" t="s">
        <v>776</v>
      </c>
      <c r="H2055" t="s">
        <v>777</v>
      </c>
      <c r="J2055">
        <v>-720.24</v>
      </c>
      <c r="K2055">
        <v>-720.24</v>
      </c>
      <c r="O2055" t="s">
        <v>556</v>
      </c>
      <c r="P2055" t="s">
        <v>557</v>
      </c>
      <c r="Q2055" t="s">
        <v>461</v>
      </c>
      <c r="R2055">
        <v>0</v>
      </c>
    </row>
    <row r="2056" spans="1:18" x14ac:dyDescent="0.3">
      <c r="A2056">
        <v>194015</v>
      </c>
      <c r="B2056" t="s">
        <v>552</v>
      </c>
      <c r="C2056" t="s">
        <v>1471</v>
      </c>
      <c r="E2056" s="440">
        <v>46037</v>
      </c>
      <c r="F2056" s="440">
        <v>46042</v>
      </c>
      <c r="G2056" t="s">
        <v>776</v>
      </c>
      <c r="H2056" t="s">
        <v>777</v>
      </c>
      <c r="J2056">
        <v>-698.84</v>
      </c>
      <c r="K2056">
        <v>-698.84</v>
      </c>
      <c r="O2056" t="s">
        <v>556</v>
      </c>
      <c r="P2056" t="s">
        <v>557</v>
      </c>
      <c r="Q2056" t="s">
        <v>461</v>
      </c>
      <c r="R2056">
        <v>0</v>
      </c>
    </row>
    <row r="2057" spans="1:18" x14ac:dyDescent="0.3">
      <c r="A2057">
        <v>194014</v>
      </c>
      <c r="B2057" t="s">
        <v>552</v>
      </c>
      <c r="C2057" t="s">
        <v>1050</v>
      </c>
      <c r="E2057" s="440">
        <v>46037</v>
      </c>
      <c r="F2057" s="440">
        <v>46042</v>
      </c>
      <c r="G2057" t="s">
        <v>776</v>
      </c>
      <c r="H2057" t="s">
        <v>777</v>
      </c>
      <c r="J2057">
        <v>-891.74</v>
      </c>
      <c r="K2057">
        <v>-891.74</v>
      </c>
      <c r="O2057" t="s">
        <v>556</v>
      </c>
      <c r="P2057" t="s">
        <v>557</v>
      </c>
      <c r="Q2057" t="s">
        <v>461</v>
      </c>
      <c r="R2057">
        <v>0</v>
      </c>
    </row>
    <row r="2058" spans="1:18" x14ac:dyDescent="0.3">
      <c r="A2058">
        <v>194013</v>
      </c>
      <c r="B2058" t="s">
        <v>552</v>
      </c>
      <c r="C2058" t="s">
        <v>963</v>
      </c>
      <c r="E2058" s="440">
        <v>46037</v>
      </c>
      <c r="F2058" s="440">
        <v>46042</v>
      </c>
      <c r="G2058" t="s">
        <v>776</v>
      </c>
      <c r="H2058" t="s">
        <v>777</v>
      </c>
      <c r="J2058">
        <v>-888.31</v>
      </c>
      <c r="K2058">
        <v>-888.31</v>
      </c>
      <c r="O2058" t="s">
        <v>556</v>
      </c>
      <c r="P2058" t="s">
        <v>557</v>
      </c>
      <c r="Q2058" t="s">
        <v>461</v>
      </c>
      <c r="R2058">
        <v>0</v>
      </c>
    </row>
    <row r="2059" spans="1:18" x14ac:dyDescent="0.3">
      <c r="A2059">
        <v>194012</v>
      </c>
      <c r="B2059" t="s">
        <v>552</v>
      </c>
      <c r="C2059" t="s">
        <v>1086</v>
      </c>
      <c r="E2059" s="440">
        <v>46037</v>
      </c>
      <c r="F2059" s="440">
        <v>46042</v>
      </c>
      <c r="G2059" t="s">
        <v>776</v>
      </c>
      <c r="H2059" t="s">
        <v>777</v>
      </c>
      <c r="J2059">
        <v>-1025.5</v>
      </c>
      <c r="K2059">
        <v>-1025.5</v>
      </c>
      <c r="O2059" t="s">
        <v>556</v>
      </c>
      <c r="P2059" t="s">
        <v>557</v>
      </c>
      <c r="Q2059" t="s">
        <v>461</v>
      </c>
      <c r="R2059">
        <v>0</v>
      </c>
    </row>
    <row r="2060" spans="1:18" x14ac:dyDescent="0.3">
      <c r="A2060">
        <v>194011</v>
      </c>
      <c r="B2060" t="s">
        <v>552</v>
      </c>
      <c r="C2060" t="s">
        <v>2083</v>
      </c>
      <c r="E2060" s="440">
        <v>46037</v>
      </c>
      <c r="F2060" s="440">
        <v>46042</v>
      </c>
      <c r="G2060" t="s">
        <v>776</v>
      </c>
      <c r="H2060" t="s">
        <v>777</v>
      </c>
      <c r="J2060">
        <v>-747.76</v>
      </c>
      <c r="K2060">
        <v>-747.76</v>
      </c>
      <c r="O2060" t="s">
        <v>556</v>
      </c>
      <c r="P2060" t="s">
        <v>557</v>
      </c>
      <c r="Q2060" t="s">
        <v>461</v>
      </c>
      <c r="R2060">
        <v>0</v>
      </c>
    </row>
    <row r="2061" spans="1:18" x14ac:dyDescent="0.3">
      <c r="A2061">
        <v>194010</v>
      </c>
      <c r="B2061" t="s">
        <v>552</v>
      </c>
      <c r="C2061" t="s">
        <v>1087</v>
      </c>
      <c r="E2061" s="440">
        <v>46037</v>
      </c>
      <c r="F2061" s="440">
        <v>46042</v>
      </c>
      <c r="G2061" t="s">
        <v>776</v>
      </c>
      <c r="H2061" t="s">
        <v>777</v>
      </c>
      <c r="J2061">
        <v>-707.17</v>
      </c>
      <c r="K2061">
        <v>-707.17</v>
      </c>
      <c r="O2061" t="s">
        <v>556</v>
      </c>
      <c r="P2061" t="s">
        <v>557</v>
      </c>
      <c r="Q2061" t="s">
        <v>461</v>
      </c>
      <c r="R2061">
        <v>0</v>
      </c>
    </row>
    <row r="2062" spans="1:18" x14ac:dyDescent="0.3">
      <c r="A2062">
        <v>194009</v>
      </c>
      <c r="B2062" t="s">
        <v>552</v>
      </c>
      <c r="C2062" t="s">
        <v>961</v>
      </c>
      <c r="E2062" s="440">
        <v>46037</v>
      </c>
      <c r="F2062" s="440">
        <v>46042</v>
      </c>
      <c r="G2062" t="s">
        <v>776</v>
      </c>
      <c r="H2062" t="s">
        <v>777</v>
      </c>
      <c r="J2062">
        <v>-775.42</v>
      </c>
      <c r="K2062">
        <v>-775.42</v>
      </c>
      <c r="O2062" t="s">
        <v>556</v>
      </c>
      <c r="P2062" t="s">
        <v>557</v>
      </c>
      <c r="Q2062" t="s">
        <v>461</v>
      </c>
      <c r="R2062">
        <v>0</v>
      </c>
    </row>
    <row r="2063" spans="1:18" x14ac:dyDescent="0.3">
      <c r="A2063">
        <v>194008</v>
      </c>
      <c r="B2063" t="s">
        <v>552</v>
      </c>
      <c r="C2063" t="s">
        <v>1047</v>
      </c>
      <c r="E2063" s="440">
        <v>46037</v>
      </c>
      <c r="F2063" s="440">
        <v>46042</v>
      </c>
      <c r="G2063" t="s">
        <v>776</v>
      </c>
      <c r="H2063" t="s">
        <v>777</v>
      </c>
      <c r="J2063">
        <v>-775.42</v>
      </c>
      <c r="K2063">
        <v>-775.42</v>
      </c>
      <c r="O2063" t="s">
        <v>556</v>
      </c>
      <c r="P2063" t="s">
        <v>557</v>
      </c>
      <c r="Q2063" t="s">
        <v>461</v>
      </c>
      <c r="R2063">
        <v>0</v>
      </c>
    </row>
    <row r="2064" spans="1:18" x14ac:dyDescent="0.3">
      <c r="A2064">
        <v>194006</v>
      </c>
      <c r="B2064" t="s">
        <v>552</v>
      </c>
      <c r="C2064" t="s">
        <v>1608</v>
      </c>
      <c r="E2064" s="440">
        <v>46037</v>
      </c>
      <c r="F2064" s="440">
        <v>46042</v>
      </c>
      <c r="G2064" t="s">
        <v>776</v>
      </c>
      <c r="H2064" t="s">
        <v>777</v>
      </c>
      <c r="J2064">
        <v>-594.91</v>
      </c>
      <c r="K2064">
        <v>-594.91</v>
      </c>
      <c r="O2064" t="s">
        <v>556</v>
      </c>
      <c r="P2064" t="s">
        <v>557</v>
      </c>
      <c r="Q2064" t="s">
        <v>461</v>
      </c>
      <c r="R2064">
        <v>0</v>
      </c>
    </row>
    <row r="2065" spans="1:18" x14ac:dyDescent="0.3">
      <c r="A2065">
        <v>194004</v>
      </c>
      <c r="B2065" t="s">
        <v>552</v>
      </c>
      <c r="C2065" t="s">
        <v>783</v>
      </c>
      <c r="E2065" s="440">
        <v>46037</v>
      </c>
      <c r="F2065" s="440">
        <v>46042</v>
      </c>
      <c r="G2065" t="s">
        <v>776</v>
      </c>
      <c r="H2065" t="s">
        <v>777</v>
      </c>
      <c r="J2065">
        <v>-859.31</v>
      </c>
      <c r="K2065">
        <v>-859.31</v>
      </c>
      <c r="O2065" t="s">
        <v>556</v>
      </c>
      <c r="P2065" t="s">
        <v>557</v>
      </c>
      <c r="Q2065" t="s">
        <v>461</v>
      </c>
      <c r="R2065">
        <v>0</v>
      </c>
    </row>
    <row r="2066" spans="1:18" x14ac:dyDescent="0.3">
      <c r="A2066">
        <v>194003</v>
      </c>
      <c r="B2066" t="s">
        <v>552</v>
      </c>
      <c r="C2066" t="s">
        <v>1075</v>
      </c>
      <c r="E2066" s="440">
        <v>46037</v>
      </c>
      <c r="F2066" s="440">
        <v>46042</v>
      </c>
      <c r="G2066" t="s">
        <v>776</v>
      </c>
      <c r="H2066" t="s">
        <v>777</v>
      </c>
      <c r="J2066">
        <v>-775.42</v>
      </c>
      <c r="K2066">
        <v>-775.42</v>
      </c>
      <c r="O2066" t="s">
        <v>556</v>
      </c>
      <c r="P2066" t="s">
        <v>557</v>
      </c>
      <c r="Q2066" t="s">
        <v>461</v>
      </c>
      <c r="R2066">
        <v>0</v>
      </c>
    </row>
    <row r="2067" spans="1:18" x14ac:dyDescent="0.3">
      <c r="A2067">
        <v>194002</v>
      </c>
      <c r="B2067" t="s">
        <v>552</v>
      </c>
      <c r="C2067" t="s">
        <v>1049</v>
      </c>
      <c r="E2067" s="440">
        <v>46037</v>
      </c>
      <c r="F2067" s="440">
        <v>46042</v>
      </c>
      <c r="G2067" t="s">
        <v>776</v>
      </c>
      <c r="H2067" t="s">
        <v>777</v>
      </c>
      <c r="J2067">
        <v>-747.76</v>
      </c>
      <c r="K2067">
        <v>-747.76</v>
      </c>
      <c r="O2067" t="s">
        <v>556</v>
      </c>
      <c r="P2067" t="s">
        <v>557</v>
      </c>
      <c r="Q2067" t="s">
        <v>461</v>
      </c>
      <c r="R2067">
        <v>0</v>
      </c>
    </row>
    <row r="2068" spans="1:18" x14ac:dyDescent="0.3">
      <c r="A2068">
        <v>194001</v>
      </c>
      <c r="B2068" t="s">
        <v>552</v>
      </c>
      <c r="C2068" t="s">
        <v>1053</v>
      </c>
      <c r="E2068" s="440">
        <v>46037</v>
      </c>
      <c r="F2068" s="440">
        <v>46042</v>
      </c>
      <c r="G2068" t="s">
        <v>776</v>
      </c>
      <c r="H2068" t="s">
        <v>777</v>
      </c>
      <c r="J2068">
        <v>-697.21</v>
      </c>
      <c r="K2068">
        <v>-697.21</v>
      </c>
      <c r="O2068" t="s">
        <v>556</v>
      </c>
      <c r="P2068" t="s">
        <v>557</v>
      </c>
      <c r="Q2068" t="s">
        <v>461</v>
      </c>
      <c r="R2068">
        <v>0</v>
      </c>
    </row>
    <row r="2069" spans="1:18" x14ac:dyDescent="0.3">
      <c r="A2069">
        <v>194000</v>
      </c>
      <c r="B2069" t="s">
        <v>552</v>
      </c>
      <c r="C2069" t="s">
        <v>1055</v>
      </c>
      <c r="E2069" s="440">
        <v>46037</v>
      </c>
      <c r="F2069" s="440">
        <v>46042</v>
      </c>
      <c r="G2069" t="s">
        <v>776</v>
      </c>
      <c r="H2069" t="s">
        <v>777</v>
      </c>
      <c r="J2069">
        <v>-775.42</v>
      </c>
      <c r="K2069">
        <v>-775.42</v>
      </c>
      <c r="O2069" t="s">
        <v>556</v>
      </c>
      <c r="P2069" t="s">
        <v>557</v>
      </c>
      <c r="Q2069" t="s">
        <v>461</v>
      </c>
      <c r="R2069">
        <v>0</v>
      </c>
    </row>
    <row r="2070" spans="1:18" x14ac:dyDescent="0.3">
      <c r="A2070">
        <v>193999</v>
      </c>
      <c r="B2070" t="s">
        <v>552</v>
      </c>
      <c r="C2070" t="s">
        <v>1016</v>
      </c>
      <c r="E2070" s="440">
        <v>46037</v>
      </c>
      <c r="F2070" s="440">
        <v>46042</v>
      </c>
      <c r="G2070" t="s">
        <v>776</v>
      </c>
      <c r="H2070" t="s">
        <v>777</v>
      </c>
      <c r="J2070">
        <v>-775.42</v>
      </c>
      <c r="K2070">
        <v>-775.42</v>
      </c>
      <c r="O2070" t="s">
        <v>556</v>
      </c>
      <c r="P2070" t="s">
        <v>557</v>
      </c>
      <c r="Q2070" t="s">
        <v>461</v>
      </c>
      <c r="R2070">
        <v>0</v>
      </c>
    </row>
    <row r="2071" spans="1:18" x14ac:dyDescent="0.3">
      <c r="A2071">
        <v>193998</v>
      </c>
      <c r="B2071" t="s">
        <v>552</v>
      </c>
      <c r="C2071" t="s">
        <v>1211</v>
      </c>
      <c r="E2071" s="440">
        <v>46037</v>
      </c>
      <c r="F2071" s="440">
        <v>46042</v>
      </c>
      <c r="G2071" t="s">
        <v>776</v>
      </c>
      <c r="H2071" t="s">
        <v>777</v>
      </c>
      <c r="J2071">
        <v>-734.5</v>
      </c>
      <c r="K2071">
        <v>-734.5</v>
      </c>
      <c r="O2071" t="s">
        <v>556</v>
      </c>
      <c r="P2071" t="s">
        <v>557</v>
      </c>
      <c r="Q2071" t="s">
        <v>461</v>
      </c>
      <c r="R2071">
        <v>0</v>
      </c>
    </row>
    <row r="2072" spans="1:18" x14ac:dyDescent="0.3">
      <c r="A2072">
        <v>193997</v>
      </c>
      <c r="B2072" t="s">
        <v>552</v>
      </c>
      <c r="C2072" t="s">
        <v>2143</v>
      </c>
      <c r="E2072" s="440">
        <v>46037</v>
      </c>
      <c r="F2072" s="440">
        <v>46042</v>
      </c>
      <c r="G2072" t="s">
        <v>776</v>
      </c>
      <c r="H2072" t="s">
        <v>777</v>
      </c>
      <c r="J2072">
        <v>-775.42</v>
      </c>
      <c r="K2072">
        <v>-775.42</v>
      </c>
      <c r="O2072" t="s">
        <v>556</v>
      </c>
      <c r="P2072" t="s">
        <v>557</v>
      </c>
      <c r="Q2072" t="s">
        <v>461</v>
      </c>
      <c r="R2072">
        <v>0</v>
      </c>
    </row>
    <row r="2073" spans="1:18" x14ac:dyDescent="0.3">
      <c r="A2073">
        <v>193996</v>
      </c>
      <c r="B2073" t="s">
        <v>552</v>
      </c>
      <c r="C2073" t="s">
        <v>1011</v>
      </c>
      <c r="E2073" s="440">
        <v>46037</v>
      </c>
      <c r="F2073" s="440">
        <v>46042</v>
      </c>
      <c r="G2073" t="s">
        <v>776</v>
      </c>
      <c r="H2073" t="s">
        <v>777</v>
      </c>
      <c r="J2073">
        <v>-736.88</v>
      </c>
      <c r="K2073">
        <v>-736.88</v>
      </c>
      <c r="O2073" t="s">
        <v>556</v>
      </c>
      <c r="P2073" t="s">
        <v>557</v>
      </c>
      <c r="Q2073" t="s">
        <v>461</v>
      </c>
      <c r="R2073">
        <v>0</v>
      </c>
    </row>
    <row r="2074" spans="1:18" x14ac:dyDescent="0.3">
      <c r="A2074">
        <v>193995</v>
      </c>
      <c r="B2074" t="s">
        <v>552</v>
      </c>
      <c r="C2074" t="s">
        <v>1052</v>
      </c>
      <c r="E2074" s="440">
        <v>46037</v>
      </c>
      <c r="F2074" s="440">
        <v>46042</v>
      </c>
      <c r="G2074" t="s">
        <v>776</v>
      </c>
      <c r="H2074" t="s">
        <v>777</v>
      </c>
      <c r="J2074">
        <v>-775.42</v>
      </c>
      <c r="K2074">
        <v>-775.42</v>
      </c>
      <c r="O2074" t="s">
        <v>556</v>
      </c>
      <c r="P2074" t="s">
        <v>557</v>
      </c>
      <c r="Q2074" t="s">
        <v>461</v>
      </c>
      <c r="R2074">
        <v>0</v>
      </c>
    </row>
    <row r="2075" spans="1:18" x14ac:dyDescent="0.3">
      <c r="A2075">
        <v>193994</v>
      </c>
      <c r="B2075" t="s">
        <v>552</v>
      </c>
      <c r="C2075" t="s">
        <v>1939</v>
      </c>
      <c r="E2075" s="440">
        <v>46037</v>
      </c>
      <c r="F2075" s="440">
        <v>46042</v>
      </c>
      <c r="G2075" t="s">
        <v>776</v>
      </c>
      <c r="H2075" t="s">
        <v>777</v>
      </c>
      <c r="J2075">
        <v>-747.76</v>
      </c>
      <c r="K2075">
        <v>-747.76</v>
      </c>
      <c r="O2075" t="s">
        <v>556</v>
      </c>
      <c r="P2075" t="s">
        <v>557</v>
      </c>
      <c r="Q2075" t="s">
        <v>461</v>
      </c>
      <c r="R2075">
        <v>0</v>
      </c>
    </row>
    <row r="2076" spans="1:18" x14ac:dyDescent="0.3">
      <c r="A2076">
        <v>194005</v>
      </c>
      <c r="B2076" t="s">
        <v>552</v>
      </c>
      <c r="C2076" t="s">
        <v>1600</v>
      </c>
      <c r="E2076" s="440">
        <v>46037</v>
      </c>
      <c r="F2076" s="440">
        <v>46042</v>
      </c>
      <c r="G2076" t="s">
        <v>776</v>
      </c>
      <c r="H2076" t="s">
        <v>777</v>
      </c>
      <c r="J2076">
        <v>-829.28</v>
      </c>
      <c r="K2076">
        <v>-829.28</v>
      </c>
      <c r="O2076" t="s">
        <v>556</v>
      </c>
      <c r="P2076" t="s">
        <v>557</v>
      </c>
      <c r="Q2076" t="s">
        <v>461</v>
      </c>
      <c r="R2076">
        <v>0</v>
      </c>
    </row>
    <row r="2077" spans="1:18" x14ac:dyDescent="0.3">
      <c r="A2077">
        <v>207535</v>
      </c>
      <c r="B2077" t="s">
        <v>552</v>
      </c>
      <c r="C2077" t="s">
        <v>1061</v>
      </c>
      <c r="E2077" s="440">
        <v>46036</v>
      </c>
      <c r="F2077" s="440">
        <v>46036</v>
      </c>
      <c r="G2077" t="s">
        <v>280</v>
      </c>
      <c r="H2077" t="s">
        <v>285</v>
      </c>
      <c r="I2077" t="s">
        <v>1154</v>
      </c>
      <c r="J2077">
        <v>-58.57</v>
      </c>
      <c r="K2077">
        <v>-58.57</v>
      </c>
      <c r="O2077" t="s">
        <v>556</v>
      </c>
      <c r="P2077" t="s">
        <v>557</v>
      </c>
      <c r="Q2077" t="s">
        <v>461</v>
      </c>
      <c r="R2077">
        <v>0</v>
      </c>
    </row>
    <row r="2078" spans="1:18" x14ac:dyDescent="0.3">
      <c r="A2078">
        <v>207536</v>
      </c>
      <c r="B2078" t="s">
        <v>552</v>
      </c>
      <c r="C2078" t="s">
        <v>1061</v>
      </c>
      <c r="E2078" s="440">
        <v>46036</v>
      </c>
      <c r="F2078" s="440">
        <v>46037</v>
      </c>
      <c r="G2078" t="s">
        <v>280</v>
      </c>
      <c r="H2078" t="s">
        <v>285</v>
      </c>
      <c r="I2078" t="s">
        <v>1154</v>
      </c>
      <c r="J2078">
        <v>-61</v>
      </c>
      <c r="K2078">
        <v>-61</v>
      </c>
      <c r="O2078" t="s">
        <v>556</v>
      </c>
      <c r="P2078" t="s">
        <v>557</v>
      </c>
      <c r="Q2078" t="s">
        <v>461</v>
      </c>
      <c r="R2078">
        <v>0</v>
      </c>
    </row>
    <row r="2079" spans="1:18" x14ac:dyDescent="0.3">
      <c r="A2079">
        <v>207533</v>
      </c>
      <c r="B2079" t="s">
        <v>552</v>
      </c>
      <c r="C2079" t="s">
        <v>1061</v>
      </c>
      <c r="E2079" s="440">
        <v>46035</v>
      </c>
      <c r="F2079" s="440">
        <v>46035</v>
      </c>
      <c r="G2079" t="s">
        <v>280</v>
      </c>
      <c r="H2079" t="s">
        <v>285</v>
      </c>
      <c r="I2079" t="s">
        <v>1154</v>
      </c>
      <c r="J2079">
        <v>-51.69</v>
      </c>
      <c r="K2079">
        <v>-51.69</v>
      </c>
      <c r="O2079" t="s">
        <v>556</v>
      </c>
      <c r="P2079" t="s">
        <v>557</v>
      </c>
      <c r="Q2079" t="s">
        <v>461</v>
      </c>
      <c r="R2079">
        <v>0</v>
      </c>
    </row>
    <row r="2080" spans="1:18" x14ac:dyDescent="0.3">
      <c r="A2080">
        <v>207534</v>
      </c>
      <c r="B2080" t="s">
        <v>552</v>
      </c>
      <c r="C2080" t="s">
        <v>1061</v>
      </c>
      <c r="E2080" s="440">
        <v>46035</v>
      </c>
      <c r="F2080" s="440">
        <v>46036</v>
      </c>
      <c r="G2080" t="s">
        <v>280</v>
      </c>
      <c r="H2080" t="s">
        <v>285</v>
      </c>
      <c r="I2080" t="s">
        <v>1154</v>
      </c>
      <c r="J2080">
        <v>-146.41</v>
      </c>
      <c r="K2080">
        <v>-146.41</v>
      </c>
      <c r="O2080" t="s">
        <v>556</v>
      </c>
      <c r="P2080" t="s">
        <v>557</v>
      </c>
      <c r="Q2080" t="s">
        <v>461</v>
      </c>
      <c r="R2080">
        <v>0</v>
      </c>
    </row>
    <row r="2081" spans="1:18" x14ac:dyDescent="0.3">
      <c r="A2081">
        <v>200473</v>
      </c>
      <c r="B2081" t="s">
        <v>552</v>
      </c>
      <c r="C2081" t="s">
        <v>1109</v>
      </c>
      <c r="D2081" t="s">
        <v>2287</v>
      </c>
      <c r="E2081" s="440">
        <v>46034</v>
      </c>
      <c r="F2081" s="440">
        <v>46058</v>
      </c>
      <c r="G2081" t="s">
        <v>814</v>
      </c>
      <c r="H2081" t="s">
        <v>292</v>
      </c>
      <c r="I2081" t="s">
        <v>1625</v>
      </c>
      <c r="J2081">
        <v>-268.33999999999997</v>
      </c>
      <c r="K2081">
        <v>-268.33999999999997</v>
      </c>
      <c r="O2081" t="s">
        <v>556</v>
      </c>
      <c r="P2081" t="s">
        <v>557</v>
      </c>
      <c r="Q2081" t="s">
        <v>461</v>
      </c>
      <c r="R2081">
        <v>0</v>
      </c>
    </row>
    <row r="2082" spans="1:18" x14ac:dyDescent="0.3">
      <c r="A2082">
        <v>193932</v>
      </c>
      <c r="B2082" t="s">
        <v>552</v>
      </c>
      <c r="C2082" t="s">
        <v>1417</v>
      </c>
      <c r="D2082" t="s">
        <v>2288</v>
      </c>
      <c r="E2082" s="440">
        <v>46034</v>
      </c>
      <c r="F2082" s="440">
        <v>46049</v>
      </c>
      <c r="G2082" t="s">
        <v>297</v>
      </c>
      <c r="H2082" t="s">
        <v>305</v>
      </c>
      <c r="I2082" t="s">
        <v>2289</v>
      </c>
      <c r="J2082">
        <v>-2900</v>
      </c>
      <c r="K2082">
        <v>-2900</v>
      </c>
      <c r="O2082" t="s">
        <v>556</v>
      </c>
      <c r="P2082" t="s">
        <v>557</v>
      </c>
      <c r="Q2082" t="s">
        <v>461</v>
      </c>
      <c r="R2082">
        <v>0</v>
      </c>
    </row>
    <row r="2083" spans="1:18" x14ac:dyDescent="0.3">
      <c r="A2083">
        <v>194571</v>
      </c>
      <c r="B2083" t="s">
        <v>552</v>
      </c>
      <c r="C2083" t="s">
        <v>1007</v>
      </c>
      <c r="D2083" t="s">
        <v>2290</v>
      </c>
      <c r="E2083" s="440">
        <v>46034</v>
      </c>
      <c r="F2083" s="440">
        <v>46051</v>
      </c>
      <c r="G2083" t="s">
        <v>1009</v>
      </c>
      <c r="H2083" t="s">
        <v>204</v>
      </c>
      <c r="I2083" t="s">
        <v>2291</v>
      </c>
      <c r="J2083">
        <v>-19668</v>
      </c>
      <c r="K2083">
        <v>-19668</v>
      </c>
      <c r="O2083" t="s">
        <v>556</v>
      </c>
      <c r="P2083" t="s">
        <v>557</v>
      </c>
      <c r="Q2083" t="s">
        <v>461</v>
      </c>
      <c r="R2083">
        <v>0</v>
      </c>
    </row>
    <row r="2084" spans="1:18" x14ac:dyDescent="0.3">
      <c r="A2084">
        <v>207532</v>
      </c>
      <c r="B2084" t="s">
        <v>552</v>
      </c>
      <c r="C2084" t="s">
        <v>1061</v>
      </c>
      <c r="E2084" s="440">
        <v>46033</v>
      </c>
      <c r="F2084" s="440">
        <v>46034</v>
      </c>
      <c r="G2084" t="s">
        <v>280</v>
      </c>
      <c r="H2084" t="s">
        <v>285</v>
      </c>
      <c r="I2084" t="s">
        <v>1154</v>
      </c>
      <c r="J2084">
        <v>-105.49</v>
      </c>
      <c r="K2084">
        <v>-105.49</v>
      </c>
      <c r="O2084" t="s">
        <v>556</v>
      </c>
      <c r="P2084" t="s">
        <v>557</v>
      </c>
      <c r="Q2084" t="s">
        <v>461</v>
      </c>
      <c r="R2084">
        <v>0</v>
      </c>
    </row>
    <row r="2085" spans="1:18" x14ac:dyDescent="0.3">
      <c r="A2085">
        <v>207531</v>
      </c>
      <c r="B2085" t="s">
        <v>552</v>
      </c>
      <c r="C2085" t="s">
        <v>1061</v>
      </c>
      <c r="E2085" s="440">
        <v>46032</v>
      </c>
      <c r="F2085" s="440">
        <v>46033</v>
      </c>
      <c r="G2085" t="s">
        <v>280</v>
      </c>
      <c r="H2085" t="s">
        <v>285</v>
      </c>
      <c r="I2085" t="s">
        <v>1154</v>
      </c>
      <c r="J2085">
        <v>-24.64</v>
      </c>
      <c r="K2085">
        <v>-24.64</v>
      </c>
      <c r="O2085" t="s">
        <v>556</v>
      </c>
      <c r="P2085" t="s">
        <v>557</v>
      </c>
      <c r="Q2085" t="s">
        <v>461</v>
      </c>
      <c r="R2085">
        <v>0</v>
      </c>
    </row>
    <row r="2086" spans="1:18" x14ac:dyDescent="0.3">
      <c r="A2086">
        <v>207530</v>
      </c>
      <c r="B2086" t="s">
        <v>552</v>
      </c>
      <c r="C2086" t="s">
        <v>1061</v>
      </c>
      <c r="E2086" s="440">
        <v>46032</v>
      </c>
      <c r="F2086" s="440">
        <v>46033</v>
      </c>
      <c r="G2086" t="s">
        <v>280</v>
      </c>
      <c r="H2086" t="s">
        <v>285</v>
      </c>
      <c r="I2086" t="s">
        <v>1154</v>
      </c>
      <c r="J2086">
        <v>-374.71</v>
      </c>
      <c r="K2086">
        <v>-374.71</v>
      </c>
      <c r="O2086" t="s">
        <v>556</v>
      </c>
      <c r="P2086" t="s">
        <v>557</v>
      </c>
      <c r="Q2086" t="s">
        <v>461</v>
      </c>
      <c r="R2086">
        <v>0</v>
      </c>
    </row>
    <row r="2087" spans="1:18" x14ac:dyDescent="0.3">
      <c r="A2087">
        <v>207529</v>
      </c>
      <c r="B2087" t="s">
        <v>552</v>
      </c>
      <c r="C2087" t="s">
        <v>1061</v>
      </c>
      <c r="E2087" s="440">
        <v>46032</v>
      </c>
      <c r="F2087" s="440">
        <v>46032</v>
      </c>
      <c r="G2087" t="s">
        <v>280</v>
      </c>
      <c r="H2087" t="s">
        <v>285</v>
      </c>
      <c r="I2087" t="s">
        <v>1154</v>
      </c>
      <c r="J2087">
        <v>-96.29</v>
      </c>
      <c r="K2087">
        <v>-96.29</v>
      </c>
      <c r="O2087" t="s">
        <v>556</v>
      </c>
      <c r="P2087" t="s">
        <v>557</v>
      </c>
      <c r="Q2087" t="s">
        <v>461</v>
      </c>
      <c r="R2087">
        <v>0</v>
      </c>
    </row>
    <row r="2088" spans="1:18" x14ac:dyDescent="0.3">
      <c r="A2088">
        <v>200486</v>
      </c>
      <c r="B2088" t="s">
        <v>552</v>
      </c>
      <c r="C2088" t="s">
        <v>1109</v>
      </c>
      <c r="D2088" t="s">
        <v>2292</v>
      </c>
      <c r="E2088" s="440">
        <v>46031</v>
      </c>
      <c r="F2088" s="440">
        <v>46058</v>
      </c>
      <c r="G2088" t="s">
        <v>814</v>
      </c>
      <c r="H2088" t="s">
        <v>292</v>
      </c>
      <c r="I2088" t="s">
        <v>1625</v>
      </c>
      <c r="J2088">
        <v>-49</v>
      </c>
      <c r="K2088">
        <v>-49</v>
      </c>
      <c r="O2088" t="s">
        <v>556</v>
      </c>
      <c r="P2088" t="s">
        <v>557</v>
      </c>
      <c r="Q2088" t="s">
        <v>461</v>
      </c>
      <c r="R2088">
        <v>0</v>
      </c>
    </row>
    <row r="2089" spans="1:18" x14ac:dyDescent="0.3">
      <c r="A2089">
        <v>207528</v>
      </c>
      <c r="B2089" t="s">
        <v>552</v>
      </c>
      <c r="C2089" t="s">
        <v>1061</v>
      </c>
      <c r="E2089" s="440">
        <v>46031</v>
      </c>
      <c r="F2089" s="440">
        <v>46032</v>
      </c>
      <c r="G2089" t="s">
        <v>280</v>
      </c>
      <c r="H2089" t="s">
        <v>285</v>
      </c>
      <c r="I2089" t="s">
        <v>1154</v>
      </c>
      <c r="J2089">
        <v>-291.95999999999998</v>
      </c>
      <c r="K2089">
        <v>-291.95999999999998</v>
      </c>
      <c r="O2089" t="s">
        <v>556</v>
      </c>
      <c r="P2089" t="s">
        <v>557</v>
      </c>
      <c r="Q2089" t="s">
        <v>461</v>
      </c>
      <c r="R2089">
        <v>0</v>
      </c>
    </row>
    <row r="2090" spans="1:18" x14ac:dyDescent="0.3">
      <c r="A2090">
        <v>207527</v>
      </c>
      <c r="B2090" t="s">
        <v>552</v>
      </c>
      <c r="C2090" t="s">
        <v>1061</v>
      </c>
      <c r="E2090" s="440">
        <v>46031</v>
      </c>
      <c r="F2090" s="440">
        <v>46032</v>
      </c>
      <c r="G2090" t="s">
        <v>280</v>
      </c>
      <c r="H2090" t="s">
        <v>285</v>
      </c>
      <c r="I2090" t="s">
        <v>1154</v>
      </c>
      <c r="J2090">
        <v>-23.04</v>
      </c>
      <c r="K2090">
        <v>-23.04</v>
      </c>
      <c r="O2090" t="s">
        <v>556</v>
      </c>
      <c r="P2090" t="s">
        <v>557</v>
      </c>
      <c r="Q2090" t="s">
        <v>461</v>
      </c>
      <c r="R2090">
        <v>0</v>
      </c>
    </row>
    <row r="2091" spans="1:18" x14ac:dyDescent="0.3">
      <c r="A2091">
        <v>207526</v>
      </c>
      <c r="B2091" t="s">
        <v>552</v>
      </c>
      <c r="C2091" t="s">
        <v>1061</v>
      </c>
      <c r="E2091" s="440">
        <v>46031</v>
      </c>
      <c r="F2091" s="440">
        <v>46031</v>
      </c>
      <c r="G2091" t="s">
        <v>280</v>
      </c>
      <c r="H2091" t="s">
        <v>285</v>
      </c>
      <c r="I2091" t="s">
        <v>1154</v>
      </c>
      <c r="J2091">
        <v>-57.69</v>
      </c>
      <c r="K2091">
        <v>-57.69</v>
      </c>
      <c r="O2091" t="s">
        <v>556</v>
      </c>
      <c r="P2091" t="s">
        <v>557</v>
      </c>
      <c r="Q2091" t="s">
        <v>461</v>
      </c>
      <c r="R2091">
        <v>0</v>
      </c>
    </row>
    <row r="2092" spans="1:18" x14ac:dyDescent="0.3">
      <c r="A2092">
        <v>194572</v>
      </c>
      <c r="B2092" t="s">
        <v>552</v>
      </c>
      <c r="C2092" t="s">
        <v>1893</v>
      </c>
      <c r="D2092" t="s">
        <v>947</v>
      </c>
      <c r="E2092" s="440">
        <v>46031</v>
      </c>
      <c r="F2092" s="440">
        <v>46048</v>
      </c>
      <c r="G2092" t="s">
        <v>898</v>
      </c>
      <c r="H2092" t="s">
        <v>60</v>
      </c>
      <c r="I2092" t="s">
        <v>2293</v>
      </c>
      <c r="J2092">
        <v>-5400</v>
      </c>
      <c r="K2092">
        <v>-5400</v>
      </c>
      <c r="O2092" t="s">
        <v>556</v>
      </c>
      <c r="P2092" t="s">
        <v>557</v>
      </c>
      <c r="Q2092" t="s">
        <v>461</v>
      </c>
      <c r="R2092">
        <v>0</v>
      </c>
    </row>
    <row r="2093" spans="1:18" x14ac:dyDescent="0.3">
      <c r="A2093">
        <v>207524</v>
      </c>
      <c r="B2093" t="s">
        <v>552</v>
      </c>
      <c r="C2093" t="s">
        <v>1061</v>
      </c>
      <c r="E2093" s="440">
        <v>46030</v>
      </c>
      <c r="F2093" s="440">
        <v>46031</v>
      </c>
      <c r="G2093" t="s">
        <v>280</v>
      </c>
      <c r="H2093" t="s">
        <v>285</v>
      </c>
      <c r="I2093" t="s">
        <v>1154</v>
      </c>
      <c r="J2093">
        <v>-228.17</v>
      </c>
      <c r="K2093">
        <v>-228.17</v>
      </c>
      <c r="O2093" t="s">
        <v>556</v>
      </c>
      <c r="P2093" t="s">
        <v>557</v>
      </c>
      <c r="Q2093" t="s">
        <v>461</v>
      </c>
      <c r="R2093">
        <v>0</v>
      </c>
    </row>
    <row r="2094" spans="1:18" x14ac:dyDescent="0.3">
      <c r="A2094">
        <v>207525</v>
      </c>
      <c r="B2094" t="s">
        <v>552</v>
      </c>
      <c r="C2094" t="s">
        <v>1061</v>
      </c>
      <c r="E2094" s="440">
        <v>46030</v>
      </c>
      <c r="F2094" s="440">
        <v>46030</v>
      </c>
      <c r="G2094" t="s">
        <v>280</v>
      </c>
      <c r="H2094" t="s">
        <v>285</v>
      </c>
      <c r="I2094" t="s">
        <v>1154</v>
      </c>
      <c r="J2094">
        <v>-60.8</v>
      </c>
      <c r="K2094">
        <v>-60.8</v>
      </c>
      <c r="O2094" t="s">
        <v>556</v>
      </c>
      <c r="P2094" t="s">
        <v>557</v>
      </c>
      <c r="Q2094" t="s">
        <v>461</v>
      </c>
      <c r="R2094">
        <v>0</v>
      </c>
    </row>
    <row r="2095" spans="1:18" x14ac:dyDescent="0.3">
      <c r="A2095">
        <v>207523</v>
      </c>
      <c r="B2095" t="s">
        <v>552</v>
      </c>
      <c r="C2095" t="s">
        <v>1061</v>
      </c>
      <c r="E2095" s="440">
        <v>46029</v>
      </c>
      <c r="F2095" s="440">
        <v>46030</v>
      </c>
      <c r="G2095" t="s">
        <v>280</v>
      </c>
      <c r="H2095" t="s">
        <v>285</v>
      </c>
      <c r="I2095" t="s">
        <v>1154</v>
      </c>
      <c r="J2095">
        <v>-148.54</v>
      </c>
      <c r="K2095">
        <v>-148.54</v>
      </c>
      <c r="O2095" t="s">
        <v>556</v>
      </c>
      <c r="P2095" t="s">
        <v>557</v>
      </c>
      <c r="Q2095" t="s">
        <v>461</v>
      </c>
      <c r="R2095">
        <v>0</v>
      </c>
    </row>
    <row r="2096" spans="1:18" x14ac:dyDescent="0.3">
      <c r="A2096">
        <v>207522</v>
      </c>
      <c r="B2096" t="s">
        <v>552</v>
      </c>
      <c r="C2096" t="s">
        <v>1061</v>
      </c>
      <c r="E2096" s="440">
        <v>46029</v>
      </c>
      <c r="F2096" s="440">
        <v>46029</v>
      </c>
      <c r="G2096" t="s">
        <v>280</v>
      </c>
      <c r="H2096" t="s">
        <v>285</v>
      </c>
      <c r="I2096" t="s">
        <v>1154</v>
      </c>
      <c r="J2096">
        <v>-57.39</v>
      </c>
      <c r="K2096">
        <v>-57.39</v>
      </c>
      <c r="O2096" t="s">
        <v>556</v>
      </c>
      <c r="P2096" t="s">
        <v>557</v>
      </c>
      <c r="Q2096" t="s">
        <v>461</v>
      </c>
      <c r="R2096">
        <v>0</v>
      </c>
    </row>
    <row r="2097" spans="1:18" x14ac:dyDescent="0.3">
      <c r="A2097">
        <v>199969</v>
      </c>
      <c r="B2097" t="s">
        <v>552</v>
      </c>
      <c r="C2097" t="s">
        <v>1109</v>
      </c>
      <c r="D2097" t="s">
        <v>2294</v>
      </c>
      <c r="E2097" s="440">
        <v>46029</v>
      </c>
      <c r="F2097" s="440">
        <v>46058</v>
      </c>
      <c r="G2097" t="s">
        <v>1113</v>
      </c>
      <c r="H2097" t="s">
        <v>1651</v>
      </c>
      <c r="I2097" t="s">
        <v>2267</v>
      </c>
      <c r="J2097">
        <v>-24.9</v>
      </c>
      <c r="K2097">
        <v>-24.9</v>
      </c>
      <c r="O2097" t="s">
        <v>556</v>
      </c>
      <c r="P2097" t="s">
        <v>557</v>
      </c>
      <c r="Q2097" t="s">
        <v>461</v>
      </c>
      <c r="R2097">
        <v>0</v>
      </c>
    </row>
    <row r="2098" spans="1:18" x14ac:dyDescent="0.3">
      <c r="A2098">
        <v>199870</v>
      </c>
      <c r="B2098" t="s">
        <v>552</v>
      </c>
      <c r="C2098" t="s">
        <v>1109</v>
      </c>
      <c r="D2098" t="s">
        <v>2295</v>
      </c>
      <c r="E2098" s="440">
        <v>46029</v>
      </c>
      <c r="F2098" s="440">
        <v>46058</v>
      </c>
      <c r="G2098" t="s">
        <v>747</v>
      </c>
      <c r="H2098" t="s">
        <v>253</v>
      </c>
      <c r="I2098" t="s">
        <v>2296</v>
      </c>
      <c r="J2098">
        <v>-42</v>
      </c>
      <c r="K2098">
        <v>-42</v>
      </c>
      <c r="O2098" t="s">
        <v>556</v>
      </c>
      <c r="P2098" t="s">
        <v>557</v>
      </c>
      <c r="Q2098" t="s">
        <v>461</v>
      </c>
      <c r="R2098">
        <v>0</v>
      </c>
    </row>
    <row r="2099" spans="1:18" x14ac:dyDescent="0.3">
      <c r="A2099">
        <v>207521</v>
      </c>
      <c r="B2099" t="s">
        <v>552</v>
      </c>
      <c r="C2099" t="s">
        <v>1061</v>
      </c>
      <c r="E2099" s="440">
        <v>46028</v>
      </c>
      <c r="F2099" s="440">
        <v>46029</v>
      </c>
      <c r="G2099" t="s">
        <v>280</v>
      </c>
      <c r="H2099" t="s">
        <v>285</v>
      </c>
      <c r="I2099" t="s">
        <v>1154</v>
      </c>
      <c r="J2099">
        <v>-159.04</v>
      </c>
      <c r="K2099">
        <v>-159.04</v>
      </c>
      <c r="O2099" t="s">
        <v>556</v>
      </c>
      <c r="P2099" t="s">
        <v>557</v>
      </c>
      <c r="Q2099" t="s">
        <v>461</v>
      </c>
      <c r="R2099">
        <v>0</v>
      </c>
    </row>
    <row r="2100" spans="1:18" x14ac:dyDescent="0.3">
      <c r="A2100">
        <v>207520</v>
      </c>
      <c r="B2100" t="s">
        <v>552</v>
      </c>
      <c r="C2100" t="s">
        <v>1061</v>
      </c>
      <c r="E2100" s="440">
        <v>46028</v>
      </c>
      <c r="F2100" s="440">
        <v>46028</v>
      </c>
      <c r="G2100" t="s">
        <v>280</v>
      </c>
      <c r="H2100" t="s">
        <v>285</v>
      </c>
      <c r="I2100" t="s">
        <v>1154</v>
      </c>
      <c r="J2100">
        <v>-54.57</v>
      </c>
      <c r="K2100">
        <v>-54.57</v>
      </c>
      <c r="O2100" t="s">
        <v>556</v>
      </c>
      <c r="P2100" t="s">
        <v>557</v>
      </c>
      <c r="Q2100" t="s">
        <v>461</v>
      </c>
      <c r="R2100">
        <v>0</v>
      </c>
    </row>
    <row r="2101" spans="1:18" x14ac:dyDescent="0.3">
      <c r="A2101">
        <v>199972</v>
      </c>
      <c r="B2101" t="s">
        <v>552</v>
      </c>
      <c r="C2101" t="s">
        <v>1109</v>
      </c>
      <c r="D2101" t="s">
        <v>2297</v>
      </c>
      <c r="E2101" s="440">
        <v>46028</v>
      </c>
      <c r="F2101" s="440">
        <v>46058</v>
      </c>
      <c r="G2101" t="s">
        <v>265</v>
      </c>
      <c r="H2101" t="s">
        <v>270</v>
      </c>
      <c r="I2101" t="s">
        <v>2267</v>
      </c>
      <c r="J2101">
        <v>-8.49</v>
      </c>
      <c r="K2101">
        <v>-8.49</v>
      </c>
      <c r="O2101" t="s">
        <v>556</v>
      </c>
      <c r="P2101" t="s">
        <v>557</v>
      </c>
      <c r="Q2101" t="s">
        <v>461</v>
      </c>
      <c r="R2101">
        <v>0</v>
      </c>
    </row>
    <row r="2102" spans="1:18" x14ac:dyDescent="0.3">
      <c r="A2102">
        <v>199856</v>
      </c>
      <c r="B2102" t="s">
        <v>552</v>
      </c>
      <c r="C2102" t="s">
        <v>1109</v>
      </c>
      <c r="D2102" t="s">
        <v>2298</v>
      </c>
      <c r="E2102" s="440">
        <v>46028</v>
      </c>
      <c r="F2102" s="440">
        <v>46058</v>
      </c>
      <c r="G2102" t="s">
        <v>747</v>
      </c>
      <c r="H2102" t="s">
        <v>253</v>
      </c>
      <c r="I2102" t="s">
        <v>2088</v>
      </c>
      <c r="J2102">
        <v>-43.42</v>
      </c>
      <c r="K2102">
        <v>-43.42</v>
      </c>
      <c r="O2102" t="s">
        <v>556</v>
      </c>
      <c r="P2102" t="s">
        <v>557</v>
      </c>
      <c r="Q2102" t="s">
        <v>461</v>
      </c>
      <c r="R2102">
        <v>0</v>
      </c>
    </row>
    <row r="2103" spans="1:18" x14ac:dyDescent="0.3">
      <c r="A2103">
        <v>189591</v>
      </c>
      <c r="B2103" t="s">
        <v>552</v>
      </c>
      <c r="C2103" t="s">
        <v>1095</v>
      </c>
      <c r="E2103" s="440">
        <v>46028</v>
      </c>
      <c r="F2103" s="440">
        <v>46028</v>
      </c>
      <c r="G2103" t="s">
        <v>912</v>
      </c>
      <c r="H2103" t="s">
        <v>913</v>
      </c>
      <c r="J2103">
        <v>-28</v>
      </c>
      <c r="K2103">
        <v>-28</v>
      </c>
      <c r="O2103" t="s">
        <v>556</v>
      </c>
      <c r="P2103" t="s">
        <v>557</v>
      </c>
      <c r="Q2103" t="s">
        <v>461</v>
      </c>
      <c r="R2103">
        <v>0</v>
      </c>
    </row>
    <row r="2104" spans="1:18" x14ac:dyDescent="0.3">
      <c r="A2104">
        <v>195274</v>
      </c>
      <c r="B2104" t="s">
        <v>552</v>
      </c>
      <c r="C2104" t="s">
        <v>839</v>
      </c>
      <c r="D2104" t="s">
        <v>2299</v>
      </c>
      <c r="E2104" s="440">
        <v>46023</v>
      </c>
      <c r="F2104" s="440">
        <v>46078</v>
      </c>
      <c r="G2104" t="s">
        <v>280</v>
      </c>
      <c r="H2104" t="s">
        <v>282</v>
      </c>
      <c r="I2104" t="s">
        <v>2300</v>
      </c>
      <c r="J2104">
        <v>-130.53</v>
      </c>
      <c r="K2104">
        <v>-130.53</v>
      </c>
      <c r="O2104" t="s">
        <v>556</v>
      </c>
      <c r="P2104" t="s">
        <v>557</v>
      </c>
      <c r="Q2104" t="s">
        <v>461</v>
      </c>
      <c r="R2104">
        <v>0</v>
      </c>
    </row>
    <row r="2105" spans="1:18" x14ac:dyDescent="0.3">
      <c r="A2105">
        <v>195223</v>
      </c>
      <c r="B2105" t="s">
        <v>552</v>
      </c>
      <c r="C2105" t="s">
        <v>849</v>
      </c>
      <c r="D2105" t="s">
        <v>2301</v>
      </c>
      <c r="E2105" s="440">
        <v>46023</v>
      </c>
      <c r="F2105" s="440">
        <v>46083</v>
      </c>
      <c r="G2105" t="s">
        <v>265</v>
      </c>
      <c r="H2105" t="s">
        <v>272</v>
      </c>
      <c r="I2105" t="s">
        <v>2302</v>
      </c>
      <c r="J2105">
        <v>-2518.5</v>
      </c>
      <c r="K2105">
        <v>-2392.5700000000002</v>
      </c>
      <c r="O2105" t="s">
        <v>556</v>
      </c>
      <c r="P2105" t="s">
        <v>557</v>
      </c>
      <c r="Q2105" t="s">
        <v>461</v>
      </c>
      <c r="R2105">
        <v>0</v>
      </c>
    </row>
    <row r="2106" spans="1:18" x14ac:dyDescent="0.3">
      <c r="A2106">
        <v>185666</v>
      </c>
      <c r="B2106" t="s">
        <v>552</v>
      </c>
      <c r="C2106" t="s">
        <v>789</v>
      </c>
      <c r="D2106" t="s">
        <v>2303</v>
      </c>
      <c r="E2106" s="440">
        <v>46023</v>
      </c>
      <c r="F2106" s="440">
        <v>46020</v>
      </c>
      <c r="G2106" t="s">
        <v>747</v>
      </c>
      <c r="H2106" t="s">
        <v>240</v>
      </c>
      <c r="I2106" t="s">
        <v>2304</v>
      </c>
      <c r="J2106">
        <v>-129.43</v>
      </c>
      <c r="K2106">
        <v>-129.43</v>
      </c>
      <c r="O2106" t="s">
        <v>556</v>
      </c>
      <c r="P2106" t="s">
        <v>557</v>
      </c>
      <c r="Q2106" t="s">
        <v>461</v>
      </c>
      <c r="R2106">
        <v>0</v>
      </c>
    </row>
    <row r="2107" spans="1:18" x14ac:dyDescent="0.3">
      <c r="A2107">
        <v>198054</v>
      </c>
      <c r="B2107" t="s">
        <v>552</v>
      </c>
      <c r="C2107" t="s">
        <v>1211</v>
      </c>
      <c r="D2107" t="s">
        <v>2305</v>
      </c>
      <c r="E2107" s="440">
        <v>46023</v>
      </c>
      <c r="F2107" s="440">
        <v>46056</v>
      </c>
      <c r="G2107" t="s">
        <v>785</v>
      </c>
      <c r="H2107" t="s">
        <v>226</v>
      </c>
      <c r="I2107" t="s">
        <v>2306</v>
      </c>
      <c r="J2107">
        <v>-0.01</v>
      </c>
      <c r="K2107">
        <v>0</v>
      </c>
      <c r="O2107" t="s">
        <v>556</v>
      </c>
      <c r="P2107" t="s">
        <v>557</v>
      </c>
      <c r="Q2107" t="s">
        <v>461</v>
      </c>
      <c r="R2107">
        <v>0</v>
      </c>
    </row>
    <row r="2108" spans="1:18" x14ac:dyDescent="0.3">
      <c r="A2108">
        <v>187329</v>
      </c>
      <c r="B2108" t="s">
        <v>552</v>
      </c>
      <c r="C2108" t="s">
        <v>855</v>
      </c>
      <c r="D2108" t="s">
        <v>2307</v>
      </c>
      <c r="E2108" s="440">
        <v>46023</v>
      </c>
      <c r="F2108" s="440">
        <v>46032</v>
      </c>
      <c r="G2108" t="s">
        <v>747</v>
      </c>
      <c r="H2108" t="s">
        <v>241</v>
      </c>
      <c r="I2108" t="s">
        <v>2308</v>
      </c>
      <c r="J2108">
        <v>-9015.7900000000009</v>
      </c>
      <c r="K2108">
        <v>-9015.7900000000009</v>
      </c>
      <c r="O2108" t="s">
        <v>556</v>
      </c>
      <c r="P2108" t="s">
        <v>557</v>
      </c>
      <c r="Q2108" t="s">
        <v>461</v>
      </c>
      <c r="R2108">
        <v>0</v>
      </c>
    </row>
    <row r="2109" spans="1:18" x14ac:dyDescent="0.3">
      <c r="A2109">
        <v>185881</v>
      </c>
      <c r="B2109" t="s">
        <v>552</v>
      </c>
      <c r="C2109" t="s">
        <v>789</v>
      </c>
      <c r="D2109" t="s">
        <v>2309</v>
      </c>
      <c r="E2109" s="440">
        <v>46023</v>
      </c>
      <c r="F2109" s="440">
        <v>46020</v>
      </c>
      <c r="G2109" t="s">
        <v>747</v>
      </c>
      <c r="H2109" t="s">
        <v>240</v>
      </c>
      <c r="I2109" t="s">
        <v>2310</v>
      </c>
      <c r="J2109">
        <v>-173.41</v>
      </c>
      <c r="K2109">
        <v>-173.41</v>
      </c>
      <c r="O2109" t="s">
        <v>556</v>
      </c>
      <c r="P2109" t="s">
        <v>557</v>
      </c>
      <c r="Q2109" t="s">
        <v>461</v>
      </c>
      <c r="R2109">
        <v>0</v>
      </c>
    </row>
    <row r="2110" spans="1:18" x14ac:dyDescent="0.3">
      <c r="A2110">
        <v>198389</v>
      </c>
      <c r="B2110" t="s">
        <v>552</v>
      </c>
      <c r="C2110" t="s">
        <v>2143</v>
      </c>
      <c r="D2110" t="s">
        <v>2311</v>
      </c>
      <c r="E2110" s="440">
        <v>46023</v>
      </c>
      <c r="F2110" s="440">
        <v>46058</v>
      </c>
      <c r="G2110" t="s">
        <v>785</v>
      </c>
      <c r="H2110" t="s">
        <v>226</v>
      </c>
      <c r="I2110" t="s">
        <v>2312</v>
      </c>
      <c r="J2110">
        <v>-4043.12</v>
      </c>
      <c r="K2110">
        <v>-4043.12</v>
      </c>
      <c r="O2110" t="s">
        <v>556</v>
      </c>
      <c r="P2110" t="s">
        <v>557</v>
      </c>
      <c r="Q2110" t="s">
        <v>461</v>
      </c>
      <c r="R2110">
        <v>0</v>
      </c>
    </row>
    <row r="2111" spans="1:18" x14ac:dyDescent="0.3">
      <c r="A2111">
        <v>198390</v>
      </c>
      <c r="B2111" t="s">
        <v>552</v>
      </c>
      <c r="C2111" t="s">
        <v>2143</v>
      </c>
      <c r="D2111" t="s">
        <v>2313</v>
      </c>
      <c r="E2111" s="440">
        <v>46023</v>
      </c>
      <c r="F2111" s="440">
        <v>46058</v>
      </c>
      <c r="G2111" t="s">
        <v>785</v>
      </c>
      <c r="H2111" t="s">
        <v>228</v>
      </c>
      <c r="I2111" t="s">
        <v>2314</v>
      </c>
      <c r="J2111">
        <v>-302.94</v>
      </c>
      <c r="K2111">
        <v>-302.94</v>
      </c>
      <c r="O2111" t="s">
        <v>556</v>
      </c>
      <c r="P2111" t="s">
        <v>557</v>
      </c>
      <c r="Q2111" t="s">
        <v>461</v>
      </c>
      <c r="R2111">
        <v>0</v>
      </c>
    </row>
    <row r="2112" spans="1:18" x14ac:dyDescent="0.3">
      <c r="A2112">
        <v>198478</v>
      </c>
      <c r="B2112" t="s">
        <v>552</v>
      </c>
      <c r="C2112" t="s">
        <v>871</v>
      </c>
      <c r="D2112" t="s">
        <v>927</v>
      </c>
      <c r="E2112" s="440">
        <v>46023</v>
      </c>
      <c r="F2112" s="440">
        <v>46063</v>
      </c>
      <c r="G2112" t="s">
        <v>265</v>
      </c>
      <c r="H2112" t="s">
        <v>266</v>
      </c>
      <c r="I2112" t="s">
        <v>2315</v>
      </c>
      <c r="J2112">
        <v>-5000</v>
      </c>
      <c r="K2112">
        <v>-5000</v>
      </c>
      <c r="O2112" t="s">
        <v>556</v>
      </c>
      <c r="P2112" t="s">
        <v>557</v>
      </c>
      <c r="Q2112" t="s">
        <v>461</v>
      </c>
      <c r="R2112">
        <v>0</v>
      </c>
    </row>
    <row r="2113" spans="1:18" x14ac:dyDescent="0.3">
      <c r="A2113">
        <v>195262</v>
      </c>
      <c r="B2113" t="s">
        <v>552</v>
      </c>
      <c r="C2113" t="s">
        <v>839</v>
      </c>
      <c r="D2113" t="s">
        <v>2316</v>
      </c>
      <c r="E2113" s="440">
        <v>46023</v>
      </c>
      <c r="F2113" s="440">
        <v>46056</v>
      </c>
      <c r="G2113" t="s">
        <v>280</v>
      </c>
      <c r="H2113" t="s">
        <v>282</v>
      </c>
      <c r="I2113" t="s">
        <v>2317</v>
      </c>
      <c r="J2113">
        <v>-177.29</v>
      </c>
      <c r="K2113">
        <v>-177.29</v>
      </c>
      <c r="O2113" t="s">
        <v>556</v>
      </c>
      <c r="P2113" t="s">
        <v>557</v>
      </c>
      <c r="Q2113" t="s">
        <v>461</v>
      </c>
      <c r="R2113">
        <v>0</v>
      </c>
    </row>
    <row r="2114" spans="1:18" x14ac:dyDescent="0.3">
      <c r="A2114">
        <v>185665</v>
      </c>
      <c r="B2114" t="s">
        <v>552</v>
      </c>
      <c r="C2114" t="s">
        <v>789</v>
      </c>
      <c r="D2114" t="s">
        <v>2318</v>
      </c>
      <c r="E2114" s="440">
        <v>46023</v>
      </c>
      <c r="F2114" s="440">
        <v>46020</v>
      </c>
      <c r="G2114" t="s">
        <v>747</v>
      </c>
      <c r="H2114" t="s">
        <v>240</v>
      </c>
      <c r="I2114" t="s">
        <v>2319</v>
      </c>
      <c r="J2114">
        <v>-847.84</v>
      </c>
      <c r="K2114">
        <v>-847.84</v>
      </c>
      <c r="O2114" t="s">
        <v>556</v>
      </c>
      <c r="P2114" t="s">
        <v>557</v>
      </c>
      <c r="Q2114" t="s">
        <v>461</v>
      </c>
      <c r="R2114">
        <v>0</v>
      </c>
    </row>
    <row r="2115" spans="1:18" x14ac:dyDescent="0.3">
      <c r="A2115">
        <v>195197</v>
      </c>
      <c r="B2115" t="s">
        <v>552</v>
      </c>
      <c r="C2115" t="s">
        <v>853</v>
      </c>
      <c r="D2115" t="s">
        <v>2320</v>
      </c>
      <c r="E2115" s="440">
        <v>46023</v>
      </c>
      <c r="F2115" s="440">
        <v>46063</v>
      </c>
      <c r="G2115" t="s">
        <v>319</v>
      </c>
      <c r="H2115" t="s">
        <v>320</v>
      </c>
      <c r="I2115" t="s">
        <v>2321</v>
      </c>
      <c r="J2115">
        <v>-878</v>
      </c>
      <c r="K2115">
        <v>-790.2</v>
      </c>
      <c r="O2115" t="s">
        <v>556</v>
      </c>
      <c r="P2115" t="s">
        <v>557</v>
      </c>
      <c r="Q2115" t="s">
        <v>461</v>
      </c>
      <c r="R2115">
        <v>0</v>
      </c>
    </row>
    <row r="2116" spans="1:18" x14ac:dyDescent="0.3">
      <c r="A2116">
        <v>198570</v>
      </c>
      <c r="B2116" t="s">
        <v>552</v>
      </c>
      <c r="C2116" t="s">
        <v>871</v>
      </c>
      <c r="D2116" t="s">
        <v>2322</v>
      </c>
      <c r="E2116" s="440">
        <v>46023</v>
      </c>
      <c r="F2116" s="440">
        <v>46064</v>
      </c>
      <c r="G2116" t="s">
        <v>257</v>
      </c>
      <c r="H2116" t="s">
        <v>258</v>
      </c>
      <c r="I2116" t="s">
        <v>2323</v>
      </c>
      <c r="J2116">
        <v>-29738.52</v>
      </c>
      <c r="K2116">
        <v>-29738.52</v>
      </c>
      <c r="O2116" t="s">
        <v>556</v>
      </c>
      <c r="P2116" t="s">
        <v>557</v>
      </c>
      <c r="Q2116" t="s">
        <v>461</v>
      </c>
      <c r="R2116">
        <v>0</v>
      </c>
    </row>
    <row r="2117" spans="1:18" x14ac:dyDescent="0.3">
      <c r="A2117">
        <v>187327</v>
      </c>
      <c r="B2117" t="s">
        <v>552</v>
      </c>
      <c r="C2117" t="s">
        <v>813</v>
      </c>
      <c r="D2117" t="s">
        <v>1906</v>
      </c>
      <c r="E2117" s="440">
        <v>46023</v>
      </c>
      <c r="F2117" s="440">
        <v>46032</v>
      </c>
      <c r="G2117" t="s">
        <v>814</v>
      </c>
      <c r="H2117" t="s">
        <v>293</v>
      </c>
      <c r="I2117" t="s">
        <v>2324</v>
      </c>
      <c r="J2117">
        <v>-2450</v>
      </c>
      <c r="K2117">
        <v>-2450</v>
      </c>
      <c r="O2117" t="s">
        <v>556</v>
      </c>
      <c r="P2117" t="s">
        <v>557</v>
      </c>
      <c r="Q2117" t="s">
        <v>461</v>
      </c>
      <c r="R2117">
        <v>0</v>
      </c>
    </row>
    <row r="2118" spans="1:18" x14ac:dyDescent="0.3">
      <c r="A2118">
        <v>195149</v>
      </c>
      <c r="B2118" t="s">
        <v>552</v>
      </c>
      <c r="C2118" t="s">
        <v>861</v>
      </c>
      <c r="D2118" t="s">
        <v>2325</v>
      </c>
      <c r="E2118" s="440">
        <v>46023</v>
      </c>
      <c r="F2118" s="440">
        <v>46069</v>
      </c>
      <c r="G2118" t="s">
        <v>319</v>
      </c>
      <c r="H2118" t="s">
        <v>321</v>
      </c>
      <c r="I2118" t="s">
        <v>2326</v>
      </c>
      <c r="J2118">
        <v>-170</v>
      </c>
      <c r="K2118">
        <v>-170</v>
      </c>
      <c r="O2118" t="s">
        <v>556</v>
      </c>
      <c r="P2118" t="s">
        <v>557</v>
      </c>
      <c r="Q2118" t="s">
        <v>461</v>
      </c>
      <c r="R2118">
        <v>0</v>
      </c>
    </row>
    <row r="2119" spans="1:18" x14ac:dyDescent="0.3">
      <c r="A2119">
        <v>198505</v>
      </c>
      <c r="B2119" t="s">
        <v>552</v>
      </c>
      <c r="C2119" t="s">
        <v>871</v>
      </c>
      <c r="D2119" t="s">
        <v>872</v>
      </c>
      <c r="E2119" s="440">
        <v>46023</v>
      </c>
      <c r="F2119" s="440">
        <v>46063</v>
      </c>
      <c r="G2119" t="s">
        <v>257</v>
      </c>
      <c r="H2119" t="s">
        <v>258</v>
      </c>
      <c r="I2119" t="s">
        <v>2327</v>
      </c>
      <c r="J2119">
        <v>-14000</v>
      </c>
      <c r="K2119">
        <v>-14000</v>
      </c>
      <c r="O2119" t="s">
        <v>556</v>
      </c>
      <c r="P2119" t="s">
        <v>557</v>
      </c>
      <c r="Q2119" t="s">
        <v>461</v>
      </c>
      <c r="R2119">
        <v>0</v>
      </c>
    </row>
    <row r="2120" spans="1:18" x14ac:dyDescent="0.3">
      <c r="A2120">
        <v>192688</v>
      </c>
      <c r="B2120" t="s">
        <v>552</v>
      </c>
      <c r="C2120" t="s">
        <v>921</v>
      </c>
      <c r="D2120" t="s">
        <v>2328</v>
      </c>
      <c r="E2120" s="440">
        <v>46023</v>
      </c>
      <c r="F2120" s="440">
        <v>46049</v>
      </c>
      <c r="G2120" t="s">
        <v>814</v>
      </c>
      <c r="H2120" t="s">
        <v>289</v>
      </c>
      <c r="I2120" t="s">
        <v>2234</v>
      </c>
      <c r="J2120">
        <v>-6897.4</v>
      </c>
      <c r="K2120">
        <v>-6897.4</v>
      </c>
      <c r="O2120" t="s">
        <v>556</v>
      </c>
      <c r="P2120" t="s">
        <v>557</v>
      </c>
      <c r="Q2120" t="s">
        <v>461</v>
      </c>
      <c r="R2120">
        <v>0</v>
      </c>
    </row>
    <row r="2121" spans="1:18" x14ac:dyDescent="0.3">
      <c r="A2121">
        <v>198558</v>
      </c>
      <c r="B2121" t="s">
        <v>552</v>
      </c>
      <c r="C2121" t="s">
        <v>871</v>
      </c>
      <c r="D2121" t="s">
        <v>2329</v>
      </c>
      <c r="E2121" s="440">
        <v>46023</v>
      </c>
      <c r="F2121" s="440">
        <v>46065</v>
      </c>
      <c r="G2121" t="s">
        <v>265</v>
      </c>
      <c r="H2121" t="s">
        <v>266</v>
      </c>
      <c r="I2121" t="s">
        <v>2330</v>
      </c>
      <c r="J2121">
        <v>-11094.56</v>
      </c>
      <c r="K2121">
        <v>-11094.56</v>
      </c>
      <c r="O2121" t="s">
        <v>556</v>
      </c>
      <c r="P2121" t="s">
        <v>557</v>
      </c>
      <c r="Q2121" t="s">
        <v>461</v>
      </c>
      <c r="R2121">
        <v>0</v>
      </c>
    </row>
    <row r="2122" spans="1:18" x14ac:dyDescent="0.3">
      <c r="A2122">
        <v>195247</v>
      </c>
      <c r="B2122" t="s">
        <v>552</v>
      </c>
      <c r="C2122" t="s">
        <v>844</v>
      </c>
      <c r="D2122" t="s">
        <v>2331</v>
      </c>
      <c r="E2122" s="440">
        <v>46023</v>
      </c>
      <c r="F2122" s="440">
        <v>46066</v>
      </c>
      <c r="G2122" t="s">
        <v>319</v>
      </c>
      <c r="H2122" t="s">
        <v>321</v>
      </c>
      <c r="I2122" t="s">
        <v>2332</v>
      </c>
      <c r="J2122">
        <v>-262</v>
      </c>
      <c r="K2122">
        <v>-262</v>
      </c>
      <c r="O2122" t="s">
        <v>556</v>
      </c>
      <c r="P2122" t="s">
        <v>557</v>
      </c>
      <c r="Q2122" t="s">
        <v>461</v>
      </c>
      <c r="R2122">
        <v>0</v>
      </c>
    </row>
    <row r="2123" spans="1:18" x14ac:dyDescent="0.3">
      <c r="A2123">
        <v>154519</v>
      </c>
      <c r="B2123" t="s">
        <v>552</v>
      </c>
      <c r="C2123" t="s">
        <v>851</v>
      </c>
      <c r="D2123" t="s">
        <v>2333</v>
      </c>
      <c r="E2123" s="440">
        <v>46023</v>
      </c>
      <c r="F2123" s="440">
        <v>46032</v>
      </c>
      <c r="G2123" t="s">
        <v>257</v>
      </c>
      <c r="H2123" t="s">
        <v>262</v>
      </c>
      <c r="I2123" t="s">
        <v>2334</v>
      </c>
      <c r="J2123">
        <v>-240.17</v>
      </c>
      <c r="K2123">
        <v>-240.17</v>
      </c>
      <c r="O2123" t="s">
        <v>556</v>
      </c>
      <c r="P2123" t="s">
        <v>557</v>
      </c>
      <c r="Q2123" t="s">
        <v>461</v>
      </c>
      <c r="R2123">
        <v>0</v>
      </c>
    </row>
    <row r="2124" spans="1:18" x14ac:dyDescent="0.3">
      <c r="A2124">
        <v>198518</v>
      </c>
      <c r="B2124" t="s">
        <v>552</v>
      </c>
      <c r="C2124" t="s">
        <v>871</v>
      </c>
      <c r="D2124" t="s">
        <v>886</v>
      </c>
      <c r="E2124" s="440">
        <v>46023</v>
      </c>
      <c r="F2124" s="440">
        <v>46063</v>
      </c>
      <c r="G2124" t="s">
        <v>257</v>
      </c>
      <c r="H2124" t="s">
        <v>258</v>
      </c>
      <c r="I2124" t="s">
        <v>2335</v>
      </c>
      <c r="J2124">
        <v>-16000</v>
      </c>
      <c r="K2124">
        <v>-16000</v>
      </c>
      <c r="O2124" t="s">
        <v>556</v>
      </c>
      <c r="P2124" t="s">
        <v>557</v>
      </c>
      <c r="Q2124" t="s">
        <v>461</v>
      </c>
      <c r="R2124">
        <v>0</v>
      </c>
    </row>
    <row r="2125" spans="1:18" x14ac:dyDescent="0.3">
      <c r="A2125">
        <v>198546</v>
      </c>
      <c r="B2125" t="s">
        <v>552</v>
      </c>
      <c r="C2125" t="s">
        <v>871</v>
      </c>
      <c r="D2125" t="s">
        <v>880</v>
      </c>
      <c r="E2125" s="440">
        <v>46023</v>
      </c>
      <c r="F2125" s="440">
        <v>46063</v>
      </c>
      <c r="G2125" t="s">
        <v>265</v>
      </c>
      <c r="H2125" t="s">
        <v>267</v>
      </c>
      <c r="I2125" t="s">
        <v>2336</v>
      </c>
      <c r="J2125">
        <v>-2100</v>
      </c>
      <c r="K2125">
        <v>-2100</v>
      </c>
      <c r="O2125" t="s">
        <v>556</v>
      </c>
      <c r="P2125" t="s">
        <v>557</v>
      </c>
      <c r="Q2125" t="s">
        <v>461</v>
      </c>
      <c r="R2125">
        <v>0</v>
      </c>
    </row>
    <row r="2126" spans="1:18" x14ac:dyDescent="0.3">
      <c r="A2126">
        <v>195173</v>
      </c>
      <c r="B2126" t="s">
        <v>552</v>
      </c>
      <c r="C2126" t="s">
        <v>857</v>
      </c>
      <c r="D2126" t="s">
        <v>2337</v>
      </c>
      <c r="E2126" s="440">
        <v>46023</v>
      </c>
      <c r="F2126" s="440">
        <v>46075</v>
      </c>
      <c r="G2126" t="s">
        <v>747</v>
      </c>
      <c r="H2126" t="s">
        <v>243</v>
      </c>
      <c r="I2126" t="s">
        <v>2338</v>
      </c>
      <c r="J2126">
        <v>-294.29000000000002</v>
      </c>
      <c r="K2126">
        <v>-294.29000000000002</v>
      </c>
      <c r="O2126" t="s">
        <v>556</v>
      </c>
      <c r="P2126" t="s">
        <v>557</v>
      </c>
      <c r="Q2126" t="s">
        <v>461</v>
      </c>
      <c r="R2126">
        <v>0</v>
      </c>
    </row>
    <row r="2127" spans="1:18" x14ac:dyDescent="0.3">
      <c r="A2127">
        <v>183853</v>
      </c>
      <c r="B2127" t="s">
        <v>552</v>
      </c>
      <c r="C2127" t="s">
        <v>2084</v>
      </c>
      <c r="D2127" t="s">
        <v>2339</v>
      </c>
      <c r="E2127" s="440">
        <v>46023</v>
      </c>
      <c r="F2127" s="440">
        <v>46023</v>
      </c>
      <c r="G2127" t="s">
        <v>297</v>
      </c>
      <c r="H2127" t="s">
        <v>300</v>
      </c>
      <c r="I2127" t="s">
        <v>2340</v>
      </c>
      <c r="J2127">
        <v>-7000</v>
      </c>
      <c r="K2127">
        <v>-7000</v>
      </c>
      <c r="O2127" t="s">
        <v>556</v>
      </c>
      <c r="P2127" t="s">
        <v>557</v>
      </c>
      <c r="Q2127" t="s">
        <v>461</v>
      </c>
      <c r="R2127">
        <v>0</v>
      </c>
    </row>
    <row r="2128" spans="1:18" x14ac:dyDescent="0.3">
      <c r="A2128">
        <v>198533</v>
      </c>
      <c r="B2128" t="s">
        <v>552</v>
      </c>
      <c r="C2128" t="s">
        <v>871</v>
      </c>
      <c r="D2128" t="s">
        <v>925</v>
      </c>
      <c r="E2128" s="440">
        <v>46023</v>
      </c>
      <c r="F2128" s="440">
        <v>46063</v>
      </c>
      <c r="G2128" t="s">
        <v>265</v>
      </c>
      <c r="H2128" t="s">
        <v>267</v>
      </c>
      <c r="I2128" t="s">
        <v>2341</v>
      </c>
      <c r="J2128">
        <v>-4500</v>
      </c>
      <c r="K2128">
        <v>-4500</v>
      </c>
      <c r="O2128" t="s">
        <v>556</v>
      </c>
      <c r="P2128" t="s">
        <v>557</v>
      </c>
      <c r="Q2128" t="s">
        <v>461</v>
      </c>
      <c r="R2128">
        <v>0</v>
      </c>
    </row>
    <row r="2129" spans="1:18" x14ac:dyDescent="0.3">
      <c r="A2129">
        <v>196996</v>
      </c>
      <c r="B2129" t="s">
        <v>552</v>
      </c>
      <c r="C2129" t="s">
        <v>1090</v>
      </c>
      <c r="D2129" t="s">
        <v>2342</v>
      </c>
      <c r="E2129" s="440">
        <v>46023</v>
      </c>
      <c r="F2129" s="440">
        <v>46072</v>
      </c>
      <c r="G2129" t="s">
        <v>747</v>
      </c>
      <c r="H2129" t="s">
        <v>240</v>
      </c>
      <c r="I2129" t="s">
        <v>2343</v>
      </c>
      <c r="J2129">
        <v>-86.4</v>
      </c>
      <c r="K2129">
        <v>-86.4</v>
      </c>
      <c r="O2129" t="s">
        <v>556</v>
      </c>
      <c r="P2129" t="s">
        <v>557</v>
      </c>
      <c r="Q2129" t="s">
        <v>461</v>
      </c>
      <c r="R2129">
        <v>0</v>
      </c>
    </row>
    <row r="2130" spans="1:18" x14ac:dyDescent="0.3">
      <c r="A2130">
        <v>188898</v>
      </c>
      <c r="B2130" t="s">
        <v>552</v>
      </c>
      <c r="C2130" t="s">
        <v>884</v>
      </c>
      <c r="D2130" t="s">
        <v>2344</v>
      </c>
      <c r="E2130" s="440">
        <v>46023</v>
      </c>
      <c r="F2130" s="440">
        <v>46047</v>
      </c>
      <c r="G2130" t="s">
        <v>265</v>
      </c>
      <c r="H2130" t="s">
        <v>268</v>
      </c>
      <c r="I2130" t="s">
        <v>2345</v>
      </c>
      <c r="J2130">
        <v>-5105.6899999999996</v>
      </c>
      <c r="K2130">
        <v>-5105.6899999999996</v>
      </c>
      <c r="O2130" t="s">
        <v>556</v>
      </c>
      <c r="P2130" t="s">
        <v>557</v>
      </c>
      <c r="Q2130" t="s">
        <v>461</v>
      </c>
      <c r="R2130">
        <v>0</v>
      </c>
    </row>
    <row r="2131" spans="1:18" x14ac:dyDescent="0.3">
      <c r="A2131">
        <v>189758</v>
      </c>
      <c r="B2131" t="s">
        <v>552</v>
      </c>
      <c r="C2131" t="s">
        <v>917</v>
      </c>
      <c r="D2131" t="s">
        <v>2346</v>
      </c>
      <c r="E2131" s="440">
        <v>46023</v>
      </c>
      <c r="F2131" s="440">
        <v>46037</v>
      </c>
      <c r="G2131" t="s">
        <v>309</v>
      </c>
      <c r="H2131" t="s">
        <v>310</v>
      </c>
      <c r="I2131" t="s">
        <v>1529</v>
      </c>
      <c r="J2131">
        <v>-3139.29</v>
      </c>
      <c r="K2131">
        <v>-3207.72</v>
      </c>
      <c r="O2131" t="s">
        <v>556</v>
      </c>
      <c r="P2131" t="s">
        <v>557</v>
      </c>
      <c r="Q2131" t="s">
        <v>461</v>
      </c>
      <c r="R2131">
        <v>0</v>
      </c>
    </row>
    <row r="2132" spans="1:18" x14ac:dyDescent="0.3">
      <c r="A2132">
        <v>189736</v>
      </c>
      <c r="B2132" t="s">
        <v>552</v>
      </c>
      <c r="C2132" t="s">
        <v>919</v>
      </c>
      <c r="D2132" t="s">
        <v>2347</v>
      </c>
      <c r="E2132" s="440">
        <v>46023</v>
      </c>
      <c r="F2132" s="440">
        <v>46034</v>
      </c>
      <c r="G2132" t="s">
        <v>297</v>
      </c>
      <c r="H2132" t="s">
        <v>308</v>
      </c>
      <c r="I2132" t="s">
        <v>2348</v>
      </c>
      <c r="J2132">
        <v>-800.51</v>
      </c>
      <c r="K2132">
        <v>-800.51</v>
      </c>
      <c r="O2132" t="s">
        <v>556</v>
      </c>
      <c r="P2132" t="s">
        <v>557</v>
      </c>
      <c r="Q2132" t="s">
        <v>461</v>
      </c>
      <c r="R2132">
        <v>0</v>
      </c>
    </row>
    <row r="2133" spans="1:18" x14ac:dyDescent="0.3">
      <c r="A2133">
        <v>194569</v>
      </c>
      <c r="B2133" t="s">
        <v>552</v>
      </c>
      <c r="C2133" t="s">
        <v>817</v>
      </c>
      <c r="D2133" t="s">
        <v>933</v>
      </c>
      <c r="E2133" s="440">
        <v>46023</v>
      </c>
      <c r="F2133" s="440">
        <v>46098</v>
      </c>
      <c r="G2133" t="s">
        <v>297</v>
      </c>
      <c r="H2133" t="s">
        <v>308</v>
      </c>
      <c r="I2133" t="s">
        <v>2349</v>
      </c>
      <c r="J2133">
        <v>-1034.45</v>
      </c>
      <c r="K2133">
        <v>-1034.45</v>
      </c>
      <c r="O2133" t="s">
        <v>556</v>
      </c>
      <c r="P2133" t="s">
        <v>557</v>
      </c>
      <c r="Q2133" t="s">
        <v>461</v>
      </c>
      <c r="R2133">
        <v>0</v>
      </c>
    </row>
    <row r="2134" spans="1:18" x14ac:dyDescent="0.3">
      <c r="A2134">
        <v>194170</v>
      </c>
      <c r="B2134" t="s">
        <v>552</v>
      </c>
      <c r="C2134" t="s">
        <v>789</v>
      </c>
      <c r="D2134" t="s">
        <v>2350</v>
      </c>
      <c r="E2134" s="440">
        <v>46023</v>
      </c>
      <c r="F2134" s="440">
        <v>46048</v>
      </c>
      <c r="G2134" t="s">
        <v>747</v>
      </c>
      <c r="H2134" t="s">
        <v>240</v>
      </c>
      <c r="I2134" t="s">
        <v>2351</v>
      </c>
      <c r="J2134">
        <v>-398.15</v>
      </c>
      <c r="K2134">
        <v>-398.15</v>
      </c>
      <c r="O2134" t="s">
        <v>556</v>
      </c>
      <c r="P2134" t="s">
        <v>557</v>
      </c>
      <c r="Q2134" t="s">
        <v>461</v>
      </c>
      <c r="R2134">
        <v>0</v>
      </c>
    </row>
    <row r="2135" spans="1:18" x14ac:dyDescent="0.3">
      <c r="A2135">
        <v>194163</v>
      </c>
      <c r="B2135" t="s">
        <v>552</v>
      </c>
      <c r="C2135" t="s">
        <v>2352</v>
      </c>
      <c r="D2135" t="s">
        <v>1185</v>
      </c>
      <c r="E2135" s="440">
        <v>46023</v>
      </c>
      <c r="F2135" s="440">
        <v>46042</v>
      </c>
      <c r="G2135" t="s">
        <v>755</v>
      </c>
      <c r="H2135" t="s">
        <v>756</v>
      </c>
      <c r="I2135" t="s">
        <v>2353</v>
      </c>
      <c r="J2135">
        <v>-3240</v>
      </c>
      <c r="K2135">
        <v>-3240</v>
      </c>
      <c r="M2135" t="s">
        <v>807</v>
      </c>
      <c r="N2135" t="s">
        <v>142</v>
      </c>
      <c r="O2135" t="s">
        <v>556</v>
      </c>
      <c r="P2135" t="s">
        <v>557</v>
      </c>
      <c r="Q2135" t="s">
        <v>461</v>
      </c>
      <c r="R2135">
        <v>0</v>
      </c>
    </row>
    <row r="2136" spans="1:18" x14ac:dyDescent="0.3">
      <c r="A2136">
        <v>192770</v>
      </c>
      <c r="B2136" t="s">
        <v>552</v>
      </c>
      <c r="C2136" t="s">
        <v>895</v>
      </c>
      <c r="D2136" t="s">
        <v>2354</v>
      </c>
      <c r="E2136" s="440">
        <v>46023</v>
      </c>
      <c r="F2136" s="440">
        <v>46068</v>
      </c>
      <c r="G2136" t="s">
        <v>319</v>
      </c>
      <c r="H2136" t="s">
        <v>320</v>
      </c>
      <c r="I2136" t="s">
        <v>896</v>
      </c>
      <c r="J2136">
        <v>-4150</v>
      </c>
      <c r="K2136">
        <v>-4150</v>
      </c>
      <c r="O2136" t="s">
        <v>556</v>
      </c>
      <c r="P2136" t="s">
        <v>557</v>
      </c>
      <c r="Q2136" t="s">
        <v>461</v>
      </c>
      <c r="R2136">
        <v>0</v>
      </c>
    </row>
    <row r="2137" spans="1:18" x14ac:dyDescent="0.3">
      <c r="A2137">
        <v>192782</v>
      </c>
      <c r="B2137" t="s">
        <v>552</v>
      </c>
      <c r="C2137" t="s">
        <v>897</v>
      </c>
      <c r="D2137" t="s">
        <v>2355</v>
      </c>
      <c r="E2137" s="440">
        <v>46023</v>
      </c>
      <c r="F2137" s="440">
        <v>46047</v>
      </c>
      <c r="G2137" t="s">
        <v>898</v>
      </c>
      <c r="H2137" t="s">
        <v>64</v>
      </c>
      <c r="I2137" t="s">
        <v>2356</v>
      </c>
      <c r="J2137">
        <v>-901.4</v>
      </c>
      <c r="K2137">
        <v>-901.4</v>
      </c>
      <c r="O2137" t="s">
        <v>556</v>
      </c>
      <c r="P2137" t="s">
        <v>557</v>
      </c>
      <c r="Q2137" t="s">
        <v>461</v>
      </c>
      <c r="R2137">
        <v>0</v>
      </c>
    </row>
    <row r="2138" spans="1:18" x14ac:dyDescent="0.3">
      <c r="A2138">
        <v>193145</v>
      </c>
      <c r="B2138" t="s">
        <v>552</v>
      </c>
      <c r="C2138" t="s">
        <v>904</v>
      </c>
      <c r="D2138" t="s">
        <v>905</v>
      </c>
      <c r="E2138" s="440">
        <v>46023</v>
      </c>
      <c r="F2138" s="440">
        <v>46044</v>
      </c>
      <c r="G2138" t="s">
        <v>319</v>
      </c>
      <c r="H2138" t="s">
        <v>320</v>
      </c>
      <c r="I2138" t="s">
        <v>2357</v>
      </c>
      <c r="J2138">
        <v>-1691</v>
      </c>
      <c r="K2138">
        <v>-1691</v>
      </c>
      <c r="O2138" t="s">
        <v>556</v>
      </c>
      <c r="P2138" t="s">
        <v>557</v>
      </c>
      <c r="Q2138" t="s">
        <v>461</v>
      </c>
      <c r="R2138">
        <v>0</v>
      </c>
    </row>
    <row r="2139" spans="1:18" x14ac:dyDescent="0.3">
      <c r="A2139">
        <v>193133</v>
      </c>
      <c r="B2139" t="s">
        <v>552</v>
      </c>
      <c r="C2139" t="s">
        <v>1338</v>
      </c>
      <c r="D2139" t="s">
        <v>2358</v>
      </c>
      <c r="E2139" s="440">
        <v>46023</v>
      </c>
      <c r="F2139" s="440">
        <v>46078</v>
      </c>
      <c r="G2139" t="s">
        <v>1340</v>
      </c>
      <c r="H2139" t="s">
        <v>294</v>
      </c>
      <c r="I2139" t="s">
        <v>2359</v>
      </c>
      <c r="J2139">
        <v>-106.13</v>
      </c>
      <c r="K2139">
        <v>-106.13</v>
      </c>
      <c r="O2139" t="s">
        <v>556</v>
      </c>
      <c r="P2139" t="s">
        <v>557</v>
      </c>
      <c r="Q2139" t="s">
        <v>461</v>
      </c>
      <c r="R2139">
        <v>0</v>
      </c>
    </row>
    <row r="2140" spans="1:18" x14ac:dyDescent="0.3">
      <c r="A2140">
        <v>193024</v>
      </c>
      <c r="B2140" t="s">
        <v>552</v>
      </c>
      <c r="C2140" t="s">
        <v>892</v>
      </c>
      <c r="D2140" t="s">
        <v>2360</v>
      </c>
      <c r="E2140" s="440">
        <v>46023</v>
      </c>
      <c r="F2140" s="440">
        <v>46042</v>
      </c>
      <c r="G2140" t="s">
        <v>265</v>
      </c>
      <c r="H2140" t="s">
        <v>271</v>
      </c>
      <c r="I2140" t="s">
        <v>2361</v>
      </c>
      <c r="J2140">
        <v>-262</v>
      </c>
      <c r="K2140">
        <v>-262</v>
      </c>
      <c r="O2140" t="s">
        <v>556</v>
      </c>
      <c r="P2140" t="s">
        <v>557</v>
      </c>
      <c r="Q2140" t="s">
        <v>461</v>
      </c>
      <c r="R2140">
        <v>0</v>
      </c>
    </row>
    <row r="2141" spans="1:18" x14ac:dyDescent="0.3">
      <c r="A2141">
        <v>193160</v>
      </c>
      <c r="B2141" t="s">
        <v>552</v>
      </c>
      <c r="C2141" t="s">
        <v>929</v>
      </c>
      <c r="D2141" t="s">
        <v>2362</v>
      </c>
      <c r="E2141" s="440">
        <v>46023</v>
      </c>
      <c r="F2141" s="440">
        <v>46052</v>
      </c>
      <c r="G2141" t="s">
        <v>309</v>
      </c>
      <c r="H2141" t="s">
        <v>314</v>
      </c>
      <c r="I2141" t="s">
        <v>2363</v>
      </c>
      <c r="J2141">
        <v>-3200</v>
      </c>
      <c r="K2141">
        <v>-3200</v>
      </c>
      <c r="O2141" t="s">
        <v>556</v>
      </c>
      <c r="P2141" t="s">
        <v>557</v>
      </c>
      <c r="Q2141" t="s">
        <v>461</v>
      </c>
      <c r="R2141">
        <v>0</v>
      </c>
    </row>
    <row r="2142" spans="1:18" x14ac:dyDescent="0.3">
      <c r="A2142">
        <v>193036</v>
      </c>
      <c r="B2142" t="s">
        <v>552</v>
      </c>
      <c r="C2142" t="s">
        <v>892</v>
      </c>
      <c r="D2142" t="s">
        <v>2364</v>
      </c>
      <c r="E2142" s="440">
        <v>46023</v>
      </c>
      <c r="F2142" s="440">
        <v>46050</v>
      </c>
      <c r="G2142" t="s">
        <v>265</v>
      </c>
      <c r="H2142" t="s">
        <v>271</v>
      </c>
      <c r="I2142" t="s">
        <v>2365</v>
      </c>
      <c r="J2142">
        <v>-472</v>
      </c>
      <c r="K2142">
        <v>-472</v>
      </c>
      <c r="O2142" t="s">
        <v>556</v>
      </c>
      <c r="P2142" t="s">
        <v>557</v>
      </c>
      <c r="Q2142" t="s">
        <v>461</v>
      </c>
      <c r="R2142">
        <v>0</v>
      </c>
    </row>
    <row r="2143" spans="1:18" x14ac:dyDescent="0.3">
      <c r="A2143">
        <v>193204</v>
      </c>
      <c r="B2143" t="s">
        <v>552</v>
      </c>
      <c r="C2143" t="s">
        <v>923</v>
      </c>
      <c r="D2143" t="s">
        <v>2366</v>
      </c>
      <c r="E2143" s="440">
        <v>46023</v>
      </c>
      <c r="F2143" s="440">
        <v>46042</v>
      </c>
      <c r="G2143" t="s">
        <v>319</v>
      </c>
      <c r="H2143" t="s">
        <v>320</v>
      </c>
      <c r="I2143" t="s">
        <v>2367</v>
      </c>
      <c r="J2143">
        <v>-660</v>
      </c>
      <c r="K2143">
        <v>-660</v>
      </c>
      <c r="O2143" t="s">
        <v>556</v>
      </c>
      <c r="P2143" t="s">
        <v>557</v>
      </c>
      <c r="Q2143" t="s">
        <v>461</v>
      </c>
      <c r="R2143">
        <v>0</v>
      </c>
    </row>
    <row r="2144" spans="1:18" x14ac:dyDescent="0.3">
      <c r="A2144">
        <v>187485</v>
      </c>
      <c r="B2144" t="s">
        <v>552</v>
      </c>
      <c r="C2144" t="s">
        <v>789</v>
      </c>
      <c r="D2144" t="s">
        <v>2368</v>
      </c>
      <c r="E2144" s="440">
        <v>46023</v>
      </c>
      <c r="F2144" s="440">
        <v>46024</v>
      </c>
      <c r="G2144" t="s">
        <v>747</v>
      </c>
      <c r="H2144" t="s">
        <v>240</v>
      </c>
      <c r="I2144" t="s">
        <v>2369</v>
      </c>
      <c r="J2144">
        <v>-5857.72</v>
      </c>
      <c r="K2144">
        <v>-5857.72</v>
      </c>
      <c r="O2144" t="s">
        <v>556</v>
      </c>
      <c r="P2144" t="s">
        <v>557</v>
      </c>
      <c r="Q2144" t="s">
        <v>461</v>
      </c>
      <c r="R2144">
        <v>0</v>
      </c>
    </row>
    <row r="2145" spans="1:18" x14ac:dyDescent="0.3">
      <c r="A2145">
        <v>188895</v>
      </c>
      <c r="B2145" t="s">
        <v>552</v>
      </c>
      <c r="C2145" t="s">
        <v>847</v>
      </c>
      <c r="D2145" t="s">
        <v>933</v>
      </c>
      <c r="E2145" s="440">
        <v>46023</v>
      </c>
      <c r="F2145" s="440">
        <v>46037</v>
      </c>
      <c r="G2145" t="s">
        <v>280</v>
      </c>
      <c r="H2145" t="s">
        <v>283</v>
      </c>
      <c r="I2145" t="s">
        <v>2370</v>
      </c>
      <c r="J2145">
        <v>-20.45</v>
      </c>
      <c r="K2145">
        <v>-20.45</v>
      </c>
      <c r="O2145" t="s">
        <v>556</v>
      </c>
      <c r="P2145" t="s">
        <v>557</v>
      </c>
      <c r="Q2145" t="s">
        <v>461</v>
      </c>
      <c r="R2145">
        <v>0</v>
      </c>
    </row>
    <row r="2146" spans="1:18" x14ac:dyDescent="0.3">
      <c r="A2146">
        <v>193121</v>
      </c>
      <c r="B2146" t="s">
        <v>552</v>
      </c>
      <c r="C2146" t="s">
        <v>867</v>
      </c>
      <c r="D2146" t="s">
        <v>2371</v>
      </c>
      <c r="E2146" s="440">
        <v>46023</v>
      </c>
      <c r="F2146" s="440">
        <v>46048</v>
      </c>
      <c r="G2146" t="s">
        <v>309</v>
      </c>
      <c r="H2146" t="s">
        <v>312</v>
      </c>
      <c r="I2146" t="s">
        <v>2372</v>
      </c>
      <c r="J2146">
        <v>-1315</v>
      </c>
      <c r="K2146">
        <v>-1315</v>
      </c>
      <c r="O2146" t="s">
        <v>556</v>
      </c>
      <c r="P2146" t="s">
        <v>557</v>
      </c>
      <c r="Q2146" t="s">
        <v>461</v>
      </c>
      <c r="R2146">
        <v>0</v>
      </c>
    </row>
    <row r="2147" spans="1:18" x14ac:dyDescent="0.3">
      <c r="A2147">
        <v>193592</v>
      </c>
      <c r="B2147" t="s">
        <v>552</v>
      </c>
      <c r="C2147" t="s">
        <v>900</v>
      </c>
      <c r="D2147" t="s">
        <v>2373</v>
      </c>
      <c r="E2147" s="440">
        <v>46023</v>
      </c>
      <c r="F2147" s="440">
        <v>46058</v>
      </c>
      <c r="G2147" t="s">
        <v>309</v>
      </c>
      <c r="H2147" t="s">
        <v>317</v>
      </c>
      <c r="I2147" t="s">
        <v>2374</v>
      </c>
      <c r="J2147">
        <v>-9500</v>
      </c>
      <c r="K2147">
        <v>-9500</v>
      </c>
      <c r="O2147" t="s">
        <v>556</v>
      </c>
      <c r="P2147" t="s">
        <v>557</v>
      </c>
      <c r="Q2147" t="s">
        <v>461</v>
      </c>
      <c r="R2147">
        <v>0</v>
      </c>
    </row>
    <row r="2148" spans="1:18" x14ac:dyDescent="0.3">
      <c r="A2148">
        <v>193048</v>
      </c>
      <c r="B2148" t="s">
        <v>552</v>
      </c>
      <c r="C2148" t="s">
        <v>888</v>
      </c>
      <c r="D2148" t="s">
        <v>2375</v>
      </c>
      <c r="E2148" s="440">
        <v>46023</v>
      </c>
      <c r="F2148" s="440">
        <v>46066</v>
      </c>
      <c r="G2148" t="s">
        <v>280</v>
      </c>
      <c r="H2148" t="s">
        <v>286</v>
      </c>
      <c r="I2148" t="s">
        <v>2376</v>
      </c>
      <c r="J2148">
        <v>-459</v>
      </c>
      <c r="K2148">
        <v>-459</v>
      </c>
      <c r="O2148" t="s">
        <v>556</v>
      </c>
      <c r="P2148" t="s">
        <v>557</v>
      </c>
      <c r="Q2148" t="s">
        <v>461</v>
      </c>
      <c r="R2148">
        <v>0</v>
      </c>
    </row>
    <row r="2149" spans="1:18" x14ac:dyDescent="0.3">
      <c r="A2149">
        <v>193436</v>
      </c>
      <c r="B2149" t="s">
        <v>552</v>
      </c>
      <c r="C2149" t="s">
        <v>996</v>
      </c>
      <c r="D2149" t="s">
        <v>2377</v>
      </c>
      <c r="E2149" s="440">
        <v>46023</v>
      </c>
      <c r="F2149" s="440">
        <v>46047</v>
      </c>
      <c r="G2149" t="s">
        <v>280</v>
      </c>
      <c r="H2149" t="s">
        <v>287</v>
      </c>
      <c r="I2149" t="s">
        <v>2378</v>
      </c>
      <c r="J2149">
        <v>-151.1</v>
      </c>
      <c r="K2149">
        <v>-151.1</v>
      </c>
      <c r="O2149" t="s">
        <v>556</v>
      </c>
      <c r="P2149" t="s">
        <v>557</v>
      </c>
      <c r="Q2149" t="s">
        <v>461</v>
      </c>
      <c r="R2149">
        <v>0</v>
      </c>
    </row>
    <row r="2150" spans="1:18" x14ac:dyDescent="0.3">
      <c r="A2150">
        <v>188874</v>
      </c>
      <c r="B2150" t="s">
        <v>552</v>
      </c>
      <c r="C2150" t="s">
        <v>859</v>
      </c>
      <c r="D2150" t="s">
        <v>1177</v>
      </c>
      <c r="E2150" s="440">
        <v>46023</v>
      </c>
      <c r="F2150" s="440">
        <v>46042</v>
      </c>
      <c r="G2150" t="s">
        <v>309</v>
      </c>
      <c r="H2150" t="s">
        <v>312</v>
      </c>
      <c r="I2150" t="s">
        <v>2379</v>
      </c>
      <c r="J2150">
        <v>-300</v>
      </c>
      <c r="K2150">
        <v>-300</v>
      </c>
      <c r="O2150" t="s">
        <v>556</v>
      </c>
      <c r="P2150" t="s">
        <v>557</v>
      </c>
      <c r="Q2150" t="s">
        <v>461</v>
      </c>
      <c r="R2150">
        <v>0</v>
      </c>
    </row>
    <row r="2151" spans="1:18" x14ac:dyDescent="0.3">
      <c r="A2151">
        <v>193060</v>
      </c>
      <c r="B2151" t="s">
        <v>552</v>
      </c>
      <c r="C2151" t="s">
        <v>553</v>
      </c>
      <c r="D2151" t="s">
        <v>2380</v>
      </c>
      <c r="E2151" s="440">
        <v>46023</v>
      </c>
      <c r="F2151" s="440">
        <v>46073</v>
      </c>
      <c r="G2151" t="s">
        <v>747</v>
      </c>
      <c r="H2151" t="s">
        <v>253</v>
      </c>
      <c r="I2151" t="s">
        <v>2381</v>
      </c>
      <c r="J2151">
        <v>-4568.29</v>
      </c>
      <c r="K2151">
        <v>-4568.29</v>
      </c>
      <c r="O2151" t="s">
        <v>556</v>
      </c>
      <c r="P2151" t="s">
        <v>557</v>
      </c>
      <c r="Q2151" t="s">
        <v>461</v>
      </c>
      <c r="R2151">
        <v>0</v>
      </c>
    </row>
    <row r="2152" spans="1:18" x14ac:dyDescent="0.3">
      <c r="A2152">
        <v>193085</v>
      </c>
      <c r="B2152" t="s">
        <v>552</v>
      </c>
      <c r="C2152" t="s">
        <v>2382</v>
      </c>
      <c r="D2152" t="s">
        <v>2383</v>
      </c>
      <c r="E2152" s="440">
        <v>46023</v>
      </c>
      <c r="F2152" s="440">
        <v>46073</v>
      </c>
      <c r="G2152" t="s">
        <v>319</v>
      </c>
      <c r="H2152" t="s">
        <v>320</v>
      </c>
      <c r="I2152" t="s">
        <v>2384</v>
      </c>
      <c r="J2152">
        <v>-78.209999999999994</v>
      </c>
      <c r="K2152">
        <v>-78.209999999999994</v>
      </c>
      <c r="O2152" t="s">
        <v>556</v>
      </c>
      <c r="P2152" t="s">
        <v>557</v>
      </c>
      <c r="Q2152" t="s">
        <v>461</v>
      </c>
      <c r="R2152">
        <v>0</v>
      </c>
    </row>
    <row r="2153" spans="1:18" x14ac:dyDescent="0.3">
      <c r="A2153">
        <v>193097</v>
      </c>
      <c r="B2153" t="s">
        <v>552</v>
      </c>
      <c r="C2153" t="s">
        <v>878</v>
      </c>
      <c r="D2153" t="s">
        <v>2385</v>
      </c>
      <c r="E2153" s="440">
        <v>46023</v>
      </c>
      <c r="F2153" s="440">
        <v>46043</v>
      </c>
      <c r="G2153" t="s">
        <v>297</v>
      </c>
      <c r="H2153" t="s">
        <v>302</v>
      </c>
      <c r="I2153" t="s">
        <v>2386</v>
      </c>
      <c r="J2153">
        <v>-1000</v>
      </c>
      <c r="K2153">
        <v>-1000</v>
      </c>
      <c r="O2153" t="s">
        <v>556</v>
      </c>
      <c r="P2153" t="s">
        <v>557</v>
      </c>
      <c r="Q2153" t="s">
        <v>461</v>
      </c>
      <c r="R2153">
        <v>0</v>
      </c>
    </row>
    <row r="2154" spans="1:18" x14ac:dyDescent="0.3">
      <c r="A2154">
        <v>193576</v>
      </c>
      <c r="B2154" t="s">
        <v>552</v>
      </c>
      <c r="C2154" t="s">
        <v>919</v>
      </c>
      <c r="D2154" t="s">
        <v>2387</v>
      </c>
      <c r="E2154" s="440">
        <v>46023</v>
      </c>
      <c r="F2154" s="440">
        <v>46065</v>
      </c>
      <c r="G2154" t="s">
        <v>297</v>
      </c>
      <c r="H2154" t="s">
        <v>308</v>
      </c>
      <c r="I2154" t="s">
        <v>2388</v>
      </c>
      <c r="J2154">
        <v>-599.09</v>
      </c>
      <c r="K2154">
        <v>-599.09</v>
      </c>
      <c r="O2154" t="s">
        <v>556</v>
      </c>
      <c r="P2154" t="s">
        <v>557</v>
      </c>
      <c r="Q2154" t="s">
        <v>461</v>
      </c>
      <c r="R2154">
        <v>0</v>
      </c>
    </row>
    <row r="2155" spans="1:18" x14ac:dyDescent="0.3">
      <c r="A2155">
        <v>193529</v>
      </c>
      <c r="B2155" t="s">
        <v>552</v>
      </c>
      <c r="C2155" t="s">
        <v>2389</v>
      </c>
      <c r="D2155" t="s">
        <v>2390</v>
      </c>
      <c r="E2155" s="440">
        <v>46023</v>
      </c>
      <c r="F2155" s="440">
        <v>46041</v>
      </c>
      <c r="G2155" t="s">
        <v>755</v>
      </c>
      <c r="H2155" t="s">
        <v>756</v>
      </c>
      <c r="I2155" t="s">
        <v>2391</v>
      </c>
      <c r="J2155">
        <v>-1600</v>
      </c>
      <c r="K2155">
        <v>-1600</v>
      </c>
      <c r="M2155" t="s">
        <v>788</v>
      </c>
      <c r="N2155" t="s">
        <v>136</v>
      </c>
      <c r="O2155" t="s">
        <v>556</v>
      </c>
      <c r="P2155" t="s">
        <v>557</v>
      </c>
      <c r="Q2155" t="s">
        <v>461</v>
      </c>
      <c r="R2155">
        <v>0</v>
      </c>
    </row>
    <row r="2156" spans="1:18" x14ac:dyDescent="0.3">
      <c r="A2156">
        <v>193466</v>
      </c>
      <c r="B2156" t="s">
        <v>552</v>
      </c>
      <c r="C2156" t="s">
        <v>1007</v>
      </c>
      <c r="D2156" t="s">
        <v>2392</v>
      </c>
      <c r="E2156" s="440">
        <v>46023</v>
      </c>
      <c r="F2156" s="440">
        <v>46043</v>
      </c>
      <c r="G2156" t="s">
        <v>1009</v>
      </c>
      <c r="H2156" t="s">
        <v>204</v>
      </c>
      <c r="I2156" t="s">
        <v>2393</v>
      </c>
      <c r="J2156">
        <v>-20196</v>
      </c>
      <c r="K2156">
        <v>-20196</v>
      </c>
      <c r="O2156" t="s">
        <v>556</v>
      </c>
      <c r="P2156" t="s">
        <v>557</v>
      </c>
      <c r="Q2156" t="s">
        <v>461</v>
      </c>
      <c r="R2156">
        <v>0</v>
      </c>
    </row>
    <row r="2157" spans="1:18" x14ac:dyDescent="0.3">
      <c r="A2157">
        <v>193109</v>
      </c>
      <c r="B2157" t="s">
        <v>552</v>
      </c>
      <c r="C2157" t="s">
        <v>874</v>
      </c>
      <c r="D2157" t="s">
        <v>2394</v>
      </c>
      <c r="E2157" s="440">
        <v>46023</v>
      </c>
      <c r="F2157" s="440">
        <v>46071</v>
      </c>
      <c r="G2157" t="s">
        <v>309</v>
      </c>
      <c r="H2157" t="s">
        <v>315</v>
      </c>
      <c r="I2157" t="s">
        <v>2395</v>
      </c>
      <c r="J2157">
        <v>-2490.94</v>
      </c>
      <c r="K2157">
        <v>-2490.94</v>
      </c>
      <c r="O2157" t="s">
        <v>556</v>
      </c>
      <c r="P2157" t="s">
        <v>557</v>
      </c>
      <c r="Q2157" t="s">
        <v>461</v>
      </c>
      <c r="R2157">
        <v>0</v>
      </c>
    </row>
    <row r="2158" spans="1:18" x14ac:dyDescent="0.3">
      <c r="A2158">
        <v>192665</v>
      </c>
      <c r="B2158" t="s">
        <v>552</v>
      </c>
      <c r="C2158" t="s">
        <v>907</v>
      </c>
      <c r="D2158" t="s">
        <v>2396</v>
      </c>
      <c r="E2158" s="440">
        <v>46023</v>
      </c>
      <c r="F2158" s="440">
        <v>46058</v>
      </c>
      <c r="G2158" t="s">
        <v>280</v>
      </c>
      <c r="H2158" t="s">
        <v>285</v>
      </c>
      <c r="I2158" t="s">
        <v>2397</v>
      </c>
      <c r="J2158">
        <v>-380</v>
      </c>
      <c r="K2158">
        <v>-380</v>
      </c>
      <c r="O2158" t="s">
        <v>556</v>
      </c>
      <c r="P2158" t="s">
        <v>557</v>
      </c>
      <c r="Q2158" t="s">
        <v>461</v>
      </c>
      <c r="R2158">
        <v>0</v>
      </c>
    </row>
    <row r="2159" spans="1:18" x14ac:dyDescent="0.3">
      <c r="A2159">
        <v>192740</v>
      </c>
      <c r="B2159" t="s">
        <v>552</v>
      </c>
      <c r="C2159" t="s">
        <v>876</v>
      </c>
      <c r="D2159" t="s">
        <v>2398</v>
      </c>
      <c r="E2159" s="440">
        <v>46023</v>
      </c>
      <c r="F2159" s="440">
        <v>46042</v>
      </c>
      <c r="G2159" t="s">
        <v>297</v>
      </c>
      <c r="H2159" t="s">
        <v>302</v>
      </c>
      <c r="I2159" t="s">
        <v>877</v>
      </c>
      <c r="J2159">
        <v>-5000</v>
      </c>
      <c r="K2159">
        <v>-5000</v>
      </c>
      <c r="O2159" t="s">
        <v>556</v>
      </c>
      <c r="P2159" t="s">
        <v>557</v>
      </c>
      <c r="Q2159" t="s">
        <v>461</v>
      </c>
      <c r="R2159">
        <v>0</v>
      </c>
    </row>
    <row r="2160" spans="1:18" x14ac:dyDescent="0.3">
      <c r="A2160">
        <v>193146</v>
      </c>
      <c r="B2160" t="s">
        <v>552</v>
      </c>
      <c r="C2160" t="s">
        <v>900</v>
      </c>
      <c r="D2160" t="s">
        <v>2399</v>
      </c>
      <c r="E2160" s="440">
        <v>46023</v>
      </c>
      <c r="F2160" s="440">
        <v>46043</v>
      </c>
      <c r="G2160" t="s">
        <v>309</v>
      </c>
      <c r="H2160" t="s">
        <v>317</v>
      </c>
      <c r="I2160" t="s">
        <v>2400</v>
      </c>
      <c r="J2160">
        <v>-6080</v>
      </c>
      <c r="K2160">
        <v>-6080</v>
      </c>
      <c r="O2160" t="s">
        <v>556</v>
      </c>
      <c r="P2160" t="s">
        <v>557</v>
      </c>
      <c r="Q2160" t="s">
        <v>461</v>
      </c>
      <c r="R2160">
        <v>0</v>
      </c>
    </row>
    <row r="2161" spans="1:18" x14ac:dyDescent="0.3">
      <c r="A2161">
        <v>192641</v>
      </c>
      <c r="B2161" t="s">
        <v>552</v>
      </c>
      <c r="C2161" t="s">
        <v>890</v>
      </c>
      <c r="D2161" t="s">
        <v>2401</v>
      </c>
      <c r="E2161" s="440">
        <v>46023</v>
      </c>
      <c r="F2161" s="440">
        <v>46042</v>
      </c>
      <c r="G2161" t="s">
        <v>309</v>
      </c>
      <c r="H2161" t="s">
        <v>313</v>
      </c>
      <c r="I2161" t="s">
        <v>2402</v>
      </c>
      <c r="J2161">
        <v>-185</v>
      </c>
      <c r="K2161">
        <v>-185</v>
      </c>
      <c r="O2161" t="s">
        <v>556</v>
      </c>
      <c r="P2161" t="s">
        <v>557</v>
      </c>
      <c r="Q2161" t="s">
        <v>461</v>
      </c>
      <c r="R2161">
        <v>0</v>
      </c>
    </row>
    <row r="2162" spans="1:18" x14ac:dyDescent="0.3">
      <c r="A2162">
        <v>193148</v>
      </c>
      <c r="B2162" t="s">
        <v>552</v>
      </c>
      <c r="C2162" t="s">
        <v>882</v>
      </c>
      <c r="D2162" t="s">
        <v>1262</v>
      </c>
      <c r="E2162" s="440">
        <v>46023</v>
      </c>
      <c r="F2162" s="440">
        <v>46057</v>
      </c>
      <c r="G2162" t="s">
        <v>297</v>
      </c>
      <c r="H2162" t="s">
        <v>305</v>
      </c>
      <c r="I2162" t="s">
        <v>2403</v>
      </c>
      <c r="J2162">
        <v>-1800</v>
      </c>
      <c r="K2162">
        <v>-1800</v>
      </c>
      <c r="O2162" t="s">
        <v>556</v>
      </c>
      <c r="P2162" t="s">
        <v>557</v>
      </c>
      <c r="Q2162" t="s">
        <v>461</v>
      </c>
      <c r="R2162">
        <v>0</v>
      </c>
    </row>
    <row r="2163" spans="1:18" x14ac:dyDescent="0.3">
      <c r="A2163">
        <v>190166</v>
      </c>
      <c r="B2163" t="s">
        <v>552</v>
      </c>
      <c r="C2163" t="s">
        <v>911</v>
      </c>
      <c r="D2163" t="s">
        <v>2404</v>
      </c>
      <c r="E2163" s="440">
        <v>46023</v>
      </c>
      <c r="F2163" s="440">
        <v>46041</v>
      </c>
      <c r="G2163" t="s">
        <v>912</v>
      </c>
      <c r="H2163" t="s">
        <v>913</v>
      </c>
      <c r="I2163" t="s">
        <v>2405</v>
      </c>
      <c r="J2163">
        <v>-400</v>
      </c>
      <c r="K2163">
        <v>-400</v>
      </c>
      <c r="O2163" t="s">
        <v>556</v>
      </c>
      <c r="P2163" t="s">
        <v>557</v>
      </c>
      <c r="Q2163" t="s">
        <v>461</v>
      </c>
      <c r="R2163">
        <v>0</v>
      </c>
    </row>
    <row r="2164" spans="1:18" x14ac:dyDescent="0.3">
      <c r="A2164">
        <v>195090</v>
      </c>
      <c r="B2164" t="s">
        <v>552</v>
      </c>
      <c r="C2164" t="s">
        <v>909</v>
      </c>
      <c r="D2164" t="s">
        <v>933</v>
      </c>
      <c r="E2164" s="440">
        <v>46023</v>
      </c>
      <c r="F2164" s="440">
        <v>46081</v>
      </c>
      <c r="G2164" t="s">
        <v>297</v>
      </c>
      <c r="H2164" t="s">
        <v>308</v>
      </c>
      <c r="I2164" t="s">
        <v>2406</v>
      </c>
      <c r="J2164">
        <v>-873.04</v>
      </c>
      <c r="K2164">
        <v>-873.04</v>
      </c>
      <c r="O2164" t="s">
        <v>556</v>
      </c>
      <c r="P2164" t="s">
        <v>557</v>
      </c>
      <c r="Q2164" t="s">
        <v>461</v>
      </c>
      <c r="R2164">
        <v>0</v>
      </c>
    </row>
    <row r="2165" spans="1:18" x14ac:dyDescent="0.3">
      <c r="A2165">
        <v>192723</v>
      </c>
      <c r="B2165" t="s">
        <v>552</v>
      </c>
      <c r="C2165" t="s">
        <v>869</v>
      </c>
      <c r="D2165" t="s">
        <v>2407</v>
      </c>
      <c r="E2165" s="440">
        <v>46023</v>
      </c>
      <c r="F2165" s="440">
        <v>46078</v>
      </c>
      <c r="G2165" t="s">
        <v>319</v>
      </c>
      <c r="H2165" t="s">
        <v>320</v>
      </c>
      <c r="I2165" t="s">
        <v>903</v>
      </c>
      <c r="J2165">
        <v>-1749.17</v>
      </c>
      <c r="K2165">
        <v>-1749.17</v>
      </c>
      <c r="O2165" t="s">
        <v>556</v>
      </c>
      <c r="P2165" t="s">
        <v>557</v>
      </c>
      <c r="Q2165" t="s">
        <v>461</v>
      </c>
      <c r="R2165">
        <v>0</v>
      </c>
    </row>
    <row r="2166" spans="1:18" x14ac:dyDescent="0.3">
      <c r="A2166">
        <v>192653</v>
      </c>
      <c r="B2166" t="s">
        <v>552</v>
      </c>
      <c r="C2166" t="s">
        <v>864</v>
      </c>
      <c r="D2166" t="s">
        <v>2408</v>
      </c>
      <c r="E2166" s="440">
        <v>46023</v>
      </c>
      <c r="F2166" s="440">
        <v>46058</v>
      </c>
      <c r="G2166" t="s">
        <v>297</v>
      </c>
      <c r="H2166" t="s">
        <v>298</v>
      </c>
      <c r="I2166" t="s">
        <v>2409</v>
      </c>
      <c r="J2166">
        <v>-11000</v>
      </c>
      <c r="K2166">
        <v>-11000</v>
      </c>
      <c r="O2166" t="s">
        <v>556</v>
      </c>
      <c r="P2166" t="s">
        <v>557</v>
      </c>
      <c r="Q2166" t="s">
        <v>461</v>
      </c>
      <c r="R2166">
        <v>0</v>
      </c>
    </row>
    <row r="2167" spans="1:18" x14ac:dyDescent="0.3">
      <c r="A2167">
        <v>192711</v>
      </c>
      <c r="B2167" t="s">
        <v>552</v>
      </c>
      <c r="C2167" t="s">
        <v>869</v>
      </c>
      <c r="D2167" t="s">
        <v>2410</v>
      </c>
      <c r="E2167" s="440">
        <v>46023</v>
      </c>
      <c r="F2167" s="440">
        <v>46078</v>
      </c>
      <c r="G2167" t="s">
        <v>319</v>
      </c>
      <c r="H2167" t="s">
        <v>320</v>
      </c>
      <c r="I2167" t="s">
        <v>870</v>
      </c>
      <c r="J2167">
        <v>-1847.17</v>
      </c>
      <c r="K2167">
        <v>-1847.17</v>
      </c>
      <c r="O2167" t="s">
        <v>556</v>
      </c>
      <c r="P2167" t="s">
        <v>557</v>
      </c>
      <c r="Q2167" t="s">
        <v>461</v>
      </c>
      <c r="R2167">
        <v>0</v>
      </c>
    </row>
    <row r="2168" spans="1:18" x14ac:dyDescent="0.3">
      <c r="A2168">
        <v>206049</v>
      </c>
      <c r="B2168" t="s">
        <v>552</v>
      </c>
      <c r="C2168" t="s">
        <v>745</v>
      </c>
      <c r="D2168" t="s">
        <v>2411</v>
      </c>
      <c r="E2168" s="440">
        <v>46023</v>
      </c>
      <c r="F2168" s="440">
        <v>46063</v>
      </c>
      <c r="G2168" t="s">
        <v>747</v>
      </c>
      <c r="H2168" t="s">
        <v>748</v>
      </c>
      <c r="I2168" t="s">
        <v>2412</v>
      </c>
      <c r="J2168">
        <v>-285</v>
      </c>
      <c r="K2168">
        <v>-285</v>
      </c>
      <c r="O2168" t="s">
        <v>556</v>
      </c>
      <c r="P2168" t="s">
        <v>557</v>
      </c>
      <c r="Q2168" t="s">
        <v>461</v>
      </c>
      <c r="R2168">
        <v>0</v>
      </c>
    </row>
    <row r="2169" spans="1:18" x14ac:dyDescent="0.3">
      <c r="A2169">
        <v>199387</v>
      </c>
      <c r="B2169" t="s">
        <v>552</v>
      </c>
      <c r="C2169" t="s">
        <v>837</v>
      </c>
      <c r="D2169" t="s">
        <v>1019</v>
      </c>
      <c r="E2169" s="440">
        <v>46023</v>
      </c>
      <c r="F2169" s="440">
        <v>46063</v>
      </c>
      <c r="G2169" t="s">
        <v>755</v>
      </c>
      <c r="H2169" t="s">
        <v>756</v>
      </c>
      <c r="I2169" t="s">
        <v>769</v>
      </c>
      <c r="J2169">
        <v>-3100</v>
      </c>
      <c r="K2169">
        <v>-3100</v>
      </c>
      <c r="M2169" t="s">
        <v>807</v>
      </c>
      <c r="N2169" t="s">
        <v>142</v>
      </c>
      <c r="O2169" t="s">
        <v>556</v>
      </c>
      <c r="P2169" t="s">
        <v>557</v>
      </c>
      <c r="Q2169" t="s">
        <v>461</v>
      </c>
      <c r="R2169">
        <v>0</v>
      </c>
    </row>
    <row r="2170" spans="1:18" x14ac:dyDescent="0.3">
      <c r="A2170">
        <v>205044</v>
      </c>
      <c r="B2170" t="s">
        <v>552</v>
      </c>
      <c r="C2170" t="s">
        <v>816</v>
      </c>
      <c r="D2170" t="s">
        <v>2413</v>
      </c>
      <c r="E2170" s="440">
        <v>46023</v>
      </c>
      <c r="F2170" s="440">
        <v>46064</v>
      </c>
      <c r="G2170" t="s">
        <v>755</v>
      </c>
      <c r="H2170" t="s">
        <v>756</v>
      </c>
      <c r="I2170" t="s">
        <v>769</v>
      </c>
      <c r="J2170">
        <v>-2584</v>
      </c>
      <c r="K2170">
        <v>-2584</v>
      </c>
      <c r="M2170" t="s">
        <v>807</v>
      </c>
      <c r="N2170" t="s">
        <v>142</v>
      </c>
      <c r="O2170" t="s">
        <v>556</v>
      </c>
      <c r="P2170" t="s">
        <v>557</v>
      </c>
      <c r="Q2170" t="s">
        <v>461</v>
      </c>
      <c r="R2170">
        <v>0</v>
      </c>
    </row>
    <row r="2171" spans="1:18" x14ac:dyDescent="0.3">
      <c r="A2171">
        <v>205127</v>
      </c>
      <c r="B2171" t="s">
        <v>552</v>
      </c>
      <c r="C2171" t="s">
        <v>2116</v>
      </c>
      <c r="D2171" t="s">
        <v>2414</v>
      </c>
      <c r="E2171" s="440">
        <v>46023</v>
      </c>
      <c r="F2171" s="440">
        <v>46063</v>
      </c>
      <c r="G2171" t="s">
        <v>755</v>
      </c>
      <c r="H2171" t="s">
        <v>756</v>
      </c>
      <c r="I2171" t="s">
        <v>2415</v>
      </c>
      <c r="J2171">
        <v>-1000</v>
      </c>
      <c r="K2171">
        <v>-1000</v>
      </c>
      <c r="M2171" t="s">
        <v>836</v>
      </c>
      <c r="N2171" t="s">
        <v>131</v>
      </c>
      <c r="O2171" t="s">
        <v>556</v>
      </c>
      <c r="P2171" t="s">
        <v>557</v>
      </c>
      <c r="Q2171" t="s">
        <v>461</v>
      </c>
      <c r="R2171">
        <v>0</v>
      </c>
    </row>
    <row r="2172" spans="1:18" x14ac:dyDescent="0.3">
      <c r="A2172">
        <v>199400</v>
      </c>
      <c r="B2172" t="s">
        <v>552</v>
      </c>
      <c r="C2172" t="s">
        <v>835</v>
      </c>
      <c r="D2172" t="s">
        <v>1506</v>
      </c>
      <c r="E2172" s="440">
        <v>46023</v>
      </c>
      <c r="F2172" s="440">
        <v>46063</v>
      </c>
      <c r="G2172" t="s">
        <v>755</v>
      </c>
      <c r="H2172" t="s">
        <v>756</v>
      </c>
      <c r="I2172" t="s">
        <v>769</v>
      </c>
      <c r="J2172">
        <v>-6500</v>
      </c>
      <c r="K2172">
        <v>-6500</v>
      </c>
      <c r="M2172" t="s">
        <v>836</v>
      </c>
      <c r="N2172" t="s">
        <v>131</v>
      </c>
      <c r="O2172" t="s">
        <v>556</v>
      </c>
      <c r="P2172" t="s">
        <v>557</v>
      </c>
      <c r="Q2172" t="s">
        <v>461</v>
      </c>
      <c r="R2172">
        <v>0</v>
      </c>
    </row>
    <row r="2173" spans="1:18" x14ac:dyDescent="0.3">
      <c r="A2173">
        <v>205729</v>
      </c>
      <c r="B2173" t="s">
        <v>552</v>
      </c>
      <c r="C2173" t="s">
        <v>819</v>
      </c>
      <c r="D2173" t="s">
        <v>1924</v>
      </c>
      <c r="E2173" s="440">
        <v>46023</v>
      </c>
      <c r="F2173" s="440">
        <v>46078</v>
      </c>
      <c r="G2173" t="s">
        <v>1059</v>
      </c>
      <c r="H2173" t="s">
        <v>77</v>
      </c>
      <c r="I2173" t="s">
        <v>2416</v>
      </c>
      <c r="J2173">
        <v>-7746.54</v>
      </c>
      <c r="K2173">
        <v>-7746.54</v>
      </c>
      <c r="M2173" t="s">
        <v>767</v>
      </c>
      <c r="N2173" t="s">
        <v>75</v>
      </c>
      <c r="O2173" t="s">
        <v>556</v>
      </c>
      <c r="P2173" t="s">
        <v>557</v>
      </c>
      <c r="Q2173" t="s">
        <v>461</v>
      </c>
      <c r="R2173">
        <v>0</v>
      </c>
    </row>
    <row r="2174" spans="1:18" x14ac:dyDescent="0.3">
      <c r="A2174">
        <v>204700</v>
      </c>
      <c r="B2174" t="s">
        <v>552</v>
      </c>
      <c r="C2174" t="s">
        <v>805</v>
      </c>
      <c r="D2174" t="s">
        <v>2417</v>
      </c>
      <c r="E2174" s="440">
        <v>46023</v>
      </c>
      <c r="F2174" s="440">
        <v>46064</v>
      </c>
      <c r="G2174" t="s">
        <v>1067</v>
      </c>
      <c r="H2174" t="s">
        <v>114</v>
      </c>
      <c r="I2174" t="s">
        <v>2418</v>
      </c>
      <c r="J2174">
        <v>-1246</v>
      </c>
      <c r="K2174">
        <v>-1246</v>
      </c>
      <c r="M2174" t="s">
        <v>807</v>
      </c>
      <c r="N2174" t="s">
        <v>142</v>
      </c>
      <c r="O2174" t="s">
        <v>556</v>
      </c>
      <c r="P2174" t="s">
        <v>557</v>
      </c>
      <c r="Q2174" t="s">
        <v>461</v>
      </c>
      <c r="R2174">
        <v>0</v>
      </c>
    </row>
    <row r="2175" spans="1:18" x14ac:dyDescent="0.3">
      <c r="A2175">
        <v>204876</v>
      </c>
      <c r="B2175" t="s">
        <v>552</v>
      </c>
      <c r="C2175" t="s">
        <v>1007</v>
      </c>
      <c r="D2175" t="s">
        <v>2419</v>
      </c>
      <c r="E2175" s="440">
        <v>46023</v>
      </c>
      <c r="F2175" s="440">
        <v>46064</v>
      </c>
      <c r="G2175" t="s">
        <v>1009</v>
      </c>
      <c r="H2175" t="s">
        <v>204</v>
      </c>
      <c r="I2175" t="s">
        <v>2420</v>
      </c>
      <c r="J2175">
        <v>-21175</v>
      </c>
      <c r="K2175">
        <v>-21175</v>
      </c>
      <c r="O2175" t="s">
        <v>556</v>
      </c>
      <c r="P2175" t="s">
        <v>557</v>
      </c>
      <c r="Q2175" t="s">
        <v>461</v>
      </c>
      <c r="R2175">
        <v>0</v>
      </c>
    </row>
    <row r="2176" spans="1:18" x14ac:dyDescent="0.3">
      <c r="A2176">
        <v>204875</v>
      </c>
      <c r="B2176" t="s">
        <v>552</v>
      </c>
      <c r="C2176" t="s">
        <v>1007</v>
      </c>
      <c r="D2176" t="s">
        <v>2421</v>
      </c>
      <c r="E2176" s="440">
        <v>46023</v>
      </c>
      <c r="F2176" s="440">
        <v>46065</v>
      </c>
      <c r="G2176" t="s">
        <v>1009</v>
      </c>
      <c r="H2176" t="s">
        <v>204</v>
      </c>
      <c r="I2176" t="s">
        <v>2422</v>
      </c>
      <c r="J2176">
        <v>-4730</v>
      </c>
      <c r="K2176">
        <v>-4730</v>
      </c>
      <c r="O2176" t="s">
        <v>556</v>
      </c>
      <c r="P2176" t="s">
        <v>557</v>
      </c>
      <c r="Q2176" t="s">
        <v>461</v>
      </c>
      <c r="R2176">
        <v>0</v>
      </c>
    </row>
    <row r="2177" spans="1:18" x14ac:dyDescent="0.3">
      <c r="A2177">
        <v>204709</v>
      </c>
      <c r="B2177" t="s">
        <v>552</v>
      </c>
      <c r="C2177" t="s">
        <v>810</v>
      </c>
      <c r="D2177" t="s">
        <v>2417</v>
      </c>
      <c r="E2177" s="440">
        <v>46023</v>
      </c>
      <c r="F2177" s="440">
        <v>46064</v>
      </c>
      <c r="G2177" t="s">
        <v>1067</v>
      </c>
      <c r="H2177" t="s">
        <v>114</v>
      </c>
      <c r="I2177" t="s">
        <v>2418</v>
      </c>
      <c r="J2177">
        <v>-1261</v>
      </c>
      <c r="K2177">
        <v>-1261</v>
      </c>
      <c r="M2177" t="s">
        <v>758</v>
      </c>
      <c r="N2177" t="s">
        <v>134</v>
      </c>
      <c r="O2177" t="s">
        <v>556</v>
      </c>
      <c r="P2177" t="s">
        <v>557</v>
      </c>
      <c r="Q2177" t="s">
        <v>461</v>
      </c>
      <c r="R2177">
        <v>0</v>
      </c>
    </row>
    <row r="2178" spans="1:18" x14ac:dyDescent="0.3">
      <c r="A2178">
        <v>204707</v>
      </c>
      <c r="B2178" t="s">
        <v>552</v>
      </c>
      <c r="C2178" t="s">
        <v>823</v>
      </c>
      <c r="D2178" t="s">
        <v>2423</v>
      </c>
      <c r="E2178" s="440">
        <v>46023</v>
      </c>
      <c r="F2178" s="440">
        <v>46064</v>
      </c>
      <c r="G2178" t="s">
        <v>1067</v>
      </c>
      <c r="H2178" t="s">
        <v>114</v>
      </c>
      <c r="I2178" t="s">
        <v>2424</v>
      </c>
      <c r="J2178">
        <v>-1328</v>
      </c>
      <c r="K2178">
        <v>-1327.62</v>
      </c>
      <c r="M2178" t="s">
        <v>824</v>
      </c>
      <c r="N2178" t="s">
        <v>131</v>
      </c>
      <c r="O2178" t="s">
        <v>556</v>
      </c>
      <c r="P2178" t="s">
        <v>557</v>
      </c>
      <c r="Q2178" t="s">
        <v>461</v>
      </c>
      <c r="R2178">
        <v>0</v>
      </c>
    </row>
    <row r="2179" spans="1:18" x14ac:dyDescent="0.3">
      <c r="A2179">
        <v>199375</v>
      </c>
      <c r="B2179" t="s">
        <v>552</v>
      </c>
      <c r="C2179" t="s">
        <v>838</v>
      </c>
      <c r="D2179" t="s">
        <v>1903</v>
      </c>
      <c r="E2179" s="440">
        <v>46023</v>
      </c>
      <c r="F2179" s="440">
        <v>46063</v>
      </c>
      <c r="G2179" t="s">
        <v>755</v>
      </c>
      <c r="H2179" t="s">
        <v>756</v>
      </c>
      <c r="I2179" t="s">
        <v>769</v>
      </c>
      <c r="J2179">
        <v>-4000</v>
      </c>
      <c r="K2179">
        <v>-4000</v>
      </c>
      <c r="M2179" t="s">
        <v>774</v>
      </c>
      <c r="N2179" t="s">
        <v>138</v>
      </c>
      <c r="O2179" t="s">
        <v>556</v>
      </c>
      <c r="P2179" t="s">
        <v>557</v>
      </c>
      <c r="Q2179" t="s">
        <v>461</v>
      </c>
      <c r="R2179">
        <v>0</v>
      </c>
    </row>
    <row r="2180" spans="1:18" x14ac:dyDescent="0.3">
      <c r="A2180">
        <v>204706</v>
      </c>
      <c r="B2180" t="s">
        <v>552</v>
      </c>
      <c r="C2180" t="s">
        <v>754</v>
      </c>
      <c r="D2180" t="s">
        <v>2414</v>
      </c>
      <c r="E2180" s="440">
        <v>46023</v>
      </c>
      <c r="F2180" s="440">
        <v>46064</v>
      </c>
      <c r="G2180" t="s">
        <v>1067</v>
      </c>
      <c r="H2180" t="s">
        <v>114</v>
      </c>
      <c r="I2180" t="s">
        <v>2418</v>
      </c>
      <c r="J2180">
        <v>-1328</v>
      </c>
      <c r="K2180">
        <v>-1328</v>
      </c>
      <c r="M2180" t="s">
        <v>758</v>
      </c>
      <c r="N2180" t="s">
        <v>134</v>
      </c>
      <c r="O2180" t="s">
        <v>556</v>
      </c>
      <c r="P2180" t="s">
        <v>557</v>
      </c>
      <c r="Q2180" t="s">
        <v>461</v>
      </c>
      <c r="R2180">
        <v>0</v>
      </c>
    </row>
    <row r="2181" spans="1:18" x14ac:dyDescent="0.3">
      <c r="A2181">
        <v>204705</v>
      </c>
      <c r="B2181" t="s">
        <v>552</v>
      </c>
      <c r="C2181" t="s">
        <v>822</v>
      </c>
      <c r="D2181" t="s">
        <v>1927</v>
      </c>
      <c r="E2181" s="440">
        <v>46023</v>
      </c>
      <c r="F2181" s="440">
        <v>46064</v>
      </c>
      <c r="G2181" t="s">
        <v>1067</v>
      </c>
      <c r="H2181" t="s">
        <v>114</v>
      </c>
      <c r="I2181" t="s">
        <v>2418</v>
      </c>
      <c r="J2181">
        <v>-1261</v>
      </c>
      <c r="K2181">
        <v>-1261</v>
      </c>
      <c r="M2181" t="s">
        <v>758</v>
      </c>
      <c r="N2181" t="s">
        <v>134</v>
      </c>
      <c r="O2181" t="s">
        <v>556</v>
      </c>
      <c r="P2181" t="s">
        <v>557</v>
      </c>
      <c r="Q2181" t="s">
        <v>461</v>
      </c>
      <c r="R2181">
        <v>0</v>
      </c>
    </row>
    <row r="2182" spans="1:18" x14ac:dyDescent="0.3">
      <c r="A2182">
        <v>204704</v>
      </c>
      <c r="B2182" t="s">
        <v>552</v>
      </c>
      <c r="C2182" t="s">
        <v>811</v>
      </c>
      <c r="D2182" t="s">
        <v>1474</v>
      </c>
      <c r="E2182" s="440">
        <v>46023</v>
      </c>
      <c r="F2182" s="440">
        <v>46064</v>
      </c>
      <c r="G2182" t="s">
        <v>1067</v>
      </c>
      <c r="H2182" t="s">
        <v>114</v>
      </c>
      <c r="I2182" t="s">
        <v>2418</v>
      </c>
      <c r="J2182">
        <v>-1195</v>
      </c>
      <c r="K2182">
        <v>-1195</v>
      </c>
      <c r="M2182" t="s">
        <v>812</v>
      </c>
      <c r="N2182" t="s">
        <v>131</v>
      </c>
      <c r="O2182" t="s">
        <v>556</v>
      </c>
      <c r="P2182" t="s">
        <v>557</v>
      </c>
      <c r="Q2182" t="s">
        <v>461</v>
      </c>
      <c r="R2182">
        <v>0</v>
      </c>
    </row>
    <row r="2183" spans="1:18" x14ac:dyDescent="0.3">
      <c r="A2183">
        <v>204703</v>
      </c>
      <c r="B2183" t="s">
        <v>552</v>
      </c>
      <c r="C2183" t="s">
        <v>838</v>
      </c>
      <c r="D2183" t="s">
        <v>1695</v>
      </c>
      <c r="E2183" s="440">
        <v>46023</v>
      </c>
      <c r="F2183" s="440">
        <v>46064</v>
      </c>
      <c r="G2183" t="s">
        <v>1067</v>
      </c>
      <c r="H2183" t="s">
        <v>114</v>
      </c>
      <c r="I2183" t="s">
        <v>2424</v>
      </c>
      <c r="J2183">
        <v>-1128</v>
      </c>
      <c r="K2183">
        <v>-1128</v>
      </c>
      <c r="M2183" t="s">
        <v>774</v>
      </c>
      <c r="N2183" t="s">
        <v>138</v>
      </c>
      <c r="O2183" t="s">
        <v>556</v>
      </c>
      <c r="P2183" t="s">
        <v>557</v>
      </c>
      <c r="Q2183" t="s">
        <v>461</v>
      </c>
      <c r="R2183">
        <v>0</v>
      </c>
    </row>
    <row r="2184" spans="1:18" x14ac:dyDescent="0.3">
      <c r="A2184">
        <v>199363</v>
      </c>
      <c r="B2184" t="s">
        <v>552</v>
      </c>
      <c r="C2184" t="s">
        <v>810</v>
      </c>
      <c r="D2184" t="s">
        <v>1442</v>
      </c>
      <c r="E2184" s="440">
        <v>46023</v>
      </c>
      <c r="F2184" s="440">
        <v>46063</v>
      </c>
      <c r="G2184" t="s">
        <v>755</v>
      </c>
      <c r="H2184" t="s">
        <v>756</v>
      </c>
      <c r="I2184" t="s">
        <v>769</v>
      </c>
      <c r="J2184">
        <v>-4200</v>
      </c>
      <c r="K2184">
        <v>-4200</v>
      </c>
      <c r="M2184" t="s">
        <v>758</v>
      </c>
      <c r="N2184" t="s">
        <v>134</v>
      </c>
      <c r="O2184" t="s">
        <v>556</v>
      </c>
      <c r="P2184" t="s">
        <v>557</v>
      </c>
      <c r="Q2184" t="s">
        <v>461</v>
      </c>
      <c r="R2184">
        <v>0</v>
      </c>
    </row>
    <row r="2185" spans="1:18" x14ac:dyDescent="0.3">
      <c r="A2185">
        <v>204702</v>
      </c>
      <c r="B2185" t="s">
        <v>552</v>
      </c>
      <c r="C2185" t="s">
        <v>837</v>
      </c>
      <c r="D2185" t="s">
        <v>1254</v>
      </c>
      <c r="E2185" s="440">
        <v>46023</v>
      </c>
      <c r="F2185" s="440">
        <v>46064</v>
      </c>
      <c r="G2185" t="s">
        <v>1067</v>
      </c>
      <c r="H2185" t="s">
        <v>114</v>
      </c>
      <c r="I2185" t="s">
        <v>2418</v>
      </c>
      <c r="J2185">
        <v>-1246</v>
      </c>
      <c r="K2185">
        <v>-1246</v>
      </c>
      <c r="M2185" t="s">
        <v>807</v>
      </c>
      <c r="N2185" t="s">
        <v>142</v>
      </c>
      <c r="O2185" t="s">
        <v>556</v>
      </c>
      <c r="P2185" t="s">
        <v>557</v>
      </c>
      <c r="Q2185" t="s">
        <v>461</v>
      </c>
      <c r="R2185">
        <v>0</v>
      </c>
    </row>
    <row r="2186" spans="1:18" x14ac:dyDescent="0.3">
      <c r="A2186">
        <v>199573</v>
      </c>
      <c r="B2186" t="s">
        <v>552</v>
      </c>
      <c r="C2186" t="s">
        <v>820</v>
      </c>
      <c r="D2186" t="s">
        <v>2425</v>
      </c>
      <c r="E2186" s="440">
        <v>46023</v>
      </c>
      <c r="F2186" s="440">
        <v>46063</v>
      </c>
      <c r="G2186" t="s">
        <v>755</v>
      </c>
      <c r="H2186" t="s">
        <v>756</v>
      </c>
      <c r="I2186" t="s">
        <v>806</v>
      </c>
      <c r="J2186">
        <v>-3000</v>
      </c>
      <c r="K2186">
        <v>-3000</v>
      </c>
      <c r="M2186" t="s">
        <v>821</v>
      </c>
      <c r="N2186" t="s">
        <v>131</v>
      </c>
      <c r="O2186" t="s">
        <v>556</v>
      </c>
      <c r="P2186" t="s">
        <v>557</v>
      </c>
      <c r="Q2186" t="s">
        <v>461</v>
      </c>
      <c r="R2186">
        <v>0</v>
      </c>
    </row>
    <row r="2187" spans="1:18" x14ac:dyDescent="0.3">
      <c r="A2187">
        <v>199463</v>
      </c>
      <c r="B2187" t="s">
        <v>552</v>
      </c>
      <c r="C2187" t="s">
        <v>827</v>
      </c>
      <c r="D2187" t="s">
        <v>1929</v>
      </c>
      <c r="E2187" s="440">
        <v>46023</v>
      </c>
      <c r="F2187" s="440">
        <v>46063</v>
      </c>
      <c r="G2187" t="s">
        <v>755</v>
      </c>
      <c r="H2187" t="s">
        <v>756</v>
      </c>
      <c r="I2187" t="s">
        <v>769</v>
      </c>
      <c r="J2187">
        <v>-3200</v>
      </c>
      <c r="K2187">
        <v>-3200</v>
      </c>
      <c r="M2187" t="s">
        <v>828</v>
      </c>
      <c r="N2187" t="s">
        <v>131</v>
      </c>
      <c r="O2187" t="s">
        <v>556</v>
      </c>
      <c r="P2187" t="s">
        <v>557</v>
      </c>
      <c r="Q2187" t="s">
        <v>461</v>
      </c>
      <c r="R2187">
        <v>0</v>
      </c>
    </row>
    <row r="2188" spans="1:18" x14ac:dyDescent="0.3">
      <c r="A2188">
        <v>199585</v>
      </c>
      <c r="B2188" t="s">
        <v>552</v>
      </c>
      <c r="C2188" t="s">
        <v>822</v>
      </c>
      <c r="D2188" t="s">
        <v>1671</v>
      </c>
      <c r="E2188" s="440">
        <v>46023</v>
      </c>
      <c r="F2188" s="440">
        <v>46063</v>
      </c>
      <c r="G2188" t="s">
        <v>755</v>
      </c>
      <c r="H2188" t="s">
        <v>756</v>
      </c>
      <c r="I2188" t="s">
        <v>806</v>
      </c>
      <c r="J2188">
        <v>-4200</v>
      </c>
      <c r="K2188">
        <v>-4200</v>
      </c>
      <c r="M2188" t="s">
        <v>758</v>
      </c>
      <c r="N2188" t="s">
        <v>134</v>
      </c>
      <c r="O2188" t="s">
        <v>556</v>
      </c>
      <c r="P2188" t="s">
        <v>557</v>
      </c>
      <c r="Q2188" t="s">
        <v>461</v>
      </c>
      <c r="R2188">
        <v>0</v>
      </c>
    </row>
    <row r="2189" spans="1:18" x14ac:dyDescent="0.3">
      <c r="A2189">
        <v>199549</v>
      </c>
      <c r="B2189" t="s">
        <v>552</v>
      </c>
      <c r="C2189" t="s">
        <v>825</v>
      </c>
      <c r="D2189" t="s">
        <v>1487</v>
      </c>
      <c r="E2189" s="440">
        <v>46023</v>
      </c>
      <c r="F2189" s="440">
        <v>46063</v>
      </c>
      <c r="G2189" t="s">
        <v>755</v>
      </c>
      <c r="H2189" t="s">
        <v>756</v>
      </c>
      <c r="I2189" t="s">
        <v>806</v>
      </c>
      <c r="J2189">
        <v>-1125</v>
      </c>
      <c r="K2189">
        <v>-1125</v>
      </c>
      <c r="M2189" t="s">
        <v>826</v>
      </c>
      <c r="N2189" t="s">
        <v>131</v>
      </c>
      <c r="O2189" t="s">
        <v>556</v>
      </c>
      <c r="P2189" t="s">
        <v>557</v>
      </c>
      <c r="Q2189" t="s">
        <v>461</v>
      </c>
      <c r="R2189">
        <v>0</v>
      </c>
    </row>
    <row r="2190" spans="1:18" x14ac:dyDescent="0.3">
      <c r="A2190">
        <v>199536</v>
      </c>
      <c r="B2190" t="s">
        <v>552</v>
      </c>
      <c r="C2190" t="s">
        <v>811</v>
      </c>
      <c r="D2190" t="s">
        <v>2104</v>
      </c>
      <c r="E2190" s="440">
        <v>46023</v>
      </c>
      <c r="F2190" s="440">
        <v>46063</v>
      </c>
      <c r="G2190" t="s">
        <v>755</v>
      </c>
      <c r="H2190" t="s">
        <v>756</v>
      </c>
      <c r="I2190" t="s">
        <v>806</v>
      </c>
      <c r="J2190">
        <v>-5000</v>
      </c>
      <c r="K2190">
        <v>-5000</v>
      </c>
      <c r="M2190" t="s">
        <v>812</v>
      </c>
      <c r="N2190" t="s">
        <v>131</v>
      </c>
      <c r="O2190" t="s">
        <v>556</v>
      </c>
      <c r="P2190" t="s">
        <v>557</v>
      </c>
      <c r="Q2190" t="s">
        <v>461</v>
      </c>
      <c r="R2190">
        <v>0</v>
      </c>
    </row>
    <row r="2191" spans="1:18" x14ac:dyDescent="0.3">
      <c r="A2191">
        <v>207133</v>
      </c>
      <c r="B2191" t="s">
        <v>552</v>
      </c>
      <c r="C2191" t="s">
        <v>553</v>
      </c>
      <c r="D2191" t="s">
        <v>2426</v>
      </c>
      <c r="E2191" s="440">
        <v>46023</v>
      </c>
      <c r="F2191" s="440">
        <v>46076</v>
      </c>
      <c r="G2191" t="s">
        <v>309</v>
      </c>
      <c r="H2191" t="s">
        <v>311</v>
      </c>
      <c r="I2191" t="s">
        <v>2427</v>
      </c>
      <c r="J2191">
        <v>-1100</v>
      </c>
      <c r="K2191">
        <v>-1100</v>
      </c>
      <c r="O2191" t="s">
        <v>556</v>
      </c>
      <c r="P2191" t="s">
        <v>557</v>
      </c>
      <c r="Q2191" t="s">
        <v>461</v>
      </c>
      <c r="R2191">
        <v>0</v>
      </c>
    </row>
    <row r="2192" spans="1:18" x14ac:dyDescent="0.3">
      <c r="A2192">
        <v>207518</v>
      </c>
      <c r="B2192" t="s">
        <v>552</v>
      </c>
      <c r="C2192" t="s">
        <v>1061</v>
      </c>
      <c r="E2192" s="440">
        <v>46023</v>
      </c>
      <c r="F2192" s="440">
        <v>46023</v>
      </c>
      <c r="G2192" t="s">
        <v>280</v>
      </c>
      <c r="H2192" t="s">
        <v>285</v>
      </c>
      <c r="I2192" t="s">
        <v>1172</v>
      </c>
      <c r="J2192">
        <v>-720</v>
      </c>
      <c r="K2192">
        <v>-720</v>
      </c>
      <c r="O2192" t="s">
        <v>556</v>
      </c>
      <c r="P2192" t="s">
        <v>557</v>
      </c>
      <c r="Q2192" t="s">
        <v>461</v>
      </c>
      <c r="R2192">
        <v>0</v>
      </c>
    </row>
    <row r="2193" spans="1:18" x14ac:dyDescent="0.3">
      <c r="A2193">
        <v>199523</v>
      </c>
      <c r="B2193" t="s">
        <v>552</v>
      </c>
      <c r="C2193" t="s">
        <v>805</v>
      </c>
      <c r="D2193" t="s">
        <v>2428</v>
      </c>
      <c r="E2193" s="440">
        <v>46023</v>
      </c>
      <c r="F2193" s="440">
        <v>46063</v>
      </c>
      <c r="G2193" t="s">
        <v>755</v>
      </c>
      <c r="H2193" t="s">
        <v>756</v>
      </c>
      <c r="I2193" t="s">
        <v>806</v>
      </c>
      <c r="J2193">
        <v>-3100</v>
      </c>
      <c r="K2193">
        <v>-3100</v>
      </c>
      <c r="M2193" t="s">
        <v>807</v>
      </c>
      <c r="N2193" t="s">
        <v>142</v>
      </c>
      <c r="O2193" t="s">
        <v>556</v>
      </c>
      <c r="P2193" t="s">
        <v>557</v>
      </c>
      <c r="Q2193" t="s">
        <v>461</v>
      </c>
      <c r="R2193">
        <v>0</v>
      </c>
    </row>
    <row r="2194" spans="1:18" x14ac:dyDescent="0.3">
      <c r="A2194">
        <v>199511</v>
      </c>
      <c r="B2194" t="s">
        <v>552</v>
      </c>
      <c r="C2194" t="s">
        <v>754</v>
      </c>
      <c r="D2194" t="s">
        <v>2429</v>
      </c>
      <c r="E2194" s="440">
        <v>46023</v>
      </c>
      <c r="F2194" s="440">
        <v>46063</v>
      </c>
      <c r="G2194" t="s">
        <v>755</v>
      </c>
      <c r="H2194" t="s">
        <v>756</v>
      </c>
      <c r="I2194" t="s">
        <v>806</v>
      </c>
      <c r="J2194">
        <v>-5100</v>
      </c>
      <c r="K2194">
        <v>-5100</v>
      </c>
      <c r="M2194" t="s">
        <v>758</v>
      </c>
      <c r="N2194" t="s">
        <v>134</v>
      </c>
      <c r="O2194" t="s">
        <v>556</v>
      </c>
      <c r="P2194" t="s">
        <v>557</v>
      </c>
      <c r="Q2194" t="s">
        <v>461</v>
      </c>
      <c r="R2194">
        <v>0</v>
      </c>
    </row>
    <row r="2195" spans="1:18" x14ac:dyDescent="0.3">
      <c r="A2195">
        <v>207519</v>
      </c>
      <c r="B2195" t="s">
        <v>552</v>
      </c>
      <c r="C2195" t="s">
        <v>1061</v>
      </c>
      <c r="E2195" s="440">
        <v>46023</v>
      </c>
      <c r="F2195" s="440">
        <v>46023</v>
      </c>
      <c r="G2195" t="s">
        <v>280</v>
      </c>
      <c r="H2195" t="s">
        <v>285</v>
      </c>
      <c r="I2195" t="s">
        <v>1952</v>
      </c>
      <c r="J2195">
        <v>-600</v>
      </c>
      <c r="K2195">
        <v>-600</v>
      </c>
      <c r="O2195" t="s">
        <v>556</v>
      </c>
      <c r="P2195" t="s">
        <v>557</v>
      </c>
      <c r="Q2195" t="s">
        <v>461</v>
      </c>
      <c r="R2195">
        <v>0</v>
      </c>
    </row>
    <row r="2196" spans="1:18" x14ac:dyDescent="0.3">
      <c r="A2196">
        <v>199499</v>
      </c>
      <c r="B2196" t="s">
        <v>552</v>
      </c>
      <c r="C2196" t="s">
        <v>819</v>
      </c>
      <c r="D2196" t="s">
        <v>1147</v>
      </c>
      <c r="E2196" s="440">
        <v>46023</v>
      </c>
      <c r="F2196" s="440">
        <v>46063</v>
      </c>
      <c r="G2196" t="s">
        <v>755</v>
      </c>
      <c r="H2196" t="s">
        <v>756</v>
      </c>
      <c r="I2196" t="s">
        <v>769</v>
      </c>
      <c r="J2196">
        <v>-4000</v>
      </c>
      <c r="K2196">
        <v>-4000</v>
      </c>
      <c r="M2196" t="s">
        <v>767</v>
      </c>
      <c r="N2196" t="s">
        <v>75</v>
      </c>
      <c r="O2196" t="s">
        <v>556</v>
      </c>
      <c r="P2196" t="s">
        <v>557</v>
      </c>
      <c r="Q2196" t="s">
        <v>461</v>
      </c>
      <c r="R2196">
        <v>0</v>
      </c>
    </row>
    <row r="2197" spans="1:18" x14ac:dyDescent="0.3">
      <c r="A2197">
        <v>199475</v>
      </c>
      <c r="B2197" t="s">
        <v>552</v>
      </c>
      <c r="C2197" t="s">
        <v>833</v>
      </c>
      <c r="D2197" t="s">
        <v>947</v>
      </c>
      <c r="E2197" s="440">
        <v>46023</v>
      </c>
      <c r="F2197" s="440">
        <v>46063</v>
      </c>
      <c r="G2197" t="s">
        <v>755</v>
      </c>
      <c r="H2197" t="s">
        <v>756</v>
      </c>
      <c r="I2197" t="s">
        <v>769</v>
      </c>
      <c r="J2197">
        <v>-3850</v>
      </c>
      <c r="K2197">
        <v>-3850</v>
      </c>
      <c r="M2197" t="s">
        <v>834</v>
      </c>
      <c r="N2197" t="s">
        <v>135</v>
      </c>
      <c r="O2197" t="s">
        <v>556</v>
      </c>
      <c r="P2197" t="s">
        <v>557</v>
      </c>
      <c r="Q2197" t="s">
        <v>461</v>
      </c>
      <c r="R2197">
        <v>0</v>
      </c>
    </row>
    <row r="2198" spans="1:18" x14ac:dyDescent="0.3">
      <c r="A2198">
        <v>209353</v>
      </c>
      <c r="B2198" t="s">
        <v>552</v>
      </c>
      <c r="C2198" t="s">
        <v>553</v>
      </c>
      <c r="D2198" t="s">
        <v>1437</v>
      </c>
      <c r="E2198" s="440">
        <v>46023</v>
      </c>
      <c r="F2198" s="440">
        <v>46078</v>
      </c>
      <c r="G2198" t="s">
        <v>309</v>
      </c>
      <c r="H2198" t="s">
        <v>311</v>
      </c>
      <c r="I2198" t="s">
        <v>2430</v>
      </c>
      <c r="J2198">
        <v>-1100</v>
      </c>
      <c r="K2198">
        <v>-1100</v>
      </c>
      <c r="O2198" t="s">
        <v>556</v>
      </c>
      <c r="P2198" t="s">
        <v>557</v>
      </c>
      <c r="Q2198" t="s">
        <v>461</v>
      </c>
      <c r="R2198">
        <v>0</v>
      </c>
    </row>
    <row r="2199" spans="1:18" x14ac:dyDescent="0.3">
      <c r="A2199">
        <v>199450</v>
      </c>
      <c r="B2199" t="s">
        <v>552</v>
      </c>
      <c r="C2199" t="s">
        <v>823</v>
      </c>
      <c r="D2199" t="s">
        <v>2431</v>
      </c>
      <c r="E2199" s="440">
        <v>46023</v>
      </c>
      <c r="F2199" s="440">
        <v>46063</v>
      </c>
      <c r="G2199" t="s">
        <v>755</v>
      </c>
      <c r="H2199" t="s">
        <v>756</v>
      </c>
      <c r="I2199" t="s">
        <v>769</v>
      </c>
      <c r="J2199">
        <v>-10000</v>
      </c>
      <c r="K2199">
        <v>-10000</v>
      </c>
      <c r="M2199" t="s">
        <v>824</v>
      </c>
      <c r="N2199" t="s">
        <v>131</v>
      </c>
      <c r="O2199" t="s">
        <v>556</v>
      </c>
      <c r="P2199" t="s">
        <v>557</v>
      </c>
      <c r="Q2199" t="s">
        <v>461</v>
      </c>
      <c r="R2199">
        <v>0</v>
      </c>
    </row>
    <row r="2200" spans="1:18" x14ac:dyDescent="0.3">
      <c r="A2200">
        <v>199437</v>
      </c>
      <c r="B2200" t="s">
        <v>552</v>
      </c>
      <c r="C2200" t="s">
        <v>829</v>
      </c>
      <c r="D2200" t="s">
        <v>1914</v>
      </c>
      <c r="E2200" s="440">
        <v>46023</v>
      </c>
      <c r="F2200" s="440">
        <v>46063</v>
      </c>
      <c r="G2200" t="s">
        <v>755</v>
      </c>
      <c r="H2200" t="s">
        <v>756</v>
      </c>
      <c r="I2200" t="s">
        <v>769</v>
      </c>
      <c r="J2200">
        <v>-1250</v>
      </c>
      <c r="K2200">
        <v>-1250</v>
      </c>
      <c r="M2200" t="s">
        <v>830</v>
      </c>
      <c r="N2200" t="s">
        <v>131</v>
      </c>
      <c r="O2200" t="s">
        <v>556</v>
      </c>
      <c r="P2200" t="s">
        <v>557</v>
      </c>
      <c r="Q2200" t="s">
        <v>461</v>
      </c>
      <c r="R2200">
        <v>0</v>
      </c>
    </row>
    <row r="2201" spans="1:18" x14ac:dyDescent="0.3">
      <c r="A2201">
        <v>202740</v>
      </c>
      <c r="B2201" t="s">
        <v>552</v>
      </c>
      <c r="C2201" t="s">
        <v>1163</v>
      </c>
      <c r="D2201" t="s">
        <v>2432</v>
      </c>
      <c r="E2201" s="440">
        <v>46023</v>
      </c>
      <c r="F2201" s="440">
        <v>46052</v>
      </c>
      <c r="G2201" t="s">
        <v>555</v>
      </c>
      <c r="H2201" t="s">
        <v>368</v>
      </c>
      <c r="I2201" t="s">
        <v>2433</v>
      </c>
      <c r="J2201">
        <v>-150000</v>
      </c>
      <c r="K2201">
        <v>-150000</v>
      </c>
      <c r="O2201" t="s">
        <v>556</v>
      </c>
      <c r="P2201" t="s">
        <v>557</v>
      </c>
      <c r="Q2201" t="s">
        <v>461</v>
      </c>
      <c r="R2201">
        <v>0</v>
      </c>
    </row>
    <row r="2202" spans="1:18" x14ac:dyDescent="0.3">
      <c r="A2202">
        <v>202741</v>
      </c>
      <c r="B2202" t="s">
        <v>552</v>
      </c>
      <c r="C2202" t="s">
        <v>2434</v>
      </c>
      <c r="D2202" t="s">
        <v>2435</v>
      </c>
      <c r="E2202" s="440">
        <v>46023</v>
      </c>
      <c r="F2202" s="440">
        <v>46052</v>
      </c>
      <c r="G2202" t="s">
        <v>555</v>
      </c>
      <c r="H2202" t="s">
        <v>368</v>
      </c>
      <c r="I2202" t="s">
        <v>2433</v>
      </c>
      <c r="J2202">
        <v>-100000</v>
      </c>
      <c r="K2202">
        <v>-100000</v>
      </c>
      <c r="O2202" t="s">
        <v>556</v>
      </c>
      <c r="P2202" t="s">
        <v>557</v>
      </c>
      <c r="Q2202" t="s">
        <v>461</v>
      </c>
      <c r="R2202">
        <v>0</v>
      </c>
    </row>
    <row r="2203" spans="1:18" x14ac:dyDescent="0.3">
      <c r="A2203">
        <v>199425</v>
      </c>
      <c r="B2203" t="s">
        <v>552</v>
      </c>
      <c r="C2203" t="s">
        <v>831</v>
      </c>
      <c r="D2203" t="s">
        <v>1950</v>
      </c>
      <c r="E2203" s="440">
        <v>46023</v>
      </c>
      <c r="F2203" s="440">
        <v>46063</v>
      </c>
      <c r="G2203" t="s">
        <v>755</v>
      </c>
      <c r="H2203" t="s">
        <v>756</v>
      </c>
      <c r="I2203" t="s">
        <v>769</v>
      </c>
      <c r="J2203">
        <v>-1800</v>
      </c>
      <c r="K2203">
        <v>-1800</v>
      </c>
      <c r="M2203" t="s">
        <v>830</v>
      </c>
      <c r="N2203" t="s">
        <v>131</v>
      </c>
      <c r="O2203" t="s">
        <v>556</v>
      </c>
      <c r="P2203" t="s">
        <v>557</v>
      </c>
      <c r="Q2203" t="s">
        <v>461</v>
      </c>
      <c r="R2203">
        <v>0</v>
      </c>
    </row>
    <row r="2204" spans="1:18" x14ac:dyDescent="0.3">
      <c r="A2204">
        <v>206324</v>
      </c>
      <c r="B2204" t="s">
        <v>552</v>
      </c>
      <c r="C2204" t="s">
        <v>816</v>
      </c>
      <c r="D2204" t="s">
        <v>2414</v>
      </c>
      <c r="E2204" s="440">
        <v>46023</v>
      </c>
      <c r="F2204" s="440">
        <v>46064</v>
      </c>
      <c r="G2204" t="s">
        <v>1067</v>
      </c>
      <c r="H2204" t="s">
        <v>114</v>
      </c>
      <c r="I2204" t="s">
        <v>2436</v>
      </c>
      <c r="J2204">
        <v>-1246</v>
      </c>
      <c r="K2204">
        <v>-1246</v>
      </c>
      <c r="M2204" t="s">
        <v>807</v>
      </c>
      <c r="N2204" t="s">
        <v>142</v>
      </c>
      <c r="O2204" t="s">
        <v>556</v>
      </c>
      <c r="P2204" t="s">
        <v>557</v>
      </c>
      <c r="Q2204" t="s">
        <v>461</v>
      </c>
      <c r="R2204">
        <v>0</v>
      </c>
    </row>
    <row r="2205" spans="1:18" x14ac:dyDescent="0.3">
      <c r="A2205">
        <v>188893</v>
      </c>
      <c r="B2205" t="s">
        <v>552</v>
      </c>
      <c r="C2205" t="s">
        <v>1338</v>
      </c>
      <c r="D2205" t="s">
        <v>2437</v>
      </c>
      <c r="E2205" s="440">
        <v>46022</v>
      </c>
      <c r="F2205" s="440">
        <v>46043</v>
      </c>
      <c r="G2205" t="s">
        <v>1340</v>
      </c>
      <c r="H2205" t="s">
        <v>294</v>
      </c>
      <c r="I2205" t="s">
        <v>2438</v>
      </c>
      <c r="J2205">
        <v>-491.49</v>
      </c>
      <c r="K2205">
        <v>-491.49</v>
      </c>
      <c r="O2205" t="s">
        <v>556</v>
      </c>
      <c r="P2205" t="s">
        <v>557</v>
      </c>
      <c r="Q2205" t="s">
        <v>460</v>
      </c>
      <c r="R2205">
        <v>0</v>
      </c>
    </row>
    <row r="2206" spans="1:18" x14ac:dyDescent="0.3">
      <c r="A2206">
        <v>188896</v>
      </c>
      <c r="B2206" t="s">
        <v>552</v>
      </c>
      <c r="C2206" t="s">
        <v>844</v>
      </c>
      <c r="D2206" t="s">
        <v>2439</v>
      </c>
      <c r="E2206" s="440">
        <v>46022</v>
      </c>
      <c r="F2206" s="440">
        <v>46034</v>
      </c>
      <c r="G2206" t="s">
        <v>319</v>
      </c>
      <c r="H2206" t="s">
        <v>321</v>
      </c>
      <c r="I2206" t="s">
        <v>2440</v>
      </c>
      <c r="J2206">
        <v>-261.69</v>
      </c>
      <c r="K2206">
        <v>-261.69</v>
      </c>
      <c r="O2206" t="s">
        <v>556</v>
      </c>
      <c r="P2206" t="s">
        <v>557</v>
      </c>
      <c r="Q2206" t="s">
        <v>460</v>
      </c>
      <c r="R2206">
        <v>0</v>
      </c>
    </row>
    <row r="2207" spans="1:18" x14ac:dyDescent="0.3">
      <c r="A2207">
        <v>188897</v>
      </c>
      <c r="B2207" t="s">
        <v>552</v>
      </c>
      <c r="C2207" t="s">
        <v>839</v>
      </c>
      <c r="D2207" t="s">
        <v>2441</v>
      </c>
      <c r="E2207" s="440">
        <v>46022</v>
      </c>
      <c r="F2207" s="440">
        <v>46047</v>
      </c>
      <c r="G2207" t="s">
        <v>280</v>
      </c>
      <c r="H2207" t="s">
        <v>282</v>
      </c>
      <c r="I2207" t="s">
        <v>2442</v>
      </c>
      <c r="J2207">
        <v>-130.53</v>
      </c>
      <c r="K2207">
        <v>-130.53</v>
      </c>
      <c r="O2207" t="s">
        <v>556</v>
      </c>
      <c r="P2207" t="s">
        <v>557</v>
      </c>
      <c r="Q2207" t="s">
        <v>460</v>
      </c>
      <c r="R2207">
        <v>0</v>
      </c>
    </row>
    <row r="2208" spans="1:18" x14ac:dyDescent="0.3">
      <c r="A2208">
        <v>102675</v>
      </c>
      <c r="B2208" t="s">
        <v>552</v>
      </c>
      <c r="C2208" t="s">
        <v>619</v>
      </c>
      <c r="E2208" s="440">
        <v>46022</v>
      </c>
      <c r="F2208" s="440">
        <v>46042</v>
      </c>
      <c r="G2208" t="s">
        <v>309</v>
      </c>
      <c r="H2208" t="s">
        <v>310</v>
      </c>
      <c r="I2208" t="s">
        <v>2443</v>
      </c>
      <c r="J2208">
        <v>-200</v>
      </c>
      <c r="K2208">
        <v>-317.17</v>
      </c>
      <c r="O2208" t="s">
        <v>556</v>
      </c>
      <c r="P2208" t="s">
        <v>557</v>
      </c>
      <c r="Q2208" t="s">
        <v>460</v>
      </c>
      <c r="R2208">
        <v>0</v>
      </c>
    </row>
    <row r="2209" spans="1:18" x14ac:dyDescent="0.3">
      <c r="A2209">
        <v>187328</v>
      </c>
      <c r="B2209" t="s">
        <v>552</v>
      </c>
      <c r="C2209" t="s">
        <v>2444</v>
      </c>
      <c r="D2209" t="s">
        <v>2445</v>
      </c>
      <c r="E2209" s="440">
        <v>46022</v>
      </c>
      <c r="F2209" s="440">
        <v>46027</v>
      </c>
      <c r="G2209" t="s">
        <v>309</v>
      </c>
      <c r="H2209" t="s">
        <v>317</v>
      </c>
      <c r="I2209" t="s">
        <v>2446</v>
      </c>
      <c r="J2209">
        <v>-6650</v>
      </c>
      <c r="K2209">
        <v>-6650</v>
      </c>
      <c r="O2209" t="s">
        <v>556</v>
      </c>
      <c r="P2209" t="s">
        <v>557</v>
      </c>
      <c r="Q2209" t="s">
        <v>460</v>
      </c>
      <c r="R2209">
        <v>0</v>
      </c>
    </row>
    <row r="2210" spans="1:18" x14ac:dyDescent="0.3">
      <c r="A2210">
        <v>188989</v>
      </c>
      <c r="B2210" t="s">
        <v>552</v>
      </c>
      <c r="C2210" t="s">
        <v>1076</v>
      </c>
      <c r="E2210" s="440">
        <v>46022</v>
      </c>
      <c r="F2210" s="440">
        <v>46022</v>
      </c>
      <c r="G2210" t="s">
        <v>1062</v>
      </c>
      <c r="H2210" t="s">
        <v>118</v>
      </c>
      <c r="J2210">
        <v>-219.99</v>
      </c>
      <c r="K2210">
        <v>0</v>
      </c>
      <c r="O2210" t="s">
        <v>556</v>
      </c>
      <c r="P2210" t="s">
        <v>557</v>
      </c>
      <c r="Q2210" t="s">
        <v>460</v>
      </c>
      <c r="R2210">
        <v>0</v>
      </c>
    </row>
    <row r="2211" spans="1:18" x14ac:dyDescent="0.3">
      <c r="A2211">
        <v>188990</v>
      </c>
      <c r="B2211" t="s">
        <v>552</v>
      </c>
      <c r="C2211" t="s">
        <v>1078</v>
      </c>
      <c r="E2211" s="440">
        <v>46022</v>
      </c>
      <c r="F2211" s="440">
        <v>46022</v>
      </c>
      <c r="G2211" t="s">
        <v>1062</v>
      </c>
      <c r="H2211" t="s">
        <v>118</v>
      </c>
      <c r="J2211">
        <v>-72.239999999999995</v>
      </c>
      <c r="K2211">
        <v>0</v>
      </c>
      <c r="O2211" t="s">
        <v>556</v>
      </c>
      <c r="P2211" t="s">
        <v>557</v>
      </c>
      <c r="Q2211" t="s">
        <v>460</v>
      </c>
      <c r="R2211">
        <v>0</v>
      </c>
    </row>
    <row r="2212" spans="1:18" x14ac:dyDescent="0.3">
      <c r="A2212">
        <v>188888</v>
      </c>
      <c r="B2212" t="s">
        <v>552</v>
      </c>
      <c r="C2212" t="s">
        <v>1007</v>
      </c>
      <c r="D2212" t="s">
        <v>2447</v>
      </c>
      <c r="E2212" s="440">
        <v>46022</v>
      </c>
      <c r="F2212" s="440">
        <v>46036</v>
      </c>
      <c r="G2212" t="s">
        <v>1009</v>
      </c>
      <c r="H2212" t="s">
        <v>204</v>
      </c>
      <c r="I2212" t="s">
        <v>2448</v>
      </c>
      <c r="J2212">
        <v>-6270</v>
      </c>
      <c r="K2212">
        <v>-6270</v>
      </c>
      <c r="O2212" t="s">
        <v>556</v>
      </c>
      <c r="P2212" t="s">
        <v>557</v>
      </c>
      <c r="Q2212" t="s">
        <v>460</v>
      </c>
      <c r="R2212">
        <v>0</v>
      </c>
    </row>
    <row r="2213" spans="1:18" x14ac:dyDescent="0.3">
      <c r="A2213">
        <v>188887</v>
      </c>
      <c r="B2213" t="s">
        <v>552</v>
      </c>
      <c r="C2213" t="s">
        <v>861</v>
      </c>
      <c r="D2213" t="s">
        <v>2449</v>
      </c>
      <c r="E2213" s="440">
        <v>46022</v>
      </c>
      <c r="F2213" s="440">
        <v>46037</v>
      </c>
      <c r="G2213" t="s">
        <v>319</v>
      </c>
      <c r="H2213" t="s">
        <v>321</v>
      </c>
      <c r="I2213" t="s">
        <v>2450</v>
      </c>
      <c r="J2213">
        <v>-75</v>
      </c>
      <c r="K2213">
        <v>-75</v>
      </c>
      <c r="O2213" t="s">
        <v>556</v>
      </c>
      <c r="P2213" t="s">
        <v>557</v>
      </c>
      <c r="Q2213" t="s">
        <v>460</v>
      </c>
      <c r="R2213">
        <v>0</v>
      </c>
    </row>
    <row r="2214" spans="1:18" x14ac:dyDescent="0.3">
      <c r="A2214">
        <v>188566</v>
      </c>
      <c r="B2214" t="s">
        <v>552</v>
      </c>
      <c r="C2214" t="s">
        <v>2382</v>
      </c>
      <c r="D2214" t="s">
        <v>2451</v>
      </c>
      <c r="E2214" s="440">
        <v>46022</v>
      </c>
      <c r="F2214" s="440">
        <v>46042</v>
      </c>
      <c r="G2214" t="s">
        <v>319</v>
      </c>
      <c r="H2214" t="s">
        <v>320</v>
      </c>
      <c r="I2214" t="s">
        <v>2452</v>
      </c>
      <c r="J2214">
        <v>-335.19</v>
      </c>
      <c r="K2214">
        <v>-335.19</v>
      </c>
      <c r="O2214" t="s">
        <v>556</v>
      </c>
      <c r="P2214" t="s">
        <v>557</v>
      </c>
      <c r="Q2214" t="s">
        <v>460</v>
      </c>
      <c r="R2214">
        <v>0</v>
      </c>
    </row>
    <row r="2215" spans="1:18" x14ac:dyDescent="0.3">
      <c r="A2215">
        <v>187324</v>
      </c>
      <c r="B2215" t="s">
        <v>552</v>
      </c>
      <c r="C2215" t="s">
        <v>835</v>
      </c>
      <c r="D2215" t="s">
        <v>2453</v>
      </c>
      <c r="E2215" s="440">
        <v>46022</v>
      </c>
      <c r="F2215" s="440">
        <v>46032</v>
      </c>
      <c r="G2215" t="s">
        <v>297</v>
      </c>
      <c r="H2215" t="s">
        <v>308</v>
      </c>
      <c r="I2215" t="s">
        <v>2454</v>
      </c>
      <c r="J2215">
        <v>-349</v>
      </c>
      <c r="K2215">
        <v>-349</v>
      </c>
      <c r="M2215" t="s">
        <v>836</v>
      </c>
      <c r="N2215" t="s">
        <v>131</v>
      </c>
      <c r="O2215" t="s">
        <v>556</v>
      </c>
      <c r="P2215" t="s">
        <v>557</v>
      </c>
      <c r="Q2215" t="s">
        <v>460</v>
      </c>
      <c r="R2215">
        <v>0</v>
      </c>
    </row>
    <row r="2216" spans="1:18" x14ac:dyDescent="0.3">
      <c r="A2216">
        <v>187304</v>
      </c>
      <c r="B2216" t="s">
        <v>552</v>
      </c>
      <c r="C2216" t="s">
        <v>835</v>
      </c>
      <c r="D2216" t="s">
        <v>2453</v>
      </c>
      <c r="E2216" s="440">
        <v>46022</v>
      </c>
      <c r="F2216" s="440">
        <v>46032</v>
      </c>
      <c r="G2216" t="s">
        <v>1113</v>
      </c>
      <c r="H2216" t="s">
        <v>1114</v>
      </c>
      <c r="I2216" t="s">
        <v>2455</v>
      </c>
      <c r="J2216">
        <v>-338.95</v>
      </c>
      <c r="K2216">
        <v>-338.95</v>
      </c>
      <c r="M2216" t="s">
        <v>836</v>
      </c>
      <c r="N2216" t="s">
        <v>131</v>
      </c>
      <c r="O2216" t="s">
        <v>556</v>
      </c>
      <c r="P2216" t="s">
        <v>557</v>
      </c>
      <c r="Q2216" t="s">
        <v>460</v>
      </c>
      <c r="R2216">
        <v>0</v>
      </c>
    </row>
    <row r="2217" spans="1:18" x14ac:dyDescent="0.3">
      <c r="A2217">
        <v>187305</v>
      </c>
      <c r="B2217" t="s">
        <v>552</v>
      </c>
      <c r="C2217" t="s">
        <v>835</v>
      </c>
      <c r="D2217" t="s">
        <v>2453</v>
      </c>
      <c r="E2217" s="440">
        <v>46022</v>
      </c>
      <c r="F2217" s="440">
        <v>46032</v>
      </c>
      <c r="G2217" t="s">
        <v>814</v>
      </c>
      <c r="H2217" t="s">
        <v>292</v>
      </c>
      <c r="I2217" t="s">
        <v>2456</v>
      </c>
      <c r="J2217">
        <v>-516.6</v>
      </c>
      <c r="K2217">
        <v>-516.6</v>
      </c>
      <c r="M2217" t="s">
        <v>836</v>
      </c>
      <c r="N2217" t="s">
        <v>131</v>
      </c>
      <c r="O2217" t="s">
        <v>556</v>
      </c>
      <c r="P2217" t="s">
        <v>557</v>
      </c>
      <c r="Q2217" t="s">
        <v>460</v>
      </c>
      <c r="R2217">
        <v>0</v>
      </c>
    </row>
    <row r="2218" spans="1:18" x14ac:dyDescent="0.3">
      <c r="A2218">
        <v>162665</v>
      </c>
      <c r="B2218" t="s">
        <v>552</v>
      </c>
      <c r="C2218" t="s">
        <v>909</v>
      </c>
      <c r="D2218" t="s">
        <v>1104</v>
      </c>
      <c r="E2218" s="440">
        <v>46022</v>
      </c>
      <c r="F2218" s="440">
        <v>46051</v>
      </c>
      <c r="G2218" t="s">
        <v>297</v>
      </c>
      <c r="H2218" t="s">
        <v>308</v>
      </c>
      <c r="I2218" t="s">
        <v>2457</v>
      </c>
      <c r="J2218">
        <v>-873.04</v>
      </c>
      <c r="K2218">
        <v>-873.04</v>
      </c>
      <c r="O2218" t="s">
        <v>556</v>
      </c>
      <c r="P2218" t="s">
        <v>557</v>
      </c>
      <c r="Q2218" t="s">
        <v>460</v>
      </c>
      <c r="R2218">
        <v>0</v>
      </c>
    </row>
    <row r="2219" spans="1:18" x14ac:dyDescent="0.3">
      <c r="A2219">
        <v>194602</v>
      </c>
      <c r="B2219" t="s">
        <v>552</v>
      </c>
      <c r="C2219" t="s">
        <v>849</v>
      </c>
      <c r="D2219" t="s">
        <v>2458</v>
      </c>
      <c r="E2219" s="440">
        <v>46022</v>
      </c>
      <c r="F2219" s="440">
        <v>46053</v>
      </c>
      <c r="G2219" t="s">
        <v>265</v>
      </c>
      <c r="H2219" t="s">
        <v>272</v>
      </c>
      <c r="I2219" t="s">
        <v>2459</v>
      </c>
      <c r="J2219">
        <v>-4496.7299999999996</v>
      </c>
      <c r="K2219">
        <v>-4496.7299999999996</v>
      </c>
      <c r="O2219" t="s">
        <v>556</v>
      </c>
      <c r="P2219" t="s">
        <v>557</v>
      </c>
      <c r="Q2219" t="s">
        <v>460</v>
      </c>
      <c r="R2219">
        <v>0</v>
      </c>
    </row>
    <row r="2220" spans="1:18" x14ac:dyDescent="0.3">
      <c r="A2220">
        <v>189484</v>
      </c>
      <c r="B2220" t="s">
        <v>552</v>
      </c>
      <c r="C2220" t="s">
        <v>1081</v>
      </c>
      <c r="E2220" s="440">
        <v>46022</v>
      </c>
      <c r="F2220" s="440">
        <v>46022</v>
      </c>
      <c r="G2220" t="s">
        <v>912</v>
      </c>
      <c r="H2220" t="s">
        <v>913</v>
      </c>
      <c r="J2220">
        <v>-245.68</v>
      </c>
      <c r="K2220">
        <v>0</v>
      </c>
      <c r="O2220" t="s">
        <v>556</v>
      </c>
      <c r="P2220" t="s">
        <v>557</v>
      </c>
      <c r="Q2220" t="s">
        <v>460</v>
      </c>
      <c r="R2220">
        <v>0</v>
      </c>
    </row>
    <row r="2221" spans="1:18" x14ac:dyDescent="0.3">
      <c r="A2221">
        <v>187344</v>
      </c>
      <c r="B2221" t="s">
        <v>552</v>
      </c>
      <c r="C2221" t="s">
        <v>800</v>
      </c>
      <c r="D2221" t="s">
        <v>2460</v>
      </c>
      <c r="E2221" s="440">
        <v>46021</v>
      </c>
      <c r="F2221" s="440">
        <v>46042</v>
      </c>
      <c r="G2221" t="s">
        <v>785</v>
      </c>
      <c r="H2221" t="s">
        <v>801</v>
      </c>
      <c r="J2221">
        <v>-10198.57</v>
      </c>
      <c r="K2221">
        <v>-10232.219999999999</v>
      </c>
      <c r="O2221" t="s">
        <v>556</v>
      </c>
      <c r="P2221" t="s">
        <v>557</v>
      </c>
      <c r="Q2221" t="s">
        <v>460</v>
      </c>
      <c r="R2221">
        <v>0</v>
      </c>
    </row>
    <row r="2222" spans="1:18" x14ac:dyDescent="0.3">
      <c r="A2222">
        <v>189113</v>
      </c>
      <c r="B2222" t="s">
        <v>552</v>
      </c>
      <c r="C2222" t="s">
        <v>1050</v>
      </c>
      <c r="E2222" s="440">
        <v>46021</v>
      </c>
      <c r="F2222" s="440">
        <v>46029</v>
      </c>
      <c r="G2222" t="s">
        <v>776</v>
      </c>
      <c r="H2222" t="s">
        <v>777</v>
      </c>
      <c r="J2222">
        <v>-3465.47</v>
      </c>
      <c r="K2222">
        <v>-3465.47</v>
      </c>
      <c r="O2222" t="s">
        <v>556</v>
      </c>
      <c r="P2222" t="s">
        <v>557</v>
      </c>
      <c r="Q2222" t="s">
        <v>460</v>
      </c>
      <c r="R2222">
        <v>0</v>
      </c>
    </row>
    <row r="2223" spans="1:18" x14ac:dyDescent="0.3">
      <c r="A2223">
        <v>189114</v>
      </c>
      <c r="B2223" t="s">
        <v>552</v>
      </c>
      <c r="C2223" t="s">
        <v>1471</v>
      </c>
      <c r="E2223" s="440">
        <v>46021</v>
      </c>
      <c r="F2223" s="440">
        <v>46029</v>
      </c>
      <c r="G2223" t="s">
        <v>776</v>
      </c>
      <c r="H2223" t="s">
        <v>777</v>
      </c>
      <c r="J2223">
        <v>-4359.04</v>
      </c>
      <c r="K2223">
        <v>-4359.04</v>
      </c>
      <c r="O2223" t="s">
        <v>556</v>
      </c>
      <c r="P2223" t="s">
        <v>557</v>
      </c>
      <c r="Q2223" t="s">
        <v>460</v>
      </c>
      <c r="R2223">
        <v>0</v>
      </c>
    </row>
    <row r="2224" spans="1:18" x14ac:dyDescent="0.3">
      <c r="A2224">
        <v>196815</v>
      </c>
      <c r="B2224" t="s">
        <v>552</v>
      </c>
      <c r="C2224" t="s">
        <v>520</v>
      </c>
      <c r="D2224" t="s">
        <v>6</v>
      </c>
      <c r="E2224" s="440">
        <v>46021</v>
      </c>
      <c r="F2224" s="440">
        <v>46045</v>
      </c>
      <c r="G2224" t="s">
        <v>797</v>
      </c>
      <c r="H2224" t="s">
        <v>48</v>
      </c>
      <c r="J2224">
        <v>-25316.16</v>
      </c>
      <c r="K2224">
        <v>-25316.16</v>
      </c>
      <c r="O2224" t="s">
        <v>556</v>
      </c>
      <c r="P2224" t="s">
        <v>557</v>
      </c>
      <c r="Q2224" t="s">
        <v>460</v>
      </c>
      <c r="R2224">
        <v>0</v>
      </c>
    </row>
    <row r="2225" spans="1:18" x14ac:dyDescent="0.3">
      <c r="A2225">
        <v>170533</v>
      </c>
      <c r="B2225" t="s">
        <v>552</v>
      </c>
      <c r="C2225" t="s">
        <v>619</v>
      </c>
      <c r="D2225" t="s">
        <v>2265</v>
      </c>
      <c r="E2225" s="440">
        <v>46021</v>
      </c>
      <c r="F2225" s="440">
        <v>46021</v>
      </c>
      <c r="G2225" t="s">
        <v>561</v>
      </c>
      <c r="H2225" t="s">
        <v>369</v>
      </c>
      <c r="I2225" t="s">
        <v>621</v>
      </c>
      <c r="J2225">
        <v>-5050.62</v>
      </c>
      <c r="K2225">
        <v>-5050.62</v>
      </c>
      <c r="O2225" t="s">
        <v>556</v>
      </c>
      <c r="P2225" t="s">
        <v>557</v>
      </c>
      <c r="Q2225" t="s">
        <v>460</v>
      </c>
      <c r="R2225">
        <v>0</v>
      </c>
    </row>
    <row r="2226" spans="1:18" x14ac:dyDescent="0.3">
      <c r="A2226">
        <v>185879</v>
      </c>
      <c r="B2226" t="s">
        <v>552</v>
      </c>
      <c r="C2226" t="s">
        <v>745</v>
      </c>
      <c r="D2226" t="s">
        <v>2461</v>
      </c>
      <c r="E2226" s="440">
        <v>46021</v>
      </c>
      <c r="F2226" s="440">
        <v>46034</v>
      </c>
      <c r="G2226" t="s">
        <v>747</v>
      </c>
      <c r="H2226" t="s">
        <v>748</v>
      </c>
      <c r="I2226" t="s">
        <v>2462</v>
      </c>
      <c r="J2226">
        <v>-285</v>
      </c>
      <c r="K2226">
        <v>-285</v>
      </c>
      <c r="O2226" t="s">
        <v>556</v>
      </c>
      <c r="P2226" t="s">
        <v>557</v>
      </c>
      <c r="Q2226" t="s">
        <v>460</v>
      </c>
      <c r="R2226">
        <v>0</v>
      </c>
    </row>
    <row r="2227" spans="1:18" x14ac:dyDescent="0.3">
      <c r="A2227">
        <v>189115</v>
      </c>
      <c r="B2227" t="s">
        <v>552</v>
      </c>
      <c r="C2227" t="s">
        <v>1721</v>
      </c>
      <c r="E2227" s="440">
        <v>46021</v>
      </c>
      <c r="F2227" s="440">
        <v>46029</v>
      </c>
      <c r="G2227" t="s">
        <v>776</v>
      </c>
      <c r="H2227" t="s">
        <v>777</v>
      </c>
      <c r="J2227">
        <v>-4065.32</v>
      </c>
      <c r="K2227">
        <v>-4065.32</v>
      </c>
      <c r="O2227" t="s">
        <v>556</v>
      </c>
      <c r="P2227" t="s">
        <v>557</v>
      </c>
      <c r="Q2227" t="s">
        <v>460</v>
      </c>
      <c r="R2227">
        <v>0</v>
      </c>
    </row>
    <row r="2228" spans="1:18" x14ac:dyDescent="0.3">
      <c r="A2228">
        <v>189822</v>
      </c>
      <c r="B2228" t="s">
        <v>552</v>
      </c>
      <c r="C2228" t="s">
        <v>819</v>
      </c>
      <c r="D2228" t="s">
        <v>1487</v>
      </c>
      <c r="E2228" s="440">
        <v>46021</v>
      </c>
      <c r="F2228" s="440">
        <v>46032</v>
      </c>
      <c r="G2228" t="s">
        <v>1059</v>
      </c>
      <c r="H2228" t="s">
        <v>77</v>
      </c>
      <c r="I2228" t="s">
        <v>2463</v>
      </c>
      <c r="J2228">
        <v>-4744.9799999999996</v>
      </c>
      <c r="K2228">
        <v>-4744.9799999999996</v>
      </c>
      <c r="M2228" t="s">
        <v>767</v>
      </c>
      <c r="N2228" t="s">
        <v>75</v>
      </c>
      <c r="O2228" t="s">
        <v>556</v>
      </c>
      <c r="P2228" t="s">
        <v>557</v>
      </c>
      <c r="Q2228" t="s">
        <v>460</v>
      </c>
      <c r="R2228">
        <v>0</v>
      </c>
    </row>
    <row r="2229" spans="1:18" x14ac:dyDescent="0.3">
      <c r="A2229">
        <v>135762</v>
      </c>
      <c r="B2229" t="s">
        <v>552</v>
      </c>
      <c r="C2229" t="s">
        <v>2464</v>
      </c>
      <c r="D2229" t="s">
        <v>1104</v>
      </c>
      <c r="E2229" s="440">
        <v>46021</v>
      </c>
      <c r="F2229" s="440">
        <v>46029</v>
      </c>
      <c r="G2229" t="s">
        <v>297</v>
      </c>
      <c r="H2229" t="s">
        <v>308</v>
      </c>
      <c r="I2229" t="s">
        <v>2465</v>
      </c>
      <c r="J2229">
        <v>-939.03</v>
      </c>
      <c r="K2229">
        <v>-939.03</v>
      </c>
      <c r="O2229" t="s">
        <v>556</v>
      </c>
      <c r="P2229" t="s">
        <v>557</v>
      </c>
      <c r="Q2229" t="s">
        <v>460</v>
      </c>
      <c r="R2229">
        <v>0</v>
      </c>
    </row>
    <row r="2230" spans="1:18" x14ac:dyDescent="0.3">
      <c r="A2230">
        <v>139358</v>
      </c>
      <c r="B2230" t="s">
        <v>552</v>
      </c>
      <c r="C2230" t="s">
        <v>796</v>
      </c>
      <c r="D2230" t="s">
        <v>2466</v>
      </c>
      <c r="E2230" s="440">
        <v>46021</v>
      </c>
      <c r="F2230" s="440">
        <v>46052</v>
      </c>
      <c r="G2230" t="s">
        <v>795</v>
      </c>
      <c r="H2230" t="s">
        <v>345</v>
      </c>
      <c r="I2230" t="s">
        <v>2467</v>
      </c>
      <c r="J2230">
        <v>-108699.41</v>
      </c>
      <c r="K2230">
        <v>-108699.41</v>
      </c>
      <c r="O2230" t="s">
        <v>556</v>
      </c>
      <c r="P2230" t="s">
        <v>557</v>
      </c>
      <c r="Q2230" t="s">
        <v>460</v>
      </c>
      <c r="R2230">
        <v>0</v>
      </c>
    </row>
    <row r="2231" spans="1:18" x14ac:dyDescent="0.3">
      <c r="A2231">
        <v>189108</v>
      </c>
      <c r="B2231" t="s">
        <v>552</v>
      </c>
      <c r="C2231" t="s">
        <v>1047</v>
      </c>
      <c r="E2231" s="440">
        <v>46021</v>
      </c>
      <c r="F2231" s="440">
        <v>46029</v>
      </c>
      <c r="G2231" t="s">
        <v>776</v>
      </c>
      <c r="H2231" t="s">
        <v>777</v>
      </c>
      <c r="J2231">
        <v>-3184.92</v>
      </c>
      <c r="K2231">
        <v>-3184.92</v>
      </c>
      <c r="O2231" t="s">
        <v>556</v>
      </c>
      <c r="P2231" t="s">
        <v>557</v>
      </c>
      <c r="Q2231" t="s">
        <v>460</v>
      </c>
      <c r="R2231">
        <v>0</v>
      </c>
    </row>
    <row r="2232" spans="1:18" x14ac:dyDescent="0.3">
      <c r="A2232">
        <v>189501</v>
      </c>
      <c r="B2232" t="s">
        <v>552</v>
      </c>
      <c r="C2232" t="s">
        <v>1061</v>
      </c>
      <c r="D2232" t="s">
        <v>1104</v>
      </c>
      <c r="E2232" s="440">
        <v>46021</v>
      </c>
      <c r="F2232" s="440">
        <v>46021</v>
      </c>
      <c r="G2232" t="s">
        <v>1062</v>
      </c>
      <c r="H2232" t="s">
        <v>118</v>
      </c>
      <c r="I2232" t="s">
        <v>2468</v>
      </c>
      <c r="J2232">
        <v>-10939.09</v>
      </c>
      <c r="K2232">
        <v>0</v>
      </c>
      <c r="O2232" t="s">
        <v>556</v>
      </c>
      <c r="P2232" t="s">
        <v>557</v>
      </c>
      <c r="Q2232" t="s">
        <v>460</v>
      </c>
      <c r="R2232">
        <v>0</v>
      </c>
    </row>
    <row r="2233" spans="1:18" x14ac:dyDescent="0.3">
      <c r="A2233">
        <v>139363</v>
      </c>
      <c r="B2233" t="s">
        <v>552</v>
      </c>
      <c r="C2233" t="s">
        <v>347</v>
      </c>
      <c r="D2233" t="s">
        <v>2466</v>
      </c>
      <c r="E2233" s="440">
        <v>46021</v>
      </c>
      <c r="F2233" s="440">
        <v>46052</v>
      </c>
      <c r="G2233" t="s">
        <v>795</v>
      </c>
      <c r="H2233" t="s">
        <v>347</v>
      </c>
      <c r="I2233" t="s">
        <v>2469</v>
      </c>
      <c r="J2233">
        <v>-51807.05</v>
      </c>
      <c r="K2233">
        <v>-51807.05</v>
      </c>
      <c r="O2233" t="s">
        <v>556</v>
      </c>
      <c r="P2233" t="s">
        <v>557</v>
      </c>
      <c r="Q2233" t="s">
        <v>460</v>
      </c>
      <c r="R2233">
        <v>0</v>
      </c>
    </row>
    <row r="2234" spans="1:18" x14ac:dyDescent="0.3">
      <c r="A2234">
        <v>187363</v>
      </c>
      <c r="B2234" t="s">
        <v>552</v>
      </c>
      <c r="C2234" t="s">
        <v>430</v>
      </c>
      <c r="D2234" t="s">
        <v>2460</v>
      </c>
      <c r="E2234" s="440">
        <v>46021</v>
      </c>
      <c r="F2234" s="440">
        <v>46042</v>
      </c>
      <c r="G2234" t="s">
        <v>785</v>
      </c>
      <c r="H2234" t="s">
        <v>207</v>
      </c>
      <c r="J2234">
        <v>-17083.82</v>
      </c>
      <c r="K2234">
        <v>-17083.82</v>
      </c>
      <c r="O2234" t="s">
        <v>556</v>
      </c>
      <c r="P2234" t="s">
        <v>557</v>
      </c>
      <c r="Q2234" t="s">
        <v>460</v>
      </c>
      <c r="R2234">
        <v>0</v>
      </c>
    </row>
    <row r="2235" spans="1:18" x14ac:dyDescent="0.3">
      <c r="A2235">
        <v>187365</v>
      </c>
      <c r="B2235" t="s">
        <v>552</v>
      </c>
      <c r="C2235" t="s">
        <v>431</v>
      </c>
      <c r="D2235" t="s">
        <v>2460</v>
      </c>
      <c r="E2235" s="440">
        <v>46021</v>
      </c>
      <c r="F2235" s="440">
        <v>46042</v>
      </c>
      <c r="G2235" t="s">
        <v>785</v>
      </c>
      <c r="H2235" t="s">
        <v>212</v>
      </c>
      <c r="J2235">
        <v>-9281.7099999999991</v>
      </c>
      <c r="K2235">
        <v>-9281.7099999999991</v>
      </c>
      <c r="O2235" t="s">
        <v>556</v>
      </c>
      <c r="P2235" t="s">
        <v>557</v>
      </c>
      <c r="Q2235" t="s">
        <v>460</v>
      </c>
      <c r="R2235">
        <v>0</v>
      </c>
    </row>
    <row r="2236" spans="1:18" x14ac:dyDescent="0.3">
      <c r="A2236">
        <v>187366</v>
      </c>
      <c r="B2236" t="s">
        <v>552</v>
      </c>
      <c r="C2236" t="s">
        <v>431</v>
      </c>
      <c r="D2236" t="s">
        <v>2460</v>
      </c>
      <c r="E2236" s="440">
        <v>46021</v>
      </c>
      <c r="F2236" s="440">
        <v>46042</v>
      </c>
      <c r="G2236" t="s">
        <v>785</v>
      </c>
      <c r="H2236" t="s">
        <v>210</v>
      </c>
      <c r="J2236">
        <v>-33628.1</v>
      </c>
      <c r="K2236">
        <v>-33628.1</v>
      </c>
      <c r="O2236" t="s">
        <v>556</v>
      </c>
      <c r="P2236" t="s">
        <v>557</v>
      </c>
      <c r="Q2236" t="s">
        <v>460</v>
      </c>
      <c r="R2236">
        <v>0</v>
      </c>
    </row>
    <row r="2237" spans="1:18" x14ac:dyDescent="0.3">
      <c r="A2237">
        <v>187394</v>
      </c>
      <c r="B2237" t="s">
        <v>552</v>
      </c>
      <c r="C2237" t="s">
        <v>1095</v>
      </c>
      <c r="E2237" s="440">
        <v>46021</v>
      </c>
      <c r="F2237" s="440">
        <v>46021</v>
      </c>
      <c r="G2237" t="s">
        <v>912</v>
      </c>
      <c r="H2237" t="s">
        <v>913</v>
      </c>
      <c r="J2237">
        <v>-13.5</v>
      </c>
      <c r="K2237">
        <v>-13.5</v>
      </c>
      <c r="O2237" t="s">
        <v>556</v>
      </c>
      <c r="P2237" t="s">
        <v>557</v>
      </c>
      <c r="Q2237" t="s">
        <v>460</v>
      </c>
      <c r="R2237">
        <v>0</v>
      </c>
    </row>
    <row r="2238" spans="1:18" x14ac:dyDescent="0.3">
      <c r="A2238">
        <v>147424</v>
      </c>
      <c r="B2238" t="s">
        <v>552</v>
      </c>
      <c r="C2238" t="s">
        <v>519</v>
      </c>
      <c r="D2238" t="s">
        <v>6</v>
      </c>
      <c r="E2238" s="440">
        <v>46021</v>
      </c>
      <c r="F2238" s="440">
        <v>46045</v>
      </c>
      <c r="G2238" t="s">
        <v>797</v>
      </c>
      <c r="H2238" t="s">
        <v>48</v>
      </c>
      <c r="I2238" t="s">
        <v>2470</v>
      </c>
      <c r="J2238">
        <v>-5485.17</v>
      </c>
      <c r="K2238">
        <v>-5485.17</v>
      </c>
      <c r="O2238" t="s">
        <v>556</v>
      </c>
      <c r="P2238" t="s">
        <v>557</v>
      </c>
      <c r="Q2238" t="s">
        <v>460</v>
      </c>
      <c r="R2238">
        <v>0</v>
      </c>
    </row>
    <row r="2239" spans="1:18" x14ac:dyDescent="0.3">
      <c r="A2239">
        <v>187396</v>
      </c>
      <c r="B2239" t="s">
        <v>552</v>
      </c>
      <c r="C2239" t="s">
        <v>911</v>
      </c>
      <c r="E2239" s="440">
        <v>46021</v>
      </c>
      <c r="F2239" s="440">
        <v>46021</v>
      </c>
      <c r="G2239" t="s">
        <v>912</v>
      </c>
      <c r="H2239" t="s">
        <v>913</v>
      </c>
      <c r="J2239">
        <v>-0.5</v>
      </c>
      <c r="K2239">
        <v>-0.5</v>
      </c>
      <c r="O2239" t="s">
        <v>556</v>
      </c>
      <c r="P2239" t="s">
        <v>557</v>
      </c>
      <c r="Q2239" t="s">
        <v>460</v>
      </c>
      <c r="R2239">
        <v>0</v>
      </c>
    </row>
    <row r="2240" spans="1:18" x14ac:dyDescent="0.3">
      <c r="A2240">
        <v>188130</v>
      </c>
      <c r="B2240" t="s">
        <v>552</v>
      </c>
      <c r="C2240" t="s">
        <v>1061</v>
      </c>
      <c r="E2240" s="440">
        <v>46021</v>
      </c>
      <c r="F2240" s="440">
        <v>46022</v>
      </c>
      <c r="G2240" t="s">
        <v>280</v>
      </c>
      <c r="H2240" t="s">
        <v>285</v>
      </c>
      <c r="I2240" t="s">
        <v>1154</v>
      </c>
      <c r="J2240">
        <v>-261.8</v>
      </c>
      <c r="K2240">
        <v>-261.8</v>
      </c>
      <c r="O2240" t="s">
        <v>556</v>
      </c>
      <c r="P2240" t="s">
        <v>557</v>
      </c>
      <c r="Q2240" t="s">
        <v>460</v>
      </c>
      <c r="R2240">
        <v>0</v>
      </c>
    </row>
    <row r="2241" spans="1:18" x14ac:dyDescent="0.3">
      <c r="A2241">
        <v>188129</v>
      </c>
      <c r="B2241" t="s">
        <v>552</v>
      </c>
      <c r="C2241" t="s">
        <v>1061</v>
      </c>
      <c r="E2241" s="440">
        <v>46021</v>
      </c>
      <c r="F2241" s="440">
        <v>46022</v>
      </c>
      <c r="G2241" t="s">
        <v>280</v>
      </c>
      <c r="H2241" t="s">
        <v>285</v>
      </c>
      <c r="I2241" t="s">
        <v>2471</v>
      </c>
      <c r="J2241">
        <v>261.8</v>
      </c>
      <c r="K2241">
        <v>261.8</v>
      </c>
      <c r="O2241" t="s">
        <v>556</v>
      </c>
      <c r="P2241" t="s">
        <v>557</v>
      </c>
      <c r="Q2241" t="s">
        <v>460</v>
      </c>
      <c r="R2241">
        <v>0</v>
      </c>
    </row>
    <row r="2242" spans="1:18" x14ac:dyDescent="0.3">
      <c r="A2242">
        <v>189094</v>
      </c>
      <c r="B2242" t="s">
        <v>552</v>
      </c>
      <c r="C2242" t="s">
        <v>1939</v>
      </c>
      <c r="E2242" s="440">
        <v>46021</v>
      </c>
      <c r="F2242" s="440">
        <v>46029</v>
      </c>
      <c r="G2242" t="s">
        <v>776</v>
      </c>
      <c r="H2242" t="s">
        <v>777</v>
      </c>
      <c r="J2242">
        <v>-3245.42</v>
      </c>
      <c r="K2242">
        <v>-3245.42</v>
      </c>
      <c r="O2242" t="s">
        <v>556</v>
      </c>
      <c r="P2242" t="s">
        <v>557</v>
      </c>
      <c r="Q2242" t="s">
        <v>460</v>
      </c>
      <c r="R2242">
        <v>0</v>
      </c>
    </row>
    <row r="2243" spans="1:18" x14ac:dyDescent="0.3">
      <c r="A2243">
        <v>189109</v>
      </c>
      <c r="B2243" t="s">
        <v>552</v>
      </c>
      <c r="C2243" t="s">
        <v>961</v>
      </c>
      <c r="E2243" s="440">
        <v>46021</v>
      </c>
      <c r="F2243" s="440">
        <v>46029</v>
      </c>
      <c r="G2243" t="s">
        <v>776</v>
      </c>
      <c r="H2243" t="s">
        <v>777</v>
      </c>
      <c r="J2243">
        <v>-3455.15</v>
      </c>
      <c r="K2243">
        <v>-3455.15</v>
      </c>
      <c r="O2243" t="s">
        <v>556</v>
      </c>
      <c r="P2243" t="s">
        <v>557</v>
      </c>
      <c r="Q2243" t="s">
        <v>460</v>
      </c>
      <c r="R2243">
        <v>0</v>
      </c>
    </row>
    <row r="2244" spans="1:18" x14ac:dyDescent="0.3">
      <c r="A2244">
        <v>189107</v>
      </c>
      <c r="B2244" t="s">
        <v>552</v>
      </c>
      <c r="C2244" t="s">
        <v>1089</v>
      </c>
      <c r="E2244" s="440">
        <v>46021</v>
      </c>
      <c r="F2244" s="440">
        <v>46029</v>
      </c>
      <c r="G2244" t="s">
        <v>776</v>
      </c>
      <c r="H2244" t="s">
        <v>777</v>
      </c>
      <c r="J2244">
        <v>-4778.04</v>
      </c>
      <c r="K2244">
        <v>-4778.04</v>
      </c>
      <c r="O2244" t="s">
        <v>556</v>
      </c>
      <c r="P2244" t="s">
        <v>557</v>
      </c>
      <c r="Q2244" t="s">
        <v>460</v>
      </c>
      <c r="R2244">
        <v>0</v>
      </c>
    </row>
    <row r="2245" spans="1:18" x14ac:dyDescent="0.3">
      <c r="A2245">
        <v>189106</v>
      </c>
      <c r="B2245" t="s">
        <v>552</v>
      </c>
      <c r="C2245" t="s">
        <v>1608</v>
      </c>
      <c r="E2245" s="440">
        <v>46021</v>
      </c>
      <c r="F2245" s="440">
        <v>46029</v>
      </c>
      <c r="G2245" t="s">
        <v>776</v>
      </c>
      <c r="H2245" t="s">
        <v>777</v>
      </c>
      <c r="J2245">
        <v>-4559.3900000000003</v>
      </c>
      <c r="K2245">
        <v>-4559.3900000000003</v>
      </c>
      <c r="O2245" t="s">
        <v>556</v>
      </c>
      <c r="P2245" t="s">
        <v>557</v>
      </c>
      <c r="Q2245" t="s">
        <v>460</v>
      </c>
      <c r="R2245">
        <v>0</v>
      </c>
    </row>
    <row r="2246" spans="1:18" x14ac:dyDescent="0.3">
      <c r="A2246">
        <v>192630</v>
      </c>
      <c r="B2246" t="s">
        <v>552</v>
      </c>
      <c r="C2246" t="s">
        <v>917</v>
      </c>
      <c r="D2246" t="s">
        <v>2472</v>
      </c>
      <c r="E2246" s="440">
        <v>46021</v>
      </c>
      <c r="F2246" s="440">
        <v>46041</v>
      </c>
      <c r="G2246" t="s">
        <v>309</v>
      </c>
      <c r="H2246" t="s">
        <v>310</v>
      </c>
      <c r="I2246" t="s">
        <v>2473</v>
      </c>
      <c r="J2246">
        <v>-2438.4899999999998</v>
      </c>
      <c r="K2246">
        <v>-2438.4899999999998</v>
      </c>
      <c r="O2246" t="s">
        <v>556</v>
      </c>
      <c r="P2246" t="s">
        <v>557</v>
      </c>
      <c r="Q2246" t="s">
        <v>460</v>
      </c>
      <c r="R2246">
        <v>0</v>
      </c>
    </row>
    <row r="2247" spans="1:18" x14ac:dyDescent="0.3">
      <c r="A2247">
        <v>189110</v>
      </c>
      <c r="B2247" t="s">
        <v>552</v>
      </c>
      <c r="C2247" t="s">
        <v>1087</v>
      </c>
      <c r="E2247" s="440">
        <v>46021</v>
      </c>
      <c r="F2247" s="440">
        <v>46029</v>
      </c>
      <c r="G2247" t="s">
        <v>776</v>
      </c>
      <c r="H2247" t="s">
        <v>777</v>
      </c>
      <c r="J2247">
        <v>-3974.19</v>
      </c>
      <c r="K2247">
        <v>-3974.19</v>
      </c>
      <c r="O2247" t="s">
        <v>556</v>
      </c>
      <c r="P2247" t="s">
        <v>557</v>
      </c>
      <c r="Q2247" t="s">
        <v>460</v>
      </c>
      <c r="R2247">
        <v>0</v>
      </c>
    </row>
    <row r="2248" spans="1:18" x14ac:dyDescent="0.3">
      <c r="A2248">
        <v>189105</v>
      </c>
      <c r="B2248" t="s">
        <v>552</v>
      </c>
      <c r="C2248" t="s">
        <v>1600</v>
      </c>
      <c r="E2248" s="440">
        <v>46021</v>
      </c>
      <c r="F2248" s="440">
        <v>46029</v>
      </c>
      <c r="G2248" t="s">
        <v>776</v>
      </c>
      <c r="H2248" t="s">
        <v>777</v>
      </c>
      <c r="J2248">
        <v>-4055.99</v>
      </c>
      <c r="K2248">
        <v>-4055.99</v>
      </c>
      <c r="O2248" t="s">
        <v>556</v>
      </c>
      <c r="P2248" t="s">
        <v>557</v>
      </c>
      <c r="Q2248" t="s">
        <v>460</v>
      </c>
      <c r="R2248">
        <v>0</v>
      </c>
    </row>
    <row r="2249" spans="1:18" x14ac:dyDescent="0.3">
      <c r="A2249">
        <v>189104</v>
      </c>
      <c r="B2249" t="s">
        <v>552</v>
      </c>
      <c r="C2249" t="s">
        <v>783</v>
      </c>
      <c r="E2249" s="440">
        <v>46021</v>
      </c>
      <c r="F2249" s="440">
        <v>46029</v>
      </c>
      <c r="G2249" t="s">
        <v>776</v>
      </c>
      <c r="H2249" t="s">
        <v>777</v>
      </c>
      <c r="J2249">
        <v>-3315.2</v>
      </c>
      <c r="K2249">
        <v>-3315.2</v>
      </c>
      <c r="O2249" t="s">
        <v>556</v>
      </c>
      <c r="P2249" t="s">
        <v>557</v>
      </c>
      <c r="Q2249" t="s">
        <v>460</v>
      </c>
      <c r="R2249">
        <v>0</v>
      </c>
    </row>
    <row r="2250" spans="1:18" x14ac:dyDescent="0.3">
      <c r="A2250">
        <v>189103</v>
      </c>
      <c r="B2250" t="s">
        <v>552</v>
      </c>
      <c r="C2250" t="s">
        <v>1075</v>
      </c>
      <c r="E2250" s="440">
        <v>46021</v>
      </c>
      <c r="F2250" s="440">
        <v>46029</v>
      </c>
      <c r="G2250" t="s">
        <v>776</v>
      </c>
      <c r="H2250" t="s">
        <v>777</v>
      </c>
      <c r="J2250">
        <v>-1782.82</v>
      </c>
      <c r="K2250">
        <v>-1782.82</v>
      </c>
      <c r="O2250" t="s">
        <v>556</v>
      </c>
      <c r="P2250" t="s">
        <v>557</v>
      </c>
      <c r="Q2250" t="s">
        <v>460</v>
      </c>
      <c r="R2250">
        <v>0</v>
      </c>
    </row>
    <row r="2251" spans="1:18" x14ac:dyDescent="0.3">
      <c r="A2251">
        <v>189102</v>
      </c>
      <c r="B2251" t="s">
        <v>552</v>
      </c>
      <c r="C2251" t="s">
        <v>1049</v>
      </c>
      <c r="E2251" s="440">
        <v>46021</v>
      </c>
      <c r="F2251" s="440">
        <v>46029</v>
      </c>
      <c r="G2251" t="s">
        <v>776</v>
      </c>
      <c r="H2251" t="s">
        <v>777</v>
      </c>
      <c r="J2251">
        <v>-3262.48</v>
      </c>
      <c r="K2251">
        <v>-3262.48</v>
      </c>
      <c r="O2251" t="s">
        <v>556</v>
      </c>
      <c r="P2251" t="s">
        <v>557</v>
      </c>
      <c r="Q2251" t="s">
        <v>460</v>
      </c>
      <c r="R2251">
        <v>0</v>
      </c>
    </row>
    <row r="2252" spans="1:18" x14ac:dyDescent="0.3">
      <c r="A2252">
        <v>189111</v>
      </c>
      <c r="B2252" t="s">
        <v>552</v>
      </c>
      <c r="C2252" t="s">
        <v>1086</v>
      </c>
      <c r="E2252" s="440">
        <v>46021</v>
      </c>
      <c r="F2252" s="440">
        <v>46029</v>
      </c>
      <c r="G2252" t="s">
        <v>776</v>
      </c>
      <c r="H2252" t="s">
        <v>777</v>
      </c>
      <c r="J2252">
        <v>-3504.34</v>
      </c>
      <c r="K2252">
        <v>-3504.34</v>
      </c>
      <c r="O2252" t="s">
        <v>556</v>
      </c>
      <c r="P2252" t="s">
        <v>557</v>
      </c>
      <c r="Q2252" t="s">
        <v>460</v>
      </c>
      <c r="R2252">
        <v>0</v>
      </c>
    </row>
    <row r="2253" spans="1:18" x14ac:dyDescent="0.3">
      <c r="A2253">
        <v>186669</v>
      </c>
      <c r="B2253" t="s">
        <v>552</v>
      </c>
      <c r="C2253" t="s">
        <v>798</v>
      </c>
      <c r="D2253" t="s">
        <v>2474</v>
      </c>
      <c r="E2253" s="440">
        <v>46021</v>
      </c>
      <c r="F2253" s="440">
        <v>46031</v>
      </c>
      <c r="G2253" t="s">
        <v>747</v>
      </c>
      <c r="H2253" t="s">
        <v>248</v>
      </c>
      <c r="I2253" t="s">
        <v>2475</v>
      </c>
      <c r="J2253">
        <v>-942.46</v>
      </c>
      <c r="K2253">
        <v>-942.46</v>
      </c>
      <c r="O2253" t="s">
        <v>556</v>
      </c>
      <c r="P2253" t="s">
        <v>557</v>
      </c>
      <c r="Q2253" t="s">
        <v>460</v>
      </c>
      <c r="R2253">
        <v>0</v>
      </c>
    </row>
    <row r="2254" spans="1:18" x14ac:dyDescent="0.3">
      <c r="A2254">
        <v>189101</v>
      </c>
      <c r="B2254" t="s">
        <v>552</v>
      </c>
      <c r="C2254" t="s">
        <v>1053</v>
      </c>
      <c r="E2254" s="440">
        <v>46021</v>
      </c>
      <c r="F2254" s="440">
        <v>46029</v>
      </c>
      <c r="G2254" t="s">
        <v>776</v>
      </c>
      <c r="H2254" t="s">
        <v>777</v>
      </c>
      <c r="J2254">
        <v>-4907.55</v>
      </c>
      <c r="K2254">
        <v>-4907.55</v>
      </c>
      <c r="O2254" t="s">
        <v>556</v>
      </c>
      <c r="P2254" t="s">
        <v>557</v>
      </c>
      <c r="Q2254" t="s">
        <v>460</v>
      </c>
      <c r="R2254">
        <v>0</v>
      </c>
    </row>
    <row r="2255" spans="1:18" x14ac:dyDescent="0.3">
      <c r="A2255">
        <v>184251</v>
      </c>
      <c r="B2255" t="s">
        <v>552</v>
      </c>
      <c r="C2255" t="s">
        <v>781</v>
      </c>
      <c r="D2255" t="s">
        <v>2476</v>
      </c>
      <c r="E2255" s="440">
        <v>46021</v>
      </c>
      <c r="F2255" s="440">
        <v>46010</v>
      </c>
      <c r="G2255" t="s">
        <v>309</v>
      </c>
      <c r="H2255" t="s">
        <v>310</v>
      </c>
      <c r="I2255" t="s">
        <v>2477</v>
      </c>
      <c r="J2255">
        <v>-426.78</v>
      </c>
      <c r="K2255">
        <v>-426.78</v>
      </c>
      <c r="O2255" t="s">
        <v>556</v>
      </c>
      <c r="P2255" t="s">
        <v>557</v>
      </c>
      <c r="Q2255" t="s">
        <v>460</v>
      </c>
      <c r="R2255">
        <v>0</v>
      </c>
    </row>
    <row r="2256" spans="1:18" x14ac:dyDescent="0.3">
      <c r="A2256">
        <v>193929</v>
      </c>
      <c r="B2256" t="s">
        <v>552</v>
      </c>
      <c r="C2256" t="s">
        <v>50</v>
      </c>
      <c r="D2256" t="s">
        <v>2460</v>
      </c>
      <c r="E2256" s="440">
        <v>46021</v>
      </c>
      <c r="F2256" s="440">
        <v>46042</v>
      </c>
      <c r="G2256" t="s">
        <v>797</v>
      </c>
      <c r="H2256" t="s">
        <v>50</v>
      </c>
      <c r="J2256">
        <v>-22695.87</v>
      </c>
      <c r="K2256">
        <v>-22695.87</v>
      </c>
      <c r="O2256" t="s">
        <v>556</v>
      </c>
      <c r="P2256" t="s">
        <v>557</v>
      </c>
      <c r="Q2256" t="s">
        <v>460</v>
      </c>
      <c r="R2256">
        <v>0</v>
      </c>
    </row>
    <row r="2257" spans="1:18" x14ac:dyDescent="0.3">
      <c r="A2257">
        <v>189095</v>
      </c>
      <c r="B2257" t="s">
        <v>552</v>
      </c>
      <c r="C2257" t="s">
        <v>1052</v>
      </c>
      <c r="E2257" s="440">
        <v>46021</v>
      </c>
      <c r="F2257" s="440">
        <v>46029</v>
      </c>
      <c r="G2257" t="s">
        <v>776</v>
      </c>
      <c r="H2257" t="s">
        <v>777</v>
      </c>
      <c r="J2257">
        <v>-3795.58</v>
      </c>
      <c r="K2257">
        <v>-3795.58</v>
      </c>
      <c r="O2257" t="s">
        <v>556</v>
      </c>
      <c r="P2257" t="s">
        <v>557</v>
      </c>
      <c r="Q2257" t="s">
        <v>460</v>
      </c>
      <c r="R2257">
        <v>0</v>
      </c>
    </row>
    <row r="2258" spans="1:18" x14ac:dyDescent="0.3">
      <c r="A2258">
        <v>189096</v>
      </c>
      <c r="B2258" t="s">
        <v>552</v>
      </c>
      <c r="C2258" t="s">
        <v>1011</v>
      </c>
      <c r="E2258" s="440">
        <v>46021</v>
      </c>
      <c r="F2258" s="440">
        <v>46029</v>
      </c>
      <c r="G2258" t="s">
        <v>776</v>
      </c>
      <c r="H2258" t="s">
        <v>777</v>
      </c>
      <c r="J2258">
        <v>-4000.88</v>
      </c>
      <c r="K2258">
        <v>-4000.88</v>
      </c>
      <c r="O2258" t="s">
        <v>556</v>
      </c>
      <c r="P2258" t="s">
        <v>557</v>
      </c>
      <c r="Q2258" t="s">
        <v>460</v>
      </c>
      <c r="R2258">
        <v>0</v>
      </c>
    </row>
    <row r="2259" spans="1:18" x14ac:dyDescent="0.3">
      <c r="A2259">
        <v>189097</v>
      </c>
      <c r="B2259" t="s">
        <v>552</v>
      </c>
      <c r="C2259" t="s">
        <v>2143</v>
      </c>
      <c r="E2259" s="440">
        <v>46021</v>
      </c>
      <c r="F2259" s="440">
        <v>46029</v>
      </c>
      <c r="G2259" t="s">
        <v>776</v>
      </c>
      <c r="H2259" t="s">
        <v>777</v>
      </c>
      <c r="J2259">
        <v>-3908.33</v>
      </c>
      <c r="K2259">
        <v>-3908.33</v>
      </c>
      <c r="O2259" t="s">
        <v>556</v>
      </c>
      <c r="P2259" t="s">
        <v>557</v>
      </c>
      <c r="Q2259" t="s">
        <v>460</v>
      </c>
      <c r="R2259">
        <v>0</v>
      </c>
    </row>
    <row r="2260" spans="1:18" x14ac:dyDescent="0.3">
      <c r="A2260">
        <v>189098</v>
      </c>
      <c r="B2260" t="s">
        <v>552</v>
      </c>
      <c r="C2260" t="s">
        <v>1211</v>
      </c>
      <c r="E2260" s="440">
        <v>46021</v>
      </c>
      <c r="F2260" s="440">
        <v>46029</v>
      </c>
      <c r="G2260" t="s">
        <v>776</v>
      </c>
      <c r="H2260" t="s">
        <v>777</v>
      </c>
      <c r="J2260">
        <v>-3995.54</v>
      </c>
      <c r="K2260">
        <v>-3995.54</v>
      </c>
      <c r="O2260" t="s">
        <v>556</v>
      </c>
      <c r="P2260" t="s">
        <v>557</v>
      </c>
      <c r="Q2260" t="s">
        <v>460</v>
      </c>
      <c r="R2260">
        <v>0</v>
      </c>
    </row>
    <row r="2261" spans="1:18" x14ac:dyDescent="0.3">
      <c r="A2261">
        <v>189112</v>
      </c>
      <c r="B2261" t="s">
        <v>552</v>
      </c>
      <c r="C2261" t="s">
        <v>963</v>
      </c>
      <c r="E2261" s="440">
        <v>46021</v>
      </c>
      <c r="F2261" s="440">
        <v>46029</v>
      </c>
      <c r="G2261" t="s">
        <v>776</v>
      </c>
      <c r="H2261" t="s">
        <v>777</v>
      </c>
      <c r="J2261">
        <v>-3864.01</v>
      </c>
      <c r="K2261">
        <v>-3864.01</v>
      </c>
      <c r="O2261" t="s">
        <v>556</v>
      </c>
      <c r="P2261" t="s">
        <v>557</v>
      </c>
      <c r="Q2261" t="s">
        <v>460</v>
      </c>
      <c r="R2261">
        <v>0</v>
      </c>
    </row>
    <row r="2262" spans="1:18" x14ac:dyDescent="0.3">
      <c r="A2262">
        <v>189099</v>
      </c>
      <c r="B2262" t="s">
        <v>552</v>
      </c>
      <c r="C2262" t="s">
        <v>1016</v>
      </c>
      <c r="E2262" s="440">
        <v>46021</v>
      </c>
      <c r="F2262" s="440">
        <v>46029</v>
      </c>
      <c r="G2262" t="s">
        <v>776</v>
      </c>
      <c r="H2262" t="s">
        <v>777</v>
      </c>
      <c r="J2262">
        <v>-3297.7</v>
      </c>
      <c r="K2262">
        <v>-3297.7</v>
      </c>
      <c r="O2262" t="s">
        <v>556</v>
      </c>
      <c r="P2262" t="s">
        <v>557</v>
      </c>
      <c r="Q2262" t="s">
        <v>460</v>
      </c>
      <c r="R2262">
        <v>0</v>
      </c>
    </row>
    <row r="2263" spans="1:18" x14ac:dyDescent="0.3">
      <c r="A2263">
        <v>189100</v>
      </c>
      <c r="B2263" t="s">
        <v>552</v>
      </c>
      <c r="C2263" t="s">
        <v>1055</v>
      </c>
      <c r="E2263" s="440">
        <v>46021</v>
      </c>
      <c r="F2263" s="440">
        <v>46029</v>
      </c>
      <c r="G2263" t="s">
        <v>776</v>
      </c>
      <c r="H2263" t="s">
        <v>777</v>
      </c>
      <c r="J2263">
        <v>-4009.22</v>
      </c>
      <c r="K2263">
        <v>-4009.22</v>
      </c>
      <c r="O2263" t="s">
        <v>556</v>
      </c>
      <c r="P2263" t="s">
        <v>557</v>
      </c>
      <c r="Q2263" t="s">
        <v>460</v>
      </c>
      <c r="R2263">
        <v>0</v>
      </c>
    </row>
    <row r="2264" spans="1:18" x14ac:dyDescent="0.3">
      <c r="A2264">
        <v>203138</v>
      </c>
      <c r="B2264" t="s">
        <v>552</v>
      </c>
      <c r="C2264" t="s">
        <v>819</v>
      </c>
      <c r="D2264" t="s">
        <v>1438</v>
      </c>
      <c r="E2264" s="440">
        <v>46021</v>
      </c>
      <c r="F2264" s="440">
        <v>46070</v>
      </c>
      <c r="G2264" t="s">
        <v>1059</v>
      </c>
      <c r="H2264" t="s">
        <v>77</v>
      </c>
      <c r="I2264" t="s">
        <v>2478</v>
      </c>
      <c r="J2264">
        <v>-8169.44</v>
      </c>
      <c r="K2264">
        <v>-8169.44</v>
      </c>
      <c r="M2264" t="s">
        <v>767</v>
      </c>
      <c r="N2264" t="s">
        <v>75</v>
      </c>
      <c r="O2264" t="s">
        <v>556</v>
      </c>
      <c r="P2264" t="s">
        <v>557</v>
      </c>
      <c r="Q2264" t="s">
        <v>460</v>
      </c>
      <c r="R2264">
        <v>0</v>
      </c>
    </row>
    <row r="2265" spans="1:18" x14ac:dyDescent="0.3">
      <c r="A2265">
        <v>188884</v>
      </c>
      <c r="B2265" t="s">
        <v>552</v>
      </c>
      <c r="C2265" t="s">
        <v>853</v>
      </c>
      <c r="D2265" t="s">
        <v>2479</v>
      </c>
      <c r="E2265" s="440">
        <v>46020</v>
      </c>
      <c r="F2265" s="440">
        <v>46041</v>
      </c>
      <c r="G2265" t="s">
        <v>265</v>
      </c>
      <c r="H2265" t="s">
        <v>279</v>
      </c>
      <c r="I2265" t="s">
        <v>2480</v>
      </c>
      <c r="J2265">
        <v>-396</v>
      </c>
      <c r="K2265">
        <v>-396</v>
      </c>
      <c r="O2265" t="s">
        <v>556</v>
      </c>
      <c r="P2265" t="s">
        <v>557</v>
      </c>
      <c r="Q2265" t="s">
        <v>460</v>
      </c>
      <c r="R2265">
        <v>0</v>
      </c>
    </row>
    <row r="2266" spans="1:18" x14ac:dyDescent="0.3">
      <c r="A2266">
        <v>187723</v>
      </c>
      <c r="B2266" t="s">
        <v>552</v>
      </c>
      <c r="C2266" t="s">
        <v>911</v>
      </c>
      <c r="E2266" s="440">
        <v>46020</v>
      </c>
      <c r="F2266" s="440">
        <v>46020</v>
      </c>
      <c r="G2266" t="s">
        <v>912</v>
      </c>
      <c r="H2266" t="s">
        <v>913</v>
      </c>
      <c r="J2266">
        <v>-3</v>
      </c>
      <c r="K2266">
        <v>-3</v>
      </c>
      <c r="O2266" t="s">
        <v>556</v>
      </c>
      <c r="P2266" t="s">
        <v>557</v>
      </c>
      <c r="Q2266" t="s">
        <v>460</v>
      </c>
      <c r="R2266">
        <v>0</v>
      </c>
    </row>
    <row r="2267" spans="1:18" x14ac:dyDescent="0.3">
      <c r="A2267">
        <v>188128</v>
      </c>
      <c r="B2267" t="s">
        <v>552</v>
      </c>
      <c r="C2267" t="s">
        <v>1061</v>
      </c>
      <c r="E2267" s="440">
        <v>46020</v>
      </c>
      <c r="F2267" s="440">
        <v>46021</v>
      </c>
      <c r="G2267" t="s">
        <v>280</v>
      </c>
      <c r="H2267" t="s">
        <v>285</v>
      </c>
      <c r="I2267" t="s">
        <v>2471</v>
      </c>
      <c r="J2267">
        <v>123.35</v>
      </c>
      <c r="K2267">
        <v>123.35</v>
      </c>
      <c r="O2267" t="s">
        <v>556</v>
      </c>
      <c r="P2267" t="s">
        <v>557</v>
      </c>
      <c r="Q2267" t="s">
        <v>460</v>
      </c>
      <c r="R2267">
        <v>0</v>
      </c>
    </row>
    <row r="2268" spans="1:18" x14ac:dyDescent="0.3">
      <c r="A2268">
        <v>188127</v>
      </c>
      <c r="B2268" t="s">
        <v>552</v>
      </c>
      <c r="C2268" t="s">
        <v>1061</v>
      </c>
      <c r="E2268" s="440">
        <v>46020</v>
      </c>
      <c r="F2268" s="440">
        <v>46021</v>
      </c>
      <c r="G2268" t="s">
        <v>280</v>
      </c>
      <c r="H2268" t="s">
        <v>285</v>
      </c>
      <c r="I2268" t="s">
        <v>1154</v>
      </c>
      <c r="J2268">
        <v>-123.35</v>
      </c>
      <c r="K2268">
        <v>-123.35</v>
      </c>
      <c r="O2268" t="s">
        <v>556</v>
      </c>
      <c r="P2268" t="s">
        <v>557</v>
      </c>
      <c r="Q2268" t="s">
        <v>460</v>
      </c>
      <c r="R2268">
        <v>0</v>
      </c>
    </row>
    <row r="2269" spans="1:18" x14ac:dyDescent="0.3">
      <c r="A2269">
        <v>177853</v>
      </c>
      <c r="B2269" t="s">
        <v>552</v>
      </c>
      <c r="C2269" t="s">
        <v>619</v>
      </c>
      <c r="D2269" t="s">
        <v>1358</v>
      </c>
      <c r="E2269" s="440">
        <v>46019</v>
      </c>
      <c r="F2269" s="440">
        <v>46201</v>
      </c>
      <c r="G2269" t="s">
        <v>561</v>
      </c>
      <c r="H2269" t="s">
        <v>369</v>
      </c>
      <c r="I2269" t="s">
        <v>638</v>
      </c>
      <c r="J2269">
        <v>-9230.06</v>
      </c>
      <c r="K2269">
        <v>-9230.06</v>
      </c>
      <c r="O2269" t="s">
        <v>556</v>
      </c>
      <c r="P2269" t="s">
        <v>557</v>
      </c>
      <c r="Q2269" t="s">
        <v>460</v>
      </c>
      <c r="R2269">
        <v>0</v>
      </c>
    </row>
    <row r="2270" spans="1:18" x14ac:dyDescent="0.3">
      <c r="A2270">
        <v>177847</v>
      </c>
      <c r="B2270" t="s">
        <v>552</v>
      </c>
      <c r="C2270" t="s">
        <v>619</v>
      </c>
      <c r="D2270" t="s">
        <v>2481</v>
      </c>
      <c r="E2270" s="440">
        <v>46019</v>
      </c>
      <c r="F2270" s="440">
        <v>46019</v>
      </c>
      <c r="G2270" t="s">
        <v>561</v>
      </c>
      <c r="H2270" t="s">
        <v>369</v>
      </c>
      <c r="I2270" t="s">
        <v>638</v>
      </c>
      <c r="J2270">
        <v>-4970.21</v>
      </c>
      <c r="K2270">
        <v>-4970.21</v>
      </c>
      <c r="O2270" t="s">
        <v>556</v>
      </c>
      <c r="P2270" t="s">
        <v>557</v>
      </c>
      <c r="Q2270" t="s">
        <v>460</v>
      </c>
      <c r="R2270">
        <v>0</v>
      </c>
    </row>
    <row r="2271" spans="1:18" x14ac:dyDescent="0.3">
      <c r="A2271">
        <v>186862</v>
      </c>
      <c r="B2271" t="s">
        <v>552</v>
      </c>
      <c r="C2271" t="s">
        <v>1095</v>
      </c>
      <c r="E2271" s="440">
        <v>46017</v>
      </c>
      <c r="F2271" s="440">
        <v>46017</v>
      </c>
      <c r="G2271" t="s">
        <v>912</v>
      </c>
      <c r="H2271" t="s">
        <v>913</v>
      </c>
      <c r="J2271">
        <v>-188.8</v>
      </c>
      <c r="K2271">
        <v>-188.8</v>
      </c>
      <c r="O2271" t="s">
        <v>556</v>
      </c>
      <c r="P2271" t="s">
        <v>557</v>
      </c>
      <c r="Q2271" t="s">
        <v>460</v>
      </c>
      <c r="R2271">
        <v>0</v>
      </c>
    </row>
    <row r="2272" spans="1:18" x14ac:dyDescent="0.3">
      <c r="A2272">
        <v>170900</v>
      </c>
      <c r="B2272" t="s">
        <v>552</v>
      </c>
      <c r="C2272" t="s">
        <v>915</v>
      </c>
      <c r="D2272" t="s">
        <v>2482</v>
      </c>
      <c r="E2272" s="440">
        <v>46016</v>
      </c>
      <c r="F2272" s="440">
        <v>46026</v>
      </c>
      <c r="G2272" t="s">
        <v>280</v>
      </c>
      <c r="H2272" t="s">
        <v>287</v>
      </c>
      <c r="I2272" t="s">
        <v>2483</v>
      </c>
      <c r="J2272">
        <v>-150</v>
      </c>
      <c r="K2272">
        <v>-157.69</v>
      </c>
      <c r="O2272" t="s">
        <v>556</v>
      </c>
      <c r="P2272" t="s">
        <v>557</v>
      </c>
      <c r="Q2272" t="s">
        <v>460</v>
      </c>
      <c r="R2272">
        <v>0</v>
      </c>
    </row>
    <row r="2273" spans="1:18" x14ac:dyDescent="0.3">
      <c r="A2273">
        <v>185809</v>
      </c>
      <c r="B2273" t="s">
        <v>552</v>
      </c>
      <c r="C2273" t="s">
        <v>1101</v>
      </c>
      <c r="D2273" t="s">
        <v>2484</v>
      </c>
      <c r="E2273" s="440">
        <v>46015</v>
      </c>
      <c r="F2273" s="440">
        <v>46017</v>
      </c>
      <c r="G2273" t="s">
        <v>309</v>
      </c>
      <c r="H2273" t="s">
        <v>310</v>
      </c>
      <c r="I2273" t="s">
        <v>2485</v>
      </c>
      <c r="J2273">
        <v>-263.58</v>
      </c>
      <c r="K2273">
        <v>-263.58</v>
      </c>
      <c r="O2273" t="s">
        <v>556</v>
      </c>
      <c r="P2273" t="s">
        <v>557</v>
      </c>
      <c r="Q2273" t="s">
        <v>460</v>
      </c>
      <c r="R2273">
        <v>0</v>
      </c>
    </row>
    <row r="2274" spans="1:18" x14ac:dyDescent="0.3">
      <c r="A2274">
        <v>187413</v>
      </c>
      <c r="B2274" t="s">
        <v>552</v>
      </c>
      <c r="C2274" t="s">
        <v>1095</v>
      </c>
      <c r="E2274" s="440">
        <v>46014</v>
      </c>
      <c r="F2274" s="440">
        <v>46014</v>
      </c>
      <c r="G2274" t="s">
        <v>912</v>
      </c>
      <c r="H2274" t="s">
        <v>913</v>
      </c>
      <c r="J2274">
        <v>-10</v>
      </c>
      <c r="K2274">
        <v>-10</v>
      </c>
      <c r="O2274" t="s">
        <v>556</v>
      </c>
      <c r="P2274" t="s">
        <v>557</v>
      </c>
      <c r="Q2274" t="s">
        <v>460</v>
      </c>
      <c r="R2274">
        <v>0</v>
      </c>
    </row>
    <row r="2275" spans="1:18" x14ac:dyDescent="0.3">
      <c r="A2275">
        <v>188126</v>
      </c>
      <c r="B2275" t="s">
        <v>552</v>
      </c>
      <c r="C2275" t="s">
        <v>1061</v>
      </c>
      <c r="E2275" s="440">
        <v>46014</v>
      </c>
      <c r="F2275" s="440">
        <v>46015</v>
      </c>
      <c r="G2275" t="s">
        <v>280</v>
      </c>
      <c r="H2275" t="s">
        <v>285</v>
      </c>
      <c r="I2275" t="s">
        <v>1154</v>
      </c>
      <c r="J2275">
        <v>-178.37</v>
      </c>
      <c r="K2275">
        <v>-178.37</v>
      </c>
      <c r="O2275" t="s">
        <v>556</v>
      </c>
      <c r="P2275" t="s">
        <v>557</v>
      </c>
      <c r="Q2275" t="s">
        <v>460</v>
      </c>
      <c r="R2275">
        <v>0</v>
      </c>
    </row>
    <row r="2276" spans="1:18" x14ac:dyDescent="0.3">
      <c r="A2276">
        <v>188125</v>
      </c>
      <c r="B2276" t="s">
        <v>552</v>
      </c>
      <c r="C2276" t="s">
        <v>1061</v>
      </c>
      <c r="E2276" s="440">
        <v>46014</v>
      </c>
      <c r="F2276" s="440">
        <v>46015</v>
      </c>
      <c r="G2276" t="s">
        <v>280</v>
      </c>
      <c r="H2276" t="s">
        <v>285</v>
      </c>
      <c r="I2276" t="s">
        <v>2471</v>
      </c>
      <c r="J2276">
        <v>178.37</v>
      </c>
      <c r="K2276">
        <v>178.37</v>
      </c>
      <c r="O2276" t="s">
        <v>556</v>
      </c>
      <c r="P2276" t="s">
        <v>557</v>
      </c>
      <c r="Q2276" t="s">
        <v>460</v>
      </c>
      <c r="R2276">
        <v>0</v>
      </c>
    </row>
    <row r="2277" spans="1:18" x14ac:dyDescent="0.3">
      <c r="A2277">
        <v>188124</v>
      </c>
      <c r="B2277" t="s">
        <v>552</v>
      </c>
      <c r="C2277" t="s">
        <v>1061</v>
      </c>
      <c r="E2277" s="440">
        <v>46014</v>
      </c>
      <c r="F2277" s="440">
        <v>46014</v>
      </c>
      <c r="G2277" t="s">
        <v>280</v>
      </c>
      <c r="H2277" t="s">
        <v>285</v>
      </c>
      <c r="I2277" t="s">
        <v>1154</v>
      </c>
      <c r="J2277">
        <v>-71.62</v>
      </c>
      <c r="K2277">
        <v>-71.62</v>
      </c>
      <c r="O2277" t="s">
        <v>556</v>
      </c>
      <c r="P2277" t="s">
        <v>557</v>
      </c>
      <c r="Q2277" t="s">
        <v>460</v>
      </c>
      <c r="R2277">
        <v>0</v>
      </c>
    </row>
    <row r="2278" spans="1:18" x14ac:dyDescent="0.3">
      <c r="A2278">
        <v>188123</v>
      </c>
      <c r="B2278" t="s">
        <v>552</v>
      </c>
      <c r="C2278" t="s">
        <v>1061</v>
      </c>
      <c r="E2278" s="440">
        <v>46014</v>
      </c>
      <c r="F2278" s="440">
        <v>46014</v>
      </c>
      <c r="G2278" t="s">
        <v>280</v>
      </c>
      <c r="H2278" t="s">
        <v>285</v>
      </c>
      <c r="I2278" t="s">
        <v>2471</v>
      </c>
      <c r="J2278">
        <v>71.62</v>
      </c>
      <c r="K2278">
        <v>71.62</v>
      </c>
      <c r="O2278" t="s">
        <v>556</v>
      </c>
      <c r="P2278" t="s">
        <v>557</v>
      </c>
      <c r="Q2278" t="s">
        <v>460</v>
      </c>
      <c r="R2278">
        <v>0</v>
      </c>
    </row>
    <row r="2279" spans="1:18" x14ac:dyDescent="0.3">
      <c r="A2279">
        <v>186874</v>
      </c>
      <c r="B2279" t="s">
        <v>552</v>
      </c>
      <c r="C2279" t="s">
        <v>1109</v>
      </c>
      <c r="D2279" t="s">
        <v>2486</v>
      </c>
      <c r="E2279" s="440">
        <v>46013</v>
      </c>
      <c r="F2279" s="440">
        <v>46027</v>
      </c>
      <c r="G2279" t="s">
        <v>814</v>
      </c>
      <c r="H2279" t="s">
        <v>292</v>
      </c>
      <c r="I2279" t="s">
        <v>1123</v>
      </c>
      <c r="J2279">
        <v>-74.98</v>
      </c>
      <c r="K2279">
        <v>-74.98</v>
      </c>
      <c r="O2279" t="s">
        <v>556</v>
      </c>
      <c r="P2279" t="s">
        <v>557</v>
      </c>
      <c r="Q2279" t="s">
        <v>460</v>
      </c>
      <c r="R2279">
        <v>0</v>
      </c>
    </row>
    <row r="2280" spans="1:18" x14ac:dyDescent="0.3">
      <c r="A2280">
        <v>188122</v>
      </c>
      <c r="B2280" t="s">
        <v>552</v>
      </c>
      <c r="C2280" t="s">
        <v>1061</v>
      </c>
      <c r="E2280" s="440">
        <v>46013</v>
      </c>
      <c r="F2280" s="440">
        <v>46014</v>
      </c>
      <c r="G2280" t="s">
        <v>280</v>
      </c>
      <c r="H2280" t="s">
        <v>285</v>
      </c>
      <c r="I2280" t="s">
        <v>2471</v>
      </c>
      <c r="J2280">
        <v>127.99</v>
      </c>
      <c r="K2280">
        <v>127.99</v>
      </c>
      <c r="O2280" t="s">
        <v>556</v>
      </c>
      <c r="P2280" t="s">
        <v>557</v>
      </c>
      <c r="Q2280" t="s">
        <v>460</v>
      </c>
      <c r="R2280">
        <v>0</v>
      </c>
    </row>
    <row r="2281" spans="1:18" x14ac:dyDescent="0.3">
      <c r="A2281">
        <v>188121</v>
      </c>
      <c r="B2281" t="s">
        <v>552</v>
      </c>
      <c r="C2281" t="s">
        <v>1061</v>
      </c>
      <c r="E2281" s="440">
        <v>46013</v>
      </c>
      <c r="F2281" s="440">
        <v>46014</v>
      </c>
      <c r="G2281" t="s">
        <v>280</v>
      </c>
      <c r="H2281" t="s">
        <v>285</v>
      </c>
      <c r="I2281" t="s">
        <v>1154</v>
      </c>
      <c r="J2281">
        <v>-127.99</v>
      </c>
      <c r="K2281">
        <v>-127.99</v>
      </c>
      <c r="O2281" t="s">
        <v>556</v>
      </c>
      <c r="P2281" t="s">
        <v>557</v>
      </c>
      <c r="Q2281" t="s">
        <v>460</v>
      </c>
      <c r="R2281">
        <v>0</v>
      </c>
    </row>
    <row r="2282" spans="1:18" x14ac:dyDescent="0.3">
      <c r="A2282">
        <v>188120</v>
      </c>
      <c r="B2282" t="s">
        <v>552</v>
      </c>
      <c r="C2282" t="s">
        <v>1061</v>
      </c>
      <c r="E2282" s="440">
        <v>46013</v>
      </c>
      <c r="F2282" s="440">
        <v>46013</v>
      </c>
      <c r="G2282" t="s">
        <v>280</v>
      </c>
      <c r="H2282" t="s">
        <v>285</v>
      </c>
      <c r="I2282" t="s">
        <v>1154</v>
      </c>
      <c r="J2282">
        <v>-72.400000000000006</v>
      </c>
      <c r="K2282">
        <v>-72.400000000000006</v>
      </c>
      <c r="O2282" t="s">
        <v>556</v>
      </c>
      <c r="P2282" t="s">
        <v>557</v>
      </c>
      <c r="Q2282" t="s">
        <v>460</v>
      </c>
      <c r="R2282">
        <v>0</v>
      </c>
    </row>
    <row r="2283" spans="1:18" x14ac:dyDescent="0.3">
      <c r="A2283">
        <v>185989</v>
      </c>
      <c r="B2283" t="s">
        <v>552</v>
      </c>
      <c r="C2283" t="s">
        <v>911</v>
      </c>
      <c r="E2283" s="440">
        <v>46013</v>
      </c>
      <c r="F2283" s="440">
        <v>46013</v>
      </c>
      <c r="G2283" t="s">
        <v>912</v>
      </c>
      <c r="H2283" t="s">
        <v>913</v>
      </c>
      <c r="J2283">
        <v>-4</v>
      </c>
      <c r="K2283">
        <v>-4</v>
      </c>
      <c r="O2283" t="s">
        <v>556</v>
      </c>
      <c r="P2283" t="s">
        <v>557</v>
      </c>
      <c r="Q2283" t="s">
        <v>460</v>
      </c>
      <c r="R2283">
        <v>0</v>
      </c>
    </row>
    <row r="2284" spans="1:18" x14ac:dyDescent="0.3">
      <c r="A2284">
        <v>187325</v>
      </c>
      <c r="B2284" t="s">
        <v>552</v>
      </c>
      <c r="C2284" t="s">
        <v>1007</v>
      </c>
      <c r="D2284" t="s">
        <v>2487</v>
      </c>
      <c r="E2284" s="440">
        <v>46013</v>
      </c>
      <c r="F2284" s="440">
        <v>46029</v>
      </c>
      <c r="G2284" t="s">
        <v>1009</v>
      </c>
      <c r="H2284" t="s">
        <v>204</v>
      </c>
      <c r="I2284" t="s">
        <v>2488</v>
      </c>
      <c r="J2284">
        <v>-8019</v>
      </c>
      <c r="K2284">
        <v>-8019</v>
      </c>
      <c r="O2284" t="s">
        <v>556</v>
      </c>
      <c r="P2284" t="s">
        <v>557</v>
      </c>
      <c r="Q2284" t="s">
        <v>460</v>
      </c>
      <c r="R2284">
        <v>0</v>
      </c>
    </row>
    <row r="2285" spans="1:18" x14ac:dyDescent="0.3">
      <c r="A2285">
        <v>188119</v>
      </c>
      <c r="B2285" t="s">
        <v>552</v>
      </c>
      <c r="C2285" t="s">
        <v>1061</v>
      </c>
      <c r="E2285" s="440">
        <v>46013</v>
      </c>
      <c r="F2285" s="440">
        <v>46013</v>
      </c>
      <c r="G2285" t="s">
        <v>280</v>
      </c>
      <c r="H2285" t="s">
        <v>285</v>
      </c>
      <c r="I2285" t="s">
        <v>2471</v>
      </c>
      <c r="J2285">
        <v>72.400000000000006</v>
      </c>
      <c r="K2285">
        <v>72.400000000000006</v>
      </c>
      <c r="O2285" t="s">
        <v>556</v>
      </c>
      <c r="P2285" t="s">
        <v>557</v>
      </c>
      <c r="Q2285" t="s">
        <v>460</v>
      </c>
      <c r="R2285">
        <v>0</v>
      </c>
    </row>
    <row r="2286" spans="1:18" x14ac:dyDescent="0.3">
      <c r="A2286">
        <v>188118</v>
      </c>
      <c r="B2286" t="s">
        <v>552</v>
      </c>
      <c r="C2286" t="s">
        <v>1061</v>
      </c>
      <c r="E2286" s="440">
        <v>46012</v>
      </c>
      <c r="F2286" s="440">
        <v>46013</v>
      </c>
      <c r="G2286" t="s">
        <v>280</v>
      </c>
      <c r="H2286" t="s">
        <v>285</v>
      </c>
      <c r="I2286" t="s">
        <v>1154</v>
      </c>
      <c r="J2286">
        <v>-135.80000000000001</v>
      </c>
      <c r="K2286">
        <v>-135.80000000000001</v>
      </c>
      <c r="O2286" t="s">
        <v>556</v>
      </c>
      <c r="P2286" t="s">
        <v>557</v>
      </c>
      <c r="Q2286" t="s">
        <v>460</v>
      </c>
      <c r="R2286">
        <v>0</v>
      </c>
    </row>
    <row r="2287" spans="1:18" x14ac:dyDescent="0.3">
      <c r="A2287">
        <v>188117</v>
      </c>
      <c r="B2287" t="s">
        <v>552</v>
      </c>
      <c r="C2287" t="s">
        <v>1061</v>
      </c>
      <c r="E2287" s="440">
        <v>46012</v>
      </c>
      <c r="F2287" s="440">
        <v>46013</v>
      </c>
      <c r="G2287" t="s">
        <v>280</v>
      </c>
      <c r="H2287" t="s">
        <v>285</v>
      </c>
      <c r="I2287" t="s">
        <v>2471</v>
      </c>
      <c r="J2287">
        <v>135.80000000000001</v>
      </c>
      <c r="K2287">
        <v>135.80000000000001</v>
      </c>
      <c r="O2287" t="s">
        <v>556</v>
      </c>
      <c r="P2287" t="s">
        <v>557</v>
      </c>
      <c r="Q2287" t="s">
        <v>460</v>
      </c>
      <c r="R2287">
        <v>0</v>
      </c>
    </row>
    <row r="2288" spans="1:18" x14ac:dyDescent="0.3">
      <c r="A2288">
        <v>188114</v>
      </c>
      <c r="B2288" t="s">
        <v>552</v>
      </c>
      <c r="C2288" t="s">
        <v>1061</v>
      </c>
      <c r="E2288" s="440">
        <v>46011</v>
      </c>
      <c r="F2288" s="440">
        <v>46012</v>
      </c>
      <c r="G2288" t="s">
        <v>280</v>
      </c>
      <c r="H2288" t="s">
        <v>285</v>
      </c>
      <c r="I2288" t="s">
        <v>2471</v>
      </c>
      <c r="J2288">
        <v>597.03</v>
      </c>
      <c r="K2288">
        <v>597.03</v>
      </c>
      <c r="O2288" t="s">
        <v>556</v>
      </c>
      <c r="P2288" t="s">
        <v>557</v>
      </c>
      <c r="Q2288" t="s">
        <v>460</v>
      </c>
      <c r="R2288">
        <v>0</v>
      </c>
    </row>
    <row r="2289" spans="1:18" x14ac:dyDescent="0.3">
      <c r="A2289">
        <v>188116</v>
      </c>
      <c r="B2289" t="s">
        <v>552</v>
      </c>
      <c r="C2289" t="s">
        <v>1061</v>
      </c>
      <c r="E2289" s="440">
        <v>46011</v>
      </c>
      <c r="F2289" s="440">
        <v>46012</v>
      </c>
      <c r="G2289" t="s">
        <v>280</v>
      </c>
      <c r="H2289" t="s">
        <v>285</v>
      </c>
      <c r="I2289" t="s">
        <v>1154</v>
      </c>
      <c r="J2289">
        <v>-574.15</v>
      </c>
      <c r="K2289">
        <v>-574.15</v>
      </c>
      <c r="O2289" t="s">
        <v>556</v>
      </c>
      <c r="P2289" t="s">
        <v>557</v>
      </c>
      <c r="Q2289" t="s">
        <v>460</v>
      </c>
      <c r="R2289">
        <v>0</v>
      </c>
    </row>
    <row r="2290" spans="1:18" x14ac:dyDescent="0.3">
      <c r="A2290">
        <v>188115</v>
      </c>
      <c r="B2290" t="s">
        <v>552</v>
      </c>
      <c r="C2290" t="s">
        <v>1061</v>
      </c>
      <c r="E2290" s="440">
        <v>46011</v>
      </c>
      <c r="F2290" s="440">
        <v>46012</v>
      </c>
      <c r="G2290" t="s">
        <v>280</v>
      </c>
      <c r="H2290" t="s">
        <v>285</v>
      </c>
      <c r="I2290" t="s">
        <v>1154</v>
      </c>
      <c r="J2290">
        <v>-22.88</v>
      </c>
      <c r="K2290">
        <v>-22.88</v>
      </c>
      <c r="O2290" t="s">
        <v>556</v>
      </c>
      <c r="P2290" t="s">
        <v>557</v>
      </c>
      <c r="Q2290" t="s">
        <v>460</v>
      </c>
      <c r="R2290">
        <v>0</v>
      </c>
    </row>
    <row r="2291" spans="1:18" x14ac:dyDescent="0.3">
      <c r="A2291">
        <v>186804</v>
      </c>
      <c r="B2291" t="s">
        <v>552</v>
      </c>
      <c r="C2291" t="s">
        <v>1109</v>
      </c>
      <c r="D2291" t="s">
        <v>2489</v>
      </c>
      <c r="E2291" s="440">
        <v>46010</v>
      </c>
      <c r="F2291" s="440">
        <v>46027</v>
      </c>
      <c r="G2291" t="s">
        <v>814</v>
      </c>
      <c r="H2291" t="s">
        <v>292</v>
      </c>
      <c r="I2291" t="s">
        <v>1123</v>
      </c>
      <c r="J2291">
        <v>-7.2</v>
      </c>
      <c r="K2291">
        <v>-7.2</v>
      </c>
      <c r="O2291" t="s">
        <v>556</v>
      </c>
      <c r="P2291" t="s">
        <v>557</v>
      </c>
      <c r="Q2291" t="s">
        <v>460</v>
      </c>
      <c r="R2291">
        <v>0</v>
      </c>
    </row>
    <row r="2292" spans="1:18" x14ac:dyDescent="0.3">
      <c r="A2292">
        <v>188113</v>
      </c>
      <c r="B2292" t="s">
        <v>552</v>
      </c>
      <c r="C2292" t="s">
        <v>1061</v>
      </c>
      <c r="E2292" s="440">
        <v>46010</v>
      </c>
      <c r="F2292" s="440">
        <v>46010</v>
      </c>
      <c r="G2292" t="s">
        <v>280</v>
      </c>
      <c r="H2292" t="s">
        <v>285</v>
      </c>
      <c r="I2292" t="s">
        <v>1154</v>
      </c>
      <c r="J2292">
        <v>-77.33</v>
      </c>
      <c r="K2292">
        <v>-77.33</v>
      </c>
      <c r="O2292" t="s">
        <v>556</v>
      </c>
      <c r="P2292" t="s">
        <v>557</v>
      </c>
      <c r="Q2292" t="s">
        <v>460</v>
      </c>
      <c r="R2292">
        <v>0</v>
      </c>
    </row>
    <row r="2293" spans="1:18" x14ac:dyDescent="0.3">
      <c r="A2293">
        <v>188109</v>
      </c>
      <c r="B2293" t="s">
        <v>552</v>
      </c>
      <c r="C2293" t="s">
        <v>1061</v>
      </c>
      <c r="E2293" s="440">
        <v>46010</v>
      </c>
      <c r="F2293" s="440">
        <v>46011</v>
      </c>
      <c r="G2293" t="s">
        <v>280</v>
      </c>
      <c r="H2293" t="s">
        <v>285</v>
      </c>
      <c r="I2293" t="s">
        <v>2471</v>
      </c>
      <c r="J2293">
        <v>413.73</v>
      </c>
      <c r="K2293">
        <v>413.73</v>
      </c>
      <c r="O2293" t="s">
        <v>556</v>
      </c>
      <c r="P2293" t="s">
        <v>557</v>
      </c>
      <c r="Q2293" t="s">
        <v>460</v>
      </c>
      <c r="R2293">
        <v>0</v>
      </c>
    </row>
    <row r="2294" spans="1:18" x14ac:dyDescent="0.3">
      <c r="A2294">
        <v>188110</v>
      </c>
      <c r="B2294" t="s">
        <v>552</v>
      </c>
      <c r="C2294" t="s">
        <v>1061</v>
      </c>
      <c r="E2294" s="440">
        <v>46010</v>
      </c>
      <c r="F2294" s="440">
        <v>46011</v>
      </c>
      <c r="G2294" t="s">
        <v>280</v>
      </c>
      <c r="H2294" t="s">
        <v>285</v>
      </c>
      <c r="I2294" t="s">
        <v>1154</v>
      </c>
      <c r="J2294">
        <v>-23.84</v>
      </c>
      <c r="K2294">
        <v>-23.84</v>
      </c>
      <c r="O2294" t="s">
        <v>556</v>
      </c>
      <c r="P2294" t="s">
        <v>557</v>
      </c>
      <c r="Q2294" t="s">
        <v>460</v>
      </c>
      <c r="R2294">
        <v>0</v>
      </c>
    </row>
    <row r="2295" spans="1:18" x14ac:dyDescent="0.3">
      <c r="A2295">
        <v>188112</v>
      </c>
      <c r="B2295" t="s">
        <v>552</v>
      </c>
      <c r="C2295" t="s">
        <v>1061</v>
      </c>
      <c r="E2295" s="440">
        <v>46010</v>
      </c>
      <c r="F2295" s="440">
        <v>46010</v>
      </c>
      <c r="G2295" t="s">
        <v>280</v>
      </c>
      <c r="H2295" t="s">
        <v>285</v>
      </c>
      <c r="I2295" t="s">
        <v>2471</v>
      </c>
      <c r="J2295">
        <v>77.33</v>
      </c>
      <c r="K2295">
        <v>77.33</v>
      </c>
      <c r="O2295" t="s">
        <v>556</v>
      </c>
      <c r="P2295" t="s">
        <v>557</v>
      </c>
      <c r="Q2295" t="s">
        <v>460</v>
      </c>
      <c r="R2295">
        <v>0</v>
      </c>
    </row>
    <row r="2296" spans="1:18" x14ac:dyDescent="0.3">
      <c r="A2296">
        <v>188891</v>
      </c>
      <c r="B2296" t="s">
        <v>552</v>
      </c>
      <c r="C2296" t="s">
        <v>1417</v>
      </c>
      <c r="D2296" t="s">
        <v>2490</v>
      </c>
      <c r="E2296" s="440">
        <v>46010</v>
      </c>
      <c r="F2296" s="440">
        <v>46034</v>
      </c>
      <c r="G2296" t="s">
        <v>297</v>
      </c>
      <c r="H2296" t="s">
        <v>305</v>
      </c>
      <c r="I2296" t="s">
        <v>2491</v>
      </c>
      <c r="J2296">
        <v>-5327</v>
      </c>
      <c r="K2296">
        <v>-5401.55</v>
      </c>
      <c r="O2296" t="s">
        <v>556</v>
      </c>
      <c r="P2296" t="s">
        <v>557</v>
      </c>
      <c r="Q2296" t="s">
        <v>460</v>
      </c>
      <c r="R2296">
        <v>0</v>
      </c>
    </row>
    <row r="2297" spans="1:18" x14ac:dyDescent="0.3">
      <c r="A2297">
        <v>188111</v>
      </c>
      <c r="B2297" t="s">
        <v>552</v>
      </c>
      <c r="C2297" t="s">
        <v>1061</v>
      </c>
      <c r="E2297" s="440">
        <v>46010</v>
      </c>
      <c r="F2297" s="440">
        <v>46011</v>
      </c>
      <c r="G2297" t="s">
        <v>280</v>
      </c>
      <c r="H2297" t="s">
        <v>285</v>
      </c>
      <c r="I2297" t="s">
        <v>1154</v>
      </c>
      <c r="J2297">
        <v>-389.89</v>
      </c>
      <c r="K2297">
        <v>-389.89</v>
      </c>
      <c r="O2297" t="s">
        <v>556</v>
      </c>
      <c r="P2297" t="s">
        <v>557</v>
      </c>
      <c r="Q2297" t="s">
        <v>460</v>
      </c>
      <c r="R2297">
        <v>0</v>
      </c>
    </row>
    <row r="2298" spans="1:18" x14ac:dyDescent="0.3">
      <c r="A2298">
        <v>188107</v>
      </c>
      <c r="B2298" t="s">
        <v>552</v>
      </c>
      <c r="C2298" t="s">
        <v>1061</v>
      </c>
      <c r="E2298" s="440">
        <v>46009</v>
      </c>
      <c r="F2298" s="440">
        <v>46009</v>
      </c>
      <c r="G2298" t="s">
        <v>280</v>
      </c>
      <c r="H2298" t="s">
        <v>285</v>
      </c>
      <c r="I2298" t="s">
        <v>1154</v>
      </c>
      <c r="J2298">
        <v>-72.260000000000005</v>
      </c>
      <c r="K2298">
        <v>-72.260000000000005</v>
      </c>
      <c r="O2298" t="s">
        <v>556</v>
      </c>
      <c r="P2298" t="s">
        <v>557</v>
      </c>
      <c r="Q2298" t="s">
        <v>460</v>
      </c>
      <c r="R2298">
        <v>0</v>
      </c>
    </row>
    <row r="2299" spans="1:18" x14ac:dyDescent="0.3">
      <c r="A2299">
        <v>188108</v>
      </c>
      <c r="B2299" t="s">
        <v>552</v>
      </c>
      <c r="C2299" t="s">
        <v>1061</v>
      </c>
      <c r="E2299" s="440">
        <v>46009</v>
      </c>
      <c r="F2299" s="440">
        <v>46010</v>
      </c>
      <c r="G2299" t="s">
        <v>280</v>
      </c>
      <c r="H2299" t="s">
        <v>285</v>
      </c>
      <c r="I2299" t="s">
        <v>1154</v>
      </c>
      <c r="J2299">
        <v>-224.59</v>
      </c>
      <c r="K2299">
        <v>-224.59</v>
      </c>
      <c r="O2299" t="s">
        <v>556</v>
      </c>
      <c r="P2299" t="s">
        <v>557</v>
      </c>
      <c r="Q2299" t="s">
        <v>460</v>
      </c>
      <c r="R2299">
        <v>0</v>
      </c>
    </row>
    <row r="2300" spans="1:18" x14ac:dyDescent="0.3">
      <c r="A2300">
        <v>185075</v>
      </c>
      <c r="B2300" t="s">
        <v>552</v>
      </c>
      <c r="C2300" t="s">
        <v>1095</v>
      </c>
      <c r="E2300" s="440">
        <v>46009</v>
      </c>
      <c r="F2300" s="440">
        <v>46009</v>
      </c>
      <c r="G2300" t="s">
        <v>912</v>
      </c>
      <c r="H2300" t="s">
        <v>913</v>
      </c>
      <c r="J2300">
        <v>-181.93</v>
      </c>
      <c r="K2300">
        <v>-181.93</v>
      </c>
      <c r="O2300" t="s">
        <v>556</v>
      </c>
      <c r="P2300" t="s">
        <v>557</v>
      </c>
      <c r="Q2300" t="s">
        <v>460</v>
      </c>
      <c r="R2300">
        <v>0</v>
      </c>
    </row>
    <row r="2301" spans="1:18" x14ac:dyDescent="0.3">
      <c r="A2301">
        <v>188106</v>
      </c>
      <c r="B2301" t="s">
        <v>552</v>
      </c>
      <c r="C2301" t="s">
        <v>1061</v>
      </c>
      <c r="E2301" s="440">
        <v>46009</v>
      </c>
      <c r="F2301" s="440">
        <v>46009</v>
      </c>
      <c r="G2301" t="s">
        <v>280</v>
      </c>
      <c r="H2301" t="s">
        <v>285</v>
      </c>
      <c r="I2301" t="s">
        <v>2471</v>
      </c>
      <c r="J2301">
        <v>72.260000000000005</v>
      </c>
      <c r="K2301">
        <v>72.260000000000005</v>
      </c>
      <c r="O2301" t="s">
        <v>556</v>
      </c>
      <c r="P2301" t="s">
        <v>557</v>
      </c>
      <c r="Q2301" t="s">
        <v>460</v>
      </c>
      <c r="R2301">
        <v>0</v>
      </c>
    </row>
    <row r="2302" spans="1:18" x14ac:dyDescent="0.3">
      <c r="A2302">
        <v>186242</v>
      </c>
      <c r="B2302" t="s">
        <v>552</v>
      </c>
      <c r="C2302" t="s">
        <v>2492</v>
      </c>
      <c r="D2302" t="s">
        <v>2493</v>
      </c>
      <c r="E2302" s="440">
        <v>46009</v>
      </c>
      <c r="F2302" s="440">
        <v>46024</v>
      </c>
      <c r="G2302" t="s">
        <v>1113</v>
      </c>
      <c r="H2302" t="s">
        <v>1651</v>
      </c>
      <c r="I2302" t="s">
        <v>2494</v>
      </c>
      <c r="J2302">
        <v>-1898.3</v>
      </c>
      <c r="K2302">
        <v>-1389.39</v>
      </c>
      <c r="O2302" t="s">
        <v>556</v>
      </c>
      <c r="P2302" t="s">
        <v>557</v>
      </c>
      <c r="Q2302" t="s">
        <v>460</v>
      </c>
      <c r="R2302">
        <v>0</v>
      </c>
    </row>
    <row r="2303" spans="1:18" x14ac:dyDescent="0.3">
      <c r="A2303">
        <v>188105</v>
      </c>
      <c r="B2303" t="s">
        <v>552</v>
      </c>
      <c r="C2303" t="s">
        <v>1061</v>
      </c>
      <c r="E2303" s="440">
        <v>46009</v>
      </c>
      <c r="F2303" s="440">
        <v>46010</v>
      </c>
      <c r="G2303" t="s">
        <v>280</v>
      </c>
      <c r="H2303" t="s">
        <v>285</v>
      </c>
      <c r="I2303" t="s">
        <v>2471</v>
      </c>
      <c r="J2303">
        <v>259.79000000000002</v>
      </c>
      <c r="K2303">
        <v>259.79000000000002</v>
      </c>
      <c r="O2303" t="s">
        <v>556</v>
      </c>
      <c r="P2303" t="s">
        <v>557</v>
      </c>
      <c r="Q2303" t="s">
        <v>460</v>
      </c>
      <c r="R2303">
        <v>0</v>
      </c>
    </row>
    <row r="2304" spans="1:18" x14ac:dyDescent="0.3">
      <c r="A2304">
        <v>185076</v>
      </c>
      <c r="B2304" t="s">
        <v>552</v>
      </c>
      <c r="C2304" t="s">
        <v>911</v>
      </c>
      <c r="E2304" s="440">
        <v>46009</v>
      </c>
      <c r="F2304" s="440">
        <v>46009</v>
      </c>
      <c r="G2304" t="s">
        <v>912</v>
      </c>
      <c r="H2304" t="s">
        <v>913</v>
      </c>
      <c r="J2304">
        <v>-1</v>
      </c>
      <c r="K2304">
        <v>-1</v>
      </c>
      <c r="O2304" t="s">
        <v>556</v>
      </c>
      <c r="P2304" t="s">
        <v>557</v>
      </c>
      <c r="Q2304" t="s">
        <v>460</v>
      </c>
      <c r="R2304">
        <v>0</v>
      </c>
    </row>
    <row r="2305" spans="1:18" x14ac:dyDescent="0.3">
      <c r="A2305">
        <v>188102</v>
      </c>
      <c r="B2305" t="s">
        <v>552</v>
      </c>
      <c r="C2305" t="s">
        <v>1061</v>
      </c>
      <c r="E2305" s="440">
        <v>46008</v>
      </c>
      <c r="F2305" s="440">
        <v>46008</v>
      </c>
      <c r="G2305" t="s">
        <v>280</v>
      </c>
      <c r="H2305" t="s">
        <v>285</v>
      </c>
      <c r="I2305" t="s">
        <v>1154</v>
      </c>
      <c r="J2305">
        <v>-60.63</v>
      </c>
      <c r="K2305">
        <v>-60.63</v>
      </c>
      <c r="O2305" t="s">
        <v>556</v>
      </c>
      <c r="P2305" t="s">
        <v>557</v>
      </c>
      <c r="Q2305" t="s">
        <v>460</v>
      </c>
      <c r="R2305">
        <v>0</v>
      </c>
    </row>
    <row r="2306" spans="1:18" x14ac:dyDescent="0.3">
      <c r="A2306">
        <v>188101</v>
      </c>
      <c r="B2306" t="s">
        <v>552</v>
      </c>
      <c r="C2306" t="s">
        <v>1061</v>
      </c>
      <c r="E2306" s="440">
        <v>46008</v>
      </c>
      <c r="F2306" s="440">
        <v>46009</v>
      </c>
      <c r="G2306" t="s">
        <v>280</v>
      </c>
      <c r="H2306" t="s">
        <v>285</v>
      </c>
      <c r="I2306" t="s">
        <v>2471</v>
      </c>
      <c r="J2306">
        <v>268.69</v>
      </c>
      <c r="K2306">
        <v>268.69</v>
      </c>
      <c r="O2306" t="s">
        <v>556</v>
      </c>
      <c r="P2306" t="s">
        <v>557</v>
      </c>
      <c r="Q2306" t="s">
        <v>460</v>
      </c>
      <c r="R2306">
        <v>0</v>
      </c>
    </row>
    <row r="2307" spans="1:18" x14ac:dyDescent="0.3">
      <c r="A2307">
        <v>188104</v>
      </c>
      <c r="B2307" t="s">
        <v>552</v>
      </c>
      <c r="C2307" t="s">
        <v>1061</v>
      </c>
      <c r="E2307" s="440">
        <v>46008</v>
      </c>
      <c r="F2307" s="440">
        <v>46009</v>
      </c>
      <c r="G2307" t="s">
        <v>280</v>
      </c>
      <c r="H2307" t="s">
        <v>285</v>
      </c>
      <c r="I2307" t="s">
        <v>1154</v>
      </c>
      <c r="J2307">
        <v>-214.21</v>
      </c>
      <c r="K2307">
        <v>-214.21</v>
      </c>
      <c r="O2307" t="s">
        <v>556</v>
      </c>
      <c r="P2307" t="s">
        <v>557</v>
      </c>
      <c r="Q2307" t="s">
        <v>460</v>
      </c>
      <c r="R2307">
        <v>0</v>
      </c>
    </row>
    <row r="2308" spans="1:18" x14ac:dyDescent="0.3">
      <c r="A2308">
        <v>184499</v>
      </c>
      <c r="B2308" t="s">
        <v>552</v>
      </c>
      <c r="C2308" t="s">
        <v>1095</v>
      </c>
      <c r="E2308" s="440">
        <v>46008</v>
      </c>
      <c r="F2308" s="440">
        <v>46008</v>
      </c>
      <c r="G2308" t="s">
        <v>912</v>
      </c>
      <c r="H2308" t="s">
        <v>913</v>
      </c>
      <c r="J2308">
        <v>-3.5</v>
      </c>
      <c r="K2308">
        <v>-3.5</v>
      </c>
      <c r="O2308" t="s">
        <v>556</v>
      </c>
      <c r="P2308" t="s">
        <v>557</v>
      </c>
      <c r="Q2308" t="s">
        <v>460</v>
      </c>
      <c r="R2308">
        <v>0</v>
      </c>
    </row>
    <row r="2309" spans="1:18" x14ac:dyDescent="0.3">
      <c r="A2309">
        <v>188103</v>
      </c>
      <c r="B2309" t="s">
        <v>552</v>
      </c>
      <c r="C2309" t="s">
        <v>1061</v>
      </c>
      <c r="E2309" s="440">
        <v>46008</v>
      </c>
      <c r="F2309" s="440">
        <v>46008</v>
      </c>
      <c r="G2309" t="s">
        <v>280</v>
      </c>
      <c r="H2309" t="s">
        <v>285</v>
      </c>
      <c r="I2309" t="s">
        <v>2471</v>
      </c>
      <c r="J2309">
        <v>60.63</v>
      </c>
      <c r="K2309">
        <v>60.63</v>
      </c>
      <c r="O2309" t="s">
        <v>556</v>
      </c>
      <c r="P2309" t="s">
        <v>557</v>
      </c>
      <c r="Q2309" t="s">
        <v>460</v>
      </c>
      <c r="R2309">
        <v>0</v>
      </c>
    </row>
    <row r="2310" spans="1:18" x14ac:dyDescent="0.3">
      <c r="A2310">
        <v>170874</v>
      </c>
      <c r="B2310" t="s">
        <v>552</v>
      </c>
      <c r="C2310" t="s">
        <v>890</v>
      </c>
      <c r="D2310" t="s">
        <v>2495</v>
      </c>
      <c r="E2310" s="440">
        <v>46008</v>
      </c>
      <c r="F2310" s="440">
        <v>46011</v>
      </c>
      <c r="G2310" t="s">
        <v>309</v>
      </c>
      <c r="H2310" t="s">
        <v>313</v>
      </c>
      <c r="I2310" t="s">
        <v>2496</v>
      </c>
      <c r="J2310">
        <v>-185</v>
      </c>
      <c r="K2310">
        <v>-185</v>
      </c>
      <c r="O2310" t="s">
        <v>556</v>
      </c>
      <c r="P2310" t="s">
        <v>557</v>
      </c>
      <c r="Q2310" t="s">
        <v>460</v>
      </c>
      <c r="R2310">
        <v>0</v>
      </c>
    </row>
    <row r="2311" spans="1:18" x14ac:dyDescent="0.3">
      <c r="A2311">
        <v>188097</v>
      </c>
      <c r="B2311" t="s">
        <v>552</v>
      </c>
      <c r="C2311" t="s">
        <v>1061</v>
      </c>
      <c r="E2311" s="440">
        <v>46007</v>
      </c>
      <c r="F2311" s="440">
        <v>46007</v>
      </c>
      <c r="G2311" t="s">
        <v>280</v>
      </c>
      <c r="H2311" t="s">
        <v>285</v>
      </c>
      <c r="I2311" t="s">
        <v>2471</v>
      </c>
      <c r="J2311">
        <v>68.510000000000005</v>
      </c>
      <c r="K2311">
        <v>68.510000000000005</v>
      </c>
      <c r="O2311" t="s">
        <v>556</v>
      </c>
      <c r="P2311" t="s">
        <v>557</v>
      </c>
      <c r="Q2311" t="s">
        <v>460</v>
      </c>
      <c r="R2311">
        <v>0</v>
      </c>
    </row>
    <row r="2312" spans="1:18" x14ac:dyDescent="0.3">
      <c r="A2312">
        <v>188098</v>
      </c>
      <c r="B2312" t="s">
        <v>552</v>
      </c>
      <c r="C2312" t="s">
        <v>1061</v>
      </c>
      <c r="E2312" s="440">
        <v>46007</v>
      </c>
      <c r="F2312" s="440">
        <v>46007</v>
      </c>
      <c r="G2312" t="s">
        <v>280</v>
      </c>
      <c r="H2312" t="s">
        <v>285</v>
      </c>
      <c r="I2312" t="s">
        <v>1154</v>
      </c>
      <c r="J2312">
        <v>-68.510000000000005</v>
      </c>
      <c r="K2312">
        <v>-68.510000000000005</v>
      </c>
      <c r="O2312" t="s">
        <v>556</v>
      </c>
      <c r="P2312" t="s">
        <v>557</v>
      </c>
      <c r="Q2312" t="s">
        <v>460</v>
      </c>
      <c r="R2312">
        <v>0</v>
      </c>
    </row>
    <row r="2313" spans="1:18" x14ac:dyDescent="0.3">
      <c r="A2313">
        <v>186070</v>
      </c>
      <c r="B2313" t="s">
        <v>552</v>
      </c>
      <c r="C2313" t="s">
        <v>1000</v>
      </c>
      <c r="D2313" t="s">
        <v>1775</v>
      </c>
      <c r="E2313" s="440">
        <v>46007</v>
      </c>
      <c r="F2313" s="440">
        <v>46020</v>
      </c>
      <c r="G2313" t="s">
        <v>265</v>
      </c>
      <c r="H2313" t="s">
        <v>277</v>
      </c>
      <c r="I2313" t="s">
        <v>2497</v>
      </c>
      <c r="J2313">
        <v>-2720</v>
      </c>
      <c r="K2313">
        <v>-2720</v>
      </c>
      <c r="O2313" t="s">
        <v>556</v>
      </c>
      <c r="P2313" t="s">
        <v>557</v>
      </c>
      <c r="Q2313" t="s">
        <v>460</v>
      </c>
      <c r="R2313">
        <v>0</v>
      </c>
    </row>
    <row r="2314" spans="1:18" x14ac:dyDescent="0.3">
      <c r="A2314">
        <v>184017</v>
      </c>
      <c r="B2314" t="s">
        <v>552</v>
      </c>
      <c r="C2314" t="s">
        <v>911</v>
      </c>
      <c r="E2314" s="440">
        <v>46007</v>
      </c>
      <c r="F2314" s="440">
        <v>46007</v>
      </c>
      <c r="G2314" t="s">
        <v>912</v>
      </c>
      <c r="H2314" t="s">
        <v>913</v>
      </c>
      <c r="J2314">
        <v>-2</v>
      </c>
      <c r="K2314">
        <v>-2</v>
      </c>
      <c r="O2314" t="s">
        <v>556</v>
      </c>
      <c r="P2314" t="s">
        <v>557</v>
      </c>
      <c r="Q2314" t="s">
        <v>460</v>
      </c>
      <c r="R2314">
        <v>0</v>
      </c>
    </row>
    <row r="2315" spans="1:18" x14ac:dyDescent="0.3">
      <c r="A2315">
        <v>184029</v>
      </c>
      <c r="B2315" t="s">
        <v>552</v>
      </c>
      <c r="C2315" t="s">
        <v>1095</v>
      </c>
      <c r="E2315" s="440">
        <v>46007</v>
      </c>
      <c r="F2315" s="440">
        <v>46007</v>
      </c>
      <c r="G2315" t="s">
        <v>912</v>
      </c>
      <c r="H2315" t="s">
        <v>913</v>
      </c>
      <c r="J2315">
        <v>-17.5</v>
      </c>
      <c r="K2315">
        <v>-17.5</v>
      </c>
      <c r="O2315" t="s">
        <v>556</v>
      </c>
      <c r="P2315" t="s">
        <v>557</v>
      </c>
      <c r="Q2315" t="s">
        <v>460</v>
      </c>
      <c r="R2315">
        <v>0</v>
      </c>
    </row>
    <row r="2316" spans="1:18" x14ac:dyDescent="0.3">
      <c r="A2316">
        <v>188099</v>
      </c>
      <c r="B2316" t="s">
        <v>552</v>
      </c>
      <c r="C2316" t="s">
        <v>1061</v>
      </c>
      <c r="E2316" s="440">
        <v>46007</v>
      </c>
      <c r="F2316" s="440">
        <v>46008</v>
      </c>
      <c r="G2316" t="s">
        <v>280</v>
      </c>
      <c r="H2316" t="s">
        <v>285</v>
      </c>
      <c r="I2316" t="s">
        <v>2471</v>
      </c>
      <c r="J2316">
        <v>219.29</v>
      </c>
      <c r="K2316">
        <v>219.29</v>
      </c>
      <c r="O2316" t="s">
        <v>556</v>
      </c>
      <c r="P2316" t="s">
        <v>557</v>
      </c>
      <c r="Q2316" t="s">
        <v>460</v>
      </c>
      <c r="R2316">
        <v>0</v>
      </c>
    </row>
    <row r="2317" spans="1:18" x14ac:dyDescent="0.3">
      <c r="A2317">
        <v>188100</v>
      </c>
      <c r="B2317" t="s">
        <v>552</v>
      </c>
      <c r="C2317" t="s">
        <v>1061</v>
      </c>
      <c r="E2317" s="440">
        <v>46007</v>
      </c>
      <c r="F2317" s="440">
        <v>46008</v>
      </c>
      <c r="G2317" t="s">
        <v>280</v>
      </c>
      <c r="H2317" t="s">
        <v>285</v>
      </c>
      <c r="I2317" t="s">
        <v>1154</v>
      </c>
      <c r="J2317">
        <v>-179.77</v>
      </c>
      <c r="K2317">
        <v>-179.77</v>
      </c>
      <c r="O2317" t="s">
        <v>556</v>
      </c>
      <c r="P2317" t="s">
        <v>557</v>
      </c>
      <c r="Q2317" t="s">
        <v>460</v>
      </c>
      <c r="R2317">
        <v>0</v>
      </c>
    </row>
    <row r="2318" spans="1:18" x14ac:dyDescent="0.3">
      <c r="A2318">
        <v>183678</v>
      </c>
      <c r="B2318" t="s">
        <v>552</v>
      </c>
      <c r="C2318" t="s">
        <v>2498</v>
      </c>
      <c r="D2318" t="s">
        <v>1399</v>
      </c>
      <c r="E2318" s="440">
        <v>46007</v>
      </c>
      <c r="F2318" s="440">
        <v>46008</v>
      </c>
      <c r="G2318" t="s">
        <v>814</v>
      </c>
      <c r="H2318" t="s">
        <v>290</v>
      </c>
      <c r="I2318" t="s">
        <v>2499</v>
      </c>
      <c r="J2318">
        <v>-250</v>
      </c>
      <c r="K2318">
        <v>-250</v>
      </c>
      <c r="O2318" t="s">
        <v>556</v>
      </c>
      <c r="P2318" t="s">
        <v>557</v>
      </c>
      <c r="Q2318" t="s">
        <v>460</v>
      </c>
      <c r="R2318">
        <v>0</v>
      </c>
    </row>
    <row r="2319" spans="1:18" x14ac:dyDescent="0.3">
      <c r="A2319">
        <v>184240</v>
      </c>
      <c r="B2319" t="s">
        <v>552</v>
      </c>
      <c r="C2319" t="s">
        <v>1608</v>
      </c>
      <c r="E2319" s="440">
        <v>46006</v>
      </c>
      <c r="F2319" s="440">
        <v>46010</v>
      </c>
      <c r="G2319" t="s">
        <v>776</v>
      </c>
      <c r="H2319" t="s">
        <v>777</v>
      </c>
      <c r="J2319">
        <v>-828.25</v>
      </c>
      <c r="K2319">
        <v>-828.25</v>
      </c>
      <c r="O2319" t="s">
        <v>556</v>
      </c>
      <c r="P2319" t="s">
        <v>557</v>
      </c>
      <c r="Q2319" t="s">
        <v>460</v>
      </c>
      <c r="R2319">
        <v>0</v>
      </c>
    </row>
    <row r="2320" spans="1:18" x14ac:dyDescent="0.3">
      <c r="A2320">
        <v>184239</v>
      </c>
      <c r="B2320" t="s">
        <v>552</v>
      </c>
      <c r="C2320" t="s">
        <v>1600</v>
      </c>
      <c r="E2320" s="440">
        <v>46006</v>
      </c>
      <c r="F2320" s="440">
        <v>46010</v>
      </c>
      <c r="G2320" t="s">
        <v>776</v>
      </c>
      <c r="H2320" t="s">
        <v>777</v>
      </c>
      <c r="J2320">
        <v>-702.83</v>
      </c>
      <c r="K2320">
        <v>-702.83</v>
      </c>
      <c r="O2320" t="s">
        <v>556</v>
      </c>
      <c r="P2320" t="s">
        <v>557</v>
      </c>
      <c r="Q2320" t="s">
        <v>460</v>
      </c>
      <c r="R2320">
        <v>0</v>
      </c>
    </row>
    <row r="2321" spans="1:18" x14ac:dyDescent="0.3">
      <c r="A2321">
        <v>184238</v>
      </c>
      <c r="B2321" t="s">
        <v>552</v>
      </c>
      <c r="C2321" t="s">
        <v>783</v>
      </c>
      <c r="E2321" s="440">
        <v>46006</v>
      </c>
      <c r="F2321" s="440">
        <v>46010</v>
      </c>
      <c r="G2321" t="s">
        <v>776</v>
      </c>
      <c r="H2321" t="s">
        <v>777</v>
      </c>
      <c r="J2321">
        <v>-723.8</v>
      </c>
      <c r="K2321">
        <v>-723.8</v>
      </c>
      <c r="O2321" t="s">
        <v>556</v>
      </c>
      <c r="P2321" t="s">
        <v>557</v>
      </c>
      <c r="Q2321" t="s">
        <v>460</v>
      </c>
      <c r="R2321">
        <v>0</v>
      </c>
    </row>
    <row r="2322" spans="1:18" x14ac:dyDescent="0.3">
      <c r="A2322">
        <v>183999</v>
      </c>
      <c r="B2322" t="s">
        <v>552</v>
      </c>
      <c r="C2322" t="s">
        <v>911</v>
      </c>
      <c r="E2322" s="440">
        <v>46006</v>
      </c>
      <c r="F2322" s="440">
        <v>46006</v>
      </c>
      <c r="G2322" t="s">
        <v>912</v>
      </c>
      <c r="H2322" t="s">
        <v>913</v>
      </c>
      <c r="J2322">
        <v>-2</v>
      </c>
      <c r="K2322">
        <v>-2</v>
      </c>
      <c r="O2322" t="s">
        <v>556</v>
      </c>
      <c r="P2322" t="s">
        <v>557</v>
      </c>
      <c r="Q2322" t="s">
        <v>460</v>
      </c>
      <c r="R2322">
        <v>0</v>
      </c>
    </row>
    <row r="2323" spans="1:18" x14ac:dyDescent="0.3">
      <c r="A2323">
        <v>184241</v>
      </c>
      <c r="B2323" t="s">
        <v>552</v>
      </c>
      <c r="C2323" t="s">
        <v>1089</v>
      </c>
      <c r="E2323" s="440">
        <v>46006</v>
      </c>
      <c r="F2323" s="440">
        <v>46010</v>
      </c>
      <c r="G2323" t="s">
        <v>776</v>
      </c>
      <c r="H2323" t="s">
        <v>777</v>
      </c>
      <c r="J2323">
        <v>-589.9</v>
      </c>
      <c r="K2323">
        <v>-589.9</v>
      </c>
      <c r="O2323" t="s">
        <v>556</v>
      </c>
      <c r="P2323" t="s">
        <v>557</v>
      </c>
      <c r="Q2323" t="s">
        <v>460</v>
      </c>
      <c r="R2323">
        <v>0</v>
      </c>
    </row>
    <row r="2324" spans="1:18" x14ac:dyDescent="0.3">
      <c r="A2324">
        <v>108186</v>
      </c>
      <c r="B2324" t="s">
        <v>552</v>
      </c>
      <c r="C2324" t="s">
        <v>876</v>
      </c>
      <c r="D2324" t="s">
        <v>2500</v>
      </c>
      <c r="E2324" s="440">
        <v>46006</v>
      </c>
      <c r="F2324" s="440">
        <v>46010</v>
      </c>
      <c r="G2324" t="s">
        <v>297</v>
      </c>
      <c r="H2324" t="s">
        <v>302</v>
      </c>
      <c r="I2324" t="s">
        <v>2501</v>
      </c>
      <c r="J2324">
        <v>-5000</v>
      </c>
      <c r="K2324">
        <v>-5000</v>
      </c>
      <c r="O2324" t="s">
        <v>556</v>
      </c>
      <c r="P2324" t="s">
        <v>557</v>
      </c>
      <c r="Q2324" t="s">
        <v>460</v>
      </c>
      <c r="R2324">
        <v>0</v>
      </c>
    </row>
    <row r="2325" spans="1:18" x14ac:dyDescent="0.3">
      <c r="A2325">
        <v>184237</v>
      </c>
      <c r="B2325" t="s">
        <v>552</v>
      </c>
      <c r="C2325" t="s">
        <v>1075</v>
      </c>
      <c r="E2325" s="440">
        <v>46006</v>
      </c>
      <c r="F2325" s="440">
        <v>46010</v>
      </c>
      <c r="G2325" t="s">
        <v>776</v>
      </c>
      <c r="H2325" t="s">
        <v>777</v>
      </c>
      <c r="J2325">
        <v>-659.1</v>
      </c>
      <c r="K2325">
        <v>-659.1</v>
      </c>
      <c r="O2325" t="s">
        <v>556</v>
      </c>
      <c r="P2325" t="s">
        <v>557</v>
      </c>
      <c r="Q2325" t="s">
        <v>460</v>
      </c>
      <c r="R2325">
        <v>0</v>
      </c>
    </row>
    <row r="2326" spans="1:18" x14ac:dyDescent="0.3">
      <c r="A2326">
        <v>184236</v>
      </c>
      <c r="B2326" t="s">
        <v>552</v>
      </c>
      <c r="C2326" t="s">
        <v>1049</v>
      </c>
      <c r="E2326" s="440">
        <v>46006</v>
      </c>
      <c r="F2326" s="440">
        <v>46010</v>
      </c>
      <c r="G2326" t="s">
        <v>776</v>
      </c>
      <c r="H2326" t="s">
        <v>777</v>
      </c>
      <c r="J2326">
        <v>-596.48</v>
      </c>
      <c r="K2326">
        <v>-596.48</v>
      </c>
      <c r="O2326" t="s">
        <v>556</v>
      </c>
      <c r="P2326" t="s">
        <v>557</v>
      </c>
      <c r="Q2326" t="s">
        <v>460</v>
      </c>
      <c r="R2326">
        <v>0</v>
      </c>
    </row>
    <row r="2327" spans="1:18" x14ac:dyDescent="0.3">
      <c r="A2327">
        <v>184235</v>
      </c>
      <c r="B2327" t="s">
        <v>552</v>
      </c>
      <c r="C2327" t="s">
        <v>1053</v>
      </c>
      <c r="E2327" s="440">
        <v>46006</v>
      </c>
      <c r="F2327" s="440">
        <v>46010</v>
      </c>
      <c r="G2327" t="s">
        <v>776</v>
      </c>
      <c r="H2327" t="s">
        <v>777</v>
      </c>
      <c r="J2327">
        <v>-854.06</v>
      </c>
      <c r="K2327">
        <v>-854.06</v>
      </c>
      <c r="O2327" t="s">
        <v>556</v>
      </c>
      <c r="P2327" t="s">
        <v>557</v>
      </c>
      <c r="Q2327" t="s">
        <v>460</v>
      </c>
      <c r="R2327">
        <v>0</v>
      </c>
    </row>
    <row r="2328" spans="1:18" x14ac:dyDescent="0.3">
      <c r="A2328">
        <v>184234</v>
      </c>
      <c r="B2328" t="s">
        <v>552</v>
      </c>
      <c r="C2328" t="s">
        <v>1055</v>
      </c>
      <c r="E2328" s="440">
        <v>46006</v>
      </c>
      <c r="F2328" s="440">
        <v>46010</v>
      </c>
      <c r="G2328" t="s">
        <v>776</v>
      </c>
      <c r="H2328" t="s">
        <v>777</v>
      </c>
      <c r="J2328">
        <v>-578.62</v>
      </c>
      <c r="K2328">
        <v>-578.62</v>
      </c>
      <c r="O2328" t="s">
        <v>556</v>
      </c>
      <c r="P2328" t="s">
        <v>557</v>
      </c>
      <c r="Q2328" t="s">
        <v>460</v>
      </c>
      <c r="R2328">
        <v>0</v>
      </c>
    </row>
    <row r="2329" spans="1:18" x14ac:dyDescent="0.3">
      <c r="A2329">
        <v>184227</v>
      </c>
      <c r="B2329" t="s">
        <v>552</v>
      </c>
      <c r="C2329" t="s">
        <v>2502</v>
      </c>
      <c r="E2329" s="440">
        <v>46006</v>
      </c>
      <c r="F2329" s="440">
        <v>46010</v>
      </c>
      <c r="G2329" t="s">
        <v>776</v>
      </c>
      <c r="H2329" t="s">
        <v>777</v>
      </c>
      <c r="J2329">
        <v>-669.54</v>
      </c>
      <c r="K2329">
        <v>-669.54</v>
      </c>
      <c r="O2329" t="s">
        <v>556</v>
      </c>
      <c r="P2329" t="s">
        <v>557</v>
      </c>
      <c r="Q2329" t="s">
        <v>460</v>
      </c>
      <c r="R2329">
        <v>0</v>
      </c>
    </row>
    <row r="2330" spans="1:18" x14ac:dyDescent="0.3">
      <c r="A2330">
        <v>184228</v>
      </c>
      <c r="B2330" t="s">
        <v>552</v>
      </c>
      <c r="C2330" t="s">
        <v>1939</v>
      </c>
      <c r="E2330" s="440">
        <v>46006</v>
      </c>
      <c r="F2330" s="440">
        <v>46010</v>
      </c>
      <c r="G2330" t="s">
        <v>776</v>
      </c>
      <c r="H2330" t="s">
        <v>777</v>
      </c>
      <c r="J2330">
        <v>-621.07000000000005</v>
      </c>
      <c r="K2330">
        <v>-621.07000000000005</v>
      </c>
      <c r="O2330" t="s">
        <v>556</v>
      </c>
      <c r="P2330" t="s">
        <v>557</v>
      </c>
      <c r="Q2330" t="s">
        <v>460</v>
      </c>
      <c r="R2330">
        <v>0</v>
      </c>
    </row>
    <row r="2331" spans="1:18" x14ac:dyDescent="0.3">
      <c r="A2331">
        <v>184233</v>
      </c>
      <c r="B2331" t="s">
        <v>552</v>
      </c>
      <c r="C2331" t="s">
        <v>1016</v>
      </c>
      <c r="E2331" s="440">
        <v>46006</v>
      </c>
      <c r="F2331" s="440">
        <v>46010</v>
      </c>
      <c r="G2331" t="s">
        <v>776</v>
      </c>
      <c r="H2331" t="s">
        <v>777</v>
      </c>
      <c r="J2331">
        <v>-659.11</v>
      </c>
      <c r="K2331">
        <v>-659.11</v>
      </c>
      <c r="O2331" t="s">
        <v>556</v>
      </c>
      <c r="P2331" t="s">
        <v>557</v>
      </c>
      <c r="Q2331" t="s">
        <v>460</v>
      </c>
      <c r="R2331">
        <v>0</v>
      </c>
    </row>
    <row r="2332" spans="1:18" x14ac:dyDescent="0.3">
      <c r="A2332">
        <v>184232</v>
      </c>
      <c r="B2332" t="s">
        <v>552</v>
      </c>
      <c r="C2332" t="s">
        <v>1211</v>
      </c>
      <c r="E2332" s="440">
        <v>46006</v>
      </c>
      <c r="F2332" s="440">
        <v>46010</v>
      </c>
      <c r="G2332" t="s">
        <v>776</v>
      </c>
      <c r="H2332" t="s">
        <v>777</v>
      </c>
      <c r="J2332">
        <v>-616</v>
      </c>
      <c r="K2332">
        <v>-616</v>
      </c>
      <c r="O2332" t="s">
        <v>556</v>
      </c>
      <c r="P2332" t="s">
        <v>557</v>
      </c>
      <c r="Q2332" t="s">
        <v>460</v>
      </c>
      <c r="R2332">
        <v>0</v>
      </c>
    </row>
    <row r="2333" spans="1:18" x14ac:dyDescent="0.3">
      <c r="A2333">
        <v>184231</v>
      </c>
      <c r="B2333" t="s">
        <v>552</v>
      </c>
      <c r="C2333" t="s">
        <v>2143</v>
      </c>
      <c r="E2333" s="440">
        <v>46006</v>
      </c>
      <c r="F2333" s="440">
        <v>46010</v>
      </c>
      <c r="G2333" t="s">
        <v>776</v>
      </c>
      <c r="H2333" t="s">
        <v>777</v>
      </c>
      <c r="J2333">
        <v>-659.11</v>
      </c>
      <c r="K2333">
        <v>-659.11</v>
      </c>
      <c r="O2333" t="s">
        <v>556</v>
      </c>
      <c r="P2333" t="s">
        <v>557</v>
      </c>
      <c r="Q2333" t="s">
        <v>460</v>
      </c>
      <c r="R2333">
        <v>0</v>
      </c>
    </row>
    <row r="2334" spans="1:18" x14ac:dyDescent="0.3">
      <c r="A2334">
        <v>184230</v>
      </c>
      <c r="B2334" t="s">
        <v>552</v>
      </c>
      <c r="C2334" t="s">
        <v>1011</v>
      </c>
      <c r="E2334" s="440">
        <v>46006</v>
      </c>
      <c r="F2334" s="440">
        <v>46010</v>
      </c>
      <c r="G2334" t="s">
        <v>776</v>
      </c>
      <c r="H2334" t="s">
        <v>777</v>
      </c>
      <c r="J2334">
        <v>-595.64</v>
      </c>
      <c r="K2334">
        <v>-595.64</v>
      </c>
      <c r="O2334" t="s">
        <v>556</v>
      </c>
      <c r="P2334" t="s">
        <v>557</v>
      </c>
      <c r="Q2334" t="s">
        <v>460</v>
      </c>
      <c r="R2334">
        <v>0</v>
      </c>
    </row>
    <row r="2335" spans="1:18" x14ac:dyDescent="0.3">
      <c r="A2335">
        <v>184229</v>
      </c>
      <c r="B2335" t="s">
        <v>552</v>
      </c>
      <c r="C2335" t="s">
        <v>1052</v>
      </c>
      <c r="E2335" s="440">
        <v>46006</v>
      </c>
      <c r="F2335" s="440">
        <v>46010</v>
      </c>
      <c r="G2335" t="s">
        <v>776</v>
      </c>
      <c r="H2335" t="s">
        <v>777</v>
      </c>
      <c r="J2335">
        <v>-580.04</v>
      </c>
      <c r="K2335">
        <v>-580.04</v>
      </c>
      <c r="O2335" t="s">
        <v>556</v>
      </c>
      <c r="P2335" t="s">
        <v>557</v>
      </c>
      <c r="Q2335" t="s">
        <v>460</v>
      </c>
      <c r="R2335">
        <v>0</v>
      </c>
    </row>
    <row r="2336" spans="1:18" x14ac:dyDescent="0.3">
      <c r="A2336">
        <v>184242</v>
      </c>
      <c r="B2336" t="s">
        <v>552</v>
      </c>
      <c r="C2336" t="s">
        <v>1047</v>
      </c>
      <c r="E2336" s="440">
        <v>46006</v>
      </c>
      <c r="F2336" s="440">
        <v>46010</v>
      </c>
      <c r="G2336" t="s">
        <v>776</v>
      </c>
      <c r="H2336" t="s">
        <v>777</v>
      </c>
      <c r="J2336">
        <v>-651.46</v>
      </c>
      <c r="K2336">
        <v>-651.46</v>
      </c>
      <c r="O2336" t="s">
        <v>556</v>
      </c>
      <c r="P2336" t="s">
        <v>557</v>
      </c>
      <c r="Q2336" t="s">
        <v>460</v>
      </c>
      <c r="R2336">
        <v>0</v>
      </c>
    </row>
    <row r="2337" spans="1:18" x14ac:dyDescent="0.3">
      <c r="A2337">
        <v>184590</v>
      </c>
      <c r="B2337" t="s">
        <v>552</v>
      </c>
      <c r="C2337" t="s">
        <v>1049</v>
      </c>
      <c r="E2337" s="440">
        <v>46006</v>
      </c>
      <c r="F2337" s="440">
        <v>46010</v>
      </c>
      <c r="G2337" t="s">
        <v>785</v>
      </c>
      <c r="H2337" t="s">
        <v>214</v>
      </c>
      <c r="J2337">
        <v>-903.6</v>
      </c>
      <c r="K2337">
        <v>-903.6</v>
      </c>
      <c r="O2337" t="s">
        <v>556</v>
      </c>
      <c r="P2337" t="s">
        <v>557</v>
      </c>
      <c r="Q2337" t="s">
        <v>460</v>
      </c>
      <c r="R2337">
        <v>0</v>
      </c>
    </row>
    <row r="2338" spans="1:18" x14ac:dyDescent="0.3">
      <c r="A2338">
        <v>184591</v>
      </c>
      <c r="B2338" t="s">
        <v>552</v>
      </c>
      <c r="C2338" t="s">
        <v>1075</v>
      </c>
      <c r="E2338" s="440">
        <v>46006</v>
      </c>
      <c r="F2338" s="440">
        <v>46010</v>
      </c>
      <c r="G2338" t="s">
        <v>785</v>
      </c>
      <c r="H2338" t="s">
        <v>214</v>
      </c>
      <c r="J2338">
        <v>-1464.6</v>
      </c>
      <c r="K2338">
        <v>-1464.6</v>
      </c>
      <c r="O2338" t="s">
        <v>556</v>
      </c>
      <c r="P2338" t="s">
        <v>557</v>
      </c>
      <c r="Q2338" t="s">
        <v>460</v>
      </c>
      <c r="R2338">
        <v>0</v>
      </c>
    </row>
    <row r="2339" spans="1:18" x14ac:dyDescent="0.3">
      <c r="A2339">
        <v>184592</v>
      </c>
      <c r="B2339" t="s">
        <v>552</v>
      </c>
      <c r="C2339" t="s">
        <v>783</v>
      </c>
      <c r="E2339" s="440">
        <v>46006</v>
      </c>
      <c r="F2339" s="440">
        <v>46010</v>
      </c>
      <c r="G2339" t="s">
        <v>785</v>
      </c>
      <c r="H2339" t="s">
        <v>214</v>
      </c>
      <c r="J2339">
        <v>-1512.07</v>
      </c>
      <c r="K2339">
        <v>-1512.07</v>
      </c>
      <c r="O2339" t="s">
        <v>556</v>
      </c>
      <c r="P2339" t="s">
        <v>557</v>
      </c>
      <c r="Q2339" t="s">
        <v>460</v>
      </c>
      <c r="R2339">
        <v>0</v>
      </c>
    </row>
    <row r="2340" spans="1:18" x14ac:dyDescent="0.3">
      <c r="A2340">
        <v>184593</v>
      </c>
      <c r="B2340" t="s">
        <v>552</v>
      </c>
      <c r="C2340" t="s">
        <v>1600</v>
      </c>
      <c r="E2340" s="440">
        <v>46006</v>
      </c>
      <c r="F2340" s="440">
        <v>46010</v>
      </c>
      <c r="G2340" t="s">
        <v>785</v>
      </c>
      <c r="H2340" t="s">
        <v>214</v>
      </c>
      <c r="J2340">
        <v>-1757.54</v>
      </c>
      <c r="K2340">
        <v>-1757.54</v>
      </c>
      <c r="O2340" t="s">
        <v>556</v>
      </c>
      <c r="P2340" t="s">
        <v>557</v>
      </c>
      <c r="Q2340" t="s">
        <v>460</v>
      </c>
      <c r="R2340">
        <v>0</v>
      </c>
    </row>
    <row r="2341" spans="1:18" x14ac:dyDescent="0.3">
      <c r="A2341">
        <v>184595</v>
      </c>
      <c r="B2341" t="s">
        <v>552</v>
      </c>
      <c r="C2341" t="s">
        <v>1089</v>
      </c>
      <c r="E2341" s="440">
        <v>46006</v>
      </c>
      <c r="F2341" s="440">
        <v>46010</v>
      </c>
      <c r="G2341" t="s">
        <v>785</v>
      </c>
      <c r="H2341" t="s">
        <v>214</v>
      </c>
      <c r="J2341">
        <v>-1270.71</v>
      </c>
      <c r="K2341">
        <v>-1270.71</v>
      </c>
      <c r="O2341" t="s">
        <v>556</v>
      </c>
      <c r="P2341" t="s">
        <v>557</v>
      </c>
      <c r="Q2341" t="s">
        <v>460</v>
      </c>
      <c r="R2341">
        <v>0</v>
      </c>
    </row>
    <row r="2342" spans="1:18" x14ac:dyDescent="0.3">
      <c r="A2342">
        <v>184596</v>
      </c>
      <c r="B2342" t="s">
        <v>552</v>
      </c>
      <c r="C2342" t="s">
        <v>1047</v>
      </c>
      <c r="E2342" s="440">
        <v>46006</v>
      </c>
      <c r="F2342" s="440">
        <v>46010</v>
      </c>
      <c r="G2342" t="s">
        <v>785</v>
      </c>
      <c r="H2342" t="s">
        <v>214</v>
      </c>
      <c r="J2342">
        <v>-1645.57</v>
      </c>
      <c r="K2342">
        <v>-1645.57</v>
      </c>
      <c r="O2342" t="s">
        <v>556</v>
      </c>
      <c r="P2342" t="s">
        <v>557</v>
      </c>
      <c r="Q2342" t="s">
        <v>460</v>
      </c>
      <c r="R2342">
        <v>0</v>
      </c>
    </row>
    <row r="2343" spans="1:18" x14ac:dyDescent="0.3">
      <c r="A2343">
        <v>184597</v>
      </c>
      <c r="B2343" t="s">
        <v>552</v>
      </c>
      <c r="C2343" t="s">
        <v>961</v>
      </c>
      <c r="E2343" s="440">
        <v>46006</v>
      </c>
      <c r="F2343" s="440">
        <v>46010</v>
      </c>
      <c r="G2343" t="s">
        <v>785</v>
      </c>
      <c r="H2343" t="s">
        <v>214</v>
      </c>
      <c r="J2343">
        <v>-1551.44</v>
      </c>
      <c r="K2343">
        <v>-1551.44</v>
      </c>
      <c r="O2343" t="s">
        <v>556</v>
      </c>
      <c r="P2343" t="s">
        <v>557</v>
      </c>
      <c r="Q2343" t="s">
        <v>460</v>
      </c>
      <c r="R2343">
        <v>0</v>
      </c>
    </row>
    <row r="2344" spans="1:18" x14ac:dyDescent="0.3">
      <c r="A2344">
        <v>184598</v>
      </c>
      <c r="B2344" t="s">
        <v>552</v>
      </c>
      <c r="C2344" t="s">
        <v>1087</v>
      </c>
      <c r="E2344" s="440">
        <v>46006</v>
      </c>
      <c r="F2344" s="440">
        <v>46010</v>
      </c>
      <c r="G2344" t="s">
        <v>785</v>
      </c>
      <c r="H2344" t="s">
        <v>214</v>
      </c>
      <c r="J2344">
        <v>-168.54</v>
      </c>
      <c r="K2344">
        <v>-168.54</v>
      </c>
      <c r="O2344" t="s">
        <v>556</v>
      </c>
      <c r="P2344" t="s">
        <v>557</v>
      </c>
      <c r="Q2344" t="s">
        <v>460</v>
      </c>
      <c r="R2344">
        <v>0</v>
      </c>
    </row>
    <row r="2345" spans="1:18" x14ac:dyDescent="0.3">
      <c r="A2345">
        <v>184594</v>
      </c>
      <c r="B2345" t="s">
        <v>552</v>
      </c>
      <c r="C2345" t="s">
        <v>1608</v>
      </c>
      <c r="E2345" s="440">
        <v>46006</v>
      </c>
      <c r="F2345" s="440">
        <v>46010</v>
      </c>
      <c r="G2345" t="s">
        <v>785</v>
      </c>
      <c r="H2345" t="s">
        <v>214</v>
      </c>
      <c r="J2345">
        <v>-373.43</v>
      </c>
      <c r="K2345">
        <v>-373.43</v>
      </c>
      <c r="O2345" t="s">
        <v>556</v>
      </c>
      <c r="P2345" t="s">
        <v>557</v>
      </c>
      <c r="Q2345" t="s">
        <v>460</v>
      </c>
      <c r="R2345">
        <v>0</v>
      </c>
    </row>
    <row r="2346" spans="1:18" x14ac:dyDescent="0.3">
      <c r="A2346">
        <v>184599</v>
      </c>
      <c r="B2346" t="s">
        <v>552</v>
      </c>
      <c r="C2346" t="s">
        <v>1054</v>
      </c>
      <c r="E2346" s="440">
        <v>46006</v>
      </c>
      <c r="F2346" s="440">
        <v>46010</v>
      </c>
      <c r="G2346" t="s">
        <v>785</v>
      </c>
      <c r="H2346" t="s">
        <v>214</v>
      </c>
      <c r="J2346">
        <v>-1299.53</v>
      </c>
      <c r="K2346">
        <v>-1299.53</v>
      </c>
      <c r="O2346" t="s">
        <v>556</v>
      </c>
      <c r="P2346" t="s">
        <v>557</v>
      </c>
      <c r="Q2346" t="s">
        <v>460</v>
      </c>
      <c r="R2346">
        <v>0</v>
      </c>
    </row>
    <row r="2347" spans="1:18" x14ac:dyDescent="0.3">
      <c r="A2347">
        <v>184600</v>
      </c>
      <c r="B2347" t="s">
        <v>552</v>
      </c>
      <c r="C2347" t="s">
        <v>2083</v>
      </c>
      <c r="E2347" s="440">
        <v>46006</v>
      </c>
      <c r="F2347" s="440">
        <v>46010</v>
      </c>
      <c r="G2347" t="s">
        <v>785</v>
      </c>
      <c r="H2347" t="s">
        <v>214</v>
      </c>
      <c r="J2347">
        <v>-999.7</v>
      </c>
      <c r="K2347">
        <v>-999.7</v>
      </c>
      <c r="O2347" t="s">
        <v>556</v>
      </c>
      <c r="P2347" t="s">
        <v>557</v>
      </c>
      <c r="Q2347" t="s">
        <v>460</v>
      </c>
      <c r="R2347">
        <v>0</v>
      </c>
    </row>
    <row r="2348" spans="1:18" x14ac:dyDescent="0.3">
      <c r="A2348">
        <v>184601</v>
      </c>
      <c r="B2348" t="s">
        <v>552</v>
      </c>
      <c r="C2348" t="s">
        <v>1086</v>
      </c>
      <c r="E2348" s="440">
        <v>46006</v>
      </c>
      <c r="F2348" s="440">
        <v>46010</v>
      </c>
      <c r="G2348" t="s">
        <v>785</v>
      </c>
      <c r="H2348" t="s">
        <v>214</v>
      </c>
      <c r="J2348">
        <v>-1671.31</v>
      </c>
      <c r="K2348">
        <v>-1671.31</v>
      </c>
      <c r="O2348" t="s">
        <v>556</v>
      </c>
      <c r="P2348" t="s">
        <v>557</v>
      </c>
      <c r="Q2348" t="s">
        <v>460</v>
      </c>
      <c r="R2348">
        <v>0</v>
      </c>
    </row>
    <row r="2349" spans="1:18" x14ac:dyDescent="0.3">
      <c r="A2349">
        <v>184605</v>
      </c>
      <c r="B2349" t="s">
        <v>552</v>
      </c>
      <c r="C2349" t="s">
        <v>1721</v>
      </c>
      <c r="E2349" s="440">
        <v>46006</v>
      </c>
      <c r="F2349" s="440">
        <v>46010</v>
      </c>
      <c r="G2349" t="s">
        <v>785</v>
      </c>
      <c r="H2349" t="s">
        <v>214</v>
      </c>
      <c r="J2349">
        <v>-383.54</v>
      </c>
      <c r="K2349">
        <v>-383.54</v>
      </c>
      <c r="O2349" t="s">
        <v>556</v>
      </c>
      <c r="P2349" t="s">
        <v>557</v>
      </c>
      <c r="Q2349" t="s">
        <v>460</v>
      </c>
      <c r="R2349">
        <v>0</v>
      </c>
    </row>
    <row r="2350" spans="1:18" x14ac:dyDescent="0.3">
      <c r="A2350">
        <v>184604</v>
      </c>
      <c r="B2350" t="s">
        <v>552</v>
      </c>
      <c r="C2350" t="s">
        <v>1471</v>
      </c>
      <c r="E2350" s="440">
        <v>46006</v>
      </c>
      <c r="F2350" s="440">
        <v>46010</v>
      </c>
      <c r="G2350" t="s">
        <v>785</v>
      </c>
      <c r="H2350" t="s">
        <v>214</v>
      </c>
      <c r="J2350">
        <v>-1799.19</v>
      </c>
      <c r="K2350">
        <v>-1799.19</v>
      </c>
      <c r="O2350" t="s">
        <v>556</v>
      </c>
      <c r="P2350" t="s">
        <v>557</v>
      </c>
      <c r="Q2350" t="s">
        <v>460</v>
      </c>
      <c r="R2350">
        <v>0</v>
      </c>
    </row>
    <row r="2351" spans="1:18" x14ac:dyDescent="0.3">
      <c r="A2351">
        <v>184602</v>
      </c>
      <c r="B2351" t="s">
        <v>552</v>
      </c>
      <c r="C2351" t="s">
        <v>963</v>
      </c>
      <c r="E2351" s="440">
        <v>46006</v>
      </c>
      <c r="F2351" s="440">
        <v>46010</v>
      </c>
      <c r="G2351" t="s">
        <v>785</v>
      </c>
      <c r="H2351" t="s">
        <v>214</v>
      </c>
      <c r="J2351">
        <v>-1783.69</v>
      </c>
      <c r="K2351">
        <v>-1783.69</v>
      </c>
      <c r="O2351" t="s">
        <v>556</v>
      </c>
      <c r="P2351" t="s">
        <v>557</v>
      </c>
      <c r="Q2351" t="s">
        <v>460</v>
      </c>
      <c r="R2351">
        <v>0</v>
      </c>
    </row>
    <row r="2352" spans="1:18" x14ac:dyDescent="0.3">
      <c r="A2352">
        <v>184603</v>
      </c>
      <c r="B2352" t="s">
        <v>552</v>
      </c>
      <c r="C2352" t="s">
        <v>1050</v>
      </c>
      <c r="E2352" s="440">
        <v>46006</v>
      </c>
      <c r="F2352" s="440">
        <v>46010</v>
      </c>
      <c r="G2352" t="s">
        <v>785</v>
      </c>
      <c r="H2352" t="s">
        <v>214</v>
      </c>
      <c r="J2352">
        <v>-1621.09</v>
      </c>
      <c r="K2352">
        <v>-1621.09</v>
      </c>
      <c r="O2352" t="s">
        <v>556</v>
      </c>
      <c r="P2352" t="s">
        <v>557</v>
      </c>
      <c r="Q2352" t="s">
        <v>460</v>
      </c>
      <c r="R2352">
        <v>0</v>
      </c>
    </row>
    <row r="2353" spans="1:18" x14ac:dyDescent="0.3">
      <c r="A2353">
        <v>184249</v>
      </c>
      <c r="B2353" t="s">
        <v>552</v>
      </c>
      <c r="C2353" t="s">
        <v>1721</v>
      </c>
      <c r="E2353" s="440">
        <v>46006</v>
      </c>
      <c r="F2353" s="440">
        <v>46010</v>
      </c>
      <c r="G2353" t="s">
        <v>776</v>
      </c>
      <c r="H2353" t="s">
        <v>777</v>
      </c>
      <c r="J2353">
        <v>-671.19</v>
      </c>
      <c r="K2353">
        <v>-671.19</v>
      </c>
      <c r="O2353" t="s">
        <v>556</v>
      </c>
      <c r="P2353" t="s">
        <v>557</v>
      </c>
      <c r="Q2353" t="s">
        <v>460</v>
      </c>
      <c r="R2353">
        <v>0</v>
      </c>
    </row>
    <row r="2354" spans="1:18" x14ac:dyDescent="0.3">
      <c r="A2354">
        <v>184243</v>
      </c>
      <c r="B2354" t="s">
        <v>552</v>
      </c>
      <c r="C2354" t="s">
        <v>961</v>
      </c>
      <c r="E2354" s="440">
        <v>46006</v>
      </c>
      <c r="F2354" s="440">
        <v>46010</v>
      </c>
      <c r="G2354" t="s">
        <v>776</v>
      </c>
      <c r="H2354" t="s">
        <v>777</v>
      </c>
      <c r="J2354">
        <v>-652.51</v>
      </c>
      <c r="K2354">
        <v>-652.51</v>
      </c>
      <c r="O2354" t="s">
        <v>556</v>
      </c>
      <c r="P2354" t="s">
        <v>557</v>
      </c>
      <c r="Q2354" t="s">
        <v>460</v>
      </c>
      <c r="R2354">
        <v>0</v>
      </c>
    </row>
    <row r="2355" spans="1:18" x14ac:dyDescent="0.3">
      <c r="A2355">
        <v>184244</v>
      </c>
      <c r="B2355" t="s">
        <v>552</v>
      </c>
      <c r="C2355" t="s">
        <v>1087</v>
      </c>
      <c r="E2355" s="440">
        <v>46006</v>
      </c>
      <c r="F2355" s="440">
        <v>46010</v>
      </c>
      <c r="G2355" t="s">
        <v>776</v>
      </c>
      <c r="H2355" t="s">
        <v>777</v>
      </c>
      <c r="J2355">
        <v>-775.42</v>
      </c>
      <c r="K2355">
        <v>-775.42</v>
      </c>
      <c r="O2355" t="s">
        <v>556</v>
      </c>
      <c r="P2355" t="s">
        <v>557</v>
      </c>
      <c r="Q2355" t="s">
        <v>460</v>
      </c>
      <c r="R2355">
        <v>0</v>
      </c>
    </row>
    <row r="2356" spans="1:18" x14ac:dyDescent="0.3">
      <c r="A2356">
        <v>184245</v>
      </c>
      <c r="B2356" t="s">
        <v>552</v>
      </c>
      <c r="C2356" t="s">
        <v>1086</v>
      </c>
      <c r="E2356" s="440">
        <v>46006</v>
      </c>
      <c r="F2356" s="440">
        <v>46010</v>
      </c>
      <c r="G2356" t="s">
        <v>776</v>
      </c>
      <c r="H2356" t="s">
        <v>777</v>
      </c>
      <c r="J2356">
        <v>-832.63</v>
      </c>
      <c r="K2356">
        <v>-832.63</v>
      </c>
      <c r="O2356" t="s">
        <v>556</v>
      </c>
      <c r="P2356" t="s">
        <v>557</v>
      </c>
      <c r="Q2356" t="s">
        <v>460</v>
      </c>
      <c r="R2356">
        <v>0</v>
      </c>
    </row>
    <row r="2357" spans="1:18" x14ac:dyDescent="0.3">
      <c r="A2357">
        <v>184246</v>
      </c>
      <c r="B2357" t="s">
        <v>552</v>
      </c>
      <c r="C2357" t="s">
        <v>963</v>
      </c>
      <c r="E2357" s="440">
        <v>46006</v>
      </c>
      <c r="F2357" s="440">
        <v>46010</v>
      </c>
      <c r="G2357" t="s">
        <v>776</v>
      </c>
      <c r="H2357" t="s">
        <v>777</v>
      </c>
      <c r="J2357">
        <v>-771.91</v>
      </c>
      <c r="K2357">
        <v>-771.91</v>
      </c>
      <c r="O2357" t="s">
        <v>556</v>
      </c>
      <c r="P2357" t="s">
        <v>557</v>
      </c>
      <c r="Q2357" t="s">
        <v>460</v>
      </c>
      <c r="R2357">
        <v>0</v>
      </c>
    </row>
    <row r="2358" spans="1:18" x14ac:dyDescent="0.3">
      <c r="A2358">
        <v>184247</v>
      </c>
      <c r="B2358" t="s">
        <v>552</v>
      </c>
      <c r="C2358" t="s">
        <v>1050</v>
      </c>
      <c r="E2358" s="440">
        <v>46006</v>
      </c>
      <c r="F2358" s="440">
        <v>46010</v>
      </c>
      <c r="G2358" t="s">
        <v>776</v>
      </c>
      <c r="H2358" t="s">
        <v>777</v>
      </c>
      <c r="J2358">
        <v>-710.75</v>
      </c>
      <c r="K2358">
        <v>-710.75</v>
      </c>
      <c r="O2358" t="s">
        <v>556</v>
      </c>
      <c r="P2358" t="s">
        <v>557</v>
      </c>
      <c r="Q2358" t="s">
        <v>460</v>
      </c>
      <c r="R2358">
        <v>0</v>
      </c>
    </row>
    <row r="2359" spans="1:18" x14ac:dyDescent="0.3">
      <c r="A2359">
        <v>184248</v>
      </c>
      <c r="B2359" t="s">
        <v>552</v>
      </c>
      <c r="C2359" t="s">
        <v>1471</v>
      </c>
      <c r="E2359" s="440">
        <v>46006</v>
      </c>
      <c r="F2359" s="440">
        <v>46010</v>
      </c>
      <c r="G2359" t="s">
        <v>776</v>
      </c>
      <c r="H2359" t="s">
        <v>777</v>
      </c>
      <c r="J2359">
        <v>-754.37</v>
      </c>
      <c r="K2359">
        <v>-754.37</v>
      </c>
      <c r="O2359" t="s">
        <v>556</v>
      </c>
      <c r="P2359" t="s">
        <v>557</v>
      </c>
      <c r="Q2359" t="s">
        <v>460</v>
      </c>
      <c r="R2359">
        <v>0</v>
      </c>
    </row>
    <row r="2360" spans="1:18" x14ac:dyDescent="0.3">
      <c r="A2360">
        <v>184589</v>
      </c>
      <c r="B2360" t="s">
        <v>552</v>
      </c>
      <c r="C2360" t="s">
        <v>1053</v>
      </c>
      <c r="E2360" s="440">
        <v>46006</v>
      </c>
      <c r="F2360" s="440">
        <v>46010</v>
      </c>
      <c r="G2360" t="s">
        <v>785</v>
      </c>
      <c r="H2360" t="s">
        <v>214</v>
      </c>
      <c r="J2360">
        <v>-1890.16</v>
      </c>
      <c r="K2360">
        <v>-1890.16</v>
      </c>
      <c r="O2360" t="s">
        <v>556</v>
      </c>
      <c r="P2360" t="s">
        <v>557</v>
      </c>
      <c r="Q2360" t="s">
        <v>460</v>
      </c>
      <c r="R2360">
        <v>0</v>
      </c>
    </row>
    <row r="2361" spans="1:18" x14ac:dyDescent="0.3">
      <c r="A2361">
        <v>184581</v>
      </c>
      <c r="B2361" t="s">
        <v>552</v>
      </c>
      <c r="C2361" t="s">
        <v>2502</v>
      </c>
      <c r="E2361" s="440">
        <v>46006</v>
      </c>
      <c r="F2361" s="440">
        <v>46010</v>
      </c>
      <c r="G2361" t="s">
        <v>785</v>
      </c>
      <c r="H2361" t="s">
        <v>214</v>
      </c>
      <c r="J2361">
        <v>-1595.28</v>
      </c>
      <c r="K2361">
        <v>-1595.28</v>
      </c>
      <c r="O2361" t="s">
        <v>556</v>
      </c>
      <c r="P2361" t="s">
        <v>557</v>
      </c>
      <c r="Q2361" t="s">
        <v>460</v>
      </c>
      <c r="R2361">
        <v>0</v>
      </c>
    </row>
    <row r="2362" spans="1:18" x14ac:dyDescent="0.3">
      <c r="A2362">
        <v>184585</v>
      </c>
      <c r="B2362" t="s">
        <v>552</v>
      </c>
      <c r="C2362" t="s">
        <v>2143</v>
      </c>
      <c r="E2362" s="440">
        <v>46006</v>
      </c>
      <c r="F2362" s="440">
        <v>46010</v>
      </c>
      <c r="G2362" t="s">
        <v>785</v>
      </c>
      <c r="H2362" t="s">
        <v>214</v>
      </c>
      <c r="J2362">
        <v>-380.27</v>
      </c>
      <c r="K2362">
        <v>-380.27</v>
      </c>
      <c r="O2362" t="s">
        <v>556</v>
      </c>
      <c r="P2362" t="s">
        <v>557</v>
      </c>
      <c r="Q2362" t="s">
        <v>460</v>
      </c>
      <c r="R2362">
        <v>0</v>
      </c>
    </row>
    <row r="2363" spans="1:18" x14ac:dyDescent="0.3">
      <c r="A2363">
        <v>184588</v>
      </c>
      <c r="B2363" t="s">
        <v>552</v>
      </c>
      <c r="C2363" t="s">
        <v>1055</v>
      </c>
      <c r="E2363" s="440">
        <v>46006</v>
      </c>
      <c r="F2363" s="440">
        <v>46010</v>
      </c>
      <c r="G2363" t="s">
        <v>785</v>
      </c>
      <c r="H2363" t="s">
        <v>214</v>
      </c>
      <c r="J2363">
        <v>-1700.96</v>
      </c>
      <c r="K2363">
        <v>-1700.96</v>
      </c>
      <c r="O2363" t="s">
        <v>556</v>
      </c>
      <c r="P2363" t="s">
        <v>557</v>
      </c>
      <c r="Q2363" t="s">
        <v>460</v>
      </c>
      <c r="R2363">
        <v>0</v>
      </c>
    </row>
    <row r="2364" spans="1:18" x14ac:dyDescent="0.3">
      <c r="A2364">
        <v>184587</v>
      </c>
      <c r="B2364" t="s">
        <v>552</v>
      </c>
      <c r="C2364" t="s">
        <v>1016</v>
      </c>
      <c r="E2364" s="440">
        <v>46006</v>
      </c>
      <c r="F2364" s="440">
        <v>46010</v>
      </c>
      <c r="G2364" t="s">
        <v>785</v>
      </c>
      <c r="H2364" t="s">
        <v>214</v>
      </c>
      <c r="J2364">
        <v>-1521.1</v>
      </c>
      <c r="K2364">
        <v>-1521.1</v>
      </c>
      <c r="O2364" t="s">
        <v>556</v>
      </c>
      <c r="P2364" t="s">
        <v>557</v>
      </c>
      <c r="Q2364" t="s">
        <v>460</v>
      </c>
      <c r="R2364">
        <v>0</v>
      </c>
    </row>
    <row r="2365" spans="1:18" x14ac:dyDescent="0.3">
      <c r="A2365">
        <v>184586</v>
      </c>
      <c r="B2365" t="s">
        <v>552</v>
      </c>
      <c r="C2365" t="s">
        <v>1211</v>
      </c>
      <c r="E2365" s="440">
        <v>46006</v>
      </c>
      <c r="F2365" s="440">
        <v>46010</v>
      </c>
      <c r="G2365" t="s">
        <v>785</v>
      </c>
      <c r="H2365" t="s">
        <v>214</v>
      </c>
      <c r="J2365">
        <v>-900.66</v>
      </c>
      <c r="K2365">
        <v>-900.66</v>
      </c>
      <c r="O2365" t="s">
        <v>556</v>
      </c>
      <c r="P2365" t="s">
        <v>557</v>
      </c>
      <c r="Q2365" t="s">
        <v>460</v>
      </c>
      <c r="R2365">
        <v>0</v>
      </c>
    </row>
    <row r="2366" spans="1:18" x14ac:dyDescent="0.3">
      <c r="A2366">
        <v>184582</v>
      </c>
      <c r="B2366" t="s">
        <v>552</v>
      </c>
      <c r="C2366" t="s">
        <v>1939</v>
      </c>
      <c r="E2366" s="440">
        <v>46006</v>
      </c>
      <c r="F2366" s="440">
        <v>46010</v>
      </c>
      <c r="G2366" t="s">
        <v>785</v>
      </c>
      <c r="H2366" t="s">
        <v>214</v>
      </c>
      <c r="J2366">
        <v>-1538.8</v>
      </c>
      <c r="K2366">
        <v>-1538.8</v>
      </c>
      <c r="O2366" t="s">
        <v>556</v>
      </c>
      <c r="P2366" t="s">
        <v>557</v>
      </c>
      <c r="Q2366" t="s">
        <v>460</v>
      </c>
      <c r="R2366">
        <v>0</v>
      </c>
    </row>
    <row r="2367" spans="1:18" x14ac:dyDescent="0.3">
      <c r="A2367">
        <v>184584</v>
      </c>
      <c r="B2367" t="s">
        <v>552</v>
      </c>
      <c r="C2367" t="s">
        <v>1011</v>
      </c>
      <c r="E2367" s="440">
        <v>46006</v>
      </c>
      <c r="F2367" s="440">
        <v>46010</v>
      </c>
      <c r="G2367" t="s">
        <v>785</v>
      </c>
      <c r="H2367" t="s">
        <v>214</v>
      </c>
      <c r="J2367">
        <v>-1697.1</v>
      </c>
      <c r="K2367">
        <v>-1697.1</v>
      </c>
      <c r="O2367" t="s">
        <v>556</v>
      </c>
      <c r="P2367" t="s">
        <v>557</v>
      </c>
      <c r="Q2367" t="s">
        <v>460</v>
      </c>
      <c r="R2367">
        <v>0</v>
      </c>
    </row>
    <row r="2368" spans="1:18" x14ac:dyDescent="0.3">
      <c r="A2368">
        <v>184583</v>
      </c>
      <c r="B2368" t="s">
        <v>552</v>
      </c>
      <c r="C2368" t="s">
        <v>1052</v>
      </c>
      <c r="E2368" s="440">
        <v>46006</v>
      </c>
      <c r="F2368" s="440">
        <v>46010</v>
      </c>
      <c r="G2368" t="s">
        <v>785</v>
      </c>
      <c r="H2368" t="s">
        <v>214</v>
      </c>
      <c r="J2368">
        <v>-1705.1</v>
      </c>
      <c r="K2368">
        <v>-1705.1</v>
      </c>
      <c r="O2368" t="s">
        <v>556</v>
      </c>
      <c r="P2368" t="s">
        <v>557</v>
      </c>
      <c r="Q2368" t="s">
        <v>460</v>
      </c>
      <c r="R2368">
        <v>0</v>
      </c>
    </row>
    <row r="2369" spans="1:18" x14ac:dyDescent="0.3">
      <c r="A2369">
        <v>188096</v>
      </c>
      <c r="B2369" t="s">
        <v>552</v>
      </c>
      <c r="C2369" t="s">
        <v>1061</v>
      </c>
      <c r="E2369" s="440">
        <v>46005</v>
      </c>
      <c r="F2369" s="440">
        <v>46006</v>
      </c>
      <c r="G2369" t="s">
        <v>280</v>
      </c>
      <c r="H2369" t="s">
        <v>285</v>
      </c>
      <c r="I2369" t="s">
        <v>1154</v>
      </c>
      <c r="J2369">
        <v>-164.97</v>
      </c>
      <c r="K2369">
        <v>-164.97</v>
      </c>
      <c r="O2369" t="s">
        <v>556</v>
      </c>
      <c r="P2369" t="s">
        <v>557</v>
      </c>
      <c r="Q2369" t="s">
        <v>460</v>
      </c>
      <c r="R2369">
        <v>0</v>
      </c>
    </row>
    <row r="2370" spans="1:18" x14ac:dyDescent="0.3">
      <c r="A2370">
        <v>188095</v>
      </c>
      <c r="B2370" t="s">
        <v>552</v>
      </c>
      <c r="C2370" t="s">
        <v>1061</v>
      </c>
      <c r="E2370" s="440">
        <v>46005</v>
      </c>
      <c r="F2370" s="440">
        <v>46006</v>
      </c>
      <c r="G2370" t="s">
        <v>280</v>
      </c>
      <c r="H2370" t="s">
        <v>285</v>
      </c>
      <c r="I2370" t="s">
        <v>2471</v>
      </c>
      <c r="J2370">
        <v>164.97</v>
      </c>
      <c r="K2370">
        <v>164.97</v>
      </c>
      <c r="O2370" t="s">
        <v>556</v>
      </c>
      <c r="P2370" t="s">
        <v>557</v>
      </c>
      <c r="Q2370" t="s">
        <v>460</v>
      </c>
      <c r="R2370">
        <v>0</v>
      </c>
    </row>
    <row r="2371" spans="1:18" x14ac:dyDescent="0.3">
      <c r="A2371">
        <v>186800</v>
      </c>
      <c r="B2371" t="s">
        <v>552</v>
      </c>
      <c r="C2371" t="s">
        <v>1109</v>
      </c>
      <c r="D2371" t="s">
        <v>2503</v>
      </c>
      <c r="E2371" s="440">
        <v>46005</v>
      </c>
      <c r="F2371" s="440">
        <v>46027</v>
      </c>
      <c r="G2371" t="s">
        <v>1113</v>
      </c>
      <c r="H2371" t="s">
        <v>1114</v>
      </c>
      <c r="I2371" t="s">
        <v>2504</v>
      </c>
      <c r="J2371">
        <v>-30.91</v>
      </c>
      <c r="K2371">
        <v>-30.91</v>
      </c>
      <c r="O2371" t="s">
        <v>556</v>
      </c>
      <c r="P2371" t="s">
        <v>557</v>
      </c>
      <c r="Q2371" t="s">
        <v>460</v>
      </c>
      <c r="R2371">
        <v>0</v>
      </c>
    </row>
    <row r="2372" spans="1:18" x14ac:dyDescent="0.3">
      <c r="A2372">
        <v>188092</v>
      </c>
      <c r="B2372" t="s">
        <v>552</v>
      </c>
      <c r="C2372" t="s">
        <v>1061</v>
      </c>
      <c r="E2372" s="440">
        <v>46004</v>
      </c>
      <c r="F2372" s="440">
        <v>46005</v>
      </c>
      <c r="G2372" t="s">
        <v>280</v>
      </c>
      <c r="H2372" t="s">
        <v>285</v>
      </c>
      <c r="I2372" t="s">
        <v>2471</v>
      </c>
      <c r="J2372">
        <v>585.69000000000005</v>
      </c>
      <c r="K2372">
        <v>585.69000000000005</v>
      </c>
      <c r="O2372" t="s">
        <v>556</v>
      </c>
      <c r="P2372" t="s">
        <v>557</v>
      </c>
      <c r="Q2372" t="s">
        <v>460</v>
      </c>
      <c r="R2372">
        <v>0</v>
      </c>
    </row>
    <row r="2373" spans="1:18" x14ac:dyDescent="0.3">
      <c r="A2373">
        <v>188093</v>
      </c>
      <c r="B2373" t="s">
        <v>552</v>
      </c>
      <c r="C2373" t="s">
        <v>1061</v>
      </c>
      <c r="E2373" s="440">
        <v>46004</v>
      </c>
      <c r="F2373" s="440">
        <v>46005</v>
      </c>
      <c r="G2373" t="s">
        <v>280</v>
      </c>
      <c r="H2373" t="s">
        <v>285</v>
      </c>
      <c r="I2373" t="s">
        <v>1154</v>
      </c>
      <c r="J2373">
        <v>-566.97</v>
      </c>
      <c r="K2373">
        <v>-566.97</v>
      </c>
      <c r="O2373" t="s">
        <v>556</v>
      </c>
      <c r="P2373" t="s">
        <v>557</v>
      </c>
      <c r="Q2373" t="s">
        <v>460</v>
      </c>
      <c r="R2373">
        <v>0</v>
      </c>
    </row>
    <row r="2374" spans="1:18" x14ac:dyDescent="0.3">
      <c r="A2374">
        <v>188094</v>
      </c>
      <c r="B2374" t="s">
        <v>552</v>
      </c>
      <c r="C2374" t="s">
        <v>1061</v>
      </c>
      <c r="E2374" s="440">
        <v>46004</v>
      </c>
      <c r="F2374" s="440">
        <v>46005</v>
      </c>
      <c r="G2374" t="s">
        <v>280</v>
      </c>
      <c r="H2374" t="s">
        <v>285</v>
      </c>
      <c r="I2374" t="s">
        <v>1154</v>
      </c>
      <c r="J2374">
        <v>-18.72</v>
      </c>
      <c r="K2374">
        <v>-18.72</v>
      </c>
      <c r="O2374" t="s">
        <v>556</v>
      </c>
      <c r="P2374" t="s">
        <v>557</v>
      </c>
      <c r="Q2374" t="s">
        <v>460</v>
      </c>
      <c r="R2374">
        <v>0</v>
      </c>
    </row>
    <row r="2375" spans="1:18" x14ac:dyDescent="0.3">
      <c r="A2375">
        <v>188091</v>
      </c>
      <c r="B2375" t="s">
        <v>552</v>
      </c>
      <c r="C2375" t="s">
        <v>1061</v>
      </c>
      <c r="E2375" s="440">
        <v>46003</v>
      </c>
      <c r="F2375" s="440">
        <v>46004</v>
      </c>
      <c r="G2375" t="s">
        <v>280</v>
      </c>
      <c r="H2375" t="s">
        <v>285</v>
      </c>
      <c r="I2375" t="s">
        <v>1154</v>
      </c>
      <c r="J2375">
        <v>-20</v>
      </c>
      <c r="K2375">
        <v>-20</v>
      </c>
      <c r="O2375" t="s">
        <v>556</v>
      </c>
      <c r="P2375" t="s">
        <v>557</v>
      </c>
      <c r="Q2375" t="s">
        <v>460</v>
      </c>
      <c r="R2375">
        <v>0</v>
      </c>
    </row>
    <row r="2376" spans="1:18" x14ac:dyDescent="0.3">
      <c r="A2376">
        <v>186875</v>
      </c>
      <c r="B2376" t="s">
        <v>552</v>
      </c>
      <c r="C2376" t="s">
        <v>1109</v>
      </c>
      <c r="D2376" t="s">
        <v>2505</v>
      </c>
      <c r="E2376" s="440">
        <v>46003</v>
      </c>
      <c r="F2376" s="440">
        <v>46027</v>
      </c>
      <c r="G2376" t="s">
        <v>814</v>
      </c>
      <c r="H2376" t="s">
        <v>290</v>
      </c>
      <c r="I2376" t="s">
        <v>1123</v>
      </c>
      <c r="J2376">
        <v>-540</v>
      </c>
      <c r="K2376">
        <v>-540</v>
      </c>
      <c r="O2376" t="s">
        <v>556</v>
      </c>
      <c r="P2376" t="s">
        <v>557</v>
      </c>
      <c r="Q2376" t="s">
        <v>460</v>
      </c>
      <c r="R2376">
        <v>0</v>
      </c>
    </row>
    <row r="2377" spans="1:18" x14ac:dyDescent="0.3">
      <c r="A2377">
        <v>188090</v>
      </c>
      <c r="B2377" t="s">
        <v>552</v>
      </c>
      <c r="C2377" t="s">
        <v>1061</v>
      </c>
      <c r="E2377" s="440">
        <v>46003</v>
      </c>
      <c r="F2377" s="440">
        <v>46004</v>
      </c>
      <c r="G2377" t="s">
        <v>280</v>
      </c>
      <c r="H2377" t="s">
        <v>285</v>
      </c>
      <c r="I2377" t="s">
        <v>1154</v>
      </c>
      <c r="J2377">
        <v>-375.15</v>
      </c>
      <c r="K2377">
        <v>-375.15</v>
      </c>
      <c r="O2377" t="s">
        <v>556</v>
      </c>
      <c r="P2377" t="s">
        <v>557</v>
      </c>
      <c r="Q2377" t="s">
        <v>460</v>
      </c>
      <c r="R2377">
        <v>0</v>
      </c>
    </row>
    <row r="2378" spans="1:18" x14ac:dyDescent="0.3">
      <c r="A2378">
        <v>188089</v>
      </c>
      <c r="B2378" t="s">
        <v>552</v>
      </c>
      <c r="C2378" t="s">
        <v>1061</v>
      </c>
      <c r="E2378" s="440">
        <v>46003</v>
      </c>
      <c r="F2378" s="440">
        <v>46004</v>
      </c>
      <c r="G2378" t="s">
        <v>280</v>
      </c>
      <c r="H2378" t="s">
        <v>285</v>
      </c>
      <c r="I2378" t="s">
        <v>2471</v>
      </c>
      <c r="J2378">
        <v>395.15</v>
      </c>
      <c r="K2378">
        <v>395.15</v>
      </c>
      <c r="O2378" t="s">
        <v>556</v>
      </c>
      <c r="P2378" t="s">
        <v>557</v>
      </c>
      <c r="Q2378" t="s">
        <v>460</v>
      </c>
      <c r="R2378">
        <v>0</v>
      </c>
    </row>
    <row r="2379" spans="1:18" x14ac:dyDescent="0.3">
      <c r="A2379">
        <v>183349</v>
      </c>
      <c r="B2379" t="s">
        <v>552</v>
      </c>
      <c r="C2379" t="s">
        <v>1095</v>
      </c>
      <c r="E2379" s="440">
        <v>46003</v>
      </c>
      <c r="F2379" s="440">
        <v>46003</v>
      </c>
      <c r="G2379" t="s">
        <v>912</v>
      </c>
      <c r="H2379" t="s">
        <v>913</v>
      </c>
      <c r="J2379">
        <v>-3.5</v>
      </c>
      <c r="K2379">
        <v>-3.5</v>
      </c>
      <c r="O2379" t="s">
        <v>556</v>
      </c>
      <c r="P2379" t="s">
        <v>557</v>
      </c>
      <c r="Q2379" t="s">
        <v>460</v>
      </c>
      <c r="R2379">
        <v>0</v>
      </c>
    </row>
    <row r="2380" spans="1:18" x14ac:dyDescent="0.3">
      <c r="A2380">
        <v>188087</v>
      </c>
      <c r="B2380" t="s">
        <v>552</v>
      </c>
      <c r="C2380" t="s">
        <v>1061</v>
      </c>
      <c r="E2380" s="440">
        <v>46002</v>
      </c>
      <c r="F2380" s="440">
        <v>46003</v>
      </c>
      <c r="G2380" t="s">
        <v>280</v>
      </c>
      <c r="H2380" t="s">
        <v>285</v>
      </c>
      <c r="I2380" t="s">
        <v>2471</v>
      </c>
      <c r="J2380">
        <v>264.16000000000003</v>
      </c>
      <c r="K2380">
        <v>264.16000000000003</v>
      </c>
      <c r="O2380" t="s">
        <v>556</v>
      </c>
      <c r="P2380" t="s">
        <v>557</v>
      </c>
      <c r="Q2380" t="s">
        <v>460</v>
      </c>
      <c r="R2380">
        <v>0</v>
      </c>
    </row>
    <row r="2381" spans="1:18" x14ac:dyDescent="0.3">
      <c r="A2381">
        <v>188088</v>
      </c>
      <c r="B2381" t="s">
        <v>552</v>
      </c>
      <c r="C2381" t="s">
        <v>1061</v>
      </c>
      <c r="E2381" s="440">
        <v>46002</v>
      </c>
      <c r="F2381" s="440">
        <v>46003</v>
      </c>
      <c r="G2381" t="s">
        <v>280</v>
      </c>
      <c r="H2381" t="s">
        <v>285</v>
      </c>
      <c r="I2381" t="s">
        <v>1154</v>
      </c>
      <c r="J2381">
        <v>-223.84</v>
      </c>
      <c r="K2381">
        <v>-223.84</v>
      </c>
      <c r="O2381" t="s">
        <v>556</v>
      </c>
      <c r="P2381" t="s">
        <v>557</v>
      </c>
      <c r="Q2381" t="s">
        <v>460</v>
      </c>
      <c r="R2381">
        <v>0</v>
      </c>
    </row>
    <row r="2382" spans="1:18" x14ac:dyDescent="0.3">
      <c r="A2382">
        <v>182903</v>
      </c>
      <c r="B2382" t="s">
        <v>552</v>
      </c>
      <c r="C2382" t="s">
        <v>911</v>
      </c>
      <c r="E2382" s="440">
        <v>46002</v>
      </c>
      <c r="F2382" s="440">
        <v>46002</v>
      </c>
      <c r="G2382" t="s">
        <v>912</v>
      </c>
      <c r="H2382" t="s">
        <v>913</v>
      </c>
      <c r="J2382">
        <v>-3</v>
      </c>
      <c r="K2382">
        <v>-3</v>
      </c>
      <c r="O2382" t="s">
        <v>556</v>
      </c>
      <c r="P2382" t="s">
        <v>557</v>
      </c>
      <c r="Q2382" t="s">
        <v>460</v>
      </c>
      <c r="R2382">
        <v>0</v>
      </c>
    </row>
    <row r="2383" spans="1:18" x14ac:dyDescent="0.3">
      <c r="A2383">
        <v>183967</v>
      </c>
      <c r="B2383" t="s">
        <v>552</v>
      </c>
      <c r="C2383" t="s">
        <v>2506</v>
      </c>
      <c r="D2383" t="s">
        <v>1908</v>
      </c>
      <c r="E2383" s="440">
        <v>46002</v>
      </c>
      <c r="F2383" s="440">
        <v>46003</v>
      </c>
      <c r="G2383" t="s">
        <v>1062</v>
      </c>
      <c r="H2383" t="s">
        <v>124</v>
      </c>
      <c r="I2383" t="s">
        <v>2507</v>
      </c>
      <c r="J2383">
        <v>-8580</v>
      </c>
      <c r="K2383">
        <v>-8580</v>
      </c>
      <c r="O2383" t="s">
        <v>556</v>
      </c>
      <c r="P2383" t="s">
        <v>557</v>
      </c>
      <c r="Q2383" t="s">
        <v>460</v>
      </c>
      <c r="R2383">
        <v>0</v>
      </c>
    </row>
    <row r="2384" spans="1:18" x14ac:dyDescent="0.3">
      <c r="A2384">
        <v>188086</v>
      </c>
      <c r="B2384" t="s">
        <v>552</v>
      </c>
      <c r="C2384" t="s">
        <v>1061</v>
      </c>
      <c r="E2384" s="440">
        <v>46001</v>
      </c>
      <c r="F2384" s="440">
        <v>46002</v>
      </c>
      <c r="G2384" t="s">
        <v>280</v>
      </c>
      <c r="H2384" t="s">
        <v>285</v>
      </c>
      <c r="I2384" t="s">
        <v>1154</v>
      </c>
      <c r="J2384">
        <v>-64.790000000000006</v>
      </c>
      <c r="K2384">
        <v>-64.790000000000006</v>
      </c>
      <c r="O2384" t="s">
        <v>556</v>
      </c>
      <c r="P2384" t="s">
        <v>557</v>
      </c>
      <c r="Q2384" t="s">
        <v>460</v>
      </c>
      <c r="R2384">
        <v>0</v>
      </c>
    </row>
    <row r="2385" spans="1:18" x14ac:dyDescent="0.3">
      <c r="A2385">
        <v>188085</v>
      </c>
      <c r="B2385" t="s">
        <v>552</v>
      </c>
      <c r="C2385" t="s">
        <v>1061</v>
      </c>
      <c r="E2385" s="440">
        <v>46001</v>
      </c>
      <c r="F2385" s="440">
        <v>46002</v>
      </c>
      <c r="G2385" t="s">
        <v>280</v>
      </c>
      <c r="H2385" t="s">
        <v>285</v>
      </c>
      <c r="I2385" t="s">
        <v>2471</v>
      </c>
      <c r="J2385">
        <v>64.790000000000006</v>
      </c>
      <c r="K2385">
        <v>64.790000000000006</v>
      </c>
      <c r="O2385" t="s">
        <v>556</v>
      </c>
      <c r="P2385" t="s">
        <v>557</v>
      </c>
      <c r="Q2385" t="s">
        <v>460</v>
      </c>
      <c r="R2385">
        <v>0</v>
      </c>
    </row>
    <row r="2386" spans="1:18" x14ac:dyDescent="0.3">
      <c r="A2386">
        <v>188084</v>
      </c>
      <c r="B2386" t="s">
        <v>552</v>
      </c>
      <c r="C2386" t="s">
        <v>1061</v>
      </c>
      <c r="E2386" s="440">
        <v>46000</v>
      </c>
      <c r="F2386" s="440">
        <v>46000</v>
      </c>
      <c r="G2386" t="s">
        <v>280</v>
      </c>
      <c r="H2386" t="s">
        <v>285</v>
      </c>
      <c r="I2386" t="s">
        <v>1154</v>
      </c>
      <c r="J2386">
        <v>-52.93</v>
      </c>
      <c r="K2386">
        <v>-52.93</v>
      </c>
      <c r="O2386" t="s">
        <v>556</v>
      </c>
      <c r="P2386" t="s">
        <v>557</v>
      </c>
      <c r="Q2386" t="s">
        <v>460</v>
      </c>
      <c r="R2386">
        <v>0</v>
      </c>
    </row>
    <row r="2387" spans="1:18" x14ac:dyDescent="0.3">
      <c r="A2387">
        <v>188082</v>
      </c>
      <c r="B2387" t="s">
        <v>552</v>
      </c>
      <c r="C2387" t="s">
        <v>1061</v>
      </c>
      <c r="E2387" s="440">
        <v>46000</v>
      </c>
      <c r="F2387" s="440">
        <v>46001</v>
      </c>
      <c r="G2387" t="s">
        <v>280</v>
      </c>
      <c r="H2387" t="s">
        <v>285</v>
      </c>
      <c r="I2387" t="s">
        <v>2471</v>
      </c>
      <c r="J2387">
        <v>278.89999999999998</v>
      </c>
      <c r="K2387">
        <v>278.89999999999998</v>
      </c>
      <c r="O2387" t="s">
        <v>556</v>
      </c>
      <c r="P2387" t="s">
        <v>557</v>
      </c>
      <c r="Q2387" t="s">
        <v>460</v>
      </c>
      <c r="R2387">
        <v>0</v>
      </c>
    </row>
    <row r="2388" spans="1:18" x14ac:dyDescent="0.3">
      <c r="A2388">
        <v>188083</v>
      </c>
      <c r="B2388" t="s">
        <v>552</v>
      </c>
      <c r="C2388" t="s">
        <v>1061</v>
      </c>
      <c r="E2388" s="440">
        <v>46000</v>
      </c>
      <c r="F2388" s="440">
        <v>46000</v>
      </c>
      <c r="G2388" t="s">
        <v>280</v>
      </c>
      <c r="H2388" t="s">
        <v>285</v>
      </c>
      <c r="I2388" t="s">
        <v>2471</v>
      </c>
      <c r="J2388">
        <v>52.93</v>
      </c>
      <c r="K2388">
        <v>52.93</v>
      </c>
      <c r="O2388" t="s">
        <v>556</v>
      </c>
      <c r="P2388" t="s">
        <v>557</v>
      </c>
      <c r="Q2388" t="s">
        <v>460</v>
      </c>
      <c r="R2388">
        <v>0</v>
      </c>
    </row>
    <row r="2389" spans="1:18" x14ac:dyDescent="0.3">
      <c r="A2389">
        <v>188081</v>
      </c>
      <c r="B2389" t="s">
        <v>552</v>
      </c>
      <c r="C2389" t="s">
        <v>1061</v>
      </c>
      <c r="E2389" s="440">
        <v>46000</v>
      </c>
      <c r="F2389" s="440">
        <v>46001</v>
      </c>
      <c r="G2389" t="s">
        <v>280</v>
      </c>
      <c r="H2389" t="s">
        <v>285</v>
      </c>
      <c r="I2389" t="s">
        <v>1154</v>
      </c>
      <c r="J2389">
        <v>-221.3</v>
      </c>
      <c r="K2389">
        <v>-221.3</v>
      </c>
      <c r="O2389" t="s">
        <v>556</v>
      </c>
      <c r="P2389" t="s">
        <v>557</v>
      </c>
      <c r="Q2389" t="s">
        <v>460</v>
      </c>
      <c r="R2389">
        <v>0</v>
      </c>
    </row>
    <row r="2390" spans="1:18" x14ac:dyDescent="0.3">
      <c r="A2390">
        <v>182456</v>
      </c>
      <c r="B2390" t="s">
        <v>552</v>
      </c>
      <c r="C2390" t="s">
        <v>911</v>
      </c>
      <c r="E2390" s="440">
        <v>45999</v>
      </c>
      <c r="F2390" s="440">
        <v>45999</v>
      </c>
      <c r="G2390" t="s">
        <v>912</v>
      </c>
      <c r="H2390" t="s">
        <v>913</v>
      </c>
      <c r="J2390">
        <v>-6</v>
      </c>
      <c r="K2390">
        <v>-6</v>
      </c>
      <c r="O2390" t="s">
        <v>556</v>
      </c>
      <c r="P2390" t="s">
        <v>557</v>
      </c>
      <c r="Q2390" t="s">
        <v>460</v>
      </c>
      <c r="R2390">
        <v>0</v>
      </c>
    </row>
    <row r="2391" spans="1:18" x14ac:dyDescent="0.3">
      <c r="A2391">
        <v>182449</v>
      </c>
      <c r="B2391" t="s">
        <v>552</v>
      </c>
      <c r="C2391" t="s">
        <v>1226</v>
      </c>
      <c r="D2391" t="s">
        <v>2508</v>
      </c>
      <c r="E2391" s="440">
        <v>45999</v>
      </c>
      <c r="F2391" s="440">
        <v>46006</v>
      </c>
      <c r="G2391" t="s">
        <v>265</v>
      </c>
      <c r="H2391" t="s">
        <v>277</v>
      </c>
      <c r="I2391" t="s">
        <v>2509</v>
      </c>
      <c r="J2391">
        <v>-960</v>
      </c>
      <c r="K2391">
        <v>-960</v>
      </c>
      <c r="O2391" t="s">
        <v>556</v>
      </c>
      <c r="P2391" t="s">
        <v>557</v>
      </c>
      <c r="Q2391" t="s">
        <v>460</v>
      </c>
      <c r="R2391">
        <v>0</v>
      </c>
    </row>
    <row r="2392" spans="1:18" x14ac:dyDescent="0.3">
      <c r="A2392">
        <v>186873</v>
      </c>
      <c r="B2392" t="s">
        <v>552</v>
      </c>
      <c r="C2392" t="s">
        <v>1109</v>
      </c>
      <c r="D2392" t="s">
        <v>2510</v>
      </c>
      <c r="E2392" s="440">
        <v>45999</v>
      </c>
      <c r="F2392" s="440">
        <v>46027</v>
      </c>
      <c r="G2392" t="s">
        <v>814</v>
      </c>
      <c r="H2392" t="s">
        <v>292</v>
      </c>
      <c r="I2392" t="s">
        <v>1123</v>
      </c>
      <c r="J2392">
        <v>-592.79999999999995</v>
      </c>
      <c r="K2392">
        <v>-592.79999999999995</v>
      </c>
      <c r="O2392" t="s">
        <v>556</v>
      </c>
      <c r="P2392" t="s">
        <v>557</v>
      </c>
      <c r="Q2392" t="s">
        <v>460</v>
      </c>
      <c r="R2392">
        <v>0</v>
      </c>
    </row>
    <row r="2393" spans="1:18" x14ac:dyDescent="0.3">
      <c r="A2393">
        <v>149512</v>
      </c>
      <c r="B2393" t="s">
        <v>552</v>
      </c>
      <c r="C2393" t="s">
        <v>847</v>
      </c>
      <c r="D2393" t="s">
        <v>2511</v>
      </c>
      <c r="E2393" s="440">
        <v>45999</v>
      </c>
      <c r="F2393" s="440">
        <v>46006</v>
      </c>
      <c r="G2393" t="s">
        <v>280</v>
      </c>
      <c r="H2393" t="s">
        <v>283</v>
      </c>
      <c r="I2393" t="s">
        <v>2512</v>
      </c>
      <c r="J2393">
        <v>-20.45</v>
      </c>
      <c r="K2393">
        <v>-20.45</v>
      </c>
      <c r="O2393" t="s">
        <v>556</v>
      </c>
      <c r="P2393" t="s">
        <v>557</v>
      </c>
      <c r="Q2393" t="s">
        <v>460</v>
      </c>
      <c r="R2393">
        <v>0</v>
      </c>
    </row>
    <row r="2394" spans="1:18" x14ac:dyDescent="0.3">
      <c r="A2394">
        <v>188080</v>
      </c>
      <c r="B2394" t="s">
        <v>552</v>
      </c>
      <c r="C2394" t="s">
        <v>1061</v>
      </c>
      <c r="E2394" s="440">
        <v>45998</v>
      </c>
      <c r="F2394" s="440">
        <v>45999</v>
      </c>
      <c r="G2394" t="s">
        <v>280</v>
      </c>
      <c r="H2394" t="s">
        <v>285</v>
      </c>
      <c r="I2394" t="s">
        <v>1154</v>
      </c>
      <c r="J2394">
        <v>-134.12</v>
      </c>
      <c r="K2394">
        <v>-134.12</v>
      </c>
      <c r="O2394" t="s">
        <v>556</v>
      </c>
      <c r="P2394" t="s">
        <v>557</v>
      </c>
      <c r="Q2394" t="s">
        <v>460</v>
      </c>
      <c r="R2394">
        <v>0</v>
      </c>
    </row>
    <row r="2395" spans="1:18" x14ac:dyDescent="0.3">
      <c r="A2395">
        <v>188079</v>
      </c>
      <c r="B2395" t="s">
        <v>552</v>
      </c>
      <c r="C2395" t="s">
        <v>1061</v>
      </c>
      <c r="E2395" s="440">
        <v>45998</v>
      </c>
      <c r="F2395" s="440">
        <v>45999</v>
      </c>
      <c r="G2395" t="s">
        <v>280</v>
      </c>
      <c r="H2395" t="s">
        <v>285</v>
      </c>
      <c r="I2395" t="s">
        <v>2471</v>
      </c>
      <c r="J2395">
        <v>23.13</v>
      </c>
      <c r="K2395">
        <v>23.13</v>
      </c>
      <c r="O2395" t="s">
        <v>556</v>
      </c>
      <c r="P2395" t="s">
        <v>557</v>
      </c>
      <c r="Q2395" t="s">
        <v>460</v>
      </c>
      <c r="R2395">
        <v>0</v>
      </c>
    </row>
    <row r="2396" spans="1:18" x14ac:dyDescent="0.3">
      <c r="A2396">
        <v>109213</v>
      </c>
      <c r="B2396" t="s">
        <v>552</v>
      </c>
      <c r="C2396" t="s">
        <v>911</v>
      </c>
      <c r="D2396" t="s">
        <v>2513</v>
      </c>
      <c r="E2396" s="440">
        <v>45998</v>
      </c>
      <c r="F2396" s="440">
        <v>46009</v>
      </c>
      <c r="G2396" t="s">
        <v>912</v>
      </c>
      <c r="H2396" t="s">
        <v>913</v>
      </c>
      <c r="I2396" t="s">
        <v>2514</v>
      </c>
      <c r="J2396">
        <v>-400</v>
      </c>
      <c r="K2396">
        <v>-400</v>
      </c>
      <c r="O2396" t="s">
        <v>556</v>
      </c>
      <c r="P2396" t="s">
        <v>557</v>
      </c>
      <c r="Q2396" t="s">
        <v>460</v>
      </c>
      <c r="R2396">
        <v>0</v>
      </c>
    </row>
    <row r="2397" spans="1:18" x14ac:dyDescent="0.3">
      <c r="A2397">
        <v>188077</v>
      </c>
      <c r="B2397" t="s">
        <v>552</v>
      </c>
      <c r="C2397" t="s">
        <v>1061</v>
      </c>
      <c r="E2397" s="440">
        <v>45997</v>
      </c>
      <c r="F2397" s="440">
        <v>45998</v>
      </c>
      <c r="G2397" t="s">
        <v>280</v>
      </c>
      <c r="H2397" t="s">
        <v>285</v>
      </c>
      <c r="I2397" t="s">
        <v>1154</v>
      </c>
      <c r="J2397">
        <v>-32.64</v>
      </c>
      <c r="K2397">
        <v>-32.64</v>
      </c>
      <c r="O2397" t="s">
        <v>556</v>
      </c>
      <c r="P2397" t="s">
        <v>557</v>
      </c>
      <c r="Q2397" t="s">
        <v>460</v>
      </c>
      <c r="R2397">
        <v>0</v>
      </c>
    </row>
    <row r="2398" spans="1:18" x14ac:dyDescent="0.3">
      <c r="A2398">
        <v>188076</v>
      </c>
      <c r="B2398" t="s">
        <v>552</v>
      </c>
      <c r="C2398" t="s">
        <v>1061</v>
      </c>
      <c r="E2398" s="440">
        <v>45997</v>
      </c>
      <c r="F2398" s="440">
        <v>45998</v>
      </c>
      <c r="G2398" t="s">
        <v>280</v>
      </c>
      <c r="H2398" t="s">
        <v>285</v>
      </c>
      <c r="I2398" t="s">
        <v>1154</v>
      </c>
      <c r="J2398">
        <v>-421.37</v>
      </c>
      <c r="K2398">
        <v>-421.37</v>
      </c>
      <c r="O2398" t="s">
        <v>556</v>
      </c>
      <c r="P2398" t="s">
        <v>557</v>
      </c>
      <c r="Q2398" t="s">
        <v>460</v>
      </c>
      <c r="R2398">
        <v>0</v>
      </c>
    </row>
    <row r="2399" spans="1:18" x14ac:dyDescent="0.3">
      <c r="A2399">
        <v>188078</v>
      </c>
      <c r="B2399" t="s">
        <v>552</v>
      </c>
      <c r="C2399" t="s">
        <v>1061</v>
      </c>
      <c r="E2399" s="440">
        <v>45997</v>
      </c>
      <c r="F2399" s="440">
        <v>45997</v>
      </c>
      <c r="G2399" t="s">
        <v>280</v>
      </c>
      <c r="H2399" t="s">
        <v>285</v>
      </c>
      <c r="I2399" t="s">
        <v>1154</v>
      </c>
      <c r="J2399">
        <v>-120.05</v>
      </c>
      <c r="K2399">
        <v>-120.05</v>
      </c>
      <c r="O2399" t="s">
        <v>556</v>
      </c>
      <c r="P2399" t="s">
        <v>557</v>
      </c>
      <c r="Q2399" t="s">
        <v>460</v>
      </c>
      <c r="R2399">
        <v>0</v>
      </c>
    </row>
    <row r="2400" spans="1:18" x14ac:dyDescent="0.3">
      <c r="A2400">
        <v>188075</v>
      </c>
      <c r="B2400" t="s">
        <v>552</v>
      </c>
      <c r="C2400" t="s">
        <v>1061</v>
      </c>
      <c r="E2400" s="440">
        <v>45996</v>
      </c>
      <c r="F2400" s="440">
        <v>45997</v>
      </c>
      <c r="G2400" t="s">
        <v>280</v>
      </c>
      <c r="H2400" t="s">
        <v>285</v>
      </c>
      <c r="I2400" t="s">
        <v>1154</v>
      </c>
      <c r="J2400">
        <v>-66.349999999999994</v>
      </c>
      <c r="K2400">
        <v>-66.349999999999994</v>
      </c>
      <c r="O2400" t="s">
        <v>556</v>
      </c>
      <c r="P2400" t="s">
        <v>557</v>
      </c>
      <c r="Q2400" t="s">
        <v>460</v>
      </c>
      <c r="R2400">
        <v>0</v>
      </c>
    </row>
    <row r="2401" spans="1:18" x14ac:dyDescent="0.3">
      <c r="A2401">
        <v>186805</v>
      </c>
      <c r="B2401" t="s">
        <v>552</v>
      </c>
      <c r="C2401" t="s">
        <v>1109</v>
      </c>
      <c r="D2401" t="s">
        <v>2515</v>
      </c>
      <c r="E2401" s="440">
        <v>45996</v>
      </c>
      <c r="F2401" s="440">
        <v>46027</v>
      </c>
      <c r="G2401" t="s">
        <v>814</v>
      </c>
      <c r="H2401" t="s">
        <v>292</v>
      </c>
      <c r="I2401" t="s">
        <v>1123</v>
      </c>
      <c r="J2401">
        <v>-54.18</v>
      </c>
      <c r="K2401">
        <v>-54.18</v>
      </c>
      <c r="O2401" t="s">
        <v>556</v>
      </c>
      <c r="P2401" t="s">
        <v>557</v>
      </c>
      <c r="Q2401" t="s">
        <v>460</v>
      </c>
      <c r="R2401">
        <v>0</v>
      </c>
    </row>
    <row r="2402" spans="1:18" x14ac:dyDescent="0.3">
      <c r="A2402">
        <v>181565</v>
      </c>
      <c r="B2402" t="s">
        <v>552</v>
      </c>
      <c r="C2402" t="s">
        <v>1095</v>
      </c>
      <c r="E2402" s="440">
        <v>45996</v>
      </c>
      <c r="F2402" s="440">
        <v>45996</v>
      </c>
      <c r="G2402" t="s">
        <v>912</v>
      </c>
      <c r="H2402" t="s">
        <v>913</v>
      </c>
      <c r="J2402">
        <v>-42</v>
      </c>
      <c r="K2402">
        <v>-42</v>
      </c>
      <c r="O2402" t="s">
        <v>556</v>
      </c>
      <c r="P2402" t="s">
        <v>557</v>
      </c>
      <c r="Q2402" t="s">
        <v>460</v>
      </c>
      <c r="R2402">
        <v>0</v>
      </c>
    </row>
    <row r="2403" spans="1:18" x14ac:dyDescent="0.3">
      <c r="A2403">
        <v>188073</v>
      </c>
      <c r="B2403" t="s">
        <v>552</v>
      </c>
      <c r="C2403" t="s">
        <v>1061</v>
      </c>
      <c r="E2403" s="440">
        <v>45995</v>
      </c>
      <c r="F2403" s="440">
        <v>45995</v>
      </c>
      <c r="G2403" t="s">
        <v>280</v>
      </c>
      <c r="H2403" t="s">
        <v>285</v>
      </c>
      <c r="I2403" t="s">
        <v>1154</v>
      </c>
      <c r="J2403">
        <v>-59.62</v>
      </c>
      <c r="K2403">
        <v>-59.62</v>
      </c>
      <c r="O2403" t="s">
        <v>556</v>
      </c>
      <c r="P2403" t="s">
        <v>557</v>
      </c>
      <c r="Q2403" t="s">
        <v>460</v>
      </c>
      <c r="R2403">
        <v>0</v>
      </c>
    </row>
    <row r="2404" spans="1:18" x14ac:dyDescent="0.3">
      <c r="A2404">
        <v>193172</v>
      </c>
      <c r="B2404" t="s">
        <v>552</v>
      </c>
      <c r="C2404" t="s">
        <v>857</v>
      </c>
      <c r="D2404" t="s">
        <v>2516</v>
      </c>
      <c r="E2404" s="440">
        <v>45995</v>
      </c>
      <c r="F2404" s="440">
        <v>46044</v>
      </c>
      <c r="G2404" t="s">
        <v>747</v>
      </c>
      <c r="H2404" t="s">
        <v>243</v>
      </c>
      <c r="I2404" t="s">
        <v>2517</v>
      </c>
      <c r="J2404">
        <v>-294.29000000000002</v>
      </c>
      <c r="K2404">
        <v>-294.29000000000002</v>
      </c>
      <c r="O2404" t="s">
        <v>556</v>
      </c>
      <c r="P2404" t="s">
        <v>557</v>
      </c>
      <c r="Q2404" t="s">
        <v>460</v>
      </c>
      <c r="R2404">
        <v>0</v>
      </c>
    </row>
    <row r="2405" spans="1:18" x14ac:dyDescent="0.3">
      <c r="A2405">
        <v>188074</v>
      </c>
      <c r="B2405" t="s">
        <v>552</v>
      </c>
      <c r="C2405" t="s">
        <v>1061</v>
      </c>
      <c r="E2405" s="440">
        <v>45995</v>
      </c>
      <c r="F2405" s="440">
        <v>45996</v>
      </c>
      <c r="G2405" t="s">
        <v>280</v>
      </c>
      <c r="H2405" t="s">
        <v>285</v>
      </c>
      <c r="I2405" t="s">
        <v>1154</v>
      </c>
      <c r="J2405">
        <v>-349.11</v>
      </c>
      <c r="K2405">
        <v>-349.11</v>
      </c>
      <c r="O2405" t="s">
        <v>556</v>
      </c>
      <c r="P2405" t="s">
        <v>557</v>
      </c>
      <c r="Q2405" t="s">
        <v>460</v>
      </c>
      <c r="R2405">
        <v>0</v>
      </c>
    </row>
    <row r="2406" spans="1:18" x14ac:dyDescent="0.3">
      <c r="A2406">
        <v>186802</v>
      </c>
      <c r="B2406" t="s">
        <v>552</v>
      </c>
      <c r="C2406" t="s">
        <v>1109</v>
      </c>
      <c r="D2406" t="s">
        <v>2518</v>
      </c>
      <c r="E2406" s="440">
        <v>45995</v>
      </c>
      <c r="F2406" s="440">
        <v>46027</v>
      </c>
      <c r="G2406" t="s">
        <v>1059</v>
      </c>
      <c r="H2406" t="s">
        <v>91</v>
      </c>
      <c r="I2406" t="s">
        <v>2519</v>
      </c>
      <c r="J2406">
        <v>-20</v>
      </c>
      <c r="K2406">
        <v>-20</v>
      </c>
      <c r="O2406" t="s">
        <v>556</v>
      </c>
      <c r="P2406" t="s">
        <v>557</v>
      </c>
      <c r="Q2406" t="s">
        <v>460</v>
      </c>
      <c r="R2406">
        <v>0</v>
      </c>
    </row>
    <row r="2407" spans="1:18" x14ac:dyDescent="0.3">
      <c r="A2407">
        <v>186245</v>
      </c>
      <c r="B2407" t="s">
        <v>552</v>
      </c>
      <c r="C2407" t="s">
        <v>2520</v>
      </c>
      <c r="D2407" t="s">
        <v>2521</v>
      </c>
      <c r="E2407" s="440">
        <v>45995</v>
      </c>
      <c r="F2407" s="440">
        <v>46022</v>
      </c>
      <c r="G2407" t="s">
        <v>1113</v>
      </c>
      <c r="H2407" t="s">
        <v>1114</v>
      </c>
      <c r="I2407" t="s">
        <v>2522</v>
      </c>
      <c r="J2407">
        <v>-12</v>
      </c>
      <c r="K2407">
        <v>-12</v>
      </c>
      <c r="O2407" t="s">
        <v>556</v>
      </c>
      <c r="P2407" t="s">
        <v>557</v>
      </c>
      <c r="Q2407" t="s">
        <v>460</v>
      </c>
      <c r="R2407">
        <v>0</v>
      </c>
    </row>
    <row r="2408" spans="1:18" x14ac:dyDescent="0.3">
      <c r="A2408">
        <v>228248</v>
      </c>
      <c r="B2408" t="s">
        <v>552</v>
      </c>
      <c r="C2408" t="s">
        <v>2523</v>
      </c>
      <c r="D2408" t="s">
        <v>2524</v>
      </c>
      <c r="E2408" s="440">
        <v>45995</v>
      </c>
      <c r="F2408" s="440">
        <v>45995</v>
      </c>
      <c r="G2408" t="s">
        <v>1113</v>
      </c>
      <c r="H2408" t="s">
        <v>1651</v>
      </c>
      <c r="I2408" t="s">
        <v>2525</v>
      </c>
      <c r="J2408">
        <v>-65.13</v>
      </c>
      <c r="K2408">
        <v>-65.13</v>
      </c>
      <c r="O2408" t="s">
        <v>556</v>
      </c>
      <c r="P2408" t="s">
        <v>557</v>
      </c>
      <c r="Q2408" t="s">
        <v>460</v>
      </c>
      <c r="R2408">
        <v>0</v>
      </c>
    </row>
    <row r="2409" spans="1:18" x14ac:dyDescent="0.3">
      <c r="A2409">
        <v>228247</v>
      </c>
      <c r="B2409" t="s">
        <v>552</v>
      </c>
      <c r="C2409" t="s">
        <v>2523</v>
      </c>
      <c r="D2409" t="s">
        <v>2526</v>
      </c>
      <c r="E2409" s="440">
        <v>45994</v>
      </c>
      <c r="F2409" s="440">
        <v>45994</v>
      </c>
      <c r="G2409" t="s">
        <v>1113</v>
      </c>
      <c r="H2409" t="s">
        <v>1651</v>
      </c>
      <c r="I2409" t="s">
        <v>2525</v>
      </c>
      <c r="J2409">
        <v>-65.13</v>
      </c>
      <c r="K2409">
        <v>-65.13</v>
      </c>
      <c r="O2409" t="s">
        <v>556</v>
      </c>
      <c r="P2409" t="s">
        <v>557</v>
      </c>
      <c r="Q2409" t="s">
        <v>460</v>
      </c>
      <c r="R2409">
        <v>0</v>
      </c>
    </row>
    <row r="2410" spans="1:18" x14ac:dyDescent="0.3">
      <c r="A2410">
        <v>180124</v>
      </c>
      <c r="B2410" t="s">
        <v>552</v>
      </c>
      <c r="C2410" t="s">
        <v>911</v>
      </c>
      <c r="E2410" s="440">
        <v>45994</v>
      </c>
      <c r="F2410" s="440">
        <v>45994</v>
      </c>
      <c r="G2410" t="s">
        <v>912</v>
      </c>
      <c r="H2410" t="s">
        <v>913</v>
      </c>
      <c r="J2410">
        <v>-4</v>
      </c>
      <c r="K2410">
        <v>-4</v>
      </c>
      <c r="O2410" t="s">
        <v>556</v>
      </c>
      <c r="P2410" t="s">
        <v>557</v>
      </c>
      <c r="Q2410" t="s">
        <v>460</v>
      </c>
      <c r="R2410">
        <v>0</v>
      </c>
    </row>
    <row r="2411" spans="1:18" x14ac:dyDescent="0.3">
      <c r="A2411">
        <v>179852</v>
      </c>
      <c r="B2411" t="s">
        <v>552</v>
      </c>
      <c r="C2411" t="s">
        <v>2434</v>
      </c>
      <c r="D2411" t="s">
        <v>2527</v>
      </c>
      <c r="E2411" s="440">
        <v>45994</v>
      </c>
      <c r="F2411" s="440">
        <v>45994</v>
      </c>
      <c r="G2411" t="s">
        <v>555</v>
      </c>
      <c r="H2411" t="s">
        <v>368</v>
      </c>
      <c r="I2411" t="s">
        <v>2528</v>
      </c>
      <c r="J2411">
        <v>-80000</v>
      </c>
      <c r="K2411">
        <v>-80000</v>
      </c>
      <c r="O2411" t="s">
        <v>556</v>
      </c>
      <c r="P2411" t="s">
        <v>557</v>
      </c>
      <c r="Q2411" t="s">
        <v>460</v>
      </c>
      <c r="R2411">
        <v>0</v>
      </c>
    </row>
    <row r="2412" spans="1:18" x14ac:dyDescent="0.3">
      <c r="A2412">
        <v>179851</v>
      </c>
      <c r="B2412" t="s">
        <v>552</v>
      </c>
      <c r="C2412" t="s">
        <v>1163</v>
      </c>
      <c r="D2412" t="s">
        <v>2527</v>
      </c>
      <c r="E2412" s="440">
        <v>45994</v>
      </c>
      <c r="F2412" s="440">
        <v>45994</v>
      </c>
      <c r="G2412" t="s">
        <v>555</v>
      </c>
      <c r="H2412" t="s">
        <v>368</v>
      </c>
      <c r="I2412" t="s">
        <v>2528</v>
      </c>
      <c r="J2412">
        <v>-120000</v>
      </c>
      <c r="K2412">
        <v>-120000</v>
      </c>
      <c r="O2412" t="s">
        <v>556</v>
      </c>
      <c r="P2412" t="s">
        <v>557</v>
      </c>
      <c r="Q2412" t="s">
        <v>460</v>
      </c>
      <c r="R2412">
        <v>0</v>
      </c>
    </row>
    <row r="2413" spans="1:18" x14ac:dyDescent="0.3">
      <c r="A2413">
        <v>188072</v>
      </c>
      <c r="B2413" t="s">
        <v>552</v>
      </c>
      <c r="C2413" t="s">
        <v>1061</v>
      </c>
      <c r="E2413" s="440">
        <v>45994</v>
      </c>
      <c r="F2413" s="440">
        <v>45995</v>
      </c>
      <c r="G2413" t="s">
        <v>280</v>
      </c>
      <c r="H2413" t="s">
        <v>285</v>
      </c>
      <c r="I2413" t="s">
        <v>1154</v>
      </c>
      <c r="J2413">
        <v>-295.61</v>
      </c>
      <c r="K2413">
        <v>-295.61</v>
      </c>
      <c r="O2413" t="s">
        <v>556</v>
      </c>
      <c r="P2413" t="s">
        <v>557</v>
      </c>
      <c r="Q2413" t="s">
        <v>460</v>
      </c>
      <c r="R2413">
        <v>0</v>
      </c>
    </row>
    <row r="2414" spans="1:18" x14ac:dyDescent="0.3">
      <c r="A2414">
        <v>188071</v>
      </c>
      <c r="B2414" t="s">
        <v>552</v>
      </c>
      <c r="C2414" t="s">
        <v>1061</v>
      </c>
      <c r="E2414" s="440">
        <v>45994</v>
      </c>
      <c r="F2414" s="440">
        <v>45994</v>
      </c>
      <c r="G2414" t="s">
        <v>280</v>
      </c>
      <c r="H2414" t="s">
        <v>285</v>
      </c>
      <c r="I2414" t="s">
        <v>1154</v>
      </c>
      <c r="J2414">
        <v>-71.42</v>
      </c>
      <c r="K2414">
        <v>-71.42</v>
      </c>
      <c r="O2414" t="s">
        <v>556</v>
      </c>
      <c r="P2414" t="s">
        <v>557</v>
      </c>
      <c r="Q2414" t="s">
        <v>460</v>
      </c>
      <c r="R2414">
        <v>0</v>
      </c>
    </row>
    <row r="2415" spans="1:18" x14ac:dyDescent="0.3">
      <c r="A2415">
        <v>186803</v>
      </c>
      <c r="B2415" t="s">
        <v>552</v>
      </c>
      <c r="C2415" t="s">
        <v>1109</v>
      </c>
      <c r="D2415" t="s">
        <v>2529</v>
      </c>
      <c r="E2415" s="440">
        <v>45994</v>
      </c>
      <c r="F2415" s="440">
        <v>46027</v>
      </c>
      <c r="G2415" t="s">
        <v>814</v>
      </c>
      <c r="H2415" t="s">
        <v>292</v>
      </c>
      <c r="I2415" t="s">
        <v>1123</v>
      </c>
      <c r="J2415">
        <v>-100</v>
      </c>
      <c r="K2415">
        <v>-100</v>
      </c>
      <c r="O2415" t="s">
        <v>556</v>
      </c>
      <c r="P2415" t="s">
        <v>557</v>
      </c>
      <c r="Q2415" t="s">
        <v>460</v>
      </c>
      <c r="R2415">
        <v>0</v>
      </c>
    </row>
    <row r="2416" spans="1:18" x14ac:dyDescent="0.3">
      <c r="A2416">
        <v>188070</v>
      </c>
      <c r="B2416" t="s">
        <v>552</v>
      </c>
      <c r="C2416" t="s">
        <v>1061</v>
      </c>
      <c r="E2416" s="440">
        <v>45993</v>
      </c>
      <c r="F2416" s="440">
        <v>45993</v>
      </c>
      <c r="G2416" t="s">
        <v>280</v>
      </c>
      <c r="H2416" t="s">
        <v>285</v>
      </c>
      <c r="I2416" t="s">
        <v>1154</v>
      </c>
      <c r="J2416">
        <v>-54.25</v>
      </c>
      <c r="K2416">
        <v>-54.25</v>
      </c>
      <c r="O2416" t="s">
        <v>556</v>
      </c>
      <c r="P2416" t="s">
        <v>557</v>
      </c>
      <c r="Q2416" t="s">
        <v>460</v>
      </c>
      <c r="R2416">
        <v>0</v>
      </c>
    </row>
    <row r="2417" spans="1:18" x14ac:dyDescent="0.3">
      <c r="A2417">
        <v>186872</v>
      </c>
      <c r="B2417" t="s">
        <v>552</v>
      </c>
      <c r="C2417" t="s">
        <v>1109</v>
      </c>
      <c r="D2417" t="s">
        <v>2530</v>
      </c>
      <c r="E2417" s="440">
        <v>45993</v>
      </c>
      <c r="F2417" s="440">
        <v>46027</v>
      </c>
      <c r="G2417" t="s">
        <v>814</v>
      </c>
      <c r="H2417" t="s">
        <v>292</v>
      </c>
      <c r="I2417" t="s">
        <v>1123</v>
      </c>
      <c r="J2417">
        <v>-61.7</v>
      </c>
      <c r="K2417">
        <v>-61.7</v>
      </c>
      <c r="O2417" t="s">
        <v>556</v>
      </c>
      <c r="P2417" t="s">
        <v>557</v>
      </c>
      <c r="Q2417" t="s">
        <v>460</v>
      </c>
      <c r="R2417">
        <v>0</v>
      </c>
    </row>
    <row r="2418" spans="1:18" x14ac:dyDescent="0.3">
      <c r="A2418">
        <v>186871</v>
      </c>
      <c r="B2418" t="s">
        <v>552</v>
      </c>
      <c r="C2418" t="s">
        <v>1109</v>
      </c>
      <c r="D2418" t="s">
        <v>2531</v>
      </c>
      <c r="E2418" s="440">
        <v>45993</v>
      </c>
      <c r="F2418" s="440">
        <v>46027</v>
      </c>
      <c r="G2418" t="s">
        <v>814</v>
      </c>
      <c r="H2418" t="s">
        <v>292</v>
      </c>
      <c r="I2418" t="s">
        <v>1123</v>
      </c>
      <c r="J2418">
        <v>-17</v>
      </c>
      <c r="K2418">
        <v>-17</v>
      </c>
      <c r="O2418" t="s">
        <v>556</v>
      </c>
      <c r="P2418" t="s">
        <v>557</v>
      </c>
      <c r="Q2418" t="s">
        <v>460</v>
      </c>
      <c r="R2418">
        <v>0</v>
      </c>
    </row>
    <row r="2419" spans="1:18" x14ac:dyDescent="0.3">
      <c r="A2419">
        <v>188069</v>
      </c>
      <c r="B2419" t="s">
        <v>552</v>
      </c>
      <c r="C2419" t="s">
        <v>1061</v>
      </c>
      <c r="E2419" s="440">
        <v>45993</v>
      </c>
      <c r="F2419" s="440">
        <v>45994</v>
      </c>
      <c r="G2419" t="s">
        <v>280</v>
      </c>
      <c r="H2419" t="s">
        <v>285</v>
      </c>
      <c r="I2419" t="s">
        <v>1154</v>
      </c>
      <c r="J2419">
        <v>-226.02</v>
      </c>
      <c r="K2419">
        <v>-226.02</v>
      </c>
      <c r="O2419" t="s">
        <v>556</v>
      </c>
      <c r="P2419" t="s">
        <v>557</v>
      </c>
      <c r="Q2419" t="s">
        <v>460</v>
      </c>
      <c r="R2419">
        <v>0</v>
      </c>
    </row>
    <row r="2420" spans="1:18" x14ac:dyDescent="0.3">
      <c r="A2420">
        <v>193842</v>
      </c>
      <c r="B2420" t="s">
        <v>552</v>
      </c>
      <c r="C2420" t="s">
        <v>871</v>
      </c>
      <c r="D2420" t="s">
        <v>2532</v>
      </c>
      <c r="E2420" s="440">
        <v>45992</v>
      </c>
      <c r="F2420" s="440">
        <v>46038</v>
      </c>
      <c r="G2420" t="s">
        <v>265</v>
      </c>
      <c r="H2420" t="s">
        <v>266</v>
      </c>
      <c r="I2420" t="s">
        <v>2533</v>
      </c>
      <c r="J2420">
        <v>-9180.9599999999991</v>
      </c>
      <c r="K2420">
        <v>-9180.9599999999991</v>
      </c>
      <c r="O2420" t="s">
        <v>556</v>
      </c>
      <c r="P2420" t="s">
        <v>557</v>
      </c>
      <c r="Q2420" t="s">
        <v>460</v>
      </c>
      <c r="R2420">
        <v>0</v>
      </c>
    </row>
    <row r="2421" spans="1:18" x14ac:dyDescent="0.3">
      <c r="A2421">
        <v>193843</v>
      </c>
      <c r="B2421" t="s">
        <v>552</v>
      </c>
      <c r="C2421" t="s">
        <v>871</v>
      </c>
      <c r="D2421" t="s">
        <v>2534</v>
      </c>
      <c r="E2421" s="440">
        <v>45992</v>
      </c>
      <c r="F2421" s="440">
        <v>46038</v>
      </c>
      <c r="G2421" t="s">
        <v>257</v>
      </c>
      <c r="H2421" t="s">
        <v>258</v>
      </c>
      <c r="I2421" t="s">
        <v>2535</v>
      </c>
      <c r="J2421">
        <v>-14000</v>
      </c>
      <c r="K2421">
        <v>-14000</v>
      </c>
      <c r="O2421" t="s">
        <v>556</v>
      </c>
      <c r="P2421" t="s">
        <v>557</v>
      </c>
      <c r="Q2421" t="s">
        <v>460</v>
      </c>
      <c r="R2421">
        <v>0</v>
      </c>
    </row>
    <row r="2422" spans="1:18" x14ac:dyDescent="0.3">
      <c r="A2422">
        <v>193844</v>
      </c>
      <c r="B2422" t="s">
        <v>552</v>
      </c>
      <c r="C2422" t="s">
        <v>871</v>
      </c>
      <c r="D2422" t="s">
        <v>2536</v>
      </c>
      <c r="E2422" s="440">
        <v>45992</v>
      </c>
      <c r="F2422" s="440">
        <v>46038</v>
      </c>
      <c r="G2422" t="s">
        <v>257</v>
      </c>
      <c r="H2422" t="s">
        <v>258</v>
      </c>
      <c r="I2422" t="s">
        <v>2537</v>
      </c>
      <c r="J2422">
        <v>-16000</v>
      </c>
      <c r="K2422">
        <v>-16000</v>
      </c>
      <c r="O2422" t="s">
        <v>556</v>
      </c>
      <c r="P2422" t="s">
        <v>557</v>
      </c>
      <c r="Q2422" t="s">
        <v>460</v>
      </c>
      <c r="R2422">
        <v>0</v>
      </c>
    </row>
    <row r="2423" spans="1:18" x14ac:dyDescent="0.3">
      <c r="A2423">
        <v>170912</v>
      </c>
      <c r="B2423" t="s">
        <v>552</v>
      </c>
      <c r="C2423" t="s">
        <v>921</v>
      </c>
      <c r="D2423" t="s">
        <v>2538</v>
      </c>
      <c r="E2423" s="440">
        <v>45992</v>
      </c>
      <c r="F2423" s="440">
        <v>46020</v>
      </c>
      <c r="G2423" t="s">
        <v>814</v>
      </c>
      <c r="H2423" t="s">
        <v>289</v>
      </c>
      <c r="I2423" t="s">
        <v>2539</v>
      </c>
      <c r="J2423">
        <v>-6897.4</v>
      </c>
      <c r="K2423">
        <v>-6897.4</v>
      </c>
      <c r="O2423" t="s">
        <v>556</v>
      </c>
      <c r="P2423" t="s">
        <v>557</v>
      </c>
      <c r="Q2423" t="s">
        <v>460</v>
      </c>
      <c r="R2423">
        <v>0</v>
      </c>
    </row>
    <row r="2424" spans="1:18" x14ac:dyDescent="0.3">
      <c r="A2424">
        <v>170928</v>
      </c>
      <c r="B2424" t="s">
        <v>552</v>
      </c>
      <c r="C2424" t="s">
        <v>869</v>
      </c>
      <c r="D2424" t="s">
        <v>2540</v>
      </c>
      <c r="E2424" s="440">
        <v>45992</v>
      </c>
      <c r="F2424" s="440">
        <v>46048</v>
      </c>
      <c r="G2424" t="s">
        <v>319</v>
      </c>
      <c r="H2424" t="s">
        <v>320</v>
      </c>
      <c r="I2424" t="s">
        <v>2541</v>
      </c>
      <c r="J2424">
        <v>-1749.17</v>
      </c>
      <c r="K2424">
        <v>-1749.17</v>
      </c>
      <c r="O2424" t="s">
        <v>556</v>
      </c>
      <c r="P2424" t="s">
        <v>557</v>
      </c>
      <c r="Q2424" t="s">
        <v>460</v>
      </c>
      <c r="R2424">
        <v>0</v>
      </c>
    </row>
    <row r="2425" spans="1:18" x14ac:dyDescent="0.3">
      <c r="A2425">
        <v>186436</v>
      </c>
      <c r="B2425" t="s">
        <v>552</v>
      </c>
      <c r="C2425" t="s">
        <v>874</v>
      </c>
      <c r="D2425" t="s">
        <v>2542</v>
      </c>
      <c r="E2425" s="440">
        <v>45992</v>
      </c>
      <c r="F2425" s="440">
        <v>46040</v>
      </c>
      <c r="G2425" t="s">
        <v>309</v>
      </c>
      <c r="H2425" t="s">
        <v>315</v>
      </c>
      <c r="I2425" t="s">
        <v>2543</v>
      </c>
      <c r="J2425">
        <v>-2490.94</v>
      </c>
      <c r="K2425">
        <v>-2490.94</v>
      </c>
      <c r="O2425" t="s">
        <v>556</v>
      </c>
      <c r="P2425" t="s">
        <v>557</v>
      </c>
      <c r="Q2425" t="s">
        <v>460</v>
      </c>
      <c r="R2425">
        <v>0</v>
      </c>
    </row>
    <row r="2426" spans="1:18" x14ac:dyDescent="0.3">
      <c r="A2426">
        <v>170881</v>
      </c>
      <c r="B2426" t="s">
        <v>552</v>
      </c>
      <c r="C2426" t="s">
        <v>864</v>
      </c>
      <c r="D2426" t="s">
        <v>1970</v>
      </c>
      <c r="E2426" s="440">
        <v>45992</v>
      </c>
      <c r="F2426" s="440">
        <v>46027</v>
      </c>
      <c r="G2426" t="s">
        <v>297</v>
      </c>
      <c r="H2426" t="s">
        <v>298</v>
      </c>
      <c r="I2426" t="s">
        <v>2544</v>
      </c>
      <c r="J2426">
        <v>-11000</v>
      </c>
      <c r="K2426">
        <v>-11000</v>
      </c>
      <c r="O2426" t="s">
        <v>556</v>
      </c>
      <c r="P2426" t="s">
        <v>557</v>
      </c>
      <c r="Q2426" t="s">
        <v>460</v>
      </c>
      <c r="R2426">
        <v>0</v>
      </c>
    </row>
    <row r="2427" spans="1:18" x14ac:dyDescent="0.3">
      <c r="A2427">
        <v>193841</v>
      </c>
      <c r="B2427" t="s">
        <v>552</v>
      </c>
      <c r="C2427" t="s">
        <v>871</v>
      </c>
      <c r="D2427" t="s">
        <v>2339</v>
      </c>
      <c r="E2427" s="440">
        <v>45992</v>
      </c>
      <c r="F2427" s="440">
        <v>46038</v>
      </c>
      <c r="G2427" t="s">
        <v>265</v>
      </c>
      <c r="H2427" t="s">
        <v>266</v>
      </c>
      <c r="I2427" t="s">
        <v>2545</v>
      </c>
      <c r="J2427">
        <v>-5000</v>
      </c>
      <c r="K2427">
        <v>-5000</v>
      </c>
      <c r="O2427" t="s">
        <v>556</v>
      </c>
      <c r="P2427" t="s">
        <v>557</v>
      </c>
      <c r="Q2427" t="s">
        <v>460</v>
      </c>
      <c r="R2427">
        <v>0</v>
      </c>
    </row>
    <row r="2428" spans="1:18" x14ac:dyDescent="0.3">
      <c r="A2428">
        <v>184197</v>
      </c>
      <c r="B2428" t="s">
        <v>552</v>
      </c>
      <c r="C2428" t="s">
        <v>929</v>
      </c>
      <c r="D2428" t="s">
        <v>2546</v>
      </c>
      <c r="E2428" s="440">
        <v>45992</v>
      </c>
      <c r="F2428" s="440">
        <v>46021</v>
      </c>
      <c r="G2428" t="s">
        <v>309</v>
      </c>
      <c r="H2428" t="s">
        <v>314</v>
      </c>
      <c r="I2428" t="s">
        <v>2547</v>
      </c>
      <c r="J2428">
        <v>-3200</v>
      </c>
      <c r="K2428">
        <v>-3200</v>
      </c>
      <c r="O2428" t="s">
        <v>556</v>
      </c>
      <c r="P2428" t="s">
        <v>557</v>
      </c>
      <c r="Q2428" t="s">
        <v>460</v>
      </c>
      <c r="R2428">
        <v>0</v>
      </c>
    </row>
    <row r="2429" spans="1:18" x14ac:dyDescent="0.3">
      <c r="A2429">
        <v>170889</v>
      </c>
      <c r="B2429" t="s">
        <v>552</v>
      </c>
      <c r="C2429" t="s">
        <v>813</v>
      </c>
      <c r="D2429" t="s">
        <v>1259</v>
      </c>
      <c r="E2429" s="440">
        <v>45992</v>
      </c>
      <c r="F2429" s="440">
        <v>46001</v>
      </c>
      <c r="G2429" t="s">
        <v>814</v>
      </c>
      <c r="H2429" t="s">
        <v>293</v>
      </c>
      <c r="I2429" t="s">
        <v>2548</v>
      </c>
      <c r="J2429">
        <v>-2450</v>
      </c>
      <c r="K2429">
        <v>-2450</v>
      </c>
      <c r="O2429" t="s">
        <v>556</v>
      </c>
      <c r="P2429" t="s">
        <v>557</v>
      </c>
      <c r="Q2429" t="s">
        <v>460</v>
      </c>
      <c r="R2429">
        <v>0</v>
      </c>
    </row>
    <row r="2430" spans="1:18" x14ac:dyDescent="0.3">
      <c r="A2430">
        <v>193840</v>
      </c>
      <c r="B2430" t="s">
        <v>552</v>
      </c>
      <c r="C2430" t="s">
        <v>871</v>
      </c>
      <c r="D2430" t="s">
        <v>2549</v>
      </c>
      <c r="E2430" s="440">
        <v>45992</v>
      </c>
      <c r="F2430" s="440">
        <v>46038</v>
      </c>
      <c r="G2430" t="s">
        <v>265</v>
      </c>
      <c r="H2430" t="s">
        <v>267</v>
      </c>
      <c r="I2430" t="s">
        <v>2550</v>
      </c>
      <c r="J2430">
        <v>-4500</v>
      </c>
      <c r="K2430">
        <v>-4500</v>
      </c>
      <c r="O2430" t="s">
        <v>556</v>
      </c>
      <c r="P2430" t="s">
        <v>557</v>
      </c>
      <c r="Q2430" t="s">
        <v>460</v>
      </c>
      <c r="R2430">
        <v>0</v>
      </c>
    </row>
    <row r="2431" spans="1:18" x14ac:dyDescent="0.3">
      <c r="A2431">
        <v>193838</v>
      </c>
      <c r="B2431" t="s">
        <v>552</v>
      </c>
      <c r="C2431" t="s">
        <v>871</v>
      </c>
      <c r="D2431" t="s">
        <v>2551</v>
      </c>
      <c r="E2431" s="440">
        <v>45992</v>
      </c>
      <c r="F2431" s="440">
        <v>46038</v>
      </c>
      <c r="G2431" t="s">
        <v>265</v>
      </c>
      <c r="H2431" t="s">
        <v>267</v>
      </c>
      <c r="I2431" t="s">
        <v>2552</v>
      </c>
      <c r="J2431">
        <v>-2100</v>
      </c>
      <c r="K2431">
        <v>-2100</v>
      </c>
      <c r="O2431" t="s">
        <v>556</v>
      </c>
      <c r="P2431" t="s">
        <v>557</v>
      </c>
      <c r="Q2431" t="s">
        <v>460</v>
      </c>
      <c r="R2431">
        <v>0</v>
      </c>
    </row>
    <row r="2432" spans="1:18" x14ac:dyDescent="0.3">
      <c r="A2432">
        <v>154518</v>
      </c>
      <c r="B2432" t="s">
        <v>552</v>
      </c>
      <c r="C2432" t="s">
        <v>851</v>
      </c>
      <c r="D2432" t="s">
        <v>2333</v>
      </c>
      <c r="E2432" s="440">
        <v>45992</v>
      </c>
      <c r="F2432" s="440">
        <v>46001</v>
      </c>
      <c r="G2432" t="s">
        <v>257</v>
      </c>
      <c r="H2432" t="s">
        <v>262</v>
      </c>
      <c r="I2432" t="s">
        <v>2553</v>
      </c>
      <c r="J2432">
        <v>-240.17</v>
      </c>
      <c r="K2432">
        <v>-240.17</v>
      </c>
      <c r="O2432" t="s">
        <v>556</v>
      </c>
      <c r="P2432" t="s">
        <v>557</v>
      </c>
      <c r="Q2432" t="s">
        <v>460</v>
      </c>
      <c r="R2432">
        <v>0</v>
      </c>
    </row>
    <row r="2433" spans="1:18" x14ac:dyDescent="0.3">
      <c r="A2433">
        <v>187151</v>
      </c>
      <c r="B2433" t="s">
        <v>552</v>
      </c>
      <c r="C2433" t="s">
        <v>837</v>
      </c>
      <c r="D2433" t="s">
        <v>1461</v>
      </c>
      <c r="E2433" s="440">
        <v>45992</v>
      </c>
      <c r="F2433" s="440">
        <v>46032</v>
      </c>
      <c r="G2433" t="s">
        <v>755</v>
      </c>
      <c r="H2433" t="s">
        <v>756</v>
      </c>
      <c r="I2433" t="s">
        <v>460</v>
      </c>
      <c r="J2433">
        <v>-3100</v>
      </c>
      <c r="K2433">
        <v>-3100</v>
      </c>
      <c r="M2433" t="s">
        <v>807</v>
      </c>
      <c r="N2433" t="s">
        <v>142</v>
      </c>
      <c r="O2433" t="s">
        <v>556</v>
      </c>
      <c r="P2433" t="s">
        <v>557</v>
      </c>
      <c r="Q2433" t="s">
        <v>460</v>
      </c>
      <c r="R2433">
        <v>0</v>
      </c>
    </row>
    <row r="2434" spans="1:18" x14ac:dyDescent="0.3">
      <c r="A2434">
        <v>91946</v>
      </c>
      <c r="B2434" t="s">
        <v>552</v>
      </c>
      <c r="C2434" t="s">
        <v>553</v>
      </c>
      <c r="D2434" t="s">
        <v>2554</v>
      </c>
      <c r="E2434" s="440">
        <v>45992</v>
      </c>
      <c r="F2434" s="440">
        <v>46001</v>
      </c>
      <c r="G2434" t="s">
        <v>747</v>
      </c>
      <c r="H2434" t="s">
        <v>241</v>
      </c>
      <c r="I2434" t="s">
        <v>2555</v>
      </c>
      <c r="J2434">
        <v>-697.07</v>
      </c>
      <c r="K2434">
        <v>-697.07</v>
      </c>
      <c r="O2434" t="s">
        <v>556</v>
      </c>
      <c r="P2434" t="s">
        <v>557</v>
      </c>
      <c r="Q2434" t="s">
        <v>460</v>
      </c>
      <c r="R2434">
        <v>0</v>
      </c>
    </row>
    <row r="2435" spans="1:18" x14ac:dyDescent="0.3">
      <c r="A2435">
        <v>188067</v>
      </c>
      <c r="B2435" t="s">
        <v>552</v>
      </c>
      <c r="C2435" t="s">
        <v>1061</v>
      </c>
      <c r="E2435" s="440">
        <v>45992</v>
      </c>
      <c r="F2435" s="440">
        <v>45992</v>
      </c>
      <c r="G2435" t="s">
        <v>280</v>
      </c>
      <c r="H2435" t="s">
        <v>285</v>
      </c>
      <c r="I2435" t="s">
        <v>1952</v>
      </c>
      <c r="J2435">
        <v>-600</v>
      </c>
      <c r="K2435">
        <v>-600</v>
      </c>
      <c r="O2435" t="s">
        <v>556</v>
      </c>
      <c r="P2435" t="s">
        <v>557</v>
      </c>
      <c r="Q2435" t="s">
        <v>460</v>
      </c>
      <c r="R2435">
        <v>0</v>
      </c>
    </row>
    <row r="2436" spans="1:18" x14ac:dyDescent="0.3">
      <c r="A2436">
        <v>188068</v>
      </c>
      <c r="B2436" t="s">
        <v>552</v>
      </c>
      <c r="C2436" t="s">
        <v>1061</v>
      </c>
      <c r="E2436" s="440">
        <v>45992</v>
      </c>
      <c r="F2436" s="440">
        <v>45992</v>
      </c>
      <c r="G2436" t="s">
        <v>280</v>
      </c>
      <c r="H2436" t="s">
        <v>285</v>
      </c>
      <c r="I2436" t="s">
        <v>1172</v>
      </c>
      <c r="J2436">
        <v>-720</v>
      </c>
      <c r="K2436">
        <v>-720</v>
      </c>
      <c r="O2436" t="s">
        <v>556</v>
      </c>
      <c r="P2436" t="s">
        <v>557</v>
      </c>
      <c r="Q2436" t="s">
        <v>460</v>
      </c>
      <c r="R2436">
        <v>0</v>
      </c>
    </row>
    <row r="2437" spans="1:18" x14ac:dyDescent="0.3">
      <c r="A2437">
        <v>93483</v>
      </c>
      <c r="B2437" t="s">
        <v>552</v>
      </c>
      <c r="C2437" t="s">
        <v>996</v>
      </c>
      <c r="D2437" t="s">
        <v>2556</v>
      </c>
      <c r="E2437" s="440">
        <v>45992</v>
      </c>
      <c r="F2437" s="440">
        <v>46044</v>
      </c>
      <c r="G2437" t="s">
        <v>280</v>
      </c>
      <c r="H2437" t="s">
        <v>287</v>
      </c>
      <c r="I2437" t="s">
        <v>2557</v>
      </c>
      <c r="J2437">
        <v>-1153.8</v>
      </c>
      <c r="K2437">
        <v>-1153.8</v>
      </c>
      <c r="O2437" t="s">
        <v>556</v>
      </c>
      <c r="P2437" t="s">
        <v>557</v>
      </c>
      <c r="Q2437" t="s">
        <v>460</v>
      </c>
      <c r="R2437">
        <v>0</v>
      </c>
    </row>
    <row r="2438" spans="1:18" x14ac:dyDescent="0.3">
      <c r="A2438">
        <v>93528</v>
      </c>
      <c r="B2438" t="s">
        <v>552</v>
      </c>
      <c r="C2438" t="s">
        <v>51</v>
      </c>
      <c r="D2438" t="s">
        <v>2460</v>
      </c>
      <c r="E2438" s="440">
        <v>45992</v>
      </c>
      <c r="F2438" s="440">
        <v>46034</v>
      </c>
      <c r="G2438" t="s">
        <v>265</v>
      </c>
      <c r="H2438" t="s">
        <v>272</v>
      </c>
      <c r="I2438" t="s">
        <v>2558</v>
      </c>
      <c r="J2438">
        <v>-212.52</v>
      </c>
      <c r="K2438">
        <v>-212.52</v>
      </c>
      <c r="O2438" t="s">
        <v>556</v>
      </c>
      <c r="P2438" t="s">
        <v>557</v>
      </c>
      <c r="Q2438" t="s">
        <v>460</v>
      </c>
      <c r="R2438">
        <v>0</v>
      </c>
    </row>
    <row r="2439" spans="1:18" x14ac:dyDescent="0.3">
      <c r="A2439">
        <v>93540</v>
      </c>
      <c r="B2439" t="s">
        <v>552</v>
      </c>
      <c r="C2439" t="s">
        <v>51</v>
      </c>
      <c r="D2439" t="s">
        <v>2476</v>
      </c>
      <c r="E2439" s="440">
        <v>45992</v>
      </c>
      <c r="F2439" s="440">
        <v>46001</v>
      </c>
      <c r="G2439" t="s">
        <v>797</v>
      </c>
      <c r="H2439" t="s">
        <v>51</v>
      </c>
      <c r="I2439" t="s">
        <v>2559</v>
      </c>
      <c r="J2439">
        <v>-276.33999999999997</v>
      </c>
      <c r="K2439">
        <v>-276.33999999999997</v>
      </c>
      <c r="O2439" t="s">
        <v>556</v>
      </c>
      <c r="P2439" t="s">
        <v>557</v>
      </c>
      <c r="Q2439" t="s">
        <v>460</v>
      </c>
      <c r="R2439">
        <v>0</v>
      </c>
    </row>
    <row r="2440" spans="1:18" x14ac:dyDescent="0.3">
      <c r="A2440">
        <v>93553</v>
      </c>
      <c r="B2440" t="s">
        <v>552</v>
      </c>
      <c r="C2440" t="s">
        <v>800</v>
      </c>
      <c r="E2440" s="440">
        <v>45992</v>
      </c>
      <c r="F2440" s="440">
        <v>46041</v>
      </c>
      <c r="G2440" t="s">
        <v>309</v>
      </c>
      <c r="H2440" t="s">
        <v>310</v>
      </c>
      <c r="I2440" t="s">
        <v>2560</v>
      </c>
      <c r="J2440">
        <v>-100</v>
      </c>
      <c r="K2440">
        <v>-52.27</v>
      </c>
      <c r="O2440" t="s">
        <v>556</v>
      </c>
      <c r="P2440" t="s">
        <v>557</v>
      </c>
      <c r="Q2440" t="s">
        <v>460</v>
      </c>
      <c r="R2440">
        <v>0</v>
      </c>
    </row>
    <row r="2441" spans="1:18" x14ac:dyDescent="0.3">
      <c r="A2441">
        <v>103073</v>
      </c>
      <c r="B2441" t="s">
        <v>552</v>
      </c>
      <c r="C2441" t="s">
        <v>2561</v>
      </c>
      <c r="D2441" t="s">
        <v>2562</v>
      </c>
      <c r="E2441" s="440">
        <v>45992</v>
      </c>
      <c r="F2441" s="440">
        <v>46020</v>
      </c>
      <c r="G2441" t="s">
        <v>309</v>
      </c>
      <c r="H2441" t="s">
        <v>314</v>
      </c>
      <c r="I2441" t="s">
        <v>2563</v>
      </c>
      <c r="J2441">
        <v>-2288.52</v>
      </c>
      <c r="K2441">
        <v>-2288.52</v>
      </c>
      <c r="O2441" t="s">
        <v>556</v>
      </c>
      <c r="P2441" t="s">
        <v>557</v>
      </c>
      <c r="Q2441" t="s">
        <v>460</v>
      </c>
      <c r="R2441">
        <v>0</v>
      </c>
    </row>
    <row r="2442" spans="1:18" x14ac:dyDescent="0.3">
      <c r="A2442">
        <v>187326</v>
      </c>
      <c r="B2442" t="s">
        <v>552</v>
      </c>
      <c r="C2442" t="s">
        <v>1893</v>
      </c>
      <c r="D2442" t="s">
        <v>2564</v>
      </c>
      <c r="E2442" s="440">
        <v>45992</v>
      </c>
      <c r="F2442" s="440">
        <v>46041</v>
      </c>
      <c r="G2442" t="s">
        <v>898</v>
      </c>
      <c r="H2442" t="s">
        <v>60</v>
      </c>
      <c r="I2442" t="s">
        <v>2565</v>
      </c>
      <c r="J2442">
        <v>-2700</v>
      </c>
      <c r="K2442">
        <v>-2700</v>
      </c>
      <c r="O2442" t="s">
        <v>556</v>
      </c>
      <c r="P2442" t="s">
        <v>557</v>
      </c>
      <c r="Q2442" t="s">
        <v>460</v>
      </c>
      <c r="R2442">
        <v>0</v>
      </c>
    </row>
    <row r="2443" spans="1:18" x14ac:dyDescent="0.3">
      <c r="A2443">
        <v>187323</v>
      </c>
      <c r="B2443" t="s">
        <v>552</v>
      </c>
      <c r="C2443" t="s">
        <v>2566</v>
      </c>
      <c r="D2443" t="s">
        <v>2567</v>
      </c>
      <c r="E2443" s="440">
        <v>45992</v>
      </c>
      <c r="F2443" s="440">
        <v>46027</v>
      </c>
      <c r="G2443" t="s">
        <v>280</v>
      </c>
      <c r="H2443" t="s">
        <v>285</v>
      </c>
      <c r="I2443" t="s">
        <v>2568</v>
      </c>
      <c r="J2443">
        <v>-380</v>
      </c>
      <c r="K2443">
        <v>-380</v>
      </c>
      <c r="O2443" t="s">
        <v>556</v>
      </c>
      <c r="P2443" t="s">
        <v>557</v>
      </c>
      <c r="Q2443" t="s">
        <v>460</v>
      </c>
      <c r="R2443">
        <v>0</v>
      </c>
    </row>
    <row r="2444" spans="1:18" x14ac:dyDescent="0.3">
      <c r="A2444">
        <v>187322</v>
      </c>
      <c r="B2444" t="s">
        <v>552</v>
      </c>
      <c r="C2444" t="s">
        <v>853</v>
      </c>
      <c r="D2444" t="s">
        <v>2569</v>
      </c>
      <c r="E2444" s="440">
        <v>45992</v>
      </c>
      <c r="F2444" s="440">
        <v>46032</v>
      </c>
      <c r="G2444" t="s">
        <v>319</v>
      </c>
      <c r="H2444" t="s">
        <v>320</v>
      </c>
      <c r="I2444" t="s">
        <v>2570</v>
      </c>
      <c r="J2444">
        <v>-878</v>
      </c>
      <c r="K2444">
        <v>-790.2</v>
      </c>
      <c r="O2444" t="s">
        <v>556</v>
      </c>
      <c r="P2444" t="s">
        <v>557</v>
      </c>
      <c r="Q2444" t="s">
        <v>460</v>
      </c>
      <c r="R2444">
        <v>0</v>
      </c>
    </row>
    <row r="2445" spans="1:18" x14ac:dyDescent="0.3">
      <c r="A2445">
        <v>187321</v>
      </c>
      <c r="B2445" t="s">
        <v>552</v>
      </c>
      <c r="C2445" t="s">
        <v>2571</v>
      </c>
      <c r="D2445" t="s">
        <v>2572</v>
      </c>
      <c r="E2445" s="440">
        <v>45992</v>
      </c>
      <c r="F2445" s="440">
        <v>46032</v>
      </c>
      <c r="G2445" t="s">
        <v>309</v>
      </c>
      <c r="H2445" t="s">
        <v>315</v>
      </c>
      <c r="I2445" t="s">
        <v>2573</v>
      </c>
      <c r="J2445">
        <v>-5500</v>
      </c>
      <c r="K2445">
        <v>-5500</v>
      </c>
      <c r="O2445" t="s">
        <v>556</v>
      </c>
      <c r="P2445" t="s">
        <v>557</v>
      </c>
      <c r="Q2445" t="s">
        <v>460</v>
      </c>
      <c r="R2445">
        <v>0</v>
      </c>
    </row>
    <row r="2446" spans="1:18" x14ac:dyDescent="0.3">
      <c r="A2446">
        <v>148099</v>
      </c>
      <c r="B2446" t="s">
        <v>552</v>
      </c>
      <c r="C2446" t="s">
        <v>878</v>
      </c>
      <c r="D2446" t="s">
        <v>2574</v>
      </c>
      <c r="E2446" s="440">
        <v>45992</v>
      </c>
      <c r="F2446" s="440">
        <v>46011</v>
      </c>
      <c r="G2446" t="s">
        <v>297</v>
      </c>
      <c r="H2446" t="s">
        <v>302</v>
      </c>
      <c r="I2446" t="s">
        <v>2575</v>
      </c>
      <c r="J2446">
        <v>-1000</v>
      </c>
      <c r="K2446">
        <v>-1000</v>
      </c>
      <c r="O2446" t="s">
        <v>556</v>
      </c>
      <c r="P2446" t="s">
        <v>557</v>
      </c>
      <c r="Q2446" t="s">
        <v>460</v>
      </c>
      <c r="R2446">
        <v>0</v>
      </c>
    </row>
    <row r="2447" spans="1:18" x14ac:dyDescent="0.3">
      <c r="A2447">
        <v>193846</v>
      </c>
      <c r="B2447" t="s">
        <v>552</v>
      </c>
      <c r="C2447" t="s">
        <v>871</v>
      </c>
      <c r="D2447" t="s">
        <v>2576</v>
      </c>
      <c r="E2447" s="440">
        <v>45992</v>
      </c>
      <c r="F2447" s="440">
        <v>46038</v>
      </c>
      <c r="G2447" t="s">
        <v>257</v>
      </c>
      <c r="H2447" t="s">
        <v>258</v>
      </c>
      <c r="I2447" t="s">
        <v>2577</v>
      </c>
      <c r="J2447">
        <v>-35104.730000000003</v>
      </c>
      <c r="K2447">
        <v>-35104.730000000003</v>
      </c>
      <c r="O2447" t="s">
        <v>556</v>
      </c>
      <c r="P2447" t="s">
        <v>557</v>
      </c>
      <c r="Q2447" t="s">
        <v>460</v>
      </c>
      <c r="R2447">
        <v>0</v>
      </c>
    </row>
    <row r="2448" spans="1:18" x14ac:dyDescent="0.3">
      <c r="A2448">
        <v>186991</v>
      </c>
      <c r="B2448" t="s">
        <v>552</v>
      </c>
      <c r="C2448" t="s">
        <v>822</v>
      </c>
      <c r="D2448" t="s">
        <v>1174</v>
      </c>
      <c r="E2448" s="440">
        <v>45992</v>
      </c>
      <c r="F2448" s="440">
        <v>46032</v>
      </c>
      <c r="G2448" t="s">
        <v>755</v>
      </c>
      <c r="H2448" t="s">
        <v>756</v>
      </c>
      <c r="I2448" t="s">
        <v>460</v>
      </c>
      <c r="J2448">
        <v>-4200</v>
      </c>
      <c r="K2448">
        <v>-4200</v>
      </c>
      <c r="M2448" t="s">
        <v>758</v>
      </c>
      <c r="N2448" t="s">
        <v>134</v>
      </c>
      <c r="O2448" t="s">
        <v>556</v>
      </c>
      <c r="P2448" t="s">
        <v>557</v>
      </c>
      <c r="Q2448" t="s">
        <v>460</v>
      </c>
      <c r="R2448">
        <v>0</v>
      </c>
    </row>
    <row r="2449" spans="1:18" x14ac:dyDescent="0.3">
      <c r="A2449">
        <v>186989</v>
      </c>
      <c r="B2449" t="s">
        <v>552</v>
      </c>
      <c r="C2449" t="s">
        <v>820</v>
      </c>
      <c r="D2449" t="s">
        <v>2578</v>
      </c>
      <c r="E2449" s="440">
        <v>45992</v>
      </c>
      <c r="F2449" s="440">
        <v>46032</v>
      </c>
      <c r="G2449" t="s">
        <v>755</v>
      </c>
      <c r="H2449" t="s">
        <v>756</v>
      </c>
      <c r="I2449" t="s">
        <v>460</v>
      </c>
      <c r="J2449">
        <v>-3000</v>
      </c>
      <c r="K2449">
        <v>-3000</v>
      </c>
      <c r="M2449" t="s">
        <v>821</v>
      </c>
      <c r="N2449" t="s">
        <v>131</v>
      </c>
      <c r="O2449" t="s">
        <v>556</v>
      </c>
      <c r="P2449" t="s">
        <v>557</v>
      </c>
      <c r="Q2449" t="s">
        <v>460</v>
      </c>
      <c r="R2449">
        <v>0</v>
      </c>
    </row>
    <row r="2450" spans="1:18" x14ac:dyDescent="0.3">
      <c r="A2450">
        <v>186987</v>
      </c>
      <c r="B2450" t="s">
        <v>552</v>
      </c>
      <c r="C2450" t="s">
        <v>2579</v>
      </c>
      <c r="D2450" t="s">
        <v>2132</v>
      </c>
      <c r="E2450" s="440">
        <v>45992</v>
      </c>
      <c r="F2450" s="440">
        <v>46032</v>
      </c>
      <c r="G2450" t="s">
        <v>755</v>
      </c>
      <c r="H2450" t="s">
        <v>756</v>
      </c>
      <c r="I2450" t="s">
        <v>460</v>
      </c>
      <c r="J2450">
        <v>-1125</v>
      </c>
      <c r="K2450">
        <v>-1125</v>
      </c>
      <c r="M2450" t="s">
        <v>826</v>
      </c>
      <c r="N2450" t="s">
        <v>131</v>
      </c>
      <c r="O2450" t="s">
        <v>556</v>
      </c>
      <c r="P2450" t="s">
        <v>557</v>
      </c>
      <c r="Q2450" t="s">
        <v>460</v>
      </c>
      <c r="R2450">
        <v>0</v>
      </c>
    </row>
    <row r="2451" spans="1:18" x14ac:dyDescent="0.3">
      <c r="A2451">
        <v>186983</v>
      </c>
      <c r="B2451" t="s">
        <v>552</v>
      </c>
      <c r="C2451" t="s">
        <v>811</v>
      </c>
      <c r="D2451" t="s">
        <v>1255</v>
      </c>
      <c r="E2451" s="440">
        <v>45992</v>
      </c>
      <c r="F2451" s="440">
        <v>46032</v>
      </c>
      <c r="G2451" t="s">
        <v>755</v>
      </c>
      <c r="H2451" t="s">
        <v>756</v>
      </c>
      <c r="I2451" t="s">
        <v>460</v>
      </c>
      <c r="J2451">
        <v>-4000</v>
      </c>
      <c r="K2451">
        <v>-4000</v>
      </c>
      <c r="M2451" t="s">
        <v>812</v>
      </c>
      <c r="N2451" t="s">
        <v>131</v>
      </c>
      <c r="O2451" t="s">
        <v>556</v>
      </c>
      <c r="P2451" t="s">
        <v>557</v>
      </c>
      <c r="Q2451" t="s">
        <v>460</v>
      </c>
      <c r="R2451">
        <v>0</v>
      </c>
    </row>
    <row r="2452" spans="1:18" x14ac:dyDescent="0.3">
      <c r="A2452">
        <v>173569</v>
      </c>
      <c r="B2452" t="s">
        <v>552</v>
      </c>
      <c r="C2452" t="s">
        <v>855</v>
      </c>
      <c r="D2452" t="s">
        <v>2580</v>
      </c>
      <c r="E2452" s="440">
        <v>45992</v>
      </c>
      <c r="F2452" s="440">
        <v>46001</v>
      </c>
      <c r="G2452" t="s">
        <v>747</v>
      </c>
      <c r="H2452" t="s">
        <v>241</v>
      </c>
      <c r="I2452" t="s">
        <v>2581</v>
      </c>
      <c r="J2452">
        <v>-8038.03</v>
      </c>
      <c r="K2452">
        <v>-8220.2000000000007</v>
      </c>
      <c r="O2452" t="s">
        <v>556</v>
      </c>
      <c r="P2452" t="s">
        <v>557</v>
      </c>
      <c r="Q2452" t="s">
        <v>460</v>
      </c>
      <c r="R2452">
        <v>0</v>
      </c>
    </row>
    <row r="2453" spans="1:18" x14ac:dyDescent="0.3">
      <c r="A2453">
        <v>186980</v>
      </c>
      <c r="B2453" t="s">
        <v>552</v>
      </c>
      <c r="C2453" t="s">
        <v>805</v>
      </c>
      <c r="D2453" t="s">
        <v>1505</v>
      </c>
      <c r="E2453" s="440">
        <v>45992</v>
      </c>
      <c r="F2453" s="440">
        <v>46032</v>
      </c>
      <c r="G2453" t="s">
        <v>755</v>
      </c>
      <c r="H2453" t="s">
        <v>756</v>
      </c>
      <c r="I2453" t="s">
        <v>460</v>
      </c>
      <c r="J2453">
        <v>-3100</v>
      </c>
      <c r="K2453">
        <v>-3100</v>
      </c>
      <c r="M2453" t="s">
        <v>807</v>
      </c>
      <c r="N2453" t="s">
        <v>142</v>
      </c>
      <c r="O2453" t="s">
        <v>556</v>
      </c>
      <c r="P2453" t="s">
        <v>557</v>
      </c>
      <c r="Q2453" t="s">
        <v>460</v>
      </c>
      <c r="R2453">
        <v>0</v>
      </c>
    </row>
    <row r="2454" spans="1:18" x14ac:dyDescent="0.3">
      <c r="A2454">
        <v>157129</v>
      </c>
      <c r="B2454" t="s">
        <v>552</v>
      </c>
      <c r="C2454" t="s">
        <v>2582</v>
      </c>
      <c r="D2454" t="s">
        <v>2583</v>
      </c>
      <c r="E2454" s="440">
        <v>45992</v>
      </c>
      <c r="F2454" s="440">
        <v>46011</v>
      </c>
      <c r="G2454" t="s">
        <v>319</v>
      </c>
      <c r="H2454" t="s">
        <v>320</v>
      </c>
      <c r="I2454" t="s">
        <v>2584</v>
      </c>
      <c r="J2454">
        <v>-660</v>
      </c>
      <c r="K2454">
        <v>-660</v>
      </c>
      <c r="O2454" t="s">
        <v>556</v>
      </c>
      <c r="P2454" t="s">
        <v>557</v>
      </c>
      <c r="Q2454" t="s">
        <v>460</v>
      </c>
      <c r="R2454">
        <v>0</v>
      </c>
    </row>
    <row r="2455" spans="1:18" x14ac:dyDescent="0.3">
      <c r="A2455">
        <v>157379</v>
      </c>
      <c r="B2455" t="s">
        <v>552</v>
      </c>
      <c r="C2455" t="s">
        <v>888</v>
      </c>
      <c r="D2455" t="s">
        <v>2585</v>
      </c>
      <c r="E2455" s="440">
        <v>45992</v>
      </c>
      <c r="F2455" s="440">
        <v>46037</v>
      </c>
      <c r="G2455" t="s">
        <v>280</v>
      </c>
      <c r="H2455" t="s">
        <v>286</v>
      </c>
      <c r="I2455" t="s">
        <v>2586</v>
      </c>
      <c r="J2455">
        <v>-459</v>
      </c>
      <c r="K2455">
        <v>-459</v>
      </c>
      <c r="O2455" t="s">
        <v>556</v>
      </c>
      <c r="P2455" t="s">
        <v>557</v>
      </c>
      <c r="Q2455" t="s">
        <v>460</v>
      </c>
      <c r="R2455">
        <v>0</v>
      </c>
    </row>
    <row r="2456" spans="1:18" x14ac:dyDescent="0.3">
      <c r="A2456">
        <v>158114</v>
      </c>
      <c r="B2456" t="s">
        <v>552</v>
      </c>
      <c r="C2456" t="s">
        <v>882</v>
      </c>
      <c r="D2456" t="s">
        <v>1255</v>
      </c>
      <c r="E2456" s="440">
        <v>45992</v>
      </c>
      <c r="F2456" s="440">
        <v>46026</v>
      </c>
      <c r="G2456" t="s">
        <v>297</v>
      </c>
      <c r="H2456" t="s">
        <v>304</v>
      </c>
      <c r="I2456" t="s">
        <v>2587</v>
      </c>
      <c r="J2456">
        <v>-1800</v>
      </c>
      <c r="K2456">
        <v>-1800</v>
      </c>
      <c r="O2456" t="s">
        <v>556</v>
      </c>
      <c r="P2456" t="s">
        <v>557</v>
      </c>
      <c r="Q2456" t="s">
        <v>460</v>
      </c>
      <c r="R2456">
        <v>0</v>
      </c>
    </row>
    <row r="2457" spans="1:18" x14ac:dyDescent="0.3">
      <c r="A2457">
        <v>186978</v>
      </c>
      <c r="B2457" t="s">
        <v>552</v>
      </c>
      <c r="C2457" t="s">
        <v>754</v>
      </c>
      <c r="D2457" t="s">
        <v>1506</v>
      </c>
      <c r="E2457" s="440">
        <v>45992</v>
      </c>
      <c r="F2457" s="440">
        <v>46032</v>
      </c>
      <c r="G2457" t="s">
        <v>755</v>
      </c>
      <c r="H2457" t="s">
        <v>756</v>
      </c>
      <c r="I2457" t="s">
        <v>460</v>
      </c>
      <c r="J2457">
        <v>-4650</v>
      </c>
      <c r="K2457">
        <v>-4650</v>
      </c>
      <c r="M2457" t="s">
        <v>758</v>
      </c>
      <c r="N2457" t="s">
        <v>134</v>
      </c>
      <c r="O2457" t="s">
        <v>556</v>
      </c>
      <c r="P2457" t="s">
        <v>557</v>
      </c>
      <c r="Q2457" t="s">
        <v>460</v>
      </c>
      <c r="R2457">
        <v>0</v>
      </c>
    </row>
    <row r="2458" spans="1:18" x14ac:dyDescent="0.3">
      <c r="A2458">
        <v>186977</v>
      </c>
      <c r="B2458" t="s">
        <v>552</v>
      </c>
      <c r="C2458" t="s">
        <v>819</v>
      </c>
      <c r="D2458" t="s">
        <v>1899</v>
      </c>
      <c r="E2458" s="440">
        <v>45992</v>
      </c>
      <c r="F2458" s="440">
        <v>46032</v>
      </c>
      <c r="G2458" t="s">
        <v>755</v>
      </c>
      <c r="H2458" t="s">
        <v>756</v>
      </c>
      <c r="I2458" t="s">
        <v>460</v>
      </c>
      <c r="J2458">
        <v>-2400</v>
      </c>
      <c r="K2458">
        <v>-2400</v>
      </c>
      <c r="M2458" t="s">
        <v>767</v>
      </c>
      <c r="N2458" t="s">
        <v>75</v>
      </c>
      <c r="O2458" t="s">
        <v>556</v>
      </c>
      <c r="P2458" t="s">
        <v>557</v>
      </c>
      <c r="Q2458" t="s">
        <v>460</v>
      </c>
      <c r="R2458">
        <v>0</v>
      </c>
    </row>
    <row r="2459" spans="1:18" x14ac:dyDescent="0.3">
      <c r="A2459">
        <v>186976</v>
      </c>
      <c r="B2459" t="s">
        <v>552</v>
      </c>
      <c r="C2459" t="s">
        <v>2352</v>
      </c>
      <c r="D2459" t="s">
        <v>1891</v>
      </c>
      <c r="E2459" s="440">
        <v>45992</v>
      </c>
      <c r="F2459" s="440">
        <v>46032</v>
      </c>
      <c r="G2459" t="s">
        <v>755</v>
      </c>
      <c r="H2459" t="s">
        <v>756</v>
      </c>
      <c r="I2459" t="s">
        <v>460</v>
      </c>
      <c r="J2459">
        <v>-2700</v>
      </c>
      <c r="K2459">
        <v>-2700</v>
      </c>
      <c r="M2459" t="s">
        <v>807</v>
      </c>
      <c r="N2459" t="s">
        <v>142</v>
      </c>
      <c r="O2459" t="s">
        <v>556</v>
      </c>
      <c r="P2459" t="s">
        <v>557</v>
      </c>
      <c r="Q2459" t="s">
        <v>460</v>
      </c>
      <c r="R2459">
        <v>0</v>
      </c>
    </row>
    <row r="2460" spans="1:18" x14ac:dyDescent="0.3">
      <c r="A2460">
        <v>184204</v>
      </c>
      <c r="B2460" t="s">
        <v>552</v>
      </c>
      <c r="C2460" t="s">
        <v>839</v>
      </c>
      <c r="D2460" t="s">
        <v>2588</v>
      </c>
      <c r="E2460" s="440">
        <v>45992</v>
      </c>
      <c r="F2460" s="440">
        <v>46025</v>
      </c>
      <c r="G2460" t="s">
        <v>280</v>
      </c>
      <c r="H2460" t="s">
        <v>282</v>
      </c>
      <c r="I2460" t="s">
        <v>2589</v>
      </c>
      <c r="J2460">
        <v>-177.29</v>
      </c>
      <c r="K2460">
        <v>-177.29</v>
      </c>
      <c r="O2460" t="s">
        <v>556</v>
      </c>
      <c r="P2460" t="s">
        <v>557</v>
      </c>
      <c r="Q2460" t="s">
        <v>460</v>
      </c>
      <c r="R2460">
        <v>0</v>
      </c>
    </row>
    <row r="2461" spans="1:18" x14ac:dyDescent="0.3">
      <c r="A2461">
        <v>185290</v>
      </c>
      <c r="B2461" t="s">
        <v>552</v>
      </c>
      <c r="C2461" t="s">
        <v>431</v>
      </c>
      <c r="D2461" t="s">
        <v>2590</v>
      </c>
      <c r="E2461" s="440">
        <v>45992</v>
      </c>
      <c r="F2461" s="440">
        <v>46014</v>
      </c>
      <c r="G2461" t="s">
        <v>785</v>
      </c>
      <c r="H2461" t="s">
        <v>222</v>
      </c>
      <c r="I2461" t="s">
        <v>2591</v>
      </c>
      <c r="J2461">
        <v>-21241.23</v>
      </c>
      <c r="K2461">
        <v>-21241.23</v>
      </c>
      <c r="O2461" t="s">
        <v>556</v>
      </c>
      <c r="P2461" t="s">
        <v>557</v>
      </c>
      <c r="Q2461" t="s">
        <v>460</v>
      </c>
      <c r="R2461">
        <v>0</v>
      </c>
    </row>
    <row r="2462" spans="1:18" x14ac:dyDescent="0.3">
      <c r="A2462">
        <v>188864</v>
      </c>
      <c r="B2462" t="s">
        <v>552</v>
      </c>
      <c r="C2462" t="s">
        <v>2352</v>
      </c>
      <c r="D2462" t="s">
        <v>1690</v>
      </c>
      <c r="E2462" s="440">
        <v>45992</v>
      </c>
      <c r="F2462" s="440">
        <v>46032</v>
      </c>
      <c r="G2462" t="s">
        <v>1067</v>
      </c>
      <c r="H2462" t="s">
        <v>114</v>
      </c>
      <c r="I2462" t="s">
        <v>2592</v>
      </c>
      <c r="J2462">
        <v>-1829</v>
      </c>
      <c r="K2462">
        <v>-1829</v>
      </c>
      <c r="M2462" t="s">
        <v>807</v>
      </c>
      <c r="N2462" t="s">
        <v>142</v>
      </c>
      <c r="O2462" t="s">
        <v>556</v>
      </c>
      <c r="P2462" t="s">
        <v>557</v>
      </c>
      <c r="Q2462" t="s">
        <v>460</v>
      </c>
      <c r="R2462">
        <v>0</v>
      </c>
    </row>
    <row r="2463" spans="1:18" x14ac:dyDescent="0.3">
      <c r="A2463">
        <v>178328</v>
      </c>
      <c r="B2463" t="s">
        <v>552</v>
      </c>
      <c r="C2463" t="s">
        <v>2502</v>
      </c>
      <c r="D2463" t="s">
        <v>2593</v>
      </c>
      <c r="E2463" s="440">
        <v>45992</v>
      </c>
      <c r="F2463" s="440">
        <v>46021</v>
      </c>
      <c r="G2463" t="s">
        <v>785</v>
      </c>
      <c r="H2463" t="s">
        <v>226</v>
      </c>
      <c r="I2463" t="s">
        <v>2594</v>
      </c>
      <c r="J2463">
        <v>-9212.93</v>
      </c>
      <c r="K2463">
        <v>-9212.93</v>
      </c>
      <c r="O2463" t="s">
        <v>556</v>
      </c>
      <c r="P2463" t="s">
        <v>557</v>
      </c>
      <c r="Q2463" t="s">
        <v>460</v>
      </c>
      <c r="R2463">
        <v>0</v>
      </c>
    </row>
    <row r="2464" spans="1:18" x14ac:dyDescent="0.3">
      <c r="A2464">
        <v>188863</v>
      </c>
      <c r="B2464" t="s">
        <v>552</v>
      </c>
      <c r="C2464" t="s">
        <v>838</v>
      </c>
      <c r="D2464" t="s">
        <v>1915</v>
      </c>
      <c r="E2464" s="440">
        <v>45992</v>
      </c>
      <c r="F2464" s="440">
        <v>46032</v>
      </c>
      <c r="G2464" t="s">
        <v>1067</v>
      </c>
      <c r="H2464" t="s">
        <v>114</v>
      </c>
      <c r="I2464" t="s">
        <v>2592</v>
      </c>
      <c r="J2464">
        <v>-2693</v>
      </c>
      <c r="K2464">
        <v>-2693</v>
      </c>
      <c r="M2464" t="s">
        <v>774</v>
      </c>
      <c r="N2464" t="s">
        <v>138</v>
      </c>
      <c r="O2464" t="s">
        <v>556</v>
      </c>
      <c r="P2464" t="s">
        <v>557</v>
      </c>
      <c r="Q2464" t="s">
        <v>460</v>
      </c>
      <c r="R2464">
        <v>0</v>
      </c>
    </row>
    <row r="2465" spans="1:18" x14ac:dyDescent="0.3">
      <c r="A2465">
        <v>185472</v>
      </c>
      <c r="B2465" t="s">
        <v>552</v>
      </c>
      <c r="C2465" t="s">
        <v>838</v>
      </c>
      <c r="D2465" t="s">
        <v>1176</v>
      </c>
      <c r="E2465" s="440">
        <v>45992</v>
      </c>
      <c r="F2465" s="440">
        <v>46032</v>
      </c>
      <c r="G2465" t="s">
        <v>755</v>
      </c>
      <c r="H2465" t="s">
        <v>756</v>
      </c>
      <c r="I2465" t="s">
        <v>460</v>
      </c>
      <c r="J2465">
        <v>-4000</v>
      </c>
      <c r="K2465">
        <v>-4000</v>
      </c>
      <c r="M2465" t="s">
        <v>774</v>
      </c>
      <c r="N2465" t="s">
        <v>138</v>
      </c>
      <c r="O2465" t="s">
        <v>556</v>
      </c>
      <c r="P2465" t="s">
        <v>557</v>
      </c>
      <c r="Q2465" t="s">
        <v>460</v>
      </c>
      <c r="R2465">
        <v>0</v>
      </c>
    </row>
    <row r="2466" spans="1:18" x14ac:dyDescent="0.3">
      <c r="A2466">
        <v>185464</v>
      </c>
      <c r="B2466" t="s">
        <v>552</v>
      </c>
      <c r="C2466" t="s">
        <v>810</v>
      </c>
      <c r="D2466" t="s">
        <v>1716</v>
      </c>
      <c r="E2466" s="440">
        <v>45992</v>
      </c>
      <c r="F2466" s="440">
        <v>46032</v>
      </c>
      <c r="G2466" t="s">
        <v>755</v>
      </c>
      <c r="H2466" t="s">
        <v>756</v>
      </c>
      <c r="I2466" t="s">
        <v>460</v>
      </c>
      <c r="J2466">
        <v>-4200</v>
      </c>
      <c r="K2466">
        <v>-4200</v>
      </c>
      <c r="M2466" t="s">
        <v>758</v>
      </c>
      <c r="N2466" t="s">
        <v>134</v>
      </c>
      <c r="O2466" t="s">
        <v>556</v>
      </c>
      <c r="P2466" t="s">
        <v>557</v>
      </c>
      <c r="Q2466" t="s">
        <v>460</v>
      </c>
      <c r="R2466">
        <v>0</v>
      </c>
    </row>
    <row r="2467" spans="1:18" x14ac:dyDescent="0.3">
      <c r="A2467">
        <v>188862</v>
      </c>
      <c r="B2467" t="s">
        <v>552</v>
      </c>
      <c r="C2467" t="s">
        <v>810</v>
      </c>
      <c r="D2467" t="s">
        <v>1258</v>
      </c>
      <c r="E2467" s="440">
        <v>45992</v>
      </c>
      <c r="F2467" s="440">
        <v>46032</v>
      </c>
      <c r="G2467" t="s">
        <v>1067</v>
      </c>
      <c r="H2467" t="s">
        <v>114</v>
      </c>
      <c r="I2467" t="s">
        <v>2592</v>
      </c>
      <c r="J2467">
        <v>-3010</v>
      </c>
      <c r="K2467">
        <v>-3010</v>
      </c>
      <c r="M2467" t="s">
        <v>758</v>
      </c>
      <c r="N2467" t="s">
        <v>134</v>
      </c>
      <c r="O2467" t="s">
        <v>556</v>
      </c>
      <c r="P2467" t="s">
        <v>557</v>
      </c>
      <c r="Q2467" t="s">
        <v>460</v>
      </c>
      <c r="R2467">
        <v>0</v>
      </c>
    </row>
    <row r="2468" spans="1:18" x14ac:dyDescent="0.3">
      <c r="A2468">
        <v>188861</v>
      </c>
      <c r="B2468" t="s">
        <v>552</v>
      </c>
      <c r="C2468" t="s">
        <v>2389</v>
      </c>
      <c r="D2468" t="s">
        <v>2595</v>
      </c>
      <c r="E2468" s="440">
        <v>45992</v>
      </c>
      <c r="F2468" s="440">
        <v>46032</v>
      </c>
      <c r="G2468" t="s">
        <v>1067</v>
      </c>
      <c r="H2468" t="s">
        <v>114</v>
      </c>
      <c r="I2468" t="s">
        <v>2592</v>
      </c>
      <c r="J2468">
        <v>-2066</v>
      </c>
      <c r="K2468">
        <v>-2066</v>
      </c>
      <c r="M2468" t="s">
        <v>788</v>
      </c>
      <c r="N2468" t="s">
        <v>136</v>
      </c>
      <c r="O2468" t="s">
        <v>556</v>
      </c>
      <c r="P2468" t="s">
        <v>557</v>
      </c>
      <c r="Q2468" t="s">
        <v>460</v>
      </c>
      <c r="R2468">
        <v>0</v>
      </c>
    </row>
    <row r="2469" spans="1:18" x14ac:dyDescent="0.3">
      <c r="A2469">
        <v>179993</v>
      </c>
      <c r="B2469" t="s">
        <v>552</v>
      </c>
      <c r="C2469" t="s">
        <v>2596</v>
      </c>
      <c r="D2469" t="s">
        <v>1671</v>
      </c>
      <c r="E2469" s="440">
        <v>45992</v>
      </c>
      <c r="F2469" s="440">
        <v>46004</v>
      </c>
      <c r="G2469" t="s">
        <v>755</v>
      </c>
      <c r="H2469" t="s">
        <v>756</v>
      </c>
      <c r="I2469" t="s">
        <v>2597</v>
      </c>
      <c r="J2469">
        <v>-5499.98</v>
      </c>
      <c r="K2469">
        <v>-5499.98</v>
      </c>
      <c r="M2469" t="s">
        <v>2598</v>
      </c>
      <c r="N2469" t="s">
        <v>137</v>
      </c>
      <c r="O2469" t="s">
        <v>556</v>
      </c>
      <c r="P2469" t="s">
        <v>557</v>
      </c>
      <c r="Q2469" t="s">
        <v>460</v>
      </c>
      <c r="R2469">
        <v>0</v>
      </c>
    </row>
    <row r="2470" spans="1:18" x14ac:dyDescent="0.3">
      <c r="A2470">
        <v>180116</v>
      </c>
      <c r="B2470" t="s">
        <v>552</v>
      </c>
      <c r="C2470" t="s">
        <v>1146</v>
      </c>
      <c r="D2470" t="s">
        <v>1899</v>
      </c>
      <c r="E2470" s="440">
        <v>45992</v>
      </c>
      <c r="F2470" s="440">
        <v>45999</v>
      </c>
      <c r="G2470" t="s">
        <v>814</v>
      </c>
      <c r="H2470" t="s">
        <v>289</v>
      </c>
      <c r="I2470" t="s">
        <v>2599</v>
      </c>
      <c r="J2470">
        <v>-9205.75</v>
      </c>
      <c r="K2470">
        <v>-9205.75</v>
      </c>
      <c r="O2470" t="s">
        <v>556</v>
      </c>
      <c r="P2470" t="s">
        <v>557</v>
      </c>
      <c r="Q2470" t="s">
        <v>460</v>
      </c>
      <c r="R2470">
        <v>0</v>
      </c>
    </row>
    <row r="2471" spans="1:18" x14ac:dyDescent="0.3">
      <c r="A2471">
        <v>180117</v>
      </c>
      <c r="B2471" t="s">
        <v>552</v>
      </c>
      <c r="C2471" t="s">
        <v>1146</v>
      </c>
      <c r="D2471" t="s">
        <v>1592</v>
      </c>
      <c r="E2471" s="440">
        <v>45992</v>
      </c>
      <c r="F2471" s="440">
        <v>45999</v>
      </c>
      <c r="G2471" t="s">
        <v>814</v>
      </c>
      <c r="H2471" t="s">
        <v>289</v>
      </c>
      <c r="I2471" t="s">
        <v>2600</v>
      </c>
      <c r="J2471">
        <v>-4290</v>
      </c>
      <c r="K2471">
        <v>-4290</v>
      </c>
      <c r="O2471" t="s">
        <v>556</v>
      </c>
      <c r="P2471" t="s">
        <v>557</v>
      </c>
      <c r="Q2471" t="s">
        <v>460</v>
      </c>
      <c r="R2471">
        <v>0</v>
      </c>
    </row>
    <row r="2472" spans="1:18" x14ac:dyDescent="0.3">
      <c r="A2472">
        <v>180142</v>
      </c>
      <c r="B2472" t="s">
        <v>552</v>
      </c>
      <c r="C2472" t="s">
        <v>1893</v>
      </c>
      <c r="D2472" t="s">
        <v>2428</v>
      </c>
      <c r="E2472" s="440">
        <v>45992</v>
      </c>
      <c r="F2472" s="440">
        <v>46006</v>
      </c>
      <c r="G2472" t="s">
        <v>898</v>
      </c>
      <c r="H2472" t="s">
        <v>60</v>
      </c>
      <c r="I2472" t="s">
        <v>2601</v>
      </c>
      <c r="J2472">
        <v>-5400</v>
      </c>
      <c r="K2472">
        <v>-5400</v>
      </c>
      <c r="O2472" t="s">
        <v>556</v>
      </c>
      <c r="P2472" t="s">
        <v>557</v>
      </c>
      <c r="Q2472" t="s">
        <v>460</v>
      </c>
      <c r="R2472">
        <v>0</v>
      </c>
    </row>
    <row r="2473" spans="1:18" x14ac:dyDescent="0.3">
      <c r="A2473">
        <v>185460</v>
      </c>
      <c r="B2473" t="s">
        <v>552</v>
      </c>
      <c r="C2473" t="s">
        <v>2389</v>
      </c>
      <c r="D2473" t="s">
        <v>2413</v>
      </c>
      <c r="E2473" s="440">
        <v>45992</v>
      </c>
      <c r="F2473" s="440">
        <v>46032</v>
      </c>
      <c r="G2473" t="s">
        <v>755</v>
      </c>
      <c r="H2473" t="s">
        <v>756</v>
      </c>
      <c r="I2473" t="s">
        <v>460</v>
      </c>
      <c r="J2473">
        <v>-6000</v>
      </c>
      <c r="K2473">
        <v>-6000</v>
      </c>
      <c r="M2473" t="s">
        <v>788</v>
      </c>
      <c r="N2473" t="s">
        <v>136</v>
      </c>
      <c r="O2473" t="s">
        <v>556</v>
      </c>
      <c r="P2473" t="s">
        <v>557</v>
      </c>
      <c r="Q2473" t="s">
        <v>460</v>
      </c>
      <c r="R2473">
        <v>0</v>
      </c>
    </row>
    <row r="2474" spans="1:18" x14ac:dyDescent="0.3">
      <c r="A2474">
        <v>185293</v>
      </c>
      <c r="B2474" t="s">
        <v>552</v>
      </c>
      <c r="C2474" t="s">
        <v>900</v>
      </c>
      <c r="D2474" t="s">
        <v>2602</v>
      </c>
      <c r="E2474" s="440">
        <v>45992</v>
      </c>
      <c r="F2474" s="440">
        <v>46011</v>
      </c>
      <c r="G2474" t="s">
        <v>309</v>
      </c>
      <c r="H2474" t="s">
        <v>317</v>
      </c>
      <c r="I2474" t="s">
        <v>2603</v>
      </c>
      <c r="J2474">
        <v>-7980</v>
      </c>
      <c r="K2474">
        <v>-7980</v>
      </c>
      <c r="O2474" t="s">
        <v>556</v>
      </c>
      <c r="P2474" t="s">
        <v>557</v>
      </c>
      <c r="Q2474" t="s">
        <v>460</v>
      </c>
      <c r="R2474">
        <v>0</v>
      </c>
    </row>
    <row r="2475" spans="1:18" x14ac:dyDescent="0.3">
      <c r="A2475">
        <v>185291</v>
      </c>
      <c r="B2475" t="s">
        <v>552</v>
      </c>
      <c r="C2475" t="s">
        <v>431</v>
      </c>
      <c r="D2475" t="s">
        <v>2604</v>
      </c>
      <c r="E2475" s="440">
        <v>45992</v>
      </c>
      <c r="F2475" s="440">
        <v>46014</v>
      </c>
      <c r="G2475" t="s">
        <v>785</v>
      </c>
      <c r="H2475" t="s">
        <v>222</v>
      </c>
      <c r="I2475" t="s">
        <v>2605</v>
      </c>
      <c r="J2475">
        <v>-6503.52</v>
      </c>
      <c r="K2475">
        <v>-6503.52</v>
      </c>
      <c r="O2475" t="s">
        <v>556</v>
      </c>
      <c r="P2475" t="s">
        <v>557</v>
      </c>
      <c r="Q2475" t="s">
        <v>460</v>
      </c>
      <c r="R2475">
        <v>0</v>
      </c>
    </row>
    <row r="2476" spans="1:18" x14ac:dyDescent="0.3">
      <c r="A2476">
        <v>188865</v>
      </c>
      <c r="B2476" t="s">
        <v>552</v>
      </c>
      <c r="C2476" t="s">
        <v>754</v>
      </c>
      <c r="D2476" t="s">
        <v>1185</v>
      </c>
      <c r="E2476" s="440">
        <v>45992</v>
      </c>
      <c r="F2476" s="440">
        <v>46032</v>
      </c>
      <c r="G2476" t="s">
        <v>1067</v>
      </c>
      <c r="H2476" t="s">
        <v>114</v>
      </c>
      <c r="I2476" t="s">
        <v>2592</v>
      </c>
      <c r="J2476">
        <v>-3010</v>
      </c>
      <c r="K2476">
        <v>-3010</v>
      </c>
      <c r="M2476" t="s">
        <v>758</v>
      </c>
      <c r="N2476" t="s">
        <v>134</v>
      </c>
      <c r="O2476" t="s">
        <v>556</v>
      </c>
      <c r="P2476" t="s">
        <v>557</v>
      </c>
      <c r="Q2476" t="s">
        <v>460</v>
      </c>
      <c r="R2476">
        <v>0</v>
      </c>
    </row>
    <row r="2477" spans="1:18" x14ac:dyDescent="0.3">
      <c r="A2477">
        <v>180196</v>
      </c>
      <c r="B2477" t="s">
        <v>552</v>
      </c>
      <c r="C2477" t="s">
        <v>919</v>
      </c>
      <c r="D2477" t="s">
        <v>2578</v>
      </c>
      <c r="E2477" s="440">
        <v>45992</v>
      </c>
      <c r="F2477" s="440">
        <v>46001</v>
      </c>
      <c r="G2477" t="s">
        <v>297</v>
      </c>
      <c r="H2477" t="s">
        <v>308</v>
      </c>
      <c r="I2477" t="s">
        <v>2348</v>
      </c>
      <c r="J2477">
        <v>-420</v>
      </c>
      <c r="K2477">
        <v>-420</v>
      </c>
      <c r="O2477" t="s">
        <v>556</v>
      </c>
      <c r="P2477" t="s">
        <v>557</v>
      </c>
      <c r="Q2477" t="s">
        <v>460</v>
      </c>
      <c r="R2477">
        <v>0</v>
      </c>
    </row>
    <row r="2478" spans="1:18" x14ac:dyDescent="0.3">
      <c r="A2478">
        <v>181655</v>
      </c>
      <c r="B2478" t="s">
        <v>552</v>
      </c>
      <c r="C2478" t="s">
        <v>745</v>
      </c>
      <c r="D2478" t="s">
        <v>2606</v>
      </c>
      <c r="E2478" s="440">
        <v>45992</v>
      </c>
      <c r="F2478" s="440">
        <v>46001</v>
      </c>
      <c r="G2478" t="s">
        <v>747</v>
      </c>
      <c r="H2478" t="s">
        <v>748</v>
      </c>
      <c r="I2478" t="s">
        <v>2607</v>
      </c>
      <c r="J2478">
        <v>-285</v>
      </c>
      <c r="K2478">
        <v>-285</v>
      </c>
      <c r="O2478" t="s">
        <v>556</v>
      </c>
      <c r="P2478" t="s">
        <v>557</v>
      </c>
      <c r="Q2478" t="s">
        <v>460</v>
      </c>
      <c r="R2478">
        <v>0</v>
      </c>
    </row>
    <row r="2479" spans="1:18" x14ac:dyDescent="0.3">
      <c r="A2479">
        <v>181786</v>
      </c>
      <c r="B2479" t="s">
        <v>552</v>
      </c>
      <c r="C2479" t="s">
        <v>859</v>
      </c>
      <c r="D2479" t="s">
        <v>2608</v>
      </c>
      <c r="E2479" s="440">
        <v>45992</v>
      </c>
      <c r="F2479" s="440">
        <v>46011</v>
      </c>
      <c r="G2479" t="s">
        <v>309</v>
      </c>
      <c r="H2479" t="s">
        <v>312</v>
      </c>
      <c r="I2479" t="s">
        <v>2609</v>
      </c>
      <c r="J2479">
        <v>-300</v>
      </c>
      <c r="K2479">
        <v>-300</v>
      </c>
      <c r="O2479" t="s">
        <v>556</v>
      </c>
      <c r="P2479" t="s">
        <v>557</v>
      </c>
      <c r="Q2479" t="s">
        <v>460</v>
      </c>
      <c r="R2479">
        <v>0</v>
      </c>
    </row>
    <row r="2480" spans="1:18" x14ac:dyDescent="0.3">
      <c r="A2480">
        <v>182454</v>
      </c>
      <c r="B2480" t="s">
        <v>552</v>
      </c>
      <c r="C2480" t="s">
        <v>823</v>
      </c>
      <c r="D2480" t="s">
        <v>2610</v>
      </c>
      <c r="E2480" s="440">
        <v>45992</v>
      </c>
      <c r="F2480" s="440">
        <v>46015</v>
      </c>
      <c r="G2480" t="s">
        <v>1059</v>
      </c>
      <c r="H2480" t="s">
        <v>80</v>
      </c>
      <c r="I2480" t="s">
        <v>2611</v>
      </c>
      <c r="J2480">
        <v>-4600</v>
      </c>
      <c r="K2480">
        <v>-4600</v>
      </c>
      <c r="M2480" t="s">
        <v>824</v>
      </c>
      <c r="N2480" t="s">
        <v>131</v>
      </c>
      <c r="O2480" t="s">
        <v>556</v>
      </c>
      <c r="P2480" t="s">
        <v>557</v>
      </c>
      <c r="Q2480" t="s">
        <v>460</v>
      </c>
      <c r="R2480">
        <v>0</v>
      </c>
    </row>
    <row r="2481" spans="1:18" x14ac:dyDescent="0.3">
      <c r="A2481">
        <v>185089</v>
      </c>
      <c r="B2481" t="s">
        <v>552</v>
      </c>
      <c r="C2481" t="s">
        <v>917</v>
      </c>
      <c r="D2481" t="s">
        <v>2612</v>
      </c>
      <c r="E2481" s="440">
        <v>45992</v>
      </c>
      <c r="F2481" s="440">
        <v>46013</v>
      </c>
      <c r="G2481" t="s">
        <v>309</v>
      </c>
      <c r="H2481" t="s">
        <v>310</v>
      </c>
      <c r="I2481" t="s">
        <v>2613</v>
      </c>
      <c r="J2481">
        <v>-1478.98</v>
      </c>
      <c r="K2481">
        <v>-1478.98</v>
      </c>
      <c r="O2481" t="s">
        <v>556</v>
      </c>
      <c r="P2481" t="s">
        <v>557</v>
      </c>
      <c r="Q2481" t="s">
        <v>460</v>
      </c>
      <c r="R2481">
        <v>0</v>
      </c>
    </row>
    <row r="2482" spans="1:18" x14ac:dyDescent="0.3">
      <c r="A2482">
        <v>182457</v>
      </c>
      <c r="B2482" t="s">
        <v>552</v>
      </c>
      <c r="C2482" t="s">
        <v>1007</v>
      </c>
      <c r="D2482" t="s">
        <v>2614</v>
      </c>
      <c r="E2482" s="440">
        <v>45992</v>
      </c>
      <c r="F2482" s="440">
        <v>46008</v>
      </c>
      <c r="G2482" t="s">
        <v>1009</v>
      </c>
      <c r="H2482" t="s">
        <v>204</v>
      </c>
      <c r="I2482" t="s">
        <v>2615</v>
      </c>
      <c r="J2482">
        <v>-19316</v>
      </c>
      <c r="K2482">
        <v>-19316</v>
      </c>
      <c r="O2482" t="s">
        <v>556</v>
      </c>
      <c r="P2482" t="s">
        <v>557</v>
      </c>
      <c r="Q2482" t="s">
        <v>460</v>
      </c>
      <c r="R2482">
        <v>0</v>
      </c>
    </row>
    <row r="2483" spans="1:18" x14ac:dyDescent="0.3">
      <c r="A2483">
        <v>182459</v>
      </c>
      <c r="B2483" t="s">
        <v>552</v>
      </c>
      <c r="C2483" t="s">
        <v>1007</v>
      </c>
      <c r="D2483" t="s">
        <v>2616</v>
      </c>
      <c r="E2483" s="440">
        <v>45992</v>
      </c>
      <c r="F2483" s="440">
        <v>46008</v>
      </c>
      <c r="G2483" t="s">
        <v>1009</v>
      </c>
      <c r="H2483" t="s">
        <v>204</v>
      </c>
      <c r="I2483" t="s">
        <v>2617</v>
      </c>
      <c r="J2483">
        <v>-7810</v>
      </c>
      <c r="K2483">
        <v>-7810</v>
      </c>
      <c r="O2483" t="s">
        <v>556</v>
      </c>
      <c r="P2483" t="s">
        <v>557</v>
      </c>
      <c r="Q2483" t="s">
        <v>460</v>
      </c>
      <c r="R2483">
        <v>0</v>
      </c>
    </row>
    <row r="2484" spans="1:18" x14ac:dyDescent="0.3">
      <c r="A2484">
        <v>182467</v>
      </c>
      <c r="B2484" t="s">
        <v>552</v>
      </c>
      <c r="C2484" t="s">
        <v>917</v>
      </c>
      <c r="D2484" t="s">
        <v>2618</v>
      </c>
      <c r="E2484" s="440">
        <v>45992</v>
      </c>
      <c r="F2484" s="440">
        <v>46006</v>
      </c>
      <c r="G2484" t="s">
        <v>309</v>
      </c>
      <c r="H2484" t="s">
        <v>310</v>
      </c>
      <c r="I2484" t="s">
        <v>2619</v>
      </c>
      <c r="J2484">
        <v>-2957.96</v>
      </c>
      <c r="K2484">
        <v>-2957.96</v>
      </c>
      <c r="O2484" t="s">
        <v>556</v>
      </c>
      <c r="P2484" t="s">
        <v>557</v>
      </c>
      <c r="Q2484" t="s">
        <v>460</v>
      </c>
      <c r="R2484">
        <v>0</v>
      </c>
    </row>
    <row r="2485" spans="1:18" x14ac:dyDescent="0.3">
      <c r="A2485">
        <v>182471</v>
      </c>
      <c r="B2485" t="s">
        <v>552</v>
      </c>
      <c r="C2485" t="s">
        <v>853</v>
      </c>
      <c r="D2485" t="s">
        <v>2620</v>
      </c>
      <c r="E2485" s="440">
        <v>45992</v>
      </c>
      <c r="F2485" s="440">
        <v>46015</v>
      </c>
      <c r="G2485" t="s">
        <v>265</v>
      </c>
      <c r="H2485" t="s">
        <v>279</v>
      </c>
      <c r="I2485" t="s">
        <v>2621</v>
      </c>
      <c r="J2485">
        <v>-594</v>
      </c>
      <c r="K2485">
        <v>-594</v>
      </c>
      <c r="O2485" t="s">
        <v>556</v>
      </c>
      <c r="P2485" t="s">
        <v>557</v>
      </c>
      <c r="Q2485" t="s">
        <v>460</v>
      </c>
      <c r="R2485">
        <v>0</v>
      </c>
    </row>
    <row r="2486" spans="1:18" x14ac:dyDescent="0.3">
      <c r="A2486">
        <v>182481</v>
      </c>
      <c r="B2486" t="s">
        <v>552</v>
      </c>
      <c r="C2486" t="s">
        <v>867</v>
      </c>
      <c r="D2486" t="s">
        <v>2622</v>
      </c>
      <c r="E2486" s="440">
        <v>45992</v>
      </c>
      <c r="F2486" s="440">
        <v>46013</v>
      </c>
      <c r="G2486" t="s">
        <v>309</v>
      </c>
      <c r="H2486" t="s">
        <v>312</v>
      </c>
      <c r="I2486" t="s">
        <v>2623</v>
      </c>
      <c r="J2486">
        <v>-1315</v>
      </c>
      <c r="K2486">
        <v>-1315</v>
      </c>
      <c r="O2486" t="s">
        <v>556</v>
      </c>
      <c r="P2486" t="s">
        <v>557</v>
      </c>
      <c r="Q2486" t="s">
        <v>460</v>
      </c>
      <c r="R2486">
        <v>0</v>
      </c>
    </row>
    <row r="2487" spans="1:18" x14ac:dyDescent="0.3">
      <c r="A2487">
        <v>182484</v>
      </c>
      <c r="B2487" t="s">
        <v>552</v>
      </c>
      <c r="C2487" t="s">
        <v>892</v>
      </c>
      <c r="D2487" t="s">
        <v>2624</v>
      </c>
      <c r="E2487" s="440">
        <v>45992</v>
      </c>
      <c r="F2487" s="440">
        <v>46007</v>
      </c>
      <c r="G2487" t="s">
        <v>265</v>
      </c>
      <c r="H2487" t="s">
        <v>271</v>
      </c>
      <c r="I2487" t="s">
        <v>2625</v>
      </c>
      <c r="J2487">
        <v>-262</v>
      </c>
      <c r="K2487">
        <v>-262</v>
      </c>
      <c r="O2487" t="s">
        <v>556</v>
      </c>
      <c r="P2487" t="s">
        <v>557</v>
      </c>
      <c r="Q2487" t="s">
        <v>460</v>
      </c>
      <c r="R2487">
        <v>0</v>
      </c>
    </row>
    <row r="2488" spans="1:18" x14ac:dyDescent="0.3">
      <c r="A2488">
        <v>183686</v>
      </c>
      <c r="B2488" t="s">
        <v>552</v>
      </c>
      <c r="C2488" t="s">
        <v>1483</v>
      </c>
      <c r="D2488" t="s">
        <v>2626</v>
      </c>
      <c r="E2488" s="440">
        <v>45992</v>
      </c>
      <c r="F2488" s="440">
        <v>46010</v>
      </c>
      <c r="G2488" t="s">
        <v>785</v>
      </c>
      <c r="H2488" t="s">
        <v>226</v>
      </c>
      <c r="I2488" t="s">
        <v>2627</v>
      </c>
      <c r="J2488">
        <v>-5018.79</v>
      </c>
      <c r="K2488">
        <v>-5018.79</v>
      </c>
      <c r="O2488" t="s">
        <v>556</v>
      </c>
      <c r="P2488" t="s">
        <v>557</v>
      </c>
      <c r="Q2488" t="s">
        <v>460</v>
      </c>
      <c r="R2488">
        <v>0</v>
      </c>
    </row>
    <row r="2489" spans="1:18" x14ac:dyDescent="0.3">
      <c r="A2489">
        <v>184800</v>
      </c>
      <c r="B2489" t="s">
        <v>552</v>
      </c>
      <c r="C2489" t="s">
        <v>904</v>
      </c>
      <c r="D2489" t="s">
        <v>2628</v>
      </c>
      <c r="E2489" s="440">
        <v>45992</v>
      </c>
      <c r="F2489" s="440">
        <v>46013</v>
      </c>
      <c r="G2489" t="s">
        <v>319</v>
      </c>
      <c r="H2489" t="s">
        <v>320</v>
      </c>
      <c r="I2489" t="s">
        <v>2629</v>
      </c>
      <c r="J2489">
        <v>-1691</v>
      </c>
      <c r="K2489">
        <v>-1691</v>
      </c>
      <c r="O2489" t="s">
        <v>556</v>
      </c>
      <c r="P2489" t="s">
        <v>557</v>
      </c>
      <c r="Q2489" t="s">
        <v>460</v>
      </c>
      <c r="R2489">
        <v>0</v>
      </c>
    </row>
    <row r="2490" spans="1:18" x14ac:dyDescent="0.3">
      <c r="A2490">
        <v>182611</v>
      </c>
      <c r="B2490" t="s">
        <v>552</v>
      </c>
      <c r="C2490" t="s">
        <v>857</v>
      </c>
      <c r="D2490" t="s">
        <v>2630</v>
      </c>
      <c r="E2490" s="440">
        <v>45992</v>
      </c>
      <c r="F2490" s="440">
        <v>46013</v>
      </c>
      <c r="G2490" t="s">
        <v>747</v>
      </c>
      <c r="H2490" t="s">
        <v>243</v>
      </c>
      <c r="I2490" t="s">
        <v>2631</v>
      </c>
      <c r="J2490">
        <v>-294.29000000000002</v>
      </c>
      <c r="K2490">
        <v>-294.29000000000002</v>
      </c>
      <c r="O2490" t="s">
        <v>556</v>
      </c>
      <c r="P2490" t="s">
        <v>557</v>
      </c>
      <c r="Q2490" t="s">
        <v>460</v>
      </c>
      <c r="R2490">
        <v>0</v>
      </c>
    </row>
    <row r="2491" spans="1:18" x14ac:dyDescent="0.3">
      <c r="A2491">
        <v>186069</v>
      </c>
      <c r="B2491" t="s">
        <v>552</v>
      </c>
      <c r="C2491" t="s">
        <v>996</v>
      </c>
      <c r="D2491" t="s">
        <v>2632</v>
      </c>
      <c r="E2491" s="440">
        <v>45992</v>
      </c>
      <c r="F2491" s="440">
        <v>46020</v>
      </c>
      <c r="G2491" t="s">
        <v>280</v>
      </c>
      <c r="H2491" t="s">
        <v>287</v>
      </c>
      <c r="I2491" t="s">
        <v>2633</v>
      </c>
      <c r="J2491">
        <v>-216</v>
      </c>
      <c r="K2491">
        <v>-216</v>
      </c>
      <c r="O2491" t="s">
        <v>556</v>
      </c>
      <c r="P2491" t="s">
        <v>557</v>
      </c>
      <c r="Q2491" t="s">
        <v>460</v>
      </c>
      <c r="R2491">
        <v>0</v>
      </c>
    </row>
    <row r="2492" spans="1:18" x14ac:dyDescent="0.3">
      <c r="A2492">
        <v>171040</v>
      </c>
      <c r="B2492" t="s">
        <v>552</v>
      </c>
      <c r="C2492" t="s">
        <v>2084</v>
      </c>
      <c r="D2492" t="s">
        <v>2634</v>
      </c>
      <c r="E2492" s="440">
        <v>45992</v>
      </c>
      <c r="F2492" s="440">
        <v>45992</v>
      </c>
      <c r="G2492" t="s">
        <v>297</v>
      </c>
      <c r="H2492" t="s">
        <v>300</v>
      </c>
      <c r="I2492" t="s">
        <v>2635</v>
      </c>
      <c r="J2492">
        <v>-7000</v>
      </c>
      <c r="K2492">
        <v>-7000</v>
      </c>
      <c r="O2492" t="s">
        <v>556</v>
      </c>
      <c r="P2492" t="s">
        <v>557</v>
      </c>
      <c r="Q2492" t="s">
        <v>460</v>
      </c>
      <c r="R2492">
        <v>0</v>
      </c>
    </row>
    <row r="2493" spans="1:18" x14ac:dyDescent="0.3">
      <c r="A2493">
        <v>186254</v>
      </c>
      <c r="B2493" t="s">
        <v>552</v>
      </c>
      <c r="C2493" t="s">
        <v>1128</v>
      </c>
      <c r="D2493" t="s">
        <v>2636</v>
      </c>
      <c r="E2493" s="440">
        <v>45992</v>
      </c>
      <c r="F2493" s="440">
        <v>46043</v>
      </c>
      <c r="G2493" t="s">
        <v>1059</v>
      </c>
      <c r="H2493" t="s">
        <v>104</v>
      </c>
      <c r="J2493">
        <v>-3841.67</v>
      </c>
      <c r="K2493">
        <v>-3849.22</v>
      </c>
      <c r="O2493" t="s">
        <v>556</v>
      </c>
      <c r="P2493" t="s">
        <v>557</v>
      </c>
      <c r="Q2493" t="s">
        <v>460</v>
      </c>
      <c r="R2493">
        <v>0</v>
      </c>
    </row>
    <row r="2494" spans="1:18" x14ac:dyDescent="0.3">
      <c r="A2494">
        <v>171058</v>
      </c>
      <c r="B2494" t="s">
        <v>552</v>
      </c>
      <c r="C2494" t="s">
        <v>895</v>
      </c>
      <c r="D2494" t="s">
        <v>2637</v>
      </c>
      <c r="E2494" s="440">
        <v>45992</v>
      </c>
      <c r="F2494" s="440">
        <v>46037</v>
      </c>
      <c r="G2494" t="s">
        <v>319</v>
      </c>
      <c r="H2494" t="s">
        <v>320</v>
      </c>
      <c r="I2494" t="s">
        <v>2638</v>
      </c>
      <c r="J2494">
        <v>-4380</v>
      </c>
      <c r="K2494">
        <v>-4380</v>
      </c>
      <c r="O2494" t="s">
        <v>556</v>
      </c>
      <c r="P2494" t="s">
        <v>557</v>
      </c>
      <c r="Q2494" t="s">
        <v>460</v>
      </c>
      <c r="R2494">
        <v>0</v>
      </c>
    </row>
    <row r="2495" spans="1:18" x14ac:dyDescent="0.3">
      <c r="A2495">
        <v>172351</v>
      </c>
      <c r="B2495" t="s">
        <v>552</v>
      </c>
      <c r="C2495" t="s">
        <v>2639</v>
      </c>
      <c r="D2495" t="s">
        <v>2640</v>
      </c>
      <c r="E2495" s="440">
        <v>45992</v>
      </c>
      <c r="F2495" s="440">
        <v>46003</v>
      </c>
      <c r="G2495" t="s">
        <v>785</v>
      </c>
      <c r="H2495" t="s">
        <v>226</v>
      </c>
      <c r="I2495" t="s">
        <v>2627</v>
      </c>
      <c r="J2495">
        <v>-6571.56</v>
      </c>
      <c r="K2495">
        <v>-6571.56</v>
      </c>
      <c r="O2495" t="s">
        <v>556</v>
      </c>
      <c r="P2495" t="s">
        <v>557</v>
      </c>
      <c r="Q2495" t="s">
        <v>460</v>
      </c>
      <c r="R2495">
        <v>0</v>
      </c>
    </row>
    <row r="2496" spans="1:18" x14ac:dyDescent="0.3">
      <c r="A2496">
        <v>173493</v>
      </c>
      <c r="B2496" t="s">
        <v>552</v>
      </c>
      <c r="C2496" t="s">
        <v>884</v>
      </c>
      <c r="D2496" t="s">
        <v>2641</v>
      </c>
      <c r="E2496" s="440">
        <v>45992</v>
      </c>
      <c r="F2496" s="440">
        <v>46020</v>
      </c>
      <c r="G2496" t="s">
        <v>265</v>
      </c>
      <c r="H2496" t="s">
        <v>268</v>
      </c>
      <c r="I2496" t="s">
        <v>2642</v>
      </c>
      <c r="J2496">
        <v>-7331.05</v>
      </c>
      <c r="K2496">
        <v>-7331.05</v>
      </c>
      <c r="O2496" t="s">
        <v>556</v>
      </c>
      <c r="P2496" t="s">
        <v>557</v>
      </c>
      <c r="Q2496" t="s">
        <v>460</v>
      </c>
      <c r="R2496">
        <v>0</v>
      </c>
    </row>
    <row r="2497" spans="1:18" x14ac:dyDescent="0.3">
      <c r="A2497">
        <v>173495</v>
      </c>
      <c r="B2497" t="s">
        <v>552</v>
      </c>
      <c r="C2497" t="s">
        <v>897</v>
      </c>
      <c r="D2497" t="s">
        <v>2643</v>
      </c>
      <c r="E2497" s="440">
        <v>45992</v>
      </c>
      <c r="F2497" s="440">
        <v>46016</v>
      </c>
      <c r="G2497" t="s">
        <v>898</v>
      </c>
      <c r="H2497" t="s">
        <v>64</v>
      </c>
      <c r="I2497" t="s">
        <v>2644</v>
      </c>
      <c r="J2497">
        <v>-861.08</v>
      </c>
      <c r="K2497">
        <v>-861.08</v>
      </c>
      <c r="O2497" t="s">
        <v>556</v>
      </c>
      <c r="P2497" t="s">
        <v>557</v>
      </c>
      <c r="Q2497" t="s">
        <v>460</v>
      </c>
      <c r="R2497">
        <v>0</v>
      </c>
    </row>
    <row r="2498" spans="1:18" x14ac:dyDescent="0.3">
      <c r="A2498">
        <v>182489</v>
      </c>
      <c r="B2498" t="s">
        <v>552</v>
      </c>
      <c r="C2498" t="s">
        <v>892</v>
      </c>
      <c r="D2498" t="s">
        <v>2645</v>
      </c>
      <c r="E2498" s="440">
        <v>45992</v>
      </c>
      <c r="F2498" s="440">
        <v>46007</v>
      </c>
      <c r="G2498" t="s">
        <v>265</v>
      </c>
      <c r="H2498" t="s">
        <v>271</v>
      </c>
      <c r="I2498" t="s">
        <v>2646</v>
      </c>
      <c r="J2498">
        <v>-472</v>
      </c>
      <c r="K2498">
        <v>-472</v>
      </c>
      <c r="O2498" t="s">
        <v>556</v>
      </c>
      <c r="P2498" t="s">
        <v>557</v>
      </c>
      <c r="Q2498" t="s">
        <v>460</v>
      </c>
      <c r="R2498">
        <v>0</v>
      </c>
    </row>
    <row r="2499" spans="1:18" x14ac:dyDescent="0.3">
      <c r="A2499">
        <v>175202</v>
      </c>
      <c r="B2499" t="s">
        <v>552</v>
      </c>
      <c r="C2499" t="s">
        <v>789</v>
      </c>
      <c r="D2499" t="s">
        <v>2647</v>
      </c>
      <c r="E2499" s="440">
        <v>45992</v>
      </c>
      <c r="F2499" s="440">
        <v>45989</v>
      </c>
      <c r="G2499" t="s">
        <v>747</v>
      </c>
      <c r="H2499" t="s">
        <v>240</v>
      </c>
      <c r="I2499" t="s">
        <v>2648</v>
      </c>
      <c r="J2499">
        <v>-5934.69</v>
      </c>
      <c r="K2499">
        <v>-5934.69</v>
      </c>
      <c r="O2499" t="s">
        <v>556</v>
      </c>
      <c r="P2499" t="s">
        <v>557</v>
      </c>
      <c r="Q2499" t="s">
        <v>460</v>
      </c>
      <c r="R2499">
        <v>0</v>
      </c>
    </row>
    <row r="2500" spans="1:18" x14ac:dyDescent="0.3">
      <c r="A2500">
        <v>175205</v>
      </c>
      <c r="B2500" t="s">
        <v>552</v>
      </c>
      <c r="C2500" t="s">
        <v>789</v>
      </c>
      <c r="D2500" t="s">
        <v>2649</v>
      </c>
      <c r="E2500" s="440">
        <v>45992</v>
      </c>
      <c r="F2500" s="440">
        <v>45989</v>
      </c>
      <c r="G2500" t="s">
        <v>747</v>
      </c>
      <c r="H2500" t="s">
        <v>240</v>
      </c>
      <c r="I2500" t="s">
        <v>2650</v>
      </c>
      <c r="J2500">
        <v>-129.43</v>
      </c>
      <c r="K2500">
        <v>-129.43</v>
      </c>
      <c r="O2500" t="s">
        <v>556</v>
      </c>
      <c r="P2500" t="s">
        <v>557</v>
      </c>
      <c r="Q2500" t="s">
        <v>460</v>
      </c>
      <c r="R2500">
        <v>0</v>
      </c>
    </row>
    <row r="2501" spans="1:18" x14ac:dyDescent="0.3">
      <c r="A2501">
        <v>186093</v>
      </c>
      <c r="B2501" t="s">
        <v>552</v>
      </c>
      <c r="C2501" t="s">
        <v>1007</v>
      </c>
      <c r="D2501" t="s">
        <v>2651</v>
      </c>
      <c r="E2501" s="440">
        <v>45992</v>
      </c>
      <c r="F2501" s="440">
        <v>46022</v>
      </c>
      <c r="G2501" t="s">
        <v>1009</v>
      </c>
      <c r="H2501" t="s">
        <v>204</v>
      </c>
      <c r="I2501" t="s">
        <v>2652</v>
      </c>
      <c r="J2501">
        <v>-22726</v>
      </c>
      <c r="K2501">
        <v>-22726</v>
      </c>
      <c r="O2501" t="s">
        <v>556</v>
      </c>
      <c r="P2501" t="s">
        <v>557</v>
      </c>
      <c r="Q2501" t="s">
        <v>460</v>
      </c>
      <c r="R2501">
        <v>0</v>
      </c>
    </row>
    <row r="2502" spans="1:18" x14ac:dyDescent="0.3">
      <c r="A2502">
        <v>186091</v>
      </c>
      <c r="B2502" t="s">
        <v>552</v>
      </c>
      <c r="C2502" t="s">
        <v>1007</v>
      </c>
      <c r="D2502" t="s">
        <v>2653</v>
      </c>
      <c r="E2502" s="440">
        <v>45992</v>
      </c>
      <c r="F2502" s="440">
        <v>46022</v>
      </c>
      <c r="G2502" t="s">
        <v>1009</v>
      </c>
      <c r="H2502" t="s">
        <v>204</v>
      </c>
      <c r="I2502" t="s">
        <v>2654</v>
      </c>
      <c r="J2502">
        <v>-5258</v>
      </c>
      <c r="K2502">
        <v>-5258</v>
      </c>
      <c r="O2502" t="s">
        <v>556</v>
      </c>
      <c r="P2502" t="s">
        <v>557</v>
      </c>
      <c r="Q2502" t="s">
        <v>460</v>
      </c>
      <c r="R2502">
        <v>0</v>
      </c>
    </row>
    <row r="2503" spans="1:18" x14ac:dyDescent="0.3">
      <c r="A2503">
        <v>186082</v>
      </c>
      <c r="B2503" t="s">
        <v>552</v>
      </c>
      <c r="C2503" t="s">
        <v>1128</v>
      </c>
      <c r="D2503" t="s">
        <v>2655</v>
      </c>
      <c r="E2503" s="440">
        <v>45992</v>
      </c>
      <c r="F2503" s="440">
        <v>46034</v>
      </c>
      <c r="G2503" t="s">
        <v>1059</v>
      </c>
      <c r="H2503" t="s">
        <v>104</v>
      </c>
      <c r="I2503" t="s">
        <v>2656</v>
      </c>
      <c r="J2503">
        <v>-6071.94</v>
      </c>
      <c r="K2503">
        <v>-6071.94</v>
      </c>
      <c r="O2503" t="s">
        <v>556</v>
      </c>
      <c r="P2503" t="s">
        <v>557</v>
      </c>
      <c r="Q2503" t="s">
        <v>460</v>
      </c>
      <c r="R2503">
        <v>0</v>
      </c>
    </row>
    <row r="2504" spans="1:18" x14ac:dyDescent="0.3">
      <c r="A2504">
        <v>175206</v>
      </c>
      <c r="B2504" t="s">
        <v>552</v>
      </c>
      <c r="C2504" t="s">
        <v>789</v>
      </c>
      <c r="D2504" t="s">
        <v>2657</v>
      </c>
      <c r="E2504" s="440">
        <v>45992</v>
      </c>
      <c r="F2504" s="440">
        <v>45982</v>
      </c>
      <c r="G2504" t="s">
        <v>747</v>
      </c>
      <c r="H2504" t="s">
        <v>240</v>
      </c>
      <c r="I2504" t="s">
        <v>2658</v>
      </c>
      <c r="J2504">
        <v>-1229.3399999999999</v>
      </c>
      <c r="K2504">
        <v>-1229.3399999999999</v>
      </c>
      <c r="O2504" t="s">
        <v>556</v>
      </c>
      <c r="P2504" t="s">
        <v>557</v>
      </c>
      <c r="Q2504" t="s">
        <v>460</v>
      </c>
      <c r="R2504">
        <v>0</v>
      </c>
    </row>
    <row r="2505" spans="1:18" x14ac:dyDescent="0.3">
      <c r="A2505">
        <v>175207</v>
      </c>
      <c r="B2505" t="s">
        <v>552</v>
      </c>
      <c r="C2505" t="s">
        <v>789</v>
      </c>
      <c r="D2505" t="s">
        <v>2659</v>
      </c>
      <c r="E2505" s="440">
        <v>45992</v>
      </c>
      <c r="F2505" s="440">
        <v>45982</v>
      </c>
      <c r="G2505" t="s">
        <v>747</v>
      </c>
      <c r="H2505" t="s">
        <v>240</v>
      </c>
      <c r="I2505" t="s">
        <v>2660</v>
      </c>
      <c r="J2505">
        <v>-158.55000000000001</v>
      </c>
      <c r="K2505">
        <v>-158.55000000000001</v>
      </c>
      <c r="O2505" t="s">
        <v>556</v>
      </c>
      <c r="P2505" t="s">
        <v>557</v>
      </c>
      <c r="Q2505" t="s">
        <v>460</v>
      </c>
      <c r="R2505">
        <v>0</v>
      </c>
    </row>
    <row r="2506" spans="1:18" x14ac:dyDescent="0.3">
      <c r="A2506">
        <v>170960</v>
      </c>
      <c r="B2506" t="s">
        <v>552</v>
      </c>
      <c r="C2506" t="s">
        <v>869</v>
      </c>
      <c r="D2506" t="s">
        <v>2661</v>
      </c>
      <c r="E2506" s="440">
        <v>45992</v>
      </c>
      <c r="F2506" s="440">
        <v>46047</v>
      </c>
      <c r="G2506" t="s">
        <v>319</v>
      </c>
      <c r="H2506" t="s">
        <v>320</v>
      </c>
      <c r="I2506" t="s">
        <v>2662</v>
      </c>
      <c r="J2506">
        <v>-1847.17</v>
      </c>
      <c r="K2506">
        <v>-1847.17</v>
      </c>
      <c r="O2506" t="s">
        <v>556</v>
      </c>
      <c r="P2506" t="s">
        <v>557</v>
      </c>
      <c r="Q2506" t="s">
        <v>460</v>
      </c>
      <c r="R2506">
        <v>0</v>
      </c>
    </row>
    <row r="2507" spans="1:18" x14ac:dyDescent="0.3">
      <c r="A2507">
        <v>185863</v>
      </c>
      <c r="B2507" t="s">
        <v>552</v>
      </c>
      <c r="C2507" t="s">
        <v>833</v>
      </c>
      <c r="D2507" t="s">
        <v>2417</v>
      </c>
      <c r="E2507" s="440">
        <v>45992</v>
      </c>
      <c r="F2507" s="440">
        <v>46032</v>
      </c>
      <c r="G2507" t="s">
        <v>755</v>
      </c>
      <c r="H2507" t="s">
        <v>756</v>
      </c>
      <c r="I2507" t="s">
        <v>460</v>
      </c>
      <c r="J2507">
        <v>-3850</v>
      </c>
      <c r="K2507">
        <v>-3850</v>
      </c>
      <c r="M2507" t="s">
        <v>834</v>
      </c>
      <c r="N2507" t="s">
        <v>135</v>
      </c>
      <c r="O2507" t="s">
        <v>556</v>
      </c>
      <c r="P2507" t="s">
        <v>557</v>
      </c>
      <c r="Q2507" t="s">
        <v>460</v>
      </c>
      <c r="R2507">
        <v>0</v>
      </c>
    </row>
    <row r="2508" spans="1:18" x14ac:dyDescent="0.3">
      <c r="A2508">
        <v>185862</v>
      </c>
      <c r="B2508" t="s">
        <v>552</v>
      </c>
      <c r="C2508" t="s">
        <v>827</v>
      </c>
      <c r="D2508" t="s">
        <v>2663</v>
      </c>
      <c r="E2508" s="440">
        <v>45992</v>
      </c>
      <c r="F2508" s="440">
        <v>46032</v>
      </c>
      <c r="G2508" t="s">
        <v>755</v>
      </c>
      <c r="H2508" t="s">
        <v>756</v>
      </c>
      <c r="I2508" t="s">
        <v>460</v>
      </c>
      <c r="J2508">
        <v>-2400</v>
      </c>
      <c r="K2508">
        <v>-2400</v>
      </c>
      <c r="M2508" t="s">
        <v>828</v>
      </c>
      <c r="N2508" t="s">
        <v>131</v>
      </c>
      <c r="O2508" t="s">
        <v>556</v>
      </c>
      <c r="P2508" t="s">
        <v>557</v>
      </c>
      <c r="Q2508" t="s">
        <v>460</v>
      </c>
      <c r="R2508">
        <v>0</v>
      </c>
    </row>
    <row r="2509" spans="1:18" x14ac:dyDescent="0.3">
      <c r="A2509">
        <v>185860</v>
      </c>
      <c r="B2509" t="s">
        <v>552</v>
      </c>
      <c r="C2509" t="s">
        <v>829</v>
      </c>
      <c r="D2509" t="s">
        <v>1439</v>
      </c>
      <c r="E2509" s="440">
        <v>45992</v>
      </c>
      <c r="F2509" s="440">
        <v>46032</v>
      </c>
      <c r="G2509" t="s">
        <v>755</v>
      </c>
      <c r="H2509" t="s">
        <v>756</v>
      </c>
      <c r="I2509" t="s">
        <v>460</v>
      </c>
      <c r="J2509">
        <v>-1250</v>
      </c>
      <c r="K2509">
        <v>-1250</v>
      </c>
      <c r="M2509" t="s">
        <v>830</v>
      </c>
      <c r="N2509" t="s">
        <v>131</v>
      </c>
      <c r="O2509" t="s">
        <v>556</v>
      </c>
      <c r="P2509" t="s">
        <v>557</v>
      </c>
      <c r="Q2509" t="s">
        <v>460</v>
      </c>
      <c r="R2509">
        <v>0</v>
      </c>
    </row>
    <row r="2510" spans="1:18" x14ac:dyDescent="0.3">
      <c r="A2510">
        <v>188892</v>
      </c>
      <c r="B2510" t="s">
        <v>552</v>
      </c>
      <c r="C2510" t="s">
        <v>553</v>
      </c>
      <c r="D2510" t="s">
        <v>2664</v>
      </c>
      <c r="E2510" s="440">
        <v>45992</v>
      </c>
      <c r="F2510" s="440">
        <v>46043</v>
      </c>
      <c r="G2510" t="s">
        <v>747</v>
      </c>
      <c r="H2510" t="s">
        <v>253</v>
      </c>
      <c r="I2510" t="s">
        <v>2665</v>
      </c>
      <c r="J2510">
        <v>-6572.92</v>
      </c>
      <c r="K2510">
        <v>-6572.92</v>
      </c>
      <c r="O2510" t="s">
        <v>556</v>
      </c>
      <c r="P2510" t="s">
        <v>557</v>
      </c>
      <c r="Q2510" t="s">
        <v>460</v>
      </c>
      <c r="R2510">
        <v>0</v>
      </c>
    </row>
    <row r="2511" spans="1:18" x14ac:dyDescent="0.3">
      <c r="A2511">
        <v>184195</v>
      </c>
      <c r="B2511" t="s">
        <v>552</v>
      </c>
      <c r="C2511" t="s">
        <v>1007</v>
      </c>
      <c r="D2511" t="s">
        <v>2666</v>
      </c>
      <c r="E2511" s="440">
        <v>45992</v>
      </c>
      <c r="F2511" s="440">
        <v>46015</v>
      </c>
      <c r="G2511" t="s">
        <v>1009</v>
      </c>
      <c r="H2511" t="s">
        <v>204</v>
      </c>
      <c r="I2511" t="s">
        <v>2667</v>
      </c>
      <c r="J2511">
        <v>-21527</v>
      </c>
      <c r="K2511">
        <v>-21527</v>
      </c>
      <c r="O2511" t="s">
        <v>556</v>
      </c>
      <c r="P2511" t="s">
        <v>557</v>
      </c>
      <c r="Q2511" t="s">
        <v>460</v>
      </c>
      <c r="R2511">
        <v>0</v>
      </c>
    </row>
    <row r="2512" spans="1:18" x14ac:dyDescent="0.3">
      <c r="A2512">
        <v>184194</v>
      </c>
      <c r="B2512" t="s">
        <v>552</v>
      </c>
      <c r="C2512" t="s">
        <v>1007</v>
      </c>
      <c r="D2512" t="s">
        <v>2668</v>
      </c>
      <c r="E2512" s="440">
        <v>45992</v>
      </c>
      <c r="F2512" s="440">
        <v>46015</v>
      </c>
      <c r="G2512" t="s">
        <v>1009</v>
      </c>
      <c r="H2512" t="s">
        <v>204</v>
      </c>
      <c r="I2512" t="s">
        <v>2669</v>
      </c>
      <c r="J2512">
        <v>-10538</v>
      </c>
      <c r="K2512">
        <v>-10538</v>
      </c>
      <c r="O2512" t="s">
        <v>556</v>
      </c>
      <c r="P2512" t="s">
        <v>557</v>
      </c>
      <c r="Q2512" t="s">
        <v>460</v>
      </c>
      <c r="R2512">
        <v>0</v>
      </c>
    </row>
    <row r="2513" spans="1:18" x14ac:dyDescent="0.3">
      <c r="A2513">
        <v>185527</v>
      </c>
      <c r="B2513" t="s">
        <v>552</v>
      </c>
      <c r="C2513" t="s">
        <v>831</v>
      </c>
      <c r="D2513" t="s">
        <v>2125</v>
      </c>
      <c r="E2513" s="440">
        <v>45992</v>
      </c>
      <c r="F2513" s="440">
        <v>46032</v>
      </c>
      <c r="G2513" t="s">
        <v>755</v>
      </c>
      <c r="H2513" t="s">
        <v>756</v>
      </c>
      <c r="I2513" t="s">
        <v>2670</v>
      </c>
      <c r="J2513">
        <v>-1800</v>
      </c>
      <c r="K2513">
        <v>-1800</v>
      </c>
      <c r="M2513" t="s">
        <v>830</v>
      </c>
      <c r="N2513" t="s">
        <v>131</v>
      </c>
      <c r="O2513" t="s">
        <v>556</v>
      </c>
      <c r="P2513" t="s">
        <v>557</v>
      </c>
      <c r="Q2513" t="s">
        <v>460</v>
      </c>
      <c r="R2513">
        <v>0</v>
      </c>
    </row>
    <row r="2514" spans="1:18" x14ac:dyDescent="0.3">
      <c r="A2514">
        <v>185499</v>
      </c>
      <c r="B2514" t="s">
        <v>552</v>
      </c>
      <c r="C2514" t="s">
        <v>823</v>
      </c>
      <c r="D2514" t="s">
        <v>2671</v>
      </c>
      <c r="E2514" s="440">
        <v>45992</v>
      </c>
      <c r="F2514" s="440">
        <v>46032</v>
      </c>
      <c r="G2514" t="s">
        <v>755</v>
      </c>
      <c r="H2514" t="s">
        <v>756</v>
      </c>
      <c r="I2514" t="s">
        <v>460</v>
      </c>
      <c r="J2514">
        <v>-6000</v>
      </c>
      <c r="K2514">
        <v>-6000</v>
      </c>
      <c r="M2514" t="s">
        <v>824</v>
      </c>
      <c r="N2514" t="s">
        <v>131</v>
      </c>
      <c r="O2514" t="s">
        <v>556</v>
      </c>
      <c r="P2514" t="s">
        <v>557</v>
      </c>
      <c r="Q2514" t="s">
        <v>460</v>
      </c>
      <c r="R2514">
        <v>0</v>
      </c>
    </row>
    <row r="2515" spans="1:18" x14ac:dyDescent="0.3">
      <c r="A2515">
        <v>188869</v>
      </c>
      <c r="B2515" t="s">
        <v>552</v>
      </c>
      <c r="C2515" t="s">
        <v>837</v>
      </c>
      <c r="D2515" t="s">
        <v>1434</v>
      </c>
      <c r="E2515" s="440">
        <v>45992</v>
      </c>
      <c r="F2515" s="440">
        <v>46032</v>
      </c>
      <c r="G2515" t="s">
        <v>1067</v>
      </c>
      <c r="H2515" t="s">
        <v>114</v>
      </c>
      <c r="I2515" t="s">
        <v>2592</v>
      </c>
      <c r="J2515">
        <v>-1688</v>
      </c>
      <c r="K2515">
        <v>-1688</v>
      </c>
      <c r="M2515" t="s">
        <v>807</v>
      </c>
      <c r="N2515" t="s">
        <v>142</v>
      </c>
      <c r="O2515" t="s">
        <v>556</v>
      </c>
      <c r="P2515" t="s">
        <v>557</v>
      </c>
      <c r="Q2515" t="s">
        <v>460</v>
      </c>
      <c r="R2515">
        <v>0</v>
      </c>
    </row>
    <row r="2516" spans="1:18" x14ac:dyDescent="0.3">
      <c r="A2516">
        <v>185479</v>
      </c>
      <c r="B2516" t="s">
        <v>552</v>
      </c>
      <c r="C2516" t="s">
        <v>2116</v>
      </c>
      <c r="D2516" t="s">
        <v>1891</v>
      </c>
      <c r="E2516" s="440">
        <v>45992</v>
      </c>
      <c r="F2516" s="440">
        <v>46032</v>
      </c>
      <c r="G2516" t="s">
        <v>755</v>
      </c>
      <c r="H2516" t="s">
        <v>756</v>
      </c>
      <c r="I2516" t="s">
        <v>460</v>
      </c>
      <c r="J2516">
        <v>-6500</v>
      </c>
      <c r="K2516">
        <v>-6500</v>
      </c>
      <c r="M2516" t="s">
        <v>836</v>
      </c>
      <c r="N2516" t="s">
        <v>131</v>
      </c>
      <c r="O2516" t="s">
        <v>556</v>
      </c>
      <c r="P2516" t="s">
        <v>557</v>
      </c>
      <c r="Q2516" t="s">
        <v>460</v>
      </c>
      <c r="R2516">
        <v>0</v>
      </c>
    </row>
    <row r="2517" spans="1:18" x14ac:dyDescent="0.3">
      <c r="A2517">
        <v>188868</v>
      </c>
      <c r="B2517" t="s">
        <v>552</v>
      </c>
      <c r="C2517" t="s">
        <v>822</v>
      </c>
      <c r="D2517" t="s">
        <v>2672</v>
      </c>
      <c r="E2517" s="440">
        <v>45992</v>
      </c>
      <c r="F2517" s="440">
        <v>46032</v>
      </c>
      <c r="G2517" t="s">
        <v>1067</v>
      </c>
      <c r="H2517" t="s">
        <v>114</v>
      </c>
      <c r="I2517" t="s">
        <v>2592</v>
      </c>
      <c r="J2517">
        <v>-3010</v>
      </c>
      <c r="K2517">
        <v>-3010</v>
      </c>
      <c r="M2517" t="s">
        <v>758</v>
      </c>
      <c r="N2517" t="s">
        <v>134</v>
      </c>
      <c r="O2517" t="s">
        <v>556</v>
      </c>
      <c r="P2517" t="s">
        <v>557</v>
      </c>
      <c r="Q2517" t="s">
        <v>460</v>
      </c>
      <c r="R2517">
        <v>0</v>
      </c>
    </row>
    <row r="2518" spans="1:18" x14ac:dyDescent="0.3">
      <c r="A2518">
        <v>188867</v>
      </c>
      <c r="B2518" t="s">
        <v>552</v>
      </c>
      <c r="C2518" t="s">
        <v>811</v>
      </c>
      <c r="D2518" t="s">
        <v>1186</v>
      </c>
      <c r="E2518" s="440">
        <v>45992</v>
      </c>
      <c r="F2518" s="440">
        <v>46032</v>
      </c>
      <c r="G2518" t="s">
        <v>1067</v>
      </c>
      <c r="H2518" t="s">
        <v>114</v>
      </c>
      <c r="I2518" t="s">
        <v>2592</v>
      </c>
      <c r="J2518">
        <v>-2851</v>
      </c>
      <c r="K2518">
        <v>-2851</v>
      </c>
      <c r="M2518" t="s">
        <v>812</v>
      </c>
      <c r="N2518" t="s">
        <v>131</v>
      </c>
      <c r="O2518" t="s">
        <v>556</v>
      </c>
      <c r="P2518" t="s">
        <v>557</v>
      </c>
      <c r="Q2518" t="s">
        <v>460</v>
      </c>
      <c r="R2518">
        <v>0</v>
      </c>
    </row>
    <row r="2519" spans="1:18" x14ac:dyDescent="0.3">
      <c r="A2519">
        <v>188866</v>
      </c>
      <c r="B2519" t="s">
        <v>552</v>
      </c>
      <c r="C2519" t="s">
        <v>805</v>
      </c>
      <c r="D2519" t="s">
        <v>1258</v>
      </c>
      <c r="E2519" s="440">
        <v>45992</v>
      </c>
      <c r="F2519" s="440">
        <v>46032</v>
      </c>
      <c r="G2519" t="s">
        <v>1067</v>
      </c>
      <c r="H2519" t="s">
        <v>114</v>
      </c>
      <c r="I2519" t="s">
        <v>2592</v>
      </c>
      <c r="J2519">
        <v>-2430.8000000000002</v>
      </c>
      <c r="K2519">
        <v>-2430.8000000000002</v>
      </c>
      <c r="M2519" t="s">
        <v>807</v>
      </c>
      <c r="N2519" t="s">
        <v>142</v>
      </c>
      <c r="O2519" t="s">
        <v>556</v>
      </c>
      <c r="P2519" t="s">
        <v>557</v>
      </c>
      <c r="Q2519" t="s">
        <v>460</v>
      </c>
      <c r="R2519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40"/>
  <sheetViews>
    <sheetView workbookViewId="0"/>
  </sheetViews>
  <sheetFormatPr defaultRowHeight="14.4" x14ac:dyDescent="0.3"/>
  <sheetData>
    <row r="1" spans="1:17" x14ac:dyDescent="0.3">
      <c r="A1" t="s">
        <v>534</v>
      </c>
      <c r="B1" t="s">
        <v>2673</v>
      </c>
      <c r="C1" t="s">
        <v>2674</v>
      </c>
      <c r="D1" t="s">
        <v>536</v>
      </c>
      <c r="E1" t="s">
        <v>537</v>
      </c>
      <c r="F1" t="s">
        <v>538</v>
      </c>
      <c r="G1" t="s">
        <v>2675</v>
      </c>
      <c r="H1" t="s">
        <v>539</v>
      </c>
      <c r="I1" t="s">
        <v>544</v>
      </c>
      <c r="J1" t="s">
        <v>2676</v>
      </c>
      <c r="K1" t="s">
        <v>2677</v>
      </c>
      <c r="L1" t="s">
        <v>2678</v>
      </c>
      <c r="M1" t="s">
        <v>2679</v>
      </c>
      <c r="N1" t="s">
        <v>2680</v>
      </c>
      <c r="O1" t="s">
        <v>2681</v>
      </c>
      <c r="P1" t="s">
        <v>2682</v>
      </c>
      <c r="Q1" t="s">
        <v>550</v>
      </c>
    </row>
    <row r="2" spans="1:17" x14ac:dyDescent="0.3">
      <c r="A2">
        <v>244614</v>
      </c>
      <c r="B2">
        <v>122</v>
      </c>
      <c r="C2" t="s">
        <v>552</v>
      </c>
      <c r="D2" t="s">
        <v>1206</v>
      </c>
      <c r="E2" t="s">
        <v>2683</v>
      </c>
      <c r="F2" s="440">
        <v>46204</v>
      </c>
      <c r="G2" s="440">
        <v>46210</v>
      </c>
      <c r="H2" s="440">
        <v>46213</v>
      </c>
      <c r="I2">
        <v>86.39</v>
      </c>
      <c r="J2">
        <v>75.400000000000006</v>
      </c>
      <c r="K2">
        <v>86.39</v>
      </c>
      <c r="L2">
        <v>0</v>
      </c>
      <c r="M2">
        <v>0</v>
      </c>
      <c r="N2">
        <v>0</v>
      </c>
      <c r="O2">
        <v>0</v>
      </c>
      <c r="P2">
        <v>0</v>
      </c>
      <c r="Q2" t="s">
        <v>467</v>
      </c>
    </row>
    <row r="3" spans="1:17" x14ac:dyDescent="0.3">
      <c r="A3">
        <v>244613</v>
      </c>
      <c r="B3">
        <v>122</v>
      </c>
      <c r="C3" t="s">
        <v>552</v>
      </c>
      <c r="D3" t="s">
        <v>2684</v>
      </c>
      <c r="E3" t="s">
        <v>2685</v>
      </c>
      <c r="F3" s="440">
        <v>46205</v>
      </c>
      <c r="G3" s="440">
        <v>46211</v>
      </c>
      <c r="H3" s="440">
        <v>46213</v>
      </c>
      <c r="I3">
        <v>0</v>
      </c>
      <c r="J3">
        <v>318.70999999999998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467</v>
      </c>
    </row>
    <row r="4" spans="1:17" x14ac:dyDescent="0.3">
      <c r="A4">
        <v>244612</v>
      </c>
      <c r="B4">
        <v>122</v>
      </c>
      <c r="C4" t="s">
        <v>552</v>
      </c>
      <c r="D4" t="s">
        <v>2686</v>
      </c>
      <c r="E4" t="s">
        <v>2687</v>
      </c>
      <c r="F4" s="440">
        <v>46210</v>
      </c>
      <c r="G4" s="440">
        <v>46211</v>
      </c>
      <c r="H4" s="440">
        <v>46224</v>
      </c>
      <c r="I4">
        <v>1277.97</v>
      </c>
      <c r="J4">
        <v>1277.97</v>
      </c>
      <c r="K4">
        <v>1277.97</v>
      </c>
      <c r="L4">
        <v>0</v>
      </c>
      <c r="M4">
        <v>0</v>
      </c>
      <c r="N4">
        <v>0</v>
      </c>
      <c r="O4">
        <v>0</v>
      </c>
      <c r="P4">
        <v>0</v>
      </c>
      <c r="Q4" t="s">
        <v>467</v>
      </c>
    </row>
    <row r="5" spans="1:17" x14ac:dyDescent="0.3">
      <c r="A5">
        <v>244611</v>
      </c>
      <c r="B5">
        <v>122</v>
      </c>
      <c r="C5" t="s">
        <v>552</v>
      </c>
      <c r="D5" t="s">
        <v>2688</v>
      </c>
      <c r="E5" t="s">
        <v>2689</v>
      </c>
      <c r="F5" s="440">
        <v>46210</v>
      </c>
      <c r="G5" s="440">
        <v>46211</v>
      </c>
      <c r="H5" s="440">
        <v>46239</v>
      </c>
      <c r="I5">
        <v>347.94</v>
      </c>
      <c r="J5">
        <v>347.94</v>
      </c>
      <c r="K5">
        <v>0</v>
      </c>
      <c r="L5">
        <v>347.94</v>
      </c>
      <c r="M5">
        <v>0</v>
      </c>
      <c r="N5">
        <v>0</v>
      </c>
      <c r="O5">
        <v>0</v>
      </c>
      <c r="P5">
        <v>0</v>
      </c>
      <c r="Q5" t="s">
        <v>467</v>
      </c>
    </row>
    <row r="6" spans="1:17" x14ac:dyDescent="0.3">
      <c r="A6">
        <v>244610</v>
      </c>
      <c r="B6">
        <v>122</v>
      </c>
      <c r="C6" t="s">
        <v>552</v>
      </c>
      <c r="D6" t="s">
        <v>2688</v>
      </c>
      <c r="E6" t="s">
        <v>2690</v>
      </c>
      <c r="F6" s="440">
        <v>46210</v>
      </c>
      <c r="G6" s="440">
        <v>46211</v>
      </c>
      <c r="H6" s="440">
        <v>46239</v>
      </c>
      <c r="I6">
        <v>808.62</v>
      </c>
      <c r="J6">
        <v>808.64</v>
      </c>
      <c r="K6">
        <v>808.62</v>
      </c>
      <c r="L6">
        <v>0</v>
      </c>
      <c r="M6">
        <v>0</v>
      </c>
      <c r="N6">
        <v>0</v>
      </c>
      <c r="O6">
        <v>0</v>
      </c>
      <c r="P6">
        <v>0</v>
      </c>
      <c r="Q6" t="s">
        <v>467</v>
      </c>
    </row>
    <row r="7" spans="1:17" x14ac:dyDescent="0.3">
      <c r="A7">
        <v>244609</v>
      </c>
      <c r="B7">
        <v>122</v>
      </c>
      <c r="C7" t="s">
        <v>552</v>
      </c>
      <c r="D7" t="s">
        <v>2691</v>
      </c>
      <c r="E7" t="s">
        <v>2692</v>
      </c>
      <c r="F7" s="440">
        <v>46211</v>
      </c>
      <c r="G7" s="440">
        <v>46211</v>
      </c>
      <c r="H7" s="440">
        <v>46239</v>
      </c>
      <c r="I7">
        <v>604.66</v>
      </c>
      <c r="J7">
        <v>604.78</v>
      </c>
      <c r="K7">
        <v>604.66</v>
      </c>
      <c r="L7">
        <v>0</v>
      </c>
      <c r="M7">
        <v>0</v>
      </c>
      <c r="N7">
        <v>0</v>
      </c>
      <c r="O7">
        <v>0</v>
      </c>
      <c r="P7">
        <v>0</v>
      </c>
      <c r="Q7" t="s">
        <v>467</v>
      </c>
    </row>
    <row r="8" spans="1:17" x14ac:dyDescent="0.3">
      <c r="A8">
        <v>244608</v>
      </c>
      <c r="B8">
        <v>122</v>
      </c>
      <c r="C8" t="s">
        <v>552</v>
      </c>
      <c r="D8" t="s">
        <v>2693</v>
      </c>
      <c r="E8" t="s">
        <v>2694</v>
      </c>
      <c r="F8" s="440">
        <v>46210</v>
      </c>
      <c r="G8" s="440">
        <v>46211</v>
      </c>
      <c r="H8" s="440">
        <v>46238</v>
      </c>
      <c r="I8">
        <v>225.36</v>
      </c>
      <c r="J8">
        <v>225.36</v>
      </c>
      <c r="K8">
        <v>225.36</v>
      </c>
      <c r="L8">
        <v>0</v>
      </c>
      <c r="M8">
        <v>0</v>
      </c>
      <c r="N8">
        <v>0</v>
      </c>
      <c r="O8">
        <v>0</v>
      </c>
      <c r="P8">
        <v>0</v>
      </c>
      <c r="Q8" t="s">
        <v>467</v>
      </c>
    </row>
    <row r="9" spans="1:17" x14ac:dyDescent="0.3">
      <c r="A9">
        <v>244607</v>
      </c>
      <c r="B9">
        <v>122</v>
      </c>
      <c r="C9" t="s">
        <v>552</v>
      </c>
      <c r="D9" t="s">
        <v>2693</v>
      </c>
      <c r="E9" t="s">
        <v>2695</v>
      </c>
      <c r="F9" s="440">
        <v>46210</v>
      </c>
      <c r="G9" s="440">
        <v>46211</v>
      </c>
      <c r="H9" s="440">
        <v>46238</v>
      </c>
      <c r="I9">
        <v>698.9</v>
      </c>
      <c r="J9">
        <v>698.9</v>
      </c>
      <c r="K9">
        <v>0</v>
      </c>
      <c r="L9">
        <v>698.9</v>
      </c>
      <c r="M9">
        <v>0</v>
      </c>
      <c r="N9">
        <v>0</v>
      </c>
      <c r="O9">
        <v>0</v>
      </c>
      <c r="P9">
        <v>0</v>
      </c>
      <c r="Q9" t="s">
        <v>467</v>
      </c>
    </row>
    <row r="10" spans="1:17" x14ac:dyDescent="0.3">
      <c r="A10">
        <v>244606</v>
      </c>
      <c r="B10">
        <v>122</v>
      </c>
      <c r="C10" t="s">
        <v>552</v>
      </c>
      <c r="D10" t="s">
        <v>2693</v>
      </c>
      <c r="E10" t="s">
        <v>2696</v>
      </c>
      <c r="F10" s="440">
        <v>46210</v>
      </c>
      <c r="G10" s="440">
        <v>46211</v>
      </c>
      <c r="H10" s="440">
        <v>46241</v>
      </c>
      <c r="I10">
        <v>391.68</v>
      </c>
      <c r="J10">
        <v>391.68</v>
      </c>
      <c r="K10">
        <v>0</v>
      </c>
      <c r="L10">
        <v>391.68</v>
      </c>
      <c r="M10">
        <v>0</v>
      </c>
      <c r="N10">
        <v>0</v>
      </c>
      <c r="O10">
        <v>0</v>
      </c>
      <c r="P10">
        <v>0</v>
      </c>
      <c r="Q10" t="s">
        <v>467</v>
      </c>
    </row>
    <row r="11" spans="1:17" x14ac:dyDescent="0.3">
      <c r="A11">
        <v>244605</v>
      </c>
      <c r="B11">
        <v>122</v>
      </c>
      <c r="C11" t="s">
        <v>552</v>
      </c>
      <c r="D11" t="s">
        <v>2697</v>
      </c>
      <c r="E11" t="s">
        <v>2698</v>
      </c>
      <c r="F11" s="440">
        <v>46210</v>
      </c>
      <c r="G11" s="440">
        <v>46211</v>
      </c>
      <c r="H11" s="440">
        <v>46238</v>
      </c>
      <c r="I11">
        <v>347.28</v>
      </c>
      <c r="J11">
        <v>347.28</v>
      </c>
      <c r="K11">
        <v>347.28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467</v>
      </c>
    </row>
    <row r="12" spans="1:17" x14ac:dyDescent="0.3">
      <c r="A12">
        <v>244604</v>
      </c>
      <c r="B12">
        <v>122</v>
      </c>
      <c r="C12" t="s">
        <v>552</v>
      </c>
      <c r="D12" t="s">
        <v>2520</v>
      </c>
      <c r="E12" t="s">
        <v>2699</v>
      </c>
      <c r="F12" s="440">
        <v>46210</v>
      </c>
      <c r="G12" s="440">
        <v>46211</v>
      </c>
      <c r="H12" s="440">
        <v>46238</v>
      </c>
      <c r="I12">
        <v>927.9</v>
      </c>
      <c r="J12">
        <v>927.9</v>
      </c>
      <c r="K12">
        <v>927.9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467</v>
      </c>
    </row>
    <row r="13" spans="1:17" x14ac:dyDescent="0.3">
      <c r="A13">
        <v>244603</v>
      </c>
      <c r="B13">
        <v>122</v>
      </c>
      <c r="C13" t="s">
        <v>552</v>
      </c>
      <c r="D13" t="s">
        <v>2700</v>
      </c>
      <c r="E13" t="s">
        <v>2701</v>
      </c>
      <c r="F13" s="440">
        <v>46210</v>
      </c>
      <c r="G13" s="440">
        <v>46211</v>
      </c>
      <c r="H13" s="440">
        <v>46239</v>
      </c>
      <c r="I13">
        <v>713.47</v>
      </c>
      <c r="J13">
        <v>713.47</v>
      </c>
      <c r="K13">
        <v>713.47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467</v>
      </c>
    </row>
    <row r="14" spans="1:17" x14ac:dyDescent="0.3">
      <c r="A14">
        <v>244602</v>
      </c>
      <c r="B14">
        <v>122</v>
      </c>
      <c r="C14" t="s">
        <v>552</v>
      </c>
      <c r="D14" t="s">
        <v>2702</v>
      </c>
      <c r="E14" t="s">
        <v>2703</v>
      </c>
      <c r="F14" s="440">
        <v>46211</v>
      </c>
      <c r="G14" s="440">
        <v>46211</v>
      </c>
      <c r="H14" s="440">
        <v>46232</v>
      </c>
      <c r="I14">
        <v>500.5</v>
      </c>
      <c r="J14">
        <v>500.26</v>
      </c>
      <c r="K14">
        <v>500.5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467</v>
      </c>
    </row>
    <row r="15" spans="1:17" x14ac:dyDescent="0.3">
      <c r="A15">
        <v>244601</v>
      </c>
      <c r="B15">
        <v>122</v>
      </c>
      <c r="C15" t="s">
        <v>552</v>
      </c>
      <c r="D15" t="s">
        <v>2704</v>
      </c>
      <c r="E15" t="s">
        <v>2705</v>
      </c>
      <c r="F15" s="440">
        <v>46210</v>
      </c>
      <c r="G15" s="440">
        <v>46211</v>
      </c>
      <c r="H15" s="440">
        <v>46238</v>
      </c>
      <c r="I15">
        <v>355.12</v>
      </c>
      <c r="J15">
        <v>351.28</v>
      </c>
      <c r="K15">
        <v>355.12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467</v>
      </c>
    </row>
    <row r="16" spans="1:17" x14ac:dyDescent="0.3">
      <c r="A16">
        <v>244600</v>
      </c>
      <c r="B16">
        <v>122</v>
      </c>
      <c r="C16" t="s">
        <v>552</v>
      </c>
      <c r="D16" t="s">
        <v>2706</v>
      </c>
      <c r="E16" t="s">
        <v>2707</v>
      </c>
      <c r="F16" s="440">
        <v>46210</v>
      </c>
      <c r="G16" s="440">
        <v>46211</v>
      </c>
      <c r="H16" s="440">
        <v>46231</v>
      </c>
      <c r="I16">
        <v>697.4</v>
      </c>
      <c r="J16">
        <v>695.4</v>
      </c>
      <c r="K16">
        <v>697.4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467</v>
      </c>
    </row>
    <row r="17" spans="1:17" x14ac:dyDescent="0.3">
      <c r="A17">
        <v>244599</v>
      </c>
      <c r="B17">
        <v>122</v>
      </c>
      <c r="C17" t="s">
        <v>552</v>
      </c>
      <c r="D17" t="s">
        <v>2684</v>
      </c>
      <c r="E17" t="s">
        <v>2708</v>
      </c>
      <c r="F17" s="440">
        <v>46210</v>
      </c>
      <c r="G17" s="440">
        <v>46211</v>
      </c>
      <c r="H17" s="440">
        <v>46238</v>
      </c>
      <c r="I17">
        <v>885.97</v>
      </c>
      <c r="J17">
        <v>855.97</v>
      </c>
      <c r="K17">
        <v>885.97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467</v>
      </c>
    </row>
    <row r="18" spans="1:17" x14ac:dyDescent="0.3">
      <c r="A18">
        <v>244598</v>
      </c>
      <c r="B18">
        <v>122</v>
      </c>
      <c r="C18" t="s">
        <v>552</v>
      </c>
      <c r="D18" t="s">
        <v>2709</v>
      </c>
      <c r="E18" t="s">
        <v>2710</v>
      </c>
      <c r="F18" s="440">
        <v>46210</v>
      </c>
      <c r="G18" s="440">
        <v>46211</v>
      </c>
      <c r="H18" s="440">
        <v>46240</v>
      </c>
      <c r="I18">
        <v>1323</v>
      </c>
      <c r="J18">
        <v>1323</v>
      </c>
      <c r="K18">
        <v>1323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467</v>
      </c>
    </row>
    <row r="19" spans="1:17" x14ac:dyDescent="0.3">
      <c r="A19">
        <v>244597</v>
      </c>
      <c r="B19">
        <v>122</v>
      </c>
      <c r="C19" t="s">
        <v>552</v>
      </c>
      <c r="D19" t="s">
        <v>2711</v>
      </c>
      <c r="E19" t="s">
        <v>2712</v>
      </c>
      <c r="F19" s="440">
        <v>46210</v>
      </c>
      <c r="G19" s="440">
        <v>46211</v>
      </c>
      <c r="H19" s="440">
        <v>46238</v>
      </c>
      <c r="I19">
        <v>990</v>
      </c>
      <c r="J19">
        <v>990</v>
      </c>
      <c r="K19">
        <v>0</v>
      </c>
      <c r="L19">
        <v>990</v>
      </c>
      <c r="M19">
        <v>0</v>
      </c>
      <c r="N19">
        <v>0</v>
      </c>
      <c r="O19">
        <v>0</v>
      </c>
      <c r="P19">
        <v>0</v>
      </c>
      <c r="Q19" t="s">
        <v>467</v>
      </c>
    </row>
    <row r="20" spans="1:17" x14ac:dyDescent="0.3">
      <c r="A20">
        <v>244596</v>
      </c>
      <c r="B20">
        <v>122</v>
      </c>
      <c r="C20" t="s">
        <v>552</v>
      </c>
      <c r="D20" t="s">
        <v>2713</v>
      </c>
      <c r="E20" t="s">
        <v>2714</v>
      </c>
      <c r="F20" s="440">
        <v>46210</v>
      </c>
      <c r="G20" s="440">
        <v>46211</v>
      </c>
      <c r="H20" s="440">
        <v>46244</v>
      </c>
      <c r="I20">
        <v>423.3</v>
      </c>
      <c r="J20">
        <v>423.3</v>
      </c>
      <c r="K20">
        <v>0</v>
      </c>
      <c r="L20">
        <v>0</v>
      </c>
      <c r="M20">
        <v>423.3</v>
      </c>
      <c r="N20">
        <v>0</v>
      </c>
      <c r="O20">
        <v>0</v>
      </c>
      <c r="P20">
        <v>0</v>
      </c>
      <c r="Q20" t="s">
        <v>467</v>
      </c>
    </row>
    <row r="21" spans="1:17" x14ac:dyDescent="0.3">
      <c r="A21">
        <v>244593</v>
      </c>
      <c r="B21">
        <v>122</v>
      </c>
      <c r="C21" t="s">
        <v>552</v>
      </c>
      <c r="D21" t="s">
        <v>2715</v>
      </c>
      <c r="E21" t="s">
        <v>2716</v>
      </c>
      <c r="F21" s="440">
        <v>46211</v>
      </c>
      <c r="G21" s="440">
        <v>46211</v>
      </c>
      <c r="H21" s="440">
        <v>46227</v>
      </c>
      <c r="I21">
        <v>1252.25</v>
      </c>
      <c r="J21">
        <v>1239.25</v>
      </c>
      <c r="K21">
        <v>1252.25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467</v>
      </c>
    </row>
    <row r="22" spans="1:17" x14ac:dyDescent="0.3">
      <c r="A22">
        <v>244589</v>
      </c>
      <c r="B22">
        <v>122</v>
      </c>
      <c r="C22" t="s">
        <v>552</v>
      </c>
      <c r="D22" t="s">
        <v>2717</v>
      </c>
      <c r="E22" t="s">
        <v>2718</v>
      </c>
      <c r="F22" s="440">
        <v>46209</v>
      </c>
      <c r="G22" s="440">
        <v>46211</v>
      </c>
      <c r="H22" s="440">
        <v>46232</v>
      </c>
      <c r="I22">
        <v>630</v>
      </c>
      <c r="J22">
        <v>630</v>
      </c>
      <c r="K22">
        <v>0</v>
      </c>
      <c r="L22">
        <v>0</v>
      </c>
      <c r="M22">
        <v>0</v>
      </c>
      <c r="N22">
        <v>0</v>
      </c>
      <c r="O22">
        <v>630</v>
      </c>
      <c r="P22">
        <v>0</v>
      </c>
      <c r="Q22" t="s">
        <v>467</v>
      </c>
    </row>
    <row r="23" spans="1:17" x14ac:dyDescent="0.3">
      <c r="A23">
        <v>244582</v>
      </c>
      <c r="B23">
        <v>122</v>
      </c>
      <c r="C23" t="s">
        <v>552</v>
      </c>
      <c r="D23" t="s">
        <v>2713</v>
      </c>
      <c r="E23" t="s">
        <v>2719</v>
      </c>
      <c r="F23" s="440">
        <v>46204</v>
      </c>
      <c r="G23" s="440">
        <v>46211</v>
      </c>
      <c r="H23" s="440">
        <v>46237</v>
      </c>
      <c r="I23">
        <v>1676.2</v>
      </c>
      <c r="J23">
        <v>1676.2</v>
      </c>
      <c r="K23">
        <v>1676.2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467</v>
      </c>
    </row>
    <row r="24" spans="1:17" x14ac:dyDescent="0.3">
      <c r="A24">
        <v>244581</v>
      </c>
      <c r="B24">
        <v>122</v>
      </c>
      <c r="C24" t="s">
        <v>552</v>
      </c>
      <c r="D24" t="s">
        <v>2702</v>
      </c>
      <c r="E24" t="s">
        <v>2720</v>
      </c>
      <c r="F24" s="440">
        <v>46204</v>
      </c>
      <c r="G24" s="440">
        <v>46211</v>
      </c>
      <c r="H24" s="440">
        <v>46225</v>
      </c>
      <c r="I24">
        <v>617</v>
      </c>
      <c r="J24">
        <v>617</v>
      </c>
      <c r="K24">
        <v>617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467</v>
      </c>
    </row>
    <row r="25" spans="1:17" x14ac:dyDescent="0.3">
      <c r="A25">
        <v>244580</v>
      </c>
      <c r="B25">
        <v>122</v>
      </c>
      <c r="C25" t="s">
        <v>552</v>
      </c>
      <c r="D25" t="s">
        <v>2721</v>
      </c>
      <c r="E25" t="s">
        <v>2722</v>
      </c>
      <c r="F25" s="440">
        <v>46209</v>
      </c>
      <c r="G25" s="440">
        <v>46210</v>
      </c>
      <c r="H25" s="440">
        <v>46224</v>
      </c>
      <c r="I25">
        <v>213</v>
      </c>
      <c r="J25">
        <v>213</v>
      </c>
      <c r="K25">
        <v>0</v>
      </c>
      <c r="L25">
        <v>0</v>
      </c>
      <c r="M25">
        <v>0</v>
      </c>
      <c r="N25">
        <v>0</v>
      </c>
      <c r="O25">
        <v>213</v>
      </c>
      <c r="P25">
        <v>0</v>
      </c>
      <c r="Q25" t="s">
        <v>467</v>
      </c>
    </row>
    <row r="26" spans="1:17" x14ac:dyDescent="0.3">
      <c r="A26">
        <v>244579</v>
      </c>
      <c r="B26">
        <v>122</v>
      </c>
      <c r="C26" t="s">
        <v>552</v>
      </c>
      <c r="D26" t="s">
        <v>2723</v>
      </c>
      <c r="E26" t="s">
        <v>2724</v>
      </c>
      <c r="F26" s="440">
        <v>46210</v>
      </c>
      <c r="G26" s="440">
        <v>46210</v>
      </c>
      <c r="H26" s="440">
        <v>46230</v>
      </c>
      <c r="I26">
        <v>357.6</v>
      </c>
      <c r="J26">
        <v>357.6</v>
      </c>
      <c r="K26">
        <v>357.6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467</v>
      </c>
    </row>
    <row r="27" spans="1:17" x14ac:dyDescent="0.3">
      <c r="A27">
        <v>244578</v>
      </c>
      <c r="B27">
        <v>122</v>
      </c>
      <c r="C27" t="s">
        <v>552</v>
      </c>
      <c r="D27" t="s">
        <v>2725</v>
      </c>
      <c r="E27" t="s">
        <v>2726</v>
      </c>
      <c r="F27" s="440">
        <v>46210</v>
      </c>
      <c r="G27" s="440">
        <v>46210</v>
      </c>
      <c r="H27" s="440">
        <v>46231</v>
      </c>
      <c r="I27">
        <v>4962.22</v>
      </c>
      <c r="J27">
        <v>4962.24</v>
      </c>
      <c r="K27">
        <v>0</v>
      </c>
      <c r="L27">
        <v>4962.22</v>
      </c>
      <c r="M27">
        <v>0</v>
      </c>
      <c r="N27">
        <v>0</v>
      </c>
      <c r="O27">
        <v>0</v>
      </c>
      <c r="P27">
        <v>0</v>
      </c>
      <c r="Q27" t="s">
        <v>467</v>
      </c>
    </row>
    <row r="28" spans="1:17" x14ac:dyDescent="0.3">
      <c r="A28">
        <v>244577</v>
      </c>
      <c r="B28">
        <v>122</v>
      </c>
      <c r="C28" t="s">
        <v>552</v>
      </c>
      <c r="D28" t="s">
        <v>2727</v>
      </c>
      <c r="E28" t="s">
        <v>2728</v>
      </c>
      <c r="F28" s="440">
        <v>46209</v>
      </c>
      <c r="G28" s="440">
        <v>46210</v>
      </c>
      <c r="H28" s="440">
        <v>46223</v>
      </c>
      <c r="I28">
        <v>1379.01</v>
      </c>
      <c r="J28">
        <v>1379.01</v>
      </c>
      <c r="K28">
        <v>1379.01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467</v>
      </c>
    </row>
    <row r="29" spans="1:17" x14ac:dyDescent="0.3">
      <c r="A29">
        <v>244576</v>
      </c>
      <c r="B29">
        <v>122</v>
      </c>
      <c r="C29" t="s">
        <v>552</v>
      </c>
      <c r="D29" t="s">
        <v>2729</v>
      </c>
      <c r="E29" t="s">
        <v>2730</v>
      </c>
      <c r="F29" s="440">
        <v>46210</v>
      </c>
      <c r="G29" s="440">
        <v>46210</v>
      </c>
      <c r="H29" s="440">
        <v>46238</v>
      </c>
      <c r="I29">
        <v>1149.31</v>
      </c>
      <c r="J29">
        <v>1149.31</v>
      </c>
      <c r="K29">
        <v>1149.31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467</v>
      </c>
    </row>
    <row r="30" spans="1:17" x14ac:dyDescent="0.3">
      <c r="A30">
        <v>244574</v>
      </c>
      <c r="B30">
        <v>122</v>
      </c>
      <c r="C30" t="s">
        <v>552</v>
      </c>
      <c r="D30" t="s">
        <v>2731</v>
      </c>
      <c r="E30" t="s">
        <v>2732</v>
      </c>
      <c r="F30" s="440">
        <v>46209</v>
      </c>
      <c r="G30" s="440">
        <v>46210</v>
      </c>
      <c r="H30" s="440">
        <v>46237</v>
      </c>
      <c r="I30">
        <v>535.70000000000005</v>
      </c>
      <c r="J30">
        <v>535.70000000000005</v>
      </c>
      <c r="K30">
        <v>535.70000000000005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467</v>
      </c>
    </row>
    <row r="31" spans="1:17" x14ac:dyDescent="0.3">
      <c r="A31">
        <v>244572</v>
      </c>
      <c r="B31">
        <v>122</v>
      </c>
      <c r="C31" t="s">
        <v>552</v>
      </c>
      <c r="D31" t="s">
        <v>2733</v>
      </c>
      <c r="E31" t="s">
        <v>2734</v>
      </c>
      <c r="F31" s="440">
        <v>46209</v>
      </c>
      <c r="G31" s="440">
        <v>46210</v>
      </c>
      <c r="H31" s="440">
        <v>46230</v>
      </c>
      <c r="I31">
        <v>2078.2199999999998</v>
      </c>
      <c r="J31">
        <v>2002.18</v>
      </c>
      <c r="K31">
        <v>0</v>
      </c>
      <c r="L31">
        <v>0</v>
      </c>
      <c r="M31">
        <v>2078.2199999999998</v>
      </c>
      <c r="N31">
        <v>0</v>
      </c>
      <c r="O31">
        <v>0</v>
      </c>
      <c r="P31">
        <v>0</v>
      </c>
      <c r="Q31" t="s">
        <v>467</v>
      </c>
    </row>
    <row r="32" spans="1:17" x14ac:dyDescent="0.3">
      <c r="A32">
        <v>244560</v>
      </c>
      <c r="B32">
        <v>122</v>
      </c>
      <c r="C32" t="s">
        <v>552</v>
      </c>
      <c r="D32" t="s">
        <v>2382</v>
      </c>
      <c r="E32" t="s">
        <v>2735</v>
      </c>
      <c r="F32" s="440">
        <v>46209</v>
      </c>
      <c r="G32" s="440">
        <v>46210</v>
      </c>
      <c r="H32" s="440">
        <v>46224</v>
      </c>
      <c r="I32">
        <v>1026</v>
      </c>
      <c r="J32">
        <v>1026</v>
      </c>
      <c r="K32">
        <v>0</v>
      </c>
      <c r="L32">
        <v>0</v>
      </c>
      <c r="M32">
        <v>1026</v>
      </c>
      <c r="N32">
        <v>0</v>
      </c>
      <c r="O32">
        <v>0</v>
      </c>
      <c r="P32">
        <v>0</v>
      </c>
      <c r="Q32" t="s">
        <v>467</v>
      </c>
    </row>
    <row r="33" spans="1:17" x14ac:dyDescent="0.3">
      <c r="A33">
        <v>244558</v>
      </c>
      <c r="B33">
        <v>122</v>
      </c>
      <c r="C33" t="s">
        <v>552</v>
      </c>
      <c r="D33" t="s">
        <v>2693</v>
      </c>
      <c r="E33" t="s">
        <v>2736</v>
      </c>
      <c r="F33" s="440">
        <v>46209</v>
      </c>
      <c r="G33" s="440">
        <v>46210</v>
      </c>
      <c r="H33" s="440">
        <v>46238</v>
      </c>
      <c r="I33">
        <v>1530.56</v>
      </c>
      <c r="J33">
        <v>1530.56</v>
      </c>
      <c r="K33">
        <v>1530.56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467</v>
      </c>
    </row>
    <row r="34" spans="1:17" x14ac:dyDescent="0.3">
      <c r="A34">
        <v>244557</v>
      </c>
      <c r="B34">
        <v>122</v>
      </c>
      <c r="C34" t="s">
        <v>552</v>
      </c>
      <c r="D34" t="s">
        <v>2706</v>
      </c>
      <c r="E34" t="s">
        <v>2737</v>
      </c>
      <c r="F34" s="440">
        <v>46210</v>
      </c>
      <c r="G34" s="440">
        <v>46210</v>
      </c>
      <c r="H34" s="440">
        <v>46231</v>
      </c>
      <c r="I34">
        <v>1005.5</v>
      </c>
      <c r="J34">
        <v>1003.5</v>
      </c>
      <c r="K34">
        <v>1005.5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467</v>
      </c>
    </row>
    <row r="35" spans="1:17" x14ac:dyDescent="0.3">
      <c r="A35">
        <v>244554</v>
      </c>
      <c r="B35">
        <v>122</v>
      </c>
      <c r="C35" t="s">
        <v>552</v>
      </c>
      <c r="D35" t="s">
        <v>2738</v>
      </c>
      <c r="E35" t="s">
        <v>2739</v>
      </c>
      <c r="F35" s="440">
        <v>46209</v>
      </c>
      <c r="G35" s="440">
        <v>46210</v>
      </c>
      <c r="H35" s="440">
        <v>46237</v>
      </c>
      <c r="I35">
        <v>581.70000000000005</v>
      </c>
      <c r="J35">
        <v>581.70000000000005</v>
      </c>
      <c r="K35">
        <v>581.70000000000005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467</v>
      </c>
    </row>
    <row r="36" spans="1:17" x14ac:dyDescent="0.3">
      <c r="A36">
        <v>244551</v>
      </c>
      <c r="B36">
        <v>122</v>
      </c>
      <c r="C36" t="s">
        <v>552</v>
      </c>
      <c r="D36" t="s">
        <v>2700</v>
      </c>
      <c r="E36" t="s">
        <v>2740</v>
      </c>
      <c r="F36" s="440">
        <v>46209</v>
      </c>
      <c r="G36" s="440">
        <v>46210</v>
      </c>
      <c r="H36" s="440">
        <v>46238</v>
      </c>
      <c r="I36">
        <v>972.24</v>
      </c>
      <c r="J36">
        <v>972.24</v>
      </c>
      <c r="K36">
        <v>972.24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467</v>
      </c>
    </row>
    <row r="37" spans="1:17" x14ac:dyDescent="0.3">
      <c r="A37">
        <v>244546</v>
      </c>
      <c r="B37">
        <v>122</v>
      </c>
      <c r="C37" t="s">
        <v>552</v>
      </c>
      <c r="D37" t="s">
        <v>2704</v>
      </c>
      <c r="E37" t="s">
        <v>2741</v>
      </c>
      <c r="F37" s="440">
        <v>46207</v>
      </c>
      <c r="G37" s="440">
        <v>46209</v>
      </c>
      <c r="H37" s="440">
        <v>46235</v>
      </c>
      <c r="I37">
        <v>35.18</v>
      </c>
      <c r="J37">
        <v>35.18</v>
      </c>
      <c r="K37">
        <v>35.18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467</v>
      </c>
    </row>
    <row r="38" spans="1:17" x14ac:dyDescent="0.3">
      <c r="A38">
        <v>244538</v>
      </c>
      <c r="B38">
        <v>122</v>
      </c>
      <c r="C38" t="s">
        <v>552</v>
      </c>
      <c r="D38" t="s">
        <v>2520</v>
      </c>
      <c r="E38" t="s">
        <v>2742</v>
      </c>
      <c r="F38" s="440">
        <v>46206</v>
      </c>
      <c r="G38" s="440">
        <v>46209</v>
      </c>
      <c r="H38" s="440">
        <v>46234</v>
      </c>
      <c r="I38">
        <v>728.2</v>
      </c>
      <c r="J38">
        <v>728.7</v>
      </c>
      <c r="K38">
        <v>728.2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467</v>
      </c>
    </row>
    <row r="39" spans="1:17" x14ac:dyDescent="0.3">
      <c r="A39">
        <v>244535</v>
      </c>
      <c r="B39">
        <v>122</v>
      </c>
      <c r="C39" t="s">
        <v>552</v>
      </c>
      <c r="D39" t="s">
        <v>2697</v>
      </c>
      <c r="E39" t="s">
        <v>2743</v>
      </c>
      <c r="F39" s="440">
        <v>46206</v>
      </c>
      <c r="G39" s="440">
        <v>46209</v>
      </c>
      <c r="H39" s="440">
        <v>46234</v>
      </c>
      <c r="I39">
        <v>791.73</v>
      </c>
      <c r="J39">
        <v>791.73</v>
      </c>
      <c r="K39">
        <v>791.73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467</v>
      </c>
    </row>
    <row r="40" spans="1:17" x14ac:dyDescent="0.3">
      <c r="A40">
        <v>244532</v>
      </c>
      <c r="B40">
        <v>122</v>
      </c>
      <c r="C40" t="s">
        <v>552</v>
      </c>
      <c r="D40" t="s">
        <v>2744</v>
      </c>
      <c r="E40" t="s">
        <v>2745</v>
      </c>
      <c r="F40" s="440">
        <v>46209</v>
      </c>
      <c r="G40" s="440">
        <v>46209</v>
      </c>
      <c r="H40" s="440">
        <v>46233</v>
      </c>
      <c r="I40">
        <v>639.67999999999995</v>
      </c>
      <c r="J40">
        <v>639.67999999999995</v>
      </c>
      <c r="K40">
        <v>639.67999999999995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467</v>
      </c>
    </row>
    <row r="41" spans="1:17" x14ac:dyDescent="0.3">
      <c r="A41">
        <v>244529</v>
      </c>
      <c r="B41">
        <v>122</v>
      </c>
      <c r="C41" t="s">
        <v>552</v>
      </c>
      <c r="D41" t="s">
        <v>2746</v>
      </c>
      <c r="E41" t="s">
        <v>2747</v>
      </c>
      <c r="F41" s="440">
        <v>46209</v>
      </c>
      <c r="G41" s="440">
        <v>46209</v>
      </c>
      <c r="H41" s="440">
        <v>46237</v>
      </c>
      <c r="I41">
        <v>1718.04</v>
      </c>
      <c r="J41">
        <v>1693.04</v>
      </c>
      <c r="K41">
        <v>0</v>
      </c>
      <c r="L41">
        <v>1718.04</v>
      </c>
      <c r="M41">
        <v>0</v>
      </c>
      <c r="N41">
        <v>0</v>
      </c>
      <c r="O41">
        <v>0</v>
      </c>
      <c r="P41">
        <v>0</v>
      </c>
      <c r="Q41" t="s">
        <v>467</v>
      </c>
    </row>
    <row r="42" spans="1:17" x14ac:dyDescent="0.3">
      <c r="A42">
        <v>244523</v>
      </c>
      <c r="B42">
        <v>122</v>
      </c>
      <c r="C42" t="s">
        <v>552</v>
      </c>
      <c r="D42" t="s">
        <v>2693</v>
      </c>
      <c r="E42" t="s">
        <v>2748</v>
      </c>
      <c r="F42" s="440">
        <v>46205</v>
      </c>
      <c r="G42" s="440">
        <v>46209</v>
      </c>
      <c r="H42" s="440">
        <v>46234</v>
      </c>
      <c r="I42">
        <v>361.1</v>
      </c>
      <c r="J42">
        <v>361.1</v>
      </c>
      <c r="K42">
        <v>361.1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467</v>
      </c>
    </row>
    <row r="43" spans="1:17" x14ac:dyDescent="0.3">
      <c r="A43">
        <v>244518</v>
      </c>
      <c r="B43">
        <v>122</v>
      </c>
      <c r="C43" t="s">
        <v>552</v>
      </c>
      <c r="D43" t="s">
        <v>2749</v>
      </c>
      <c r="E43" t="s">
        <v>2750</v>
      </c>
      <c r="F43" s="440">
        <v>46204</v>
      </c>
      <c r="G43" s="440">
        <v>46209</v>
      </c>
      <c r="H43" s="440">
        <v>46233</v>
      </c>
      <c r="I43">
        <v>337.5</v>
      </c>
      <c r="J43">
        <v>302.5</v>
      </c>
      <c r="K43">
        <v>337.5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467</v>
      </c>
    </row>
    <row r="44" spans="1:17" x14ac:dyDescent="0.3">
      <c r="A44">
        <v>244513</v>
      </c>
      <c r="B44">
        <v>122</v>
      </c>
      <c r="C44" t="s">
        <v>552</v>
      </c>
      <c r="D44" t="s">
        <v>2704</v>
      </c>
      <c r="E44" t="s">
        <v>2751</v>
      </c>
      <c r="F44" s="440">
        <v>46205</v>
      </c>
      <c r="G44" s="440">
        <v>46209</v>
      </c>
      <c r="H44" s="440">
        <v>46233</v>
      </c>
      <c r="I44">
        <v>156.49</v>
      </c>
      <c r="J44">
        <v>156.49</v>
      </c>
      <c r="K44">
        <v>156.49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467</v>
      </c>
    </row>
    <row r="45" spans="1:17" x14ac:dyDescent="0.3">
      <c r="A45">
        <v>244512</v>
      </c>
      <c r="B45">
        <v>122</v>
      </c>
      <c r="C45" t="s">
        <v>552</v>
      </c>
      <c r="D45" t="s">
        <v>2697</v>
      </c>
      <c r="E45" t="s">
        <v>2752</v>
      </c>
      <c r="F45" s="440">
        <v>46205</v>
      </c>
      <c r="G45" s="440">
        <v>46209</v>
      </c>
      <c r="H45" s="440">
        <v>46233</v>
      </c>
      <c r="I45">
        <v>557.51</v>
      </c>
      <c r="J45">
        <v>557.51</v>
      </c>
      <c r="K45">
        <v>557.51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467</v>
      </c>
    </row>
    <row r="46" spans="1:17" x14ac:dyDescent="0.3">
      <c r="A46">
        <v>244510</v>
      </c>
      <c r="B46">
        <v>122</v>
      </c>
      <c r="C46" t="s">
        <v>552</v>
      </c>
      <c r="D46" t="s">
        <v>2520</v>
      </c>
      <c r="E46" t="s">
        <v>2753</v>
      </c>
      <c r="F46" s="440">
        <v>46205</v>
      </c>
      <c r="G46" s="440">
        <v>46209</v>
      </c>
      <c r="H46" s="440">
        <v>46233</v>
      </c>
      <c r="I46">
        <v>1128.8</v>
      </c>
      <c r="J46">
        <v>1128.8</v>
      </c>
      <c r="K46">
        <v>1128.8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467</v>
      </c>
    </row>
    <row r="47" spans="1:17" x14ac:dyDescent="0.3">
      <c r="A47">
        <v>244498</v>
      </c>
      <c r="B47">
        <v>122</v>
      </c>
      <c r="C47" t="s">
        <v>552</v>
      </c>
      <c r="D47" t="s">
        <v>2754</v>
      </c>
      <c r="E47" t="s">
        <v>2755</v>
      </c>
      <c r="F47" s="440">
        <v>46204</v>
      </c>
      <c r="G47" s="440">
        <v>46205</v>
      </c>
      <c r="H47" s="440">
        <v>46237</v>
      </c>
      <c r="I47">
        <v>270.3</v>
      </c>
      <c r="J47">
        <v>192.8</v>
      </c>
      <c r="K47">
        <v>0</v>
      </c>
      <c r="L47">
        <v>270.3</v>
      </c>
      <c r="M47">
        <v>0</v>
      </c>
      <c r="N47">
        <v>0</v>
      </c>
      <c r="O47">
        <v>0</v>
      </c>
      <c r="P47">
        <v>0</v>
      </c>
      <c r="Q47" t="s">
        <v>467</v>
      </c>
    </row>
    <row r="48" spans="1:17" x14ac:dyDescent="0.3">
      <c r="A48">
        <v>244497</v>
      </c>
      <c r="B48">
        <v>122</v>
      </c>
      <c r="C48" t="s">
        <v>552</v>
      </c>
      <c r="D48" t="s">
        <v>2756</v>
      </c>
      <c r="E48" t="s">
        <v>2757</v>
      </c>
      <c r="F48" s="440">
        <v>46205</v>
      </c>
      <c r="G48" s="440">
        <v>46205</v>
      </c>
      <c r="H48" s="440">
        <v>46233</v>
      </c>
      <c r="I48">
        <v>3840</v>
      </c>
      <c r="J48">
        <v>3840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467</v>
      </c>
    </row>
    <row r="49" spans="1:17" x14ac:dyDescent="0.3">
      <c r="A49">
        <v>244353</v>
      </c>
      <c r="B49">
        <v>122</v>
      </c>
      <c r="C49" t="s">
        <v>552</v>
      </c>
      <c r="D49" t="s">
        <v>2758</v>
      </c>
      <c r="E49" t="s">
        <v>2759</v>
      </c>
      <c r="F49" s="440">
        <v>46208</v>
      </c>
      <c r="G49" s="440">
        <v>46210</v>
      </c>
      <c r="H49" s="440">
        <v>46218</v>
      </c>
      <c r="I49">
        <v>784</v>
      </c>
      <c r="J49">
        <v>784</v>
      </c>
      <c r="K49">
        <v>784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467</v>
      </c>
    </row>
    <row r="50" spans="1:17" x14ac:dyDescent="0.3">
      <c r="A50">
        <v>244352</v>
      </c>
      <c r="B50">
        <v>122</v>
      </c>
      <c r="C50" t="s">
        <v>552</v>
      </c>
      <c r="D50" t="s">
        <v>2760</v>
      </c>
      <c r="E50" t="s">
        <v>2175</v>
      </c>
      <c r="F50" s="440">
        <v>46204</v>
      </c>
      <c r="G50" s="440">
        <v>46209</v>
      </c>
      <c r="H50" s="440">
        <v>46219</v>
      </c>
      <c r="I50">
        <v>1625.28</v>
      </c>
      <c r="J50">
        <v>1625.28</v>
      </c>
      <c r="K50">
        <v>0</v>
      </c>
      <c r="L50">
        <v>0</v>
      </c>
      <c r="M50">
        <v>1454.28</v>
      </c>
      <c r="N50">
        <v>0</v>
      </c>
      <c r="O50">
        <v>171</v>
      </c>
      <c r="P50">
        <v>0</v>
      </c>
      <c r="Q50" t="s">
        <v>467</v>
      </c>
    </row>
    <row r="51" spans="1:17" x14ac:dyDescent="0.3">
      <c r="A51">
        <v>244351</v>
      </c>
      <c r="B51">
        <v>122</v>
      </c>
      <c r="C51" t="s">
        <v>552</v>
      </c>
      <c r="D51" t="s">
        <v>2761</v>
      </c>
      <c r="E51" t="s">
        <v>2762</v>
      </c>
      <c r="F51" s="440">
        <v>46203</v>
      </c>
      <c r="G51" s="440">
        <v>46209</v>
      </c>
      <c r="H51" s="440">
        <v>46220</v>
      </c>
      <c r="I51">
        <v>825.12</v>
      </c>
      <c r="J51">
        <v>825.12</v>
      </c>
      <c r="K51">
        <v>825.12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467</v>
      </c>
    </row>
    <row r="52" spans="1:17" x14ac:dyDescent="0.3">
      <c r="A52">
        <v>244350</v>
      </c>
      <c r="B52">
        <v>122</v>
      </c>
      <c r="C52" t="s">
        <v>552</v>
      </c>
      <c r="D52" t="s">
        <v>2763</v>
      </c>
      <c r="E52" t="s">
        <v>2764</v>
      </c>
      <c r="F52" s="440">
        <v>46204</v>
      </c>
      <c r="G52" s="440">
        <v>46209</v>
      </c>
      <c r="H52" s="440">
        <v>46218</v>
      </c>
      <c r="I52">
        <v>650</v>
      </c>
      <c r="J52">
        <v>625</v>
      </c>
      <c r="K52">
        <v>650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467</v>
      </c>
    </row>
    <row r="53" spans="1:17" x14ac:dyDescent="0.3">
      <c r="A53">
        <v>244349</v>
      </c>
      <c r="B53">
        <v>122</v>
      </c>
      <c r="C53" t="s">
        <v>552</v>
      </c>
      <c r="D53" t="s">
        <v>2746</v>
      </c>
      <c r="E53" t="s">
        <v>2765</v>
      </c>
      <c r="F53" s="440">
        <v>46205</v>
      </c>
      <c r="G53" s="440">
        <v>46209</v>
      </c>
      <c r="H53" s="440">
        <v>46219</v>
      </c>
      <c r="I53">
        <v>1718.04</v>
      </c>
      <c r="J53">
        <v>1693.04</v>
      </c>
      <c r="K53">
        <v>0</v>
      </c>
      <c r="L53">
        <v>1718.04</v>
      </c>
      <c r="M53">
        <v>0</v>
      </c>
      <c r="N53">
        <v>0</v>
      </c>
      <c r="O53">
        <v>0</v>
      </c>
      <c r="P53">
        <v>0</v>
      </c>
      <c r="Q53" t="s">
        <v>467</v>
      </c>
    </row>
    <row r="54" spans="1:17" x14ac:dyDescent="0.3">
      <c r="A54">
        <v>242765</v>
      </c>
      <c r="B54">
        <v>122</v>
      </c>
      <c r="C54" t="s">
        <v>552</v>
      </c>
      <c r="D54" t="s">
        <v>2766</v>
      </c>
      <c r="E54" t="s">
        <v>2767</v>
      </c>
      <c r="F54" s="440">
        <v>46203</v>
      </c>
      <c r="G54" s="440">
        <v>46204</v>
      </c>
      <c r="H54" s="440">
        <v>46231</v>
      </c>
      <c r="I54">
        <v>556.14</v>
      </c>
      <c r="J54">
        <v>529.14</v>
      </c>
      <c r="K54">
        <v>0</v>
      </c>
      <c r="L54">
        <v>556.14</v>
      </c>
      <c r="M54">
        <v>0</v>
      </c>
      <c r="N54">
        <v>0</v>
      </c>
      <c r="O54">
        <v>0</v>
      </c>
      <c r="P54">
        <v>0</v>
      </c>
      <c r="Q54" t="s">
        <v>467</v>
      </c>
    </row>
    <row r="55" spans="1:17" x14ac:dyDescent="0.3">
      <c r="A55">
        <v>242605</v>
      </c>
      <c r="B55">
        <v>122</v>
      </c>
      <c r="C55" t="s">
        <v>552</v>
      </c>
      <c r="D55" t="s">
        <v>2706</v>
      </c>
      <c r="E55" t="s">
        <v>2768</v>
      </c>
      <c r="F55" s="440">
        <v>46204</v>
      </c>
      <c r="G55" s="440">
        <v>46204</v>
      </c>
      <c r="H55" s="440">
        <v>46225</v>
      </c>
      <c r="I55">
        <v>618.98</v>
      </c>
      <c r="J55">
        <v>616.98</v>
      </c>
      <c r="K55">
        <v>618.98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467</v>
      </c>
    </row>
    <row r="56" spans="1:17" x14ac:dyDescent="0.3">
      <c r="A56">
        <v>242604</v>
      </c>
      <c r="B56">
        <v>122</v>
      </c>
      <c r="C56" t="s">
        <v>552</v>
      </c>
      <c r="D56" t="s">
        <v>2769</v>
      </c>
      <c r="E56" t="s">
        <v>2770</v>
      </c>
      <c r="F56" s="440">
        <v>46204</v>
      </c>
      <c r="G56" s="440">
        <v>46204</v>
      </c>
      <c r="H56" s="440">
        <v>46232</v>
      </c>
      <c r="I56">
        <v>744.1</v>
      </c>
      <c r="J56">
        <v>729.2</v>
      </c>
      <c r="K56">
        <v>744.1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467</v>
      </c>
    </row>
    <row r="57" spans="1:17" x14ac:dyDescent="0.3">
      <c r="A57">
        <v>242603</v>
      </c>
      <c r="B57">
        <v>122</v>
      </c>
      <c r="C57" t="s">
        <v>552</v>
      </c>
      <c r="D57" t="s">
        <v>2706</v>
      </c>
      <c r="E57" t="s">
        <v>2771</v>
      </c>
      <c r="F57" s="440">
        <v>46204</v>
      </c>
      <c r="G57" s="440">
        <v>46204</v>
      </c>
      <c r="H57" s="440">
        <v>46225</v>
      </c>
      <c r="I57">
        <v>334.2</v>
      </c>
      <c r="J57">
        <v>325.3</v>
      </c>
      <c r="K57">
        <v>334.2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467</v>
      </c>
    </row>
    <row r="58" spans="1:17" x14ac:dyDescent="0.3">
      <c r="A58">
        <v>242602</v>
      </c>
      <c r="B58">
        <v>122</v>
      </c>
      <c r="C58" t="s">
        <v>552</v>
      </c>
      <c r="D58" t="s">
        <v>2731</v>
      </c>
      <c r="E58" t="s">
        <v>2772</v>
      </c>
      <c r="F58" s="440">
        <v>46202</v>
      </c>
      <c r="G58" s="440">
        <v>46203</v>
      </c>
      <c r="H58" s="440">
        <v>46230</v>
      </c>
      <c r="I58">
        <v>400.36</v>
      </c>
      <c r="J58">
        <v>400.36</v>
      </c>
      <c r="K58">
        <v>400.36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466</v>
      </c>
    </row>
    <row r="59" spans="1:17" x14ac:dyDescent="0.3">
      <c r="A59">
        <v>242601</v>
      </c>
      <c r="B59">
        <v>122</v>
      </c>
      <c r="C59" t="s">
        <v>552</v>
      </c>
      <c r="D59" t="s">
        <v>2773</v>
      </c>
      <c r="E59" t="s">
        <v>2774</v>
      </c>
      <c r="F59" s="440">
        <v>46202</v>
      </c>
      <c r="G59" s="440">
        <v>46203</v>
      </c>
      <c r="H59" s="440">
        <v>46232</v>
      </c>
      <c r="I59">
        <v>645.12</v>
      </c>
      <c r="J59">
        <v>645.12</v>
      </c>
      <c r="K59">
        <v>0</v>
      </c>
      <c r="L59">
        <v>645.12</v>
      </c>
      <c r="M59">
        <v>0</v>
      </c>
      <c r="N59">
        <v>0</v>
      </c>
      <c r="O59">
        <v>0</v>
      </c>
      <c r="P59">
        <v>0</v>
      </c>
      <c r="Q59" t="s">
        <v>466</v>
      </c>
    </row>
    <row r="60" spans="1:17" x14ac:dyDescent="0.3">
      <c r="A60">
        <v>242600</v>
      </c>
      <c r="B60">
        <v>122</v>
      </c>
      <c r="C60" t="s">
        <v>552</v>
      </c>
      <c r="D60" t="s">
        <v>2520</v>
      </c>
      <c r="E60" t="s">
        <v>2775</v>
      </c>
      <c r="F60" s="440">
        <v>46202</v>
      </c>
      <c r="G60" s="440">
        <v>46203</v>
      </c>
      <c r="H60" s="440">
        <v>46230</v>
      </c>
      <c r="I60">
        <v>1276.7</v>
      </c>
      <c r="J60">
        <v>1276.7</v>
      </c>
      <c r="K60">
        <v>1276.7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466</v>
      </c>
    </row>
    <row r="61" spans="1:17" x14ac:dyDescent="0.3">
      <c r="A61">
        <v>242599</v>
      </c>
      <c r="B61">
        <v>122</v>
      </c>
      <c r="C61" t="s">
        <v>552</v>
      </c>
      <c r="D61" t="s">
        <v>2776</v>
      </c>
      <c r="E61" t="s">
        <v>2777</v>
      </c>
      <c r="F61" s="440">
        <v>46203</v>
      </c>
      <c r="G61" s="440">
        <v>46203</v>
      </c>
      <c r="H61" s="440">
        <v>46218</v>
      </c>
      <c r="I61">
        <v>386.17</v>
      </c>
      <c r="J61">
        <v>345</v>
      </c>
      <c r="K61">
        <v>386.17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466</v>
      </c>
    </row>
    <row r="62" spans="1:17" x14ac:dyDescent="0.3">
      <c r="A62">
        <v>242598</v>
      </c>
      <c r="B62">
        <v>122</v>
      </c>
      <c r="C62" t="s">
        <v>552</v>
      </c>
      <c r="D62" t="s">
        <v>2697</v>
      </c>
      <c r="E62" t="s">
        <v>2778</v>
      </c>
      <c r="F62" s="440">
        <v>46202</v>
      </c>
      <c r="G62" s="440">
        <v>46203</v>
      </c>
      <c r="H62" s="440">
        <v>46230</v>
      </c>
      <c r="I62">
        <v>153.69999999999999</v>
      </c>
      <c r="J62">
        <v>153.69999999999999</v>
      </c>
      <c r="K62">
        <v>153.69999999999999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466</v>
      </c>
    </row>
    <row r="63" spans="1:17" x14ac:dyDescent="0.3">
      <c r="A63">
        <v>242597</v>
      </c>
      <c r="B63">
        <v>122</v>
      </c>
      <c r="C63" t="s">
        <v>552</v>
      </c>
      <c r="D63" t="s">
        <v>2704</v>
      </c>
      <c r="E63" t="s">
        <v>2779</v>
      </c>
      <c r="F63" s="440">
        <v>46202</v>
      </c>
      <c r="G63" s="440">
        <v>46203</v>
      </c>
      <c r="H63" s="440">
        <v>46230</v>
      </c>
      <c r="I63">
        <v>143.52000000000001</v>
      </c>
      <c r="J63">
        <v>143.52000000000001</v>
      </c>
      <c r="K63">
        <v>143.52000000000001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466</v>
      </c>
    </row>
    <row r="64" spans="1:17" x14ac:dyDescent="0.3">
      <c r="A64">
        <v>242596</v>
      </c>
      <c r="B64">
        <v>122</v>
      </c>
      <c r="C64" t="s">
        <v>552</v>
      </c>
      <c r="D64" t="s">
        <v>2700</v>
      </c>
      <c r="E64" t="s">
        <v>2780</v>
      </c>
      <c r="F64" s="440">
        <v>46202</v>
      </c>
      <c r="G64" s="440">
        <v>46203</v>
      </c>
      <c r="H64" s="440">
        <v>46231</v>
      </c>
      <c r="I64">
        <v>670.88</v>
      </c>
      <c r="J64">
        <v>670.88</v>
      </c>
      <c r="K64">
        <v>670.88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466</v>
      </c>
    </row>
    <row r="65" spans="1:17" x14ac:dyDescent="0.3">
      <c r="A65">
        <v>242595</v>
      </c>
      <c r="B65">
        <v>122</v>
      </c>
      <c r="C65" t="s">
        <v>552</v>
      </c>
      <c r="D65" t="s">
        <v>2746</v>
      </c>
      <c r="E65" t="s">
        <v>2781</v>
      </c>
      <c r="F65" s="440">
        <v>46195</v>
      </c>
      <c r="G65" s="440">
        <v>46203</v>
      </c>
      <c r="H65" s="440">
        <v>46223</v>
      </c>
      <c r="I65">
        <v>1549.2</v>
      </c>
      <c r="J65">
        <v>1524.2</v>
      </c>
      <c r="K65">
        <v>0</v>
      </c>
      <c r="L65">
        <v>1549.2</v>
      </c>
      <c r="M65">
        <v>0</v>
      </c>
      <c r="N65">
        <v>0</v>
      </c>
      <c r="O65">
        <v>0</v>
      </c>
      <c r="P65">
        <v>0</v>
      </c>
      <c r="Q65" t="s">
        <v>466</v>
      </c>
    </row>
    <row r="66" spans="1:17" x14ac:dyDescent="0.3">
      <c r="A66">
        <v>242594</v>
      </c>
      <c r="B66">
        <v>122</v>
      </c>
      <c r="C66" t="s">
        <v>552</v>
      </c>
      <c r="D66" t="s">
        <v>2693</v>
      </c>
      <c r="E66" t="s">
        <v>2782</v>
      </c>
      <c r="F66" s="440">
        <v>46202</v>
      </c>
      <c r="G66" s="440">
        <v>46203</v>
      </c>
      <c r="H66" s="440">
        <v>46231</v>
      </c>
      <c r="I66">
        <v>470.82</v>
      </c>
      <c r="J66">
        <v>470.82</v>
      </c>
      <c r="K66">
        <v>470.82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466</v>
      </c>
    </row>
    <row r="67" spans="1:17" x14ac:dyDescent="0.3">
      <c r="A67">
        <v>242593</v>
      </c>
      <c r="B67">
        <v>122</v>
      </c>
      <c r="C67" t="s">
        <v>552</v>
      </c>
      <c r="D67" t="s">
        <v>2693</v>
      </c>
      <c r="E67" t="s">
        <v>2783</v>
      </c>
      <c r="F67" s="440">
        <v>46202</v>
      </c>
      <c r="G67" s="440">
        <v>46203</v>
      </c>
      <c r="H67" s="440">
        <v>46231</v>
      </c>
      <c r="I67">
        <v>530.70000000000005</v>
      </c>
      <c r="J67">
        <v>530.70000000000005</v>
      </c>
      <c r="K67">
        <v>530.70000000000005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466</v>
      </c>
    </row>
    <row r="68" spans="1:17" x14ac:dyDescent="0.3">
      <c r="A68">
        <v>242592</v>
      </c>
      <c r="B68">
        <v>122</v>
      </c>
      <c r="C68" t="s">
        <v>552</v>
      </c>
      <c r="D68" t="s">
        <v>2784</v>
      </c>
      <c r="E68" t="s">
        <v>2785</v>
      </c>
      <c r="F68" s="440">
        <v>46203</v>
      </c>
      <c r="G68" s="440">
        <v>46203</v>
      </c>
      <c r="H68" s="440">
        <v>46218</v>
      </c>
      <c r="I68">
        <v>151.83000000000001</v>
      </c>
      <c r="J68">
        <v>151.83000000000001</v>
      </c>
      <c r="K68">
        <v>151.83000000000001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466</v>
      </c>
    </row>
    <row r="69" spans="1:17" x14ac:dyDescent="0.3">
      <c r="A69">
        <v>242591</v>
      </c>
      <c r="B69">
        <v>122</v>
      </c>
      <c r="C69" t="s">
        <v>552</v>
      </c>
      <c r="D69" t="s">
        <v>2729</v>
      </c>
      <c r="E69" t="s">
        <v>2786</v>
      </c>
      <c r="F69" s="440">
        <v>46203</v>
      </c>
      <c r="G69" s="440">
        <v>46203</v>
      </c>
      <c r="H69" s="440">
        <v>46231</v>
      </c>
      <c r="I69">
        <v>2137.5500000000002</v>
      </c>
      <c r="J69">
        <v>2137.5500000000002</v>
      </c>
      <c r="K69">
        <v>2137.5500000000002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466</v>
      </c>
    </row>
    <row r="70" spans="1:17" x14ac:dyDescent="0.3">
      <c r="A70">
        <v>242590</v>
      </c>
      <c r="B70">
        <v>122</v>
      </c>
      <c r="C70" t="s">
        <v>552</v>
      </c>
      <c r="D70" t="s">
        <v>2727</v>
      </c>
      <c r="E70" t="s">
        <v>2787</v>
      </c>
      <c r="F70" s="440">
        <v>46202</v>
      </c>
      <c r="G70" s="440">
        <v>46203</v>
      </c>
      <c r="H70" s="440">
        <v>46216</v>
      </c>
      <c r="I70">
        <v>4987.2</v>
      </c>
      <c r="J70">
        <v>4987.2</v>
      </c>
      <c r="K70">
        <v>4987.2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466</v>
      </c>
    </row>
    <row r="71" spans="1:17" x14ac:dyDescent="0.3">
      <c r="A71">
        <v>242589</v>
      </c>
      <c r="B71">
        <v>122</v>
      </c>
      <c r="C71" t="s">
        <v>552</v>
      </c>
      <c r="D71" t="s">
        <v>2713</v>
      </c>
      <c r="E71" t="s">
        <v>2788</v>
      </c>
      <c r="F71" s="440">
        <v>46195</v>
      </c>
      <c r="G71" s="440">
        <v>46203</v>
      </c>
      <c r="H71" s="440">
        <v>46230</v>
      </c>
      <c r="I71">
        <v>418.7</v>
      </c>
      <c r="J71">
        <v>418.7</v>
      </c>
      <c r="K71">
        <v>0</v>
      </c>
      <c r="L71">
        <v>0</v>
      </c>
      <c r="M71">
        <v>418.7</v>
      </c>
      <c r="N71">
        <v>0</v>
      </c>
      <c r="O71">
        <v>0</v>
      </c>
      <c r="P71">
        <v>0</v>
      </c>
      <c r="Q71" t="s">
        <v>466</v>
      </c>
    </row>
    <row r="72" spans="1:17" x14ac:dyDescent="0.3">
      <c r="A72">
        <v>242588</v>
      </c>
      <c r="B72">
        <v>122</v>
      </c>
      <c r="C72" t="s">
        <v>552</v>
      </c>
      <c r="D72" t="s">
        <v>2789</v>
      </c>
      <c r="E72" t="s">
        <v>2790</v>
      </c>
      <c r="F72" s="440">
        <v>46196</v>
      </c>
      <c r="G72" s="440">
        <v>46203</v>
      </c>
      <c r="H72" s="440">
        <v>46217</v>
      </c>
      <c r="I72">
        <v>149.56</v>
      </c>
      <c r="J72">
        <v>149.56</v>
      </c>
      <c r="K72">
        <v>0</v>
      </c>
      <c r="L72">
        <v>0</v>
      </c>
      <c r="M72">
        <v>0</v>
      </c>
      <c r="N72">
        <v>0</v>
      </c>
      <c r="O72">
        <v>149.56</v>
      </c>
      <c r="P72">
        <v>0</v>
      </c>
      <c r="Q72" t="s">
        <v>466</v>
      </c>
    </row>
    <row r="73" spans="1:17" x14ac:dyDescent="0.3">
      <c r="A73">
        <v>242587</v>
      </c>
      <c r="B73">
        <v>122</v>
      </c>
      <c r="C73" t="s">
        <v>552</v>
      </c>
      <c r="D73" t="s">
        <v>2733</v>
      </c>
      <c r="E73" t="s">
        <v>2791</v>
      </c>
      <c r="F73" s="440">
        <v>46196</v>
      </c>
      <c r="G73" s="440">
        <v>46203</v>
      </c>
      <c r="H73" s="440">
        <v>46205</v>
      </c>
      <c r="I73">
        <v>0</v>
      </c>
      <c r="J73">
        <v>105.6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466</v>
      </c>
    </row>
    <row r="74" spans="1:17" x14ac:dyDescent="0.3">
      <c r="A74">
        <v>242586</v>
      </c>
      <c r="B74">
        <v>122</v>
      </c>
      <c r="C74" t="s">
        <v>552</v>
      </c>
      <c r="D74" t="s">
        <v>2704</v>
      </c>
      <c r="E74" t="s">
        <v>2792</v>
      </c>
      <c r="F74" s="440">
        <v>46197</v>
      </c>
      <c r="G74" s="440">
        <v>46203</v>
      </c>
      <c r="H74" s="440">
        <v>46225</v>
      </c>
      <c r="I74">
        <v>199.1</v>
      </c>
      <c r="J74">
        <v>199.1</v>
      </c>
      <c r="K74">
        <v>199.1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466</v>
      </c>
    </row>
    <row r="75" spans="1:17" x14ac:dyDescent="0.3">
      <c r="A75">
        <v>242585</v>
      </c>
      <c r="B75">
        <v>122</v>
      </c>
      <c r="C75" t="s">
        <v>552</v>
      </c>
      <c r="D75" t="s">
        <v>2520</v>
      </c>
      <c r="E75" t="s">
        <v>2793</v>
      </c>
      <c r="F75" s="440">
        <v>46198</v>
      </c>
      <c r="G75" s="440">
        <v>46203</v>
      </c>
      <c r="H75" s="440">
        <v>46226</v>
      </c>
      <c r="I75">
        <v>1257.3</v>
      </c>
      <c r="J75">
        <v>1257.3</v>
      </c>
      <c r="K75">
        <v>1257.3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242584</v>
      </c>
      <c r="B76">
        <v>122</v>
      </c>
      <c r="C76" t="s">
        <v>552</v>
      </c>
      <c r="D76" t="s">
        <v>2697</v>
      </c>
      <c r="E76" t="s">
        <v>2794</v>
      </c>
      <c r="F76" s="440">
        <v>46198</v>
      </c>
      <c r="G76" s="440">
        <v>46203</v>
      </c>
      <c r="H76" s="440">
        <v>46226</v>
      </c>
      <c r="I76">
        <v>890.05</v>
      </c>
      <c r="J76">
        <v>890.05</v>
      </c>
      <c r="K76">
        <v>890.05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466</v>
      </c>
    </row>
    <row r="77" spans="1:17" x14ac:dyDescent="0.3">
      <c r="A77">
        <v>242583</v>
      </c>
      <c r="B77">
        <v>122</v>
      </c>
      <c r="C77" t="s">
        <v>552</v>
      </c>
      <c r="D77" t="s">
        <v>2704</v>
      </c>
      <c r="E77" t="s">
        <v>2795</v>
      </c>
      <c r="F77" s="440">
        <v>46198</v>
      </c>
      <c r="G77" s="440">
        <v>46203</v>
      </c>
      <c r="H77" s="440">
        <v>46226</v>
      </c>
      <c r="I77">
        <v>252.55</v>
      </c>
      <c r="J77">
        <v>252.55</v>
      </c>
      <c r="K77">
        <v>252.55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466</v>
      </c>
    </row>
    <row r="78" spans="1:17" x14ac:dyDescent="0.3">
      <c r="A78">
        <v>242582</v>
      </c>
      <c r="B78">
        <v>122</v>
      </c>
      <c r="C78" t="s">
        <v>552</v>
      </c>
      <c r="D78" t="s">
        <v>2700</v>
      </c>
      <c r="E78" t="s">
        <v>2796</v>
      </c>
      <c r="F78" s="440">
        <v>46198</v>
      </c>
      <c r="G78" s="440">
        <v>46203</v>
      </c>
      <c r="H78" s="440">
        <v>46227</v>
      </c>
      <c r="I78">
        <v>493.37</v>
      </c>
      <c r="J78">
        <v>493.4</v>
      </c>
      <c r="K78">
        <v>493.37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466</v>
      </c>
    </row>
    <row r="79" spans="1:17" x14ac:dyDescent="0.3">
      <c r="A79">
        <v>242581</v>
      </c>
      <c r="B79">
        <v>122</v>
      </c>
      <c r="C79" t="s">
        <v>552</v>
      </c>
      <c r="D79" t="s">
        <v>2746</v>
      </c>
      <c r="E79" t="s">
        <v>2797</v>
      </c>
      <c r="F79" s="440">
        <v>46199</v>
      </c>
      <c r="G79" s="440">
        <v>46203</v>
      </c>
      <c r="H79" s="440">
        <v>46227</v>
      </c>
      <c r="I79">
        <v>1549.2</v>
      </c>
      <c r="J79">
        <v>1524.2</v>
      </c>
      <c r="K79">
        <v>0</v>
      </c>
      <c r="L79">
        <v>1549.2</v>
      </c>
      <c r="M79">
        <v>0</v>
      </c>
      <c r="N79">
        <v>0</v>
      </c>
      <c r="O79">
        <v>0</v>
      </c>
      <c r="P79">
        <v>0</v>
      </c>
      <c r="Q79" t="s">
        <v>466</v>
      </c>
    </row>
    <row r="80" spans="1:17" x14ac:dyDescent="0.3">
      <c r="A80">
        <v>242580</v>
      </c>
      <c r="B80">
        <v>122</v>
      </c>
      <c r="C80" t="s">
        <v>552</v>
      </c>
      <c r="D80" t="s">
        <v>2798</v>
      </c>
      <c r="E80" t="s">
        <v>2799</v>
      </c>
      <c r="F80" s="440">
        <v>46195</v>
      </c>
      <c r="G80" s="440">
        <v>46204</v>
      </c>
      <c r="H80" s="440">
        <v>46205</v>
      </c>
      <c r="I80">
        <v>0</v>
      </c>
      <c r="J80">
        <v>45.48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467</v>
      </c>
    </row>
    <row r="81" spans="1:17" x14ac:dyDescent="0.3">
      <c r="A81">
        <v>242579</v>
      </c>
      <c r="B81">
        <v>122</v>
      </c>
      <c r="C81" t="s">
        <v>552</v>
      </c>
      <c r="D81" t="s">
        <v>2800</v>
      </c>
      <c r="E81" t="s">
        <v>2801</v>
      </c>
      <c r="F81" s="440">
        <v>46197</v>
      </c>
      <c r="G81" s="440">
        <v>46204</v>
      </c>
      <c r="H81" s="440">
        <v>46205</v>
      </c>
      <c r="I81">
        <v>0</v>
      </c>
      <c r="J81">
        <v>110.16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467</v>
      </c>
    </row>
    <row r="82" spans="1:17" x14ac:dyDescent="0.3">
      <c r="A82">
        <v>242578</v>
      </c>
      <c r="B82">
        <v>122</v>
      </c>
      <c r="C82" t="s">
        <v>552</v>
      </c>
      <c r="D82" t="s">
        <v>2754</v>
      </c>
      <c r="E82" t="s">
        <v>2802</v>
      </c>
      <c r="F82" s="440">
        <v>46203</v>
      </c>
      <c r="G82" s="440">
        <v>46204</v>
      </c>
      <c r="H82" s="440">
        <v>46234</v>
      </c>
      <c r="I82">
        <v>1137.1199999999999</v>
      </c>
      <c r="J82">
        <v>798.7</v>
      </c>
      <c r="K82">
        <v>0</v>
      </c>
      <c r="L82">
        <v>1137.1199999999999</v>
      </c>
      <c r="M82">
        <v>0</v>
      </c>
      <c r="N82">
        <v>0</v>
      </c>
      <c r="O82">
        <v>0</v>
      </c>
      <c r="P82">
        <v>0</v>
      </c>
      <c r="Q82" t="s">
        <v>467</v>
      </c>
    </row>
    <row r="83" spans="1:17" x14ac:dyDescent="0.3">
      <c r="A83">
        <v>242577</v>
      </c>
      <c r="B83">
        <v>122</v>
      </c>
      <c r="C83" t="s">
        <v>552</v>
      </c>
      <c r="D83" t="s">
        <v>2704</v>
      </c>
      <c r="E83" t="s">
        <v>2803</v>
      </c>
      <c r="F83" s="440">
        <v>46203</v>
      </c>
      <c r="G83" s="440">
        <v>46204</v>
      </c>
      <c r="H83" s="440">
        <v>46231</v>
      </c>
      <c r="I83">
        <v>259.92</v>
      </c>
      <c r="J83">
        <v>259.91000000000003</v>
      </c>
      <c r="K83">
        <v>259.92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467</v>
      </c>
    </row>
    <row r="84" spans="1:17" x14ac:dyDescent="0.3">
      <c r="A84">
        <v>242576</v>
      </c>
      <c r="B84">
        <v>122</v>
      </c>
      <c r="C84" t="s">
        <v>552</v>
      </c>
      <c r="D84" t="s">
        <v>2520</v>
      </c>
      <c r="E84" t="s">
        <v>2804</v>
      </c>
      <c r="F84" s="440">
        <v>46203</v>
      </c>
      <c r="G84" s="440">
        <v>46204</v>
      </c>
      <c r="H84" s="440">
        <v>46231</v>
      </c>
      <c r="I84">
        <v>1425.8</v>
      </c>
      <c r="J84">
        <v>1425.8</v>
      </c>
      <c r="K84">
        <v>1425.8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467</v>
      </c>
    </row>
    <row r="85" spans="1:17" x14ac:dyDescent="0.3">
      <c r="A85">
        <v>242574</v>
      </c>
      <c r="B85">
        <v>122</v>
      </c>
      <c r="C85" t="s">
        <v>552</v>
      </c>
      <c r="D85" t="s">
        <v>2738</v>
      </c>
      <c r="E85" t="s">
        <v>2805</v>
      </c>
      <c r="F85" s="440">
        <v>46203</v>
      </c>
      <c r="G85" s="440">
        <v>46204</v>
      </c>
      <c r="H85" s="440">
        <v>46231</v>
      </c>
      <c r="I85">
        <v>581.70000000000005</v>
      </c>
      <c r="J85">
        <v>581.70000000000005</v>
      </c>
      <c r="K85">
        <v>581.70000000000005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467</v>
      </c>
    </row>
    <row r="86" spans="1:17" x14ac:dyDescent="0.3">
      <c r="A86">
        <v>242572</v>
      </c>
      <c r="B86">
        <v>122</v>
      </c>
      <c r="C86" t="s">
        <v>552</v>
      </c>
      <c r="D86" t="s">
        <v>2806</v>
      </c>
      <c r="E86" t="s">
        <v>2807</v>
      </c>
      <c r="F86" s="440">
        <v>46203</v>
      </c>
      <c r="G86" s="440">
        <v>46204</v>
      </c>
      <c r="H86" s="440">
        <v>46217</v>
      </c>
      <c r="I86">
        <v>746.31</v>
      </c>
      <c r="J86">
        <v>662.8</v>
      </c>
      <c r="K86">
        <v>746.31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467</v>
      </c>
    </row>
    <row r="87" spans="1:17" x14ac:dyDescent="0.3">
      <c r="A87">
        <v>242571</v>
      </c>
      <c r="B87">
        <v>122</v>
      </c>
      <c r="C87" t="s">
        <v>552</v>
      </c>
      <c r="D87" t="s">
        <v>2686</v>
      </c>
      <c r="E87" t="s">
        <v>2808</v>
      </c>
      <c r="F87" s="440">
        <v>46203</v>
      </c>
      <c r="G87" s="440">
        <v>46204</v>
      </c>
      <c r="H87" s="440">
        <v>46217</v>
      </c>
      <c r="I87">
        <v>898.53</v>
      </c>
      <c r="J87">
        <v>898.53</v>
      </c>
      <c r="K87">
        <v>898.53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467</v>
      </c>
    </row>
    <row r="88" spans="1:17" x14ac:dyDescent="0.3">
      <c r="A88">
        <v>242570</v>
      </c>
      <c r="B88">
        <v>122</v>
      </c>
      <c r="C88" t="s">
        <v>552</v>
      </c>
      <c r="D88" t="s">
        <v>2733</v>
      </c>
      <c r="E88" t="s">
        <v>2809</v>
      </c>
      <c r="F88" s="440">
        <v>46203</v>
      </c>
      <c r="G88" s="440">
        <v>46204</v>
      </c>
      <c r="H88" s="440">
        <v>46224</v>
      </c>
      <c r="I88">
        <v>1393.99</v>
      </c>
      <c r="J88">
        <v>1339.36</v>
      </c>
      <c r="K88">
        <v>0</v>
      </c>
      <c r="L88">
        <v>0</v>
      </c>
      <c r="M88">
        <v>1393.99</v>
      </c>
      <c r="N88">
        <v>0</v>
      </c>
      <c r="O88">
        <v>0</v>
      </c>
      <c r="P88">
        <v>0</v>
      </c>
      <c r="Q88" t="s">
        <v>467</v>
      </c>
    </row>
    <row r="89" spans="1:17" x14ac:dyDescent="0.3">
      <c r="A89">
        <v>242569</v>
      </c>
      <c r="B89">
        <v>122</v>
      </c>
      <c r="C89" t="s">
        <v>552</v>
      </c>
      <c r="D89" t="s">
        <v>2693</v>
      </c>
      <c r="E89" t="s">
        <v>2810</v>
      </c>
      <c r="F89" s="440">
        <v>46203</v>
      </c>
      <c r="G89" s="440">
        <v>46204</v>
      </c>
      <c r="H89" s="440">
        <v>46231</v>
      </c>
      <c r="I89">
        <v>788.66</v>
      </c>
      <c r="J89">
        <v>788.66</v>
      </c>
      <c r="K89">
        <v>788.66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467</v>
      </c>
    </row>
    <row r="90" spans="1:17" x14ac:dyDescent="0.3">
      <c r="A90">
        <v>242568</v>
      </c>
      <c r="B90">
        <v>122</v>
      </c>
      <c r="C90" t="s">
        <v>552</v>
      </c>
      <c r="D90" t="s">
        <v>2693</v>
      </c>
      <c r="E90" t="s">
        <v>2811</v>
      </c>
      <c r="F90" s="440">
        <v>46203</v>
      </c>
      <c r="G90" s="440">
        <v>46204</v>
      </c>
      <c r="H90" s="440">
        <v>46234</v>
      </c>
      <c r="I90">
        <v>1802.4</v>
      </c>
      <c r="J90">
        <v>1802.4</v>
      </c>
      <c r="K90">
        <v>0</v>
      </c>
      <c r="L90">
        <v>1802.4</v>
      </c>
      <c r="M90">
        <v>0</v>
      </c>
      <c r="N90">
        <v>0</v>
      </c>
      <c r="O90">
        <v>0</v>
      </c>
      <c r="P90">
        <v>0</v>
      </c>
      <c r="Q90" t="s">
        <v>467</v>
      </c>
    </row>
    <row r="91" spans="1:17" x14ac:dyDescent="0.3">
      <c r="A91">
        <v>242566</v>
      </c>
      <c r="B91">
        <v>122</v>
      </c>
      <c r="C91" t="s">
        <v>552</v>
      </c>
      <c r="D91" t="s">
        <v>2697</v>
      </c>
      <c r="E91" t="s">
        <v>2812</v>
      </c>
      <c r="F91" s="440">
        <v>46203</v>
      </c>
      <c r="G91" s="440">
        <v>46204</v>
      </c>
      <c r="H91" s="440">
        <v>46231</v>
      </c>
      <c r="I91">
        <v>444.72</v>
      </c>
      <c r="J91">
        <v>444.72</v>
      </c>
      <c r="K91">
        <v>444.72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467</v>
      </c>
    </row>
    <row r="92" spans="1:17" x14ac:dyDescent="0.3">
      <c r="A92">
        <v>242565</v>
      </c>
      <c r="B92">
        <v>122</v>
      </c>
      <c r="C92" t="s">
        <v>552</v>
      </c>
      <c r="D92" t="s">
        <v>2715</v>
      </c>
      <c r="E92" t="s">
        <v>2813</v>
      </c>
      <c r="F92" s="440">
        <v>46203</v>
      </c>
      <c r="G92" s="440">
        <v>46204</v>
      </c>
      <c r="H92" s="440">
        <v>46220</v>
      </c>
      <c r="I92">
        <v>1391.75</v>
      </c>
      <c r="J92">
        <v>1378.75</v>
      </c>
      <c r="K92">
        <v>1391.75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467</v>
      </c>
    </row>
    <row r="93" spans="1:17" x14ac:dyDescent="0.3">
      <c r="A93">
        <v>242563</v>
      </c>
      <c r="B93">
        <v>122</v>
      </c>
      <c r="C93" t="s">
        <v>552</v>
      </c>
      <c r="D93" t="s">
        <v>2702</v>
      </c>
      <c r="E93" t="s">
        <v>2814</v>
      </c>
      <c r="F93" s="440">
        <v>46197</v>
      </c>
      <c r="G93" s="440">
        <v>46204</v>
      </c>
      <c r="H93" s="440">
        <v>46218</v>
      </c>
      <c r="I93">
        <v>166.65</v>
      </c>
      <c r="J93">
        <v>166.65</v>
      </c>
      <c r="K93">
        <v>166.65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467</v>
      </c>
    </row>
    <row r="94" spans="1:17" x14ac:dyDescent="0.3">
      <c r="A94">
        <v>242562</v>
      </c>
      <c r="B94">
        <v>122</v>
      </c>
      <c r="C94" t="s">
        <v>552</v>
      </c>
      <c r="D94" t="s">
        <v>2815</v>
      </c>
      <c r="E94" t="s">
        <v>2816</v>
      </c>
      <c r="F94" s="440">
        <v>46195</v>
      </c>
      <c r="G94" s="440">
        <v>46204</v>
      </c>
      <c r="H94" s="440">
        <v>46223</v>
      </c>
      <c r="I94">
        <v>558</v>
      </c>
      <c r="J94">
        <v>558</v>
      </c>
      <c r="K94">
        <v>0</v>
      </c>
      <c r="L94">
        <v>558</v>
      </c>
      <c r="M94">
        <v>0</v>
      </c>
      <c r="N94">
        <v>0</v>
      </c>
      <c r="O94">
        <v>0</v>
      </c>
      <c r="P94">
        <v>0</v>
      </c>
      <c r="Q94" t="s">
        <v>467</v>
      </c>
    </row>
    <row r="95" spans="1:17" x14ac:dyDescent="0.3">
      <c r="A95">
        <v>242561</v>
      </c>
      <c r="B95">
        <v>122</v>
      </c>
      <c r="C95" t="s">
        <v>552</v>
      </c>
      <c r="D95" t="s">
        <v>2520</v>
      </c>
      <c r="E95" t="s">
        <v>2817</v>
      </c>
      <c r="F95" s="440">
        <v>46192</v>
      </c>
      <c r="G95" s="440">
        <v>46199</v>
      </c>
      <c r="H95" s="440">
        <v>46220</v>
      </c>
      <c r="I95">
        <v>1043.77</v>
      </c>
      <c r="J95">
        <v>1043.77</v>
      </c>
      <c r="K95">
        <v>1043.77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466</v>
      </c>
    </row>
    <row r="96" spans="1:17" x14ac:dyDescent="0.3">
      <c r="A96">
        <v>242560</v>
      </c>
      <c r="B96">
        <v>122</v>
      </c>
      <c r="C96" t="s">
        <v>552</v>
      </c>
      <c r="D96" t="s">
        <v>2697</v>
      </c>
      <c r="E96" t="s">
        <v>2818</v>
      </c>
      <c r="F96" s="440">
        <v>46196</v>
      </c>
      <c r="G96" s="440">
        <v>46197</v>
      </c>
      <c r="H96" s="440">
        <v>46224</v>
      </c>
      <c r="I96">
        <v>538.57000000000005</v>
      </c>
      <c r="J96">
        <v>538.57000000000005</v>
      </c>
      <c r="K96">
        <v>538.57000000000005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466</v>
      </c>
    </row>
    <row r="97" spans="1:17" x14ac:dyDescent="0.3">
      <c r="A97">
        <v>242559</v>
      </c>
      <c r="B97">
        <v>122</v>
      </c>
      <c r="C97" t="s">
        <v>552</v>
      </c>
      <c r="D97" t="s">
        <v>2819</v>
      </c>
      <c r="E97" t="s">
        <v>2820</v>
      </c>
      <c r="F97" s="440">
        <v>46196</v>
      </c>
      <c r="G97" s="440">
        <v>46197</v>
      </c>
      <c r="H97" s="440">
        <v>46224</v>
      </c>
      <c r="I97">
        <v>585</v>
      </c>
      <c r="J97">
        <v>585</v>
      </c>
      <c r="K97">
        <v>585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466</v>
      </c>
    </row>
    <row r="98" spans="1:17" x14ac:dyDescent="0.3">
      <c r="A98">
        <v>242558</v>
      </c>
      <c r="B98">
        <v>122</v>
      </c>
      <c r="C98" t="s">
        <v>552</v>
      </c>
      <c r="D98" t="s">
        <v>2520</v>
      </c>
      <c r="E98" t="s">
        <v>2821</v>
      </c>
      <c r="F98" s="440">
        <v>46196</v>
      </c>
      <c r="G98" s="440">
        <v>46197</v>
      </c>
      <c r="H98" s="440">
        <v>46224</v>
      </c>
      <c r="I98">
        <v>502.4</v>
      </c>
      <c r="J98">
        <v>502.4</v>
      </c>
      <c r="K98">
        <v>502.4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466</v>
      </c>
    </row>
    <row r="99" spans="1:17" x14ac:dyDescent="0.3">
      <c r="A99">
        <v>242557</v>
      </c>
      <c r="B99">
        <v>122</v>
      </c>
      <c r="C99" t="s">
        <v>552</v>
      </c>
      <c r="D99" t="s">
        <v>2693</v>
      </c>
      <c r="E99" t="s">
        <v>2822</v>
      </c>
      <c r="F99" s="440">
        <v>46196</v>
      </c>
      <c r="G99" s="440">
        <v>46197</v>
      </c>
      <c r="H99" s="440">
        <v>46224</v>
      </c>
      <c r="I99">
        <v>1548.6</v>
      </c>
      <c r="J99">
        <v>1548.6</v>
      </c>
      <c r="K99">
        <v>1548.6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466</v>
      </c>
    </row>
    <row r="100" spans="1:17" x14ac:dyDescent="0.3">
      <c r="A100">
        <v>242556</v>
      </c>
      <c r="B100">
        <v>122</v>
      </c>
      <c r="C100" t="s">
        <v>552</v>
      </c>
      <c r="D100" t="s">
        <v>2709</v>
      </c>
      <c r="E100" t="s">
        <v>2823</v>
      </c>
      <c r="F100" s="440">
        <v>46196</v>
      </c>
      <c r="G100" s="440">
        <v>46197</v>
      </c>
      <c r="H100" s="440">
        <v>46226</v>
      </c>
      <c r="I100">
        <v>1228.5</v>
      </c>
      <c r="J100">
        <v>1228.5</v>
      </c>
      <c r="K100">
        <v>1228.5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466</v>
      </c>
    </row>
    <row r="101" spans="1:17" x14ac:dyDescent="0.3">
      <c r="A101">
        <v>242555</v>
      </c>
      <c r="B101">
        <v>122</v>
      </c>
      <c r="C101" t="s">
        <v>552</v>
      </c>
      <c r="D101" t="s">
        <v>2733</v>
      </c>
      <c r="E101" t="s">
        <v>2824</v>
      </c>
      <c r="F101" s="440">
        <v>46196</v>
      </c>
      <c r="G101" s="440">
        <v>46197</v>
      </c>
      <c r="H101" s="440">
        <v>46217</v>
      </c>
      <c r="I101">
        <v>1923.33</v>
      </c>
      <c r="J101">
        <v>1855.26</v>
      </c>
      <c r="K101">
        <v>0</v>
      </c>
      <c r="L101">
        <v>0</v>
      </c>
      <c r="M101">
        <v>1923.33</v>
      </c>
      <c r="N101">
        <v>0</v>
      </c>
      <c r="O101">
        <v>0</v>
      </c>
      <c r="P101">
        <v>0</v>
      </c>
      <c r="Q101" t="s">
        <v>466</v>
      </c>
    </row>
    <row r="102" spans="1:17" x14ac:dyDescent="0.3">
      <c r="A102">
        <v>242553</v>
      </c>
      <c r="B102">
        <v>122</v>
      </c>
      <c r="C102" t="s">
        <v>552</v>
      </c>
      <c r="D102" t="s">
        <v>2704</v>
      </c>
      <c r="E102" t="s">
        <v>2825</v>
      </c>
      <c r="F102" s="440">
        <v>46196</v>
      </c>
      <c r="G102" s="440">
        <v>46197</v>
      </c>
      <c r="H102" s="440">
        <v>46224</v>
      </c>
      <c r="I102">
        <v>620.52</v>
      </c>
      <c r="J102">
        <v>620.51</v>
      </c>
      <c r="K102">
        <v>620.52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466</v>
      </c>
    </row>
    <row r="103" spans="1:17" x14ac:dyDescent="0.3">
      <c r="A103">
        <v>242552</v>
      </c>
      <c r="B103">
        <v>122</v>
      </c>
      <c r="C103" t="s">
        <v>552</v>
      </c>
      <c r="D103" t="s">
        <v>2756</v>
      </c>
      <c r="E103" t="s">
        <v>2826</v>
      </c>
      <c r="F103" s="440">
        <v>46197</v>
      </c>
      <c r="G103" s="440">
        <v>46199</v>
      </c>
      <c r="H103" s="440">
        <v>46225</v>
      </c>
      <c r="I103">
        <v>797.1</v>
      </c>
      <c r="J103">
        <v>797.1</v>
      </c>
      <c r="K103">
        <v>797.1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466</v>
      </c>
    </row>
    <row r="104" spans="1:17" x14ac:dyDescent="0.3">
      <c r="A104">
        <v>242547</v>
      </c>
      <c r="B104">
        <v>122</v>
      </c>
      <c r="C104" t="s">
        <v>552</v>
      </c>
      <c r="D104" t="s">
        <v>2749</v>
      </c>
      <c r="E104" t="s">
        <v>2827</v>
      </c>
      <c r="F104" s="440">
        <v>46198</v>
      </c>
      <c r="G104" s="440">
        <v>46199</v>
      </c>
      <c r="H104" s="440">
        <v>46226</v>
      </c>
      <c r="I104">
        <v>337.5</v>
      </c>
      <c r="J104">
        <v>302.5</v>
      </c>
      <c r="K104">
        <v>337.5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466</v>
      </c>
    </row>
    <row r="105" spans="1:17" x14ac:dyDescent="0.3">
      <c r="A105">
        <v>242545</v>
      </c>
      <c r="B105">
        <v>122</v>
      </c>
      <c r="C105" t="s">
        <v>552</v>
      </c>
      <c r="D105" t="s">
        <v>2713</v>
      </c>
      <c r="E105" t="s">
        <v>2828</v>
      </c>
      <c r="F105" s="440">
        <v>46197</v>
      </c>
      <c r="G105" s="440">
        <v>46199</v>
      </c>
      <c r="H105" s="440">
        <v>46230</v>
      </c>
      <c r="I105">
        <v>119.4</v>
      </c>
      <c r="J105">
        <v>119.4</v>
      </c>
      <c r="K105">
        <v>119.4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466</v>
      </c>
    </row>
    <row r="106" spans="1:17" x14ac:dyDescent="0.3">
      <c r="A106">
        <v>242543</v>
      </c>
      <c r="B106">
        <v>122</v>
      </c>
      <c r="C106" t="s">
        <v>552</v>
      </c>
      <c r="D106" t="s">
        <v>2688</v>
      </c>
      <c r="E106" t="s">
        <v>2829</v>
      </c>
      <c r="F106" s="440">
        <v>46197</v>
      </c>
      <c r="G106" s="440">
        <v>46199</v>
      </c>
      <c r="H106" s="440">
        <v>46225</v>
      </c>
      <c r="I106">
        <v>3048.7</v>
      </c>
      <c r="J106">
        <v>3048.7</v>
      </c>
      <c r="K106">
        <v>0</v>
      </c>
      <c r="L106">
        <v>3048.7</v>
      </c>
      <c r="M106">
        <v>0</v>
      </c>
      <c r="N106">
        <v>0</v>
      </c>
      <c r="O106">
        <v>0</v>
      </c>
      <c r="P106">
        <v>0</v>
      </c>
      <c r="Q106" t="s">
        <v>466</v>
      </c>
    </row>
    <row r="107" spans="1:17" x14ac:dyDescent="0.3">
      <c r="A107">
        <v>242542</v>
      </c>
      <c r="B107">
        <v>122</v>
      </c>
      <c r="C107" t="s">
        <v>552</v>
      </c>
      <c r="D107" t="s">
        <v>2693</v>
      </c>
      <c r="E107" t="s">
        <v>2830</v>
      </c>
      <c r="F107" s="440">
        <v>46197</v>
      </c>
      <c r="G107" s="440">
        <v>46199</v>
      </c>
      <c r="H107" s="440">
        <v>46227</v>
      </c>
      <c r="I107">
        <v>2311.94</v>
      </c>
      <c r="J107">
        <v>2311.9299999999998</v>
      </c>
      <c r="K107">
        <v>2311.94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466</v>
      </c>
    </row>
    <row r="108" spans="1:17" x14ac:dyDescent="0.3">
      <c r="A108">
        <v>242539</v>
      </c>
      <c r="B108">
        <v>122</v>
      </c>
      <c r="C108" t="s">
        <v>552</v>
      </c>
      <c r="D108" t="s">
        <v>2706</v>
      </c>
      <c r="E108" t="s">
        <v>2831</v>
      </c>
      <c r="F108" s="440">
        <v>46198</v>
      </c>
      <c r="G108" s="440">
        <v>46199</v>
      </c>
      <c r="H108" s="440">
        <v>46219</v>
      </c>
      <c r="I108">
        <v>1398.86</v>
      </c>
      <c r="J108">
        <v>1396.86</v>
      </c>
      <c r="K108">
        <v>1398.86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466</v>
      </c>
    </row>
    <row r="109" spans="1:17" x14ac:dyDescent="0.3">
      <c r="A109">
        <v>242537</v>
      </c>
      <c r="B109">
        <v>122</v>
      </c>
      <c r="C109" t="s">
        <v>552</v>
      </c>
      <c r="D109" t="s">
        <v>2832</v>
      </c>
      <c r="E109" t="s">
        <v>2833</v>
      </c>
      <c r="F109" s="440">
        <v>46192</v>
      </c>
      <c r="G109" s="440">
        <v>46196</v>
      </c>
      <c r="H109" s="440">
        <v>46223</v>
      </c>
      <c r="I109">
        <v>947</v>
      </c>
      <c r="J109">
        <v>889.2</v>
      </c>
      <c r="K109">
        <v>0</v>
      </c>
      <c r="L109">
        <v>947</v>
      </c>
      <c r="M109">
        <v>0</v>
      </c>
      <c r="N109">
        <v>0</v>
      </c>
      <c r="O109">
        <v>0</v>
      </c>
      <c r="P109">
        <v>0</v>
      </c>
      <c r="Q109" t="s">
        <v>466</v>
      </c>
    </row>
    <row r="110" spans="1:17" x14ac:dyDescent="0.3">
      <c r="A110">
        <v>242536</v>
      </c>
      <c r="B110">
        <v>122</v>
      </c>
      <c r="C110" t="s">
        <v>552</v>
      </c>
      <c r="D110" t="s">
        <v>2693</v>
      </c>
      <c r="E110" t="s">
        <v>2834</v>
      </c>
      <c r="F110" s="440">
        <v>46189</v>
      </c>
      <c r="G110" s="440">
        <v>46196</v>
      </c>
      <c r="H110" s="440">
        <v>46217</v>
      </c>
      <c r="I110">
        <v>388.8</v>
      </c>
      <c r="J110">
        <v>388.8</v>
      </c>
      <c r="K110">
        <v>388.8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466</v>
      </c>
    </row>
    <row r="111" spans="1:17" x14ac:dyDescent="0.3">
      <c r="A111">
        <v>242535</v>
      </c>
      <c r="B111">
        <v>122</v>
      </c>
      <c r="C111" t="s">
        <v>552</v>
      </c>
      <c r="D111" t="s">
        <v>2713</v>
      </c>
      <c r="E111" t="s">
        <v>2835</v>
      </c>
      <c r="F111" s="440">
        <v>46190</v>
      </c>
      <c r="G111" s="440">
        <v>46196</v>
      </c>
      <c r="H111" s="440">
        <v>46223</v>
      </c>
      <c r="I111">
        <v>1095.26</v>
      </c>
      <c r="J111">
        <v>1095.26</v>
      </c>
      <c r="K111">
        <v>1095.26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466</v>
      </c>
    </row>
    <row r="112" spans="1:17" x14ac:dyDescent="0.3">
      <c r="A112">
        <v>242534</v>
      </c>
      <c r="B112">
        <v>122</v>
      </c>
      <c r="C112" t="s">
        <v>552</v>
      </c>
      <c r="D112" t="s">
        <v>2706</v>
      </c>
      <c r="E112" t="s">
        <v>2836</v>
      </c>
      <c r="F112" s="440">
        <v>46196</v>
      </c>
      <c r="G112" s="440">
        <v>46196</v>
      </c>
      <c r="H112" s="440">
        <v>46217</v>
      </c>
      <c r="I112">
        <v>1055.49</v>
      </c>
      <c r="J112">
        <v>1053.49</v>
      </c>
      <c r="K112">
        <v>1055.49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466</v>
      </c>
    </row>
    <row r="113" spans="1:17" x14ac:dyDescent="0.3">
      <c r="A113">
        <v>242533</v>
      </c>
      <c r="B113">
        <v>122</v>
      </c>
      <c r="C113" t="s">
        <v>552</v>
      </c>
      <c r="D113" t="s">
        <v>2773</v>
      </c>
      <c r="E113" t="s">
        <v>2837</v>
      </c>
      <c r="F113" s="440">
        <v>46195</v>
      </c>
      <c r="G113" s="440">
        <v>46196</v>
      </c>
      <c r="H113" s="440">
        <v>46225</v>
      </c>
      <c r="I113">
        <v>1290.24</v>
      </c>
      <c r="J113">
        <v>1290.24</v>
      </c>
      <c r="K113">
        <v>0</v>
      </c>
      <c r="L113">
        <v>1290.24</v>
      </c>
      <c r="M113">
        <v>0</v>
      </c>
      <c r="N113">
        <v>0</v>
      </c>
      <c r="O113">
        <v>0</v>
      </c>
      <c r="P113">
        <v>0</v>
      </c>
      <c r="Q113" t="s">
        <v>466</v>
      </c>
    </row>
    <row r="114" spans="1:17" x14ac:dyDescent="0.3">
      <c r="A114">
        <v>242532</v>
      </c>
      <c r="B114">
        <v>122</v>
      </c>
      <c r="C114" t="s">
        <v>552</v>
      </c>
      <c r="D114" t="s">
        <v>2693</v>
      </c>
      <c r="E114" t="s">
        <v>2838</v>
      </c>
      <c r="F114" s="440">
        <v>46195</v>
      </c>
      <c r="G114" s="440">
        <v>46196</v>
      </c>
      <c r="H114" s="440">
        <v>46224</v>
      </c>
      <c r="I114">
        <v>320.37</v>
      </c>
      <c r="J114">
        <v>320.37</v>
      </c>
      <c r="K114">
        <v>320.37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466</v>
      </c>
    </row>
    <row r="115" spans="1:17" x14ac:dyDescent="0.3">
      <c r="A115">
        <v>242531</v>
      </c>
      <c r="B115">
        <v>122</v>
      </c>
      <c r="C115" t="s">
        <v>552</v>
      </c>
      <c r="D115" t="s">
        <v>2832</v>
      </c>
      <c r="E115" t="s">
        <v>2839</v>
      </c>
      <c r="F115" s="440">
        <v>46195</v>
      </c>
      <c r="G115" s="440">
        <v>46196</v>
      </c>
      <c r="H115" s="440">
        <v>46225</v>
      </c>
      <c r="I115">
        <v>2533.64</v>
      </c>
      <c r="J115">
        <v>2379</v>
      </c>
      <c r="K115">
        <v>0</v>
      </c>
      <c r="L115">
        <v>2533.64</v>
      </c>
      <c r="M115">
        <v>0</v>
      </c>
      <c r="N115">
        <v>0</v>
      </c>
      <c r="O115">
        <v>0</v>
      </c>
      <c r="P115">
        <v>0</v>
      </c>
      <c r="Q115" t="s">
        <v>466</v>
      </c>
    </row>
    <row r="116" spans="1:17" x14ac:dyDescent="0.3">
      <c r="A116">
        <v>242530</v>
      </c>
      <c r="B116">
        <v>122</v>
      </c>
      <c r="C116" t="s">
        <v>552</v>
      </c>
      <c r="D116" t="s">
        <v>2769</v>
      </c>
      <c r="E116" t="s">
        <v>2840</v>
      </c>
      <c r="F116" s="440">
        <v>46196</v>
      </c>
      <c r="G116" s="440">
        <v>46196</v>
      </c>
      <c r="H116" s="440">
        <v>46224</v>
      </c>
      <c r="I116">
        <v>744.1</v>
      </c>
      <c r="J116">
        <v>729.2</v>
      </c>
      <c r="K116">
        <v>744.1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466</v>
      </c>
    </row>
    <row r="117" spans="1:17" x14ac:dyDescent="0.3">
      <c r="A117">
        <v>242529</v>
      </c>
      <c r="B117">
        <v>122</v>
      </c>
      <c r="C117" t="s">
        <v>552</v>
      </c>
      <c r="D117" t="s">
        <v>2738</v>
      </c>
      <c r="E117" t="s">
        <v>2841</v>
      </c>
      <c r="F117" s="440">
        <v>46195</v>
      </c>
      <c r="G117" s="440">
        <v>46196</v>
      </c>
      <c r="H117" s="440">
        <v>46223</v>
      </c>
      <c r="I117">
        <v>686.7</v>
      </c>
      <c r="J117">
        <v>686.7</v>
      </c>
      <c r="K117">
        <v>686.7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466</v>
      </c>
    </row>
    <row r="118" spans="1:17" x14ac:dyDescent="0.3">
      <c r="A118">
        <v>242527</v>
      </c>
      <c r="B118">
        <v>122</v>
      </c>
      <c r="C118" t="s">
        <v>552</v>
      </c>
      <c r="D118" t="s">
        <v>2729</v>
      </c>
      <c r="E118" t="s">
        <v>2842</v>
      </c>
      <c r="F118" s="440">
        <v>46196</v>
      </c>
      <c r="G118" s="440">
        <v>46196</v>
      </c>
      <c r="H118" s="440">
        <v>46224</v>
      </c>
      <c r="I118">
        <v>1988.93</v>
      </c>
      <c r="J118">
        <v>1988.93</v>
      </c>
      <c r="K118">
        <v>1988.93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466</v>
      </c>
    </row>
    <row r="119" spans="1:17" x14ac:dyDescent="0.3">
      <c r="A119">
        <v>242526</v>
      </c>
      <c r="B119">
        <v>122</v>
      </c>
      <c r="C119" t="s">
        <v>552</v>
      </c>
      <c r="D119" t="s">
        <v>1206</v>
      </c>
      <c r="E119" t="s">
        <v>2843</v>
      </c>
      <c r="F119" s="440">
        <v>46190</v>
      </c>
      <c r="G119" s="440">
        <v>46195</v>
      </c>
      <c r="H119" s="440">
        <v>46205</v>
      </c>
      <c r="I119">
        <v>35.99</v>
      </c>
      <c r="J119">
        <v>27</v>
      </c>
      <c r="K119">
        <v>0</v>
      </c>
      <c r="L119">
        <v>0</v>
      </c>
      <c r="M119">
        <v>0</v>
      </c>
      <c r="N119">
        <v>0</v>
      </c>
      <c r="O119">
        <v>35.99</v>
      </c>
      <c r="P119">
        <v>0</v>
      </c>
      <c r="Q119" t="s">
        <v>466</v>
      </c>
    </row>
    <row r="120" spans="1:17" x14ac:dyDescent="0.3">
      <c r="A120">
        <v>242525</v>
      </c>
      <c r="B120">
        <v>122</v>
      </c>
      <c r="C120" t="s">
        <v>552</v>
      </c>
      <c r="D120" t="s">
        <v>1206</v>
      </c>
      <c r="E120" t="s">
        <v>2844</v>
      </c>
      <c r="F120" s="440">
        <v>46190</v>
      </c>
      <c r="G120" s="440">
        <v>46195</v>
      </c>
      <c r="H120" s="440">
        <v>46205</v>
      </c>
      <c r="I120">
        <v>62.99</v>
      </c>
      <c r="J120">
        <v>54</v>
      </c>
      <c r="K120">
        <v>0</v>
      </c>
      <c r="L120">
        <v>0</v>
      </c>
      <c r="M120">
        <v>0</v>
      </c>
      <c r="N120">
        <v>0</v>
      </c>
      <c r="O120">
        <v>62.99</v>
      </c>
      <c r="P120">
        <v>0</v>
      </c>
      <c r="Q120" t="s">
        <v>466</v>
      </c>
    </row>
    <row r="121" spans="1:17" x14ac:dyDescent="0.3">
      <c r="A121">
        <v>242524</v>
      </c>
      <c r="B121">
        <v>122</v>
      </c>
      <c r="C121" t="s">
        <v>552</v>
      </c>
      <c r="D121" t="s">
        <v>1206</v>
      </c>
      <c r="E121" t="s">
        <v>2845</v>
      </c>
      <c r="F121" s="440">
        <v>46190</v>
      </c>
      <c r="G121" s="440">
        <v>46195</v>
      </c>
      <c r="H121" s="440">
        <v>46205</v>
      </c>
      <c r="I121">
        <v>62.99</v>
      </c>
      <c r="J121">
        <v>54</v>
      </c>
      <c r="K121">
        <v>0</v>
      </c>
      <c r="L121">
        <v>0</v>
      </c>
      <c r="M121">
        <v>0</v>
      </c>
      <c r="N121">
        <v>0</v>
      </c>
      <c r="O121">
        <v>62.99</v>
      </c>
      <c r="P121">
        <v>0</v>
      </c>
      <c r="Q121" t="s">
        <v>466</v>
      </c>
    </row>
    <row r="122" spans="1:17" x14ac:dyDescent="0.3">
      <c r="A122">
        <v>242522</v>
      </c>
      <c r="B122">
        <v>122</v>
      </c>
      <c r="C122" t="s">
        <v>552</v>
      </c>
      <c r="D122" t="s">
        <v>1206</v>
      </c>
      <c r="E122" t="s">
        <v>2846</v>
      </c>
      <c r="F122" s="440">
        <v>46190</v>
      </c>
      <c r="G122" s="440">
        <v>46195</v>
      </c>
      <c r="H122" s="440">
        <v>46205</v>
      </c>
      <c r="I122">
        <v>62.99</v>
      </c>
      <c r="J122">
        <v>54</v>
      </c>
      <c r="K122">
        <v>0</v>
      </c>
      <c r="L122">
        <v>0</v>
      </c>
      <c r="M122">
        <v>0</v>
      </c>
      <c r="N122">
        <v>0</v>
      </c>
      <c r="O122">
        <v>62.99</v>
      </c>
      <c r="P122">
        <v>0</v>
      </c>
      <c r="Q122" t="s">
        <v>466</v>
      </c>
    </row>
    <row r="123" spans="1:17" x14ac:dyDescent="0.3">
      <c r="A123">
        <v>242519</v>
      </c>
      <c r="B123">
        <v>122</v>
      </c>
      <c r="C123" t="s">
        <v>552</v>
      </c>
      <c r="D123" t="s">
        <v>1206</v>
      </c>
      <c r="E123" t="s">
        <v>2847</v>
      </c>
      <c r="F123" s="440">
        <v>46190</v>
      </c>
      <c r="G123" s="440">
        <v>46195</v>
      </c>
      <c r="H123" s="440">
        <v>46205</v>
      </c>
      <c r="I123">
        <v>62.99</v>
      </c>
      <c r="J123">
        <v>54</v>
      </c>
      <c r="K123">
        <v>0</v>
      </c>
      <c r="L123">
        <v>0</v>
      </c>
      <c r="M123">
        <v>0</v>
      </c>
      <c r="N123">
        <v>0</v>
      </c>
      <c r="O123">
        <v>62.99</v>
      </c>
      <c r="P123">
        <v>0</v>
      </c>
      <c r="Q123" t="s">
        <v>466</v>
      </c>
    </row>
    <row r="124" spans="1:17" x14ac:dyDescent="0.3">
      <c r="A124">
        <v>242501</v>
      </c>
      <c r="B124">
        <v>122</v>
      </c>
      <c r="C124" t="s">
        <v>552</v>
      </c>
      <c r="D124" t="s">
        <v>2704</v>
      </c>
      <c r="E124" t="s">
        <v>2848</v>
      </c>
      <c r="F124" s="440">
        <v>46193</v>
      </c>
      <c r="G124" s="440">
        <v>46195</v>
      </c>
      <c r="H124" s="440">
        <v>46221</v>
      </c>
      <c r="I124">
        <v>87</v>
      </c>
      <c r="J124">
        <v>87</v>
      </c>
      <c r="K124">
        <v>87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466</v>
      </c>
    </row>
    <row r="125" spans="1:17" x14ac:dyDescent="0.3">
      <c r="A125">
        <v>242500</v>
      </c>
      <c r="B125">
        <v>122</v>
      </c>
      <c r="C125" t="s">
        <v>552</v>
      </c>
      <c r="D125" t="s">
        <v>2697</v>
      </c>
      <c r="E125" t="s">
        <v>2849</v>
      </c>
      <c r="F125" s="440">
        <v>46192</v>
      </c>
      <c r="G125" s="440">
        <v>46195</v>
      </c>
      <c r="H125" s="440">
        <v>46220</v>
      </c>
      <c r="I125">
        <v>91.87</v>
      </c>
      <c r="J125">
        <v>91.87</v>
      </c>
      <c r="K125">
        <v>91.87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466</v>
      </c>
    </row>
    <row r="126" spans="1:17" x14ac:dyDescent="0.3">
      <c r="A126">
        <v>242499</v>
      </c>
      <c r="B126">
        <v>122</v>
      </c>
      <c r="C126" t="s">
        <v>552</v>
      </c>
      <c r="D126" t="s">
        <v>2688</v>
      </c>
      <c r="E126" t="s">
        <v>2850</v>
      </c>
      <c r="F126" s="440">
        <v>46190</v>
      </c>
      <c r="G126" s="440">
        <v>46192</v>
      </c>
      <c r="H126" s="440">
        <v>46219</v>
      </c>
      <c r="I126">
        <v>790.78</v>
      </c>
      <c r="J126">
        <v>790.78</v>
      </c>
      <c r="K126">
        <v>0</v>
      </c>
      <c r="L126">
        <v>790.78</v>
      </c>
      <c r="M126">
        <v>0</v>
      </c>
      <c r="N126">
        <v>0</v>
      </c>
      <c r="O126">
        <v>0</v>
      </c>
      <c r="P126">
        <v>0</v>
      </c>
      <c r="Q126" t="s">
        <v>466</v>
      </c>
    </row>
    <row r="127" spans="1:17" x14ac:dyDescent="0.3">
      <c r="A127">
        <v>242498</v>
      </c>
      <c r="B127">
        <v>122</v>
      </c>
      <c r="C127" t="s">
        <v>552</v>
      </c>
      <c r="D127" t="s">
        <v>2700</v>
      </c>
      <c r="E127" t="s">
        <v>2851</v>
      </c>
      <c r="F127" s="440">
        <v>46190</v>
      </c>
      <c r="G127" s="440">
        <v>46192</v>
      </c>
      <c r="H127" s="440">
        <v>46219</v>
      </c>
      <c r="I127">
        <v>665.64</v>
      </c>
      <c r="J127">
        <v>665.64</v>
      </c>
      <c r="K127">
        <v>665.64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466</v>
      </c>
    </row>
    <row r="128" spans="1:17" x14ac:dyDescent="0.3">
      <c r="A128">
        <v>242496</v>
      </c>
      <c r="B128">
        <v>122</v>
      </c>
      <c r="C128" t="s">
        <v>552</v>
      </c>
      <c r="D128" t="s">
        <v>2697</v>
      </c>
      <c r="E128" t="s">
        <v>2852</v>
      </c>
      <c r="F128" s="440">
        <v>46191</v>
      </c>
      <c r="G128" s="440">
        <v>46193</v>
      </c>
      <c r="H128" s="440">
        <v>46219</v>
      </c>
      <c r="I128">
        <v>135.46</v>
      </c>
      <c r="J128">
        <v>135.46</v>
      </c>
      <c r="K128">
        <v>135.46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466</v>
      </c>
    </row>
    <row r="129" spans="1:17" x14ac:dyDescent="0.3">
      <c r="A129">
        <v>242493</v>
      </c>
      <c r="B129">
        <v>122</v>
      </c>
      <c r="C129" t="s">
        <v>552</v>
      </c>
      <c r="D129" t="s">
        <v>2713</v>
      </c>
      <c r="E129" t="s">
        <v>2853</v>
      </c>
      <c r="F129" s="440">
        <v>46190</v>
      </c>
      <c r="G129" s="440">
        <v>46192</v>
      </c>
      <c r="H129" s="440">
        <v>46223</v>
      </c>
      <c r="I129">
        <v>258.64999999999998</v>
      </c>
      <c r="J129">
        <v>258.64999999999998</v>
      </c>
      <c r="K129">
        <v>258.64999999999998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466</v>
      </c>
    </row>
    <row r="130" spans="1:17" x14ac:dyDescent="0.3">
      <c r="A130">
        <v>242490</v>
      </c>
      <c r="B130">
        <v>122</v>
      </c>
      <c r="C130" t="s">
        <v>552</v>
      </c>
      <c r="D130" t="s">
        <v>2749</v>
      </c>
      <c r="E130" t="s">
        <v>2854</v>
      </c>
      <c r="F130" s="440">
        <v>46191</v>
      </c>
      <c r="G130" s="440">
        <v>46192</v>
      </c>
      <c r="H130" s="440">
        <v>46219</v>
      </c>
      <c r="I130">
        <v>640</v>
      </c>
      <c r="J130">
        <v>605</v>
      </c>
      <c r="K130">
        <v>640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466</v>
      </c>
    </row>
    <row r="131" spans="1:17" x14ac:dyDescent="0.3">
      <c r="A131">
        <v>242488</v>
      </c>
      <c r="B131">
        <v>122</v>
      </c>
      <c r="C131" t="s">
        <v>552</v>
      </c>
      <c r="D131" t="s">
        <v>2700</v>
      </c>
      <c r="E131" t="s">
        <v>2855</v>
      </c>
      <c r="F131" s="440">
        <v>46190</v>
      </c>
      <c r="G131" s="440">
        <v>46192</v>
      </c>
      <c r="H131" s="440">
        <v>46219</v>
      </c>
      <c r="I131">
        <v>867.78</v>
      </c>
      <c r="J131">
        <v>867.78</v>
      </c>
      <c r="K131">
        <v>867.78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466</v>
      </c>
    </row>
    <row r="132" spans="1:17" x14ac:dyDescent="0.3">
      <c r="A132">
        <v>242485</v>
      </c>
      <c r="B132">
        <v>122</v>
      </c>
      <c r="C132" t="s">
        <v>552</v>
      </c>
      <c r="D132" t="s">
        <v>2769</v>
      </c>
      <c r="E132" t="s">
        <v>2856</v>
      </c>
      <c r="F132" s="440">
        <v>46190</v>
      </c>
      <c r="G132" s="440">
        <v>46192</v>
      </c>
      <c r="H132" s="440">
        <v>46218</v>
      </c>
      <c r="I132">
        <v>926.4</v>
      </c>
      <c r="J132">
        <v>911.5</v>
      </c>
      <c r="K132">
        <v>926.4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466</v>
      </c>
    </row>
    <row r="133" spans="1:17" x14ac:dyDescent="0.3">
      <c r="A133">
        <v>242477</v>
      </c>
      <c r="B133">
        <v>122</v>
      </c>
      <c r="C133" t="s">
        <v>552</v>
      </c>
      <c r="D133" t="s">
        <v>2709</v>
      </c>
      <c r="E133" t="s">
        <v>2857</v>
      </c>
      <c r="F133" s="440">
        <v>46191</v>
      </c>
      <c r="G133" s="440">
        <v>46193</v>
      </c>
      <c r="H133" s="440">
        <v>46221</v>
      </c>
      <c r="I133">
        <v>982.8</v>
      </c>
      <c r="J133">
        <v>982.8</v>
      </c>
      <c r="K133">
        <v>982.8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466</v>
      </c>
    </row>
    <row r="134" spans="1:17" x14ac:dyDescent="0.3">
      <c r="A134">
        <v>242475</v>
      </c>
      <c r="B134">
        <v>122</v>
      </c>
      <c r="C134" t="s">
        <v>552</v>
      </c>
      <c r="D134" t="s">
        <v>2704</v>
      </c>
      <c r="E134" t="s">
        <v>2858</v>
      </c>
      <c r="F134" s="440">
        <v>46191</v>
      </c>
      <c r="G134" s="440">
        <v>46193</v>
      </c>
      <c r="H134" s="440">
        <v>46219</v>
      </c>
      <c r="I134">
        <v>473.01</v>
      </c>
      <c r="J134">
        <v>473.01</v>
      </c>
      <c r="K134">
        <v>473.01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466</v>
      </c>
    </row>
    <row r="135" spans="1:17" x14ac:dyDescent="0.3">
      <c r="A135">
        <v>242473</v>
      </c>
      <c r="B135">
        <v>122</v>
      </c>
      <c r="C135" t="s">
        <v>552</v>
      </c>
      <c r="D135" t="s">
        <v>2520</v>
      </c>
      <c r="E135" t="s">
        <v>2859</v>
      </c>
      <c r="F135" s="440">
        <v>46191</v>
      </c>
      <c r="G135" s="440">
        <v>46193</v>
      </c>
      <c r="H135" s="440">
        <v>46219</v>
      </c>
      <c r="I135">
        <v>972.3</v>
      </c>
      <c r="J135">
        <v>972.3</v>
      </c>
      <c r="K135">
        <v>972.3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466</v>
      </c>
    </row>
    <row r="136" spans="1:17" x14ac:dyDescent="0.3">
      <c r="A136">
        <v>242468</v>
      </c>
      <c r="B136">
        <v>122</v>
      </c>
      <c r="C136" t="s">
        <v>552</v>
      </c>
      <c r="D136" t="s">
        <v>2693</v>
      </c>
      <c r="E136" t="s">
        <v>2860</v>
      </c>
      <c r="F136" s="440">
        <v>46190</v>
      </c>
      <c r="G136" s="440">
        <v>46193</v>
      </c>
      <c r="H136" s="440">
        <v>46217</v>
      </c>
      <c r="I136">
        <v>105.6</v>
      </c>
      <c r="J136">
        <v>105.6</v>
      </c>
      <c r="K136">
        <v>105.6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466</v>
      </c>
    </row>
    <row r="137" spans="1:17" x14ac:dyDescent="0.3">
      <c r="A137">
        <v>242465</v>
      </c>
      <c r="B137">
        <v>122</v>
      </c>
      <c r="C137" t="s">
        <v>552</v>
      </c>
      <c r="D137" t="s">
        <v>2861</v>
      </c>
      <c r="E137" t="s">
        <v>2862</v>
      </c>
      <c r="F137" s="440">
        <v>46195</v>
      </c>
      <c r="G137" s="440">
        <v>46196</v>
      </c>
      <c r="H137" s="440">
        <v>46226</v>
      </c>
      <c r="I137">
        <v>3477</v>
      </c>
      <c r="J137">
        <v>3477</v>
      </c>
      <c r="K137">
        <v>0</v>
      </c>
      <c r="L137">
        <v>0</v>
      </c>
      <c r="M137">
        <v>0</v>
      </c>
      <c r="N137">
        <v>0</v>
      </c>
      <c r="O137">
        <v>3477</v>
      </c>
      <c r="P137">
        <v>0</v>
      </c>
      <c r="Q137" t="s">
        <v>466</v>
      </c>
    </row>
    <row r="138" spans="1:17" x14ac:dyDescent="0.3">
      <c r="A138">
        <v>242457</v>
      </c>
      <c r="B138">
        <v>122</v>
      </c>
      <c r="C138" t="s">
        <v>552</v>
      </c>
      <c r="D138" t="s">
        <v>2746</v>
      </c>
      <c r="E138" t="s">
        <v>2863</v>
      </c>
      <c r="F138" s="440">
        <v>46190</v>
      </c>
      <c r="G138" s="440">
        <v>46193</v>
      </c>
      <c r="H138" s="440">
        <v>46218</v>
      </c>
      <c r="I138">
        <v>1572.94</v>
      </c>
      <c r="J138">
        <v>1547.94</v>
      </c>
      <c r="K138">
        <v>0</v>
      </c>
      <c r="L138">
        <v>1572.94</v>
      </c>
      <c r="M138">
        <v>0</v>
      </c>
      <c r="N138">
        <v>0</v>
      </c>
      <c r="O138">
        <v>0</v>
      </c>
      <c r="P138">
        <v>0</v>
      </c>
      <c r="Q138" t="s">
        <v>466</v>
      </c>
    </row>
    <row r="139" spans="1:17" x14ac:dyDescent="0.3">
      <c r="A139">
        <v>242452</v>
      </c>
      <c r="B139">
        <v>122</v>
      </c>
      <c r="C139" t="s">
        <v>552</v>
      </c>
      <c r="D139" t="s">
        <v>2725</v>
      </c>
      <c r="E139" t="s">
        <v>2864</v>
      </c>
      <c r="F139" s="440">
        <v>46197</v>
      </c>
      <c r="G139" s="440">
        <v>46199</v>
      </c>
      <c r="H139" s="440">
        <v>46216</v>
      </c>
      <c r="I139">
        <v>4988.5200000000004</v>
      </c>
      <c r="J139">
        <v>4988.5200000000004</v>
      </c>
      <c r="K139">
        <v>0</v>
      </c>
      <c r="L139">
        <v>4988.5200000000004</v>
      </c>
      <c r="M139">
        <v>0</v>
      </c>
      <c r="N139">
        <v>0</v>
      </c>
      <c r="O139">
        <v>0</v>
      </c>
      <c r="P139">
        <v>0</v>
      </c>
      <c r="Q139" t="s">
        <v>466</v>
      </c>
    </row>
    <row r="140" spans="1:17" x14ac:dyDescent="0.3">
      <c r="A140">
        <v>242194</v>
      </c>
      <c r="B140">
        <v>122</v>
      </c>
      <c r="C140" t="s">
        <v>552</v>
      </c>
      <c r="D140" t="s">
        <v>2763</v>
      </c>
      <c r="E140" t="s">
        <v>1503</v>
      </c>
      <c r="F140" s="440">
        <v>46196</v>
      </c>
      <c r="G140" s="440">
        <v>46203</v>
      </c>
      <c r="H140" s="440">
        <v>46210</v>
      </c>
      <c r="I140">
        <v>650</v>
      </c>
      <c r="J140">
        <v>625</v>
      </c>
      <c r="K140">
        <v>650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466</v>
      </c>
    </row>
    <row r="141" spans="1:17" x14ac:dyDescent="0.3">
      <c r="A141">
        <v>242193</v>
      </c>
      <c r="B141">
        <v>122</v>
      </c>
      <c r="C141" t="s">
        <v>552</v>
      </c>
      <c r="D141" t="s">
        <v>2865</v>
      </c>
      <c r="E141" t="s">
        <v>2866</v>
      </c>
      <c r="F141" s="440">
        <v>46198</v>
      </c>
      <c r="G141" s="440">
        <v>46203</v>
      </c>
      <c r="H141" s="440">
        <v>46212</v>
      </c>
      <c r="I141">
        <v>1680</v>
      </c>
      <c r="J141">
        <v>1680</v>
      </c>
      <c r="K141">
        <v>1680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466</v>
      </c>
    </row>
    <row r="142" spans="1:17" x14ac:dyDescent="0.3">
      <c r="A142">
        <v>242191</v>
      </c>
      <c r="B142">
        <v>122</v>
      </c>
      <c r="C142" t="s">
        <v>552</v>
      </c>
      <c r="D142" t="s">
        <v>2686</v>
      </c>
      <c r="E142" t="s">
        <v>2867</v>
      </c>
      <c r="F142" s="440">
        <v>46197</v>
      </c>
      <c r="G142" s="440">
        <v>46203</v>
      </c>
      <c r="H142" s="440">
        <v>46211</v>
      </c>
      <c r="I142">
        <v>259.2</v>
      </c>
      <c r="J142">
        <v>259.2</v>
      </c>
      <c r="K142">
        <v>259.2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466</v>
      </c>
    </row>
    <row r="143" spans="1:17" x14ac:dyDescent="0.3">
      <c r="A143">
        <v>242190</v>
      </c>
      <c r="B143">
        <v>122</v>
      </c>
      <c r="C143" t="s">
        <v>552</v>
      </c>
      <c r="D143" t="s">
        <v>2868</v>
      </c>
      <c r="E143" t="s">
        <v>2869</v>
      </c>
      <c r="F143" s="440">
        <v>46198</v>
      </c>
      <c r="G143" s="440">
        <v>46203</v>
      </c>
      <c r="H143" s="440">
        <v>46213</v>
      </c>
      <c r="I143">
        <v>892.06</v>
      </c>
      <c r="J143">
        <v>957.35</v>
      </c>
      <c r="K143">
        <v>892.06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466</v>
      </c>
    </row>
    <row r="144" spans="1:17" x14ac:dyDescent="0.3">
      <c r="A144">
        <v>242188</v>
      </c>
      <c r="B144">
        <v>122</v>
      </c>
      <c r="C144" t="s">
        <v>552</v>
      </c>
      <c r="D144" t="s">
        <v>2760</v>
      </c>
      <c r="E144" t="s">
        <v>2870</v>
      </c>
      <c r="F144" s="440">
        <v>46198</v>
      </c>
      <c r="G144" s="440">
        <v>46200</v>
      </c>
      <c r="H144" s="440">
        <v>46212</v>
      </c>
      <c r="I144">
        <v>767.4</v>
      </c>
      <c r="J144">
        <v>767.4</v>
      </c>
      <c r="K144">
        <v>0</v>
      </c>
      <c r="L144">
        <v>0</v>
      </c>
      <c r="M144">
        <v>767.4</v>
      </c>
      <c r="N144">
        <v>0</v>
      </c>
      <c r="O144">
        <v>0</v>
      </c>
      <c r="P144">
        <v>0</v>
      </c>
      <c r="Q144" t="s">
        <v>466</v>
      </c>
    </row>
    <row r="145" spans="1:17" x14ac:dyDescent="0.3">
      <c r="A145">
        <v>242186</v>
      </c>
      <c r="B145">
        <v>122</v>
      </c>
      <c r="C145" t="s">
        <v>552</v>
      </c>
      <c r="D145" t="s">
        <v>2760</v>
      </c>
      <c r="E145" t="s">
        <v>2347</v>
      </c>
      <c r="F145" s="440">
        <v>46198</v>
      </c>
      <c r="G145" s="440">
        <v>46204</v>
      </c>
      <c r="H145" s="440">
        <v>46212</v>
      </c>
      <c r="I145">
        <v>3209.92</v>
      </c>
      <c r="J145">
        <v>3488.34</v>
      </c>
      <c r="K145">
        <v>0</v>
      </c>
      <c r="L145">
        <v>0</v>
      </c>
      <c r="M145">
        <v>2577.75</v>
      </c>
      <c r="N145">
        <v>38.65</v>
      </c>
      <c r="O145">
        <v>124.23</v>
      </c>
      <c r="P145">
        <v>0</v>
      </c>
      <c r="Q145" t="s">
        <v>467</v>
      </c>
    </row>
    <row r="146" spans="1:17" x14ac:dyDescent="0.3">
      <c r="A146">
        <v>242185</v>
      </c>
      <c r="B146">
        <v>122</v>
      </c>
      <c r="C146" t="s">
        <v>552</v>
      </c>
      <c r="D146" t="s">
        <v>2871</v>
      </c>
      <c r="E146" t="s">
        <v>2872</v>
      </c>
      <c r="F146" s="440">
        <v>46197</v>
      </c>
      <c r="G146" s="440">
        <v>46199</v>
      </c>
      <c r="H146" s="440">
        <v>46211</v>
      </c>
      <c r="I146">
        <v>2170</v>
      </c>
      <c r="J146">
        <v>2170</v>
      </c>
      <c r="K146">
        <v>2170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466</v>
      </c>
    </row>
    <row r="147" spans="1:17" x14ac:dyDescent="0.3">
      <c r="A147">
        <v>242183</v>
      </c>
      <c r="B147">
        <v>122</v>
      </c>
      <c r="C147" t="s">
        <v>552</v>
      </c>
      <c r="D147" t="s">
        <v>2868</v>
      </c>
      <c r="E147" t="s">
        <v>2873</v>
      </c>
      <c r="F147" s="440">
        <v>46196</v>
      </c>
      <c r="G147" s="440">
        <v>46199</v>
      </c>
      <c r="H147" s="440">
        <v>46211</v>
      </c>
      <c r="I147">
        <v>716.67</v>
      </c>
      <c r="J147">
        <v>769.12</v>
      </c>
      <c r="K147">
        <v>716.67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466</v>
      </c>
    </row>
    <row r="148" spans="1:17" x14ac:dyDescent="0.3">
      <c r="A148">
        <v>242182</v>
      </c>
      <c r="B148">
        <v>122</v>
      </c>
      <c r="C148" t="s">
        <v>552</v>
      </c>
      <c r="D148" t="s">
        <v>2686</v>
      </c>
      <c r="E148" t="s">
        <v>2874</v>
      </c>
      <c r="F148" s="440">
        <v>46196</v>
      </c>
      <c r="G148" s="440">
        <v>46197</v>
      </c>
      <c r="H148" s="440">
        <v>46210</v>
      </c>
      <c r="I148">
        <v>407.04</v>
      </c>
      <c r="J148">
        <v>407.04</v>
      </c>
      <c r="K148">
        <v>407.04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466</v>
      </c>
    </row>
    <row r="149" spans="1:17" x14ac:dyDescent="0.3">
      <c r="A149">
        <v>242181</v>
      </c>
      <c r="B149">
        <v>122</v>
      </c>
      <c r="C149" t="s">
        <v>552</v>
      </c>
      <c r="D149" t="s">
        <v>2758</v>
      </c>
      <c r="E149" t="s">
        <v>2875</v>
      </c>
      <c r="F149" s="440">
        <v>46201</v>
      </c>
      <c r="G149" s="440">
        <v>46204</v>
      </c>
      <c r="H149" s="440">
        <v>46212</v>
      </c>
      <c r="I149">
        <v>1120</v>
      </c>
      <c r="J149">
        <v>1120</v>
      </c>
      <c r="K149">
        <v>1120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467</v>
      </c>
    </row>
    <row r="150" spans="1:17" x14ac:dyDescent="0.3">
      <c r="A150">
        <v>242180</v>
      </c>
      <c r="B150">
        <v>122</v>
      </c>
      <c r="C150" t="s">
        <v>552</v>
      </c>
      <c r="D150" t="s">
        <v>2715</v>
      </c>
      <c r="E150" t="s">
        <v>2876</v>
      </c>
      <c r="F150" s="440">
        <v>46197</v>
      </c>
      <c r="G150" s="440">
        <v>46199</v>
      </c>
      <c r="H150" s="440">
        <v>46214</v>
      </c>
      <c r="I150">
        <v>1028</v>
      </c>
      <c r="J150">
        <v>1015</v>
      </c>
      <c r="K150">
        <v>1028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466</v>
      </c>
    </row>
    <row r="151" spans="1:17" x14ac:dyDescent="0.3">
      <c r="A151">
        <v>242179</v>
      </c>
      <c r="B151">
        <v>122</v>
      </c>
      <c r="C151" t="s">
        <v>552</v>
      </c>
      <c r="D151" t="s">
        <v>2877</v>
      </c>
      <c r="E151" t="s">
        <v>2878</v>
      </c>
      <c r="F151" s="440">
        <v>46196</v>
      </c>
      <c r="G151" s="440">
        <v>46199</v>
      </c>
      <c r="H151" s="440">
        <v>46211</v>
      </c>
      <c r="I151">
        <v>746.25</v>
      </c>
      <c r="J151">
        <v>716.25</v>
      </c>
      <c r="K151">
        <v>746.25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466</v>
      </c>
    </row>
    <row r="152" spans="1:17" x14ac:dyDescent="0.3">
      <c r="A152">
        <v>242178</v>
      </c>
      <c r="B152">
        <v>122</v>
      </c>
      <c r="C152" t="s">
        <v>552</v>
      </c>
      <c r="D152" t="s">
        <v>2761</v>
      </c>
      <c r="E152" t="s">
        <v>2879</v>
      </c>
      <c r="F152" s="440">
        <v>46195</v>
      </c>
      <c r="G152" s="440">
        <v>46199</v>
      </c>
      <c r="H152" s="440">
        <v>46213</v>
      </c>
      <c r="I152">
        <v>825.12</v>
      </c>
      <c r="J152">
        <v>825.12</v>
      </c>
      <c r="K152">
        <v>825.12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466</v>
      </c>
    </row>
    <row r="153" spans="1:17" x14ac:dyDescent="0.3">
      <c r="A153">
        <v>242177</v>
      </c>
      <c r="B153">
        <v>122</v>
      </c>
      <c r="C153" t="s">
        <v>552</v>
      </c>
      <c r="D153" t="s">
        <v>2706</v>
      </c>
      <c r="E153" t="s">
        <v>2880</v>
      </c>
      <c r="F153" s="440">
        <v>46190</v>
      </c>
      <c r="G153" s="440">
        <v>46196</v>
      </c>
      <c r="H153" s="440">
        <v>46211</v>
      </c>
      <c r="I153">
        <v>1601.04</v>
      </c>
      <c r="J153">
        <v>1652.4</v>
      </c>
      <c r="K153">
        <v>1601.04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466</v>
      </c>
    </row>
    <row r="154" spans="1:17" x14ac:dyDescent="0.3">
      <c r="A154">
        <v>242176</v>
      </c>
      <c r="B154">
        <v>122</v>
      </c>
      <c r="C154" t="s">
        <v>552</v>
      </c>
      <c r="D154" t="s">
        <v>2702</v>
      </c>
      <c r="E154" t="s">
        <v>2881</v>
      </c>
      <c r="F154" s="440">
        <v>46190</v>
      </c>
      <c r="G154" s="440">
        <v>46196</v>
      </c>
      <c r="H154" s="440">
        <v>46211</v>
      </c>
      <c r="I154">
        <v>781.3</v>
      </c>
      <c r="J154">
        <v>781.3</v>
      </c>
      <c r="K154">
        <v>781.3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466</v>
      </c>
    </row>
    <row r="155" spans="1:17" x14ac:dyDescent="0.3">
      <c r="A155">
        <v>242175</v>
      </c>
      <c r="B155">
        <v>122</v>
      </c>
      <c r="C155" t="s">
        <v>552</v>
      </c>
      <c r="D155" t="s">
        <v>2727</v>
      </c>
      <c r="E155" t="s">
        <v>2882</v>
      </c>
      <c r="F155" s="440">
        <v>46195</v>
      </c>
      <c r="G155" s="440">
        <v>46196</v>
      </c>
      <c r="H155" s="440">
        <v>46209</v>
      </c>
      <c r="I155">
        <v>10728.98</v>
      </c>
      <c r="J155">
        <v>10728.98</v>
      </c>
      <c r="K155">
        <v>10728.98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466</v>
      </c>
    </row>
    <row r="156" spans="1:17" x14ac:dyDescent="0.3">
      <c r="A156">
        <v>242174</v>
      </c>
      <c r="B156">
        <v>122</v>
      </c>
      <c r="C156" t="s">
        <v>552</v>
      </c>
      <c r="D156" t="s">
        <v>2691</v>
      </c>
      <c r="E156" t="s">
        <v>2883</v>
      </c>
      <c r="F156" s="440">
        <v>46183</v>
      </c>
      <c r="G156" s="440">
        <v>46204</v>
      </c>
      <c r="H156" s="440">
        <v>46211</v>
      </c>
      <c r="I156">
        <v>3802.3</v>
      </c>
      <c r="J156">
        <v>832.22</v>
      </c>
      <c r="K156">
        <v>3802.3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467</v>
      </c>
    </row>
    <row r="157" spans="1:17" x14ac:dyDescent="0.3">
      <c r="A157">
        <v>240854</v>
      </c>
      <c r="B157">
        <v>122</v>
      </c>
      <c r="C157" t="s">
        <v>552</v>
      </c>
      <c r="D157" t="s">
        <v>2884</v>
      </c>
      <c r="E157" t="s">
        <v>2885</v>
      </c>
      <c r="F157" s="440">
        <v>46195</v>
      </c>
      <c r="G157" s="440">
        <v>46196</v>
      </c>
      <c r="H157" s="440">
        <v>46205</v>
      </c>
      <c r="I157">
        <v>557.19000000000005</v>
      </c>
      <c r="J157">
        <v>557.19000000000005</v>
      </c>
      <c r="K157">
        <v>557.19000000000005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466</v>
      </c>
    </row>
    <row r="158" spans="1:17" x14ac:dyDescent="0.3">
      <c r="A158">
        <v>240853</v>
      </c>
      <c r="B158">
        <v>122</v>
      </c>
      <c r="C158" t="s">
        <v>552</v>
      </c>
      <c r="D158" t="s">
        <v>2763</v>
      </c>
      <c r="E158" t="s">
        <v>1697</v>
      </c>
      <c r="F158" s="440">
        <v>46191</v>
      </c>
      <c r="G158" s="440">
        <v>46192</v>
      </c>
      <c r="H158" s="440">
        <v>46205</v>
      </c>
      <c r="I158">
        <v>650</v>
      </c>
      <c r="J158">
        <v>625</v>
      </c>
      <c r="K158">
        <v>650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466</v>
      </c>
    </row>
    <row r="159" spans="1:17" x14ac:dyDescent="0.3">
      <c r="A159">
        <v>240852</v>
      </c>
      <c r="B159">
        <v>122</v>
      </c>
      <c r="C159" t="s">
        <v>552</v>
      </c>
      <c r="D159" t="s">
        <v>2865</v>
      </c>
      <c r="E159" t="s">
        <v>2886</v>
      </c>
      <c r="F159" s="440">
        <v>46191</v>
      </c>
      <c r="G159" s="440">
        <v>46193</v>
      </c>
      <c r="H159" s="440">
        <v>46205</v>
      </c>
      <c r="I159">
        <v>1120</v>
      </c>
      <c r="J159">
        <v>1120</v>
      </c>
      <c r="K159">
        <v>1120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466</v>
      </c>
    </row>
    <row r="160" spans="1:17" x14ac:dyDescent="0.3">
      <c r="A160">
        <v>240851</v>
      </c>
      <c r="B160">
        <v>122</v>
      </c>
      <c r="C160" t="s">
        <v>552</v>
      </c>
      <c r="D160" t="s">
        <v>2758</v>
      </c>
      <c r="E160" t="s">
        <v>2887</v>
      </c>
      <c r="F160" s="440">
        <v>46193</v>
      </c>
      <c r="G160" s="440">
        <v>46195</v>
      </c>
      <c r="H160" s="440">
        <v>46203</v>
      </c>
      <c r="I160">
        <v>784</v>
      </c>
      <c r="J160">
        <v>784</v>
      </c>
      <c r="K160">
        <v>784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466</v>
      </c>
    </row>
    <row r="161" spans="1:17" x14ac:dyDescent="0.3">
      <c r="A161">
        <v>240850</v>
      </c>
      <c r="B161">
        <v>122</v>
      </c>
      <c r="C161" t="s">
        <v>552</v>
      </c>
      <c r="D161" t="s">
        <v>2868</v>
      </c>
      <c r="E161" t="s">
        <v>2888</v>
      </c>
      <c r="F161" s="440">
        <v>46191</v>
      </c>
      <c r="G161" s="440">
        <v>46193</v>
      </c>
      <c r="H161" s="440">
        <v>46206</v>
      </c>
      <c r="I161">
        <v>888.28</v>
      </c>
      <c r="J161">
        <v>953.3</v>
      </c>
      <c r="K161">
        <v>888.28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466</v>
      </c>
    </row>
    <row r="162" spans="1:17" x14ac:dyDescent="0.3">
      <c r="A162">
        <v>240849</v>
      </c>
      <c r="B162">
        <v>122</v>
      </c>
      <c r="C162" t="s">
        <v>552</v>
      </c>
      <c r="D162" t="s">
        <v>2760</v>
      </c>
      <c r="E162" t="s">
        <v>2889</v>
      </c>
      <c r="F162" s="440">
        <v>46191</v>
      </c>
      <c r="G162" s="440">
        <v>46192</v>
      </c>
      <c r="H162" s="440">
        <v>46204</v>
      </c>
      <c r="I162">
        <v>2411.84</v>
      </c>
      <c r="J162">
        <v>2411.84</v>
      </c>
      <c r="K162">
        <v>0</v>
      </c>
      <c r="L162">
        <v>0</v>
      </c>
      <c r="M162">
        <v>1990.84</v>
      </c>
      <c r="N162">
        <v>0</v>
      </c>
      <c r="O162">
        <v>81</v>
      </c>
      <c r="P162">
        <v>0</v>
      </c>
      <c r="Q162" t="s">
        <v>466</v>
      </c>
    </row>
    <row r="163" spans="1:17" x14ac:dyDescent="0.3">
      <c r="A163">
        <v>240848</v>
      </c>
      <c r="B163">
        <v>122</v>
      </c>
      <c r="C163" t="s">
        <v>552</v>
      </c>
      <c r="D163" t="s">
        <v>2715</v>
      </c>
      <c r="E163" t="s">
        <v>2890</v>
      </c>
      <c r="F163" s="440">
        <v>46191</v>
      </c>
      <c r="G163" s="440">
        <v>46192</v>
      </c>
      <c r="H163" s="440">
        <v>46207</v>
      </c>
      <c r="I163">
        <v>1265.75</v>
      </c>
      <c r="J163">
        <v>1252.75</v>
      </c>
      <c r="K163">
        <v>1265.75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466</v>
      </c>
    </row>
    <row r="164" spans="1:17" x14ac:dyDescent="0.3">
      <c r="A164">
        <v>240847</v>
      </c>
      <c r="B164">
        <v>122</v>
      </c>
      <c r="C164" t="s">
        <v>552</v>
      </c>
      <c r="D164" t="s">
        <v>2877</v>
      </c>
      <c r="E164" t="s">
        <v>2891</v>
      </c>
      <c r="F164" s="440">
        <v>46190</v>
      </c>
      <c r="G164" s="440">
        <v>46192</v>
      </c>
      <c r="H164" s="440">
        <v>46204</v>
      </c>
      <c r="I164">
        <v>507.5</v>
      </c>
      <c r="J164">
        <v>477.5</v>
      </c>
      <c r="K164">
        <v>507.5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466</v>
      </c>
    </row>
    <row r="165" spans="1:17" x14ac:dyDescent="0.3">
      <c r="A165">
        <v>240846</v>
      </c>
      <c r="B165">
        <v>122</v>
      </c>
      <c r="C165" t="s">
        <v>552</v>
      </c>
      <c r="D165" t="s">
        <v>2727</v>
      </c>
      <c r="E165" t="s">
        <v>2892</v>
      </c>
      <c r="F165" s="440">
        <v>46190</v>
      </c>
      <c r="G165" s="440">
        <v>46193</v>
      </c>
      <c r="H165" s="440">
        <v>46204</v>
      </c>
      <c r="I165">
        <v>3188.97</v>
      </c>
      <c r="J165">
        <v>3188.97</v>
      </c>
      <c r="K165">
        <v>3188.97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466</v>
      </c>
    </row>
    <row r="166" spans="1:17" x14ac:dyDescent="0.3">
      <c r="A166">
        <v>240069</v>
      </c>
      <c r="B166">
        <v>122</v>
      </c>
      <c r="C166" t="s">
        <v>552</v>
      </c>
      <c r="D166" t="s">
        <v>2693</v>
      </c>
      <c r="E166" t="s">
        <v>2893</v>
      </c>
      <c r="F166" s="440">
        <v>46189</v>
      </c>
      <c r="G166" s="440">
        <v>46191</v>
      </c>
      <c r="H166" s="440">
        <v>46220</v>
      </c>
      <c r="I166">
        <v>840.8</v>
      </c>
      <c r="J166">
        <v>840.8</v>
      </c>
      <c r="K166">
        <v>840.8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466</v>
      </c>
    </row>
    <row r="167" spans="1:17" x14ac:dyDescent="0.3">
      <c r="A167">
        <v>240068</v>
      </c>
      <c r="B167">
        <v>122</v>
      </c>
      <c r="C167" t="s">
        <v>552</v>
      </c>
      <c r="D167" t="s">
        <v>2693</v>
      </c>
      <c r="E167" t="s">
        <v>2894</v>
      </c>
      <c r="F167" s="440">
        <v>46189</v>
      </c>
      <c r="G167" s="440">
        <v>46191</v>
      </c>
      <c r="H167" s="440">
        <v>46217</v>
      </c>
      <c r="I167">
        <v>318</v>
      </c>
      <c r="J167">
        <v>318</v>
      </c>
      <c r="K167">
        <v>0</v>
      </c>
      <c r="L167">
        <v>318</v>
      </c>
      <c r="M167">
        <v>0</v>
      </c>
      <c r="N167">
        <v>0</v>
      </c>
      <c r="O167">
        <v>0</v>
      </c>
      <c r="P167">
        <v>0</v>
      </c>
      <c r="Q167" t="s">
        <v>466</v>
      </c>
    </row>
    <row r="168" spans="1:17" x14ac:dyDescent="0.3">
      <c r="A168">
        <v>240067</v>
      </c>
      <c r="B168">
        <v>122</v>
      </c>
      <c r="C168" t="s">
        <v>552</v>
      </c>
      <c r="D168" t="s">
        <v>2693</v>
      </c>
      <c r="E168" t="s">
        <v>2895</v>
      </c>
      <c r="F168" s="440">
        <v>46189</v>
      </c>
      <c r="G168" s="440">
        <v>46191</v>
      </c>
      <c r="H168" s="440">
        <v>46217</v>
      </c>
      <c r="I168">
        <v>811.8</v>
      </c>
      <c r="J168">
        <v>811.8</v>
      </c>
      <c r="K168">
        <v>811.8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466</v>
      </c>
    </row>
    <row r="169" spans="1:17" x14ac:dyDescent="0.3">
      <c r="A169">
        <v>240066</v>
      </c>
      <c r="B169">
        <v>122</v>
      </c>
      <c r="C169" t="s">
        <v>552</v>
      </c>
      <c r="D169" t="s">
        <v>2746</v>
      </c>
      <c r="E169" t="s">
        <v>2896</v>
      </c>
      <c r="F169" s="440">
        <v>46188</v>
      </c>
      <c r="G169" s="440">
        <v>46191</v>
      </c>
      <c r="H169" s="440">
        <v>46216</v>
      </c>
      <c r="I169">
        <v>1549.2</v>
      </c>
      <c r="J169">
        <v>1524.2</v>
      </c>
      <c r="K169">
        <v>0</v>
      </c>
      <c r="L169">
        <v>1549.2</v>
      </c>
      <c r="M169">
        <v>0</v>
      </c>
      <c r="N169">
        <v>0</v>
      </c>
      <c r="O169">
        <v>0</v>
      </c>
      <c r="P169">
        <v>0</v>
      </c>
      <c r="Q169" t="s">
        <v>466</v>
      </c>
    </row>
    <row r="170" spans="1:17" x14ac:dyDescent="0.3">
      <c r="A170">
        <v>240065</v>
      </c>
      <c r="B170">
        <v>122</v>
      </c>
      <c r="C170" t="s">
        <v>552</v>
      </c>
      <c r="D170" t="s">
        <v>2897</v>
      </c>
      <c r="E170" t="s">
        <v>2898</v>
      </c>
      <c r="F170" s="440">
        <v>46189</v>
      </c>
      <c r="G170" s="440">
        <v>46190</v>
      </c>
      <c r="H170" s="440">
        <v>46204</v>
      </c>
      <c r="I170">
        <v>2792.27</v>
      </c>
      <c r="J170">
        <v>3816.9</v>
      </c>
      <c r="K170">
        <v>0</v>
      </c>
      <c r="L170">
        <v>2792.27</v>
      </c>
      <c r="M170">
        <v>0</v>
      </c>
      <c r="N170">
        <v>0</v>
      </c>
      <c r="O170">
        <v>0</v>
      </c>
      <c r="P170">
        <v>0</v>
      </c>
      <c r="Q170" t="s">
        <v>466</v>
      </c>
    </row>
    <row r="171" spans="1:17" x14ac:dyDescent="0.3">
      <c r="A171">
        <v>240064</v>
      </c>
      <c r="B171">
        <v>122</v>
      </c>
      <c r="C171" t="s">
        <v>552</v>
      </c>
      <c r="D171" t="s">
        <v>2884</v>
      </c>
      <c r="E171" t="s">
        <v>2899</v>
      </c>
      <c r="F171" s="440">
        <v>46188</v>
      </c>
      <c r="G171" s="440">
        <v>46190</v>
      </c>
      <c r="H171" s="440">
        <v>46200</v>
      </c>
      <c r="I171">
        <v>1251.82</v>
      </c>
      <c r="J171">
        <v>1251.82</v>
      </c>
      <c r="K171">
        <v>1251.82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466</v>
      </c>
    </row>
    <row r="172" spans="1:17" x14ac:dyDescent="0.3">
      <c r="A172">
        <v>240063</v>
      </c>
      <c r="B172">
        <v>122</v>
      </c>
      <c r="C172" t="s">
        <v>552</v>
      </c>
      <c r="D172" t="s">
        <v>2684</v>
      </c>
      <c r="E172" t="s">
        <v>2900</v>
      </c>
      <c r="F172" s="440">
        <v>46189</v>
      </c>
      <c r="G172" s="440">
        <v>46190</v>
      </c>
      <c r="H172" s="440">
        <v>46217</v>
      </c>
      <c r="I172">
        <v>894.66</v>
      </c>
      <c r="J172">
        <v>864.65</v>
      </c>
      <c r="K172">
        <v>894.66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466</v>
      </c>
    </row>
    <row r="173" spans="1:17" x14ac:dyDescent="0.3">
      <c r="A173">
        <v>240062</v>
      </c>
      <c r="B173">
        <v>122</v>
      </c>
      <c r="C173" t="s">
        <v>552</v>
      </c>
      <c r="D173" t="s">
        <v>2756</v>
      </c>
      <c r="E173" t="s">
        <v>2901</v>
      </c>
      <c r="F173" s="440">
        <v>46190</v>
      </c>
      <c r="G173" s="440">
        <v>46190</v>
      </c>
      <c r="H173" s="440">
        <v>46218</v>
      </c>
      <c r="I173">
        <v>1329.8</v>
      </c>
      <c r="J173">
        <v>1329.83</v>
      </c>
      <c r="K173">
        <v>1329.8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466</v>
      </c>
    </row>
    <row r="174" spans="1:17" x14ac:dyDescent="0.3">
      <c r="A174">
        <v>240061</v>
      </c>
      <c r="B174">
        <v>122</v>
      </c>
      <c r="C174" t="s">
        <v>552</v>
      </c>
      <c r="D174" t="s">
        <v>2902</v>
      </c>
      <c r="E174" t="s">
        <v>2903</v>
      </c>
      <c r="F174" s="440">
        <v>46188</v>
      </c>
      <c r="G174" s="440">
        <v>46190</v>
      </c>
      <c r="H174" s="440">
        <v>46209</v>
      </c>
      <c r="I174">
        <v>2348.64</v>
      </c>
      <c r="J174">
        <v>2348.6999999999998</v>
      </c>
      <c r="K174">
        <v>2348.64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466</v>
      </c>
    </row>
    <row r="175" spans="1:17" x14ac:dyDescent="0.3">
      <c r="A175">
        <v>240060</v>
      </c>
      <c r="B175">
        <v>122</v>
      </c>
      <c r="C175" t="s">
        <v>552</v>
      </c>
      <c r="D175" t="s">
        <v>2731</v>
      </c>
      <c r="E175" t="s">
        <v>2904</v>
      </c>
      <c r="F175" s="440">
        <v>46189</v>
      </c>
      <c r="G175" s="440">
        <v>46190</v>
      </c>
      <c r="H175" s="440">
        <v>46217</v>
      </c>
      <c r="I175">
        <v>696</v>
      </c>
      <c r="J175">
        <v>696</v>
      </c>
      <c r="K175">
        <v>696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466</v>
      </c>
    </row>
    <row r="176" spans="1:17" x14ac:dyDescent="0.3">
      <c r="A176">
        <v>240059</v>
      </c>
      <c r="B176">
        <v>122</v>
      </c>
      <c r="C176" t="s">
        <v>552</v>
      </c>
      <c r="D176" t="s">
        <v>2865</v>
      </c>
      <c r="E176" t="s">
        <v>2905</v>
      </c>
      <c r="F176" s="440">
        <v>46189</v>
      </c>
      <c r="G176" s="440">
        <v>46190</v>
      </c>
      <c r="H176" s="440">
        <v>46203</v>
      </c>
      <c r="I176">
        <v>1344</v>
      </c>
      <c r="J176">
        <v>1344</v>
      </c>
      <c r="K176">
        <v>1344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466</v>
      </c>
    </row>
    <row r="177" spans="1:17" x14ac:dyDescent="0.3">
      <c r="A177">
        <v>240058</v>
      </c>
      <c r="B177">
        <v>122</v>
      </c>
      <c r="C177" t="s">
        <v>552</v>
      </c>
      <c r="D177" t="s">
        <v>2520</v>
      </c>
      <c r="E177" t="s">
        <v>2906</v>
      </c>
      <c r="F177" s="440">
        <v>46189</v>
      </c>
      <c r="G177" s="440">
        <v>46190</v>
      </c>
      <c r="H177" s="440">
        <v>46217</v>
      </c>
      <c r="I177">
        <v>664.6</v>
      </c>
      <c r="J177">
        <v>663.9</v>
      </c>
      <c r="K177">
        <v>664.6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466</v>
      </c>
    </row>
    <row r="178" spans="1:17" x14ac:dyDescent="0.3">
      <c r="A178">
        <v>240057</v>
      </c>
      <c r="B178">
        <v>122</v>
      </c>
      <c r="C178" t="s">
        <v>552</v>
      </c>
      <c r="D178" t="s">
        <v>2704</v>
      </c>
      <c r="E178" t="s">
        <v>2907</v>
      </c>
      <c r="F178" s="440">
        <v>46189</v>
      </c>
      <c r="G178" s="440">
        <v>46190</v>
      </c>
      <c r="H178" s="440">
        <v>46217</v>
      </c>
      <c r="I178">
        <v>668.19</v>
      </c>
      <c r="J178">
        <v>668.19</v>
      </c>
      <c r="K178">
        <v>668.19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466</v>
      </c>
    </row>
    <row r="179" spans="1:17" x14ac:dyDescent="0.3">
      <c r="A179">
        <v>240056</v>
      </c>
      <c r="B179">
        <v>122</v>
      </c>
      <c r="C179" t="s">
        <v>552</v>
      </c>
      <c r="D179" t="s">
        <v>2697</v>
      </c>
      <c r="E179" t="s">
        <v>2908</v>
      </c>
      <c r="F179" s="440">
        <v>46189</v>
      </c>
      <c r="G179" s="440">
        <v>46191</v>
      </c>
      <c r="H179" s="440">
        <v>46217</v>
      </c>
      <c r="I179">
        <v>132.21</v>
      </c>
      <c r="J179">
        <v>132.21</v>
      </c>
      <c r="K179">
        <v>132.21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466</v>
      </c>
    </row>
    <row r="180" spans="1:17" x14ac:dyDescent="0.3">
      <c r="A180">
        <v>240055</v>
      </c>
      <c r="B180">
        <v>122</v>
      </c>
      <c r="C180" t="s">
        <v>552</v>
      </c>
      <c r="D180" t="s">
        <v>2868</v>
      </c>
      <c r="E180" t="s">
        <v>2909</v>
      </c>
      <c r="F180" s="440">
        <v>46189</v>
      </c>
      <c r="G180" s="440">
        <v>46191</v>
      </c>
      <c r="H180" s="440">
        <v>46204</v>
      </c>
      <c r="I180">
        <v>859.48</v>
      </c>
      <c r="J180">
        <v>922.39</v>
      </c>
      <c r="K180">
        <v>859.48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466</v>
      </c>
    </row>
    <row r="181" spans="1:17" x14ac:dyDescent="0.3">
      <c r="A181">
        <v>240054</v>
      </c>
      <c r="B181">
        <v>122</v>
      </c>
      <c r="C181" t="s">
        <v>552</v>
      </c>
      <c r="D181" t="s">
        <v>2910</v>
      </c>
      <c r="E181" t="s">
        <v>1434</v>
      </c>
      <c r="F181" s="440">
        <v>46190</v>
      </c>
      <c r="G181" s="440">
        <v>46191</v>
      </c>
      <c r="H181" s="440">
        <v>46211</v>
      </c>
      <c r="I181">
        <v>148.9</v>
      </c>
      <c r="J181">
        <v>148.9</v>
      </c>
      <c r="K181">
        <v>148.9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466</v>
      </c>
    </row>
    <row r="182" spans="1:17" x14ac:dyDescent="0.3">
      <c r="A182">
        <v>240053</v>
      </c>
      <c r="B182">
        <v>122</v>
      </c>
      <c r="C182" t="s">
        <v>552</v>
      </c>
      <c r="D182" t="s">
        <v>2733</v>
      </c>
      <c r="E182" t="s">
        <v>2911</v>
      </c>
      <c r="F182" s="440">
        <v>46189</v>
      </c>
      <c r="G182" s="440">
        <v>46191</v>
      </c>
      <c r="H182" s="440">
        <v>46210</v>
      </c>
      <c r="I182">
        <v>2672.54</v>
      </c>
      <c r="J182">
        <v>2571.04</v>
      </c>
      <c r="K182">
        <v>0</v>
      </c>
      <c r="L182">
        <v>0</v>
      </c>
      <c r="M182">
        <v>2672.54</v>
      </c>
      <c r="N182">
        <v>0</v>
      </c>
      <c r="O182">
        <v>0</v>
      </c>
      <c r="P182">
        <v>0</v>
      </c>
      <c r="Q182" t="s">
        <v>466</v>
      </c>
    </row>
    <row r="183" spans="1:17" x14ac:dyDescent="0.3">
      <c r="A183">
        <v>240051</v>
      </c>
      <c r="B183">
        <v>122</v>
      </c>
      <c r="C183" t="s">
        <v>552</v>
      </c>
      <c r="D183" t="s">
        <v>2727</v>
      </c>
      <c r="E183" t="s">
        <v>2912</v>
      </c>
      <c r="F183" s="440">
        <v>46189</v>
      </c>
      <c r="G183" s="440">
        <v>46190</v>
      </c>
      <c r="H183" s="440">
        <v>46203</v>
      </c>
      <c r="I183">
        <v>5831.42</v>
      </c>
      <c r="J183">
        <v>5831.36</v>
      </c>
      <c r="K183">
        <v>5831.42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466</v>
      </c>
    </row>
    <row r="184" spans="1:17" x14ac:dyDescent="0.3">
      <c r="A184">
        <v>240050</v>
      </c>
      <c r="B184">
        <v>122</v>
      </c>
      <c r="C184" t="s">
        <v>552</v>
      </c>
      <c r="D184" t="s">
        <v>2704</v>
      </c>
      <c r="E184" t="s">
        <v>2913</v>
      </c>
      <c r="F184" s="440">
        <v>46188</v>
      </c>
      <c r="G184" s="440">
        <v>46191</v>
      </c>
      <c r="H184" s="440">
        <v>46216</v>
      </c>
      <c r="I184">
        <v>23.17</v>
      </c>
      <c r="J184">
        <v>23.17</v>
      </c>
      <c r="K184">
        <v>23.17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466</v>
      </c>
    </row>
    <row r="185" spans="1:17" x14ac:dyDescent="0.3">
      <c r="A185">
        <v>240047</v>
      </c>
      <c r="B185">
        <v>122</v>
      </c>
      <c r="C185" t="s">
        <v>552</v>
      </c>
      <c r="D185" t="s">
        <v>2914</v>
      </c>
      <c r="E185" t="s">
        <v>2915</v>
      </c>
      <c r="F185" s="440">
        <v>46188</v>
      </c>
      <c r="G185" s="440">
        <v>46191</v>
      </c>
      <c r="H185" s="440">
        <v>46216</v>
      </c>
      <c r="I185">
        <v>741</v>
      </c>
      <c r="J185">
        <v>741</v>
      </c>
      <c r="K185">
        <v>0</v>
      </c>
      <c r="L185">
        <v>0</v>
      </c>
      <c r="M185">
        <v>741</v>
      </c>
      <c r="N185">
        <v>0</v>
      </c>
      <c r="O185">
        <v>0</v>
      </c>
      <c r="P185">
        <v>0</v>
      </c>
      <c r="Q185" t="s">
        <v>466</v>
      </c>
    </row>
    <row r="186" spans="1:17" x14ac:dyDescent="0.3">
      <c r="A186">
        <v>240045</v>
      </c>
      <c r="B186">
        <v>122</v>
      </c>
      <c r="C186" t="s">
        <v>552</v>
      </c>
      <c r="D186" t="s">
        <v>2832</v>
      </c>
      <c r="E186" t="s">
        <v>2916</v>
      </c>
      <c r="F186" s="440">
        <v>46188</v>
      </c>
      <c r="G186" s="440">
        <v>46190</v>
      </c>
      <c r="H186" s="440">
        <v>46218</v>
      </c>
      <c r="I186">
        <v>3446.59</v>
      </c>
      <c r="J186">
        <v>3194.1</v>
      </c>
      <c r="K186">
        <v>0</v>
      </c>
      <c r="L186">
        <v>3446.59</v>
      </c>
      <c r="M186">
        <v>0</v>
      </c>
      <c r="N186">
        <v>0</v>
      </c>
      <c r="O186">
        <v>0</v>
      </c>
      <c r="P186">
        <v>0</v>
      </c>
      <c r="Q186" t="s">
        <v>466</v>
      </c>
    </row>
    <row r="187" spans="1:17" x14ac:dyDescent="0.3">
      <c r="A187">
        <v>240042</v>
      </c>
      <c r="B187">
        <v>122</v>
      </c>
      <c r="C187" t="s">
        <v>552</v>
      </c>
      <c r="D187" t="s">
        <v>2693</v>
      </c>
      <c r="E187" t="s">
        <v>2917</v>
      </c>
      <c r="F187" s="440">
        <v>46188</v>
      </c>
      <c r="G187" s="440">
        <v>46190</v>
      </c>
      <c r="H187" s="440">
        <v>46217</v>
      </c>
      <c r="I187">
        <v>342.79</v>
      </c>
      <c r="J187">
        <v>342.79</v>
      </c>
      <c r="K187">
        <v>342.79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466</v>
      </c>
    </row>
    <row r="188" spans="1:17" x14ac:dyDescent="0.3">
      <c r="A188">
        <v>240041</v>
      </c>
      <c r="B188">
        <v>122</v>
      </c>
      <c r="C188" t="s">
        <v>552</v>
      </c>
      <c r="D188" t="s">
        <v>2738</v>
      </c>
      <c r="E188" t="s">
        <v>2918</v>
      </c>
      <c r="F188" s="440">
        <v>46188</v>
      </c>
      <c r="G188" s="440">
        <v>46190</v>
      </c>
      <c r="H188" s="440">
        <v>46216</v>
      </c>
      <c r="I188">
        <v>953.4</v>
      </c>
      <c r="J188">
        <v>953.4</v>
      </c>
      <c r="K188">
        <v>953.4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466</v>
      </c>
    </row>
    <row r="189" spans="1:17" x14ac:dyDescent="0.3">
      <c r="A189">
        <v>240040</v>
      </c>
      <c r="B189">
        <v>122</v>
      </c>
      <c r="C189" t="s">
        <v>552</v>
      </c>
      <c r="D189" t="s">
        <v>2706</v>
      </c>
      <c r="E189" t="s">
        <v>2919</v>
      </c>
      <c r="F189" s="440">
        <v>46188</v>
      </c>
      <c r="G189" s="440">
        <v>46190</v>
      </c>
      <c r="H189" s="440">
        <v>46209</v>
      </c>
      <c r="I189">
        <v>654.79999999999995</v>
      </c>
      <c r="J189">
        <v>652.79999999999995</v>
      </c>
      <c r="K189">
        <v>654.79999999999995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466</v>
      </c>
    </row>
    <row r="190" spans="1:17" x14ac:dyDescent="0.3">
      <c r="A190">
        <v>240037</v>
      </c>
      <c r="B190">
        <v>122</v>
      </c>
      <c r="C190" t="s">
        <v>552</v>
      </c>
      <c r="D190" t="s">
        <v>2706</v>
      </c>
      <c r="E190" t="s">
        <v>2920</v>
      </c>
      <c r="F190" s="440">
        <v>46188</v>
      </c>
      <c r="G190" s="440">
        <v>46190</v>
      </c>
      <c r="H190" s="440">
        <v>46209</v>
      </c>
      <c r="I190">
        <v>113.15</v>
      </c>
      <c r="J190">
        <v>104.25</v>
      </c>
      <c r="K190">
        <v>113.15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466</v>
      </c>
    </row>
    <row r="191" spans="1:17" x14ac:dyDescent="0.3">
      <c r="A191">
        <v>240032</v>
      </c>
      <c r="B191">
        <v>122</v>
      </c>
      <c r="C191" t="s">
        <v>552</v>
      </c>
      <c r="D191" t="s">
        <v>2815</v>
      </c>
      <c r="E191" t="s">
        <v>2921</v>
      </c>
      <c r="F191" s="440">
        <v>46188</v>
      </c>
      <c r="G191" s="440">
        <v>46190</v>
      </c>
      <c r="H191" s="440">
        <v>46216</v>
      </c>
      <c r="I191">
        <v>307.92</v>
      </c>
      <c r="J191">
        <v>307.92</v>
      </c>
      <c r="K191">
        <v>0</v>
      </c>
      <c r="L191">
        <v>307.92</v>
      </c>
      <c r="M191">
        <v>0</v>
      </c>
      <c r="N191">
        <v>0</v>
      </c>
      <c r="O191">
        <v>0</v>
      </c>
      <c r="P191">
        <v>0</v>
      </c>
      <c r="Q191" t="s">
        <v>466</v>
      </c>
    </row>
    <row r="192" spans="1:17" x14ac:dyDescent="0.3">
      <c r="A192">
        <v>240029</v>
      </c>
      <c r="B192">
        <v>122</v>
      </c>
      <c r="C192" t="s">
        <v>552</v>
      </c>
      <c r="D192" t="s">
        <v>2725</v>
      </c>
      <c r="E192" t="s">
        <v>2922</v>
      </c>
      <c r="F192" s="440">
        <v>46188</v>
      </c>
      <c r="G192" s="440">
        <v>46190</v>
      </c>
      <c r="H192" s="440">
        <v>46202</v>
      </c>
      <c r="I192">
        <v>761.84</v>
      </c>
      <c r="J192">
        <v>761.88</v>
      </c>
      <c r="K192">
        <v>0</v>
      </c>
      <c r="L192">
        <v>761.84</v>
      </c>
      <c r="M192">
        <v>0</v>
      </c>
      <c r="N192">
        <v>0</v>
      </c>
      <c r="O192">
        <v>0</v>
      </c>
      <c r="P192">
        <v>0</v>
      </c>
      <c r="Q192" t="s">
        <v>466</v>
      </c>
    </row>
    <row r="193" spans="1:17" x14ac:dyDescent="0.3">
      <c r="A193">
        <v>240013</v>
      </c>
      <c r="B193">
        <v>122</v>
      </c>
      <c r="C193" t="s">
        <v>552</v>
      </c>
      <c r="D193" t="s">
        <v>2923</v>
      </c>
      <c r="E193" t="s">
        <v>2924</v>
      </c>
      <c r="F193" s="440">
        <v>46185</v>
      </c>
      <c r="G193" s="440">
        <v>46190</v>
      </c>
      <c r="H193" s="440">
        <v>46206</v>
      </c>
      <c r="I193">
        <v>67.94</v>
      </c>
      <c r="J193">
        <v>47.94</v>
      </c>
      <c r="K193">
        <v>0</v>
      </c>
      <c r="L193">
        <v>0</v>
      </c>
      <c r="M193">
        <v>0</v>
      </c>
      <c r="N193">
        <v>0</v>
      </c>
      <c r="O193">
        <v>67.94</v>
      </c>
      <c r="P193">
        <v>0</v>
      </c>
      <c r="Q193" t="s">
        <v>466</v>
      </c>
    </row>
    <row r="194" spans="1:17" x14ac:dyDescent="0.3">
      <c r="A194">
        <v>240011</v>
      </c>
      <c r="B194">
        <v>122</v>
      </c>
      <c r="C194" t="s">
        <v>552</v>
      </c>
      <c r="D194" t="s">
        <v>2704</v>
      </c>
      <c r="E194" t="s">
        <v>2925</v>
      </c>
      <c r="F194" s="440">
        <v>46186</v>
      </c>
      <c r="G194" s="440">
        <v>46190</v>
      </c>
      <c r="H194" s="440">
        <v>46214</v>
      </c>
      <c r="I194">
        <v>1178.03</v>
      </c>
      <c r="J194">
        <v>1178.03</v>
      </c>
      <c r="K194">
        <v>1178.03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466</v>
      </c>
    </row>
    <row r="195" spans="1:17" x14ac:dyDescent="0.3">
      <c r="A195">
        <v>240009</v>
      </c>
      <c r="B195">
        <v>122</v>
      </c>
      <c r="C195" t="s">
        <v>552</v>
      </c>
      <c r="D195" t="s">
        <v>2697</v>
      </c>
      <c r="E195" t="s">
        <v>2926</v>
      </c>
      <c r="F195" s="440">
        <v>46185</v>
      </c>
      <c r="G195" s="440">
        <v>46190</v>
      </c>
      <c r="H195" s="440">
        <v>46213</v>
      </c>
      <c r="I195">
        <v>161.19999999999999</v>
      </c>
      <c r="J195">
        <v>161.19999999999999</v>
      </c>
      <c r="K195">
        <v>161.19999999999999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466</v>
      </c>
    </row>
    <row r="196" spans="1:17" x14ac:dyDescent="0.3">
      <c r="A196">
        <v>240006</v>
      </c>
      <c r="B196">
        <v>122</v>
      </c>
      <c r="C196" t="s">
        <v>552</v>
      </c>
      <c r="D196" t="s">
        <v>2520</v>
      </c>
      <c r="E196" t="s">
        <v>2927</v>
      </c>
      <c r="F196" s="440">
        <v>46185</v>
      </c>
      <c r="G196" s="440">
        <v>46190</v>
      </c>
      <c r="H196" s="440">
        <v>46213</v>
      </c>
      <c r="I196">
        <v>541.4</v>
      </c>
      <c r="J196">
        <v>541.4</v>
      </c>
      <c r="K196">
        <v>541.4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466</v>
      </c>
    </row>
    <row r="197" spans="1:17" x14ac:dyDescent="0.3">
      <c r="A197">
        <v>240004</v>
      </c>
      <c r="B197">
        <v>122</v>
      </c>
      <c r="C197" t="s">
        <v>552</v>
      </c>
      <c r="D197" t="s">
        <v>2702</v>
      </c>
      <c r="E197" t="s">
        <v>2928</v>
      </c>
      <c r="F197" s="440">
        <v>46183</v>
      </c>
      <c r="G197" s="440">
        <v>46190</v>
      </c>
      <c r="H197" s="440">
        <v>46204</v>
      </c>
      <c r="I197">
        <v>653</v>
      </c>
      <c r="J197">
        <v>653</v>
      </c>
      <c r="K197">
        <v>653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466</v>
      </c>
    </row>
    <row r="198" spans="1:17" x14ac:dyDescent="0.3">
      <c r="A198">
        <v>239999</v>
      </c>
      <c r="B198">
        <v>122</v>
      </c>
      <c r="C198" t="s">
        <v>552</v>
      </c>
      <c r="D198" t="s">
        <v>2693</v>
      </c>
      <c r="E198" t="s">
        <v>2929</v>
      </c>
      <c r="F198" s="440">
        <v>46182</v>
      </c>
      <c r="G198" s="440">
        <v>46190</v>
      </c>
      <c r="H198" s="440">
        <v>46210</v>
      </c>
      <c r="I198">
        <v>2224.6999999999998</v>
      </c>
      <c r="J198">
        <v>2224.6999999999998</v>
      </c>
      <c r="K198">
        <v>2224.6999999999998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466</v>
      </c>
    </row>
    <row r="199" spans="1:17" x14ac:dyDescent="0.3">
      <c r="A199">
        <v>239997</v>
      </c>
      <c r="B199">
        <v>122</v>
      </c>
      <c r="C199" t="s">
        <v>552</v>
      </c>
      <c r="D199" t="s">
        <v>2697</v>
      </c>
      <c r="E199" t="s">
        <v>2930</v>
      </c>
      <c r="F199" s="440">
        <v>46184</v>
      </c>
      <c r="G199" s="440">
        <v>46190</v>
      </c>
      <c r="H199" s="440">
        <v>46212</v>
      </c>
      <c r="I199">
        <v>709.63</v>
      </c>
      <c r="J199">
        <v>709.62</v>
      </c>
      <c r="K199">
        <v>709.63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466</v>
      </c>
    </row>
    <row r="200" spans="1:17" x14ac:dyDescent="0.3">
      <c r="A200">
        <v>239993</v>
      </c>
      <c r="B200">
        <v>122</v>
      </c>
      <c r="C200" t="s">
        <v>552</v>
      </c>
      <c r="D200" t="s">
        <v>2709</v>
      </c>
      <c r="E200" t="s">
        <v>2931</v>
      </c>
      <c r="F200" s="440">
        <v>46185</v>
      </c>
      <c r="G200" s="440">
        <v>46190</v>
      </c>
      <c r="H200" s="440">
        <v>46215</v>
      </c>
      <c r="I200">
        <v>1228.5</v>
      </c>
      <c r="J200">
        <v>1228.5</v>
      </c>
      <c r="K200">
        <v>1228.5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466</v>
      </c>
    </row>
    <row r="201" spans="1:17" x14ac:dyDescent="0.3">
      <c r="A201">
        <v>239991</v>
      </c>
      <c r="B201">
        <v>122</v>
      </c>
      <c r="C201" t="s">
        <v>552</v>
      </c>
      <c r="D201" t="s">
        <v>2932</v>
      </c>
      <c r="E201" t="s">
        <v>2933</v>
      </c>
      <c r="F201" s="440">
        <v>46188</v>
      </c>
      <c r="G201" s="440">
        <v>46190</v>
      </c>
      <c r="H201" s="440">
        <v>46218</v>
      </c>
      <c r="I201">
        <v>470</v>
      </c>
      <c r="J201">
        <v>470</v>
      </c>
      <c r="K201">
        <v>470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466</v>
      </c>
    </row>
    <row r="202" spans="1:17" x14ac:dyDescent="0.3">
      <c r="A202">
        <v>239986</v>
      </c>
      <c r="B202">
        <v>122</v>
      </c>
      <c r="C202" t="s">
        <v>552</v>
      </c>
      <c r="D202" t="s">
        <v>2773</v>
      </c>
      <c r="E202" t="s">
        <v>2934</v>
      </c>
      <c r="F202" s="440">
        <v>46188</v>
      </c>
      <c r="G202" s="440">
        <v>46190</v>
      </c>
      <c r="H202" s="440">
        <v>46218</v>
      </c>
      <c r="I202">
        <v>645.12</v>
      </c>
      <c r="J202">
        <v>645.12</v>
      </c>
      <c r="K202">
        <v>0</v>
      </c>
      <c r="L202">
        <v>645.12</v>
      </c>
      <c r="M202">
        <v>0</v>
      </c>
      <c r="N202">
        <v>0</v>
      </c>
      <c r="O202">
        <v>0</v>
      </c>
      <c r="P202">
        <v>0</v>
      </c>
      <c r="Q202" t="s">
        <v>466</v>
      </c>
    </row>
    <row r="203" spans="1:17" x14ac:dyDescent="0.3">
      <c r="A203">
        <v>239982</v>
      </c>
      <c r="B203">
        <v>122</v>
      </c>
      <c r="C203" t="s">
        <v>552</v>
      </c>
      <c r="D203" t="s">
        <v>2520</v>
      </c>
      <c r="E203" t="s">
        <v>2935</v>
      </c>
      <c r="F203" s="440">
        <v>46189</v>
      </c>
      <c r="G203" s="440">
        <v>46190</v>
      </c>
      <c r="H203" s="440">
        <v>46217</v>
      </c>
      <c r="I203">
        <v>81</v>
      </c>
      <c r="J203">
        <v>81</v>
      </c>
      <c r="K203">
        <v>81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466</v>
      </c>
    </row>
    <row r="204" spans="1:17" x14ac:dyDescent="0.3">
      <c r="A204">
        <v>239976</v>
      </c>
      <c r="B204">
        <v>122</v>
      </c>
      <c r="C204" t="s">
        <v>552</v>
      </c>
      <c r="D204" t="s">
        <v>2754</v>
      </c>
      <c r="E204" t="s">
        <v>2936</v>
      </c>
      <c r="F204" s="440">
        <v>46186</v>
      </c>
      <c r="G204" s="440">
        <v>46190</v>
      </c>
      <c r="H204" s="440">
        <v>46218</v>
      </c>
      <c r="I204">
        <v>3160.24</v>
      </c>
      <c r="J204">
        <v>2413.42</v>
      </c>
      <c r="K204">
        <v>0</v>
      </c>
      <c r="L204">
        <v>3003.42</v>
      </c>
      <c r="M204">
        <v>0</v>
      </c>
      <c r="N204">
        <v>0</v>
      </c>
      <c r="O204">
        <v>0</v>
      </c>
      <c r="P204">
        <v>0</v>
      </c>
      <c r="Q204" t="s">
        <v>466</v>
      </c>
    </row>
    <row r="205" spans="1:17" x14ac:dyDescent="0.3">
      <c r="A205">
        <v>239549</v>
      </c>
      <c r="B205">
        <v>122</v>
      </c>
      <c r="C205" t="s">
        <v>552</v>
      </c>
      <c r="D205" t="s">
        <v>2758</v>
      </c>
      <c r="E205" t="s">
        <v>2937</v>
      </c>
      <c r="F205" s="440">
        <v>46186</v>
      </c>
      <c r="G205" s="440">
        <v>46191</v>
      </c>
      <c r="H205" s="440">
        <v>46198</v>
      </c>
      <c r="I205">
        <v>1120</v>
      </c>
      <c r="J205">
        <v>1120</v>
      </c>
      <c r="K205">
        <v>1120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466</v>
      </c>
    </row>
    <row r="206" spans="1:17" x14ac:dyDescent="0.3">
      <c r="A206">
        <v>239548</v>
      </c>
      <c r="B206">
        <v>122</v>
      </c>
      <c r="C206" t="s">
        <v>552</v>
      </c>
      <c r="D206" t="s">
        <v>2758</v>
      </c>
      <c r="E206" t="s">
        <v>2938</v>
      </c>
      <c r="F206" s="440">
        <v>46184</v>
      </c>
      <c r="G206" s="440">
        <v>46191</v>
      </c>
      <c r="H206" s="440">
        <v>46195</v>
      </c>
      <c r="I206">
        <v>358.5</v>
      </c>
      <c r="J206">
        <v>358.5</v>
      </c>
      <c r="K206">
        <v>358.5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466</v>
      </c>
    </row>
    <row r="207" spans="1:17" x14ac:dyDescent="0.3">
      <c r="A207">
        <v>239547</v>
      </c>
      <c r="B207">
        <v>122</v>
      </c>
      <c r="C207" t="s">
        <v>552</v>
      </c>
      <c r="D207" t="s">
        <v>2382</v>
      </c>
      <c r="E207" t="s">
        <v>2939</v>
      </c>
      <c r="F207" s="440">
        <v>46188</v>
      </c>
      <c r="G207" s="440">
        <v>46190</v>
      </c>
      <c r="H207" s="440">
        <v>46203</v>
      </c>
      <c r="I207">
        <v>342</v>
      </c>
      <c r="J207">
        <v>342</v>
      </c>
      <c r="K207">
        <v>0</v>
      </c>
      <c r="L207">
        <v>0</v>
      </c>
      <c r="M207">
        <v>342</v>
      </c>
      <c r="N207">
        <v>0</v>
      </c>
      <c r="O207">
        <v>0</v>
      </c>
      <c r="P207">
        <v>0</v>
      </c>
      <c r="Q207" t="s">
        <v>466</v>
      </c>
    </row>
    <row r="208" spans="1:17" x14ac:dyDescent="0.3">
      <c r="A208">
        <v>239546</v>
      </c>
      <c r="B208">
        <v>122</v>
      </c>
      <c r="C208" t="s">
        <v>552</v>
      </c>
      <c r="D208" t="s">
        <v>2686</v>
      </c>
      <c r="E208" t="s">
        <v>2940</v>
      </c>
      <c r="F208" s="440">
        <v>46183</v>
      </c>
      <c r="G208" s="440">
        <v>46190</v>
      </c>
      <c r="H208" s="440">
        <v>46197</v>
      </c>
      <c r="I208">
        <v>653.69000000000005</v>
      </c>
      <c r="J208">
        <v>653.69000000000005</v>
      </c>
      <c r="K208">
        <v>653.69000000000005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466</v>
      </c>
    </row>
    <row r="209" spans="1:17" x14ac:dyDescent="0.3">
      <c r="A209">
        <v>239545</v>
      </c>
      <c r="B209">
        <v>122</v>
      </c>
      <c r="C209" t="s">
        <v>552</v>
      </c>
      <c r="D209" t="s">
        <v>2897</v>
      </c>
      <c r="E209" t="s">
        <v>2941</v>
      </c>
      <c r="F209" s="440">
        <v>46183</v>
      </c>
      <c r="G209" s="440">
        <v>46190</v>
      </c>
      <c r="H209" s="440">
        <v>46198</v>
      </c>
      <c r="I209">
        <v>362.6</v>
      </c>
      <c r="J209">
        <v>492.48</v>
      </c>
      <c r="K209">
        <v>0</v>
      </c>
      <c r="L209">
        <v>362.6</v>
      </c>
      <c r="M209">
        <v>0</v>
      </c>
      <c r="N209">
        <v>0</v>
      </c>
      <c r="O209">
        <v>0</v>
      </c>
      <c r="P209">
        <v>0</v>
      </c>
      <c r="Q209" t="s">
        <v>466</v>
      </c>
    </row>
    <row r="210" spans="1:17" x14ac:dyDescent="0.3">
      <c r="A210">
        <v>239544</v>
      </c>
      <c r="B210">
        <v>122</v>
      </c>
      <c r="C210" t="s">
        <v>552</v>
      </c>
      <c r="D210" t="s">
        <v>2806</v>
      </c>
      <c r="E210" t="s">
        <v>2942</v>
      </c>
      <c r="F210" s="440">
        <v>46182</v>
      </c>
      <c r="G210" s="440">
        <v>46190</v>
      </c>
      <c r="H210" s="440">
        <v>46196</v>
      </c>
      <c r="I210">
        <v>1158.8699999999999</v>
      </c>
      <c r="J210">
        <v>1029.2</v>
      </c>
      <c r="K210">
        <v>1158.8699999999999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466</v>
      </c>
    </row>
    <row r="211" spans="1:17" x14ac:dyDescent="0.3">
      <c r="A211">
        <v>238458</v>
      </c>
      <c r="B211">
        <v>122</v>
      </c>
      <c r="C211" t="s">
        <v>552</v>
      </c>
      <c r="D211" t="s">
        <v>2897</v>
      </c>
      <c r="E211" t="s">
        <v>2943</v>
      </c>
      <c r="F211" s="440">
        <v>46182</v>
      </c>
      <c r="G211" s="440">
        <v>46185</v>
      </c>
      <c r="H211" s="440">
        <v>46197</v>
      </c>
      <c r="I211">
        <v>326.43</v>
      </c>
      <c r="J211">
        <v>451.5</v>
      </c>
      <c r="K211">
        <v>0</v>
      </c>
      <c r="L211">
        <v>326.43</v>
      </c>
      <c r="M211">
        <v>0</v>
      </c>
      <c r="N211">
        <v>0</v>
      </c>
      <c r="O211">
        <v>0</v>
      </c>
      <c r="P211">
        <v>0</v>
      </c>
      <c r="Q211" t="s">
        <v>466</v>
      </c>
    </row>
    <row r="212" spans="1:17" x14ac:dyDescent="0.3">
      <c r="A212">
        <v>238457</v>
      </c>
      <c r="B212">
        <v>122</v>
      </c>
      <c r="C212" t="s">
        <v>552</v>
      </c>
      <c r="D212" t="s">
        <v>2760</v>
      </c>
      <c r="E212" t="s">
        <v>2944</v>
      </c>
      <c r="F212" s="440">
        <v>46182</v>
      </c>
      <c r="G212" s="440">
        <v>46185</v>
      </c>
      <c r="H212" s="440">
        <v>46197</v>
      </c>
      <c r="I212">
        <v>282</v>
      </c>
      <c r="J212">
        <v>282</v>
      </c>
      <c r="K212">
        <v>0</v>
      </c>
      <c r="L212">
        <v>0</v>
      </c>
      <c r="M212">
        <v>282</v>
      </c>
      <c r="N212">
        <v>0</v>
      </c>
      <c r="O212">
        <v>0</v>
      </c>
      <c r="P212">
        <v>0</v>
      </c>
      <c r="Q212" t="s">
        <v>466</v>
      </c>
    </row>
    <row r="213" spans="1:17" x14ac:dyDescent="0.3">
      <c r="A213">
        <v>238456</v>
      </c>
      <c r="B213">
        <v>122</v>
      </c>
      <c r="C213" t="s">
        <v>552</v>
      </c>
      <c r="D213" t="s">
        <v>2877</v>
      </c>
      <c r="E213" t="s">
        <v>2945</v>
      </c>
      <c r="F213" s="440">
        <v>46181</v>
      </c>
      <c r="G213" s="440">
        <v>46185</v>
      </c>
      <c r="H213" s="440">
        <v>46197</v>
      </c>
      <c r="I213">
        <v>507.5</v>
      </c>
      <c r="J213">
        <v>477.5</v>
      </c>
      <c r="K213">
        <v>507.5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466</v>
      </c>
    </row>
    <row r="214" spans="1:17" x14ac:dyDescent="0.3">
      <c r="A214">
        <v>238455</v>
      </c>
      <c r="B214">
        <v>122</v>
      </c>
      <c r="C214" t="s">
        <v>552</v>
      </c>
      <c r="D214" t="s">
        <v>2946</v>
      </c>
      <c r="E214" t="s">
        <v>2947</v>
      </c>
      <c r="F214" s="440">
        <v>46182</v>
      </c>
      <c r="G214" s="440">
        <v>46185</v>
      </c>
      <c r="H214" s="440">
        <v>46210</v>
      </c>
      <c r="I214">
        <v>620.49</v>
      </c>
      <c r="J214">
        <v>620.49</v>
      </c>
      <c r="K214">
        <v>620.49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466</v>
      </c>
    </row>
    <row r="215" spans="1:17" x14ac:dyDescent="0.3">
      <c r="A215">
        <v>238454</v>
      </c>
      <c r="B215">
        <v>122</v>
      </c>
      <c r="C215" t="s">
        <v>552</v>
      </c>
      <c r="D215" t="s">
        <v>2723</v>
      </c>
      <c r="E215" t="s">
        <v>2948</v>
      </c>
      <c r="F215" s="440">
        <v>46184</v>
      </c>
      <c r="G215" s="440">
        <v>46185</v>
      </c>
      <c r="H215" s="440">
        <v>46204</v>
      </c>
      <c r="I215">
        <v>357.6</v>
      </c>
      <c r="J215">
        <v>357.6</v>
      </c>
      <c r="K215">
        <v>357.6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466</v>
      </c>
    </row>
    <row r="216" spans="1:17" x14ac:dyDescent="0.3">
      <c r="A216">
        <v>238453</v>
      </c>
      <c r="B216">
        <v>122</v>
      </c>
      <c r="C216" t="s">
        <v>552</v>
      </c>
      <c r="D216" t="s">
        <v>2761</v>
      </c>
      <c r="E216" t="s">
        <v>2949</v>
      </c>
      <c r="F216" s="440">
        <v>46181</v>
      </c>
      <c r="G216" s="440">
        <v>46184</v>
      </c>
      <c r="H216" s="440">
        <v>46199</v>
      </c>
      <c r="I216">
        <v>825.12</v>
      </c>
      <c r="J216">
        <v>825.12</v>
      </c>
      <c r="K216">
        <v>825.12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466</v>
      </c>
    </row>
    <row r="217" spans="1:17" x14ac:dyDescent="0.3">
      <c r="A217">
        <v>238452</v>
      </c>
      <c r="B217">
        <v>122</v>
      </c>
      <c r="C217" t="s">
        <v>552</v>
      </c>
      <c r="D217" t="s">
        <v>2713</v>
      </c>
      <c r="E217" t="s">
        <v>2950</v>
      </c>
      <c r="F217" s="440">
        <v>46183</v>
      </c>
      <c r="G217" s="440">
        <v>46184</v>
      </c>
      <c r="H217" s="440">
        <v>46216</v>
      </c>
      <c r="I217">
        <v>186.8</v>
      </c>
      <c r="J217">
        <v>186.8</v>
      </c>
      <c r="K217">
        <v>186.8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466</v>
      </c>
    </row>
    <row r="218" spans="1:17" x14ac:dyDescent="0.3">
      <c r="A218">
        <v>238451</v>
      </c>
      <c r="B218">
        <v>122</v>
      </c>
      <c r="C218" t="s">
        <v>552</v>
      </c>
      <c r="D218" t="s">
        <v>2713</v>
      </c>
      <c r="E218" t="s">
        <v>2951</v>
      </c>
      <c r="F218" s="440">
        <v>46182</v>
      </c>
      <c r="G218" s="440">
        <v>46184</v>
      </c>
      <c r="H218" s="440">
        <v>46216</v>
      </c>
      <c r="I218">
        <v>605.61</v>
      </c>
      <c r="J218">
        <v>605.61</v>
      </c>
      <c r="K218">
        <v>0</v>
      </c>
      <c r="L218">
        <v>0</v>
      </c>
      <c r="M218">
        <v>605.61</v>
      </c>
      <c r="N218">
        <v>0</v>
      </c>
      <c r="O218">
        <v>0</v>
      </c>
      <c r="P218">
        <v>0</v>
      </c>
      <c r="Q218" t="s">
        <v>466</v>
      </c>
    </row>
    <row r="219" spans="1:17" x14ac:dyDescent="0.3">
      <c r="A219">
        <v>238450</v>
      </c>
      <c r="B219">
        <v>122</v>
      </c>
      <c r="C219" t="s">
        <v>552</v>
      </c>
      <c r="D219" t="s">
        <v>2749</v>
      </c>
      <c r="E219" t="s">
        <v>2952</v>
      </c>
      <c r="F219" s="440">
        <v>46184</v>
      </c>
      <c r="G219" s="440">
        <v>46184</v>
      </c>
      <c r="H219" s="440">
        <v>46212</v>
      </c>
      <c r="I219">
        <v>501.75</v>
      </c>
      <c r="J219">
        <v>466.75</v>
      </c>
      <c r="K219">
        <v>501.75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466</v>
      </c>
    </row>
    <row r="220" spans="1:17" x14ac:dyDescent="0.3">
      <c r="A220">
        <v>238449</v>
      </c>
      <c r="B220">
        <v>122</v>
      </c>
      <c r="C220" t="s">
        <v>552</v>
      </c>
      <c r="D220" t="s">
        <v>2693</v>
      </c>
      <c r="E220" t="s">
        <v>2953</v>
      </c>
      <c r="F220" s="440">
        <v>46183</v>
      </c>
      <c r="G220" s="440">
        <v>46184</v>
      </c>
      <c r="H220" s="440">
        <v>46213</v>
      </c>
      <c r="I220">
        <v>2053.86</v>
      </c>
      <c r="J220">
        <v>2053.86</v>
      </c>
      <c r="K220">
        <v>2053.86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466</v>
      </c>
    </row>
    <row r="221" spans="1:17" x14ac:dyDescent="0.3">
      <c r="A221">
        <v>238448</v>
      </c>
      <c r="B221">
        <v>122</v>
      </c>
      <c r="C221" t="s">
        <v>552</v>
      </c>
      <c r="D221" t="s">
        <v>2868</v>
      </c>
      <c r="E221" t="s">
        <v>2954</v>
      </c>
      <c r="F221" s="440">
        <v>46183</v>
      </c>
      <c r="G221" s="440">
        <v>46184</v>
      </c>
      <c r="H221" s="440">
        <v>46198</v>
      </c>
      <c r="I221">
        <v>1369.75</v>
      </c>
      <c r="J221">
        <v>1470</v>
      </c>
      <c r="K221">
        <v>1369.75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466</v>
      </c>
    </row>
    <row r="222" spans="1:17" x14ac:dyDescent="0.3">
      <c r="A222">
        <v>238447</v>
      </c>
      <c r="B222">
        <v>122</v>
      </c>
      <c r="C222" t="s">
        <v>552</v>
      </c>
      <c r="D222" t="s">
        <v>2688</v>
      </c>
      <c r="E222" t="s">
        <v>2955</v>
      </c>
      <c r="F222" s="440">
        <v>46183</v>
      </c>
      <c r="G222" s="440">
        <v>46184</v>
      </c>
      <c r="H222" s="440">
        <v>46212</v>
      </c>
      <c r="I222">
        <v>523.98</v>
      </c>
      <c r="J222">
        <v>523.98</v>
      </c>
      <c r="K222">
        <v>0</v>
      </c>
      <c r="L222">
        <v>523.98</v>
      </c>
      <c r="M222">
        <v>0</v>
      </c>
      <c r="N222">
        <v>0</v>
      </c>
      <c r="O222">
        <v>0</v>
      </c>
      <c r="P222">
        <v>0</v>
      </c>
      <c r="Q222" t="s">
        <v>466</v>
      </c>
    </row>
    <row r="223" spans="1:17" x14ac:dyDescent="0.3">
      <c r="A223">
        <v>238446</v>
      </c>
      <c r="B223">
        <v>122</v>
      </c>
      <c r="C223" t="s">
        <v>552</v>
      </c>
      <c r="D223" t="s">
        <v>2688</v>
      </c>
      <c r="E223" t="s">
        <v>2956</v>
      </c>
      <c r="F223" s="440">
        <v>46183</v>
      </c>
      <c r="G223" s="440">
        <v>46184</v>
      </c>
      <c r="H223" s="440">
        <v>46212</v>
      </c>
      <c r="I223">
        <v>799.64</v>
      </c>
      <c r="J223">
        <v>799.64</v>
      </c>
      <c r="K223">
        <v>799.64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466</v>
      </c>
    </row>
    <row r="224" spans="1:17" x14ac:dyDescent="0.3">
      <c r="A224">
        <v>238445</v>
      </c>
      <c r="B224">
        <v>122</v>
      </c>
      <c r="C224" t="s">
        <v>552</v>
      </c>
      <c r="D224" t="s">
        <v>2715</v>
      </c>
      <c r="E224" t="s">
        <v>2957</v>
      </c>
      <c r="F224" s="440">
        <v>46183</v>
      </c>
      <c r="G224" s="440">
        <v>46184</v>
      </c>
      <c r="H224" s="440">
        <v>46200</v>
      </c>
      <c r="I224">
        <v>1935</v>
      </c>
      <c r="J224">
        <v>1922</v>
      </c>
      <c r="K224">
        <v>1935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466</v>
      </c>
    </row>
    <row r="225" spans="1:17" x14ac:dyDescent="0.3">
      <c r="A225">
        <v>238444</v>
      </c>
      <c r="B225">
        <v>122</v>
      </c>
      <c r="C225" t="s">
        <v>552</v>
      </c>
      <c r="D225" t="s">
        <v>2746</v>
      </c>
      <c r="E225" t="s">
        <v>2958</v>
      </c>
      <c r="F225" s="440">
        <v>46181</v>
      </c>
      <c r="G225" s="440">
        <v>46184</v>
      </c>
      <c r="H225" s="440">
        <v>46210</v>
      </c>
      <c r="I225">
        <v>1549.2</v>
      </c>
      <c r="J225">
        <v>1524.2</v>
      </c>
      <c r="K225">
        <v>0</v>
      </c>
      <c r="L225">
        <v>1549.2</v>
      </c>
      <c r="M225">
        <v>0</v>
      </c>
      <c r="N225">
        <v>0</v>
      </c>
      <c r="O225">
        <v>0</v>
      </c>
      <c r="P225">
        <v>0</v>
      </c>
      <c r="Q225" t="s">
        <v>466</v>
      </c>
    </row>
    <row r="226" spans="1:17" x14ac:dyDescent="0.3">
      <c r="A226">
        <v>238443</v>
      </c>
      <c r="B226">
        <v>122</v>
      </c>
      <c r="C226" t="s">
        <v>552</v>
      </c>
      <c r="D226" t="s">
        <v>2725</v>
      </c>
      <c r="E226" t="s">
        <v>2959</v>
      </c>
      <c r="F226" s="440">
        <v>46182</v>
      </c>
      <c r="G226" s="440">
        <v>46184</v>
      </c>
      <c r="H226" s="440">
        <v>46203</v>
      </c>
      <c r="I226">
        <v>870.11</v>
      </c>
      <c r="J226">
        <v>870.1</v>
      </c>
      <c r="K226">
        <v>0</v>
      </c>
      <c r="L226">
        <v>870.11</v>
      </c>
      <c r="M226">
        <v>0</v>
      </c>
      <c r="N226">
        <v>0</v>
      </c>
      <c r="O226">
        <v>0</v>
      </c>
      <c r="P226">
        <v>0</v>
      </c>
      <c r="Q226" t="s">
        <v>466</v>
      </c>
    </row>
    <row r="227" spans="1:17" x14ac:dyDescent="0.3">
      <c r="A227">
        <v>238442</v>
      </c>
      <c r="B227">
        <v>122</v>
      </c>
      <c r="C227" t="s">
        <v>552</v>
      </c>
      <c r="D227" t="s">
        <v>2700</v>
      </c>
      <c r="E227" t="s">
        <v>2960</v>
      </c>
      <c r="F227" s="440">
        <v>46182</v>
      </c>
      <c r="G227" s="440">
        <v>46184</v>
      </c>
      <c r="H227" s="440">
        <v>46211</v>
      </c>
      <c r="I227">
        <v>162.6</v>
      </c>
      <c r="J227">
        <v>162.6</v>
      </c>
      <c r="K227">
        <v>162.6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466</v>
      </c>
    </row>
    <row r="228" spans="1:17" x14ac:dyDescent="0.3">
      <c r="A228">
        <v>238441</v>
      </c>
      <c r="B228">
        <v>122</v>
      </c>
      <c r="C228" t="s">
        <v>552</v>
      </c>
      <c r="D228" t="s">
        <v>2815</v>
      </c>
      <c r="E228" t="s">
        <v>2961</v>
      </c>
      <c r="F228" s="440">
        <v>46182</v>
      </c>
      <c r="G228" s="440">
        <v>46184</v>
      </c>
      <c r="H228" s="440">
        <v>46210</v>
      </c>
      <c r="I228">
        <v>336</v>
      </c>
      <c r="J228">
        <v>336</v>
      </c>
      <c r="K228">
        <v>0</v>
      </c>
      <c r="L228">
        <v>336</v>
      </c>
      <c r="M228">
        <v>0</v>
      </c>
      <c r="N228">
        <v>0</v>
      </c>
      <c r="O228">
        <v>0</v>
      </c>
      <c r="P228">
        <v>0</v>
      </c>
      <c r="Q228" t="s">
        <v>466</v>
      </c>
    </row>
    <row r="229" spans="1:17" x14ac:dyDescent="0.3">
      <c r="A229">
        <v>238440</v>
      </c>
      <c r="B229">
        <v>122</v>
      </c>
      <c r="C229" t="s">
        <v>552</v>
      </c>
      <c r="D229" t="s">
        <v>2832</v>
      </c>
      <c r="E229" t="s">
        <v>2962</v>
      </c>
      <c r="F229" s="440">
        <v>46182</v>
      </c>
      <c r="G229" s="440">
        <v>46184</v>
      </c>
      <c r="H229" s="440">
        <v>46212</v>
      </c>
      <c r="I229">
        <v>7396.58</v>
      </c>
      <c r="J229">
        <v>6903</v>
      </c>
      <c r="K229">
        <v>0</v>
      </c>
      <c r="L229">
        <v>7396.58</v>
      </c>
      <c r="M229">
        <v>0</v>
      </c>
      <c r="N229">
        <v>0</v>
      </c>
      <c r="O229">
        <v>0</v>
      </c>
      <c r="P229">
        <v>0</v>
      </c>
      <c r="Q229" t="s">
        <v>466</v>
      </c>
    </row>
    <row r="230" spans="1:17" x14ac:dyDescent="0.3">
      <c r="A230">
        <v>238439</v>
      </c>
      <c r="B230">
        <v>122</v>
      </c>
      <c r="C230" t="s">
        <v>552</v>
      </c>
      <c r="D230" t="s">
        <v>2704</v>
      </c>
      <c r="E230" t="s">
        <v>2963</v>
      </c>
      <c r="F230" s="440">
        <v>46182</v>
      </c>
      <c r="G230" s="440">
        <v>46184</v>
      </c>
      <c r="H230" s="440">
        <v>46210</v>
      </c>
      <c r="I230">
        <v>1045.03</v>
      </c>
      <c r="J230">
        <v>1045.03</v>
      </c>
      <c r="K230">
        <v>1045.03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466</v>
      </c>
    </row>
    <row r="231" spans="1:17" x14ac:dyDescent="0.3">
      <c r="A231">
        <v>238438</v>
      </c>
      <c r="B231">
        <v>122</v>
      </c>
      <c r="C231" t="s">
        <v>552</v>
      </c>
      <c r="D231" t="s">
        <v>2700</v>
      </c>
      <c r="E231" t="s">
        <v>2964</v>
      </c>
      <c r="F231" s="440">
        <v>46182</v>
      </c>
      <c r="G231" s="440">
        <v>46184</v>
      </c>
      <c r="H231" s="440">
        <v>46211</v>
      </c>
      <c r="I231">
        <v>2321.92</v>
      </c>
      <c r="J231">
        <v>2321.92</v>
      </c>
      <c r="K231">
        <v>2321.92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466</v>
      </c>
    </row>
    <row r="232" spans="1:17" x14ac:dyDescent="0.3">
      <c r="A232">
        <v>238437</v>
      </c>
      <c r="B232">
        <v>122</v>
      </c>
      <c r="C232" t="s">
        <v>552</v>
      </c>
      <c r="D232" t="s">
        <v>2744</v>
      </c>
      <c r="E232" t="s">
        <v>2965</v>
      </c>
      <c r="F232" s="440">
        <v>46183</v>
      </c>
      <c r="G232" s="440">
        <v>46184</v>
      </c>
      <c r="H232" s="440">
        <v>46211</v>
      </c>
      <c r="I232">
        <v>579.70000000000005</v>
      </c>
      <c r="J232">
        <v>579.70000000000005</v>
      </c>
      <c r="K232">
        <v>579.70000000000005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466</v>
      </c>
    </row>
    <row r="233" spans="1:17" x14ac:dyDescent="0.3">
      <c r="A233">
        <v>238436</v>
      </c>
      <c r="B233">
        <v>122</v>
      </c>
      <c r="C233" t="s">
        <v>552</v>
      </c>
      <c r="D233" t="s">
        <v>2711</v>
      </c>
      <c r="E233" t="s">
        <v>2966</v>
      </c>
      <c r="F233" s="440">
        <v>46182</v>
      </c>
      <c r="G233" s="440">
        <v>46184</v>
      </c>
      <c r="H233" s="440">
        <v>46210</v>
      </c>
      <c r="I233">
        <v>825</v>
      </c>
      <c r="J233">
        <v>825</v>
      </c>
      <c r="K233">
        <v>0</v>
      </c>
      <c r="L233">
        <v>825</v>
      </c>
      <c r="M233">
        <v>0</v>
      </c>
      <c r="N233">
        <v>0</v>
      </c>
      <c r="O233">
        <v>0</v>
      </c>
      <c r="P233">
        <v>0</v>
      </c>
      <c r="Q233" t="s">
        <v>466</v>
      </c>
    </row>
    <row r="234" spans="1:17" x14ac:dyDescent="0.3">
      <c r="A234">
        <v>238435</v>
      </c>
      <c r="B234">
        <v>122</v>
      </c>
      <c r="C234" t="s">
        <v>552</v>
      </c>
      <c r="D234" t="s">
        <v>2686</v>
      </c>
      <c r="E234" t="s">
        <v>2967</v>
      </c>
      <c r="F234" s="440">
        <v>46182</v>
      </c>
      <c r="G234" s="440">
        <v>46184</v>
      </c>
      <c r="H234" s="440">
        <v>46196</v>
      </c>
      <c r="I234">
        <v>768</v>
      </c>
      <c r="J234">
        <v>768</v>
      </c>
      <c r="K234">
        <v>768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466</v>
      </c>
    </row>
    <row r="235" spans="1:17" x14ac:dyDescent="0.3">
      <c r="A235">
        <v>238434</v>
      </c>
      <c r="B235">
        <v>122</v>
      </c>
      <c r="C235" t="s">
        <v>552</v>
      </c>
      <c r="D235" t="s">
        <v>2763</v>
      </c>
      <c r="E235" t="s">
        <v>2968</v>
      </c>
      <c r="F235" s="440">
        <v>46183</v>
      </c>
      <c r="G235" s="440">
        <v>46184</v>
      </c>
      <c r="H235" s="440">
        <v>46198</v>
      </c>
      <c r="I235">
        <v>525</v>
      </c>
      <c r="J235">
        <v>500</v>
      </c>
      <c r="K235">
        <v>525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466</v>
      </c>
    </row>
    <row r="236" spans="1:17" x14ac:dyDescent="0.3">
      <c r="A236">
        <v>238433</v>
      </c>
      <c r="B236">
        <v>122</v>
      </c>
      <c r="C236" t="s">
        <v>552</v>
      </c>
      <c r="D236" t="s">
        <v>2697</v>
      </c>
      <c r="E236" t="s">
        <v>2969</v>
      </c>
      <c r="F236" s="440">
        <v>46181</v>
      </c>
      <c r="G236" s="440">
        <v>46184</v>
      </c>
      <c r="H236" s="440">
        <v>46209</v>
      </c>
      <c r="I236">
        <v>254.25</v>
      </c>
      <c r="J236">
        <v>254.25</v>
      </c>
      <c r="K236">
        <v>254.25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466</v>
      </c>
    </row>
    <row r="237" spans="1:17" x14ac:dyDescent="0.3">
      <c r="A237">
        <v>238432</v>
      </c>
      <c r="B237">
        <v>122</v>
      </c>
      <c r="C237" t="s">
        <v>552</v>
      </c>
      <c r="D237" t="s">
        <v>2697</v>
      </c>
      <c r="E237" t="s">
        <v>2970</v>
      </c>
      <c r="F237" s="440">
        <v>46182</v>
      </c>
      <c r="G237" s="440">
        <v>46184</v>
      </c>
      <c r="H237" s="440">
        <v>46210</v>
      </c>
      <c r="I237">
        <v>195.06</v>
      </c>
      <c r="J237">
        <v>195.06</v>
      </c>
      <c r="K237">
        <v>195.06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466</v>
      </c>
    </row>
    <row r="238" spans="1:17" x14ac:dyDescent="0.3">
      <c r="A238">
        <v>238431</v>
      </c>
      <c r="B238">
        <v>122</v>
      </c>
      <c r="C238" t="s">
        <v>552</v>
      </c>
      <c r="D238" t="s">
        <v>2754</v>
      </c>
      <c r="E238" t="s">
        <v>2971</v>
      </c>
      <c r="F238" s="440">
        <v>46182</v>
      </c>
      <c r="G238" s="440">
        <v>46185</v>
      </c>
      <c r="H238" s="440">
        <v>46213</v>
      </c>
      <c r="I238">
        <v>2815.22</v>
      </c>
      <c r="J238">
        <v>2180.6</v>
      </c>
      <c r="K238">
        <v>0</v>
      </c>
      <c r="L238">
        <v>2815.22</v>
      </c>
      <c r="M238">
        <v>0</v>
      </c>
      <c r="N238">
        <v>0</v>
      </c>
      <c r="O238">
        <v>0</v>
      </c>
      <c r="P238">
        <v>0</v>
      </c>
      <c r="Q238" t="s">
        <v>466</v>
      </c>
    </row>
    <row r="239" spans="1:17" x14ac:dyDescent="0.3">
      <c r="A239">
        <v>238430</v>
      </c>
      <c r="B239">
        <v>122</v>
      </c>
      <c r="C239" t="s">
        <v>552</v>
      </c>
      <c r="D239" t="s">
        <v>2733</v>
      </c>
      <c r="E239" t="s">
        <v>2972</v>
      </c>
      <c r="F239" s="440">
        <v>46182</v>
      </c>
      <c r="G239" s="440">
        <v>46184</v>
      </c>
      <c r="H239" s="440">
        <v>46203</v>
      </c>
      <c r="I239">
        <v>2100.38</v>
      </c>
      <c r="J239">
        <v>2011.76</v>
      </c>
      <c r="K239">
        <v>0</v>
      </c>
      <c r="L239">
        <v>0</v>
      </c>
      <c r="M239">
        <v>2100.38</v>
      </c>
      <c r="N239">
        <v>0</v>
      </c>
      <c r="O239">
        <v>0</v>
      </c>
      <c r="P239">
        <v>0</v>
      </c>
      <c r="Q239" t="s">
        <v>466</v>
      </c>
    </row>
    <row r="240" spans="1:17" x14ac:dyDescent="0.3">
      <c r="A240">
        <v>238429</v>
      </c>
      <c r="B240">
        <v>122</v>
      </c>
      <c r="C240" t="s">
        <v>552</v>
      </c>
      <c r="D240" t="s">
        <v>2932</v>
      </c>
      <c r="E240" t="s">
        <v>2973</v>
      </c>
      <c r="F240" s="440">
        <v>46183</v>
      </c>
      <c r="G240" s="440">
        <v>46184</v>
      </c>
      <c r="H240" s="440">
        <v>46213</v>
      </c>
      <c r="I240">
        <v>360</v>
      </c>
      <c r="J240">
        <v>360</v>
      </c>
      <c r="K240">
        <v>360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466</v>
      </c>
    </row>
    <row r="241" spans="1:17" x14ac:dyDescent="0.3">
      <c r="A241">
        <v>238428</v>
      </c>
      <c r="B241">
        <v>122</v>
      </c>
      <c r="C241" t="s">
        <v>552</v>
      </c>
      <c r="D241" t="s">
        <v>2693</v>
      </c>
      <c r="E241" t="s">
        <v>2974</v>
      </c>
      <c r="F241" s="440">
        <v>46182</v>
      </c>
      <c r="G241" s="440">
        <v>46184</v>
      </c>
      <c r="H241" s="440">
        <v>46210</v>
      </c>
      <c r="I241">
        <v>1503.2</v>
      </c>
      <c r="J241">
        <v>1503.2</v>
      </c>
      <c r="K241">
        <v>0</v>
      </c>
      <c r="L241">
        <v>1503.2</v>
      </c>
      <c r="M241">
        <v>0</v>
      </c>
      <c r="N241">
        <v>0</v>
      </c>
      <c r="O241">
        <v>0</v>
      </c>
      <c r="P241">
        <v>0</v>
      </c>
      <c r="Q241" t="s">
        <v>466</v>
      </c>
    </row>
    <row r="242" spans="1:17" x14ac:dyDescent="0.3">
      <c r="A242">
        <v>238427</v>
      </c>
      <c r="B242">
        <v>122</v>
      </c>
      <c r="C242" t="s">
        <v>552</v>
      </c>
      <c r="D242" t="s">
        <v>2684</v>
      </c>
      <c r="E242" t="s">
        <v>2975</v>
      </c>
      <c r="F242" s="440">
        <v>46183</v>
      </c>
      <c r="G242" s="440">
        <v>46184</v>
      </c>
      <c r="H242" s="440">
        <v>46211</v>
      </c>
      <c r="I242">
        <v>942.45</v>
      </c>
      <c r="J242">
        <v>912.45</v>
      </c>
      <c r="K242">
        <v>942.45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466</v>
      </c>
    </row>
    <row r="243" spans="1:17" x14ac:dyDescent="0.3">
      <c r="A243">
        <v>238426</v>
      </c>
      <c r="B243">
        <v>122</v>
      </c>
      <c r="C243" t="s">
        <v>552</v>
      </c>
      <c r="D243" t="s">
        <v>2706</v>
      </c>
      <c r="E243" t="s">
        <v>2976</v>
      </c>
      <c r="F243" s="440">
        <v>46183</v>
      </c>
      <c r="G243" s="440">
        <v>46184</v>
      </c>
      <c r="H243" s="440">
        <v>46204</v>
      </c>
      <c r="I243">
        <v>829.27</v>
      </c>
      <c r="J243">
        <v>827.27</v>
      </c>
      <c r="K243">
        <v>829.27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466</v>
      </c>
    </row>
    <row r="244" spans="1:17" x14ac:dyDescent="0.3">
      <c r="A244">
        <v>238425</v>
      </c>
      <c r="B244">
        <v>122</v>
      </c>
      <c r="C244" t="s">
        <v>552</v>
      </c>
      <c r="D244" t="s">
        <v>2819</v>
      </c>
      <c r="E244" t="s">
        <v>2977</v>
      </c>
      <c r="F244" s="440">
        <v>46182</v>
      </c>
      <c r="G244" s="440">
        <v>46184</v>
      </c>
      <c r="H244" s="440">
        <v>46210</v>
      </c>
      <c r="I244">
        <v>585</v>
      </c>
      <c r="J244">
        <v>585</v>
      </c>
      <c r="K244">
        <v>585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466</v>
      </c>
    </row>
    <row r="245" spans="1:17" x14ac:dyDescent="0.3">
      <c r="A245">
        <v>238424</v>
      </c>
      <c r="B245">
        <v>122</v>
      </c>
      <c r="C245" t="s">
        <v>552</v>
      </c>
      <c r="D245" t="s">
        <v>2520</v>
      </c>
      <c r="E245" t="s">
        <v>2978</v>
      </c>
      <c r="F245" s="440">
        <v>46182</v>
      </c>
      <c r="G245" s="440">
        <v>46184</v>
      </c>
      <c r="H245" s="440">
        <v>46210</v>
      </c>
      <c r="I245">
        <v>842.4</v>
      </c>
      <c r="J245">
        <v>842.4</v>
      </c>
      <c r="K245">
        <v>842.4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466</v>
      </c>
    </row>
    <row r="246" spans="1:17" x14ac:dyDescent="0.3">
      <c r="A246">
        <v>238423</v>
      </c>
      <c r="B246">
        <v>122</v>
      </c>
      <c r="C246" t="s">
        <v>552</v>
      </c>
      <c r="D246" t="s">
        <v>2760</v>
      </c>
      <c r="E246" t="s">
        <v>2979</v>
      </c>
      <c r="F246" s="440">
        <v>46185</v>
      </c>
      <c r="G246" s="440">
        <v>46185</v>
      </c>
      <c r="H246" s="440">
        <v>46199</v>
      </c>
      <c r="I246">
        <v>2223.52</v>
      </c>
      <c r="J246">
        <v>2223.52</v>
      </c>
      <c r="K246">
        <v>0</v>
      </c>
      <c r="L246">
        <v>0</v>
      </c>
      <c r="M246">
        <v>1471.52</v>
      </c>
      <c r="N246">
        <v>0</v>
      </c>
      <c r="O246">
        <v>242</v>
      </c>
      <c r="P246">
        <v>0</v>
      </c>
      <c r="Q246" t="s">
        <v>466</v>
      </c>
    </row>
    <row r="247" spans="1:17" x14ac:dyDescent="0.3">
      <c r="A247">
        <v>238422</v>
      </c>
      <c r="B247">
        <v>122</v>
      </c>
      <c r="C247" t="s">
        <v>552</v>
      </c>
      <c r="D247" t="s">
        <v>2746</v>
      </c>
      <c r="E247" t="s">
        <v>2980</v>
      </c>
      <c r="F247" s="440">
        <v>46183</v>
      </c>
      <c r="G247" s="440">
        <v>46185</v>
      </c>
      <c r="H247" s="440">
        <v>46211</v>
      </c>
      <c r="I247">
        <v>1187.8399999999999</v>
      </c>
      <c r="J247">
        <v>1162.8399999999999</v>
      </c>
      <c r="K247">
        <v>0</v>
      </c>
      <c r="L247">
        <v>1187.8399999999999</v>
      </c>
      <c r="M247">
        <v>0</v>
      </c>
      <c r="N247">
        <v>0</v>
      </c>
      <c r="O247">
        <v>0</v>
      </c>
      <c r="P247">
        <v>0</v>
      </c>
      <c r="Q247" t="s">
        <v>466</v>
      </c>
    </row>
    <row r="248" spans="1:17" x14ac:dyDescent="0.3">
      <c r="A248">
        <v>238421</v>
      </c>
      <c r="B248">
        <v>122</v>
      </c>
      <c r="C248" t="s">
        <v>552</v>
      </c>
      <c r="D248" t="s">
        <v>2727</v>
      </c>
      <c r="E248" t="s">
        <v>2981</v>
      </c>
      <c r="F248" s="440">
        <v>46184</v>
      </c>
      <c r="G248" s="440">
        <v>46185</v>
      </c>
      <c r="H248" s="440">
        <v>46198</v>
      </c>
      <c r="I248">
        <v>559.44000000000005</v>
      </c>
      <c r="J248">
        <v>559.44000000000005</v>
      </c>
      <c r="K248">
        <v>559.44000000000005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466</v>
      </c>
    </row>
    <row r="249" spans="1:17" x14ac:dyDescent="0.3">
      <c r="A249">
        <v>238420</v>
      </c>
      <c r="B249">
        <v>122</v>
      </c>
      <c r="C249" t="s">
        <v>552</v>
      </c>
      <c r="D249" t="s">
        <v>2717</v>
      </c>
      <c r="E249" t="s">
        <v>2982</v>
      </c>
      <c r="F249" s="440">
        <v>46182</v>
      </c>
      <c r="G249" s="440">
        <v>46185</v>
      </c>
      <c r="H249" s="440">
        <v>46210</v>
      </c>
      <c r="I249">
        <v>630</v>
      </c>
      <c r="J249">
        <v>630</v>
      </c>
      <c r="K249">
        <v>0</v>
      </c>
      <c r="L249">
        <v>0</v>
      </c>
      <c r="M249">
        <v>0</v>
      </c>
      <c r="N249">
        <v>0</v>
      </c>
      <c r="O249">
        <v>630</v>
      </c>
      <c r="P249">
        <v>0</v>
      </c>
      <c r="Q249" t="s">
        <v>466</v>
      </c>
    </row>
    <row r="250" spans="1:17" x14ac:dyDescent="0.3">
      <c r="A250">
        <v>238419</v>
      </c>
      <c r="B250">
        <v>122</v>
      </c>
      <c r="C250" t="s">
        <v>552</v>
      </c>
      <c r="D250" t="s">
        <v>2704</v>
      </c>
      <c r="E250" t="s">
        <v>2983</v>
      </c>
      <c r="F250" s="440">
        <v>46184</v>
      </c>
      <c r="G250" s="440">
        <v>46185</v>
      </c>
      <c r="H250" s="440">
        <v>46212</v>
      </c>
      <c r="I250">
        <v>1333.5</v>
      </c>
      <c r="J250">
        <v>1333.5</v>
      </c>
      <c r="K250">
        <v>1333.5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466</v>
      </c>
    </row>
    <row r="251" spans="1:17" x14ac:dyDescent="0.3">
      <c r="A251">
        <v>238418</v>
      </c>
      <c r="B251">
        <v>122</v>
      </c>
      <c r="C251" t="s">
        <v>552</v>
      </c>
      <c r="D251" t="s">
        <v>2520</v>
      </c>
      <c r="E251" t="s">
        <v>2984</v>
      </c>
      <c r="F251" s="440">
        <v>46184</v>
      </c>
      <c r="G251" s="440">
        <v>46185</v>
      </c>
      <c r="H251" s="440">
        <v>46212</v>
      </c>
      <c r="I251">
        <v>351.9</v>
      </c>
      <c r="J251">
        <v>351.9</v>
      </c>
      <c r="K251">
        <v>351.9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466</v>
      </c>
    </row>
    <row r="252" spans="1:17" x14ac:dyDescent="0.3">
      <c r="A252">
        <v>238417</v>
      </c>
      <c r="B252">
        <v>122</v>
      </c>
      <c r="C252" t="s">
        <v>552</v>
      </c>
      <c r="D252" t="s">
        <v>2868</v>
      </c>
      <c r="E252" t="s">
        <v>2985</v>
      </c>
      <c r="F252" s="440">
        <v>46184</v>
      </c>
      <c r="G252" s="440">
        <v>46185</v>
      </c>
      <c r="H252" s="440">
        <v>46199</v>
      </c>
      <c r="I252">
        <v>888.28</v>
      </c>
      <c r="J252">
        <v>953.3</v>
      </c>
      <c r="K252">
        <v>888.28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466</v>
      </c>
    </row>
    <row r="253" spans="1:17" x14ac:dyDescent="0.3">
      <c r="A253">
        <v>238413</v>
      </c>
      <c r="B253">
        <v>122</v>
      </c>
      <c r="C253" t="s">
        <v>552</v>
      </c>
      <c r="D253" t="s">
        <v>2986</v>
      </c>
      <c r="E253" t="s">
        <v>2987</v>
      </c>
      <c r="F253" s="440">
        <v>46174</v>
      </c>
      <c r="G253" s="440">
        <v>46181</v>
      </c>
      <c r="H253" s="440">
        <v>46197</v>
      </c>
      <c r="I253">
        <v>2807.61</v>
      </c>
      <c r="J253">
        <v>2628</v>
      </c>
      <c r="K253">
        <v>0</v>
      </c>
      <c r="L253">
        <v>2807.61</v>
      </c>
      <c r="M253">
        <v>0</v>
      </c>
      <c r="N253">
        <v>0</v>
      </c>
      <c r="O253">
        <v>0</v>
      </c>
      <c r="P253">
        <v>0</v>
      </c>
      <c r="Q253" t="s">
        <v>466</v>
      </c>
    </row>
    <row r="254" spans="1:17" x14ac:dyDescent="0.3">
      <c r="A254">
        <v>238412</v>
      </c>
      <c r="B254">
        <v>122</v>
      </c>
      <c r="C254" t="s">
        <v>552</v>
      </c>
      <c r="D254" t="s">
        <v>2988</v>
      </c>
      <c r="E254" t="s">
        <v>2989</v>
      </c>
      <c r="F254" s="440">
        <v>46176</v>
      </c>
      <c r="G254" s="440">
        <v>46177</v>
      </c>
      <c r="H254" s="440">
        <v>46197</v>
      </c>
      <c r="I254">
        <v>110.66</v>
      </c>
      <c r="J254">
        <v>99.4</v>
      </c>
      <c r="K254">
        <v>110.66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466</v>
      </c>
    </row>
    <row r="255" spans="1:17" x14ac:dyDescent="0.3">
      <c r="A255">
        <v>238410</v>
      </c>
      <c r="B255">
        <v>122</v>
      </c>
      <c r="C255" t="s">
        <v>552</v>
      </c>
      <c r="D255" t="s">
        <v>2688</v>
      </c>
      <c r="E255" t="s">
        <v>2990</v>
      </c>
      <c r="F255" s="440">
        <v>46176</v>
      </c>
      <c r="G255" s="440">
        <v>46177</v>
      </c>
      <c r="H255" s="440">
        <v>46206</v>
      </c>
      <c r="I255">
        <v>434.4</v>
      </c>
      <c r="J255">
        <v>434.4</v>
      </c>
      <c r="K255">
        <v>0</v>
      </c>
      <c r="L255">
        <v>434.4</v>
      </c>
      <c r="M255">
        <v>0</v>
      </c>
      <c r="N255">
        <v>0</v>
      </c>
      <c r="O255">
        <v>0</v>
      </c>
      <c r="P255">
        <v>0</v>
      </c>
      <c r="Q255" t="s">
        <v>466</v>
      </c>
    </row>
    <row r="256" spans="1:17" x14ac:dyDescent="0.3">
      <c r="A256">
        <v>238409</v>
      </c>
      <c r="B256">
        <v>122</v>
      </c>
      <c r="C256" t="s">
        <v>552</v>
      </c>
      <c r="D256" t="s">
        <v>2520</v>
      </c>
      <c r="E256" t="s">
        <v>2991</v>
      </c>
      <c r="F256" s="440">
        <v>46176</v>
      </c>
      <c r="G256" s="440">
        <v>46177</v>
      </c>
      <c r="H256" s="440">
        <v>46204</v>
      </c>
      <c r="I256">
        <v>48.35</v>
      </c>
      <c r="J256">
        <v>48.35</v>
      </c>
      <c r="K256">
        <v>48.35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466</v>
      </c>
    </row>
    <row r="257" spans="1:17" x14ac:dyDescent="0.3">
      <c r="A257">
        <v>238405</v>
      </c>
      <c r="B257">
        <v>122</v>
      </c>
      <c r="C257" t="s">
        <v>552</v>
      </c>
      <c r="D257" t="s">
        <v>2733</v>
      </c>
      <c r="E257" t="s">
        <v>2992</v>
      </c>
      <c r="F257" s="440">
        <v>46175</v>
      </c>
      <c r="G257" s="440">
        <v>46177</v>
      </c>
      <c r="H257" s="440">
        <v>46196</v>
      </c>
      <c r="I257">
        <v>1936.38</v>
      </c>
      <c r="J257">
        <v>1851.8</v>
      </c>
      <c r="K257">
        <v>0</v>
      </c>
      <c r="L257">
        <v>0</v>
      </c>
      <c r="M257">
        <v>1936.38</v>
      </c>
      <c r="N257">
        <v>0</v>
      </c>
      <c r="O257">
        <v>0</v>
      </c>
      <c r="P257">
        <v>0</v>
      </c>
      <c r="Q257" t="s">
        <v>466</v>
      </c>
    </row>
    <row r="258" spans="1:17" x14ac:dyDescent="0.3">
      <c r="A258">
        <v>238404</v>
      </c>
      <c r="B258">
        <v>122</v>
      </c>
      <c r="C258" t="s">
        <v>552</v>
      </c>
      <c r="D258" t="s">
        <v>2700</v>
      </c>
      <c r="E258" t="s">
        <v>2993</v>
      </c>
      <c r="F258" s="440">
        <v>46175</v>
      </c>
      <c r="G258" s="440">
        <v>46185</v>
      </c>
      <c r="H258" s="440">
        <v>46204</v>
      </c>
      <c r="I258">
        <v>471.47</v>
      </c>
      <c r="J258">
        <v>471.47</v>
      </c>
      <c r="K258">
        <v>471.47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466</v>
      </c>
    </row>
    <row r="259" spans="1:17" x14ac:dyDescent="0.3">
      <c r="A259">
        <v>238401</v>
      </c>
      <c r="B259">
        <v>122</v>
      </c>
      <c r="C259" t="s">
        <v>552</v>
      </c>
      <c r="D259" t="s">
        <v>2693</v>
      </c>
      <c r="E259" t="s">
        <v>2994</v>
      </c>
      <c r="F259" s="440">
        <v>46175</v>
      </c>
      <c r="G259" s="440">
        <v>46177</v>
      </c>
      <c r="H259" s="440">
        <v>46203</v>
      </c>
      <c r="I259">
        <v>1517.4</v>
      </c>
      <c r="J259">
        <v>1517.4</v>
      </c>
      <c r="K259">
        <v>0</v>
      </c>
      <c r="L259">
        <v>1517.4</v>
      </c>
      <c r="M259">
        <v>0</v>
      </c>
      <c r="N259">
        <v>0</v>
      </c>
      <c r="O259">
        <v>0</v>
      </c>
      <c r="P259">
        <v>0</v>
      </c>
      <c r="Q259" t="s">
        <v>466</v>
      </c>
    </row>
    <row r="260" spans="1:17" x14ac:dyDescent="0.3">
      <c r="A260">
        <v>238399</v>
      </c>
      <c r="B260">
        <v>122</v>
      </c>
      <c r="C260" t="s">
        <v>552</v>
      </c>
      <c r="D260" t="s">
        <v>2995</v>
      </c>
      <c r="E260" t="s">
        <v>2996</v>
      </c>
      <c r="F260" s="440">
        <v>46175</v>
      </c>
      <c r="G260" s="440">
        <v>46177</v>
      </c>
      <c r="H260" s="440">
        <v>46204</v>
      </c>
      <c r="I260">
        <v>926.4</v>
      </c>
      <c r="J260">
        <v>926.4</v>
      </c>
      <c r="K260">
        <v>0</v>
      </c>
      <c r="L260">
        <v>926.4</v>
      </c>
      <c r="M260">
        <v>0</v>
      </c>
      <c r="N260">
        <v>0</v>
      </c>
      <c r="O260">
        <v>0</v>
      </c>
      <c r="P260">
        <v>0</v>
      </c>
      <c r="Q260" t="s">
        <v>466</v>
      </c>
    </row>
    <row r="261" spans="1:17" x14ac:dyDescent="0.3">
      <c r="A261">
        <v>238396</v>
      </c>
      <c r="B261">
        <v>122</v>
      </c>
      <c r="C261" t="s">
        <v>552</v>
      </c>
      <c r="D261" t="s">
        <v>2704</v>
      </c>
      <c r="E261" t="s">
        <v>2997</v>
      </c>
      <c r="F261" s="440">
        <v>46175</v>
      </c>
      <c r="G261" s="440">
        <v>46177</v>
      </c>
      <c r="H261" s="440">
        <v>46203</v>
      </c>
      <c r="I261">
        <v>800.28</v>
      </c>
      <c r="J261">
        <v>800.28</v>
      </c>
      <c r="K261">
        <v>800.28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466</v>
      </c>
    </row>
    <row r="262" spans="1:17" x14ac:dyDescent="0.3">
      <c r="A262">
        <v>238395</v>
      </c>
      <c r="B262">
        <v>122</v>
      </c>
      <c r="C262" t="s">
        <v>552</v>
      </c>
      <c r="D262" t="s">
        <v>2706</v>
      </c>
      <c r="E262" t="s">
        <v>2998</v>
      </c>
      <c r="F262" s="440">
        <v>46176</v>
      </c>
      <c r="G262" s="440">
        <v>46177</v>
      </c>
      <c r="H262" s="440">
        <v>46197</v>
      </c>
      <c r="I262">
        <v>513.23</v>
      </c>
      <c r="J262">
        <v>511.23</v>
      </c>
      <c r="K262">
        <v>513.23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466</v>
      </c>
    </row>
    <row r="263" spans="1:17" x14ac:dyDescent="0.3">
      <c r="A263">
        <v>238389</v>
      </c>
      <c r="B263">
        <v>122</v>
      </c>
      <c r="C263" t="s">
        <v>552</v>
      </c>
      <c r="D263" t="s">
        <v>2520</v>
      </c>
      <c r="E263" t="s">
        <v>2999</v>
      </c>
      <c r="F263" s="440">
        <v>46175</v>
      </c>
      <c r="G263" s="440">
        <v>46177</v>
      </c>
      <c r="H263" s="440">
        <v>46203</v>
      </c>
      <c r="I263">
        <v>533.79999999999995</v>
      </c>
      <c r="J263">
        <v>533.79999999999995</v>
      </c>
      <c r="K263">
        <v>533.79999999999995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466</v>
      </c>
    </row>
    <row r="264" spans="1:17" x14ac:dyDescent="0.3">
      <c r="A264">
        <v>238384</v>
      </c>
      <c r="B264">
        <v>122</v>
      </c>
      <c r="C264" t="s">
        <v>552</v>
      </c>
      <c r="D264" t="s">
        <v>2520</v>
      </c>
      <c r="E264" t="s">
        <v>3000</v>
      </c>
      <c r="F264" s="440">
        <v>46178</v>
      </c>
      <c r="G264" s="440">
        <v>46181</v>
      </c>
      <c r="H264" s="440">
        <v>46206</v>
      </c>
      <c r="I264">
        <v>875.1</v>
      </c>
      <c r="J264">
        <v>875.1</v>
      </c>
      <c r="K264">
        <v>875.1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466</v>
      </c>
    </row>
    <row r="265" spans="1:17" x14ac:dyDescent="0.3">
      <c r="A265">
        <v>238381</v>
      </c>
      <c r="B265">
        <v>122</v>
      </c>
      <c r="C265" t="s">
        <v>552</v>
      </c>
      <c r="D265" t="s">
        <v>2697</v>
      </c>
      <c r="E265" t="s">
        <v>3001</v>
      </c>
      <c r="F265" s="440">
        <v>46178</v>
      </c>
      <c r="G265" s="440">
        <v>46181</v>
      </c>
      <c r="H265" s="440">
        <v>46206</v>
      </c>
      <c r="I265">
        <v>596.5</v>
      </c>
      <c r="J265">
        <v>596.5</v>
      </c>
      <c r="K265">
        <v>596.5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466</v>
      </c>
    </row>
    <row r="266" spans="1:17" x14ac:dyDescent="0.3">
      <c r="A266">
        <v>238379</v>
      </c>
      <c r="B266">
        <v>122</v>
      </c>
      <c r="C266" t="s">
        <v>552</v>
      </c>
      <c r="D266" t="s">
        <v>2704</v>
      </c>
      <c r="E266" t="s">
        <v>3002</v>
      </c>
      <c r="F266" s="440">
        <v>46179</v>
      </c>
      <c r="G266" s="440">
        <v>46181</v>
      </c>
      <c r="H266" s="440">
        <v>46207</v>
      </c>
      <c r="I266">
        <v>1520.7</v>
      </c>
      <c r="J266">
        <v>1520.7</v>
      </c>
      <c r="K266">
        <v>1520.7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466</v>
      </c>
    </row>
    <row r="267" spans="1:17" x14ac:dyDescent="0.3">
      <c r="A267">
        <v>238376</v>
      </c>
      <c r="B267">
        <v>122</v>
      </c>
      <c r="C267" t="s">
        <v>552</v>
      </c>
      <c r="D267" t="s">
        <v>2704</v>
      </c>
      <c r="E267" t="s">
        <v>3003</v>
      </c>
      <c r="F267" s="440">
        <v>46178</v>
      </c>
      <c r="G267" s="440">
        <v>46181</v>
      </c>
      <c r="H267" s="440">
        <v>46206</v>
      </c>
      <c r="I267">
        <v>506</v>
      </c>
      <c r="J267">
        <v>506</v>
      </c>
      <c r="K267">
        <v>506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466</v>
      </c>
    </row>
    <row r="268" spans="1:17" x14ac:dyDescent="0.3">
      <c r="A268">
        <v>238372</v>
      </c>
      <c r="B268">
        <v>122</v>
      </c>
      <c r="C268" t="s">
        <v>552</v>
      </c>
      <c r="D268" t="s">
        <v>2746</v>
      </c>
      <c r="E268" t="s">
        <v>3004</v>
      </c>
      <c r="F268" s="440">
        <v>46178</v>
      </c>
      <c r="G268" s="440">
        <v>46181</v>
      </c>
      <c r="H268" s="440">
        <v>46206</v>
      </c>
      <c r="I268">
        <v>715.32</v>
      </c>
      <c r="J268">
        <v>690.32</v>
      </c>
      <c r="K268">
        <v>0</v>
      </c>
      <c r="L268">
        <v>715.32</v>
      </c>
      <c r="M268">
        <v>0</v>
      </c>
      <c r="N268">
        <v>0</v>
      </c>
      <c r="O268">
        <v>0</v>
      </c>
      <c r="P268">
        <v>0</v>
      </c>
      <c r="Q268" t="s">
        <v>466</v>
      </c>
    </row>
    <row r="269" spans="1:17" x14ac:dyDescent="0.3">
      <c r="A269">
        <v>238369</v>
      </c>
      <c r="B269">
        <v>122</v>
      </c>
      <c r="C269" t="s">
        <v>552</v>
      </c>
      <c r="D269" t="s">
        <v>2746</v>
      </c>
      <c r="E269" t="s">
        <v>3005</v>
      </c>
      <c r="F269" s="440">
        <v>46178</v>
      </c>
      <c r="G269" s="440">
        <v>46181</v>
      </c>
      <c r="H269" s="440">
        <v>46206</v>
      </c>
      <c r="I269">
        <v>1013.3</v>
      </c>
      <c r="J269">
        <v>988.3</v>
      </c>
      <c r="K269">
        <v>0</v>
      </c>
      <c r="L269">
        <v>1013.3</v>
      </c>
      <c r="M269">
        <v>0</v>
      </c>
      <c r="N269">
        <v>0</v>
      </c>
      <c r="O269">
        <v>0</v>
      </c>
      <c r="P269">
        <v>0</v>
      </c>
      <c r="Q269" t="s">
        <v>466</v>
      </c>
    </row>
    <row r="270" spans="1:17" x14ac:dyDescent="0.3">
      <c r="A270">
        <v>238361</v>
      </c>
      <c r="B270">
        <v>122</v>
      </c>
      <c r="C270" t="s">
        <v>552</v>
      </c>
      <c r="D270" t="s">
        <v>2697</v>
      </c>
      <c r="E270" t="s">
        <v>3006</v>
      </c>
      <c r="F270" s="440">
        <v>46176</v>
      </c>
      <c r="G270" s="440">
        <v>46181</v>
      </c>
      <c r="H270" s="440">
        <v>46204</v>
      </c>
      <c r="I270">
        <v>290.08</v>
      </c>
      <c r="J270">
        <v>290.08</v>
      </c>
      <c r="K270">
        <v>290.08</v>
      </c>
      <c r="L270">
        <v>0</v>
      </c>
      <c r="M270">
        <v>0</v>
      </c>
      <c r="N270">
        <v>0</v>
      </c>
      <c r="O270">
        <v>0</v>
      </c>
      <c r="P270">
        <v>0</v>
      </c>
      <c r="Q270" t="s">
        <v>466</v>
      </c>
    </row>
    <row r="271" spans="1:17" x14ac:dyDescent="0.3">
      <c r="A271">
        <v>238357</v>
      </c>
      <c r="B271">
        <v>122</v>
      </c>
      <c r="C271" t="s">
        <v>552</v>
      </c>
      <c r="D271" t="s">
        <v>2773</v>
      </c>
      <c r="E271" t="s">
        <v>3007</v>
      </c>
      <c r="F271" s="440">
        <v>46176</v>
      </c>
      <c r="G271" s="440">
        <v>46181</v>
      </c>
      <c r="H271" s="440">
        <v>46206</v>
      </c>
      <c r="I271">
        <v>1935.36</v>
      </c>
      <c r="J271">
        <v>1935.36</v>
      </c>
      <c r="K271">
        <v>0</v>
      </c>
      <c r="L271">
        <v>1935.36</v>
      </c>
      <c r="M271">
        <v>0</v>
      </c>
      <c r="N271">
        <v>0</v>
      </c>
      <c r="O271">
        <v>0</v>
      </c>
      <c r="P271">
        <v>0</v>
      </c>
      <c r="Q271" t="s">
        <v>466</v>
      </c>
    </row>
    <row r="272" spans="1:17" x14ac:dyDescent="0.3">
      <c r="A272">
        <v>238355</v>
      </c>
      <c r="B272">
        <v>122</v>
      </c>
      <c r="C272" t="s">
        <v>552</v>
      </c>
      <c r="D272" t="s">
        <v>2704</v>
      </c>
      <c r="E272" t="s">
        <v>3008</v>
      </c>
      <c r="F272" s="440">
        <v>46177</v>
      </c>
      <c r="G272" s="440">
        <v>46181</v>
      </c>
      <c r="H272" s="440">
        <v>46205</v>
      </c>
      <c r="I272">
        <v>478.84</v>
      </c>
      <c r="J272">
        <v>478.84</v>
      </c>
      <c r="K272">
        <v>478.84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466</v>
      </c>
    </row>
    <row r="273" spans="1:17" x14ac:dyDescent="0.3">
      <c r="A273">
        <v>238351</v>
      </c>
      <c r="B273">
        <v>122</v>
      </c>
      <c r="C273" t="s">
        <v>552</v>
      </c>
      <c r="D273" t="s">
        <v>2520</v>
      </c>
      <c r="E273" t="s">
        <v>3009</v>
      </c>
      <c r="F273" s="440">
        <v>46177</v>
      </c>
      <c r="G273" s="440">
        <v>46181</v>
      </c>
      <c r="H273" s="440">
        <v>46205</v>
      </c>
      <c r="I273">
        <v>762.8</v>
      </c>
      <c r="J273">
        <v>762.8</v>
      </c>
      <c r="K273">
        <v>762.8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466</v>
      </c>
    </row>
    <row r="274" spans="1:17" x14ac:dyDescent="0.3">
      <c r="A274">
        <v>238163</v>
      </c>
      <c r="B274">
        <v>122</v>
      </c>
      <c r="C274" t="s">
        <v>552</v>
      </c>
      <c r="D274" t="s">
        <v>3010</v>
      </c>
      <c r="E274" t="s">
        <v>3011</v>
      </c>
      <c r="F274" s="440">
        <v>46177</v>
      </c>
      <c r="G274" s="440">
        <v>46182</v>
      </c>
      <c r="H274" s="440">
        <v>46209</v>
      </c>
      <c r="I274">
        <v>354.18</v>
      </c>
      <c r="J274">
        <v>354.18</v>
      </c>
      <c r="K274">
        <v>354.18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466</v>
      </c>
    </row>
    <row r="275" spans="1:17" x14ac:dyDescent="0.3">
      <c r="A275">
        <v>238162</v>
      </c>
      <c r="B275">
        <v>122</v>
      </c>
      <c r="C275" t="s">
        <v>552</v>
      </c>
      <c r="D275" t="s">
        <v>2697</v>
      </c>
      <c r="E275" t="s">
        <v>3012</v>
      </c>
      <c r="F275" s="440">
        <v>46175</v>
      </c>
      <c r="G275" s="440">
        <v>46182</v>
      </c>
      <c r="H275" s="440">
        <v>46203</v>
      </c>
      <c r="I275">
        <v>196.83</v>
      </c>
      <c r="J275">
        <v>196.83</v>
      </c>
      <c r="K275">
        <v>196.83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466</v>
      </c>
    </row>
    <row r="276" spans="1:17" x14ac:dyDescent="0.3">
      <c r="A276">
        <v>238146</v>
      </c>
      <c r="B276">
        <v>122</v>
      </c>
      <c r="C276" t="s">
        <v>552</v>
      </c>
      <c r="D276" t="s">
        <v>2693</v>
      </c>
      <c r="E276" t="s">
        <v>3013</v>
      </c>
      <c r="F276" s="440">
        <v>46176</v>
      </c>
      <c r="G276" s="440">
        <v>46182</v>
      </c>
      <c r="H276" s="440">
        <v>46206</v>
      </c>
      <c r="I276">
        <v>1463.62</v>
      </c>
      <c r="J276">
        <v>1463.62</v>
      </c>
      <c r="K276">
        <v>1463.62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466</v>
      </c>
    </row>
    <row r="277" spans="1:17" x14ac:dyDescent="0.3">
      <c r="A277">
        <v>238145</v>
      </c>
      <c r="B277">
        <v>122</v>
      </c>
      <c r="C277" t="s">
        <v>552</v>
      </c>
      <c r="D277" t="s">
        <v>2706</v>
      </c>
      <c r="E277" t="s">
        <v>3014</v>
      </c>
      <c r="F277" s="440">
        <v>46182</v>
      </c>
      <c r="G277" s="440">
        <v>46182</v>
      </c>
      <c r="H277" s="440">
        <v>46203</v>
      </c>
      <c r="I277">
        <v>1282.02</v>
      </c>
      <c r="J277">
        <v>1280.02</v>
      </c>
      <c r="K277">
        <v>1282.02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466</v>
      </c>
    </row>
    <row r="278" spans="1:17" x14ac:dyDescent="0.3">
      <c r="A278">
        <v>238143</v>
      </c>
      <c r="B278">
        <v>122</v>
      </c>
      <c r="C278" t="s">
        <v>552</v>
      </c>
      <c r="D278" t="s">
        <v>2738</v>
      </c>
      <c r="E278" t="s">
        <v>3015</v>
      </c>
      <c r="F278" s="440">
        <v>46181</v>
      </c>
      <c r="G278" s="440">
        <v>46182</v>
      </c>
      <c r="H278" s="440">
        <v>46209</v>
      </c>
      <c r="I278">
        <v>1205.4000000000001</v>
      </c>
      <c r="J278">
        <v>1205.4000000000001</v>
      </c>
      <c r="K278">
        <v>1205.4000000000001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466</v>
      </c>
    </row>
    <row r="279" spans="1:17" x14ac:dyDescent="0.3">
      <c r="A279">
        <v>238142</v>
      </c>
      <c r="B279">
        <v>122</v>
      </c>
      <c r="C279" t="s">
        <v>552</v>
      </c>
      <c r="D279" t="s">
        <v>3016</v>
      </c>
      <c r="E279" t="s">
        <v>3017</v>
      </c>
      <c r="F279" s="440">
        <v>46181</v>
      </c>
      <c r="G279" s="440">
        <v>46182</v>
      </c>
      <c r="H279" s="440">
        <v>46196</v>
      </c>
      <c r="I279">
        <v>70</v>
      </c>
      <c r="J279">
        <v>70</v>
      </c>
      <c r="K279">
        <v>70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466</v>
      </c>
    </row>
    <row r="280" spans="1:17" x14ac:dyDescent="0.3">
      <c r="A280">
        <v>238136</v>
      </c>
      <c r="B280">
        <v>122</v>
      </c>
      <c r="C280" t="s">
        <v>552</v>
      </c>
      <c r="D280" t="s">
        <v>2769</v>
      </c>
      <c r="E280" t="s">
        <v>3018</v>
      </c>
      <c r="F280" s="440">
        <v>46182</v>
      </c>
      <c r="G280" s="440">
        <v>46182</v>
      </c>
      <c r="H280" s="440">
        <v>46210</v>
      </c>
      <c r="I280">
        <v>926.4</v>
      </c>
      <c r="J280">
        <v>911.5</v>
      </c>
      <c r="K280">
        <v>926.4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466</v>
      </c>
    </row>
    <row r="281" spans="1:17" x14ac:dyDescent="0.3">
      <c r="A281">
        <v>238125</v>
      </c>
      <c r="B281">
        <v>122</v>
      </c>
      <c r="C281" t="s">
        <v>552</v>
      </c>
      <c r="D281" t="s">
        <v>3019</v>
      </c>
      <c r="E281" t="s">
        <v>3020</v>
      </c>
      <c r="F281" s="440">
        <v>46181</v>
      </c>
      <c r="G281" s="440">
        <v>46182</v>
      </c>
      <c r="H281" s="440">
        <v>46209</v>
      </c>
      <c r="I281">
        <v>121.19</v>
      </c>
      <c r="J281">
        <v>121.19</v>
      </c>
      <c r="K281">
        <v>121.19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466</v>
      </c>
    </row>
    <row r="282" spans="1:17" x14ac:dyDescent="0.3">
      <c r="A282">
        <v>238120</v>
      </c>
      <c r="B282">
        <v>122</v>
      </c>
      <c r="C282" t="s">
        <v>552</v>
      </c>
      <c r="D282" t="s">
        <v>2773</v>
      </c>
      <c r="E282" t="s">
        <v>3021</v>
      </c>
      <c r="F282" s="440">
        <v>46181</v>
      </c>
      <c r="G282" s="440">
        <v>46182</v>
      </c>
      <c r="H282" s="440">
        <v>46211</v>
      </c>
      <c r="I282">
        <v>1290.24</v>
      </c>
      <c r="J282">
        <v>1290.24</v>
      </c>
      <c r="K282">
        <v>0</v>
      </c>
      <c r="L282">
        <v>1290.24</v>
      </c>
      <c r="M282">
        <v>0</v>
      </c>
      <c r="N282">
        <v>0</v>
      </c>
      <c r="O282">
        <v>0</v>
      </c>
      <c r="P282">
        <v>0</v>
      </c>
      <c r="Q282" t="s">
        <v>466</v>
      </c>
    </row>
    <row r="283" spans="1:17" x14ac:dyDescent="0.3">
      <c r="A283">
        <v>237884</v>
      </c>
      <c r="B283">
        <v>122</v>
      </c>
      <c r="C283" t="s">
        <v>552</v>
      </c>
      <c r="D283" t="s">
        <v>2758</v>
      </c>
      <c r="E283" t="s">
        <v>3022</v>
      </c>
      <c r="F283" s="440">
        <v>46179</v>
      </c>
      <c r="G283" s="440">
        <v>46184</v>
      </c>
      <c r="H283" s="440">
        <v>46191</v>
      </c>
      <c r="I283">
        <v>1120</v>
      </c>
      <c r="J283">
        <v>1120</v>
      </c>
      <c r="K283">
        <v>1120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466</v>
      </c>
    </row>
    <row r="284" spans="1:17" x14ac:dyDescent="0.3">
      <c r="A284">
        <v>237880</v>
      </c>
      <c r="B284">
        <v>122</v>
      </c>
      <c r="C284" t="s">
        <v>552</v>
      </c>
      <c r="D284" t="s">
        <v>2897</v>
      </c>
      <c r="E284" t="s">
        <v>3023</v>
      </c>
      <c r="F284" s="440">
        <v>46175</v>
      </c>
      <c r="G284" s="440">
        <v>46184</v>
      </c>
      <c r="H284" s="440">
        <v>46190</v>
      </c>
      <c r="I284">
        <v>2455.29</v>
      </c>
      <c r="J284">
        <v>3342.97</v>
      </c>
      <c r="K284">
        <v>0</v>
      </c>
      <c r="L284">
        <v>2455.29</v>
      </c>
      <c r="M284">
        <v>0</v>
      </c>
      <c r="N284">
        <v>0</v>
      </c>
      <c r="O284">
        <v>0</v>
      </c>
      <c r="P284">
        <v>0</v>
      </c>
      <c r="Q284" t="s">
        <v>466</v>
      </c>
    </row>
    <row r="285" spans="1:17" x14ac:dyDescent="0.3">
      <c r="A285">
        <v>237877</v>
      </c>
      <c r="B285">
        <v>122</v>
      </c>
      <c r="C285" t="s">
        <v>552</v>
      </c>
      <c r="D285" t="s">
        <v>2865</v>
      </c>
      <c r="E285" t="s">
        <v>3024</v>
      </c>
      <c r="F285" s="440">
        <v>46178</v>
      </c>
      <c r="G285" s="440">
        <v>46184</v>
      </c>
      <c r="H285" s="440">
        <v>46192</v>
      </c>
      <c r="I285">
        <v>1680</v>
      </c>
      <c r="J285">
        <v>1680</v>
      </c>
      <c r="K285">
        <v>1680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466</v>
      </c>
    </row>
    <row r="286" spans="1:17" x14ac:dyDescent="0.3">
      <c r="A286">
        <v>237827</v>
      </c>
      <c r="B286">
        <v>122</v>
      </c>
      <c r="C286" t="s">
        <v>552</v>
      </c>
      <c r="D286" t="s">
        <v>2756</v>
      </c>
      <c r="E286" t="s">
        <v>3025</v>
      </c>
      <c r="F286" s="440">
        <v>46178</v>
      </c>
      <c r="G286" s="440">
        <v>46181</v>
      </c>
      <c r="H286" s="440">
        <v>46192</v>
      </c>
      <c r="I286">
        <v>521.76</v>
      </c>
      <c r="J286">
        <v>521.77</v>
      </c>
      <c r="K286">
        <v>521.76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466</v>
      </c>
    </row>
    <row r="287" spans="1:17" x14ac:dyDescent="0.3">
      <c r="A287">
        <v>237826</v>
      </c>
      <c r="B287">
        <v>122</v>
      </c>
      <c r="C287" t="s">
        <v>552</v>
      </c>
      <c r="D287" t="s">
        <v>2761</v>
      </c>
      <c r="E287" t="s">
        <v>3026</v>
      </c>
      <c r="F287" s="440">
        <v>46175</v>
      </c>
      <c r="G287" s="440">
        <v>46181</v>
      </c>
      <c r="H287" s="440">
        <v>46194</v>
      </c>
      <c r="I287">
        <v>618.84</v>
      </c>
      <c r="J287">
        <v>618.84</v>
      </c>
      <c r="K287">
        <v>618.84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466</v>
      </c>
    </row>
    <row r="288" spans="1:17" x14ac:dyDescent="0.3">
      <c r="A288">
        <v>237825</v>
      </c>
      <c r="B288">
        <v>122</v>
      </c>
      <c r="C288" t="s">
        <v>552</v>
      </c>
      <c r="D288" t="s">
        <v>2760</v>
      </c>
      <c r="E288" t="s">
        <v>3027</v>
      </c>
      <c r="F288" s="440">
        <v>46176</v>
      </c>
      <c r="G288" s="440">
        <v>46177</v>
      </c>
      <c r="H288" s="440">
        <v>46190</v>
      </c>
      <c r="I288">
        <v>1535.64</v>
      </c>
      <c r="J288">
        <v>1535.64</v>
      </c>
      <c r="K288">
        <v>0</v>
      </c>
      <c r="L288">
        <v>0</v>
      </c>
      <c r="M288">
        <v>1199.6400000000001</v>
      </c>
      <c r="N288">
        <v>0</v>
      </c>
      <c r="O288">
        <v>81</v>
      </c>
      <c r="P288">
        <v>0</v>
      </c>
      <c r="Q288" t="s">
        <v>466</v>
      </c>
    </row>
    <row r="289" spans="1:17" x14ac:dyDescent="0.3">
      <c r="A289">
        <v>237824</v>
      </c>
      <c r="B289">
        <v>122</v>
      </c>
      <c r="C289" t="s">
        <v>552</v>
      </c>
      <c r="D289" t="s">
        <v>2897</v>
      </c>
      <c r="E289" t="s">
        <v>3028</v>
      </c>
      <c r="F289" s="440">
        <v>46175</v>
      </c>
      <c r="G289" s="440">
        <v>46177</v>
      </c>
      <c r="H289" s="440">
        <v>46190</v>
      </c>
      <c r="I289">
        <v>930.76</v>
      </c>
      <c r="J289">
        <v>1272.3</v>
      </c>
      <c r="K289">
        <v>0</v>
      </c>
      <c r="L289">
        <v>930.76</v>
      </c>
      <c r="M289">
        <v>0</v>
      </c>
      <c r="N289">
        <v>0</v>
      </c>
      <c r="O289">
        <v>0</v>
      </c>
      <c r="P289">
        <v>0</v>
      </c>
      <c r="Q289" t="s">
        <v>466</v>
      </c>
    </row>
    <row r="290" spans="1:17" x14ac:dyDescent="0.3">
      <c r="A290">
        <v>237823</v>
      </c>
      <c r="B290">
        <v>122</v>
      </c>
      <c r="C290" t="s">
        <v>552</v>
      </c>
      <c r="D290" t="s">
        <v>2715</v>
      </c>
      <c r="E290" t="s">
        <v>3029</v>
      </c>
      <c r="F290" s="440">
        <v>46176</v>
      </c>
      <c r="G290" s="440">
        <v>46177</v>
      </c>
      <c r="H290" s="440">
        <v>46193</v>
      </c>
      <c r="I290">
        <v>1376.25</v>
      </c>
      <c r="J290">
        <v>1363.25</v>
      </c>
      <c r="K290">
        <v>1376.25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466</v>
      </c>
    </row>
    <row r="291" spans="1:17" x14ac:dyDescent="0.3">
      <c r="A291">
        <v>237822</v>
      </c>
      <c r="B291">
        <v>122</v>
      </c>
      <c r="C291" t="s">
        <v>552</v>
      </c>
      <c r="D291" t="s">
        <v>2760</v>
      </c>
      <c r="E291" t="s">
        <v>1441</v>
      </c>
      <c r="F291" s="440">
        <v>46177</v>
      </c>
      <c r="G291" s="440">
        <v>46177</v>
      </c>
      <c r="H291" s="440">
        <v>46191</v>
      </c>
      <c r="I291">
        <v>1350</v>
      </c>
      <c r="J291">
        <v>1350</v>
      </c>
      <c r="K291">
        <v>0</v>
      </c>
      <c r="L291">
        <v>0</v>
      </c>
      <c r="M291">
        <v>0</v>
      </c>
      <c r="N291">
        <v>0</v>
      </c>
      <c r="O291">
        <v>300</v>
      </c>
      <c r="P291">
        <v>1050</v>
      </c>
      <c r="Q291" t="s">
        <v>466</v>
      </c>
    </row>
    <row r="292" spans="1:17" x14ac:dyDescent="0.3">
      <c r="A292">
        <v>237585</v>
      </c>
      <c r="B292">
        <v>122</v>
      </c>
      <c r="C292" t="s">
        <v>552</v>
      </c>
      <c r="D292" t="s">
        <v>2727</v>
      </c>
      <c r="E292" t="s">
        <v>3030</v>
      </c>
      <c r="F292" s="440">
        <v>46181</v>
      </c>
      <c r="G292" s="440">
        <v>46182</v>
      </c>
      <c r="H292" s="440">
        <v>46195</v>
      </c>
      <c r="I292">
        <v>6707.4</v>
      </c>
      <c r="J292">
        <v>6707.4</v>
      </c>
      <c r="K292">
        <v>6707.4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466</v>
      </c>
    </row>
    <row r="293" spans="1:17" x14ac:dyDescent="0.3">
      <c r="A293">
        <v>237584</v>
      </c>
      <c r="B293">
        <v>122</v>
      </c>
      <c r="C293" t="s">
        <v>552</v>
      </c>
      <c r="D293" t="s">
        <v>2693</v>
      </c>
      <c r="E293" t="s">
        <v>3031</v>
      </c>
      <c r="F293" s="440">
        <v>46181</v>
      </c>
      <c r="G293" s="440">
        <v>46182</v>
      </c>
      <c r="H293" s="440">
        <v>46210</v>
      </c>
      <c r="I293">
        <v>466.69</v>
      </c>
      <c r="J293">
        <v>466.69</v>
      </c>
      <c r="K293">
        <v>466.69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466</v>
      </c>
    </row>
    <row r="294" spans="1:17" x14ac:dyDescent="0.3">
      <c r="A294">
        <v>237583</v>
      </c>
      <c r="B294">
        <v>122</v>
      </c>
      <c r="C294" t="s">
        <v>552</v>
      </c>
      <c r="D294" t="s">
        <v>2729</v>
      </c>
      <c r="E294" t="s">
        <v>3032</v>
      </c>
      <c r="F294" s="440">
        <v>46182</v>
      </c>
      <c r="G294" s="440">
        <v>46182</v>
      </c>
      <c r="H294" s="440">
        <v>46210</v>
      </c>
      <c r="I294">
        <v>982.34</v>
      </c>
      <c r="J294">
        <v>982.34</v>
      </c>
      <c r="K294">
        <v>982.34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466</v>
      </c>
    </row>
    <row r="295" spans="1:17" x14ac:dyDescent="0.3">
      <c r="A295">
        <v>237582</v>
      </c>
      <c r="B295">
        <v>122</v>
      </c>
      <c r="C295" t="s">
        <v>552</v>
      </c>
      <c r="D295" t="s">
        <v>2746</v>
      </c>
      <c r="E295" t="s">
        <v>3033</v>
      </c>
      <c r="F295" s="440">
        <v>46174</v>
      </c>
      <c r="G295" s="440">
        <v>46175</v>
      </c>
      <c r="H295" s="440">
        <v>46203</v>
      </c>
      <c r="I295">
        <v>1549.2</v>
      </c>
      <c r="J295">
        <v>1524.2</v>
      </c>
      <c r="K295">
        <v>0</v>
      </c>
      <c r="L295">
        <v>1549.2</v>
      </c>
      <c r="M295">
        <v>0</v>
      </c>
      <c r="N295">
        <v>0</v>
      </c>
      <c r="O295">
        <v>0</v>
      </c>
      <c r="P295">
        <v>0</v>
      </c>
      <c r="Q295" t="s">
        <v>466</v>
      </c>
    </row>
    <row r="296" spans="1:17" x14ac:dyDescent="0.3">
      <c r="A296">
        <v>237581</v>
      </c>
      <c r="B296">
        <v>122</v>
      </c>
      <c r="C296" t="s">
        <v>552</v>
      </c>
      <c r="D296" t="s">
        <v>2706</v>
      </c>
      <c r="E296" t="s">
        <v>3034</v>
      </c>
      <c r="F296" s="440">
        <v>46175</v>
      </c>
      <c r="G296" s="440">
        <v>46175</v>
      </c>
      <c r="H296" s="440">
        <v>46196</v>
      </c>
      <c r="I296">
        <v>1951.33</v>
      </c>
      <c r="J296">
        <v>1949.32</v>
      </c>
      <c r="K296">
        <v>1951.33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466</v>
      </c>
    </row>
    <row r="297" spans="1:17" x14ac:dyDescent="0.3">
      <c r="A297">
        <v>237580</v>
      </c>
      <c r="B297">
        <v>122</v>
      </c>
      <c r="C297" t="s">
        <v>552</v>
      </c>
      <c r="D297" t="s">
        <v>2725</v>
      </c>
      <c r="E297" t="s">
        <v>3035</v>
      </c>
      <c r="F297" s="440">
        <v>46174</v>
      </c>
      <c r="G297" s="440">
        <v>46175</v>
      </c>
      <c r="H297" s="440">
        <v>46195</v>
      </c>
      <c r="I297">
        <v>3307.92</v>
      </c>
      <c r="J297">
        <v>3307.92</v>
      </c>
      <c r="K297">
        <v>0</v>
      </c>
      <c r="L297">
        <v>3307.92</v>
      </c>
      <c r="M297">
        <v>0</v>
      </c>
      <c r="N297">
        <v>0</v>
      </c>
      <c r="O297">
        <v>0</v>
      </c>
      <c r="P297">
        <v>0</v>
      </c>
      <c r="Q297" t="s">
        <v>466</v>
      </c>
    </row>
    <row r="298" spans="1:17" x14ac:dyDescent="0.3">
      <c r="A298">
        <v>237579</v>
      </c>
      <c r="B298">
        <v>122</v>
      </c>
      <c r="C298" t="s">
        <v>552</v>
      </c>
      <c r="D298" t="s">
        <v>2815</v>
      </c>
      <c r="E298" t="s">
        <v>3036</v>
      </c>
      <c r="F298" s="440">
        <v>46174</v>
      </c>
      <c r="G298" s="440">
        <v>46175</v>
      </c>
      <c r="H298" s="440">
        <v>46202</v>
      </c>
      <c r="I298">
        <v>126</v>
      </c>
      <c r="J298">
        <v>126</v>
      </c>
      <c r="K298">
        <v>0</v>
      </c>
      <c r="L298">
        <v>126</v>
      </c>
      <c r="M298">
        <v>0</v>
      </c>
      <c r="N298">
        <v>0</v>
      </c>
      <c r="O298">
        <v>0</v>
      </c>
      <c r="P298">
        <v>0</v>
      </c>
      <c r="Q298" t="s">
        <v>466</v>
      </c>
    </row>
    <row r="299" spans="1:17" x14ac:dyDescent="0.3">
      <c r="A299">
        <v>237578</v>
      </c>
      <c r="B299">
        <v>122</v>
      </c>
      <c r="C299" t="s">
        <v>552</v>
      </c>
      <c r="D299" t="s">
        <v>2815</v>
      </c>
      <c r="E299" t="s">
        <v>3037</v>
      </c>
      <c r="F299" s="440">
        <v>46174</v>
      </c>
      <c r="G299" s="440">
        <v>46175</v>
      </c>
      <c r="H299" s="440">
        <v>46202</v>
      </c>
      <c r="I299">
        <v>311.5</v>
      </c>
      <c r="J299">
        <v>311.5</v>
      </c>
      <c r="K299">
        <v>0</v>
      </c>
      <c r="L299">
        <v>311.5</v>
      </c>
      <c r="M299">
        <v>0</v>
      </c>
      <c r="N299">
        <v>0</v>
      </c>
      <c r="O299">
        <v>0</v>
      </c>
      <c r="P299">
        <v>0</v>
      </c>
      <c r="Q299" t="s">
        <v>466</v>
      </c>
    </row>
    <row r="300" spans="1:17" x14ac:dyDescent="0.3">
      <c r="A300">
        <v>237577</v>
      </c>
      <c r="B300">
        <v>122</v>
      </c>
      <c r="C300" t="s">
        <v>552</v>
      </c>
      <c r="D300" t="s">
        <v>2902</v>
      </c>
      <c r="E300" t="s">
        <v>3038</v>
      </c>
      <c r="F300" s="440">
        <v>46174</v>
      </c>
      <c r="G300" s="440">
        <v>46175</v>
      </c>
      <c r="H300" s="440">
        <v>46195</v>
      </c>
      <c r="I300">
        <v>2534.0300000000002</v>
      </c>
      <c r="J300">
        <v>2534.1</v>
      </c>
      <c r="K300">
        <v>2534.0300000000002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466</v>
      </c>
    </row>
    <row r="301" spans="1:17" x14ac:dyDescent="0.3">
      <c r="A301">
        <v>237576</v>
      </c>
      <c r="B301">
        <v>122</v>
      </c>
      <c r="C301" t="s">
        <v>552</v>
      </c>
      <c r="D301" t="s">
        <v>2784</v>
      </c>
      <c r="E301" t="s">
        <v>3039</v>
      </c>
      <c r="F301" s="440">
        <v>46175</v>
      </c>
      <c r="G301" s="440">
        <v>46175</v>
      </c>
      <c r="H301" s="440">
        <v>46196</v>
      </c>
      <c r="I301">
        <v>152.79</v>
      </c>
      <c r="J301">
        <v>152.79</v>
      </c>
      <c r="K301">
        <v>152.79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466</v>
      </c>
    </row>
    <row r="302" spans="1:17" x14ac:dyDescent="0.3">
      <c r="A302">
        <v>237575</v>
      </c>
      <c r="B302">
        <v>122</v>
      </c>
      <c r="C302" t="s">
        <v>552</v>
      </c>
      <c r="D302" t="s">
        <v>2729</v>
      </c>
      <c r="E302" t="s">
        <v>3040</v>
      </c>
      <c r="F302" s="440">
        <v>46175</v>
      </c>
      <c r="G302" s="440">
        <v>46175</v>
      </c>
      <c r="H302" s="440">
        <v>46203</v>
      </c>
      <c r="I302">
        <v>2224.31</v>
      </c>
      <c r="J302">
        <v>2224.31</v>
      </c>
      <c r="K302">
        <v>2224.31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466</v>
      </c>
    </row>
    <row r="303" spans="1:17" x14ac:dyDescent="0.3">
      <c r="A303">
        <v>237574</v>
      </c>
      <c r="B303">
        <v>122</v>
      </c>
      <c r="C303" t="s">
        <v>552</v>
      </c>
      <c r="D303" t="s">
        <v>2744</v>
      </c>
      <c r="E303" t="s">
        <v>3041</v>
      </c>
      <c r="F303" s="440">
        <v>46175</v>
      </c>
      <c r="G303" s="440">
        <v>46175</v>
      </c>
      <c r="H303" s="440">
        <v>46203</v>
      </c>
      <c r="I303">
        <v>319.83999999999997</v>
      </c>
      <c r="J303">
        <v>319.83999999999997</v>
      </c>
      <c r="K303">
        <v>319.83999999999997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466</v>
      </c>
    </row>
    <row r="304" spans="1:17" x14ac:dyDescent="0.3">
      <c r="A304">
        <v>237573</v>
      </c>
      <c r="B304">
        <v>122</v>
      </c>
      <c r="C304" t="s">
        <v>552</v>
      </c>
      <c r="D304" t="s">
        <v>2727</v>
      </c>
      <c r="E304" t="s">
        <v>3042</v>
      </c>
      <c r="F304" s="440">
        <v>46174</v>
      </c>
      <c r="G304" s="440">
        <v>46175</v>
      </c>
      <c r="H304" s="440">
        <v>46188</v>
      </c>
      <c r="I304">
        <v>4165.12</v>
      </c>
      <c r="J304">
        <v>4165.12</v>
      </c>
      <c r="K304">
        <v>4165.12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466</v>
      </c>
    </row>
    <row r="305" spans="1:17" x14ac:dyDescent="0.3">
      <c r="A305">
        <v>237572</v>
      </c>
      <c r="B305">
        <v>122</v>
      </c>
      <c r="C305" t="s">
        <v>552</v>
      </c>
      <c r="D305" t="s">
        <v>2763</v>
      </c>
      <c r="E305" t="s">
        <v>3043</v>
      </c>
      <c r="F305" s="440">
        <v>46176</v>
      </c>
      <c r="G305" s="440">
        <v>46176</v>
      </c>
      <c r="H305" s="440">
        <v>46190</v>
      </c>
      <c r="I305">
        <v>400</v>
      </c>
      <c r="J305">
        <v>375</v>
      </c>
      <c r="K305">
        <v>400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466</v>
      </c>
    </row>
    <row r="306" spans="1:17" x14ac:dyDescent="0.3">
      <c r="A306">
        <v>237571</v>
      </c>
      <c r="B306">
        <v>122</v>
      </c>
      <c r="C306" t="s">
        <v>552</v>
      </c>
      <c r="D306" t="s">
        <v>2832</v>
      </c>
      <c r="E306" t="s">
        <v>3044</v>
      </c>
      <c r="F306" s="440">
        <v>46174</v>
      </c>
      <c r="G306" s="440">
        <v>46176</v>
      </c>
      <c r="H306" s="440">
        <v>46204</v>
      </c>
      <c r="I306">
        <v>1727.86</v>
      </c>
      <c r="J306">
        <v>1622.4</v>
      </c>
      <c r="K306">
        <v>0</v>
      </c>
      <c r="L306">
        <v>1727.86</v>
      </c>
      <c r="M306">
        <v>0</v>
      </c>
      <c r="N306">
        <v>0</v>
      </c>
      <c r="O306">
        <v>0</v>
      </c>
      <c r="P306">
        <v>0</v>
      </c>
      <c r="Q306" t="s">
        <v>466</v>
      </c>
    </row>
    <row r="307" spans="1:17" x14ac:dyDescent="0.3">
      <c r="A307">
        <v>237570</v>
      </c>
      <c r="B307">
        <v>122</v>
      </c>
      <c r="C307" t="s">
        <v>552</v>
      </c>
      <c r="D307" t="s">
        <v>2871</v>
      </c>
      <c r="E307" t="s">
        <v>3045</v>
      </c>
      <c r="F307" s="440">
        <v>46176</v>
      </c>
      <c r="G307" s="440">
        <v>46176</v>
      </c>
      <c r="H307" s="440">
        <v>46190</v>
      </c>
      <c r="I307">
        <v>1116</v>
      </c>
      <c r="J307">
        <v>1116</v>
      </c>
      <c r="K307">
        <v>1116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466</v>
      </c>
    </row>
    <row r="308" spans="1:17" x14ac:dyDescent="0.3">
      <c r="A308">
        <v>237569</v>
      </c>
      <c r="B308">
        <v>122</v>
      </c>
      <c r="C308" t="s">
        <v>552</v>
      </c>
      <c r="D308" t="s">
        <v>3046</v>
      </c>
      <c r="E308" t="s">
        <v>3047</v>
      </c>
      <c r="F308" s="440">
        <v>46175</v>
      </c>
      <c r="G308" s="440">
        <v>46176</v>
      </c>
      <c r="H308" s="440">
        <v>46189</v>
      </c>
      <c r="I308">
        <v>499.8</v>
      </c>
      <c r="J308">
        <v>499.8</v>
      </c>
      <c r="K308">
        <v>0</v>
      </c>
      <c r="L308">
        <v>499.8</v>
      </c>
      <c r="M308">
        <v>0</v>
      </c>
      <c r="N308">
        <v>0</v>
      </c>
      <c r="O308">
        <v>0</v>
      </c>
      <c r="P308">
        <v>0</v>
      </c>
      <c r="Q308" t="s">
        <v>466</v>
      </c>
    </row>
    <row r="309" spans="1:17" x14ac:dyDescent="0.3">
      <c r="A309">
        <v>237568</v>
      </c>
      <c r="B309">
        <v>122</v>
      </c>
      <c r="C309" t="s">
        <v>552</v>
      </c>
      <c r="D309" t="s">
        <v>2776</v>
      </c>
      <c r="E309" t="s">
        <v>3048</v>
      </c>
      <c r="F309" s="440">
        <v>46176</v>
      </c>
      <c r="G309" s="440">
        <v>46176</v>
      </c>
      <c r="H309" s="440">
        <v>46191</v>
      </c>
      <c r="I309">
        <v>574.38</v>
      </c>
      <c r="J309">
        <v>535</v>
      </c>
      <c r="K309">
        <v>574.38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466</v>
      </c>
    </row>
    <row r="310" spans="1:17" x14ac:dyDescent="0.3">
      <c r="A310">
        <v>237567</v>
      </c>
      <c r="B310">
        <v>122</v>
      </c>
      <c r="C310" t="s">
        <v>552</v>
      </c>
      <c r="D310" t="s">
        <v>2686</v>
      </c>
      <c r="E310" t="s">
        <v>3049</v>
      </c>
      <c r="F310" s="440">
        <v>46175</v>
      </c>
      <c r="G310" s="440">
        <v>46176</v>
      </c>
      <c r="H310" s="440">
        <v>46189</v>
      </c>
      <c r="I310">
        <v>622.77</v>
      </c>
      <c r="J310">
        <v>622.77</v>
      </c>
      <c r="K310">
        <v>622.77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466</v>
      </c>
    </row>
    <row r="311" spans="1:17" x14ac:dyDescent="0.3">
      <c r="A311">
        <v>237566</v>
      </c>
      <c r="B311">
        <v>122</v>
      </c>
      <c r="C311" t="s">
        <v>552</v>
      </c>
      <c r="D311" t="s">
        <v>2877</v>
      </c>
      <c r="E311" t="s">
        <v>3050</v>
      </c>
      <c r="F311" s="440">
        <v>46175</v>
      </c>
      <c r="G311" s="440">
        <v>46176</v>
      </c>
      <c r="H311" s="440">
        <v>46190</v>
      </c>
      <c r="I311">
        <v>507.5</v>
      </c>
      <c r="J311">
        <v>477.5</v>
      </c>
      <c r="K311">
        <v>507.5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466</v>
      </c>
    </row>
    <row r="312" spans="1:17" x14ac:dyDescent="0.3">
      <c r="A312">
        <v>237565</v>
      </c>
      <c r="B312">
        <v>122</v>
      </c>
      <c r="C312" t="s">
        <v>552</v>
      </c>
      <c r="D312" t="s">
        <v>2868</v>
      </c>
      <c r="E312" t="s">
        <v>3051</v>
      </c>
      <c r="F312" s="440">
        <v>46175</v>
      </c>
      <c r="G312" s="440">
        <v>46176</v>
      </c>
      <c r="H312" s="440">
        <v>46190</v>
      </c>
      <c r="I312">
        <v>903.38</v>
      </c>
      <c r="J312">
        <v>969.5</v>
      </c>
      <c r="K312">
        <v>903.38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466</v>
      </c>
    </row>
    <row r="313" spans="1:17" x14ac:dyDescent="0.3">
      <c r="A313">
        <v>236673</v>
      </c>
      <c r="B313">
        <v>122</v>
      </c>
      <c r="C313" t="s">
        <v>552</v>
      </c>
      <c r="D313" t="s">
        <v>2727</v>
      </c>
      <c r="E313" t="s">
        <v>3052</v>
      </c>
      <c r="F313" s="440">
        <v>46167</v>
      </c>
      <c r="G313" s="440">
        <v>46176</v>
      </c>
      <c r="H313" s="440">
        <v>46181</v>
      </c>
      <c r="I313">
        <v>5192.1400000000003</v>
      </c>
      <c r="J313">
        <v>5192.1400000000003</v>
      </c>
      <c r="K313">
        <v>5192.1400000000003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466</v>
      </c>
    </row>
    <row r="314" spans="1:17" x14ac:dyDescent="0.3">
      <c r="A314">
        <v>236672</v>
      </c>
      <c r="B314">
        <v>122</v>
      </c>
      <c r="C314" t="s">
        <v>552</v>
      </c>
      <c r="D314" t="s">
        <v>2758</v>
      </c>
      <c r="E314" t="s">
        <v>3053</v>
      </c>
      <c r="F314" s="440">
        <v>46173</v>
      </c>
      <c r="G314" s="440">
        <v>46176</v>
      </c>
      <c r="H314" s="440">
        <v>46183</v>
      </c>
      <c r="I314">
        <v>1120</v>
      </c>
      <c r="J314">
        <v>1120</v>
      </c>
      <c r="K314">
        <v>1120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466</v>
      </c>
    </row>
    <row r="315" spans="1:17" x14ac:dyDescent="0.3">
      <c r="A315">
        <v>236671</v>
      </c>
      <c r="B315">
        <v>122</v>
      </c>
      <c r="C315" t="s">
        <v>552</v>
      </c>
      <c r="D315" t="s">
        <v>2763</v>
      </c>
      <c r="E315" t="s">
        <v>3054</v>
      </c>
      <c r="F315" s="440">
        <v>46168</v>
      </c>
      <c r="G315" s="440">
        <v>46176</v>
      </c>
      <c r="H315" s="440">
        <v>46182</v>
      </c>
      <c r="I315">
        <v>650</v>
      </c>
      <c r="J315">
        <v>625</v>
      </c>
      <c r="K315">
        <v>650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466</v>
      </c>
    </row>
    <row r="316" spans="1:17" x14ac:dyDescent="0.3">
      <c r="A316">
        <v>236668</v>
      </c>
      <c r="B316">
        <v>122</v>
      </c>
      <c r="C316" t="s">
        <v>552</v>
      </c>
      <c r="D316" t="s">
        <v>3010</v>
      </c>
      <c r="E316" t="s">
        <v>3055</v>
      </c>
      <c r="F316" s="440">
        <v>46169</v>
      </c>
      <c r="G316" s="440">
        <v>46176</v>
      </c>
      <c r="H316" s="440">
        <v>46202</v>
      </c>
      <c r="I316">
        <v>218.2</v>
      </c>
      <c r="J316">
        <v>218.2</v>
      </c>
      <c r="K316">
        <v>0</v>
      </c>
      <c r="L316">
        <v>0</v>
      </c>
      <c r="M316">
        <v>218.2</v>
      </c>
      <c r="N316">
        <v>0</v>
      </c>
      <c r="O316">
        <v>0</v>
      </c>
      <c r="P316">
        <v>0</v>
      </c>
      <c r="Q316" t="s">
        <v>466</v>
      </c>
    </row>
    <row r="317" spans="1:17" x14ac:dyDescent="0.3">
      <c r="A317">
        <v>236667</v>
      </c>
      <c r="B317">
        <v>122</v>
      </c>
      <c r="C317" t="s">
        <v>552</v>
      </c>
      <c r="D317" t="s">
        <v>3010</v>
      </c>
      <c r="E317" t="s">
        <v>2778</v>
      </c>
      <c r="F317" s="440">
        <v>46169</v>
      </c>
      <c r="G317" s="440">
        <v>46175</v>
      </c>
      <c r="H317" s="440">
        <v>46202</v>
      </c>
      <c r="I317">
        <v>590.5</v>
      </c>
      <c r="J317">
        <v>590.5</v>
      </c>
      <c r="K317">
        <v>590.5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466</v>
      </c>
    </row>
    <row r="318" spans="1:17" x14ac:dyDescent="0.3">
      <c r="A318">
        <v>236666</v>
      </c>
      <c r="B318">
        <v>122</v>
      </c>
      <c r="C318" t="s">
        <v>552</v>
      </c>
      <c r="D318" t="s">
        <v>2693</v>
      </c>
      <c r="E318" t="s">
        <v>3056</v>
      </c>
      <c r="F318" s="440">
        <v>46168</v>
      </c>
      <c r="G318" s="440">
        <v>46175</v>
      </c>
      <c r="H318" s="440">
        <v>46199</v>
      </c>
      <c r="I318">
        <v>1550.8</v>
      </c>
      <c r="J318">
        <v>1550.8</v>
      </c>
      <c r="K318">
        <v>1550.8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466</v>
      </c>
    </row>
    <row r="319" spans="1:17" x14ac:dyDescent="0.3">
      <c r="A319">
        <v>236665</v>
      </c>
      <c r="B319">
        <v>122</v>
      </c>
      <c r="C319" t="s">
        <v>552</v>
      </c>
      <c r="D319" t="s">
        <v>2706</v>
      </c>
      <c r="E319" t="s">
        <v>3057</v>
      </c>
      <c r="F319" s="440">
        <v>46169</v>
      </c>
      <c r="G319" s="440">
        <v>46175</v>
      </c>
      <c r="H319" s="440">
        <v>46190</v>
      </c>
      <c r="I319">
        <v>1508.43</v>
      </c>
      <c r="J319">
        <v>1506.43</v>
      </c>
      <c r="K319">
        <v>1508.43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466</v>
      </c>
    </row>
    <row r="320" spans="1:17" x14ac:dyDescent="0.3">
      <c r="A320">
        <v>236664</v>
      </c>
      <c r="B320">
        <v>122</v>
      </c>
      <c r="C320" t="s">
        <v>552</v>
      </c>
      <c r="D320" t="s">
        <v>2697</v>
      </c>
      <c r="E320" t="s">
        <v>3058</v>
      </c>
      <c r="F320" s="440">
        <v>46169</v>
      </c>
      <c r="G320" s="440">
        <v>46175</v>
      </c>
      <c r="H320" s="440">
        <v>46197</v>
      </c>
      <c r="I320">
        <v>438</v>
      </c>
      <c r="J320">
        <v>438</v>
      </c>
      <c r="K320">
        <v>438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466</v>
      </c>
    </row>
    <row r="321" spans="1:17" x14ac:dyDescent="0.3">
      <c r="A321">
        <v>236663</v>
      </c>
      <c r="B321">
        <v>122</v>
      </c>
      <c r="C321" t="s">
        <v>552</v>
      </c>
      <c r="D321" t="s">
        <v>3010</v>
      </c>
      <c r="E321" t="s">
        <v>3059</v>
      </c>
      <c r="F321" s="440">
        <v>46168</v>
      </c>
      <c r="G321" s="440">
        <v>46175</v>
      </c>
      <c r="H321" s="440">
        <v>46202</v>
      </c>
      <c r="I321">
        <v>432</v>
      </c>
      <c r="J321">
        <v>432</v>
      </c>
      <c r="K321">
        <v>0</v>
      </c>
      <c r="L321">
        <v>0</v>
      </c>
      <c r="M321">
        <v>432</v>
      </c>
      <c r="N321">
        <v>0</v>
      </c>
      <c r="O321">
        <v>0</v>
      </c>
      <c r="P321">
        <v>0</v>
      </c>
      <c r="Q321" t="s">
        <v>466</v>
      </c>
    </row>
    <row r="322" spans="1:17" x14ac:dyDescent="0.3">
      <c r="A322">
        <v>236661</v>
      </c>
      <c r="B322">
        <v>122</v>
      </c>
      <c r="C322" t="s">
        <v>552</v>
      </c>
      <c r="D322" t="s">
        <v>1206</v>
      </c>
      <c r="E322" t="s">
        <v>3060</v>
      </c>
      <c r="F322" s="440">
        <v>46162</v>
      </c>
      <c r="G322" s="440">
        <v>46175</v>
      </c>
      <c r="H322" s="440">
        <v>46176</v>
      </c>
      <c r="I322">
        <v>419.8</v>
      </c>
      <c r="J322">
        <v>419.8</v>
      </c>
      <c r="K322">
        <v>0</v>
      </c>
      <c r="L322">
        <v>0</v>
      </c>
      <c r="M322">
        <v>0</v>
      </c>
      <c r="N322">
        <v>0</v>
      </c>
      <c r="O322">
        <v>419.8</v>
      </c>
      <c r="P322">
        <v>0</v>
      </c>
      <c r="Q322" t="s">
        <v>466</v>
      </c>
    </row>
    <row r="323" spans="1:17" x14ac:dyDescent="0.3">
      <c r="A323">
        <v>236660</v>
      </c>
      <c r="B323">
        <v>122</v>
      </c>
      <c r="C323" t="s">
        <v>552</v>
      </c>
      <c r="D323" t="s">
        <v>3061</v>
      </c>
      <c r="E323" t="s">
        <v>3062</v>
      </c>
      <c r="F323" s="440">
        <v>46172</v>
      </c>
      <c r="G323" s="440">
        <v>46175</v>
      </c>
      <c r="H323" s="440">
        <v>46188</v>
      </c>
      <c r="I323">
        <v>667.5</v>
      </c>
      <c r="J323">
        <v>667.5</v>
      </c>
      <c r="K323">
        <v>667.5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466</v>
      </c>
    </row>
    <row r="324" spans="1:17" x14ac:dyDescent="0.3">
      <c r="A324">
        <v>236659</v>
      </c>
      <c r="B324">
        <v>122</v>
      </c>
      <c r="C324" t="s">
        <v>552</v>
      </c>
      <c r="D324" t="s">
        <v>2706</v>
      </c>
      <c r="E324" t="s">
        <v>3063</v>
      </c>
      <c r="F324" s="440">
        <v>46171</v>
      </c>
      <c r="G324" s="440">
        <v>46175</v>
      </c>
      <c r="H324" s="440">
        <v>46192</v>
      </c>
      <c r="I324">
        <v>113.15</v>
      </c>
      <c r="J324">
        <v>104.25</v>
      </c>
      <c r="K324">
        <v>113.15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466</v>
      </c>
    </row>
    <row r="325" spans="1:17" x14ac:dyDescent="0.3">
      <c r="A325">
        <v>236658</v>
      </c>
      <c r="B325">
        <v>122</v>
      </c>
      <c r="C325" t="s">
        <v>552</v>
      </c>
      <c r="D325" t="s">
        <v>2725</v>
      </c>
      <c r="E325" t="s">
        <v>3064</v>
      </c>
      <c r="F325" s="440">
        <v>46171</v>
      </c>
      <c r="G325" s="440">
        <v>46175</v>
      </c>
      <c r="H325" s="440">
        <v>46192</v>
      </c>
      <c r="I325">
        <v>25712.560000000001</v>
      </c>
      <c r="J325">
        <v>25712.639999999999</v>
      </c>
      <c r="K325">
        <v>0</v>
      </c>
      <c r="L325">
        <v>25712.560000000001</v>
      </c>
      <c r="M325">
        <v>0</v>
      </c>
      <c r="N325">
        <v>0</v>
      </c>
      <c r="O325">
        <v>0</v>
      </c>
      <c r="P325">
        <v>0</v>
      </c>
      <c r="Q325" t="s">
        <v>466</v>
      </c>
    </row>
    <row r="326" spans="1:17" x14ac:dyDescent="0.3">
      <c r="A326">
        <v>236656</v>
      </c>
      <c r="B326">
        <v>122</v>
      </c>
      <c r="C326" t="s">
        <v>552</v>
      </c>
      <c r="D326" t="s">
        <v>2704</v>
      </c>
      <c r="E326" t="s">
        <v>3065</v>
      </c>
      <c r="F326" s="440">
        <v>46172</v>
      </c>
      <c r="G326" s="440">
        <v>46175</v>
      </c>
      <c r="H326" s="440">
        <v>46200</v>
      </c>
      <c r="I326">
        <v>130.66999999999999</v>
      </c>
      <c r="J326">
        <v>130.66</v>
      </c>
      <c r="K326">
        <v>130.66999999999999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466</v>
      </c>
    </row>
    <row r="327" spans="1:17" x14ac:dyDescent="0.3">
      <c r="A327">
        <v>236654</v>
      </c>
      <c r="B327">
        <v>122</v>
      </c>
      <c r="C327" t="s">
        <v>552</v>
      </c>
      <c r="D327" t="s">
        <v>2697</v>
      </c>
      <c r="E327" t="s">
        <v>3066</v>
      </c>
      <c r="F327" s="440">
        <v>46171</v>
      </c>
      <c r="G327" s="440">
        <v>46175</v>
      </c>
      <c r="H327" s="440">
        <v>46199</v>
      </c>
      <c r="I327">
        <v>247.62</v>
      </c>
      <c r="J327">
        <v>247.62</v>
      </c>
      <c r="K327">
        <v>247.62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466</v>
      </c>
    </row>
    <row r="328" spans="1:17" x14ac:dyDescent="0.3">
      <c r="A328">
        <v>236652</v>
      </c>
      <c r="B328">
        <v>122</v>
      </c>
      <c r="C328" t="s">
        <v>552</v>
      </c>
      <c r="D328" t="s">
        <v>2520</v>
      </c>
      <c r="E328" t="s">
        <v>3067</v>
      </c>
      <c r="F328" s="440">
        <v>46171</v>
      </c>
      <c r="G328" s="440">
        <v>46175</v>
      </c>
      <c r="H328" s="440">
        <v>46199</v>
      </c>
      <c r="I328">
        <v>449.75</v>
      </c>
      <c r="J328">
        <v>449.75</v>
      </c>
      <c r="K328">
        <v>449.75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466</v>
      </c>
    </row>
    <row r="329" spans="1:17" x14ac:dyDescent="0.3">
      <c r="A329">
        <v>236650</v>
      </c>
      <c r="B329">
        <v>122</v>
      </c>
      <c r="C329" t="s">
        <v>552</v>
      </c>
      <c r="D329" t="s">
        <v>3068</v>
      </c>
      <c r="E329" t="s">
        <v>3069</v>
      </c>
      <c r="F329" s="440">
        <v>46171</v>
      </c>
      <c r="G329" s="440">
        <v>46175</v>
      </c>
      <c r="H329" s="440">
        <v>46185</v>
      </c>
      <c r="I329">
        <v>525.74</v>
      </c>
      <c r="J329">
        <v>525.74</v>
      </c>
      <c r="K329">
        <v>525.74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466</v>
      </c>
    </row>
    <row r="330" spans="1:17" x14ac:dyDescent="0.3">
      <c r="A330">
        <v>236648</v>
      </c>
      <c r="B330">
        <v>122</v>
      </c>
      <c r="C330" t="s">
        <v>552</v>
      </c>
      <c r="D330" t="s">
        <v>2704</v>
      </c>
      <c r="E330" t="s">
        <v>3070</v>
      </c>
      <c r="F330" s="440">
        <v>46170</v>
      </c>
      <c r="G330" s="440">
        <v>46175</v>
      </c>
      <c r="H330" s="440">
        <v>46198</v>
      </c>
      <c r="I330">
        <v>100.83</v>
      </c>
      <c r="J330">
        <v>100.83</v>
      </c>
      <c r="K330">
        <v>100.83</v>
      </c>
      <c r="L330">
        <v>0</v>
      </c>
      <c r="M330">
        <v>0</v>
      </c>
      <c r="N330">
        <v>0</v>
      </c>
      <c r="O330">
        <v>0</v>
      </c>
      <c r="P330">
        <v>0</v>
      </c>
      <c r="Q330" t="s">
        <v>466</v>
      </c>
    </row>
    <row r="331" spans="1:17" x14ac:dyDescent="0.3">
      <c r="A331">
        <v>236646</v>
      </c>
      <c r="B331">
        <v>122</v>
      </c>
      <c r="C331" t="s">
        <v>552</v>
      </c>
      <c r="D331" t="s">
        <v>2832</v>
      </c>
      <c r="E331" t="s">
        <v>3071</v>
      </c>
      <c r="F331" s="440">
        <v>46167</v>
      </c>
      <c r="G331" s="440">
        <v>46175</v>
      </c>
      <c r="H331" s="440">
        <v>46176</v>
      </c>
      <c r="I331">
        <v>0</v>
      </c>
      <c r="J331">
        <v>66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466</v>
      </c>
    </row>
    <row r="332" spans="1:17" x14ac:dyDescent="0.3">
      <c r="A332">
        <v>236641</v>
      </c>
      <c r="B332">
        <v>122</v>
      </c>
      <c r="C332" t="s">
        <v>552</v>
      </c>
      <c r="D332" t="s">
        <v>2520</v>
      </c>
      <c r="E332" t="s">
        <v>3072</v>
      </c>
      <c r="F332" s="440">
        <v>46163</v>
      </c>
      <c r="G332" s="440">
        <v>46176</v>
      </c>
      <c r="H332" s="440">
        <v>46191</v>
      </c>
      <c r="I332">
        <v>1017.03</v>
      </c>
      <c r="J332">
        <v>1017.02</v>
      </c>
      <c r="K332">
        <v>1017.03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466</v>
      </c>
    </row>
    <row r="333" spans="1:17" x14ac:dyDescent="0.3">
      <c r="A333">
        <v>236640</v>
      </c>
      <c r="B333">
        <v>122</v>
      </c>
      <c r="C333" t="s">
        <v>552</v>
      </c>
      <c r="D333" t="s">
        <v>2684</v>
      </c>
      <c r="E333" t="s">
        <v>3073</v>
      </c>
      <c r="F333" s="440">
        <v>46163</v>
      </c>
      <c r="G333" s="440">
        <v>46176</v>
      </c>
      <c r="H333" s="440">
        <v>46191</v>
      </c>
      <c r="I333">
        <v>890.73</v>
      </c>
      <c r="J333">
        <v>890.73</v>
      </c>
      <c r="K333">
        <v>890.73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466</v>
      </c>
    </row>
    <row r="334" spans="1:17" x14ac:dyDescent="0.3">
      <c r="A334">
        <v>235756</v>
      </c>
      <c r="B334">
        <v>122</v>
      </c>
      <c r="C334" t="s">
        <v>552</v>
      </c>
      <c r="D334" t="s">
        <v>2746</v>
      </c>
      <c r="E334" t="s">
        <v>3074</v>
      </c>
      <c r="F334" s="440">
        <v>46166</v>
      </c>
      <c r="G334" s="440">
        <v>46171</v>
      </c>
      <c r="H334" s="440">
        <v>46199</v>
      </c>
      <c r="I334">
        <v>1524.2</v>
      </c>
      <c r="J334">
        <v>1524.2</v>
      </c>
      <c r="K334">
        <v>0</v>
      </c>
      <c r="L334">
        <v>1524.2</v>
      </c>
      <c r="M334">
        <v>0</v>
      </c>
      <c r="N334">
        <v>0</v>
      </c>
      <c r="O334">
        <v>0</v>
      </c>
      <c r="P334">
        <v>0</v>
      </c>
      <c r="Q334" t="s">
        <v>465</v>
      </c>
    </row>
    <row r="335" spans="1:17" x14ac:dyDescent="0.3">
      <c r="A335">
        <v>235753</v>
      </c>
      <c r="B335">
        <v>122</v>
      </c>
      <c r="C335" t="s">
        <v>552</v>
      </c>
      <c r="D335" t="s">
        <v>2715</v>
      </c>
      <c r="E335" t="s">
        <v>3075</v>
      </c>
      <c r="F335" s="440">
        <v>46170</v>
      </c>
      <c r="G335" s="440">
        <v>46171</v>
      </c>
      <c r="H335" s="440">
        <v>46186</v>
      </c>
      <c r="I335">
        <v>1172.75</v>
      </c>
      <c r="J335">
        <v>1159.75</v>
      </c>
      <c r="K335">
        <v>1172.75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465</v>
      </c>
    </row>
    <row r="336" spans="1:17" x14ac:dyDescent="0.3">
      <c r="A336">
        <v>235752</v>
      </c>
      <c r="B336">
        <v>122</v>
      </c>
      <c r="C336" t="s">
        <v>552</v>
      </c>
      <c r="D336" t="s">
        <v>2877</v>
      </c>
      <c r="E336" t="s">
        <v>3076</v>
      </c>
      <c r="F336" s="440">
        <v>46167</v>
      </c>
      <c r="G336" s="440">
        <v>46171</v>
      </c>
      <c r="H336" s="440">
        <v>46183</v>
      </c>
      <c r="I336">
        <v>603</v>
      </c>
      <c r="J336">
        <v>573</v>
      </c>
      <c r="K336">
        <v>603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465</v>
      </c>
    </row>
    <row r="337" spans="1:17" x14ac:dyDescent="0.3">
      <c r="A337">
        <v>235750</v>
      </c>
      <c r="B337">
        <v>122</v>
      </c>
      <c r="C337" t="s">
        <v>552</v>
      </c>
      <c r="D337" t="s">
        <v>2871</v>
      </c>
      <c r="E337" t="s">
        <v>1409</v>
      </c>
      <c r="F337" s="440">
        <v>46170</v>
      </c>
      <c r="G337" s="440">
        <v>46171</v>
      </c>
      <c r="H337" s="440">
        <v>46184</v>
      </c>
      <c r="I337">
        <v>3100</v>
      </c>
      <c r="J337">
        <v>3100</v>
      </c>
      <c r="K337">
        <v>3100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465</v>
      </c>
    </row>
    <row r="338" spans="1:17" x14ac:dyDescent="0.3">
      <c r="A338">
        <v>235539</v>
      </c>
      <c r="B338">
        <v>122</v>
      </c>
      <c r="C338" t="s">
        <v>552</v>
      </c>
      <c r="D338" t="s">
        <v>2769</v>
      </c>
      <c r="E338" t="s">
        <v>3077</v>
      </c>
      <c r="F338" s="440">
        <v>46170</v>
      </c>
      <c r="G338" s="440">
        <v>46171</v>
      </c>
      <c r="H338" s="440">
        <v>46198</v>
      </c>
      <c r="I338">
        <v>926.4</v>
      </c>
      <c r="J338">
        <v>911.5</v>
      </c>
      <c r="K338">
        <v>926.4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465</v>
      </c>
    </row>
    <row r="339" spans="1:17" x14ac:dyDescent="0.3">
      <c r="A339">
        <v>235534</v>
      </c>
      <c r="B339">
        <v>122</v>
      </c>
      <c r="C339" t="s">
        <v>552</v>
      </c>
      <c r="D339" t="s">
        <v>2711</v>
      </c>
      <c r="E339" t="s">
        <v>3078</v>
      </c>
      <c r="F339" s="440">
        <v>46168</v>
      </c>
      <c r="G339" s="440">
        <v>46171</v>
      </c>
      <c r="H339" s="440">
        <v>46196</v>
      </c>
      <c r="I339">
        <v>825</v>
      </c>
      <c r="J339">
        <v>825</v>
      </c>
      <c r="K339">
        <v>0</v>
      </c>
      <c r="L339">
        <v>825</v>
      </c>
      <c r="M339">
        <v>0</v>
      </c>
      <c r="N339">
        <v>0</v>
      </c>
      <c r="O339">
        <v>0</v>
      </c>
      <c r="P339">
        <v>0</v>
      </c>
      <c r="Q339" t="s">
        <v>465</v>
      </c>
    </row>
    <row r="340" spans="1:17" x14ac:dyDescent="0.3">
      <c r="A340">
        <v>235533</v>
      </c>
      <c r="B340">
        <v>122</v>
      </c>
      <c r="C340" t="s">
        <v>552</v>
      </c>
      <c r="D340" t="s">
        <v>2754</v>
      </c>
      <c r="E340" t="s">
        <v>3079</v>
      </c>
      <c r="F340" s="440">
        <v>46168</v>
      </c>
      <c r="G340" s="440">
        <v>46171</v>
      </c>
      <c r="H340" s="440">
        <v>46199</v>
      </c>
      <c r="I340">
        <v>6158.07</v>
      </c>
      <c r="J340">
        <v>4551.3599999999997</v>
      </c>
      <c r="K340">
        <v>0</v>
      </c>
      <c r="L340">
        <v>6158.07</v>
      </c>
      <c r="M340">
        <v>0</v>
      </c>
      <c r="N340">
        <v>0</v>
      </c>
      <c r="O340">
        <v>0</v>
      </c>
      <c r="P340">
        <v>0</v>
      </c>
      <c r="Q340" t="s">
        <v>465</v>
      </c>
    </row>
    <row r="341" spans="1:17" x14ac:dyDescent="0.3">
      <c r="A341">
        <v>235531</v>
      </c>
      <c r="B341">
        <v>122</v>
      </c>
      <c r="C341" t="s">
        <v>552</v>
      </c>
      <c r="D341" t="s">
        <v>2815</v>
      </c>
      <c r="E341" t="s">
        <v>3080</v>
      </c>
      <c r="F341" s="440">
        <v>46168</v>
      </c>
      <c r="G341" s="440">
        <v>46170</v>
      </c>
      <c r="H341" s="440">
        <v>46196</v>
      </c>
      <c r="I341">
        <v>440</v>
      </c>
      <c r="J341">
        <v>440</v>
      </c>
      <c r="K341">
        <v>0</v>
      </c>
      <c r="L341">
        <v>440</v>
      </c>
      <c r="M341">
        <v>0</v>
      </c>
      <c r="N341">
        <v>0</v>
      </c>
      <c r="O341">
        <v>0</v>
      </c>
      <c r="P341">
        <v>0</v>
      </c>
      <c r="Q341" t="s">
        <v>465</v>
      </c>
    </row>
    <row r="342" spans="1:17" x14ac:dyDescent="0.3">
      <c r="A342">
        <v>235529</v>
      </c>
      <c r="B342">
        <v>122</v>
      </c>
      <c r="C342" t="s">
        <v>552</v>
      </c>
      <c r="D342" t="s">
        <v>2733</v>
      </c>
      <c r="E342" t="s">
        <v>3081</v>
      </c>
      <c r="F342" s="440">
        <v>46168</v>
      </c>
      <c r="G342" s="440">
        <v>46170</v>
      </c>
      <c r="H342" s="440">
        <v>46189</v>
      </c>
      <c r="I342">
        <v>1836.54</v>
      </c>
      <c r="J342">
        <v>1772.34</v>
      </c>
      <c r="K342">
        <v>0</v>
      </c>
      <c r="L342">
        <v>0</v>
      </c>
      <c r="M342">
        <v>1836.54</v>
      </c>
      <c r="N342">
        <v>0</v>
      </c>
      <c r="O342">
        <v>0</v>
      </c>
      <c r="P342">
        <v>0</v>
      </c>
      <c r="Q342" t="s">
        <v>465</v>
      </c>
    </row>
    <row r="343" spans="1:17" x14ac:dyDescent="0.3">
      <c r="A343">
        <v>235528</v>
      </c>
      <c r="B343">
        <v>122</v>
      </c>
      <c r="C343" t="s">
        <v>552</v>
      </c>
      <c r="D343" t="s">
        <v>2688</v>
      </c>
      <c r="E343" t="s">
        <v>3082</v>
      </c>
      <c r="F343" s="440">
        <v>46169</v>
      </c>
      <c r="G343" s="440">
        <v>46170</v>
      </c>
      <c r="H343" s="440">
        <v>46197</v>
      </c>
      <c r="I343">
        <v>591.21</v>
      </c>
      <c r="J343">
        <v>591.21</v>
      </c>
      <c r="K343">
        <v>0</v>
      </c>
      <c r="L343">
        <v>591.21</v>
      </c>
      <c r="M343">
        <v>0</v>
      </c>
      <c r="N343">
        <v>0</v>
      </c>
      <c r="O343">
        <v>0</v>
      </c>
      <c r="P343">
        <v>0</v>
      </c>
      <c r="Q343" t="s">
        <v>465</v>
      </c>
    </row>
    <row r="344" spans="1:17" x14ac:dyDescent="0.3">
      <c r="A344">
        <v>235515</v>
      </c>
      <c r="B344">
        <v>122</v>
      </c>
      <c r="C344" t="s">
        <v>552</v>
      </c>
      <c r="D344" t="s">
        <v>2738</v>
      </c>
      <c r="E344" t="s">
        <v>3083</v>
      </c>
      <c r="F344" s="440">
        <v>46168</v>
      </c>
      <c r="G344" s="440">
        <v>46170</v>
      </c>
      <c r="H344" s="440">
        <v>46196</v>
      </c>
      <c r="I344">
        <v>770.7</v>
      </c>
      <c r="J344">
        <v>770.7</v>
      </c>
      <c r="K344">
        <v>770.7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465</v>
      </c>
    </row>
    <row r="345" spans="1:17" x14ac:dyDescent="0.3">
      <c r="A345">
        <v>235514</v>
      </c>
      <c r="B345">
        <v>122</v>
      </c>
      <c r="C345" t="s">
        <v>552</v>
      </c>
      <c r="D345" t="s">
        <v>2995</v>
      </c>
      <c r="E345" t="s">
        <v>3084</v>
      </c>
      <c r="F345" s="440">
        <v>46168</v>
      </c>
      <c r="G345" s="440">
        <v>46170</v>
      </c>
      <c r="H345" s="440">
        <v>46197</v>
      </c>
      <c r="I345">
        <v>1206.3</v>
      </c>
      <c r="J345">
        <v>1206.3</v>
      </c>
      <c r="K345">
        <v>0</v>
      </c>
      <c r="L345">
        <v>1206.3</v>
      </c>
      <c r="M345">
        <v>0</v>
      </c>
      <c r="N345">
        <v>0</v>
      </c>
      <c r="O345">
        <v>0</v>
      </c>
      <c r="P345">
        <v>0</v>
      </c>
      <c r="Q345" t="s">
        <v>465</v>
      </c>
    </row>
    <row r="346" spans="1:17" x14ac:dyDescent="0.3">
      <c r="A346">
        <v>235501</v>
      </c>
      <c r="B346">
        <v>122</v>
      </c>
      <c r="C346" t="s">
        <v>552</v>
      </c>
      <c r="D346" t="s">
        <v>2704</v>
      </c>
      <c r="E346" t="s">
        <v>3085</v>
      </c>
      <c r="F346" s="440">
        <v>46168</v>
      </c>
      <c r="G346" s="440">
        <v>46170</v>
      </c>
      <c r="H346" s="440">
        <v>46196</v>
      </c>
      <c r="I346">
        <v>715.9</v>
      </c>
      <c r="J346">
        <v>715.89</v>
      </c>
      <c r="K346">
        <v>715.9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465</v>
      </c>
    </row>
    <row r="347" spans="1:17" x14ac:dyDescent="0.3">
      <c r="A347">
        <v>235500</v>
      </c>
      <c r="B347">
        <v>122</v>
      </c>
      <c r="C347" t="s">
        <v>552</v>
      </c>
      <c r="D347" t="s">
        <v>3086</v>
      </c>
      <c r="E347" t="s">
        <v>3087</v>
      </c>
      <c r="F347" s="440">
        <v>46168</v>
      </c>
      <c r="G347" s="440">
        <v>46170</v>
      </c>
      <c r="H347" s="440">
        <v>46183</v>
      </c>
      <c r="I347">
        <v>425</v>
      </c>
      <c r="J347">
        <v>425</v>
      </c>
      <c r="K347">
        <v>425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465</v>
      </c>
    </row>
    <row r="348" spans="1:17" x14ac:dyDescent="0.3">
      <c r="A348">
        <v>235497</v>
      </c>
      <c r="B348">
        <v>122</v>
      </c>
      <c r="C348" t="s">
        <v>552</v>
      </c>
      <c r="D348" t="s">
        <v>2744</v>
      </c>
      <c r="E348" t="s">
        <v>3088</v>
      </c>
      <c r="F348" s="440">
        <v>46169</v>
      </c>
      <c r="G348" s="440">
        <v>46170</v>
      </c>
      <c r="H348" s="440">
        <v>46199</v>
      </c>
      <c r="I348">
        <v>419.79</v>
      </c>
      <c r="J348">
        <v>419.79</v>
      </c>
      <c r="K348">
        <v>419.79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465</v>
      </c>
    </row>
    <row r="349" spans="1:17" x14ac:dyDescent="0.3">
      <c r="A349">
        <v>235495</v>
      </c>
      <c r="B349">
        <v>122</v>
      </c>
      <c r="C349" t="s">
        <v>552</v>
      </c>
      <c r="D349" t="s">
        <v>2756</v>
      </c>
      <c r="E349" t="s">
        <v>3089</v>
      </c>
      <c r="F349" s="440">
        <v>46168</v>
      </c>
      <c r="G349" s="440">
        <v>46170</v>
      </c>
      <c r="H349" s="440">
        <v>46182</v>
      </c>
      <c r="I349">
        <v>647.57000000000005</v>
      </c>
      <c r="J349">
        <v>647.58000000000004</v>
      </c>
      <c r="K349">
        <v>647.57000000000005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465</v>
      </c>
    </row>
    <row r="350" spans="1:17" x14ac:dyDescent="0.3">
      <c r="A350">
        <v>235492</v>
      </c>
      <c r="B350">
        <v>122</v>
      </c>
      <c r="C350" t="s">
        <v>552</v>
      </c>
      <c r="D350" t="s">
        <v>2697</v>
      </c>
      <c r="E350" t="s">
        <v>3090</v>
      </c>
      <c r="F350" s="440">
        <v>46168</v>
      </c>
      <c r="G350" s="440">
        <v>46170</v>
      </c>
      <c r="H350" s="440">
        <v>46196</v>
      </c>
      <c r="I350">
        <v>274.3</v>
      </c>
      <c r="J350">
        <v>274.3</v>
      </c>
      <c r="K350">
        <v>274.3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465</v>
      </c>
    </row>
    <row r="351" spans="1:17" x14ac:dyDescent="0.3">
      <c r="A351">
        <v>235490</v>
      </c>
      <c r="B351">
        <v>122</v>
      </c>
      <c r="C351" t="s">
        <v>552</v>
      </c>
      <c r="D351" t="s">
        <v>2520</v>
      </c>
      <c r="E351" t="s">
        <v>3091</v>
      </c>
      <c r="F351" s="440">
        <v>46168</v>
      </c>
      <c r="G351" s="440">
        <v>46170</v>
      </c>
      <c r="H351" s="440">
        <v>46196</v>
      </c>
      <c r="I351">
        <v>330.93</v>
      </c>
      <c r="J351">
        <v>330.93</v>
      </c>
      <c r="K351">
        <v>330.93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465</v>
      </c>
    </row>
    <row r="352" spans="1:17" x14ac:dyDescent="0.3">
      <c r="A352">
        <v>235484</v>
      </c>
      <c r="B352">
        <v>122</v>
      </c>
      <c r="C352" t="s">
        <v>552</v>
      </c>
      <c r="D352" t="s">
        <v>2693</v>
      </c>
      <c r="E352" t="s">
        <v>3092</v>
      </c>
      <c r="F352" s="440">
        <v>46168</v>
      </c>
      <c r="G352" s="440">
        <v>46170</v>
      </c>
      <c r="H352" s="440">
        <v>46196</v>
      </c>
      <c r="I352">
        <v>3543.6</v>
      </c>
      <c r="J352">
        <v>3543.6</v>
      </c>
      <c r="K352">
        <v>0</v>
      </c>
      <c r="L352">
        <v>3543.6</v>
      </c>
      <c r="M352">
        <v>0</v>
      </c>
      <c r="N352">
        <v>0</v>
      </c>
      <c r="O352">
        <v>0</v>
      </c>
      <c r="P352">
        <v>0</v>
      </c>
      <c r="Q352" t="s">
        <v>465</v>
      </c>
    </row>
    <row r="353" spans="1:17" x14ac:dyDescent="0.3">
      <c r="A353">
        <v>235482</v>
      </c>
      <c r="B353">
        <v>122</v>
      </c>
      <c r="C353" t="s">
        <v>552</v>
      </c>
      <c r="D353" t="s">
        <v>2760</v>
      </c>
      <c r="E353" t="s">
        <v>1914</v>
      </c>
      <c r="F353" s="440">
        <v>46171</v>
      </c>
      <c r="G353" s="440">
        <v>46171</v>
      </c>
      <c r="H353" s="440">
        <v>46185</v>
      </c>
      <c r="I353">
        <v>480</v>
      </c>
      <c r="J353">
        <v>480</v>
      </c>
      <c r="K353">
        <v>0</v>
      </c>
      <c r="L353">
        <v>0</v>
      </c>
      <c r="M353">
        <v>480</v>
      </c>
      <c r="N353">
        <v>0</v>
      </c>
      <c r="O353">
        <v>0</v>
      </c>
      <c r="P353">
        <v>0</v>
      </c>
      <c r="Q353" t="s">
        <v>465</v>
      </c>
    </row>
    <row r="354" spans="1:17" x14ac:dyDescent="0.3">
      <c r="A354">
        <v>235480</v>
      </c>
      <c r="B354">
        <v>122</v>
      </c>
      <c r="C354" t="s">
        <v>552</v>
      </c>
      <c r="D354" t="s">
        <v>3093</v>
      </c>
      <c r="E354" t="s">
        <v>3094</v>
      </c>
      <c r="F354" s="440">
        <v>46171</v>
      </c>
      <c r="G354" s="440">
        <v>46171</v>
      </c>
      <c r="H354" s="440">
        <v>46188</v>
      </c>
      <c r="I354">
        <v>925</v>
      </c>
      <c r="J354">
        <v>900</v>
      </c>
      <c r="K354">
        <v>925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465</v>
      </c>
    </row>
    <row r="355" spans="1:17" x14ac:dyDescent="0.3">
      <c r="A355">
        <v>235475</v>
      </c>
      <c r="B355">
        <v>122</v>
      </c>
      <c r="C355" t="s">
        <v>552</v>
      </c>
      <c r="D355" t="s">
        <v>2832</v>
      </c>
      <c r="E355" t="s">
        <v>3095</v>
      </c>
      <c r="F355" s="440">
        <v>46170</v>
      </c>
      <c r="G355" s="440">
        <v>46171</v>
      </c>
      <c r="H355" s="440">
        <v>46202</v>
      </c>
      <c r="I355">
        <v>2533.64</v>
      </c>
      <c r="J355">
        <v>2379</v>
      </c>
      <c r="K355">
        <v>0</v>
      </c>
      <c r="L355">
        <v>2533.64</v>
      </c>
      <c r="M355">
        <v>0</v>
      </c>
      <c r="N355">
        <v>0</v>
      </c>
      <c r="O355">
        <v>0</v>
      </c>
      <c r="P355">
        <v>0</v>
      </c>
      <c r="Q355" t="s">
        <v>465</v>
      </c>
    </row>
    <row r="356" spans="1:17" x14ac:dyDescent="0.3">
      <c r="A356">
        <v>235468</v>
      </c>
      <c r="B356">
        <v>122</v>
      </c>
      <c r="C356" t="s">
        <v>552</v>
      </c>
      <c r="D356" t="s">
        <v>3086</v>
      </c>
      <c r="E356" t="s">
        <v>3096</v>
      </c>
      <c r="F356" s="440">
        <v>46170</v>
      </c>
      <c r="G356" s="440">
        <v>46171</v>
      </c>
      <c r="H356" s="440">
        <v>46185</v>
      </c>
      <c r="I356">
        <v>425</v>
      </c>
      <c r="J356">
        <v>425</v>
      </c>
      <c r="K356">
        <v>425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465</v>
      </c>
    </row>
    <row r="357" spans="1:17" x14ac:dyDescent="0.3">
      <c r="A357">
        <v>235467</v>
      </c>
      <c r="B357">
        <v>122</v>
      </c>
      <c r="C357" t="s">
        <v>552</v>
      </c>
      <c r="D357" t="s">
        <v>2746</v>
      </c>
      <c r="E357" t="s">
        <v>3097</v>
      </c>
      <c r="F357" s="440">
        <v>46169</v>
      </c>
      <c r="G357" s="440">
        <v>46171</v>
      </c>
      <c r="H357" s="440">
        <v>46199</v>
      </c>
      <c r="I357">
        <v>1013.3</v>
      </c>
      <c r="J357">
        <v>988.3</v>
      </c>
      <c r="K357">
        <v>0</v>
      </c>
      <c r="L357">
        <v>1013.3</v>
      </c>
      <c r="M357">
        <v>0</v>
      </c>
      <c r="N357">
        <v>0</v>
      </c>
      <c r="O357">
        <v>0</v>
      </c>
      <c r="P357">
        <v>0</v>
      </c>
      <c r="Q357" t="s">
        <v>465</v>
      </c>
    </row>
    <row r="358" spans="1:17" x14ac:dyDescent="0.3">
      <c r="A358">
        <v>235466</v>
      </c>
      <c r="B358">
        <v>122</v>
      </c>
      <c r="C358" t="s">
        <v>552</v>
      </c>
      <c r="D358" t="s">
        <v>2709</v>
      </c>
      <c r="E358" t="s">
        <v>3098</v>
      </c>
      <c r="F358" s="440">
        <v>46169</v>
      </c>
      <c r="G358" s="440">
        <v>46171</v>
      </c>
      <c r="H358" s="440">
        <v>46199</v>
      </c>
      <c r="I358">
        <v>982.8</v>
      </c>
      <c r="J358">
        <v>982.8</v>
      </c>
      <c r="K358">
        <v>982.8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465</v>
      </c>
    </row>
    <row r="359" spans="1:17" x14ac:dyDescent="0.3">
      <c r="A359">
        <v>235465</v>
      </c>
      <c r="B359">
        <v>122</v>
      </c>
      <c r="C359" t="s">
        <v>552</v>
      </c>
      <c r="D359" t="s">
        <v>2868</v>
      </c>
      <c r="E359" t="s">
        <v>3099</v>
      </c>
      <c r="F359" s="440">
        <v>46170</v>
      </c>
      <c r="G359" s="440">
        <v>46171</v>
      </c>
      <c r="H359" s="440">
        <v>46185</v>
      </c>
      <c r="I359">
        <v>733.64</v>
      </c>
      <c r="J359">
        <v>787.34</v>
      </c>
      <c r="K359">
        <v>733.64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465</v>
      </c>
    </row>
    <row r="360" spans="1:17" x14ac:dyDescent="0.3">
      <c r="A360">
        <v>235463</v>
      </c>
      <c r="B360">
        <v>122</v>
      </c>
      <c r="C360" t="s">
        <v>552</v>
      </c>
      <c r="D360" t="s">
        <v>2520</v>
      </c>
      <c r="E360" t="s">
        <v>3100</v>
      </c>
      <c r="F360" s="440">
        <v>46170</v>
      </c>
      <c r="G360" s="440">
        <v>46171</v>
      </c>
      <c r="H360" s="440">
        <v>46198</v>
      </c>
      <c r="I360">
        <v>772.6</v>
      </c>
      <c r="J360">
        <v>772.6</v>
      </c>
      <c r="K360">
        <v>772.6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465</v>
      </c>
    </row>
    <row r="361" spans="1:17" x14ac:dyDescent="0.3">
      <c r="A361">
        <v>235462</v>
      </c>
      <c r="B361">
        <v>122</v>
      </c>
      <c r="C361" t="s">
        <v>552</v>
      </c>
      <c r="D361" t="s">
        <v>2697</v>
      </c>
      <c r="E361" t="s">
        <v>3101</v>
      </c>
      <c r="F361" s="440">
        <v>46170</v>
      </c>
      <c r="G361" s="440">
        <v>46171</v>
      </c>
      <c r="H361" s="440">
        <v>46198</v>
      </c>
      <c r="I361">
        <v>312.70999999999998</v>
      </c>
      <c r="J361">
        <v>312.70999999999998</v>
      </c>
      <c r="K361">
        <v>312.70999999999998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465</v>
      </c>
    </row>
    <row r="362" spans="1:17" x14ac:dyDescent="0.3">
      <c r="A362">
        <v>235461</v>
      </c>
      <c r="B362">
        <v>122</v>
      </c>
      <c r="C362" t="s">
        <v>552</v>
      </c>
      <c r="D362" t="s">
        <v>2749</v>
      </c>
      <c r="E362" t="s">
        <v>3102</v>
      </c>
      <c r="F362" s="440">
        <v>46163</v>
      </c>
      <c r="G362" s="440">
        <v>46165</v>
      </c>
      <c r="H362" s="440">
        <v>46191</v>
      </c>
      <c r="I362">
        <v>640</v>
      </c>
      <c r="J362">
        <v>605</v>
      </c>
      <c r="K362">
        <v>640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465</v>
      </c>
    </row>
    <row r="363" spans="1:17" x14ac:dyDescent="0.3">
      <c r="A363">
        <v>235456</v>
      </c>
      <c r="B363">
        <v>122</v>
      </c>
      <c r="C363" t="s">
        <v>552</v>
      </c>
      <c r="D363" t="s">
        <v>2704</v>
      </c>
      <c r="E363" t="s">
        <v>3103</v>
      </c>
      <c r="F363" s="440">
        <v>46163</v>
      </c>
      <c r="G363" s="440">
        <v>46165</v>
      </c>
      <c r="H363" s="440">
        <v>46191</v>
      </c>
      <c r="I363">
        <v>522.79</v>
      </c>
      <c r="J363">
        <v>522.78</v>
      </c>
      <c r="K363">
        <v>522.79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465</v>
      </c>
    </row>
    <row r="364" spans="1:17" x14ac:dyDescent="0.3">
      <c r="A364">
        <v>235455</v>
      </c>
      <c r="B364">
        <v>122</v>
      </c>
      <c r="C364" t="s">
        <v>552</v>
      </c>
      <c r="D364" t="s">
        <v>2746</v>
      </c>
      <c r="E364" t="s">
        <v>3104</v>
      </c>
      <c r="F364" s="440">
        <v>46163</v>
      </c>
      <c r="G364" s="440">
        <v>46165</v>
      </c>
      <c r="H364" s="440">
        <v>46193</v>
      </c>
      <c r="I364">
        <v>561.20000000000005</v>
      </c>
      <c r="J364">
        <v>536.20000000000005</v>
      </c>
      <c r="K364">
        <v>0</v>
      </c>
      <c r="L364">
        <v>561.20000000000005</v>
      </c>
      <c r="M364">
        <v>0</v>
      </c>
      <c r="N364">
        <v>0</v>
      </c>
      <c r="O364">
        <v>0</v>
      </c>
      <c r="P364">
        <v>0</v>
      </c>
      <c r="Q364" t="s">
        <v>465</v>
      </c>
    </row>
    <row r="365" spans="1:17" x14ac:dyDescent="0.3">
      <c r="A365">
        <v>235454</v>
      </c>
      <c r="B365">
        <v>122</v>
      </c>
      <c r="C365" t="s">
        <v>552</v>
      </c>
      <c r="D365" t="s">
        <v>2746</v>
      </c>
      <c r="E365" t="s">
        <v>3105</v>
      </c>
      <c r="F365" s="440">
        <v>46162</v>
      </c>
      <c r="G365" s="440">
        <v>46165</v>
      </c>
      <c r="H365" s="440">
        <v>46191</v>
      </c>
      <c r="I365">
        <v>1091.4000000000001</v>
      </c>
      <c r="J365">
        <v>1066.4000000000001</v>
      </c>
      <c r="K365">
        <v>0</v>
      </c>
      <c r="L365">
        <v>1091.4000000000001</v>
      </c>
      <c r="M365">
        <v>0</v>
      </c>
      <c r="N365">
        <v>0</v>
      </c>
      <c r="O365">
        <v>0</v>
      </c>
      <c r="P365">
        <v>0</v>
      </c>
      <c r="Q365" t="s">
        <v>465</v>
      </c>
    </row>
    <row r="366" spans="1:17" x14ac:dyDescent="0.3">
      <c r="A366">
        <v>235452</v>
      </c>
      <c r="B366">
        <v>122</v>
      </c>
      <c r="C366" t="s">
        <v>552</v>
      </c>
      <c r="D366" t="s">
        <v>2697</v>
      </c>
      <c r="E366" t="s">
        <v>3106</v>
      </c>
      <c r="F366" s="440">
        <v>46163</v>
      </c>
      <c r="G366" s="440">
        <v>46165</v>
      </c>
      <c r="H366" s="440">
        <v>46191</v>
      </c>
      <c r="I366">
        <v>839.91</v>
      </c>
      <c r="J366">
        <v>839.91</v>
      </c>
      <c r="K366">
        <v>839.91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465</v>
      </c>
    </row>
    <row r="367" spans="1:17" x14ac:dyDescent="0.3">
      <c r="A367">
        <v>235449</v>
      </c>
      <c r="B367">
        <v>122</v>
      </c>
      <c r="C367" t="s">
        <v>552</v>
      </c>
      <c r="D367" t="s">
        <v>2725</v>
      </c>
      <c r="E367" t="s">
        <v>3107</v>
      </c>
      <c r="F367" s="440">
        <v>46163</v>
      </c>
      <c r="G367" s="440">
        <v>46165</v>
      </c>
      <c r="H367" s="440">
        <v>46184</v>
      </c>
      <c r="I367">
        <v>1999.4</v>
      </c>
      <c r="J367">
        <v>1999.44</v>
      </c>
      <c r="K367">
        <v>0</v>
      </c>
      <c r="L367">
        <v>1999.4</v>
      </c>
      <c r="M367">
        <v>0</v>
      </c>
      <c r="N367">
        <v>0</v>
      </c>
      <c r="O367">
        <v>0</v>
      </c>
      <c r="P367">
        <v>0</v>
      </c>
      <c r="Q367" t="s">
        <v>465</v>
      </c>
    </row>
    <row r="368" spans="1:17" x14ac:dyDescent="0.3">
      <c r="A368">
        <v>235447</v>
      </c>
      <c r="B368">
        <v>122</v>
      </c>
      <c r="C368" t="s">
        <v>552</v>
      </c>
      <c r="D368" t="s">
        <v>2995</v>
      </c>
      <c r="E368" t="s">
        <v>3108</v>
      </c>
      <c r="F368" s="440">
        <v>46162</v>
      </c>
      <c r="G368" s="440">
        <v>46165</v>
      </c>
      <c r="H368" s="440">
        <v>46191</v>
      </c>
      <c r="I368">
        <v>1389.6</v>
      </c>
      <c r="J368">
        <v>1389.6</v>
      </c>
      <c r="K368">
        <v>0</v>
      </c>
      <c r="L368">
        <v>1389.6</v>
      </c>
      <c r="M368">
        <v>0</v>
      </c>
      <c r="N368">
        <v>0</v>
      </c>
      <c r="O368">
        <v>0</v>
      </c>
      <c r="P368">
        <v>0</v>
      </c>
      <c r="Q368" t="s">
        <v>465</v>
      </c>
    </row>
    <row r="369" spans="1:17" x14ac:dyDescent="0.3">
      <c r="A369">
        <v>235443</v>
      </c>
      <c r="B369">
        <v>122</v>
      </c>
      <c r="C369" t="s">
        <v>552</v>
      </c>
      <c r="D369" t="s">
        <v>2702</v>
      </c>
      <c r="E369" t="s">
        <v>3109</v>
      </c>
      <c r="F369" s="440">
        <v>46162</v>
      </c>
      <c r="G369" s="440">
        <v>46165</v>
      </c>
      <c r="H369" s="440">
        <v>46183</v>
      </c>
      <c r="I369">
        <v>376.6</v>
      </c>
      <c r="J369">
        <v>376.6</v>
      </c>
      <c r="K369">
        <v>376.6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465</v>
      </c>
    </row>
    <row r="370" spans="1:17" x14ac:dyDescent="0.3">
      <c r="A370">
        <v>235439</v>
      </c>
      <c r="B370">
        <v>122</v>
      </c>
      <c r="C370" t="s">
        <v>552</v>
      </c>
      <c r="D370" t="s">
        <v>2702</v>
      </c>
      <c r="E370" t="s">
        <v>3110</v>
      </c>
      <c r="F370" s="440">
        <v>46162</v>
      </c>
      <c r="G370" s="440">
        <v>46165</v>
      </c>
      <c r="H370" s="440">
        <v>46183</v>
      </c>
      <c r="I370">
        <v>499.6</v>
      </c>
      <c r="J370">
        <v>499.6</v>
      </c>
      <c r="K370">
        <v>499.6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465</v>
      </c>
    </row>
    <row r="371" spans="1:17" x14ac:dyDescent="0.3">
      <c r="A371">
        <v>235434</v>
      </c>
      <c r="B371">
        <v>122</v>
      </c>
      <c r="C371" t="s">
        <v>552</v>
      </c>
      <c r="D371" t="s">
        <v>2725</v>
      </c>
      <c r="E371" t="s">
        <v>3111</v>
      </c>
      <c r="F371" s="440">
        <v>46164</v>
      </c>
      <c r="G371" s="440">
        <v>46168</v>
      </c>
      <c r="H371" s="440">
        <v>46185</v>
      </c>
      <c r="I371">
        <v>11211.02</v>
      </c>
      <c r="J371">
        <v>11211.12</v>
      </c>
      <c r="K371">
        <v>0</v>
      </c>
      <c r="L371">
        <v>11211.02</v>
      </c>
      <c r="M371">
        <v>0</v>
      </c>
      <c r="N371">
        <v>0</v>
      </c>
      <c r="O371">
        <v>0</v>
      </c>
      <c r="P371">
        <v>0</v>
      </c>
      <c r="Q371" t="s">
        <v>465</v>
      </c>
    </row>
    <row r="372" spans="1:17" x14ac:dyDescent="0.3">
      <c r="A372">
        <v>235430</v>
      </c>
      <c r="B372">
        <v>122</v>
      </c>
      <c r="C372" t="s">
        <v>552</v>
      </c>
      <c r="D372" t="s">
        <v>2995</v>
      </c>
      <c r="E372" t="s">
        <v>3112</v>
      </c>
      <c r="F372" s="440">
        <v>46164</v>
      </c>
      <c r="G372" s="440">
        <v>46168</v>
      </c>
      <c r="H372" s="440">
        <v>46181</v>
      </c>
      <c r="I372">
        <v>11868</v>
      </c>
      <c r="J372">
        <v>11868</v>
      </c>
      <c r="K372">
        <v>0</v>
      </c>
      <c r="L372">
        <v>11868</v>
      </c>
      <c r="M372">
        <v>0</v>
      </c>
      <c r="N372">
        <v>0</v>
      </c>
      <c r="O372">
        <v>0</v>
      </c>
      <c r="P372">
        <v>0</v>
      </c>
      <c r="Q372" t="s">
        <v>465</v>
      </c>
    </row>
    <row r="373" spans="1:17" x14ac:dyDescent="0.3">
      <c r="A373">
        <v>235429</v>
      </c>
      <c r="B373">
        <v>122</v>
      </c>
      <c r="C373" t="s">
        <v>552</v>
      </c>
      <c r="D373" t="s">
        <v>2704</v>
      </c>
      <c r="E373" t="s">
        <v>3113</v>
      </c>
      <c r="F373" s="440">
        <v>46165</v>
      </c>
      <c r="G373" s="440">
        <v>46168</v>
      </c>
      <c r="H373" s="440">
        <v>46193</v>
      </c>
      <c r="I373">
        <v>254.18</v>
      </c>
      <c r="J373">
        <v>254.18</v>
      </c>
      <c r="K373">
        <v>254.18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465</v>
      </c>
    </row>
    <row r="374" spans="1:17" x14ac:dyDescent="0.3">
      <c r="A374">
        <v>235428</v>
      </c>
      <c r="B374">
        <v>122</v>
      </c>
      <c r="C374" t="s">
        <v>552</v>
      </c>
      <c r="D374" t="s">
        <v>2697</v>
      </c>
      <c r="E374" t="s">
        <v>3114</v>
      </c>
      <c r="F374" s="440">
        <v>46164</v>
      </c>
      <c r="G374" s="440">
        <v>46168</v>
      </c>
      <c r="H374" s="440">
        <v>46192</v>
      </c>
      <c r="I374">
        <v>295.5</v>
      </c>
      <c r="J374">
        <v>295.5</v>
      </c>
      <c r="K374">
        <v>295.5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465</v>
      </c>
    </row>
    <row r="375" spans="1:17" x14ac:dyDescent="0.3">
      <c r="A375">
        <v>235427</v>
      </c>
      <c r="B375">
        <v>122</v>
      </c>
      <c r="C375" t="s">
        <v>552</v>
      </c>
      <c r="D375" t="s">
        <v>2520</v>
      </c>
      <c r="E375" t="s">
        <v>3115</v>
      </c>
      <c r="F375" s="440">
        <v>46164</v>
      </c>
      <c r="G375" s="440">
        <v>46168</v>
      </c>
      <c r="H375" s="440">
        <v>46192</v>
      </c>
      <c r="I375">
        <v>709.03</v>
      </c>
      <c r="J375">
        <v>709.02</v>
      </c>
      <c r="K375">
        <v>709.03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465</v>
      </c>
    </row>
    <row r="376" spans="1:17" x14ac:dyDescent="0.3">
      <c r="A376">
        <v>235426</v>
      </c>
      <c r="B376">
        <v>122</v>
      </c>
      <c r="C376" t="s">
        <v>552</v>
      </c>
      <c r="D376" t="s">
        <v>3086</v>
      </c>
      <c r="E376" t="s">
        <v>3116</v>
      </c>
      <c r="F376" s="440">
        <v>46165</v>
      </c>
      <c r="G376" s="440">
        <v>46168</v>
      </c>
      <c r="H376" s="440">
        <v>46181</v>
      </c>
      <c r="I376">
        <v>410</v>
      </c>
      <c r="J376">
        <v>410</v>
      </c>
      <c r="K376">
        <v>410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465</v>
      </c>
    </row>
    <row r="377" spans="1:17" x14ac:dyDescent="0.3">
      <c r="A377">
        <v>235425</v>
      </c>
      <c r="B377">
        <v>122</v>
      </c>
      <c r="C377" t="s">
        <v>552</v>
      </c>
      <c r="D377" t="s">
        <v>3010</v>
      </c>
      <c r="E377" t="s">
        <v>3117</v>
      </c>
      <c r="F377" s="440">
        <v>46161</v>
      </c>
      <c r="G377" s="440">
        <v>46168</v>
      </c>
      <c r="H377" s="440">
        <v>46195</v>
      </c>
      <c r="I377">
        <v>162.9</v>
      </c>
      <c r="J377">
        <v>162.9</v>
      </c>
      <c r="K377">
        <v>0</v>
      </c>
      <c r="L377">
        <v>0</v>
      </c>
      <c r="M377">
        <v>162.9</v>
      </c>
      <c r="N377">
        <v>0</v>
      </c>
      <c r="O377">
        <v>0</v>
      </c>
      <c r="P377">
        <v>0</v>
      </c>
      <c r="Q377" t="s">
        <v>465</v>
      </c>
    </row>
    <row r="378" spans="1:17" x14ac:dyDescent="0.3">
      <c r="A378">
        <v>235424</v>
      </c>
      <c r="B378">
        <v>122</v>
      </c>
      <c r="C378" t="s">
        <v>552</v>
      </c>
      <c r="D378" t="s">
        <v>3010</v>
      </c>
      <c r="E378" t="s">
        <v>3118</v>
      </c>
      <c r="F378" s="440">
        <v>46162</v>
      </c>
      <c r="G378" s="440">
        <v>46168</v>
      </c>
      <c r="H378" s="440">
        <v>46195</v>
      </c>
      <c r="I378">
        <v>683.6</v>
      </c>
      <c r="J378">
        <v>683.6</v>
      </c>
      <c r="K378">
        <v>683.6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465</v>
      </c>
    </row>
    <row r="379" spans="1:17" x14ac:dyDescent="0.3">
      <c r="A379">
        <v>235423</v>
      </c>
      <c r="B379">
        <v>122</v>
      </c>
      <c r="C379" t="s">
        <v>552</v>
      </c>
      <c r="D379" t="s">
        <v>3010</v>
      </c>
      <c r="E379" t="s">
        <v>2950</v>
      </c>
      <c r="F379" s="440">
        <v>46160</v>
      </c>
      <c r="G379" s="440">
        <v>46168</v>
      </c>
      <c r="H379" s="440">
        <v>46195</v>
      </c>
      <c r="I379">
        <v>2002.98</v>
      </c>
      <c r="J379">
        <v>2002.98</v>
      </c>
      <c r="K379">
        <v>0</v>
      </c>
      <c r="L379">
        <v>0</v>
      </c>
      <c r="M379">
        <v>2002.98</v>
      </c>
      <c r="N379">
        <v>0</v>
      </c>
      <c r="O379">
        <v>0</v>
      </c>
      <c r="P379">
        <v>0</v>
      </c>
      <c r="Q379" t="s">
        <v>465</v>
      </c>
    </row>
    <row r="380" spans="1:17" x14ac:dyDescent="0.3">
      <c r="A380">
        <v>235422</v>
      </c>
      <c r="B380">
        <v>122</v>
      </c>
      <c r="C380" t="s">
        <v>552</v>
      </c>
      <c r="D380" t="s">
        <v>2832</v>
      </c>
      <c r="E380" t="s">
        <v>3119</v>
      </c>
      <c r="F380" s="440">
        <v>46167</v>
      </c>
      <c r="G380" s="440">
        <v>46168</v>
      </c>
      <c r="H380" s="440">
        <v>46197</v>
      </c>
      <c r="I380">
        <v>3109.33</v>
      </c>
      <c r="J380">
        <v>2835.3</v>
      </c>
      <c r="K380">
        <v>0</v>
      </c>
      <c r="L380">
        <v>3109.33</v>
      </c>
      <c r="M380">
        <v>0</v>
      </c>
      <c r="N380">
        <v>0</v>
      </c>
      <c r="O380">
        <v>0</v>
      </c>
      <c r="P380">
        <v>0</v>
      </c>
      <c r="Q380" t="s">
        <v>465</v>
      </c>
    </row>
    <row r="381" spans="1:17" x14ac:dyDescent="0.3">
      <c r="A381">
        <v>235421</v>
      </c>
      <c r="B381">
        <v>122</v>
      </c>
      <c r="C381" t="s">
        <v>552</v>
      </c>
      <c r="D381" t="s">
        <v>2832</v>
      </c>
      <c r="E381" t="s">
        <v>3120</v>
      </c>
      <c r="F381" s="440">
        <v>46167</v>
      </c>
      <c r="G381" s="440">
        <v>46168</v>
      </c>
      <c r="H381" s="440">
        <v>46197</v>
      </c>
      <c r="I381">
        <v>2031.06</v>
      </c>
      <c r="J381">
        <v>1907.1</v>
      </c>
      <c r="K381">
        <v>0</v>
      </c>
      <c r="L381">
        <v>2031.06</v>
      </c>
      <c r="M381">
        <v>0</v>
      </c>
      <c r="N381">
        <v>0</v>
      </c>
      <c r="O381">
        <v>0</v>
      </c>
      <c r="P381">
        <v>0</v>
      </c>
      <c r="Q381" t="s">
        <v>465</v>
      </c>
    </row>
    <row r="382" spans="1:17" x14ac:dyDescent="0.3">
      <c r="A382">
        <v>235420</v>
      </c>
      <c r="B382">
        <v>122</v>
      </c>
      <c r="C382" t="s">
        <v>552</v>
      </c>
      <c r="D382" t="s">
        <v>2729</v>
      </c>
      <c r="E382" t="s">
        <v>3121</v>
      </c>
      <c r="F382" s="440">
        <v>46168</v>
      </c>
      <c r="G382" s="440">
        <v>46168</v>
      </c>
      <c r="H382" s="440">
        <v>46196</v>
      </c>
      <c r="I382">
        <v>2072.9699999999998</v>
      </c>
      <c r="J382">
        <v>2072.9699999999998</v>
      </c>
      <c r="K382">
        <v>2072.9699999999998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465</v>
      </c>
    </row>
    <row r="383" spans="1:17" x14ac:dyDescent="0.3">
      <c r="A383">
        <v>235419</v>
      </c>
      <c r="B383">
        <v>122</v>
      </c>
      <c r="C383" t="s">
        <v>552</v>
      </c>
      <c r="D383" t="s">
        <v>2693</v>
      </c>
      <c r="E383" t="s">
        <v>3122</v>
      </c>
      <c r="F383" s="440">
        <v>46167</v>
      </c>
      <c r="G383" s="440">
        <v>46168</v>
      </c>
      <c r="H383" s="440">
        <v>46196</v>
      </c>
      <c r="I383">
        <v>2461.9</v>
      </c>
      <c r="J383">
        <v>2461.9</v>
      </c>
      <c r="K383">
        <v>2461.9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465</v>
      </c>
    </row>
    <row r="384" spans="1:17" x14ac:dyDescent="0.3">
      <c r="A384">
        <v>235414</v>
      </c>
      <c r="B384">
        <v>122</v>
      </c>
      <c r="C384" t="s">
        <v>552</v>
      </c>
      <c r="D384" t="s">
        <v>2706</v>
      </c>
      <c r="E384" t="s">
        <v>3123</v>
      </c>
      <c r="F384" s="440">
        <v>46168</v>
      </c>
      <c r="G384" s="440">
        <v>46168</v>
      </c>
      <c r="H384" s="440">
        <v>46196</v>
      </c>
      <c r="I384">
        <v>1385.62</v>
      </c>
      <c r="J384">
        <v>1383.62</v>
      </c>
      <c r="K384">
        <v>1385.62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465</v>
      </c>
    </row>
    <row r="385" spans="1:17" x14ac:dyDescent="0.3">
      <c r="A385">
        <v>235413</v>
      </c>
      <c r="B385">
        <v>122</v>
      </c>
      <c r="C385" t="s">
        <v>552</v>
      </c>
      <c r="D385" t="s">
        <v>2773</v>
      </c>
      <c r="E385" t="s">
        <v>3124</v>
      </c>
      <c r="F385" s="440">
        <v>46167</v>
      </c>
      <c r="G385" s="440">
        <v>46168</v>
      </c>
      <c r="H385" s="440">
        <v>46197</v>
      </c>
      <c r="I385">
        <v>645.12</v>
      </c>
      <c r="J385">
        <v>645.12</v>
      </c>
      <c r="K385">
        <v>0</v>
      </c>
      <c r="L385">
        <v>645.12</v>
      </c>
      <c r="M385">
        <v>0</v>
      </c>
      <c r="N385">
        <v>0</v>
      </c>
      <c r="O385">
        <v>0</v>
      </c>
      <c r="P385">
        <v>0</v>
      </c>
      <c r="Q385" t="s">
        <v>465</v>
      </c>
    </row>
    <row r="386" spans="1:17" x14ac:dyDescent="0.3">
      <c r="A386">
        <v>235412</v>
      </c>
      <c r="B386">
        <v>122</v>
      </c>
      <c r="C386" t="s">
        <v>552</v>
      </c>
      <c r="D386" t="s">
        <v>2865</v>
      </c>
      <c r="E386" t="s">
        <v>3125</v>
      </c>
      <c r="F386" s="440">
        <v>46167</v>
      </c>
      <c r="G386" s="440">
        <v>46168</v>
      </c>
      <c r="H386" s="440">
        <v>46181</v>
      </c>
      <c r="I386">
        <v>1680</v>
      </c>
      <c r="J386">
        <v>1680</v>
      </c>
      <c r="K386">
        <v>1680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465</v>
      </c>
    </row>
    <row r="387" spans="1:17" x14ac:dyDescent="0.3">
      <c r="A387">
        <v>235410</v>
      </c>
      <c r="B387">
        <v>122</v>
      </c>
      <c r="C387" t="s">
        <v>552</v>
      </c>
      <c r="D387" t="s">
        <v>2865</v>
      </c>
      <c r="E387" t="s">
        <v>3126</v>
      </c>
      <c r="F387" s="440">
        <v>46167</v>
      </c>
      <c r="G387" s="440">
        <v>46168</v>
      </c>
      <c r="H387" s="440">
        <v>46181</v>
      </c>
      <c r="I387">
        <v>249</v>
      </c>
      <c r="J387">
        <v>249</v>
      </c>
      <c r="K387">
        <v>249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465</v>
      </c>
    </row>
    <row r="388" spans="1:17" x14ac:dyDescent="0.3">
      <c r="A388">
        <v>235409</v>
      </c>
      <c r="B388">
        <v>122</v>
      </c>
      <c r="C388" t="s">
        <v>552</v>
      </c>
      <c r="D388" t="s">
        <v>2697</v>
      </c>
      <c r="E388" t="s">
        <v>3127</v>
      </c>
      <c r="F388" s="440">
        <v>46157</v>
      </c>
      <c r="G388" s="440">
        <v>46160</v>
      </c>
      <c r="H388" s="440">
        <v>46185</v>
      </c>
      <c r="I388">
        <v>518.07000000000005</v>
      </c>
      <c r="J388">
        <v>518.07000000000005</v>
      </c>
      <c r="K388">
        <v>518.07000000000005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465</v>
      </c>
    </row>
    <row r="389" spans="1:17" x14ac:dyDescent="0.3">
      <c r="A389">
        <v>235370</v>
      </c>
      <c r="B389">
        <v>122</v>
      </c>
      <c r="C389" t="s">
        <v>552</v>
      </c>
      <c r="D389" t="s">
        <v>2704</v>
      </c>
      <c r="E389" t="s">
        <v>3128</v>
      </c>
      <c r="F389" s="440">
        <v>46158</v>
      </c>
      <c r="G389" s="440">
        <v>46160</v>
      </c>
      <c r="H389" s="440">
        <v>46186</v>
      </c>
      <c r="I389">
        <v>224.43</v>
      </c>
      <c r="J389">
        <v>224.43</v>
      </c>
      <c r="K389">
        <v>224.43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465</v>
      </c>
    </row>
    <row r="390" spans="1:17" x14ac:dyDescent="0.3">
      <c r="A390">
        <v>235369</v>
      </c>
      <c r="B390">
        <v>122</v>
      </c>
      <c r="C390" t="s">
        <v>552</v>
      </c>
      <c r="D390" t="s">
        <v>2520</v>
      </c>
      <c r="E390" t="s">
        <v>3129</v>
      </c>
      <c r="F390" s="440">
        <v>46157</v>
      </c>
      <c r="G390" s="440">
        <v>46160</v>
      </c>
      <c r="H390" s="440">
        <v>46185</v>
      </c>
      <c r="I390">
        <v>623.20000000000005</v>
      </c>
      <c r="J390">
        <v>623.20000000000005</v>
      </c>
      <c r="K390">
        <v>623.20000000000005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465</v>
      </c>
    </row>
    <row r="391" spans="1:17" x14ac:dyDescent="0.3">
      <c r="A391">
        <v>235368</v>
      </c>
      <c r="B391">
        <v>122</v>
      </c>
      <c r="C391" t="s">
        <v>552</v>
      </c>
      <c r="D391" t="s">
        <v>2744</v>
      </c>
      <c r="E391" t="s">
        <v>3130</v>
      </c>
      <c r="F391" s="440">
        <v>46160</v>
      </c>
      <c r="G391" s="440">
        <v>46160</v>
      </c>
      <c r="H391" s="440">
        <v>46189</v>
      </c>
      <c r="I391">
        <v>519.74</v>
      </c>
      <c r="J391">
        <v>519.74</v>
      </c>
      <c r="K391">
        <v>519.74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465</v>
      </c>
    </row>
    <row r="392" spans="1:17" x14ac:dyDescent="0.3">
      <c r="A392">
        <v>235367</v>
      </c>
      <c r="B392">
        <v>122</v>
      </c>
      <c r="C392" t="s">
        <v>552</v>
      </c>
      <c r="D392" t="s">
        <v>2520</v>
      </c>
      <c r="E392" t="s">
        <v>3131</v>
      </c>
      <c r="F392" s="440">
        <v>46154</v>
      </c>
      <c r="G392" s="440">
        <v>46155</v>
      </c>
      <c r="H392" s="440">
        <v>46182</v>
      </c>
      <c r="I392">
        <v>483.7</v>
      </c>
      <c r="J392">
        <v>483.7</v>
      </c>
      <c r="K392">
        <v>483.7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465</v>
      </c>
    </row>
    <row r="393" spans="1:17" x14ac:dyDescent="0.3">
      <c r="A393">
        <v>235366</v>
      </c>
      <c r="B393">
        <v>122</v>
      </c>
      <c r="C393" t="s">
        <v>552</v>
      </c>
      <c r="D393" t="s">
        <v>2704</v>
      </c>
      <c r="E393" t="s">
        <v>3132</v>
      </c>
      <c r="F393" s="440">
        <v>46154</v>
      </c>
      <c r="G393" s="440">
        <v>46155</v>
      </c>
      <c r="H393" s="440">
        <v>46182</v>
      </c>
      <c r="I393">
        <v>473.99</v>
      </c>
      <c r="J393">
        <v>473.98</v>
      </c>
      <c r="K393">
        <v>473.99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465</v>
      </c>
    </row>
    <row r="394" spans="1:17" x14ac:dyDescent="0.3">
      <c r="A394">
        <v>235365</v>
      </c>
      <c r="B394">
        <v>122</v>
      </c>
      <c r="C394" t="s">
        <v>552</v>
      </c>
      <c r="D394" t="s">
        <v>2684</v>
      </c>
      <c r="E394" t="s">
        <v>3133</v>
      </c>
      <c r="F394" s="440">
        <v>46154</v>
      </c>
      <c r="G394" s="440">
        <v>46155</v>
      </c>
      <c r="H394" s="440">
        <v>46182</v>
      </c>
      <c r="I394">
        <v>612.23</v>
      </c>
      <c r="J394">
        <v>582.23</v>
      </c>
      <c r="K394">
        <v>612.23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465</v>
      </c>
    </row>
    <row r="395" spans="1:17" x14ac:dyDescent="0.3">
      <c r="A395">
        <v>235364</v>
      </c>
      <c r="B395">
        <v>122</v>
      </c>
      <c r="C395" t="s">
        <v>552</v>
      </c>
      <c r="D395" t="s">
        <v>2754</v>
      </c>
      <c r="E395" t="s">
        <v>3134</v>
      </c>
      <c r="F395" s="440">
        <v>46154</v>
      </c>
      <c r="G395" s="440">
        <v>46155</v>
      </c>
      <c r="H395" s="440">
        <v>46185</v>
      </c>
      <c r="I395">
        <v>1853.76</v>
      </c>
      <c r="J395">
        <v>1397.13</v>
      </c>
      <c r="K395">
        <v>0</v>
      </c>
      <c r="L395">
        <v>1853.76</v>
      </c>
      <c r="M395">
        <v>0</v>
      </c>
      <c r="N395">
        <v>0</v>
      </c>
      <c r="O395">
        <v>0</v>
      </c>
      <c r="P395">
        <v>0</v>
      </c>
      <c r="Q395" t="s">
        <v>465</v>
      </c>
    </row>
    <row r="396" spans="1:17" x14ac:dyDescent="0.3">
      <c r="A396">
        <v>235363</v>
      </c>
      <c r="B396">
        <v>122</v>
      </c>
      <c r="C396" t="s">
        <v>552</v>
      </c>
      <c r="D396" t="s">
        <v>2746</v>
      </c>
      <c r="E396" t="s">
        <v>3135</v>
      </c>
      <c r="F396" s="440">
        <v>46152</v>
      </c>
      <c r="G396" s="440">
        <v>46153</v>
      </c>
      <c r="H396" s="440">
        <v>46184</v>
      </c>
      <c r="I396">
        <v>1549.2</v>
      </c>
      <c r="J396">
        <v>1524.2</v>
      </c>
      <c r="K396">
        <v>0</v>
      </c>
      <c r="L396">
        <v>1549.2</v>
      </c>
      <c r="M396">
        <v>0</v>
      </c>
      <c r="N396">
        <v>0</v>
      </c>
      <c r="O396">
        <v>0</v>
      </c>
      <c r="P396">
        <v>0</v>
      </c>
      <c r="Q396" t="s">
        <v>465</v>
      </c>
    </row>
    <row r="397" spans="1:17" x14ac:dyDescent="0.3">
      <c r="A397">
        <v>235362</v>
      </c>
      <c r="B397">
        <v>122</v>
      </c>
      <c r="C397" t="s">
        <v>552</v>
      </c>
      <c r="D397" t="s">
        <v>3010</v>
      </c>
      <c r="E397" t="s">
        <v>3136</v>
      </c>
      <c r="F397" s="440">
        <v>46146</v>
      </c>
      <c r="G397" s="440">
        <v>46150</v>
      </c>
      <c r="H397" s="440">
        <v>46181</v>
      </c>
      <c r="I397">
        <v>397.2</v>
      </c>
      <c r="J397">
        <v>397.2</v>
      </c>
      <c r="K397">
        <v>0</v>
      </c>
      <c r="L397">
        <v>0</v>
      </c>
      <c r="M397">
        <v>397.2</v>
      </c>
      <c r="N397">
        <v>0</v>
      </c>
      <c r="O397">
        <v>0</v>
      </c>
      <c r="P397">
        <v>0</v>
      </c>
      <c r="Q397" t="s">
        <v>465</v>
      </c>
    </row>
    <row r="398" spans="1:17" x14ac:dyDescent="0.3">
      <c r="A398">
        <v>235361</v>
      </c>
      <c r="B398">
        <v>122</v>
      </c>
      <c r="C398" t="s">
        <v>552</v>
      </c>
      <c r="D398" t="s">
        <v>3010</v>
      </c>
      <c r="E398" t="s">
        <v>3137</v>
      </c>
      <c r="F398" s="440">
        <v>46147</v>
      </c>
      <c r="G398" s="440">
        <v>46150</v>
      </c>
      <c r="H398" s="440">
        <v>46181</v>
      </c>
      <c r="I398">
        <v>1193.26</v>
      </c>
      <c r="J398">
        <v>1193.26</v>
      </c>
      <c r="K398">
        <v>1193.26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465</v>
      </c>
    </row>
    <row r="399" spans="1:17" x14ac:dyDescent="0.3">
      <c r="A399">
        <v>235360</v>
      </c>
      <c r="B399">
        <v>122</v>
      </c>
      <c r="C399" t="s">
        <v>552</v>
      </c>
      <c r="D399" t="s">
        <v>2704</v>
      </c>
      <c r="E399" t="s">
        <v>3138</v>
      </c>
      <c r="F399" s="440">
        <v>46156</v>
      </c>
      <c r="G399" s="440">
        <v>46157</v>
      </c>
      <c r="H399" s="440">
        <v>46184</v>
      </c>
      <c r="I399">
        <v>465.57</v>
      </c>
      <c r="J399">
        <v>465.57</v>
      </c>
      <c r="K399">
        <v>465.57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465</v>
      </c>
    </row>
    <row r="400" spans="1:17" x14ac:dyDescent="0.3">
      <c r="A400">
        <v>235359</v>
      </c>
      <c r="B400">
        <v>122</v>
      </c>
      <c r="C400" t="s">
        <v>552</v>
      </c>
      <c r="D400" t="s">
        <v>2746</v>
      </c>
      <c r="E400" t="s">
        <v>3139</v>
      </c>
      <c r="F400" s="440">
        <v>46155</v>
      </c>
      <c r="G400" s="440">
        <v>46157</v>
      </c>
      <c r="H400" s="440">
        <v>46185</v>
      </c>
      <c r="I400">
        <v>984.16</v>
      </c>
      <c r="J400">
        <v>959.16</v>
      </c>
      <c r="K400">
        <v>0</v>
      </c>
      <c r="L400">
        <v>984.16</v>
      </c>
      <c r="M400">
        <v>0</v>
      </c>
      <c r="N400">
        <v>0</v>
      </c>
      <c r="O400">
        <v>0</v>
      </c>
      <c r="P400">
        <v>0</v>
      </c>
      <c r="Q400" t="s">
        <v>465</v>
      </c>
    </row>
    <row r="401" spans="1:17" x14ac:dyDescent="0.3">
      <c r="A401">
        <v>235358</v>
      </c>
      <c r="B401">
        <v>122</v>
      </c>
      <c r="C401" t="s">
        <v>552</v>
      </c>
      <c r="D401" t="s">
        <v>2520</v>
      </c>
      <c r="E401" t="s">
        <v>3140</v>
      </c>
      <c r="F401" s="440">
        <v>46156</v>
      </c>
      <c r="G401" s="440">
        <v>46157</v>
      </c>
      <c r="H401" s="440">
        <v>46184</v>
      </c>
      <c r="I401">
        <v>558.9</v>
      </c>
      <c r="J401">
        <v>558.9</v>
      </c>
      <c r="K401">
        <v>558.9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465</v>
      </c>
    </row>
    <row r="402" spans="1:17" x14ac:dyDescent="0.3">
      <c r="A402">
        <v>235357</v>
      </c>
      <c r="B402">
        <v>122</v>
      </c>
      <c r="C402" t="s">
        <v>552</v>
      </c>
      <c r="D402" t="s">
        <v>2697</v>
      </c>
      <c r="E402" t="s">
        <v>3141</v>
      </c>
      <c r="F402" s="440">
        <v>46156</v>
      </c>
      <c r="G402" s="440">
        <v>46157</v>
      </c>
      <c r="H402" s="440">
        <v>46184</v>
      </c>
      <c r="I402">
        <v>348.34</v>
      </c>
      <c r="J402">
        <v>348.34</v>
      </c>
      <c r="K402">
        <v>348.34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465</v>
      </c>
    </row>
    <row r="403" spans="1:17" x14ac:dyDescent="0.3">
      <c r="A403">
        <v>235355</v>
      </c>
      <c r="B403">
        <v>122</v>
      </c>
      <c r="C403" t="s">
        <v>552</v>
      </c>
      <c r="D403" t="s">
        <v>2725</v>
      </c>
      <c r="E403" t="s">
        <v>3142</v>
      </c>
      <c r="F403" s="440">
        <v>46161</v>
      </c>
      <c r="G403" s="440">
        <v>46161</v>
      </c>
      <c r="H403" s="440">
        <v>46182</v>
      </c>
      <c r="I403">
        <v>7628.48</v>
      </c>
      <c r="J403">
        <v>7628.52</v>
      </c>
      <c r="K403">
        <v>0</v>
      </c>
      <c r="L403">
        <v>7628.48</v>
      </c>
      <c r="M403">
        <v>0</v>
      </c>
      <c r="N403">
        <v>0</v>
      </c>
      <c r="O403">
        <v>0</v>
      </c>
      <c r="P403">
        <v>0</v>
      </c>
      <c r="Q403" t="s">
        <v>465</v>
      </c>
    </row>
    <row r="404" spans="1:17" x14ac:dyDescent="0.3">
      <c r="A404">
        <v>235352</v>
      </c>
      <c r="B404">
        <v>122</v>
      </c>
      <c r="C404" t="s">
        <v>552</v>
      </c>
      <c r="D404" t="s">
        <v>2832</v>
      </c>
      <c r="E404" t="s">
        <v>3143</v>
      </c>
      <c r="F404" s="440">
        <v>46160</v>
      </c>
      <c r="G404" s="440">
        <v>46161</v>
      </c>
      <c r="H404" s="440">
        <v>46190</v>
      </c>
      <c r="I404">
        <v>3430.8</v>
      </c>
      <c r="J404">
        <v>3221.4</v>
      </c>
      <c r="K404">
        <v>0</v>
      </c>
      <c r="L404">
        <v>3430.8</v>
      </c>
      <c r="M404">
        <v>0</v>
      </c>
      <c r="N404">
        <v>0</v>
      </c>
      <c r="O404">
        <v>0</v>
      </c>
      <c r="P404">
        <v>0</v>
      </c>
      <c r="Q404" t="s">
        <v>465</v>
      </c>
    </row>
    <row r="405" spans="1:17" x14ac:dyDescent="0.3">
      <c r="A405">
        <v>235348</v>
      </c>
      <c r="B405">
        <v>122</v>
      </c>
      <c r="C405" t="s">
        <v>552</v>
      </c>
      <c r="D405" t="s">
        <v>2815</v>
      </c>
      <c r="E405" t="s">
        <v>3144</v>
      </c>
      <c r="F405" s="440">
        <v>46160</v>
      </c>
      <c r="G405" s="440">
        <v>46161</v>
      </c>
      <c r="H405" s="440">
        <v>46188</v>
      </c>
      <c r="I405">
        <v>648</v>
      </c>
      <c r="J405">
        <v>648</v>
      </c>
      <c r="K405">
        <v>0</v>
      </c>
      <c r="L405">
        <v>648</v>
      </c>
      <c r="M405">
        <v>0</v>
      </c>
      <c r="N405">
        <v>0</v>
      </c>
      <c r="O405">
        <v>0</v>
      </c>
      <c r="P405">
        <v>0</v>
      </c>
      <c r="Q405" t="s">
        <v>465</v>
      </c>
    </row>
    <row r="406" spans="1:17" x14ac:dyDescent="0.3">
      <c r="A406">
        <v>235346</v>
      </c>
      <c r="B406">
        <v>122</v>
      </c>
      <c r="C406" t="s">
        <v>552</v>
      </c>
      <c r="D406" t="s">
        <v>2815</v>
      </c>
      <c r="E406" t="s">
        <v>3145</v>
      </c>
      <c r="F406" s="440">
        <v>46160</v>
      </c>
      <c r="G406" s="440">
        <v>46161</v>
      </c>
      <c r="H406" s="440">
        <v>46188</v>
      </c>
      <c r="I406">
        <v>126</v>
      </c>
      <c r="J406">
        <v>126</v>
      </c>
      <c r="K406">
        <v>0</v>
      </c>
      <c r="L406">
        <v>126</v>
      </c>
      <c r="M406">
        <v>0</v>
      </c>
      <c r="N406">
        <v>0</v>
      </c>
      <c r="O406">
        <v>0</v>
      </c>
      <c r="P406">
        <v>0</v>
      </c>
      <c r="Q406" t="s">
        <v>465</v>
      </c>
    </row>
    <row r="407" spans="1:17" x14ac:dyDescent="0.3">
      <c r="A407">
        <v>235344</v>
      </c>
      <c r="B407">
        <v>122</v>
      </c>
      <c r="C407" t="s">
        <v>552</v>
      </c>
      <c r="D407" t="s">
        <v>2733</v>
      </c>
      <c r="E407" t="s">
        <v>3146</v>
      </c>
      <c r="F407" s="440">
        <v>46160</v>
      </c>
      <c r="G407" s="440">
        <v>46161</v>
      </c>
      <c r="H407" s="440">
        <v>46181</v>
      </c>
      <c r="I407">
        <v>2682.98</v>
      </c>
      <c r="J407">
        <v>2588.8000000000002</v>
      </c>
      <c r="K407">
        <v>0</v>
      </c>
      <c r="L407">
        <v>0</v>
      </c>
      <c r="M407">
        <v>2682.98</v>
      </c>
      <c r="N407">
        <v>0</v>
      </c>
      <c r="O407">
        <v>0</v>
      </c>
      <c r="P407">
        <v>0</v>
      </c>
      <c r="Q407" t="s">
        <v>465</v>
      </c>
    </row>
    <row r="408" spans="1:17" x14ac:dyDescent="0.3">
      <c r="A408">
        <v>235341</v>
      </c>
      <c r="B408">
        <v>122</v>
      </c>
      <c r="C408" t="s">
        <v>552</v>
      </c>
      <c r="D408" t="s">
        <v>2693</v>
      </c>
      <c r="E408" t="s">
        <v>3147</v>
      </c>
      <c r="F408" s="440">
        <v>46160</v>
      </c>
      <c r="G408" s="440">
        <v>46161</v>
      </c>
      <c r="H408" s="440">
        <v>46189</v>
      </c>
      <c r="I408">
        <v>794.7</v>
      </c>
      <c r="J408">
        <v>794.7</v>
      </c>
      <c r="K408">
        <v>794.7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465</v>
      </c>
    </row>
    <row r="409" spans="1:17" x14ac:dyDescent="0.3">
      <c r="A409">
        <v>235338</v>
      </c>
      <c r="B409">
        <v>122</v>
      </c>
      <c r="C409" t="s">
        <v>552</v>
      </c>
      <c r="D409" t="s">
        <v>2693</v>
      </c>
      <c r="E409" t="s">
        <v>3148</v>
      </c>
      <c r="F409" s="440">
        <v>46160</v>
      </c>
      <c r="G409" s="440">
        <v>46161</v>
      </c>
      <c r="H409" s="440">
        <v>46189</v>
      </c>
      <c r="I409">
        <v>314.47000000000003</v>
      </c>
      <c r="J409">
        <v>314.47000000000003</v>
      </c>
      <c r="K409">
        <v>314.47000000000003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465</v>
      </c>
    </row>
    <row r="410" spans="1:17" x14ac:dyDescent="0.3">
      <c r="A410">
        <v>235335</v>
      </c>
      <c r="B410">
        <v>122</v>
      </c>
      <c r="C410" t="s">
        <v>552</v>
      </c>
      <c r="D410" t="s">
        <v>2706</v>
      </c>
      <c r="E410" t="s">
        <v>3149</v>
      </c>
      <c r="F410" s="440">
        <v>46160</v>
      </c>
      <c r="G410" s="440">
        <v>46161</v>
      </c>
      <c r="H410" s="440">
        <v>46181</v>
      </c>
      <c r="I410">
        <v>1629.58</v>
      </c>
      <c r="J410">
        <v>1627.58</v>
      </c>
      <c r="K410">
        <v>1629.58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465</v>
      </c>
    </row>
    <row r="411" spans="1:17" x14ac:dyDescent="0.3">
      <c r="A411">
        <v>235333</v>
      </c>
      <c r="B411">
        <v>122</v>
      </c>
      <c r="C411" t="s">
        <v>552</v>
      </c>
      <c r="D411" t="s">
        <v>2729</v>
      </c>
      <c r="E411" t="s">
        <v>3150</v>
      </c>
      <c r="F411" s="440">
        <v>46161</v>
      </c>
      <c r="G411" s="440">
        <v>46161</v>
      </c>
      <c r="H411" s="440">
        <v>46189</v>
      </c>
      <c r="I411">
        <v>2182.66</v>
      </c>
      <c r="J411">
        <v>2182.66</v>
      </c>
      <c r="K411">
        <v>2182.66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465</v>
      </c>
    </row>
    <row r="412" spans="1:17" x14ac:dyDescent="0.3">
      <c r="A412">
        <v>235330</v>
      </c>
      <c r="B412">
        <v>122</v>
      </c>
      <c r="C412" t="s">
        <v>552</v>
      </c>
      <c r="D412" t="s">
        <v>1206</v>
      </c>
      <c r="E412" t="s">
        <v>3151</v>
      </c>
      <c r="F412" s="440">
        <v>46155</v>
      </c>
      <c r="G412" s="440">
        <v>46156</v>
      </c>
      <c r="H412" s="440">
        <v>46171</v>
      </c>
      <c r="I412">
        <v>159.99</v>
      </c>
      <c r="J412">
        <v>159.99</v>
      </c>
      <c r="K412">
        <v>0</v>
      </c>
      <c r="L412">
        <v>0</v>
      </c>
      <c r="M412">
        <v>0</v>
      </c>
      <c r="N412">
        <v>0</v>
      </c>
      <c r="O412">
        <v>159.99</v>
      </c>
      <c r="P412">
        <v>0</v>
      </c>
      <c r="Q412" t="s">
        <v>465</v>
      </c>
    </row>
    <row r="413" spans="1:17" x14ac:dyDescent="0.3">
      <c r="A413">
        <v>235328</v>
      </c>
      <c r="B413">
        <v>122</v>
      </c>
      <c r="C413" t="s">
        <v>552</v>
      </c>
      <c r="D413" t="s">
        <v>1206</v>
      </c>
      <c r="E413" t="s">
        <v>3152</v>
      </c>
      <c r="F413" s="440">
        <v>46155</v>
      </c>
      <c r="G413" s="440">
        <v>46156</v>
      </c>
      <c r="H413" s="440">
        <v>46171</v>
      </c>
      <c r="I413">
        <v>264.60000000000002</v>
      </c>
      <c r="J413">
        <v>264.60000000000002</v>
      </c>
      <c r="K413">
        <v>0</v>
      </c>
      <c r="L413">
        <v>0</v>
      </c>
      <c r="M413">
        <v>0</v>
      </c>
      <c r="N413">
        <v>0</v>
      </c>
      <c r="O413">
        <v>264.60000000000002</v>
      </c>
      <c r="P413">
        <v>0</v>
      </c>
      <c r="Q413" t="s">
        <v>465</v>
      </c>
    </row>
    <row r="414" spans="1:17" x14ac:dyDescent="0.3">
      <c r="A414">
        <v>235327</v>
      </c>
      <c r="B414">
        <v>122</v>
      </c>
      <c r="C414" t="s">
        <v>552</v>
      </c>
      <c r="D414" t="s">
        <v>1206</v>
      </c>
      <c r="E414" t="s">
        <v>3153</v>
      </c>
      <c r="F414" s="440">
        <v>46155</v>
      </c>
      <c r="G414" s="440">
        <v>46156</v>
      </c>
      <c r="H414" s="440">
        <v>46171</v>
      </c>
      <c r="I414">
        <v>842.48</v>
      </c>
      <c r="J414">
        <v>58.89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465</v>
      </c>
    </row>
    <row r="415" spans="1:17" x14ac:dyDescent="0.3">
      <c r="A415">
        <v>235325</v>
      </c>
      <c r="B415">
        <v>122</v>
      </c>
      <c r="C415" t="s">
        <v>552</v>
      </c>
      <c r="D415" t="s">
        <v>2693</v>
      </c>
      <c r="E415" t="s">
        <v>3154</v>
      </c>
      <c r="F415" s="440">
        <v>46154</v>
      </c>
      <c r="G415" s="440">
        <v>46155</v>
      </c>
      <c r="H415" s="440">
        <v>46182</v>
      </c>
      <c r="I415">
        <v>341.4</v>
      </c>
      <c r="J415">
        <v>341.4</v>
      </c>
      <c r="K415">
        <v>341.4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465</v>
      </c>
    </row>
    <row r="416" spans="1:17" x14ac:dyDescent="0.3">
      <c r="A416">
        <v>235323</v>
      </c>
      <c r="B416">
        <v>122</v>
      </c>
      <c r="C416" t="s">
        <v>552</v>
      </c>
      <c r="D416" t="s">
        <v>2688</v>
      </c>
      <c r="E416" t="s">
        <v>3155</v>
      </c>
      <c r="F416" s="440">
        <v>46155</v>
      </c>
      <c r="G416" s="440">
        <v>46156</v>
      </c>
      <c r="H416" s="440">
        <v>46183</v>
      </c>
      <c r="I416">
        <v>2229.6</v>
      </c>
      <c r="J416">
        <v>2229.6</v>
      </c>
      <c r="K416">
        <v>0</v>
      </c>
      <c r="L416">
        <v>2229.6</v>
      </c>
      <c r="M416">
        <v>0</v>
      </c>
      <c r="N416">
        <v>0</v>
      </c>
      <c r="O416">
        <v>0</v>
      </c>
      <c r="P416">
        <v>0</v>
      </c>
      <c r="Q416" t="s">
        <v>465</v>
      </c>
    </row>
    <row r="417" spans="1:17" x14ac:dyDescent="0.3">
      <c r="A417">
        <v>235320</v>
      </c>
      <c r="B417">
        <v>122</v>
      </c>
      <c r="C417" t="s">
        <v>552</v>
      </c>
      <c r="D417" t="s">
        <v>3010</v>
      </c>
      <c r="E417" t="s">
        <v>3156</v>
      </c>
      <c r="F417" s="440">
        <v>46153</v>
      </c>
      <c r="G417" s="440">
        <v>46156</v>
      </c>
      <c r="H417" s="440">
        <v>46188</v>
      </c>
      <c r="I417">
        <v>222</v>
      </c>
      <c r="J417">
        <v>222</v>
      </c>
      <c r="K417">
        <v>0</v>
      </c>
      <c r="L417">
        <v>0</v>
      </c>
      <c r="M417">
        <v>222</v>
      </c>
      <c r="N417">
        <v>0</v>
      </c>
      <c r="O417">
        <v>0</v>
      </c>
      <c r="P417">
        <v>0</v>
      </c>
      <c r="Q417" t="s">
        <v>465</v>
      </c>
    </row>
    <row r="418" spans="1:17" x14ac:dyDescent="0.3">
      <c r="A418">
        <v>235317</v>
      </c>
      <c r="B418">
        <v>122</v>
      </c>
      <c r="C418" t="s">
        <v>552</v>
      </c>
      <c r="D418" t="s">
        <v>2729</v>
      </c>
      <c r="E418" t="s">
        <v>3157</v>
      </c>
      <c r="F418" s="440">
        <v>46156</v>
      </c>
      <c r="G418" s="440">
        <v>46156</v>
      </c>
      <c r="H418" s="440">
        <v>46184</v>
      </c>
      <c r="I418">
        <v>180</v>
      </c>
      <c r="J418">
        <v>180</v>
      </c>
      <c r="K418">
        <v>180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465</v>
      </c>
    </row>
    <row r="419" spans="1:17" x14ac:dyDescent="0.3">
      <c r="A419">
        <v>235316</v>
      </c>
      <c r="B419">
        <v>122</v>
      </c>
      <c r="C419" t="s">
        <v>552</v>
      </c>
      <c r="D419" t="s">
        <v>2700</v>
      </c>
      <c r="E419" t="s">
        <v>3158</v>
      </c>
      <c r="F419" s="440">
        <v>46154</v>
      </c>
      <c r="G419" s="440">
        <v>46155</v>
      </c>
      <c r="H419" s="440">
        <v>46183</v>
      </c>
      <c r="I419">
        <v>471.2</v>
      </c>
      <c r="J419">
        <v>471.2</v>
      </c>
      <c r="K419">
        <v>471.2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465</v>
      </c>
    </row>
    <row r="420" spans="1:17" x14ac:dyDescent="0.3">
      <c r="A420">
        <v>235314</v>
      </c>
      <c r="B420">
        <v>122</v>
      </c>
      <c r="C420" t="s">
        <v>552</v>
      </c>
      <c r="D420" t="s">
        <v>2520</v>
      </c>
      <c r="E420" t="s">
        <v>3159</v>
      </c>
      <c r="F420" s="440">
        <v>46154</v>
      </c>
      <c r="G420" s="440">
        <v>46155</v>
      </c>
      <c r="H420" s="440">
        <v>46182</v>
      </c>
      <c r="I420">
        <v>39.1</v>
      </c>
      <c r="J420">
        <v>39.1</v>
      </c>
      <c r="K420">
        <v>39.1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465</v>
      </c>
    </row>
    <row r="421" spans="1:17" x14ac:dyDescent="0.3">
      <c r="A421">
        <v>235311</v>
      </c>
      <c r="B421">
        <v>122</v>
      </c>
      <c r="C421" t="s">
        <v>552</v>
      </c>
      <c r="D421" t="s">
        <v>2520</v>
      </c>
      <c r="E421" t="s">
        <v>3160</v>
      </c>
      <c r="F421" s="440">
        <v>46163</v>
      </c>
      <c r="G421" s="440">
        <v>46165</v>
      </c>
      <c r="H421" s="440">
        <v>46191</v>
      </c>
      <c r="I421">
        <v>23</v>
      </c>
      <c r="J421">
        <v>23</v>
      </c>
      <c r="K421">
        <v>23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465</v>
      </c>
    </row>
    <row r="422" spans="1:17" x14ac:dyDescent="0.3">
      <c r="A422">
        <v>235309</v>
      </c>
      <c r="B422">
        <v>122</v>
      </c>
      <c r="C422" t="s">
        <v>552</v>
      </c>
      <c r="D422" t="s">
        <v>2914</v>
      </c>
      <c r="E422" t="s">
        <v>3161</v>
      </c>
      <c r="F422" s="440">
        <v>46161</v>
      </c>
      <c r="G422" s="440">
        <v>46165</v>
      </c>
      <c r="H422" s="440">
        <v>46189</v>
      </c>
      <c r="I422">
        <v>741</v>
      </c>
      <c r="J422">
        <v>741</v>
      </c>
      <c r="K422">
        <v>0</v>
      </c>
      <c r="L422">
        <v>0</v>
      </c>
      <c r="M422">
        <v>741</v>
      </c>
      <c r="N422">
        <v>0</v>
      </c>
      <c r="O422">
        <v>0</v>
      </c>
      <c r="P422">
        <v>0</v>
      </c>
      <c r="Q422" t="s">
        <v>465</v>
      </c>
    </row>
    <row r="423" spans="1:17" x14ac:dyDescent="0.3">
      <c r="A423">
        <v>234601</v>
      </c>
      <c r="B423">
        <v>122</v>
      </c>
      <c r="C423" t="s">
        <v>552</v>
      </c>
      <c r="D423" t="s">
        <v>2756</v>
      </c>
      <c r="E423" t="s">
        <v>3162</v>
      </c>
      <c r="F423" s="440">
        <v>46162</v>
      </c>
      <c r="G423" s="440">
        <v>46165</v>
      </c>
      <c r="H423" s="440">
        <v>46176</v>
      </c>
      <c r="I423">
        <v>1561.57</v>
      </c>
      <c r="J423">
        <v>1561.58</v>
      </c>
      <c r="K423">
        <v>1561.57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465</v>
      </c>
    </row>
    <row r="424" spans="1:17" x14ac:dyDescent="0.3">
      <c r="A424">
        <v>234600</v>
      </c>
      <c r="B424">
        <v>122</v>
      </c>
      <c r="C424" t="s">
        <v>552</v>
      </c>
      <c r="D424" t="s">
        <v>2727</v>
      </c>
      <c r="E424" t="s">
        <v>3163</v>
      </c>
      <c r="F424" s="440">
        <v>46163</v>
      </c>
      <c r="G424" s="440">
        <v>46165</v>
      </c>
      <c r="H424" s="440">
        <v>46177</v>
      </c>
      <c r="I424">
        <v>1642.68</v>
      </c>
      <c r="J424">
        <v>1642.68</v>
      </c>
      <c r="K424">
        <v>1642.68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465</v>
      </c>
    </row>
    <row r="425" spans="1:17" x14ac:dyDescent="0.3">
      <c r="A425">
        <v>234599</v>
      </c>
      <c r="B425">
        <v>122</v>
      </c>
      <c r="C425" t="s">
        <v>552</v>
      </c>
      <c r="D425" t="s">
        <v>2868</v>
      </c>
      <c r="E425" t="s">
        <v>3164</v>
      </c>
      <c r="F425" s="440">
        <v>46163</v>
      </c>
      <c r="G425" s="440">
        <v>46165</v>
      </c>
      <c r="H425" s="440">
        <v>46178</v>
      </c>
      <c r="I425">
        <v>1045.32</v>
      </c>
      <c r="J425">
        <v>1121.82</v>
      </c>
      <c r="K425">
        <v>1045.32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465</v>
      </c>
    </row>
    <row r="426" spans="1:17" x14ac:dyDescent="0.3">
      <c r="A426">
        <v>234598</v>
      </c>
      <c r="B426">
        <v>122</v>
      </c>
      <c r="C426" t="s">
        <v>552</v>
      </c>
      <c r="D426" t="s">
        <v>2761</v>
      </c>
      <c r="E426" t="s">
        <v>3165</v>
      </c>
      <c r="F426" s="440">
        <v>46160</v>
      </c>
      <c r="G426" s="440">
        <v>46165</v>
      </c>
      <c r="H426" s="440">
        <v>46178</v>
      </c>
      <c r="I426">
        <v>825.12</v>
      </c>
      <c r="J426">
        <v>825.12</v>
      </c>
      <c r="K426">
        <v>825.12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465</v>
      </c>
    </row>
    <row r="427" spans="1:17" x14ac:dyDescent="0.3">
      <c r="A427">
        <v>234597</v>
      </c>
      <c r="B427">
        <v>122</v>
      </c>
      <c r="C427" t="s">
        <v>552</v>
      </c>
      <c r="D427" t="s">
        <v>2760</v>
      </c>
      <c r="E427" t="s">
        <v>1437</v>
      </c>
      <c r="F427" s="440">
        <v>46163</v>
      </c>
      <c r="G427" s="440">
        <v>46165</v>
      </c>
      <c r="H427" s="440">
        <v>46177</v>
      </c>
      <c r="I427">
        <v>2085.38</v>
      </c>
      <c r="J427">
        <v>2085.38</v>
      </c>
      <c r="K427">
        <v>0</v>
      </c>
      <c r="L427">
        <v>0</v>
      </c>
      <c r="M427">
        <v>1600.88</v>
      </c>
      <c r="N427">
        <v>42</v>
      </c>
      <c r="O427">
        <v>272.5</v>
      </c>
      <c r="P427">
        <v>0</v>
      </c>
      <c r="Q427" t="s">
        <v>465</v>
      </c>
    </row>
    <row r="428" spans="1:17" x14ac:dyDescent="0.3">
      <c r="A428">
        <v>234596</v>
      </c>
      <c r="B428">
        <v>122</v>
      </c>
      <c r="C428" t="s">
        <v>552</v>
      </c>
      <c r="D428" t="s">
        <v>2758</v>
      </c>
      <c r="E428" t="s">
        <v>3166</v>
      </c>
      <c r="F428" s="440">
        <v>46163</v>
      </c>
      <c r="G428" s="440">
        <v>46165</v>
      </c>
      <c r="H428" s="440">
        <v>46175</v>
      </c>
      <c r="I428">
        <v>982</v>
      </c>
      <c r="J428">
        <v>982</v>
      </c>
      <c r="K428">
        <v>982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465</v>
      </c>
    </row>
    <row r="429" spans="1:17" x14ac:dyDescent="0.3">
      <c r="A429">
        <v>234595</v>
      </c>
      <c r="B429">
        <v>122</v>
      </c>
      <c r="C429" t="s">
        <v>552</v>
      </c>
      <c r="D429" t="s">
        <v>2776</v>
      </c>
      <c r="E429" t="s">
        <v>3167</v>
      </c>
      <c r="F429" s="440">
        <v>46161</v>
      </c>
      <c r="G429" s="440">
        <v>46161</v>
      </c>
      <c r="H429" s="440">
        <v>46176</v>
      </c>
      <c r="I429">
        <v>367.52</v>
      </c>
      <c r="J429">
        <v>325</v>
      </c>
      <c r="K429">
        <v>367.52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465</v>
      </c>
    </row>
    <row r="430" spans="1:17" x14ac:dyDescent="0.3">
      <c r="A430">
        <v>234594</v>
      </c>
      <c r="B430">
        <v>122</v>
      </c>
      <c r="C430" t="s">
        <v>552</v>
      </c>
      <c r="D430" t="s">
        <v>2727</v>
      </c>
      <c r="E430" t="s">
        <v>3168</v>
      </c>
      <c r="F430" s="440">
        <v>46160</v>
      </c>
      <c r="G430" s="440">
        <v>46161</v>
      </c>
      <c r="H430" s="440">
        <v>46174</v>
      </c>
      <c r="I430">
        <v>10500.45</v>
      </c>
      <c r="J430">
        <v>10500.45</v>
      </c>
      <c r="K430">
        <v>10500.45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465</v>
      </c>
    </row>
    <row r="431" spans="1:17" x14ac:dyDescent="0.3">
      <c r="A431">
        <v>234593</v>
      </c>
      <c r="B431">
        <v>122</v>
      </c>
      <c r="C431" t="s">
        <v>552</v>
      </c>
      <c r="D431" t="s">
        <v>2806</v>
      </c>
      <c r="E431" t="s">
        <v>3169</v>
      </c>
      <c r="F431" s="440">
        <v>46160</v>
      </c>
      <c r="G431" s="440">
        <v>46161</v>
      </c>
      <c r="H431" s="440">
        <v>46174</v>
      </c>
      <c r="I431">
        <v>1816.24</v>
      </c>
      <c r="J431">
        <v>1613</v>
      </c>
      <c r="K431">
        <v>1816.24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465</v>
      </c>
    </row>
    <row r="432" spans="1:17" x14ac:dyDescent="0.3">
      <c r="A432">
        <v>234592</v>
      </c>
      <c r="B432">
        <v>122</v>
      </c>
      <c r="C432" t="s">
        <v>552</v>
      </c>
      <c r="D432" t="s">
        <v>2746</v>
      </c>
      <c r="E432" t="s">
        <v>2921</v>
      </c>
      <c r="F432" s="440">
        <v>46149</v>
      </c>
      <c r="G432" s="440">
        <v>46150</v>
      </c>
      <c r="H432" s="440">
        <v>46178</v>
      </c>
      <c r="I432">
        <v>460.6</v>
      </c>
      <c r="J432">
        <v>435.6</v>
      </c>
      <c r="K432">
        <v>0</v>
      </c>
      <c r="L432">
        <v>460.6</v>
      </c>
      <c r="M432">
        <v>0</v>
      </c>
      <c r="N432">
        <v>0</v>
      </c>
      <c r="O432">
        <v>0</v>
      </c>
      <c r="P432">
        <v>0</v>
      </c>
      <c r="Q432" t="s">
        <v>465</v>
      </c>
    </row>
    <row r="433" spans="1:17" x14ac:dyDescent="0.3">
      <c r="A433">
        <v>234591</v>
      </c>
      <c r="B433">
        <v>122</v>
      </c>
      <c r="C433" t="s">
        <v>552</v>
      </c>
      <c r="D433" t="s">
        <v>2520</v>
      </c>
      <c r="E433" t="s">
        <v>3170</v>
      </c>
      <c r="F433" s="440">
        <v>46149</v>
      </c>
      <c r="G433" s="440">
        <v>46150</v>
      </c>
      <c r="H433" s="440">
        <v>46177</v>
      </c>
      <c r="I433">
        <v>320.35000000000002</v>
      </c>
      <c r="J433">
        <v>407.85</v>
      </c>
      <c r="K433">
        <v>320.35000000000002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465</v>
      </c>
    </row>
    <row r="434" spans="1:17" x14ac:dyDescent="0.3">
      <c r="A434">
        <v>234590</v>
      </c>
      <c r="B434">
        <v>122</v>
      </c>
      <c r="C434" t="s">
        <v>552</v>
      </c>
      <c r="D434" t="s">
        <v>2704</v>
      </c>
      <c r="E434" t="s">
        <v>3171</v>
      </c>
      <c r="F434" s="440">
        <v>46149</v>
      </c>
      <c r="G434" s="440">
        <v>46150</v>
      </c>
      <c r="H434" s="440">
        <v>46177</v>
      </c>
      <c r="I434">
        <v>466.9</v>
      </c>
      <c r="J434">
        <v>466.9</v>
      </c>
      <c r="K434">
        <v>466.9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465</v>
      </c>
    </row>
    <row r="435" spans="1:17" x14ac:dyDescent="0.3">
      <c r="A435">
        <v>234589</v>
      </c>
      <c r="B435">
        <v>122</v>
      </c>
      <c r="C435" t="s">
        <v>552</v>
      </c>
      <c r="D435" t="s">
        <v>2697</v>
      </c>
      <c r="E435" t="s">
        <v>3172</v>
      </c>
      <c r="F435" s="440">
        <v>46149</v>
      </c>
      <c r="G435" s="440">
        <v>46150</v>
      </c>
      <c r="H435" s="440">
        <v>46177</v>
      </c>
      <c r="I435">
        <v>220.64</v>
      </c>
      <c r="J435">
        <v>220.64</v>
      </c>
      <c r="K435">
        <v>220.64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465</v>
      </c>
    </row>
    <row r="436" spans="1:17" x14ac:dyDescent="0.3">
      <c r="A436">
        <v>234588</v>
      </c>
      <c r="B436">
        <v>122</v>
      </c>
      <c r="C436" t="s">
        <v>552</v>
      </c>
      <c r="D436" t="s">
        <v>2746</v>
      </c>
      <c r="E436" t="s">
        <v>3173</v>
      </c>
      <c r="F436" s="440">
        <v>46147</v>
      </c>
      <c r="G436" s="440">
        <v>46150</v>
      </c>
      <c r="H436" s="440">
        <v>46177</v>
      </c>
      <c r="I436">
        <v>1549.2</v>
      </c>
      <c r="J436">
        <v>1524.2</v>
      </c>
      <c r="K436">
        <v>0</v>
      </c>
      <c r="L436">
        <v>1549.2</v>
      </c>
      <c r="M436">
        <v>0</v>
      </c>
      <c r="N436">
        <v>0</v>
      </c>
      <c r="O436">
        <v>0</v>
      </c>
      <c r="P436">
        <v>0</v>
      </c>
      <c r="Q436" t="s">
        <v>465</v>
      </c>
    </row>
    <row r="437" spans="1:17" x14ac:dyDescent="0.3">
      <c r="A437">
        <v>234587</v>
      </c>
      <c r="B437">
        <v>122</v>
      </c>
      <c r="C437" t="s">
        <v>552</v>
      </c>
      <c r="D437" t="s">
        <v>2815</v>
      </c>
      <c r="E437" t="s">
        <v>3174</v>
      </c>
      <c r="F437" s="440">
        <v>46147</v>
      </c>
      <c r="G437" s="440">
        <v>46150</v>
      </c>
      <c r="H437" s="440">
        <v>46175</v>
      </c>
      <c r="I437">
        <v>221.94</v>
      </c>
      <c r="J437">
        <v>221.94</v>
      </c>
      <c r="K437">
        <v>0</v>
      </c>
      <c r="L437">
        <v>221.94</v>
      </c>
      <c r="M437">
        <v>0</v>
      </c>
      <c r="N437">
        <v>0</v>
      </c>
      <c r="O437">
        <v>0</v>
      </c>
      <c r="P437">
        <v>0</v>
      </c>
      <c r="Q437" t="s">
        <v>465</v>
      </c>
    </row>
    <row r="438" spans="1:17" x14ac:dyDescent="0.3">
      <c r="A438">
        <v>234585</v>
      </c>
      <c r="B438">
        <v>122</v>
      </c>
      <c r="C438" t="s">
        <v>552</v>
      </c>
      <c r="D438" t="s">
        <v>2754</v>
      </c>
      <c r="E438" t="s">
        <v>3175</v>
      </c>
      <c r="F438" s="440">
        <v>46147</v>
      </c>
      <c r="G438" s="440">
        <v>46150</v>
      </c>
      <c r="H438" s="440">
        <v>46178</v>
      </c>
      <c r="I438">
        <v>1934.4</v>
      </c>
      <c r="J438">
        <v>1349.8</v>
      </c>
      <c r="K438">
        <v>0</v>
      </c>
      <c r="L438">
        <v>1934.4</v>
      </c>
      <c r="M438">
        <v>0</v>
      </c>
      <c r="N438">
        <v>0</v>
      </c>
      <c r="O438">
        <v>0</v>
      </c>
      <c r="P438">
        <v>0</v>
      </c>
      <c r="Q438" t="s">
        <v>465</v>
      </c>
    </row>
    <row r="439" spans="1:17" x14ac:dyDescent="0.3">
      <c r="A439">
        <v>234582</v>
      </c>
      <c r="B439">
        <v>122</v>
      </c>
      <c r="C439" t="s">
        <v>552</v>
      </c>
      <c r="D439" t="s">
        <v>2697</v>
      </c>
      <c r="E439" t="s">
        <v>3176</v>
      </c>
      <c r="F439" s="440">
        <v>46150</v>
      </c>
      <c r="G439" s="440">
        <v>46153</v>
      </c>
      <c r="H439" s="440">
        <v>46178</v>
      </c>
      <c r="I439">
        <v>605.4</v>
      </c>
      <c r="J439">
        <v>605.4</v>
      </c>
      <c r="K439">
        <v>605.4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465</v>
      </c>
    </row>
    <row r="440" spans="1:17" x14ac:dyDescent="0.3">
      <c r="A440">
        <v>234579</v>
      </c>
      <c r="B440">
        <v>122</v>
      </c>
      <c r="C440" t="s">
        <v>552</v>
      </c>
      <c r="D440" t="s">
        <v>2704</v>
      </c>
      <c r="E440" t="s">
        <v>3177</v>
      </c>
      <c r="F440" s="440">
        <v>46151</v>
      </c>
      <c r="G440" s="440">
        <v>46153</v>
      </c>
      <c r="H440" s="440">
        <v>46179</v>
      </c>
      <c r="I440">
        <v>700.51</v>
      </c>
      <c r="J440">
        <v>700.51</v>
      </c>
      <c r="K440">
        <v>700.51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465</v>
      </c>
    </row>
    <row r="441" spans="1:17" x14ac:dyDescent="0.3">
      <c r="A441">
        <v>234577</v>
      </c>
      <c r="B441">
        <v>122</v>
      </c>
      <c r="C441" t="s">
        <v>552</v>
      </c>
      <c r="D441" t="s">
        <v>2520</v>
      </c>
      <c r="E441" t="s">
        <v>3178</v>
      </c>
      <c r="F441" s="440">
        <v>46150</v>
      </c>
      <c r="G441" s="440">
        <v>46153</v>
      </c>
      <c r="H441" s="440">
        <v>46178</v>
      </c>
      <c r="I441">
        <v>846.7</v>
      </c>
      <c r="J441">
        <v>846.7</v>
      </c>
      <c r="K441">
        <v>846.7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465</v>
      </c>
    </row>
    <row r="442" spans="1:17" x14ac:dyDescent="0.3">
      <c r="A442">
        <v>234575</v>
      </c>
      <c r="B442">
        <v>122</v>
      </c>
      <c r="C442" t="s">
        <v>552</v>
      </c>
      <c r="D442" t="s">
        <v>2520</v>
      </c>
      <c r="E442" t="s">
        <v>3179</v>
      </c>
      <c r="F442" s="440">
        <v>46150</v>
      </c>
      <c r="G442" s="440">
        <v>46153</v>
      </c>
      <c r="H442" s="440">
        <v>46178</v>
      </c>
      <c r="I442">
        <v>407</v>
      </c>
      <c r="J442">
        <v>407</v>
      </c>
      <c r="K442">
        <v>407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465</v>
      </c>
    </row>
    <row r="443" spans="1:17" x14ac:dyDescent="0.3">
      <c r="A443">
        <v>234572</v>
      </c>
      <c r="B443">
        <v>122</v>
      </c>
      <c r="C443" t="s">
        <v>552</v>
      </c>
      <c r="D443" t="s">
        <v>2706</v>
      </c>
      <c r="E443" t="s">
        <v>3180</v>
      </c>
      <c r="F443" s="440">
        <v>46155</v>
      </c>
      <c r="G443" s="440">
        <v>46155</v>
      </c>
      <c r="H443" s="440">
        <v>46176</v>
      </c>
      <c r="I443">
        <v>633.76</v>
      </c>
      <c r="J443">
        <v>631.76</v>
      </c>
      <c r="K443">
        <v>633.76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465</v>
      </c>
    </row>
    <row r="444" spans="1:17" x14ac:dyDescent="0.3">
      <c r="A444">
        <v>234570</v>
      </c>
      <c r="B444">
        <v>122</v>
      </c>
      <c r="C444" t="s">
        <v>552</v>
      </c>
      <c r="D444" t="s">
        <v>2693</v>
      </c>
      <c r="E444" t="s">
        <v>3181</v>
      </c>
      <c r="F444" s="440">
        <v>46148</v>
      </c>
      <c r="G444" s="440">
        <v>46150</v>
      </c>
      <c r="H444" s="440">
        <v>46175</v>
      </c>
      <c r="I444">
        <v>348.81</v>
      </c>
      <c r="J444">
        <v>348.81</v>
      </c>
      <c r="K444">
        <v>348.81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465</v>
      </c>
    </row>
    <row r="445" spans="1:17" x14ac:dyDescent="0.3">
      <c r="A445">
        <v>234567</v>
      </c>
      <c r="B445">
        <v>122</v>
      </c>
      <c r="C445" t="s">
        <v>552</v>
      </c>
      <c r="D445" t="s">
        <v>2693</v>
      </c>
      <c r="E445" t="s">
        <v>3182</v>
      </c>
      <c r="F445" s="440">
        <v>46148</v>
      </c>
      <c r="G445" s="440">
        <v>46150</v>
      </c>
      <c r="H445" s="440">
        <v>46178</v>
      </c>
      <c r="I445">
        <v>2235.59</v>
      </c>
      <c r="J445">
        <v>2235.52</v>
      </c>
      <c r="K445">
        <v>2235.59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465</v>
      </c>
    </row>
    <row r="446" spans="1:17" x14ac:dyDescent="0.3">
      <c r="A446">
        <v>234564</v>
      </c>
      <c r="B446">
        <v>122</v>
      </c>
      <c r="C446" t="s">
        <v>552</v>
      </c>
      <c r="D446" t="s">
        <v>3086</v>
      </c>
      <c r="E446" t="s">
        <v>3183</v>
      </c>
      <c r="F446" s="440">
        <v>46158</v>
      </c>
      <c r="G446" s="440">
        <v>46160</v>
      </c>
      <c r="H446" s="440">
        <v>46174</v>
      </c>
      <c r="I446">
        <v>420</v>
      </c>
      <c r="J446">
        <v>420</v>
      </c>
      <c r="K446">
        <v>420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465</v>
      </c>
    </row>
    <row r="447" spans="1:17" x14ac:dyDescent="0.3">
      <c r="A447">
        <v>234562</v>
      </c>
      <c r="B447">
        <v>122</v>
      </c>
      <c r="C447" t="s">
        <v>552</v>
      </c>
      <c r="D447" t="s">
        <v>3093</v>
      </c>
      <c r="E447" t="s">
        <v>3184</v>
      </c>
      <c r="F447" s="440">
        <v>46157</v>
      </c>
      <c r="G447" s="440">
        <v>46160</v>
      </c>
      <c r="H447" s="440">
        <v>46174</v>
      </c>
      <c r="I447">
        <v>925</v>
      </c>
      <c r="J447">
        <v>900</v>
      </c>
      <c r="K447">
        <v>925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465</v>
      </c>
    </row>
    <row r="448" spans="1:17" x14ac:dyDescent="0.3">
      <c r="A448">
        <v>234560</v>
      </c>
      <c r="B448">
        <v>122</v>
      </c>
      <c r="C448" t="s">
        <v>552</v>
      </c>
      <c r="D448" t="s">
        <v>2746</v>
      </c>
      <c r="E448" t="s">
        <v>3185</v>
      </c>
      <c r="F448" s="440">
        <v>46160</v>
      </c>
      <c r="G448" s="440">
        <v>46160</v>
      </c>
      <c r="H448" s="440">
        <v>46174</v>
      </c>
      <c r="I448">
        <v>1549.2</v>
      </c>
      <c r="J448">
        <v>1524.2</v>
      </c>
      <c r="K448">
        <v>0</v>
      </c>
      <c r="L448">
        <v>1549.2</v>
      </c>
      <c r="M448">
        <v>0</v>
      </c>
      <c r="N448">
        <v>0</v>
      </c>
      <c r="O448">
        <v>0</v>
      </c>
      <c r="P448">
        <v>0</v>
      </c>
      <c r="Q448" t="s">
        <v>465</v>
      </c>
    </row>
    <row r="449" spans="1:17" x14ac:dyDescent="0.3">
      <c r="A449">
        <v>233711</v>
      </c>
      <c r="B449">
        <v>122</v>
      </c>
      <c r="C449" t="s">
        <v>552</v>
      </c>
      <c r="D449" t="s">
        <v>2706</v>
      </c>
      <c r="E449" t="s">
        <v>3186</v>
      </c>
      <c r="F449" s="440">
        <v>46162</v>
      </c>
      <c r="G449" s="440">
        <v>46164</v>
      </c>
      <c r="H449" s="440">
        <v>46183</v>
      </c>
      <c r="I449">
        <v>2013.19</v>
      </c>
      <c r="J449">
        <v>2011.19</v>
      </c>
      <c r="K449">
        <v>2013.19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465</v>
      </c>
    </row>
    <row r="450" spans="1:17" x14ac:dyDescent="0.3">
      <c r="A450">
        <v>233710</v>
      </c>
      <c r="B450">
        <v>122</v>
      </c>
      <c r="C450" t="s">
        <v>552</v>
      </c>
      <c r="D450" t="s">
        <v>2995</v>
      </c>
      <c r="E450" t="s">
        <v>3187</v>
      </c>
      <c r="F450" s="440">
        <v>46161</v>
      </c>
      <c r="G450" s="440">
        <v>46162</v>
      </c>
      <c r="H450" s="440">
        <v>46190</v>
      </c>
      <c r="I450">
        <v>1389.6</v>
      </c>
      <c r="J450">
        <v>1389.6</v>
      </c>
      <c r="K450">
        <v>0</v>
      </c>
      <c r="L450">
        <v>1389.6</v>
      </c>
      <c r="M450">
        <v>0</v>
      </c>
      <c r="N450">
        <v>0</v>
      </c>
      <c r="O450">
        <v>0</v>
      </c>
      <c r="P450">
        <v>0</v>
      </c>
      <c r="Q450" t="s">
        <v>465</v>
      </c>
    </row>
    <row r="451" spans="1:17" x14ac:dyDescent="0.3">
      <c r="A451">
        <v>233709</v>
      </c>
      <c r="B451">
        <v>122</v>
      </c>
      <c r="C451" t="s">
        <v>552</v>
      </c>
      <c r="D451" t="s">
        <v>2868</v>
      </c>
      <c r="E451" t="s">
        <v>3188</v>
      </c>
      <c r="F451" s="440">
        <v>46161</v>
      </c>
      <c r="G451" s="440">
        <v>46162</v>
      </c>
      <c r="H451" s="440">
        <v>46176</v>
      </c>
      <c r="I451">
        <v>1008.99</v>
      </c>
      <c r="J451">
        <v>1082.8399999999999</v>
      </c>
      <c r="K451">
        <v>1008.99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465</v>
      </c>
    </row>
    <row r="452" spans="1:17" x14ac:dyDescent="0.3">
      <c r="A452">
        <v>233708</v>
      </c>
      <c r="B452">
        <v>122</v>
      </c>
      <c r="C452" t="s">
        <v>552</v>
      </c>
      <c r="D452" t="s">
        <v>2697</v>
      </c>
      <c r="E452" t="s">
        <v>3189</v>
      </c>
      <c r="F452" s="440">
        <v>46161</v>
      </c>
      <c r="G452" s="440">
        <v>46162</v>
      </c>
      <c r="H452" s="440">
        <v>46189</v>
      </c>
      <c r="I452">
        <v>260.83</v>
      </c>
      <c r="J452">
        <v>260.83</v>
      </c>
      <c r="K452">
        <v>260.83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465</v>
      </c>
    </row>
    <row r="453" spans="1:17" x14ac:dyDescent="0.3">
      <c r="A453">
        <v>233707</v>
      </c>
      <c r="B453">
        <v>122</v>
      </c>
      <c r="C453" t="s">
        <v>552</v>
      </c>
      <c r="D453" t="s">
        <v>2819</v>
      </c>
      <c r="E453" t="s">
        <v>3190</v>
      </c>
      <c r="F453" s="440">
        <v>46161</v>
      </c>
      <c r="G453" s="440">
        <v>46162</v>
      </c>
      <c r="H453" s="440">
        <v>46189</v>
      </c>
      <c r="I453">
        <v>585</v>
      </c>
      <c r="J453">
        <v>585</v>
      </c>
      <c r="K453">
        <v>585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465</v>
      </c>
    </row>
    <row r="454" spans="1:17" x14ac:dyDescent="0.3">
      <c r="A454">
        <v>233706</v>
      </c>
      <c r="B454">
        <v>122</v>
      </c>
      <c r="C454" t="s">
        <v>552</v>
      </c>
      <c r="D454" t="s">
        <v>2738</v>
      </c>
      <c r="E454" t="s">
        <v>3191</v>
      </c>
      <c r="F454" s="440">
        <v>46161</v>
      </c>
      <c r="G454" s="440">
        <v>46162</v>
      </c>
      <c r="H454" s="440">
        <v>46189</v>
      </c>
      <c r="I454">
        <v>1163.4000000000001</v>
      </c>
      <c r="J454">
        <v>1163.4000000000001</v>
      </c>
      <c r="K454">
        <v>1163.4000000000001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465</v>
      </c>
    </row>
    <row r="455" spans="1:17" x14ac:dyDescent="0.3">
      <c r="A455">
        <v>233705</v>
      </c>
      <c r="B455">
        <v>122</v>
      </c>
      <c r="C455" t="s">
        <v>552</v>
      </c>
      <c r="D455" t="s">
        <v>2704</v>
      </c>
      <c r="E455" t="s">
        <v>3192</v>
      </c>
      <c r="F455" s="440">
        <v>46161</v>
      </c>
      <c r="G455" s="440">
        <v>46162</v>
      </c>
      <c r="H455" s="440">
        <v>46189</v>
      </c>
      <c r="I455">
        <v>782.86</v>
      </c>
      <c r="J455">
        <v>782.86</v>
      </c>
      <c r="K455">
        <v>782.86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465</v>
      </c>
    </row>
    <row r="456" spans="1:17" x14ac:dyDescent="0.3">
      <c r="A456">
        <v>233704</v>
      </c>
      <c r="B456">
        <v>122</v>
      </c>
      <c r="C456" t="s">
        <v>552</v>
      </c>
      <c r="D456" t="s">
        <v>3086</v>
      </c>
      <c r="E456" t="s">
        <v>3193</v>
      </c>
      <c r="F456" s="440">
        <v>46161</v>
      </c>
      <c r="G456" s="440">
        <v>46162</v>
      </c>
      <c r="H456" s="440">
        <v>46176</v>
      </c>
      <c r="I456">
        <v>615</v>
      </c>
      <c r="J456">
        <v>615</v>
      </c>
      <c r="K456">
        <v>615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465</v>
      </c>
    </row>
    <row r="457" spans="1:17" x14ac:dyDescent="0.3">
      <c r="A457">
        <v>233703</v>
      </c>
      <c r="B457">
        <v>122</v>
      </c>
      <c r="C457" t="s">
        <v>552</v>
      </c>
      <c r="D457" t="s">
        <v>2932</v>
      </c>
      <c r="E457" t="s">
        <v>3194</v>
      </c>
      <c r="F457" s="440">
        <v>46161</v>
      </c>
      <c r="G457" s="440">
        <v>46162</v>
      </c>
      <c r="H457" s="440">
        <v>46191</v>
      </c>
      <c r="I457">
        <v>470</v>
      </c>
      <c r="J457">
        <v>470</v>
      </c>
      <c r="K457">
        <v>470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465</v>
      </c>
    </row>
    <row r="458" spans="1:17" x14ac:dyDescent="0.3">
      <c r="A458">
        <v>233702</v>
      </c>
      <c r="B458">
        <v>122</v>
      </c>
      <c r="C458" t="s">
        <v>552</v>
      </c>
      <c r="D458" t="s">
        <v>2520</v>
      </c>
      <c r="E458" t="s">
        <v>3195</v>
      </c>
      <c r="F458" s="440">
        <v>46161</v>
      </c>
      <c r="G458" s="440">
        <v>46162</v>
      </c>
      <c r="H458" s="440">
        <v>46189</v>
      </c>
      <c r="I458">
        <v>449.3</v>
      </c>
      <c r="J458">
        <v>449.3</v>
      </c>
      <c r="K458">
        <v>449.3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465</v>
      </c>
    </row>
    <row r="459" spans="1:17" x14ac:dyDescent="0.3">
      <c r="A459">
        <v>233701</v>
      </c>
      <c r="B459">
        <v>122</v>
      </c>
      <c r="C459" t="s">
        <v>552</v>
      </c>
      <c r="D459" t="s">
        <v>2700</v>
      </c>
      <c r="E459" t="s">
        <v>3196</v>
      </c>
      <c r="F459" s="440">
        <v>46161</v>
      </c>
      <c r="G459" s="440">
        <v>46162</v>
      </c>
      <c r="H459" s="440">
        <v>46190</v>
      </c>
      <c r="I459">
        <v>268.02</v>
      </c>
      <c r="J459">
        <v>268.02</v>
      </c>
      <c r="K459">
        <v>268.02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465</v>
      </c>
    </row>
    <row r="460" spans="1:17" x14ac:dyDescent="0.3">
      <c r="A460">
        <v>233700</v>
      </c>
      <c r="B460">
        <v>122</v>
      </c>
      <c r="C460" t="s">
        <v>552</v>
      </c>
      <c r="D460" t="s">
        <v>2700</v>
      </c>
      <c r="E460" t="s">
        <v>3197</v>
      </c>
      <c r="F460" s="440">
        <v>46161</v>
      </c>
      <c r="G460" s="440">
        <v>46162</v>
      </c>
      <c r="H460" s="440">
        <v>46190</v>
      </c>
      <c r="I460">
        <v>620.16</v>
      </c>
      <c r="J460">
        <v>620.16</v>
      </c>
      <c r="K460">
        <v>620.16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465</v>
      </c>
    </row>
    <row r="461" spans="1:17" x14ac:dyDescent="0.3">
      <c r="A461">
        <v>233699</v>
      </c>
      <c r="B461">
        <v>122</v>
      </c>
      <c r="C461" t="s">
        <v>552</v>
      </c>
      <c r="D461" t="s">
        <v>2709</v>
      </c>
      <c r="E461" t="s">
        <v>3198</v>
      </c>
      <c r="F461" s="440">
        <v>46161</v>
      </c>
      <c r="G461" s="440">
        <v>46162</v>
      </c>
      <c r="H461" s="440">
        <v>46191</v>
      </c>
      <c r="I461">
        <v>819</v>
      </c>
      <c r="J461">
        <v>819</v>
      </c>
      <c r="K461">
        <v>819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465</v>
      </c>
    </row>
    <row r="462" spans="1:17" x14ac:dyDescent="0.3">
      <c r="A462">
        <v>233698</v>
      </c>
      <c r="B462">
        <v>122</v>
      </c>
      <c r="C462" t="s">
        <v>552</v>
      </c>
      <c r="D462" t="s">
        <v>2763</v>
      </c>
      <c r="E462" t="s">
        <v>3199</v>
      </c>
      <c r="F462" s="440">
        <v>46162</v>
      </c>
      <c r="G462" s="440">
        <v>46162</v>
      </c>
      <c r="H462" s="440">
        <v>46176</v>
      </c>
      <c r="I462">
        <v>650</v>
      </c>
      <c r="J462">
        <v>625</v>
      </c>
      <c r="K462">
        <v>650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465</v>
      </c>
    </row>
    <row r="463" spans="1:17" x14ac:dyDescent="0.3">
      <c r="A463">
        <v>233697</v>
      </c>
      <c r="B463">
        <v>122</v>
      </c>
      <c r="C463" t="s">
        <v>552</v>
      </c>
      <c r="D463" t="s">
        <v>2693</v>
      </c>
      <c r="E463" t="s">
        <v>3200</v>
      </c>
      <c r="F463" s="440">
        <v>46161</v>
      </c>
      <c r="G463" s="440">
        <v>46162</v>
      </c>
      <c r="H463" s="440">
        <v>46189</v>
      </c>
      <c r="I463">
        <v>3168.64</v>
      </c>
      <c r="J463">
        <v>3168.64</v>
      </c>
      <c r="K463">
        <v>3168.64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465</v>
      </c>
    </row>
    <row r="464" spans="1:17" x14ac:dyDescent="0.3">
      <c r="A464">
        <v>233696</v>
      </c>
      <c r="B464">
        <v>122</v>
      </c>
      <c r="C464" t="s">
        <v>552</v>
      </c>
      <c r="D464" t="s">
        <v>2686</v>
      </c>
      <c r="E464" t="s">
        <v>3201</v>
      </c>
      <c r="F464" s="440">
        <v>46161</v>
      </c>
      <c r="G464" s="440">
        <v>46162</v>
      </c>
      <c r="H464" s="440">
        <v>46175</v>
      </c>
      <c r="I464">
        <v>668.59</v>
      </c>
      <c r="J464">
        <v>668.59</v>
      </c>
      <c r="K464">
        <v>668.59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465</v>
      </c>
    </row>
    <row r="465" spans="1:17" x14ac:dyDescent="0.3">
      <c r="A465">
        <v>233695</v>
      </c>
      <c r="B465">
        <v>122</v>
      </c>
      <c r="C465" t="s">
        <v>552</v>
      </c>
      <c r="D465" t="s">
        <v>2715</v>
      </c>
      <c r="E465" t="s">
        <v>3202</v>
      </c>
      <c r="F465" s="440">
        <v>46162</v>
      </c>
      <c r="G465" s="440">
        <v>46162</v>
      </c>
      <c r="H465" s="440">
        <v>46178</v>
      </c>
      <c r="I465">
        <v>935</v>
      </c>
      <c r="J465">
        <v>922</v>
      </c>
      <c r="K465">
        <v>935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465</v>
      </c>
    </row>
    <row r="466" spans="1:17" x14ac:dyDescent="0.3">
      <c r="A466">
        <v>233694</v>
      </c>
      <c r="B466">
        <v>122</v>
      </c>
      <c r="C466" t="s">
        <v>552</v>
      </c>
      <c r="D466" t="s">
        <v>2727</v>
      </c>
      <c r="E466" t="s">
        <v>3203</v>
      </c>
      <c r="F466" s="440">
        <v>46162</v>
      </c>
      <c r="G466" s="440">
        <v>46162</v>
      </c>
      <c r="H466" s="440">
        <v>46176</v>
      </c>
      <c r="I466">
        <v>1340.24</v>
      </c>
      <c r="J466">
        <v>1340.24</v>
      </c>
      <c r="K466">
        <v>1340.24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465</v>
      </c>
    </row>
    <row r="467" spans="1:17" x14ac:dyDescent="0.3">
      <c r="A467">
        <v>233155</v>
      </c>
      <c r="B467">
        <v>122</v>
      </c>
      <c r="C467" t="s">
        <v>552</v>
      </c>
      <c r="D467" t="s">
        <v>2760</v>
      </c>
      <c r="E467" t="s">
        <v>3204</v>
      </c>
      <c r="F467" s="440">
        <v>46156</v>
      </c>
      <c r="G467" s="440">
        <v>46156</v>
      </c>
      <c r="H467" s="440">
        <v>46170</v>
      </c>
      <c r="I467">
        <v>1523.98</v>
      </c>
      <c r="J467">
        <v>1523.98</v>
      </c>
      <c r="K467">
        <v>0</v>
      </c>
      <c r="L467">
        <v>0</v>
      </c>
      <c r="M467">
        <v>1010.28</v>
      </c>
      <c r="N467">
        <v>0</v>
      </c>
      <c r="O467">
        <v>173.7</v>
      </c>
      <c r="P467">
        <v>0</v>
      </c>
      <c r="Q467" t="s">
        <v>465</v>
      </c>
    </row>
    <row r="468" spans="1:17" x14ac:dyDescent="0.3">
      <c r="A468">
        <v>233154</v>
      </c>
      <c r="B468">
        <v>122</v>
      </c>
      <c r="C468" t="s">
        <v>552</v>
      </c>
      <c r="D468" t="s">
        <v>2865</v>
      </c>
      <c r="E468" t="s">
        <v>3205</v>
      </c>
      <c r="F468" s="440">
        <v>46156</v>
      </c>
      <c r="G468" s="440">
        <v>46156</v>
      </c>
      <c r="H468" s="440">
        <v>46170</v>
      </c>
      <c r="I468">
        <v>1680</v>
      </c>
      <c r="J468">
        <v>1680</v>
      </c>
      <c r="K468">
        <v>1680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465</v>
      </c>
    </row>
    <row r="469" spans="1:17" x14ac:dyDescent="0.3">
      <c r="A469">
        <v>233153</v>
      </c>
      <c r="B469">
        <v>122</v>
      </c>
      <c r="C469" t="s">
        <v>552</v>
      </c>
      <c r="D469" t="s">
        <v>2763</v>
      </c>
      <c r="E469" t="s">
        <v>1534</v>
      </c>
      <c r="F469" s="440">
        <v>46155</v>
      </c>
      <c r="G469" s="440">
        <v>46155</v>
      </c>
      <c r="H469" s="440">
        <v>46169</v>
      </c>
      <c r="I469">
        <v>775</v>
      </c>
      <c r="J469">
        <v>750</v>
      </c>
      <c r="K469">
        <v>775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465</v>
      </c>
    </row>
    <row r="470" spans="1:17" x14ac:dyDescent="0.3">
      <c r="A470">
        <v>233152</v>
      </c>
      <c r="B470">
        <v>122</v>
      </c>
      <c r="C470" t="s">
        <v>552</v>
      </c>
      <c r="D470" t="s">
        <v>2715</v>
      </c>
      <c r="E470" t="s">
        <v>3206</v>
      </c>
      <c r="F470" s="440">
        <v>46154</v>
      </c>
      <c r="G470" s="440">
        <v>46155</v>
      </c>
      <c r="H470" s="440">
        <v>46171</v>
      </c>
      <c r="I470">
        <v>1451.75</v>
      </c>
      <c r="J470">
        <v>1438.75</v>
      </c>
      <c r="K470">
        <v>1451.75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465</v>
      </c>
    </row>
    <row r="471" spans="1:17" x14ac:dyDescent="0.3">
      <c r="A471">
        <v>233151</v>
      </c>
      <c r="B471">
        <v>122</v>
      </c>
      <c r="C471" t="s">
        <v>552</v>
      </c>
      <c r="D471" t="s">
        <v>2868</v>
      </c>
      <c r="E471" t="s">
        <v>3207</v>
      </c>
      <c r="F471" s="440">
        <v>46154</v>
      </c>
      <c r="G471" s="440">
        <v>46155</v>
      </c>
      <c r="H471" s="440">
        <v>46169</v>
      </c>
      <c r="I471">
        <v>1111.3699999999999</v>
      </c>
      <c r="J471">
        <v>1192.72</v>
      </c>
      <c r="K471">
        <v>1111.3699999999999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465</v>
      </c>
    </row>
    <row r="472" spans="1:17" x14ac:dyDescent="0.3">
      <c r="A472">
        <v>233150</v>
      </c>
      <c r="B472">
        <v>122</v>
      </c>
      <c r="C472" t="s">
        <v>552</v>
      </c>
      <c r="D472" t="s">
        <v>2758</v>
      </c>
      <c r="E472" t="s">
        <v>3208</v>
      </c>
      <c r="F472" s="440">
        <v>46156</v>
      </c>
      <c r="G472" s="440">
        <v>46157</v>
      </c>
      <c r="H472" s="440">
        <v>46167</v>
      </c>
      <c r="I472">
        <v>378</v>
      </c>
      <c r="J472">
        <v>374</v>
      </c>
      <c r="K472">
        <v>378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465</v>
      </c>
    </row>
    <row r="473" spans="1:17" x14ac:dyDescent="0.3">
      <c r="A473">
        <v>233148</v>
      </c>
      <c r="B473">
        <v>122</v>
      </c>
      <c r="C473" t="s">
        <v>552</v>
      </c>
      <c r="D473" t="s">
        <v>2868</v>
      </c>
      <c r="E473" t="s">
        <v>3209</v>
      </c>
      <c r="F473" s="440">
        <v>46156</v>
      </c>
      <c r="G473" s="440">
        <v>46157</v>
      </c>
      <c r="H473" s="440">
        <v>46171</v>
      </c>
      <c r="I473">
        <v>820.39</v>
      </c>
      <c r="J473">
        <v>880.44</v>
      </c>
      <c r="K473">
        <v>820.39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465</v>
      </c>
    </row>
    <row r="474" spans="1:17" x14ac:dyDescent="0.3">
      <c r="A474">
        <v>233147</v>
      </c>
      <c r="B474">
        <v>122</v>
      </c>
      <c r="C474" t="s">
        <v>552</v>
      </c>
      <c r="D474" t="s">
        <v>3086</v>
      </c>
      <c r="E474" t="s">
        <v>3210</v>
      </c>
      <c r="F474" s="440">
        <v>46156</v>
      </c>
      <c r="G474" s="440">
        <v>46160</v>
      </c>
      <c r="H474" s="440">
        <v>46171</v>
      </c>
      <c r="I474">
        <v>630</v>
      </c>
      <c r="J474">
        <v>630</v>
      </c>
      <c r="K474">
        <v>630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465</v>
      </c>
    </row>
    <row r="475" spans="1:17" x14ac:dyDescent="0.3">
      <c r="A475">
        <v>233056</v>
      </c>
      <c r="B475">
        <v>122</v>
      </c>
      <c r="C475" t="s">
        <v>552</v>
      </c>
      <c r="D475" t="s">
        <v>2763</v>
      </c>
      <c r="E475" t="s">
        <v>3211</v>
      </c>
      <c r="F475" s="440">
        <v>46143</v>
      </c>
      <c r="G475" s="440">
        <v>46142</v>
      </c>
      <c r="H475" s="440">
        <v>46163</v>
      </c>
      <c r="I475">
        <v>775</v>
      </c>
      <c r="J475">
        <v>750</v>
      </c>
      <c r="K475">
        <v>775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464</v>
      </c>
    </row>
    <row r="476" spans="1:17" x14ac:dyDescent="0.3">
      <c r="A476">
        <v>232430</v>
      </c>
      <c r="B476">
        <v>122</v>
      </c>
      <c r="C476" t="s">
        <v>552</v>
      </c>
      <c r="D476" t="s">
        <v>2832</v>
      </c>
      <c r="E476" t="s">
        <v>3212</v>
      </c>
      <c r="F476" s="440">
        <v>46153</v>
      </c>
      <c r="G476" s="440">
        <v>46154</v>
      </c>
      <c r="H476" s="440">
        <v>46183</v>
      </c>
      <c r="I476">
        <v>5642.98</v>
      </c>
      <c r="J476">
        <v>5214.3</v>
      </c>
      <c r="K476">
        <v>0</v>
      </c>
      <c r="L476">
        <v>5642.98</v>
      </c>
      <c r="M476">
        <v>0</v>
      </c>
      <c r="N476">
        <v>0</v>
      </c>
      <c r="O476">
        <v>0</v>
      </c>
      <c r="P476">
        <v>0</v>
      </c>
      <c r="Q476" t="s">
        <v>465</v>
      </c>
    </row>
    <row r="477" spans="1:17" x14ac:dyDescent="0.3">
      <c r="A477">
        <v>232429</v>
      </c>
      <c r="B477">
        <v>122</v>
      </c>
      <c r="C477" t="s">
        <v>552</v>
      </c>
      <c r="D477" t="s">
        <v>2729</v>
      </c>
      <c r="E477" t="s">
        <v>3213</v>
      </c>
      <c r="F477" s="440">
        <v>46154</v>
      </c>
      <c r="G477" s="440">
        <v>46154</v>
      </c>
      <c r="H477" s="440">
        <v>46182</v>
      </c>
      <c r="I477">
        <v>2425.7199999999998</v>
      </c>
      <c r="J477">
        <v>2425.7199999999998</v>
      </c>
      <c r="K477">
        <v>2425.7199999999998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465</v>
      </c>
    </row>
    <row r="478" spans="1:17" x14ac:dyDescent="0.3">
      <c r="A478">
        <v>232428</v>
      </c>
      <c r="B478">
        <v>122</v>
      </c>
      <c r="C478" t="s">
        <v>552</v>
      </c>
      <c r="D478" t="s">
        <v>2733</v>
      </c>
      <c r="E478" t="s">
        <v>3214</v>
      </c>
      <c r="F478" s="440">
        <v>46153</v>
      </c>
      <c r="G478" s="440">
        <v>46154</v>
      </c>
      <c r="H478" s="440">
        <v>46174</v>
      </c>
      <c r="I478">
        <v>1532.63</v>
      </c>
      <c r="J478">
        <v>1475.66</v>
      </c>
      <c r="K478">
        <v>0</v>
      </c>
      <c r="L478">
        <v>0</v>
      </c>
      <c r="M478">
        <v>1532.63</v>
      </c>
      <c r="N478">
        <v>0</v>
      </c>
      <c r="O478">
        <v>0</v>
      </c>
      <c r="P478">
        <v>0</v>
      </c>
      <c r="Q478" t="s">
        <v>465</v>
      </c>
    </row>
    <row r="479" spans="1:17" x14ac:dyDescent="0.3">
      <c r="A479">
        <v>232427</v>
      </c>
      <c r="B479">
        <v>122</v>
      </c>
      <c r="C479" t="s">
        <v>552</v>
      </c>
      <c r="D479" t="s">
        <v>2725</v>
      </c>
      <c r="E479" t="s">
        <v>3215</v>
      </c>
      <c r="F479" s="440">
        <v>46153</v>
      </c>
      <c r="G479" s="440">
        <v>46154</v>
      </c>
      <c r="H479" s="440">
        <v>46174</v>
      </c>
      <c r="I479">
        <v>4277.0600000000004</v>
      </c>
      <c r="J479">
        <v>4277.04</v>
      </c>
      <c r="K479">
        <v>0</v>
      </c>
      <c r="L479">
        <v>4277.0600000000004</v>
      </c>
      <c r="M479">
        <v>0</v>
      </c>
      <c r="N479">
        <v>0</v>
      </c>
      <c r="O479">
        <v>0</v>
      </c>
      <c r="P479">
        <v>0</v>
      </c>
      <c r="Q479" t="s">
        <v>465</v>
      </c>
    </row>
    <row r="480" spans="1:17" x14ac:dyDescent="0.3">
      <c r="A480">
        <v>232426</v>
      </c>
      <c r="B480">
        <v>122</v>
      </c>
      <c r="C480" t="s">
        <v>552</v>
      </c>
      <c r="D480" t="s">
        <v>2744</v>
      </c>
      <c r="E480" t="s">
        <v>3216</v>
      </c>
      <c r="F480" s="440">
        <v>46153</v>
      </c>
      <c r="G480" s="440">
        <v>46154</v>
      </c>
      <c r="H480" s="440">
        <v>46180</v>
      </c>
      <c r="I480">
        <v>219.89</v>
      </c>
      <c r="J480">
        <v>219.89</v>
      </c>
      <c r="K480">
        <v>219.89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465</v>
      </c>
    </row>
    <row r="481" spans="1:17" x14ac:dyDescent="0.3">
      <c r="A481">
        <v>232425</v>
      </c>
      <c r="B481">
        <v>122</v>
      </c>
      <c r="C481" t="s">
        <v>552</v>
      </c>
      <c r="D481" t="s">
        <v>2815</v>
      </c>
      <c r="E481" t="s">
        <v>3217</v>
      </c>
      <c r="F481" s="440">
        <v>46153</v>
      </c>
      <c r="G481" s="440">
        <v>46154</v>
      </c>
      <c r="H481" s="440">
        <v>46181</v>
      </c>
      <c r="I481">
        <v>225</v>
      </c>
      <c r="J481">
        <v>225</v>
      </c>
      <c r="K481">
        <v>0</v>
      </c>
      <c r="L481">
        <v>225</v>
      </c>
      <c r="M481">
        <v>0</v>
      </c>
      <c r="N481">
        <v>0</v>
      </c>
      <c r="O481">
        <v>0</v>
      </c>
      <c r="P481">
        <v>0</v>
      </c>
      <c r="Q481" t="s">
        <v>465</v>
      </c>
    </row>
    <row r="482" spans="1:17" x14ac:dyDescent="0.3">
      <c r="A482">
        <v>232424</v>
      </c>
      <c r="B482">
        <v>122</v>
      </c>
      <c r="C482" t="s">
        <v>552</v>
      </c>
      <c r="D482" t="s">
        <v>2727</v>
      </c>
      <c r="E482" t="s">
        <v>3218</v>
      </c>
      <c r="F482" s="440">
        <v>46153</v>
      </c>
      <c r="G482" s="440">
        <v>46154</v>
      </c>
      <c r="H482" s="440">
        <v>46167</v>
      </c>
      <c r="I482">
        <v>1873.7</v>
      </c>
      <c r="J482">
        <v>1873.7</v>
      </c>
      <c r="K482">
        <v>1873.7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465</v>
      </c>
    </row>
    <row r="483" spans="1:17" x14ac:dyDescent="0.3">
      <c r="A483">
        <v>232421</v>
      </c>
      <c r="B483">
        <v>122</v>
      </c>
      <c r="C483" t="s">
        <v>552</v>
      </c>
      <c r="D483" t="s">
        <v>2773</v>
      </c>
      <c r="E483" t="s">
        <v>3219</v>
      </c>
      <c r="F483" s="440">
        <v>46154</v>
      </c>
      <c r="G483" s="440">
        <v>46154</v>
      </c>
      <c r="H483" s="440">
        <v>46184</v>
      </c>
      <c r="I483">
        <v>1290.24</v>
      </c>
      <c r="J483">
        <v>1290.24</v>
      </c>
      <c r="K483">
        <v>0</v>
      </c>
      <c r="L483">
        <v>1290.24</v>
      </c>
      <c r="M483">
        <v>0</v>
      </c>
      <c r="N483">
        <v>0</v>
      </c>
      <c r="O483">
        <v>0</v>
      </c>
      <c r="P483">
        <v>0</v>
      </c>
      <c r="Q483" t="s">
        <v>465</v>
      </c>
    </row>
    <row r="484" spans="1:17" x14ac:dyDescent="0.3">
      <c r="A484">
        <v>232418</v>
      </c>
      <c r="B484">
        <v>122</v>
      </c>
      <c r="C484" t="s">
        <v>552</v>
      </c>
      <c r="D484" t="s">
        <v>2693</v>
      </c>
      <c r="E484" t="s">
        <v>3220</v>
      </c>
      <c r="F484" s="440">
        <v>46153</v>
      </c>
      <c r="G484" s="440">
        <v>46154</v>
      </c>
      <c r="H484" s="440">
        <v>46182</v>
      </c>
      <c r="I484">
        <v>405.9</v>
      </c>
      <c r="J484">
        <v>405.9</v>
      </c>
      <c r="K484">
        <v>405.9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465</v>
      </c>
    </row>
    <row r="485" spans="1:17" x14ac:dyDescent="0.3">
      <c r="A485">
        <v>232417</v>
      </c>
      <c r="B485">
        <v>122</v>
      </c>
      <c r="C485" t="s">
        <v>552</v>
      </c>
      <c r="D485" t="s">
        <v>2784</v>
      </c>
      <c r="E485" t="s">
        <v>3221</v>
      </c>
      <c r="F485" s="440">
        <v>46153</v>
      </c>
      <c r="G485" s="440">
        <v>46154</v>
      </c>
      <c r="H485" s="440">
        <v>46168</v>
      </c>
      <c r="I485">
        <v>218.87</v>
      </c>
      <c r="J485">
        <v>218.87</v>
      </c>
      <c r="K485">
        <v>218.87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465</v>
      </c>
    </row>
    <row r="486" spans="1:17" x14ac:dyDescent="0.3">
      <c r="A486">
        <v>232416</v>
      </c>
      <c r="B486">
        <v>122</v>
      </c>
      <c r="C486" t="s">
        <v>552</v>
      </c>
      <c r="D486" t="s">
        <v>2702</v>
      </c>
      <c r="E486" t="s">
        <v>3222</v>
      </c>
      <c r="F486" s="440">
        <v>46153</v>
      </c>
      <c r="G486" s="440">
        <v>46154</v>
      </c>
      <c r="H486" s="440">
        <v>46174</v>
      </c>
      <c r="I486">
        <v>193.5</v>
      </c>
      <c r="J486">
        <v>193.38</v>
      </c>
      <c r="K486">
        <v>103.94</v>
      </c>
      <c r="L486">
        <v>89.56</v>
      </c>
      <c r="M486">
        <v>0</v>
      </c>
      <c r="N486">
        <v>0</v>
      </c>
      <c r="O486">
        <v>0</v>
      </c>
      <c r="P486">
        <v>0</v>
      </c>
      <c r="Q486" t="s">
        <v>465</v>
      </c>
    </row>
    <row r="487" spans="1:17" x14ac:dyDescent="0.3">
      <c r="A487">
        <v>232402</v>
      </c>
      <c r="B487">
        <v>122</v>
      </c>
      <c r="C487" t="s">
        <v>552</v>
      </c>
      <c r="D487" t="s">
        <v>2706</v>
      </c>
      <c r="E487" t="s">
        <v>3223</v>
      </c>
      <c r="F487" s="440">
        <v>46154</v>
      </c>
      <c r="G487" s="440">
        <v>46154</v>
      </c>
      <c r="H487" s="440">
        <v>46175</v>
      </c>
      <c r="I487">
        <v>473.7</v>
      </c>
      <c r="J487">
        <v>464.8</v>
      </c>
      <c r="K487">
        <v>473.7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465</v>
      </c>
    </row>
    <row r="488" spans="1:17" x14ac:dyDescent="0.3">
      <c r="A488">
        <v>231391</v>
      </c>
      <c r="B488">
        <v>122</v>
      </c>
      <c r="C488" t="s">
        <v>552</v>
      </c>
      <c r="D488" t="s">
        <v>2761</v>
      </c>
      <c r="E488" t="s">
        <v>3224</v>
      </c>
      <c r="F488" s="440">
        <v>46147</v>
      </c>
      <c r="G488" s="440">
        <v>46150</v>
      </c>
      <c r="H488" s="440">
        <v>46164</v>
      </c>
      <c r="I488">
        <v>1031.4000000000001</v>
      </c>
      <c r="J488">
        <v>1031.4000000000001</v>
      </c>
      <c r="K488">
        <v>1031.4000000000001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465</v>
      </c>
    </row>
    <row r="489" spans="1:17" x14ac:dyDescent="0.3">
      <c r="A489">
        <v>231390</v>
      </c>
      <c r="B489">
        <v>122</v>
      </c>
      <c r="C489" t="s">
        <v>552</v>
      </c>
      <c r="D489" t="s">
        <v>2715</v>
      </c>
      <c r="E489" t="s">
        <v>3225</v>
      </c>
      <c r="F489" s="440">
        <v>46149</v>
      </c>
      <c r="G489" s="440">
        <v>46150</v>
      </c>
      <c r="H489" s="440">
        <v>46165</v>
      </c>
      <c r="I489">
        <v>1398.25</v>
      </c>
      <c r="J489">
        <v>1385.25</v>
      </c>
      <c r="K489">
        <v>1398.25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465</v>
      </c>
    </row>
    <row r="490" spans="1:17" x14ac:dyDescent="0.3">
      <c r="A490">
        <v>231389</v>
      </c>
      <c r="B490">
        <v>122</v>
      </c>
      <c r="C490" t="s">
        <v>552</v>
      </c>
      <c r="D490" t="s">
        <v>2871</v>
      </c>
      <c r="E490" t="s">
        <v>3226</v>
      </c>
      <c r="F490" s="440">
        <v>46150</v>
      </c>
      <c r="G490" s="440">
        <v>46150</v>
      </c>
      <c r="H490" s="440">
        <v>46164</v>
      </c>
      <c r="I490">
        <v>1488</v>
      </c>
      <c r="J490">
        <v>1488</v>
      </c>
      <c r="K490">
        <v>1488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465</v>
      </c>
    </row>
    <row r="491" spans="1:17" x14ac:dyDescent="0.3">
      <c r="A491">
        <v>230810</v>
      </c>
      <c r="B491">
        <v>122</v>
      </c>
      <c r="C491" t="s">
        <v>552</v>
      </c>
      <c r="D491" t="s">
        <v>2738</v>
      </c>
      <c r="E491" t="s">
        <v>3227</v>
      </c>
      <c r="F491" s="440">
        <v>46147</v>
      </c>
      <c r="G491" s="440">
        <v>46148</v>
      </c>
      <c r="H491" s="440">
        <v>46175</v>
      </c>
      <c r="I491">
        <v>953.4</v>
      </c>
      <c r="J491">
        <v>953.4</v>
      </c>
      <c r="K491">
        <v>953.4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465</v>
      </c>
    </row>
    <row r="492" spans="1:17" x14ac:dyDescent="0.3">
      <c r="A492">
        <v>230808</v>
      </c>
      <c r="B492">
        <v>122</v>
      </c>
      <c r="C492" t="s">
        <v>552</v>
      </c>
      <c r="D492" t="s">
        <v>2704</v>
      </c>
      <c r="E492" t="s">
        <v>3228</v>
      </c>
      <c r="F492" s="440">
        <v>46147</v>
      </c>
      <c r="G492" s="440">
        <v>46148</v>
      </c>
      <c r="H492" s="440">
        <v>46175</v>
      </c>
      <c r="I492">
        <v>611.30999999999995</v>
      </c>
      <c r="J492">
        <v>611.30999999999995</v>
      </c>
      <c r="K492">
        <v>611.30999999999995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465</v>
      </c>
    </row>
    <row r="493" spans="1:17" x14ac:dyDescent="0.3">
      <c r="A493">
        <v>230807</v>
      </c>
      <c r="B493">
        <v>122</v>
      </c>
      <c r="C493" t="s">
        <v>552</v>
      </c>
      <c r="D493" t="s">
        <v>2995</v>
      </c>
      <c r="E493" t="s">
        <v>3229</v>
      </c>
      <c r="F493" s="440">
        <v>46147</v>
      </c>
      <c r="G493" s="440">
        <v>46148</v>
      </c>
      <c r="H493" s="440">
        <v>46176</v>
      </c>
      <c r="I493">
        <v>1678.8</v>
      </c>
      <c r="J493">
        <v>1678.8</v>
      </c>
      <c r="K493">
        <v>0</v>
      </c>
      <c r="L493">
        <v>1678.8</v>
      </c>
      <c r="M493">
        <v>0</v>
      </c>
      <c r="N493">
        <v>0</v>
      </c>
      <c r="O493">
        <v>0</v>
      </c>
      <c r="P493">
        <v>0</v>
      </c>
      <c r="Q493" t="s">
        <v>465</v>
      </c>
    </row>
    <row r="494" spans="1:17" x14ac:dyDescent="0.3">
      <c r="A494">
        <v>230806</v>
      </c>
      <c r="B494">
        <v>122</v>
      </c>
      <c r="C494" t="s">
        <v>552</v>
      </c>
      <c r="D494" t="s">
        <v>2520</v>
      </c>
      <c r="E494" t="s">
        <v>3230</v>
      </c>
      <c r="F494" s="440">
        <v>46147</v>
      </c>
      <c r="G494" s="440">
        <v>46148</v>
      </c>
      <c r="H494" s="440">
        <v>46175</v>
      </c>
      <c r="I494">
        <v>891.3</v>
      </c>
      <c r="J494">
        <v>891.3</v>
      </c>
      <c r="K494">
        <v>891.3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465</v>
      </c>
    </row>
    <row r="495" spans="1:17" x14ac:dyDescent="0.3">
      <c r="A495">
        <v>230803</v>
      </c>
      <c r="B495">
        <v>122</v>
      </c>
      <c r="C495" t="s">
        <v>552</v>
      </c>
      <c r="D495" t="s">
        <v>2697</v>
      </c>
      <c r="E495" t="s">
        <v>3231</v>
      </c>
      <c r="F495" s="440">
        <v>46147</v>
      </c>
      <c r="G495" s="440">
        <v>46148</v>
      </c>
      <c r="H495" s="440">
        <v>46175</v>
      </c>
      <c r="I495">
        <v>284.43</v>
      </c>
      <c r="J495">
        <v>284.43</v>
      </c>
      <c r="K495">
        <v>284.43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465</v>
      </c>
    </row>
    <row r="496" spans="1:17" x14ac:dyDescent="0.3">
      <c r="A496">
        <v>230798</v>
      </c>
      <c r="B496">
        <v>122</v>
      </c>
      <c r="C496" t="s">
        <v>552</v>
      </c>
      <c r="D496" t="s">
        <v>2706</v>
      </c>
      <c r="E496" t="s">
        <v>3232</v>
      </c>
      <c r="F496" s="440">
        <v>46148</v>
      </c>
      <c r="G496" s="440">
        <v>46148</v>
      </c>
      <c r="H496" s="440">
        <v>46176</v>
      </c>
      <c r="I496">
        <v>1621.91</v>
      </c>
      <c r="J496">
        <v>1619.91</v>
      </c>
      <c r="K496">
        <v>1621.91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465</v>
      </c>
    </row>
    <row r="497" spans="1:17" x14ac:dyDescent="0.3">
      <c r="A497">
        <v>230782</v>
      </c>
      <c r="B497">
        <v>122</v>
      </c>
      <c r="C497" t="s">
        <v>552</v>
      </c>
      <c r="D497" t="s">
        <v>2706</v>
      </c>
      <c r="E497" t="s">
        <v>3233</v>
      </c>
      <c r="F497" s="440">
        <v>46148</v>
      </c>
      <c r="G497" s="440">
        <v>46148</v>
      </c>
      <c r="H497" s="440">
        <v>46176</v>
      </c>
      <c r="I497">
        <v>1433.82</v>
      </c>
      <c r="J497">
        <v>1431.82</v>
      </c>
      <c r="K497">
        <v>1433.82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465</v>
      </c>
    </row>
    <row r="498" spans="1:17" x14ac:dyDescent="0.3">
      <c r="A498">
        <v>230453</v>
      </c>
      <c r="B498">
        <v>122</v>
      </c>
      <c r="C498" t="s">
        <v>552</v>
      </c>
      <c r="D498" t="s">
        <v>2693</v>
      </c>
      <c r="E498" t="s">
        <v>3234</v>
      </c>
      <c r="F498" s="440">
        <v>46147</v>
      </c>
      <c r="G498" s="440">
        <v>46148</v>
      </c>
      <c r="H498" s="440">
        <v>46175</v>
      </c>
      <c r="I498">
        <v>833.4</v>
      </c>
      <c r="J498">
        <v>833.4</v>
      </c>
      <c r="K498">
        <v>0</v>
      </c>
      <c r="L498">
        <v>833.4</v>
      </c>
      <c r="M498">
        <v>0</v>
      </c>
      <c r="N498">
        <v>0</v>
      </c>
      <c r="O498">
        <v>0</v>
      </c>
      <c r="P498">
        <v>0</v>
      </c>
      <c r="Q498" t="s">
        <v>465</v>
      </c>
    </row>
    <row r="499" spans="1:17" x14ac:dyDescent="0.3">
      <c r="A499">
        <v>230452</v>
      </c>
      <c r="B499">
        <v>122</v>
      </c>
      <c r="C499" t="s">
        <v>552</v>
      </c>
      <c r="D499" t="s">
        <v>2733</v>
      </c>
      <c r="E499" t="s">
        <v>3235</v>
      </c>
      <c r="F499" s="440">
        <v>46147</v>
      </c>
      <c r="G499" s="440">
        <v>46148</v>
      </c>
      <c r="H499" s="440">
        <v>46168</v>
      </c>
      <c r="I499">
        <v>2327.1</v>
      </c>
      <c r="J499">
        <v>2231.34</v>
      </c>
      <c r="K499">
        <v>0</v>
      </c>
      <c r="L499">
        <v>0</v>
      </c>
      <c r="M499">
        <v>2327.1</v>
      </c>
      <c r="N499">
        <v>0</v>
      </c>
      <c r="O499">
        <v>0</v>
      </c>
      <c r="P499">
        <v>0</v>
      </c>
      <c r="Q499" t="s">
        <v>465</v>
      </c>
    </row>
    <row r="500" spans="1:17" x14ac:dyDescent="0.3">
      <c r="A500">
        <v>230451</v>
      </c>
      <c r="B500">
        <v>122</v>
      </c>
      <c r="C500" t="s">
        <v>552</v>
      </c>
      <c r="D500" t="s">
        <v>2693</v>
      </c>
      <c r="E500" t="s">
        <v>3236</v>
      </c>
      <c r="F500" s="440">
        <v>46147</v>
      </c>
      <c r="G500" s="440">
        <v>46148</v>
      </c>
      <c r="H500" s="440">
        <v>46175</v>
      </c>
      <c r="I500">
        <v>736.8</v>
      </c>
      <c r="J500">
        <v>736.8</v>
      </c>
      <c r="K500">
        <v>736.8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465</v>
      </c>
    </row>
    <row r="501" spans="1:17" x14ac:dyDescent="0.3">
      <c r="A501">
        <v>230450</v>
      </c>
      <c r="B501">
        <v>122</v>
      </c>
      <c r="C501" t="s">
        <v>552</v>
      </c>
      <c r="D501" t="s">
        <v>2902</v>
      </c>
      <c r="E501" t="s">
        <v>3237</v>
      </c>
      <c r="F501" s="440">
        <v>46147</v>
      </c>
      <c r="G501" s="440">
        <v>46148</v>
      </c>
      <c r="H501" s="440">
        <v>46168</v>
      </c>
      <c r="I501">
        <v>1853.05</v>
      </c>
      <c r="J501">
        <v>1853.1</v>
      </c>
      <c r="K501">
        <v>1853.05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465</v>
      </c>
    </row>
    <row r="502" spans="1:17" x14ac:dyDescent="0.3">
      <c r="A502">
        <v>230449</v>
      </c>
      <c r="B502">
        <v>122</v>
      </c>
      <c r="C502" t="s">
        <v>552</v>
      </c>
      <c r="D502" t="s">
        <v>2688</v>
      </c>
      <c r="E502" t="s">
        <v>3238</v>
      </c>
      <c r="F502" s="440">
        <v>46147</v>
      </c>
      <c r="G502" s="440">
        <v>46148</v>
      </c>
      <c r="H502" s="440">
        <v>46176</v>
      </c>
      <c r="I502">
        <v>2076.66</v>
      </c>
      <c r="J502">
        <v>2076.66</v>
      </c>
      <c r="K502">
        <v>0</v>
      </c>
      <c r="L502">
        <v>2076.66</v>
      </c>
      <c r="M502">
        <v>0</v>
      </c>
      <c r="N502">
        <v>0</v>
      </c>
      <c r="O502">
        <v>0</v>
      </c>
      <c r="P502">
        <v>0</v>
      </c>
      <c r="Q502" t="s">
        <v>465</v>
      </c>
    </row>
    <row r="503" spans="1:17" x14ac:dyDescent="0.3">
      <c r="A503">
        <v>230448</v>
      </c>
      <c r="B503">
        <v>122</v>
      </c>
      <c r="C503" t="s">
        <v>552</v>
      </c>
      <c r="D503" t="s">
        <v>2725</v>
      </c>
      <c r="E503" t="s">
        <v>3239</v>
      </c>
      <c r="F503" s="440">
        <v>46147</v>
      </c>
      <c r="G503" s="440">
        <v>46148</v>
      </c>
      <c r="H503" s="440">
        <v>46168</v>
      </c>
      <c r="I503">
        <v>6811.72</v>
      </c>
      <c r="J503">
        <v>6811.68</v>
      </c>
      <c r="K503">
        <v>0</v>
      </c>
      <c r="L503">
        <v>6811.72</v>
      </c>
      <c r="M503">
        <v>0</v>
      </c>
      <c r="N503">
        <v>0</v>
      </c>
      <c r="O503">
        <v>0</v>
      </c>
      <c r="P503">
        <v>0</v>
      </c>
      <c r="Q503" t="s">
        <v>465</v>
      </c>
    </row>
    <row r="504" spans="1:17" x14ac:dyDescent="0.3">
      <c r="A504">
        <v>230447</v>
      </c>
      <c r="B504">
        <v>122</v>
      </c>
      <c r="C504" t="s">
        <v>552</v>
      </c>
      <c r="D504" t="s">
        <v>2684</v>
      </c>
      <c r="E504" t="s">
        <v>3240</v>
      </c>
      <c r="F504" s="440">
        <v>46148</v>
      </c>
      <c r="G504" s="440">
        <v>46148</v>
      </c>
      <c r="H504" s="440">
        <v>46176</v>
      </c>
      <c r="I504">
        <v>925.07</v>
      </c>
      <c r="J504">
        <v>895.07</v>
      </c>
      <c r="K504">
        <v>925.07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465</v>
      </c>
    </row>
    <row r="505" spans="1:17" x14ac:dyDescent="0.3">
      <c r="A505">
        <v>230446</v>
      </c>
      <c r="B505">
        <v>122</v>
      </c>
      <c r="C505" t="s">
        <v>552</v>
      </c>
      <c r="D505" t="s">
        <v>2729</v>
      </c>
      <c r="E505" t="s">
        <v>3241</v>
      </c>
      <c r="F505" s="440">
        <v>46148</v>
      </c>
      <c r="G505" s="440">
        <v>46148</v>
      </c>
      <c r="H505" s="440">
        <v>46176</v>
      </c>
      <c r="I505">
        <v>630.41999999999996</v>
      </c>
      <c r="J505">
        <v>630.41999999999996</v>
      </c>
      <c r="K505">
        <v>630.41999999999996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465</v>
      </c>
    </row>
    <row r="506" spans="1:17" x14ac:dyDescent="0.3">
      <c r="A506">
        <v>230445</v>
      </c>
      <c r="B506">
        <v>122</v>
      </c>
      <c r="C506" t="s">
        <v>552</v>
      </c>
      <c r="D506" t="s">
        <v>2700</v>
      </c>
      <c r="E506" t="s">
        <v>3242</v>
      </c>
      <c r="F506" s="440">
        <v>46147</v>
      </c>
      <c r="G506" s="440">
        <v>46148</v>
      </c>
      <c r="H506" s="440">
        <v>46176</v>
      </c>
      <c r="I506">
        <v>169.2</v>
      </c>
      <c r="J506">
        <v>169.2</v>
      </c>
      <c r="K506">
        <v>169.2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465</v>
      </c>
    </row>
    <row r="507" spans="1:17" x14ac:dyDescent="0.3">
      <c r="A507">
        <v>230444</v>
      </c>
      <c r="B507">
        <v>122</v>
      </c>
      <c r="C507" t="s">
        <v>552</v>
      </c>
      <c r="D507" t="s">
        <v>2700</v>
      </c>
      <c r="E507" t="s">
        <v>3243</v>
      </c>
      <c r="F507" s="440">
        <v>46147</v>
      </c>
      <c r="G507" s="440">
        <v>46148</v>
      </c>
      <c r="H507" s="440">
        <v>46176</v>
      </c>
      <c r="I507">
        <v>500.99</v>
      </c>
      <c r="J507">
        <v>500.98</v>
      </c>
      <c r="K507">
        <v>500.99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465</v>
      </c>
    </row>
    <row r="508" spans="1:17" x14ac:dyDescent="0.3">
      <c r="A508">
        <v>230443</v>
      </c>
      <c r="B508">
        <v>122</v>
      </c>
      <c r="C508" t="s">
        <v>552</v>
      </c>
      <c r="D508" t="s">
        <v>2760</v>
      </c>
      <c r="E508" t="s">
        <v>3244</v>
      </c>
      <c r="F508" s="440">
        <v>46149</v>
      </c>
      <c r="G508" s="440">
        <v>46149</v>
      </c>
      <c r="H508" s="440">
        <v>46163</v>
      </c>
      <c r="I508">
        <v>1801.84</v>
      </c>
      <c r="J508">
        <v>1801.84</v>
      </c>
      <c r="K508">
        <v>0</v>
      </c>
      <c r="L508">
        <v>0</v>
      </c>
      <c r="M508">
        <v>1235.8399999999999</v>
      </c>
      <c r="N508">
        <v>0</v>
      </c>
      <c r="O508">
        <v>226</v>
      </c>
      <c r="P508">
        <v>0</v>
      </c>
      <c r="Q508" t="s">
        <v>465</v>
      </c>
    </row>
    <row r="509" spans="1:17" x14ac:dyDescent="0.3">
      <c r="A509">
        <v>230442</v>
      </c>
      <c r="B509">
        <v>122</v>
      </c>
      <c r="C509" t="s">
        <v>552</v>
      </c>
      <c r="D509" t="s">
        <v>2769</v>
      </c>
      <c r="E509" t="s">
        <v>3245</v>
      </c>
      <c r="F509" s="440">
        <v>46147</v>
      </c>
      <c r="G509" s="440">
        <v>46149</v>
      </c>
      <c r="H509" s="440">
        <v>46163</v>
      </c>
      <c r="I509">
        <v>561.79999999999995</v>
      </c>
      <c r="J509">
        <v>546.9</v>
      </c>
      <c r="K509">
        <v>561.79999999999995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465</v>
      </c>
    </row>
    <row r="510" spans="1:17" x14ac:dyDescent="0.3">
      <c r="A510">
        <v>230441</v>
      </c>
      <c r="B510">
        <v>122</v>
      </c>
      <c r="C510" t="s">
        <v>552</v>
      </c>
      <c r="D510" t="s">
        <v>2717</v>
      </c>
      <c r="E510" t="s">
        <v>3246</v>
      </c>
      <c r="F510" s="440">
        <v>46147</v>
      </c>
      <c r="G510" s="440">
        <v>46149</v>
      </c>
      <c r="H510" s="440">
        <v>46168</v>
      </c>
      <c r="I510">
        <v>630</v>
      </c>
      <c r="J510">
        <v>630</v>
      </c>
      <c r="K510">
        <v>0</v>
      </c>
      <c r="L510">
        <v>0</v>
      </c>
      <c r="M510">
        <v>0</v>
      </c>
      <c r="N510">
        <v>0</v>
      </c>
      <c r="O510">
        <v>630</v>
      </c>
      <c r="P510">
        <v>0</v>
      </c>
      <c r="Q510" t="s">
        <v>465</v>
      </c>
    </row>
    <row r="511" spans="1:17" x14ac:dyDescent="0.3">
      <c r="A511">
        <v>230440</v>
      </c>
      <c r="B511">
        <v>122</v>
      </c>
      <c r="C511" t="s">
        <v>552</v>
      </c>
      <c r="D511" t="s">
        <v>2819</v>
      </c>
      <c r="E511" t="s">
        <v>3247</v>
      </c>
      <c r="F511" s="440">
        <v>46149</v>
      </c>
      <c r="G511" s="440">
        <v>46149</v>
      </c>
      <c r="H511" s="440">
        <v>46177</v>
      </c>
      <c r="I511">
        <v>585</v>
      </c>
      <c r="J511">
        <v>585</v>
      </c>
      <c r="K511">
        <v>585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465</v>
      </c>
    </row>
    <row r="512" spans="1:17" x14ac:dyDescent="0.3">
      <c r="A512">
        <v>230439</v>
      </c>
      <c r="B512">
        <v>122</v>
      </c>
      <c r="C512" t="s">
        <v>552</v>
      </c>
      <c r="D512" t="s">
        <v>2746</v>
      </c>
      <c r="E512" t="s">
        <v>3248</v>
      </c>
      <c r="F512" s="440">
        <v>46148</v>
      </c>
      <c r="G512" s="440">
        <v>46149</v>
      </c>
      <c r="H512" s="440">
        <v>46162</v>
      </c>
      <c r="I512">
        <v>766.36</v>
      </c>
      <c r="J512">
        <v>741.36</v>
      </c>
      <c r="K512">
        <v>0</v>
      </c>
      <c r="L512">
        <v>766.36</v>
      </c>
      <c r="M512">
        <v>0</v>
      </c>
      <c r="N512">
        <v>0</v>
      </c>
      <c r="O512">
        <v>0</v>
      </c>
      <c r="P512">
        <v>0</v>
      </c>
      <c r="Q512" t="s">
        <v>465</v>
      </c>
    </row>
    <row r="513" spans="1:17" x14ac:dyDescent="0.3">
      <c r="A513">
        <v>230438</v>
      </c>
      <c r="B513">
        <v>122</v>
      </c>
      <c r="C513" t="s">
        <v>552</v>
      </c>
      <c r="D513" t="s">
        <v>2749</v>
      </c>
      <c r="E513" t="s">
        <v>3249</v>
      </c>
      <c r="F513" s="440">
        <v>46149</v>
      </c>
      <c r="G513" s="440">
        <v>46149</v>
      </c>
      <c r="H513" s="440">
        <v>46177</v>
      </c>
      <c r="I513">
        <v>640</v>
      </c>
      <c r="J513">
        <v>605</v>
      </c>
      <c r="K513">
        <v>640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465</v>
      </c>
    </row>
    <row r="514" spans="1:17" x14ac:dyDescent="0.3">
      <c r="A514">
        <v>230437</v>
      </c>
      <c r="B514">
        <v>122</v>
      </c>
      <c r="C514" t="s">
        <v>552</v>
      </c>
      <c r="D514" t="s">
        <v>2877</v>
      </c>
      <c r="E514" t="s">
        <v>3250</v>
      </c>
      <c r="F514" s="440">
        <v>46148</v>
      </c>
      <c r="G514" s="440">
        <v>46149</v>
      </c>
      <c r="H514" s="440">
        <v>46162</v>
      </c>
      <c r="I514">
        <v>507.5</v>
      </c>
      <c r="J514">
        <v>507.5</v>
      </c>
      <c r="K514">
        <v>507.5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465</v>
      </c>
    </row>
    <row r="515" spans="1:17" x14ac:dyDescent="0.3">
      <c r="A515">
        <v>230436</v>
      </c>
      <c r="B515">
        <v>122</v>
      </c>
      <c r="C515" t="s">
        <v>552</v>
      </c>
      <c r="D515" t="s">
        <v>2686</v>
      </c>
      <c r="E515" t="s">
        <v>3251</v>
      </c>
      <c r="F515" s="440">
        <v>46148</v>
      </c>
      <c r="G515" s="440">
        <v>46149</v>
      </c>
      <c r="H515" s="440">
        <v>46162</v>
      </c>
      <c r="I515">
        <v>366</v>
      </c>
      <c r="J515">
        <v>366</v>
      </c>
      <c r="K515">
        <v>366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465</v>
      </c>
    </row>
    <row r="516" spans="1:17" x14ac:dyDescent="0.3">
      <c r="A516">
        <v>230435</v>
      </c>
      <c r="B516">
        <v>122</v>
      </c>
      <c r="C516" t="s">
        <v>552</v>
      </c>
      <c r="D516" t="s">
        <v>2709</v>
      </c>
      <c r="E516" t="s">
        <v>3252</v>
      </c>
      <c r="F516" s="440">
        <v>46147</v>
      </c>
      <c r="G516" s="440">
        <v>46149</v>
      </c>
      <c r="H516" s="440">
        <v>46177</v>
      </c>
      <c r="I516">
        <v>819</v>
      </c>
      <c r="J516">
        <v>819</v>
      </c>
      <c r="K516">
        <v>819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465</v>
      </c>
    </row>
    <row r="517" spans="1:17" x14ac:dyDescent="0.3">
      <c r="A517">
        <v>230434</v>
      </c>
      <c r="B517">
        <v>122</v>
      </c>
      <c r="C517" t="s">
        <v>552</v>
      </c>
      <c r="D517" t="s">
        <v>2723</v>
      </c>
      <c r="E517" t="s">
        <v>3253</v>
      </c>
      <c r="F517" s="440">
        <v>46149</v>
      </c>
      <c r="G517" s="440">
        <v>46149</v>
      </c>
      <c r="H517" s="440">
        <v>46169</v>
      </c>
      <c r="I517">
        <v>357.6</v>
      </c>
      <c r="J517">
        <v>357.6</v>
      </c>
      <c r="K517">
        <v>357.6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465</v>
      </c>
    </row>
    <row r="518" spans="1:17" x14ac:dyDescent="0.3">
      <c r="A518">
        <v>230433</v>
      </c>
      <c r="B518">
        <v>122</v>
      </c>
      <c r="C518" t="s">
        <v>552</v>
      </c>
      <c r="D518" t="s">
        <v>2897</v>
      </c>
      <c r="E518" t="s">
        <v>3254</v>
      </c>
      <c r="F518" s="440">
        <v>46147</v>
      </c>
      <c r="G518" s="440">
        <v>46148</v>
      </c>
      <c r="H518" s="440">
        <v>46162</v>
      </c>
      <c r="I518">
        <v>1861.51</v>
      </c>
      <c r="J518">
        <v>2544.6</v>
      </c>
      <c r="K518">
        <v>0</v>
      </c>
      <c r="L518">
        <v>1861.51</v>
      </c>
      <c r="M518">
        <v>0</v>
      </c>
      <c r="N518">
        <v>0</v>
      </c>
      <c r="O518">
        <v>0</v>
      </c>
      <c r="P518">
        <v>0</v>
      </c>
      <c r="Q518" t="s">
        <v>465</v>
      </c>
    </row>
    <row r="519" spans="1:17" x14ac:dyDescent="0.3">
      <c r="A519">
        <v>230432</v>
      </c>
      <c r="B519">
        <v>122</v>
      </c>
      <c r="C519" t="s">
        <v>552</v>
      </c>
      <c r="D519" t="s">
        <v>2868</v>
      </c>
      <c r="E519" t="s">
        <v>3255</v>
      </c>
      <c r="F519" s="440">
        <v>46147</v>
      </c>
      <c r="G519" s="440">
        <v>46148</v>
      </c>
      <c r="H519" s="440">
        <v>46162</v>
      </c>
      <c r="I519">
        <v>1124.03</v>
      </c>
      <c r="J519">
        <v>1206.3</v>
      </c>
      <c r="K519">
        <v>1124.03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465</v>
      </c>
    </row>
    <row r="520" spans="1:17" x14ac:dyDescent="0.3">
      <c r="A520">
        <v>230431</v>
      </c>
      <c r="B520">
        <v>122</v>
      </c>
      <c r="C520" t="s">
        <v>552</v>
      </c>
      <c r="D520" t="s">
        <v>2756</v>
      </c>
      <c r="E520" t="s">
        <v>3256</v>
      </c>
      <c r="F520" s="440">
        <v>46148</v>
      </c>
      <c r="G520" s="440">
        <v>46148</v>
      </c>
      <c r="H520" s="440">
        <v>46162</v>
      </c>
      <c r="I520">
        <v>562.55999999999995</v>
      </c>
      <c r="J520">
        <v>562.55999999999995</v>
      </c>
      <c r="K520">
        <v>562.55999999999995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465</v>
      </c>
    </row>
    <row r="521" spans="1:17" x14ac:dyDescent="0.3">
      <c r="A521">
        <v>230430</v>
      </c>
      <c r="B521">
        <v>122</v>
      </c>
      <c r="C521" t="s">
        <v>552</v>
      </c>
      <c r="D521" t="s">
        <v>2727</v>
      </c>
      <c r="E521" t="s">
        <v>3257</v>
      </c>
      <c r="F521" s="440">
        <v>46147</v>
      </c>
      <c r="G521" s="440">
        <v>46148</v>
      </c>
      <c r="H521" s="440">
        <v>46161</v>
      </c>
      <c r="I521">
        <v>1112.22</v>
      </c>
      <c r="J521">
        <v>1112.22</v>
      </c>
      <c r="K521">
        <v>1112.22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465</v>
      </c>
    </row>
    <row r="522" spans="1:17" x14ac:dyDescent="0.3">
      <c r="A522">
        <v>230429</v>
      </c>
      <c r="B522">
        <v>122</v>
      </c>
      <c r="C522" t="s">
        <v>552</v>
      </c>
      <c r="D522" t="s">
        <v>2763</v>
      </c>
      <c r="E522" t="s">
        <v>3258</v>
      </c>
      <c r="F522" s="440">
        <v>46148</v>
      </c>
      <c r="G522" s="440">
        <v>46148</v>
      </c>
      <c r="H522" s="440">
        <v>46162</v>
      </c>
      <c r="I522">
        <v>775</v>
      </c>
      <c r="J522">
        <v>750</v>
      </c>
      <c r="K522">
        <v>775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465</v>
      </c>
    </row>
    <row r="523" spans="1:17" x14ac:dyDescent="0.3">
      <c r="A523">
        <v>230428</v>
      </c>
      <c r="B523">
        <v>122</v>
      </c>
      <c r="C523" t="s">
        <v>552</v>
      </c>
      <c r="D523" t="s">
        <v>2704</v>
      </c>
      <c r="E523" t="s">
        <v>3259</v>
      </c>
      <c r="F523" s="440">
        <v>46144</v>
      </c>
      <c r="G523" s="440">
        <v>46147</v>
      </c>
      <c r="H523" s="440">
        <v>46172</v>
      </c>
      <c r="I523">
        <v>402.76</v>
      </c>
      <c r="J523">
        <v>402.76</v>
      </c>
      <c r="K523">
        <v>402.76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465</v>
      </c>
    </row>
    <row r="524" spans="1:17" x14ac:dyDescent="0.3">
      <c r="A524">
        <v>230427</v>
      </c>
      <c r="B524">
        <v>122</v>
      </c>
      <c r="C524" t="s">
        <v>552</v>
      </c>
      <c r="D524" t="s">
        <v>2520</v>
      </c>
      <c r="E524" t="s">
        <v>3260</v>
      </c>
      <c r="F524" s="440">
        <v>46143</v>
      </c>
      <c r="G524" s="440">
        <v>46147</v>
      </c>
      <c r="H524" s="440">
        <v>46171</v>
      </c>
      <c r="I524">
        <v>1054.02</v>
      </c>
      <c r="J524">
        <v>1054.02</v>
      </c>
      <c r="K524">
        <v>1054.02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465</v>
      </c>
    </row>
    <row r="525" spans="1:17" x14ac:dyDescent="0.3">
      <c r="A525">
        <v>230426</v>
      </c>
      <c r="B525">
        <v>122</v>
      </c>
      <c r="C525" t="s">
        <v>552</v>
      </c>
      <c r="D525" t="s">
        <v>3093</v>
      </c>
      <c r="E525" t="s">
        <v>3261</v>
      </c>
      <c r="F525" s="440">
        <v>46146</v>
      </c>
      <c r="G525" s="440">
        <v>46147</v>
      </c>
      <c r="H525" s="440">
        <v>46161</v>
      </c>
      <c r="I525">
        <v>925</v>
      </c>
      <c r="J525">
        <v>900</v>
      </c>
      <c r="K525">
        <v>925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465</v>
      </c>
    </row>
    <row r="526" spans="1:17" x14ac:dyDescent="0.3">
      <c r="A526">
        <v>230425</v>
      </c>
      <c r="B526">
        <v>122</v>
      </c>
      <c r="C526" t="s">
        <v>552</v>
      </c>
      <c r="D526" t="s">
        <v>2744</v>
      </c>
      <c r="E526" t="s">
        <v>3262</v>
      </c>
      <c r="F526" s="440">
        <v>46147</v>
      </c>
      <c r="G526" s="440">
        <v>46147</v>
      </c>
      <c r="H526" s="440">
        <v>46177</v>
      </c>
      <c r="I526">
        <v>687.64</v>
      </c>
      <c r="J526">
        <v>687.64</v>
      </c>
      <c r="K526">
        <v>687.64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465</v>
      </c>
    </row>
    <row r="527" spans="1:17" x14ac:dyDescent="0.3">
      <c r="A527">
        <v>230424</v>
      </c>
      <c r="B527">
        <v>122</v>
      </c>
      <c r="C527" t="s">
        <v>552</v>
      </c>
      <c r="D527" t="s">
        <v>2729</v>
      </c>
      <c r="E527" t="s">
        <v>3263</v>
      </c>
      <c r="F527" s="440">
        <v>46147</v>
      </c>
      <c r="G527" s="440">
        <v>46147</v>
      </c>
      <c r="H527" s="440">
        <v>46175</v>
      </c>
      <c r="I527">
        <v>2212.83</v>
      </c>
      <c r="J527">
        <v>2212.83</v>
      </c>
      <c r="K527">
        <v>2212.83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465</v>
      </c>
    </row>
    <row r="528" spans="1:17" x14ac:dyDescent="0.3">
      <c r="A528">
        <v>230423</v>
      </c>
      <c r="B528">
        <v>122</v>
      </c>
      <c r="C528" t="s">
        <v>552</v>
      </c>
      <c r="D528" t="s">
        <v>2686</v>
      </c>
      <c r="E528" t="s">
        <v>3264</v>
      </c>
      <c r="F528" s="440">
        <v>46146</v>
      </c>
      <c r="G528" s="440">
        <v>46147</v>
      </c>
      <c r="H528" s="440">
        <v>46160</v>
      </c>
      <c r="I528">
        <v>366</v>
      </c>
      <c r="J528">
        <v>366</v>
      </c>
      <c r="K528">
        <v>366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465</v>
      </c>
    </row>
    <row r="529" spans="1:17" x14ac:dyDescent="0.3">
      <c r="A529">
        <v>230422</v>
      </c>
      <c r="B529">
        <v>122</v>
      </c>
      <c r="C529" t="s">
        <v>552</v>
      </c>
      <c r="D529" t="s">
        <v>2727</v>
      </c>
      <c r="E529" t="s">
        <v>3265</v>
      </c>
      <c r="F529" s="440">
        <v>46146</v>
      </c>
      <c r="G529" s="440">
        <v>46147</v>
      </c>
      <c r="H529" s="440">
        <v>46160</v>
      </c>
      <c r="I529">
        <v>1924.93</v>
      </c>
      <c r="J529">
        <v>1924.93</v>
      </c>
      <c r="K529">
        <v>1924.93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465</v>
      </c>
    </row>
    <row r="530" spans="1:17" x14ac:dyDescent="0.3">
      <c r="A530">
        <v>230395</v>
      </c>
      <c r="B530">
        <v>122</v>
      </c>
      <c r="C530" t="s">
        <v>552</v>
      </c>
      <c r="D530" t="s">
        <v>2815</v>
      </c>
      <c r="E530" t="s">
        <v>3266</v>
      </c>
      <c r="F530" s="440">
        <v>46146</v>
      </c>
      <c r="G530" s="440">
        <v>46147</v>
      </c>
      <c r="H530" s="440">
        <v>46174</v>
      </c>
      <c r="I530">
        <v>635.88</v>
      </c>
      <c r="J530">
        <v>635.88</v>
      </c>
      <c r="K530">
        <v>0</v>
      </c>
      <c r="L530">
        <v>635.88</v>
      </c>
      <c r="M530">
        <v>0</v>
      </c>
      <c r="N530">
        <v>0</v>
      </c>
      <c r="O530">
        <v>0</v>
      </c>
      <c r="P530">
        <v>0</v>
      </c>
      <c r="Q530" t="s">
        <v>465</v>
      </c>
    </row>
    <row r="531" spans="1:17" x14ac:dyDescent="0.3">
      <c r="A531">
        <v>230345</v>
      </c>
      <c r="B531">
        <v>122</v>
      </c>
      <c r="C531" t="s">
        <v>552</v>
      </c>
      <c r="D531" t="s">
        <v>3267</v>
      </c>
      <c r="E531" t="s">
        <v>3268</v>
      </c>
      <c r="F531" s="440">
        <v>46146</v>
      </c>
      <c r="G531" s="440">
        <v>46147</v>
      </c>
      <c r="H531" s="440">
        <v>46181</v>
      </c>
      <c r="I531">
        <v>1252.94</v>
      </c>
      <c r="J531">
        <v>1252.8</v>
      </c>
      <c r="K531">
        <v>1252.94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465</v>
      </c>
    </row>
    <row r="532" spans="1:17" x14ac:dyDescent="0.3">
      <c r="A532">
        <v>230344</v>
      </c>
      <c r="B532">
        <v>122</v>
      </c>
      <c r="C532" t="s">
        <v>552</v>
      </c>
      <c r="D532" t="s">
        <v>3269</v>
      </c>
      <c r="E532" t="s">
        <v>3270</v>
      </c>
      <c r="F532" s="440">
        <v>46147</v>
      </c>
      <c r="G532" s="440">
        <v>46148</v>
      </c>
      <c r="H532" s="440">
        <v>46174</v>
      </c>
      <c r="I532">
        <v>3602.55</v>
      </c>
      <c r="J532">
        <v>3096.96</v>
      </c>
      <c r="K532">
        <v>0</v>
      </c>
      <c r="L532">
        <v>3602.55</v>
      </c>
      <c r="M532">
        <v>0</v>
      </c>
      <c r="N532">
        <v>0</v>
      </c>
      <c r="O532">
        <v>0</v>
      </c>
      <c r="P532">
        <v>0</v>
      </c>
      <c r="Q532" t="s">
        <v>465</v>
      </c>
    </row>
    <row r="533" spans="1:17" x14ac:dyDescent="0.3">
      <c r="A533">
        <v>230343</v>
      </c>
      <c r="B533">
        <v>122</v>
      </c>
      <c r="C533" t="s">
        <v>552</v>
      </c>
      <c r="D533" t="s">
        <v>2986</v>
      </c>
      <c r="E533" t="s">
        <v>3271</v>
      </c>
      <c r="F533" s="440">
        <v>46147</v>
      </c>
      <c r="G533" s="440">
        <v>46148</v>
      </c>
      <c r="H533" s="440">
        <v>46175</v>
      </c>
      <c r="I533">
        <v>2343.16</v>
      </c>
      <c r="J533">
        <v>2190</v>
      </c>
      <c r="K533">
        <v>0</v>
      </c>
      <c r="L533">
        <v>2343.16</v>
      </c>
      <c r="M533">
        <v>0</v>
      </c>
      <c r="N533">
        <v>0</v>
      </c>
      <c r="O533">
        <v>0</v>
      </c>
      <c r="P533">
        <v>0</v>
      </c>
      <c r="Q533" t="s">
        <v>465</v>
      </c>
    </row>
    <row r="534" spans="1:17" x14ac:dyDescent="0.3">
      <c r="A534">
        <v>230342</v>
      </c>
      <c r="B534">
        <v>122</v>
      </c>
      <c r="C534" t="s">
        <v>552</v>
      </c>
      <c r="D534" t="s">
        <v>2693</v>
      </c>
      <c r="E534" t="s">
        <v>3272</v>
      </c>
      <c r="F534" s="440">
        <v>46146</v>
      </c>
      <c r="G534" s="440">
        <v>46147</v>
      </c>
      <c r="H534" s="440">
        <v>46175</v>
      </c>
      <c r="I534">
        <v>391.76</v>
      </c>
      <c r="J534">
        <v>391.76</v>
      </c>
      <c r="K534">
        <v>391.76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465</v>
      </c>
    </row>
    <row r="535" spans="1:17" x14ac:dyDescent="0.3">
      <c r="A535">
        <v>230313</v>
      </c>
      <c r="B535">
        <v>122</v>
      </c>
      <c r="C535" t="s">
        <v>552</v>
      </c>
      <c r="D535" t="s">
        <v>3273</v>
      </c>
      <c r="E535" t="s">
        <v>3274</v>
      </c>
      <c r="F535" s="440">
        <v>46143</v>
      </c>
      <c r="G535" s="440">
        <v>46149</v>
      </c>
      <c r="H535" s="440">
        <v>46166</v>
      </c>
      <c r="I535">
        <v>901.61</v>
      </c>
      <c r="J535">
        <v>851.85</v>
      </c>
      <c r="K535">
        <v>0</v>
      </c>
      <c r="L535">
        <v>0</v>
      </c>
      <c r="M535">
        <v>0</v>
      </c>
      <c r="N535">
        <v>0</v>
      </c>
      <c r="O535">
        <v>901.61</v>
      </c>
      <c r="P535">
        <v>0</v>
      </c>
      <c r="Q535" t="s">
        <v>465</v>
      </c>
    </row>
    <row r="536" spans="1:17" x14ac:dyDescent="0.3">
      <c r="A536">
        <v>230180</v>
      </c>
      <c r="B536">
        <v>122</v>
      </c>
      <c r="C536" t="s">
        <v>552</v>
      </c>
      <c r="D536" t="s">
        <v>2725</v>
      </c>
      <c r="E536" t="s">
        <v>3275</v>
      </c>
      <c r="F536" s="440">
        <v>46143</v>
      </c>
      <c r="G536" s="440">
        <v>46140</v>
      </c>
      <c r="H536" s="440">
        <v>46160</v>
      </c>
      <c r="I536">
        <v>8080.64</v>
      </c>
      <c r="J536">
        <v>8080.56</v>
      </c>
      <c r="K536">
        <v>0</v>
      </c>
      <c r="L536">
        <v>8080.64</v>
      </c>
      <c r="M536">
        <v>0</v>
      </c>
      <c r="N536">
        <v>0</v>
      </c>
      <c r="O536">
        <v>0</v>
      </c>
      <c r="P536">
        <v>0</v>
      </c>
      <c r="Q536" t="s">
        <v>464</v>
      </c>
    </row>
    <row r="537" spans="1:17" x14ac:dyDescent="0.3">
      <c r="A537">
        <v>229767</v>
      </c>
      <c r="B537">
        <v>122</v>
      </c>
      <c r="C537" t="s">
        <v>552</v>
      </c>
      <c r="D537" t="s">
        <v>2865</v>
      </c>
      <c r="E537" t="s">
        <v>3276</v>
      </c>
      <c r="F537" s="440">
        <v>46146</v>
      </c>
      <c r="G537" s="440">
        <v>46147</v>
      </c>
      <c r="H537" s="440">
        <v>46156</v>
      </c>
      <c r="I537">
        <v>1344</v>
      </c>
      <c r="J537">
        <v>1344</v>
      </c>
      <c r="K537">
        <v>1344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465</v>
      </c>
    </row>
    <row r="538" spans="1:17" x14ac:dyDescent="0.3">
      <c r="A538">
        <v>229766</v>
      </c>
      <c r="B538">
        <v>122</v>
      </c>
      <c r="C538" t="s">
        <v>552</v>
      </c>
      <c r="D538" t="s">
        <v>2871</v>
      </c>
      <c r="E538" t="s">
        <v>1441</v>
      </c>
      <c r="F538" s="440">
        <v>46143</v>
      </c>
      <c r="G538" s="440">
        <v>46147</v>
      </c>
      <c r="H538" s="440">
        <v>46157</v>
      </c>
      <c r="I538">
        <v>1488</v>
      </c>
      <c r="J538">
        <v>1488</v>
      </c>
      <c r="K538">
        <v>1488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465</v>
      </c>
    </row>
    <row r="539" spans="1:17" x14ac:dyDescent="0.3">
      <c r="A539">
        <v>228690</v>
      </c>
      <c r="B539">
        <v>122</v>
      </c>
      <c r="C539" t="s">
        <v>552</v>
      </c>
      <c r="D539" t="s">
        <v>2746</v>
      </c>
      <c r="E539" t="s">
        <v>3277</v>
      </c>
      <c r="F539" s="440">
        <v>46139</v>
      </c>
      <c r="G539" s="440">
        <v>46142</v>
      </c>
      <c r="H539" s="440">
        <v>46153</v>
      </c>
      <c r="I539">
        <v>1549.2</v>
      </c>
      <c r="J539">
        <v>1524.2</v>
      </c>
      <c r="K539">
        <v>0</v>
      </c>
      <c r="L539">
        <v>1549.2</v>
      </c>
      <c r="M539">
        <v>0</v>
      </c>
      <c r="N539">
        <v>0</v>
      </c>
      <c r="O539">
        <v>0</v>
      </c>
      <c r="P539">
        <v>0</v>
      </c>
      <c r="Q539" t="s">
        <v>464</v>
      </c>
    </row>
    <row r="540" spans="1:17" x14ac:dyDescent="0.3">
      <c r="A540">
        <v>228689</v>
      </c>
      <c r="B540">
        <v>122</v>
      </c>
      <c r="C540" t="s">
        <v>552</v>
      </c>
      <c r="D540" t="s">
        <v>2704</v>
      </c>
      <c r="E540" t="s">
        <v>3278</v>
      </c>
      <c r="F540" s="440">
        <v>46137</v>
      </c>
      <c r="G540" s="440">
        <v>46139</v>
      </c>
      <c r="H540" s="440">
        <v>46165</v>
      </c>
      <c r="I540">
        <v>233.32</v>
      </c>
      <c r="J540">
        <v>505.32</v>
      </c>
      <c r="K540">
        <v>233.32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464</v>
      </c>
    </row>
    <row r="541" spans="1:17" x14ac:dyDescent="0.3">
      <c r="A541">
        <v>228688</v>
      </c>
      <c r="B541">
        <v>122</v>
      </c>
      <c r="C541" t="s">
        <v>552</v>
      </c>
      <c r="D541" t="s">
        <v>2760</v>
      </c>
      <c r="E541" t="s">
        <v>3279</v>
      </c>
      <c r="F541" s="440">
        <v>46142</v>
      </c>
      <c r="G541" s="440">
        <v>46142</v>
      </c>
      <c r="H541" s="440">
        <v>46156</v>
      </c>
      <c r="I541">
        <v>1604</v>
      </c>
      <c r="J541">
        <v>1604</v>
      </c>
      <c r="K541">
        <v>0</v>
      </c>
      <c r="L541">
        <v>0</v>
      </c>
      <c r="M541">
        <v>1370</v>
      </c>
      <c r="N541">
        <v>0</v>
      </c>
      <c r="O541">
        <v>64</v>
      </c>
      <c r="P541">
        <v>0</v>
      </c>
      <c r="Q541" t="s">
        <v>464</v>
      </c>
    </row>
    <row r="542" spans="1:17" x14ac:dyDescent="0.3">
      <c r="A542">
        <v>228687</v>
      </c>
      <c r="B542">
        <v>122</v>
      </c>
      <c r="C542" t="s">
        <v>552</v>
      </c>
      <c r="D542" t="s">
        <v>2693</v>
      </c>
      <c r="E542" t="s">
        <v>3280</v>
      </c>
      <c r="F542" s="440">
        <v>46140</v>
      </c>
      <c r="G542" s="440">
        <v>46142</v>
      </c>
      <c r="H542" s="440">
        <v>46168</v>
      </c>
      <c r="I542">
        <v>2604.14</v>
      </c>
      <c r="J542">
        <v>2604.13</v>
      </c>
      <c r="K542">
        <v>2604.14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464</v>
      </c>
    </row>
    <row r="543" spans="1:17" x14ac:dyDescent="0.3">
      <c r="A543">
        <v>228686</v>
      </c>
      <c r="B543">
        <v>122</v>
      </c>
      <c r="C543" t="s">
        <v>552</v>
      </c>
      <c r="D543" t="s">
        <v>2746</v>
      </c>
      <c r="E543" t="s">
        <v>3281</v>
      </c>
      <c r="F543" s="440">
        <v>46141</v>
      </c>
      <c r="G543" s="440">
        <v>46142</v>
      </c>
      <c r="H543" s="440">
        <v>46171</v>
      </c>
      <c r="I543">
        <v>1394.04</v>
      </c>
      <c r="J543">
        <v>1369.04</v>
      </c>
      <c r="K543">
        <v>0</v>
      </c>
      <c r="L543">
        <v>1394.04</v>
      </c>
      <c r="M543">
        <v>0</v>
      </c>
      <c r="N543">
        <v>0</v>
      </c>
      <c r="O543">
        <v>0</v>
      </c>
      <c r="P543">
        <v>0</v>
      </c>
      <c r="Q543" t="s">
        <v>464</v>
      </c>
    </row>
    <row r="544" spans="1:17" x14ac:dyDescent="0.3">
      <c r="A544">
        <v>228685</v>
      </c>
      <c r="B544">
        <v>122</v>
      </c>
      <c r="C544" t="s">
        <v>552</v>
      </c>
      <c r="D544" t="s">
        <v>2761</v>
      </c>
      <c r="E544" t="s">
        <v>3282</v>
      </c>
      <c r="F544" s="440">
        <v>46140</v>
      </c>
      <c r="G544" s="440">
        <v>46142</v>
      </c>
      <c r="H544" s="440">
        <v>46157</v>
      </c>
      <c r="I544">
        <v>412.56</v>
      </c>
      <c r="J544">
        <v>412.56</v>
      </c>
      <c r="K544">
        <v>412.56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464</v>
      </c>
    </row>
    <row r="545" spans="1:17" x14ac:dyDescent="0.3">
      <c r="A545">
        <v>228684</v>
      </c>
      <c r="B545">
        <v>122</v>
      </c>
      <c r="C545" t="s">
        <v>552</v>
      </c>
      <c r="D545" t="s">
        <v>2914</v>
      </c>
      <c r="E545" t="s">
        <v>3283</v>
      </c>
      <c r="F545" s="440">
        <v>46141</v>
      </c>
      <c r="G545" s="440">
        <v>46142</v>
      </c>
      <c r="H545" s="440">
        <v>46169</v>
      </c>
      <c r="I545">
        <v>988</v>
      </c>
      <c r="J545">
        <v>988</v>
      </c>
      <c r="K545">
        <v>0</v>
      </c>
      <c r="L545">
        <v>0</v>
      </c>
      <c r="M545">
        <v>988</v>
      </c>
      <c r="N545">
        <v>0</v>
      </c>
      <c r="O545">
        <v>0</v>
      </c>
      <c r="P545">
        <v>0</v>
      </c>
      <c r="Q545" t="s">
        <v>464</v>
      </c>
    </row>
    <row r="546" spans="1:17" x14ac:dyDescent="0.3">
      <c r="A546">
        <v>228683</v>
      </c>
      <c r="B546">
        <v>122</v>
      </c>
      <c r="C546" t="s">
        <v>552</v>
      </c>
      <c r="D546" t="s">
        <v>2704</v>
      </c>
      <c r="E546" t="s">
        <v>3284</v>
      </c>
      <c r="F546" s="440">
        <v>46141</v>
      </c>
      <c r="G546" s="440">
        <v>46142</v>
      </c>
      <c r="H546" s="440">
        <v>46169</v>
      </c>
      <c r="I546">
        <v>72.900000000000006</v>
      </c>
      <c r="J546">
        <v>72.900000000000006</v>
      </c>
      <c r="K546">
        <v>72.900000000000006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464</v>
      </c>
    </row>
    <row r="547" spans="1:17" x14ac:dyDescent="0.3">
      <c r="A547">
        <v>228682</v>
      </c>
      <c r="B547">
        <v>122</v>
      </c>
      <c r="C547" t="s">
        <v>552</v>
      </c>
      <c r="D547" t="s">
        <v>2700</v>
      </c>
      <c r="E547" t="s">
        <v>3285</v>
      </c>
      <c r="F547" s="440">
        <v>46141</v>
      </c>
      <c r="G547" s="440">
        <v>46142</v>
      </c>
      <c r="H547" s="440">
        <v>46170</v>
      </c>
      <c r="I547">
        <v>675.66</v>
      </c>
      <c r="J547">
        <v>675.66</v>
      </c>
      <c r="K547">
        <v>675.66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464</v>
      </c>
    </row>
    <row r="548" spans="1:17" x14ac:dyDescent="0.3">
      <c r="A548">
        <v>228681</v>
      </c>
      <c r="B548">
        <v>122</v>
      </c>
      <c r="C548" t="s">
        <v>552</v>
      </c>
      <c r="D548" t="s">
        <v>3046</v>
      </c>
      <c r="E548" t="s">
        <v>3286</v>
      </c>
      <c r="F548" s="440">
        <v>46139</v>
      </c>
      <c r="G548" s="440">
        <v>46142</v>
      </c>
      <c r="H548" s="440">
        <v>46153</v>
      </c>
      <c r="I548">
        <v>999.6</v>
      </c>
      <c r="J548">
        <v>999.6</v>
      </c>
      <c r="K548">
        <v>0</v>
      </c>
      <c r="L548">
        <v>999.6</v>
      </c>
      <c r="M548">
        <v>0</v>
      </c>
      <c r="N548">
        <v>0</v>
      </c>
      <c r="O548">
        <v>0</v>
      </c>
      <c r="P548">
        <v>0</v>
      </c>
      <c r="Q548" t="s">
        <v>464</v>
      </c>
    </row>
    <row r="549" spans="1:17" x14ac:dyDescent="0.3">
      <c r="A549">
        <v>228680</v>
      </c>
      <c r="B549">
        <v>122</v>
      </c>
      <c r="C549" t="s">
        <v>552</v>
      </c>
      <c r="D549" t="s">
        <v>2711</v>
      </c>
      <c r="E549" t="s">
        <v>3287</v>
      </c>
      <c r="F549" s="440">
        <v>46140</v>
      </c>
      <c r="G549" s="440">
        <v>46142</v>
      </c>
      <c r="H549" s="440">
        <v>46168</v>
      </c>
      <c r="I549">
        <v>1155</v>
      </c>
      <c r="J549">
        <v>1155</v>
      </c>
      <c r="K549">
        <v>0</v>
      </c>
      <c r="L549">
        <v>1155</v>
      </c>
      <c r="M549">
        <v>0</v>
      </c>
      <c r="N549">
        <v>0</v>
      </c>
      <c r="O549">
        <v>0</v>
      </c>
      <c r="P549">
        <v>0</v>
      </c>
      <c r="Q549" t="s">
        <v>464</v>
      </c>
    </row>
    <row r="550" spans="1:17" x14ac:dyDescent="0.3">
      <c r="A550">
        <v>228679</v>
      </c>
      <c r="B550">
        <v>122</v>
      </c>
      <c r="C550" t="s">
        <v>552</v>
      </c>
      <c r="D550" t="s">
        <v>2832</v>
      </c>
      <c r="E550" t="s">
        <v>3288</v>
      </c>
      <c r="F550" s="440">
        <v>46140</v>
      </c>
      <c r="G550" s="440">
        <v>46142</v>
      </c>
      <c r="H550" s="440">
        <v>46170</v>
      </c>
      <c r="I550">
        <v>863.93</v>
      </c>
      <c r="J550">
        <v>811.2</v>
      </c>
      <c r="K550">
        <v>0</v>
      </c>
      <c r="L550">
        <v>863.93</v>
      </c>
      <c r="M550">
        <v>0</v>
      </c>
      <c r="N550">
        <v>0</v>
      </c>
      <c r="O550">
        <v>0</v>
      </c>
      <c r="P550">
        <v>0</v>
      </c>
      <c r="Q550" t="s">
        <v>464</v>
      </c>
    </row>
    <row r="551" spans="1:17" x14ac:dyDescent="0.3">
      <c r="A551">
        <v>228678</v>
      </c>
      <c r="B551">
        <v>122</v>
      </c>
      <c r="C551" t="s">
        <v>552</v>
      </c>
      <c r="D551" t="s">
        <v>2754</v>
      </c>
      <c r="E551" t="s">
        <v>3289</v>
      </c>
      <c r="F551" s="440">
        <v>46140</v>
      </c>
      <c r="G551" s="440">
        <v>46142</v>
      </c>
      <c r="H551" s="440">
        <v>46171</v>
      </c>
      <c r="I551">
        <v>1159.68</v>
      </c>
      <c r="J551">
        <v>808.68</v>
      </c>
      <c r="K551">
        <v>0</v>
      </c>
      <c r="L551">
        <v>1159.68</v>
      </c>
      <c r="M551">
        <v>0</v>
      </c>
      <c r="N551">
        <v>0</v>
      </c>
      <c r="O551">
        <v>0</v>
      </c>
      <c r="P551">
        <v>0</v>
      </c>
      <c r="Q551" t="s">
        <v>464</v>
      </c>
    </row>
    <row r="552" spans="1:17" x14ac:dyDescent="0.3">
      <c r="A552">
        <v>228677</v>
      </c>
      <c r="B552">
        <v>122</v>
      </c>
      <c r="C552" t="s">
        <v>552</v>
      </c>
      <c r="D552" t="s">
        <v>2815</v>
      </c>
      <c r="E552" t="s">
        <v>3290</v>
      </c>
      <c r="F552" s="440">
        <v>46140</v>
      </c>
      <c r="G552" s="440">
        <v>46142</v>
      </c>
      <c r="H552" s="440">
        <v>46168</v>
      </c>
      <c r="I552">
        <v>828</v>
      </c>
      <c r="J552">
        <v>828</v>
      </c>
      <c r="K552">
        <v>0</v>
      </c>
      <c r="L552">
        <v>828</v>
      </c>
      <c r="M552">
        <v>0</v>
      </c>
      <c r="N552">
        <v>0</v>
      </c>
      <c r="O552">
        <v>0</v>
      </c>
      <c r="P552">
        <v>0</v>
      </c>
      <c r="Q552" t="s">
        <v>464</v>
      </c>
    </row>
    <row r="553" spans="1:17" x14ac:dyDescent="0.3">
      <c r="A553">
        <v>228676</v>
      </c>
      <c r="B553">
        <v>122</v>
      </c>
      <c r="C553" t="s">
        <v>552</v>
      </c>
      <c r="D553" t="s">
        <v>2691</v>
      </c>
      <c r="E553" t="s">
        <v>3291</v>
      </c>
      <c r="F553" s="440">
        <v>46141</v>
      </c>
      <c r="G553" s="440">
        <v>46142</v>
      </c>
      <c r="H553" s="440">
        <v>46155</v>
      </c>
      <c r="I553">
        <v>662.36</v>
      </c>
      <c r="J553">
        <v>662.36</v>
      </c>
      <c r="K553">
        <v>662.36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464</v>
      </c>
    </row>
    <row r="554" spans="1:17" x14ac:dyDescent="0.3">
      <c r="A554">
        <v>228675</v>
      </c>
      <c r="B554">
        <v>122</v>
      </c>
      <c r="C554" t="s">
        <v>552</v>
      </c>
      <c r="D554" t="s">
        <v>2693</v>
      </c>
      <c r="E554" t="s">
        <v>3292</v>
      </c>
      <c r="F554" s="440">
        <v>46140</v>
      </c>
      <c r="G554" s="440">
        <v>46142</v>
      </c>
      <c r="H554" s="440">
        <v>46168</v>
      </c>
      <c r="I554">
        <v>1918.8</v>
      </c>
      <c r="J554">
        <v>1918.8</v>
      </c>
      <c r="K554">
        <v>0</v>
      </c>
      <c r="L554">
        <v>1918.8</v>
      </c>
      <c r="M554">
        <v>0</v>
      </c>
      <c r="N554">
        <v>0</v>
      </c>
      <c r="O554">
        <v>0</v>
      </c>
      <c r="P554">
        <v>0</v>
      </c>
      <c r="Q554" t="s">
        <v>464</v>
      </c>
    </row>
    <row r="555" spans="1:17" x14ac:dyDescent="0.3">
      <c r="A555">
        <v>228674</v>
      </c>
      <c r="B555">
        <v>122</v>
      </c>
      <c r="C555" t="s">
        <v>552</v>
      </c>
      <c r="D555" t="s">
        <v>2693</v>
      </c>
      <c r="E555" t="s">
        <v>3293</v>
      </c>
      <c r="F555" s="440">
        <v>46140</v>
      </c>
      <c r="G555" s="440">
        <v>46142</v>
      </c>
      <c r="H555" s="440">
        <v>46168</v>
      </c>
      <c r="I555">
        <v>1473.6</v>
      </c>
      <c r="J555">
        <v>1473.6</v>
      </c>
      <c r="K555">
        <v>1473.6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464</v>
      </c>
    </row>
    <row r="556" spans="1:17" x14ac:dyDescent="0.3">
      <c r="A556">
        <v>228673</v>
      </c>
      <c r="B556">
        <v>122</v>
      </c>
      <c r="C556" t="s">
        <v>552</v>
      </c>
      <c r="D556" t="s">
        <v>3010</v>
      </c>
      <c r="E556" t="s">
        <v>3294</v>
      </c>
      <c r="F556" s="440">
        <v>46138</v>
      </c>
      <c r="G556" s="440">
        <v>46142</v>
      </c>
      <c r="H556" s="440">
        <v>46170</v>
      </c>
      <c r="I556">
        <v>178.8</v>
      </c>
      <c r="J556">
        <v>178.8</v>
      </c>
      <c r="K556">
        <v>178.8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464</v>
      </c>
    </row>
    <row r="557" spans="1:17" x14ac:dyDescent="0.3">
      <c r="A557">
        <v>228672</v>
      </c>
      <c r="B557">
        <v>122</v>
      </c>
      <c r="C557" t="s">
        <v>552</v>
      </c>
      <c r="D557" t="s">
        <v>3010</v>
      </c>
      <c r="E557" t="s">
        <v>3295</v>
      </c>
      <c r="F557" s="440">
        <v>46134</v>
      </c>
      <c r="G557" s="440">
        <v>46142</v>
      </c>
      <c r="H557" s="440">
        <v>46167</v>
      </c>
      <c r="I557">
        <v>569.29999999999995</v>
      </c>
      <c r="J557">
        <v>569.29999999999995</v>
      </c>
      <c r="K557">
        <v>569.29999999999995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464</v>
      </c>
    </row>
    <row r="558" spans="1:17" x14ac:dyDescent="0.3">
      <c r="A558">
        <v>228671</v>
      </c>
      <c r="B558">
        <v>122</v>
      </c>
      <c r="C558" t="s">
        <v>552</v>
      </c>
      <c r="D558" t="s">
        <v>2688</v>
      </c>
      <c r="E558" t="s">
        <v>3296</v>
      </c>
      <c r="F558" s="440">
        <v>46141</v>
      </c>
      <c r="G558" s="440">
        <v>46142</v>
      </c>
      <c r="H558" s="440">
        <v>46169</v>
      </c>
      <c r="I558">
        <v>891.84</v>
      </c>
      <c r="J558">
        <v>891.84</v>
      </c>
      <c r="K558">
        <v>0</v>
      </c>
      <c r="L558">
        <v>0</v>
      </c>
      <c r="M558">
        <v>891.84</v>
      </c>
      <c r="N558">
        <v>0</v>
      </c>
      <c r="O558">
        <v>0</v>
      </c>
      <c r="P558">
        <v>0</v>
      </c>
      <c r="Q558" t="s">
        <v>464</v>
      </c>
    </row>
    <row r="559" spans="1:17" x14ac:dyDescent="0.3">
      <c r="A559">
        <v>228670</v>
      </c>
      <c r="B559">
        <v>122</v>
      </c>
      <c r="C559" t="s">
        <v>552</v>
      </c>
      <c r="D559" t="s">
        <v>2688</v>
      </c>
      <c r="E559" t="s">
        <v>3297</v>
      </c>
      <c r="F559" s="440">
        <v>46141</v>
      </c>
      <c r="G559" s="440">
        <v>46142</v>
      </c>
      <c r="H559" s="440">
        <v>46169</v>
      </c>
      <c r="I559">
        <v>120.56</v>
      </c>
      <c r="J559">
        <v>120.56</v>
      </c>
      <c r="K559">
        <v>0</v>
      </c>
      <c r="L559">
        <v>120.56</v>
      </c>
      <c r="M559">
        <v>0</v>
      </c>
      <c r="N559">
        <v>0</v>
      </c>
      <c r="O559">
        <v>0</v>
      </c>
      <c r="P559">
        <v>0</v>
      </c>
      <c r="Q559" t="s">
        <v>464</v>
      </c>
    </row>
    <row r="560" spans="1:17" x14ac:dyDescent="0.3">
      <c r="A560">
        <v>228669</v>
      </c>
      <c r="B560">
        <v>122</v>
      </c>
      <c r="C560" t="s">
        <v>552</v>
      </c>
      <c r="D560" t="s">
        <v>3010</v>
      </c>
      <c r="E560" t="s">
        <v>3298</v>
      </c>
      <c r="F560" s="440">
        <v>46140</v>
      </c>
      <c r="G560" s="440">
        <v>46147</v>
      </c>
      <c r="H560" s="440">
        <v>46174</v>
      </c>
      <c r="I560">
        <v>667</v>
      </c>
      <c r="J560">
        <v>667</v>
      </c>
      <c r="K560">
        <v>667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465</v>
      </c>
    </row>
    <row r="561" spans="1:17" x14ac:dyDescent="0.3">
      <c r="A561">
        <v>228668</v>
      </c>
      <c r="B561">
        <v>122</v>
      </c>
      <c r="C561" t="s">
        <v>552</v>
      </c>
      <c r="D561" t="s">
        <v>2897</v>
      </c>
      <c r="E561" t="s">
        <v>3299</v>
      </c>
      <c r="F561" s="440">
        <v>46140</v>
      </c>
      <c r="G561" s="440">
        <v>46142</v>
      </c>
      <c r="H561" s="440">
        <v>46155</v>
      </c>
      <c r="I561">
        <v>1028.02</v>
      </c>
      <c r="J561">
        <v>1365.79</v>
      </c>
      <c r="K561">
        <v>0</v>
      </c>
      <c r="L561">
        <v>1028.02</v>
      </c>
      <c r="M561">
        <v>0</v>
      </c>
      <c r="N561">
        <v>0</v>
      </c>
      <c r="O561">
        <v>0</v>
      </c>
      <c r="P561">
        <v>0</v>
      </c>
      <c r="Q561" t="s">
        <v>464</v>
      </c>
    </row>
    <row r="562" spans="1:17" x14ac:dyDescent="0.3">
      <c r="A562">
        <v>228667</v>
      </c>
      <c r="B562">
        <v>122</v>
      </c>
      <c r="C562" t="s">
        <v>552</v>
      </c>
      <c r="D562" t="s">
        <v>2897</v>
      </c>
      <c r="E562" t="s">
        <v>3300</v>
      </c>
      <c r="F562" s="440">
        <v>46140</v>
      </c>
      <c r="G562" s="440">
        <v>46142</v>
      </c>
      <c r="H562" s="440">
        <v>46155</v>
      </c>
      <c r="I562">
        <v>777.97</v>
      </c>
      <c r="J562">
        <v>1033.48</v>
      </c>
      <c r="K562">
        <v>0</v>
      </c>
      <c r="L562">
        <v>777.97</v>
      </c>
      <c r="M562">
        <v>0</v>
      </c>
      <c r="N562">
        <v>0</v>
      </c>
      <c r="O562">
        <v>0</v>
      </c>
      <c r="P562">
        <v>0</v>
      </c>
      <c r="Q562" t="s">
        <v>464</v>
      </c>
    </row>
    <row r="563" spans="1:17" x14ac:dyDescent="0.3">
      <c r="A563">
        <v>228666</v>
      </c>
      <c r="B563">
        <v>122</v>
      </c>
      <c r="C563" t="s">
        <v>552</v>
      </c>
      <c r="D563" t="s">
        <v>2704</v>
      </c>
      <c r="E563" t="s">
        <v>3301</v>
      </c>
      <c r="F563" s="440">
        <v>46142</v>
      </c>
      <c r="G563" s="440">
        <v>46146</v>
      </c>
      <c r="H563" s="440">
        <v>46170</v>
      </c>
      <c r="I563">
        <v>1126.05</v>
      </c>
      <c r="J563">
        <v>1126.05</v>
      </c>
      <c r="K563">
        <v>1126.05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465</v>
      </c>
    </row>
    <row r="564" spans="1:17" x14ac:dyDescent="0.3">
      <c r="A564">
        <v>228665</v>
      </c>
      <c r="B564">
        <v>122</v>
      </c>
      <c r="C564" t="s">
        <v>552</v>
      </c>
      <c r="D564" t="s">
        <v>2697</v>
      </c>
      <c r="E564" t="s">
        <v>3302</v>
      </c>
      <c r="F564" s="440">
        <v>46142</v>
      </c>
      <c r="G564" s="440">
        <v>46146</v>
      </c>
      <c r="H564" s="440">
        <v>46170</v>
      </c>
      <c r="I564">
        <v>647.91999999999996</v>
      </c>
      <c r="J564">
        <v>647.91999999999996</v>
      </c>
      <c r="K564">
        <v>647.91999999999996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465</v>
      </c>
    </row>
    <row r="565" spans="1:17" x14ac:dyDescent="0.3">
      <c r="A565">
        <v>228664</v>
      </c>
      <c r="B565">
        <v>122</v>
      </c>
      <c r="C565" t="s">
        <v>552</v>
      </c>
      <c r="D565" t="s">
        <v>2520</v>
      </c>
      <c r="E565" t="s">
        <v>3303</v>
      </c>
      <c r="F565" s="440">
        <v>46142</v>
      </c>
      <c r="G565" s="440">
        <v>46146</v>
      </c>
      <c r="H565" s="440">
        <v>46170</v>
      </c>
      <c r="I565">
        <v>1384.4</v>
      </c>
      <c r="J565">
        <v>1384.4</v>
      </c>
      <c r="K565">
        <v>1384.4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465</v>
      </c>
    </row>
    <row r="566" spans="1:17" x14ac:dyDescent="0.3">
      <c r="A566">
        <v>228663</v>
      </c>
      <c r="B566">
        <v>122</v>
      </c>
      <c r="C566" t="s">
        <v>552</v>
      </c>
      <c r="D566" t="s">
        <v>2715</v>
      </c>
      <c r="E566" t="s">
        <v>3304</v>
      </c>
      <c r="F566" s="440">
        <v>46142</v>
      </c>
      <c r="G566" s="440">
        <v>46146</v>
      </c>
      <c r="H566" s="440">
        <v>46158</v>
      </c>
      <c r="I566">
        <v>2562.5</v>
      </c>
      <c r="J566">
        <v>2549.5</v>
      </c>
      <c r="K566">
        <v>2562.5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465</v>
      </c>
    </row>
    <row r="567" spans="1:17" x14ac:dyDescent="0.3">
      <c r="A567">
        <v>228662</v>
      </c>
      <c r="B567">
        <v>122</v>
      </c>
      <c r="C567" t="s">
        <v>552</v>
      </c>
      <c r="D567" t="s">
        <v>2758</v>
      </c>
      <c r="E567" t="s">
        <v>3305</v>
      </c>
      <c r="F567" s="440">
        <v>46142</v>
      </c>
      <c r="G567" s="440">
        <v>46146</v>
      </c>
      <c r="H567" s="440">
        <v>46152</v>
      </c>
      <c r="I567">
        <v>672</v>
      </c>
      <c r="J567">
        <v>672</v>
      </c>
      <c r="K567">
        <v>672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465</v>
      </c>
    </row>
    <row r="568" spans="1:17" x14ac:dyDescent="0.3">
      <c r="A568">
        <v>228661</v>
      </c>
      <c r="B568">
        <v>122</v>
      </c>
      <c r="C568" t="s">
        <v>552</v>
      </c>
      <c r="D568" t="s">
        <v>2758</v>
      </c>
      <c r="E568" t="s">
        <v>3306</v>
      </c>
      <c r="F568" s="440">
        <v>46144</v>
      </c>
      <c r="G568" s="440">
        <v>46146</v>
      </c>
      <c r="H568" s="440">
        <v>46156</v>
      </c>
      <c r="I568">
        <v>558</v>
      </c>
      <c r="J568">
        <v>558</v>
      </c>
      <c r="K568">
        <v>558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465</v>
      </c>
    </row>
    <row r="569" spans="1:17" x14ac:dyDescent="0.3">
      <c r="A569">
        <v>228660</v>
      </c>
      <c r="B569">
        <v>122</v>
      </c>
      <c r="C569" t="s">
        <v>552</v>
      </c>
      <c r="D569" t="s">
        <v>2697</v>
      </c>
      <c r="E569" t="s">
        <v>3307</v>
      </c>
      <c r="F569" s="440">
        <v>46142</v>
      </c>
      <c r="G569" s="440">
        <v>46146</v>
      </c>
      <c r="H569" s="440">
        <v>46170</v>
      </c>
      <c r="I569">
        <v>818.06</v>
      </c>
      <c r="J569">
        <v>818.06</v>
      </c>
      <c r="K569">
        <v>818.06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465</v>
      </c>
    </row>
    <row r="570" spans="1:17" x14ac:dyDescent="0.3">
      <c r="A570">
        <v>228464</v>
      </c>
      <c r="B570">
        <v>122</v>
      </c>
      <c r="C570" t="s">
        <v>552</v>
      </c>
      <c r="D570" t="s">
        <v>2520</v>
      </c>
      <c r="E570" t="s">
        <v>3308</v>
      </c>
      <c r="F570" s="440">
        <v>46136</v>
      </c>
      <c r="G570" s="440">
        <v>46146</v>
      </c>
      <c r="H570" s="440">
        <v>46164</v>
      </c>
      <c r="I570">
        <v>17</v>
      </c>
      <c r="J570">
        <v>17</v>
      </c>
      <c r="K570">
        <v>17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465</v>
      </c>
    </row>
    <row r="571" spans="1:17" x14ac:dyDescent="0.3">
      <c r="A571">
        <v>228463</v>
      </c>
      <c r="B571">
        <v>122</v>
      </c>
      <c r="C571" t="s">
        <v>552</v>
      </c>
      <c r="D571" t="s">
        <v>2693</v>
      </c>
      <c r="E571" t="s">
        <v>3309</v>
      </c>
      <c r="F571" s="440">
        <v>46139</v>
      </c>
      <c r="G571" s="440">
        <v>46140</v>
      </c>
      <c r="H571" s="440">
        <v>46168</v>
      </c>
      <c r="I571">
        <v>394.12</v>
      </c>
      <c r="J571">
        <v>394.12</v>
      </c>
      <c r="K571">
        <v>394.12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464</v>
      </c>
    </row>
    <row r="572" spans="1:17" x14ac:dyDescent="0.3">
      <c r="A572">
        <v>228462</v>
      </c>
      <c r="B572">
        <v>122</v>
      </c>
      <c r="C572" t="s">
        <v>552</v>
      </c>
      <c r="D572" t="s">
        <v>2520</v>
      </c>
      <c r="E572" t="s">
        <v>3310</v>
      </c>
      <c r="F572" s="440">
        <v>46128</v>
      </c>
      <c r="G572" s="440">
        <v>46139</v>
      </c>
      <c r="H572" s="440">
        <v>46156</v>
      </c>
      <c r="I572">
        <v>748.6</v>
      </c>
      <c r="J572">
        <v>748.6</v>
      </c>
      <c r="K572">
        <v>748.6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464</v>
      </c>
    </row>
    <row r="573" spans="1:17" x14ac:dyDescent="0.3">
      <c r="A573">
        <v>228461</v>
      </c>
      <c r="B573">
        <v>122</v>
      </c>
      <c r="C573" t="s">
        <v>552</v>
      </c>
      <c r="D573" t="s">
        <v>3311</v>
      </c>
      <c r="E573" t="s">
        <v>3312</v>
      </c>
      <c r="F573" s="440">
        <v>46133</v>
      </c>
      <c r="G573" s="440">
        <v>46139</v>
      </c>
      <c r="H573" s="440">
        <v>46160</v>
      </c>
      <c r="I573">
        <v>59.93</v>
      </c>
      <c r="J573">
        <v>59.92</v>
      </c>
      <c r="K573">
        <v>59.93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464</v>
      </c>
    </row>
    <row r="574" spans="1:17" x14ac:dyDescent="0.3">
      <c r="A574">
        <v>228460</v>
      </c>
      <c r="B574">
        <v>122</v>
      </c>
      <c r="C574" t="s">
        <v>552</v>
      </c>
      <c r="D574" t="s">
        <v>2520</v>
      </c>
      <c r="E574" t="s">
        <v>3313</v>
      </c>
      <c r="F574" s="440">
        <v>46136</v>
      </c>
      <c r="G574" s="440">
        <v>46139</v>
      </c>
      <c r="H574" s="440">
        <v>46164</v>
      </c>
      <c r="I574">
        <v>801.7</v>
      </c>
      <c r="J574">
        <v>801.7</v>
      </c>
      <c r="K574">
        <v>801.7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464</v>
      </c>
    </row>
    <row r="575" spans="1:17" x14ac:dyDescent="0.3">
      <c r="A575">
        <v>228459</v>
      </c>
      <c r="B575">
        <v>122</v>
      </c>
      <c r="C575" t="s">
        <v>552</v>
      </c>
      <c r="D575" t="s">
        <v>2688</v>
      </c>
      <c r="E575" t="s">
        <v>3314</v>
      </c>
      <c r="F575" s="440">
        <v>46136</v>
      </c>
      <c r="G575" s="440">
        <v>46139</v>
      </c>
      <c r="H575" s="440">
        <v>46164</v>
      </c>
      <c r="I575">
        <v>147.96</v>
      </c>
      <c r="J575">
        <v>147.96</v>
      </c>
      <c r="K575">
        <v>0</v>
      </c>
      <c r="L575">
        <v>147.96</v>
      </c>
      <c r="M575">
        <v>0</v>
      </c>
      <c r="N575">
        <v>0</v>
      </c>
      <c r="O575">
        <v>0</v>
      </c>
      <c r="P575">
        <v>0</v>
      </c>
      <c r="Q575" t="s">
        <v>464</v>
      </c>
    </row>
    <row r="576" spans="1:17" x14ac:dyDescent="0.3">
      <c r="A576">
        <v>228458</v>
      </c>
      <c r="B576">
        <v>122</v>
      </c>
      <c r="C576" t="s">
        <v>552</v>
      </c>
      <c r="D576" t="s">
        <v>2697</v>
      </c>
      <c r="E576" t="s">
        <v>3315</v>
      </c>
      <c r="F576" s="440">
        <v>46136</v>
      </c>
      <c r="G576" s="440">
        <v>46139</v>
      </c>
      <c r="H576" s="440">
        <v>46164</v>
      </c>
      <c r="I576">
        <v>266.95</v>
      </c>
      <c r="J576">
        <v>266.95</v>
      </c>
      <c r="K576">
        <v>266.95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464</v>
      </c>
    </row>
    <row r="577" spans="1:17" x14ac:dyDescent="0.3">
      <c r="A577">
        <v>228456</v>
      </c>
      <c r="B577">
        <v>122</v>
      </c>
      <c r="C577" t="s">
        <v>552</v>
      </c>
      <c r="D577" t="s">
        <v>2744</v>
      </c>
      <c r="E577" t="s">
        <v>2262</v>
      </c>
      <c r="F577" s="440">
        <v>46139</v>
      </c>
      <c r="G577" s="440">
        <v>46139</v>
      </c>
      <c r="H577" s="440">
        <v>46169</v>
      </c>
      <c r="I577">
        <v>669.65</v>
      </c>
      <c r="J577">
        <v>669.65</v>
      </c>
      <c r="K577">
        <v>669.65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464</v>
      </c>
    </row>
    <row r="578" spans="1:17" x14ac:dyDescent="0.3">
      <c r="A578">
        <v>228455</v>
      </c>
      <c r="B578">
        <v>122</v>
      </c>
      <c r="C578" t="s">
        <v>552</v>
      </c>
      <c r="D578" t="s">
        <v>2733</v>
      </c>
      <c r="E578" t="s">
        <v>3316</v>
      </c>
      <c r="F578" s="440">
        <v>46139</v>
      </c>
      <c r="G578" s="440">
        <v>46140</v>
      </c>
      <c r="H578" s="440">
        <v>46160</v>
      </c>
      <c r="I578">
        <v>1843.46</v>
      </c>
      <c r="J578">
        <v>1767.04</v>
      </c>
      <c r="K578">
        <v>0</v>
      </c>
      <c r="L578">
        <v>0</v>
      </c>
      <c r="M578">
        <v>1843.46</v>
      </c>
      <c r="N578">
        <v>0</v>
      </c>
      <c r="O578">
        <v>0</v>
      </c>
      <c r="P578">
        <v>0</v>
      </c>
      <c r="Q578" t="s">
        <v>464</v>
      </c>
    </row>
    <row r="579" spans="1:17" x14ac:dyDescent="0.3">
      <c r="A579">
        <v>228453</v>
      </c>
      <c r="B579">
        <v>122</v>
      </c>
      <c r="C579" t="s">
        <v>552</v>
      </c>
      <c r="D579" t="s">
        <v>2729</v>
      </c>
      <c r="E579" t="s">
        <v>3317</v>
      </c>
      <c r="F579" s="440">
        <v>46140</v>
      </c>
      <c r="G579" s="440">
        <v>46140</v>
      </c>
      <c r="H579" s="440">
        <v>46168</v>
      </c>
      <c r="I579">
        <v>1831.58</v>
      </c>
      <c r="J579">
        <v>1831.58</v>
      </c>
      <c r="K579">
        <v>1831.58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464</v>
      </c>
    </row>
    <row r="580" spans="1:17" x14ac:dyDescent="0.3">
      <c r="A580">
        <v>228452</v>
      </c>
      <c r="B580">
        <v>122</v>
      </c>
      <c r="C580" t="s">
        <v>552</v>
      </c>
      <c r="D580" t="s">
        <v>2684</v>
      </c>
      <c r="E580" t="s">
        <v>3318</v>
      </c>
      <c r="F580" s="440">
        <v>46139</v>
      </c>
      <c r="G580" s="440">
        <v>46140</v>
      </c>
      <c r="H580" s="440">
        <v>46167</v>
      </c>
      <c r="I580">
        <v>890.73</v>
      </c>
      <c r="J580">
        <v>890.73</v>
      </c>
      <c r="K580">
        <v>890.73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464</v>
      </c>
    </row>
    <row r="581" spans="1:17" x14ac:dyDescent="0.3">
      <c r="A581">
        <v>228451</v>
      </c>
      <c r="B581">
        <v>122</v>
      </c>
      <c r="C581" t="s">
        <v>552</v>
      </c>
      <c r="D581" t="s">
        <v>2706</v>
      </c>
      <c r="E581" t="s">
        <v>3319</v>
      </c>
      <c r="F581" s="440">
        <v>46140</v>
      </c>
      <c r="G581" s="440">
        <v>46140</v>
      </c>
      <c r="H581" s="440">
        <v>46168</v>
      </c>
      <c r="I581">
        <v>1641.38</v>
      </c>
      <c r="J581">
        <v>1639.38</v>
      </c>
      <c r="K581">
        <v>1641.38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464</v>
      </c>
    </row>
    <row r="582" spans="1:17" x14ac:dyDescent="0.3">
      <c r="A582">
        <v>228450</v>
      </c>
      <c r="B582">
        <v>122</v>
      </c>
      <c r="C582" t="s">
        <v>552</v>
      </c>
      <c r="D582" t="s">
        <v>2727</v>
      </c>
      <c r="E582" t="s">
        <v>3320</v>
      </c>
      <c r="F582" s="440">
        <v>46139</v>
      </c>
      <c r="G582" s="440">
        <v>46140</v>
      </c>
      <c r="H582" s="440">
        <v>46153</v>
      </c>
      <c r="I582">
        <v>7625.46</v>
      </c>
      <c r="J582">
        <v>7625.46</v>
      </c>
      <c r="K582">
        <v>7625.46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464</v>
      </c>
    </row>
    <row r="583" spans="1:17" x14ac:dyDescent="0.3">
      <c r="A583">
        <v>228449</v>
      </c>
      <c r="B583">
        <v>122</v>
      </c>
      <c r="C583" t="s">
        <v>552</v>
      </c>
      <c r="D583" t="s">
        <v>2815</v>
      </c>
      <c r="E583" t="s">
        <v>3321</v>
      </c>
      <c r="F583" s="440">
        <v>46139</v>
      </c>
      <c r="G583" s="440">
        <v>46140</v>
      </c>
      <c r="H583" s="440">
        <v>46167</v>
      </c>
      <c r="I583">
        <v>252</v>
      </c>
      <c r="J583">
        <v>252</v>
      </c>
      <c r="K583">
        <v>0</v>
      </c>
      <c r="L583">
        <v>252</v>
      </c>
      <c r="M583">
        <v>0</v>
      </c>
      <c r="N583">
        <v>0</v>
      </c>
      <c r="O583">
        <v>0</v>
      </c>
      <c r="P583">
        <v>0</v>
      </c>
      <c r="Q583" t="s">
        <v>464</v>
      </c>
    </row>
    <row r="584" spans="1:17" x14ac:dyDescent="0.3">
      <c r="A584">
        <v>228448</v>
      </c>
      <c r="B584">
        <v>122</v>
      </c>
      <c r="C584" t="s">
        <v>552</v>
      </c>
      <c r="D584" t="s">
        <v>2697</v>
      </c>
      <c r="E584" t="s">
        <v>3322</v>
      </c>
      <c r="F584" s="440">
        <v>46140</v>
      </c>
      <c r="G584" s="440">
        <v>46141</v>
      </c>
      <c r="H584" s="440">
        <v>46168</v>
      </c>
      <c r="I584">
        <v>633.1</v>
      </c>
      <c r="J584">
        <v>633.1</v>
      </c>
      <c r="K584">
        <v>633.1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464</v>
      </c>
    </row>
    <row r="585" spans="1:17" x14ac:dyDescent="0.3">
      <c r="A585">
        <v>228447</v>
      </c>
      <c r="B585">
        <v>122</v>
      </c>
      <c r="C585" t="s">
        <v>552</v>
      </c>
      <c r="D585" t="s">
        <v>2709</v>
      </c>
      <c r="E585" t="s">
        <v>3323</v>
      </c>
      <c r="F585" s="440">
        <v>46140</v>
      </c>
      <c r="G585" s="440">
        <v>46141</v>
      </c>
      <c r="H585" s="440">
        <v>46170</v>
      </c>
      <c r="I585">
        <v>819</v>
      </c>
      <c r="J585">
        <v>819</v>
      </c>
      <c r="K585">
        <v>819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464</v>
      </c>
    </row>
    <row r="586" spans="1:17" x14ac:dyDescent="0.3">
      <c r="A586">
        <v>228446</v>
      </c>
      <c r="B586">
        <v>122</v>
      </c>
      <c r="C586" t="s">
        <v>552</v>
      </c>
      <c r="D586" t="s">
        <v>2769</v>
      </c>
      <c r="E586" t="s">
        <v>3324</v>
      </c>
      <c r="F586" s="440">
        <v>46140</v>
      </c>
      <c r="G586" s="440">
        <v>46141</v>
      </c>
      <c r="H586" s="440">
        <v>46155</v>
      </c>
      <c r="I586">
        <v>744.1</v>
      </c>
      <c r="J586">
        <v>729.2</v>
      </c>
      <c r="K586">
        <v>744.1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464</v>
      </c>
    </row>
    <row r="587" spans="1:17" x14ac:dyDescent="0.3">
      <c r="A587">
        <v>228445</v>
      </c>
      <c r="B587">
        <v>122</v>
      </c>
      <c r="C587" t="s">
        <v>552</v>
      </c>
      <c r="D587" t="s">
        <v>2877</v>
      </c>
      <c r="E587" t="s">
        <v>3325</v>
      </c>
      <c r="F587" s="440">
        <v>46140</v>
      </c>
      <c r="G587" s="440">
        <v>46141</v>
      </c>
      <c r="H587" s="440">
        <v>46154</v>
      </c>
      <c r="I587">
        <v>507.5</v>
      </c>
      <c r="J587">
        <v>507.5</v>
      </c>
      <c r="K587">
        <v>507.5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464</v>
      </c>
    </row>
    <row r="588" spans="1:17" x14ac:dyDescent="0.3">
      <c r="A588">
        <v>228444</v>
      </c>
      <c r="B588">
        <v>122</v>
      </c>
      <c r="C588" t="s">
        <v>552</v>
      </c>
      <c r="D588" t="s">
        <v>2729</v>
      </c>
      <c r="E588" t="s">
        <v>3326</v>
      </c>
      <c r="F588" s="440">
        <v>46141</v>
      </c>
      <c r="G588" s="440">
        <v>46141</v>
      </c>
      <c r="H588" s="440">
        <v>46169</v>
      </c>
      <c r="I588">
        <v>622.44000000000005</v>
      </c>
      <c r="J588">
        <v>622.44000000000005</v>
      </c>
      <c r="K588">
        <v>622.44000000000005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464</v>
      </c>
    </row>
    <row r="589" spans="1:17" x14ac:dyDescent="0.3">
      <c r="A589">
        <v>228442</v>
      </c>
      <c r="B589">
        <v>122</v>
      </c>
      <c r="C589" t="s">
        <v>552</v>
      </c>
      <c r="D589" t="s">
        <v>2700</v>
      </c>
      <c r="E589" t="s">
        <v>3327</v>
      </c>
      <c r="F589" s="440">
        <v>46140</v>
      </c>
      <c r="G589" s="440">
        <v>46141</v>
      </c>
      <c r="H589" s="440">
        <v>46169</v>
      </c>
      <c r="I589">
        <v>1620.32</v>
      </c>
      <c r="J589">
        <v>1620.32</v>
      </c>
      <c r="K589">
        <v>1620.32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464</v>
      </c>
    </row>
    <row r="590" spans="1:17" x14ac:dyDescent="0.3">
      <c r="A590">
        <v>228441</v>
      </c>
      <c r="B590">
        <v>122</v>
      </c>
      <c r="C590" t="s">
        <v>552</v>
      </c>
      <c r="D590" t="s">
        <v>2702</v>
      </c>
      <c r="E590" t="s">
        <v>3328</v>
      </c>
      <c r="F590" s="440">
        <v>46141</v>
      </c>
      <c r="G590" s="440">
        <v>46141</v>
      </c>
      <c r="H590" s="440">
        <v>46162</v>
      </c>
      <c r="I590">
        <v>178.68</v>
      </c>
      <c r="J590">
        <v>178.56</v>
      </c>
      <c r="K590">
        <v>178.68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464</v>
      </c>
    </row>
    <row r="591" spans="1:17" x14ac:dyDescent="0.3">
      <c r="A591">
        <v>228440</v>
      </c>
      <c r="B591">
        <v>122</v>
      </c>
      <c r="C591" t="s">
        <v>552</v>
      </c>
      <c r="D591" t="s">
        <v>2706</v>
      </c>
      <c r="E591" t="s">
        <v>3329</v>
      </c>
      <c r="F591" s="440">
        <v>46141</v>
      </c>
      <c r="G591" s="440">
        <v>46141</v>
      </c>
      <c r="H591" s="440">
        <v>46162</v>
      </c>
      <c r="I591">
        <v>629.34</v>
      </c>
      <c r="J591">
        <v>620.44000000000005</v>
      </c>
      <c r="K591">
        <v>629.34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464</v>
      </c>
    </row>
    <row r="592" spans="1:17" x14ac:dyDescent="0.3">
      <c r="A592">
        <v>228438</v>
      </c>
      <c r="B592">
        <v>122</v>
      </c>
      <c r="C592" t="s">
        <v>552</v>
      </c>
      <c r="D592" t="s">
        <v>2738</v>
      </c>
      <c r="E592" t="s">
        <v>3330</v>
      </c>
      <c r="F592" s="440">
        <v>46140</v>
      </c>
      <c r="G592" s="440">
        <v>46141</v>
      </c>
      <c r="H592" s="440">
        <v>46168</v>
      </c>
      <c r="I592">
        <v>644.70000000000005</v>
      </c>
      <c r="J592">
        <v>644.70000000000005</v>
      </c>
      <c r="K592">
        <v>644.70000000000005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464</v>
      </c>
    </row>
    <row r="593" spans="1:17" x14ac:dyDescent="0.3">
      <c r="A593">
        <v>228436</v>
      </c>
      <c r="B593">
        <v>122</v>
      </c>
      <c r="C593" t="s">
        <v>552</v>
      </c>
      <c r="D593" t="s">
        <v>2520</v>
      </c>
      <c r="E593" t="s">
        <v>3331</v>
      </c>
      <c r="F593" s="440">
        <v>46140</v>
      </c>
      <c r="G593" s="440">
        <v>46141</v>
      </c>
      <c r="H593" s="440">
        <v>46168</v>
      </c>
      <c r="I593">
        <v>286.3</v>
      </c>
      <c r="J593">
        <v>286.3</v>
      </c>
      <c r="K593">
        <v>286.3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464</v>
      </c>
    </row>
    <row r="594" spans="1:17" x14ac:dyDescent="0.3">
      <c r="A594">
        <v>228434</v>
      </c>
      <c r="B594">
        <v>122</v>
      </c>
      <c r="C594" t="s">
        <v>552</v>
      </c>
      <c r="D594" t="s">
        <v>2868</v>
      </c>
      <c r="E594" t="s">
        <v>3332</v>
      </c>
      <c r="F594" s="440">
        <v>46140</v>
      </c>
      <c r="G594" s="440">
        <v>46141</v>
      </c>
      <c r="H594" s="440">
        <v>46155</v>
      </c>
      <c r="I594">
        <v>999.95</v>
      </c>
      <c r="J594">
        <v>1073.1400000000001</v>
      </c>
      <c r="K594">
        <v>999.95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464</v>
      </c>
    </row>
    <row r="595" spans="1:17" x14ac:dyDescent="0.3">
      <c r="A595">
        <v>228433</v>
      </c>
      <c r="B595">
        <v>122</v>
      </c>
      <c r="C595" t="s">
        <v>552</v>
      </c>
      <c r="D595" t="s">
        <v>2704</v>
      </c>
      <c r="E595" t="s">
        <v>3333</v>
      </c>
      <c r="F595" s="440">
        <v>46140</v>
      </c>
      <c r="G595" s="440">
        <v>46141</v>
      </c>
      <c r="H595" s="440">
        <v>46168</v>
      </c>
      <c r="I595">
        <v>853.78</v>
      </c>
      <c r="J595">
        <v>853.78</v>
      </c>
      <c r="K595">
        <v>853.78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464</v>
      </c>
    </row>
    <row r="596" spans="1:17" x14ac:dyDescent="0.3">
      <c r="A596">
        <v>228432</v>
      </c>
      <c r="B596">
        <v>122</v>
      </c>
      <c r="C596" t="s">
        <v>552</v>
      </c>
      <c r="D596" t="s">
        <v>3311</v>
      </c>
      <c r="E596" t="s">
        <v>3334</v>
      </c>
      <c r="F596" s="440">
        <v>46140</v>
      </c>
      <c r="G596" s="440">
        <v>46141</v>
      </c>
      <c r="H596" s="440">
        <v>46168</v>
      </c>
      <c r="I596">
        <v>47.24</v>
      </c>
      <c r="J596">
        <v>47.23</v>
      </c>
      <c r="K596">
        <v>47.24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464</v>
      </c>
    </row>
    <row r="597" spans="1:17" x14ac:dyDescent="0.3">
      <c r="A597">
        <v>228431</v>
      </c>
      <c r="B597">
        <v>122</v>
      </c>
      <c r="C597" t="s">
        <v>552</v>
      </c>
      <c r="D597" t="s">
        <v>2986</v>
      </c>
      <c r="E597" t="s">
        <v>3335</v>
      </c>
      <c r="F597" s="440">
        <v>46135</v>
      </c>
      <c r="G597" s="440">
        <v>46139</v>
      </c>
      <c r="H597" s="440">
        <v>46163</v>
      </c>
      <c r="I597">
        <v>2807.61</v>
      </c>
      <c r="J597">
        <v>2628</v>
      </c>
      <c r="K597">
        <v>0</v>
      </c>
      <c r="L597">
        <v>2807.61</v>
      </c>
      <c r="M597">
        <v>0</v>
      </c>
      <c r="N597">
        <v>0</v>
      </c>
      <c r="O597">
        <v>0</v>
      </c>
      <c r="P597">
        <v>0</v>
      </c>
      <c r="Q597" t="s">
        <v>464</v>
      </c>
    </row>
    <row r="598" spans="1:17" x14ac:dyDescent="0.3">
      <c r="A598">
        <v>228430</v>
      </c>
      <c r="B598">
        <v>122</v>
      </c>
      <c r="C598" t="s">
        <v>552</v>
      </c>
      <c r="D598" t="s">
        <v>2910</v>
      </c>
      <c r="E598" t="s">
        <v>3336</v>
      </c>
      <c r="F598" s="440">
        <v>46136</v>
      </c>
      <c r="G598" s="440">
        <v>46139</v>
      </c>
      <c r="H598" s="440">
        <v>46156</v>
      </c>
      <c r="I598">
        <v>191.4</v>
      </c>
      <c r="J598">
        <v>191.4</v>
      </c>
      <c r="K598">
        <v>191.4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464</v>
      </c>
    </row>
    <row r="599" spans="1:17" x14ac:dyDescent="0.3">
      <c r="A599">
        <v>228428</v>
      </c>
      <c r="B599">
        <v>122</v>
      </c>
      <c r="C599" t="s">
        <v>552</v>
      </c>
      <c r="D599" t="s">
        <v>2693</v>
      </c>
      <c r="E599" t="s">
        <v>3337</v>
      </c>
      <c r="F599" s="440">
        <v>46132</v>
      </c>
      <c r="G599" s="440">
        <v>46134</v>
      </c>
      <c r="H599" s="440">
        <v>46161</v>
      </c>
      <c r="I599">
        <v>2254.8000000000002</v>
      </c>
      <c r="J599">
        <v>2254.8000000000002</v>
      </c>
      <c r="K599">
        <v>0</v>
      </c>
      <c r="L599">
        <v>2254.8000000000002</v>
      </c>
      <c r="M599">
        <v>0</v>
      </c>
      <c r="N599">
        <v>0</v>
      </c>
      <c r="O599">
        <v>0</v>
      </c>
      <c r="P599">
        <v>0</v>
      </c>
      <c r="Q599" t="s">
        <v>464</v>
      </c>
    </row>
    <row r="600" spans="1:17" x14ac:dyDescent="0.3">
      <c r="A600">
        <v>228426</v>
      </c>
      <c r="B600">
        <v>122</v>
      </c>
      <c r="C600" t="s">
        <v>552</v>
      </c>
      <c r="D600" t="s">
        <v>2693</v>
      </c>
      <c r="E600" t="s">
        <v>3338</v>
      </c>
      <c r="F600" s="440">
        <v>46134</v>
      </c>
      <c r="G600" s="440">
        <v>46135</v>
      </c>
      <c r="H600" s="440">
        <v>46171</v>
      </c>
      <c r="I600">
        <v>6111.83</v>
      </c>
      <c r="J600">
        <v>6111.83</v>
      </c>
      <c r="K600">
        <v>6111.83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464</v>
      </c>
    </row>
    <row r="601" spans="1:17" x14ac:dyDescent="0.3">
      <c r="A601">
        <v>228425</v>
      </c>
      <c r="B601">
        <v>122</v>
      </c>
      <c r="C601" t="s">
        <v>552</v>
      </c>
      <c r="D601" t="s">
        <v>2946</v>
      </c>
      <c r="E601" t="s">
        <v>3339</v>
      </c>
      <c r="F601" s="440">
        <v>46136</v>
      </c>
      <c r="G601" s="440">
        <v>46136</v>
      </c>
      <c r="H601" s="440">
        <v>46164</v>
      </c>
      <c r="I601">
        <v>1729.34</v>
      </c>
      <c r="J601">
        <v>1729.34</v>
      </c>
      <c r="K601">
        <v>1729.34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464</v>
      </c>
    </row>
    <row r="602" spans="1:17" x14ac:dyDescent="0.3">
      <c r="A602">
        <v>228424</v>
      </c>
      <c r="B602">
        <v>122</v>
      </c>
      <c r="C602" t="s">
        <v>552</v>
      </c>
      <c r="D602" t="s">
        <v>2733</v>
      </c>
      <c r="E602" t="s">
        <v>3340</v>
      </c>
      <c r="F602" s="440">
        <v>46136</v>
      </c>
      <c r="G602" s="440">
        <v>46136</v>
      </c>
      <c r="H602" s="440">
        <v>46157</v>
      </c>
      <c r="I602">
        <v>1393.99</v>
      </c>
      <c r="J602">
        <v>1339.36</v>
      </c>
      <c r="K602">
        <v>0</v>
      </c>
      <c r="L602">
        <v>0</v>
      </c>
      <c r="M602">
        <v>1393.99</v>
      </c>
      <c r="N602">
        <v>0</v>
      </c>
      <c r="O602">
        <v>0</v>
      </c>
      <c r="P602">
        <v>0</v>
      </c>
      <c r="Q602" t="s">
        <v>464</v>
      </c>
    </row>
    <row r="603" spans="1:17" x14ac:dyDescent="0.3">
      <c r="A603">
        <v>228422</v>
      </c>
      <c r="B603">
        <v>122</v>
      </c>
      <c r="C603" t="s">
        <v>552</v>
      </c>
      <c r="D603" t="s">
        <v>2520</v>
      </c>
      <c r="E603" t="s">
        <v>3341</v>
      </c>
      <c r="F603" s="440">
        <v>46135</v>
      </c>
      <c r="G603" s="440">
        <v>46136</v>
      </c>
      <c r="H603" s="440">
        <v>46163</v>
      </c>
      <c r="I603">
        <v>776.5</v>
      </c>
      <c r="J603">
        <v>776.5</v>
      </c>
      <c r="K603">
        <v>776.5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464</v>
      </c>
    </row>
    <row r="604" spans="1:17" x14ac:dyDescent="0.3">
      <c r="A604">
        <v>228421</v>
      </c>
      <c r="B604">
        <v>122</v>
      </c>
      <c r="C604" t="s">
        <v>552</v>
      </c>
      <c r="D604" t="s">
        <v>2704</v>
      </c>
      <c r="E604" t="s">
        <v>3342</v>
      </c>
      <c r="F604" s="440">
        <v>46135</v>
      </c>
      <c r="G604" s="440">
        <v>46136</v>
      </c>
      <c r="H604" s="440">
        <v>46163</v>
      </c>
      <c r="I604">
        <v>1124.77</v>
      </c>
      <c r="J604">
        <v>1124.77</v>
      </c>
      <c r="K604">
        <v>1124.77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464</v>
      </c>
    </row>
    <row r="605" spans="1:17" x14ac:dyDescent="0.3">
      <c r="A605">
        <v>228420</v>
      </c>
      <c r="B605">
        <v>122</v>
      </c>
      <c r="C605" t="s">
        <v>552</v>
      </c>
      <c r="D605" t="s">
        <v>2697</v>
      </c>
      <c r="E605" t="s">
        <v>3343</v>
      </c>
      <c r="F605" s="440">
        <v>46135</v>
      </c>
      <c r="G605" s="440">
        <v>46136</v>
      </c>
      <c r="H605" s="440">
        <v>46163</v>
      </c>
      <c r="I605">
        <v>340.17</v>
      </c>
      <c r="J605">
        <v>340.17</v>
      </c>
      <c r="K605">
        <v>340.17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464</v>
      </c>
    </row>
    <row r="606" spans="1:17" x14ac:dyDescent="0.3">
      <c r="A606">
        <v>228419</v>
      </c>
      <c r="B606">
        <v>122</v>
      </c>
      <c r="C606" t="s">
        <v>552</v>
      </c>
      <c r="D606" t="s">
        <v>3010</v>
      </c>
      <c r="E606" t="s">
        <v>3344</v>
      </c>
      <c r="F606" s="440">
        <v>46134</v>
      </c>
      <c r="G606" s="440">
        <v>46136</v>
      </c>
      <c r="H606" s="440">
        <v>46167</v>
      </c>
      <c r="I606">
        <v>615.28</v>
      </c>
      <c r="J606">
        <v>615.28</v>
      </c>
      <c r="K606">
        <v>0</v>
      </c>
      <c r="L606">
        <v>0</v>
      </c>
      <c r="M606">
        <v>615.28</v>
      </c>
      <c r="N606">
        <v>0</v>
      </c>
      <c r="O606">
        <v>0</v>
      </c>
      <c r="P606">
        <v>0</v>
      </c>
      <c r="Q606" t="s">
        <v>464</v>
      </c>
    </row>
    <row r="607" spans="1:17" x14ac:dyDescent="0.3">
      <c r="A607">
        <v>228418</v>
      </c>
      <c r="B607">
        <v>122</v>
      </c>
      <c r="C607" t="s">
        <v>552</v>
      </c>
      <c r="D607" t="s">
        <v>2727</v>
      </c>
      <c r="E607" t="s">
        <v>3345</v>
      </c>
      <c r="F607" s="440">
        <v>46132</v>
      </c>
      <c r="G607" s="440">
        <v>46136</v>
      </c>
      <c r="H607" s="440">
        <v>46153</v>
      </c>
      <c r="I607">
        <v>1229.76</v>
      </c>
      <c r="J607">
        <v>1229.76</v>
      </c>
      <c r="K607">
        <v>1229.76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464</v>
      </c>
    </row>
    <row r="608" spans="1:17" x14ac:dyDescent="0.3">
      <c r="A608">
        <v>228417</v>
      </c>
      <c r="B608">
        <v>122</v>
      </c>
      <c r="C608" t="s">
        <v>552</v>
      </c>
      <c r="D608" t="s">
        <v>2717</v>
      </c>
      <c r="E608" t="s">
        <v>3346</v>
      </c>
      <c r="F608" s="440">
        <v>46132</v>
      </c>
      <c r="G608" s="440">
        <v>46134</v>
      </c>
      <c r="H608" s="440">
        <v>46160</v>
      </c>
      <c r="I608">
        <v>630</v>
      </c>
      <c r="J608">
        <v>630</v>
      </c>
      <c r="K608">
        <v>0</v>
      </c>
      <c r="L608">
        <v>0</v>
      </c>
      <c r="M608">
        <v>0</v>
      </c>
      <c r="N608">
        <v>0</v>
      </c>
      <c r="O608">
        <v>630</v>
      </c>
      <c r="P608">
        <v>0</v>
      </c>
      <c r="Q608" t="s">
        <v>464</v>
      </c>
    </row>
    <row r="609" spans="1:17" x14ac:dyDescent="0.3">
      <c r="A609">
        <v>228416</v>
      </c>
      <c r="B609">
        <v>122</v>
      </c>
      <c r="C609" t="s">
        <v>552</v>
      </c>
      <c r="D609" t="s">
        <v>2932</v>
      </c>
      <c r="E609" t="s">
        <v>3347</v>
      </c>
      <c r="F609" s="440">
        <v>46134</v>
      </c>
      <c r="G609" s="440">
        <v>46134</v>
      </c>
      <c r="H609" s="440">
        <v>46164</v>
      </c>
      <c r="I609">
        <v>671.3</v>
      </c>
      <c r="J609">
        <v>671.3</v>
      </c>
      <c r="K609">
        <v>671.3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464</v>
      </c>
    </row>
    <row r="610" spans="1:17" x14ac:dyDescent="0.3">
      <c r="A610">
        <v>228415</v>
      </c>
      <c r="B610">
        <v>122</v>
      </c>
      <c r="C610" t="s">
        <v>552</v>
      </c>
      <c r="D610" t="s">
        <v>2815</v>
      </c>
      <c r="E610" t="s">
        <v>3348</v>
      </c>
      <c r="F610" s="440">
        <v>46132</v>
      </c>
      <c r="G610" s="440">
        <v>46134</v>
      </c>
      <c r="H610" s="440">
        <v>46160</v>
      </c>
      <c r="I610">
        <v>1308</v>
      </c>
      <c r="J610">
        <v>1308</v>
      </c>
      <c r="K610">
        <v>0</v>
      </c>
      <c r="L610">
        <v>1308</v>
      </c>
      <c r="M610">
        <v>0</v>
      </c>
      <c r="N610">
        <v>0</v>
      </c>
      <c r="O610">
        <v>0</v>
      </c>
      <c r="P610">
        <v>0</v>
      </c>
      <c r="Q610" t="s">
        <v>464</v>
      </c>
    </row>
    <row r="611" spans="1:17" x14ac:dyDescent="0.3">
      <c r="A611">
        <v>228414</v>
      </c>
      <c r="B611">
        <v>122</v>
      </c>
      <c r="C611" t="s">
        <v>552</v>
      </c>
      <c r="D611" t="s">
        <v>2688</v>
      </c>
      <c r="E611" t="s">
        <v>3349</v>
      </c>
      <c r="F611" s="440">
        <v>46132</v>
      </c>
      <c r="G611" s="440">
        <v>46134</v>
      </c>
      <c r="H611" s="440">
        <v>46162</v>
      </c>
      <c r="I611">
        <v>3936</v>
      </c>
      <c r="J611">
        <v>3936</v>
      </c>
      <c r="K611">
        <v>0</v>
      </c>
      <c r="L611">
        <v>3936</v>
      </c>
      <c r="M611">
        <v>0</v>
      </c>
      <c r="N611">
        <v>0</v>
      </c>
      <c r="O611">
        <v>0</v>
      </c>
      <c r="P611">
        <v>0</v>
      </c>
      <c r="Q611" t="s">
        <v>464</v>
      </c>
    </row>
    <row r="612" spans="1:17" x14ac:dyDescent="0.3">
      <c r="A612">
        <v>228413</v>
      </c>
      <c r="B612">
        <v>122</v>
      </c>
      <c r="C612" t="s">
        <v>552</v>
      </c>
      <c r="D612" t="s">
        <v>2697</v>
      </c>
      <c r="E612" t="s">
        <v>3350</v>
      </c>
      <c r="F612" s="440">
        <v>46132</v>
      </c>
      <c r="G612" s="440">
        <v>46134</v>
      </c>
      <c r="H612" s="440">
        <v>46160</v>
      </c>
      <c r="I612">
        <v>221.2</v>
      </c>
      <c r="J612">
        <v>221.2</v>
      </c>
      <c r="K612">
        <v>221.2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464</v>
      </c>
    </row>
    <row r="613" spans="1:17" x14ac:dyDescent="0.3">
      <c r="A613">
        <v>228412</v>
      </c>
      <c r="B613">
        <v>122</v>
      </c>
      <c r="C613" t="s">
        <v>552</v>
      </c>
      <c r="D613" t="s">
        <v>2729</v>
      </c>
      <c r="E613" t="s">
        <v>3351</v>
      </c>
      <c r="F613" s="440">
        <v>46134</v>
      </c>
      <c r="G613" s="440">
        <v>46134</v>
      </c>
      <c r="H613" s="440">
        <v>46162</v>
      </c>
      <c r="I613">
        <v>626.42999999999995</v>
      </c>
      <c r="J613">
        <v>626.42999999999995</v>
      </c>
      <c r="K613">
        <v>626.42999999999995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464</v>
      </c>
    </row>
    <row r="614" spans="1:17" x14ac:dyDescent="0.3">
      <c r="A614">
        <v>228411</v>
      </c>
      <c r="B614">
        <v>122</v>
      </c>
      <c r="C614" t="s">
        <v>552</v>
      </c>
      <c r="D614" t="s">
        <v>2729</v>
      </c>
      <c r="E614" t="s">
        <v>3352</v>
      </c>
      <c r="F614" s="440">
        <v>46134</v>
      </c>
      <c r="G614" s="440">
        <v>46134</v>
      </c>
      <c r="H614" s="440">
        <v>46162</v>
      </c>
      <c r="I614">
        <v>1410.22</v>
      </c>
      <c r="J614">
        <v>1410.22</v>
      </c>
      <c r="K614">
        <v>1410.22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464</v>
      </c>
    </row>
    <row r="615" spans="1:17" x14ac:dyDescent="0.3">
      <c r="A615">
        <v>228410</v>
      </c>
      <c r="B615">
        <v>122</v>
      </c>
      <c r="C615" t="s">
        <v>552</v>
      </c>
      <c r="D615" t="s">
        <v>2725</v>
      </c>
      <c r="E615" t="s">
        <v>3353</v>
      </c>
      <c r="F615" s="440">
        <v>46132</v>
      </c>
      <c r="G615" s="440">
        <v>46134</v>
      </c>
      <c r="H615" s="440">
        <v>46153</v>
      </c>
      <c r="I615">
        <v>8472.32</v>
      </c>
      <c r="J615">
        <v>8472.2800000000007</v>
      </c>
      <c r="K615">
        <v>0</v>
      </c>
      <c r="L615">
        <v>8472.32</v>
      </c>
      <c r="M615">
        <v>0</v>
      </c>
      <c r="N615">
        <v>0</v>
      </c>
      <c r="O615">
        <v>0</v>
      </c>
      <c r="P615">
        <v>0</v>
      </c>
      <c r="Q615" t="s">
        <v>464</v>
      </c>
    </row>
    <row r="616" spans="1:17" x14ac:dyDescent="0.3">
      <c r="A616">
        <v>228409</v>
      </c>
      <c r="B616">
        <v>122</v>
      </c>
      <c r="C616" t="s">
        <v>552</v>
      </c>
      <c r="D616" t="s">
        <v>2520</v>
      </c>
      <c r="E616" t="s">
        <v>3354</v>
      </c>
      <c r="F616" s="440">
        <v>46133</v>
      </c>
      <c r="G616" s="440">
        <v>46134</v>
      </c>
      <c r="H616" s="440">
        <v>46160</v>
      </c>
      <c r="I616">
        <v>671.45</v>
      </c>
      <c r="J616">
        <v>671.45</v>
      </c>
      <c r="K616">
        <v>671.45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464</v>
      </c>
    </row>
    <row r="617" spans="1:17" x14ac:dyDescent="0.3">
      <c r="A617">
        <v>228408</v>
      </c>
      <c r="B617">
        <v>122</v>
      </c>
      <c r="C617" t="s">
        <v>552</v>
      </c>
      <c r="D617" t="s">
        <v>2704</v>
      </c>
      <c r="E617" t="s">
        <v>3355</v>
      </c>
      <c r="F617" s="440">
        <v>46133</v>
      </c>
      <c r="G617" s="440">
        <v>46134</v>
      </c>
      <c r="H617" s="440">
        <v>46161</v>
      </c>
      <c r="I617">
        <v>610.77</v>
      </c>
      <c r="J617">
        <v>610.76</v>
      </c>
      <c r="K617">
        <v>610.77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464</v>
      </c>
    </row>
    <row r="618" spans="1:17" x14ac:dyDescent="0.3">
      <c r="A618">
        <v>228407</v>
      </c>
      <c r="B618">
        <v>122</v>
      </c>
      <c r="C618" t="s">
        <v>552</v>
      </c>
      <c r="D618" t="s">
        <v>2700</v>
      </c>
      <c r="E618" t="s">
        <v>3356</v>
      </c>
      <c r="F618" s="440">
        <v>46133</v>
      </c>
      <c r="G618" s="440">
        <v>46134</v>
      </c>
      <c r="H618" s="440">
        <v>46162</v>
      </c>
      <c r="I618">
        <v>645.75</v>
      </c>
      <c r="J618">
        <v>645.75</v>
      </c>
      <c r="K618">
        <v>645.75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464</v>
      </c>
    </row>
    <row r="619" spans="1:17" x14ac:dyDescent="0.3">
      <c r="A619">
        <v>228405</v>
      </c>
      <c r="B619">
        <v>122</v>
      </c>
      <c r="C619" t="s">
        <v>552</v>
      </c>
      <c r="D619" t="s">
        <v>2702</v>
      </c>
      <c r="E619" t="s">
        <v>3357</v>
      </c>
      <c r="F619" s="440">
        <v>46134</v>
      </c>
      <c r="G619" s="440">
        <v>46134</v>
      </c>
      <c r="H619" s="440">
        <v>46155</v>
      </c>
      <c r="I619">
        <v>411.18</v>
      </c>
      <c r="J619">
        <v>411.14</v>
      </c>
      <c r="K619">
        <v>411.18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464</v>
      </c>
    </row>
    <row r="620" spans="1:17" x14ac:dyDescent="0.3">
      <c r="A620">
        <v>228395</v>
      </c>
      <c r="B620">
        <v>122</v>
      </c>
      <c r="C620" t="s">
        <v>552</v>
      </c>
      <c r="D620" t="s">
        <v>2706</v>
      </c>
      <c r="E620" t="s">
        <v>3358</v>
      </c>
      <c r="F620" s="440">
        <v>46132</v>
      </c>
      <c r="G620" s="440">
        <v>46134</v>
      </c>
      <c r="H620" s="440">
        <v>46160</v>
      </c>
      <c r="I620">
        <v>1939.44</v>
      </c>
      <c r="J620">
        <v>1937.44</v>
      </c>
      <c r="K620">
        <v>1939.44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464</v>
      </c>
    </row>
    <row r="621" spans="1:17" x14ac:dyDescent="0.3">
      <c r="A621">
        <v>228389</v>
      </c>
      <c r="B621">
        <v>122</v>
      </c>
      <c r="C621" t="s">
        <v>552</v>
      </c>
      <c r="D621" t="s">
        <v>2832</v>
      </c>
      <c r="E621" t="s">
        <v>3359</v>
      </c>
      <c r="F621" s="440">
        <v>46132</v>
      </c>
      <c r="G621" s="440">
        <v>46134</v>
      </c>
      <c r="H621" s="440">
        <v>46162</v>
      </c>
      <c r="I621">
        <v>2424.0100000000002</v>
      </c>
      <c r="J621">
        <v>2191.8000000000002</v>
      </c>
      <c r="K621">
        <v>0</v>
      </c>
      <c r="L621">
        <v>2424.0100000000002</v>
      </c>
      <c r="M621">
        <v>0</v>
      </c>
      <c r="N621">
        <v>0</v>
      </c>
      <c r="O621">
        <v>0</v>
      </c>
      <c r="P621">
        <v>0</v>
      </c>
      <c r="Q621" t="s">
        <v>464</v>
      </c>
    </row>
    <row r="622" spans="1:17" x14ac:dyDescent="0.3">
      <c r="A622">
        <v>228388</v>
      </c>
      <c r="B622">
        <v>122</v>
      </c>
      <c r="C622" t="s">
        <v>552</v>
      </c>
      <c r="D622" t="s">
        <v>2702</v>
      </c>
      <c r="E622" t="s">
        <v>3360</v>
      </c>
      <c r="F622" s="440">
        <v>46134</v>
      </c>
      <c r="G622" s="440">
        <v>46135</v>
      </c>
      <c r="H622" s="440">
        <v>46155</v>
      </c>
      <c r="I622">
        <v>767.4</v>
      </c>
      <c r="J622">
        <v>767.4</v>
      </c>
      <c r="K622">
        <v>767.4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464</v>
      </c>
    </row>
    <row r="623" spans="1:17" x14ac:dyDescent="0.3">
      <c r="A623">
        <v>228387</v>
      </c>
      <c r="B623">
        <v>122</v>
      </c>
      <c r="C623" t="s">
        <v>552</v>
      </c>
      <c r="D623" t="s">
        <v>2709</v>
      </c>
      <c r="E623" t="s">
        <v>3361</v>
      </c>
      <c r="F623" s="440">
        <v>46134</v>
      </c>
      <c r="G623" s="440">
        <v>46135</v>
      </c>
      <c r="H623" s="440">
        <v>46164</v>
      </c>
      <c r="I623">
        <v>982.8</v>
      </c>
      <c r="J623">
        <v>982.8</v>
      </c>
      <c r="K623">
        <v>982.8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464</v>
      </c>
    </row>
    <row r="624" spans="1:17" x14ac:dyDescent="0.3">
      <c r="A624">
        <v>228386</v>
      </c>
      <c r="B624">
        <v>122</v>
      </c>
      <c r="C624" t="s">
        <v>552</v>
      </c>
      <c r="D624" t="s">
        <v>2749</v>
      </c>
      <c r="E624" t="s">
        <v>3362</v>
      </c>
      <c r="F624" s="440">
        <v>46135</v>
      </c>
      <c r="G624" s="440">
        <v>46135</v>
      </c>
      <c r="H624" s="440">
        <v>46163</v>
      </c>
      <c r="I624">
        <v>640</v>
      </c>
      <c r="J624">
        <v>605</v>
      </c>
      <c r="K624">
        <v>640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464</v>
      </c>
    </row>
    <row r="625" spans="1:17" x14ac:dyDescent="0.3">
      <c r="A625">
        <v>228385</v>
      </c>
      <c r="B625">
        <v>122</v>
      </c>
      <c r="C625" t="s">
        <v>552</v>
      </c>
      <c r="D625" t="s">
        <v>2773</v>
      </c>
      <c r="E625" t="s">
        <v>3363</v>
      </c>
      <c r="F625" s="440">
        <v>46135</v>
      </c>
      <c r="G625" s="440">
        <v>46135</v>
      </c>
      <c r="H625" s="440">
        <v>46165</v>
      </c>
      <c r="I625">
        <v>645.12</v>
      </c>
      <c r="J625">
        <v>645.12</v>
      </c>
      <c r="K625">
        <v>0</v>
      </c>
      <c r="L625">
        <v>645.12</v>
      </c>
      <c r="M625">
        <v>0</v>
      </c>
      <c r="N625">
        <v>0</v>
      </c>
      <c r="O625">
        <v>0</v>
      </c>
      <c r="P625">
        <v>0</v>
      </c>
      <c r="Q625" t="s">
        <v>464</v>
      </c>
    </row>
    <row r="626" spans="1:17" x14ac:dyDescent="0.3">
      <c r="A626">
        <v>228374</v>
      </c>
      <c r="B626">
        <v>122</v>
      </c>
      <c r="C626" t="s">
        <v>552</v>
      </c>
      <c r="D626" t="s">
        <v>2704</v>
      </c>
      <c r="E626" t="s">
        <v>3364</v>
      </c>
      <c r="F626" s="440">
        <v>46130</v>
      </c>
      <c r="G626" s="440">
        <v>46132</v>
      </c>
      <c r="H626" s="440">
        <v>46158</v>
      </c>
      <c r="I626">
        <v>781.87</v>
      </c>
      <c r="J626">
        <v>781.87</v>
      </c>
      <c r="K626">
        <v>781.87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464</v>
      </c>
    </row>
    <row r="627" spans="1:17" x14ac:dyDescent="0.3">
      <c r="A627">
        <v>228373</v>
      </c>
      <c r="B627">
        <v>122</v>
      </c>
      <c r="C627" t="s">
        <v>552</v>
      </c>
      <c r="D627" t="s">
        <v>2697</v>
      </c>
      <c r="E627" t="s">
        <v>3365</v>
      </c>
      <c r="F627" s="440">
        <v>46129</v>
      </c>
      <c r="G627" s="440">
        <v>46132</v>
      </c>
      <c r="H627" s="440">
        <v>46157</v>
      </c>
      <c r="I627">
        <v>218.49</v>
      </c>
      <c r="J627">
        <v>218.49</v>
      </c>
      <c r="K627">
        <v>218.49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464</v>
      </c>
    </row>
    <row r="628" spans="1:17" x14ac:dyDescent="0.3">
      <c r="A628">
        <v>228372</v>
      </c>
      <c r="B628">
        <v>122</v>
      </c>
      <c r="C628" t="s">
        <v>552</v>
      </c>
      <c r="D628" t="s">
        <v>2693</v>
      </c>
      <c r="E628" t="s">
        <v>3366</v>
      </c>
      <c r="F628" s="440">
        <v>46129</v>
      </c>
      <c r="G628" s="440">
        <v>46132</v>
      </c>
      <c r="H628" s="440">
        <v>46157</v>
      </c>
      <c r="I628">
        <v>464.92</v>
      </c>
      <c r="J628">
        <v>464.92</v>
      </c>
      <c r="K628">
        <v>464.92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464</v>
      </c>
    </row>
    <row r="629" spans="1:17" x14ac:dyDescent="0.3">
      <c r="A629">
        <v>228371</v>
      </c>
      <c r="B629">
        <v>122</v>
      </c>
      <c r="C629" t="s">
        <v>552</v>
      </c>
      <c r="D629" t="s">
        <v>2520</v>
      </c>
      <c r="E629" t="s">
        <v>3367</v>
      </c>
      <c r="F629" s="440">
        <v>46129</v>
      </c>
      <c r="G629" s="440">
        <v>46132</v>
      </c>
      <c r="H629" s="440">
        <v>46157</v>
      </c>
      <c r="I629">
        <v>1409.1</v>
      </c>
      <c r="J629">
        <v>1409.1</v>
      </c>
      <c r="K629">
        <v>1409.1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464</v>
      </c>
    </row>
    <row r="630" spans="1:17" x14ac:dyDescent="0.3">
      <c r="A630">
        <v>228370</v>
      </c>
      <c r="B630">
        <v>122</v>
      </c>
      <c r="C630" t="s">
        <v>552</v>
      </c>
      <c r="D630" t="s">
        <v>2744</v>
      </c>
      <c r="E630" t="s">
        <v>3368</v>
      </c>
      <c r="F630" s="440">
        <v>46132</v>
      </c>
      <c r="G630" s="440">
        <v>46132</v>
      </c>
      <c r="H630" s="440">
        <v>46161</v>
      </c>
      <c r="I630">
        <v>439.78</v>
      </c>
      <c r="J630">
        <v>439.78</v>
      </c>
      <c r="K630">
        <v>439.78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464</v>
      </c>
    </row>
    <row r="631" spans="1:17" x14ac:dyDescent="0.3">
      <c r="A631">
        <v>228369</v>
      </c>
      <c r="B631">
        <v>122</v>
      </c>
      <c r="C631" t="s">
        <v>552</v>
      </c>
      <c r="D631" t="s">
        <v>3010</v>
      </c>
      <c r="E631" t="s">
        <v>3369</v>
      </c>
      <c r="F631" s="440">
        <v>46119</v>
      </c>
      <c r="G631" s="440">
        <v>46126</v>
      </c>
      <c r="H631" s="440">
        <v>46153</v>
      </c>
      <c r="I631">
        <v>987.38</v>
      </c>
      <c r="J631">
        <v>987.38</v>
      </c>
      <c r="K631">
        <v>987.38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464</v>
      </c>
    </row>
    <row r="632" spans="1:17" x14ac:dyDescent="0.3">
      <c r="A632">
        <v>228368</v>
      </c>
      <c r="B632">
        <v>122</v>
      </c>
      <c r="C632" t="s">
        <v>552</v>
      </c>
      <c r="D632" t="s">
        <v>2729</v>
      </c>
      <c r="E632" t="s">
        <v>3370</v>
      </c>
      <c r="F632" s="440">
        <v>46125</v>
      </c>
      <c r="G632" s="440">
        <v>46126</v>
      </c>
      <c r="H632" s="440">
        <v>46153</v>
      </c>
      <c r="I632">
        <v>1958.75</v>
      </c>
      <c r="J632">
        <v>1958.75</v>
      </c>
      <c r="K632">
        <v>1958.75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464</v>
      </c>
    </row>
    <row r="633" spans="1:17" x14ac:dyDescent="0.3">
      <c r="A633">
        <v>228367</v>
      </c>
      <c r="B633">
        <v>122</v>
      </c>
      <c r="C633" t="s">
        <v>552</v>
      </c>
      <c r="D633" t="s">
        <v>2744</v>
      </c>
      <c r="E633" t="s">
        <v>3371</v>
      </c>
      <c r="F633" s="440">
        <v>46126</v>
      </c>
      <c r="G633" s="440">
        <v>46126</v>
      </c>
      <c r="H633" s="440">
        <v>46155</v>
      </c>
      <c r="I633">
        <v>759.62</v>
      </c>
      <c r="J633">
        <v>759.62</v>
      </c>
      <c r="K633">
        <v>759.62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464</v>
      </c>
    </row>
    <row r="634" spans="1:17" x14ac:dyDescent="0.3">
      <c r="A634">
        <v>228366</v>
      </c>
      <c r="B634">
        <v>122</v>
      </c>
      <c r="C634" t="s">
        <v>552</v>
      </c>
      <c r="D634" t="s">
        <v>2832</v>
      </c>
      <c r="E634" t="s">
        <v>3372</v>
      </c>
      <c r="F634" s="440">
        <v>46125</v>
      </c>
      <c r="G634" s="440">
        <v>46126</v>
      </c>
      <c r="H634" s="440">
        <v>46155</v>
      </c>
      <c r="I634">
        <v>2026.91</v>
      </c>
      <c r="J634">
        <v>1903.2</v>
      </c>
      <c r="K634">
        <v>0</v>
      </c>
      <c r="L634">
        <v>2026.91</v>
      </c>
      <c r="M634">
        <v>0</v>
      </c>
      <c r="N634">
        <v>0</v>
      </c>
      <c r="O634">
        <v>0</v>
      </c>
      <c r="P634">
        <v>0</v>
      </c>
      <c r="Q634" t="s">
        <v>464</v>
      </c>
    </row>
    <row r="635" spans="1:17" x14ac:dyDescent="0.3">
      <c r="A635">
        <v>228364</v>
      </c>
      <c r="B635">
        <v>122</v>
      </c>
      <c r="C635" t="s">
        <v>552</v>
      </c>
      <c r="D635" t="s">
        <v>2773</v>
      </c>
      <c r="E635" t="s">
        <v>3373</v>
      </c>
      <c r="F635" s="440">
        <v>46126</v>
      </c>
      <c r="G635" s="440">
        <v>46126</v>
      </c>
      <c r="H635" s="440">
        <v>46156</v>
      </c>
      <c r="I635">
        <v>1290.24</v>
      </c>
      <c r="J635">
        <v>1290.24</v>
      </c>
      <c r="K635">
        <v>0</v>
      </c>
      <c r="L635">
        <v>1290.24</v>
      </c>
      <c r="M635">
        <v>0</v>
      </c>
      <c r="N635">
        <v>0</v>
      </c>
      <c r="O635">
        <v>0</v>
      </c>
      <c r="P635">
        <v>0</v>
      </c>
      <c r="Q635" t="s">
        <v>464</v>
      </c>
    </row>
    <row r="636" spans="1:17" x14ac:dyDescent="0.3">
      <c r="A636">
        <v>228363</v>
      </c>
      <c r="B636">
        <v>122</v>
      </c>
      <c r="C636" t="s">
        <v>552</v>
      </c>
      <c r="D636" t="s">
        <v>2693</v>
      </c>
      <c r="E636" t="s">
        <v>3374</v>
      </c>
      <c r="F636" s="440">
        <v>46125</v>
      </c>
      <c r="G636" s="440">
        <v>46126</v>
      </c>
      <c r="H636" s="440">
        <v>46154</v>
      </c>
      <c r="I636">
        <v>425.39</v>
      </c>
      <c r="J636">
        <v>425.39</v>
      </c>
      <c r="K636">
        <v>425.39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464</v>
      </c>
    </row>
    <row r="637" spans="1:17" x14ac:dyDescent="0.3">
      <c r="A637">
        <v>228362</v>
      </c>
      <c r="B637">
        <v>122</v>
      </c>
      <c r="C637" t="s">
        <v>552</v>
      </c>
      <c r="D637" t="s">
        <v>3375</v>
      </c>
      <c r="E637" t="s">
        <v>3376</v>
      </c>
      <c r="F637" s="440">
        <v>46123</v>
      </c>
      <c r="G637" s="440">
        <v>46126</v>
      </c>
      <c r="H637" s="440">
        <v>46160</v>
      </c>
      <c r="I637">
        <v>214.16</v>
      </c>
      <c r="J637">
        <v>214.16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464</v>
      </c>
    </row>
    <row r="638" spans="1:17" x14ac:dyDescent="0.3">
      <c r="A638">
        <v>227853</v>
      </c>
      <c r="B638">
        <v>122</v>
      </c>
      <c r="C638" t="s">
        <v>552</v>
      </c>
      <c r="D638" t="s">
        <v>2746</v>
      </c>
      <c r="E638" t="s">
        <v>3377</v>
      </c>
      <c r="F638" s="440">
        <v>46135</v>
      </c>
      <c r="G638" s="440">
        <v>46139</v>
      </c>
      <c r="H638" s="440">
        <v>46150</v>
      </c>
      <c r="I638">
        <v>1867.3</v>
      </c>
      <c r="J638">
        <v>1842.3</v>
      </c>
      <c r="K638">
        <v>0</v>
      </c>
      <c r="L638">
        <v>1867.3</v>
      </c>
      <c r="M638">
        <v>0</v>
      </c>
      <c r="N638">
        <v>0</v>
      </c>
      <c r="O638">
        <v>0</v>
      </c>
      <c r="P638">
        <v>0</v>
      </c>
      <c r="Q638" t="s">
        <v>464</v>
      </c>
    </row>
    <row r="639" spans="1:17" x14ac:dyDescent="0.3">
      <c r="A639">
        <v>227852</v>
      </c>
      <c r="B639">
        <v>122</v>
      </c>
      <c r="C639" t="s">
        <v>552</v>
      </c>
      <c r="D639" t="s">
        <v>2776</v>
      </c>
      <c r="E639" t="s">
        <v>3378</v>
      </c>
      <c r="F639" s="440">
        <v>46140</v>
      </c>
      <c r="G639" s="440">
        <v>46140</v>
      </c>
      <c r="H639" s="440">
        <v>46149</v>
      </c>
      <c r="I639">
        <v>360.63</v>
      </c>
      <c r="J639">
        <v>325</v>
      </c>
      <c r="K639">
        <v>360.63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464</v>
      </c>
    </row>
    <row r="640" spans="1:17" x14ac:dyDescent="0.3">
      <c r="A640">
        <v>227851</v>
      </c>
      <c r="B640">
        <v>122</v>
      </c>
      <c r="C640" t="s">
        <v>552</v>
      </c>
      <c r="D640" t="s">
        <v>2865</v>
      </c>
      <c r="E640" t="s">
        <v>3379</v>
      </c>
      <c r="F640" s="440">
        <v>46136</v>
      </c>
      <c r="G640" s="440">
        <v>46140</v>
      </c>
      <c r="H640" s="440">
        <v>46150</v>
      </c>
      <c r="I640">
        <v>1344</v>
      </c>
      <c r="J640">
        <v>1344</v>
      </c>
      <c r="K640">
        <v>1344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464</v>
      </c>
    </row>
    <row r="641" spans="1:17" x14ac:dyDescent="0.3">
      <c r="A641">
        <v>227849</v>
      </c>
      <c r="B641">
        <v>122</v>
      </c>
      <c r="C641" t="s">
        <v>552</v>
      </c>
      <c r="D641" t="s">
        <v>2758</v>
      </c>
      <c r="E641" t="s">
        <v>3380</v>
      </c>
      <c r="F641" s="440">
        <v>46137</v>
      </c>
      <c r="G641" s="440">
        <v>46139</v>
      </c>
      <c r="H641" s="440">
        <v>46149</v>
      </c>
      <c r="I641">
        <v>1120</v>
      </c>
      <c r="J641">
        <v>1120</v>
      </c>
      <c r="K641">
        <v>1120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464</v>
      </c>
    </row>
    <row r="642" spans="1:17" x14ac:dyDescent="0.3">
      <c r="A642">
        <v>227824</v>
      </c>
      <c r="B642">
        <v>122</v>
      </c>
      <c r="C642" t="s">
        <v>552</v>
      </c>
      <c r="D642" t="s">
        <v>2902</v>
      </c>
      <c r="E642" t="s">
        <v>3381</v>
      </c>
      <c r="F642" s="440">
        <v>46113</v>
      </c>
      <c r="G642" s="440">
        <v>46141</v>
      </c>
      <c r="H642" s="440">
        <v>46142</v>
      </c>
      <c r="I642">
        <v>1359.27</v>
      </c>
      <c r="J642">
        <v>4340.3999999999996</v>
      </c>
      <c r="K642">
        <v>1359.27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464</v>
      </c>
    </row>
    <row r="643" spans="1:17" x14ac:dyDescent="0.3">
      <c r="A643">
        <v>227822</v>
      </c>
      <c r="B643">
        <v>122</v>
      </c>
      <c r="C643" t="s">
        <v>552</v>
      </c>
      <c r="D643" t="s">
        <v>2686</v>
      </c>
      <c r="E643" t="s">
        <v>3382</v>
      </c>
      <c r="F643" s="440">
        <v>46135</v>
      </c>
      <c r="G643" s="440">
        <v>46136</v>
      </c>
      <c r="H643" s="440">
        <v>46149</v>
      </c>
      <c r="I643">
        <v>366</v>
      </c>
      <c r="J643">
        <v>366</v>
      </c>
      <c r="K643">
        <v>366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464</v>
      </c>
    </row>
    <row r="644" spans="1:17" x14ac:dyDescent="0.3">
      <c r="A644">
        <v>227821</v>
      </c>
      <c r="B644">
        <v>122</v>
      </c>
      <c r="C644" t="s">
        <v>552</v>
      </c>
      <c r="D644" t="s">
        <v>2763</v>
      </c>
      <c r="E644" t="s">
        <v>3383</v>
      </c>
      <c r="F644" s="440">
        <v>46136</v>
      </c>
      <c r="G644" s="440">
        <v>46136</v>
      </c>
      <c r="H644" s="440">
        <v>46150</v>
      </c>
      <c r="I644">
        <v>750</v>
      </c>
      <c r="J644">
        <v>750</v>
      </c>
      <c r="K644">
        <v>750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464</v>
      </c>
    </row>
    <row r="645" spans="1:17" x14ac:dyDescent="0.3">
      <c r="A645">
        <v>227819</v>
      </c>
      <c r="B645">
        <v>122</v>
      </c>
      <c r="C645" t="s">
        <v>552</v>
      </c>
      <c r="D645" t="s">
        <v>2760</v>
      </c>
      <c r="E645" t="s">
        <v>3384</v>
      </c>
      <c r="F645" s="440">
        <v>46136</v>
      </c>
      <c r="G645" s="440">
        <v>46136</v>
      </c>
      <c r="H645" s="440">
        <v>46150</v>
      </c>
      <c r="I645">
        <v>2498.4</v>
      </c>
      <c r="J645">
        <v>2498.4</v>
      </c>
      <c r="K645">
        <v>0</v>
      </c>
      <c r="L645">
        <v>0</v>
      </c>
      <c r="M645">
        <v>2077.4</v>
      </c>
      <c r="N645">
        <v>0</v>
      </c>
      <c r="O645">
        <v>81</v>
      </c>
      <c r="P645">
        <v>0</v>
      </c>
      <c r="Q645" t="s">
        <v>464</v>
      </c>
    </row>
    <row r="646" spans="1:17" x14ac:dyDescent="0.3">
      <c r="A646">
        <v>227817</v>
      </c>
      <c r="B646">
        <v>122</v>
      </c>
      <c r="C646" t="s">
        <v>552</v>
      </c>
      <c r="D646" t="s">
        <v>2715</v>
      </c>
      <c r="E646" t="s">
        <v>3385</v>
      </c>
      <c r="F646" s="440">
        <v>46134</v>
      </c>
      <c r="G646" s="440">
        <v>46136</v>
      </c>
      <c r="H646" s="440">
        <v>46151</v>
      </c>
      <c r="I646">
        <v>1441</v>
      </c>
      <c r="J646">
        <v>1428</v>
      </c>
      <c r="K646">
        <v>1441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464</v>
      </c>
    </row>
    <row r="647" spans="1:17" x14ac:dyDescent="0.3">
      <c r="A647">
        <v>227813</v>
      </c>
      <c r="B647">
        <v>122</v>
      </c>
      <c r="C647" t="s">
        <v>552</v>
      </c>
      <c r="D647" t="s">
        <v>2868</v>
      </c>
      <c r="E647" t="s">
        <v>3386</v>
      </c>
      <c r="F647" s="440">
        <v>46134</v>
      </c>
      <c r="G647" s="440">
        <v>46135</v>
      </c>
      <c r="H647" s="440">
        <v>46149</v>
      </c>
      <c r="I647">
        <v>1512.29</v>
      </c>
      <c r="J647">
        <v>1622.98</v>
      </c>
      <c r="K647">
        <v>1512.29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464</v>
      </c>
    </row>
    <row r="648" spans="1:17" x14ac:dyDescent="0.3">
      <c r="A648">
        <v>227811</v>
      </c>
      <c r="B648">
        <v>122</v>
      </c>
      <c r="C648" t="s">
        <v>552</v>
      </c>
      <c r="D648" t="s">
        <v>2686</v>
      </c>
      <c r="E648" t="s">
        <v>3387</v>
      </c>
      <c r="F648" s="440">
        <v>46134</v>
      </c>
      <c r="G648" s="440">
        <v>46135</v>
      </c>
      <c r="H648" s="440">
        <v>46148</v>
      </c>
      <c r="I648">
        <v>1270.9100000000001</v>
      </c>
      <c r="J648">
        <v>1270.9100000000001</v>
      </c>
      <c r="K648">
        <v>1270.9100000000001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464</v>
      </c>
    </row>
    <row r="649" spans="1:17" x14ac:dyDescent="0.3">
      <c r="A649">
        <v>227802</v>
      </c>
      <c r="B649">
        <v>122</v>
      </c>
      <c r="C649" t="s">
        <v>552</v>
      </c>
      <c r="D649" t="s">
        <v>2761</v>
      </c>
      <c r="E649" t="s">
        <v>3388</v>
      </c>
      <c r="F649" s="440">
        <v>46132</v>
      </c>
      <c r="G649" s="440">
        <v>46135</v>
      </c>
      <c r="H649" s="440">
        <v>46150</v>
      </c>
      <c r="I649">
        <v>412.56</v>
      </c>
      <c r="J649">
        <v>412.56</v>
      </c>
      <c r="K649">
        <v>412.56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464</v>
      </c>
    </row>
    <row r="650" spans="1:17" x14ac:dyDescent="0.3">
      <c r="A650">
        <v>227801</v>
      </c>
      <c r="B650">
        <v>122</v>
      </c>
      <c r="C650" t="s">
        <v>552</v>
      </c>
      <c r="D650" t="s">
        <v>2806</v>
      </c>
      <c r="E650" t="s">
        <v>3389</v>
      </c>
      <c r="F650" s="440">
        <v>46134</v>
      </c>
      <c r="G650" s="440">
        <v>46135</v>
      </c>
      <c r="H650" s="440">
        <v>46148</v>
      </c>
      <c r="I650">
        <v>917.47</v>
      </c>
      <c r="J650">
        <v>814.8</v>
      </c>
      <c r="K650">
        <v>917.47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464</v>
      </c>
    </row>
    <row r="651" spans="1:17" x14ac:dyDescent="0.3">
      <c r="A651">
        <v>227797</v>
      </c>
      <c r="B651">
        <v>122</v>
      </c>
      <c r="C651" t="s">
        <v>552</v>
      </c>
      <c r="D651" t="s">
        <v>2861</v>
      </c>
      <c r="E651" t="s">
        <v>3390</v>
      </c>
      <c r="F651" s="440">
        <v>46121</v>
      </c>
      <c r="G651" s="440">
        <v>46141</v>
      </c>
      <c r="H651" s="440">
        <v>46151</v>
      </c>
      <c r="I651">
        <v>586.98</v>
      </c>
      <c r="J651">
        <v>586.98</v>
      </c>
      <c r="K651">
        <v>0</v>
      </c>
      <c r="L651">
        <v>0</v>
      </c>
      <c r="M651">
        <v>0</v>
      </c>
      <c r="N651">
        <v>0</v>
      </c>
      <c r="O651">
        <v>198.99</v>
      </c>
      <c r="P651">
        <v>0</v>
      </c>
      <c r="Q651" t="s">
        <v>464</v>
      </c>
    </row>
    <row r="652" spans="1:17" x14ac:dyDescent="0.3">
      <c r="A652">
        <v>227793</v>
      </c>
      <c r="B652">
        <v>122</v>
      </c>
      <c r="C652" t="s">
        <v>552</v>
      </c>
      <c r="D652" t="s">
        <v>2727</v>
      </c>
      <c r="E652" t="s">
        <v>3391</v>
      </c>
      <c r="F652" s="440">
        <v>46129</v>
      </c>
      <c r="G652" s="440">
        <v>46132</v>
      </c>
      <c r="H652" s="440">
        <v>46150</v>
      </c>
      <c r="I652">
        <v>8456.09</v>
      </c>
      <c r="J652">
        <v>8456.09</v>
      </c>
      <c r="K652">
        <v>8456.09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464</v>
      </c>
    </row>
    <row r="653" spans="1:17" x14ac:dyDescent="0.3">
      <c r="A653">
        <v>227792</v>
      </c>
      <c r="B653">
        <v>122</v>
      </c>
      <c r="C653" t="s">
        <v>552</v>
      </c>
      <c r="D653" t="s">
        <v>2923</v>
      </c>
      <c r="E653" t="s">
        <v>3392</v>
      </c>
      <c r="F653" s="440">
        <v>46129</v>
      </c>
      <c r="G653" s="440">
        <v>46132</v>
      </c>
      <c r="H653" s="440">
        <v>46150</v>
      </c>
      <c r="I653">
        <v>279.36</v>
      </c>
      <c r="J653">
        <v>279.36</v>
      </c>
      <c r="K653">
        <v>0</v>
      </c>
      <c r="L653">
        <v>0</v>
      </c>
      <c r="M653">
        <v>237.9</v>
      </c>
      <c r="N653">
        <v>0</v>
      </c>
      <c r="O653">
        <v>41.46</v>
      </c>
      <c r="P653">
        <v>0</v>
      </c>
      <c r="Q653" t="s">
        <v>464</v>
      </c>
    </row>
    <row r="654" spans="1:17" x14ac:dyDescent="0.3">
      <c r="A654">
        <v>227791</v>
      </c>
      <c r="B654">
        <v>122</v>
      </c>
      <c r="C654" t="s">
        <v>552</v>
      </c>
      <c r="D654" t="s">
        <v>2733</v>
      </c>
      <c r="E654" t="s">
        <v>3393</v>
      </c>
      <c r="F654" s="440">
        <v>46129</v>
      </c>
      <c r="G654" s="440">
        <v>46132</v>
      </c>
      <c r="H654" s="440">
        <v>46150</v>
      </c>
      <c r="I654">
        <v>3535.84</v>
      </c>
      <c r="J654">
        <v>3423.14</v>
      </c>
      <c r="K654">
        <v>0</v>
      </c>
      <c r="L654">
        <v>0</v>
      </c>
      <c r="M654">
        <v>3535.84</v>
      </c>
      <c r="N654">
        <v>0</v>
      </c>
      <c r="O654">
        <v>0</v>
      </c>
      <c r="P654">
        <v>0</v>
      </c>
      <c r="Q654" t="s">
        <v>464</v>
      </c>
    </row>
    <row r="655" spans="1:17" x14ac:dyDescent="0.3">
      <c r="A655">
        <v>227790</v>
      </c>
      <c r="B655">
        <v>122</v>
      </c>
      <c r="C655" t="s">
        <v>552</v>
      </c>
      <c r="D655" t="s">
        <v>2688</v>
      </c>
      <c r="E655" t="s">
        <v>3394</v>
      </c>
      <c r="F655" s="440">
        <v>46120</v>
      </c>
      <c r="G655" s="440">
        <v>46122</v>
      </c>
      <c r="H655" s="440">
        <v>46149</v>
      </c>
      <c r="I655">
        <v>147.96</v>
      </c>
      <c r="J655">
        <v>153.96</v>
      </c>
      <c r="K655">
        <v>0</v>
      </c>
      <c r="L655">
        <v>147.96</v>
      </c>
      <c r="M655">
        <v>0</v>
      </c>
      <c r="N655">
        <v>0</v>
      </c>
      <c r="O655">
        <v>0</v>
      </c>
      <c r="P655">
        <v>0</v>
      </c>
      <c r="Q655" t="s">
        <v>464</v>
      </c>
    </row>
    <row r="656" spans="1:17" x14ac:dyDescent="0.3">
      <c r="A656">
        <v>227789</v>
      </c>
      <c r="B656">
        <v>122</v>
      </c>
      <c r="C656" t="s">
        <v>552</v>
      </c>
      <c r="D656" t="s">
        <v>2706</v>
      </c>
      <c r="E656" t="s">
        <v>3395</v>
      </c>
      <c r="F656" s="440">
        <v>46122</v>
      </c>
      <c r="G656" s="440">
        <v>46125</v>
      </c>
      <c r="H656" s="440">
        <v>46150</v>
      </c>
      <c r="I656">
        <v>230.1</v>
      </c>
      <c r="J656">
        <v>221.2</v>
      </c>
      <c r="K656">
        <v>230.1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464</v>
      </c>
    </row>
    <row r="657" spans="1:17" x14ac:dyDescent="0.3">
      <c r="A657">
        <v>227788</v>
      </c>
      <c r="B657">
        <v>122</v>
      </c>
      <c r="C657" t="s">
        <v>552</v>
      </c>
      <c r="D657" t="s">
        <v>2704</v>
      </c>
      <c r="E657" t="s">
        <v>3396</v>
      </c>
      <c r="F657" s="440">
        <v>46122</v>
      </c>
      <c r="G657" s="440">
        <v>46125</v>
      </c>
      <c r="H657" s="440">
        <v>46150</v>
      </c>
      <c r="I657">
        <v>272</v>
      </c>
      <c r="J657">
        <v>272</v>
      </c>
      <c r="K657">
        <v>272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464</v>
      </c>
    </row>
    <row r="658" spans="1:17" x14ac:dyDescent="0.3">
      <c r="A658">
        <v>227786</v>
      </c>
      <c r="B658">
        <v>122</v>
      </c>
      <c r="C658" t="s">
        <v>552</v>
      </c>
      <c r="D658" t="s">
        <v>2706</v>
      </c>
      <c r="E658" t="s">
        <v>3397</v>
      </c>
      <c r="F658" s="440">
        <v>46122</v>
      </c>
      <c r="G658" s="440">
        <v>46125</v>
      </c>
      <c r="H658" s="440">
        <v>46150</v>
      </c>
      <c r="I658">
        <v>113.35</v>
      </c>
      <c r="J658">
        <v>104.45</v>
      </c>
      <c r="K658">
        <v>113.35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464</v>
      </c>
    </row>
    <row r="659" spans="1:17" x14ac:dyDescent="0.3">
      <c r="A659">
        <v>227784</v>
      </c>
      <c r="B659">
        <v>122</v>
      </c>
      <c r="C659" t="s">
        <v>552</v>
      </c>
      <c r="D659" t="s">
        <v>2520</v>
      </c>
      <c r="E659" t="s">
        <v>3398</v>
      </c>
      <c r="F659" s="440">
        <v>46122</v>
      </c>
      <c r="G659" s="440">
        <v>46125</v>
      </c>
      <c r="H659" s="440">
        <v>46150</v>
      </c>
      <c r="I659">
        <v>661.03</v>
      </c>
      <c r="J659">
        <v>661.03</v>
      </c>
      <c r="K659">
        <v>661.03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464</v>
      </c>
    </row>
    <row r="660" spans="1:17" x14ac:dyDescent="0.3">
      <c r="A660">
        <v>227781</v>
      </c>
      <c r="B660">
        <v>122</v>
      </c>
      <c r="C660" t="s">
        <v>552</v>
      </c>
      <c r="D660" t="s">
        <v>2697</v>
      </c>
      <c r="E660" t="s">
        <v>3399</v>
      </c>
      <c r="F660" s="440">
        <v>46122</v>
      </c>
      <c r="G660" s="440">
        <v>46125</v>
      </c>
      <c r="H660" s="440">
        <v>46150</v>
      </c>
      <c r="I660">
        <v>180.03</v>
      </c>
      <c r="J660">
        <v>180.03</v>
      </c>
      <c r="K660">
        <v>180.03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464</v>
      </c>
    </row>
    <row r="661" spans="1:17" x14ac:dyDescent="0.3">
      <c r="A661">
        <v>227406</v>
      </c>
      <c r="B661">
        <v>122</v>
      </c>
      <c r="C661" t="s">
        <v>552</v>
      </c>
      <c r="D661" t="s">
        <v>2697</v>
      </c>
      <c r="E661" t="s">
        <v>3400</v>
      </c>
      <c r="F661" s="440">
        <v>46122</v>
      </c>
      <c r="G661" s="440">
        <v>46125</v>
      </c>
      <c r="H661" s="440">
        <v>46150</v>
      </c>
      <c r="I661">
        <v>419.4</v>
      </c>
      <c r="J661">
        <v>419.4</v>
      </c>
      <c r="K661">
        <v>419.4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464</v>
      </c>
    </row>
    <row r="662" spans="1:17" x14ac:dyDescent="0.3">
      <c r="A662">
        <v>227400</v>
      </c>
      <c r="B662">
        <v>122</v>
      </c>
      <c r="C662" t="s">
        <v>552</v>
      </c>
      <c r="D662" t="s">
        <v>2704</v>
      </c>
      <c r="E662" t="s">
        <v>3401</v>
      </c>
      <c r="F662" s="440">
        <v>46123</v>
      </c>
      <c r="G662" s="440">
        <v>46126</v>
      </c>
      <c r="H662" s="440">
        <v>46151</v>
      </c>
      <c r="I662">
        <v>415.96</v>
      </c>
      <c r="J662">
        <v>415.96</v>
      </c>
      <c r="K662">
        <v>415.96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464</v>
      </c>
    </row>
    <row r="663" spans="1:17" x14ac:dyDescent="0.3">
      <c r="A663">
        <v>227392</v>
      </c>
      <c r="B663">
        <v>122</v>
      </c>
      <c r="C663" t="s">
        <v>552</v>
      </c>
      <c r="D663" t="s">
        <v>2725</v>
      </c>
      <c r="E663" t="s">
        <v>3402</v>
      </c>
      <c r="F663" s="440">
        <v>46126</v>
      </c>
      <c r="G663" s="440">
        <v>46126</v>
      </c>
      <c r="H663" s="440">
        <v>46147</v>
      </c>
      <c r="I663">
        <v>4978.43</v>
      </c>
      <c r="J663">
        <v>4978.43</v>
      </c>
      <c r="K663">
        <v>0</v>
      </c>
      <c r="L663">
        <v>4978.43</v>
      </c>
      <c r="M663">
        <v>0</v>
      </c>
      <c r="N663">
        <v>0</v>
      </c>
      <c r="O663">
        <v>0</v>
      </c>
      <c r="P663">
        <v>0</v>
      </c>
      <c r="Q663" t="s">
        <v>464</v>
      </c>
    </row>
    <row r="664" spans="1:17" x14ac:dyDescent="0.3">
      <c r="A664">
        <v>227389</v>
      </c>
      <c r="B664">
        <v>122</v>
      </c>
      <c r="C664" t="s">
        <v>552</v>
      </c>
      <c r="D664" t="s">
        <v>2702</v>
      </c>
      <c r="E664" t="s">
        <v>3403</v>
      </c>
      <c r="F664" s="440">
        <v>46126</v>
      </c>
      <c r="G664" s="440">
        <v>46126</v>
      </c>
      <c r="H664" s="440">
        <v>46147</v>
      </c>
      <c r="I664">
        <v>260</v>
      </c>
      <c r="J664">
        <v>260</v>
      </c>
      <c r="K664">
        <v>260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464</v>
      </c>
    </row>
    <row r="665" spans="1:17" x14ac:dyDescent="0.3">
      <c r="A665">
        <v>227387</v>
      </c>
      <c r="B665">
        <v>122</v>
      </c>
      <c r="C665" t="s">
        <v>552</v>
      </c>
      <c r="D665" t="s">
        <v>2727</v>
      </c>
      <c r="E665" t="s">
        <v>3404</v>
      </c>
      <c r="F665" s="440">
        <v>46125</v>
      </c>
      <c r="G665" s="440">
        <v>46126</v>
      </c>
      <c r="H665" s="440">
        <v>46146</v>
      </c>
      <c r="I665">
        <v>4889.5200000000004</v>
      </c>
      <c r="J665">
        <v>4889.5200000000004</v>
      </c>
      <c r="K665">
        <v>4889.5200000000004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464</v>
      </c>
    </row>
    <row r="666" spans="1:17" x14ac:dyDescent="0.3">
      <c r="A666">
        <v>227382</v>
      </c>
      <c r="B666">
        <v>122</v>
      </c>
      <c r="C666" t="s">
        <v>552</v>
      </c>
      <c r="D666" t="s">
        <v>2523</v>
      </c>
      <c r="E666" t="s">
        <v>3405</v>
      </c>
      <c r="F666" s="440">
        <v>46113</v>
      </c>
      <c r="G666" s="440">
        <v>46126</v>
      </c>
      <c r="H666" s="440">
        <v>46141</v>
      </c>
      <c r="I666">
        <v>325</v>
      </c>
      <c r="J666">
        <v>325</v>
      </c>
      <c r="K666">
        <v>325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464</v>
      </c>
    </row>
    <row r="667" spans="1:17" x14ac:dyDescent="0.3">
      <c r="A667">
        <v>227378</v>
      </c>
      <c r="B667">
        <v>122</v>
      </c>
      <c r="C667" t="s">
        <v>552</v>
      </c>
      <c r="D667" t="s">
        <v>2523</v>
      </c>
      <c r="E667" t="s">
        <v>3406</v>
      </c>
      <c r="F667" s="440">
        <v>46122</v>
      </c>
      <c r="G667" s="440">
        <v>46125</v>
      </c>
      <c r="H667" s="440">
        <v>46141</v>
      </c>
      <c r="I667">
        <v>165</v>
      </c>
      <c r="J667">
        <v>165</v>
      </c>
      <c r="K667">
        <v>165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464</v>
      </c>
    </row>
    <row r="668" spans="1:17" x14ac:dyDescent="0.3">
      <c r="A668">
        <v>227374</v>
      </c>
      <c r="B668">
        <v>122</v>
      </c>
      <c r="C668" t="s">
        <v>552</v>
      </c>
      <c r="D668" t="s">
        <v>2706</v>
      </c>
      <c r="E668" t="s">
        <v>3407</v>
      </c>
      <c r="F668" s="440">
        <v>46126</v>
      </c>
      <c r="G668" s="440">
        <v>46141</v>
      </c>
      <c r="H668" s="440">
        <v>46147</v>
      </c>
      <c r="I668">
        <v>2773.76</v>
      </c>
      <c r="J668">
        <v>2771.76</v>
      </c>
      <c r="K668">
        <v>2773.76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464</v>
      </c>
    </row>
    <row r="669" spans="1:17" x14ac:dyDescent="0.3">
      <c r="A669">
        <v>227371</v>
      </c>
      <c r="B669">
        <v>122</v>
      </c>
      <c r="C669" t="s">
        <v>552</v>
      </c>
      <c r="D669" t="s">
        <v>2746</v>
      </c>
      <c r="E669" t="s">
        <v>3408</v>
      </c>
      <c r="F669" s="440">
        <v>46132</v>
      </c>
      <c r="G669" s="440">
        <v>46134</v>
      </c>
      <c r="H669" s="440">
        <v>46146</v>
      </c>
      <c r="I669">
        <v>1549.2</v>
      </c>
      <c r="J669">
        <v>1524.2</v>
      </c>
      <c r="K669">
        <v>0</v>
      </c>
      <c r="L669">
        <v>1549.2</v>
      </c>
      <c r="M669">
        <v>0</v>
      </c>
      <c r="N669">
        <v>0</v>
      </c>
      <c r="O669">
        <v>0</v>
      </c>
      <c r="P669">
        <v>0</v>
      </c>
      <c r="Q669" t="s">
        <v>464</v>
      </c>
    </row>
    <row r="670" spans="1:17" x14ac:dyDescent="0.3">
      <c r="A670">
        <v>227367</v>
      </c>
      <c r="B670">
        <v>122</v>
      </c>
      <c r="C670" t="s">
        <v>552</v>
      </c>
      <c r="D670" t="s">
        <v>3093</v>
      </c>
      <c r="E670" t="s">
        <v>1495</v>
      </c>
      <c r="F670" s="440">
        <v>46129</v>
      </c>
      <c r="G670" s="440">
        <v>46132</v>
      </c>
      <c r="H670" s="440">
        <v>46146</v>
      </c>
      <c r="I670">
        <v>925</v>
      </c>
      <c r="J670">
        <v>900</v>
      </c>
      <c r="K670">
        <v>925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464</v>
      </c>
    </row>
    <row r="671" spans="1:17" x14ac:dyDescent="0.3">
      <c r="A671">
        <v>227282</v>
      </c>
      <c r="B671">
        <v>122</v>
      </c>
      <c r="C671" t="s">
        <v>552</v>
      </c>
      <c r="D671" t="s">
        <v>2761</v>
      </c>
      <c r="E671" t="s">
        <v>3409</v>
      </c>
      <c r="F671" s="440">
        <v>46127</v>
      </c>
      <c r="G671" s="440">
        <v>46132</v>
      </c>
      <c r="H671" s="440">
        <v>46145</v>
      </c>
      <c r="I671">
        <v>618.84</v>
      </c>
      <c r="J671">
        <v>618.84</v>
      </c>
      <c r="K671">
        <v>618.84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464</v>
      </c>
    </row>
    <row r="672" spans="1:17" x14ac:dyDescent="0.3">
      <c r="A672">
        <v>227280</v>
      </c>
      <c r="B672">
        <v>122</v>
      </c>
      <c r="C672" t="s">
        <v>552</v>
      </c>
      <c r="D672" t="s">
        <v>2865</v>
      </c>
      <c r="E672" t="s">
        <v>3410</v>
      </c>
      <c r="F672" s="440">
        <v>46129</v>
      </c>
      <c r="G672" s="440">
        <v>46132</v>
      </c>
      <c r="H672" s="440">
        <v>46143</v>
      </c>
      <c r="I672">
        <v>1344</v>
      </c>
      <c r="J672">
        <v>1344</v>
      </c>
      <c r="K672">
        <v>1344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464</v>
      </c>
    </row>
    <row r="673" spans="1:17" x14ac:dyDescent="0.3">
      <c r="A673">
        <v>227278</v>
      </c>
      <c r="B673">
        <v>122</v>
      </c>
      <c r="C673" t="s">
        <v>552</v>
      </c>
      <c r="D673" t="s">
        <v>2758</v>
      </c>
      <c r="E673" t="s">
        <v>3411</v>
      </c>
      <c r="F673" s="440">
        <v>46131</v>
      </c>
      <c r="G673" s="440">
        <v>46134</v>
      </c>
      <c r="H673" s="440">
        <v>46142</v>
      </c>
      <c r="I673">
        <v>1120</v>
      </c>
      <c r="J673">
        <v>1120</v>
      </c>
      <c r="K673">
        <v>1120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464</v>
      </c>
    </row>
    <row r="674" spans="1:17" x14ac:dyDescent="0.3">
      <c r="A674">
        <v>227276</v>
      </c>
      <c r="B674">
        <v>122</v>
      </c>
      <c r="C674" t="s">
        <v>552</v>
      </c>
      <c r="D674" t="s">
        <v>2760</v>
      </c>
      <c r="E674" t="s">
        <v>3412</v>
      </c>
      <c r="F674" s="440">
        <v>46128</v>
      </c>
      <c r="G674" s="440">
        <v>46134</v>
      </c>
      <c r="H674" s="440">
        <v>46142</v>
      </c>
      <c r="I674">
        <v>2428.9899999999998</v>
      </c>
      <c r="J674">
        <v>2428.9899999999998</v>
      </c>
      <c r="K674">
        <v>0</v>
      </c>
      <c r="L674">
        <v>0</v>
      </c>
      <c r="M674">
        <v>1586.99</v>
      </c>
      <c r="N674">
        <v>0</v>
      </c>
      <c r="O674">
        <v>162</v>
      </c>
      <c r="P674">
        <v>0</v>
      </c>
      <c r="Q674" t="s">
        <v>464</v>
      </c>
    </row>
    <row r="675" spans="1:17" x14ac:dyDescent="0.3">
      <c r="A675">
        <v>226099</v>
      </c>
      <c r="B675">
        <v>122</v>
      </c>
      <c r="C675" t="s">
        <v>552</v>
      </c>
      <c r="D675" t="s">
        <v>2865</v>
      </c>
      <c r="E675" t="s">
        <v>3413</v>
      </c>
      <c r="F675" s="440">
        <v>46125</v>
      </c>
      <c r="G675" s="440">
        <v>46126</v>
      </c>
      <c r="H675" s="440">
        <v>46139</v>
      </c>
      <c r="I675">
        <v>2016</v>
      </c>
      <c r="J675">
        <v>2016</v>
      </c>
      <c r="K675">
        <v>2016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464</v>
      </c>
    </row>
    <row r="676" spans="1:17" x14ac:dyDescent="0.3">
      <c r="A676">
        <v>226098</v>
      </c>
      <c r="B676">
        <v>122</v>
      </c>
      <c r="C676" t="s">
        <v>552</v>
      </c>
      <c r="D676" t="s">
        <v>2686</v>
      </c>
      <c r="E676" t="s">
        <v>3414</v>
      </c>
      <c r="F676" s="440">
        <v>46125</v>
      </c>
      <c r="G676" s="440">
        <v>46126</v>
      </c>
      <c r="H676" s="440">
        <v>46139</v>
      </c>
      <c r="I676">
        <v>366</v>
      </c>
      <c r="J676">
        <v>366</v>
      </c>
      <c r="K676">
        <v>366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464</v>
      </c>
    </row>
    <row r="677" spans="1:17" x14ac:dyDescent="0.3">
      <c r="A677">
        <v>226097</v>
      </c>
      <c r="B677">
        <v>122</v>
      </c>
      <c r="C677" t="s">
        <v>552</v>
      </c>
      <c r="D677" t="s">
        <v>2746</v>
      </c>
      <c r="E677" t="s">
        <v>3415</v>
      </c>
      <c r="F677" s="440">
        <v>46125</v>
      </c>
      <c r="G677" s="440">
        <v>46126</v>
      </c>
      <c r="H677" s="440">
        <v>46139</v>
      </c>
      <c r="I677">
        <v>1318.22</v>
      </c>
      <c r="J677">
        <v>1293.22</v>
      </c>
      <c r="K677">
        <v>0</v>
      </c>
      <c r="L677">
        <v>1318.22</v>
      </c>
      <c r="M677">
        <v>0</v>
      </c>
      <c r="N677">
        <v>0</v>
      </c>
      <c r="O677">
        <v>0</v>
      </c>
      <c r="P677">
        <v>0</v>
      </c>
      <c r="Q677" t="s">
        <v>464</v>
      </c>
    </row>
    <row r="678" spans="1:17" x14ac:dyDescent="0.3">
      <c r="A678">
        <v>226096</v>
      </c>
      <c r="B678">
        <v>122</v>
      </c>
      <c r="C678" t="s">
        <v>552</v>
      </c>
      <c r="D678" t="s">
        <v>2706</v>
      </c>
      <c r="E678" t="s">
        <v>3416</v>
      </c>
      <c r="F678" s="440">
        <v>46121</v>
      </c>
      <c r="G678" s="440">
        <v>46126</v>
      </c>
      <c r="H678" s="440">
        <v>46142</v>
      </c>
      <c r="I678">
        <v>1236.49</v>
      </c>
      <c r="J678">
        <v>1234.49</v>
      </c>
      <c r="K678">
        <v>1236.49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464</v>
      </c>
    </row>
    <row r="679" spans="1:17" x14ac:dyDescent="0.3">
      <c r="A679">
        <v>225919</v>
      </c>
      <c r="B679">
        <v>122</v>
      </c>
      <c r="C679" t="s">
        <v>552</v>
      </c>
      <c r="D679" t="s">
        <v>2871</v>
      </c>
      <c r="E679" t="s">
        <v>1901</v>
      </c>
      <c r="F679" s="440">
        <v>46127</v>
      </c>
      <c r="G679" s="440">
        <v>46127</v>
      </c>
      <c r="H679" s="440">
        <v>46142</v>
      </c>
      <c r="I679">
        <v>2170</v>
      </c>
      <c r="J679">
        <v>2170</v>
      </c>
      <c r="K679">
        <v>2170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464</v>
      </c>
    </row>
    <row r="680" spans="1:17" x14ac:dyDescent="0.3">
      <c r="A680">
        <v>225918</v>
      </c>
      <c r="B680">
        <v>122</v>
      </c>
      <c r="C680" t="s">
        <v>552</v>
      </c>
      <c r="D680" t="s">
        <v>2697</v>
      </c>
      <c r="E680" t="s">
        <v>3417</v>
      </c>
      <c r="F680" s="440">
        <v>46128</v>
      </c>
      <c r="G680" s="440">
        <v>46128</v>
      </c>
      <c r="H680" s="440">
        <v>46156</v>
      </c>
      <c r="I680">
        <v>492.77</v>
      </c>
      <c r="J680">
        <v>492.77</v>
      </c>
      <c r="K680">
        <v>492.77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464</v>
      </c>
    </row>
    <row r="681" spans="1:17" x14ac:dyDescent="0.3">
      <c r="A681">
        <v>225917</v>
      </c>
      <c r="B681">
        <v>122</v>
      </c>
      <c r="C681" t="s">
        <v>552</v>
      </c>
      <c r="D681" t="s">
        <v>2746</v>
      </c>
      <c r="E681" t="s">
        <v>3418</v>
      </c>
      <c r="F681" s="440">
        <v>46128</v>
      </c>
      <c r="G681" s="440">
        <v>46128</v>
      </c>
      <c r="H681" s="440">
        <v>46142</v>
      </c>
      <c r="I681">
        <v>610.16</v>
      </c>
      <c r="J681">
        <v>585</v>
      </c>
      <c r="K681">
        <v>0</v>
      </c>
      <c r="L681">
        <v>610.16</v>
      </c>
      <c r="M681">
        <v>0</v>
      </c>
      <c r="N681">
        <v>0</v>
      </c>
      <c r="O681">
        <v>0</v>
      </c>
      <c r="P681">
        <v>0</v>
      </c>
      <c r="Q681" t="s">
        <v>464</v>
      </c>
    </row>
    <row r="682" spans="1:17" x14ac:dyDescent="0.3">
      <c r="A682">
        <v>225916</v>
      </c>
      <c r="B682">
        <v>122</v>
      </c>
      <c r="C682" t="s">
        <v>552</v>
      </c>
      <c r="D682" t="s">
        <v>3419</v>
      </c>
      <c r="E682" t="s">
        <v>3420</v>
      </c>
      <c r="F682" s="440">
        <v>46128</v>
      </c>
      <c r="G682" s="440">
        <v>46128</v>
      </c>
      <c r="H682" s="440">
        <v>46142</v>
      </c>
      <c r="I682">
        <v>303.36</v>
      </c>
      <c r="J682">
        <v>303.36</v>
      </c>
      <c r="K682">
        <v>303.36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464</v>
      </c>
    </row>
    <row r="683" spans="1:17" x14ac:dyDescent="0.3">
      <c r="A683">
        <v>225915</v>
      </c>
      <c r="B683">
        <v>122</v>
      </c>
      <c r="C683" t="s">
        <v>552</v>
      </c>
      <c r="D683" t="s">
        <v>2704</v>
      </c>
      <c r="E683" t="s">
        <v>3421</v>
      </c>
      <c r="F683" s="440">
        <v>46128</v>
      </c>
      <c r="G683" s="440">
        <v>46128</v>
      </c>
      <c r="H683" s="440">
        <v>46156</v>
      </c>
      <c r="I683">
        <v>813.4</v>
      </c>
      <c r="J683">
        <v>813.4</v>
      </c>
      <c r="K683">
        <v>813.4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464</v>
      </c>
    </row>
    <row r="684" spans="1:17" x14ac:dyDescent="0.3">
      <c r="A684">
        <v>225914</v>
      </c>
      <c r="B684">
        <v>122</v>
      </c>
      <c r="C684" t="s">
        <v>552</v>
      </c>
      <c r="D684" t="s">
        <v>2763</v>
      </c>
      <c r="E684" t="s">
        <v>3422</v>
      </c>
      <c r="F684" s="440">
        <v>46128</v>
      </c>
      <c r="G684" s="440">
        <v>46128</v>
      </c>
      <c r="H684" s="440">
        <v>46142</v>
      </c>
      <c r="I684">
        <v>750</v>
      </c>
      <c r="J684">
        <v>750</v>
      </c>
      <c r="K684">
        <v>750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464</v>
      </c>
    </row>
    <row r="685" spans="1:17" x14ac:dyDescent="0.3">
      <c r="A685">
        <v>225913</v>
      </c>
      <c r="B685">
        <v>122</v>
      </c>
      <c r="C685" t="s">
        <v>552</v>
      </c>
      <c r="D685" t="s">
        <v>2995</v>
      </c>
      <c r="E685" t="s">
        <v>3423</v>
      </c>
      <c r="F685" s="440">
        <v>46126</v>
      </c>
      <c r="G685" s="440">
        <v>46126</v>
      </c>
      <c r="H685" s="440">
        <v>46154</v>
      </c>
      <c r="I685">
        <v>542</v>
      </c>
      <c r="J685">
        <v>542</v>
      </c>
      <c r="K685">
        <v>0</v>
      </c>
      <c r="L685">
        <v>542</v>
      </c>
      <c r="M685">
        <v>0</v>
      </c>
      <c r="N685">
        <v>0</v>
      </c>
      <c r="O685">
        <v>0</v>
      </c>
      <c r="P685">
        <v>0</v>
      </c>
      <c r="Q685" t="s">
        <v>464</v>
      </c>
    </row>
    <row r="686" spans="1:17" x14ac:dyDescent="0.3">
      <c r="A686">
        <v>225912</v>
      </c>
      <c r="B686">
        <v>122</v>
      </c>
      <c r="C686" t="s">
        <v>552</v>
      </c>
      <c r="D686" t="s">
        <v>2754</v>
      </c>
      <c r="E686" t="s">
        <v>3424</v>
      </c>
      <c r="F686" s="440">
        <v>46126</v>
      </c>
      <c r="G686" s="440">
        <v>46126</v>
      </c>
      <c r="H686" s="440">
        <v>46157</v>
      </c>
      <c r="I686">
        <v>4839.68</v>
      </c>
      <c r="J686">
        <v>3601.74</v>
      </c>
      <c r="K686">
        <v>0</v>
      </c>
      <c r="L686">
        <v>4839.68</v>
      </c>
      <c r="M686">
        <v>0</v>
      </c>
      <c r="N686">
        <v>0</v>
      </c>
      <c r="O686">
        <v>0</v>
      </c>
      <c r="P686">
        <v>0</v>
      </c>
      <c r="Q686" t="s">
        <v>464</v>
      </c>
    </row>
    <row r="687" spans="1:17" x14ac:dyDescent="0.3">
      <c r="A687">
        <v>225911</v>
      </c>
      <c r="B687">
        <v>122</v>
      </c>
      <c r="C687" t="s">
        <v>552</v>
      </c>
      <c r="D687" t="s">
        <v>2756</v>
      </c>
      <c r="E687" t="s">
        <v>3425</v>
      </c>
      <c r="F687" s="440">
        <v>46127</v>
      </c>
      <c r="G687" s="440">
        <v>46127</v>
      </c>
      <c r="H687" s="440">
        <v>46141</v>
      </c>
      <c r="I687">
        <v>1306.98</v>
      </c>
      <c r="J687">
        <v>1307.02</v>
      </c>
      <c r="K687">
        <v>1306.98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464</v>
      </c>
    </row>
    <row r="688" spans="1:17" x14ac:dyDescent="0.3">
      <c r="A688">
        <v>225910</v>
      </c>
      <c r="B688">
        <v>122</v>
      </c>
      <c r="C688" t="s">
        <v>552</v>
      </c>
      <c r="D688" t="s">
        <v>2868</v>
      </c>
      <c r="E688" t="s">
        <v>3426</v>
      </c>
      <c r="F688" s="440">
        <v>46125</v>
      </c>
      <c r="G688" s="440">
        <v>46125</v>
      </c>
      <c r="H688" s="440">
        <v>46140</v>
      </c>
      <c r="I688">
        <v>1618.85</v>
      </c>
      <c r="J688">
        <v>1737.33</v>
      </c>
      <c r="K688">
        <v>1618.85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464</v>
      </c>
    </row>
    <row r="689" spans="1:17" x14ac:dyDescent="0.3">
      <c r="A689">
        <v>225909</v>
      </c>
      <c r="B689">
        <v>122</v>
      </c>
      <c r="C689" t="s">
        <v>552</v>
      </c>
      <c r="D689" t="s">
        <v>3019</v>
      </c>
      <c r="E689" t="s">
        <v>3427</v>
      </c>
      <c r="F689" s="440">
        <v>46126</v>
      </c>
      <c r="G689" s="440">
        <v>46126</v>
      </c>
      <c r="H689" s="440">
        <v>46154</v>
      </c>
      <c r="I689">
        <v>598.5</v>
      </c>
      <c r="J689">
        <v>598.5</v>
      </c>
      <c r="K689">
        <v>598.5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464</v>
      </c>
    </row>
    <row r="690" spans="1:17" x14ac:dyDescent="0.3">
      <c r="A690">
        <v>225908</v>
      </c>
      <c r="B690">
        <v>122</v>
      </c>
      <c r="C690" t="s">
        <v>552</v>
      </c>
      <c r="D690" t="s">
        <v>2700</v>
      </c>
      <c r="E690" t="s">
        <v>3428</v>
      </c>
      <c r="F690" s="440">
        <v>46126</v>
      </c>
      <c r="G690" s="440">
        <v>46126</v>
      </c>
      <c r="H690" s="440">
        <v>46155</v>
      </c>
      <c r="I690">
        <v>277.60000000000002</v>
      </c>
      <c r="J690">
        <v>277.60000000000002</v>
      </c>
      <c r="K690">
        <v>277.60000000000002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464</v>
      </c>
    </row>
    <row r="691" spans="1:17" x14ac:dyDescent="0.3">
      <c r="A691">
        <v>225907</v>
      </c>
      <c r="B691">
        <v>122</v>
      </c>
      <c r="C691" t="s">
        <v>552</v>
      </c>
      <c r="D691" t="s">
        <v>2715</v>
      </c>
      <c r="E691" t="s">
        <v>3429</v>
      </c>
      <c r="F691" s="440">
        <v>46126</v>
      </c>
      <c r="G691" s="440">
        <v>46126</v>
      </c>
      <c r="H691" s="440">
        <v>46143</v>
      </c>
      <c r="I691">
        <v>1636.25</v>
      </c>
      <c r="J691">
        <v>1623.25</v>
      </c>
      <c r="K691">
        <v>1636.25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464</v>
      </c>
    </row>
    <row r="692" spans="1:17" x14ac:dyDescent="0.3">
      <c r="A692">
        <v>225906</v>
      </c>
      <c r="B692">
        <v>122</v>
      </c>
      <c r="C692" t="s">
        <v>552</v>
      </c>
      <c r="D692" t="s">
        <v>2700</v>
      </c>
      <c r="E692" t="s">
        <v>3430</v>
      </c>
      <c r="F692" s="440">
        <v>46126</v>
      </c>
      <c r="G692" s="440">
        <v>46126</v>
      </c>
      <c r="H692" s="440">
        <v>46155</v>
      </c>
      <c r="I692">
        <v>535.20000000000005</v>
      </c>
      <c r="J692">
        <v>535.20000000000005</v>
      </c>
      <c r="K692">
        <v>535.20000000000005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464</v>
      </c>
    </row>
    <row r="693" spans="1:17" x14ac:dyDescent="0.3">
      <c r="A693">
        <v>225905</v>
      </c>
      <c r="B693">
        <v>122</v>
      </c>
      <c r="C693" t="s">
        <v>552</v>
      </c>
      <c r="D693" t="s">
        <v>2704</v>
      </c>
      <c r="E693" t="s">
        <v>3431</v>
      </c>
      <c r="F693" s="440">
        <v>46126</v>
      </c>
      <c r="G693" s="440">
        <v>46126</v>
      </c>
      <c r="H693" s="440">
        <v>46154</v>
      </c>
      <c r="I693">
        <v>809.24</v>
      </c>
      <c r="J693">
        <v>809.24</v>
      </c>
      <c r="K693">
        <v>809.24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464</v>
      </c>
    </row>
    <row r="694" spans="1:17" x14ac:dyDescent="0.3">
      <c r="A694">
        <v>225904</v>
      </c>
      <c r="B694">
        <v>122</v>
      </c>
      <c r="C694" t="s">
        <v>552</v>
      </c>
      <c r="D694" t="s">
        <v>2819</v>
      </c>
      <c r="E694" t="s">
        <v>3432</v>
      </c>
      <c r="F694" s="440">
        <v>46126</v>
      </c>
      <c r="G694" s="440">
        <v>46126</v>
      </c>
      <c r="H694" s="440">
        <v>46154</v>
      </c>
      <c r="I694">
        <v>585</v>
      </c>
      <c r="J694">
        <v>585</v>
      </c>
      <c r="K694">
        <v>585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464</v>
      </c>
    </row>
    <row r="695" spans="1:17" x14ac:dyDescent="0.3">
      <c r="A695">
        <v>225903</v>
      </c>
      <c r="B695">
        <v>122</v>
      </c>
      <c r="C695" t="s">
        <v>552</v>
      </c>
      <c r="D695" t="s">
        <v>2684</v>
      </c>
      <c r="E695" t="s">
        <v>3433</v>
      </c>
      <c r="F695" s="440">
        <v>46126</v>
      </c>
      <c r="G695" s="440">
        <v>46126</v>
      </c>
      <c r="H695" s="440">
        <v>46154</v>
      </c>
      <c r="I695">
        <v>729.55</v>
      </c>
      <c r="J695">
        <v>699.55</v>
      </c>
      <c r="K695">
        <v>729.55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464</v>
      </c>
    </row>
    <row r="696" spans="1:17" x14ac:dyDescent="0.3">
      <c r="A696">
        <v>225902</v>
      </c>
      <c r="B696">
        <v>122</v>
      </c>
      <c r="C696" t="s">
        <v>552</v>
      </c>
      <c r="D696" t="s">
        <v>2697</v>
      </c>
      <c r="E696" t="s">
        <v>3434</v>
      </c>
      <c r="F696" s="440">
        <v>46126</v>
      </c>
      <c r="G696" s="440">
        <v>46126</v>
      </c>
      <c r="H696" s="440">
        <v>46154</v>
      </c>
      <c r="I696">
        <v>282.82</v>
      </c>
      <c r="J696">
        <v>282.82</v>
      </c>
      <c r="K696">
        <v>282.82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464</v>
      </c>
    </row>
    <row r="697" spans="1:17" x14ac:dyDescent="0.3">
      <c r="A697">
        <v>225901</v>
      </c>
      <c r="B697">
        <v>122</v>
      </c>
      <c r="C697" t="s">
        <v>552</v>
      </c>
      <c r="D697" t="s">
        <v>2693</v>
      </c>
      <c r="E697" t="s">
        <v>3435</v>
      </c>
      <c r="F697" s="440">
        <v>46126</v>
      </c>
      <c r="G697" s="440">
        <v>46126</v>
      </c>
      <c r="H697" s="440">
        <v>46154</v>
      </c>
      <c r="I697">
        <v>1835.4</v>
      </c>
      <c r="J697">
        <v>1835.4</v>
      </c>
      <c r="K697">
        <v>1835.4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464</v>
      </c>
    </row>
    <row r="698" spans="1:17" x14ac:dyDescent="0.3">
      <c r="A698">
        <v>225900</v>
      </c>
      <c r="B698">
        <v>122</v>
      </c>
      <c r="C698" t="s">
        <v>552</v>
      </c>
      <c r="D698" t="s">
        <v>2520</v>
      </c>
      <c r="E698" t="s">
        <v>3436</v>
      </c>
      <c r="F698" s="440">
        <v>46126</v>
      </c>
      <c r="G698" s="440">
        <v>46126</v>
      </c>
      <c r="H698" s="440">
        <v>46154</v>
      </c>
      <c r="I698">
        <v>643</v>
      </c>
      <c r="J698">
        <v>643</v>
      </c>
      <c r="K698">
        <v>643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464</v>
      </c>
    </row>
    <row r="699" spans="1:17" x14ac:dyDescent="0.3">
      <c r="A699">
        <v>225899</v>
      </c>
      <c r="B699">
        <v>122</v>
      </c>
      <c r="C699" t="s">
        <v>552</v>
      </c>
      <c r="D699" t="s">
        <v>3010</v>
      </c>
      <c r="E699" t="s">
        <v>3437</v>
      </c>
      <c r="F699" s="440">
        <v>46127</v>
      </c>
      <c r="G699" s="440">
        <v>46127</v>
      </c>
      <c r="H699" s="440">
        <v>46160</v>
      </c>
      <c r="I699">
        <v>883.4</v>
      </c>
      <c r="J699">
        <v>883.4</v>
      </c>
      <c r="K699">
        <v>883.4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464</v>
      </c>
    </row>
    <row r="700" spans="1:17" x14ac:dyDescent="0.3">
      <c r="A700">
        <v>225898</v>
      </c>
      <c r="B700">
        <v>122</v>
      </c>
      <c r="C700" t="s">
        <v>552</v>
      </c>
      <c r="D700" t="s">
        <v>2704</v>
      </c>
      <c r="E700" t="s">
        <v>3438</v>
      </c>
      <c r="F700" s="440">
        <v>46127</v>
      </c>
      <c r="G700" s="440">
        <v>46127</v>
      </c>
      <c r="H700" s="440">
        <v>46155</v>
      </c>
      <c r="I700">
        <v>31.21</v>
      </c>
      <c r="J700">
        <v>31.21</v>
      </c>
      <c r="K700">
        <v>31.21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464</v>
      </c>
    </row>
    <row r="701" spans="1:17" x14ac:dyDescent="0.3">
      <c r="A701">
        <v>225897</v>
      </c>
      <c r="B701">
        <v>122</v>
      </c>
      <c r="C701" t="s">
        <v>552</v>
      </c>
      <c r="D701" t="s">
        <v>2688</v>
      </c>
      <c r="E701" t="s">
        <v>3439</v>
      </c>
      <c r="F701" s="440">
        <v>46127</v>
      </c>
      <c r="G701" s="440">
        <v>46127</v>
      </c>
      <c r="H701" s="440">
        <v>46156</v>
      </c>
      <c r="I701">
        <v>2344.5</v>
      </c>
      <c r="J701">
        <v>2344.5</v>
      </c>
      <c r="K701">
        <v>0</v>
      </c>
      <c r="L701">
        <v>2344.5</v>
      </c>
      <c r="M701">
        <v>0</v>
      </c>
      <c r="N701">
        <v>0</v>
      </c>
      <c r="O701">
        <v>0</v>
      </c>
      <c r="P701">
        <v>0</v>
      </c>
      <c r="Q701" t="s">
        <v>464</v>
      </c>
    </row>
    <row r="702" spans="1:17" x14ac:dyDescent="0.3">
      <c r="A702">
        <v>225896</v>
      </c>
      <c r="B702">
        <v>122</v>
      </c>
      <c r="C702" t="s">
        <v>552</v>
      </c>
      <c r="D702" t="s">
        <v>3010</v>
      </c>
      <c r="E702" t="s">
        <v>3440</v>
      </c>
      <c r="F702" s="440">
        <v>46126</v>
      </c>
      <c r="H702" s="440">
        <v>46160</v>
      </c>
      <c r="I702">
        <v>318.2</v>
      </c>
      <c r="J702">
        <v>318.2</v>
      </c>
      <c r="K702">
        <v>0</v>
      </c>
      <c r="L702">
        <v>0</v>
      </c>
      <c r="M702">
        <v>318.2</v>
      </c>
      <c r="N702">
        <v>0</v>
      </c>
      <c r="O702">
        <v>0</v>
      </c>
      <c r="P702">
        <v>0</v>
      </c>
      <c r="Q702" t="s">
        <v>464</v>
      </c>
    </row>
    <row r="703" spans="1:17" x14ac:dyDescent="0.3">
      <c r="A703">
        <v>225895</v>
      </c>
      <c r="B703">
        <v>122</v>
      </c>
      <c r="C703" t="s">
        <v>552</v>
      </c>
      <c r="D703" t="s">
        <v>2877</v>
      </c>
      <c r="E703" t="s">
        <v>3441</v>
      </c>
      <c r="F703" s="440">
        <v>46126</v>
      </c>
      <c r="G703" s="440">
        <v>46126</v>
      </c>
      <c r="H703" s="440">
        <v>46140</v>
      </c>
      <c r="I703">
        <v>507.5</v>
      </c>
      <c r="J703">
        <v>507.5</v>
      </c>
      <c r="K703">
        <v>507.5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464</v>
      </c>
    </row>
    <row r="704" spans="1:17" x14ac:dyDescent="0.3">
      <c r="A704">
        <v>225894</v>
      </c>
      <c r="B704">
        <v>122</v>
      </c>
      <c r="C704" t="s">
        <v>552</v>
      </c>
      <c r="D704" t="s">
        <v>2746</v>
      </c>
      <c r="E704" t="s">
        <v>3442</v>
      </c>
      <c r="F704" s="440">
        <v>46127</v>
      </c>
      <c r="G704" s="440">
        <v>46127</v>
      </c>
      <c r="H704" s="440">
        <v>46141</v>
      </c>
      <c r="I704">
        <v>1945.4</v>
      </c>
      <c r="J704">
        <v>1920.4</v>
      </c>
      <c r="K704">
        <v>0</v>
      </c>
      <c r="L704">
        <v>1945.4</v>
      </c>
      <c r="M704">
        <v>0</v>
      </c>
      <c r="N704">
        <v>0</v>
      </c>
      <c r="O704">
        <v>0</v>
      </c>
      <c r="P704">
        <v>0</v>
      </c>
      <c r="Q704" t="s">
        <v>464</v>
      </c>
    </row>
    <row r="705" spans="1:17" x14ac:dyDescent="0.3">
      <c r="A705">
        <v>225893</v>
      </c>
      <c r="B705">
        <v>122</v>
      </c>
      <c r="C705" t="s">
        <v>552</v>
      </c>
      <c r="D705" t="s">
        <v>2760</v>
      </c>
      <c r="E705" t="s">
        <v>3443</v>
      </c>
      <c r="F705" s="440">
        <v>46128</v>
      </c>
      <c r="H705" s="440">
        <v>46142</v>
      </c>
      <c r="I705">
        <v>209.88</v>
      </c>
      <c r="J705">
        <v>209.88</v>
      </c>
      <c r="K705">
        <v>0</v>
      </c>
      <c r="L705">
        <v>0</v>
      </c>
      <c r="M705">
        <v>209.88</v>
      </c>
      <c r="N705">
        <v>0</v>
      </c>
      <c r="O705">
        <v>0</v>
      </c>
      <c r="P705">
        <v>0</v>
      </c>
      <c r="Q705" t="s">
        <v>464</v>
      </c>
    </row>
    <row r="706" spans="1:17" x14ac:dyDescent="0.3">
      <c r="A706">
        <v>224678</v>
      </c>
      <c r="B706">
        <v>122</v>
      </c>
      <c r="C706" t="s">
        <v>552</v>
      </c>
      <c r="D706" t="s">
        <v>2758</v>
      </c>
      <c r="E706" t="s">
        <v>3444</v>
      </c>
      <c r="F706" s="440">
        <v>46124</v>
      </c>
      <c r="G706" s="440">
        <v>46124</v>
      </c>
      <c r="H706" s="440">
        <v>46135</v>
      </c>
      <c r="I706">
        <v>366</v>
      </c>
      <c r="J706">
        <v>205.98</v>
      </c>
      <c r="K706">
        <v>366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464</v>
      </c>
    </row>
    <row r="707" spans="1:17" x14ac:dyDescent="0.3">
      <c r="A707">
        <v>224153</v>
      </c>
      <c r="B707">
        <v>122</v>
      </c>
      <c r="C707" t="s">
        <v>552</v>
      </c>
      <c r="D707" t="s">
        <v>2520</v>
      </c>
      <c r="E707" t="s">
        <v>3445</v>
      </c>
      <c r="F707" s="440">
        <v>46121</v>
      </c>
      <c r="G707" s="440">
        <v>46121</v>
      </c>
      <c r="H707" s="440">
        <v>46149</v>
      </c>
      <c r="I707">
        <v>874.6</v>
      </c>
      <c r="J707">
        <v>874.6</v>
      </c>
      <c r="K707">
        <v>874.6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464</v>
      </c>
    </row>
    <row r="708" spans="1:17" x14ac:dyDescent="0.3">
      <c r="A708">
        <v>224152</v>
      </c>
      <c r="B708">
        <v>122</v>
      </c>
      <c r="C708" t="s">
        <v>552</v>
      </c>
      <c r="D708" t="s">
        <v>2697</v>
      </c>
      <c r="E708" t="s">
        <v>3446</v>
      </c>
      <c r="F708" s="440">
        <v>46121</v>
      </c>
      <c r="G708" s="440">
        <v>46121</v>
      </c>
      <c r="H708" s="440">
        <v>46149</v>
      </c>
      <c r="I708">
        <v>610.54999999999995</v>
      </c>
      <c r="J708">
        <v>610.54999999999995</v>
      </c>
      <c r="K708">
        <v>610.54999999999995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464</v>
      </c>
    </row>
    <row r="709" spans="1:17" x14ac:dyDescent="0.3">
      <c r="A709">
        <v>224151</v>
      </c>
      <c r="B709">
        <v>122</v>
      </c>
      <c r="C709" t="s">
        <v>552</v>
      </c>
      <c r="D709" t="s">
        <v>2711</v>
      </c>
      <c r="E709" t="s">
        <v>3447</v>
      </c>
      <c r="F709" s="440">
        <v>46119</v>
      </c>
      <c r="G709" s="440">
        <v>46119</v>
      </c>
      <c r="H709" s="440">
        <v>46147</v>
      </c>
      <c r="I709">
        <v>660</v>
      </c>
      <c r="J709">
        <v>660</v>
      </c>
      <c r="K709">
        <v>0</v>
      </c>
      <c r="L709">
        <v>660</v>
      </c>
      <c r="M709">
        <v>0</v>
      </c>
      <c r="N709">
        <v>0</v>
      </c>
      <c r="O709">
        <v>0</v>
      </c>
      <c r="P709">
        <v>0</v>
      </c>
      <c r="Q709" t="s">
        <v>464</v>
      </c>
    </row>
    <row r="710" spans="1:17" x14ac:dyDescent="0.3">
      <c r="A710">
        <v>224150</v>
      </c>
      <c r="B710">
        <v>122</v>
      </c>
      <c r="C710" t="s">
        <v>552</v>
      </c>
      <c r="D710" t="s">
        <v>2704</v>
      </c>
      <c r="E710" t="s">
        <v>3448</v>
      </c>
      <c r="F710" s="440">
        <v>46121</v>
      </c>
      <c r="G710" s="440">
        <v>46121</v>
      </c>
      <c r="H710" s="440">
        <v>46149</v>
      </c>
      <c r="I710">
        <v>235.28</v>
      </c>
      <c r="J710">
        <v>235.28</v>
      </c>
      <c r="K710">
        <v>235.28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464</v>
      </c>
    </row>
    <row r="711" spans="1:17" x14ac:dyDescent="0.3">
      <c r="A711">
        <v>224149</v>
      </c>
      <c r="B711">
        <v>122</v>
      </c>
      <c r="C711" t="s">
        <v>552</v>
      </c>
      <c r="D711" t="s">
        <v>2760</v>
      </c>
      <c r="E711" t="s">
        <v>3449</v>
      </c>
      <c r="F711" s="440">
        <v>46121</v>
      </c>
      <c r="H711" s="440">
        <v>46135</v>
      </c>
      <c r="I711">
        <v>543.29999999999995</v>
      </c>
      <c r="J711">
        <v>365.3</v>
      </c>
      <c r="K711">
        <v>0</v>
      </c>
      <c r="L711">
        <v>0</v>
      </c>
      <c r="M711">
        <v>0</v>
      </c>
      <c r="N711">
        <v>0</v>
      </c>
      <c r="O711">
        <v>195.13</v>
      </c>
      <c r="P711">
        <v>292.39999999999998</v>
      </c>
      <c r="Q711" t="s">
        <v>464</v>
      </c>
    </row>
    <row r="712" spans="1:17" x14ac:dyDescent="0.3">
      <c r="A712">
        <v>224148</v>
      </c>
      <c r="B712">
        <v>122</v>
      </c>
      <c r="C712" t="s">
        <v>552</v>
      </c>
      <c r="D712" t="s">
        <v>2760</v>
      </c>
      <c r="E712" t="s">
        <v>3450</v>
      </c>
      <c r="F712" s="440">
        <v>46121</v>
      </c>
      <c r="H712" s="440">
        <v>46135</v>
      </c>
      <c r="I712">
        <v>2437.04</v>
      </c>
      <c r="J712">
        <v>2437.04</v>
      </c>
      <c r="K712">
        <v>0</v>
      </c>
      <c r="L712">
        <v>0</v>
      </c>
      <c r="M712">
        <v>2247.04</v>
      </c>
      <c r="N712">
        <v>0</v>
      </c>
      <c r="O712">
        <v>190</v>
      </c>
      <c r="P712">
        <v>0</v>
      </c>
      <c r="Q712" t="s">
        <v>464</v>
      </c>
    </row>
    <row r="713" spans="1:17" x14ac:dyDescent="0.3">
      <c r="A713">
        <v>224147</v>
      </c>
      <c r="B713">
        <v>122</v>
      </c>
      <c r="C713" t="s">
        <v>552</v>
      </c>
      <c r="D713" t="s">
        <v>2744</v>
      </c>
      <c r="E713" t="s">
        <v>3451</v>
      </c>
      <c r="F713" s="440">
        <v>46120</v>
      </c>
      <c r="G713" s="440">
        <v>46120</v>
      </c>
      <c r="H713" s="440">
        <v>46149</v>
      </c>
      <c r="I713">
        <v>718.06</v>
      </c>
      <c r="J713">
        <v>718.06</v>
      </c>
      <c r="K713">
        <v>718.06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464</v>
      </c>
    </row>
    <row r="714" spans="1:17" x14ac:dyDescent="0.3">
      <c r="A714">
        <v>224146</v>
      </c>
      <c r="B714">
        <v>122</v>
      </c>
      <c r="C714" t="s">
        <v>552</v>
      </c>
      <c r="D714" t="s">
        <v>2725</v>
      </c>
      <c r="E714" t="s">
        <v>3452</v>
      </c>
      <c r="F714" s="440">
        <v>46119</v>
      </c>
      <c r="G714" s="440">
        <v>46119</v>
      </c>
      <c r="H714" s="440">
        <v>46140</v>
      </c>
      <c r="I714">
        <v>2719.2</v>
      </c>
      <c r="J714">
        <v>2719.2</v>
      </c>
      <c r="K714">
        <v>0</v>
      </c>
      <c r="L714">
        <v>2719.2</v>
      </c>
      <c r="M714">
        <v>0</v>
      </c>
      <c r="N714">
        <v>0</v>
      </c>
      <c r="O714">
        <v>0</v>
      </c>
      <c r="P714">
        <v>0</v>
      </c>
      <c r="Q714" t="s">
        <v>464</v>
      </c>
    </row>
    <row r="715" spans="1:17" x14ac:dyDescent="0.3">
      <c r="A715">
        <v>224144</v>
      </c>
      <c r="B715">
        <v>122</v>
      </c>
      <c r="C715" t="s">
        <v>552</v>
      </c>
      <c r="D715" t="s">
        <v>2749</v>
      </c>
      <c r="E715" t="s">
        <v>3453</v>
      </c>
      <c r="F715" s="440">
        <v>46120</v>
      </c>
      <c r="G715" s="440">
        <v>46120</v>
      </c>
      <c r="H715" s="440">
        <v>46148</v>
      </c>
      <c r="I715">
        <v>501.75</v>
      </c>
      <c r="J715">
        <v>466.75</v>
      </c>
      <c r="K715">
        <v>501.75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464</v>
      </c>
    </row>
    <row r="716" spans="1:17" x14ac:dyDescent="0.3">
      <c r="A716">
        <v>224141</v>
      </c>
      <c r="B716">
        <v>122</v>
      </c>
      <c r="C716" t="s">
        <v>552</v>
      </c>
      <c r="D716" t="s">
        <v>2693</v>
      </c>
      <c r="E716" t="s">
        <v>3454</v>
      </c>
      <c r="F716" s="440">
        <v>46120</v>
      </c>
      <c r="G716" s="440">
        <v>46120</v>
      </c>
      <c r="H716" s="440">
        <v>46150</v>
      </c>
      <c r="I716">
        <v>3530.11</v>
      </c>
      <c r="J716">
        <v>3530.1</v>
      </c>
      <c r="K716">
        <v>3530.11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464</v>
      </c>
    </row>
    <row r="717" spans="1:17" x14ac:dyDescent="0.3">
      <c r="A717">
        <v>224139</v>
      </c>
      <c r="B717">
        <v>122</v>
      </c>
      <c r="C717" t="s">
        <v>552</v>
      </c>
      <c r="D717" t="s">
        <v>2702</v>
      </c>
      <c r="E717" t="s">
        <v>3455</v>
      </c>
      <c r="F717" s="440">
        <v>46121</v>
      </c>
      <c r="G717" s="440">
        <v>46121</v>
      </c>
      <c r="H717" s="440">
        <v>46142</v>
      </c>
      <c r="I717">
        <v>506.04</v>
      </c>
      <c r="J717">
        <v>506.48</v>
      </c>
      <c r="K717">
        <v>506.04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464</v>
      </c>
    </row>
    <row r="718" spans="1:17" x14ac:dyDescent="0.3">
      <c r="A718">
        <v>224134</v>
      </c>
      <c r="B718">
        <v>122</v>
      </c>
      <c r="C718" t="s">
        <v>552</v>
      </c>
      <c r="D718" t="s">
        <v>2877</v>
      </c>
      <c r="E718" t="s">
        <v>3456</v>
      </c>
      <c r="F718" s="440">
        <v>46119</v>
      </c>
      <c r="G718" s="440">
        <v>46119</v>
      </c>
      <c r="H718" s="440">
        <v>46133</v>
      </c>
      <c r="I718">
        <v>746.25</v>
      </c>
      <c r="J718">
        <v>746.25</v>
      </c>
      <c r="K718">
        <v>746.25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464</v>
      </c>
    </row>
    <row r="719" spans="1:17" x14ac:dyDescent="0.3">
      <c r="A719">
        <v>224123</v>
      </c>
      <c r="B719">
        <v>122</v>
      </c>
      <c r="C719" t="s">
        <v>552</v>
      </c>
      <c r="D719" t="s">
        <v>2738</v>
      </c>
      <c r="E719" t="s">
        <v>3457</v>
      </c>
      <c r="F719" s="440">
        <v>46120</v>
      </c>
      <c r="G719" s="440">
        <v>46120</v>
      </c>
      <c r="H719" s="440">
        <v>46148</v>
      </c>
      <c r="I719">
        <v>686.7</v>
      </c>
      <c r="J719">
        <v>686.7</v>
      </c>
      <c r="K719">
        <v>686.7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464</v>
      </c>
    </row>
    <row r="720" spans="1:17" x14ac:dyDescent="0.3">
      <c r="A720">
        <v>224119</v>
      </c>
      <c r="B720">
        <v>122</v>
      </c>
      <c r="C720" t="s">
        <v>552</v>
      </c>
      <c r="D720" t="s">
        <v>2756</v>
      </c>
      <c r="E720" t="s">
        <v>3458</v>
      </c>
      <c r="F720" s="440">
        <v>46120</v>
      </c>
      <c r="G720" s="440">
        <v>46120</v>
      </c>
      <c r="H720" s="440">
        <v>46134</v>
      </c>
      <c r="I720">
        <v>356.09</v>
      </c>
      <c r="J720">
        <v>356.11</v>
      </c>
      <c r="K720">
        <v>356.09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464</v>
      </c>
    </row>
    <row r="721" spans="1:17" x14ac:dyDescent="0.3">
      <c r="A721">
        <v>224116</v>
      </c>
      <c r="B721">
        <v>122</v>
      </c>
      <c r="C721" t="s">
        <v>552</v>
      </c>
      <c r="D721" t="s">
        <v>2700</v>
      </c>
      <c r="E721" t="s">
        <v>3459</v>
      </c>
      <c r="F721" s="440">
        <v>46120</v>
      </c>
      <c r="G721" s="440">
        <v>46120</v>
      </c>
      <c r="H721" s="440">
        <v>46149</v>
      </c>
      <c r="I721">
        <v>501.32</v>
      </c>
      <c r="J721">
        <v>501.32</v>
      </c>
      <c r="K721">
        <v>501.32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464</v>
      </c>
    </row>
    <row r="722" spans="1:17" x14ac:dyDescent="0.3">
      <c r="A722">
        <v>224113</v>
      </c>
      <c r="B722">
        <v>122</v>
      </c>
      <c r="C722" t="s">
        <v>552</v>
      </c>
      <c r="D722" t="s">
        <v>2733</v>
      </c>
      <c r="E722" t="s">
        <v>3460</v>
      </c>
      <c r="F722" s="440">
        <v>46119</v>
      </c>
      <c r="H722" s="440">
        <v>46140</v>
      </c>
      <c r="I722">
        <v>1666.09</v>
      </c>
      <c r="J722">
        <v>1594.4</v>
      </c>
      <c r="K722">
        <v>0</v>
      </c>
      <c r="L722">
        <v>0</v>
      </c>
      <c r="M722">
        <v>1666.09</v>
      </c>
      <c r="N722">
        <v>0</v>
      </c>
      <c r="O722">
        <v>0</v>
      </c>
      <c r="P722">
        <v>0</v>
      </c>
      <c r="Q722" t="s">
        <v>464</v>
      </c>
    </row>
    <row r="723" spans="1:17" x14ac:dyDescent="0.3">
      <c r="A723">
        <v>224099</v>
      </c>
      <c r="B723">
        <v>122</v>
      </c>
      <c r="C723" t="s">
        <v>552</v>
      </c>
      <c r="D723" t="s">
        <v>2914</v>
      </c>
      <c r="E723" t="s">
        <v>1685</v>
      </c>
      <c r="F723" s="440">
        <v>46119</v>
      </c>
      <c r="H723" s="440">
        <v>46147</v>
      </c>
      <c r="I723">
        <v>988</v>
      </c>
      <c r="J723">
        <v>988</v>
      </c>
      <c r="K723">
        <v>0</v>
      </c>
      <c r="L723">
        <v>0</v>
      </c>
      <c r="M723">
        <v>988</v>
      </c>
      <c r="N723">
        <v>0</v>
      </c>
      <c r="O723">
        <v>0</v>
      </c>
      <c r="P723">
        <v>0</v>
      </c>
      <c r="Q723" t="s">
        <v>464</v>
      </c>
    </row>
    <row r="724" spans="1:17" x14ac:dyDescent="0.3">
      <c r="A724">
        <v>224093</v>
      </c>
      <c r="B724">
        <v>122</v>
      </c>
      <c r="C724" t="s">
        <v>552</v>
      </c>
      <c r="D724" t="s">
        <v>2715</v>
      </c>
      <c r="E724" t="s">
        <v>3461</v>
      </c>
      <c r="F724" s="440">
        <v>46120</v>
      </c>
      <c r="G724" s="440">
        <v>46120</v>
      </c>
      <c r="H724" s="440">
        <v>46137</v>
      </c>
      <c r="I724">
        <v>1383</v>
      </c>
      <c r="J724">
        <v>1370</v>
      </c>
      <c r="K724">
        <v>1383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464</v>
      </c>
    </row>
    <row r="725" spans="1:17" x14ac:dyDescent="0.3">
      <c r="A725">
        <v>224091</v>
      </c>
      <c r="B725">
        <v>122</v>
      </c>
      <c r="C725" t="s">
        <v>552</v>
      </c>
      <c r="D725" t="s">
        <v>2746</v>
      </c>
      <c r="E725" t="s">
        <v>3462</v>
      </c>
      <c r="F725" s="440">
        <v>46121</v>
      </c>
      <c r="G725" s="440">
        <v>46121</v>
      </c>
      <c r="H725" s="440">
        <v>46135</v>
      </c>
      <c r="I725">
        <v>2164.09</v>
      </c>
      <c r="J725">
        <v>2139.09</v>
      </c>
      <c r="K725">
        <v>0</v>
      </c>
      <c r="L725">
        <v>2164.09</v>
      </c>
      <c r="M725">
        <v>0</v>
      </c>
      <c r="N725">
        <v>0</v>
      </c>
      <c r="O725">
        <v>0</v>
      </c>
      <c r="P725">
        <v>0</v>
      </c>
      <c r="Q725" t="s">
        <v>464</v>
      </c>
    </row>
    <row r="726" spans="1:17" x14ac:dyDescent="0.3">
      <c r="A726">
        <v>224088</v>
      </c>
      <c r="B726">
        <v>122</v>
      </c>
      <c r="C726" t="s">
        <v>552</v>
      </c>
      <c r="D726" t="s">
        <v>3010</v>
      </c>
      <c r="E726" t="s">
        <v>3463</v>
      </c>
      <c r="F726" s="440">
        <v>46118</v>
      </c>
      <c r="H726" s="440">
        <v>46153</v>
      </c>
      <c r="I726">
        <v>487.08</v>
      </c>
      <c r="J726">
        <v>487.08</v>
      </c>
      <c r="K726">
        <v>0</v>
      </c>
      <c r="L726">
        <v>0</v>
      </c>
      <c r="M726">
        <v>487.08</v>
      </c>
      <c r="N726">
        <v>0</v>
      </c>
      <c r="O726">
        <v>0</v>
      </c>
      <c r="P726">
        <v>0</v>
      </c>
      <c r="Q726" t="s">
        <v>464</v>
      </c>
    </row>
    <row r="727" spans="1:17" x14ac:dyDescent="0.3">
      <c r="A727">
        <v>224075</v>
      </c>
      <c r="B727">
        <v>122</v>
      </c>
      <c r="C727" t="s">
        <v>552</v>
      </c>
      <c r="D727" t="s">
        <v>2711</v>
      </c>
      <c r="E727" t="s">
        <v>3464</v>
      </c>
      <c r="F727" s="440">
        <v>46119</v>
      </c>
      <c r="G727" s="440">
        <v>46119</v>
      </c>
      <c r="H727" s="440">
        <v>46147</v>
      </c>
      <c r="I727">
        <v>165</v>
      </c>
      <c r="J727">
        <v>165</v>
      </c>
      <c r="K727">
        <v>0</v>
      </c>
      <c r="L727">
        <v>165</v>
      </c>
      <c r="M727">
        <v>0</v>
      </c>
      <c r="N727">
        <v>0</v>
      </c>
      <c r="O727">
        <v>0</v>
      </c>
      <c r="P727">
        <v>0</v>
      </c>
      <c r="Q727" t="s">
        <v>464</v>
      </c>
    </row>
    <row r="728" spans="1:17" x14ac:dyDescent="0.3">
      <c r="A728">
        <v>224072</v>
      </c>
      <c r="B728">
        <v>122</v>
      </c>
      <c r="C728" t="s">
        <v>552</v>
      </c>
      <c r="D728" t="s">
        <v>3465</v>
      </c>
      <c r="E728" t="s">
        <v>3466</v>
      </c>
      <c r="F728" s="440">
        <v>46114</v>
      </c>
      <c r="H728" s="440">
        <v>46144</v>
      </c>
      <c r="I728">
        <v>125.3</v>
      </c>
      <c r="J728">
        <v>125.28</v>
      </c>
      <c r="K728">
        <v>0</v>
      </c>
      <c r="L728">
        <v>0</v>
      </c>
      <c r="M728">
        <v>0</v>
      </c>
      <c r="N728">
        <v>0</v>
      </c>
      <c r="O728">
        <v>125.3</v>
      </c>
      <c r="P728">
        <v>0</v>
      </c>
      <c r="Q728" t="s">
        <v>464</v>
      </c>
    </row>
    <row r="729" spans="1:17" x14ac:dyDescent="0.3">
      <c r="A729">
        <v>223774</v>
      </c>
      <c r="B729">
        <v>122</v>
      </c>
      <c r="C729" t="s">
        <v>552</v>
      </c>
      <c r="D729" t="s">
        <v>2727</v>
      </c>
      <c r="E729" t="s">
        <v>3467</v>
      </c>
      <c r="F729" s="440">
        <v>46119</v>
      </c>
      <c r="G729" s="440">
        <v>46119</v>
      </c>
      <c r="H729" s="440">
        <v>46140</v>
      </c>
      <c r="I729">
        <v>8020.67</v>
      </c>
      <c r="J729">
        <v>8020.67</v>
      </c>
      <c r="K729">
        <v>8020.67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464</v>
      </c>
    </row>
    <row r="730" spans="1:17" x14ac:dyDescent="0.3">
      <c r="A730">
        <v>223773</v>
      </c>
      <c r="B730">
        <v>122</v>
      </c>
      <c r="C730" t="s">
        <v>552</v>
      </c>
      <c r="D730" t="s">
        <v>2738</v>
      </c>
      <c r="E730" t="s">
        <v>3468</v>
      </c>
      <c r="F730" s="440">
        <v>46119</v>
      </c>
      <c r="G730" s="440">
        <v>46119</v>
      </c>
      <c r="H730" s="440">
        <v>46147</v>
      </c>
      <c r="I730">
        <v>581.70000000000005</v>
      </c>
      <c r="J730">
        <v>581.70000000000005</v>
      </c>
      <c r="K730">
        <v>581.70000000000005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464</v>
      </c>
    </row>
    <row r="731" spans="1:17" x14ac:dyDescent="0.3">
      <c r="A731">
        <v>223772</v>
      </c>
      <c r="B731">
        <v>122</v>
      </c>
      <c r="C731" t="s">
        <v>552</v>
      </c>
      <c r="D731" t="s">
        <v>2868</v>
      </c>
      <c r="E731" t="s">
        <v>3469</v>
      </c>
      <c r="F731" s="440">
        <v>46119</v>
      </c>
      <c r="G731" s="440">
        <v>46119</v>
      </c>
      <c r="H731" s="440">
        <v>46134</v>
      </c>
      <c r="I731">
        <v>1740.19</v>
      </c>
      <c r="J731">
        <v>1867.56</v>
      </c>
      <c r="K731">
        <v>1740.19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464</v>
      </c>
    </row>
    <row r="732" spans="1:17" x14ac:dyDescent="0.3">
      <c r="A732">
        <v>223771</v>
      </c>
      <c r="B732">
        <v>122</v>
      </c>
      <c r="C732" t="s">
        <v>552</v>
      </c>
      <c r="D732" t="s">
        <v>2697</v>
      </c>
      <c r="E732" t="s">
        <v>3470</v>
      </c>
      <c r="F732" s="440">
        <v>46119</v>
      </c>
      <c r="G732" s="440">
        <v>46119</v>
      </c>
      <c r="H732" s="440">
        <v>46147</v>
      </c>
      <c r="I732">
        <v>363.75</v>
      </c>
      <c r="J732">
        <v>363.75</v>
      </c>
      <c r="K732">
        <v>363.75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464</v>
      </c>
    </row>
    <row r="733" spans="1:17" x14ac:dyDescent="0.3">
      <c r="A733">
        <v>223770</v>
      </c>
      <c r="B733">
        <v>122</v>
      </c>
      <c r="C733" t="s">
        <v>552</v>
      </c>
      <c r="D733" t="s">
        <v>2520</v>
      </c>
      <c r="E733" t="s">
        <v>3471</v>
      </c>
      <c r="F733" s="440">
        <v>46119</v>
      </c>
      <c r="G733" s="440">
        <v>46119</v>
      </c>
      <c r="H733" s="440">
        <v>46147</v>
      </c>
      <c r="I733">
        <v>565.29999999999995</v>
      </c>
      <c r="J733">
        <v>565.29999999999995</v>
      </c>
      <c r="K733">
        <v>565.29999999999995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464</v>
      </c>
    </row>
    <row r="734" spans="1:17" x14ac:dyDescent="0.3">
      <c r="A734">
        <v>223769</v>
      </c>
      <c r="B734">
        <v>122</v>
      </c>
      <c r="C734" t="s">
        <v>552</v>
      </c>
      <c r="D734" t="s">
        <v>2704</v>
      </c>
      <c r="E734" t="s">
        <v>3472</v>
      </c>
      <c r="F734" s="440">
        <v>46119</v>
      </c>
      <c r="G734" s="440">
        <v>46119</v>
      </c>
      <c r="H734" s="440">
        <v>46147</v>
      </c>
      <c r="I734">
        <v>59.38</v>
      </c>
      <c r="J734">
        <v>59.38</v>
      </c>
      <c r="K734">
        <v>59.38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464</v>
      </c>
    </row>
    <row r="735" spans="1:17" x14ac:dyDescent="0.3">
      <c r="A735">
        <v>223768</v>
      </c>
      <c r="B735">
        <v>122</v>
      </c>
      <c r="C735" t="s">
        <v>552</v>
      </c>
      <c r="D735" t="s">
        <v>2704</v>
      </c>
      <c r="E735" t="s">
        <v>3473</v>
      </c>
      <c r="F735" s="440">
        <v>46119</v>
      </c>
      <c r="G735" s="440">
        <v>46119</v>
      </c>
      <c r="H735" s="440">
        <v>46147</v>
      </c>
      <c r="I735">
        <v>629.92999999999995</v>
      </c>
      <c r="J735">
        <v>629.91999999999996</v>
      </c>
      <c r="K735">
        <v>629.92999999999995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464</v>
      </c>
    </row>
    <row r="736" spans="1:17" x14ac:dyDescent="0.3">
      <c r="A736">
        <v>223767</v>
      </c>
      <c r="B736">
        <v>122</v>
      </c>
      <c r="C736" t="s">
        <v>552</v>
      </c>
      <c r="D736" t="s">
        <v>2693</v>
      </c>
      <c r="E736" t="s">
        <v>3474</v>
      </c>
      <c r="F736" s="440">
        <v>46119</v>
      </c>
      <c r="G736" s="440">
        <v>46119</v>
      </c>
      <c r="H736" s="440">
        <v>46147</v>
      </c>
      <c r="I736">
        <v>645.79999999999995</v>
      </c>
      <c r="J736">
        <v>645.79999999999995</v>
      </c>
      <c r="K736">
        <v>0</v>
      </c>
      <c r="L736">
        <v>645.79999999999995</v>
      </c>
      <c r="M736">
        <v>0</v>
      </c>
      <c r="N736">
        <v>0</v>
      </c>
      <c r="O736">
        <v>0</v>
      </c>
      <c r="P736">
        <v>0</v>
      </c>
      <c r="Q736" t="s">
        <v>464</v>
      </c>
    </row>
    <row r="737" spans="1:17" x14ac:dyDescent="0.3">
      <c r="A737">
        <v>223754</v>
      </c>
      <c r="B737">
        <v>122</v>
      </c>
      <c r="C737" t="s">
        <v>552</v>
      </c>
      <c r="D737" t="s">
        <v>2382</v>
      </c>
      <c r="E737" t="s">
        <v>3475</v>
      </c>
      <c r="F737" s="440">
        <v>46118</v>
      </c>
      <c r="H737" s="440">
        <v>46133</v>
      </c>
      <c r="I737">
        <v>684</v>
      </c>
      <c r="J737">
        <v>684</v>
      </c>
      <c r="K737">
        <v>0</v>
      </c>
      <c r="L737">
        <v>0</v>
      </c>
      <c r="M737">
        <v>684</v>
      </c>
      <c r="N737">
        <v>0</v>
      </c>
      <c r="O737">
        <v>0</v>
      </c>
      <c r="P737">
        <v>0</v>
      </c>
      <c r="Q737" t="s">
        <v>464</v>
      </c>
    </row>
    <row r="738" spans="1:17" x14ac:dyDescent="0.3">
      <c r="A738">
        <v>223753</v>
      </c>
      <c r="B738">
        <v>122</v>
      </c>
      <c r="C738" t="s">
        <v>552</v>
      </c>
      <c r="D738" t="s">
        <v>2746</v>
      </c>
      <c r="E738" t="s">
        <v>3476</v>
      </c>
      <c r="F738" s="440">
        <v>46118</v>
      </c>
      <c r="G738" s="440">
        <v>46118</v>
      </c>
      <c r="H738" s="440">
        <v>46132</v>
      </c>
      <c r="I738">
        <v>1318.22</v>
      </c>
      <c r="J738">
        <v>1293.22</v>
      </c>
      <c r="K738">
        <v>0</v>
      </c>
      <c r="L738">
        <v>1318.22</v>
      </c>
      <c r="M738">
        <v>0</v>
      </c>
      <c r="N738">
        <v>0</v>
      </c>
      <c r="O738">
        <v>0</v>
      </c>
      <c r="P738">
        <v>0</v>
      </c>
      <c r="Q738" t="s">
        <v>464</v>
      </c>
    </row>
    <row r="739" spans="1:17" x14ac:dyDescent="0.3">
      <c r="A739">
        <v>223751</v>
      </c>
      <c r="B739">
        <v>122</v>
      </c>
      <c r="C739" t="s">
        <v>552</v>
      </c>
      <c r="D739" t="s">
        <v>2688</v>
      </c>
      <c r="E739" t="s">
        <v>3477</v>
      </c>
      <c r="F739" s="440">
        <v>46119</v>
      </c>
      <c r="G739" s="440">
        <v>46119</v>
      </c>
      <c r="H739" s="440">
        <v>46147</v>
      </c>
      <c r="I739">
        <v>5068.28</v>
      </c>
      <c r="J739">
        <v>5068.28</v>
      </c>
      <c r="K739">
        <v>0</v>
      </c>
      <c r="L739">
        <v>5068.28</v>
      </c>
      <c r="M739">
        <v>0</v>
      </c>
      <c r="N739">
        <v>0</v>
      </c>
      <c r="O739">
        <v>0</v>
      </c>
      <c r="P739">
        <v>0</v>
      </c>
      <c r="Q739" t="s">
        <v>464</v>
      </c>
    </row>
    <row r="740" spans="1:17" x14ac:dyDescent="0.3">
      <c r="A740">
        <v>223748</v>
      </c>
      <c r="B740">
        <v>122</v>
      </c>
      <c r="C740" t="s">
        <v>552</v>
      </c>
      <c r="D740" t="s">
        <v>2995</v>
      </c>
      <c r="E740" t="s">
        <v>3478</v>
      </c>
      <c r="F740" s="440">
        <v>46118</v>
      </c>
      <c r="G740" s="440">
        <v>46118</v>
      </c>
      <c r="H740" s="440">
        <v>46132</v>
      </c>
      <c r="I740">
        <v>4213.8</v>
      </c>
      <c r="J740">
        <v>4213.8</v>
      </c>
      <c r="K740">
        <v>0</v>
      </c>
      <c r="L740">
        <v>4213.8</v>
      </c>
      <c r="M740">
        <v>0</v>
      </c>
      <c r="N740">
        <v>0</v>
      </c>
      <c r="O740">
        <v>0</v>
      </c>
      <c r="P740">
        <v>0</v>
      </c>
      <c r="Q740" t="s">
        <v>464</v>
      </c>
    </row>
    <row r="741" spans="1:17" x14ac:dyDescent="0.3">
      <c r="A741">
        <v>223743</v>
      </c>
      <c r="B741">
        <v>122</v>
      </c>
      <c r="C741" t="s">
        <v>552</v>
      </c>
      <c r="D741" t="s">
        <v>2520</v>
      </c>
      <c r="E741" t="s">
        <v>3479</v>
      </c>
      <c r="F741" s="440">
        <v>46118</v>
      </c>
      <c r="G741" s="440">
        <v>46118</v>
      </c>
      <c r="H741" s="440">
        <v>46146</v>
      </c>
      <c r="I741">
        <v>130</v>
      </c>
      <c r="J741">
        <v>130</v>
      </c>
      <c r="K741">
        <v>130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464</v>
      </c>
    </row>
    <row r="742" spans="1:17" x14ac:dyDescent="0.3">
      <c r="A742">
        <v>223741</v>
      </c>
      <c r="B742">
        <v>122</v>
      </c>
      <c r="C742" t="s">
        <v>552</v>
      </c>
      <c r="D742" t="s">
        <v>2923</v>
      </c>
      <c r="E742" t="s">
        <v>3480</v>
      </c>
      <c r="F742" s="440">
        <v>46118</v>
      </c>
      <c r="H742" s="440">
        <v>46139</v>
      </c>
      <c r="I742">
        <v>130</v>
      </c>
      <c r="J742">
        <v>110</v>
      </c>
      <c r="K742">
        <v>0</v>
      </c>
      <c r="L742">
        <v>0</v>
      </c>
      <c r="M742">
        <v>0</v>
      </c>
      <c r="N742">
        <v>0</v>
      </c>
      <c r="O742">
        <v>130</v>
      </c>
      <c r="P742">
        <v>0</v>
      </c>
      <c r="Q742" t="s">
        <v>464</v>
      </c>
    </row>
    <row r="743" spans="1:17" x14ac:dyDescent="0.3">
      <c r="A743">
        <v>223738</v>
      </c>
      <c r="B743">
        <v>122</v>
      </c>
      <c r="C743" t="s">
        <v>552</v>
      </c>
      <c r="D743" t="s">
        <v>2693</v>
      </c>
      <c r="E743" t="s">
        <v>3481</v>
      </c>
      <c r="F743" s="440">
        <v>46118</v>
      </c>
      <c r="G743" s="440">
        <v>46118</v>
      </c>
      <c r="H743" s="440">
        <v>46147</v>
      </c>
      <c r="I743">
        <v>590</v>
      </c>
      <c r="J743">
        <v>590</v>
      </c>
      <c r="K743">
        <v>590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464</v>
      </c>
    </row>
    <row r="744" spans="1:17" x14ac:dyDescent="0.3">
      <c r="A744">
        <v>223737</v>
      </c>
      <c r="B744">
        <v>122</v>
      </c>
      <c r="C744" t="s">
        <v>552</v>
      </c>
      <c r="D744" t="s">
        <v>2865</v>
      </c>
      <c r="E744" t="s">
        <v>3482</v>
      </c>
      <c r="F744" s="440">
        <v>46118</v>
      </c>
      <c r="G744" s="440">
        <v>46118</v>
      </c>
      <c r="H744" s="440">
        <v>46132</v>
      </c>
      <c r="I744">
        <v>1344</v>
      </c>
      <c r="J744">
        <v>1344</v>
      </c>
      <c r="K744">
        <v>1344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464</v>
      </c>
    </row>
    <row r="745" spans="1:17" x14ac:dyDescent="0.3">
      <c r="A745">
        <v>223736</v>
      </c>
      <c r="B745">
        <v>122</v>
      </c>
      <c r="C745" t="s">
        <v>552</v>
      </c>
      <c r="D745" t="s">
        <v>2729</v>
      </c>
      <c r="E745" t="s">
        <v>3483</v>
      </c>
      <c r="F745" s="440">
        <v>46119</v>
      </c>
      <c r="G745" s="440">
        <v>46119</v>
      </c>
      <c r="H745" s="440">
        <v>46147</v>
      </c>
      <c r="I745">
        <v>2328.06</v>
      </c>
      <c r="J745">
        <v>2328.06</v>
      </c>
      <c r="K745">
        <v>2328.06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464</v>
      </c>
    </row>
    <row r="746" spans="1:17" x14ac:dyDescent="0.3">
      <c r="A746">
        <v>223735</v>
      </c>
      <c r="B746">
        <v>122</v>
      </c>
      <c r="C746" t="s">
        <v>552</v>
      </c>
      <c r="D746" t="s">
        <v>2704</v>
      </c>
      <c r="E746" t="s">
        <v>3484</v>
      </c>
      <c r="F746" s="440">
        <v>46118</v>
      </c>
      <c r="G746" s="440">
        <v>46118</v>
      </c>
      <c r="H746" s="440">
        <v>46146</v>
      </c>
      <c r="I746">
        <v>47.71</v>
      </c>
      <c r="J746">
        <v>47.71</v>
      </c>
      <c r="K746">
        <v>47.71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464</v>
      </c>
    </row>
    <row r="747" spans="1:17" x14ac:dyDescent="0.3">
      <c r="A747">
        <v>223733</v>
      </c>
      <c r="B747">
        <v>122</v>
      </c>
      <c r="C747" t="s">
        <v>552</v>
      </c>
      <c r="D747" t="s">
        <v>2832</v>
      </c>
      <c r="E747" t="s">
        <v>3485</v>
      </c>
      <c r="F747" s="440">
        <v>46118</v>
      </c>
      <c r="G747" s="440">
        <v>46118</v>
      </c>
      <c r="H747" s="440">
        <v>46148</v>
      </c>
      <c r="I747">
        <v>6918.9</v>
      </c>
      <c r="J747">
        <v>6454.5</v>
      </c>
      <c r="K747">
        <v>0</v>
      </c>
      <c r="L747">
        <v>6918.9</v>
      </c>
      <c r="M747">
        <v>0</v>
      </c>
      <c r="N747">
        <v>0</v>
      </c>
      <c r="O747">
        <v>0</v>
      </c>
      <c r="P747">
        <v>0</v>
      </c>
      <c r="Q747" t="s">
        <v>464</v>
      </c>
    </row>
    <row r="748" spans="1:17" x14ac:dyDescent="0.3">
      <c r="A748">
        <v>223732</v>
      </c>
      <c r="B748">
        <v>122</v>
      </c>
      <c r="C748" t="s">
        <v>552</v>
      </c>
      <c r="D748" t="s">
        <v>2789</v>
      </c>
      <c r="E748" t="s">
        <v>3486</v>
      </c>
      <c r="F748" s="440">
        <v>46113</v>
      </c>
      <c r="H748" s="440">
        <v>46141</v>
      </c>
      <c r="I748">
        <v>207</v>
      </c>
      <c r="J748">
        <v>207</v>
      </c>
      <c r="K748">
        <v>0</v>
      </c>
      <c r="L748">
        <v>0</v>
      </c>
      <c r="M748">
        <v>0</v>
      </c>
      <c r="N748">
        <v>0</v>
      </c>
      <c r="O748">
        <v>207</v>
      </c>
      <c r="P748">
        <v>0</v>
      </c>
      <c r="Q748" t="s">
        <v>464</v>
      </c>
    </row>
    <row r="749" spans="1:17" x14ac:dyDescent="0.3">
      <c r="A749">
        <v>223731</v>
      </c>
      <c r="B749">
        <v>122</v>
      </c>
      <c r="C749" t="s">
        <v>552</v>
      </c>
      <c r="D749" t="s">
        <v>2704</v>
      </c>
      <c r="E749" t="s">
        <v>3487</v>
      </c>
      <c r="F749" s="440">
        <v>46114</v>
      </c>
      <c r="G749" s="440">
        <v>46114</v>
      </c>
      <c r="H749" s="440">
        <v>46142</v>
      </c>
      <c r="I749">
        <v>382.72</v>
      </c>
      <c r="J749">
        <v>450.79</v>
      </c>
      <c r="K749">
        <v>382.72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464</v>
      </c>
    </row>
    <row r="750" spans="1:17" x14ac:dyDescent="0.3">
      <c r="A750">
        <v>223729</v>
      </c>
      <c r="B750">
        <v>122</v>
      </c>
      <c r="C750" t="s">
        <v>552</v>
      </c>
      <c r="D750" t="s">
        <v>2697</v>
      </c>
      <c r="E750" t="s">
        <v>3488</v>
      </c>
      <c r="F750" s="440">
        <v>46114</v>
      </c>
      <c r="G750" s="440">
        <v>46114</v>
      </c>
      <c r="H750" s="440">
        <v>46142</v>
      </c>
      <c r="I750">
        <v>375.65</v>
      </c>
      <c r="J750">
        <v>375.65</v>
      </c>
      <c r="K750">
        <v>375.65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464</v>
      </c>
    </row>
    <row r="751" spans="1:17" x14ac:dyDescent="0.3">
      <c r="A751">
        <v>223728</v>
      </c>
      <c r="B751">
        <v>122</v>
      </c>
      <c r="C751" t="s">
        <v>552</v>
      </c>
      <c r="D751" t="s">
        <v>2520</v>
      </c>
      <c r="E751" t="s">
        <v>3489</v>
      </c>
      <c r="F751" s="440">
        <v>46114</v>
      </c>
      <c r="G751" s="440">
        <v>46114</v>
      </c>
      <c r="H751" s="440">
        <v>46142</v>
      </c>
      <c r="I751">
        <v>1119.5</v>
      </c>
      <c r="J751">
        <v>1119.5</v>
      </c>
      <c r="K751">
        <v>1119.5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464</v>
      </c>
    </row>
    <row r="752" spans="1:17" x14ac:dyDescent="0.3">
      <c r="A752">
        <v>223727</v>
      </c>
      <c r="B752">
        <v>122</v>
      </c>
      <c r="C752" t="s">
        <v>552</v>
      </c>
      <c r="D752" t="s">
        <v>2688</v>
      </c>
      <c r="E752" t="s">
        <v>3490</v>
      </c>
      <c r="F752" s="440">
        <v>46113</v>
      </c>
      <c r="G752" s="440">
        <v>46113</v>
      </c>
      <c r="H752" s="440">
        <v>46142</v>
      </c>
      <c r="I752">
        <v>361.68</v>
      </c>
      <c r="J752">
        <v>361.68</v>
      </c>
      <c r="K752">
        <v>0</v>
      </c>
      <c r="L752">
        <v>361.68</v>
      </c>
      <c r="M752">
        <v>0</v>
      </c>
      <c r="N752">
        <v>0</v>
      </c>
      <c r="O752">
        <v>0</v>
      </c>
      <c r="P752">
        <v>0</v>
      </c>
      <c r="Q752" t="s">
        <v>464</v>
      </c>
    </row>
    <row r="753" spans="1:17" x14ac:dyDescent="0.3">
      <c r="A753">
        <v>223726</v>
      </c>
      <c r="B753">
        <v>122</v>
      </c>
      <c r="C753" t="s">
        <v>552</v>
      </c>
      <c r="D753" t="s">
        <v>2733</v>
      </c>
      <c r="E753" t="s">
        <v>3491</v>
      </c>
      <c r="F753" s="440">
        <v>46113</v>
      </c>
      <c r="H753" s="440">
        <v>46134</v>
      </c>
      <c r="I753">
        <v>2327.1</v>
      </c>
      <c r="J753">
        <v>2231.34</v>
      </c>
      <c r="K753">
        <v>0</v>
      </c>
      <c r="L753">
        <v>0</v>
      </c>
      <c r="M753">
        <v>2327.1</v>
      </c>
      <c r="N753">
        <v>0</v>
      </c>
      <c r="O753">
        <v>0</v>
      </c>
      <c r="P753">
        <v>0</v>
      </c>
      <c r="Q753" t="s">
        <v>464</v>
      </c>
    </row>
    <row r="754" spans="1:17" x14ac:dyDescent="0.3">
      <c r="A754">
        <v>223723</v>
      </c>
      <c r="B754">
        <v>122</v>
      </c>
      <c r="C754" t="s">
        <v>552</v>
      </c>
      <c r="D754" t="s">
        <v>2749</v>
      </c>
      <c r="E754" t="s">
        <v>3492</v>
      </c>
      <c r="F754" s="440">
        <v>46114</v>
      </c>
      <c r="G754" s="440">
        <v>46114</v>
      </c>
      <c r="H754" s="440">
        <v>46142</v>
      </c>
      <c r="I754">
        <v>515</v>
      </c>
      <c r="J754">
        <v>480</v>
      </c>
      <c r="K754">
        <v>515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464</v>
      </c>
    </row>
    <row r="755" spans="1:17" x14ac:dyDescent="0.3">
      <c r="A755">
        <v>223722</v>
      </c>
      <c r="B755">
        <v>122</v>
      </c>
      <c r="C755" t="s">
        <v>552</v>
      </c>
      <c r="D755" t="s">
        <v>2520</v>
      </c>
      <c r="E755" t="s">
        <v>3493</v>
      </c>
      <c r="F755" s="440">
        <v>46115</v>
      </c>
      <c r="G755" s="440">
        <v>46115</v>
      </c>
      <c r="H755" s="440">
        <v>46143</v>
      </c>
      <c r="I755">
        <v>874.65</v>
      </c>
      <c r="J755">
        <v>874.65</v>
      </c>
      <c r="K755">
        <v>874.65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464</v>
      </c>
    </row>
    <row r="756" spans="1:17" x14ac:dyDescent="0.3">
      <c r="A756">
        <v>223721</v>
      </c>
      <c r="B756">
        <v>122</v>
      </c>
      <c r="C756" t="s">
        <v>552</v>
      </c>
      <c r="D756" t="s">
        <v>2704</v>
      </c>
      <c r="E756" t="s">
        <v>3494</v>
      </c>
      <c r="F756" s="440">
        <v>46116</v>
      </c>
      <c r="G756" s="440">
        <v>46116</v>
      </c>
      <c r="H756" s="440">
        <v>46144</v>
      </c>
      <c r="I756">
        <v>434.46</v>
      </c>
      <c r="J756">
        <v>435.1</v>
      </c>
      <c r="K756">
        <v>434.46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464</v>
      </c>
    </row>
    <row r="757" spans="1:17" x14ac:dyDescent="0.3">
      <c r="A757">
        <v>223719</v>
      </c>
      <c r="B757">
        <v>122</v>
      </c>
      <c r="C757" t="s">
        <v>552</v>
      </c>
      <c r="D757" t="s">
        <v>2697</v>
      </c>
      <c r="E757" t="s">
        <v>3495</v>
      </c>
      <c r="F757" s="440">
        <v>46114</v>
      </c>
      <c r="G757" s="440">
        <v>46114</v>
      </c>
      <c r="H757" s="440">
        <v>46142</v>
      </c>
      <c r="I757">
        <v>542.64</v>
      </c>
      <c r="J757">
        <v>542.64</v>
      </c>
      <c r="K757">
        <v>542.64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464</v>
      </c>
    </row>
    <row r="758" spans="1:17" x14ac:dyDescent="0.3">
      <c r="A758">
        <v>223509</v>
      </c>
      <c r="B758">
        <v>122</v>
      </c>
      <c r="C758" t="s">
        <v>552</v>
      </c>
      <c r="D758" t="s">
        <v>1206</v>
      </c>
      <c r="E758" t="s">
        <v>3496</v>
      </c>
      <c r="F758" s="440">
        <v>46120</v>
      </c>
      <c r="G758" s="440">
        <v>46120</v>
      </c>
      <c r="H758" s="440">
        <v>46120</v>
      </c>
      <c r="I758">
        <v>579.5</v>
      </c>
      <c r="J758">
        <v>579.5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579.5</v>
      </c>
      <c r="Q758" t="s">
        <v>464</v>
      </c>
    </row>
    <row r="759" spans="1:17" x14ac:dyDescent="0.3">
      <c r="A759">
        <v>223508</v>
      </c>
      <c r="B759">
        <v>122</v>
      </c>
      <c r="C759" t="s">
        <v>552</v>
      </c>
      <c r="D759" t="s">
        <v>2763</v>
      </c>
      <c r="E759" t="s">
        <v>3497</v>
      </c>
      <c r="F759" s="440">
        <v>46113</v>
      </c>
      <c r="G759" s="440">
        <v>46113</v>
      </c>
      <c r="H759" s="440">
        <v>46127</v>
      </c>
      <c r="I759">
        <v>500</v>
      </c>
      <c r="J759">
        <v>500</v>
      </c>
      <c r="K759">
        <v>500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464</v>
      </c>
    </row>
    <row r="760" spans="1:17" x14ac:dyDescent="0.3">
      <c r="A760">
        <v>223507</v>
      </c>
      <c r="B760">
        <v>122</v>
      </c>
      <c r="C760" t="s">
        <v>552</v>
      </c>
      <c r="D760" t="s">
        <v>2763</v>
      </c>
      <c r="E760" t="s">
        <v>3498</v>
      </c>
      <c r="F760" s="440">
        <v>46114</v>
      </c>
      <c r="G760" s="440">
        <v>46114</v>
      </c>
      <c r="H760" s="440">
        <v>46128</v>
      </c>
      <c r="I760">
        <v>1250</v>
      </c>
      <c r="J760">
        <v>1250</v>
      </c>
      <c r="K760">
        <v>1250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464</v>
      </c>
    </row>
    <row r="761" spans="1:17" x14ac:dyDescent="0.3">
      <c r="A761">
        <v>223506</v>
      </c>
      <c r="B761">
        <v>122</v>
      </c>
      <c r="C761" t="s">
        <v>552</v>
      </c>
      <c r="D761" t="s">
        <v>3499</v>
      </c>
      <c r="E761" t="s">
        <v>3500</v>
      </c>
      <c r="F761" s="440">
        <v>46113</v>
      </c>
      <c r="G761" s="440">
        <v>46113</v>
      </c>
      <c r="H761" s="440">
        <v>46125</v>
      </c>
      <c r="I761">
        <v>400</v>
      </c>
      <c r="J761">
        <v>400</v>
      </c>
      <c r="K761">
        <v>0</v>
      </c>
      <c r="L761">
        <v>400</v>
      </c>
      <c r="M761">
        <v>0</v>
      </c>
      <c r="N761">
        <v>0</v>
      </c>
      <c r="O761">
        <v>0</v>
      </c>
      <c r="P761">
        <v>0</v>
      </c>
      <c r="Q761" t="s">
        <v>464</v>
      </c>
    </row>
    <row r="762" spans="1:17" x14ac:dyDescent="0.3">
      <c r="A762">
        <v>223504</v>
      </c>
      <c r="B762">
        <v>122</v>
      </c>
      <c r="C762" t="s">
        <v>552</v>
      </c>
      <c r="D762" t="s">
        <v>2760</v>
      </c>
      <c r="E762" t="s">
        <v>3501</v>
      </c>
      <c r="F762" s="440">
        <v>46114</v>
      </c>
      <c r="H762" s="440">
        <v>46128</v>
      </c>
      <c r="I762">
        <v>1225.08</v>
      </c>
      <c r="J762">
        <v>1225.08</v>
      </c>
      <c r="K762">
        <v>0</v>
      </c>
      <c r="L762">
        <v>0</v>
      </c>
      <c r="M762">
        <v>763.08</v>
      </c>
      <c r="N762">
        <v>0</v>
      </c>
      <c r="O762">
        <v>122</v>
      </c>
      <c r="P762">
        <v>0</v>
      </c>
      <c r="Q762" t="s">
        <v>464</v>
      </c>
    </row>
    <row r="763" spans="1:17" x14ac:dyDescent="0.3">
      <c r="A763">
        <v>223503</v>
      </c>
      <c r="B763">
        <v>122</v>
      </c>
      <c r="C763" t="s">
        <v>552</v>
      </c>
      <c r="D763" t="s">
        <v>2746</v>
      </c>
      <c r="E763" t="s">
        <v>3502</v>
      </c>
      <c r="F763" s="440">
        <v>46113</v>
      </c>
      <c r="G763" s="440">
        <v>46113</v>
      </c>
      <c r="H763" s="440">
        <v>46127</v>
      </c>
      <c r="I763">
        <v>1763.68</v>
      </c>
      <c r="J763">
        <v>1738.68</v>
      </c>
      <c r="K763">
        <v>0</v>
      </c>
      <c r="L763">
        <v>1763.68</v>
      </c>
      <c r="M763">
        <v>0</v>
      </c>
      <c r="N763">
        <v>0</v>
      </c>
      <c r="O763">
        <v>0</v>
      </c>
      <c r="P763">
        <v>0</v>
      </c>
      <c r="Q763" t="s">
        <v>464</v>
      </c>
    </row>
    <row r="764" spans="1:17" x14ac:dyDescent="0.3">
      <c r="A764">
        <v>223501</v>
      </c>
      <c r="B764">
        <v>122</v>
      </c>
      <c r="C764" t="s">
        <v>552</v>
      </c>
      <c r="D764" t="s">
        <v>2758</v>
      </c>
      <c r="E764" t="s">
        <v>3503</v>
      </c>
      <c r="F764" s="440">
        <v>46116</v>
      </c>
      <c r="G764" s="440">
        <v>46116</v>
      </c>
      <c r="H764" s="440">
        <v>46125</v>
      </c>
      <c r="I764">
        <v>1120</v>
      </c>
      <c r="J764">
        <v>1120</v>
      </c>
      <c r="K764">
        <v>1120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464</v>
      </c>
    </row>
    <row r="765" spans="1:17" x14ac:dyDescent="0.3">
      <c r="A765">
        <v>223500</v>
      </c>
      <c r="B765">
        <v>122</v>
      </c>
      <c r="C765" t="s">
        <v>552</v>
      </c>
      <c r="D765" t="s">
        <v>2986</v>
      </c>
      <c r="E765" t="s">
        <v>3504</v>
      </c>
      <c r="F765" s="440">
        <v>46113</v>
      </c>
      <c r="G765" s="440">
        <v>46113</v>
      </c>
      <c r="H765" s="440">
        <v>46140</v>
      </c>
      <c r="I765">
        <v>1920.74</v>
      </c>
      <c r="J765">
        <v>1752</v>
      </c>
      <c r="K765">
        <v>0</v>
      </c>
      <c r="L765">
        <v>1920.74</v>
      </c>
      <c r="M765">
        <v>0</v>
      </c>
      <c r="N765">
        <v>0</v>
      </c>
      <c r="O765">
        <v>0</v>
      </c>
      <c r="P765">
        <v>0</v>
      </c>
      <c r="Q765" t="s">
        <v>464</v>
      </c>
    </row>
    <row r="766" spans="1:17" x14ac:dyDescent="0.3">
      <c r="A766">
        <v>222965</v>
      </c>
      <c r="B766">
        <v>122</v>
      </c>
      <c r="C766" t="s">
        <v>552</v>
      </c>
      <c r="D766" t="s">
        <v>2763</v>
      </c>
      <c r="E766" t="s">
        <v>2186</v>
      </c>
      <c r="F766" s="440">
        <v>46100</v>
      </c>
      <c r="G766" s="440">
        <v>46100</v>
      </c>
      <c r="H766" s="440">
        <v>46125</v>
      </c>
      <c r="I766">
        <v>500</v>
      </c>
      <c r="J766">
        <v>500</v>
      </c>
      <c r="K766">
        <v>500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463</v>
      </c>
    </row>
    <row r="767" spans="1:17" x14ac:dyDescent="0.3">
      <c r="A767">
        <v>222938</v>
      </c>
      <c r="B767">
        <v>122</v>
      </c>
      <c r="C767" t="s">
        <v>552</v>
      </c>
      <c r="D767" t="s">
        <v>2704</v>
      </c>
      <c r="E767" t="s">
        <v>3505</v>
      </c>
      <c r="F767" s="440">
        <v>46109</v>
      </c>
      <c r="G767" s="440">
        <v>46109</v>
      </c>
      <c r="H767" s="440">
        <v>46137</v>
      </c>
      <c r="I767">
        <v>42.65</v>
      </c>
      <c r="J767">
        <v>42.64</v>
      </c>
      <c r="K767">
        <v>42.65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463</v>
      </c>
    </row>
    <row r="768" spans="1:17" x14ac:dyDescent="0.3">
      <c r="A768">
        <v>222937</v>
      </c>
      <c r="B768">
        <v>122</v>
      </c>
      <c r="C768" t="s">
        <v>552</v>
      </c>
      <c r="D768" t="s">
        <v>2986</v>
      </c>
      <c r="E768" t="s">
        <v>3506</v>
      </c>
      <c r="F768" s="440">
        <v>46097</v>
      </c>
      <c r="G768" s="440">
        <v>46097</v>
      </c>
      <c r="H768" s="440">
        <v>46125</v>
      </c>
      <c r="I768">
        <v>1406.89</v>
      </c>
      <c r="J768">
        <v>1314</v>
      </c>
      <c r="K768">
        <v>0</v>
      </c>
      <c r="L768">
        <v>1406.89</v>
      </c>
      <c r="M768">
        <v>0</v>
      </c>
      <c r="N768">
        <v>0</v>
      </c>
      <c r="O768">
        <v>0</v>
      </c>
      <c r="P768">
        <v>0</v>
      </c>
      <c r="Q768" t="s">
        <v>463</v>
      </c>
    </row>
    <row r="769" spans="1:17" x14ac:dyDescent="0.3">
      <c r="A769">
        <v>222936</v>
      </c>
      <c r="B769">
        <v>122</v>
      </c>
      <c r="C769" t="s">
        <v>552</v>
      </c>
      <c r="D769" t="s">
        <v>2761</v>
      </c>
      <c r="E769" t="s">
        <v>3507</v>
      </c>
      <c r="F769" s="440">
        <v>46111</v>
      </c>
      <c r="G769" s="440">
        <v>46111</v>
      </c>
      <c r="H769" s="440">
        <v>46129</v>
      </c>
      <c r="I769">
        <v>618.84</v>
      </c>
      <c r="J769">
        <v>618.84</v>
      </c>
      <c r="K769">
        <v>618.84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463</v>
      </c>
    </row>
    <row r="770" spans="1:17" x14ac:dyDescent="0.3">
      <c r="A770">
        <v>222935</v>
      </c>
      <c r="B770">
        <v>122</v>
      </c>
      <c r="C770" t="s">
        <v>552</v>
      </c>
      <c r="D770" t="s">
        <v>3508</v>
      </c>
      <c r="E770" t="s">
        <v>3509</v>
      </c>
      <c r="F770" s="440">
        <v>46112</v>
      </c>
      <c r="G770" s="440">
        <v>46112</v>
      </c>
      <c r="H770" s="440">
        <v>46146</v>
      </c>
      <c r="I770">
        <v>428.6</v>
      </c>
      <c r="J770">
        <v>428.6</v>
      </c>
      <c r="K770">
        <v>428.6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463</v>
      </c>
    </row>
    <row r="771" spans="1:17" x14ac:dyDescent="0.3">
      <c r="A771">
        <v>222877</v>
      </c>
      <c r="B771">
        <v>122</v>
      </c>
      <c r="C771" t="s">
        <v>552</v>
      </c>
      <c r="D771" t="s">
        <v>3508</v>
      </c>
      <c r="E771" t="s">
        <v>3510</v>
      </c>
      <c r="F771" s="440">
        <v>46112</v>
      </c>
      <c r="H771" s="440">
        <v>46146</v>
      </c>
      <c r="I771">
        <v>563.79999999999995</v>
      </c>
      <c r="J771">
        <v>563.79999999999995</v>
      </c>
      <c r="K771">
        <v>0</v>
      </c>
      <c r="L771">
        <v>0</v>
      </c>
      <c r="M771">
        <v>437.8</v>
      </c>
      <c r="N771">
        <v>0</v>
      </c>
      <c r="O771">
        <v>126</v>
      </c>
      <c r="P771">
        <v>0</v>
      </c>
      <c r="Q771" t="s">
        <v>463</v>
      </c>
    </row>
    <row r="772" spans="1:17" x14ac:dyDescent="0.3">
      <c r="A772">
        <v>222876</v>
      </c>
      <c r="B772">
        <v>122</v>
      </c>
      <c r="C772" t="s">
        <v>552</v>
      </c>
      <c r="D772" t="s">
        <v>2769</v>
      </c>
      <c r="E772" t="s">
        <v>3511</v>
      </c>
      <c r="F772" s="440">
        <v>46097</v>
      </c>
      <c r="G772" s="440">
        <v>46097</v>
      </c>
      <c r="H772" s="440">
        <v>46125</v>
      </c>
      <c r="I772">
        <v>393.77</v>
      </c>
      <c r="J772">
        <v>364.6</v>
      </c>
      <c r="K772">
        <v>393.77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463</v>
      </c>
    </row>
    <row r="773" spans="1:17" x14ac:dyDescent="0.3">
      <c r="A773">
        <v>221921</v>
      </c>
      <c r="B773">
        <v>122</v>
      </c>
      <c r="C773" t="s">
        <v>552</v>
      </c>
      <c r="D773" t="s">
        <v>2868</v>
      </c>
      <c r="E773" t="s">
        <v>3512</v>
      </c>
      <c r="F773" s="440">
        <v>46107</v>
      </c>
      <c r="G773" s="440">
        <v>46107</v>
      </c>
      <c r="H773" s="440">
        <v>46118</v>
      </c>
      <c r="I773">
        <v>0</v>
      </c>
      <c r="J773">
        <v>807.7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463</v>
      </c>
    </row>
    <row r="774" spans="1:17" x14ac:dyDescent="0.3">
      <c r="A774">
        <v>221919</v>
      </c>
      <c r="B774">
        <v>122</v>
      </c>
      <c r="C774" t="s">
        <v>552</v>
      </c>
      <c r="D774" t="s">
        <v>2697</v>
      </c>
      <c r="E774" t="s">
        <v>3513</v>
      </c>
      <c r="F774" s="440">
        <v>46101</v>
      </c>
      <c r="G774" s="440">
        <v>46101</v>
      </c>
      <c r="H774" s="440">
        <v>46129</v>
      </c>
      <c r="I774">
        <v>276.58</v>
      </c>
      <c r="J774">
        <v>276.58</v>
      </c>
      <c r="K774">
        <v>276.58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463</v>
      </c>
    </row>
    <row r="775" spans="1:17" x14ac:dyDescent="0.3">
      <c r="A775">
        <v>221918</v>
      </c>
      <c r="B775">
        <v>122</v>
      </c>
      <c r="C775" t="s">
        <v>552</v>
      </c>
      <c r="D775" t="s">
        <v>2715</v>
      </c>
      <c r="E775" t="s">
        <v>3514</v>
      </c>
      <c r="F775" s="440">
        <v>46113</v>
      </c>
      <c r="G775" s="440">
        <v>46113</v>
      </c>
      <c r="H775" s="440">
        <v>46129</v>
      </c>
      <c r="I775">
        <v>788</v>
      </c>
      <c r="J775">
        <v>775</v>
      </c>
      <c r="K775">
        <v>788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464</v>
      </c>
    </row>
    <row r="776" spans="1:17" x14ac:dyDescent="0.3">
      <c r="A776">
        <v>221917</v>
      </c>
      <c r="B776">
        <v>122</v>
      </c>
      <c r="C776" t="s">
        <v>552</v>
      </c>
      <c r="D776" t="s">
        <v>2520</v>
      </c>
      <c r="E776" t="s">
        <v>3515</v>
      </c>
      <c r="F776" s="440">
        <v>46111</v>
      </c>
      <c r="G776" s="440">
        <v>46111</v>
      </c>
      <c r="H776" s="440">
        <v>46140</v>
      </c>
      <c r="I776">
        <v>925.05</v>
      </c>
      <c r="J776">
        <v>925.05</v>
      </c>
      <c r="K776">
        <v>925.05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463</v>
      </c>
    </row>
    <row r="777" spans="1:17" x14ac:dyDescent="0.3">
      <c r="A777">
        <v>221916</v>
      </c>
      <c r="B777">
        <v>122</v>
      </c>
      <c r="C777" t="s">
        <v>552</v>
      </c>
      <c r="D777" t="s">
        <v>2995</v>
      </c>
      <c r="E777" t="s">
        <v>3516</v>
      </c>
      <c r="F777" s="440">
        <v>46111</v>
      </c>
      <c r="G777" s="440">
        <v>46111</v>
      </c>
      <c r="H777" s="440">
        <v>46140</v>
      </c>
      <c r="I777">
        <v>2809.2</v>
      </c>
      <c r="J777">
        <v>2809.2</v>
      </c>
      <c r="K777">
        <v>0</v>
      </c>
      <c r="L777">
        <v>2809.2</v>
      </c>
      <c r="M777">
        <v>0</v>
      </c>
      <c r="N777">
        <v>0</v>
      </c>
      <c r="O777">
        <v>0</v>
      </c>
      <c r="P777">
        <v>0</v>
      </c>
      <c r="Q777" t="s">
        <v>463</v>
      </c>
    </row>
    <row r="778" spans="1:17" x14ac:dyDescent="0.3">
      <c r="A778">
        <v>221915</v>
      </c>
      <c r="B778">
        <v>122</v>
      </c>
      <c r="C778" t="s">
        <v>552</v>
      </c>
      <c r="D778" t="s">
        <v>2697</v>
      </c>
      <c r="E778" t="s">
        <v>3517</v>
      </c>
      <c r="F778" s="440">
        <v>46111</v>
      </c>
      <c r="G778" s="440">
        <v>46111</v>
      </c>
      <c r="H778" s="440">
        <v>46140</v>
      </c>
      <c r="I778">
        <v>143</v>
      </c>
      <c r="J778">
        <v>143</v>
      </c>
      <c r="K778">
        <v>143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463</v>
      </c>
    </row>
    <row r="779" spans="1:17" x14ac:dyDescent="0.3">
      <c r="A779">
        <v>221914</v>
      </c>
      <c r="B779">
        <v>122</v>
      </c>
      <c r="C779" t="s">
        <v>552</v>
      </c>
      <c r="D779" t="s">
        <v>2684</v>
      </c>
      <c r="E779" t="s">
        <v>3518</v>
      </c>
      <c r="F779" s="440">
        <v>46111</v>
      </c>
      <c r="G779" s="440">
        <v>46111</v>
      </c>
      <c r="H779" s="440">
        <v>46140</v>
      </c>
      <c r="I779">
        <v>820.79</v>
      </c>
      <c r="J779">
        <v>790.79</v>
      </c>
      <c r="K779">
        <v>820.79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463</v>
      </c>
    </row>
    <row r="780" spans="1:17" x14ac:dyDescent="0.3">
      <c r="A780">
        <v>221913</v>
      </c>
      <c r="B780">
        <v>122</v>
      </c>
      <c r="C780" t="s">
        <v>552</v>
      </c>
      <c r="D780" t="s">
        <v>2693</v>
      </c>
      <c r="E780" t="s">
        <v>3519</v>
      </c>
      <c r="F780" s="440">
        <v>46111</v>
      </c>
      <c r="G780" s="440">
        <v>46111</v>
      </c>
      <c r="H780" s="440">
        <v>46140</v>
      </c>
      <c r="I780">
        <v>1353.6</v>
      </c>
      <c r="J780">
        <v>1353.6</v>
      </c>
      <c r="K780">
        <v>0</v>
      </c>
      <c r="L780">
        <v>1353.6</v>
      </c>
      <c r="M780">
        <v>0</v>
      </c>
      <c r="N780">
        <v>0</v>
      </c>
      <c r="O780">
        <v>0</v>
      </c>
      <c r="P780">
        <v>0</v>
      </c>
      <c r="Q780" t="s">
        <v>463</v>
      </c>
    </row>
    <row r="781" spans="1:17" x14ac:dyDescent="0.3">
      <c r="A781">
        <v>221912</v>
      </c>
      <c r="B781">
        <v>122</v>
      </c>
      <c r="C781" t="s">
        <v>552</v>
      </c>
      <c r="D781" t="s">
        <v>2806</v>
      </c>
      <c r="E781" t="s">
        <v>3520</v>
      </c>
      <c r="F781" s="440">
        <v>46111</v>
      </c>
      <c r="G781" s="440">
        <v>46111</v>
      </c>
      <c r="H781" s="440">
        <v>46126</v>
      </c>
      <c r="I781">
        <v>404.01</v>
      </c>
      <c r="J781">
        <v>358.8</v>
      </c>
      <c r="K781">
        <v>404.01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463</v>
      </c>
    </row>
    <row r="782" spans="1:17" x14ac:dyDescent="0.3">
      <c r="A782">
        <v>221911</v>
      </c>
      <c r="B782">
        <v>122</v>
      </c>
      <c r="C782" t="s">
        <v>552</v>
      </c>
      <c r="D782" t="s">
        <v>2721</v>
      </c>
      <c r="E782" t="s">
        <v>3521</v>
      </c>
      <c r="F782" s="440">
        <v>46111</v>
      </c>
      <c r="H782" s="440">
        <v>46127</v>
      </c>
      <c r="I782">
        <v>260</v>
      </c>
      <c r="J782">
        <v>260</v>
      </c>
      <c r="K782">
        <v>0</v>
      </c>
      <c r="L782">
        <v>0</v>
      </c>
      <c r="M782">
        <v>0</v>
      </c>
      <c r="N782">
        <v>0</v>
      </c>
      <c r="O782">
        <v>260</v>
      </c>
      <c r="P782">
        <v>0</v>
      </c>
      <c r="Q782" t="s">
        <v>463</v>
      </c>
    </row>
    <row r="783" spans="1:17" x14ac:dyDescent="0.3">
      <c r="A783">
        <v>221910</v>
      </c>
      <c r="B783">
        <v>122</v>
      </c>
      <c r="C783" t="s">
        <v>552</v>
      </c>
      <c r="D783" t="s">
        <v>2746</v>
      </c>
      <c r="E783" t="s">
        <v>3522</v>
      </c>
      <c r="F783" s="440">
        <v>46111</v>
      </c>
      <c r="G783" s="440">
        <v>46111</v>
      </c>
      <c r="H783" s="440">
        <v>46125</v>
      </c>
      <c r="I783">
        <v>1318.22</v>
      </c>
      <c r="J783">
        <v>1293.22</v>
      </c>
      <c r="K783">
        <v>0</v>
      </c>
      <c r="L783">
        <v>1318.22</v>
      </c>
      <c r="M783">
        <v>0</v>
      </c>
      <c r="N783">
        <v>0</v>
      </c>
      <c r="O783">
        <v>0</v>
      </c>
      <c r="P783">
        <v>0</v>
      </c>
      <c r="Q783" t="s">
        <v>463</v>
      </c>
    </row>
    <row r="784" spans="1:17" x14ac:dyDescent="0.3">
      <c r="A784">
        <v>221909</v>
      </c>
      <c r="B784">
        <v>122</v>
      </c>
      <c r="C784" t="s">
        <v>552</v>
      </c>
      <c r="D784" t="s">
        <v>2704</v>
      </c>
      <c r="E784" t="s">
        <v>3523</v>
      </c>
      <c r="F784" s="440">
        <v>46111</v>
      </c>
      <c r="G784" s="440">
        <v>46111</v>
      </c>
      <c r="H784" s="440">
        <v>46140</v>
      </c>
      <c r="I784">
        <v>1016.89</v>
      </c>
      <c r="J784">
        <v>1016.89</v>
      </c>
      <c r="K784">
        <v>1016.89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463</v>
      </c>
    </row>
    <row r="785" spans="1:17" x14ac:dyDescent="0.3">
      <c r="A785">
        <v>221908</v>
      </c>
      <c r="B785">
        <v>122</v>
      </c>
      <c r="C785" t="s">
        <v>552</v>
      </c>
      <c r="D785" t="s">
        <v>2725</v>
      </c>
      <c r="E785" t="s">
        <v>3524</v>
      </c>
      <c r="F785" s="440">
        <v>46113</v>
      </c>
      <c r="G785" s="440">
        <v>46113</v>
      </c>
      <c r="H785" s="440">
        <v>46134</v>
      </c>
      <c r="I785">
        <v>2689.2</v>
      </c>
      <c r="J785">
        <v>2689.2</v>
      </c>
      <c r="K785">
        <v>0</v>
      </c>
      <c r="L785">
        <v>2689.2</v>
      </c>
      <c r="M785">
        <v>0</v>
      </c>
      <c r="N785">
        <v>0</v>
      </c>
      <c r="O785">
        <v>0</v>
      </c>
      <c r="P785">
        <v>0</v>
      </c>
      <c r="Q785" t="s">
        <v>464</v>
      </c>
    </row>
    <row r="786" spans="1:17" x14ac:dyDescent="0.3">
      <c r="A786">
        <v>221907</v>
      </c>
      <c r="B786">
        <v>122</v>
      </c>
      <c r="C786" t="s">
        <v>552</v>
      </c>
      <c r="D786" t="s">
        <v>2832</v>
      </c>
      <c r="E786" t="s">
        <v>3525</v>
      </c>
      <c r="F786" s="440">
        <v>46111</v>
      </c>
      <c r="G786" s="440">
        <v>46111</v>
      </c>
      <c r="H786" s="440">
        <v>46141</v>
      </c>
      <c r="I786">
        <v>2384.11</v>
      </c>
      <c r="J786">
        <v>2238.6</v>
      </c>
      <c r="K786">
        <v>0</v>
      </c>
      <c r="L786">
        <v>2384.11</v>
      </c>
      <c r="M786">
        <v>0</v>
      </c>
      <c r="N786">
        <v>0</v>
      </c>
      <c r="O786">
        <v>0</v>
      </c>
      <c r="P786">
        <v>0</v>
      </c>
      <c r="Q786" t="s">
        <v>463</v>
      </c>
    </row>
    <row r="787" spans="1:17" x14ac:dyDescent="0.3">
      <c r="A787">
        <v>221906</v>
      </c>
      <c r="B787">
        <v>122</v>
      </c>
      <c r="C787" t="s">
        <v>552</v>
      </c>
      <c r="D787" t="s">
        <v>2686</v>
      </c>
      <c r="E787" t="s">
        <v>3526</v>
      </c>
      <c r="F787" s="440">
        <v>46111</v>
      </c>
      <c r="G787" s="440">
        <v>46111</v>
      </c>
      <c r="H787" s="440">
        <v>46125</v>
      </c>
      <c r="I787">
        <v>982.04</v>
      </c>
      <c r="J787">
        <v>982.04</v>
      </c>
      <c r="K787">
        <v>982.04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463</v>
      </c>
    </row>
    <row r="788" spans="1:17" x14ac:dyDescent="0.3">
      <c r="A788">
        <v>221905</v>
      </c>
      <c r="B788">
        <v>122</v>
      </c>
      <c r="C788" t="s">
        <v>552</v>
      </c>
      <c r="D788" t="s">
        <v>2706</v>
      </c>
      <c r="E788" t="s">
        <v>3527</v>
      </c>
      <c r="F788" s="440">
        <v>46111</v>
      </c>
      <c r="G788" s="440">
        <v>46111</v>
      </c>
      <c r="H788" s="440">
        <v>46133</v>
      </c>
      <c r="I788">
        <v>1750.56</v>
      </c>
      <c r="J788">
        <v>1748.56</v>
      </c>
      <c r="K788">
        <v>1750.56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463</v>
      </c>
    </row>
    <row r="789" spans="1:17" x14ac:dyDescent="0.3">
      <c r="A789">
        <v>221904</v>
      </c>
      <c r="B789">
        <v>122</v>
      </c>
      <c r="C789" t="s">
        <v>552</v>
      </c>
      <c r="D789" t="s">
        <v>2693</v>
      </c>
      <c r="E789" t="s">
        <v>3528</v>
      </c>
      <c r="F789" s="440">
        <v>46111</v>
      </c>
      <c r="G789" s="440">
        <v>46111</v>
      </c>
      <c r="H789" s="440">
        <v>46140</v>
      </c>
      <c r="I789">
        <v>2763.36</v>
      </c>
      <c r="J789">
        <v>2763.36</v>
      </c>
      <c r="K789">
        <v>2763.36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463</v>
      </c>
    </row>
    <row r="790" spans="1:17" x14ac:dyDescent="0.3">
      <c r="A790">
        <v>221903</v>
      </c>
      <c r="B790">
        <v>122</v>
      </c>
      <c r="C790" t="s">
        <v>552</v>
      </c>
      <c r="D790" t="s">
        <v>2773</v>
      </c>
      <c r="E790" t="s">
        <v>3529</v>
      </c>
      <c r="F790" s="440">
        <v>46111</v>
      </c>
      <c r="G790" s="440">
        <v>46111</v>
      </c>
      <c r="H790" s="440">
        <v>46141</v>
      </c>
      <c r="I790">
        <v>1990.8</v>
      </c>
      <c r="J790">
        <v>1990.8</v>
      </c>
      <c r="K790">
        <v>0</v>
      </c>
      <c r="L790">
        <v>1990.8</v>
      </c>
      <c r="M790">
        <v>0</v>
      </c>
      <c r="N790">
        <v>0</v>
      </c>
      <c r="O790">
        <v>0</v>
      </c>
      <c r="P790">
        <v>0</v>
      </c>
      <c r="Q790" t="s">
        <v>463</v>
      </c>
    </row>
    <row r="791" spans="1:17" x14ac:dyDescent="0.3">
      <c r="A791">
        <v>221902</v>
      </c>
      <c r="B791">
        <v>122</v>
      </c>
      <c r="C791" t="s">
        <v>552</v>
      </c>
      <c r="D791" t="s">
        <v>2868</v>
      </c>
      <c r="E791" t="s">
        <v>3530</v>
      </c>
      <c r="F791" s="440">
        <v>46111</v>
      </c>
      <c r="G791" s="440">
        <v>46111</v>
      </c>
      <c r="H791" s="440">
        <v>46126</v>
      </c>
      <c r="I791">
        <v>1809.09</v>
      </c>
      <c r="J791">
        <v>1941.5</v>
      </c>
      <c r="K791">
        <v>1809.09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463</v>
      </c>
    </row>
    <row r="792" spans="1:17" x14ac:dyDescent="0.3">
      <c r="A792">
        <v>221901</v>
      </c>
      <c r="B792">
        <v>122</v>
      </c>
      <c r="C792" t="s">
        <v>552</v>
      </c>
      <c r="D792" t="s">
        <v>2865</v>
      </c>
      <c r="E792" t="s">
        <v>3531</v>
      </c>
      <c r="F792" s="440">
        <v>46111</v>
      </c>
      <c r="G792" s="440">
        <v>46111</v>
      </c>
      <c r="H792" s="440">
        <v>46125</v>
      </c>
      <c r="I792">
        <v>1344</v>
      </c>
      <c r="J792">
        <v>1344</v>
      </c>
      <c r="K792">
        <v>1344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463</v>
      </c>
    </row>
    <row r="793" spans="1:17" x14ac:dyDescent="0.3">
      <c r="A793">
        <v>221900</v>
      </c>
      <c r="B793">
        <v>122</v>
      </c>
      <c r="C793" t="s">
        <v>552</v>
      </c>
      <c r="D793" t="s">
        <v>2727</v>
      </c>
      <c r="E793" t="s">
        <v>3532</v>
      </c>
      <c r="F793" s="440">
        <v>46111</v>
      </c>
      <c r="G793" s="440">
        <v>46111</v>
      </c>
      <c r="H793" s="440">
        <v>46132</v>
      </c>
      <c r="I793">
        <v>9065.64</v>
      </c>
      <c r="J793">
        <v>9064.84</v>
      </c>
      <c r="K793">
        <v>9065.64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463</v>
      </c>
    </row>
    <row r="794" spans="1:17" x14ac:dyDescent="0.3">
      <c r="A794">
        <v>221899</v>
      </c>
      <c r="B794">
        <v>122</v>
      </c>
      <c r="C794" t="s">
        <v>552</v>
      </c>
      <c r="D794" t="s">
        <v>2744</v>
      </c>
      <c r="E794" t="s">
        <v>3533</v>
      </c>
      <c r="F794" s="440">
        <v>46111</v>
      </c>
      <c r="G794" s="440">
        <v>46111</v>
      </c>
      <c r="H794" s="440">
        <v>46137</v>
      </c>
      <c r="I794">
        <v>839.58</v>
      </c>
      <c r="J794">
        <v>839.58</v>
      </c>
      <c r="K794">
        <v>839.58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463</v>
      </c>
    </row>
    <row r="795" spans="1:17" x14ac:dyDescent="0.3">
      <c r="A795">
        <v>221898</v>
      </c>
      <c r="B795">
        <v>122</v>
      </c>
      <c r="C795" t="s">
        <v>552</v>
      </c>
      <c r="D795" t="s">
        <v>2738</v>
      </c>
      <c r="E795" t="s">
        <v>3534</v>
      </c>
      <c r="F795" s="440">
        <v>46111</v>
      </c>
      <c r="G795" s="440">
        <v>46111</v>
      </c>
      <c r="H795" s="440">
        <v>46139</v>
      </c>
      <c r="I795">
        <v>1029.9000000000001</v>
      </c>
      <c r="J795">
        <v>1029.9000000000001</v>
      </c>
      <c r="K795">
        <v>1029.9000000000001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463</v>
      </c>
    </row>
    <row r="796" spans="1:17" x14ac:dyDescent="0.3">
      <c r="A796">
        <v>221897</v>
      </c>
      <c r="B796">
        <v>122</v>
      </c>
      <c r="C796" t="s">
        <v>552</v>
      </c>
      <c r="D796" t="s">
        <v>2729</v>
      </c>
      <c r="E796" t="s">
        <v>3535</v>
      </c>
      <c r="F796" s="440">
        <v>46111</v>
      </c>
      <c r="G796" s="440">
        <v>46111</v>
      </c>
      <c r="H796" s="440">
        <v>46140</v>
      </c>
      <c r="I796">
        <v>2262.4</v>
      </c>
      <c r="J796">
        <v>2262.4</v>
      </c>
      <c r="K796">
        <v>2262.4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463</v>
      </c>
    </row>
    <row r="797" spans="1:17" x14ac:dyDescent="0.3">
      <c r="A797">
        <v>221896</v>
      </c>
      <c r="B797">
        <v>122</v>
      </c>
      <c r="C797" t="s">
        <v>552</v>
      </c>
      <c r="D797" t="s">
        <v>2923</v>
      </c>
      <c r="E797" t="s">
        <v>3536</v>
      </c>
      <c r="F797" s="440">
        <v>46111</v>
      </c>
      <c r="H797" s="440">
        <v>46132</v>
      </c>
      <c r="I797">
        <v>193.76</v>
      </c>
      <c r="J797">
        <v>173.76</v>
      </c>
      <c r="K797">
        <v>0</v>
      </c>
      <c r="L797">
        <v>0</v>
      </c>
      <c r="M797">
        <v>0</v>
      </c>
      <c r="N797">
        <v>0</v>
      </c>
      <c r="O797">
        <v>193.76</v>
      </c>
      <c r="P797">
        <v>0</v>
      </c>
      <c r="Q797" t="s">
        <v>463</v>
      </c>
    </row>
    <row r="798" spans="1:17" x14ac:dyDescent="0.3">
      <c r="A798">
        <v>221895</v>
      </c>
      <c r="B798">
        <v>122</v>
      </c>
      <c r="C798" t="s">
        <v>552</v>
      </c>
      <c r="D798" t="s">
        <v>2709</v>
      </c>
      <c r="E798" t="s">
        <v>3537</v>
      </c>
      <c r="F798" s="440">
        <v>46111</v>
      </c>
      <c r="G798" s="440">
        <v>46111</v>
      </c>
      <c r="H798" s="440">
        <v>46141</v>
      </c>
      <c r="I798">
        <v>819</v>
      </c>
      <c r="J798">
        <v>819</v>
      </c>
      <c r="K798">
        <v>819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463</v>
      </c>
    </row>
    <row r="799" spans="1:17" x14ac:dyDescent="0.3">
      <c r="A799">
        <v>221894</v>
      </c>
      <c r="B799">
        <v>122</v>
      </c>
      <c r="C799" t="s">
        <v>552</v>
      </c>
      <c r="D799" t="s">
        <v>2684</v>
      </c>
      <c r="E799" t="s">
        <v>3538</v>
      </c>
      <c r="F799" s="440">
        <v>46111</v>
      </c>
      <c r="G799" s="440">
        <v>46111</v>
      </c>
      <c r="H799" s="440">
        <v>46139</v>
      </c>
      <c r="I799">
        <v>1203.1500000000001</v>
      </c>
      <c r="J799">
        <v>1173.1500000000001</v>
      </c>
      <c r="K799">
        <v>1203.1500000000001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463</v>
      </c>
    </row>
    <row r="800" spans="1:17" x14ac:dyDescent="0.3">
      <c r="A800">
        <v>221893</v>
      </c>
      <c r="B800">
        <v>122</v>
      </c>
      <c r="C800" t="s">
        <v>552</v>
      </c>
      <c r="D800" t="s">
        <v>2700</v>
      </c>
      <c r="E800" t="s">
        <v>3539</v>
      </c>
      <c r="F800" s="440">
        <v>46111</v>
      </c>
      <c r="G800" s="440">
        <v>46111</v>
      </c>
      <c r="H800" s="440">
        <v>46140</v>
      </c>
      <c r="I800">
        <v>544</v>
      </c>
      <c r="J800">
        <v>544</v>
      </c>
      <c r="K800">
        <v>544</v>
      </c>
      <c r="L800">
        <v>0</v>
      </c>
      <c r="M800">
        <v>0</v>
      </c>
      <c r="N800">
        <v>0</v>
      </c>
      <c r="O800">
        <v>0</v>
      </c>
      <c r="P800">
        <v>0</v>
      </c>
      <c r="Q800" t="s">
        <v>463</v>
      </c>
    </row>
    <row r="801" spans="1:17" x14ac:dyDescent="0.3">
      <c r="A801">
        <v>221892</v>
      </c>
      <c r="B801">
        <v>122</v>
      </c>
      <c r="C801" t="s">
        <v>552</v>
      </c>
      <c r="D801" t="s">
        <v>2756</v>
      </c>
      <c r="E801" t="s">
        <v>3540</v>
      </c>
      <c r="F801" s="440">
        <v>46111</v>
      </c>
      <c r="G801" s="440">
        <v>46111</v>
      </c>
      <c r="H801" s="440">
        <v>46126</v>
      </c>
      <c r="I801">
        <v>410.68</v>
      </c>
      <c r="J801">
        <v>410.7</v>
      </c>
      <c r="K801">
        <v>410.68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463</v>
      </c>
    </row>
    <row r="802" spans="1:17" x14ac:dyDescent="0.3">
      <c r="A802">
        <v>221891</v>
      </c>
      <c r="B802">
        <v>122</v>
      </c>
      <c r="C802" t="s">
        <v>552</v>
      </c>
      <c r="D802" t="s">
        <v>2520</v>
      </c>
      <c r="E802" t="s">
        <v>3541</v>
      </c>
      <c r="F802" s="440">
        <v>46108</v>
      </c>
      <c r="G802" s="440">
        <v>46108</v>
      </c>
      <c r="H802" s="440">
        <v>46136</v>
      </c>
      <c r="I802">
        <v>20</v>
      </c>
      <c r="J802">
        <v>20</v>
      </c>
      <c r="K802">
        <v>20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463</v>
      </c>
    </row>
    <row r="803" spans="1:17" x14ac:dyDescent="0.3">
      <c r="A803">
        <v>221890</v>
      </c>
      <c r="B803">
        <v>122</v>
      </c>
      <c r="C803" t="s">
        <v>552</v>
      </c>
      <c r="D803" t="s">
        <v>2702</v>
      </c>
      <c r="E803" t="s">
        <v>3542</v>
      </c>
      <c r="F803" s="440">
        <v>46111</v>
      </c>
      <c r="G803" s="440">
        <v>46111</v>
      </c>
      <c r="H803" s="440">
        <v>46133</v>
      </c>
      <c r="I803">
        <v>316.08</v>
      </c>
      <c r="J803">
        <v>316.04000000000002</v>
      </c>
      <c r="K803">
        <v>316.08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463</v>
      </c>
    </row>
    <row r="804" spans="1:17" x14ac:dyDescent="0.3">
      <c r="A804">
        <v>221889</v>
      </c>
      <c r="B804">
        <v>122</v>
      </c>
      <c r="C804" t="s">
        <v>552</v>
      </c>
      <c r="D804" t="s">
        <v>2697</v>
      </c>
      <c r="E804" t="s">
        <v>3543</v>
      </c>
      <c r="F804" s="440">
        <v>46108</v>
      </c>
      <c r="G804" s="440">
        <v>46108</v>
      </c>
      <c r="H804" s="440">
        <v>46136</v>
      </c>
      <c r="I804">
        <v>211.08</v>
      </c>
      <c r="J804">
        <v>211.08</v>
      </c>
      <c r="K804">
        <v>211.08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463</v>
      </c>
    </row>
    <row r="805" spans="1:17" x14ac:dyDescent="0.3">
      <c r="A805">
        <v>221888</v>
      </c>
      <c r="B805">
        <v>122</v>
      </c>
      <c r="C805" t="s">
        <v>552</v>
      </c>
      <c r="D805" t="s">
        <v>2520</v>
      </c>
      <c r="E805" t="s">
        <v>3544</v>
      </c>
      <c r="F805" s="440">
        <v>46108</v>
      </c>
      <c r="G805" s="440">
        <v>46108</v>
      </c>
      <c r="H805" s="440">
        <v>46136</v>
      </c>
      <c r="I805">
        <v>703.33</v>
      </c>
      <c r="J805">
        <v>703.32</v>
      </c>
      <c r="K805">
        <v>703.33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463</v>
      </c>
    </row>
    <row r="806" spans="1:17" x14ac:dyDescent="0.3">
      <c r="A806">
        <v>221887</v>
      </c>
      <c r="B806">
        <v>122</v>
      </c>
      <c r="C806" t="s">
        <v>552</v>
      </c>
      <c r="D806" t="s">
        <v>2693</v>
      </c>
      <c r="E806" t="s">
        <v>3545</v>
      </c>
      <c r="F806" s="440">
        <v>46105</v>
      </c>
      <c r="G806" s="440">
        <v>46105</v>
      </c>
      <c r="H806" s="440">
        <v>46133</v>
      </c>
      <c r="I806">
        <v>7083.73</v>
      </c>
      <c r="J806">
        <v>7083.73</v>
      </c>
      <c r="K806">
        <v>7083.73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463</v>
      </c>
    </row>
    <row r="807" spans="1:17" x14ac:dyDescent="0.3">
      <c r="A807">
        <v>221886</v>
      </c>
      <c r="B807">
        <v>122</v>
      </c>
      <c r="C807" t="s">
        <v>552</v>
      </c>
      <c r="D807" t="s">
        <v>2704</v>
      </c>
      <c r="E807" t="s">
        <v>3546</v>
      </c>
      <c r="F807" s="440">
        <v>46102</v>
      </c>
      <c r="G807" s="440">
        <v>46102</v>
      </c>
      <c r="H807" s="440">
        <v>46130</v>
      </c>
      <c r="I807">
        <v>396.92</v>
      </c>
      <c r="J807">
        <v>396.92</v>
      </c>
      <c r="K807">
        <v>396.92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463</v>
      </c>
    </row>
    <row r="808" spans="1:17" x14ac:dyDescent="0.3">
      <c r="A808">
        <v>221885</v>
      </c>
      <c r="B808">
        <v>122</v>
      </c>
      <c r="C808" t="s">
        <v>552</v>
      </c>
      <c r="D808" t="s">
        <v>2733</v>
      </c>
      <c r="E808" t="s">
        <v>3547</v>
      </c>
      <c r="F808" s="440">
        <v>46106</v>
      </c>
      <c r="H808" s="440">
        <v>46127</v>
      </c>
      <c r="I808">
        <v>2093.6799999999998</v>
      </c>
      <c r="J808">
        <v>2005.38</v>
      </c>
      <c r="K808">
        <v>0</v>
      </c>
      <c r="L808">
        <v>0</v>
      </c>
      <c r="M808">
        <v>2093.6799999999998</v>
      </c>
      <c r="N808">
        <v>0</v>
      </c>
      <c r="O808">
        <v>0</v>
      </c>
      <c r="P808">
        <v>0</v>
      </c>
      <c r="Q808" t="s">
        <v>463</v>
      </c>
    </row>
    <row r="809" spans="1:17" x14ac:dyDescent="0.3">
      <c r="A809">
        <v>221837</v>
      </c>
      <c r="B809">
        <v>122</v>
      </c>
      <c r="C809" t="s">
        <v>552</v>
      </c>
      <c r="D809" t="s">
        <v>2749</v>
      </c>
      <c r="E809" t="s">
        <v>3548</v>
      </c>
      <c r="F809" s="440">
        <v>46106</v>
      </c>
      <c r="G809" s="440">
        <v>46106</v>
      </c>
      <c r="H809" s="440">
        <v>46134</v>
      </c>
      <c r="I809">
        <v>515</v>
      </c>
      <c r="J809">
        <v>480</v>
      </c>
      <c r="K809">
        <v>515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463</v>
      </c>
    </row>
    <row r="810" spans="1:17" x14ac:dyDescent="0.3">
      <c r="A810">
        <v>221836</v>
      </c>
      <c r="B810">
        <v>122</v>
      </c>
      <c r="C810" t="s">
        <v>552</v>
      </c>
      <c r="D810" t="s">
        <v>3093</v>
      </c>
      <c r="E810" t="s">
        <v>1424</v>
      </c>
      <c r="F810" s="440">
        <v>46108</v>
      </c>
      <c r="G810" s="440">
        <v>46108</v>
      </c>
      <c r="H810" s="440">
        <v>46125</v>
      </c>
      <c r="I810">
        <v>925</v>
      </c>
      <c r="J810">
        <v>900</v>
      </c>
      <c r="K810">
        <v>925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463</v>
      </c>
    </row>
    <row r="811" spans="1:17" x14ac:dyDescent="0.3">
      <c r="A811">
        <v>221835</v>
      </c>
      <c r="B811">
        <v>122</v>
      </c>
      <c r="C811" t="s">
        <v>552</v>
      </c>
      <c r="D811" t="s">
        <v>2520</v>
      </c>
      <c r="E811" t="s">
        <v>3549</v>
      </c>
      <c r="F811" s="440">
        <v>46107</v>
      </c>
      <c r="G811" s="440">
        <v>46107</v>
      </c>
      <c r="H811" s="440">
        <v>46135</v>
      </c>
      <c r="I811">
        <v>1707.05</v>
      </c>
      <c r="J811">
        <v>1707.05</v>
      </c>
      <c r="K811">
        <v>1707.05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463</v>
      </c>
    </row>
    <row r="812" spans="1:17" x14ac:dyDescent="0.3">
      <c r="A812">
        <v>221834</v>
      </c>
      <c r="B812">
        <v>122</v>
      </c>
      <c r="C812" t="s">
        <v>552</v>
      </c>
      <c r="D812" t="s">
        <v>2704</v>
      </c>
      <c r="E812" t="s">
        <v>3550</v>
      </c>
      <c r="F812" s="440">
        <v>46107</v>
      </c>
      <c r="G812" s="440">
        <v>46107</v>
      </c>
      <c r="H812" s="440">
        <v>46135</v>
      </c>
      <c r="I812">
        <v>597.33000000000004</v>
      </c>
      <c r="J812">
        <v>597.33000000000004</v>
      </c>
      <c r="K812">
        <v>597.33000000000004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463</v>
      </c>
    </row>
    <row r="813" spans="1:17" x14ac:dyDescent="0.3">
      <c r="A813">
        <v>221833</v>
      </c>
      <c r="B813">
        <v>122</v>
      </c>
      <c r="C813" t="s">
        <v>552</v>
      </c>
      <c r="D813" t="s">
        <v>2697</v>
      </c>
      <c r="E813" t="s">
        <v>3551</v>
      </c>
      <c r="F813" s="440">
        <v>46107</v>
      </c>
      <c r="G813" s="440">
        <v>46107</v>
      </c>
      <c r="H813" s="440">
        <v>46135</v>
      </c>
      <c r="I813">
        <v>384.02</v>
      </c>
      <c r="J813">
        <v>384.02</v>
      </c>
      <c r="K813">
        <v>384.02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463</v>
      </c>
    </row>
    <row r="814" spans="1:17" x14ac:dyDescent="0.3">
      <c r="A814">
        <v>221832</v>
      </c>
      <c r="B814">
        <v>122</v>
      </c>
      <c r="C814" t="s">
        <v>552</v>
      </c>
      <c r="D814" t="s">
        <v>3046</v>
      </c>
      <c r="E814" t="s">
        <v>3552</v>
      </c>
      <c r="F814" s="440">
        <v>46111</v>
      </c>
      <c r="G814" s="440">
        <v>46111</v>
      </c>
      <c r="H814" s="440">
        <v>46125</v>
      </c>
      <c r="I814">
        <v>485.8</v>
      </c>
      <c r="J814">
        <v>485.8</v>
      </c>
      <c r="K814">
        <v>0</v>
      </c>
      <c r="L814">
        <v>485.8</v>
      </c>
      <c r="M814">
        <v>0</v>
      </c>
      <c r="N814">
        <v>0</v>
      </c>
      <c r="O814">
        <v>0</v>
      </c>
      <c r="P814">
        <v>0</v>
      </c>
      <c r="Q814" t="s">
        <v>463</v>
      </c>
    </row>
    <row r="815" spans="1:17" x14ac:dyDescent="0.3">
      <c r="A815">
        <v>221831</v>
      </c>
      <c r="B815">
        <v>122</v>
      </c>
      <c r="C815" t="s">
        <v>552</v>
      </c>
      <c r="D815" t="s">
        <v>2688</v>
      </c>
      <c r="E815" t="s">
        <v>3553</v>
      </c>
      <c r="F815" s="440">
        <v>46106</v>
      </c>
      <c r="G815" s="440">
        <v>46106</v>
      </c>
      <c r="H815" s="440">
        <v>46135</v>
      </c>
      <c r="I815">
        <v>158.4</v>
      </c>
      <c r="J815">
        <v>158.4</v>
      </c>
      <c r="K815">
        <v>0</v>
      </c>
      <c r="L815">
        <v>158.4</v>
      </c>
      <c r="M815">
        <v>0</v>
      </c>
      <c r="N815">
        <v>0</v>
      </c>
      <c r="O815">
        <v>0</v>
      </c>
      <c r="P815">
        <v>0</v>
      </c>
      <c r="Q815" t="s">
        <v>463</v>
      </c>
    </row>
    <row r="816" spans="1:17" x14ac:dyDescent="0.3">
      <c r="A816">
        <v>221830</v>
      </c>
      <c r="B816">
        <v>122</v>
      </c>
      <c r="C816" t="s">
        <v>552</v>
      </c>
      <c r="D816" t="s">
        <v>2725</v>
      </c>
      <c r="E816" t="s">
        <v>3554</v>
      </c>
      <c r="F816" s="440">
        <v>46106</v>
      </c>
      <c r="G816" s="440">
        <v>46106</v>
      </c>
      <c r="H816" s="440">
        <v>46127</v>
      </c>
      <c r="I816">
        <v>3559.84</v>
      </c>
      <c r="J816">
        <v>3559.84</v>
      </c>
      <c r="K816">
        <v>0</v>
      </c>
      <c r="L816">
        <v>3559.84</v>
      </c>
      <c r="M816">
        <v>0</v>
      </c>
      <c r="N816">
        <v>0</v>
      </c>
      <c r="O816">
        <v>0</v>
      </c>
      <c r="P816">
        <v>0</v>
      </c>
      <c r="Q816" t="s">
        <v>463</v>
      </c>
    </row>
    <row r="817" spans="1:17" x14ac:dyDescent="0.3">
      <c r="A817">
        <v>221829</v>
      </c>
      <c r="B817">
        <v>122</v>
      </c>
      <c r="C817" t="s">
        <v>552</v>
      </c>
      <c r="D817" t="s">
        <v>2709</v>
      </c>
      <c r="E817" t="s">
        <v>3555</v>
      </c>
      <c r="F817" s="440">
        <v>46105</v>
      </c>
      <c r="G817" s="440">
        <v>46105</v>
      </c>
      <c r="H817" s="440">
        <v>46135</v>
      </c>
      <c r="I817">
        <v>1228.5</v>
      </c>
      <c r="J817">
        <v>1228.5</v>
      </c>
      <c r="K817">
        <v>1228.5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463</v>
      </c>
    </row>
    <row r="818" spans="1:17" x14ac:dyDescent="0.3">
      <c r="A818">
        <v>221828</v>
      </c>
      <c r="B818">
        <v>122</v>
      </c>
      <c r="C818" t="s">
        <v>552</v>
      </c>
      <c r="D818" t="s">
        <v>2819</v>
      </c>
      <c r="E818" t="s">
        <v>3556</v>
      </c>
      <c r="F818" s="440">
        <v>46105</v>
      </c>
      <c r="G818" s="440">
        <v>46105</v>
      </c>
      <c r="H818" s="440">
        <v>46133</v>
      </c>
      <c r="I818">
        <v>537</v>
      </c>
      <c r="J818">
        <v>537</v>
      </c>
      <c r="K818">
        <v>537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463</v>
      </c>
    </row>
    <row r="819" spans="1:17" x14ac:dyDescent="0.3">
      <c r="A819">
        <v>221827</v>
      </c>
      <c r="B819">
        <v>122</v>
      </c>
      <c r="C819" t="s">
        <v>552</v>
      </c>
      <c r="D819" t="s">
        <v>2697</v>
      </c>
      <c r="E819" t="s">
        <v>3557</v>
      </c>
      <c r="F819" s="440">
        <v>46105</v>
      </c>
      <c r="G819" s="440">
        <v>46105</v>
      </c>
      <c r="H819" s="440">
        <v>46133</v>
      </c>
      <c r="I819">
        <v>135.03</v>
      </c>
      <c r="J819">
        <v>135.03</v>
      </c>
      <c r="K819">
        <v>135.03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463</v>
      </c>
    </row>
    <row r="820" spans="1:17" x14ac:dyDescent="0.3">
      <c r="A820">
        <v>221826</v>
      </c>
      <c r="B820">
        <v>122</v>
      </c>
      <c r="C820" t="s">
        <v>552</v>
      </c>
      <c r="D820" t="s">
        <v>2738</v>
      </c>
      <c r="E820" t="s">
        <v>3558</v>
      </c>
      <c r="F820" s="440">
        <v>46105</v>
      </c>
      <c r="G820" s="440">
        <v>46105</v>
      </c>
      <c r="H820" s="440">
        <v>46133</v>
      </c>
      <c r="I820">
        <v>1030.44</v>
      </c>
      <c r="J820">
        <v>1030.44</v>
      </c>
      <c r="K820">
        <v>1030.44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463</v>
      </c>
    </row>
    <row r="821" spans="1:17" x14ac:dyDescent="0.3">
      <c r="A821">
        <v>221825</v>
      </c>
      <c r="B821">
        <v>122</v>
      </c>
      <c r="C821" t="s">
        <v>552</v>
      </c>
      <c r="D821" t="s">
        <v>2520</v>
      </c>
      <c r="E821" t="s">
        <v>3559</v>
      </c>
      <c r="F821" s="440">
        <v>46105</v>
      </c>
      <c r="G821" s="440">
        <v>46105</v>
      </c>
      <c r="H821" s="440">
        <v>46133</v>
      </c>
      <c r="I821">
        <v>400.5</v>
      </c>
      <c r="J821">
        <v>400.5</v>
      </c>
      <c r="K821">
        <v>400.5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463</v>
      </c>
    </row>
    <row r="822" spans="1:17" x14ac:dyDescent="0.3">
      <c r="A822">
        <v>221824</v>
      </c>
      <c r="B822">
        <v>122</v>
      </c>
      <c r="C822" t="s">
        <v>552</v>
      </c>
      <c r="D822" t="s">
        <v>2702</v>
      </c>
      <c r="E822" t="s">
        <v>3560</v>
      </c>
      <c r="F822" s="440">
        <v>46106</v>
      </c>
      <c r="G822" s="440">
        <v>46106</v>
      </c>
      <c r="H822" s="440">
        <v>46127</v>
      </c>
      <c r="I822">
        <v>449.84</v>
      </c>
      <c r="J822">
        <v>449.84</v>
      </c>
      <c r="K822">
        <v>449.84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463</v>
      </c>
    </row>
    <row r="823" spans="1:17" x14ac:dyDescent="0.3">
      <c r="A823">
        <v>221823</v>
      </c>
      <c r="B823">
        <v>122</v>
      </c>
      <c r="C823" t="s">
        <v>552</v>
      </c>
      <c r="D823" t="s">
        <v>2704</v>
      </c>
      <c r="E823" t="s">
        <v>3561</v>
      </c>
      <c r="F823" s="440">
        <v>46105</v>
      </c>
      <c r="G823" s="440">
        <v>46105</v>
      </c>
      <c r="H823" s="440">
        <v>46133</v>
      </c>
      <c r="I823">
        <v>580.65</v>
      </c>
      <c r="J823">
        <v>580.65</v>
      </c>
      <c r="K823">
        <v>580.65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463</v>
      </c>
    </row>
    <row r="824" spans="1:17" x14ac:dyDescent="0.3">
      <c r="A824">
        <v>221822</v>
      </c>
      <c r="B824">
        <v>122</v>
      </c>
      <c r="C824" t="s">
        <v>552</v>
      </c>
      <c r="D824" t="s">
        <v>3508</v>
      </c>
      <c r="E824" t="s">
        <v>3562</v>
      </c>
      <c r="F824" s="440">
        <v>46105</v>
      </c>
      <c r="G824" s="440">
        <v>46105</v>
      </c>
      <c r="H824" s="440">
        <v>46139</v>
      </c>
      <c r="I824">
        <v>1251.0999999999999</v>
      </c>
      <c r="J824">
        <v>1251.0999999999999</v>
      </c>
      <c r="K824">
        <v>1251.0999999999999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463</v>
      </c>
    </row>
    <row r="825" spans="1:17" x14ac:dyDescent="0.3">
      <c r="A825">
        <v>220887</v>
      </c>
      <c r="B825">
        <v>122</v>
      </c>
      <c r="C825" t="s">
        <v>552</v>
      </c>
      <c r="D825" t="s">
        <v>2715</v>
      </c>
      <c r="E825" t="s">
        <v>3563</v>
      </c>
      <c r="F825" s="440">
        <v>46107</v>
      </c>
      <c r="G825" s="440">
        <v>46107</v>
      </c>
      <c r="H825" s="440">
        <v>46123</v>
      </c>
      <c r="I825">
        <v>2066.5</v>
      </c>
      <c r="J825">
        <v>2053.5</v>
      </c>
      <c r="K825">
        <v>2066.5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463</v>
      </c>
    </row>
    <row r="826" spans="1:17" x14ac:dyDescent="0.3">
      <c r="A826">
        <v>220886</v>
      </c>
      <c r="B826">
        <v>122</v>
      </c>
      <c r="C826" t="s">
        <v>552</v>
      </c>
      <c r="D826" t="s">
        <v>2760</v>
      </c>
      <c r="E826" t="s">
        <v>3564</v>
      </c>
      <c r="F826" s="440">
        <v>46107</v>
      </c>
      <c r="H826" s="440">
        <v>46121</v>
      </c>
      <c r="I826">
        <v>1275.8</v>
      </c>
      <c r="J826">
        <v>1275.8</v>
      </c>
      <c r="K826">
        <v>0</v>
      </c>
      <c r="L826">
        <v>0</v>
      </c>
      <c r="M826">
        <v>935.8</v>
      </c>
      <c r="N826">
        <v>0</v>
      </c>
      <c r="O826">
        <v>0</v>
      </c>
      <c r="P826">
        <v>0</v>
      </c>
      <c r="Q826" t="s">
        <v>463</v>
      </c>
    </row>
    <row r="827" spans="1:17" x14ac:dyDescent="0.3">
      <c r="A827">
        <v>220885</v>
      </c>
      <c r="B827">
        <v>122</v>
      </c>
      <c r="C827" t="s">
        <v>552</v>
      </c>
      <c r="D827" t="s">
        <v>2868</v>
      </c>
      <c r="E827" t="s">
        <v>3565</v>
      </c>
      <c r="F827" s="440">
        <v>46106</v>
      </c>
      <c r="G827" s="440">
        <v>46106</v>
      </c>
      <c r="H827" s="440">
        <v>46121</v>
      </c>
      <c r="I827">
        <v>522.49</v>
      </c>
      <c r="J827">
        <v>560.74</v>
      </c>
      <c r="K827">
        <v>522.49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463</v>
      </c>
    </row>
    <row r="828" spans="1:17" x14ac:dyDescent="0.3">
      <c r="A828">
        <v>220884</v>
      </c>
      <c r="B828">
        <v>122</v>
      </c>
      <c r="C828" t="s">
        <v>552</v>
      </c>
      <c r="D828" t="s">
        <v>2746</v>
      </c>
      <c r="E828" t="s">
        <v>3566</v>
      </c>
      <c r="F828" s="440">
        <v>46106</v>
      </c>
      <c r="G828" s="440">
        <v>46106</v>
      </c>
      <c r="H828" s="440">
        <v>46121</v>
      </c>
      <c r="I828">
        <v>1393</v>
      </c>
      <c r="J828">
        <v>1368</v>
      </c>
      <c r="K828">
        <v>0</v>
      </c>
      <c r="L828">
        <v>1393</v>
      </c>
      <c r="M828">
        <v>0</v>
      </c>
      <c r="N828">
        <v>0</v>
      </c>
      <c r="O828">
        <v>0</v>
      </c>
      <c r="P828">
        <v>0</v>
      </c>
      <c r="Q828" t="s">
        <v>463</v>
      </c>
    </row>
    <row r="829" spans="1:17" x14ac:dyDescent="0.3">
      <c r="A829">
        <v>220883</v>
      </c>
      <c r="B829">
        <v>122</v>
      </c>
      <c r="C829" t="s">
        <v>552</v>
      </c>
      <c r="D829" t="s">
        <v>2760</v>
      </c>
      <c r="E829" t="s">
        <v>3567</v>
      </c>
      <c r="F829" s="440">
        <v>46108</v>
      </c>
      <c r="H829" s="440">
        <v>46121</v>
      </c>
      <c r="I829">
        <v>67.400000000000006</v>
      </c>
      <c r="J829">
        <v>67.400000000000006</v>
      </c>
      <c r="K829">
        <v>0</v>
      </c>
      <c r="L829">
        <v>0</v>
      </c>
      <c r="M829">
        <v>35.6</v>
      </c>
      <c r="N829">
        <v>0</v>
      </c>
      <c r="O829">
        <v>31.8</v>
      </c>
      <c r="P829">
        <v>0</v>
      </c>
      <c r="Q829" t="s">
        <v>463</v>
      </c>
    </row>
    <row r="830" spans="1:17" x14ac:dyDescent="0.3">
      <c r="A830">
        <v>220882</v>
      </c>
      <c r="B830">
        <v>122</v>
      </c>
      <c r="C830" t="s">
        <v>552</v>
      </c>
      <c r="D830" t="s">
        <v>3046</v>
      </c>
      <c r="E830" t="s">
        <v>3568</v>
      </c>
      <c r="F830" s="440">
        <v>46104</v>
      </c>
      <c r="G830" s="440">
        <v>46104</v>
      </c>
      <c r="H830" s="440">
        <v>46118</v>
      </c>
      <c r="I830">
        <v>1139.5999999999999</v>
      </c>
      <c r="J830">
        <v>1079.5999999999999</v>
      </c>
      <c r="K830">
        <v>0</v>
      </c>
      <c r="L830">
        <v>1139.5999999999999</v>
      </c>
      <c r="M830">
        <v>0</v>
      </c>
      <c r="N830">
        <v>0</v>
      </c>
      <c r="O830">
        <v>0</v>
      </c>
      <c r="P830">
        <v>0</v>
      </c>
      <c r="Q830" t="s">
        <v>463</v>
      </c>
    </row>
    <row r="831" spans="1:17" x14ac:dyDescent="0.3">
      <c r="A831">
        <v>220881</v>
      </c>
      <c r="B831">
        <v>122</v>
      </c>
      <c r="C831" t="s">
        <v>552</v>
      </c>
      <c r="D831" t="s">
        <v>3046</v>
      </c>
      <c r="E831" t="s">
        <v>3569</v>
      </c>
      <c r="F831" s="440">
        <v>46102</v>
      </c>
      <c r="G831" s="440">
        <v>46102</v>
      </c>
      <c r="H831" s="440">
        <v>46116</v>
      </c>
      <c r="I831">
        <v>1732.4</v>
      </c>
      <c r="J831">
        <v>1915.2</v>
      </c>
      <c r="K831">
        <v>0</v>
      </c>
      <c r="L831">
        <v>1732.4</v>
      </c>
      <c r="M831">
        <v>0</v>
      </c>
      <c r="N831">
        <v>0</v>
      </c>
      <c r="O831">
        <v>0</v>
      </c>
      <c r="P831">
        <v>0</v>
      </c>
      <c r="Q831" t="s">
        <v>463</v>
      </c>
    </row>
    <row r="832" spans="1:17" x14ac:dyDescent="0.3">
      <c r="A832">
        <v>220880</v>
      </c>
      <c r="B832">
        <v>122</v>
      </c>
      <c r="C832" t="s">
        <v>552</v>
      </c>
      <c r="D832" t="s">
        <v>1372</v>
      </c>
      <c r="E832" t="s">
        <v>3570</v>
      </c>
      <c r="F832" s="440">
        <v>46107</v>
      </c>
      <c r="G832" s="440">
        <v>46107</v>
      </c>
      <c r="H832" s="440">
        <v>46121</v>
      </c>
      <c r="I832">
        <v>690</v>
      </c>
      <c r="J832">
        <v>690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690</v>
      </c>
      <c r="Q832" t="s">
        <v>463</v>
      </c>
    </row>
    <row r="833" spans="1:17" x14ac:dyDescent="0.3">
      <c r="A833">
        <v>220879</v>
      </c>
      <c r="B833">
        <v>122</v>
      </c>
      <c r="C833" t="s">
        <v>552</v>
      </c>
      <c r="D833" t="s">
        <v>2758</v>
      </c>
      <c r="E833" t="s">
        <v>3571</v>
      </c>
      <c r="F833" s="440">
        <v>46109</v>
      </c>
      <c r="G833" s="440">
        <v>46109</v>
      </c>
      <c r="H833" s="440">
        <v>46118</v>
      </c>
      <c r="I833">
        <v>560</v>
      </c>
      <c r="J833">
        <v>560</v>
      </c>
      <c r="K833">
        <v>560</v>
      </c>
      <c r="L833">
        <v>0</v>
      </c>
      <c r="M833">
        <v>0</v>
      </c>
      <c r="N833">
        <v>0</v>
      </c>
      <c r="O833">
        <v>0</v>
      </c>
      <c r="P833">
        <v>0</v>
      </c>
      <c r="Q833" t="s">
        <v>463</v>
      </c>
    </row>
    <row r="834" spans="1:17" x14ac:dyDescent="0.3">
      <c r="A834">
        <v>220478</v>
      </c>
      <c r="B834">
        <v>122</v>
      </c>
      <c r="C834" t="s">
        <v>552</v>
      </c>
      <c r="D834" t="s">
        <v>3508</v>
      </c>
      <c r="E834" t="s">
        <v>3572</v>
      </c>
      <c r="F834" s="440">
        <v>46105</v>
      </c>
      <c r="H834" s="440">
        <v>46139</v>
      </c>
      <c r="I834">
        <v>1178.56</v>
      </c>
      <c r="J834">
        <v>1178.56</v>
      </c>
      <c r="K834">
        <v>0</v>
      </c>
      <c r="L834">
        <v>0</v>
      </c>
      <c r="M834">
        <v>1010.56</v>
      </c>
      <c r="N834">
        <v>0</v>
      </c>
      <c r="O834">
        <v>168</v>
      </c>
      <c r="P834">
        <v>0</v>
      </c>
      <c r="Q834" t="s">
        <v>463</v>
      </c>
    </row>
    <row r="835" spans="1:17" x14ac:dyDescent="0.3">
      <c r="A835">
        <v>220477</v>
      </c>
      <c r="B835">
        <v>122</v>
      </c>
      <c r="C835" t="s">
        <v>552</v>
      </c>
      <c r="D835" t="s">
        <v>3573</v>
      </c>
      <c r="E835" t="s">
        <v>3574</v>
      </c>
      <c r="F835" s="440">
        <v>46105</v>
      </c>
      <c r="G835" s="440">
        <v>46105</v>
      </c>
      <c r="H835" s="440">
        <v>46135</v>
      </c>
      <c r="I835">
        <v>1282.5</v>
      </c>
      <c r="J835">
        <v>1282.5</v>
      </c>
      <c r="K835">
        <v>0</v>
      </c>
      <c r="L835">
        <v>1282.5</v>
      </c>
      <c r="M835">
        <v>0</v>
      </c>
      <c r="N835">
        <v>0</v>
      </c>
      <c r="O835">
        <v>0</v>
      </c>
      <c r="P835">
        <v>0</v>
      </c>
      <c r="Q835" t="s">
        <v>463</v>
      </c>
    </row>
    <row r="836" spans="1:17" x14ac:dyDescent="0.3">
      <c r="A836">
        <v>220476</v>
      </c>
      <c r="B836">
        <v>122</v>
      </c>
      <c r="C836" t="s">
        <v>552</v>
      </c>
      <c r="D836" t="s">
        <v>2832</v>
      </c>
      <c r="E836" t="s">
        <v>3575</v>
      </c>
      <c r="F836" s="440">
        <v>46105</v>
      </c>
      <c r="G836" s="440">
        <v>46105</v>
      </c>
      <c r="H836" s="440">
        <v>46135</v>
      </c>
      <c r="I836">
        <v>6244.41</v>
      </c>
      <c r="J836">
        <v>5736.9</v>
      </c>
      <c r="K836">
        <v>0</v>
      </c>
      <c r="L836">
        <v>6244.41</v>
      </c>
      <c r="M836">
        <v>0</v>
      </c>
      <c r="N836">
        <v>0</v>
      </c>
      <c r="O836">
        <v>0</v>
      </c>
      <c r="P836">
        <v>0</v>
      </c>
      <c r="Q836" t="s">
        <v>463</v>
      </c>
    </row>
    <row r="837" spans="1:17" x14ac:dyDescent="0.3">
      <c r="A837">
        <v>220475</v>
      </c>
      <c r="B837">
        <v>122</v>
      </c>
      <c r="C837" t="s">
        <v>552</v>
      </c>
      <c r="D837" t="s">
        <v>2706</v>
      </c>
      <c r="E837" t="s">
        <v>3576</v>
      </c>
      <c r="F837" s="440">
        <v>46106</v>
      </c>
      <c r="G837" s="440">
        <v>46106</v>
      </c>
      <c r="H837" s="440">
        <v>46127</v>
      </c>
      <c r="I837">
        <v>3469.73</v>
      </c>
      <c r="J837">
        <v>3467.73</v>
      </c>
      <c r="K837">
        <v>3469.73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463</v>
      </c>
    </row>
    <row r="838" spans="1:17" x14ac:dyDescent="0.3">
      <c r="A838">
        <v>220474</v>
      </c>
      <c r="B838">
        <v>122</v>
      </c>
      <c r="C838" t="s">
        <v>552</v>
      </c>
      <c r="D838" t="s">
        <v>2744</v>
      </c>
      <c r="E838" t="s">
        <v>3577</v>
      </c>
      <c r="F838" s="440">
        <v>46106</v>
      </c>
      <c r="G838" s="440">
        <v>46106</v>
      </c>
      <c r="H838" s="440">
        <v>46135</v>
      </c>
      <c r="I838">
        <v>1242.77</v>
      </c>
      <c r="J838">
        <v>1242.77</v>
      </c>
      <c r="K838">
        <v>1242.77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463</v>
      </c>
    </row>
    <row r="839" spans="1:17" x14ac:dyDescent="0.3">
      <c r="A839">
        <v>220473</v>
      </c>
      <c r="B839">
        <v>122</v>
      </c>
      <c r="C839" t="s">
        <v>552</v>
      </c>
      <c r="D839" t="s">
        <v>2815</v>
      </c>
      <c r="E839" t="s">
        <v>3578</v>
      </c>
      <c r="F839" s="440">
        <v>46105</v>
      </c>
      <c r="G839" s="440">
        <v>46105</v>
      </c>
      <c r="H839" s="440">
        <v>46133</v>
      </c>
      <c r="I839">
        <v>1985.94</v>
      </c>
      <c r="J839">
        <v>1985.94</v>
      </c>
      <c r="K839">
        <v>0</v>
      </c>
      <c r="L839">
        <v>1985.94</v>
      </c>
      <c r="M839">
        <v>0</v>
      </c>
      <c r="N839">
        <v>0</v>
      </c>
      <c r="O839">
        <v>0</v>
      </c>
      <c r="P839">
        <v>0</v>
      </c>
      <c r="Q839" t="s">
        <v>463</v>
      </c>
    </row>
    <row r="840" spans="1:17" x14ac:dyDescent="0.3">
      <c r="A840">
        <v>220472</v>
      </c>
      <c r="B840">
        <v>122</v>
      </c>
      <c r="C840" t="s">
        <v>552</v>
      </c>
      <c r="D840" t="s">
        <v>2729</v>
      </c>
      <c r="E840" t="s">
        <v>3579</v>
      </c>
      <c r="F840" s="440">
        <v>46106</v>
      </c>
      <c r="G840" s="440">
        <v>46106</v>
      </c>
      <c r="H840" s="440">
        <v>46134</v>
      </c>
      <c r="I840">
        <v>379.5</v>
      </c>
      <c r="J840">
        <v>379.5</v>
      </c>
      <c r="K840">
        <v>379.5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463</v>
      </c>
    </row>
    <row r="841" spans="1:17" x14ac:dyDescent="0.3">
      <c r="A841">
        <v>220471</v>
      </c>
      <c r="B841">
        <v>122</v>
      </c>
      <c r="C841" t="s">
        <v>552</v>
      </c>
      <c r="D841" t="s">
        <v>2693</v>
      </c>
      <c r="E841" t="s">
        <v>3580</v>
      </c>
      <c r="F841" s="440">
        <v>46097</v>
      </c>
      <c r="G841" s="440">
        <v>46097</v>
      </c>
      <c r="H841" s="440">
        <v>46126</v>
      </c>
      <c r="I841">
        <v>2122.4</v>
      </c>
      <c r="J841">
        <v>2122.4</v>
      </c>
      <c r="K841">
        <v>0</v>
      </c>
      <c r="L841">
        <v>2122.4</v>
      </c>
      <c r="M841">
        <v>0</v>
      </c>
      <c r="N841">
        <v>0</v>
      </c>
      <c r="O841">
        <v>0</v>
      </c>
      <c r="P841">
        <v>0</v>
      </c>
      <c r="Q841" t="s">
        <v>463</v>
      </c>
    </row>
    <row r="842" spans="1:17" x14ac:dyDescent="0.3">
      <c r="A842">
        <v>220470</v>
      </c>
      <c r="B842">
        <v>122</v>
      </c>
      <c r="C842" t="s">
        <v>552</v>
      </c>
      <c r="D842" t="s">
        <v>3508</v>
      </c>
      <c r="E842" t="s">
        <v>3581</v>
      </c>
      <c r="F842" s="440">
        <v>46098</v>
      </c>
      <c r="H842" s="440">
        <v>46132</v>
      </c>
      <c r="I842">
        <v>2007.8</v>
      </c>
      <c r="J842">
        <v>2007.8</v>
      </c>
      <c r="K842">
        <v>0</v>
      </c>
      <c r="L842">
        <v>0</v>
      </c>
      <c r="M842">
        <v>2007.8</v>
      </c>
      <c r="N842">
        <v>0</v>
      </c>
      <c r="O842">
        <v>0</v>
      </c>
      <c r="P842">
        <v>0</v>
      </c>
      <c r="Q842" t="s">
        <v>463</v>
      </c>
    </row>
    <row r="843" spans="1:17" x14ac:dyDescent="0.3">
      <c r="A843">
        <v>220469</v>
      </c>
      <c r="B843">
        <v>122</v>
      </c>
      <c r="C843" t="s">
        <v>552</v>
      </c>
      <c r="D843" t="s">
        <v>3508</v>
      </c>
      <c r="E843" t="s">
        <v>3582</v>
      </c>
      <c r="F843" s="440">
        <v>46098</v>
      </c>
      <c r="G843" s="440">
        <v>46098</v>
      </c>
      <c r="H843" s="440">
        <v>46132</v>
      </c>
      <c r="I843">
        <v>492.8</v>
      </c>
      <c r="J843">
        <v>492.8</v>
      </c>
      <c r="K843">
        <v>492.8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463</v>
      </c>
    </row>
    <row r="844" spans="1:17" x14ac:dyDescent="0.3">
      <c r="A844">
        <v>220468</v>
      </c>
      <c r="B844">
        <v>122</v>
      </c>
      <c r="C844" t="s">
        <v>552</v>
      </c>
      <c r="D844" t="s">
        <v>2704</v>
      </c>
      <c r="E844" t="s">
        <v>3583</v>
      </c>
      <c r="F844" s="440">
        <v>46100</v>
      </c>
      <c r="G844" s="440">
        <v>46100</v>
      </c>
      <c r="H844" s="440">
        <v>46128</v>
      </c>
      <c r="I844">
        <v>1403</v>
      </c>
      <c r="J844">
        <v>1402.99</v>
      </c>
      <c r="K844">
        <v>1403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463</v>
      </c>
    </row>
    <row r="845" spans="1:17" x14ac:dyDescent="0.3">
      <c r="A845">
        <v>220467</v>
      </c>
      <c r="B845">
        <v>122</v>
      </c>
      <c r="C845" t="s">
        <v>552</v>
      </c>
      <c r="D845" t="s">
        <v>3584</v>
      </c>
      <c r="E845" t="s">
        <v>3585</v>
      </c>
      <c r="F845" s="440">
        <v>46100</v>
      </c>
      <c r="G845" s="440">
        <v>46100</v>
      </c>
      <c r="H845" s="440">
        <v>46136</v>
      </c>
      <c r="I845">
        <v>1386</v>
      </c>
      <c r="J845">
        <v>1386</v>
      </c>
      <c r="K845">
        <v>0</v>
      </c>
      <c r="L845">
        <v>1386</v>
      </c>
      <c r="M845">
        <v>0</v>
      </c>
      <c r="N845">
        <v>0</v>
      </c>
      <c r="O845">
        <v>0</v>
      </c>
      <c r="P845">
        <v>0</v>
      </c>
      <c r="Q845" t="s">
        <v>463</v>
      </c>
    </row>
    <row r="846" spans="1:17" x14ac:dyDescent="0.3">
      <c r="A846">
        <v>220466</v>
      </c>
      <c r="B846">
        <v>122</v>
      </c>
      <c r="C846" t="s">
        <v>552</v>
      </c>
      <c r="D846" t="s">
        <v>2697</v>
      </c>
      <c r="E846" t="s">
        <v>3586</v>
      </c>
      <c r="F846" s="440">
        <v>46100</v>
      </c>
      <c r="G846" s="440">
        <v>46100</v>
      </c>
      <c r="H846" s="440">
        <v>46128</v>
      </c>
      <c r="I846">
        <v>368.35</v>
      </c>
      <c r="J846">
        <v>368.35</v>
      </c>
      <c r="K846">
        <v>368.35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463</v>
      </c>
    </row>
    <row r="847" spans="1:17" x14ac:dyDescent="0.3">
      <c r="A847">
        <v>220465</v>
      </c>
      <c r="B847">
        <v>122</v>
      </c>
      <c r="C847" t="s">
        <v>552</v>
      </c>
      <c r="D847" t="s">
        <v>2520</v>
      </c>
      <c r="E847" t="s">
        <v>3587</v>
      </c>
      <c r="F847" s="440">
        <v>46100</v>
      </c>
      <c r="G847" s="440">
        <v>46100</v>
      </c>
      <c r="H847" s="440">
        <v>46128</v>
      </c>
      <c r="I847">
        <v>1077.9000000000001</v>
      </c>
      <c r="J847">
        <v>1077.9000000000001</v>
      </c>
      <c r="K847">
        <v>1077.9000000000001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463</v>
      </c>
    </row>
    <row r="848" spans="1:17" x14ac:dyDescent="0.3">
      <c r="A848">
        <v>220464</v>
      </c>
      <c r="B848">
        <v>122</v>
      </c>
      <c r="C848" t="s">
        <v>552</v>
      </c>
      <c r="D848" t="s">
        <v>2754</v>
      </c>
      <c r="E848" t="s">
        <v>3588</v>
      </c>
      <c r="F848" s="440">
        <v>46100</v>
      </c>
      <c r="G848" s="440">
        <v>46100</v>
      </c>
      <c r="H848" s="440">
        <v>46132</v>
      </c>
      <c r="I848">
        <v>4147.2</v>
      </c>
      <c r="J848">
        <v>3526.8</v>
      </c>
      <c r="K848">
        <v>0</v>
      </c>
      <c r="L848">
        <v>4147.2</v>
      </c>
      <c r="M848">
        <v>0</v>
      </c>
      <c r="N848">
        <v>0</v>
      </c>
      <c r="O848">
        <v>0</v>
      </c>
      <c r="P848">
        <v>0</v>
      </c>
      <c r="Q848" t="s">
        <v>463</v>
      </c>
    </row>
    <row r="849" spans="1:17" x14ac:dyDescent="0.3">
      <c r="A849">
        <v>220463</v>
      </c>
      <c r="B849">
        <v>122</v>
      </c>
      <c r="C849" t="s">
        <v>552</v>
      </c>
      <c r="D849" t="s">
        <v>2520</v>
      </c>
      <c r="E849" t="s">
        <v>3589</v>
      </c>
      <c r="F849" s="440">
        <v>46098</v>
      </c>
      <c r="G849" s="440">
        <v>46098</v>
      </c>
      <c r="H849" s="440">
        <v>46126</v>
      </c>
      <c r="I849">
        <v>759.55</v>
      </c>
      <c r="J849">
        <v>759.55</v>
      </c>
      <c r="K849">
        <v>759.55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463</v>
      </c>
    </row>
    <row r="850" spans="1:17" x14ac:dyDescent="0.3">
      <c r="A850">
        <v>220462</v>
      </c>
      <c r="B850">
        <v>122</v>
      </c>
      <c r="C850" t="s">
        <v>552</v>
      </c>
      <c r="D850" t="s">
        <v>2688</v>
      </c>
      <c r="E850" t="s">
        <v>3590</v>
      </c>
      <c r="F850" s="440">
        <v>46098</v>
      </c>
      <c r="G850" s="440">
        <v>46098</v>
      </c>
      <c r="H850" s="440">
        <v>46127</v>
      </c>
      <c r="I850">
        <v>2620.06</v>
      </c>
      <c r="J850">
        <v>2620.06</v>
      </c>
      <c r="K850">
        <v>0</v>
      </c>
      <c r="L850">
        <v>2620.06</v>
      </c>
      <c r="M850">
        <v>0</v>
      </c>
      <c r="N850">
        <v>0</v>
      </c>
      <c r="O850">
        <v>0</v>
      </c>
      <c r="P850">
        <v>0</v>
      </c>
      <c r="Q850" t="s">
        <v>463</v>
      </c>
    </row>
    <row r="851" spans="1:17" x14ac:dyDescent="0.3">
      <c r="A851">
        <v>220461</v>
      </c>
      <c r="B851">
        <v>122</v>
      </c>
      <c r="C851" t="s">
        <v>552</v>
      </c>
      <c r="D851" t="s">
        <v>2704</v>
      </c>
      <c r="E851" t="s">
        <v>3591</v>
      </c>
      <c r="F851" s="440">
        <v>46098</v>
      </c>
      <c r="G851" s="440">
        <v>46098</v>
      </c>
      <c r="H851" s="440">
        <v>46126</v>
      </c>
      <c r="I851">
        <v>382.35</v>
      </c>
      <c r="J851">
        <v>382.35</v>
      </c>
      <c r="K851">
        <v>382.35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463</v>
      </c>
    </row>
    <row r="852" spans="1:17" x14ac:dyDescent="0.3">
      <c r="A852">
        <v>220460</v>
      </c>
      <c r="B852">
        <v>122</v>
      </c>
      <c r="C852" t="s">
        <v>552</v>
      </c>
      <c r="D852" t="s">
        <v>2697</v>
      </c>
      <c r="E852" t="s">
        <v>3592</v>
      </c>
      <c r="F852" s="440">
        <v>46098</v>
      </c>
      <c r="G852" s="440">
        <v>46098</v>
      </c>
      <c r="H852" s="440">
        <v>46126</v>
      </c>
      <c r="I852">
        <v>170.39</v>
      </c>
      <c r="J852">
        <v>170.39</v>
      </c>
      <c r="K852">
        <v>170.39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463</v>
      </c>
    </row>
    <row r="853" spans="1:17" x14ac:dyDescent="0.3">
      <c r="A853">
        <v>220459</v>
      </c>
      <c r="B853">
        <v>122</v>
      </c>
      <c r="C853" t="s">
        <v>552</v>
      </c>
      <c r="D853" t="s">
        <v>2773</v>
      </c>
      <c r="E853" t="s">
        <v>3593</v>
      </c>
      <c r="F853" s="440">
        <v>46098</v>
      </c>
      <c r="G853" s="440">
        <v>46098</v>
      </c>
      <c r="H853" s="440">
        <v>46128</v>
      </c>
      <c r="I853">
        <v>1990.8</v>
      </c>
      <c r="J853">
        <v>1990.8</v>
      </c>
      <c r="K853">
        <v>0</v>
      </c>
      <c r="L853">
        <v>1990.8</v>
      </c>
      <c r="M853">
        <v>0</v>
      </c>
      <c r="N853">
        <v>0</v>
      </c>
      <c r="O853">
        <v>0</v>
      </c>
      <c r="P853">
        <v>0</v>
      </c>
      <c r="Q853" t="s">
        <v>463</v>
      </c>
    </row>
    <row r="854" spans="1:17" x14ac:dyDescent="0.3">
      <c r="A854">
        <v>220458</v>
      </c>
      <c r="B854">
        <v>122</v>
      </c>
      <c r="C854" t="s">
        <v>552</v>
      </c>
      <c r="D854" t="s">
        <v>2520</v>
      </c>
      <c r="E854" t="s">
        <v>3594</v>
      </c>
      <c r="F854" s="440">
        <v>46101</v>
      </c>
      <c r="G854" s="440">
        <v>46101</v>
      </c>
      <c r="H854" s="440">
        <v>46129</v>
      </c>
      <c r="I854">
        <v>770.3</v>
      </c>
      <c r="J854">
        <v>770.3</v>
      </c>
      <c r="K854">
        <v>770.3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463</v>
      </c>
    </row>
    <row r="855" spans="1:17" x14ac:dyDescent="0.3">
      <c r="A855">
        <v>220457</v>
      </c>
      <c r="B855">
        <v>122</v>
      </c>
      <c r="C855" t="s">
        <v>552</v>
      </c>
      <c r="D855" t="s">
        <v>2697</v>
      </c>
      <c r="E855" t="s">
        <v>3595</v>
      </c>
      <c r="F855" s="440">
        <v>46101</v>
      </c>
      <c r="G855" s="440">
        <v>46101</v>
      </c>
      <c r="H855" s="440">
        <v>46129</v>
      </c>
      <c r="I855">
        <v>351.9</v>
      </c>
      <c r="J855">
        <v>351.9</v>
      </c>
      <c r="K855">
        <v>351.9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463</v>
      </c>
    </row>
    <row r="856" spans="1:17" x14ac:dyDescent="0.3">
      <c r="A856">
        <v>220456</v>
      </c>
      <c r="B856">
        <v>122</v>
      </c>
      <c r="C856" t="s">
        <v>552</v>
      </c>
      <c r="D856" t="s">
        <v>3596</v>
      </c>
      <c r="E856" t="s">
        <v>3597</v>
      </c>
      <c r="F856" s="440">
        <v>46102</v>
      </c>
      <c r="G856" s="440">
        <v>46102</v>
      </c>
      <c r="H856" s="440">
        <v>46125</v>
      </c>
      <c r="I856">
        <v>178.98</v>
      </c>
      <c r="J856">
        <v>178.98</v>
      </c>
      <c r="K856">
        <v>178.98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463</v>
      </c>
    </row>
    <row r="857" spans="1:17" x14ac:dyDescent="0.3">
      <c r="A857">
        <v>220455</v>
      </c>
      <c r="B857">
        <v>122</v>
      </c>
      <c r="C857" t="s">
        <v>552</v>
      </c>
      <c r="D857" t="s">
        <v>2520</v>
      </c>
      <c r="E857" t="s">
        <v>3598</v>
      </c>
      <c r="F857" s="440">
        <v>46101</v>
      </c>
      <c r="G857" s="440">
        <v>46101</v>
      </c>
      <c r="H857" s="440">
        <v>46129</v>
      </c>
      <c r="I857">
        <v>407.2</v>
      </c>
      <c r="J857">
        <v>407.2</v>
      </c>
      <c r="K857">
        <v>407.2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463</v>
      </c>
    </row>
    <row r="858" spans="1:17" x14ac:dyDescent="0.3">
      <c r="A858">
        <v>220454</v>
      </c>
      <c r="B858">
        <v>122</v>
      </c>
      <c r="C858" t="s">
        <v>552</v>
      </c>
      <c r="D858" t="s">
        <v>2704</v>
      </c>
      <c r="E858" t="s">
        <v>3599</v>
      </c>
      <c r="F858" s="440">
        <v>46101</v>
      </c>
      <c r="G858" s="440">
        <v>46101</v>
      </c>
      <c r="H858" s="440">
        <v>46129</v>
      </c>
      <c r="I858">
        <v>133.81</v>
      </c>
      <c r="J858">
        <v>133.80000000000001</v>
      </c>
      <c r="K858">
        <v>133.81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463</v>
      </c>
    </row>
    <row r="859" spans="1:17" x14ac:dyDescent="0.3">
      <c r="A859">
        <v>220453</v>
      </c>
      <c r="B859">
        <v>122</v>
      </c>
      <c r="C859" t="s">
        <v>552</v>
      </c>
      <c r="D859" t="s">
        <v>2711</v>
      </c>
      <c r="E859" t="s">
        <v>3600</v>
      </c>
      <c r="F859" s="440">
        <v>46097</v>
      </c>
      <c r="G859" s="440">
        <v>46097</v>
      </c>
      <c r="H859" s="440">
        <v>46125</v>
      </c>
      <c r="I859">
        <v>1320</v>
      </c>
      <c r="J859">
        <v>1320</v>
      </c>
      <c r="K859">
        <v>0</v>
      </c>
      <c r="L859">
        <v>1320</v>
      </c>
      <c r="M859">
        <v>0</v>
      </c>
      <c r="N859">
        <v>0</v>
      </c>
      <c r="O859">
        <v>0</v>
      </c>
      <c r="P859">
        <v>0</v>
      </c>
      <c r="Q859" t="s">
        <v>463</v>
      </c>
    </row>
    <row r="860" spans="1:17" x14ac:dyDescent="0.3">
      <c r="A860">
        <v>220452</v>
      </c>
      <c r="B860">
        <v>122</v>
      </c>
      <c r="C860" t="s">
        <v>552</v>
      </c>
      <c r="D860" t="s">
        <v>2711</v>
      </c>
      <c r="E860" t="s">
        <v>3601</v>
      </c>
      <c r="F860" s="440">
        <v>46097</v>
      </c>
      <c r="G860" s="440">
        <v>46097</v>
      </c>
      <c r="H860" s="440">
        <v>46125</v>
      </c>
      <c r="I860">
        <v>1510</v>
      </c>
      <c r="J860">
        <v>1510</v>
      </c>
      <c r="K860">
        <v>0</v>
      </c>
      <c r="L860">
        <v>1510</v>
      </c>
      <c r="M860">
        <v>0</v>
      </c>
      <c r="N860">
        <v>0</v>
      </c>
      <c r="O860">
        <v>0</v>
      </c>
      <c r="P860">
        <v>0</v>
      </c>
      <c r="Q860" t="s">
        <v>463</v>
      </c>
    </row>
    <row r="861" spans="1:17" x14ac:dyDescent="0.3">
      <c r="A861">
        <v>220451</v>
      </c>
      <c r="B861">
        <v>122</v>
      </c>
      <c r="C861" t="s">
        <v>552</v>
      </c>
      <c r="D861" t="s">
        <v>2729</v>
      </c>
      <c r="E861" t="s">
        <v>3602</v>
      </c>
      <c r="F861" s="440">
        <v>46105</v>
      </c>
      <c r="G861" s="440">
        <v>46105</v>
      </c>
      <c r="H861" s="440">
        <v>46133</v>
      </c>
      <c r="I861">
        <v>1386.14</v>
      </c>
      <c r="J861">
        <v>1386.14</v>
      </c>
      <c r="K861">
        <v>1386.14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463</v>
      </c>
    </row>
    <row r="862" spans="1:17" x14ac:dyDescent="0.3">
      <c r="A862">
        <v>220450</v>
      </c>
      <c r="B862">
        <v>122</v>
      </c>
      <c r="C862" t="s">
        <v>552</v>
      </c>
      <c r="D862" t="s">
        <v>2932</v>
      </c>
      <c r="E862" t="s">
        <v>3603</v>
      </c>
      <c r="F862" s="440">
        <v>46105</v>
      </c>
      <c r="G862" s="440">
        <v>46105</v>
      </c>
      <c r="H862" s="440">
        <v>46135</v>
      </c>
      <c r="I862">
        <v>470</v>
      </c>
      <c r="J862">
        <v>470</v>
      </c>
      <c r="K862">
        <v>470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463</v>
      </c>
    </row>
    <row r="863" spans="1:17" x14ac:dyDescent="0.3">
      <c r="A863">
        <v>220449</v>
      </c>
      <c r="B863">
        <v>122</v>
      </c>
      <c r="C863" t="s">
        <v>552</v>
      </c>
      <c r="D863" t="s">
        <v>2727</v>
      </c>
      <c r="E863" t="s">
        <v>3604</v>
      </c>
      <c r="F863" s="440">
        <v>46104</v>
      </c>
      <c r="G863" s="440">
        <v>46104</v>
      </c>
      <c r="H863" s="440">
        <v>46125</v>
      </c>
      <c r="I863">
        <v>9060.94</v>
      </c>
      <c r="J863">
        <v>9060.94</v>
      </c>
      <c r="K863">
        <v>9060.94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463</v>
      </c>
    </row>
    <row r="864" spans="1:17" x14ac:dyDescent="0.3">
      <c r="A864">
        <v>220448</v>
      </c>
      <c r="B864">
        <v>122</v>
      </c>
      <c r="C864" t="s">
        <v>552</v>
      </c>
      <c r="D864" t="s">
        <v>2693</v>
      </c>
      <c r="E864" t="s">
        <v>3605</v>
      </c>
      <c r="F864" s="440">
        <v>46104</v>
      </c>
      <c r="G864" s="440">
        <v>46104</v>
      </c>
      <c r="H864" s="440">
        <v>46133</v>
      </c>
      <c r="I864">
        <v>411.82</v>
      </c>
      <c r="J864">
        <v>411.82</v>
      </c>
      <c r="K864">
        <v>411.82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463</v>
      </c>
    </row>
    <row r="865" spans="1:17" x14ac:dyDescent="0.3">
      <c r="A865">
        <v>220447</v>
      </c>
      <c r="B865">
        <v>122</v>
      </c>
      <c r="C865" t="s">
        <v>552</v>
      </c>
      <c r="D865" t="s">
        <v>2721</v>
      </c>
      <c r="E865" t="s">
        <v>3606</v>
      </c>
      <c r="F865" s="440">
        <v>46104</v>
      </c>
      <c r="H865" s="440">
        <v>46132</v>
      </c>
      <c r="I865">
        <v>630</v>
      </c>
      <c r="J865">
        <v>630</v>
      </c>
      <c r="K865">
        <v>0</v>
      </c>
      <c r="L865">
        <v>0</v>
      </c>
      <c r="M865">
        <v>0</v>
      </c>
      <c r="N865">
        <v>0</v>
      </c>
      <c r="O865">
        <v>630</v>
      </c>
      <c r="P865">
        <v>0</v>
      </c>
      <c r="Q865" t="s">
        <v>463</v>
      </c>
    </row>
    <row r="866" spans="1:17" x14ac:dyDescent="0.3">
      <c r="A866">
        <v>220446</v>
      </c>
      <c r="B866">
        <v>122</v>
      </c>
      <c r="C866" t="s">
        <v>552</v>
      </c>
      <c r="D866" t="s">
        <v>3465</v>
      </c>
      <c r="E866" t="s">
        <v>3607</v>
      </c>
      <c r="F866" s="440">
        <v>46097</v>
      </c>
      <c r="H866" s="440">
        <v>46127</v>
      </c>
      <c r="I866">
        <v>2642.04</v>
      </c>
      <c r="J866">
        <v>2641.34</v>
      </c>
      <c r="K866">
        <v>0</v>
      </c>
      <c r="L866">
        <v>0</v>
      </c>
      <c r="M866">
        <v>0</v>
      </c>
      <c r="N866">
        <v>0</v>
      </c>
      <c r="O866">
        <v>2642.04</v>
      </c>
      <c r="P866">
        <v>0</v>
      </c>
      <c r="Q866" t="s">
        <v>463</v>
      </c>
    </row>
    <row r="867" spans="1:17" x14ac:dyDescent="0.3">
      <c r="A867">
        <v>220445</v>
      </c>
      <c r="B867">
        <v>122</v>
      </c>
      <c r="C867" t="s">
        <v>552</v>
      </c>
      <c r="D867" t="s">
        <v>3584</v>
      </c>
      <c r="E867" t="s">
        <v>3608</v>
      </c>
      <c r="F867" s="440">
        <v>46099</v>
      </c>
      <c r="G867" s="440">
        <v>46099</v>
      </c>
      <c r="H867" s="440">
        <v>46135</v>
      </c>
      <c r="I867">
        <v>1350.92</v>
      </c>
      <c r="J867">
        <v>1266.5</v>
      </c>
      <c r="K867">
        <v>0</v>
      </c>
      <c r="L867">
        <v>1350.92</v>
      </c>
      <c r="M867">
        <v>0</v>
      </c>
      <c r="N867">
        <v>0</v>
      </c>
      <c r="O867">
        <v>0</v>
      </c>
      <c r="P867">
        <v>0</v>
      </c>
      <c r="Q867" t="s">
        <v>463</v>
      </c>
    </row>
    <row r="868" spans="1:17" x14ac:dyDescent="0.3">
      <c r="A868">
        <v>220444</v>
      </c>
      <c r="B868">
        <v>122</v>
      </c>
      <c r="C868" t="s">
        <v>552</v>
      </c>
      <c r="D868" t="s">
        <v>2995</v>
      </c>
      <c r="E868" t="s">
        <v>3609</v>
      </c>
      <c r="F868" s="440">
        <v>46097</v>
      </c>
      <c r="G868" s="440">
        <v>46097</v>
      </c>
      <c r="H868" s="440">
        <v>46125</v>
      </c>
      <c r="I868">
        <v>2877.6</v>
      </c>
      <c r="J868">
        <v>2877.6</v>
      </c>
      <c r="K868">
        <v>0</v>
      </c>
      <c r="L868">
        <v>2877.6</v>
      </c>
      <c r="M868">
        <v>0</v>
      </c>
      <c r="N868">
        <v>0</v>
      </c>
      <c r="O868">
        <v>0</v>
      </c>
      <c r="P868">
        <v>0</v>
      </c>
      <c r="Q868" t="s">
        <v>463</v>
      </c>
    </row>
    <row r="869" spans="1:17" x14ac:dyDescent="0.3">
      <c r="A869">
        <v>220443</v>
      </c>
      <c r="B869">
        <v>122</v>
      </c>
      <c r="C869" t="s">
        <v>552</v>
      </c>
      <c r="D869" t="s">
        <v>2700</v>
      </c>
      <c r="E869" t="s">
        <v>3610</v>
      </c>
      <c r="F869" s="440">
        <v>46099</v>
      </c>
      <c r="G869" s="440">
        <v>46099</v>
      </c>
      <c r="H869" s="440">
        <v>46128</v>
      </c>
      <c r="I869">
        <v>454.32</v>
      </c>
      <c r="J869">
        <v>454.32</v>
      </c>
      <c r="K869">
        <v>454.32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463</v>
      </c>
    </row>
    <row r="870" spans="1:17" x14ac:dyDescent="0.3">
      <c r="A870">
        <v>220442</v>
      </c>
      <c r="B870">
        <v>122</v>
      </c>
      <c r="C870" t="s">
        <v>552</v>
      </c>
      <c r="D870" t="s">
        <v>2749</v>
      </c>
      <c r="E870" t="s">
        <v>3611</v>
      </c>
      <c r="F870" s="440">
        <v>46099</v>
      </c>
      <c r="G870" s="440">
        <v>46099</v>
      </c>
      <c r="H870" s="440">
        <v>46127</v>
      </c>
      <c r="I870">
        <v>515</v>
      </c>
      <c r="J870">
        <v>480</v>
      </c>
      <c r="K870">
        <v>515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463</v>
      </c>
    </row>
    <row r="871" spans="1:17" x14ac:dyDescent="0.3">
      <c r="A871">
        <v>220441</v>
      </c>
      <c r="B871">
        <v>122</v>
      </c>
      <c r="C871" t="s">
        <v>552</v>
      </c>
      <c r="D871" t="s">
        <v>2729</v>
      </c>
      <c r="E871" t="s">
        <v>3612</v>
      </c>
      <c r="F871" s="440">
        <v>46100</v>
      </c>
      <c r="G871" s="440">
        <v>46100</v>
      </c>
      <c r="H871" s="440">
        <v>46128</v>
      </c>
      <c r="I871">
        <v>922.35</v>
      </c>
      <c r="J871">
        <v>922.35</v>
      </c>
      <c r="K871">
        <v>922.35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463</v>
      </c>
    </row>
    <row r="872" spans="1:17" x14ac:dyDescent="0.3">
      <c r="A872">
        <v>220440</v>
      </c>
      <c r="B872">
        <v>122</v>
      </c>
      <c r="C872" t="s">
        <v>552</v>
      </c>
      <c r="D872" t="s">
        <v>2721</v>
      </c>
      <c r="E872" t="s">
        <v>3613</v>
      </c>
      <c r="F872" s="440">
        <v>46098</v>
      </c>
      <c r="H872" s="440">
        <v>46126</v>
      </c>
      <c r="I872">
        <v>988</v>
      </c>
      <c r="J872">
        <v>988</v>
      </c>
      <c r="K872">
        <v>0</v>
      </c>
      <c r="L872">
        <v>0</v>
      </c>
      <c r="M872">
        <v>988</v>
      </c>
      <c r="N872">
        <v>0</v>
      </c>
      <c r="O872">
        <v>0</v>
      </c>
      <c r="P872">
        <v>0</v>
      </c>
      <c r="Q872" t="s">
        <v>463</v>
      </c>
    </row>
    <row r="873" spans="1:17" x14ac:dyDescent="0.3">
      <c r="A873">
        <v>220439</v>
      </c>
      <c r="B873">
        <v>122</v>
      </c>
      <c r="C873" t="s">
        <v>552</v>
      </c>
      <c r="D873" t="s">
        <v>2693</v>
      </c>
      <c r="E873" t="s">
        <v>3614</v>
      </c>
      <c r="F873" s="440">
        <v>46097</v>
      </c>
      <c r="G873" s="440">
        <v>46097</v>
      </c>
      <c r="H873" s="440">
        <v>46126</v>
      </c>
      <c r="I873">
        <v>1323.6</v>
      </c>
      <c r="J873">
        <v>1323.6</v>
      </c>
      <c r="K873">
        <v>1323.6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463</v>
      </c>
    </row>
    <row r="874" spans="1:17" x14ac:dyDescent="0.3">
      <c r="A874">
        <v>220438</v>
      </c>
      <c r="B874">
        <v>122</v>
      </c>
      <c r="C874" t="s">
        <v>552</v>
      </c>
      <c r="D874" t="s">
        <v>2684</v>
      </c>
      <c r="E874" t="s">
        <v>3615</v>
      </c>
      <c r="F874" s="440">
        <v>46099</v>
      </c>
      <c r="G874" s="440">
        <v>46099</v>
      </c>
      <c r="H874" s="440">
        <v>46127</v>
      </c>
      <c r="I874">
        <v>503.61</v>
      </c>
      <c r="J874">
        <v>473.61</v>
      </c>
      <c r="K874">
        <v>503.61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463</v>
      </c>
    </row>
    <row r="875" spans="1:17" x14ac:dyDescent="0.3">
      <c r="A875">
        <v>220437</v>
      </c>
      <c r="B875">
        <v>122</v>
      </c>
      <c r="C875" t="s">
        <v>552</v>
      </c>
      <c r="D875" t="s">
        <v>2693</v>
      </c>
      <c r="E875" t="s">
        <v>3616</v>
      </c>
      <c r="F875" s="440">
        <v>46097</v>
      </c>
      <c r="G875" s="440">
        <v>46097</v>
      </c>
      <c r="H875" s="440">
        <v>46126</v>
      </c>
      <c r="I875">
        <v>375.24</v>
      </c>
      <c r="J875">
        <v>375.24</v>
      </c>
      <c r="K875">
        <v>375.24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463</v>
      </c>
    </row>
    <row r="876" spans="1:17" x14ac:dyDescent="0.3">
      <c r="A876">
        <v>220436</v>
      </c>
      <c r="B876">
        <v>122</v>
      </c>
      <c r="C876" t="s">
        <v>552</v>
      </c>
      <c r="D876" t="s">
        <v>2761</v>
      </c>
      <c r="E876" t="s">
        <v>3617</v>
      </c>
      <c r="F876" s="440">
        <v>46104</v>
      </c>
      <c r="G876" s="440">
        <v>46104</v>
      </c>
      <c r="H876" s="440">
        <v>46122</v>
      </c>
      <c r="I876">
        <v>618.84</v>
      </c>
      <c r="J876">
        <v>618.84</v>
      </c>
      <c r="K876">
        <v>618.84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463</v>
      </c>
    </row>
    <row r="877" spans="1:17" x14ac:dyDescent="0.3">
      <c r="A877">
        <v>220435</v>
      </c>
      <c r="B877">
        <v>122</v>
      </c>
      <c r="C877" t="s">
        <v>552</v>
      </c>
      <c r="D877" t="s">
        <v>2746</v>
      </c>
      <c r="E877" t="s">
        <v>3618</v>
      </c>
      <c r="F877" s="440">
        <v>46104</v>
      </c>
      <c r="G877" s="440">
        <v>46104</v>
      </c>
      <c r="H877" s="440">
        <v>46118</v>
      </c>
      <c r="I877">
        <v>1318.22</v>
      </c>
      <c r="J877">
        <v>1293.22</v>
      </c>
      <c r="K877">
        <v>0</v>
      </c>
      <c r="L877">
        <v>1318.22</v>
      </c>
      <c r="M877">
        <v>0</v>
      </c>
      <c r="N877">
        <v>0</v>
      </c>
      <c r="O877">
        <v>0</v>
      </c>
      <c r="P877">
        <v>0</v>
      </c>
      <c r="Q877" t="s">
        <v>463</v>
      </c>
    </row>
    <row r="878" spans="1:17" x14ac:dyDescent="0.3">
      <c r="A878">
        <v>220434</v>
      </c>
      <c r="B878">
        <v>122</v>
      </c>
      <c r="C878" t="s">
        <v>552</v>
      </c>
      <c r="D878" t="s">
        <v>2897</v>
      </c>
      <c r="E878" t="s">
        <v>3619</v>
      </c>
      <c r="F878" s="440">
        <v>46105</v>
      </c>
      <c r="G878" s="440">
        <v>46105</v>
      </c>
      <c r="H878" s="440">
        <v>46120</v>
      </c>
      <c r="I878">
        <v>2083.83</v>
      </c>
      <c r="J878">
        <v>2768.25</v>
      </c>
      <c r="K878">
        <v>0</v>
      </c>
      <c r="L878">
        <v>2083.83</v>
      </c>
      <c r="M878">
        <v>0</v>
      </c>
      <c r="N878">
        <v>0</v>
      </c>
      <c r="O878">
        <v>0</v>
      </c>
      <c r="P878">
        <v>0</v>
      </c>
      <c r="Q878" t="s">
        <v>463</v>
      </c>
    </row>
    <row r="879" spans="1:17" x14ac:dyDescent="0.3">
      <c r="A879">
        <v>220433</v>
      </c>
      <c r="B879">
        <v>122</v>
      </c>
      <c r="C879" t="s">
        <v>552</v>
      </c>
      <c r="D879" t="s">
        <v>2806</v>
      </c>
      <c r="E879" t="s">
        <v>3620</v>
      </c>
      <c r="F879" s="440">
        <v>46105</v>
      </c>
      <c r="G879" s="440">
        <v>46105</v>
      </c>
      <c r="H879" s="440">
        <v>46119</v>
      </c>
      <c r="I879">
        <v>746.31</v>
      </c>
      <c r="J879">
        <v>662.8</v>
      </c>
      <c r="K879">
        <v>746.31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463</v>
      </c>
    </row>
    <row r="880" spans="1:17" x14ac:dyDescent="0.3">
      <c r="A880">
        <v>220431</v>
      </c>
      <c r="B880">
        <v>122</v>
      </c>
      <c r="C880" t="s">
        <v>552</v>
      </c>
      <c r="D880" t="s">
        <v>2702</v>
      </c>
      <c r="E880" t="s">
        <v>3621</v>
      </c>
      <c r="F880" s="440">
        <v>46101</v>
      </c>
      <c r="G880" s="440">
        <v>46101</v>
      </c>
      <c r="H880" s="440">
        <v>46122</v>
      </c>
      <c r="I880">
        <v>178.64</v>
      </c>
      <c r="J880">
        <v>178.64</v>
      </c>
      <c r="K880">
        <v>178.64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463</v>
      </c>
    </row>
    <row r="881" spans="1:17" x14ac:dyDescent="0.3">
      <c r="A881">
        <v>220430</v>
      </c>
      <c r="B881">
        <v>122</v>
      </c>
      <c r="C881" t="s">
        <v>552</v>
      </c>
      <c r="D881" t="s">
        <v>2727</v>
      </c>
      <c r="E881" t="s">
        <v>3622</v>
      </c>
      <c r="F881" s="440">
        <v>46100</v>
      </c>
      <c r="G881" s="440">
        <v>46100</v>
      </c>
      <c r="H881" s="440">
        <v>46121</v>
      </c>
      <c r="I881">
        <v>930.18</v>
      </c>
      <c r="J881">
        <v>930.18</v>
      </c>
      <c r="K881">
        <v>930.18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463</v>
      </c>
    </row>
    <row r="882" spans="1:17" x14ac:dyDescent="0.3">
      <c r="A882">
        <v>220429</v>
      </c>
      <c r="B882">
        <v>122</v>
      </c>
      <c r="C882" t="s">
        <v>552</v>
      </c>
      <c r="D882" t="s">
        <v>2733</v>
      </c>
      <c r="E882" t="s">
        <v>3623</v>
      </c>
      <c r="F882" s="440">
        <v>46098</v>
      </c>
      <c r="H882" s="440">
        <v>46119</v>
      </c>
      <c r="I882">
        <v>883.78</v>
      </c>
      <c r="J882">
        <v>845.2</v>
      </c>
      <c r="K882">
        <v>0</v>
      </c>
      <c r="L882">
        <v>0</v>
      </c>
      <c r="M882">
        <v>883.78</v>
      </c>
      <c r="N882">
        <v>0</v>
      </c>
      <c r="O882">
        <v>0</v>
      </c>
      <c r="P882">
        <v>0</v>
      </c>
      <c r="Q882" t="s">
        <v>463</v>
      </c>
    </row>
    <row r="883" spans="1:17" x14ac:dyDescent="0.3">
      <c r="A883">
        <v>220428</v>
      </c>
      <c r="B883">
        <v>122</v>
      </c>
      <c r="C883" t="s">
        <v>552</v>
      </c>
      <c r="D883" t="s">
        <v>2733</v>
      </c>
      <c r="E883" t="s">
        <v>3624</v>
      </c>
      <c r="F883" s="440">
        <v>46085</v>
      </c>
      <c r="G883" s="440">
        <v>46085</v>
      </c>
      <c r="H883" s="440">
        <v>46111</v>
      </c>
      <c r="I883">
        <v>0</v>
      </c>
      <c r="J883">
        <v>24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463</v>
      </c>
    </row>
    <row r="884" spans="1:17" x14ac:dyDescent="0.3">
      <c r="A884">
        <v>220427</v>
      </c>
      <c r="B884">
        <v>122</v>
      </c>
      <c r="C884" t="s">
        <v>552</v>
      </c>
      <c r="D884" t="s">
        <v>2769</v>
      </c>
      <c r="E884" t="s">
        <v>3625</v>
      </c>
      <c r="F884" s="440">
        <v>46105</v>
      </c>
      <c r="G884" s="440">
        <v>46105</v>
      </c>
      <c r="H884" s="440">
        <v>46120</v>
      </c>
      <c r="I884">
        <v>384.4</v>
      </c>
      <c r="J884">
        <v>364.6</v>
      </c>
      <c r="K884">
        <v>384.4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463</v>
      </c>
    </row>
    <row r="885" spans="1:17" x14ac:dyDescent="0.3">
      <c r="A885">
        <v>220425</v>
      </c>
      <c r="B885">
        <v>122</v>
      </c>
      <c r="C885" t="s">
        <v>552</v>
      </c>
      <c r="D885" t="s">
        <v>2865</v>
      </c>
      <c r="E885" t="s">
        <v>3626</v>
      </c>
      <c r="F885" s="440">
        <v>46104</v>
      </c>
      <c r="G885" s="440">
        <v>46104</v>
      </c>
      <c r="H885" s="440">
        <v>46118</v>
      </c>
      <c r="I885">
        <v>2016</v>
      </c>
      <c r="J885">
        <v>2016</v>
      </c>
      <c r="K885">
        <v>2016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463</v>
      </c>
    </row>
    <row r="886" spans="1:17" x14ac:dyDescent="0.3">
      <c r="A886">
        <v>220423</v>
      </c>
      <c r="B886">
        <v>122</v>
      </c>
      <c r="C886" t="s">
        <v>552</v>
      </c>
      <c r="D886" t="s">
        <v>2727</v>
      </c>
      <c r="E886" t="s">
        <v>3627</v>
      </c>
      <c r="F886" s="440">
        <v>46098</v>
      </c>
      <c r="G886" s="440">
        <v>46098</v>
      </c>
      <c r="H886" s="440">
        <v>46119</v>
      </c>
      <c r="I886">
        <v>2547.34</v>
      </c>
      <c r="J886">
        <v>2547.34</v>
      </c>
      <c r="K886">
        <v>2547.34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463</v>
      </c>
    </row>
    <row r="887" spans="1:17" x14ac:dyDescent="0.3">
      <c r="A887">
        <v>220422</v>
      </c>
      <c r="B887">
        <v>122</v>
      </c>
      <c r="C887" t="s">
        <v>552</v>
      </c>
      <c r="D887" t="s">
        <v>2727</v>
      </c>
      <c r="E887" t="s">
        <v>3628</v>
      </c>
      <c r="F887" s="440">
        <v>46098</v>
      </c>
      <c r="G887" s="440">
        <v>46098</v>
      </c>
      <c r="H887" s="440">
        <v>46119</v>
      </c>
      <c r="I887">
        <v>1942.08</v>
      </c>
      <c r="J887">
        <v>1942.08</v>
      </c>
      <c r="K887">
        <v>1942.08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463</v>
      </c>
    </row>
    <row r="888" spans="1:17" x14ac:dyDescent="0.3">
      <c r="A888">
        <v>220418</v>
      </c>
      <c r="B888">
        <v>122</v>
      </c>
      <c r="C888" t="s">
        <v>552</v>
      </c>
      <c r="D888" t="s">
        <v>2693</v>
      </c>
      <c r="E888" t="s">
        <v>3629</v>
      </c>
      <c r="F888" s="440">
        <v>46092</v>
      </c>
      <c r="G888" s="440">
        <v>46092</v>
      </c>
      <c r="H888" s="440">
        <v>46122</v>
      </c>
      <c r="I888">
        <v>262.82</v>
      </c>
      <c r="J888">
        <v>262.82</v>
      </c>
      <c r="K888">
        <v>262.82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463</v>
      </c>
    </row>
    <row r="889" spans="1:17" x14ac:dyDescent="0.3">
      <c r="A889">
        <v>220416</v>
      </c>
      <c r="B889">
        <v>122</v>
      </c>
      <c r="C889" t="s">
        <v>552</v>
      </c>
      <c r="D889" t="s">
        <v>2717</v>
      </c>
      <c r="E889" t="s">
        <v>3630</v>
      </c>
      <c r="F889" s="440">
        <v>46091</v>
      </c>
      <c r="H889" s="440">
        <v>46118</v>
      </c>
      <c r="I889">
        <v>646.79999999999995</v>
      </c>
      <c r="J889">
        <v>630</v>
      </c>
      <c r="K889">
        <v>0</v>
      </c>
      <c r="L889">
        <v>0</v>
      </c>
      <c r="M889">
        <v>646.79999999999995</v>
      </c>
      <c r="N889">
        <v>0</v>
      </c>
      <c r="O889">
        <v>0</v>
      </c>
      <c r="P889">
        <v>0</v>
      </c>
      <c r="Q889" t="s">
        <v>463</v>
      </c>
    </row>
    <row r="890" spans="1:17" x14ac:dyDescent="0.3">
      <c r="A890">
        <v>220415</v>
      </c>
      <c r="B890">
        <v>122</v>
      </c>
      <c r="C890" t="s">
        <v>552</v>
      </c>
      <c r="D890" t="s">
        <v>2729</v>
      </c>
      <c r="E890" t="s">
        <v>3631</v>
      </c>
      <c r="F890" s="440">
        <v>46091</v>
      </c>
      <c r="G890" s="440">
        <v>46091</v>
      </c>
      <c r="H890" s="440">
        <v>46119</v>
      </c>
      <c r="I890">
        <v>219</v>
      </c>
      <c r="J890">
        <v>219</v>
      </c>
      <c r="K890">
        <v>219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463</v>
      </c>
    </row>
    <row r="891" spans="1:17" x14ac:dyDescent="0.3">
      <c r="A891">
        <v>220414</v>
      </c>
      <c r="B891">
        <v>122</v>
      </c>
      <c r="C891" t="s">
        <v>552</v>
      </c>
      <c r="D891" t="s">
        <v>2697</v>
      </c>
      <c r="E891" t="s">
        <v>3618</v>
      </c>
      <c r="F891" s="440">
        <v>46104</v>
      </c>
      <c r="G891" s="440">
        <v>46104</v>
      </c>
      <c r="H891" s="440">
        <v>46118</v>
      </c>
      <c r="I891">
        <v>487.71</v>
      </c>
      <c r="J891">
        <v>487.71</v>
      </c>
      <c r="K891">
        <v>487.71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463</v>
      </c>
    </row>
    <row r="892" spans="1:17" x14ac:dyDescent="0.3">
      <c r="A892">
        <v>220408</v>
      </c>
      <c r="B892">
        <v>122</v>
      </c>
      <c r="C892" t="s">
        <v>552</v>
      </c>
      <c r="D892" t="s">
        <v>2754</v>
      </c>
      <c r="E892" t="s">
        <v>3632</v>
      </c>
      <c r="F892" s="440">
        <v>46094</v>
      </c>
      <c r="G892" s="440">
        <v>46094</v>
      </c>
      <c r="H892" s="440">
        <v>46125</v>
      </c>
      <c r="I892">
        <v>7286.71</v>
      </c>
      <c r="J892">
        <v>6115.85</v>
      </c>
      <c r="K892">
        <v>0</v>
      </c>
      <c r="L892">
        <v>7286.71</v>
      </c>
      <c r="M892">
        <v>0</v>
      </c>
      <c r="N892">
        <v>0</v>
      </c>
      <c r="O892">
        <v>0</v>
      </c>
      <c r="P892">
        <v>0</v>
      </c>
      <c r="Q892" t="s">
        <v>463</v>
      </c>
    </row>
    <row r="893" spans="1:17" x14ac:dyDescent="0.3">
      <c r="A893">
        <v>220406</v>
      </c>
      <c r="B893">
        <v>122</v>
      </c>
      <c r="C893" t="s">
        <v>552</v>
      </c>
      <c r="D893" t="s">
        <v>2520</v>
      </c>
      <c r="E893" t="s">
        <v>3633</v>
      </c>
      <c r="F893" s="440">
        <v>46094</v>
      </c>
      <c r="G893" s="440">
        <v>46094</v>
      </c>
      <c r="H893" s="440">
        <v>46122</v>
      </c>
      <c r="I893">
        <v>1085.8</v>
      </c>
      <c r="J893">
        <v>1085.8</v>
      </c>
      <c r="K893">
        <v>1085.8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463</v>
      </c>
    </row>
    <row r="894" spans="1:17" x14ac:dyDescent="0.3">
      <c r="A894">
        <v>220405</v>
      </c>
      <c r="B894">
        <v>122</v>
      </c>
      <c r="C894" t="s">
        <v>552</v>
      </c>
      <c r="D894" t="s">
        <v>2789</v>
      </c>
      <c r="E894" t="s">
        <v>1524</v>
      </c>
      <c r="F894" s="440">
        <v>46094</v>
      </c>
      <c r="H894" s="440">
        <v>46122</v>
      </c>
      <c r="I894">
        <v>278.93</v>
      </c>
      <c r="J894">
        <v>278.93</v>
      </c>
      <c r="K894">
        <v>0</v>
      </c>
      <c r="L894">
        <v>0</v>
      </c>
      <c r="M894">
        <v>278.93</v>
      </c>
      <c r="N894">
        <v>0</v>
      </c>
      <c r="O894">
        <v>0</v>
      </c>
      <c r="P894">
        <v>0</v>
      </c>
      <c r="Q894" t="s">
        <v>463</v>
      </c>
    </row>
    <row r="895" spans="1:17" x14ac:dyDescent="0.3">
      <c r="A895">
        <v>220403</v>
      </c>
      <c r="B895">
        <v>122</v>
      </c>
      <c r="C895" t="s">
        <v>552</v>
      </c>
      <c r="D895" t="s">
        <v>2704</v>
      </c>
      <c r="E895" t="s">
        <v>3634</v>
      </c>
      <c r="F895" s="440">
        <v>46095</v>
      </c>
      <c r="G895" s="440">
        <v>46095</v>
      </c>
      <c r="H895" s="440">
        <v>46122</v>
      </c>
      <c r="I895">
        <v>375.68</v>
      </c>
      <c r="J895">
        <v>375.68</v>
      </c>
      <c r="K895">
        <v>375.68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463</v>
      </c>
    </row>
    <row r="896" spans="1:17" x14ac:dyDescent="0.3">
      <c r="A896">
        <v>220402</v>
      </c>
      <c r="B896">
        <v>122</v>
      </c>
      <c r="C896" t="s">
        <v>552</v>
      </c>
      <c r="D896" t="s">
        <v>2520</v>
      </c>
      <c r="E896" t="s">
        <v>3635</v>
      </c>
      <c r="F896" s="440">
        <v>46094</v>
      </c>
      <c r="G896" s="440">
        <v>46094</v>
      </c>
      <c r="H896" s="440">
        <v>46122</v>
      </c>
      <c r="I896">
        <v>1242.5</v>
      </c>
      <c r="J896">
        <v>1242.5</v>
      </c>
      <c r="K896">
        <v>1242.5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463</v>
      </c>
    </row>
    <row r="897" spans="1:17" x14ac:dyDescent="0.3">
      <c r="A897">
        <v>220400</v>
      </c>
      <c r="B897">
        <v>122</v>
      </c>
      <c r="C897" t="s">
        <v>552</v>
      </c>
      <c r="D897" t="s">
        <v>2706</v>
      </c>
      <c r="E897" t="s">
        <v>3636</v>
      </c>
      <c r="F897" s="440">
        <v>46094</v>
      </c>
      <c r="G897" s="440">
        <v>46094</v>
      </c>
      <c r="H897" s="440">
        <v>46122</v>
      </c>
      <c r="I897">
        <v>113.35</v>
      </c>
      <c r="J897">
        <v>104.45</v>
      </c>
      <c r="K897">
        <v>113.35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463</v>
      </c>
    </row>
    <row r="898" spans="1:17" x14ac:dyDescent="0.3">
      <c r="A898">
        <v>220399</v>
      </c>
      <c r="B898">
        <v>122</v>
      </c>
      <c r="C898" t="s">
        <v>552</v>
      </c>
      <c r="D898" t="s">
        <v>2697</v>
      </c>
      <c r="E898" t="s">
        <v>3637</v>
      </c>
      <c r="F898" s="440">
        <v>46094</v>
      </c>
      <c r="G898" s="440">
        <v>46094</v>
      </c>
      <c r="H898" s="440">
        <v>46122</v>
      </c>
      <c r="I898">
        <v>786.71</v>
      </c>
      <c r="J898">
        <v>786.71</v>
      </c>
      <c r="K898">
        <v>786.71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463</v>
      </c>
    </row>
    <row r="899" spans="1:17" x14ac:dyDescent="0.3">
      <c r="A899">
        <v>220398</v>
      </c>
      <c r="B899">
        <v>122</v>
      </c>
      <c r="C899" t="s">
        <v>552</v>
      </c>
      <c r="D899" t="s">
        <v>2693</v>
      </c>
      <c r="E899" t="s">
        <v>3638</v>
      </c>
      <c r="F899" s="440">
        <v>46094</v>
      </c>
      <c r="G899" s="440">
        <v>46094</v>
      </c>
      <c r="H899" s="440">
        <v>46122</v>
      </c>
      <c r="I899">
        <v>350.3</v>
      </c>
      <c r="J899">
        <v>350.3</v>
      </c>
      <c r="K899">
        <v>0</v>
      </c>
      <c r="L899">
        <v>350.3</v>
      </c>
      <c r="M899">
        <v>0</v>
      </c>
      <c r="N899">
        <v>0</v>
      </c>
      <c r="O899">
        <v>0</v>
      </c>
      <c r="P899">
        <v>0</v>
      </c>
      <c r="Q899" t="s">
        <v>463</v>
      </c>
    </row>
    <row r="900" spans="1:17" x14ac:dyDescent="0.3">
      <c r="A900">
        <v>220396</v>
      </c>
      <c r="B900">
        <v>122</v>
      </c>
      <c r="C900" t="s">
        <v>552</v>
      </c>
      <c r="D900" t="s">
        <v>2700</v>
      </c>
      <c r="E900" t="s">
        <v>3639</v>
      </c>
      <c r="F900" s="440">
        <v>46097</v>
      </c>
      <c r="G900" s="440">
        <v>46097</v>
      </c>
      <c r="H900" s="440">
        <v>46126</v>
      </c>
      <c r="I900">
        <v>1840.88</v>
      </c>
      <c r="J900">
        <v>1840.88</v>
      </c>
      <c r="K900">
        <v>1786.28</v>
      </c>
      <c r="L900">
        <v>54.6</v>
      </c>
      <c r="M900">
        <v>0</v>
      </c>
      <c r="N900">
        <v>0</v>
      </c>
      <c r="O900">
        <v>0</v>
      </c>
      <c r="P900">
        <v>0</v>
      </c>
      <c r="Q900" t="s">
        <v>463</v>
      </c>
    </row>
    <row r="901" spans="1:17" x14ac:dyDescent="0.3">
      <c r="A901">
        <v>220394</v>
      </c>
      <c r="B901">
        <v>122</v>
      </c>
      <c r="C901" t="s">
        <v>552</v>
      </c>
      <c r="D901" t="s">
        <v>2744</v>
      </c>
      <c r="E901" t="s">
        <v>3640</v>
      </c>
      <c r="F901" s="440">
        <v>46098</v>
      </c>
      <c r="G901" s="440">
        <v>46098</v>
      </c>
      <c r="H901" s="440">
        <v>46128</v>
      </c>
      <c r="I901">
        <v>799.6</v>
      </c>
      <c r="J901">
        <v>799.6</v>
      </c>
      <c r="K901">
        <v>799.6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463</v>
      </c>
    </row>
    <row r="902" spans="1:17" x14ac:dyDescent="0.3">
      <c r="A902">
        <v>220393</v>
      </c>
      <c r="B902">
        <v>122</v>
      </c>
      <c r="C902" t="s">
        <v>552</v>
      </c>
      <c r="D902" t="s">
        <v>2729</v>
      </c>
      <c r="E902" t="s">
        <v>3641</v>
      </c>
      <c r="F902" s="440">
        <v>46098</v>
      </c>
      <c r="G902" s="440">
        <v>46098</v>
      </c>
      <c r="H902" s="440">
        <v>46126</v>
      </c>
      <c r="I902">
        <v>1712.19</v>
      </c>
      <c r="J902">
        <v>1712.19</v>
      </c>
      <c r="K902">
        <v>1712.19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463</v>
      </c>
    </row>
    <row r="903" spans="1:17" x14ac:dyDescent="0.3">
      <c r="A903">
        <v>220392</v>
      </c>
      <c r="B903">
        <v>122</v>
      </c>
      <c r="C903" t="s">
        <v>552</v>
      </c>
      <c r="D903" t="s">
        <v>2706</v>
      </c>
      <c r="E903" t="s">
        <v>3642</v>
      </c>
      <c r="F903" s="440">
        <v>46098</v>
      </c>
      <c r="G903" s="440">
        <v>46098</v>
      </c>
      <c r="H903" s="440">
        <v>46119</v>
      </c>
      <c r="I903">
        <v>1864.08</v>
      </c>
      <c r="J903">
        <v>1862.08</v>
      </c>
      <c r="K903">
        <v>1864.08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463</v>
      </c>
    </row>
    <row r="904" spans="1:17" x14ac:dyDescent="0.3">
      <c r="A904">
        <v>220391</v>
      </c>
      <c r="B904">
        <v>122</v>
      </c>
      <c r="C904" t="s">
        <v>552</v>
      </c>
      <c r="D904" t="s">
        <v>2706</v>
      </c>
      <c r="E904" t="s">
        <v>3643</v>
      </c>
      <c r="F904" s="440">
        <v>46098</v>
      </c>
      <c r="G904" s="440">
        <v>46098</v>
      </c>
      <c r="H904" s="440">
        <v>46119</v>
      </c>
      <c r="I904">
        <v>1078.23</v>
      </c>
      <c r="J904">
        <v>1076.23</v>
      </c>
      <c r="K904">
        <v>1078.23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463</v>
      </c>
    </row>
    <row r="905" spans="1:17" x14ac:dyDescent="0.3">
      <c r="A905">
        <v>220388</v>
      </c>
      <c r="B905">
        <v>122</v>
      </c>
      <c r="C905" t="s">
        <v>552</v>
      </c>
      <c r="D905" t="s">
        <v>2738</v>
      </c>
      <c r="E905" t="s">
        <v>3644</v>
      </c>
      <c r="F905" s="440">
        <v>46097</v>
      </c>
      <c r="G905" s="440">
        <v>46097</v>
      </c>
      <c r="H905" s="440">
        <v>46125</v>
      </c>
      <c r="I905">
        <v>656.7</v>
      </c>
      <c r="J905">
        <v>656.7</v>
      </c>
      <c r="K905">
        <v>656.7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463</v>
      </c>
    </row>
    <row r="906" spans="1:17" x14ac:dyDescent="0.3">
      <c r="A906">
        <v>220373</v>
      </c>
      <c r="B906">
        <v>122</v>
      </c>
      <c r="C906" t="s">
        <v>552</v>
      </c>
      <c r="D906" t="s">
        <v>2932</v>
      </c>
      <c r="E906" t="s">
        <v>3645</v>
      </c>
      <c r="F906" s="440">
        <v>46098</v>
      </c>
      <c r="G906" s="440">
        <v>46098</v>
      </c>
      <c r="H906" s="440">
        <v>46128</v>
      </c>
      <c r="I906">
        <v>480</v>
      </c>
      <c r="J906">
        <v>480</v>
      </c>
      <c r="K906">
        <v>0</v>
      </c>
      <c r="L906">
        <v>480</v>
      </c>
      <c r="M906">
        <v>0</v>
      </c>
      <c r="N906">
        <v>0</v>
      </c>
      <c r="O906">
        <v>0</v>
      </c>
      <c r="P906">
        <v>0</v>
      </c>
      <c r="Q906" t="s">
        <v>463</v>
      </c>
    </row>
    <row r="907" spans="1:17" x14ac:dyDescent="0.3">
      <c r="A907">
        <v>220133</v>
      </c>
      <c r="B907">
        <v>122</v>
      </c>
      <c r="C907" t="s">
        <v>552</v>
      </c>
      <c r="D907" t="s">
        <v>3019</v>
      </c>
      <c r="E907" t="s">
        <v>3646</v>
      </c>
      <c r="F907" s="440">
        <v>46097</v>
      </c>
      <c r="G907" s="440">
        <v>46097</v>
      </c>
      <c r="H907" s="440">
        <v>46125</v>
      </c>
      <c r="I907">
        <v>598.5</v>
      </c>
      <c r="J907">
        <v>598.5</v>
      </c>
      <c r="K907">
        <v>598.5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463</v>
      </c>
    </row>
    <row r="908" spans="1:17" x14ac:dyDescent="0.3">
      <c r="A908">
        <v>220132</v>
      </c>
      <c r="B908">
        <v>122</v>
      </c>
      <c r="C908" t="s">
        <v>552</v>
      </c>
      <c r="D908" t="s">
        <v>2709</v>
      </c>
      <c r="E908" t="s">
        <v>3647</v>
      </c>
      <c r="F908" s="440">
        <v>46097</v>
      </c>
      <c r="G908" s="440">
        <v>46097</v>
      </c>
      <c r="H908" s="440">
        <v>46127</v>
      </c>
      <c r="I908">
        <v>1228.5</v>
      </c>
      <c r="J908">
        <v>1228.5</v>
      </c>
      <c r="K908">
        <v>1228.5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463</v>
      </c>
    </row>
    <row r="909" spans="1:17" x14ac:dyDescent="0.3">
      <c r="A909">
        <v>220131</v>
      </c>
      <c r="B909">
        <v>122</v>
      </c>
      <c r="C909" t="s">
        <v>552</v>
      </c>
      <c r="D909" t="s">
        <v>2902</v>
      </c>
      <c r="E909" t="s">
        <v>3648</v>
      </c>
      <c r="F909" s="440">
        <v>46097</v>
      </c>
      <c r="G909" s="440">
        <v>46097</v>
      </c>
      <c r="H909" s="440">
        <v>46118</v>
      </c>
      <c r="I909">
        <v>2485.13</v>
      </c>
      <c r="J909">
        <v>2485.1999999999998</v>
      </c>
      <c r="K909">
        <v>2485.13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463</v>
      </c>
    </row>
    <row r="910" spans="1:17" x14ac:dyDescent="0.3">
      <c r="A910">
        <v>220130</v>
      </c>
      <c r="B910">
        <v>122</v>
      </c>
      <c r="C910" t="s">
        <v>552</v>
      </c>
      <c r="D910" t="s">
        <v>2832</v>
      </c>
      <c r="E910" t="s">
        <v>3649</v>
      </c>
      <c r="F910" s="440">
        <v>46097</v>
      </c>
      <c r="G910" s="440">
        <v>46097</v>
      </c>
      <c r="H910" s="440">
        <v>46127</v>
      </c>
      <c r="I910">
        <v>3040.36</v>
      </c>
      <c r="J910">
        <v>2854.8</v>
      </c>
      <c r="K910">
        <v>0</v>
      </c>
      <c r="L910">
        <v>3040.36</v>
      </c>
      <c r="M910">
        <v>0</v>
      </c>
      <c r="N910">
        <v>0</v>
      </c>
      <c r="O910">
        <v>0</v>
      </c>
      <c r="P910">
        <v>0</v>
      </c>
      <c r="Q910" t="s">
        <v>463</v>
      </c>
    </row>
    <row r="911" spans="1:17" x14ac:dyDescent="0.3">
      <c r="A911">
        <v>220129</v>
      </c>
      <c r="B911">
        <v>122</v>
      </c>
      <c r="C911" t="s">
        <v>552</v>
      </c>
      <c r="D911" t="s">
        <v>2815</v>
      </c>
      <c r="E911" t="s">
        <v>3650</v>
      </c>
      <c r="F911" s="440">
        <v>46097</v>
      </c>
      <c r="G911" s="440">
        <v>46097</v>
      </c>
      <c r="H911" s="440">
        <v>46125</v>
      </c>
      <c r="I911">
        <v>767.88</v>
      </c>
      <c r="J911">
        <v>767.88</v>
      </c>
      <c r="K911">
        <v>0</v>
      </c>
      <c r="L911">
        <v>767.88</v>
      </c>
      <c r="M911">
        <v>0</v>
      </c>
      <c r="N911">
        <v>0</v>
      </c>
      <c r="O911">
        <v>0</v>
      </c>
      <c r="P911">
        <v>0</v>
      </c>
      <c r="Q911" t="s">
        <v>463</v>
      </c>
    </row>
    <row r="912" spans="1:17" x14ac:dyDescent="0.3">
      <c r="A912">
        <v>220128</v>
      </c>
      <c r="B912">
        <v>122</v>
      </c>
      <c r="C912" t="s">
        <v>552</v>
      </c>
      <c r="D912" t="s">
        <v>2693</v>
      </c>
      <c r="E912" t="s">
        <v>3651</v>
      </c>
      <c r="F912" s="440">
        <v>46097</v>
      </c>
      <c r="G912" s="440">
        <v>46097</v>
      </c>
      <c r="H912" s="440">
        <v>46126</v>
      </c>
      <c r="I912">
        <v>5133.26</v>
      </c>
      <c r="J912">
        <v>5133.26</v>
      </c>
      <c r="K912">
        <v>5133.26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463</v>
      </c>
    </row>
    <row r="913" spans="1:17" x14ac:dyDescent="0.3">
      <c r="A913">
        <v>220126</v>
      </c>
      <c r="B913">
        <v>122</v>
      </c>
      <c r="C913" t="s">
        <v>552</v>
      </c>
      <c r="D913" t="s">
        <v>2815</v>
      </c>
      <c r="E913" t="s">
        <v>3652</v>
      </c>
      <c r="F913" s="440">
        <v>46097</v>
      </c>
      <c r="G913" s="440">
        <v>46097</v>
      </c>
      <c r="H913" s="440">
        <v>46125</v>
      </c>
      <c r="I913">
        <v>119.4</v>
      </c>
      <c r="J913">
        <v>119.4</v>
      </c>
      <c r="K913">
        <v>0</v>
      </c>
      <c r="L913">
        <v>119.4</v>
      </c>
      <c r="M913">
        <v>0</v>
      </c>
      <c r="N913">
        <v>0</v>
      </c>
      <c r="O913">
        <v>0</v>
      </c>
      <c r="P913">
        <v>0</v>
      </c>
      <c r="Q913" t="s">
        <v>463</v>
      </c>
    </row>
    <row r="914" spans="1:17" x14ac:dyDescent="0.3">
      <c r="A914">
        <v>220125</v>
      </c>
      <c r="B914">
        <v>122</v>
      </c>
      <c r="C914" t="s">
        <v>552</v>
      </c>
      <c r="D914" t="s">
        <v>2727</v>
      </c>
      <c r="E914" t="s">
        <v>3653</v>
      </c>
      <c r="F914" s="440">
        <v>46097</v>
      </c>
      <c r="G914" s="440">
        <v>46097</v>
      </c>
      <c r="H914" s="440">
        <v>46118</v>
      </c>
      <c r="I914">
        <v>4491.92</v>
      </c>
      <c r="J914">
        <v>4491.92</v>
      </c>
      <c r="K914">
        <v>4491.92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463</v>
      </c>
    </row>
    <row r="915" spans="1:17" x14ac:dyDescent="0.3">
      <c r="A915">
        <v>219265</v>
      </c>
      <c r="B915">
        <v>122</v>
      </c>
      <c r="C915" t="s">
        <v>552</v>
      </c>
      <c r="D915" t="s">
        <v>2686</v>
      </c>
      <c r="E915" t="s">
        <v>3654</v>
      </c>
      <c r="F915" s="440">
        <v>46099</v>
      </c>
      <c r="G915" s="440">
        <v>46099</v>
      </c>
      <c r="H915" s="440">
        <v>46113</v>
      </c>
      <c r="I915">
        <v>384</v>
      </c>
      <c r="J915">
        <v>384</v>
      </c>
      <c r="K915">
        <v>384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463</v>
      </c>
    </row>
    <row r="916" spans="1:17" x14ac:dyDescent="0.3">
      <c r="A916">
        <v>219263</v>
      </c>
      <c r="B916">
        <v>122</v>
      </c>
      <c r="C916" t="s">
        <v>552</v>
      </c>
      <c r="D916" t="s">
        <v>2760</v>
      </c>
      <c r="E916" t="s">
        <v>3655</v>
      </c>
      <c r="F916" s="440">
        <v>46098</v>
      </c>
      <c r="H916" s="440">
        <v>46112</v>
      </c>
      <c r="I916">
        <v>2309.1799999999998</v>
      </c>
      <c r="J916">
        <v>2309.98</v>
      </c>
      <c r="K916">
        <v>0</v>
      </c>
      <c r="L916">
        <v>0</v>
      </c>
      <c r="M916">
        <v>2266.9499999999998</v>
      </c>
      <c r="N916">
        <v>0</v>
      </c>
      <c r="O916">
        <v>42.23</v>
      </c>
      <c r="P916">
        <v>0</v>
      </c>
      <c r="Q916" t="s">
        <v>463</v>
      </c>
    </row>
    <row r="917" spans="1:17" x14ac:dyDescent="0.3">
      <c r="A917">
        <v>219262</v>
      </c>
      <c r="B917">
        <v>122</v>
      </c>
      <c r="C917" t="s">
        <v>552</v>
      </c>
      <c r="D917" t="s">
        <v>2758</v>
      </c>
      <c r="E917" t="s">
        <v>3656</v>
      </c>
      <c r="F917" s="440">
        <v>46100</v>
      </c>
      <c r="G917" s="440">
        <v>46100</v>
      </c>
      <c r="H917" s="440">
        <v>46111</v>
      </c>
      <c r="I917">
        <v>2240</v>
      </c>
      <c r="J917">
        <v>2240</v>
      </c>
      <c r="K917">
        <v>2240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463</v>
      </c>
    </row>
    <row r="918" spans="1:17" x14ac:dyDescent="0.3">
      <c r="A918">
        <v>219260</v>
      </c>
      <c r="B918">
        <v>122</v>
      </c>
      <c r="C918" t="s">
        <v>552</v>
      </c>
      <c r="D918" t="s">
        <v>2715</v>
      </c>
      <c r="E918" t="s">
        <v>3657</v>
      </c>
      <c r="F918" s="440">
        <v>46098</v>
      </c>
      <c r="G918" s="440">
        <v>46098</v>
      </c>
      <c r="H918" s="440">
        <v>46115</v>
      </c>
      <c r="I918">
        <v>1611</v>
      </c>
      <c r="J918">
        <v>1598</v>
      </c>
      <c r="K918">
        <v>1611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463</v>
      </c>
    </row>
    <row r="919" spans="1:17" x14ac:dyDescent="0.3">
      <c r="A919">
        <v>219259</v>
      </c>
      <c r="B919">
        <v>122</v>
      </c>
      <c r="C919" t="s">
        <v>552</v>
      </c>
      <c r="D919" t="s">
        <v>2746</v>
      </c>
      <c r="E919" t="s">
        <v>3658</v>
      </c>
      <c r="F919" s="440">
        <v>46100</v>
      </c>
      <c r="G919" s="440">
        <v>46100</v>
      </c>
      <c r="H919" s="440">
        <v>46115</v>
      </c>
      <c r="I919">
        <v>1318.52</v>
      </c>
      <c r="J919">
        <v>1293.52</v>
      </c>
      <c r="K919">
        <v>0</v>
      </c>
      <c r="L919">
        <v>1318.52</v>
      </c>
      <c r="M919">
        <v>0</v>
      </c>
      <c r="N919">
        <v>0</v>
      </c>
      <c r="O919">
        <v>0</v>
      </c>
      <c r="P919">
        <v>0</v>
      </c>
      <c r="Q919" t="s">
        <v>463</v>
      </c>
    </row>
    <row r="920" spans="1:17" x14ac:dyDescent="0.3">
      <c r="A920">
        <v>219250</v>
      </c>
      <c r="B920">
        <v>122</v>
      </c>
      <c r="C920" t="s">
        <v>552</v>
      </c>
      <c r="D920" t="s">
        <v>2746</v>
      </c>
      <c r="E920" t="s">
        <v>3659</v>
      </c>
      <c r="F920" s="440">
        <v>46102</v>
      </c>
      <c r="G920" s="440">
        <v>46102</v>
      </c>
      <c r="H920" s="440">
        <v>46116</v>
      </c>
      <c r="I920">
        <v>659.12</v>
      </c>
      <c r="J920">
        <v>634.12</v>
      </c>
      <c r="K920">
        <v>0</v>
      </c>
      <c r="L920">
        <v>659.12</v>
      </c>
      <c r="M920">
        <v>0</v>
      </c>
      <c r="N920">
        <v>0</v>
      </c>
      <c r="O920">
        <v>0</v>
      </c>
      <c r="P920">
        <v>0</v>
      </c>
      <c r="Q920" t="s">
        <v>463</v>
      </c>
    </row>
    <row r="921" spans="1:17" x14ac:dyDescent="0.3">
      <c r="A921">
        <v>219249</v>
      </c>
      <c r="B921">
        <v>122</v>
      </c>
      <c r="C921" t="s">
        <v>552</v>
      </c>
      <c r="D921" t="s">
        <v>3093</v>
      </c>
      <c r="E921" t="s">
        <v>3660</v>
      </c>
      <c r="F921" s="440">
        <v>46098</v>
      </c>
      <c r="G921" s="440">
        <v>46098</v>
      </c>
      <c r="H921" s="440">
        <v>46114</v>
      </c>
      <c r="I921">
        <v>925</v>
      </c>
      <c r="J921">
        <v>900</v>
      </c>
      <c r="K921">
        <v>925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463</v>
      </c>
    </row>
    <row r="922" spans="1:17" x14ac:dyDescent="0.3">
      <c r="A922">
        <v>219247</v>
      </c>
      <c r="B922">
        <v>122</v>
      </c>
      <c r="C922" t="s">
        <v>552</v>
      </c>
      <c r="D922" t="s">
        <v>2725</v>
      </c>
      <c r="E922" t="s">
        <v>3661</v>
      </c>
      <c r="F922" s="440">
        <v>46097</v>
      </c>
      <c r="G922" s="440">
        <v>46097</v>
      </c>
      <c r="H922" s="440">
        <v>46111</v>
      </c>
      <c r="I922">
        <v>310.92</v>
      </c>
      <c r="J922">
        <v>310.92</v>
      </c>
      <c r="K922">
        <v>0</v>
      </c>
      <c r="L922">
        <v>310.92</v>
      </c>
      <c r="M922">
        <v>0</v>
      </c>
      <c r="N922">
        <v>0</v>
      </c>
      <c r="O922">
        <v>0</v>
      </c>
      <c r="P922">
        <v>0</v>
      </c>
      <c r="Q922" t="s">
        <v>463</v>
      </c>
    </row>
    <row r="923" spans="1:17" x14ac:dyDescent="0.3">
      <c r="A923">
        <v>219246</v>
      </c>
      <c r="B923">
        <v>122</v>
      </c>
      <c r="C923" t="s">
        <v>552</v>
      </c>
      <c r="D923" t="s">
        <v>2865</v>
      </c>
      <c r="E923" t="s">
        <v>3662</v>
      </c>
      <c r="F923" s="440">
        <v>46097</v>
      </c>
      <c r="G923" s="440">
        <v>46097</v>
      </c>
      <c r="H923" s="440">
        <v>46111</v>
      </c>
      <c r="I923">
        <v>1344</v>
      </c>
      <c r="J923">
        <v>1344</v>
      </c>
      <c r="K923">
        <v>1344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463</v>
      </c>
    </row>
    <row r="924" spans="1:17" x14ac:dyDescent="0.3">
      <c r="A924">
        <v>219245</v>
      </c>
      <c r="B924">
        <v>122</v>
      </c>
      <c r="C924" t="s">
        <v>552</v>
      </c>
      <c r="D924" t="s">
        <v>3663</v>
      </c>
      <c r="E924" t="s">
        <v>3664</v>
      </c>
      <c r="F924" s="440">
        <v>46097</v>
      </c>
      <c r="G924" s="440">
        <v>46097</v>
      </c>
      <c r="H924" s="440">
        <v>46111</v>
      </c>
      <c r="I924">
        <v>720</v>
      </c>
      <c r="J924">
        <v>720</v>
      </c>
      <c r="K924">
        <v>720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463</v>
      </c>
    </row>
    <row r="925" spans="1:17" x14ac:dyDescent="0.3">
      <c r="A925">
        <v>219243</v>
      </c>
      <c r="B925">
        <v>122</v>
      </c>
      <c r="C925" t="s">
        <v>552</v>
      </c>
      <c r="D925" t="s">
        <v>2727</v>
      </c>
      <c r="E925" t="s">
        <v>3665</v>
      </c>
      <c r="F925" s="440">
        <v>46094</v>
      </c>
      <c r="G925" s="440">
        <v>46094</v>
      </c>
      <c r="H925" s="440">
        <v>46115</v>
      </c>
      <c r="I925">
        <v>2115.6799999999998</v>
      </c>
      <c r="J925">
        <v>2115.6799999999998</v>
      </c>
      <c r="K925">
        <v>2115.6799999999998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463</v>
      </c>
    </row>
    <row r="926" spans="1:17" x14ac:dyDescent="0.3">
      <c r="A926">
        <v>219241</v>
      </c>
      <c r="B926">
        <v>122</v>
      </c>
      <c r="C926" t="s">
        <v>552</v>
      </c>
      <c r="D926" t="s">
        <v>2871</v>
      </c>
      <c r="E926" t="s">
        <v>1242</v>
      </c>
      <c r="F926" s="440">
        <v>46100</v>
      </c>
      <c r="G926" s="440">
        <v>46100</v>
      </c>
      <c r="H926" s="440">
        <v>46115</v>
      </c>
      <c r="I926">
        <v>2480</v>
      </c>
      <c r="J926">
        <v>2480</v>
      </c>
      <c r="K926">
        <v>2480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463</v>
      </c>
    </row>
    <row r="927" spans="1:17" x14ac:dyDescent="0.3">
      <c r="A927">
        <v>219239</v>
      </c>
      <c r="B927">
        <v>122</v>
      </c>
      <c r="C927" t="s">
        <v>552</v>
      </c>
      <c r="D927" t="s">
        <v>2761</v>
      </c>
      <c r="E927" t="s">
        <v>3666</v>
      </c>
      <c r="F927" s="440">
        <v>46097</v>
      </c>
      <c r="G927" s="440">
        <v>46097</v>
      </c>
      <c r="H927" s="440">
        <v>46115</v>
      </c>
      <c r="I927">
        <v>825.12</v>
      </c>
      <c r="J927">
        <v>825.12</v>
      </c>
      <c r="K927">
        <v>825.12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463</v>
      </c>
    </row>
    <row r="928" spans="1:17" x14ac:dyDescent="0.3">
      <c r="A928">
        <v>219237</v>
      </c>
      <c r="B928">
        <v>122</v>
      </c>
      <c r="C928" t="s">
        <v>552</v>
      </c>
      <c r="D928" t="s">
        <v>2697</v>
      </c>
      <c r="E928" t="s">
        <v>1690</v>
      </c>
      <c r="F928" s="440">
        <v>46086</v>
      </c>
      <c r="G928" s="440">
        <v>46086</v>
      </c>
      <c r="H928" s="440">
        <v>46114</v>
      </c>
      <c r="I928">
        <v>805.97</v>
      </c>
      <c r="J928">
        <v>805.97</v>
      </c>
      <c r="K928">
        <v>805.97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463</v>
      </c>
    </row>
    <row r="929" spans="1:17" x14ac:dyDescent="0.3">
      <c r="A929">
        <v>219236</v>
      </c>
      <c r="B929">
        <v>122</v>
      </c>
      <c r="C929" t="s">
        <v>552</v>
      </c>
      <c r="D929" t="s">
        <v>2746</v>
      </c>
      <c r="E929" t="s">
        <v>3667</v>
      </c>
      <c r="F929" s="440">
        <v>46097</v>
      </c>
      <c r="G929" s="440">
        <v>46097</v>
      </c>
      <c r="H929" s="440">
        <v>46111</v>
      </c>
      <c r="I929">
        <v>1318.22</v>
      </c>
      <c r="J929">
        <v>1293.22</v>
      </c>
      <c r="K929">
        <v>0</v>
      </c>
      <c r="L929">
        <v>1318.22</v>
      </c>
      <c r="M929">
        <v>0</v>
      </c>
      <c r="N929">
        <v>0</v>
      </c>
      <c r="O929">
        <v>0</v>
      </c>
      <c r="P929">
        <v>0</v>
      </c>
      <c r="Q929" t="s">
        <v>463</v>
      </c>
    </row>
    <row r="930" spans="1:17" x14ac:dyDescent="0.3">
      <c r="A930">
        <v>217988</v>
      </c>
      <c r="B930">
        <v>122</v>
      </c>
      <c r="C930" t="s">
        <v>552</v>
      </c>
      <c r="D930" t="s">
        <v>2746</v>
      </c>
      <c r="E930" t="s">
        <v>3668</v>
      </c>
      <c r="F930" s="440">
        <v>46094</v>
      </c>
      <c r="G930" s="440">
        <v>46094</v>
      </c>
      <c r="H930" s="440">
        <v>46108</v>
      </c>
      <c r="I930">
        <v>902.74</v>
      </c>
      <c r="J930">
        <v>877.74</v>
      </c>
      <c r="K930">
        <v>0</v>
      </c>
      <c r="L930">
        <v>902.74</v>
      </c>
      <c r="M930">
        <v>0</v>
      </c>
      <c r="N930">
        <v>0</v>
      </c>
      <c r="O930">
        <v>0</v>
      </c>
      <c r="P930">
        <v>0</v>
      </c>
      <c r="Q930" t="s">
        <v>463</v>
      </c>
    </row>
    <row r="931" spans="1:17" x14ac:dyDescent="0.3">
      <c r="A931">
        <v>217987</v>
      </c>
      <c r="B931">
        <v>122</v>
      </c>
      <c r="C931" t="s">
        <v>552</v>
      </c>
      <c r="D931" t="s">
        <v>2758</v>
      </c>
      <c r="E931" t="s">
        <v>3669</v>
      </c>
      <c r="F931" s="440">
        <v>46096</v>
      </c>
      <c r="G931" s="440">
        <v>46096</v>
      </c>
      <c r="H931" s="440">
        <v>46107</v>
      </c>
      <c r="I931">
        <v>740</v>
      </c>
      <c r="J931">
        <v>740</v>
      </c>
      <c r="K931">
        <v>740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463</v>
      </c>
    </row>
    <row r="932" spans="1:17" x14ac:dyDescent="0.3">
      <c r="A932">
        <v>217986</v>
      </c>
      <c r="B932">
        <v>122</v>
      </c>
      <c r="C932" t="s">
        <v>552</v>
      </c>
      <c r="D932" t="s">
        <v>2806</v>
      </c>
      <c r="E932" t="s">
        <v>3670</v>
      </c>
      <c r="F932" s="440">
        <v>46094</v>
      </c>
      <c r="G932" s="440">
        <v>46094</v>
      </c>
      <c r="H932" s="440">
        <v>46108</v>
      </c>
      <c r="I932">
        <v>891.79</v>
      </c>
      <c r="J932">
        <v>792</v>
      </c>
      <c r="K932">
        <v>891.79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463</v>
      </c>
    </row>
    <row r="933" spans="1:17" x14ac:dyDescent="0.3">
      <c r="A933">
        <v>217985</v>
      </c>
      <c r="B933">
        <v>122</v>
      </c>
      <c r="C933" t="s">
        <v>552</v>
      </c>
      <c r="D933" t="s">
        <v>2746</v>
      </c>
      <c r="E933" t="s">
        <v>3671</v>
      </c>
      <c r="F933" s="440">
        <v>46095</v>
      </c>
      <c r="G933" s="440">
        <v>46095</v>
      </c>
      <c r="H933" s="440">
        <v>46109</v>
      </c>
      <c r="I933">
        <v>910.57</v>
      </c>
      <c r="J933">
        <v>885.57</v>
      </c>
      <c r="K933">
        <v>0</v>
      </c>
      <c r="L933">
        <v>910.57</v>
      </c>
      <c r="M933">
        <v>0</v>
      </c>
      <c r="N933">
        <v>0</v>
      </c>
      <c r="O933">
        <v>0</v>
      </c>
      <c r="P933">
        <v>0</v>
      </c>
      <c r="Q933" t="s">
        <v>463</v>
      </c>
    </row>
    <row r="934" spans="1:17" x14ac:dyDescent="0.3">
      <c r="A934">
        <v>217978</v>
      </c>
      <c r="B934">
        <v>122</v>
      </c>
      <c r="C934" t="s">
        <v>552</v>
      </c>
      <c r="D934" t="s">
        <v>2871</v>
      </c>
      <c r="E934" t="s">
        <v>1496</v>
      </c>
      <c r="F934" s="440">
        <v>46091</v>
      </c>
      <c r="G934" s="440">
        <v>46091</v>
      </c>
      <c r="H934" s="440">
        <v>46106</v>
      </c>
      <c r="I934">
        <v>3007</v>
      </c>
      <c r="J934">
        <v>3007</v>
      </c>
      <c r="K934">
        <v>3007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463</v>
      </c>
    </row>
    <row r="935" spans="1:17" x14ac:dyDescent="0.3">
      <c r="A935">
        <v>217352</v>
      </c>
      <c r="B935">
        <v>122</v>
      </c>
      <c r="C935" t="s">
        <v>552</v>
      </c>
      <c r="D935" t="s">
        <v>2832</v>
      </c>
      <c r="E935" t="s">
        <v>3672</v>
      </c>
      <c r="F935" s="440">
        <v>46090</v>
      </c>
      <c r="G935" s="440">
        <v>46090</v>
      </c>
      <c r="H935" s="440">
        <v>46120</v>
      </c>
      <c r="I935">
        <v>5927.06</v>
      </c>
      <c r="J935">
        <v>5565.3</v>
      </c>
      <c r="K935">
        <v>0</v>
      </c>
      <c r="L935">
        <v>5927.06</v>
      </c>
      <c r="M935">
        <v>0</v>
      </c>
      <c r="N935">
        <v>0</v>
      </c>
      <c r="O935">
        <v>0</v>
      </c>
      <c r="P935">
        <v>0</v>
      </c>
      <c r="Q935" t="s">
        <v>463</v>
      </c>
    </row>
    <row r="936" spans="1:17" x14ac:dyDescent="0.3">
      <c r="A936">
        <v>217351</v>
      </c>
      <c r="B936">
        <v>122</v>
      </c>
      <c r="C936" t="s">
        <v>552</v>
      </c>
      <c r="D936" t="s">
        <v>2746</v>
      </c>
      <c r="E936" t="s">
        <v>3673</v>
      </c>
      <c r="F936" s="440">
        <v>46090</v>
      </c>
      <c r="G936" s="440">
        <v>46090</v>
      </c>
      <c r="H936" s="440">
        <v>46104</v>
      </c>
      <c r="I936">
        <v>1422.14</v>
      </c>
      <c r="J936">
        <v>1397.14</v>
      </c>
      <c r="K936">
        <v>0</v>
      </c>
      <c r="L936">
        <v>1422.14</v>
      </c>
      <c r="M936">
        <v>0</v>
      </c>
      <c r="N936">
        <v>0</v>
      </c>
      <c r="O936">
        <v>0</v>
      </c>
      <c r="P936">
        <v>0</v>
      </c>
      <c r="Q936" t="s">
        <v>463</v>
      </c>
    </row>
    <row r="937" spans="1:17" x14ac:dyDescent="0.3">
      <c r="A937">
        <v>217349</v>
      </c>
      <c r="B937">
        <v>122</v>
      </c>
      <c r="C937" t="s">
        <v>552</v>
      </c>
      <c r="D937" t="s">
        <v>2693</v>
      </c>
      <c r="E937" t="s">
        <v>3674</v>
      </c>
      <c r="F937" s="440">
        <v>46090</v>
      </c>
      <c r="G937" s="440">
        <v>46090</v>
      </c>
      <c r="H937" s="440">
        <v>46119</v>
      </c>
      <c r="I937">
        <v>525.69000000000005</v>
      </c>
      <c r="J937">
        <v>525.69000000000005</v>
      </c>
      <c r="K937">
        <v>525.69000000000005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463</v>
      </c>
    </row>
    <row r="938" spans="1:17" x14ac:dyDescent="0.3">
      <c r="A938">
        <v>217348</v>
      </c>
      <c r="B938">
        <v>122</v>
      </c>
      <c r="C938" t="s">
        <v>552</v>
      </c>
      <c r="D938" t="s">
        <v>2693</v>
      </c>
      <c r="E938" t="s">
        <v>3675</v>
      </c>
      <c r="F938" s="440">
        <v>46090</v>
      </c>
      <c r="G938" s="440">
        <v>46090</v>
      </c>
      <c r="H938" s="440">
        <v>46119</v>
      </c>
      <c r="I938">
        <v>689.4</v>
      </c>
      <c r="J938">
        <v>689.4</v>
      </c>
      <c r="K938">
        <v>689.4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463</v>
      </c>
    </row>
    <row r="939" spans="1:17" x14ac:dyDescent="0.3">
      <c r="A939">
        <v>217347</v>
      </c>
      <c r="B939">
        <v>122</v>
      </c>
      <c r="C939" t="s">
        <v>552</v>
      </c>
      <c r="D939" t="s">
        <v>2729</v>
      </c>
      <c r="E939" t="s">
        <v>3676</v>
      </c>
      <c r="F939" s="440">
        <v>46091</v>
      </c>
      <c r="G939" s="440">
        <v>46091</v>
      </c>
      <c r="H939" s="440">
        <v>46119</v>
      </c>
      <c r="I939">
        <v>1462.37</v>
      </c>
      <c r="J939">
        <v>1462.37</v>
      </c>
      <c r="K939">
        <v>1462.37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463</v>
      </c>
    </row>
    <row r="940" spans="1:17" x14ac:dyDescent="0.3">
      <c r="A940">
        <v>217346</v>
      </c>
      <c r="B940">
        <v>122</v>
      </c>
      <c r="C940" t="s">
        <v>552</v>
      </c>
      <c r="D940" t="s">
        <v>2773</v>
      </c>
      <c r="E940" t="s">
        <v>3677</v>
      </c>
      <c r="F940" s="440">
        <v>46090</v>
      </c>
      <c r="G940" s="440">
        <v>46090</v>
      </c>
      <c r="H940" s="440">
        <v>46120</v>
      </c>
      <c r="I940">
        <v>1290.24</v>
      </c>
      <c r="J940">
        <v>1290.24</v>
      </c>
      <c r="K940">
        <v>0</v>
      </c>
      <c r="L940">
        <v>1290.24</v>
      </c>
      <c r="M940">
        <v>0</v>
      </c>
      <c r="N940">
        <v>0</v>
      </c>
      <c r="O940">
        <v>0</v>
      </c>
      <c r="P940">
        <v>0</v>
      </c>
      <c r="Q940" t="s">
        <v>463</v>
      </c>
    </row>
    <row r="941" spans="1:17" x14ac:dyDescent="0.3">
      <c r="A941">
        <v>217345</v>
      </c>
      <c r="B941">
        <v>122</v>
      </c>
      <c r="C941" t="s">
        <v>552</v>
      </c>
      <c r="D941" t="s">
        <v>2769</v>
      </c>
      <c r="E941" t="s">
        <v>3678</v>
      </c>
      <c r="F941" s="440">
        <v>46091</v>
      </c>
      <c r="G941" s="440">
        <v>46091</v>
      </c>
      <c r="H941" s="440">
        <v>46106</v>
      </c>
      <c r="I941">
        <v>744.1</v>
      </c>
      <c r="J941">
        <v>729.2</v>
      </c>
      <c r="K941">
        <v>744.1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463</v>
      </c>
    </row>
    <row r="942" spans="1:17" x14ac:dyDescent="0.3">
      <c r="A942">
        <v>217344</v>
      </c>
      <c r="B942">
        <v>122</v>
      </c>
      <c r="C942" t="s">
        <v>552</v>
      </c>
      <c r="D942" t="s">
        <v>2706</v>
      </c>
      <c r="E942" t="s">
        <v>3679</v>
      </c>
      <c r="F942" s="440">
        <v>46091</v>
      </c>
      <c r="G942" s="440">
        <v>46091</v>
      </c>
      <c r="H942" s="440">
        <v>46112</v>
      </c>
      <c r="I942">
        <v>170.54</v>
      </c>
      <c r="J942">
        <v>161.63999999999999</v>
      </c>
      <c r="K942">
        <v>170.54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463</v>
      </c>
    </row>
    <row r="943" spans="1:17" x14ac:dyDescent="0.3">
      <c r="A943">
        <v>217343</v>
      </c>
      <c r="B943">
        <v>122</v>
      </c>
      <c r="C943" t="s">
        <v>552</v>
      </c>
      <c r="D943" t="s">
        <v>2819</v>
      </c>
      <c r="E943" t="s">
        <v>3680</v>
      </c>
      <c r="F943" s="440">
        <v>46084</v>
      </c>
      <c r="G943" s="440">
        <v>46084</v>
      </c>
      <c r="H943" s="440">
        <v>46112</v>
      </c>
      <c r="I943">
        <v>513</v>
      </c>
      <c r="J943">
        <v>513</v>
      </c>
      <c r="K943">
        <v>513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463</v>
      </c>
    </row>
    <row r="944" spans="1:17" x14ac:dyDescent="0.3">
      <c r="A944">
        <v>217342</v>
      </c>
      <c r="B944">
        <v>122</v>
      </c>
      <c r="C944" t="s">
        <v>552</v>
      </c>
      <c r="D944" t="s">
        <v>2727</v>
      </c>
      <c r="E944" t="s">
        <v>3681</v>
      </c>
      <c r="F944" s="440">
        <v>46090</v>
      </c>
      <c r="G944" s="440">
        <v>46090</v>
      </c>
      <c r="H944" s="440">
        <v>46111</v>
      </c>
      <c r="I944">
        <v>5792.88</v>
      </c>
      <c r="J944">
        <v>5792.88</v>
      </c>
      <c r="K944">
        <v>5792.88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463</v>
      </c>
    </row>
    <row r="945" spans="1:17" x14ac:dyDescent="0.3">
      <c r="A945">
        <v>217341</v>
      </c>
      <c r="B945">
        <v>122</v>
      </c>
      <c r="C945" t="s">
        <v>552</v>
      </c>
      <c r="D945" t="s">
        <v>2754</v>
      </c>
      <c r="E945" t="s">
        <v>3682</v>
      </c>
      <c r="F945" s="440">
        <v>46084</v>
      </c>
      <c r="G945" s="440">
        <v>46084</v>
      </c>
      <c r="H945" s="440">
        <v>46118</v>
      </c>
      <c r="I945">
        <v>2873.88</v>
      </c>
      <c r="J945">
        <v>2396.5300000000002</v>
      </c>
      <c r="K945">
        <v>0</v>
      </c>
      <c r="L945">
        <v>2873.88</v>
      </c>
      <c r="M945">
        <v>0</v>
      </c>
      <c r="N945">
        <v>0</v>
      </c>
      <c r="O945">
        <v>0</v>
      </c>
      <c r="P945">
        <v>0</v>
      </c>
      <c r="Q945" t="s">
        <v>463</v>
      </c>
    </row>
    <row r="946" spans="1:17" x14ac:dyDescent="0.3">
      <c r="A946">
        <v>217340</v>
      </c>
      <c r="B946">
        <v>122</v>
      </c>
      <c r="C946" t="s">
        <v>552</v>
      </c>
      <c r="D946" t="s">
        <v>2776</v>
      </c>
      <c r="E946" t="s">
        <v>3683</v>
      </c>
      <c r="F946" s="440">
        <v>46093</v>
      </c>
      <c r="G946" s="440">
        <v>46093</v>
      </c>
      <c r="H946" s="440">
        <v>46108</v>
      </c>
      <c r="I946">
        <v>696.59</v>
      </c>
      <c r="J946">
        <v>650</v>
      </c>
      <c r="K946">
        <v>696.59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463</v>
      </c>
    </row>
    <row r="947" spans="1:17" x14ac:dyDescent="0.3">
      <c r="A947">
        <v>217339</v>
      </c>
      <c r="B947">
        <v>122</v>
      </c>
      <c r="C947" t="s">
        <v>552</v>
      </c>
      <c r="D947" t="s">
        <v>2760</v>
      </c>
      <c r="E947" t="s">
        <v>3684</v>
      </c>
      <c r="F947" s="440">
        <v>46091</v>
      </c>
      <c r="H947" s="440">
        <v>46106</v>
      </c>
      <c r="I947">
        <v>1920.24</v>
      </c>
      <c r="J947">
        <v>1920.24</v>
      </c>
      <c r="K947">
        <v>0</v>
      </c>
      <c r="L947">
        <v>0</v>
      </c>
      <c r="M947">
        <v>1580.24</v>
      </c>
      <c r="N947">
        <v>0</v>
      </c>
      <c r="O947">
        <v>0</v>
      </c>
      <c r="P947">
        <v>0</v>
      </c>
      <c r="Q947" t="s">
        <v>463</v>
      </c>
    </row>
    <row r="948" spans="1:17" x14ac:dyDescent="0.3">
      <c r="A948">
        <v>217337</v>
      </c>
      <c r="B948">
        <v>122</v>
      </c>
      <c r="C948" t="s">
        <v>552</v>
      </c>
      <c r="D948" t="s">
        <v>2946</v>
      </c>
      <c r="E948" t="s">
        <v>3685</v>
      </c>
      <c r="F948" s="440">
        <v>46083</v>
      </c>
      <c r="G948" s="440">
        <v>46083</v>
      </c>
      <c r="H948" s="440">
        <v>46111</v>
      </c>
      <c r="I948">
        <v>1706</v>
      </c>
      <c r="J948">
        <v>1706</v>
      </c>
      <c r="K948">
        <v>1706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463</v>
      </c>
    </row>
    <row r="949" spans="1:17" x14ac:dyDescent="0.3">
      <c r="A949">
        <v>217336</v>
      </c>
      <c r="B949">
        <v>122</v>
      </c>
      <c r="C949" t="s">
        <v>552</v>
      </c>
      <c r="D949" t="s">
        <v>2877</v>
      </c>
      <c r="E949" t="s">
        <v>3686</v>
      </c>
      <c r="F949" s="440">
        <v>46092</v>
      </c>
      <c r="G949" s="440">
        <v>46092</v>
      </c>
      <c r="H949" s="440">
        <v>46106</v>
      </c>
      <c r="I949">
        <v>507.5</v>
      </c>
      <c r="J949">
        <v>477.5</v>
      </c>
      <c r="K949">
        <v>507.5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463</v>
      </c>
    </row>
    <row r="950" spans="1:17" x14ac:dyDescent="0.3">
      <c r="A950">
        <v>217333</v>
      </c>
      <c r="B950">
        <v>122</v>
      </c>
      <c r="C950" t="s">
        <v>552</v>
      </c>
      <c r="D950" t="s">
        <v>2763</v>
      </c>
      <c r="E950" t="s">
        <v>3687</v>
      </c>
      <c r="F950" s="440">
        <v>46093</v>
      </c>
      <c r="G950" s="440">
        <v>46093</v>
      </c>
      <c r="H950" s="440">
        <v>46107</v>
      </c>
      <c r="I950">
        <v>500</v>
      </c>
      <c r="J950">
        <v>500</v>
      </c>
      <c r="K950">
        <v>500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463</v>
      </c>
    </row>
    <row r="951" spans="1:17" x14ac:dyDescent="0.3">
      <c r="A951">
        <v>217332</v>
      </c>
      <c r="B951">
        <v>122</v>
      </c>
      <c r="C951" t="s">
        <v>552</v>
      </c>
      <c r="D951" t="s">
        <v>2725</v>
      </c>
      <c r="E951" t="s">
        <v>3688</v>
      </c>
      <c r="F951" s="440">
        <v>46091</v>
      </c>
      <c r="G951" s="440">
        <v>46091</v>
      </c>
      <c r="H951" s="440">
        <v>46112</v>
      </c>
      <c r="I951">
        <v>3156</v>
      </c>
      <c r="J951">
        <v>3156</v>
      </c>
      <c r="K951">
        <v>0</v>
      </c>
      <c r="L951">
        <v>3156</v>
      </c>
      <c r="M951">
        <v>0</v>
      </c>
      <c r="N951">
        <v>0</v>
      </c>
      <c r="O951">
        <v>0</v>
      </c>
      <c r="P951">
        <v>0</v>
      </c>
      <c r="Q951" t="s">
        <v>463</v>
      </c>
    </row>
    <row r="952" spans="1:17" x14ac:dyDescent="0.3">
      <c r="A952">
        <v>217331</v>
      </c>
      <c r="B952">
        <v>122</v>
      </c>
      <c r="C952" t="s">
        <v>552</v>
      </c>
      <c r="D952" t="s">
        <v>3508</v>
      </c>
      <c r="E952" t="s">
        <v>3689</v>
      </c>
      <c r="F952" s="440">
        <v>46091</v>
      </c>
      <c r="H952" s="440">
        <v>46125</v>
      </c>
      <c r="I952">
        <v>1080.72</v>
      </c>
      <c r="J952">
        <v>1080.72</v>
      </c>
      <c r="K952">
        <v>0</v>
      </c>
      <c r="L952">
        <v>0</v>
      </c>
      <c r="M952">
        <v>912.72</v>
      </c>
      <c r="N952">
        <v>0</v>
      </c>
      <c r="O952">
        <v>168</v>
      </c>
      <c r="P952">
        <v>0</v>
      </c>
      <c r="Q952" t="s">
        <v>463</v>
      </c>
    </row>
    <row r="953" spans="1:17" x14ac:dyDescent="0.3">
      <c r="A953">
        <v>217330</v>
      </c>
      <c r="B953">
        <v>122</v>
      </c>
      <c r="C953" t="s">
        <v>552</v>
      </c>
      <c r="D953" t="s">
        <v>3508</v>
      </c>
      <c r="E953" t="s">
        <v>3690</v>
      </c>
      <c r="F953" s="440">
        <v>46092</v>
      </c>
      <c r="G953" s="440">
        <v>46092</v>
      </c>
      <c r="H953" s="440">
        <v>46125</v>
      </c>
      <c r="I953">
        <v>1107.8699999999999</v>
      </c>
      <c r="J953">
        <v>1107.8699999999999</v>
      </c>
      <c r="K953">
        <v>1107.8699999999999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463</v>
      </c>
    </row>
    <row r="954" spans="1:17" x14ac:dyDescent="0.3">
      <c r="A954">
        <v>217329</v>
      </c>
      <c r="B954">
        <v>122</v>
      </c>
      <c r="C954" t="s">
        <v>552</v>
      </c>
      <c r="D954" t="s">
        <v>2815</v>
      </c>
      <c r="E954" t="s">
        <v>3691</v>
      </c>
      <c r="F954" s="440">
        <v>46091</v>
      </c>
      <c r="G954" s="440">
        <v>46091</v>
      </c>
      <c r="H954" s="440">
        <v>46119</v>
      </c>
      <c r="I954">
        <v>301</v>
      </c>
      <c r="J954">
        <v>301</v>
      </c>
      <c r="K954">
        <v>0</v>
      </c>
      <c r="L954">
        <v>301</v>
      </c>
      <c r="M954">
        <v>0</v>
      </c>
      <c r="N954">
        <v>0</v>
      </c>
      <c r="O954">
        <v>0</v>
      </c>
      <c r="P954">
        <v>0</v>
      </c>
      <c r="Q954" t="s">
        <v>463</v>
      </c>
    </row>
    <row r="955" spans="1:17" x14ac:dyDescent="0.3">
      <c r="A955">
        <v>217328</v>
      </c>
      <c r="B955">
        <v>122</v>
      </c>
      <c r="C955" t="s">
        <v>552</v>
      </c>
      <c r="D955" t="s">
        <v>2709</v>
      </c>
      <c r="E955" t="s">
        <v>3692</v>
      </c>
      <c r="F955" s="440">
        <v>46091</v>
      </c>
      <c r="G955" s="440">
        <v>46091</v>
      </c>
      <c r="H955" s="440">
        <v>46121</v>
      </c>
      <c r="I955">
        <v>1638</v>
      </c>
      <c r="J955">
        <v>1638</v>
      </c>
      <c r="K955">
        <v>1638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463</v>
      </c>
    </row>
    <row r="956" spans="1:17" x14ac:dyDescent="0.3">
      <c r="A956">
        <v>217327</v>
      </c>
      <c r="B956">
        <v>122</v>
      </c>
      <c r="C956" t="s">
        <v>552</v>
      </c>
      <c r="D956" t="s">
        <v>2697</v>
      </c>
      <c r="E956" t="s">
        <v>3693</v>
      </c>
      <c r="F956" s="440">
        <v>46091</v>
      </c>
      <c r="G956" s="440">
        <v>46091</v>
      </c>
      <c r="H956" s="440">
        <v>46119</v>
      </c>
      <c r="I956">
        <v>397.71</v>
      </c>
      <c r="J956">
        <v>397.71</v>
      </c>
      <c r="K956">
        <v>397.71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463</v>
      </c>
    </row>
    <row r="957" spans="1:17" x14ac:dyDescent="0.3">
      <c r="A957">
        <v>217324</v>
      </c>
      <c r="B957">
        <v>122</v>
      </c>
      <c r="C957" t="s">
        <v>552</v>
      </c>
      <c r="D957" t="s">
        <v>2697</v>
      </c>
      <c r="E957" t="s">
        <v>3226</v>
      </c>
      <c r="F957" s="440">
        <v>46091</v>
      </c>
      <c r="G957" s="440">
        <v>46091</v>
      </c>
      <c r="H957" s="440">
        <v>46119</v>
      </c>
      <c r="I957">
        <v>320</v>
      </c>
      <c r="J957">
        <v>320</v>
      </c>
      <c r="K957">
        <v>320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463</v>
      </c>
    </row>
    <row r="958" spans="1:17" x14ac:dyDescent="0.3">
      <c r="A958">
        <v>217320</v>
      </c>
      <c r="B958">
        <v>122</v>
      </c>
      <c r="C958" t="s">
        <v>552</v>
      </c>
      <c r="D958" t="s">
        <v>2754</v>
      </c>
      <c r="E958" t="s">
        <v>3694</v>
      </c>
      <c r="F958" s="440">
        <v>46091</v>
      </c>
      <c r="G958" s="440">
        <v>46091</v>
      </c>
      <c r="H958" s="440">
        <v>46122</v>
      </c>
      <c r="I958">
        <v>1658.88</v>
      </c>
      <c r="J958">
        <v>1410.72</v>
      </c>
      <c r="K958">
        <v>0</v>
      </c>
      <c r="L958">
        <v>1658.88</v>
      </c>
      <c r="M958">
        <v>0</v>
      </c>
      <c r="N958">
        <v>0</v>
      </c>
      <c r="O958">
        <v>0</v>
      </c>
      <c r="P958">
        <v>0</v>
      </c>
      <c r="Q958" t="s">
        <v>463</v>
      </c>
    </row>
    <row r="959" spans="1:17" x14ac:dyDescent="0.3">
      <c r="A959">
        <v>217318</v>
      </c>
      <c r="B959">
        <v>122</v>
      </c>
      <c r="C959" t="s">
        <v>552</v>
      </c>
      <c r="D959" t="s">
        <v>2688</v>
      </c>
      <c r="E959" t="s">
        <v>3695</v>
      </c>
      <c r="F959" s="440">
        <v>46092</v>
      </c>
      <c r="G959" s="440">
        <v>46092</v>
      </c>
      <c r="H959" s="440">
        <v>46120</v>
      </c>
      <c r="I959">
        <v>1354.32</v>
      </c>
      <c r="J959">
        <v>1354.32</v>
      </c>
      <c r="K959">
        <v>0</v>
      </c>
      <c r="L959">
        <v>1354.32</v>
      </c>
      <c r="M959">
        <v>0</v>
      </c>
      <c r="N959">
        <v>0</v>
      </c>
      <c r="O959">
        <v>0</v>
      </c>
      <c r="P959">
        <v>0</v>
      </c>
      <c r="Q959" t="s">
        <v>463</v>
      </c>
    </row>
    <row r="960" spans="1:17" x14ac:dyDescent="0.3">
      <c r="A960">
        <v>217316</v>
      </c>
      <c r="B960">
        <v>122</v>
      </c>
      <c r="C960" t="s">
        <v>552</v>
      </c>
      <c r="D960" t="s">
        <v>2520</v>
      </c>
      <c r="E960" t="s">
        <v>3696</v>
      </c>
      <c r="F960" s="440">
        <v>46091</v>
      </c>
      <c r="G960" s="440">
        <v>46091</v>
      </c>
      <c r="H960" s="440">
        <v>46119</v>
      </c>
      <c r="I960">
        <v>687.4</v>
      </c>
      <c r="J960">
        <v>687.4</v>
      </c>
      <c r="K960">
        <v>687.4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463</v>
      </c>
    </row>
    <row r="961" spans="1:17" x14ac:dyDescent="0.3">
      <c r="A961">
        <v>217315</v>
      </c>
      <c r="B961">
        <v>122</v>
      </c>
      <c r="C961" t="s">
        <v>552</v>
      </c>
      <c r="D961" t="s">
        <v>2868</v>
      </c>
      <c r="E961" t="s">
        <v>3697</v>
      </c>
      <c r="F961" s="440">
        <v>46091</v>
      </c>
      <c r="G961" s="440">
        <v>46091</v>
      </c>
      <c r="H961" s="440">
        <v>46106</v>
      </c>
      <c r="I961">
        <v>2079.6999999999998</v>
      </c>
      <c r="J961">
        <v>2231.92</v>
      </c>
      <c r="K961">
        <v>2079.6999999999998</v>
      </c>
      <c r="L961">
        <v>0</v>
      </c>
      <c r="M961">
        <v>0</v>
      </c>
      <c r="N961">
        <v>0</v>
      </c>
      <c r="O961">
        <v>0</v>
      </c>
      <c r="P961">
        <v>0</v>
      </c>
      <c r="Q961" t="s">
        <v>463</v>
      </c>
    </row>
    <row r="962" spans="1:17" x14ac:dyDescent="0.3">
      <c r="A962">
        <v>217314</v>
      </c>
      <c r="B962">
        <v>122</v>
      </c>
      <c r="C962" t="s">
        <v>552</v>
      </c>
      <c r="D962" t="s">
        <v>2704</v>
      </c>
      <c r="E962" t="s">
        <v>3698</v>
      </c>
      <c r="F962" s="440">
        <v>46091</v>
      </c>
      <c r="G962" s="440">
        <v>46091</v>
      </c>
      <c r="H962" s="440">
        <v>46119</v>
      </c>
      <c r="I962">
        <v>787.98</v>
      </c>
      <c r="J962">
        <v>787.98</v>
      </c>
      <c r="K962">
        <v>787.98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463</v>
      </c>
    </row>
    <row r="963" spans="1:17" x14ac:dyDescent="0.3">
      <c r="A963">
        <v>217313</v>
      </c>
      <c r="B963">
        <v>122</v>
      </c>
      <c r="C963" t="s">
        <v>552</v>
      </c>
      <c r="D963" t="s">
        <v>2686</v>
      </c>
      <c r="E963" t="s">
        <v>3699</v>
      </c>
      <c r="F963" s="440">
        <v>46091</v>
      </c>
      <c r="G963" s="440">
        <v>46091</v>
      </c>
      <c r="H963" s="440">
        <v>46105</v>
      </c>
      <c r="I963">
        <v>384</v>
      </c>
      <c r="J963">
        <v>384</v>
      </c>
      <c r="K963">
        <v>384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463</v>
      </c>
    </row>
    <row r="964" spans="1:17" x14ac:dyDescent="0.3">
      <c r="A964">
        <v>217312</v>
      </c>
      <c r="B964">
        <v>122</v>
      </c>
      <c r="C964" t="s">
        <v>552</v>
      </c>
      <c r="D964" t="s">
        <v>3267</v>
      </c>
      <c r="E964" t="s">
        <v>3700</v>
      </c>
      <c r="F964" s="440">
        <v>46082</v>
      </c>
      <c r="G964" s="440">
        <v>46082</v>
      </c>
      <c r="H964" s="440">
        <v>46108</v>
      </c>
      <c r="I964">
        <v>1018.01</v>
      </c>
      <c r="J964">
        <v>1017.9</v>
      </c>
      <c r="K964">
        <v>1018.01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463</v>
      </c>
    </row>
    <row r="965" spans="1:17" x14ac:dyDescent="0.3">
      <c r="A965">
        <v>217311</v>
      </c>
      <c r="B965">
        <v>122</v>
      </c>
      <c r="C965" t="s">
        <v>552</v>
      </c>
      <c r="D965" t="s">
        <v>2715</v>
      </c>
      <c r="E965" t="s">
        <v>3701</v>
      </c>
      <c r="F965" s="440">
        <v>46094</v>
      </c>
      <c r="G965" s="440">
        <v>46094</v>
      </c>
      <c r="H965" s="440">
        <v>46110</v>
      </c>
      <c r="I965">
        <v>1281.25</v>
      </c>
      <c r="J965">
        <v>1268.25</v>
      </c>
      <c r="K965">
        <v>1281.25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463</v>
      </c>
    </row>
    <row r="966" spans="1:17" x14ac:dyDescent="0.3">
      <c r="A966">
        <v>217310</v>
      </c>
      <c r="B966">
        <v>122</v>
      </c>
      <c r="C966" t="s">
        <v>552</v>
      </c>
      <c r="D966" t="s">
        <v>2733</v>
      </c>
      <c r="E966" t="s">
        <v>3702</v>
      </c>
      <c r="F966" s="440">
        <v>46093</v>
      </c>
      <c r="H966" s="440">
        <v>46114</v>
      </c>
      <c r="I966">
        <v>1536.06</v>
      </c>
      <c r="J966">
        <v>1478.06</v>
      </c>
      <c r="K966">
        <v>0</v>
      </c>
      <c r="L966">
        <v>0</v>
      </c>
      <c r="M966">
        <v>1536.06</v>
      </c>
      <c r="N966">
        <v>0</v>
      </c>
      <c r="O966">
        <v>0</v>
      </c>
      <c r="P966">
        <v>0</v>
      </c>
      <c r="Q966" t="s">
        <v>463</v>
      </c>
    </row>
    <row r="967" spans="1:17" x14ac:dyDescent="0.3">
      <c r="A967">
        <v>217306</v>
      </c>
      <c r="B967">
        <v>122</v>
      </c>
      <c r="C967" t="s">
        <v>552</v>
      </c>
      <c r="D967" t="s">
        <v>2697</v>
      </c>
      <c r="E967" t="s">
        <v>3703</v>
      </c>
      <c r="F967" s="440">
        <v>46093</v>
      </c>
      <c r="G967" s="440">
        <v>46093</v>
      </c>
      <c r="H967" s="440">
        <v>46121</v>
      </c>
      <c r="I967">
        <v>158.32</v>
      </c>
      <c r="J967">
        <v>158.32</v>
      </c>
      <c r="K967">
        <v>158.32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463</v>
      </c>
    </row>
    <row r="968" spans="1:17" x14ac:dyDescent="0.3">
      <c r="A968">
        <v>217304</v>
      </c>
      <c r="B968">
        <v>122</v>
      </c>
      <c r="C968" t="s">
        <v>552</v>
      </c>
      <c r="D968" t="s">
        <v>2704</v>
      </c>
      <c r="E968" t="s">
        <v>3704</v>
      </c>
      <c r="F968" s="440">
        <v>46093</v>
      </c>
      <c r="G968" s="440">
        <v>46093</v>
      </c>
      <c r="H968" s="440">
        <v>46121</v>
      </c>
      <c r="I968">
        <v>723.62</v>
      </c>
      <c r="J968">
        <v>780.28</v>
      </c>
      <c r="K968">
        <v>723.62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463</v>
      </c>
    </row>
    <row r="969" spans="1:17" x14ac:dyDescent="0.3">
      <c r="A969">
        <v>217303</v>
      </c>
      <c r="B969">
        <v>122</v>
      </c>
      <c r="C969" t="s">
        <v>552</v>
      </c>
      <c r="D969" t="s">
        <v>2520</v>
      </c>
      <c r="E969" t="s">
        <v>3705</v>
      </c>
      <c r="F969" s="440">
        <v>46093</v>
      </c>
      <c r="G969" s="440">
        <v>46093</v>
      </c>
      <c r="H969" s="440">
        <v>46121</v>
      </c>
      <c r="I969">
        <v>593.6</v>
      </c>
      <c r="J969">
        <v>593.6</v>
      </c>
      <c r="K969">
        <v>593.6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463</v>
      </c>
    </row>
    <row r="970" spans="1:17" x14ac:dyDescent="0.3">
      <c r="A970">
        <v>217300</v>
      </c>
      <c r="B970">
        <v>122</v>
      </c>
      <c r="C970" t="s">
        <v>552</v>
      </c>
      <c r="D970" t="s">
        <v>3019</v>
      </c>
      <c r="E970" t="s">
        <v>3706</v>
      </c>
      <c r="F970" s="440">
        <v>46093</v>
      </c>
      <c r="G970" s="440">
        <v>46093</v>
      </c>
      <c r="H970" s="440">
        <v>46121</v>
      </c>
      <c r="I970">
        <v>598.5</v>
      </c>
      <c r="J970">
        <v>598.5</v>
      </c>
      <c r="K970">
        <v>598.5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463</v>
      </c>
    </row>
    <row r="971" spans="1:17" x14ac:dyDescent="0.3">
      <c r="A971">
        <v>217297</v>
      </c>
      <c r="B971">
        <v>122</v>
      </c>
      <c r="C971" t="s">
        <v>552</v>
      </c>
      <c r="D971" t="s">
        <v>2758</v>
      </c>
      <c r="E971" t="s">
        <v>3707</v>
      </c>
      <c r="F971" s="440">
        <v>46093</v>
      </c>
      <c r="G971" s="440">
        <v>46093</v>
      </c>
      <c r="H971" s="440">
        <v>46104</v>
      </c>
      <c r="I971">
        <v>406</v>
      </c>
      <c r="J971">
        <v>406</v>
      </c>
      <c r="K971">
        <v>406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463</v>
      </c>
    </row>
    <row r="972" spans="1:17" x14ac:dyDescent="0.3">
      <c r="A972">
        <v>217290</v>
      </c>
      <c r="B972">
        <v>122</v>
      </c>
      <c r="C972" t="s">
        <v>552</v>
      </c>
      <c r="D972" t="s">
        <v>2702</v>
      </c>
      <c r="E972" t="s">
        <v>3708</v>
      </c>
      <c r="F972" s="440">
        <v>46093</v>
      </c>
      <c r="G972" s="440">
        <v>46093</v>
      </c>
      <c r="H972" s="440">
        <v>46114</v>
      </c>
      <c r="I972">
        <v>261.7</v>
      </c>
      <c r="J972">
        <v>261.99</v>
      </c>
      <c r="K972">
        <v>261.7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463</v>
      </c>
    </row>
    <row r="973" spans="1:17" x14ac:dyDescent="0.3">
      <c r="A973">
        <v>217264</v>
      </c>
      <c r="B973">
        <v>122</v>
      </c>
      <c r="C973" t="s">
        <v>552</v>
      </c>
      <c r="D973" t="s">
        <v>2706</v>
      </c>
      <c r="E973" t="s">
        <v>3709</v>
      </c>
      <c r="F973" s="440">
        <v>46093</v>
      </c>
      <c r="G973" s="440">
        <v>46093</v>
      </c>
      <c r="H973" s="440">
        <v>46121</v>
      </c>
      <c r="I973">
        <v>2160.5</v>
      </c>
      <c r="J973">
        <v>2158.5</v>
      </c>
      <c r="K973">
        <v>2160.5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463</v>
      </c>
    </row>
    <row r="974" spans="1:17" x14ac:dyDescent="0.3">
      <c r="A974">
        <v>217261</v>
      </c>
      <c r="B974">
        <v>122</v>
      </c>
      <c r="C974" t="s">
        <v>552</v>
      </c>
      <c r="D974" t="s">
        <v>2704</v>
      </c>
      <c r="E974" t="s">
        <v>3710</v>
      </c>
      <c r="F974" s="440">
        <v>46092</v>
      </c>
      <c r="G974" s="440">
        <v>46092</v>
      </c>
      <c r="H974" s="440">
        <v>46120</v>
      </c>
      <c r="I974">
        <v>99.9</v>
      </c>
      <c r="J974">
        <v>99.9</v>
      </c>
      <c r="K974">
        <v>99.9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463</v>
      </c>
    </row>
    <row r="975" spans="1:17" x14ac:dyDescent="0.3">
      <c r="A975">
        <v>217251</v>
      </c>
      <c r="B975">
        <v>122</v>
      </c>
      <c r="C975" t="s">
        <v>552</v>
      </c>
      <c r="D975" t="s">
        <v>2744</v>
      </c>
      <c r="E975" t="s">
        <v>3711</v>
      </c>
      <c r="F975" s="440">
        <v>46093</v>
      </c>
      <c r="G975" s="440">
        <v>46093</v>
      </c>
      <c r="H975" s="440">
        <v>46124</v>
      </c>
      <c r="I975">
        <v>579.70000000000005</v>
      </c>
      <c r="J975">
        <v>579.70000000000005</v>
      </c>
      <c r="K975">
        <v>579.70000000000005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463</v>
      </c>
    </row>
    <row r="976" spans="1:17" x14ac:dyDescent="0.3">
      <c r="A976">
        <v>217246</v>
      </c>
      <c r="B976">
        <v>122</v>
      </c>
      <c r="C976" t="s">
        <v>552</v>
      </c>
      <c r="D976" t="s">
        <v>2725</v>
      </c>
      <c r="E976" t="s">
        <v>3712</v>
      </c>
      <c r="F976" s="440">
        <v>46092</v>
      </c>
      <c r="G976" s="440">
        <v>46092</v>
      </c>
      <c r="H976" s="440">
        <v>46113</v>
      </c>
      <c r="I976">
        <v>4465.82</v>
      </c>
      <c r="J976">
        <v>4465.88</v>
      </c>
      <c r="K976">
        <v>0</v>
      </c>
      <c r="L976">
        <v>4465.82</v>
      </c>
      <c r="M976">
        <v>0</v>
      </c>
      <c r="N976">
        <v>0</v>
      </c>
      <c r="O976">
        <v>0</v>
      </c>
      <c r="P976">
        <v>0</v>
      </c>
      <c r="Q976" t="s">
        <v>463</v>
      </c>
    </row>
    <row r="977" spans="1:17" x14ac:dyDescent="0.3">
      <c r="A977">
        <v>217244</v>
      </c>
      <c r="B977">
        <v>122</v>
      </c>
      <c r="C977" t="s">
        <v>552</v>
      </c>
      <c r="D977" t="s">
        <v>2727</v>
      </c>
      <c r="E977" t="s">
        <v>3713</v>
      </c>
      <c r="F977" s="440">
        <v>46092</v>
      </c>
      <c r="G977" s="440">
        <v>46092</v>
      </c>
      <c r="H977" s="440">
        <v>46113</v>
      </c>
      <c r="I977">
        <v>1509.6</v>
      </c>
      <c r="J977">
        <v>1509.6</v>
      </c>
      <c r="K977">
        <v>1509.6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463</v>
      </c>
    </row>
    <row r="978" spans="1:17" x14ac:dyDescent="0.3">
      <c r="A978">
        <v>217230</v>
      </c>
      <c r="B978">
        <v>122</v>
      </c>
      <c r="C978" t="s">
        <v>552</v>
      </c>
      <c r="D978" t="s">
        <v>2702</v>
      </c>
      <c r="E978" t="s">
        <v>3714</v>
      </c>
      <c r="F978" s="440">
        <v>46093</v>
      </c>
      <c r="G978" s="440">
        <v>46093</v>
      </c>
      <c r="H978" s="440">
        <v>46114</v>
      </c>
      <c r="I978">
        <v>427.3</v>
      </c>
      <c r="J978">
        <v>342.3</v>
      </c>
      <c r="K978">
        <v>427.3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463</v>
      </c>
    </row>
    <row r="979" spans="1:17" x14ac:dyDescent="0.3">
      <c r="A979">
        <v>217229</v>
      </c>
      <c r="B979">
        <v>122</v>
      </c>
      <c r="C979" t="s">
        <v>552</v>
      </c>
      <c r="D979" t="s">
        <v>2932</v>
      </c>
      <c r="E979" t="s">
        <v>3715</v>
      </c>
      <c r="F979" s="440">
        <v>46093</v>
      </c>
      <c r="G979" s="440">
        <v>46093</v>
      </c>
      <c r="H979" s="440">
        <v>46123</v>
      </c>
      <c r="I979">
        <v>456</v>
      </c>
      <c r="J979">
        <v>456</v>
      </c>
      <c r="K979">
        <v>456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463</v>
      </c>
    </row>
    <row r="980" spans="1:17" x14ac:dyDescent="0.3">
      <c r="A980">
        <v>217228</v>
      </c>
      <c r="B980">
        <v>122</v>
      </c>
      <c r="C980" t="s">
        <v>552</v>
      </c>
      <c r="D980" t="s">
        <v>3269</v>
      </c>
      <c r="E980" t="s">
        <v>3716</v>
      </c>
      <c r="F980" s="440">
        <v>46091</v>
      </c>
      <c r="G980" s="440">
        <v>46091</v>
      </c>
      <c r="H980" s="440">
        <v>46118</v>
      </c>
      <c r="I980">
        <v>2495.88</v>
      </c>
      <c r="J980">
        <v>2088.6</v>
      </c>
      <c r="K980">
        <v>0</v>
      </c>
      <c r="L980">
        <v>2495.88</v>
      </c>
      <c r="M980">
        <v>0</v>
      </c>
      <c r="N980">
        <v>0</v>
      </c>
      <c r="O980">
        <v>0</v>
      </c>
      <c r="P980">
        <v>0</v>
      </c>
      <c r="Q980" t="s">
        <v>463</v>
      </c>
    </row>
    <row r="981" spans="1:17" x14ac:dyDescent="0.3">
      <c r="A981">
        <v>217227</v>
      </c>
      <c r="B981">
        <v>122</v>
      </c>
      <c r="C981" t="s">
        <v>552</v>
      </c>
      <c r="D981" t="s">
        <v>2693</v>
      </c>
      <c r="E981" t="s">
        <v>3717</v>
      </c>
      <c r="F981" s="440">
        <v>46092</v>
      </c>
      <c r="G981" s="440">
        <v>46092</v>
      </c>
      <c r="H981" s="440">
        <v>46122</v>
      </c>
      <c r="I981">
        <v>6612.83</v>
      </c>
      <c r="J981">
        <v>6612.83</v>
      </c>
      <c r="K981">
        <v>6612.83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463</v>
      </c>
    </row>
    <row r="982" spans="1:17" x14ac:dyDescent="0.3">
      <c r="A982">
        <v>217222</v>
      </c>
      <c r="B982">
        <v>122</v>
      </c>
      <c r="C982" t="s">
        <v>552</v>
      </c>
      <c r="D982" t="s">
        <v>2693</v>
      </c>
      <c r="E982" t="s">
        <v>3718</v>
      </c>
      <c r="F982" s="440">
        <v>46086</v>
      </c>
      <c r="G982" s="440">
        <v>46086</v>
      </c>
      <c r="H982" s="440">
        <v>46115</v>
      </c>
      <c r="I982">
        <v>2032.2</v>
      </c>
      <c r="J982">
        <v>2032.2</v>
      </c>
      <c r="K982">
        <v>2032.2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463</v>
      </c>
    </row>
    <row r="983" spans="1:17" x14ac:dyDescent="0.3">
      <c r="A983">
        <v>216025</v>
      </c>
      <c r="B983">
        <v>122</v>
      </c>
      <c r="C983" t="s">
        <v>552</v>
      </c>
      <c r="D983" t="s">
        <v>2871</v>
      </c>
      <c r="E983" t="s">
        <v>3719</v>
      </c>
      <c r="F983" s="440">
        <v>46088</v>
      </c>
      <c r="G983" s="440">
        <v>46088</v>
      </c>
      <c r="H983" s="440">
        <v>46104</v>
      </c>
      <c r="I983">
        <v>2883</v>
      </c>
      <c r="J983">
        <v>3007</v>
      </c>
      <c r="K983">
        <v>2883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463</v>
      </c>
    </row>
    <row r="984" spans="1:17" x14ac:dyDescent="0.3">
      <c r="A984">
        <v>216024</v>
      </c>
      <c r="B984">
        <v>122</v>
      </c>
      <c r="C984" t="s">
        <v>552</v>
      </c>
      <c r="D984" t="s">
        <v>2871</v>
      </c>
      <c r="E984" t="s">
        <v>3720</v>
      </c>
      <c r="F984" s="440">
        <v>46086</v>
      </c>
      <c r="G984" s="440">
        <v>46086</v>
      </c>
      <c r="H984" s="440">
        <v>46101</v>
      </c>
      <c r="I984">
        <v>2170</v>
      </c>
      <c r="J984">
        <v>2170</v>
      </c>
      <c r="K984">
        <v>2170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463</v>
      </c>
    </row>
    <row r="985" spans="1:17" x14ac:dyDescent="0.3">
      <c r="A985">
        <v>216000</v>
      </c>
      <c r="B985">
        <v>122</v>
      </c>
      <c r="C985" t="s">
        <v>552</v>
      </c>
      <c r="D985" t="s">
        <v>3721</v>
      </c>
      <c r="E985" t="s">
        <v>3722</v>
      </c>
      <c r="F985" s="440">
        <v>46082</v>
      </c>
      <c r="G985" s="440">
        <v>46082</v>
      </c>
      <c r="H985" s="440">
        <v>46097</v>
      </c>
      <c r="I985">
        <v>1245.32</v>
      </c>
      <c r="J985">
        <v>1224.32</v>
      </c>
      <c r="K985">
        <v>0</v>
      </c>
      <c r="L985">
        <v>1245.32</v>
      </c>
      <c r="M985">
        <v>0</v>
      </c>
      <c r="N985">
        <v>0</v>
      </c>
      <c r="O985">
        <v>0</v>
      </c>
      <c r="P985">
        <v>0</v>
      </c>
      <c r="Q985" t="s">
        <v>463</v>
      </c>
    </row>
    <row r="986" spans="1:17" x14ac:dyDescent="0.3">
      <c r="A986">
        <v>215934</v>
      </c>
      <c r="B986">
        <v>122</v>
      </c>
      <c r="C986" t="s">
        <v>552</v>
      </c>
      <c r="D986" t="s">
        <v>3046</v>
      </c>
      <c r="E986" t="s">
        <v>3723</v>
      </c>
      <c r="F986" s="440">
        <v>46084</v>
      </c>
      <c r="G986" s="440">
        <v>46084</v>
      </c>
      <c r="H986" s="440">
        <v>46097</v>
      </c>
      <c r="I986">
        <v>765.6</v>
      </c>
      <c r="J986">
        <v>765.6</v>
      </c>
      <c r="K986">
        <v>0</v>
      </c>
      <c r="L986">
        <v>765.6</v>
      </c>
      <c r="M986">
        <v>0</v>
      </c>
      <c r="N986">
        <v>0</v>
      </c>
      <c r="O986">
        <v>0</v>
      </c>
      <c r="P986">
        <v>0</v>
      </c>
      <c r="Q986" t="s">
        <v>463</v>
      </c>
    </row>
    <row r="987" spans="1:17" x14ac:dyDescent="0.3">
      <c r="A987">
        <v>215861</v>
      </c>
      <c r="B987">
        <v>122</v>
      </c>
      <c r="C987" t="s">
        <v>552</v>
      </c>
      <c r="D987" t="s">
        <v>2520</v>
      </c>
      <c r="E987" t="s">
        <v>3724</v>
      </c>
      <c r="F987" s="440">
        <v>46087</v>
      </c>
      <c r="G987" s="440">
        <v>46087</v>
      </c>
      <c r="H987" s="440">
        <v>46115</v>
      </c>
      <c r="I987">
        <v>325</v>
      </c>
      <c r="J987">
        <v>325</v>
      </c>
      <c r="K987">
        <v>325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463</v>
      </c>
    </row>
    <row r="988" spans="1:17" x14ac:dyDescent="0.3">
      <c r="A988">
        <v>215856</v>
      </c>
      <c r="B988">
        <v>122</v>
      </c>
      <c r="C988" t="s">
        <v>552</v>
      </c>
      <c r="D988" t="s">
        <v>2697</v>
      </c>
      <c r="E988" t="s">
        <v>1502</v>
      </c>
      <c r="F988" s="440">
        <v>46087</v>
      </c>
      <c r="G988" s="440">
        <v>46087</v>
      </c>
      <c r="H988" s="440">
        <v>46115</v>
      </c>
      <c r="I988">
        <v>512.6</v>
      </c>
      <c r="J988">
        <v>512.6</v>
      </c>
      <c r="K988">
        <v>512.6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463</v>
      </c>
    </row>
    <row r="989" spans="1:17" x14ac:dyDescent="0.3">
      <c r="A989">
        <v>215851</v>
      </c>
      <c r="B989">
        <v>122</v>
      </c>
      <c r="C989" t="s">
        <v>552</v>
      </c>
      <c r="D989" t="s">
        <v>2520</v>
      </c>
      <c r="E989" t="s">
        <v>3725</v>
      </c>
      <c r="F989" s="440">
        <v>46087</v>
      </c>
      <c r="G989" s="440">
        <v>46087</v>
      </c>
      <c r="H989" s="440">
        <v>46115</v>
      </c>
      <c r="I989">
        <v>845.4</v>
      </c>
      <c r="J989">
        <v>845.4</v>
      </c>
      <c r="K989">
        <v>845.4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463</v>
      </c>
    </row>
    <row r="990" spans="1:17" x14ac:dyDescent="0.3">
      <c r="A990">
        <v>215846</v>
      </c>
      <c r="B990">
        <v>122</v>
      </c>
      <c r="C990" t="s">
        <v>552</v>
      </c>
      <c r="D990" t="s">
        <v>2704</v>
      </c>
      <c r="E990" t="s">
        <v>3726</v>
      </c>
      <c r="F990" s="440">
        <v>46088</v>
      </c>
      <c r="G990" s="440">
        <v>46088</v>
      </c>
      <c r="H990" s="440">
        <v>46116</v>
      </c>
      <c r="I990">
        <v>210.96</v>
      </c>
      <c r="J990">
        <v>210.96</v>
      </c>
      <c r="K990">
        <v>210.96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463</v>
      </c>
    </row>
    <row r="991" spans="1:17" x14ac:dyDescent="0.3">
      <c r="A991">
        <v>215841</v>
      </c>
      <c r="B991">
        <v>122</v>
      </c>
      <c r="C991" t="s">
        <v>552</v>
      </c>
      <c r="D991" t="s">
        <v>2697</v>
      </c>
      <c r="E991" t="s">
        <v>1019</v>
      </c>
      <c r="F991" s="440">
        <v>46084</v>
      </c>
      <c r="G991" s="440">
        <v>46084</v>
      </c>
      <c r="H991" s="440">
        <v>46112</v>
      </c>
      <c r="I991">
        <v>666.25</v>
      </c>
      <c r="J991">
        <v>666.25</v>
      </c>
      <c r="K991">
        <v>666.25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463</v>
      </c>
    </row>
    <row r="992" spans="1:17" x14ac:dyDescent="0.3">
      <c r="A992">
        <v>215833</v>
      </c>
      <c r="B992">
        <v>122</v>
      </c>
      <c r="C992" t="s">
        <v>552</v>
      </c>
      <c r="D992" t="s">
        <v>2520</v>
      </c>
      <c r="E992" t="s">
        <v>3727</v>
      </c>
      <c r="F992" s="440">
        <v>46086</v>
      </c>
      <c r="G992" s="440">
        <v>46086</v>
      </c>
      <c r="H992" s="440">
        <v>46114</v>
      </c>
      <c r="I992">
        <v>1297.95</v>
      </c>
      <c r="J992">
        <v>1297.95</v>
      </c>
      <c r="K992">
        <v>1297.95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463</v>
      </c>
    </row>
    <row r="993" spans="1:17" x14ac:dyDescent="0.3">
      <c r="A993">
        <v>215831</v>
      </c>
      <c r="B993">
        <v>122</v>
      </c>
      <c r="C993" t="s">
        <v>552</v>
      </c>
      <c r="D993" t="s">
        <v>2704</v>
      </c>
      <c r="E993" t="s">
        <v>3728</v>
      </c>
      <c r="F993" s="440">
        <v>46086</v>
      </c>
      <c r="G993" s="440">
        <v>46086</v>
      </c>
      <c r="H993" s="440">
        <v>46114</v>
      </c>
      <c r="I993">
        <v>895.65</v>
      </c>
      <c r="J993">
        <v>895.65</v>
      </c>
      <c r="K993">
        <v>895.65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463</v>
      </c>
    </row>
    <row r="994" spans="1:17" x14ac:dyDescent="0.3">
      <c r="A994">
        <v>215812</v>
      </c>
      <c r="B994">
        <v>122</v>
      </c>
      <c r="C994" t="s">
        <v>552</v>
      </c>
      <c r="D994" t="s">
        <v>2700</v>
      </c>
      <c r="E994" t="s">
        <v>3729</v>
      </c>
      <c r="F994" s="440">
        <v>46085</v>
      </c>
      <c r="G994" s="440">
        <v>46085</v>
      </c>
      <c r="H994" s="440">
        <v>46114</v>
      </c>
      <c r="I994">
        <v>1361.66</v>
      </c>
      <c r="J994">
        <v>1361.66</v>
      </c>
      <c r="K994">
        <v>1361.66</v>
      </c>
      <c r="L994">
        <v>0</v>
      </c>
      <c r="M994">
        <v>0</v>
      </c>
      <c r="N994">
        <v>0</v>
      </c>
      <c r="O994">
        <v>0</v>
      </c>
      <c r="P994">
        <v>0</v>
      </c>
      <c r="Q994" t="s">
        <v>463</v>
      </c>
    </row>
    <row r="995" spans="1:17" x14ac:dyDescent="0.3">
      <c r="A995">
        <v>215809</v>
      </c>
      <c r="B995">
        <v>122</v>
      </c>
      <c r="C995" t="s">
        <v>552</v>
      </c>
      <c r="D995" t="s">
        <v>2704</v>
      </c>
      <c r="E995" t="s">
        <v>3730</v>
      </c>
      <c r="F995" s="440">
        <v>46082</v>
      </c>
      <c r="G995" s="440">
        <v>46082</v>
      </c>
      <c r="H995" s="440">
        <v>46109</v>
      </c>
      <c r="I995">
        <v>483.58</v>
      </c>
      <c r="J995">
        <v>483.58</v>
      </c>
      <c r="K995">
        <v>483.58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463</v>
      </c>
    </row>
    <row r="996" spans="1:17" x14ac:dyDescent="0.3">
      <c r="A996">
        <v>215806</v>
      </c>
      <c r="B996">
        <v>122</v>
      </c>
      <c r="C996" t="s">
        <v>552</v>
      </c>
      <c r="D996" t="s">
        <v>2986</v>
      </c>
      <c r="E996" t="s">
        <v>3731</v>
      </c>
      <c r="F996" s="440">
        <v>46084</v>
      </c>
      <c r="G996" s="440">
        <v>46084</v>
      </c>
      <c r="H996" s="440">
        <v>46112</v>
      </c>
      <c r="I996">
        <v>2752</v>
      </c>
      <c r="J996">
        <v>2628</v>
      </c>
      <c r="K996">
        <v>0</v>
      </c>
      <c r="L996">
        <v>2752</v>
      </c>
      <c r="M996">
        <v>0</v>
      </c>
      <c r="N996">
        <v>0</v>
      </c>
      <c r="O996">
        <v>0</v>
      </c>
      <c r="P996">
        <v>0</v>
      </c>
      <c r="Q996" t="s">
        <v>463</v>
      </c>
    </row>
    <row r="997" spans="1:17" x14ac:dyDescent="0.3">
      <c r="A997">
        <v>215804</v>
      </c>
      <c r="B997">
        <v>122</v>
      </c>
      <c r="C997" t="s">
        <v>552</v>
      </c>
      <c r="D997" t="s">
        <v>2761</v>
      </c>
      <c r="E997" t="s">
        <v>3732</v>
      </c>
      <c r="F997" s="440">
        <v>46086</v>
      </c>
      <c r="G997" s="440">
        <v>46086</v>
      </c>
      <c r="H997" s="440">
        <v>46103</v>
      </c>
      <c r="I997">
        <v>412.56</v>
      </c>
      <c r="J997">
        <v>412.56</v>
      </c>
      <c r="K997">
        <v>412.56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463</v>
      </c>
    </row>
    <row r="998" spans="1:17" x14ac:dyDescent="0.3">
      <c r="A998">
        <v>215803</v>
      </c>
      <c r="B998">
        <v>122</v>
      </c>
      <c r="C998" t="s">
        <v>552</v>
      </c>
      <c r="D998" t="s">
        <v>2877</v>
      </c>
      <c r="E998" t="s">
        <v>2249</v>
      </c>
      <c r="F998" s="440">
        <v>46086</v>
      </c>
      <c r="G998" s="440">
        <v>46086</v>
      </c>
      <c r="H998" s="440">
        <v>46095</v>
      </c>
      <c r="I998">
        <v>746.25</v>
      </c>
      <c r="J998">
        <v>745.95</v>
      </c>
      <c r="K998">
        <v>746.25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463</v>
      </c>
    </row>
    <row r="999" spans="1:17" x14ac:dyDescent="0.3">
      <c r="A999">
        <v>215791</v>
      </c>
      <c r="B999">
        <v>122</v>
      </c>
      <c r="C999" t="s">
        <v>552</v>
      </c>
      <c r="D999" t="s">
        <v>3584</v>
      </c>
      <c r="E999" t="s">
        <v>3733</v>
      </c>
      <c r="F999" s="440">
        <v>46086</v>
      </c>
      <c r="G999" s="440">
        <v>46086</v>
      </c>
      <c r="H999" s="440">
        <v>46122</v>
      </c>
      <c r="I999">
        <v>908</v>
      </c>
      <c r="J999">
        <v>908</v>
      </c>
      <c r="K999">
        <v>0</v>
      </c>
      <c r="L999">
        <v>908</v>
      </c>
      <c r="M999">
        <v>0</v>
      </c>
      <c r="N999">
        <v>0</v>
      </c>
      <c r="O999">
        <v>0</v>
      </c>
      <c r="P999">
        <v>0</v>
      </c>
      <c r="Q999" t="s">
        <v>463</v>
      </c>
    </row>
    <row r="1000" spans="1:17" x14ac:dyDescent="0.3">
      <c r="A1000">
        <v>215728</v>
      </c>
      <c r="B1000">
        <v>122</v>
      </c>
      <c r="C1000" t="s">
        <v>552</v>
      </c>
      <c r="D1000" t="s">
        <v>2758</v>
      </c>
      <c r="E1000" t="s">
        <v>3734</v>
      </c>
      <c r="F1000" s="440">
        <v>46086</v>
      </c>
      <c r="G1000" s="440">
        <v>46086</v>
      </c>
      <c r="H1000" s="440">
        <v>46097</v>
      </c>
      <c r="I1000">
        <v>1030</v>
      </c>
      <c r="J1000">
        <v>1030</v>
      </c>
      <c r="K1000">
        <v>1030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463</v>
      </c>
    </row>
    <row r="1001" spans="1:17" x14ac:dyDescent="0.3">
      <c r="A1001">
        <v>215471</v>
      </c>
      <c r="B1001">
        <v>122</v>
      </c>
      <c r="C1001" t="s">
        <v>552</v>
      </c>
      <c r="D1001" t="s">
        <v>2758</v>
      </c>
      <c r="E1001" t="s">
        <v>3735</v>
      </c>
      <c r="F1001" s="440">
        <v>46082</v>
      </c>
      <c r="G1001" s="440">
        <v>46082</v>
      </c>
      <c r="H1001" s="440">
        <v>46097</v>
      </c>
      <c r="I1001">
        <v>291.52999999999997</v>
      </c>
      <c r="J1001">
        <v>258</v>
      </c>
      <c r="K1001">
        <v>291.52999999999997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463</v>
      </c>
    </row>
    <row r="1002" spans="1:17" x14ac:dyDescent="0.3">
      <c r="A1002">
        <v>215278</v>
      </c>
      <c r="B1002">
        <v>122</v>
      </c>
      <c r="C1002" t="s">
        <v>552</v>
      </c>
      <c r="D1002" t="s">
        <v>2706</v>
      </c>
      <c r="E1002" t="s">
        <v>3736</v>
      </c>
      <c r="F1002" s="440">
        <v>46085</v>
      </c>
      <c r="G1002" s="440">
        <v>46085</v>
      </c>
      <c r="H1002" s="440">
        <v>46113</v>
      </c>
      <c r="I1002">
        <v>1839.45</v>
      </c>
      <c r="J1002">
        <v>1837.69</v>
      </c>
      <c r="K1002">
        <v>1839.45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463</v>
      </c>
    </row>
    <row r="1003" spans="1:17" x14ac:dyDescent="0.3">
      <c r="A1003">
        <v>215277</v>
      </c>
      <c r="B1003">
        <v>122</v>
      </c>
      <c r="C1003" t="s">
        <v>552</v>
      </c>
      <c r="D1003" t="s">
        <v>2744</v>
      </c>
      <c r="E1003" t="s">
        <v>3737</v>
      </c>
      <c r="F1003" s="440">
        <v>46086</v>
      </c>
      <c r="G1003" s="440">
        <v>46086</v>
      </c>
      <c r="H1003" s="440">
        <v>46112</v>
      </c>
      <c r="I1003">
        <v>519.74</v>
      </c>
      <c r="J1003">
        <v>519.74</v>
      </c>
      <c r="K1003">
        <v>519.74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463</v>
      </c>
    </row>
    <row r="1004" spans="1:17" x14ac:dyDescent="0.3">
      <c r="A1004">
        <v>215275</v>
      </c>
      <c r="B1004">
        <v>122</v>
      </c>
      <c r="C1004" t="s">
        <v>552</v>
      </c>
      <c r="D1004" t="s">
        <v>2760</v>
      </c>
      <c r="E1004" t="s">
        <v>3738</v>
      </c>
      <c r="F1004" s="440">
        <v>46084</v>
      </c>
      <c r="H1004" s="440">
        <v>46100</v>
      </c>
      <c r="I1004">
        <v>5198.32</v>
      </c>
      <c r="J1004">
        <v>5198.32</v>
      </c>
      <c r="K1004">
        <v>0</v>
      </c>
      <c r="L1004">
        <v>0</v>
      </c>
      <c r="M1004">
        <v>4858.32</v>
      </c>
      <c r="N1004">
        <v>0</v>
      </c>
      <c r="O1004">
        <v>0</v>
      </c>
      <c r="P1004">
        <v>0</v>
      </c>
      <c r="Q1004" t="s">
        <v>463</v>
      </c>
    </row>
    <row r="1005" spans="1:17" x14ac:dyDescent="0.3">
      <c r="A1005">
        <v>215271</v>
      </c>
      <c r="B1005">
        <v>122</v>
      </c>
      <c r="C1005" t="s">
        <v>552</v>
      </c>
      <c r="D1005" t="s">
        <v>2688</v>
      </c>
      <c r="E1005" t="s">
        <v>3739</v>
      </c>
      <c r="F1005" s="440">
        <v>46085</v>
      </c>
      <c r="G1005" s="440">
        <v>46085</v>
      </c>
      <c r="H1005" s="440">
        <v>46113</v>
      </c>
      <c r="I1005">
        <v>68.22</v>
      </c>
      <c r="J1005">
        <v>68.22</v>
      </c>
      <c r="K1005">
        <v>0</v>
      </c>
      <c r="L1005">
        <v>68.22</v>
      </c>
      <c r="M1005">
        <v>0</v>
      </c>
      <c r="N1005">
        <v>0</v>
      </c>
      <c r="O1005">
        <v>0</v>
      </c>
      <c r="P1005">
        <v>0</v>
      </c>
      <c r="Q1005" t="s">
        <v>463</v>
      </c>
    </row>
    <row r="1006" spans="1:17" x14ac:dyDescent="0.3">
      <c r="A1006">
        <v>215269</v>
      </c>
      <c r="B1006">
        <v>122</v>
      </c>
      <c r="C1006" t="s">
        <v>552</v>
      </c>
      <c r="D1006" t="s">
        <v>2733</v>
      </c>
      <c r="E1006" t="s">
        <v>3740</v>
      </c>
      <c r="F1006" s="440">
        <v>46085</v>
      </c>
      <c r="H1006" s="440">
        <v>46106</v>
      </c>
      <c r="I1006">
        <v>3201.12</v>
      </c>
      <c r="J1006">
        <v>3092.46</v>
      </c>
      <c r="K1006">
        <v>0</v>
      </c>
      <c r="L1006">
        <v>0</v>
      </c>
      <c r="M1006">
        <v>3201.12</v>
      </c>
      <c r="N1006">
        <v>0</v>
      </c>
      <c r="O1006">
        <v>0</v>
      </c>
      <c r="P1006">
        <v>0</v>
      </c>
      <c r="Q1006" t="s">
        <v>463</v>
      </c>
    </row>
    <row r="1007" spans="1:17" x14ac:dyDescent="0.3">
      <c r="A1007">
        <v>215267</v>
      </c>
      <c r="B1007">
        <v>122</v>
      </c>
      <c r="C1007" t="s">
        <v>552</v>
      </c>
      <c r="D1007" t="s">
        <v>2693</v>
      </c>
      <c r="E1007" t="s">
        <v>3741</v>
      </c>
      <c r="F1007" s="440">
        <v>46085</v>
      </c>
      <c r="G1007" s="440">
        <v>46085</v>
      </c>
      <c r="H1007" s="440">
        <v>46115</v>
      </c>
      <c r="I1007">
        <v>437</v>
      </c>
      <c r="J1007">
        <v>437</v>
      </c>
      <c r="K1007">
        <v>437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463</v>
      </c>
    </row>
    <row r="1008" spans="1:17" x14ac:dyDescent="0.3">
      <c r="A1008">
        <v>215261</v>
      </c>
      <c r="B1008">
        <v>122</v>
      </c>
      <c r="C1008" t="s">
        <v>552</v>
      </c>
      <c r="D1008" t="s">
        <v>2761</v>
      </c>
      <c r="E1008" t="s">
        <v>3742</v>
      </c>
      <c r="F1008" s="440">
        <v>46084</v>
      </c>
      <c r="G1008" s="440">
        <v>46084</v>
      </c>
      <c r="H1008" s="440">
        <v>46101</v>
      </c>
      <c r="I1008">
        <v>618.84</v>
      </c>
      <c r="J1008">
        <v>618.84</v>
      </c>
      <c r="K1008">
        <v>618.84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463</v>
      </c>
    </row>
    <row r="1009" spans="1:17" x14ac:dyDescent="0.3">
      <c r="A1009">
        <v>215260</v>
      </c>
      <c r="B1009">
        <v>122</v>
      </c>
      <c r="C1009" t="s">
        <v>552</v>
      </c>
      <c r="D1009" t="s">
        <v>3508</v>
      </c>
      <c r="E1009" t="s">
        <v>3743</v>
      </c>
      <c r="F1009" s="440">
        <v>46085</v>
      </c>
      <c r="G1009" s="440">
        <v>46085</v>
      </c>
      <c r="H1009" s="440">
        <v>46118</v>
      </c>
      <c r="I1009">
        <v>226.4</v>
      </c>
      <c r="J1009">
        <v>226.4</v>
      </c>
      <c r="K1009">
        <v>226.4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463</v>
      </c>
    </row>
    <row r="1010" spans="1:17" x14ac:dyDescent="0.3">
      <c r="A1010">
        <v>215259</v>
      </c>
      <c r="B1010">
        <v>122</v>
      </c>
      <c r="C1010" t="s">
        <v>552</v>
      </c>
      <c r="D1010" t="s">
        <v>3508</v>
      </c>
      <c r="E1010" t="s">
        <v>3744</v>
      </c>
      <c r="F1010" s="440">
        <v>46084</v>
      </c>
      <c r="H1010" s="440">
        <v>46118</v>
      </c>
      <c r="I1010">
        <v>1069.72</v>
      </c>
      <c r="J1010">
        <v>1069.72</v>
      </c>
      <c r="K1010">
        <v>0</v>
      </c>
      <c r="L1010">
        <v>0</v>
      </c>
      <c r="M1010">
        <v>871.72</v>
      </c>
      <c r="N1010">
        <v>0</v>
      </c>
      <c r="O1010">
        <v>198</v>
      </c>
      <c r="P1010">
        <v>0</v>
      </c>
      <c r="Q1010" t="s">
        <v>463</v>
      </c>
    </row>
    <row r="1011" spans="1:17" x14ac:dyDescent="0.3">
      <c r="A1011">
        <v>215258</v>
      </c>
      <c r="B1011">
        <v>122</v>
      </c>
      <c r="C1011" t="s">
        <v>552</v>
      </c>
      <c r="D1011" t="s">
        <v>2702</v>
      </c>
      <c r="E1011" t="s">
        <v>3030</v>
      </c>
      <c r="F1011" s="440">
        <v>46086</v>
      </c>
      <c r="G1011" s="440">
        <v>46086</v>
      </c>
      <c r="H1011" s="440">
        <v>46107</v>
      </c>
      <c r="I1011">
        <v>478.9</v>
      </c>
      <c r="J1011">
        <v>479.04</v>
      </c>
      <c r="K1011">
        <v>478.9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463</v>
      </c>
    </row>
    <row r="1012" spans="1:17" x14ac:dyDescent="0.3">
      <c r="A1012">
        <v>215257</v>
      </c>
      <c r="B1012">
        <v>122</v>
      </c>
      <c r="C1012" t="s">
        <v>552</v>
      </c>
      <c r="D1012" t="s">
        <v>2725</v>
      </c>
      <c r="E1012" t="s">
        <v>3745</v>
      </c>
      <c r="F1012" s="440">
        <v>46085</v>
      </c>
      <c r="G1012" s="440">
        <v>46085</v>
      </c>
      <c r="H1012" s="440">
        <v>46106</v>
      </c>
      <c r="I1012">
        <v>2078.16</v>
      </c>
      <c r="J1012">
        <v>2078.16</v>
      </c>
      <c r="K1012">
        <v>0</v>
      </c>
      <c r="L1012">
        <v>2078.16</v>
      </c>
      <c r="M1012">
        <v>0</v>
      </c>
      <c r="N1012">
        <v>0</v>
      </c>
      <c r="O1012">
        <v>0</v>
      </c>
      <c r="P1012">
        <v>0</v>
      </c>
      <c r="Q1012" t="s">
        <v>463</v>
      </c>
    </row>
    <row r="1013" spans="1:17" x14ac:dyDescent="0.3">
      <c r="A1013">
        <v>215256</v>
      </c>
      <c r="B1013">
        <v>122</v>
      </c>
      <c r="C1013" t="s">
        <v>552</v>
      </c>
      <c r="D1013" t="s">
        <v>2686</v>
      </c>
      <c r="E1013" t="s">
        <v>3746</v>
      </c>
      <c r="F1013" s="440">
        <v>46084</v>
      </c>
      <c r="G1013" s="440">
        <v>46084</v>
      </c>
      <c r="H1013" s="440">
        <v>46098</v>
      </c>
      <c r="I1013">
        <v>384</v>
      </c>
      <c r="J1013">
        <v>384</v>
      </c>
      <c r="K1013">
        <v>384</v>
      </c>
      <c r="L1013">
        <v>0</v>
      </c>
      <c r="M1013">
        <v>0</v>
      </c>
      <c r="N1013">
        <v>0</v>
      </c>
      <c r="O1013">
        <v>0</v>
      </c>
      <c r="P1013">
        <v>0</v>
      </c>
      <c r="Q1013" t="s">
        <v>463</v>
      </c>
    </row>
    <row r="1014" spans="1:17" x14ac:dyDescent="0.3">
      <c r="A1014">
        <v>215255</v>
      </c>
      <c r="B1014">
        <v>122</v>
      </c>
      <c r="C1014" t="s">
        <v>552</v>
      </c>
      <c r="D1014" t="s">
        <v>3273</v>
      </c>
      <c r="E1014" t="s">
        <v>3747</v>
      </c>
      <c r="F1014" s="440">
        <v>46085</v>
      </c>
      <c r="H1014" s="440">
        <v>46118</v>
      </c>
      <c r="I1014">
        <v>2000</v>
      </c>
      <c r="J1014">
        <v>2000</v>
      </c>
      <c r="K1014">
        <v>0</v>
      </c>
      <c r="L1014">
        <v>0</v>
      </c>
      <c r="M1014">
        <v>0</v>
      </c>
      <c r="N1014">
        <v>0</v>
      </c>
      <c r="O1014">
        <v>2000</v>
      </c>
      <c r="P1014">
        <v>0</v>
      </c>
      <c r="Q1014" t="s">
        <v>463</v>
      </c>
    </row>
    <row r="1015" spans="1:17" x14ac:dyDescent="0.3">
      <c r="A1015">
        <v>215252</v>
      </c>
      <c r="B1015">
        <v>122</v>
      </c>
      <c r="C1015" t="s">
        <v>552</v>
      </c>
      <c r="D1015" t="s">
        <v>2709</v>
      </c>
      <c r="E1015" t="s">
        <v>3748</v>
      </c>
      <c r="F1015" s="440">
        <v>46084</v>
      </c>
      <c r="G1015" s="440">
        <v>46084</v>
      </c>
      <c r="H1015" s="440">
        <v>46114</v>
      </c>
      <c r="I1015">
        <v>982.8</v>
      </c>
      <c r="J1015">
        <v>982.8</v>
      </c>
      <c r="K1015">
        <v>982.8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463</v>
      </c>
    </row>
    <row r="1016" spans="1:17" x14ac:dyDescent="0.3">
      <c r="A1016">
        <v>215250</v>
      </c>
      <c r="B1016">
        <v>122</v>
      </c>
      <c r="C1016" t="s">
        <v>552</v>
      </c>
      <c r="D1016" t="s">
        <v>2688</v>
      </c>
      <c r="E1016" t="s">
        <v>3749</v>
      </c>
      <c r="F1016" s="440">
        <v>46085</v>
      </c>
      <c r="G1016" s="440">
        <v>46085</v>
      </c>
      <c r="H1016" s="440">
        <v>46113</v>
      </c>
      <c r="I1016">
        <v>2986.32</v>
      </c>
      <c r="J1016">
        <v>2986.32</v>
      </c>
      <c r="K1016">
        <v>0</v>
      </c>
      <c r="L1016">
        <v>2986.32</v>
      </c>
      <c r="M1016">
        <v>0</v>
      </c>
      <c r="N1016">
        <v>0</v>
      </c>
      <c r="O1016">
        <v>0</v>
      </c>
      <c r="P1016">
        <v>0</v>
      </c>
      <c r="Q1016" t="s">
        <v>463</v>
      </c>
    </row>
    <row r="1017" spans="1:17" x14ac:dyDescent="0.3">
      <c r="A1017">
        <v>215249</v>
      </c>
      <c r="B1017">
        <v>122</v>
      </c>
      <c r="C1017" t="s">
        <v>552</v>
      </c>
      <c r="D1017" t="s">
        <v>2723</v>
      </c>
      <c r="E1017" t="s">
        <v>3750</v>
      </c>
      <c r="F1017" s="440">
        <v>46085</v>
      </c>
      <c r="G1017" s="440">
        <v>46085</v>
      </c>
      <c r="H1017" s="440">
        <v>46105</v>
      </c>
      <c r="I1017">
        <v>536.4</v>
      </c>
      <c r="J1017">
        <v>536.4</v>
      </c>
      <c r="K1017">
        <v>536.4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463</v>
      </c>
    </row>
    <row r="1018" spans="1:17" x14ac:dyDescent="0.3">
      <c r="A1018">
        <v>215248</v>
      </c>
      <c r="B1018">
        <v>122</v>
      </c>
      <c r="C1018" t="s">
        <v>552</v>
      </c>
      <c r="D1018" t="s">
        <v>2693</v>
      </c>
      <c r="E1018" t="s">
        <v>3751</v>
      </c>
      <c r="F1018" s="440">
        <v>46084</v>
      </c>
      <c r="G1018" s="440">
        <v>46084</v>
      </c>
      <c r="H1018" s="440">
        <v>46112</v>
      </c>
      <c r="I1018">
        <v>3611.8</v>
      </c>
      <c r="J1018">
        <v>3611.8</v>
      </c>
      <c r="K1018">
        <v>3611.8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463</v>
      </c>
    </row>
    <row r="1019" spans="1:17" x14ac:dyDescent="0.3">
      <c r="A1019">
        <v>215246</v>
      </c>
      <c r="B1019">
        <v>122</v>
      </c>
      <c r="C1019" t="s">
        <v>552</v>
      </c>
      <c r="D1019" t="s">
        <v>2684</v>
      </c>
      <c r="E1019" t="s">
        <v>3752</v>
      </c>
      <c r="F1019" s="440">
        <v>46084</v>
      </c>
      <c r="G1019" s="440">
        <v>46084</v>
      </c>
      <c r="H1019" s="440">
        <v>46112</v>
      </c>
      <c r="I1019">
        <v>1602.89</v>
      </c>
      <c r="J1019">
        <v>1572.89</v>
      </c>
      <c r="K1019">
        <v>1602.89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463</v>
      </c>
    </row>
    <row r="1020" spans="1:17" x14ac:dyDescent="0.3">
      <c r="A1020">
        <v>215245</v>
      </c>
      <c r="B1020">
        <v>122</v>
      </c>
      <c r="C1020" t="s">
        <v>552</v>
      </c>
      <c r="D1020" t="s">
        <v>2520</v>
      </c>
      <c r="E1020" t="s">
        <v>3753</v>
      </c>
      <c r="F1020" s="440">
        <v>46084</v>
      </c>
      <c r="G1020" s="440">
        <v>46084</v>
      </c>
      <c r="H1020" s="440">
        <v>46112</v>
      </c>
      <c r="I1020">
        <v>608.35</v>
      </c>
      <c r="J1020">
        <v>608.35</v>
      </c>
      <c r="K1020">
        <v>608.35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463</v>
      </c>
    </row>
    <row r="1021" spans="1:17" x14ac:dyDescent="0.3">
      <c r="A1021">
        <v>215243</v>
      </c>
      <c r="B1021">
        <v>122</v>
      </c>
      <c r="C1021" t="s">
        <v>552</v>
      </c>
      <c r="D1021" t="s">
        <v>2806</v>
      </c>
      <c r="E1021" t="s">
        <v>3754</v>
      </c>
      <c r="F1021" s="440">
        <v>46084</v>
      </c>
      <c r="G1021" s="440">
        <v>46084</v>
      </c>
      <c r="H1021" s="440">
        <v>46098</v>
      </c>
      <c r="I1021">
        <v>404.01</v>
      </c>
      <c r="J1021">
        <v>358.8</v>
      </c>
      <c r="K1021">
        <v>404.01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463</v>
      </c>
    </row>
    <row r="1022" spans="1:17" x14ac:dyDescent="0.3">
      <c r="A1022">
        <v>215241</v>
      </c>
      <c r="B1022">
        <v>122</v>
      </c>
      <c r="C1022" t="s">
        <v>552</v>
      </c>
      <c r="D1022" t="s">
        <v>2868</v>
      </c>
      <c r="E1022" t="s">
        <v>3755</v>
      </c>
      <c r="F1022" s="440">
        <v>46084</v>
      </c>
      <c r="G1022" s="440">
        <v>46084</v>
      </c>
      <c r="H1022" s="440">
        <v>46099</v>
      </c>
      <c r="I1022">
        <v>1636.26</v>
      </c>
      <c r="J1022">
        <v>1756.03</v>
      </c>
      <c r="K1022">
        <v>1636.26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463</v>
      </c>
    </row>
    <row r="1023" spans="1:17" x14ac:dyDescent="0.3">
      <c r="A1023">
        <v>215240</v>
      </c>
      <c r="B1023">
        <v>122</v>
      </c>
      <c r="C1023" t="s">
        <v>552</v>
      </c>
      <c r="D1023" t="s">
        <v>2754</v>
      </c>
      <c r="E1023" t="s">
        <v>3756</v>
      </c>
      <c r="F1023" s="440">
        <v>46084</v>
      </c>
      <c r="G1023" s="440">
        <v>46084</v>
      </c>
      <c r="H1023" s="440">
        <v>46118</v>
      </c>
      <c r="I1023">
        <v>2557.44</v>
      </c>
      <c r="J1023">
        <v>2184.54</v>
      </c>
      <c r="K1023">
        <v>0</v>
      </c>
      <c r="L1023">
        <v>2557.44</v>
      </c>
      <c r="M1023">
        <v>0</v>
      </c>
      <c r="N1023">
        <v>0</v>
      </c>
      <c r="O1023">
        <v>0</v>
      </c>
      <c r="P1023">
        <v>0</v>
      </c>
      <c r="Q1023" t="s">
        <v>463</v>
      </c>
    </row>
    <row r="1024" spans="1:17" x14ac:dyDescent="0.3">
      <c r="A1024">
        <v>215237</v>
      </c>
      <c r="B1024">
        <v>122</v>
      </c>
      <c r="C1024" t="s">
        <v>552</v>
      </c>
      <c r="D1024" t="s">
        <v>2738</v>
      </c>
      <c r="E1024" t="s">
        <v>3757</v>
      </c>
      <c r="F1024" s="440">
        <v>46084</v>
      </c>
      <c r="G1024" s="440">
        <v>46084</v>
      </c>
      <c r="H1024" s="440">
        <v>46112</v>
      </c>
      <c r="I1024">
        <v>500.8</v>
      </c>
      <c r="J1024">
        <v>500.8</v>
      </c>
      <c r="K1024">
        <v>500.8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463</v>
      </c>
    </row>
    <row r="1025" spans="1:17" x14ac:dyDescent="0.3">
      <c r="A1025">
        <v>215233</v>
      </c>
      <c r="B1025">
        <v>122</v>
      </c>
      <c r="C1025" t="s">
        <v>552</v>
      </c>
      <c r="D1025" t="s">
        <v>2704</v>
      </c>
      <c r="E1025" t="s">
        <v>3758</v>
      </c>
      <c r="F1025" s="440">
        <v>46084</v>
      </c>
      <c r="G1025" s="440">
        <v>46084</v>
      </c>
      <c r="H1025" s="440">
        <v>46112</v>
      </c>
      <c r="I1025">
        <v>639.79</v>
      </c>
      <c r="J1025">
        <v>639.78</v>
      </c>
      <c r="K1025">
        <v>639.79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463</v>
      </c>
    </row>
    <row r="1026" spans="1:17" x14ac:dyDescent="0.3">
      <c r="A1026">
        <v>215230</v>
      </c>
      <c r="B1026">
        <v>122</v>
      </c>
      <c r="C1026" t="s">
        <v>552</v>
      </c>
      <c r="D1026" t="s">
        <v>2715</v>
      </c>
      <c r="E1026" t="s">
        <v>3759</v>
      </c>
      <c r="F1026" s="440">
        <v>46085</v>
      </c>
      <c r="G1026" s="440">
        <v>46085</v>
      </c>
      <c r="H1026" s="440">
        <v>46101</v>
      </c>
      <c r="I1026">
        <v>969.25</v>
      </c>
      <c r="J1026">
        <v>956.25</v>
      </c>
      <c r="K1026">
        <v>969.25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463</v>
      </c>
    </row>
    <row r="1027" spans="1:17" x14ac:dyDescent="0.3">
      <c r="A1027">
        <v>215229</v>
      </c>
      <c r="B1027">
        <v>122</v>
      </c>
      <c r="C1027" t="s">
        <v>552</v>
      </c>
      <c r="D1027" t="s">
        <v>2746</v>
      </c>
      <c r="E1027" t="s">
        <v>3760</v>
      </c>
      <c r="F1027" s="440">
        <v>46083</v>
      </c>
      <c r="G1027" s="440">
        <v>46083</v>
      </c>
      <c r="H1027" s="440">
        <v>46097</v>
      </c>
      <c r="I1027">
        <v>1422.14</v>
      </c>
      <c r="J1027">
        <v>1397.14</v>
      </c>
      <c r="K1027">
        <v>0</v>
      </c>
      <c r="L1027">
        <v>1422.14</v>
      </c>
      <c r="M1027">
        <v>0</v>
      </c>
      <c r="N1027">
        <v>0</v>
      </c>
      <c r="O1027">
        <v>0</v>
      </c>
      <c r="P1027">
        <v>0</v>
      </c>
      <c r="Q1027" t="s">
        <v>463</v>
      </c>
    </row>
    <row r="1028" spans="1:17" x14ac:dyDescent="0.3">
      <c r="A1028">
        <v>215228</v>
      </c>
      <c r="B1028">
        <v>122</v>
      </c>
      <c r="C1028" t="s">
        <v>552</v>
      </c>
      <c r="D1028" t="s">
        <v>2773</v>
      </c>
      <c r="E1028" t="s">
        <v>3761</v>
      </c>
      <c r="F1028" s="440">
        <v>46084</v>
      </c>
      <c r="G1028" s="440">
        <v>46084</v>
      </c>
      <c r="H1028" s="440">
        <v>46114</v>
      </c>
      <c r="I1028">
        <v>700.56</v>
      </c>
      <c r="J1028">
        <v>700.56</v>
      </c>
      <c r="K1028">
        <v>0</v>
      </c>
      <c r="L1028">
        <v>700.56</v>
      </c>
      <c r="M1028">
        <v>0</v>
      </c>
      <c r="N1028">
        <v>0</v>
      </c>
      <c r="O1028">
        <v>0</v>
      </c>
      <c r="P1028">
        <v>0</v>
      </c>
      <c r="Q1028" t="s">
        <v>463</v>
      </c>
    </row>
    <row r="1029" spans="1:17" x14ac:dyDescent="0.3">
      <c r="A1029">
        <v>215226</v>
      </c>
      <c r="B1029">
        <v>122</v>
      </c>
      <c r="C1029" t="s">
        <v>552</v>
      </c>
      <c r="D1029" t="s">
        <v>3584</v>
      </c>
      <c r="E1029" t="s">
        <v>3762</v>
      </c>
      <c r="F1029" s="440">
        <v>46084</v>
      </c>
      <c r="G1029" s="440">
        <v>46084</v>
      </c>
      <c r="H1029" s="440">
        <v>46119</v>
      </c>
      <c r="I1029">
        <v>1428</v>
      </c>
      <c r="J1029">
        <v>1428</v>
      </c>
      <c r="K1029">
        <v>0</v>
      </c>
      <c r="L1029">
        <v>1428</v>
      </c>
      <c r="M1029">
        <v>0</v>
      </c>
      <c r="N1029">
        <v>0</v>
      </c>
      <c r="O1029">
        <v>0</v>
      </c>
      <c r="P1029">
        <v>0</v>
      </c>
      <c r="Q1029" t="s">
        <v>463</v>
      </c>
    </row>
    <row r="1030" spans="1:17" x14ac:dyDescent="0.3">
      <c r="A1030">
        <v>215225</v>
      </c>
      <c r="B1030">
        <v>122</v>
      </c>
      <c r="C1030" t="s">
        <v>552</v>
      </c>
      <c r="D1030" t="s">
        <v>2729</v>
      </c>
      <c r="E1030" t="s">
        <v>3763</v>
      </c>
      <c r="F1030" s="440">
        <v>46084</v>
      </c>
      <c r="G1030" s="440">
        <v>46084</v>
      </c>
      <c r="H1030" s="440">
        <v>46112</v>
      </c>
      <c r="I1030">
        <v>1952.57</v>
      </c>
      <c r="J1030">
        <v>1952.57</v>
      </c>
      <c r="K1030">
        <v>1952.57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463</v>
      </c>
    </row>
    <row r="1031" spans="1:17" x14ac:dyDescent="0.3">
      <c r="A1031">
        <v>215224</v>
      </c>
      <c r="B1031">
        <v>122</v>
      </c>
      <c r="C1031" t="s">
        <v>552</v>
      </c>
      <c r="D1031" t="s">
        <v>2865</v>
      </c>
      <c r="E1031" t="s">
        <v>3764</v>
      </c>
      <c r="F1031" s="440">
        <v>46083</v>
      </c>
      <c r="G1031" s="440">
        <v>46083</v>
      </c>
      <c r="H1031" s="440">
        <v>46097</v>
      </c>
      <c r="I1031">
        <v>1680</v>
      </c>
      <c r="J1031">
        <v>1680</v>
      </c>
      <c r="K1031">
        <v>1680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463</v>
      </c>
    </row>
    <row r="1032" spans="1:17" x14ac:dyDescent="0.3">
      <c r="A1032">
        <v>215223</v>
      </c>
      <c r="B1032">
        <v>122</v>
      </c>
      <c r="C1032" t="s">
        <v>552</v>
      </c>
      <c r="D1032" t="s">
        <v>2727</v>
      </c>
      <c r="E1032" t="s">
        <v>3765</v>
      </c>
      <c r="F1032" s="440">
        <v>46083</v>
      </c>
      <c r="G1032" s="440">
        <v>46083</v>
      </c>
      <c r="H1032" s="440">
        <v>46104</v>
      </c>
      <c r="I1032">
        <v>1746.08</v>
      </c>
      <c r="J1032">
        <v>1746.08</v>
      </c>
      <c r="K1032">
        <v>1746.08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463</v>
      </c>
    </row>
    <row r="1033" spans="1:17" x14ac:dyDescent="0.3">
      <c r="A1033">
        <v>215222</v>
      </c>
      <c r="B1033">
        <v>122</v>
      </c>
      <c r="C1033" t="s">
        <v>552</v>
      </c>
      <c r="D1033" t="s">
        <v>2693</v>
      </c>
      <c r="E1033" t="s">
        <v>3766</v>
      </c>
      <c r="F1033" s="440">
        <v>46083</v>
      </c>
      <c r="G1033" s="440">
        <v>46083</v>
      </c>
      <c r="H1033" s="440">
        <v>46112</v>
      </c>
      <c r="I1033">
        <v>445.44</v>
      </c>
      <c r="J1033">
        <v>445.44</v>
      </c>
      <c r="K1033">
        <v>445.44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463</v>
      </c>
    </row>
    <row r="1034" spans="1:17" x14ac:dyDescent="0.3">
      <c r="A1034">
        <v>215221</v>
      </c>
      <c r="B1034">
        <v>122</v>
      </c>
      <c r="C1034" t="s">
        <v>552</v>
      </c>
      <c r="D1034" t="s">
        <v>2727</v>
      </c>
      <c r="E1034" t="s">
        <v>3767</v>
      </c>
      <c r="F1034" s="440">
        <v>46083</v>
      </c>
      <c r="G1034" s="440">
        <v>46083</v>
      </c>
      <c r="H1034" s="440">
        <v>46104</v>
      </c>
      <c r="I1034">
        <v>6954.49</v>
      </c>
      <c r="J1034">
        <v>6954.49</v>
      </c>
      <c r="K1034">
        <v>6954.49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463</v>
      </c>
    </row>
    <row r="1035" spans="1:17" x14ac:dyDescent="0.3">
      <c r="A1035">
        <v>213319</v>
      </c>
      <c r="B1035">
        <v>122</v>
      </c>
      <c r="C1035" t="s">
        <v>552</v>
      </c>
      <c r="D1035" t="s">
        <v>2877</v>
      </c>
      <c r="E1035" t="s">
        <v>3768</v>
      </c>
      <c r="F1035" s="440">
        <v>46083</v>
      </c>
      <c r="G1035" s="440">
        <v>46083</v>
      </c>
      <c r="H1035" s="440">
        <v>46095</v>
      </c>
      <c r="I1035">
        <v>507.5</v>
      </c>
      <c r="J1035">
        <v>507.5</v>
      </c>
      <c r="K1035">
        <v>507.5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463</v>
      </c>
    </row>
    <row r="1036" spans="1:17" x14ac:dyDescent="0.3">
      <c r="A1036">
        <v>213170</v>
      </c>
      <c r="B1036">
        <v>122</v>
      </c>
      <c r="C1036" t="s">
        <v>552</v>
      </c>
      <c r="D1036" t="s">
        <v>3769</v>
      </c>
      <c r="E1036" t="s">
        <v>3770</v>
      </c>
      <c r="F1036" s="440">
        <v>46080</v>
      </c>
      <c r="G1036" s="440">
        <v>46080</v>
      </c>
      <c r="H1036" s="440">
        <v>46108</v>
      </c>
      <c r="I1036">
        <v>434.2</v>
      </c>
      <c r="J1036">
        <v>434.2</v>
      </c>
      <c r="K1036">
        <v>434.2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462</v>
      </c>
    </row>
    <row r="1037" spans="1:17" x14ac:dyDescent="0.3">
      <c r="A1037">
        <v>213165</v>
      </c>
      <c r="B1037">
        <v>122</v>
      </c>
      <c r="C1037" t="s">
        <v>552</v>
      </c>
      <c r="D1037" t="s">
        <v>2520</v>
      </c>
      <c r="E1037" t="s">
        <v>3771</v>
      </c>
      <c r="F1037" s="440">
        <v>46080</v>
      </c>
      <c r="G1037" s="440">
        <v>46080</v>
      </c>
      <c r="H1037" s="440">
        <v>46108</v>
      </c>
      <c r="I1037">
        <v>741.85</v>
      </c>
      <c r="J1037">
        <v>741.85</v>
      </c>
      <c r="K1037">
        <v>741.85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462</v>
      </c>
    </row>
    <row r="1038" spans="1:17" x14ac:dyDescent="0.3">
      <c r="A1038">
        <v>213153</v>
      </c>
      <c r="B1038">
        <v>122</v>
      </c>
      <c r="C1038" t="s">
        <v>552</v>
      </c>
      <c r="D1038" t="s">
        <v>2746</v>
      </c>
      <c r="E1038" t="s">
        <v>3772</v>
      </c>
      <c r="F1038" s="440">
        <v>46081</v>
      </c>
      <c r="H1038" s="440">
        <v>46095</v>
      </c>
      <c r="I1038">
        <v>953.09</v>
      </c>
      <c r="J1038">
        <v>894</v>
      </c>
      <c r="K1038">
        <v>0</v>
      </c>
      <c r="L1038">
        <v>953.09</v>
      </c>
      <c r="M1038">
        <v>0</v>
      </c>
      <c r="N1038">
        <v>0</v>
      </c>
      <c r="O1038">
        <v>0</v>
      </c>
      <c r="P1038">
        <v>0</v>
      </c>
      <c r="Q1038" t="s">
        <v>462</v>
      </c>
    </row>
    <row r="1039" spans="1:17" x14ac:dyDescent="0.3">
      <c r="A1039">
        <v>213152</v>
      </c>
      <c r="B1039">
        <v>122</v>
      </c>
      <c r="C1039" t="s">
        <v>552</v>
      </c>
      <c r="D1039" t="s">
        <v>2763</v>
      </c>
      <c r="E1039" t="s">
        <v>3773</v>
      </c>
      <c r="F1039" s="440">
        <v>46078</v>
      </c>
      <c r="G1039" s="440">
        <v>46078</v>
      </c>
      <c r="H1039" s="440">
        <v>46092</v>
      </c>
      <c r="I1039">
        <v>500</v>
      </c>
      <c r="J1039">
        <v>500</v>
      </c>
      <c r="K1039">
        <v>500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462</v>
      </c>
    </row>
    <row r="1040" spans="1:17" x14ac:dyDescent="0.3">
      <c r="A1040">
        <v>213151</v>
      </c>
      <c r="B1040">
        <v>122</v>
      </c>
      <c r="C1040" t="s">
        <v>552</v>
      </c>
      <c r="D1040" t="s">
        <v>3093</v>
      </c>
      <c r="E1040" t="s">
        <v>3774</v>
      </c>
      <c r="F1040" s="440">
        <v>46080</v>
      </c>
      <c r="G1040" s="440">
        <v>46080</v>
      </c>
      <c r="H1040" s="440">
        <v>46094</v>
      </c>
      <c r="I1040">
        <v>925</v>
      </c>
      <c r="J1040">
        <v>900</v>
      </c>
      <c r="K1040">
        <v>925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462</v>
      </c>
    </row>
    <row r="1041" spans="1:17" x14ac:dyDescent="0.3">
      <c r="A1041">
        <v>213147</v>
      </c>
      <c r="B1041">
        <v>122</v>
      </c>
      <c r="C1041" t="s">
        <v>552</v>
      </c>
      <c r="D1041" t="s">
        <v>2871</v>
      </c>
      <c r="E1041" t="s">
        <v>3775</v>
      </c>
      <c r="F1041" s="440">
        <v>46080</v>
      </c>
      <c r="G1041" s="440">
        <v>46080</v>
      </c>
      <c r="H1041" s="440">
        <v>46094</v>
      </c>
      <c r="I1041">
        <v>930</v>
      </c>
      <c r="J1041">
        <v>930</v>
      </c>
      <c r="K1041">
        <v>930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462</v>
      </c>
    </row>
    <row r="1042" spans="1:17" x14ac:dyDescent="0.3">
      <c r="A1042">
        <v>213145</v>
      </c>
      <c r="B1042">
        <v>122</v>
      </c>
      <c r="C1042" t="s">
        <v>552</v>
      </c>
      <c r="D1042" t="s">
        <v>3584</v>
      </c>
      <c r="E1042" t="s">
        <v>3776</v>
      </c>
      <c r="F1042" s="440">
        <v>46079</v>
      </c>
      <c r="G1042" s="440">
        <v>46079</v>
      </c>
      <c r="H1042" s="440">
        <v>46118</v>
      </c>
      <c r="I1042">
        <v>667.2</v>
      </c>
      <c r="J1042">
        <v>667.2</v>
      </c>
      <c r="K1042">
        <v>0</v>
      </c>
      <c r="L1042">
        <v>667.2</v>
      </c>
      <c r="M1042">
        <v>0</v>
      </c>
      <c r="N1042">
        <v>0</v>
      </c>
      <c r="O1042">
        <v>0</v>
      </c>
      <c r="P1042">
        <v>0</v>
      </c>
      <c r="Q1042" t="s">
        <v>462</v>
      </c>
    </row>
    <row r="1043" spans="1:17" x14ac:dyDescent="0.3">
      <c r="A1043">
        <v>213068</v>
      </c>
      <c r="B1043">
        <v>122</v>
      </c>
      <c r="C1043" t="s">
        <v>552</v>
      </c>
      <c r="D1043" t="s">
        <v>2760</v>
      </c>
      <c r="E1043" t="s">
        <v>3777</v>
      </c>
      <c r="F1043" s="440">
        <v>46079</v>
      </c>
      <c r="H1043" s="440">
        <v>46094</v>
      </c>
      <c r="I1043">
        <v>1053.4000000000001</v>
      </c>
      <c r="J1043">
        <v>1053.4000000000001</v>
      </c>
      <c r="K1043">
        <v>0</v>
      </c>
      <c r="L1043">
        <v>0</v>
      </c>
      <c r="M1043">
        <v>1011.16</v>
      </c>
      <c r="N1043">
        <v>0</v>
      </c>
      <c r="O1043">
        <v>42.24</v>
      </c>
      <c r="P1043">
        <v>0</v>
      </c>
      <c r="Q1043" t="s">
        <v>462</v>
      </c>
    </row>
    <row r="1044" spans="1:17" x14ac:dyDescent="0.3">
      <c r="A1044">
        <v>213067</v>
      </c>
      <c r="B1044">
        <v>122</v>
      </c>
      <c r="C1044" t="s">
        <v>552</v>
      </c>
      <c r="D1044" t="s">
        <v>3769</v>
      </c>
      <c r="E1044" t="s">
        <v>3778</v>
      </c>
      <c r="F1044" s="440">
        <v>46079</v>
      </c>
      <c r="G1044" s="440">
        <v>46079</v>
      </c>
      <c r="H1044" s="440">
        <v>46107</v>
      </c>
      <c r="I1044">
        <v>263.74</v>
      </c>
      <c r="J1044">
        <v>263.74</v>
      </c>
      <c r="K1044">
        <v>263.74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462</v>
      </c>
    </row>
    <row r="1045" spans="1:17" x14ac:dyDescent="0.3">
      <c r="A1045">
        <v>213066</v>
      </c>
      <c r="B1045">
        <v>122</v>
      </c>
      <c r="C1045" t="s">
        <v>552</v>
      </c>
      <c r="D1045" t="s">
        <v>2520</v>
      </c>
      <c r="E1045" t="s">
        <v>3779</v>
      </c>
      <c r="F1045" s="440">
        <v>46079</v>
      </c>
      <c r="G1045" s="440">
        <v>46079</v>
      </c>
      <c r="H1045" s="440">
        <v>46107</v>
      </c>
      <c r="I1045">
        <v>592.4</v>
      </c>
      <c r="J1045">
        <v>592.4</v>
      </c>
      <c r="K1045">
        <v>592.4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462</v>
      </c>
    </row>
    <row r="1046" spans="1:17" x14ac:dyDescent="0.3">
      <c r="A1046">
        <v>213065</v>
      </c>
      <c r="B1046">
        <v>122</v>
      </c>
      <c r="C1046" t="s">
        <v>552</v>
      </c>
      <c r="D1046" t="s">
        <v>2704</v>
      </c>
      <c r="E1046" t="s">
        <v>3780</v>
      </c>
      <c r="F1046" s="440">
        <v>46079</v>
      </c>
      <c r="G1046" s="440">
        <v>46079</v>
      </c>
      <c r="H1046" s="440">
        <v>46107</v>
      </c>
      <c r="I1046">
        <v>562.39</v>
      </c>
      <c r="J1046">
        <v>562.38</v>
      </c>
      <c r="K1046">
        <v>562.39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462</v>
      </c>
    </row>
    <row r="1047" spans="1:17" x14ac:dyDescent="0.3">
      <c r="A1047">
        <v>213064</v>
      </c>
      <c r="B1047">
        <v>122</v>
      </c>
      <c r="C1047" t="s">
        <v>552</v>
      </c>
      <c r="D1047" t="s">
        <v>3508</v>
      </c>
      <c r="E1047" t="s">
        <v>3781</v>
      </c>
      <c r="F1047" s="440">
        <v>46076</v>
      </c>
      <c r="H1047" s="440">
        <v>46111</v>
      </c>
      <c r="I1047">
        <v>190.92</v>
      </c>
      <c r="J1047">
        <v>190.92</v>
      </c>
      <c r="K1047">
        <v>0</v>
      </c>
      <c r="L1047">
        <v>0</v>
      </c>
      <c r="M1047">
        <v>190.92</v>
      </c>
      <c r="N1047">
        <v>0</v>
      </c>
      <c r="O1047">
        <v>0</v>
      </c>
      <c r="P1047">
        <v>0</v>
      </c>
      <c r="Q1047" t="s">
        <v>462</v>
      </c>
    </row>
    <row r="1048" spans="1:17" x14ac:dyDescent="0.3">
      <c r="A1048">
        <v>213063</v>
      </c>
      <c r="B1048">
        <v>122</v>
      </c>
      <c r="C1048" t="s">
        <v>552</v>
      </c>
      <c r="D1048" t="s">
        <v>3508</v>
      </c>
      <c r="E1048" t="s">
        <v>3782</v>
      </c>
      <c r="F1048" s="440">
        <v>46077</v>
      </c>
      <c r="H1048" s="440">
        <v>46111</v>
      </c>
      <c r="I1048">
        <v>408</v>
      </c>
      <c r="J1048">
        <v>408</v>
      </c>
      <c r="K1048">
        <v>0</v>
      </c>
      <c r="L1048">
        <v>0</v>
      </c>
      <c r="M1048">
        <v>408</v>
      </c>
      <c r="N1048">
        <v>0</v>
      </c>
      <c r="O1048">
        <v>0</v>
      </c>
      <c r="P1048">
        <v>0</v>
      </c>
      <c r="Q1048" t="s">
        <v>462</v>
      </c>
    </row>
    <row r="1049" spans="1:17" x14ac:dyDescent="0.3">
      <c r="A1049">
        <v>213062</v>
      </c>
      <c r="B1049">
        <v>122</v>
      </c>
      <c r="C1049" t="s">
        <v>552</v>
      </c>
      <c r="D1049" t="s">
        <v>3508</v>
      </c>
      <c r="E1049" t="s">
        <v>3783</v>
      </c>
      <c r="F1049" s="440">
        <v>46078</v>
      </c>
      <c r="G1049" s="440">
        <v>46078</v>
      </c>
      <c r="H1049" s="440">
        <v>46111</v>
      </c>
      <c r="I1049">
        <v>624.70000000000005</v>
      </c>
      <c r="J1049">
        <v>624.70000000000005</v>
      </c>
      <c r="K1049">
        <v>624.70000000000005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462</v>
      </c>
    </row>
    <row r="1050" spans="1:17" x14ac:dyDescent="0.3">
      <c r="A1050">
        <v>213061</v>
      </c>
      <c r="B1050">
        <v>122</v>
      </c>
      <c r="C1050" t="s">
        <v>552</v>
      </c>
      <c r="D1050" t="s">
        <v>2877</v>
      </c>
      <c r="E1050" t="s">
        <v>3784</v>
      </c>
      <c r="F1050" s="440">
        <v>46078</v>
      </c>
      <c r="G1050" s="440">
        <v>46078</v>
      </c>
      <c r="H1050" s="440">
        <v>46092</v>
      </c>
      <c r="I1050">
        <v>477.5</v>
      </c>
      <c r="J1050">
        <v>477.5</v>
      </c>
      <c r="K1050">
        <v>477.5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462</v>
      </c>
    </row>
    <row r="1051" spans="1:17" x14ac:dyDescent="0.3">
      <c r="A1051">
        <v>213060</v>
      </c>
      <c r="B1051">
        <v>122</v>
      </c>
      <c r="C1051" t="s">
        <v>552</v>
      </c>
      <c r="D1051" t="s">
        <v>2704</v>
      </c>
      <c r="E1051" t="s">
        <v>3785</v>
      </c>
      <c r="F1051" s="440">
        <v>46072</v>
      </c>
      <c r="G1051" s="440">
        <v>46072</v>
      </c>
      <c r="H1051" s="440">
        <v>46100</v>
      </c>
      <c r="I1051">
        <v>153.43</v>
      </c>
      <c r="J1051">
        <v>385.67</v>
      </c>
      <c r="K1051">
        <v>153.43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462</v>
      </c>
    </row>
    <row r="1052" spans="1:17" x14ac:dyDescent="0.3">
      <c r="A1052">
        <v>213059</v>
      </c>
      <c r="B1052">
        <v>122</v>
      </c>
      <c r="C1052" t="s">
        <v>552</v>
      </c>
      <c r="D1052" t="s">
        <v>3269</v>
      </c>
      <c r="E1052" t="s">
        <v>3786</v>
      </c>
      <c r="F1052" s="440">
        <v>46077</v>
      </c>
      <c r="G1052" s="440">
        <v>46077</v>
      </c>
      <c r="H1052" s="440">
        <v>46104</v>
      </c>
      <c r="I1052">
        <v>1258.6300000000001</v>
      </c>
      <c r="J1052">
        <v>1053.25</v>
      </c>
      <c r="K1052">
        <v>0</v>
      </c>
      <c r="L1052">
        <v>1258.6300000000001</v>
      </c>
      <c r="M1052">
        <v>0</v>
      </c>
      <c r="N1052">
        <v>0</v>
      </c>
      <c r="O1052">
        <v>0</v>
      </c>
      <c r="P1052">
        <v>0</v>
      </c>
      <c r="Q1052" t="s">
        <v>462</v>
      </c>
    </row>
    <row r="1053" spans="1:17" x14ac:dyDescent="0.3">
      <c r="A1053">
        <v>213058</v>
      </c>
      <c r="B1053">
        <v>122</v>
      </c>
      <c r="C1053" t="s">
        <v>552</v>
      </c>
      <c r="D1053" t="s">
        <v>2704</v>
      </c>
      <c r="E1053" t="s">
        <v>3787</v>
      </c>
      <c r="F1053" s="440">
        <v>46076</v>
      </c>
      <c r="G1053" s="440">
        <v>46076</v>
      </c>
      <c r="H1053" s="440">
        <v>46104</v>
      </c>
      <c r="I1053">
        <v>19.079999999999998</v>
      </c>
      <c r="J1053">
        <v>19.079999999999998</v>
      </c>
      <c r="K1053">
        <v>19.079999999999998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462</v>
      </c>
    </row>
    <row r="1054" spans="1:17" x14ac:dyDescent="0.3">
      <c r="A1054">
        <v>213057</v>
      </c>
      <c r="B1054">
        <v>122</v>
      </c>
      <c r="C1054" t="s">
        <v>552</v>
      </c>
      <c r="D1054" t="s">
        <v>2761</v>
      </c>
      <c r="E1054" t="s">
        <v>3788</v>
      </c>
      <c r="F1054" s="440">
        <v>46077</v>
      </c>
      <c r="G1054" s="440">
        <v>46077</v>
      </c>
      <c r="H1054" s="440">
        <v>46094</v>
      </c>
      <c r="I1054">
        <v>618.84</v>
      </c>
      <c r="J1054">
        <v>618.84</v>
      </c>
      <c r="K1054">
        <v>618.84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462</v>
      </c>
    </row>
    <row r="1055" spans="1:17" x14ac:dyDescent="0.3">
      <c r="A1055">
        <v>213056</v>
      </c>
      <c r="B1055">
        <v>122</v>
      </c>
      <c r="C1055" t="s">
        <v>552</v>
      </c>
      <c r="D1055" t="s">
        <v>2721</v>
      </c>
      <c r="E1055" t="s">
        <v>3789</v>
      </c>
      <c r="F1055" s="440">
        <v>46077</v>
      </c>
      <c r="H1055" s="440">
        <v>46098</v>
      </c>
      <c r="I1055">
        <v>2193.6</v>
      </c>
      <c r="J1055">
        <v>2193.6</v>
      </c>
      <c r="K1055">
        <v>0</v>
      </c>
      <c r="L1055">
        <v>0</v>
      </c>
      <c r="M1055">
        <v>2193.6</v>
      </c>
      <c r="N1055">
        <v>0</v>
      </c>
      <c r="O1055">
        <v>0</v>
      </c>
      <c r="P1055">
        <v>0</v>
      </c>
      <c r="Q1055" t="s">
        <v>462</v>
      </c>
    </row>
    <row r="1056" spans="1:17" x14ac:dyDescent="0.3">
      <c r="A1056">
        <v>213055</v>
      </c>
      <c r="B1056">
        <v>122</v>
      </c>
      <c r="C1056" t="s">
        <v>552</v>
      </c>
      <c r="D1056" t="s">
        <v>2725</v>
      </c>
      <c r="E1056" t="s">
        <v>3790</v>
      </c>
      <c r="F1056" s="440">
        <v>46073</v>
      </c>
      <c r="G1056" s="440">
        <v>46073</v>
      </c>
      <c r="H1056" s="440">
        <v>46094</v>
      </c>
      <c r="I1056">
        <v>8108.96</v>
      </c>
      <c r="J1056">
        <v>8108.95</v>
      </c>
      <c r="K1056">
        <v>0</v>
      </c>
      <c r="L1056">
        <v>4929.41</v>
      </c>
      <c r="M1056">
        <v>0</v>
      </c>
      <c r="N1056">
        <v>0</v>
      </c>
      <c r="O1056">
        <v>0</v>
      </c>
      <c r="P1056">
        <v>0</v>
      </c>
      <c r="Q1056" t="s">
        <v>462</v>
      </c>
    </row>
    <row r="1057" spans="1:17" x14ac:dyDescent="0.3">
      <c r="A1057">
        <v>213051</v>
      </c>
      <c r="B1057">
        <v>122</v>
      </c>
      <c r="C1057" t="s">
        <v>552</v>
      </c>
      <c r="D1057" t="s">
        <v>2702</v>
      </c>
      <c r="E1057" t="s">
        <v>3791</v>
      </c>
      <c r="F1057" s="440">
        <v>46073</v>
      </c>
      <c r="G1057" s="440">
        <v>46073</v>
      </c>
      <c r="H1057" s="440">
        <v>46094</v>
      </c>
      <c r="I1057">
        <v>606.70000000000005</v>
      </c>
      <c r="J1057">
        <v>566.70000000000005</v>
      </c>
      <c r="K1057">
        <v>606.70000000000005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462</v>
      </c>
    </row>
    <row r="1058" spans="1:17" x14ac:dyDescent="0.3">
      <c r="A1058">
        <v>213050</v>
      </c>
      <c r="B1058">
        <v>122</v>
      </c>
      <c r="C1058" t="s">
        <v>552</v>
      </c>
      <c r="D1058" t="s">
        <v>2746</v>
      </c>
      <c r="E1058" t="s">
        <v>3792</v>
      </c>
      <c r="F1058" s="440">
        <v>46076</v>
      </c>
      <c r="G1058" s="440">
        <v>46076</v>
      </c>
      <c r="H1058" s="440">
        <v>46090</v>
      </c>
      <c r="I1058">
        <v>1422.14</v>
      </c>
      <c r="J1058">
        <v>1397.14</v>
      </c>
      <c r="K1058">
        <v>0</v>
      </c>
      <c r="L1058">
        <v>1422.14</v>
      </c>
      <c r="M1058">
        <v>0</v>
      </c>
      <c r="N1058">
        <v>0</v>
      </c>
      <c r="O1058">
        <v>0</v>
      </c>
      <c r="P1058">
        <v>0</v>
      </c>
      <c r="Q1058" t="s">
        <v>462</v>
      </c>
    </row>
    <row r="1059" spans="1:17" x14ac:dyDescent="0.3">
      <c r="A1059">
        <v>213048</v>
      </c>
      <c r="B1059">
        <v>122</v>
      </c>
      <c r="C1059" t="s">
        <v>552</v>
      </c>
      <c r="D1059" t="s">
        <v>2754</v>
      </c>
      <c r="E1059" t="s">
        <v>3793</v>
      </c>
      <c r="F1059" s="440">
        <v>46077</v>
      </c>
      <c r="G1059" s="440">
        <v>46077</v>
      </c>
      <c r="H1059" s="440">
        <v>46108</v>
      </c>
      <c r="I1059">
        <v>2553.91</v>
      </c>
      <c r="J1059">
        <v>2172.98</v>
      </c>
      <c r="K1059">
        <v>0</v>
      </c>
      <c r="L1059">
        <v>2553.91</v>
      </c>
      <c r="M1059">
        <v>0</v>
      </c>
      <c r="N1059">
        <v>0</v>
      </c>
      <c r="O1059">
        <v>0</v>
      </c>
      <c r="P1059">
        <v>0</v>
      </c>
      <c r="Q1059" t="s">
        <v>462</v>
      </c>
    </row>
    <row r="1060" spans="1:17" x14ac:dyDescent="0.3">
      <c r="A1060">
        <v>213046</v>
      </c>
      <c r="B1060">
        <v>122</v>
      </c>
      <c r="C1060" t="s">
        <v>552</v>
      </c>
      <c r="D1060" t="s">
        <v>2832</v>
      </c>
      <c r="E1060" t="s">
        <v>3794</v>
      </c>
      <c r="F1060" s="440">
        <v>46077</v>
      </c>
      <c r="G1060" s="440">
        <v>46077</v>
      </c>
      <c r="H1060" s="440">
        <v>46107</v>
      </c>
      <c r="I1060">
        <v>2300.2199999999998</v>
      </c>
      <c r="J1060">
        <v>2117.6999999999998</v>
      </c>
      <c r="K1060">
        <v>0</v>
      </c>
      <c r="L1060">
        <v>2300.2199999999998</v>
      </c>
      <c r="M1060">
        <v>0</v>
      </c>
      <c r="N1060">
        <v>0</v>
      </c>
      <c r="O1060">
        <v>0</v>
      </c>
      <c r="P1060">
        <v>0</v>
      </c>
      <c r="Q1060" t="s">
        <v>462</v>
      </c>
    </row>
    <row r="1061" spans="1:17" x14ac:dyDescent="0.3">
      <c r="A1061">
        <v>213045</v>
      </c>
      <c r="B1061">
        <v>122</v>
      </c>
      <c r="C1061" t="s">
        <v>552</v>
      </c>
      <c r="D1061" t="s">
        <v>2700</v>
      </c>
      <c r="E1061" t="s">
        <v>3795</v>
      </c>
      <c r="F1061" s="440">
        <v>46077</v>
      </c>
      <c r="G1061" s="440">
        <v>46077</v>
      </c>
      <c r="H1061" s="440">
        <v>46106</v>
      </c>
      <c r="I1061">
        <v>214</v>
      </c>
      <c r="J1061">
        <v>214</v>
      </c>
      <c r="K1061">
        <v>214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462</v>
      </c>
    </row>
    <row r="1062" spans="1:17" x14ac:dyDescent="0.3">
      <c r="A1062">
        <v>213044</v>
      </c>
      <c r="B1062">
        <v>122</v>
      </c>
      <c r="C1062" t="s">
        <v>552</v>
      </c>
      <c r="D1062" t="s">
        <v>2700</v>
      </c>
      <c r="E1062" t="s">
        <v>3796</v>
      </c>
      <c r="F1062" s="440">
        <v>46077</v>
      </c>
      <c r="G1062" s="440">
        <v>46077</v>
      </c>
      <c r="H1062" s="440">
        <v>46106</v>
      </c>
      <c r="I1062">
        <v>543.88</v>
      </c>
      <c r="J1062">
        <v>543.88</v>
      </c>
      <c r="K1062">
        <v>543.88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462</v>
      </c>
    </row>
    <row r="1063" spans="1:17" x14ac:dyDescent="0.3">
      <c r="A1063">
        <v>213043</v>
      </c>
      <c r="B1063">
        <v>122</v>
      </c>
      <c r="C1063" t="s">
        <v>552</v>
      </c>
      <c r="D1063" t="s">
        <v>2868</v>
      </c>
      <c r="E1063" t="s">
        <v>3797</v>
      </c>
      <c r="F1063" s="440">
        <v>46077</v>
      </c>
      <c r="G1063" s="440">
        <v>46077</v>
      </c>
      <c r="H1063" s="440">
        <v>46092</v>
      </c>
      <c r="I1063">
        <v>1202.45</v>
      </c>
      <c r="J1063">
        <v>1290.46</v>
      </c>
      <c r="K1063">
        <v>1202.45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462</v>
      </c>
    </row>
    <row r="1064" spans="1:17" x14ac:dyDescent="0.3">
      <c r="A1064">
        <v>213042</v>
      </c>
      <c r="B1064">
        <v>122</v>
      </c>
      <c r="C1064" t="s">
        <v>552</v>
      </c>
      <c r="D1064" t="s">
        <v>2706</v>
      </c>
      <c r="E1064" t="s">
        <v>3798</v>
      </c>
      <c r="F1064" s="440">
        <v>46078</v>
      </c>
      <c r="G1064" s="440">
        <v>46078</v>
      </c>
      <c r="H1064" s="440">
        <v>46106</v>
      </c>
      <c r="I1064">
        <v>767.84</v>
      </c>
      <c r="J1064">
        <v>765.84</v>
      </c>
      <c r="K1064">
        <v>767.84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462</v>
      </c>
    </row>
    <row r="1065" spans="1:17" x14ac:dyDescent="0.3">
      <c r="A1065">
        <v>213040</v>
      </c>
      <c r="B1065">
        <v>122</v>
      </c>
      <c r="C1065" t="s">
        <v>552</v>
      </c>
      <c r="D1065" t="s">
        <v>2693</v>
      </c>
      <c r="E1065" t="s">
        <v>3799</v>
      </c>
      <c r="F1065" s="440">
        <v>46077</v>
      </c>
      <c r="G1065" s="440">
        <v>46077</v>
      </c>
      <c r="H1065" s="440">
        <v>46105</v>
      </c>
      <c r="I1065">
        <v>1362.3</v>
      </c>
      <c r="J1065">
        <v>1362.3</v>
      </c>
      <c r="K1065">
        <v>1200.3</v>
      </c>
      <c r="L1065">
        <v>162</v>
      </c>
      <c r="M1065">
        <v>0</v>
      </c>
      <c r="N1065">
        <v>0</v>
      </c>
      <c r="O1065">
        <v>0</v>
      </c>
      <c r="P1065">
        <v>0</v>
      </c>
      <c r="Q1065" t="s">
        <v>462</v>
      </c>
    </row>
    <row r="1066" spans="1:17" x14ac:dyDescent="0.3">
      <c r="A1066">
        <v>213039</v>
      </c>
      <c r="B1066">
        <v>122</v>
      </c>
      <c r="C1066" t="s">
        <v>552</v>
      </c>
      <c r="D1066" t="s">
        <v>2704</v>
      </c>
      <c r="E1066" t="s">
        <v>3800</v>
      </c>
      <c r="F1066" s="440">
        <v>46077</v>
      </c>
      <c r="G1066" s="440">
        <v>46077</v>
      </c>
      <c r="H1066" s="440">
        <v>46105</v>
      </c>
      <c r="I1066">
        <v>405.41</v>
      </c>
      <c r="J1066">
        <v>405.41</v>
      </c>
      <c r="K1066">
        <v>405.41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462</v>
      </c>
    </row>
    <row r="1067" spans="1:17" x14ac:dyDescent="0.3">
      <c r="A1067">
        <v>213038</v>
      </c>
      <c r="B1067">
        <v>122</v>
      </c>
      <c r="C1067" t="s">
        <v>552</v>
      </c>
      <c r="D1067" t="s">
        <v>2520</v>
      </c>
      <c r="E1067" t="s">
        <v>3801</v>
      </c>
      <c r="F1067" s="440">
        <v>46077</v>
      </c>
      <c r="G1067" s="440">
        <v>46077</v>
      </c>
      <c r="H1067" s="440">
        <v>46105</v>
      </c>
      <c r="I1067">
        <v>359.8</v>
      </c>
      <c r="J1067">
        <v>359.8</v>
      </c>
      <c r="K1067">
        <v>359.8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462</v>
      </c>
    </row>
    <row r="1068" spans="1:17" x14ac:dyDescent="0.3">
      <c r="A1068">
        <v>213035</v>
      </c>
      <c r="B1068">
        <v>122</v>
      </c>
      <c r="C1068" t="s">
        <v>552</v>
      </c>
      <c r="D1068" t="s">
        <v>3769</v>
      </c>
      <c r="E1068" t="s">
        <v>3802</v>
      </c>
      <c r="F1068" s="440">
        <v>46077</v>
      </c>
      <c r="G1068" s="440">
        <v>46077</v>
      </c>
      <c r="H1068" s="440">
        <v>46105</v>
      </c>
      <c r="I1068">
        <v>208.35</v>
      </c>
      <c r="J1068">
        <v>208.35</v>
      </c>
      <c r="K1068">
        <v>208.35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462</v>
      </c>
    </row>
    <row r="1069" spans="1:17" x14ac:dyDescent="0.3">
      <c r="A1069">
        <v>213034</v>
      </c>
      <c r="B1069">
        <v>122</v>
      </c>
      <c r="C1069" t="s">
        <v>552</v>
      </c>
      <c r="D1069" t="s">
        <v>2923</v>
      </c>
      <c r="E1069" t="s">
        <v>3803</v>
      </c>
      <c r="F1069" s="440">
        <v>46073</v>
      </c>
      <c r="H1069" s="440">
        <v>46094</v>
      </c>
      <c r="I1069">
        <v>1708.28</v>
      </c>
      <c r="J1069">
        <v>1708.28</v>
      </c>
      <c r="K1069">
        <v>0</v>
      </c>
      <c r="L1069">
        <v>0</v>
      </c>
      <c r="M1069">
        <v>0</v>
      </c>
      <c r="N1069">
        <v>0</v>
      </c>
      <c r="O1069">
        <v>1708.28</v>
      </c>
      <c r="P1069">
        <v>0</v>
      </c>
      <c r="Q1069" t="s">
        <v>462</v>
      </c>
    </row>
    <row r="1070" spans="1:17" x14ac:dyDescent="0.3">
      <c r="A1070">
        <v>213031</v>
      </c>
      <c r="B1070">
        <v>122</v>
      </c>
      <c r="C1070" t="s">
        <v>552</v>
      </c>
      <c r="D1070" t="s">
        <v>1856</v>
      </c>
      <c r="E1070" t="s">
        <v>3804</v>
      </c>
      <c r="F1070" s="440">
        <v>46065</v>
      </c>
      <c r="H1070" s="440">
        <v>46093</v>
      </c>
      <c r="I1070">
        <v>4715.13</v>
      </c>
      <c r="J1070">
        <v>4399</v>
      </c>
      <c r="K1070">
        <v>0</v>
      </c>
      <c r="L1070">
        <v>0</v>
      </c>
      <c r="M1070">
        <v>0</v>
      </c>
      <c r="N1070">
        <v>0</v>
      </c>
      <c r="O1070">
        <v>4715.13</v>
      </c>
      <c r="P1070">
        <v>0</v>
      </c>
      <c r="Q1070" t="s">
        <v>462</v>
      </c>
    </row>
    <row r="1071" spans="1:17" x14ac:dyDescent="0.3">
      <c r="A1071">
        <v>213029</v>
      </c>
      <c r="B1071">
        <v>122</v>
      </c>
      <c r="C1071" t="s">
        <v>552</v>
      </c>
      <c r="D1071" t="s">
        <v>2520</v>
      </c>
      <c r="E1071" t="s">
        <v>3805</v>
      </c>
      <c r="F1071" s="440">
        <v>46073</v>
      </c>
      <c r="G1071" s="440">
        <v>46073</v>
      </c>
      <c r="H1071" s="440">
        <v>46101</v>
      </c>
      <c r="I1071">
        <v>899.05</v>
      </c>
      <c r="J1071">
        <v>899.05</v>
      </c>
      <c r="K1071">
        <v>899.05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462</v>
      </c>
    </row>
    <row r="1072" spans="1:17" x14ac:dyDescent="0.3">
      <c r="A1072">
        <v>213017</v>
      </c>
      <c r="B1072">
        <v>122</v>
      </c>
      <c r="C1072" t="s">
        <v>552</v>
      </c>
      <c r="D1072" t="s">
        <v>2704</v>
      </c>
      <c r="E1072" t="s">
        <v>3806</v>
      </c>
      <c r="F1072" s="440">
        <v>46074</v>
      </c>
      <c r="G1072" s="440">
        <v>46074</v>
      </c>
      <c r="H1072" s="440">
        <v>46102</v>
      </c>
      <c r="I1072">
        <v>226.12</v>
      </c>
      <c r="J1072">
        <v>226.12</v>
      </c>
      <c r="K1072">
        <v>226.12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462</v>
      </c>
    </row>
    <row r="1073" spans="1:17" x14ac:dyDescent="0.3">
      <c r="A1073">
        <v>213016</v>
      </c>
      <c r="B1073">
        <v>122</v>
      </c>
      <c r="C1073" t="s">
        <v>552</v>
      </c>
      <c r="D1073" t="s">
        <v>2717</v>
      </c>
      <c r="E1073" t="s">
        <v>3807</v>
      </c>
      <c r="F1073" s="440">
        <v>46071</v>
      </c>
      <c r="H1073" s="440">
        <v>46099</v>
      </c>
      <c r="I1073">
        <v>630</v>
      </c>
      <c r="J1073">
        <v>630</v>
      </c>
      <c r="K1073">
        <v>0</v>
      </c>
      <c r="L1073">
        <v>0</v>
      </c>
      <c r="M1073">
        <v>0</v>
      </c>
      <c r="N1073">
        <v>0</v>
      </c>
      <c r="O1073">
        <v>630</v>
      </c>
      <c r="P1073">
        <v>0</v>
      </c>
      <c r="Q1073" t="s">
        <v>462</v>
      </c>
    </row>
    <row r="1074" spans="1:17" x14ac:dyDescent="0.3">
      <c r="A1074">
        <v>213015</v>
      </c>
      <c r="B1074">
        <v>122</v>
      </c>
      <c r="C1074" t="s">
        <v>552</v>
      </c>
      <c r="D1074" t="s">
        <v>2704</v>
      </c>
      <c r="E1074" t="s">
        <v>3808</v>
      </c>
      <c r="F1074" s="440">
        <v>46074</v>
      </c>
      <c r="G1074" s="440">
        <v>46074</v>
      </c>
      <c r="H1074" s="440">
        <v>46102</v>
      </c>
      <c r="I1074">
        <v>106.5</v>
      </c>
      <c r="J1074">
        <v>108</v>
      </c>
      <c r="K1074">
        <v>106.5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462</v>
      </c>
    </row>
    <row r="1075" spans="1:17" x14ac:dyDescent="0.3">
      <c r="A1075">
        <v>213014</v>
      </c>
      <c r="B1075">
        <v>122</v>
      </c>
      <c r="C1075" t="s">
        <v>552</v>
      </c>
      <c r="D1075" t="s">
        <v>2697</v>
      </c>
      <c r="E1075" t="s">
        <v>3809</v>
      </c>
      <c r="F1075" s="440">
        <v>46073</v>
      </c>
      <c r="G1075" s="440">
        <v>46073</v>
      </c>
      <c r="H1075" s="440">
        <v>46101</v>
      </c>
      <c r="I1075">
        <v>772.11</v>
      </c>
      <c r="J1075">
        <v>772.11</v>
      </c>
      <c r="K1075">
        <v>772.11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462</v>
      </c>
    </row>
    <row r="1076" spans="1:17" x14ac:dyDescent="0.3">
      <c r="A1076">
        <v>213012</v>
      </c>
      <c r="B1076">
        <v>122</v>
      </c>
      <c r="C1076" t="s">
        <v>552</v>
      </c>
      <c r="D1076" t="s">
        <v>2520</v>
      </c>
      <c r="E1076" t="s">
        <v>3810</v>
      </c>
      <c r="F1076" s="440">
        <v>46072</v>
      </c>
      <c r="G1076" s="440">
        <v>46072</v>
      </c>
      <c r="H1076" s="440">
        <v>46100</v>
      </c>
      <c r="I1076">
        <v>557.6</v>
      </c>
      <c r="J1076">
        <v>557.6</v>
      </c>
      <c r="K1076">
        <v>557.6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462</v>
      </c>
    </row>
    <row r="1077" spans="1:17" x14ac:dyDescent="0.3">
      <c r="A1077">
        <v>213010</v>
      </c>
      <c r="B1077">
        <v>122</v>
      </c>
      <c r="C1077" t="s">
        <v>552</v>
      </c>
      <c r="D1077" t="s">
        <v>2693</v>
      </c>
      <c r="E1077" t="s">
        <v>3811</v>
      </c>
      <c r="F1077" s="440">
        <v>46076</v>
      </c>
      <c r="G1077" s="440">
        <v>46076</v>
      </c>
      <c r="H1077" s="440">
        <v>46105</v>
      </c>
      <c r="I1077">
        <v>477.7</v>
      </c>
      <c r="J1077">
        <v>477.7</v>
      </c>
      <c r="K1077">
        <v>477.7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462</v>
      </c>
    </row>
    <row r="1078" spans="1:17" x14ac:dyDescent="0.3">
      <c r="A1078">
        <v>213008</v>
      </c>
      <c r="B1078">
        <v>122</v>
      </c>
      <c r="C1078" t="s">
        <v>552</v>
      </c>
      <c r="D1078" t="s">
        <v>3812</v>
      </c>
      <c r="E1078" t="s">
        <v>3813</v>
      </c>
      <c r="F1078" s="440">
        <v>46076</v>
      </c>
      <c r="G1078" s="440">
        <v>46076</v>
      </c>
      <c r="H1078" s="440">
        <v>46104</v>
      </c>
      <c r="I1078">
        <v>936</v>
      </c>
      <c r="J1078">
        <v>936</v>
      </c>
      <c r="K1078">
        <v>0</v>
      </c>
      <c r="L1078">
        <v>936</v>
      </c>
      <c r="M1078">
        <v>0</v>
      </c>
      <c r="N1078">
        <v>0</v>
      </c>
      <c r="O1078">
        <v>0</v>
      </c>
      <c r="P1078">
        <v>0</v>
      </c>
      <c r="Q1078" t="s">
        <v>462</v>
      </c>
    </row>
    <row r="1079" spans="1:17" x14ac:dyDescent="0.3">
      <c r="A1079">
        <v>213002</v>
      </c>
      <c r="B1079">
        <v>122</v>
      </c>
      <c r="C1079" t="s">
        <v>552</v>
      </c>
      <c r="D1079" t="s">
        <v>2744</v>
      </c>
      <c r="E1079" t="s">
        <v>3814</v>
      </c>
      <c r="F1079" s="440">
        <v>46077</v>
      </c>
      <c r="G1079" s="440">
        <v>46077</v>
      </c>
      <c r="H1079" s="440">
        <v>46098</v>
      </c>
      <c r="I1079">
        <v>269.85000000000002</v>
      </c>
      <c r="J1079">
        <v>269.85000000000002</v>
      </c>
      <c r="K1079">
        <v>269.85000000000002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462</v>
      </c>
    </row>
    <row r="1080" spans="1:17" x14ac:dyDescent="0.3">
      <c r="A1080">
        <v>212997</v>
      </c>
      <c r="B1080">
        <v>122</v>
      </c>
      <c r="C1080" t="s">
        <v>552</v>
      </c>
      <c r="D1080" t="s">
        <v>2688</v>
      </c>
      <c r="E1080" t="s">
        <v>3815</v>
      </c>
      <c r="F1080" s="440">
        <v>46077</v>
      </c>
      <c r="G1080" s="440">
        <v>46077</v>
      </c>
      <c r="H1080" s="440">
        <v>46105</v>
      </c>
      <c r="I1080">
        <v>1636.98</v>
      </c>
      <c r="J1080">
        <v>1636.98</v>
      </c>
      <c r="K1080">
        <v>0</v>
      </c>
      <c r="L1080">
        <v>1636.98</v>
      </c>
      <c r="M1080">
        <v>0</v>
      </c>
      <c r="N1080">
        <v>0</v>
      </c>
      <c r="O1080">
        <v>0</v>
      </c>
      <c r="P1080">
        <v>0</v>
      </c>
      <c r="Q1080" t="s">
        <v>462</v>
      </c>
    </row>
    <row r="1081" spans="1:17" x14ac:dyDescent="0.3">
      <c r="A1081">
        <v>212995</v>
      </c>
      <c r="B1081">
        <v>122</v>
      </c>
      <c r="C1081" t="s">
        <v>552</v>
      </c>
      <c r="D1081" t="s">
        <v>2729</v>
      </c>
      <c r="E1081" t="s">
        <v>3816</v>
      </c>
      <c r="F1081" s="440">
        <v>46077</v>
      </c>
      <c r="G1081" s="440">
        <v>46077</v>
      </c>
      <c r="H1081" s="440">
        <v>46105</v>
      </c>
      <c r="I1081">
        <v>1531.15</v>
      </c>
      <c r="J1081">
        <v>1531.15</v>
      </c>
      <c r="K1081">
        <v>1531.15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462</v>
      </c>
    </row>
    <row r="1082" spans="1:17" x14ac:dyDescent="0.3">
      <c r="A1082">
        <v>212993</v>
      </c>
      <c r="B1082">
        <v>122</v>
      </c>
      <c r="C1082" t="s">
        <v>552</v>
      </c>
      <c r="D1082" t="s">
        <v>2715</v>
      </c>
      <c r="E1082" t="s">
        <v>3817</v>
      </c>
      <c r="F1082" s="440">
        <v>46077</v>
      </c>
      <c r="G1082" s="440">
        <v>46077</v>
      </c>
      <c r="H1082" s="440">
        <v>46094</v>
      </c>
      <c r="I1082">
        <v>478</v>
      </c>
      <c r="J1082">
        <v>465</v>
      </c>
      <c r="K1082">
        <v>478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462</v>
      </c>
    </row>
    <row r="1083" spans="1:17" x14ac:dyDescent="0.3">
      <c r="A1083">
        <v>212991</v>
      </c>
      <c r="B1083">
        <v>122</v>
      </c>
      <c r="C1083" t="s">
        <v>552</v>
      </c>
      <c r="D1083" t="s">
        <v>2686</v>
      </c>
      <c r="E1083" t="s">
        <v>3818</v>
      </c>
      <c r="F1083" s="440">
        <v>46076</v>
      </c>
      <c r="G1083" s="440">
        <v>46076</v>
      </c>
      <c r="H1083" s="440">
        <v>46090</v>
      </c>
      <c r="I1083">
        <v>384</v>
      </c>
      <c r="J1083">
        <v>384</v>
      </c>
      <c r="K1083">
        <v>384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462</v>
      </c>
    </row>
    <row r="1084" spans="1:17" x14ac:dyDescent="0.3">
      <c r="A1084">
        <v>212988</v>
      </c>
      <c r="B1084">
        <v>122</v>
      </c>
      <c r="C1084" t="s">
        <v>552</v>
      </c>
      <c r="D1084" t="s">
        <v>2806</v>
      </c>
      <c r="E1084" t="s">
        <v>3819</v>
      </c>
      <c r="F1084" s="440">
        <v>46076</v>
      </c>
      <c r="G1084" s="440">
        <v>46076</v>
      </c>
      <c r="H1084" s="440">
        <v>46090</v>
      </c>
      <c r="I1084">
        <v>518.41</v>
      </c>
      <c r="J1084">
        <v>460.4</v>
      </c>
      <c r="K1084">
        <v>518.41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462</v>
      </c>
    </row>
    <row r="1085" spans="1:17" x14ac:dyDescent="0.3">
      <c r="A1085">
        <v>212986</v>
      </c>
      <c r="B1085">
        <v>122</v>
      </c>
      <c r="C1085" t="s">
        <v>552</v>
      </c>
      <c r="D1085" t="s">
        <v>2733</v>
      </c>
      <c r="E1085" t="s">
        <v>3820</v>
      </c>
      <c r="F1085" s="440">
        <v>46076</v>
      </c>
      <c r="H1085" s="440">
        <v>46097</v>
      </c>
      <c r="I1085">
        <v>1573.17</v>
      </c>
      <c r="J1085">
        <v>1509.64</v>
      </c>
      <c r="K1085">
        <v>0</v>
      </c>
      <c r="L1085">
        <v>0</v>
      </c>
      <c r="M1085">
        <v>1573.17</v>
      </c>
      <c r="N1085">
        <v>0</v>
      </c>
      <c r="O1085">
        <v>0</v>
      </c>
      <c r="P1085">
        <v>0</v>
      </c>
      <c r="Q1085" t="s">
        <v>462</v>
      </c>
    </row>
    <row r="1086" spans="1:17" x14ac:dyDescent="0.3">
      <c r="A1086">
        <v>212985</v>
      </c>
      <c r="B1086">
        <v>122</v>
      </c>
      <c r="C1086" t="s">
        <v>552</v>
      </c>
      <c r="D1086" t="s">
        <v>2702</v>
      </c>
      <c r="E1086" t="s">
        <v>3821</v>
      </c>
      <c r="F1086" s="440">
        <v>46077</v>
      </c>
      <c r="G1086" s="440">
        <v>46077</v>
      </c>
      <c r="H1086" s="440">
        <v>46098</v>
      </c>
      <c r="I1086">
        <v>310.25</v>
      </c>
      <c r="J1086">
        <v>310.14999999999998</v>
      </c>
      <c r="K1086">
        <v>310.25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462</v>
      </c>
    </row>
    <row r="1087" spans="1:17" x14ac:dyDescent="0.3">
      <c r="A1087">
        <v>212984</v>
      </c>
      <c r="B1087">
        <v>122</v>
      </c>
      <c r="C1087" t="s">
        <v>552</v>
      </c>
      <c r="D1087" t="s">
        <v>2738</v>
      </c>
      <c r="E1087" t="s">
        <v>3822</v>
      </c>
      <c r="F1087" s="440">
        <v>46076</v>
      </c>
      <c r="G1087" s="440">
        <v>46076</v>
      </c>
      <c r="H1087" s="440">
        <v>46104</v>
      </c>
      <c r="I1087">
        <v>562.20000000000005</v>
      </c>
      <c r="J1087">
        <v>562.20000000000005</v>
      </c>
      <c r="K1087">
        <v>562.20000000000005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462</v>
      </c>
    </row>
    <row r="1088" spans="1:17" x14ac:dyDescent="0.3">
      <c r="A1088">
        <v>212627</v>
      </c>
      <c r="B1088">
        <v>122</v>
      </c>
      <c r="C1088" t="s">
        <v>552</v>
      </c>
      <c r="D1088" t="s">
        <v>2738</v>
      </c>
      <c r="E1088" t="s">
        <v>3823</v>
      </c>
      <c r="F1088" s="440">
        <v>46073</v>
      </c>
      <c r="G1088" s="440">
        <v>46073</v>
      </c>
      <c r="H1088" s="440">
        <v>46101</v>
      </c>
      <c r="I1088">
        <v>439.4</v>
      </c>
      <c r="J1088">
        <v>439.4</v>
      </c>
      <c r="K1088">
        <v>439.4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462</v>
      </c>
    </row>
    <row r="1089" spans="1:17" x14ac:dyDescent="0.3">
      <c r="A1089">
        <v>212626</v>
      </c>
      <c r="B1089">
        <v>122</v>
      </c>
      <c r="C1089" t="s">
        <v>552</v>
      </c>
      <c r="D1089" t="s">
        <v>2744</v>
      </c>
      <c r="E1089" t="s">
        <v>3824</v>
      </c>
      <c r="F1089" s="440">
        <v>46073</v>
      </c>
      <c r="G1089" s="440">
        <v>46073</v>
      </c>
      <c r="H1089" s="440">
        <v>46097</v>
      </c>
      <c r="I1089">
        <v>199.9</v>
      </c>
      <c r="J1089">
        <v>199.9</v>
      </c>
      <c r="K1089">
        <v>199.9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462</v>
      </c>
    </row>
    <row r="1090" spans="1:17" x14ac:dyDescent="0.3">
      <c r="A1090">
        <v>212625</v>
      </c>
      <c r="B1090">
        <v>122</v>
      </c>
      <c r="C1090" t="s">
        <v>552</v>
      </c>
      <c r="D1090" t="s">
        <v>2725</v>
      </c>
      <c r="E1090" t="s">
        <v>3825</v>
      </c>
      <c r="F1090" s="440">
        <v>46072</v>
      </c>
      <c r="G1090" s="440">
        <v>46072</v>
      </c>
      <c r="H1090" s="440">
        <v>46093</v>
      </c>
      <c r="I1090">
        <v>3535.35</v>
      </c>
      <c r="J1090">
        <v>3535.35</v>
      </c>
      <c r="K1090">
        <v>0</v>
      </c>
      <c r="L1090">
        <v>3535.35</v>
      </c>
      <c r="M1090">
        <v>0</v>
      </c>
      <c r="N1090">
        <v>0</v>
      </c>
      <c r="O1090">
        <v>0</v>
      </c>
      <c r="P1090">
        <v>0</v>
      </c>
      <c r="Q1090" t="s">
        <v>462</v>
      </c>
    </row>
    <row r="1091" spans="1:17" x14ac:dyDescent="0.3">
      <c r="A1091">
        <v>212624</v>
      </c>
      <c r="B1091">
        <v>122</v>
      </c>
      <c r="C1091" t="s">
        <v>552</v>
      </c>
      <c r="D1091" t="s">
        <v>3769</v>
      </c>
      <c r="E1091" t="s">
        <v>3826</v>
      </c>
      <c r="F1091" s="440">
        <v>46072</v>
      </c>
      <c r="G1091" s="440">
        <v>46072</v>
      </c>
      <c r="H1091" s="440">
        <v>46100</v>
      </c>
      <c r="I1091">
        <v>344.38</v>
      </c>
      <c r="J1091">
        <v>344.38</v>
      </c>
      <c r="K1091">
        <v>344.38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462</v>
      </c>
    </row>
    <row r="1092" spans="1:17" x14ac:dyDescent="0.3">
      <c r="A1092">
        <v>212623</v>
      </c>
      <c r="B1092">
        <v>122</v>
      </c>
      <c r="C1092" t="s">
        <v>552</v>
      </c>
      <c r="D1092" t="s">
        <v>2733</v>
      </c>
      <c r="E1092" t="s">
        <v>3827</v>
      </c>
      <c r="F1092" s="440">
        <v>46072</v>
      </c>
      <c r="H1092" s="440">
        <v>46093</v>
      </c>
      <c r="I1092">
        <v>1262.3399999999999</v>
      </c>
      <c r="J1092">
        <v>1218.26</v>
      </c>
      <c r="K1092">
        <v>0</v>
      </c>
      <c r="L1092">
        <v>0</v>
      </c>
      <c r="M1092">
        <v>1262.3399999999999</v>
      </c>
      <c r="N1092">
        <v>0</v>
      </c>
      <c r="O1092">
        <v>0</v>
      </c>
      <c r="P1092">
        <v>0</v>
      </c>
      <c r="Q1092" t="s">
        <v>462</v>
      </c>
    </row>
    <row r="1093" spans="1:17" x14ac:dyDescent="0.3">
      <c r="A1093">
        <v>212622</v>
      </c>
      <c r="B1093">
        <v>122</v>
      </c>
      <c r="C1093" t="s">
        <v>552</v>
      </c>
      <c r="D1093" t="s">
        <v>2704</v>
      </c>
      <c r="E1093" t="s">
        <v>3828</v>
      </c>
      <c r="F1093" s="440">
        <v>46067</v>
      </c>
      <c r="G1093" s="440">
        <v>46067</v>
      </c>
      <c r="H1093" s="440">
        <v>46095</v>
      </c>
      <c r="I1093">
        <v>532.92999999999995</v>
      </c>
      <c r="J1093">
        <v>718.52</v>
      </c>
      <c r="K1093">
        <v>532.92999999999995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462</v>
      </c>
    </row>
    <row r="1094" spans="1:17" x14ac:dyDescent="0.3">
      <c r="A1094">
        <v>212621</v>
      </c>
      <c r="B1094">
        <v>122</v>
      </c>
      <c r="C1094" t="s">
        <v>552</v>
      </c>
      <c r="D1094" t="s">
        <v>2693</v>
      </c>
      <c r="E1094" t="s">
        <v>3829</v>
      </c>
      <c r="F1094" s="440">
        <v>46071</v>
      </c>
      <c r="G1094" s="440">
        <v>46071</v>
      </c>
      <c r="H1094" s="440">
        <v>46101</v>
      </c>
      <c r="I1094">
        <v>1863</v>
      </c>
      <c r="J1094">
        <v>1863</v>
      </c>
      <c r="K1094">
        <v>0</v>
      </c>
      <c r="L1094">
        <v>1863</v>
      </c>
      <c r="M1094">
        <v>0</v>
      </c>
      <c r="N1094">
        <v>0</v>
      </c>
      <c r="O1094">
        <v>0</v>
      </c>
      <c r="P1094">
        <v>0</v>
      </c>
      <c r="Q1094" t="s">
        <v>462</v>
      </c>
    </row>
    <row r="1095" spans="1:17" x14ac:dyDescent="0.3">
      <c r="A1095">
        <v>212620</v>
      </c>
      <c r="B1095">
        <v>122</v>
      </c>
      <c r="C1095" t="s">
        <v>552</v>
      </c>
      <c r="D1095" t="s">
        <v>2693</v>
      </c>
      <c r="E1095" t="s">
        <v>3830</v>
      </c>
      <c r="F1095" s="440">
        <v>46071</v>
      </c>
      <c r="G1095" s="440">
        <v>46071</v>
      </c>
      <c r="H1095" s="440">
        <v>46099</v>
      </c>
      <c r="I1095">
        <v>3170.4</v>
      </c>
      <c r="J1095">
        <v>3170.4</v>
      </c>
      <c r="K1095">
        <v>3008.4</v>
      </c>
      <c r="L1095">
        <v>162</v>
      </c>
      <c r="M1095">
        <v>0</v>
      </c>
      <c r="N1095">
        <v>0</v>
      </c>
      <c r="O1095">
        <v>0</v>
      </c>
      <c r="P1095">
        <v>0</v>
      </c>
      <c r="Q1095" t="s">
        <v>462</v>
      </c>
    </row>
    <row r="1096" spans="1:17" x14ac:dyDescent="0.3">
      <c r="A1096">
        <v>212619</v>
      </c>
      <c r="B1096">
        <v>122</v>
      </c>
      <c r="C1096" t="s">
        <v>552</v>
      </c>
      <c r="D1096" t="s">
        <v>2706</v>
      </c>
      <c r="E1096" t="s">
        <v>3831</v>
      </c>
      <c r="F1096" s="440">
        <v>46064</v>
      </c>
      <c r="G1096" s="440">
        <v>46064</v>
      </c>
      <c r="H1096" s="440">
        <v>46092</v>
      </c>
      <c r="I1096">
        <v>2090.6</v>
      </c>
      <c r="J1096">
        <v>2086.62</v>
      </c>
      <c r="K1096">
        <v>2090.6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462</v>
      </c>
    </row>
    <row r="1097" spans="1:17" x14ac:dyDescent="0.3">
      <c r="A1097">
        <v>212618</v>
      </c>
      <c r="B1097">
        <v>122</v>
      </c>
      <c r="C1097" t="s">
        <v>552</v>
      </c>
      <c r="D1097" t="s">
        <v>2704</v>
      </c>
      <c r="E1097" t="s">
        <v>3832</v>
      </c>
      <c r="F1097" s="440">
        <v>46069</v>
      </c>
      <c r="G1097" s="440">
        <v>46069</v>
      </c>
      <c r="H1097" s="440">
        <v>46097</v>
      </c>
      <c r="I1097">
        <v>180</v>
      </c>
      <c r="J1097">
        <v>180</v>
      </c>
      <c r="K1097">
        <v>180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462</v>
      </c>
    </row>
    <row r="1098" spans="1:17" x14ac:dyDescent="0.3">
      <c r="A1098">
        <v>212617</v>
      </c>
      <c r="B1098">
        <v>122</v>
      </c>
      <c r="C1098" t="s">
        <v>552</v>
      </c>
      <c r="D1098" t="s">
        <v>2709</v>
      </c>
      <c r="E1098" t="s">
        <v>3833</v>
      </c>
      <c r="F1098" s="440">
        <v>46070</v>
      </c>
      <c r="G1098" s="440">
        <v>46070</v>
      </c>
      <c r="H1098" s="440">
        <v>46100</v>
      </c>
      <c r="I1098">
        <v>819</v>
      </c>
      <c r="J1098">
        <v>819</v>
      </c>
      <c r="K1098">
        <v>819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462</v>
      </c>
    </row>
    <row r="1099" spans="1:17" x14ac:dyDescent="0.3">
      <c r="A1099">
        <v>212616</v>
      </c>
      <c r="B1099">
        <v>122</v>
      </c>
      <c r="C1099" t="s">
        <v>552</v>
      </c>
      <c r="D1099" t="s">
        <v>2727</v>
      </c>
      <c r="E1099" t="s">
        <v>3834</v>
      </c>
      <c r="F1099" s="440">
        <v>46069</v>
      </c>
      <c r="G1099" s="440">
        <v>46069</v>
      </c>
      <c r="H1099" s="440">
        <v>46090</v>
      </c>
      <c r="I1099">
        <v>4102.46</v>
      </c>
      <c r="J1099">
        <v>4102.46</v>
      </c>
      <c r="K1099">
        <v>4102.46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462</v>
      </c>
    </row>
    <row r="1100" spans="1:17" x14ac:dyDescent="0.3">
      <c r="A1100">
        <v>212615</v>
      </c>
      <c r="B1100">
        <v>122</v>
      </c>
      <c r="C1100" t="s">
        <v>552</v>
      </c>
      <c r="D1100" t="s">
        <v>2729</v>
      </c>
      <c r="E1100" t="s">
        <v>3835</v>
      </c>
      <c r="F1100" s="440">
        <v>46071</v>
      </c>
      <c r="G1100" s="440">
        <v>46071</v>
      </c>
      <c r="H1100" s="440">
        <v>46099</v>
      </c>
      <c r="I1100">
        <v>2340.56</v>
      </c>
      <c r="J1100">
        <v>2340.5500000000002</v>
      </c>
      <c r="K1100">
        <v>2340.56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462</v>
      </c>
    </row>
    <row r="1101" spans="1:17" x14ac:dyDescent="0.3">
      <c r="A1101">
        <v>212614</v>
      </c>
      <c r="B1101">
        <v>122</v>
      </c>
      <c r="C1101" t="s">
        <v>552</v>
      </c>
      <c r="D1101" t="s">
        <v>2702</v>
      </c>
      <c r="E1101" t="s">
        <v>3836</v>
      </c>
      <c r="F1101" s="440">
        <v>46071</v>
      </c>
      <c r="G1101" s="440">
        <v>46071</v>
      </c>
      <c r="H1101" s="440">
        <v>46092</v>
      </c>
      <c r="I1101">
        <v>296.89999999999998</v>
      </c>
      <c r="J1101">
        <v>297.04000000000002</v>
      </c>
      <c r="K1101">
        <v>296.89999999999998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462</v>
      </c>
    </row>
    <row r="1102" spans="1:17" x14ac:dyDescent="0.3">
      <c r="A1102">
        <v>212613</v>
      </c>
      <c r="B1102">
        <v>122</v>
      </c>
      <c r="C1102" t="s">
        <v>552</v>
      </c>
      <c r="D1102" t="s">
        <v>2520</v>
      </c>
      <c r="E1102" t="s">
        <v>3837</v>
      </c>
      <c r="F1102" s="440">
        <v>46070</v>
      </c>
      <c r="G1102" s="440">
        <v>46070</v>
      </c>
      <c r="H1102" s="440">
        <v>46098</v>
      </c>
      <c r="I1102">
        <v>358.1</v>
      </c>
      <c r="J1102">
        <v>358.1</v>
      </c>
      <c r="K1102">
        <v>358.1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462</v>
      </c>
    </row>
    <row r="1103" spans="1:17" x14ac:dyDescent="0.3">
      <c r="A1103">
        <v>212612</v>
      </c>
      <c r="B1103">
        <v>122</v>
      </c>
      <c r="C1103" t="s">
        <v>552</v>
      </c>
      <c r="D1103" t="s">
        <v>3508</v>
      </c>
      <c r="E1103" t="s">
        <v>3838</v>
      </c>
      <c r="F1103" s="440">
        <v>46062</v>
      </c>
      <c r="H1103" s="440">
        <v>46097</v>
      </c>
      <c r="I1103">
        <v>655.26</v>
      </c>
      <c r="J1103">
        <v>655.26</v>
      </c>
      <c r="K1103">
        <v>0</v>
      </c>
      <c r="L1103">
        <v>0</v>
      </c>
      <c r="M1103">
        <v>587.19000000000005</v>
      </c>
      <c r="N1103">
        <v>0</v>
      </c>
      <c r="O1103">
        <v>68.069999999999993</v>
      </c>
      <c r="P1103">
        <v>0</v>
      </c>
      <c r="Q1103" t="s">
        <v>462</v>
      </c>
    </row>
    <row r="1104" spans="1:17" x14ac:dyDescent="0.3">
      <c r="A1104">
        <v>212611</v>
      </c>
      <c r="B1104">
        <v>122</v>
      </c>
      <c r="C1104" t="s">
        <v>552</v>
      </c>
      <c r="D1104" t="s">
        <v>2749</v>
      </c>
      <c r="E1104" t="s">
        <v>3839</v>
      </c>
      <c r="F1104" s="440">
        <v>46072</v>
      </c>
      <c r="G1104" s="440">
        <v>46072</v>
      </c>
      <c r="H1104" s="440">
        <v>46100</v>
      </c>
      <c r="I1104">
        <v>515</v>
      </c>
      <c r="J1104">
        <v>480</v>
      </c>
      <c r="K1104">
        <v>515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462</v>
      </c>
    </row>
    <row r="1105" spans="1:17" x14ac:dyDescent="0.3">
      <c r="A1105">
        <v>212610</v>
      </c>
      <c r="B1105">
        <v>122</v>
      </c>
      <c r="C1105" t="s">
        <v>552</v>
      </c>
      <c r="D1105" t="s">
        <v>3508</v>
      </c>
      <c r="E1105" t="s">
        <v>3840</v>
      </c>
      <c r="F1105" s="440">
        <v>46071</v>
      </c>
      <c r="G1105" s="440">
        <v>46071</v>
      </c>
      <c r="H1105" s="440">
        <v>46104</v>
      </c>
      <c r="I1105">
        <v>309.10000000000002</v>
      </c>
      <c r="J1105">
        <v>309.10000000000002</v>
      </c>
      <c r="K1105">
        <v>309.10000000000002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462</v>
      </c>
    </row>
    <row r="1106" spans="1:17" x14ac:dyDescent="0.3">
      <c r="A1106">
        <v>212609</v>
      </c>
      <c r="B1106">
        <v>122</v>
      </c>
      <c r="C1106" t="s">
        <v>552</v>
      </c>
      <c r="D1106" t="s">
        <v>3508</v>
      </c>
      <c r="E1106" t="s">
        <v>3841</v>
      </c>
      <c r="F1106" s="440">
        <v>46071</v>
      </c>
      <c r="H1106" s="440">
        <v>46104</v>
      </c>
      <c r="I1106">
        <v>136.13999999999999</v>
      </c>
      <c r="J1106">
        <v>136.13999999999999</v>
      </c>
      <c r="K1106">
        <v>0</v>
      </c>
      <c r="L1106">
        <v>0</v>
      </c>
      <c r="M1106">
        <v>0</v>
      </c>
      <c r="N1106">
        <v>0</v>
      </c>
      <c r="O1106">
        <v>136.13999999999999</v>
      </c>
      <c r="P1106">
        <v>0</v>
      </c>
      <c r="Q1106" t="s">
        <v>462</v>
      </c>
    </row>
    <row r="1107" spans="1:17" x14ac:dyDescent="0.3">
      <c r="A1107">
        <v>212608</v>
      </c>
      <c r="B1107">
        <v>122</v>
      </c>
      <c r="C1107" t="s">
        <v>552</v>
      </c>
      <c r="D1107" t="s">
        <v>3769</v>
      </c>
      <c r="E1107" t="s">
        <v>3842</v>
      </c>
      <c r="F1107" s="440">
        <v>46071</v>
      </c>
      <c r="G1107" s="440">
        <v>46071</v>
      </c>
      <c r="H1107" s="440">
        <v>46099</v>
      </c>
      <c r="I1107">
        <v>468.75</v>
      </c>
      <c r="J1107">
        <v>468.75</v>
      </c>
      <c r="K1107">
        <v>468.75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462</v>
      </c>
    </row>
    <row r="1108" spans="1:17" x14ac:dyDescent="0.3">
      <c r="A1108">
        <v>212607</v>
      </c>
      <c r="B1108">
        <v>122</v>
      </c>
      <c r="C1108" t="s">
        <v>552</v>
      </c>
      <c r="D1108" t="s">
        <v>3843</v>
      </c>
      <c r="E1108" t="s">
        <v>3844</v>
      </c>
      <c r="F1108" s="440">
        <v>46071</v>
      </c>
      <c r="H1108" s="440">
        <v>46099</v>
      </c>
      <c r="I1108">
        <v>285.24</v>
      </c>
      <c r="J1108">
        <v>285.24</v>
      </c>
      <c r="K1108">
        <v>0</v>
      </c>
      <c r="L1108">
        <v>0</v>
      </c>
      <c r="M1108">
        <v>285.24</v>
      </c>
      <c r="N1108">
        <v>0</v>
      </c>
      <c r="O1108">
        <v>0</v>
      </c>
      <c r="P1108">
        <v>0</v>
      </c>
      <c r="Q1108" t="s">
        <v>462</v>
      </c>
    </row>
    <row r="1109" spans="1:17" x14ac:dyDescent="0.3">
      <c r="A1109">
        <v>212606</v>
      </c>
      <c r="B1109">
        <v>122</v>
      </c>
      <c r="C1109" t="s">
        <v>552</v>
      </c>
      <c r="D1109" t="s">
        <v>2706</v>
      </c>
      <c r="E1109" t="s">
        <v>3845</v>
      </c>
      <c r="F1109" s="440">
        <v>46071</v>
      </c>
      <c r="G1109" s="440">
        <v>46071</v>
      </c>
      <c r="H1109" s="440">
        <v>46099</v>
      </c>
      <c r="I1109">
        <v>2036.73</v>
      </c>
      <c r="J1109">
        <v>2034.73</v>
      </c>
      <c r="K1109">
        <v>2036.73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462</v>
      </c>
    </row>
    <row r="1110" spans="1:17" x14ac:dyDescent="0.3">
      <c r="A1110">
        <v>212605</v>
      </c>
      <c r="B1110">
        <v>122</v>
      </c>
      <c r="C1110" t="s">
        <v>552</v>
      </c>
      <c r="D1110" t="s">
        <v>2738</v>
      </c>
      <c r="E1110" t="s">
        <v>3846</v>
      </c>
      <c r="F1110" s="440">
        <v>46071</v>
      </c>
      <c r="G1110" s="440">
        <v>46071</v>
      </c>
      <c r="H1110" s="440">
        <v>46099</v>
      </c>
      <c r="I1110">
        <v>935.4</v>
      </c>
      <c r="J1110">
        <v>935.4</v>
      </c>
      <c r="K1110">
        <v>935.4</v>
      </c>
      <c r="L1110">
        <v>0</v>
      </c>
      <c r="M1110">
        <v>0</v>
      </c>
      <c r="N1110">
        <v>0</v>
      </c>
      <c r="O1110">
        <v>0</v>
      </c>
      <c r="P1110">
        <v>0</v>
      </c>
      <c r="Q1110" t="s">
        <v>462</v>
      </c>
    </row>
    <row r="1111" spans="1:17" x14ac:dyDescent="0.3">
      <c r="A1111">
        <v>212604</v>
      </c>
      <c r="B1111">
        <v>122</v>
      </c>
      <c r="C1111" t="s">
        <v>552</v>
      </c>
      <c r="D1111" t="s">
        <v>2520</v>
      </c>
      <c r="E1111" t="s">
        <v>3847</v>
      </c>
      <c r="F1111" s="440">
        <v>46071</v>
      </c>
      <c r="G1111" s="440">
        <v>46071</v>
      </c>
      <c r="H1111" s="440">
        <v>46099</v>
      </c>
      <c r="I1111">
        <v>45</v>
      </c>
      <c r="J1111">
        <v>45</v>
      </c>
      <c r="K1111">
        <v>45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462</v>
      </c>
    </row>
    <row r="1112" spans="1:17" x14ac:dyDescent="0.3">
      <c r="A1112">
        <v>212602</v>
      </c>
      <c r="B1112">
        <v>122</v>
      </c>
      <c r="C1112" t="s">
        <v>552</v>
      </c>
      <c r="D1112" t="s">
        <v>2684</v>
      </c>
      <c r="E1112" t="s">
        <v>3848</v>
      </c>
      <c r="F1112" s="440">
        <v>46065</v>
      </c>
      <c r="G1112" s="440">
        <v>46065</v>
      </c>
      <c r="H1112" s="440">
        <v>46093</v>
      </c>
      <c r="I1112">
        <v>846.86</v>
      </c>
      <c r="J1112">
        <v>816.86</v>
      </c>
      <c r="K1112">
        <v>846.86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462</v>
      </c>
    </row>
    <row r="1113" spans="1:17" x14ac:dyDescent="0.3">
      <c r="A1113">
        <v>212600</v>
      </c>
      <c r="B1113">
        <v>122</v>
      </c>
      <c r="C1113" t="s">
        <v>552</v>
      </c>
      <c r="D1113" t="s">
        <v>2744</v>
      </c>
      <c r="E1113" t="s">
        <v>3849</v>
      </c>
      <c r="F1113" s="440">
        <v>46066</v>
      </c>
      <c r="G1113" s="440">
        <v>46066</v>
      </c>
      <c r="H1113" s="440">
        <v>46091</v>
      </c>
      <c r="I1113">
        <v>469.75</v>
      </c>
      <c r="J1113">
        <v>469.75</v>
      </c>
      <c r="K1113">
        <v>469.75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462</v>
      </c>
    </row>
    <row r="1114" spans="1:17" x14ac:dyDescent="0.3">
      <c r="A1114">
        <v>212599</v>
      </c>
      <c r="B1114">
        <v>122</v>
      </c>
      <c r="C1114" t="s">
        <v>552</v>
      </c>
      <c r="D1114" t="s">
        <v>2704</v>
      </c>
      <c r="E1114" t="s">
        <v>3850</v>
      </c>
      <c r="F1114" s="440">
        <v>46065</v>
      </c>
      <c r="G1114" s="440">
        <v>46065</v>
      </c>
      <c r="H1114" s="440">
        <v>46093</v>
      </c>
      <c r="I1114">
        <v>238.59</v>
      </c>
      <c r="J1114">
        <v>238.59</v>
      </c>
      <c r="K1114">
        <v>238.59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462</v>
      </c>
    </row>
    <row r="1115" spans="1:17" x14ac:dyDescent="0.3">
      <c r="A1115">
        <v>212597</v>
      </c>
      <c r="B1115">
        <v>122</v>
      </c>
      <c r="C1115" t="s">
        <v>552</v>
      </c>
      <c r="D1115" t="s">
        <v>3769</v>
      </c>
      <c r="E1115" t="s">
        <v>3851</v>
      </c>
      <c r="F1115" s="440">
        <v>46065</v>
      </c>
      <c r="G1115" s="440">
        <v>46065</v>
      </c>
      <c r="H1115" s="440">
        <v>46092</v>
      </c>
      <c r="I1115">
        <v>174.92</v>
      </c>
      <c r="J1115">
        <v>174.92</v>
      </c>
      <c r="K1115">
        <v>174.92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462</v>
      </c>
    </row>
    <row r="1116" spans="1:17" x14ac:dyDescent="0.3">
      <c r="A1116">
        <v>212595</v>
      </c>
      <c r="B1116">
        <v>122</v>
      </c>
      <c r="C1116" t="s">
        <v>552</v>
      </c>
      <c r="D1116" t="s">
        <v>2520</v>
      </c>
      <c r="E1116" t="s">
        <v>3852</v>
      </c>
      <c r="F1116" s="440">
        <v>46065</v>
      </c>
      <c r="G1116" s="440">
        <v>46065</v>
      </c>
      <c r="H1116" s="440">
        <v>46093</v>
      </c>
      <c r="I1116">
        <v>505.01</v>
      </c>
      <c r="J1116">
        <v>505.01</v>
      </c>
      <c r="K1116">
        <v>505.01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462</v>
      </c>
    </row>
    <row r="1117" spans="1:17" x14ac:dyDescent="0.3">
      <c r="A1117">
        <v>212592</v>
      </c>
      <c r="B1117">
        <v>122</v>
      </c>
      <c r="C1117" t="s">
        <v>552</v>
      </c>
      <c r="D1117" t="s">
        <v>2520</v>
      </c>
      <c r="E1117" t="s">
        <v>3853</v>
      </c>
      <c r="F1117" s="440">
        <v>46065</v>
      </c>
      <c r="G1117" s="440">
        <v>46065</v>
      </c>
      <c r="H1117" s="440">
        <v>46093</v>
      </c>
      <c r="I1117">
        <v>27.5</v>
      </c>
      <c r="J1117">
        <v>27.5</v>
      </c>
      <c r="K1117">
        <v>27.5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462</v>
      </c>
    </row>
    <row r="1118" spans="1:17" x14ac:dyDescent="0.3">
      <c r="A1118">
        <v>212589</v>
      </c>
      <c r="B1118">
        <v>122</v>
      </c>
      <c r="C1118" t="s">
        <v>552</v>
      </c>
      <c r="D1118" t="s">
        <v>3769</v>
      </c>
      <c r="E1118" t="s">
        <v>3854</v>
      </c>
      <c r="F1118" s="440">
        <v>46066</v>
      </c>
      <c r="G1118" s="440">
        <v>46066</v>
      </c>
      <c r="H1118" s="440">
        <v>46094</v>
      </c>
      <c r="I1118">
        <v>446</v>
      </c>
      <c r="J1118">
        <v>446</v>
      </c>
      <c r="K1118">
        <v>446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462</v>
      </c>
    </row>
    <row r="1119" spans="1:17" x14ac:dyDescent="0.3">
      <c r="A1119">
        <v>212587</v>
      </c>
      <c r="B1119">
        <v>122</v>
      </c>
      <c r="C1119" t="s">
        <v>552</v>
      </c>
      <c r="D1119" t="s">
        <v>2520</v>
      </c>
      <c r="E1119" t="s">
        <v>3855</v>
      </c>
      <c r="F1119" s="440">
        <v>46066</v>
      </c>
      <c r="G1119" s="440">
        <v>46066</v>
      </c>
      <c r="H1119" s="440">
        <v>46094</v>
      </c>
      <c r="I1119">
        <v>633.45000000000005</v>
      </c>
      <c r="J1119">
        <v>633.45000000000005</v>
      </c>
      <c r="K1119">
        <v>633.45000000000005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462</v>
      </c>
    </row>
    <row r="1120" spans="1:17" x14ac:dyDescent="0.3">
      <c r="A1120">
        <v>212583</v>
      </c>
      <c r="B1120">
        <v>122</v>
      </c>
      <c r="C1120" t="s">
        <v>552</v>
      </c>
      <c r="D1120" t="s">
        <v>2711</v>
      </c>
      <c r="E1120" t="s">
        <v>3856</v>
      </c>
      <c r="F1120" s="440">
        <v>46063</v>
      </c>
      <c r="G1120" s="440">
        <v>46063</v>
      </c>
      <c r="H1120" s="440">
        <v>46091</v>
      </c>
      <c r="I1120">
        <v>990</v>
      </c>
      <c r="J1120">
        <v>990</v>
      </c>
      <c r="K1120">
        <v>0</v>
      </c>
      <c r="L1120">
        <v>990</v>
      </c>
      <c r="M1120">
        <v>0</v>
      </c>
      <c r="N1120">
        <v>0</v>
      </c>
      <c r="O1120">
        <v>0</v>
      </c>
      <c r="P1120">
        <v>0</v>
      </c>
      <c r="Q1120" t="s">
        <v>462</v>
      </c>
    </row>
    <row r="1121" spans="1:17" x14ac:dyDescent="0.3">
      <c r="A1121">
        <v>212582</v>
      </c>
      <c r="B1121">
        <v>122</v>
      </c>
      <c r="C1121" t="s">
        <v>552</v>
      </c>
      <c r="D1121" t="s">
        <v>2700</v>
      </c>
      <c r="E1121" t="s">
        <v>3857</v>
      </c>
      <c r="F1121" s="440">
        <v>46063</v>
      </c>
      <c r="G1121" s="440">
        <v>46063</v>
      </c>
      <c r="H1121" s="440">
        <v>46092</v>
      </c>
      <c r="I1121">
        <v>465.44</v>
      </c>
      <c r="J1121">
        <v>465.44</v>
      </c>
      <c r="K1121">
        <v>465.44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462</v>
      </c>
    </row>
    <row r="1122" spans="1:17" x14ac:dyDescent="0.3">
      <c r="A1122">
        <v>212580</v>
      </c>
      <c r="B1122">
        <v>122</v>
      </c>
      <c r="C1122" t="s">
        <v>552</v>
      </c>
      <c r="D1122" t="s">
        <v>2700</v>
      </c>
      <c r="E1122" t="s">
        <v>3858</v>
      </c>
      <c r="F1122" s="440">
        <v>46063</v>
      </c>
      <c r="G1122" s="440">
        <v>46063</v>
      </c>
      <c r="H1122" s="440">
        <v>46092</v>
      </c>
      <c r="I1122">
        <v>210.5</v>
      </c>
      <c r="J1122">
        <v>210.5</v>
      </c>
      <c r="K1122">
        <v>210.5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462</v>
      </c>
    </row>
    <row r="1123" spans="1:17" x14ac:dyDescent="0.3">
      <c r="A1123">
        <v>212578</v>
      </c>
      <c r="B1123">
        <v>122</v>
      </c>
      <c r="C1123" t="s">
        <v>552</v>
      </c>
      <c r="D1123" t="s">
        <v>3843</v>
      </c>
      <c r="E1123" t="s">
        <v>3859</v>
      </c>
      <c r="F1123" s="440">
        <v>46063</v>
      </c>
      <c r="H1123" s="440">
        <v>46091</v>
      </c>
      <c r="I1123">
        <v>306.60000000000002</v>
      </c>
      <c r="J1123">
        <v>371.48</v>
      </c>
      <c r="K1123">
        <v>0</v>
      </c>
      <c r="L1123">
        <v>0</v>
      </c>
      <c r="M1123">
        <v>306.60000000000002</v>
      </c>
      <c r="N1123">
        <v>0</v>
      </c>
      <c r="O1123">
        <v>0</v>
      </c>
      <c r="P1123">
        <v>0</v>
      </c>
      <c r="Q1123" t="s">
        <v>462</v>
      </c>
    </row>
    <row r="1124" spans="1:17" x14ac:dyDescent="0.3">
      <c r="A1124">
        <v>212574</v>
      </c>
      <c r="B1124">
        <v>122</v>
      </c>
      <c r="C1124" t="s">
        <v>552</v>
      </c>
      <c r="D1124" t="s">
        <v>2700</v>
      </c>
      <c r="E1124" t="s">
        <v>3860</v>
      </c>
      <c r="F1124" s="440">
        <v>46063</v>
      </c>
      <c r="G1124" s="440">
        <v>46063</v>
      </c>
      <c r="H1124" s="440">
        <v>46092</v>
      </c>
      <c r="I1124">
        <v>599.55999999999995</v>
      </c>
      <c r="J1124">
        <v>599.55999999999995</v>
      </c>
      <c r="K1124">
        <v>599.55999999999995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462</v>
      </c>
    </row>
    <row r="1125" spans="1:17" x14ac:dyDescent="0.3">
      <c r="A1125">
        <v>212571</v>
      </c>
      <c r="B1125">
        <v>122</v>
      </c>
      <c r="C1125" t="s">
        <v>552</v>
      </c>
      <c r="D1125" t="s">
        <v>2819</v>
      </c>
      <c r="E1125" t="s">
        <v>3861</v>
      </c>
      <c r="F1125" s="440">
        <v>46063</v>
      </c>
      <c r="G1125" s="440">
        <v>46063</v>
      </c>
      <c r="H1125" s="440">
        <v>46091</v>
      </c>
      <c r="I1125">
        <v>513</v>
      </c>
      <c r="J1125">
        <v>513</v>
      </c>
      <c r="K1125">
        <v>513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462</v>
      </c>
    </row>
    <row r="1126" spans="1:17" x14ac:dyDescent="0.3">
      <c r="A1126">
        <v>212568</v>
      </c>
      <c r="B1126">
        <v>122</v>
      </c>
      <c r="C1126" t="s">
        <v>552</v>
      </c>
      <c r="D1126" t="s">
        <v>2709</v>
      </c>
      <c r="E1126" t="s">
        <v>3862</v>
      </c>
      <c r="F1126" s="440">
        <v>46063</v>
      </c>
      <c r="G1126" s="440">
        <v>46063</v>
      </c>
      <c r="H1126" s="440">
        <v>46093</v>
      </c>
      <c r="I1126">
        <v>819</v>
      </c>
      <c r="J1126">
        <v>819</v>
      </c>
      <c r="K1126">
        <v>819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462</v>
      </c>
    </row>
    <row r="1127" spans="1:17" x14ac:dyDescent="0.3">
      <c r="A1127">
        <v>212557</v>
      </c>
      <c r="B1127">
        <v>122</v>
      </c>
      <c r="C1127" t="s">
        <v>552</v>
      </c>
      <c r="D1127" t="s">
        <v>3769</v>
      </c>
      <c r="E1127" t="s">
        <v>3863</v>
      </c>
      <c r="F1127" s="440">
        <v>46063</v>
      </c>
      <c r="G1127" s="440">
        <v>46063</v>
      </c>
      <c r="H1127" s="440">
        <v>46091</v>
      </c>
      <c r="I1127">
        <v>195.16</v>
      </c>
      <c r="J1127">
        <v>195.16</v>
      </c>
      <c r="K1127">
        <v>195.16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462</v>
      </c>
    </row>
    <row r="1128" spans="1:17" x14ac:dyDescent="0.3">
      <c r="A1128">
        <v>212553</v>
      </c>
      <c r="B1128">
        <v>122</v>
      </c>
      <c r="C1128" t="s">
        <v>552</v>
      </c>
      <c r="D1128" t="s">
        <v>2520</v>
      </c>
      <c r="E1128" t="s">
        <v>3864</v>
      </c>
      <c r="F1128" s="440">
        <v>46063</v>
      </c>
      <c r="G1128" s="440">
        <v>46063</v>
      </c>
      <c r="H1128" s="440">
        <v>46091</v>
      </c>
      <c r="I1128">
        <v>597.15</v>
      </c>
      <c r="J1128">
        <v>597.15</v>
      </c>
      <c r="K1128">
        <v>597.15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462</v>
      </c>
    </row>
    <row r="1129" spans="1:17" x14ac:dyDescent="0.3">
      <c r="A1129">
        <v>212509</v>
      </c>
      <c r="B1129">
        <v>122</v>
      </c>
      <c r="C1129" t="s">
        <v>552</v>
      </c>
      <c r="D1129" t="s">
        <v>2704</v>
      </c>
      <c r="E1129" t="s">
        <v>3865</v>
      </c>
      <c r="F1129" s="440">
        <v>46063</v>
      </c>
      <c r="G1129" s="440">
        <v>46063</v>
      </c>
      <c r="H1129" s="440">
        <v>46091</v>
      </c>
      <c r="I1129">
        <v>362.98</v>
      </c>
      <c r="J1129">
        <v>362.97</v>
      </c>
      <c r="K1129">
        <v>362.98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462</v>
      </c>
    </row>
    <row r="1130" spans="1:17" x14ac:dyDescent="0.3">
      <c r="A1130">
        <v>212507</v>
      </c>
      <c r="B1130">
        <v>122</v>
      </c>
      <c r="C1130" t="s">
        <v>552</v>
      </c>
      <c r="D1130" t="s">
        <v>2693</v>
      </c>
      <c r="E1130" t="s">
        <v>3866</v>
      </c>
      <c r="F1130" s="440">
        <v>46062</v>
      </c>
      <c r="G1130" s="440">
        <v>46062</v>
      </c>
      <c r="H1130" s="440">
        <v>46091</v>
      </c>
      <c r="I1130">
        <v>309.60000000000002</v>
      </c>
      <c r="J1130">
        <v>309.60000000000002</v>
      </c>
      <c r="K1130">
        <v>0</v>
      </c>
      <c r="L1130">
        <v>309.60000000000002</v>
      </c>
      <c r="M1130">
        <v>0</v>
      </c>
      <c r="N1130">
        <v>0</v>
      </c>
      <c r="O1130">
        <v>0</v>
      </c>
      <c r="P1130">
        <v>0</v>
      </c>
      <c r="Q1130" t="s">
        <v>462</v>
      </c>
    </row>
    <row r="1131" spans="1:17" x14ac:dyDescent="0.3">
      <c r="A1131">
        <v>212506</v>
      </c>
      <c r="B1131">
        <v>122</v>
      </c>
      <c r="C1131" t="s">
        <v>552</v>
      </c>
      <c r="D1131" t="s">
        <v>2693</v>
      </c>
      <c r="E1131" t="s">
        <v>3867</v>
      </c>
      <c r="F1131" s="440">
        <v>46062</v>
      </c>
      <c r="G1131" s="440">
        <v>46062</v>
      </c>
      <c r="H1131" s="440">
        <v>46091</v>
      </c>
      <c r="I1131">
        <v>447.71</v>
      </c>
      <c r="J1131">
        <v>447.71</v>
      </c>
      <c r="K1131">
        <v>447.71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462</v>
      </c>
    </row>
    <row r="1132" spans="1:17" x14ac:dyDescent="0.3">
      <c r="A1132">
        <v>212501</v>
      </c>
      <c r="B1132">
        <v>122</v>
      </c>
      <c r="C1132" t="s">
        <v>552</v>
      </c>
      <c r="D1132" t="s">
        <v>2729</v>
      </c>
      <c r="E1132" t="s">
        <v>3868</v>
      </c>
      <c r="F1132" s="440">
        <v>46063</v>
      </c>
      <c r="G1132" s="440">
        <v>46063</v>
      </c>
      <c r="H1132" s="440">
        <v>46091</v>
      </c>
      <c r="I1132">
        <v>1754.37</v>
      </c>
      <c r="J1132">
        <v>1754.37</v>
      </c>
      <c r="K1132">
        <v>1754.37</v>
      </c>
      <c r="L1132">
        <v>0</v>
      </c>
      <c r="M1132">
        <v>0</v>
      </c>
      <c r="N1132">
        <v>0</v>
      </c>
      <c r="O1132">
        <v>0</v>
      </c>
      <c r="P1132">
        <v>0</v>
      </c>
      <c r="Q1132" t="s">
        <v>462</v>
      </c>
    </row>
    <row r="1133" spans="1:17" x14ac:dyDescent="0.3">
      <c r="A1133">
        <v>212498</v>
      </c>
      <c r="B1133">
        <v>122</v>
      </c>
      <c r="C1133" t="s">
        <v>552</v>
      </c>
      <c r="D1133" t="s">
        <v>2832</v>
      </c>
      <c r="E1133" t="s">
        <v>3869</v>
      </c>
      <c r="F1133" s="440">
        <v>46062</v>
      </c>
      <c r="G1133" s="440">
        <v>46062</v>
      </c>
      <c r="H1133" s="440">
        <v>46092</v>
      </c>
      <c r="I1133">
        <v>5821.58</v>
      </c>
      <c r="J1133">
        <v>5382</v>
      </c>
      <c r="K1133">
        <v>0</v>
      </c>
      <c r="L1133">
        <v>5821.58</v>
      </c>
      <c r="M1133">
        <v>0</v>
      </c>
      <c r="N1133">
        <v>0</v>
      </c>
      <c r="O1133">
        <v>0</v>
      </c>
      <c r="P1133">
        <v>0</v>
      </c>
      <c r="Q1133" t="s">
        <v>462</v>
      </c>
    </row>
    <row r="1134" spans="1:17" x14ac:dyDescent="0.3">
      <c r="A1134">
        <v>212497</v>
      </c>
      <c r="B1134">
        <v>122</v>
      </c>
      <c r="C1134" t="s">
        <v>552</v>
      </c>
      <c r="D1134" t="s">
        <v>3812</v>
      </c>
      <c r="E1134" t="s">
        <v>3870</v>
      </c>
      <c r="F1134" s="440">
        <v>46062</v>
      </c>
      <c r="G1134" s="440">
        <v>46062</v>
      </c>
      <c r="H1134" s="440">
        <v>46090</v>
      </c>
      <c r="I1134">
        <v>1824.56</v>
      </c>
      <c r="J1134">
        <v>1824.56</v>
      </c>
      <c r="K1134">
        <v>0</v>
      </c>
      <c r="L1134">
        <v>1824.56</v>
      </c>
      <c r="M1134">
        <v>0</v>
      </c>
      <c r="N1134">
        <v>0</v>
      </c>
      <c r="O1134">
        <v>0</v>
      </c>
      <c r="P1134">
        <v>0</v>
      </c>
      <c r="Q1134" t="s">
        <v>462</v>
      </c>
    </row>
    <row r="1135" spans="1:17" x14ac:dyDescent="0.3">
      <c r="A1135">
        <v>212494</v>
      </c>
      <c r="B1135">
        <v>122</v>
      </c>
      <c r="C1135" t="s">
        <v>552</v>
      </c>
      <c r="D1135" t="s">
        <v>2704</v>
      </c>
      <c r="E1135" t="s">
        <v>3871</v>
      </c>
      <c r="F1135" s="440">
        <v>46064</v>
      </c>
      <c r="G1135" s="440">
        <v>46064</v>
      </c>
      <c r="H1135" s="440">
        <v>46092</v>
      </c>
      <c r="I1135">
        <v>15.67</v>
      </c>
      <c r="J1135">
        <v>15.67</v>
      </c>
      <c r="K1135">
        <v>15.67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462</v>
      </c>
    </row>
    <row r="1136" spans="1:17" x14ac:dyDescent="0.3">
      <c r="A1136">
        <v>212493</v>
      </c>
      <c r="B1136">
        <v>122</v>
      </c>
      <c r="C1136" t="s">
        <v>552</v>
      </c>
      <c r="D1136" t="s">
        <v>2754</v>
      </c>
      <c r="E1136" t="s">
        <v>3872</v>
      </c>
      <c r="F1136" s="440">
        <v>46063</v>
      </c>
      <c r="G1136" s="440">
        <v>46063</v>
      </c>
      <c r="H1136" s="440">
        <v>46094</v>
      </c>
      <c r="I1136">
        <v>1932.8</v>
      </c>
      <c r="J1136">
        <v>1347.8</v>
      </c>
      <c r="K1136">
        <v>0</v>
      </c>
      <c r="L1136">
        <v>1932.8</v>
      </c>
      <c r="M1136">
        <v>0</v>
      </c>
      <c r="N1136">
        <v>0</v>
      </c>
      <c r="O1136">
        <v>0</v>
      </c>
      <c r="P1136">
        <v>0</v>
      </c>
      <c r="Q1136" t="s">
        <v>462</v>
      </c>
    </row>
    <row r="1137" spans="1:17" x14ac:dyDescent="0.3">
      <c r="A1137">
        <v>212480</v>
      </c>
      <c r="B1137">
        <v>122</v>
      </c>
      <c r="C1137" t="s">
        <v>552</v>
      </c>
      <c r="D1137" t="s">
        <v>2693</v>
      </c>
      <c r="E1137" t="s">
        <v>3873</v>
      </c>
      <c r="F1137" s="440">
        <v>46064</v>
      </c>
      <c r="G1137" s="440">
        <v>46064</v>
      </c>
      <c r="H1137" s="440">
        <v>46094</v>
      </c>
      <c r="I1137">
        <v>4348</v>
      </c>
      <c r="J1137">
        <v>4348</v>
      </c>
      <c r="K1137">
        <v>4348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462</v>
      </c>
    </row>
    <row r="1138" spans="1:17" x14ac:dyDescent="0.3">
      <c r="A1138">
        <v>212479</v>
      </c>
      <c r="B1138">
        <v>122</v>
      </c>
      <c r="C1138" t="s">
        <v>552</v>
      </c>
      <c r="D1138" t="s">
        <v>2688</v>
      </c>
      <c r="E1138" t="s">
        <v>3874</v>
      </c>
      <c r="F1138" s="440">
        <v>46064</v>
      </c>
      <c r="G1138" s="440">
        <v>46064</v>
      </c>
      <c r="H1138" s="440">
        <v>46092</v>
      </c>
      <c r="I1138">
        <v>3129</v>
      </c>
      <c r="J1138">
        <v>3129</v>
      </c>
      <c r="K1138">
        <v>0</v>
      </c>
      <c r="L1138">
        <v>3129</v>
      </c>
      <c r="M1138">
        <v>0</v>
      </c>
      <c r="N1138">
        <v>0</v>
      </c>
      <c r="O1138">
        <v>0</v>
      </c>
      <c r="P1138">
        <v>0</v>
      </c>
      <c r="Q1138" t="s">
        <v>462</v>
      </c>
    </row>
    <row r="1139" spans="1:17" x14ac:dyDescent="0.3">
      <c r="A1139">
        <v>212478</v>
      </c>
      <c r="B1139">
        <v>122</v>
      </c>
      <c r="C1139" t="s">
        <v>552</v>
      </c>
      <c r="D1139" t="s">
        <v>3508</v>
      </c>
      <c r="E1139" t="s">
        <v>3875</v>
      </c>
      <c r="F1139" s="440">
        <v>46064</v>
      </c>
      <c r="G1139" s="440">
        <v>46064</v>
      </c>
      <c r="H1139" s="440">
        <v>46097</v>
      </c>
      <c r="I1139">
        <v>3505.84</v>
      </c>
      <c r="J1139">
        <v>3505.84</v>
      </c>
      <c r="K1139">
        <v>3505.84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462</v>
      </c>
    </row>
    <row r="1140" spans="1:17" x14ac:dyDescent="0.3">
      <c r="A1140">
        <v>211475</v>
      </c>
      <c r="B1140">
        <v>122</v>
      </c>
      <c r="C1140" t="s">
        <v>552</v>
      </c>
      <c r="D1140" t="s">
        <v>3093</v>
      </c>
      <c r="E1140" t="s">
        <v>3876</v>
      </c>
      <c r="F1140" s="440">
        <v>46066</v>
      </c>
      <c r="G1140" s="440">
        <v>46066</v>
      </c>
      <c r="H1140" s="440">
        <v>46083</v>
      </c>
      <c r="I1140">
        <v>925</v>
      </c>
      <c r="J1140">
        <v>900</v>
      </c>
      <c r="K1140">
        <v>925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462</v>
      </c>
    </row>
    <row r="1141" spans="1:17" x14ac:dyDescent="0.3">
      <c r="A1141">
        <v>211453</v>
      </c>
      <c r="B1141">
        <v>122</v>
      </c>
      <c r="C1141" t="s">
        <v>552</v>
      </c>
      <c r="D1141" t="s">
        <v>3877</v>
      </c>
      <c r="E1141" t="s">
        <v>3878</v>
      </c>
      <c r="F1141" s="440">
        <v>46065</v>
      </c>
      <c r="H1141" s="440">
        <v>46079</v>
      </c>
      <c r="I1141">
        <v>699</v>
      </c>
      <c r="J1141">
        <v>677</v>
      </c>
      <c r="K1141">
        <v>0</v>
      </c>
      <c r="L1141">
        <v>0</v>
      </c>
      <c r="M1141">
        <v>699</v>
      </c>
      <c r="N1141">
        <v>0</v>
      </c>
      <c r="O1141">
        <v>0</v>
      </c>
      <c r="P1141">
        <v>0</v>
      </c>
      <c r="Q1141" t="s">
        <v>462</v>
      </c>
    </row>
    <row r="1142" spans="1:17" x14ac:dyDescent="0.3">
      <c r="A1142">
        <v>211452</v>
      </c>
      <c r="B1142">
        <v>122</v>
      </c>
      <c r="C1142" t="s">
        <v>552</v>
      </c>
      <c r="D1142" t="s">
        <v>2763</v>
      </c>
      <c r="E1142" t="s">
        <v>3703</v>
      </c>
      <c r="F1142" s="440">
        <v>46073</v>
      </c>
      <c r="G1142" s="440">
        <v>46073</v>
      </c>
      <c r="H1142" s="440">
        <v>46087</v>
      </c>
      <c r="I1142">
        <v>500</v>
      </c>
      <c r="J1142">
        <v>500</v>
      </c>
      <c r="K1142">
        <v>500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462</v>
      </c>
    </row>
    <row r="1143" spans="1:17" x14ac:dyDescent="0.3">
      <c r="A1143">
        <v>211451</v>
      </c>
      <c r="B1143">
        <v>122</v>
      </c>
      <c r="C1143" t="s">
        <v>552</v>
      </c>
      <c r="D1143" t="s">
        <v>2746</v>
      </c>
      <c r="E1143" t="s">
        <v>3879</v>
      </c>
      <c r="F1143" s="440">
        <v>46073</v>
      </c>
      <c r="H1143" s="440">
        <v>46087</v>
      </c>
      <c r="I1143">
        <v>329.92</v>
      </c>
      <c r="J1143">
        <v>304.92</v>
      </c>
      <c r="K1143">
        <v>0</v>
      </c>
      <c r="L1143">
        <v>329.92</v>
      </c>
      <c r="M1143">
        <v>0</v>
      </c>
      <c r="N1143">
        <v>0</v>
      </c>
      <c r="O1143">
        <v>0</v>
      </c>
      <c r="P1143">
        <v>0</v>
      </c>
      <c r="Q1143" t="s">
        <v>462</v>
      </c>
    </row>
    <row r="1144" spans="1:17" x14ac:dyDescent="0.3">
      <c r="A1144">
        <v>211450</v>
      </c>
      <c r="B1144">
        <v>122</v>
      </c>
      <c r="C1144" t="s">
        <v>552</v>
      </c>
      <c r="D1144" t="s">
        <v>3877</v>
      </c>
      <c r="E1144" t="s">
        <v>3880</v>
      </c>
      <c r="F1144" s="440">
        <v>46072</v>
      </c>
      <c r="H1144" s="440">
        <v>46079</v>
      </c>
      <c r="I1144">
        <v>959.98</v>
      </c>
      <c r="J1144">
        <v>929.76</v>
      </c>
      <c r="K1144">
        <v>0</v>
      </c>
      <c r="L1144">
        <v>0</v>
      </c>
      <c r="M1144">
        <v>959.98</v>
      </c>
      <c r="N1144">
        <v>0</v>
      </c>
      <c r="O1144">
        <v>0</v>
      </c>
      <c r="P1144">
        <v>0</v>
      </c>
      <c r="Q1144" t="s">
        <v>462</v>
      </c>
    </row>
    <row r="1145" spans="1:17" x14ac:dyDescent="0.3">
      <c r="A1145">
        <v>211449</v>
      </c>
      <c r="B1145">
        <v>122</v>
      </c>
      <c r="C1145" t="s">
        <v>552</v>
      </c>
      <c r="D1145" t="s">
        <v>1206</v>
      </c>
      <c r="E1145" t="s">
        <v>3690</v>
      </c>
      <c r="F1145" s="440">
        <v>46064</v>
      </c>
      <c r="H1145" s="440">
        <v>46079</v>
      </c>
      <c r="I1145">
        <v>261.99</v>
      </c>
      <c r="J1145">
        <v>261.99</v>
      </c>
      <c r="K1145">
        <v>0</v>
      </c>
      <c r="L1145">
        <v>0</v>
      </c>
      <c r="M1145">
        <v>0</v>
      </c>
      <c r="N1145">
        <v>0</v>
      </c>
      <c r="O1145">
        <v>261.99</v>
      </c>
      <c r="P1145">
        <v>0</v>
      </c>
      <c r="Q1145" t="s">
        <v>462</v>
      </c>
    </row>
    <row r="1146" spans="1:17" x14ac:dyDescent="0.3">
      <c r="A1146">
        <v>211448</v>
      </c>
      <c r="B1146">
        <v>122</v>
      </c>
      <c r="C1146" t="s">
        <v>552</v>
      </c>
      <c r="D1146" t="s">
        <v>2715</v>
      </c>
      <c r="E1146" t="s">
        <v>3881</v>
      </c>
      <c r="F1146" s="440">
        <v>46070</v>
      </c>
      <c r="G1146" s="440">
        <v>46070</v>
      </c>
      <c r="H1146" s="440">
        <v>46087</v>
      </c>
      <c r="I1146">
        <v>478</v>
      </c>
      <c r="J1146">
        <v>465</v>
      </c>
      <c r="K1146">
        <v>478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462</v>
      </c>
    </row>
    <row r="1147" spans="1:17" x14ac:dyDescent="0.3">
      <c r="A1147">
        <v>211447</v>
      </c>
      <c r="B1147">
        <v>122</v>
      </c>
      <c r="C1147" t="s">
        <v>552</v>
      </c>
      <c r="D1147" t="s">
        <v>2725</v>
      </c>
      <c r="E1147" t="s">
        <v>3882</v>
      </c>
      <c r="F1147" s="440">
        <v>46071</v>
      </c>
      <c r="G1147" s="440">
        <v>46071</v>
      </c>
      <c r="H1147" s="440">
        <v>46085</v>
      </c>
      <c r="I1147">
        <v>881.56</v>
      </c>
      <c r="J1147">
        <v>881.56</v>
      </c>
      <c r="K1147">
        <v>0</v>
      </c>
      <c r="L1147">
        <v>881.56</v>
      </c>
      <c r="M1147">
        <v>0</v>
      </c>
      <c r="N1147">
        <v>0</v>
      </c>
      <c r="O1147">
        <v>0</v>
      </c>
      <c r="P1147">
        <v>0</v>
      </c>
      <c r="Q1147" t="s">
        <v>462</v>
      </c>
    </row>
    <row r="1148" spans="1:17" x14ac:dyDescent="0.3">
      <c r="A1148">
        <v>211446</v>
      </c>
      <c r="B1148">
        <v>122</v>
      </c>
      <c r="C1148" t="s">
        <v>552</v>
      </c>
      <c r="D1148" t="s">
        <v>2733</v>
      </c>
      <c r="E1148" t="s">
        <v>3883</v>
      </c>
      <c r="F1148" s="440">
        <v>46063</v>
      </c>
      <c r="G1148" s="440">
        <v>46063</v>
      </c>
      <c r="H1148" s="440">
        <v>46079</v>
      </c>
      <c r="I1148">
        <v>0</v>
      </c>
      <c r="J1148">
        <v>108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462</v>
      </c>
    </row>
    <row r="1149" spans="1:17" x14ac:dyDescent="0.3">
      <c r="A1149">
        <v>211445</v>
      </c>
      <c r="B1149">
        <v>122</v>
      </c>
      <c r="C1149" t="s">
        <v>552</v>
      </c>
      <c r="D1149" t="s">
        <v>2865</v>
      </c>
      <c r="E1149" t="s">
        <v>3884</v>
      </c>
      <c r="F1149" s="440">
        <v>46069</v>
      </c>
      <c r="G1149" s="440">
        <v>46069</v>
      </c>
      <c r="H1149" s="440">
        <v>46083</v>
      </c>
      <c r="I1149">
        <v>1680</v>
      </c>
      <c r="J1149">
        <v>1680</v>
      </c>
      <c r="K1149">
        <v>1680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462</v>
      </c>
    </row>
    <row r="1150" spans="1:17" x14ac:dyDescent="0.3">
      <c r="A1150">
        <v>211444</v>
      </c>
      <c r="B1150">
        <v>122</v>
      </c>
      <c r="C1150" t="s">
        <v>552</v>
      </c>
      <c r="D1150" t="s">
        <v>2769</v>
      </c>
      <c r="E1150" t="s">
        <v>3885</v>
      </c>
      <c r="F1150" s="440">
        <v>46072</v>
      </c>
      <c r="G1150" s="440">
        <v>46072</v>
      </c>
      <c r="H1150" s="440">
        <v>46087</v>
      </c>
      <c r="I1150">
        <v>744.1</v>
      </c>
      <c r="J1150">
        <v>729.2</v>
      </c>
      <c r="K1150">
        <v>744.1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462</v>
      </c>
    </row>
    <row r="1151" spans="1:17" x14ac:dyDescent="0.3">
      <c r="A1151">
        <v>211443</v>
      </c>
      <c r="B1151">
        <v>122</v>
      </c>
      <c r="C1151" t="s">
        <v>552</v>
      </c>
      <c r="D1151" t="s">
        <v>2995</v>
      </c>
      <c r="E1151" t="s">
        <v>3886</v>
      </c>
      <c r="F1151" s="440">
        <v>46072</v>
      </c>
      <c r="G1151" s="440">
        <v>46072</v>
      </c>
      <c r="H1151" s="440">
        <v>46086</v>
      </c>
      <c r="I1151">
        <v>38531.1</v>
      </c>
      <c r="J1151">
        <v>38531.1</v>
      </c>
      <c r="K1151">
        <v>0</v>
      </c>
      <c r="L1151">
        <v>38531.1</v>
      </c>
      <c r="M1151">
        <v>0</v>
      </c>
      <c r="N1151">
        <v>0</v>
      </c>
      <c r="O1151">
        <v>0</v>
      </c>
      <c r="P1151">
        <v>0</v>
      </c>
      <c r="Q1151" t="s">
        <v>462</v>
      </c>
    </row>
    <row r="1152" spans="1:17" x14ac:dyDescent="0.3">
      <c r="A1152">
        <v>211442</v>
      </c>
      <c r="B1152">
        <v>122</v>
      </c>
      <c r="C1152" t="s">
        <v>552</v>
      </c>
      <c r="D1152" t="s">
        <v>2702</v>
      </c>
      <c r="E1152" t="s">
        <v>3887</v>
      </c>
      <c r="F1152" s="440">
        <v>46065</v>
      </c>
      <c r="G1152" s="440">
        <v>46065</v>
      </c>
      <c r="H1152" s="440">
        <v>46086</v>
      </c>
      <c r="I1152">
        <v>314.8</v>
      </c>
      <c r="J1152">
        <v>315.08</v>
      </c>
      <c r="K1152">
        <v>314.8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462</v>
      </c>
    </row>
    <row r="1153" spans="1:17" x14ac:dyDescent="0.3">
      <c r="A1153">
        <v>211441</v>
      </c>
      <c r="B1153">
        <v>122</v>
      </c>
      <c r="C1153" t="s">
        <v>552</v>
      </c>
      <c r="D1153" t="s">
        <v>2746</v>
      </c>
      <c r="E1153" t="s">
        <v>3888</v>
      </c>
      <c r="F1153" s="440">
        <v>46069</v>
      </c>
      <c r="G1153" s="440">
        <v>46069</v>
      </c>
      <c r="H1153" s="440">
        <v>46083</v>
      </c>
      <c r="I1153">
        <v>1422.14</v>
      </c>
      <c r="J1153">
        <v>1397.14</v>
      </c>
      <c r="K1153">
        <v>0</v>
      </c>
      <c r="L1153">
        <v>1422.14</v>
      </c>
      <c r="M1153">
        <v>0</v>
      </c>
      <c r="N1153">
        <v>0</v>
      </c>
      <c r="O1153">
        <v>0</v>
      </c>
      <c r="P1153">
        <v>0</v>
      </c>
      <c r="Q1153" t="s">
        <v>462</v>
      </c>
    </row>
    <row r="1154" spans="1:17" x14ac:dyDescent="0.3">
      <c r="A1154">
        <v>211440</v>
      </c>
      <c r="B1154">
        <v>122</v>
      </c>
      <c r="C1154" t="s">
        <v>552</v>
      </c>
      <c r="D1154" t="s">
        <v>2733</v>
      </c>
      <c r="E1154" t="s">
        <v>3889</v>
      </c>
      <c r="F1154" s="440">
        <v>46063</v>
      </c>
      <c r="H1154" s="440">
        <v>46084</v>
      </c>
      <c r="I1154">
        <v>1573.17</v>
      </c>
      <c r="J1154">
        <v>1509.64</v>
      </c>
      <c r="K1154">
        <v>0</v>
      </c>
      <c r="L1154">
        <v>0</v>
      </c>
      <c r="M1154">
        <v>1573.17</v>
      </c>
      <c r="N1154">
        <v>0</v>
      </c>
      <c r="O1154">
        <v>0</v>
      </c>
      <c r="P1154">
        <v>0</v>
      </c>
      <c r="Q1154" t="s">
        <v>462</v>
      </c>
    </row>
    <row r="1155" spans="1:17" x14ac:dyDescent="0.3">
      <c r="A1155">
        <v>211439</v>
      </c>
      <c r="B1155">
        <v>122</v>
      </c>
      <c r="C1155" t="s">
        <v>552</v>
      </c>
      <c r="D1155" t="s">
        <v>2727</v>
      </c>
      <c r="E1155" t="s">
        <v>3890</v>
      </c>
      <c r="F1155" s="440">
        <v>46062</v>
      </c>
      <c r="G1155" s="440">
        <v>46062</v>
      </c>
      <c r="H1155" s="440">
        <v>46083</v>
      </c>
      <c r="I1155">
        <v>7050.96</v>
      </c>
      <c r="J1155">
        <v>7050.96</v>
      </c>
      <c r="K1155">
        <v>7050.96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462</v>
      </c>
    </row>
    <row r="1156" spans="1:17" x14ac:dyDescent="0.3">
      <c r="A1156">
        <v>211438</v>
      </c>
      <c r="B1156">
        <v>122</v>
      </c>
      <c r="C1156" t="s">
        <v>552</v>
      </c>
      <c r="D1156" t="s">
        <v>1206</v>
      </c>
      <c r="E1156" t="s">
        <v>3891</v>
      </c>
      <c r="F1156" s="440">
        <v>46066</v>
      </c>
      <c r="H1156" s="440">
        <v>46079</v>
      </c>
      <c r="I1156">
        <v>269.94</v>
      </c>
      <c r="J1156">
        <v>269.39999999999998</v>
      </c>
      <c r="K1156">
        <v>0</v>
      </c>
      <c r="L1156">
        <v>0</v>
      </c>
      <c r="M1156">
        <v>0</v>
      </c>
      <c r="N1156">
        <v>0</v>
      </c>
      <c r="O1156">
        <v>269.94</v>
      </c>
      <c r="P1156">
        <v>0</v>
      </c>
      <c r="Q1156" t="s">
        <v>462</v>
      </c>
    </row>
    <row r="1157" spans="1:17" x14ac:dyDescent="0.3">
      <c r="A1157">
        <v>211437</v>
      </c>
      <c r="B1157">
        <v>122</v>
      </c>
      <c r="C1157" t="s">
        <v>552</v>
      </c>
      <c r="D1157" t="s">
        <v>3769</v>
      </c>
      <c r="E1157" t="s">
        <v>3892</v>
      </c>
      <c r="F1157" s="440">
        <v>46059</v>
      </c>
      <c r="G1157" s="440">
        <v>46059</v>
      </c>
      <c r="H1157" s="440">
        <v>46087</v>
      </c>
      <c r="I1157">
        <v>858.79</v>
      </c>
      <c r="J1157">
        <v>858.79</v>
      </c>
      <c r="K1157">
        <v>858.79</v>
      </c>
      <c r="L1157">
        <v>0</v>
      </c>
      <c r="M1157">
        <v>0</v>
      </c>
      <c r="N1157">
        <v>0</v>
      </c>
      <c r="O1157">
        <v>0</v>
      </c>
      <c r="P1157">
        <v>0</v>
      </c>
      <c r="Q1157" t="s">
        <v>462</v>
      </c>
    </row>
    <row r="1158" spans="1:17" x14ac:dyDescent="0.3">
      <c r="A1158">
        <v>211436</v>
      </c>
      <c r="B1158">
        <v>122</v>
      </c>
      <c r="C1158" t="s">
        <v>552</v>
      </c>
      <c r="D1158" t="s">
        <v>2758</v>
      </c>
      <c r="E1158" t="s">
        <v>3893</v>
      </c>
      <c r="F1158" s="440">
        <v>46072</v>
      </c>
      <c r="G1158" s="440">
        <v>46072</v>
      </c>
      <c r="H1158" s="440">
        <v>46081</v>
      </c>
      <c r="I1158">
        <v>306</v>
      </c>
      <c r="J1158">
        <v>306</v>
      </c>
      <c r="K1158">
        <v>306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462</v>
      </c>
    </row>
    <row r="1159" spans="1:17" x14ac:dyDescent="0.3">
      <c r="A1159">
        <v>211435</v>
      </c>
      <c r="B1159">
        <v>122</v>
      </c>
      <c r="C1159" t="s">
        <v>552</v>
      </c>
      <c r="D1159" t="s">
        <v>2760</v>
      </c>
      <c r="E1159" t="s">
        <v>3894</v>
      </c>
      <c r="F1159" s="440">
        <v>46073</v>
      </c>
      <c r="H1159" s="440">
        <v>46089</v>
      </c>
      <c r="I1159">
        <v>2107.2800000000002</v>
      </c>
      <c r="J1159">
        <v>2107.2800000000002</v>
      </c>
      <c r="K1159">
        <v>0</v>
      </c>
      <c r="L1159">
        <v>0</v>
      </c>
      <c r="M1159">
        <v>1933.28</v>
      </c>
      <c r="N1159">
        <v>50</v>
      </c>
      <c r="O1159">
        <v>124</v>
      </c>
      <c r="P1159">
        <v>0</v>
      </c>
      <c r="Q1159" t="s">
        <v>462</v>
      </c>
    </row>
    <row r="1160" spans="1:17" x14ac:dyDescent="0.3">
      <c r="A1160">
        <v>209787</v>
      </c>
      <c r="B1160">
        <v>122</v>
      </c>
      <c r="C1160" t="s">
        <v>552</v>
      </c>
      <c r="D1160" t="s">
        <v>2693</v>
      </c>
      <c r="E1160" t="s">
        <v>3895</v>
      </c>
      <c r="F1160" s="440">
        <v>46058</v>
      </c>
      <c r="G1160" s="440">
        <v>46058</v>
      </c>
      <c r="H1160" s="440">
        <v>46087</v>
      </c>
      <c r="I1160">
        <v>233.7</v>
      </c>
      <c r="J1160">
        <v>233.7</v>
      </c>
      <c r="K1160">
        <v>233.7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462</v>
      </c>
    </row>
    <row r="1161" spans="1:17" x14ac:dyDescent="0.3">
      <c r="A1161">
        <v>209785</v>
      </c>
      <c r="B1161">
        <v>122</v>
      </c>
      <c r="C1161" t="s">
        <v>552</v>
      </c>
      <c r="D1161" t="s">
        <v>2754</v>
      </c>
      <c r="E1161" t="s">
        <v>3896</v>
      </c>
      <c r="F1161" s="440">
        <v>46057</v>
      </c>
      <c r="G1161" s="440">
        <v>46057</v>
      </c>
      <c r="H1161" s="440">
        <v>46090</v>
      </c>
      <c r="I1161">
        <v>3865.59</v>
      </c>
      <c r="J1161">
        <v>2695.2</v>
      </c>
      <c r="K1161">
        <v>0</v>
      </c>
      <c r="L1161">
        <v>3865.59</v>
      </c>
      <c r="M1161">
        <v>0</v>
      </c>
      <c r="N1161">
        <v>0</v>
      </c>
      <c r="O1161">
        <v>0</v>
      </c>
      <c r="P1161">
        <v>0</v>
      </c>
      <c r="Q1161" t="s">
        <v>462</v>
      </c>
    </row>
    <row r="1162" spans="1:17" x14ac:dyDescent="0.3">
      <c r="A1162">
        <v>209776</v>
      </c>
      <c r="B1162">
        <v>122</v>
      </c>
      <c r="C1162" t="s">
        <v>552</v>
      </c>
      <c r="D1162" t="s">
        <v>3508</v>
      </c>
      <c r="E1162" t="s">
        <v>3897</v>
      </c>
      <c r="F1162" s="440">
        <v>46056</v>
      </c>
      <c r="H1162" s="440">
        <v>46090</v>
      </c>
      <c r="I1162">
        <v>1999.81</v>
      </c>
      <c r="J1162">
        <v>1999.81</v>
      </c>
      <c r="K1162">
        <v>0</v>
      </c>
      <c r="L1162">
        <v>0</v>
      </c>
      <c r="M1162">
        <v>1931.74</v>
      </c>
      <c r="N1162">
        <v>0</v>
      </c>
      <c r="O1162">
        <v>68.069999999999993</v>
      </c>
      <c r="P1162">
        <v>0</v>
      </c>
      <c r="Q1162" t="s">
        <v>462</v>
      </c>
    </row>
    <row r="1163" spans="1:17" x14ac:dyDescent="0.3">
      <c r="A1163">
        <v>209775</v>
      </c>
      <c r="B1163">
        <v>122</v>
      </c>
      <c r="C1163" t="s">
        <v>552</v>
      </c>
      <c r="D1163" t="s">
        <v>3898</v>
      </c>
      <c r="E1163" t="s">
        <v>3899</v>
      </c>
      <c r="F1163" s="440">
        <v>46057</v>
      </c>
      <c r="G1163" s="440">
        <v>46057</v>
      </c>
      <c r="H1163" s="440">
        <v>46086</v>
      </c>
      <c r="I1163">
        <v>777.99</v>
      </c>
      <c r="J1163">
        <v>778</v>
      </c>
      <c r="K1163">
        <v>0</v>
      </c>
      <c r="L1163">
        <v>777.99</v>
      </c>
      <c r="M1163">
        <v>0</v>
      </c>
      <c r="N1163">
        <v>0</v>
      </c>
      <c r="O1163">
        <v>0</v>
      </c>
      <c r="P1163">
        <v>0</v>
      </c>
      <c r="Q1163" t="s">
        <v>462</v>
      </c>
    </row>
    <row r="1164" spans="1:17" x14ac:dyDescent="0.3">
      <c r="A1164">
        <v>209768</v>
      </c>
      <c r="B1164">
        <v>122</v>
      </c>
      <c r="C1164" t="s">
        <v>552</v>
      </c>
      <c r="D1164" t="s">
        <v>2738</v>
      </c>
      <c r="E1164" t="s">
        <v>3900</v>
      </c>
      <c r="F1164" s="440">
        <v>46057</v>
      </c>
      <c r="G1164" s="440">
        <v>46057</v>
      </c>
      <c r="H1164" s="440">
        <v>46085</v>
      </c>
      <c r="I1164">
        <v>812.6</v>
      </c>
      <c r="J1164">
        <v>812.6</v>
      </c>
      <c r="K1164">
        <v>812.6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462</v>
      </c>
    </row>
    <row r="1165" spans="1:17" x14ac:dyDescent="0.3">
      <c r="A1165">
        <v>209766</v>
      </c>
      <c r="B1165">
        <v>122</v>
      </c>
      <c r="C1165" t="s">
        <v>552</v>
      </c>
      <c r="D1165" t="s">
        <v>3508</v>
      </c>
      <c r="E1165" t="s">
        <v>3901</v>
      </c>
      <c r="F1165" s="440">
        <v>46056</v>
      </c>
      <c r="G1165" s="440">
        <v>46056</v>
      </c>
      <c r="H1165" s="440">
        <v>46090</v>
      </c>
      <c r="I1165">
        <v>3012.6</v>
      </c>
      <c r="J1165">
        <v>3012.6</v>
      </c>
      <c r="K1165">
        <v>3012.6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462</v>
      </c>
    </row>
    <row r="1166" spans="1:17" x14ac:dyDescent="0.3">
      <c r="A1166">
        <v>209763</v>
      </c>
      <c r="B1166">
        <v>122</v>
      </c>
      <c r="C1166" t="s">
        <v>552</v>
      </c>
      <c r="D1166" t="s">
        <v>2688</v>
      </c>
      <c r="E1166" t="s">
        <v>3902</v>
      </c>
      <c r="F1166" s="440">
        <v>46058</v>
      </c>
      <c r="G1166" s="440">
        <v>46058</v>
      </c>
      <c r="H1166" s="440">
        <v>46086</v>
      </c>
      <c r="I1166">
        <v>799.86</v>
      </c>
      <c r="J1166">
        <v>799.86</v>
      </c>
      <c r="K1166">
        <v>799.86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462</v>
      </c>
    </row>
    <row r="1167" spans="1:17" x14ac:dyDescent="0.3">
      <c r="A1167">
        <v>209761</v>
      </c>
      <c r="B1167">
        <v>122</v>
      </c>
      <c r="C1167" t="s">
        <v>552</v>
      </c>
      <c r="D1167" t="s">
        <v>2688</v>
      </c>
      <c r="E1167" t="s">
        <v>3903</v>
      </c>
      <c r="F1167" s="440">
        <v>46058</v>
      </c>
      <c r="G1167" s="440">
        <v>46058</v>
      </c>
      <c r="H1167" s="440">
        <v>46086</v>
      </c>
      <c r="I1167">
        <v>2676.1</v>
      </c>
      <c r="J1167">
        <v>2676.1</v>
      </c>
      <c r="K1167">
        <v>0</v>
      </c>
      <c r="L1167">
        <v>2676.1</v>
      </c>
      <c r="M1167">
        <v>0</v>
      </c>
      <c r="N1167">
        <v>0</v>
      </c>
      <c r="O1167">
        <v>0</v>
      </c>
      <c r="P1167">
        <v>0</v>
      </c>
      <c r="Q1167" t="s">
        <v>462</v>
      </c>
    </row>
    <row r="1168" spans="1:17" x14ac:dyDescent="0.3">
      <c r="A1168">
        <v>209759</v>
      </c>
      <c r="B1168">
        <v>122</v>
      </c>
      <c r="C1168" t="s">
        <v>552</v>
      </c>
      <c r="D1168" t="s">
        <v>2704</v>
      </c>
      <c r="E1168" t="s">
        <v>3904</v>
      </c>
      <c r="F1168" s="440">
        <v>46058</v>
      </c>
      <c r="G1168" s="440">
        <v>46058</v>
      </c>
      <c r="H1168" s="440">
        <v>46086</v>
      </c>
      <c r="I1168">
        <v>423.07</v>
      </c>
      <c r="J1168">
        <v>423.07</v>
      </c>
      <c r="K1168">
        <v>423.07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462</v>
      </c>
    </row>
    <row r="1169" spans="1:17" x14ac:dyDescent="0.3">
      <c r="A1169">
        <v>209758</v>
      </c>
      <c r="B1169">
        <v>122</v>
      </c>
      <c r="C1169" t="s">
        <v>552</v>
      </c>
      <c r="D1169" t="s">
        <v>3769</v>
      </c>
      <c r="E1169" t="s">
        <v>3905</v>
      </c>
      <c r="F1169" s="440">
        <v>46058</v>
      </c>
      <c r="G1169" s="440">
        <v>46058</v>
      </c>
      <c r="H1169" s="440">
        <v>46086</v>
      </c>
      <c r="I1169">
        <v>490.29</v>
      </c>
      <c r="J1169">
        <v>490.29</v>
      </c>
      <c r="K1169">
        <v>490.29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462</v>
      </c>
    </row>
    <row r="1170" spans="1:17" x14ac:dyDescent="0.3">
      <c r="A1170">
        <v>209757</v>
      </c>
      <c r="B1170">
        <v>122</v>
      </c>
      <c r="C1170" t="s">
        <v>552</v>
      </c>
      <c r="D1170" t="s">
        <v>2709</v>
      </c>
      <c r="E1170" t="s">
        <v>3906</v>
      </c>
      <c r="F1170" s="440">
        <v>46059</v>
      </c>
      <c r="G1170" s="440">
        <v>46059</v>
      </c>
      <c r="H1170" s="440">
        <v>46089</v>
      </c>
      <c r="I1170">
        <v>819</v>
      </c>
      <c r="J1170">
        <v>819</v>
      </c>
      <c r="K1170">
        <v>819</v>
      </c>
      <c r="L1170">
        <v>0</v>
      </c>
      <c r="M1170">
        <v>0</v>
      </c>
      <c r="N1170">
        <v>0</v>
      </c>
      <c r="O1170">
        <v>0</v>
      </c>
      <c r="P1170">
        <v>0</v>
      </c>
      <c r="Q1170" t="s">
        <v>462</v>
      </c>
    </row>
    <row r="1171" spans="1:17" x14ac:dyDescent="0.3">
      <c r="A1171">
        <v>209753</v>
      </c>
      <c r="B1171">
        <v>122</v>
      </c>
      <c r="C1171" t="s">
        <v>552</v>
      </c>
      <c r="D1171" t="s">
        <v>2704</v>
      </c>
      <c r="E1171" t="s">
        <v>3907</v>
      </c>
      <c r="F1171" s="440">
        <v>46060</v>
      </c>
      <c r="G1171" s="440">
        <v>46060</v>
      </c>
      <c r="H1171" s="440">
        <v>46088</v>
      </c>
      <c r="I1171">
        <v>676.63</v>
      </c>
      <c r="J1171">
        <v>676.63</v>
      </c>
      <c r="K1171">
        <v>676.63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462</v>
      </c>
    </row>
    <row r="1172" spans="1:17" x14ac:dyDescent="0.3">
      <c r="A1172">
        <v>209751</v>
      </c>
      <c r="B1172">
        <v>122</v>
      </c>
      <c r="C1172" t="s">
        <v>552</v>
      </c>
      <c r="D1172" t="s">
        <v>2946</v>
      </c>
      <c r="E1172" t="s">
        <v>3908</v>
      </c>
      <c r="F1172" s="440">
        <v>46056</v>
      </c>
      <c r="G1172" s="440">
        <v>46056</v>
      </c>
      <c r="H1172" s="440">
        <v>46084</v>
      </c>
      <c r="I1172">
        <v>1091</v>
      </c>
      <c r="J1172">
        <v>1091</v>
      </c>
      <c r="K1172">
        <v>1091</v>
      </c>
      <c r="L1172">
        <v>0</v>
      </c>
      <c r="M1172">
        <v>0</v>
      </c>
      <c r="N1172">
        <v>0</v>
      </c>
      <c r="O1172">
        <v>0</v>
      </c>
      <c r="P1172">
        <v>0</v>
      </c>
      <c r="Q1172" t="s">
        <v>462</v>
      </c>
    </row>
    <row r="1173" spans="1:17" x14ac:dyDescent="0.3">
      <c r="A1173">
        <v>209738</v>
      </c>
      <c r="B1173">
        <v>122</v>
      </c>
      <c r="C1173" t="s">
        <v>552</v>
      </c>
      <c r="D1173" t="s">
        <v>2520</v>
      </c>
      <c r="E1173" t="s">
        <v>3909</v>
      </c>
      <c r="F1173" s="440">
        <v>46058</v>
      </c>
      <c r="G1173" s="440">
        <v>46058</v>
      </c>
      <c r="H1173" s="440">
        <v>46086</v>
      </c>
      <c r="I1173">
        <v>1221.45</v>
      </c>
      <c r="J1173">
        <v>1221.45</v>
      </c>
      <c r="K1173">
        <v>1221.45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462</v>
      </c>
    </row>
    <row r="1174" spans="1:17" x14ac:dyDescent="0.3">
      <c r="A1174">
        <v>209737</v>
      </c>
      <c r="B1174">
        <v>122</v>
      </c>
      <c r="C1174" t="s">
        <v>552</v>
      </c>
      <c r="D1174" t="s">
        <v>3769</v>
      </c>
      <c r="E1174" t="s">
        <v>3910</v>
      </c>
      <c r="F1174" s="440">
        <v>46056</v>
      </c>
      <c r="G1174" s="440">
        <v>46056</v>
      </c>
      <c r="H1174" s="440">
        <v>46084</v>
      </c>
      <c r="I1174">
        <v>1161.45</v>
      </c>
      <c r="J1174">
        <v>1161.45</v>
      </c>
      <c r="K1174">
        <v>1161.45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462</v>
      </c>
    </row>
    <row r="1175" spans="1:17" x14ac:dyDescent="0.3">
      <c r="A1175">
        <v>209731</v>
      </c>
      <c r="B1175">
        <v>122</v>
      </c>
      <c r="C1175" t="s">
        <v>552</v>
      </c>
      <c r="D1175" t="s">
        <v>2520</v>
      </c>
      <c r="E1175" t="s">
        <v>3911</v>
      </c>
      <c r="F1175" s="440">
        <v>46059</v>
      </c>
      <c r="G1175" s="440">
        <v>46059</v>
      </c>
      <c r="H1175" s="440">
        <v>46087</v>
      </c>
      <c r="I1175">
        <v>344.7</v>
      </c>
      <c r="J1175">
        <v>344.7</v>
      </c>
      <c r="K1175">
        <v>344.7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462</v>
      </c>
    </row>
    <row r="1176" spans="1:17" x14ac:dyDescent="0.3">
      <c r="A1176">
        <v>208805</v>
      </c>
      <c r="B1176">
        <v>122</v>
      </c>
      <c r="C1176" t="s">
        <v>552</v>
      </c>
      <c r="D1176" t="s">
        <v>2758</v>
      </c>
      <c r="E1176" t="s">
        <v>3912</v>
      </c>
      <c r="F1176" s="440">
        <v>46065</v>
      </c>
      <c r="G1176" s="440">
        <v>46065</v>
      </c>
      <c r="H1176" s="440">
        <v>46078</v>
      </c>
      <c r="I1176">
        <v>550</v>
      </c>
      <c r="J1176">
        <v>550</v>
      </c>
      <c r="K1176">
        <v>550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462</v>
      </c>
    </row>
    <row r="1177" spans="1:17" x14ac:dyDescent="0.3">
      <c r="A1177">
        <v>208803</v>
      </c>
      <c r="B1177">
        <v>122</v>
      </c>
      <c r="C1177" t="s">
        <v>552</v>
      </c>
      <c r="D1177" t="s">
        <v>2746</v>
      </c>
      <c r="E1177" t="s">
        <v>3913</v>
      </c>
      <c r="F1177" s="440">
        <v>46065</v>
      </c>
      <c r="H1177" s="440">
        <v>46080</v>
      </c>
      <c r="I1177">
        <v>1171.04</v>
      </c>
      <c r="J1177">
        <v>1146.04</v>
      </c>
      <c r="K1177">
        <v>0</v>
      </c>
      <c r="L1177">
        <v>1171.04</v>
      </c>
      <c r="M1177">
        <v>0</v>
      </c>
      <c r="N1177">
        <v>0</v>
      </c>
      <c r="O1177">
        <v>0</v>
      </c>
      <c r="P1177">
        <v>0</v>
      </c>
      <c r="Q1177" t="s">
        <v>462</v>
      </c>
    </row>
    <row r="1178" spans="1:17" x14ac:dyDescent="0.3">
      <c r="A1178">
        <v>208728</v>
      </c>
      <c r="B1178">
        <v>122</v>
      </c>
      <c r="C1178" t="s">
        <v>552</v>
      </c>
      <c r="D1178" t="s">
        <v>2776</v>
      </c>
      <c r="E1178" t="s">
        <v>3914</v>
      </c>
      <c r="F1178" s="440">
        <v>46064</v>
      </c>
      <c r="G1178" s="440">
        <v>46064</v>
      </c>
      <c r="H1178" s="440">
        <v>46079</v>
      </c>
      <c r="I1178">
        <v>682.53</v>
      </c>
      <c r="J1178">
        <v>650</v>
      </c>
      <c r="K1178">
        <v>682.53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462</v>
      </c>
    </row>
    <row r="1179" spans="1:17" x14ac:dyDescent="0.3">
      <c r="A1179">
        <v>208724</v>
      </c>
      <c r="B1179">
        <v>122</v>
      </c>
      <c r="C1179" t="s">
        <v>552</v>
      </c>
      <c r="D1179" t="s">
        <v>2868</v>
      </c>
      <c r="E1179" t="s">
        <v>3915</v>
      </c>
      <c r="F1179" s="440">
        <v>46063</v>
      </c>
      <c r="G1179" s="440">
        <v>46063</v>
      </c>
      <c r="H1179" s="440">
        <v>46078</v>
      </c>
      <c r="I1179">
        <v>2007.02</v>
      </c>
      <c r="J1179">
        <v>2153.92</v>
      </c>
      <c r="K1179">
        <v>2007.02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462</v>
      </c>
    </row>
    <row r="1180" spans="1:17" x14ac:dyDescent="0.3">
      <c r="A1180">
        <v>208721</v>
      </c>
      <c r="B1180">
        <v>122</v>
      </c>
      <c r="C1180" t="s">
        <v>552</v>
      </c>
      <c r="D1180" t="s">
        <v>2995</v>
      </c>
      <c r="E1180" t="s">
        <v>3916</v>
      </c>
      <c r="F1180" s="440">
        <v>46063</v>
      </c>
      <c r="G1180" s="440">
        <v>46063</v>
      </c>
      <c r="H1180" s="440">
        <v>46077</v>
      </c>
      <c r="I1180">
        <v>2658.5</v>
      </c>
      <c r="J1180">
        <v>2658.5</v>
      </c>
      <c r="K1180">
        <v>0</v>
      </c>
      <c r="L1180">
        <v>2658.5</v>
      </c>
      <c r="M1180">
        <v>0</v>
      </c>
      <c r="N1180">
        <v>0</v>
      </c>
      <c r="O1180">
        <v>0</v>
      </c>
      <c r="P1180">
        <v>0</v>
      </c>
      <c r="Q1180" t="s">
        <v>462</v>
      </c>
    </row>
    <row r="1181" spans="1:17" x14ac:dyDescent="0.3">
      <c r="A1181">
        <v>208710</v>
      </c>
      <c r="B1181">
        <v>122</v>
      </c>
      <c r="C1181" t="s">
        <v>552</v>
      </c>
      <c r="D1181" t="s">
        <v>2715</v>
      </c>
      <c r="E1181" t="s">
        <v>3917</v>
      </c>
      <c r="F1181" s="440">
        <v>46065</v>
      </c>
      <c r="G1181" s="440">
        <v>46065</v>
      </c>
      <c r="H1181" s="440">
        <v>46081</v>
      </c>
      <c r="I1181">
        <v>1757</v>
      </c>
      <c r="J1181">
        <v>1744</v>
      </c>
      <c r="K1181">
        <v>1757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462</v>
      </c>
    </row>
    <row r="1182" spans="1:17" x14ac:dyDescent="0.3">
      <c r="A1182">
        <v>208706</v>
      </c>
      <c r="B1182">
        <v>122</v>
      </c>
      <c r="C1182" t="s">
        <v>552</v>
      </c>
      <c r="D1182" t="s">
        <v>2760</v>
      </c>
      <c r="E1182" t="s">
        <v>3918</v>
      </c>
      <c r="F1182" s="440">
        <v>46065</v>
      </c>
      <c r="H1182" s="440">
        <v>46079</v>
      </c>
      <c r="I1182">
        <v>890</v>
      </c>
      <c r="J1182">
        <v>890</v>
      </c>
      <c r="K1182">
        <v>0</v>
      </c>
      <c r="L1182">
        <v>0</v>
      </c>
      <c r="M1182">
        <v>890</v>
      </c>
      <c r="N1182">
        <v>0</v>
      </c>
      <c r="O1182">
        <v>0</v>
      </c>
      <c r="P1182">
        <v>0</v>
      </c>
      <c r="Q1182" t="s">
        <v>462</v>
      </c>
    </row>
    <row r="1183" spans="1:17" x14ac:dyDescent="0.3">
      <c r="A1183">
        <v>208705</v>
      </c>
      <c r="B1183">
        <v>122</v>
      </c>
      <c r="C1183" t="s">
        <v>552</v>
      </c>
      <c r="D1183" t="s">
        <v>2760</v>
      </c>
      <c r="E1183" t="s">
        <v>3919</v>
      </c>
      <c r="F1183" s="440">
        <v>46063</v>
      </c>
      <c r="H1183" s="440">
        <v>46079</v>
      </c>
      <c r="I1183">
        <v>2593.94</v>
      </c>
      <c r="J1183">
        <v>2593.94</v>
      </c>
      <c r="K1183">
        <v>0</v>
      </c>
      <c r="L1183">
        <v>0</v>
      </c>
      <c r="M1183">
        <v>2524.94</v>
      </c>
      <c r="N1183">
        <v>0</v>
      </c>
      <c r="O1183">
        <v>69</v>
      </c>
      <c r="P1183">
        <v>0</v>
      </c>
      <c r="Q1183" t="s">
        <v>462</v>
      </c>
    </row>
    <row r="1184" spans="1:17" x14ac:dyDescent="0.3">
      <c r="A1184">
        <v>208702</v>
      </c>
      <c r="B1184">
        <v>122</v>
      </c>
      <c r="C1184" t="s">
        <v>552</v>
      </c>
      <c r="D1184" t="s">
        <v>2733</v>
      </c>
      <c r="E1184" t="s">
        <v>3920</v>
      </c>
      <c r="F1184" s="440">
        <v>46057</v>
      </c>
      <c r="H1184" s="440">
        <v>46078</v>
      </c>
      <c r="I1184">
        <v>466.38</v>
      </c>
      <c r="J1184">
        <v>451.72</v>
      </c>
      <c r="K1184">
        <v>0</v>
      </c>
      <c r="L1184">
        <v>0</v>
      </c>
      <c r="M1184">
        <v>466.38</v>
      </c>
      <c r="N1184">
        <v>0</v>
      </c>
      <c r="O1184">
        <v>0</v>
      </c>
      <c r="P1184">
        <v>0</v>
      </c>
      <c r="Q1184" t="s">
        <v>462</v>
      </c>
    </row>
    <row r="1185" spans="1:17" x14ac:dyDescent="0.3">
      <c r="A1185">
        <v>208701</v>
      </c>
      <c r="B1185">
        <v>122</v>
      </c>
      <c r="C1185" t="s">
        <v>552</v>
      </c>
      <c r="D1185" t="s">
        <v>2717</v>
      </c>
      <c r="E1185" t="s">
        <v>3921</v>
      </c>
      <c r="F1185" s="440">
        <v>46055</v>
      </c>
      <c r="H1185" s="440">
        <v>46080</v>
      </c>
      <c r="I1185">
        <v>630</v>
      </c>
      <c r="J1185">
        <v>630</v>
      </c>
      <c r="K1185">
        <v>0</v>
      </c>
      <c r="L1185">
        <v>0</v>
      </c>
      <c r="M1185">
        <v>0</v>
      </c>
      <c r="N1185">
        <v>0</v>
      </c>
      <c r="O1185">
        <v>630</v>
      </c>
      <c r="P1185">
        <v>0</v>
      </c>
      <c r="Q1185" t="s">
        <v>462</v>
      </c>
    </row>
    <row r="1186" spans="1:17" x14ac:dyDescent="0.3">
      <c r="A1186">
        <v>208698</v>
      </c>
      <c r="B1186">
        <v>122</v>
      </c>
      <c r="C1186" t="s">
        <v>552</v>
      </c>
      <c r="D1186" t="s">
        <v>2727</v>
      </c>
      <c r="E1186" t="s">
        <v>3922</v>
      </c>
      <c r="F1186" s="440">
        <v>46058</v>
      </c>
      <c r="G1186" s="440">
        <v>46058</v>
      </c>
      <c r="H1186" s="440">
        <v>46079</v>
      </c>
      <c r="I1186">
        <v>2729.64</v>
      </c>
      <c r="J1186">
        <v>2729.64</v>
      </c>
      <c r="K1186">
        <v>2729.64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462</v>
      </c>
    </row>
    <row r="1187" spans="1:17" x14ac:dyDescent="0.3">
      <c r="A1187">
        <v>208694</v>
      </c>
      <c r="B1187">
        <v>122</v>
      </c>
      <c r="C1187" t="s">
        <v>552</v>
      </c>
      <c r="D1187" t="s">
        <v>2746</v>
      </c>
      <c r="E1187" t="s">
        <v>3923</v>
      </c>
      <c r="F1187" s="440">
        <v>46059</v>
      </c>
      <c r="H1187" s="440">
        <v>46076</v>
      </c>
      <c r="I1187">
        <v>1279.17</v>
      </c>
      <c r="J1187">
        <v>1254.17</v>
      </c>
      <c r="K1187">
        <v>0</v>
      </c>
      <c r="L1187">
        <v>1279.17</v>
      </c>
      <c r="M1187">
        <v>0</v>
      </c>
      <c r="N1187">
        <v>0</v>
      </c>
      <c r="O1187">
        <v>0</v>
      </c>
      <c r="P1187">
        <v>0</v>
      </c>
      <c r="Q1187" t="s">
        <v>462</v>
      </c>
    </row>
    <row r="1188" spans="1:17" x14ac:dyDescent="0.3">
      <c r="A1188">
        <v>208126</v>
      </c>
      <c r="B1188">
        <v>122</v>
      </c>
      <c r="C1188" t="s">
        <v>552</v>
      </c>
      <c r="D1188" t="s">
        <v>2706</v>
      </c>
      <c r="E1188" t="s">
        <v>3924</v>
      </c>
      <c r="F1188" s="440">
        <v>46057</v>
      </c>
      <c r="G1188" s="440">
        <v>46057</v>
      </c>
      <c r="H1188" s="440">
        <v>46085</v>
      </c>
      <c r="I1188">
        <v>2451.15</v>
      </c>
      <c r="J1188">
        <v>2449.15</v>
      </c>
      <c r="K1188">
        <v>2451.15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462</v>
      </c>
    </row>
    <row r="1189" spans="1:17" x14ac:dyDescent="0.3">
      <c r="A1189">
        <v>208124</v>
      </c>
      <c r="B1189">
        <v>122</v>
      </c>
      <c r="C1189" t="s">
        <v>552</v>
      </c>
      <c r="D1189" t="s">
        <v>2693</v>
      </c>
      <c r="E1189" t="s">
        <v>3925</v>
      </c>
      <c r="F1189" s="440">
        <v>46056</v>
      </c>
      <c r="G1189" s="440">
        <v>46056</v>
      </c>
      <c r="H1189" s="440">
        <v>46084</v>
      </c>
      <c r="I1189">
        <v>5906.3</v>
      </c>
      <c r="J1189">
        <v>5906.3</v>
      </c>
      <c r="K1189">
        <v>5744.3</v>
      </c>
      <c r="L1189">
        <v>162</v>
      </c>
      <c r="M1189">
        <v>0</v>
      </c>
      <c r="N1189">
        <v>0</v>
      </c>
      <c r="O1189">
        <v>0</v>
      </c>
      <c r="P1189">
        <v>0</v>
      </c>
      <c r="Q1189" t="s">
        <v>462</v>
      </c>
    </row>
    <row r="1190" spans="1:17" x14ac:dyDescent="0.3">
      <c r="A1190">
        <v>208123</v>
      </c>
      <c r="B1190">
        <v>122</v>
      </c>
      <c r="C1190" t="s">
        <v>552</v>
      </c>
      <c r="D1190" t="s">
        <v>2693</v>
      </c>
      <c r="E1190" t="s">
        <v>3926</v>
      </c>
      <c r="F1190" s="440">
        <v>46056</v>
      </c>
      <c r="G1190" s="440">
        <v>46056</v>
      </c>
      <c r="H1190" s="440">
        <v>46084</v>
      </c>
      <c r="I1190">
        <v>1061.4000000000001</v>
      </c>
      <c r="J1190">
        <v>1061.4000000000001</v>
      </c>
      <c r="K1190">
        <v>0</v>
      </c>
      <c r="L1190">
        <v>1061.4000000000001</v>
      </c>
      <c r="M1190">
        <v>0</v>
      </c>
      <c r="N1190">
        <v>0</v>
      </c>
      <c r="O1190">
        <v>0</v>
      </c>
      <c r="P1190">
        <v>0</v>
      </c>
      <c r="Q1190" t="s">
        <v>462</v>
      </c>
    </row>
    <row r="1191" spans="1:17" x14ac:dyDescent="0.3">
      <c r="A1191">
        <v>208122</v>
      </c>
      <c r="B1191">
        <v>122</v>
      </c>
      <c r="C1191" t="s">
        <v>552</v>
      </c>
      <c r="D1191" t="s">
        <v>3843</v>
      </c>
      <c r="E1191" t="s">
        <v>3927</v>
      </c>
      <c r="F1191" s="440">
        <v>46056</v>
      </c>
      <c r="H1191" s="440">
        <v>46084</v>
      </c>
      <c r="I1191">
        <v>273.14999999999998</v>
      </c>
      <c r="J1191">
        <v>273.14999999999998</v>
      </c>
      <c r="K1191">
        <v>0</v>
      </c>
      <c r="L1191">
        <v>0</v>
      </c>
      <c r="M1191">
        <v>232.35</v>
      </c>
      <c r="N1191">
        <v>0</v>
      </c>
      <c r="O1191">
        <v>40.799999999999997</v>
      </c>
      <c r="P1191">
        <v>0</v>
      </c>
      <c r="Q1191" t="s">
        <v>462</v>
      </c>
    </row>
    <row r="1192" spans="1:17" x14ac:dyDescent="0.3">
      <c r="A1192">
        <v>208121</v>
      </c>
      <c r="B1192">
        <v>122</v>
      </c>
      <c r="C1192" t="s">
        <v>552</v>
      </c>
      <c r="D1192" t="s">
        <v>2704</v>
      </c>
      <c r="E1192" t="s">
        <v>3928</v>
      </c>
      <c r="F1192" s="440">
        <v>46056</v>
      </c>
      <c r="G1192" s="440">
        <v>46056</v>
      </c>
      <c r="H1192" s="440">
        <v>46084</v>
      </c>
      <c r="I1192">
        <v>437.75</v>
      </c>
      <c r="J1192">
        <v>437.74</v>
      </c>
      <c r="K1192">
        <v>437.75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462</v>
      </c>
    </row>
    <row r="1193" spans="1:17" x14ac:dyDescent="0.3">
      <c r="A1193">
        <v>208120</v>
      </c>
      <c r="B1193">
        <v>122</v>
      </c>
      <c r="C1193" t="s">
        <v>552</v>
      </c>
      <c r="D1193" t="s">
        <v>2754</v>
      </c>
      <c r="E1193" t="s">
        <v>3929</v>
      </c>
      <c r="F1193" s="440">
        <v>46056</v>
      </c>
      <c r="G1193" s="440">
        <v>46056</v>
      </c>
      <c r="H1193" s="440">
        <v>46087</v>
      </c>
      <c r="I1193">
        <v>255.31</v>
      </c>
      <c r="J1193">
        <v>201.1</v>
      </c>
      <c r="K1193">
        <v>0</v>
      </c>
      <c r="L1193">
        <v>255.31</v>
      </c>
      <c r="M1193">
        <v>0</v>
      </c>
      <c r="N1193">
        <v>0</v>
      </c>
      <c r="O1193">
        <v>0</v>
      </c>
      <c r="P1193">
        <v>0</v>
      </c>
      <c r="Q1193" t="s">
        <v>462</v>
      </c>
    </row>
    <row r="1194" spans="1:17" x14ac:dyDescent="0.3">
      <c r="A1194">
        <v>208119</v>
      </c>
      <c r="B1194">
        <v>122</v>
      </c>
      <c r="C1194" t="s">
        <v>552</v>
      </c>
      <c r="D1194" t="s">
        <v>2700</v>
      </c>
      <c r="E1194" t="s">
        <v>3930</v>
      </c>
      <c r="F1194" s="440">
        <v>46056</v>
      </c>
      <c r="G1194" s="440">
        <v>46056</v>
      </c>
      <c r="H1194" s="440">
        <v>46085</v>
      </c>
      <c r="I1194">
        <v>3611.03</v>
      </c>
      <c r="J1194">
        <v>3611.03</v>
      </c>
      <c r="K1194">
        <v>3611.03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462</v>
      </c>
    </row>
    <row r="1195" spans="1:17" x14ac:dyDescent="0.3">
      <c r="A1195">
        <v>208108</v>
      </c>
      <c r="B1195">
        <v>122</v>
      </c>
      <c r="C1195" t="s">
        <v>552</v>
      </c>
      <c r="D1195" t="s">
        <v>2520</v>
      </c>
      <c r="E1195" t="s">
        <v>3931</v>
      </c>
      <c r="F1195" s="440">
        <v>46056</v>
      </c>
      <c r="G1195" s="440">
        <v>46056</v>
      </c>
      <c r="H1195" s="440">
        <v>46084</v>
      </c>
      <c r="I1195">
        <v>1379.55</v>
      </c>
      <c r="J1195">
        <v>1379.55</v>
      </c>
      <c r="K1195">
        <v>1379.55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462</v>
      </c>
    </row>
    <row r="1196" spans="1:17" x14ac:dyDescent="0.3">
      <c r="A1196">
        <v>208105</v>
      </c>
      <c r="B1196">
        <v>122</v>
      </c>
      <c r="C1196" t="s">
        <v>552</v>
      </c>
      <c r="D1196" t="s">
        <v>2832</v>
      </c>
      <c r="E1196" t="s">
        <v>3932</v>
      </c>
      <c r="F1196" s="440">
        <v>46056</v>
      </c>
      <c r="G1196" s="440">
        <v>46056</v>
      </c>
      <c r="H1196" s="440">
        <v>46086</v>
      </c>
      <c r="I1196">
        <v>2708.08</v>
      </c>
      <c r="J1196">
        <v>2542.8000000000002</v>
      </c>
      <c r="K1196">
        <v>0</v>
      </c>
      <c r="L1196">
        <v>2708.08</v>
      </c>
      <c r="M1196">
        <v>0</v>
      </c>
      <c r="N1196">
        <v>0</v>
      </c>
      <c r="O1196">
        <v>0</v>
      </c>
      <c r="P1196">
        <v>0</v>
      </c>
      <c r="Q1196" t="s">
        <v>462</v>
      </c>
    </row>
    <row r="1197" spans="1:17" x14ac:dyDescent="0.3">
      <c r="A1197">
        <v>208094</v>
      </c>
      <c r="B1197">
        <v>122</v>
      </c>
      <c r="C1197" t="s">
        <v>552</v>
      </c>
      <c r="D1197" t="s">
        <v>2923</v>
      </c>
      <c r="E1197" t="s">
        <v>3933</v>
      </c>
      <c r="F1197" s="440">
        <v>46057</v>
      </c>
      <c r="H1197" s="440">
        <v>46078</v>
      </c>
      <c r="I1197">
        <v>124</v>
      </c>
      <c r="J1197">
        <v>124</v>
      </c>
      <c r="K1197">
        <v>0</v>
      </c>
      <c r="L1197">
        <v>0</v>
      </c>
      <c r="M1197">
        <v>124</v>
      </c>
      <c r="N1197">
        <v>0</v>
      </c>
      <c r="O1197">
        <v>0</v>
      </c>
      <c r="P1197">
        <v>0</v>
      </c>
      <c r="Q1197" t="s">
        <v>462</v>
      </c>
    </row>
    <row r="1198" spans="1:17" x14ac:dyDescent="0.3">
      <c r="A1198">
        <v>208088</v>
      </c>
      <c r="B1198">
        <v>122</v>
      </c>
      <c r="C1198" t="s">
        <v>552</v>
      </c>
      <c r="D1198" t="s">
        <v>2711</v>
      </c>
      <c r="E1198" t="s">
        <v>3934</v>
      </c>
      <c r="F1198" s="440">
        <v>46057</v>
      </c>
      <c r="G1198" s="440">
        <v>46057</v>
      </c>
      <c r="H1198" s="440">
        <v>46085</v>
      </c>
      <c r="I1198">
        <v>1155</v>
      </c>
      <c r="J1198">
        <v>1155</v>
      </c>
      <c r="K1198">
        <v>0</v>
      </c>
      <c r="L1198">
        <v>1155</v>
      </c>
      <c r="M1198">
        <v>0</v>
      </c>
      <c r="N1198">
        <v>0</v>
      </c>
      <c r="O1198">
        <v>0</v>
      </c>
      <c r="P1198">
        <v>0</v>
      </c>
      <c r="Q1198" t="s">
        <v>462</v>
      </c>
    </row>
    <row r="1199" spans="1:17" x14ac:dyDescent="0.3">
      <c r="A1199">
        <v>208085</v>
      </c>
      <c r="B1199">
        <v>122</v>
      </c>
      <c r="C1199" t="s">
        <v>552</v>
      </c>
      <c r="D1199" t="s">
        <v>2733</v>
      </c>
      <c r="E1199" t="s">
        <v>3935</v>
      </c>
      <c r="F1199" s="440">
        <v>46056</v>
      </c>
      <c r="H1199" s="440">
        <v>46077</v>
      </c>
      <c r="I1199">
        <v>2727.98</v>
      </c>
      <c r="J1199">
        <v>2622.86</v>
      </c>
      <c r="K1199">
        <v>0</v>
      </c>
      <c r="L1199">
        <v>0</v>
      </c>
      <c r="M1199">
        <v>2727.98</v>
      </c>
      <c r="N1199">
        <v>0</v>
      </c>
      <c r="O1199">
        <v>0</v>
      </c>
      <c r="P1199">
        <v>0</v>
      </c>
      <c r="Q1199" t="s">
        <v>462</v>
      </c>
    </row>
    <row r="1200" spans="1:17" x14ac:dyDescent="0.3">
      <c r="A1200">
        <v>208081</v>
      </c>
      <c r="B1200">
        <v>122</v>
      </c>
      <c r="C1200" t="s">
        <v>552</v>
      </c>
      <c r="D1200" t="s">
        <v>2744</v>
      </c>
      <c r="E1200" t="s">
        <v>3936</v>
      </c>
      <c r="F1200" s="440">
        <v>46056</v>
      </c>
      <c r="G1200" s="440">
        <v>46056</v>
      </c>
      <c r="H1200" s="440">
        <v>46081</v>
      </c>
      <c r="I1200">
        <v>639.67999999999995</v>
      </c>
      <c r="J1200">
        <v>639.67999999999995</v>
      </c>
      <c r="K1200">
        <v>639.67999999999995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462</v>
      </c>
    </row>
    <row r="1201" spans="1:17" x14ac:dyDescent="0.3">
      <c r="A1201">
        <v>208079</v>
      </c>
      <c r="B1201">
        <v>122</v>
      </c>
      <c r="C1201" t="s">
        <v>552</v>
      </c>
      <c r="D1201" t="s">
        <v>2729</v>
      </c>
      <c r="E1201" t="s">
        <v>3937</v>
      </c>
      <c r="F1201" s="440">
        <v>46056</v>
      </c>
      <c r="G1201" s="440">
        <v>46056</v>
      </c>
      <c r="H1201" s="440">
        <v>46084</v>
      </c>
      <c r="I1201">
        <v>951.13</v>
      </c>
      <c r="J1201">
        <v>951.13</v>
      </c>
      <c r="K1201">
        <v>951.13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462</v>
      </c>
    </row>
    <row r="1202" spans="1:17" x14ac:dyDescent="0.3">
      <c r="A1202">
        <v>208076</v>
      </c>
      <c r="B1202">
        <v>122</v>
      </c>
      <c r="C1202" t="s">
        <v>552</v>
      </c>
      <c r="D1202" t="s">
        <v>2729</v>
      </c>
      <c r="E1202" t="s">
        <v>3938</v>
      </c>
      <c r="F1202" s="440">
        <v>46056</v>
      </c>
      <c r="G1202" s="440">
        <v>46056</v>
      </c>
      <c r="H1202" s="440">
        <v>46084</v>
      </c>
      <c r="I1202">
        <v>2291.29</v>
      </c>
      <c r="J1202">
        <v>2291.29</v>
      </c>
      <c r="K1202">
        <v>2291.29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462</v>
      </c>
    </row>
    <row r="1203" spans="1:17" x14ac:dyDescent="0.3">
      <c r="A1203">
        <v>208074</v>
      </c>
      <c r="B1203">
        <v>122</v>
      </c>
      <c r="C1203" t="s">
        <v>552</v>
      </c>
      <c r="D1203" t="s">
        <v>2693</v>
      </c>
      <c r="E1203" t="s">
        <v>3939</v>
      </c>
      <c r="F1203" s="440">
        <v>46055</v>
      </c>
      <c r="G1203" s="440">
        <v>46055</v>
      </c>
      <c r="H1203" s="440">
        <v>46084</v>
      </c>
      <c r="I1203">
        <v>151.69</v>
      </c>
      <c r="J1203">
        <v>151.69</v>
      </c>
      <c r="K1203">
        <v>151.69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462</v>
      </c>
    </row>
    <row r="1204" spans="1:17" x14ac:dyDescent="0.3">
      <c r="A1204">
        <v>208071</v>
      </c>
      <c r="B1204">
        <v>122</v>
      </c>
      <c r="C1204" t="s">
        <v>552</v>
      </c>
      <c r="D1204" t="s">
        <v>2727</v>
      </c>
      <c r="E1204" t="s">
        <v>3940</v>
      </c>
      <c r="F1204" s="440">
        <v>46055</v>
      </c>
      <c r="G1204" s="440">
        <v>46055</v>
      </c>
      <c r="H1204" s="440">
        <v>46076</v>
      </c>
      <c r="I1204">
        <v>3184.4</v>
      </c>
      <c r="J1204">
        <v>3184.4</v>
      </c>
      <c r="K1204">
        <v>3184.4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462</v>
      </c>
    </row>
    <row r="1205" spans="1:17" x14ac:dyDescent="0.3">
      <c r="A1205">
        <v>208070</v>
      </c>
      <c r="B1205">
        <v>122</v>
      </c>
      <c r="C1205" t="s">
        <v>552</v>
      </c>
      <c r="D1205" t="s">
        <v>3584</v>
      </c>
      <c r="E1205" t="s">
        <v>3941</v>
      </c>
      <c r="F1205" s="440">
        <v>46055</v>
      </c>
      <c r="G1205" s="440">
        <v>46055</v>
      </c>
      <c r="H1205" s="440">
        <v>46091</v>
      </c>
      <c r="I1205">
        <v>776.87</v>
      </c>
      <c r="J1205">
        <v>726</v>
      </c>
      <c r="K1205">
        <v>0</v>
      </c>
      <c r="L1205">
        <v>776.87</v>
      </c>
      <c r="M1205">
        <v>0</v>
      </c>
      <c r="N1205">
        <v>0</v>
      </c>
      <c r="O1205">
        <v>0</v>
      </c>
      <c r="P1205">
        <v>0</v>
      </c>
      <c r="Q1205" t="s">
        <v>462</v>
      </c>
    </row>
    <row r="1206" spans="1:17" x14ac:dyDescent="0.3">
      <c r="A1206">
        <v>208067</v>
      </c>
      <c r="B1206">
        <v>122</v>
      </c>
      <c r="C1206" t="s">
        <v>552</v>
      </c>
      <c r="D1206" t="s">
        <v>2702</v>
      </c>
      <c r="E1206" t="s">
        <v>3942</v>
      </c>
      <c r="F1206" s="440">
        <v>46055</v>
      </c>
      <c r="G1206" s="440">
        <v>46055</v>
      </c>
      <c r="H1206" s="440">
        <v>46076</v>
      </c>
      <c r="I1206">
        <v>304.2</v>
      </c>
      <c r="J1206">
        <v>304.2</v>
      </c>
      <c r="K1206">
        <v>304.2</v>
      </c>
      <c r="L1206">
        <v>0</v>
      </c>
      <c r="M1206">
        <v>0</v>
      </c>
      <c r="N1206">
        <v>0</v>
      </c>
      <c r="O1206">
        <v>0</v>
      </c>
      <c r="P1206">
        <v>0</v>
      </c>
      <c r="Q1206" t="s">
        <v>462</v>
      </c>
    </row>
    <row r="1207" spans="1:17" x14ac:dyDescent="0.3">
      <c r="A1207">
        <v>208066</v>
      </c>
      <c r="B1207">
        <v>122</v>
      </c>
      <c r="C1207" t="s">
        <v>552</v>
      </c>
      <c r="D1207" t="s">
        <v>2773</v>
      </c>
      <c r="E1207" t="s">
        <v>3943</v>
      </c>
      <c r="F1207" s="440">
        <v>46055</v>
      </c>
      <c r="G1207" s="440">
        <v>46055</v>
      </c>
      <c r="H1207" s="440">
        <v>46085</v>
      </c>
      <c r="I1207">
        <v>1713.6</v>
      </c>
      <c r="J1207">
        <v>1713.6</v>
      </c>
      <c r="K1207">
        <v>0</v>
      </c>
      <c r="L1207">
        <v>1713.6</v>
      </c>
      <c r="M1207">
        <v>0</v>
      </c>
      <c r="N1207">
        <v>0</v>
      </c>
      <c r="O1207">
        <v>0</v>
      </c>
      <c r="P1207">
        <v>0</v>
      </c>
      <c r="Q1207" t="s">
        <v>462</v>
      </c>
    </row>
    <row r="1208" spans="1:17" x14ac:dyDescent="0.3">
      <c r="A1208">
        <v>206565</v>
      </c>
      <c r="B1208">
        <v>122</v>
      </c>
      <c r="C1208" t="s">
        <v>552</v>
      </c>
      <c r="D1208" t="s">
        <v>2763</v>
      </c>
      <c r="E1208" t="s">
        <v>3944</v>
      </c>
      <c r="F1208" s="440">
        <v>46059</v>
      </c>
      <c r="G1208" s="440">
        <v>46059</v>
      </c>
      <c r="H1208" s="440">
        <v>46073</v>
      </c>
      <c r="I1208">
        <v>500</v>
      </c>
      <c r="J1208">
        <v>500</v>
      </c>
      <c r="K1208">
        <v>500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462</v>
      </c>
    </row>
    <row r="1209" spans="1:17" x14ac:dyDescent="0.3">
      <c r="A1209">
        <v>206442</v>
      </c>
      <c r="B1209">
        <v>122</v>
      </c>
      <c r="C1209" t="s">
        <v>552</v>
      </c>
      <c r="D1209" t="s">
        <v>2702</v>
      </c>
      <c r="E1209" t="s">
        <v>3945</v>
      </c>
      <c r="F1209" s="440">
        <v>46054</v>
      </c>
      <c r="G1209" s="440">
        <v>46054</v>
      </c>
      <c r="H1209" s="440">
        <v>46069</v>
      </c>
      <c r="I1209">
        <v>177.52</v>
      </c>
      <c r="J1209">
        <v>177.52</v>
      </c>
      <c r="K1209">
        <v>177.52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462</v>
      </c>
    </row>
    <row r="1210" spans="1:17" x14ac:dyDescent="0.3">
      <c r="A1210">
        <v>206428</v>
      </c>
      <c r="B1210">
        <v>122</v>
      </c>
      <c r="C1210" t="s">
        <v>552</v>
      </c>
      <c r="D1210" t="s">
        <v>2758</v>
      </c>
      <c r="E1210" t="s">
        <v>3946</v>
      </c>
      <c r="F1210" s="440">
        <v>46061</v>
      </c>
      <c r="G1210" s="440">
        <v>46061</v>
      </c>
      <c r="H1210" s="440">
        <v>46074</v>
      </c>
      <c r="I1210">
        <v>592</v>
      </c>
      <c r="J1210">
        <v>592</v>
      </c>
      <c r="K1210">
        <v>592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462</v>
      </c>
    </row>
    <row r="1211" spans="1:17" x14ac:dyDescent="0.3">
      <c r="A1211">
        <v>206426</v>
      </c>
      <c r="B1211">
        <v>122</v>
      </c>
      <c r="C1211" t="s">
        <v>552</v>
      </c>
      <c r="D1211" t="s">
        <v>2758</v>
      </c>
      <c r="E1211" t="s">
        <v>3947</v>
      </c>
      <c r="F1211" s="440">
        <v>46058</v>
      </c>
      <c r="G1211" s="440">
        <v>46058</v>
      </c>
      <c r="H1211" s="440">
        <v>46069</v>
      </c>
      <c r="I1211">
        <v>582</v>
      </c>
      <c r="J1211">
        <v>582</v>
      </c>
      <c r="K1211">
        <v>582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462</v>
      </c>
    </row>
    <row r="1212" spans="1:17" x14ac:dyDescent="0.3">
      <c r="A1212">
        <v>206048</v>
      </c>
      <c r="B1212">
        <v>122</v>
      </c>
      <c r="C1212" t="s">
        <v>552</v>
      </c>
      <c r="D1212" t="s">
        <v>2871</v>
      </c>
      <c r="E1212" t="s">
        <v>3948</v>
      </c>
      <c r="F1212" s="440">
        <v>46055</v>
      </c>
      <c r="G1212" s="440">
        <v>46055</v>
      </c>
      <c r="H1212" s="440">
        <v>46070</v>
      </c>
      <c r="I1212">
        <v>2100</v>
      </c>
      <c r="J1212">
        <v>2100</v>
      </c>
      <c r="K1212">
        <v>2100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462</v>
      </c>
    </row>
    <row r="1213" spans="1:17" x14ac:dyDescent="0.3">
      <c r="A1213">
        <v>206047</v>
      </c>
      <c r="B1213">
        <v>122</v>
      </c>
      <c r="C1213" t="s">
        <v>552</v>
      </c>
      <c r="D1213" t="s">
        <v>2725</v>
      </c>
      <c r="E1213" t="s">
        <v>3949</v>
      </c>
      <c r="F1213" s="440">
        <v>46056</v>
      </c>
      <c r="G1213" s="440">
        <v>46056</v>
      </c>
      <c r="H1213" s="440">
        <v>46077</v>
      </c>
      <c r="I1213">
        <v>11681.82</v>
      </c>
      <c r="J1213">
        <v>11681.87</v>
      </c>
      <c r="K1213">
        <v>0</v>
      </c>
      <c r="L1213">
        <v>11681.82</v>
      </c>
      <c r="M1213">
        <v>0</v>
      </c>
      <c r="N1213">
        <v>0</v>
      </c>
      <c r="O1213">
        <v>0</v>
      </c>
      <c r="P1213">
        <v>0</v>
      </c>
      <c r="Q1213" t="s">
        <v>462</v>
      </c>
    </row>
    <row r="1214" spans="1:17" x14ac:dyDescent="0.3">
      <c r="A1214">
        <v>206046</v>
      </c>
      <c r="B1214">
        <v>122</v>
      </c>
      <c r="C1214" t="s">
        <v>552</v>
      </c>
      <c r="D1214" t="s">
        <v>2806</v>
      </c>
      <c r="E1214" t="s">
        <v>3950</v>
      </c>
      <c r="F1214" s="440">
        <v>46056</v>
      </c>
      <c r="G1214" s="440">
        <v>46056</v>
      </c>
      <c r="H1214" s="440">
        <v>46071</v>
      </c>
      <c r="I1214">
        <v>579.66</v>
      </c>
      <c r="J1214">
        <v>514.79999999999995</v>
      </c>
      <c r="K1214">
        <v>579.66</v>
      </c>
      <c r="L1214">
        <v>0</v>
      </c>
      <c r="M1214">
        <v>0</v>
      </c>
      <c r="N1214">
        <v>0</v>
      </c>
      <c r="O1214">
        <v>0</v>
      </c>
      <c r="P1214">
        <v>0</v>
      </c>
      <c r="Q1214" t="s">
        <v>462</v>
      </c>
    </row>
    <row r="1215" spans="1:17" x14ac:dyDescent="0.3">
      <c r="A1215">
        <v>206045</v>
      </c>
      <c r="B1215">
        <v>122</v>
      </c>
      <c r="C1215" t="s">
        <v>552</v>
      </c>
      <c r="D1215" t="s">
        <v>2897</v>
      </c>
      <c r="E1215" t="s">
        <v>3951</v>
      </c>
      <c r="F1215" s="440">
        <v>46056</v>
      </c>
      <c r="G1215" s="440">
        <v>46056</v>
      </c>
      <c r="H1215" s="440">
        <v>46071</v>
      </c>
      <c r="I1215">
        <v>2000.72</v>
      </c>
      <c r="J1215">
        <v>2658.24</v>
      </c>
      <c r="K1215">
        <v>0</v>
      </c>
      <c r="L1215">
        <v>2000.72</v>
      </c>
      <c r="M1215">
        <v>0</v>
      </c>
      <c r="N1215">
        <v>0</v>
      </c>
      <c r="O1215">
        <v>0</v>
      </c>
      <c r="P1215">
        <v>0</v>
      </c>
      <c r="Q1215" t="s">
        <v>462</v>
      </c>
    </row>
    <row r="1216" spans="1:17" x14ac:dyDescent="0.3">
      <c r="A1216">
        <v>206044</v>
      </c>
      <c r="B1216">
        <v>122</v>
      </c>
      <c r="C1216" t="s">
        <v>552</v>
      </c>
      <c r="D1216" t="s">
        <v>3952</v>
      </c>
      <c r="E1216" t="s">
        <v>3953</v>
      </c>
      <c r="F1216" s="440">
        <v>46059</v>
      </c>
      <c r="H1216" s="440">
        <v>46070</v>
      </c>
      <c r="I1216">
        <v>2123.08</v>
      </c>
      <c r="J1216">
        <v>2123.08</v>
      </c>
      <c r="K1216">
        <v>0</v>
      </c>
      <c r="L1216">
        <v>0</v>
      </c>
      <c r="M1216">
        <v>2109.08</v>
      </c>
      <c r="N1216">
        <v>0</v>
      </c>
      <c r="O1216">
        <v>14</v>
      </c>
      <c r="P1216">
        <v>0</v>
      </c>
      <c r="Q1216" t="s">
        <v>462</v>
      </c>
    </row>
    <row r="1217" spans="1:17" x14ac:dyDescent="0.3">
      <c r="A1217">
        <v>206042</v>
      </c>
      <c r="B1217">
        <v>122</v>
      </c>
      <c r="C1217" t="s">
        <v>552</v>
      </c>
      <c r="D1217" t="s">
        <v>2995</v>
      </c>
      <c r="E1217" t="s">
        <v>3954</v>
      </c>
      <c r="F1217" s="440">
        <v>46057</v>
      </c>
      <c r="G1217" s="440">
        <v>46057</v>
      </c>
      <c r="H1217" s="440">
        <v>46072</v>
      </c>
      <c r="I1217">
        <v>3046.4</v>
      </c>
      <c r="J1217">
        <v>3046.4</v>
      </c>
      <c r="K1217">
        <v>0</v>
      </c>
      <c r="L1217">
        <v>3046.4</v>
      </c>
      <c r="M1217">
        <v>0</v>
      </c>
      <c r="N1217">
        <v>0</v>
      </c>
      <c r="O1217">
        <v>0</v>
      </c>
      <c r="P1217">
        <v>0</v>
      </c>
      <c r="Q1217" t="s">
        <v>462</v>
      </c>
    </row>
    <row r="1218" spans="1:17" x14ac:dyDescent="0.3">
      <c r="A1218">
        <v>206039</v>
      </c>
      <c r="B1218">
        <v>122</v>
      </c>
      <c r="C1218" t="s">
        <v>552</v>
      </c>
      <c r="D1218" t="s">
        <v>2746</v>
      </c>
      <c r="E1218" t="s">
        <v>3955</v>
      </c>
      <c r="F1218" s="440">
        <v>46059</v>
      </c>
      <c r="H1218" s="440">
        <v>46073</v>
      </c>
      <c r="I1218">
        <v>678.4</v>
      </c>
      <c r="J1218">
        <v>653.4</v>
      </c>
      <c r="K1218">
        <v>0</v>
      </c>
      <c r="L1218">
        <v>678.4</v>
      </c>
      <c r="M1218">
        <v>0</v>
      </c>
      <c r="N1218">
        <v>0</v>
      </c>
      <c r="O1218">
        <v>0</v>
      </c>
      <c r="P1218">
        <v>0</v>
      </c>
      <c r="Q1218" t="s">
        <v>462</v>
      </c>
    </row>
    <row r="1219" spans="1:17" x14ac:dyDescent="0.3">
      <c r="A1219">
        <v>206037</v>
      </c>
      <c r="B1219">
        <v>122</v>
      </c>
      <c r="C1219" t="s">
        <v>552</v>
      </c>
      <c r="D1219" t="s">
        <v>2688</v>
      </c>
      <c r="E1219" t="s">
        <v>3956</v>
      </c>
      <c r="F1219" s="440">
        <v>46058</v>
      </c>
      <c r="G1219" s="440">
        <v>46058</v>
      </c>
      <c r="H1219" s="440">
        <v>46062</v>
      </c>
      <c r="I1219">
        <v>0</v>
      </c>
      <c r="J1219">
        <v>146.28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462</v>
      </c>
    </row>
    <row r="1220" spans="1:17" x14ac:dyDescent="0.3">
      <c r="A1220">
        <v>206035</v>
      </c>
      <c r="B1220">
        <v>122</v>
      </c>
      <c r="C1220" t="s">
        <v>552</v>
      </c>
      <c r="D1220" t="s">
        <v>2865</v>
      </c>
      <c r="E1220" t="s">
        <v>3957</v>
      </c>
      <c r="F1220" s="440">
        <v>46058</v>
      </c>
      <c r="G1220" s="440">
        <v>46058</v>
      </c>
      <c r="H1220" s="440">
        <v>46072</v>
      </c>
      <c r="I1220">
        <v>1120</v>
      </c>
      <c r="J1220">
        <v>1120</v>
      </c>
      <c r="K1220">
        <v>1120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462</v>
      </c>
    </row>
    <row r="1221" spans="1:17" x14ac:dyDescent="0.3">
      <c r="A1221">
        <v>206032</v>
      </c>
      <c r="B1221">
        <v>122</v>
      </c>
      <c r="C1221" t="s">
        <v>552</v>
      </c>
      <c r="D1221" t="s">
        <v>2868</v>
      </c>
      <c r="E1221" t="s">
        <v>3958</v>
      </c>
      <c r="F1221" s="440">
        <v>46058</v>
      </c>
      <c r="G1221" s="440">
        <v>46058</v>
      </c>
      <c r="H1221" s="440">
        <v>46073</v>
      </c>
      <c r="I1221">
        <v>1850.46</v>
      </c>
      <c r="J1221">
        <v>1985.9</v>
      </c>
      <c r="K1221">
        <v>1850.46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462</v>
      </c>
    </row>
    <row r="1222" spans="1:17" x14ac:dyDescent="0.3">
      <c r="A1222">
        <v>206030</v>
      </c>
      <c r="B1222">
        <v>122</v>
      </c>
      <c r="C1222" t="s">
        <v>552</v>
      </c>
      <c r="D1222" t="s">
        <v>2749</v>
      </c>
      <c r="E1222" t="s">
        <v>3959</v>
      </c>
      <c r="F1222" s="440">
        <v>46058</v>
      </c>
      <c r="G1222" s="440">
        <v>46058</v>
      </c>
      <c r="H1222" s="440">
        <v>46073</v>
      </c>
      <c r="I1222">
        <v>527</v>
      </c>
      <c r="J1222">
        <v>492</v>
      </c>
      <c r="K1222">
        <v>527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462</v>
      </c>
    </row>
    <row r="1223" spans="1:17" x14ac:dyDescent="0.3">
      <c r="A1223">
        <v>206028</v>
      </c>
      <c r="B1223">
        <v>122</v>
      </c>
      <c r="C1223" t="s">
        <v>552</v>
      </c>
      <c r="D1223" t="s">
        <v>3952</v>
      </c>
      <c r="E1223" t="s">
        <v>3960</v>
      </c>
      <c r="F1223" s="440">
        <v>46057</v>
      </c>
      <c r="H1223" s="440">
        <v>46072</v>
      </c>
      <c r="I1223">
        <v>852</v>
      </c>
      <c r="J1223">
        <v>852</v>
      </c>
      <c r="K1223">
        <v>0</v>
      </c>
      <c r="L1223">
        <v>0</v>
      </c>
      <c r="M1223">
        <v>540</v>
      </c>
      <c r="N1223">
        <v>0</v>
      </c>
      <c r="O1223">
        <v>312</v>
      </c>
      <c r="P1223">
        <v>0</v>
      </c>
      <c r="Q1223" t="s">
        <v>462</v>
      </c>
    </row>
    <row r="1224" spans="1:17" x14ac:dyDescent="0.3">
      <c r="A1224">
        <v>206027</v>
      </c>
      <c r="B1224">
        <v>122</v>
      </c>
      <c r="C1224" t="s">
        <v>552</v>
      </c>
      <c r="D1224" t="s">
        <v>2715</v>
      </c>
      <c r="E1224" t="s">
        <v>3961</v>
      </c>
      <c r="F1224" s="440">
        <v>46058</v>
      </c>
      <c r="G1224" s="440">
        <v>46058</v>
      </c>
      <c r="H1224" s="440">
        <v>46074</v>
      </c>
      <c r="I1224">
        <v>1862</v>
      </c>
      <c r="J1224">
        <v>1849</v>
      </c>
      <c r="K1224">
        <v>1862</v>
      </c>
      <c r="L1224">
        <v>0</v>
      </c>
      <c r="M1224">
        <v>0</v>
      </c>
      <c r="N1224">
        <v>0</v>
      </c>
      <c r="O1224">
        <v>0</v>
      </c>
      <c r="P1224">
        <v>0</v>
      </c>
      <c r="Q1224" t="s">
        <v>462</v>
      </c>
    </row>
    <row r="1225" spans="1:17" x14ac:dyDescent="0.3">
      <c r="A1225">
        <v>206026</v>
      </c>
      <c r="B1225">
        <v>122</v>
      </c>
      <c r="C1225" t="s">
        <v>552</v>
      </c>
      <c r="D1225" t="s">
        <v>2761</v>
      </c>
      <c r="E1225" t="s">
        <v>3962</v>
      </c>
      <c r="F1225" s="440">
        <v>46056</v>
      </c>
      <c r="G1225" s="440">
        <v>46056</v>
      </c>
      <c r="H1225" s="440">
        <v>46073</v>
      </c>
      <c r="I1225">
        <v>618.84</v>
      </c>
      <c r="J1225">
        <v>618.84</v>
      </c>
      <c r="K1225">
        <v>618.84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462</v>
      </c>
    </row>
    <row r="1226" spans="1:17" x14ac:dyDescent="0.3">
      <c r="A1226">
        <v>206025</v>
      </c>
      <c r="B1226">
        <v>122</v>
      </c>
      <c r="C1226" t="s">
        <v>552</v>
      </c>
      <c r="D1226" t="s">
        <v>3663</v>
      </c>
      <c r="E1226" t="s">
        <v>3963</v>
      </c>
      <c r="F1226" s="440">
        <v>46057</v>
      </c>
      <c r="G1226" s="440">
        <v>46057</v>
      </c>
      <c r="H1226" s="440">
        <v>46071</v>
      </c>
      <c r="I1226">
        <v>720</v>
      </c>
      <c r="J1226">
        <v>720</v>
      </c>
      <c r="K1226">
        <v>720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462</v>
      </c>
    </row>
    <row r="1227" spans="1:17" x14ac:dyDescent="0.3">
      <c r="A1227">
        <v>203482</v>
      </c>
      <c r="B1227">
        <v>122</v>
      </c>
      <c r="C1227" t="s">
        <v>552</v>
      </c>
      <c r="D1227" t="s">
        <v>2758</v>
      </c>
      <c r="E1227" t="s">
        <v>3964</v>
      </c>
      <c r="F1227" s="440">
        <v>46054</v>
      </c>
      <c r="G1227" s="440">
        <v>46054</v>
      </c>
      <c r="H1227" s="440">
        <v>46067</v>
      </c>
      <c r="I1227">
        <v>710</v>
      </c>
      <c r="J1227">
        <v>710</v>
      </c>
      <c r="K1227">
        <v>710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462</v>
      </c>
    </row>
    <row r="1228" spans="1:17" x14ac:dyDescent="0.3">
      <c r="A1228">
        <v>203481</v>
      </c>
      <c r="B1228">
        <v>122</v>
      </c>
      <c r="C1228" t="s">
        <v>552</v>
      </c>
      <c r="D1228" t="s">
        <v>2877</v>
      </c>
      <c r="E1228" t="s">
        <v>3965</v>
      </c>
      <c r="F1228" s="440">
        <v>46055</v>
      </c>
      <c r="G1228" s="440">
        <v>46055</v>
      </c>
      <c r="H1228" s="440">
        <v>46066</v>
      </c>
      <c r="I1228">
        <v>716.25</v>
      </c>
      <c r="J1228">
        <v>716.25</v>
      </c>
      <c r="K1228">
        <v>716.25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462</v>
      </c>
    </row>
    <row r="1229" spans="1:17" x14ac:dyDescent="0.3">
      <c r="A1229">
        <v>203475</v>
      </c>
      <c r="B1229">
        <v>122</v>
      </c>
      <c r="C1229" t="s">
        <v>552</v>
      </c>
      <c r="D1229" t="s">
        <v>2706</v>
      </c>
      <c r="E1229" t="s">
        <v>3966</v>
      </c>
      <c r="F1229" s="440">
        <v>46037</v>
      </c>
      <c r="G1229" s="440">
        <v>46037</v>
      </c>
      <c r="H1229" s="440">
        <v>46065</v>
      </c>
      <c r="I1229">
        <v>3011.41</v>
      </c>
      <c r="J1229">
        <v>3269.56</v>
      </c>
      <c r="K1229">
        <v>3011.41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461</v>
      </c>
    </row>
    <row r="1230" spans="1:17" x14ac:dyDescent="0.3">
      <c r="A1230">
        <v>203474</v>
      </c>
      <c r="B1230">
        <v>122</v>
      </c>
      <c r="C1230" t="s">
        <v>552</v>
      </c>
      <c r="D1230" t="s">
        <v>2704</v>
      </c>
      <c r="E1230" t="s">
        <v>3967</v>
      </c>
      <c r="F1230" s="440">
        <v>46052</v>
      </c>
      <c r="G1230" s="440">
        <v>46052</v>
      </c>
      <c r="H1230" s="440">
        <v>46080</v>
      </c>
      <c r="I1230">
        <v>311.04000000000002</v>
      </c>
      <c r="J1230">
        <v>311.04000000000002</v>
      </c>
      <c r="K1230">
        <v>311.04000000000002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461</v>
      </c>
    </row>
    <row r="1231" spans="1:17" x14ac:dyDescent="0.3">
      <c r="A1231">
        <v>203473</v>
      </c>
      <c r="B1231">
        <v>122</v>
      </c>
      <c r="C1231" t="s">
        <v>552</v>
      </c>
      <c r="D1231" t="s">
        <v>3769</v>
      </c>
      <c r="E1231" t="s">
        <v>3968</v>
      </c>
      <c r="F1231" s="440">
        <v>46052</v>
      </c>
      <c r="G1231" s="440">
        <v>46052</v>
      </c>
      <c r="H1231" s="440">
        <v>46080</v>
      </c>
      <c r="I1231">
        <v>168.75</v>
      </c>
      <c r="J1231">
        <v>168.75</v>
      </c>
      <c r="K1231">
        <v>168.75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461</v>
      </c>
    </row>
    <row r="1232" spans="1:17" x14ac:dyDescent="0.3">
      <c r="A1232">
        <v>203472</v>
      </c>
      <c r="B1232">
        <v>122</v>
      </c>
      <c r="C1232" t="s">
        <v>552</v>
      </c>
      <c r="D1232" t="s">
        <v>2520</v>
      </c>
      <c r="E1232" t="s">
        <v>3969</v>
      </c>
      <c r="F1232" s="440">
        <v>46052</v>
      </c>
      <c r="G1232" s="440">
        <v>46052</v>
      </c>
      <c r="H1232" s="440">
        <v>46080</v>
      </c>
      <c r="I1232">
        <v>777.75</v>
      </c>
      <c r="J1232">
        <v>777.75</v>
      </c>
      <c r="K1232">
        <v>777.75</v>
      </c>
      <c r="L1232">
        <v>0</v>
      </c>
      <c r="M1232">
        <v>0</v>
      </c>
      <c r="N1232">
        <v>0</v>
      </c>
      <c r="O1232">
        <v>0</v>
      </c>
      <c r="P1232">
        <v>0</v>
      </c>
      <c r="Q1232" t="s">
        <v>461</v>
      </c>
    </row>
    <row r="1233" spans="1:17" x14ac:dyDescent="0.3">
      <c r="A1233">
        <v>203471</v>
      </c>
      <c r="B1233">
        <v>122</v>
      </c>
      <c r="C1233" t="s">
        <v>552</v>
      </c>
      <c r="D1233" t="s">
        <v>2704</v>
      </c>
      <c r="E1233" t="s">
        <v>3970</v>
      </c>
      <c r="F1233" s="440">
        <v>46053</v>
      </c>
      <c r="G1233" s="440">
        <v>46053</v>
      </c>
      <c r="H1233" s="440">
        <v>46081</v>
      </c>
      <c r="I1233">
        <v>151.72999999999999</v>
      </c>
      <c r="J1233">
        <v>151.72</v>
      </c>
      <c r="K1233">
        <v>151.72999999999999</v>
      </c>
      <c r="L1233">
        <v>0</v>
      </c>
      <c r="M1233">
        <v>0</v>
      </c>
      <c r="N1233">
        <v>0</v>
      </c>
      <c r="O1233">
        <v>0</v>
      </c>
      <c r="P1233">
        <v>0</v>
      </c>
      <c r="Q1233" t="s">
        <v>461</v>
      </c>
    </row>
    <row r="1234" spans="1:17" x14ac:dyDescent="0.3">
      <c r="A1234">
        <v>203470</v>
      </c>
      <c r="B1234">
        <v>122</v>
      </c>
      <c r="C1234" t="s">
        <v>552</v>
      </c>
      <c r="D1234" t="s">
        <v>3769</v>
      </c>
      <c r="E1234" t="s">
        <v>3971</v>
      </c>
      <c r="F1234" s="440">
        <v>46052</v>
      </c>
      <c r="G1234" s="440">
        <v>46052</v>
      </c>
      <c r="H1234" s="440">
        <v>46080</v>
      </c>
      <c r="I1234">
        <v>644.86</v>
      </c>
      <c r="J1234">
        <v>644.86</v>
      </c>
      <c r="K1234">
        <v>644.86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461</v>
      </c>
    </row>
    <row r="1235" spans="1:17" x14ac:dyDescent="0.3">
      <c r="A1235">
        <v>203469</v>
      </c>
      <c r="B1235">
        <v>122</v>
      </c>
      <c r="C1235" t="s">
        <v>552</v>
      </c>
      <c r="D1235" t="s">
        <v>2819</v>
      </c>
      <c r="E1235" t="s">
        <v>3972</v>
      </c>
      <c r="F1235" s="440">
        <v>46050</v>
      </c>
      <c r="G1235" s="440">
        <v>46050</v>
      </c>
      <c r="H1235" s="440">
        <v>46078</v>
      </c>
      <c r="I1235">
        <v>286.2</v>
      </c>
      <c r="J1235">
        <v>286.2</v>
      </c>
      <c r="K1235">
        <v>286.2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461</v>
      </c>
    </row>
    <row r="1236" spans="1:17" x14ac:dyDescent="0.3">
      <c r="A1236">
        <v>203468</v>
      </c>
      <c r="B1236">
        <v>122</v>
      </c>
      <c r="C1236" t="s">
        <v>552</v>
      </c>
      <c r="D1236" t="s">
        <v>2746</v>
      </c>
      <c r="E1236" t="s">
        <v>3973</v>
      </c>
      <c r="F1236" s="440">
        <v>46052</v>
      </c>
      <c r="G1236" s="440">
        <v>46052</v>
      </c>
      <c r="H1236" s="440">
        <v>46070</v>
      </c>
      <c r="I1236">
        <v>1422.14</v>
      </c>
      <c r="J1236">
        <v>1397.14</v>
      </c>
      <c r="K1236">
        <v>0</v>
      </c>
      <c r="L1236">
        <v>1422.14</v>
      </c>
      <c r="M1236">
        <v>0</v>
      </c>
      <c r="N1236">
        <v>0</v>
      </c>
      <c r="O1236">
        <v>0</v>
      </c>
      <c r="P1236">
        <v>0</v>
      </c>
      <c r="Q1236" t="s">
        <v>461</v>
      </c>
    </row>
    <row r="1237" spans="1:17" x14ac:dyDescent="0.3">
      <c r="A1237">
        <v>203113</v>
      </c>
      <c r="B1237">
        <v>122</v>
      </c>
      <c r="C1237" t="s">
        <v>552</v>
      </c>
      <c r="D1237" t="s">
        <v>2763</v>
      </c>
      <c r="E1237" t="s">
        <v>3974</v>
      </c>
      <c r="F1237" s="440">
        <v>46050</v>
      </c>
      <c r="G1237" s="440">
        <v>46050</v>
      </c>
      <c r="H1237" s="440">
        <v>46064</v>
      </c>
      <c r="I1237">
        <v>500</v>
      </c>
      <c r="J1237">
        <v>500</v>
      </c>
      <c r="K1237">
        <v>500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461</v>
      </c>
    </row>
    <row r="1238" spans="1:17" x14ac:dyDescent="0.3">
      <c r="A1238">
        <v>203110</v>
      </c>
      <c r="B1238">
        <v>122</v>
      </c>
      <c r="C1238" t="s">
        <v>552</v>
      </c>
      <c r="D1238" t="s">
        <v>2763</v>
      </c>
      <c r="E1238" t="s">
        <v>3975</v>
      </c>
      <c r="F1238" s="440">
        <v>46052</v>
      </c>
      <c r="G1238" s="440">
        <v>46052</v>
      </c>
      <c r="H1238" s="440">
        <v>46066</v>
      </c>
      <c r="I1238">
        <v>500</v>
      </c>
      <c r="J1238">
        <v>500</v>
      </c>
      <c r="K1238">
        <v>500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461</v>
      </c>
    </row>
    <row r="1239" spans="1:17" x14ac:dyDescent="0.3">
      <c r="A1239">
        <v>203109</v>
      </c>
      <c r="B1239">
        <v>122</v>
      </c>
      <c r="C1239" t="s">
        <v>552</v>
      </c>
      <c r="D1239" t="s">
        <v>2746</v>
      </c>
      <c r="E1239" t="s">
        <v>3976</v>
      </c>
      <c r="F1239" s="440">
        <v>46052</v>
      </c>
      <c r="G1239" s="440">
        <v>46052</v>
      </c>
      <c r="H1239" s="440">
        <v>46066</v>
      </c>
      <c r="I1239">
        <v>1519.17</v>
      </c>
      <c r="J1239">
        <v>1494.17</v>
      </c>
      <c r="K1239">
        <v>0</v>
      </c>
      <c r="L1239">
        <v>1519.17</v>
      </c>
      <c r="M1239">
        <v>0</v>
      </c>
      <c r="N1239">
        <v>0</v>
      </c>
      <c r="O1239">
        <v>0</v>
      </c>
      <c r="P1239">
        <v>0</v>
      </c>
      <c r="Q1239" t="s">
        <v>461</v>
      </c>
    </row>
    <row r="1240" spans="1:17" x14ac:dyDescent="0.3">
      <c r="A1240">
        <v>203106</v>
      </c>
      <c r="B1240">
        <v>122</v>
      </c>
      <c r="C1240" t="s">
        <v>552</v>
      </c>
      <c r="D1240" t="s">
        <v>3769</v>
      </c>
      <c r="E1240" t="s">
        <v>3977</v>
      </c>
      <c r="F1240" s="440">
        <v>46051</v>
      </c>
      <c r="G1240" s="440">
        <v>46051</v>
      </c>
      <c r="H1240" s="440">
        <v>46079</v>
      </c>
      <c r="I1240">
        <v>258.85000000000002</v>
      </c>
      <c r="J1240">
        <v>258.85000000000002</v>
      </c>
      <c r="K1240">
        <v>258.85000000000002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461</v>
      </c>
    </row>
    <row r="1241" spans="1:17" x14ac:dyDescent="0.3">
      <c r="A1241">
        <v>203102</v>
      </c>
      <c r="B1241">
        <v>122</v>
      </c>
      <c r="C1241" t="s">
        <v>552</v>
      </c>
      <c r="D1241" t="s">
        <v>2704</v>
      </c>
      <c r="E1241" t="s">
        <v>3978</v>
      </c>
      <c r="F1241" s="440">
        <v>46052</v>
      </c>
      <c r="G1241" s="440">
        <v>46052</v>
      </c>
      <c r="H1241" s="440">
        <v>46079</v>
      </c>
      <c r="I1241">
        <v>197.98</v>
      </c>
      <c r="J1241">
        <v>197.98</v>
      </c>
      <c r="K1241">
        <v>197.98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461</v>
      </c>
    </row>
    <row r="1242" spans="1:17" x14ac:dyDescent="0.3">
      <c r="A1242">
        <v>203100</v>
      </c>
      <c r="B1242">
        <v>122</v>
      </c>
      <c r="C1242" t="s">
        <v>552</v>
      </c>
      <c r="D1242" t="s">
        <v>2520</v>
      </c>
      <c r="E1242" t="s">
        <v>3979</v>
      </c>
      <c r="F1242" s="440">
        <v>46051</v>
      </c>
      <c r="G1242" s="440">
        <v>46051</v>
      </c>
      <c r="H1242" s="440">
        <v>46079</v>
      </c>
      <c r="I1242">
        <v>940.94</v>
      </c>
      <c r="J1242">
        <v>940.94</v>
      </c>
      <c r="K1242">
        <v>940.94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461</v>
      </c>
    </row>
    <row r="1243" spans="1:17" x14ac:dyDescent="0.3">
      <c r="A1243">
        <v>203098</v>
      </c>
      <c r="B1243">
        <v>122</v>
      </c>
      <c r="C1243" t="s">
        <v>552</v>
      </c>
      <c r="D1243" t="s">
        <v>2758</v>
      </c>
      <c r="E1243" t="s">
        <v>3980</v>
      </c>
      <c r="F1243" s="440">
        <v>46051</v>
      </c>
      <c r="G1243" s="440">
        <v>46051</v>
      </c>
      <c r="H1243" s="440">
        <v>46063</v>
      </c>
      <c r="I1243">
        <v>400</v>
      </c>
      <c r="J1243">
        <v>399.99</v>
      </c>
      <c r="K1243">
        <v>400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461</v>
      </c>
    </row>
    <row r="1244" spans="1:17" x14ac:dyDescent="0.3">
      <c r="A1244">
        <v>203094</v>
      </c>
      <c r="B1244">
        <v>122</v>
      </c>
      <c r="C1244" t="s">
        <v>552</v>
      </c>
      <c r="D1244" t="s">
        <v>2725</v>
      </c>
      <c r="E1244" t="s">
        <v>3981</v>
      </c>
      <c r="F1244" s="440">
        <v>46045</v>
      </c>
      <c r="G1244" s="440">
        <v>46045</v>
      </c>
      <c r="H1244" s="440">
        <v>46066</v>
      </c>
      <c r="I1244">
        <v>4848</v>
      </c>
      <c r="J1244">
        <v>4848</v>
      </c>
      <c r="K1244">
        <v>0</v>
      </c>
      <c r="L1244">
        <v>4848</v>
      </c>
      <c r="M1244">
        <v>0</v>
      </c>
      <c r="N1244">
        <v>0</v>
      </c>
      <c r="O1244">
        <v>0</v>
      </c>
      <c r="P1244">
        <v>0</v>
      </c>
      <c r="Q1244" t="s">
        <v>461</v>
      </c>
    </row>
    <row r="1245" spans="1:17" x14ac:dyDescent="0.3">
      <c r="A1245">
        <v>203090</v>
      </c>
      <c r="B1245">
        <v>122</v>
      </c>
      <c r="C1245" t="s">
        <v>552</v>
      </c>
      <c r="D1245" t="s">
        <v>2749</v>
      </c>
      <c r="E1245" t="s">
        <v>3982</v>
      </c>
      <c r="F1245" s="440">
        <v>46048</v>
      </c>
      <c r="G1245" s="440">
        <v>46048</v>
      </c>
      <c r="H1245" s="440">
        <v>46076</v>
      </c>
      <c r="I1245">
        <v>443</v>
      </c>
      <c r="J1245">
        <v>408</v>
      </c>
      <c r="K1245">
        <v>443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461</v>
      </c>
    </row>
    <row r="1246" spans="1:17" x14ac:dyDescent="0.3">
      <c r="A1246">
        <v>203087</v>
      </c>
      <c r="B1246">
        <v>122</v>
      </c>
      <c r="C1246" t="s">
        <v>552</v>
      </c>
      <c r="D1246" t="s">
        <v>2729</v>
      </c>
      <c r="E1246" t="s">
        <v>3983</v>
      </c>
      <c r="F1246" s="440">
        <v>46051</v>
      </c>
      <c r="G1246" s="440">
        <v>46051</v>
      </c>
      <c r="H1246" s="440">
        <v>46079</v>
      </c>
      <c r="I1246">
        <v>618.51</v>
      </c>
      <c r="J1246">
        <v>618.51</v>
      </c>
      <c r="K1246">
        <v>618.51</v>
      </c>
      <c r="L1246">
        <v>0</v>
      </c>
      <c r="M1246">
        <v>0</v>
      </c>
      <c r="N1246">
        <v>0</v>
      </c>
      <c r="O1246">
        <v>0</v>
      </c>
      <c r="P1246">
        <v>0</v>
      </c>
      <c r="Q1246" t="s">
        <v>461</v>
      </c>
    </row>
    <row r="1247" spans="1:17" x14ac:dyDescent="0.3">
      <c r="A1247">
        <v>203082</v>
      </c>
      <c r="B1247">
        <v>122</v>
      </c>
      <c r="C1247" t="s">
        <v>552</v>
      </c>
      <c r="D1247" t="s">
        <v>2877</v>
      </c>
      <c r="E1247" t="s">
        <v>3984</v>
      </c>
      <c r="F1247" s="440">
        <v>46050</v>
      </c>
      <c r="G1247" s="440">
        <v>46050</v>
      </c>
      <c r="H1247" s="440">
        <v>46063</v>
      </c>
      <c r="I1247">
        <v>955</v>
      </c>
      <c r="J1247">
        <v>955</v>
      </c>
      <c r="K1247">
        <v>955</v>
      </c>
      <c r="L1247">
        <v>0</v>
      </c>
      <c r="M1247">
        <v>0</v>
      </c>
      <c r="N1247">
        <v>0</v>
      </c>
      <c r="O1247">
        <v>0</v>
      </c>
      <c r="P1247">
        <v>0</v>
      </c>
      <c r="Q1247" t="s">
        <v>461</v>
      </c>
    </row>
    <row r="1248" spans="1:17" x14ac:dyDescent="0.3">
      <c r="A1248">
        <v>203078</v>
      </c>
      <c r="B1248">
        <v>122</v>
      </c>
      <c r="C1248" t="s">
        <v>552</v>
      </c>
      <c r="D1248" t="s">
        <v>2713</v>
      </c>
      <c r="E1248" t="s">
        <v>3985</v>
      </c>
      <c r="F1248" s="440">
        <v>46048</v>
      </c>
      <c r="H1248" s="440">
        <v>46083</v>
      </c>
      <c r="I1248">
        <v>272.16000000000003</v>
      </c>
      <c r="J1248">
        <v>272.16000000000003</v>
      </c>
      <c r="K1248">
        <v>0</v>
      </c>
      <c r="L1248">
        <v>0</v>
      </c>
      <c r="M1248">
        <v>90.72</v>
      </c>
      <c r="N1248">
        <v>0</v>
      </c>
      <c r="O1248">
        <v>181.44</v>
      </c>
      <c r="P1248">
        <v>0</v>
      </c>
      <c r="Q1248" t="s">
        <v>461</v>
      </c>
    </row>
    <row r="1249" spans="1:17" x14ac:dyDescent="0.3">
      <c r="A1249">
        <v>203073</v>
      </c>
      <c r="B1249">
        <v>122</v>
      </c>
      <c r="C1249" t="s">
        <v>552</v>
      </c>
      <c r="D1249" t="s">
        <v>2761</v>
      </c>
      <c r="E1249" t="s">
        <v>3986</v>
      </c>
      <c r="F1249" s="440">
        <v>46049</v>
      </c>
      <c r="G1249" s="440">
        <v>46049</v>
      </c>
      <c r="H1249" s="440">
        <v>46066</v>
      </c>
      <c r="I1249">
        <v>618.84</v>
      </c>
      <c r="J1249">
        <v>618.84</v>
      </c>
      <c r="K1249">
        <v>618.84</v>
      </c>
      <c r="L1249">
        <v>0</v>
      </c>
      <c r="M1249">
        <v>0</v>
      </c>
      <c r="N1249">
        <v>0</v>
      </c>
      <c r="O1249">
        <v>0</v>
      </c>
      <c r="P1249">
        <v>0</v>
      </c>
      <c r="Q1249" t="s">
        <v>461</v>
      </c>
    </row>
    <row r="1250" spans="1:17" x14ac:dyDescent="0.3">
      <c r="A1250">
        <v>203070</v>
      </c>
      <c r="B1250">
        <v>122</v>
      </c>
      <c r="C1250" t="s">
        <v>552</v>
      </c>
      <c r="D1250" t="s">
        <v>2713</v>
      </c>
      <c r="E1250" t="s">
        <v>3987</v>
      </c>
      <c r="F1250" s="440">
        <v>46049</v>
      </c>
      <c r="G1250" s="440">
        <v>46049</v>
      </c>
      <c r="H1250" s="440">
        <v>46083</v>
      </c>
      <c r="I1250">
        <v>986.7</v>
      </c>
      <c r="J1250">
        <v>986.7</v>
      </c>
      <c r="K1250">
        <v>986.7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461</v>
      </c>
    </row>
    <row r="1251" spans="1:17" x14ac:dyDescent="0.3">
      <c r="A1251">
        <v>203068</v>
      </c>
      <c r="B1251">
        <v>122</v>
      </c>
      <c r="C1251" t="s">
        <v>552</v>
      </c>
      <c r="D1251" t="s">
        <v>2729</v>
      </c>
      <c r="E1251" t="s">
        <v>3988</v>
      </c>
      <c r="F1251" s="440">
        <v>46050</v>
      </c>
      <c r="G1251" s="440">
        <v>46050</v>
      </c>
      <c r="H1251" s="440">
        <v>46078</v>
      </c>
      <c r="I1251">
        <v>1708.6</v>
      </c>
      <c r="J1251">
        <v>1708.6</v>
      </c>
      <c r="K1251">
        <v>1708.6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461</v>
      </c>
    </row>
    <row r="1252" spans="1:17" x14ac:dyDescent="0.3">
      <c r="A1252">
        <v>203066</v>
      </c>
      <c r="B1252">
        <v>122</v>
      </c>
      <c r="C1252" t="s">
        <v>552</v>
      </c>
      <c r="D1252" t="s">
        <v>2897</v>
      </c>
      <c r="E1252" t="s">
        <v>3989</v>
      </c>
      <c r="F1252" s="440">
        <v>46049</v>
      </c>
      <c r="G1252" s="440">
        <v>46049</v>
      </c>
      <c r="H1252" s="440">
        <v>46064</v>
      </c>
      <c r="I1252">
        <v>2056.3000000000002</v>
      </c>
      <c r="J1252">
        <v>2732.08</v>
      </c>
      <c r="K1252">
        <v>0</v>
      </c>
      <c r="L1252">
        <v>2056.3000000000002</v>
      </c>
      <c r="M1252">
        <v>0</v>
      </c>
      <c r="N1252">
        <v>0</v>
      </c>
      <c r="O1252">
        <v>0</v>
      </c>
      <c r="P1252">
        <v>0</v>
      </c>
      <c r="Q1252" t="s">
        <v>461</v>
      </c>
    </row>
    <row r="1253" spans="1:17" x14ac:dyDescent="0.3">
      <c r="A1253">
        <v>203062</v>
      </c>
      <c r="B1253">
        <v>122</v>
      </c>
      <c r="C1253" t="s">
        <v>552</v>
      </c>
      <c r="D1253" t="s">
        <v>2733</v>
      </c>
      <c r="E1253" t="s">
        <v>3990</v>
      </c>
      <c r="F1253" s="440">
        <v>46049</v>
      </c>
      <c r="H1253" s="440">
        <v>46070</v>
      </c>
      <c r="I1253">
        <v>2396.41</v>
      </c>
      <c r="J1253">
        <v>2299.54</v>
      </c>
      <c r="K1253">
        <v>0</v>
      </c>
      <c r="L1253">
        <v>0</v>
      </c>
      <c r="M1253">
        <v>2396.41</v>
      </c>
      <c r="N1253">
        <v>0</v>
      </c>
      <c r="O1253">
        <v>0</v>
      </c>
      <c r="P1253">
        <v>0</v>
      </c>
      <c r="Q1253" t="s">
        <v>461</v>
      </c>
    </row>
    <row r="1254" spans="1:17" x14ac:dyDescent="0.3">
      <c r="A1254">
        <v>203061</v>
      </c>
      <c r="B1254">
        <v>122</v>
      </c>
      <c r="C1254" t="s">
        <v>552</v>
      </c>
      <c r="D1254" t="s">
        <v>3769</v>
      </c>
      <c r="E1254" t="s">
        <v>3991</v>
      </c>
      <c r="F1254" s="440">
        <v>46049</v>
      </c>
      <c r="G1254" s="440">
        <v>46049</v>
      </c>
      <c r="H1254" s="440">
        <v>46077</v>
      </c>
      <c r="I1254">
        <v>325</v>
      </c>
      <c r="J1254">
        <v>325</v>
      </c>
      <c r="K1254">
        <v>325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461</v>
      </c>
    </row>
    <row r="1255" spans="1:17" x14ac:dyDescent="0.3">
      <c r="A1255">
        <v>203060</v>
      </c>
      <c r="B1255">
        <v>122</v>
      </c>
      <c r="C1255" t="s">
        <v>552</v>
      </c>
      <c r="D1255" t="s">
        <v>3769</v>
      </c>
      <c r="E1255" t="s">
        <v>3992</v>
      </c>
      <c r="F1255" s="440">
        <v>46049</v>
      </c>
      <c r="G1255" s="440">
        <v>46049</v>
      </c>
      <c r="H1255" s="440">
        <v>46077</v>
      </c>
      <c r="I1255">
        <v>243.72</v>
      </c>
      <c r="J1255">
        <v>243.72</v>
      </c>
      <c r="K1255">
        <v>243.72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461</v>
      </c>
    </row>
    <row r="1256" spans="1:17" x14ac:dyDescent="0.3">
      <c r="A1256">
        <v>203059</v>
      </c>
      <c r="B1256">
        <v>122</v>
      </c>
      <c r="C1256" t="s">
        <v>552</v>
      </c>
      <c r="D1256" t="s">
        <v>2520</v>
      </c>
      <c r="E1256" t="s">
        <v>3993</v>
      </c>
      <c r="F1256" s="440">
        <v>46049</v>
      </c>
      <c r="G1256" s="440">
        <v>46049</v>
      </c>
      <c r="H1256" s="440">
        <v>46077</v>
      </c>
      <c r="I1256">
        <v>288</v>
      </c>
      <c r="J1256">
        <v>288</v>
      </c>
      <c r="K1256">
        <v>288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461</v>
      </c>
    </row>
    <row r="1257" spans="1:17" x14ac:dyDescent="0.3">
      <c r="A1257">
        <v>203058</v>
      </c>
      <c r="B1257">
        <v>122</v>
      </c>
      <c r="C1257" t="s">
        <v>552</v>
      </c>
      <c r="D1257" t="s">
        <v>2520</v>
      </c>
      <c r="E1257" t="s">
        <v>3994</v>
      </c>
      <c r="F1257" s="440">
        <v>46049</v>
      </c>
      <c r="G1257" s="440">
        <v>46049</v>
      </c>
      <c r="H1257" s="440">
        <v>46077</v>
      </c>
      <c r="I1257">
        <v>859.15</v>
      </c>
      <c r="J1257">
        <v>859.15</v>
      </c>
      <c r="K1257">
        <v>859.15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461</v>
      </c>
    </row>
    <row r="1258" spans="1:17" x14ac:dyDescent="0.3">
      <c r="A1258">
        <v>203057</v>
      </c>
      <c r="B1258">
        <v>122</v>
      </c>
      <c r="C1258" t="s">
        <v>552</v>
      </c>
      <c r="D1258" t="s">
        <v>2754</v>
      </c>
      <c r="E1258" t="s">
        <v>3995</v>
      </c>
      <c r="F1258" s="440">
        <v>46049</v>
      </c>
      <c r="G1258" s="440">
        <v>46049</v>
      </c>
      <c r="H1258" s="440">
        <v>46080</v>
      </c>
      <c r="I1258">
        <v>1320.7</v>
      </c>
      <c r="J1258">
        <v>3152.57</v>
      </c>
      <c r="K1258">
        <v>0</v>
      </c>
      <c r="L1258">
        <v>1320.7</v>
      </c>
      <c r="M1258">
        <v>0</v>
      </c>
      <c r="N1258">
        <v>0</v>
      </c>
      <c r="O1258">
        <v>0</v>
      </c>
      <c r="P1258">
        <v>0</v>
      </c>
      <c r="Q1258" t="s">
        <v>461</v>
      </c>
    </row>
    <row r="1259" spans="1:17" x14ac:dyDescent="0.3">
      <c r="A1259">
        <v>203055</v>
      </c>
      <c r="B1259">
        <v>122</v>
      </c>
      <c r="C1259" t="s">
        <v>552</v>
      </c>
      <c r="D1259" t="s">
        <v>3843</v>
      </c>
      <c r="E1259" t="s">
        <v>3996</v>
      </c>
      <c r="F1259" s="440">
        <v>46049</v>
      </c>
      <c r="H1259" s="440">
        <v>46063</v>
      </c>
      <c r="I1259">
        <v>102.1</v>
      </c>
      <c r="J1259">
        <v>102.1</v>
      </c>
      <c r="K1259">
        <v>0</v>
      </c>
      <c r="L1259">
        <v>0</v>
      </c>
      <c r="M1259">
        <v>102.1</v>
      </c>
      <c r="N1259">
        <v>0</v>
      </c>
      <c r="O1259">
        <v>0</v>
      </c>
      <c r="P1259">
        <v>0</v>
      </c>
      <c r="Q1259" t="s">
        <v>461</v>
      </c>
    </row>
    <row r="1260" spans="1:17" x14ac:dyDescent="0.3">
      <c r="A1260">
        <v>203054</v>
      </c>
      <c r="B1260">
        <v>122</v>
      </c>
      <c r="C1260" t="s">
        <v>552</v>
      </c>
      <c r="D1260" t="s">
        <v>2995</v>
      </c>
      <c r="E1260" t="s">
        <v>3997</v>
      </c>
      <c r="F1260" s="440">
        <v>46050</v>
      </c>
      <c r="G1260" s="440">
        <v>46050</v>
      </c>
      <c r="H1260" s="440">
        <v>46064</v>
      </c>
      <c r="I1260">
        <v>7906.7</v>
      </c>
      <c r="J1260">
        <v>7906.7</v>
      </c>
      <c r="K1260">
        <v>0</v>
      </c>
      <c r="L1260">
        <v>7906.7</v>
      </c>
      <c r="M1260">
        <v>0</v>
      </c>
      <c r="N1260">
        <v>0</v>
      </c>
      <c r="O1260">
        <v>0</v>
      </c>
      <c r="P1260">
        <v>0</v>
      </c>
      <c r="Q1260" t="s">
        <v>461</v>
      </c>
    </row>
    <row r="1261" spans="1:17" x14ac:dyDescent="0.3">
      <c r="A1261">
        <v>203053</v>
      </c>
      <c r="B1261">
        <v>122</v>
      </c>
      <c r="C1261" t="s">
        <v>552</v>
      </c>
      <c r="D1261" t="s">
        <v>2684</v>
      </c>
      <c r="E1261" t="s">
        <v>3998</v>
      </c>
      <c r="F1261" s="440">
        <v>46049</v>
      </c>
      <c r="G1261" s="440">
        <v>46049</v>
      </c>
      <c r="H1261" s="440">
        <v>46077</v>
      </c>
      <c r="I1261">
        <v>616.58000000000004</v>
      </c>
      <c r="J1261">
        <v>586.58000000000004</v>
      </c>
      <c r="K1261">
        <v>616.58000000000004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461</v>
      </c>
    </row>
    <row r="1262" spans="1:17" x14ac:dyDescent="0.3">
      <c r="A1262">
        <v>203052</v>
      </c>
      <c r="B1262">
        <v>122</v>
      </c>
      <c r="C1262" t="s">
        <v>552</v>
      </c>
      <c r="D1262" t="s">
        <v>2704</v>
      </c>
      <c r="E1262" t="s">
        <v>3999</v>
      </c>
      <c r="F1262" s="440">
        <v>46049</v>
      </c>
      <c r="G1262" s="440">
        <v>46049</v>
      </c>
      <c r="H1262" s="440">
        <v>46077</v>
      </c>
      <c r="I1262">
        <v>331.53</v>
      </c>
      <c r="J1262">
        <v>331.52</v>
      </c>
      <c r="K1262">
        <v>331.53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461</v>
      </c>
    </row>
    <row r="1263" spans="1:17" x14ac:dyDescent="0.3">
      <c r="A1263">
        <v>203051</v>
      </c>
      <c r="B1263">
        <v>122</v>
      </c>
      <c r="C1263" t="s">
        <v>552</v>
      </c>
      <c r="D1263" t="s">
        <v>2688</v>
      </c>
      <c r="E1263" t="s">
        <v>4000</v>
      </c>
      <c r="F1263" s="440">
        <v>46050</v>
      </c>
      <c r="G1263" s="440">
        <v>46050</v>
      </c>
      <c r="H1263" s="440">
        <v>46078</v>
      </c>
      <c r="I1263">
        <v>1120.08</v>
      </c>
      <c r="J1263">
        <v>1120.08</v>
      </c>
      <c r="K1263">
        <v>0</v>
      </c>
      <c r="L1263">
        <v>1120.08</v>
      </c>
      <c r="M1263">
        <v>0</v>
      </c>
      <c r="N1263">
        <v>0</v>
      </c>
      <c r="O1263">
        <v>0</v>
      </c>
      <c r="P1263">
        <v>0</v>
      </c>
      <c r="Q1263" t="s">
        <v>461</v>
      </c>
    </row>
    <row r="1264" spans="1:17" x14ac:dyDescent="0.3">
      <c r="A1264">
        <v>203050</v>
      </c>
      <c r="B1264">
        <v>122</v>
      </c>
      <c r="C1264" t="s">
        <v>552</v>
      </c>
      <c r="D1264" t="s">
        <v>3952</v>
      </c>
      <c r="E1264" t="s">
        <v>4001</v>
      </c>
      <c r="F1264" s="440">
        <v>46049</v>
      </c>
      <c r="H1264" s="440">
        <v>46065</v>
      </c>
      <c r="I1264">
        <v>1024.76</v>
      </c>
      <c r="J1264">
        <v>1024.76</v>
      </c>
      <c r="K1264">
        <v>0</v>
      </c>
      <c r="L1264">
        <v>0</v>
      </c>
      <c r="M1264">
        <v>1024.76</v>
      </c>
      <c r="N1264">
        <v>0</v>
      </c>
      <c r="O1264">
        <v>0</v>
      </c>
      <c r="P1264">
        <v>0</v>
      </c>
      <c r="Q1264" t="s">
        <v>461</v>
      </c>
    </row>
    <row r="1265" spans="1:17" x14ac:dyDescent="0.3">
      <c r="A1265">
        <v>203049</v>
      </c>
      <c r="B1265">
        <v>122</v>
      </c>
      <c r="C1265" t="s">
        <v>552</v>
      </c>
      <c r="D1265" t="s">
        <v>3952</v>
      </c>
      <c r="E1265" t="s">
        <v>4002</v>
      </c>
      <c r="F1265" s="440">
        <v>46049</v>
      </c>
      <c r="H1265" s="440">
        <v>46065</v>
      </c>
      <c r="I1265">
        <v>1080</v>
      </c>
      <c r="J1265">
        <v>1080</v>
      </c>
      <c r="K1265">
        <v>0</v>
      </c>
      <c r="L1265">
        <v>0</v>
      </c>
      <c r="M1265">
        <v>0</v>
      </c>
      <c r="N1265">
        <v>0</v>
      </c>
      <c r="O1265">
        <v>1080</v>
      </c>
      <c r="P1265">
        <v>0</v>
      </c>
      <c r="Q1265" t="s">
        <v>461</v>
      </c>
    </row>
    <row r="1266" spans="1:17" x14ac:dyDescent="0.3">
      <c r="A1266">
        <v>203048</v>
      </c>
      <c r="B1266">
        <v>122</v>
      </c>
      <c r="C1266" t="s">
        <v>552</v>
      </c>
      <c r="D1266" t="s">
        <v>2693</v>
      </c>
      <c r="E1266" t="s">
        <v>4003</v>
      </c>
      <c r="F1266" s="440">
        <v>46049</v>
      </c>
      <c r="G1266" s="440">
        <v>46049</v>
      </c>
      <c r="H1266" s="440">
        <v>46077</v>
      </c>
      <c r="I1266">
        <v>314.39999999999998</v>
      </c>
      <c r="J1266">
        <v>314.39999999999998</v>
      </c>
      <c r="K1266">
        <v>0</v>
      </c>
      <c r="L1266">
        <v>314.39999999999998</v>
      </c>
      <c r="M1266">
        <v>0</v>
      </c>
      <c r="N1266">
        <v>0</v>
      </c>
      <c r="O1266">
        <v>0</v>
      </c>
      <c r="P1266">
        <v>0</v>
      </c>
      <c r="Q1266" t="s">
        <v>461</v>
      </c>
    </row>
    <row r="1267" spans="1:17" x14ac:dyDescent="0.3">
      <c r="A1267">
        <v>203047</v>
      </c>
      <c r="B1267">
        <v>122</v>
      </c>
      <c r="C1267" t="s">
        <v>552</v>
      </c>
      <c r="D1267" t="s">
        <v>2693</v>
      </c>
      <c r="E1267" t="s">
        <v>4004</v>
      </c>
      <c r="F1267" s="440">
        <v>46049</v>
      </c>
      <c r="G1267" s="440">
        <v>46049</v>
      </c>
      <c r="H1267" s="440">
        <v>46077</v>
      </c>
      <c r="I1267">
        <v>4556.5600000000004</v>
      </c>
      <c r="J1267">
        <v>4556.5600000000004</v>
      </c>
      <c r="K1267">
        <v>4556.5600000000004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461</v>
      </c>
    </row>
    <row r="1268" spans="1:17" x14ac:dyDescent="0.3">
      <c r="A1268">
        <v>203045</v>
      </c>
      <c r="B1268">
        <v>122</v>
      </c>
      <c r="C1268" t="s">
        <v>552</v>
      </c>
      <c r="D1268" t="s">
        <v>2715</v>
      </c>
      <c r="E1268" t="s">
        <v>4005</v>
      </c>
      <c r="F1268" s="440">
        <v>46050</v>
      </c>
      <c r="G1268" s="440">
        <v>46050</v>
      </c>
      <c r="H1268" s="440">
        <v>46066</v>
      </c>
      <c r="I1268">
        <v>1405.25</v>
      </c>
      <c r="J1268">
        <v>1392.25</v>
      </c>
      <c r="K1268">
        <v>1405.25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461</v>
      </c>
    </row>
    <row r="1269" spans="1:17" x14ac:dyDescent="0.3">
      <c r="A1269">
        <v>203044</v>
      </c>
      <c r="B1269">
        <v>122</v>
      </c>
      <c r="C1269" t="s">
        <v>552</v>
      </c>
      <c r="D1269" t="s">
        <v>2746</v>
      </c>
      <c r="E1269" t="s">
        <v>4006</v>
      </c>
      <c r="F1269" s="440">
        <v>46050</v>
      </c>
      <c r="G1269" s="440">
        <v>46050</v>
      </c>
      <c r="H1269" s="440">
        <v>46064</v>
      </c>
      <c r="I1269">
        <v>1422.14</v>
      </c>
      <c r="J1269">
        <v>1397.14</v>
      </c>
      <c r="K1269">
        <v>0</v>
      </c>
      <c r="L1269">
        <v>1422.14</v>
      </c>
      <c r="M1269">
        <v>0</v>
      </c>
      <c r="N1269">
        <v>0</v>
      </c>
      <c r="O1269">
        <v>0</v>
      </c>
      <c r="P1269">
        <v>0</v>
      </c>
      <c r="Q1269" t="s">
        <v>461</v>
      </c>
    </row>
    <row r="1270" spans="1:17" x14ac:dyDescent="0.3">
      <c r="A1270">
        <v>203043</v>
      </c>
      <c r="B1270">
        <v>122</v>
      </c>
      <c r="C1270" t="s">
        <v>552</v>
      </c>
      <c r="D1270" t="s">
        <v>2761</v>
      </c>
      <c r="E1270" t="s">
        <v>4007</v>
      </c>
      <c r="F1270" s="440">
        <v>46044</v>
      </c>
      <c r="G1270" s="440">
        <v>46044</v>
      </c>
      <c r="H1270" s="440">
        <v>46061</v>
      </c>
      <c r="I1270">
        <v>618.84</v>
      </c>
      <c r="J1270">
        <v>618.84</v>
      </c>
      <c r="K1270">
        <v>618.84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461</v>
      </c>
    </row>
    <row r="1271" spans="1:17" x14ac:dyDescent="0.3">
      <c r="A1271">
        <v>202843</v>
      </c>
      <c r="B1271">
        <v>122</v>
      </c>
      <c r="C1271" t="s">
        <v>552</v>
      </c>
      <c r="D1271" t="s">
        <v>2684</v>
      </c>
      <c r="E1271" t="s">
        <v>4008</v>
      </c>
      <c r="F1271" s="440">
        <v>46043</v>
      </c>
      <c r="G1271" s="440">
        <v>46043</v>
      </c>
      <c r="H1271" s="440">
        <v>46071</v>
      </c>
      <c r="I1271">
        <v>616.58000000000004</v>
      </c>
      <c r="J1271">
        <v>586.58000000000004</v>
      </c>
      <c r="K1271">
        <v>616.58000000000004</v>
      </c>
      <c r="L1271">
        <v>0</v>
      </c>
      <c r="M1271">
        <v>0</v>
      </c>
      <c r="N1271">
        <v>0</v>
      </c>
      <c r="O1271">
        <v>0</v>
      </c>
      <c r="P1271">
        <v>0</v>
      </c>
      <c r="Q1271" t="s">
        <v>461</v>
      </c>
    </row>
    <row r="1272" spans="1:17" x14ac:dyDescent="0.3">
      <c r="A1272">
        <v>202837</v>
      </c>
      <c r="B1272">
        <v>122</v>
      </c>
      <c r="C1272" t="s">
        <v>552</v>
      </c>
      <c r="D1272" t="s">
        <v>2520</v>
      </c>
      <c r="E1272" t="s">
        <v>4009</v>
      </c>
      <c r="F1272" s="440">
        <v>46045</v>
      </c>
      <c r="G1272" s="440">
        <v>46045</v>
      </c>
      <c r="H1272" s="440">
        <v>46073</v>
      </c>
      <c r="I1272">
        <v>771.63</v>
      </c>
      <c r="J1272">
        <v>771.63</v>
      </c>
      <c r="K1272">
        <v>771.63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461</v>
      </c>
    </row>
    <row r="1273" spans="1:17" x14ac:dyDescent="0.3">
      <c r="A1273">
        <v>202836</v>
      </c>
      <c r="B1273">
        <v>122</v>
      </c>
      <c r="C1273" t="s">
        <v>552</v>
      </c>
      <c r="D1273" t="s">
        <v>2832</v>
      </c>
      <c r="E1273" t="s">
        <v>4010</v>
      </c>
      <c r="F1273" s="440">
        <v>46048</v>
      </c>
      <c r="G1273" s="440">
        <v>46048</v>
      </c>
      <c r="H1273" s="440">
        <v>46076</v>
      </c>
      <c r="I1273">
        <v>852.79</v>
      </c>
      <c r="J1273">
        <v>780</v>
      </c>
      <c r="K1273">
        <v>0</v>
      </c>
      <c r="L1273">
        <v>852.79</v>
      </c>
      <c r="M1273">
        <v>0</v>
      </c>
      <c r="N1273">
        <v>0</v>
      </c>
      <c r="O1273">
        <v>0</v>
      </c>
      <c r="P1273">
        <v>0</v>
      </c>
      <c r="Q1273" t="s">
        <v>461</v>
      </c>
    </row>
    <row r="1274" spans="1:17" x14ac:dyDescent="0.3">
      <c r="A1274">
        <v>202835</v>
      </c>
      <c r="B1274">
        <v>122</v>
      </c>
      <c r="C1274" t="s">
        <v>552</v>
      </c>
      <c r="D1274" t="s">
        <v>3812</v>
      </c>
      <c r="E1274" t="s">
        <v>4011</v>
      </c>
      <c r="F1274" s="440">
        <v>46048</v>
      </c>
      <c r="G1274" s="440">
        <v>46048</v>
      </c>
      <c r="H1274" s="440">
        <v>46076</v>
      </c>
      <c r="I1274">
        <v>295.92</v>
      </c>
      <c r="J1274">
        <v>295.92</v>
      </c>
      <c r="K1274">
        <v>0</v>
      </c>
      <c r="L1274">
        <v>295.92</v>
      </c>
      <c r="M1274">
        <v>0</v>
      </c>
      <c r="N1274">
        <v>0</v>
      </c>
      <c r="O1274">
        <v>0</v>
      </c>
      <c r="P1274">
        <v>0</v>
      </c>
      <c r="Q1274" t="s">
        <v>461</v>
      </c>
    </row>
    <row r="1275" spans="1:17" x14ac:dyDescent="0.3">
      <c r="A1275">
        <v>202832</v>
      </c>
      <c r="B1275">
        <v>122</v>
      </c>
      <c r="C1275" t="s">
        <v>552</v>
      </c>
      <c r="D1275" t="s">
        <v>2744</v>
      </c>
      <c r="E1275" t="s">
        <v>4012</v>
      </c>
      <c r="F1275" s="440">
        <v>46049</v>
      </c>
      <c r="G1275" s="440">
        <v>46049</v>
      </c>
      <c r="H1275" s="440">
        <v>46075</v>
      </c>
      <c r="I1275">
        <v>219.89</v>
      </c>
      <c r="J1275">
        <v>219.89</v>
      </c>
      <c r="K1275">
        <v>219.89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461</v>
      </c>
    </row>
    <row r="1276" spans="1:17" x14ac:dyDescent="0.3">
      <c r="A1276">
        <v>202831</v>
      </c>
      <c r="B1276">
        <v>122</v>
      </c>
      <c r="C1276" t="s">
        <v>552</v>
      </c>
      <c r="D1276" t="s">
        <v>2702</v>
      </c>
      <c r="E1276" t="s">
        <v>4013</v>
      </c>
      <c r="F1276" s="440">
        <v>46049</v>
      </c>
      <c r="G1276" s="440">
        <v>46049</v>
      </c>
      <c r="H1276" s="440">
        <v>46070</v>
      </c>
      <c r="I1276">
        <v>307.8</v>
      </c>
      <c r="J1276">
        <v>308.08</v>
      </c>
      <c r="K1276">
        <v>247.85</v>
      </c>
      <c r="L1276">
        <v>59.95</v>
      </c>
      <c r="M1276">
        <v>0</v>
      </c>
      <c r="N1276">
        <v>0</v>
      </c>
      <c r="O1276">
        <v>0</v>
      </c>
      <c r="P1276">
        <v>0</v>
      </c>
      <c r="Q1276" t="s">
        <v>461</v>
      </c>
    </row>
    <row r="1277" spans="1:17" x14ac:dyDescent="0.3">
      <c r="A1277">
        <v>202830</v>
      </c>
      <c r="B1277">
        <v>122</v>
      </c>
      <c r="C1277" t="s">
        <v>552</v>
      </c>
      <c r="D1277" t="s">
        <v>2727</v>
      </c>
      <c r="E1277" t="s">
        <v>4014</v>
      </c>
      <c r="F1277" s="440">
        <v>46048</v>
      </c>
      <c r="G1277" s="440">
        <v>46048</v>
      </c>
      <c r="H1277" s="440">
        <v>46069</v>
      </c>
      <c r="I1277">
        <v>7938.59</v>
      </c>
      <c r="J1277">
        <v>7938.59</v>
      </c>
      <c r="K1277">
        <v>7938.59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461</v>
      </c>
    </row>
    <row r="1278" spans="1:17" x14ac:dyDescent="0.3">
      <c r="A1278">
        <v>202828</v>
      </c>
      <c r="B1278">
        <v>122</v>
      </c>
      <c r="C1278" t="s">
        <v>552</v>
      </c>
      <c r="D1278" t="s">
        <v>2706</v>
      </c>
      <c r="E1278" t="s">
        <v>4015</v>
      </c>
      <c r="F1278" s="440">
        <v>46048</v>
      </c>
      <c r="G1278" s="440">
        <v>46048</v>
      </c>
      <c r="H1278" s="440">
        <v>46076</v>
      </c>
      <c r="I1278">
        <v>3532.67</v>
      </c>
      <c r="J1278">
        <v>3530.67</v>
      </c>
      <c r="K1278">
        <v>3532.67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461</v>
      </c>
    </row>
    <row r="1279" spans="1:17" x14ac:dyDescent="0.3">
      <c r="A1279">
        <v>202825</v>
      </c>
      <c r="B1279">
        <v>122</v>
      </c>
      <c r="C1279" t="s">
        <v>552</v>
      </c>
      <c r="D1279" t="s">
        <v>2723</v>
      </c>
      <c r="E1279" t="s">
        <v>4016</v>
      </c>
      <c r="F1279" s="440">
        <v>46048</v>
      </c>
      <c r="G1279" s="440">
        <v>46048</v>
      </c>
      <c r="H1279" s="440">
        <v>46071</v>
      </c>
      <c r="I1279">
        <v>357.6</v>
      </c>
      <c r="J1279">
        <v>357.6</v>
      </c>
      <c r="K1279">
        <v>357.6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461</v>
      </c>
    </row>
    <row r="1280" spans="1:17" x14ac:dyDescent="0.3">
      <c r="A1280">
        <v>202821</v>
      </c>
      <c r="B1280">
        <v>122</v>
      </c>
      <c r="C1280" t="s">
        <v>552</v>
      </c>
      <c r="D1280" t="s">
        <v>2704</v>
      </c>
      <c r="E1280" t="s">
        <v>4017</v>
      </c>
      <c r="F1280" s="440">
        <v>46048</v>
      </c>
      <c r="G1280" s="440">
        <v>46048</v>
      </c>
      <c r="H1280" s="440">
        <v>46076</v>
      </c>
      <c r="I1280">
        <v>329.99</v>
      </c>
      <c r="J1280">
        <v>329.99</v>
      </c>
      <c r="K1280">
        <v>329.99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461</v>
      </c>
    </row>
    <row r="1281" spans="1:17" x14ac:dyDescent="0.3">
      <c r="A1281">
        <v>202817</v>
      </c>
      <c r="B1281">
        <v>122</v>
      </c>
      <c r="C1281" t="s">
        <v>552</v>
      </c>
      <c r="D1281" t="s">
        <v>2709</v>
      </c>
      <c r="E1281" t="s">
        <v>4018</v>
      </c>
      <c r="F1281" s="440">
        <v>46048</v>
      </c>
      <c r="G1281" s="440">
        <v>46048</v>
      </c>
      <c r="H1281" s="440">
        <v>46078</v>
      </c>
      <c r="I1281">
        <v>946.8</v>
      </c>
      <c r="J1281">
        <v>946.8</v>
      </c>
      <c r="K1281">
        <v>946.8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461</v>
      </c>
    </row>
    <row r="1282" spans="1:17" x14ac:dyDescent="0.3">
      <c r="A1282">
        <v>202812</v>
      </c>
      <c r="B1282">
        <v>122</v>
      </c>
      <c r="C1282" t="s">
        <v>552</v>
      </c>
      <c r="D1282" t="s">
        <v>3769</v>
      </c>
      <c r="E1282" t="s">
        <v>4019</v>
      </c>
      <c r="F1282" s="440">
        <v>46048</v>
      </c>
      <c r="G1282" s="440">
        <v>46048</v>
      </c>
      <c r="H1282" s="440">
        <v>46076</v>
      </c>
      <c r="I1282">
        <v>373.89</v>
      </c>
      <c r="J1282">
        <v>373.89</v>
      </c>
      <c r="K1282">
        <v>373.89</v>
      </c>
      <c r="L1282">
        <v>0</v>
      </c>
      <c r="M1282">
        <v>0</v>
      </c>
      <c r="N1282">
        <v>0</v>
      </c>
      <c r="O1282">
        <v>0</v>
      </c>
      <c r="P1282">
        <v>0</v>
      </c>
      <c r="Q1282" t="s">
        <v>461</v>
      </c>
    </row>
    <row r="1283" spans="1:17" x14ac:dyDescent="0.3">
      <c r="A1283">
        <v>202810</v>
      </c>
      <c r="B1283">
        <v>122</v>
      </c>
      <c r="C1283" t="s">
        <v>552</v>
      </c>
      <c r="D1283" t="s">
        <v>2868</v>
      </c>
      <c r="E1283" t="s">
        <v>4020</v>
      </c>
      <c r="F1283" s="440">
        <v>46048</v>
      </c>
      <c r="G1283" s="440">
        <v>46048</v>
      </c>
      <c r="H1283" s="440">
        <v>46063</v>
      </c>
      <c r="I1283">
        <v>1666.8</v>
      </c>
      <c r="J1283">
        <v>1788.79</v>
      </c>
      <c r="K1283">
        <v>1666.8</v>
      </c>
      <c r="L1283">
        <v>0</v>
      </c>
      <c r="M1283">
        <v>0</v>
      </c>
      <c r="N1283">
        <v>0</v>
      </c>
      <c r="O1283">
        <v>0</v>
      </c>
      <c r="P1283">
        <v>0</v>
      </c>
      <c r="Q1283" t="s">
        <v>461</v>
      </c>
    </row>
    <row r="1284" spans="1:17" x14ac:dyDescent="0.3">
      <c r="A1284">
        <v>199462</v>
      </c>
      <c r="B1284">
        <v>122</v>
      </c>
      <c r="C1284" t="s">
        <v>552</v>
      </c>
      <c r="D1284" t="s">
        <v>2706</v>
      </c>
      <c r="E1284" t="s">
        <v>4021</v>
      </c>
      <c r="F1284" s="440">
        <v>46028</v>
      </c>
      <c r="G1284" s="440">
        <v>46028</v>
      </c>
      <c r="H1284" s="440">
        <v>46056</v>
      </c>
      <c r="I1284">
        <v>4428.38</v>
      </c>
      <c r="J1284">
        <v>3897.18</v>
      </c>
      <c r="K1284">
        <v>4428.38</v>
      </c>
      <c r="L1284">
        <v>0</v>
      </c>
      <c r="M1284">
        <v>0</v>
      </c>
      <c r="N1284">
        <v>0</v>
      </c>
      <c r="O1284">
        <v>0</v>
      </c>
      <c r="P1284">
        <v>0</v>
      </c>
      <c r="Q1284" t="s">
        <v>461</v>
      </c>
    </row>
    <row r="1285" spans="1:17" x14ac:dyDescent="0.3">
      <c r="A1285">
        <v>199449</v>
      </c>
      <c r="B1285">
        <v>122</v>
      </c>
      <c r="C1285" t="s">
        <v>552</v>
      </c>
      <c r="D1285" t="s">
        <v>2746</v>
      </c>
      <c r="E1285" t="s">
        <v>4022</v>
      </c>
      <c r="F1285" s="440">
        <v>46045</v>
      </c>
      <c r="G1285" s="440">
        <v>46045</v>
      </c>
      <c r="H1285" s="440">
        <v>46059</v>
      </c>
      <c r="I1285">
        <v>795.5</v>
      </c>
      <c r="J1285">
        <v>770.5</v>
      </c>
      <c r="K1285">
        <v>0</v>
      </c>
      <c r="L1285">
        <v>795.5</v>
      </c>
      <c r="M1285">
        <v>0</v>
      </c>
      <c r="N1285">
        <v>0</v>
      </c>
      <c r="O1285">
        <v>0</v>
      </c>
      <c r="P1285">
        <v>0</v>
      </c>
      <c r="Q1285" t="s">
        <v>461</v>
      </c>
    </row>
    <row r="1286" spans="1:17" x14ac:dyDescent="0.3">
      <c r="A1286">
        <v>199412</v>
      </c>
      <c r="B1286">
        <v>122</v>
      </c>
      <c r="C1286" t="s">
        <v>552</v>
      </c>
      <c r="D1286" t="s">
        <v>2758</v>
      </c>
      <c r="E1286" t="s">
        <v>4023</v>
      </c>
      <c r="F1286" s="440">
        <v>46046</v>
      </c>
      <c r="G1286" s="440">
        <v>46046</v>
      </c>
      <c r="H1286" s="440">
        <v>46060</v>
      </c>
      <c r="I1286">
        <v>610</v>
      </c>
      <c r="J1286">
        <v>610</v>
      </c>
      <c r="K1286">
        <v>610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461</v>
      </c>
    </row>
    <row r="1287" spans="1:17" x14ac:dyDescent="0.3">
      <c r="A1287">
        <v>199399</v>
      </c>
      <c r="B1287">
        <v>122</v>
      </c>
      <c r="C1287" t="s">
        <v>552</v>
      </c>
      <c r="D1287" t="s">
        <v>2865</v>
      </c>
      <c r="E1287" t="s">
        <v>4024</v>
      </c>
      <c r="F1287" s="440">
        <v>46045</v>
      </c>
      <c r="G1287" s="440">
        <v>46045</v>
      </c>
      <c r="H1287" s="440">
        <v>46059</v>
      </c>
      <c r="I1287">
        <v>1120</v>
      </c>
      <c r="J1287">
        <v>1120</v>
      </c>
      <c r="K1287">
        <v>1120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461</v>
      </c>
    </row>
    <row r="1288" spans="1:17" x14ac:dyDescent="0.3">
      <c r="A1288">
        <v>199028</v>
      </c>
      <c r="B1288">
        <v>122</v>
      </c>
      <c r="C1288" t="s">
        <v>552</v>
      </c>
      <c r="D1288" t="s">
        <v>2693</v>
      </c>
      <c r="E1288" t="s">
        <v>4025</v>
      </c>
      <c r="F1288" s="440">
        <v>46044</v>
      </c>
      <c r="G1288" s="440">
        <v>46044</v>
      </c>
      <c r="H1288" s="440">
        <v>46073</v>
      </c>
      <c r="I1288">
        <v>389.5</v>
      </c>
      <c r="J1288">
        <v>389.5</v>
      </c>
      <c r="K1288">
        <v>389.5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461</v>
      </c>
    </row>
    <row r="1289" spans="1:17" x14ac:dyDescent="0.3">
      <c r="A1289">
        <v>198988</v>
      </c>
      <c r="B1289">
        <v>122</v>
      </c>
      <c r="C1289" t="s">
        <v>552</v>
      </c>
      <c r="D1289" t="s">
        <v>3769</v>
      </c>
      <c r="E1289" t="s">
        <v>4026</v>
      </c>
      <c r="F1289" s="440">
        <v>46044</v>
      </c>
      <c r="G1289" s="440">
        <v>46044</v>
      </c>
      <c r="H1289" s="440">
        <v>46072</v>
      </c>
      <c r="I1289">
        <v>360.41</v>
      </c>
      <c r="J1289">
        <v>360.41</v>
      </c>
      <c r="K1289">
        <v>360.41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461</v>
      </c>
    </row>
    <row r="1290" spans="1:17" x14ac:dyDescent="0.3">
      <c r="A1290">
        <v>198981</v>
      </c>
      <c r="B1290">
        <v>122</v>
      </c>
      <c r="C1290" t="s">
        <v>552</v>
      </c>
      <c r="D1290" t="s">
        <v>2520</v>
      </c>
      <c r="E1290" t="s">
        <v>4027</v>
      </c>
      <c r="F1290" s="440">
        <v>46044</v>
      </c>
      <c r="G1290" s="440">
        <v>46044</v>
      </c>
      <c r="H1290" s="440">
        <v>46072</v>
      </c>
      <c r="I1290">
        <v>765.58</v>
      </c>
      <c r="J1290">
        <v>765.58</v>
      </c>
      <c r="K1290">
        <v>765.58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461</v>
      </c>
    </row>
    <row r="1291" spans="1:17" x14ac:dyDescent="0.3">
      <c r="A1291">
        <v>198958</v>
      </c>
      <c r="B1291">
        <v>122</v>
      </c>
      <c r="C1291" t="s">
        <v>552</v>
      </c>
      <c r="D1291" t="s">
        <v>2704</v>
      </c>
      <c r="E1291" t="s">
        <v>4028</v>
      </c>
      <c r="F1291" s="440">
        <v>46044</v>
      </c>
      <c r="G1291" s="440">
        <v>46044</v>
      </c>
      <c r="H1291" s="440">
        <v>46072</v>
      </c>
      <c r="I1291">
        <v>193.83</v>
      </c>
      <c r="J1291">
        <v>193.83</v>
      </c>
      <c r="K1291">
        <v>193.83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461</v>
      </c>
    </row>
    <row r="1292" spans="1:17" x14ac:dyDescent="0.3">
      <c r="A1292">
        <v>198950</v>
      </c>
      <c r="B1292">
        <v>122</v>
      </c>
      <c r="C1292" t="s">
        <v>552</v>
      </c>
      <c r="D1292" t="s">
        <v>2713</v>
      </c>
      <c r="E1292" t="s">
        <v>4029</v>
      </c>
      <c r="F1292" s="440">
        <v>46044</v>
      </c>
      <c r="G1292" s="440">
        <v>46044</v>
      </c>
      <c r="H1292" s="440">
        <v>46077</v>
      </c>
      <c r="I1292">
        <v>867.38</v>
      </c>
      <c r="J1292">
        <v>867.38</v>
      </c>
      <c r="K1292">
        <v>867.38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461</v>
      </c>
    </row>
    <row r="1293" spans="1:17" x14ac:dyDescent="0.3">
      <c r="A1293">
        <v>198938</v>
      </c>
      <c r="B1293">
        <v>122</v>
      </c>
      <c r="C1293" t="s">
        <v>552</v>
      </c>
      <c r="D1293" t="s">
        <v>2713</v>
      </c>
      <c r="E1293" t="s">
        <v>4030</v>
      </c>
      <c r="F1293" s="440">
        <v>46044</v>
      </c>
      <c r="G1293" s="440">
        <v>46044</v>
      </c>
      <c r="H1293" s="440">
        <v>46079</v>
      </c>
      <c r="I1293">
        <v>208</v>
      </c>
      <c r="J1293">
        <v>208</v>
      </c>
      <c r="K1293">
        <v>208</v>
      </c>
      <c r="L1293">
        <v>0</v>
      </c>
      <c r="M1293">
        <v>0</v>
      </c>
      <c r="N1293">
        <v>0</v>
      </c>
      <c r="O1293">
        <v>0</v>
      </c>
      <c r="P1293">
        <v>0</v>
      </c>
      <c r="Q1293" t="s">
        <v>461</v>
      </c>
    </row>
    <row r="1294" spans="1:17" x14ac:dyDescent="0.3">
      <c r="A1294">
        <v>198921</v>
      </c>
      <c r="B1294">
        <v>122</v>
      </c>
      <c r="C1294" t="s">
        <v>552</v>
      </c>
      <c r="D1294" t="s">
        <v>2706</v>
      </c>
      <c r="E1294" t="s">
        <v>4031</v>
      </c>
      <c r="F1294" s="440">
        <v>46045</v>
      </c>
      <c r="G1294" s="440">
        <v>46045</v>
      </c>
      <c r="H1294" s="440">
        <v>46066</v>
      </c>
      <c r="I1294">
        <v>118.15</v>
      </c>
      <c r="J1294">
        <v>109.25</v>
      </c>
      <c r="K1294">
        <v>118.15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461</v>
      </c>
    </row>
    <row r="1295" spans="1:17" x14ac:dyDescent="0.3">
      <c r="A1295">
        <v>198782</v>
      </c>
      <c r="B1295">
        <v>122</v>
      </c>
      <c r="C1295" t="s">
        <v>552</v>
      </c>
      <c r="D1295" t="s">
        <v>2715</v>
      </c>
      <c r="E1295" t="s">
        <v>4032</v>
      </c>
      <c r="F1295" s="440">
        <v>46045</v>
      </c>
      <c r="G1295" s="440">
        <v>46045</v>
      </c>
      <c r="H1295" s="440">
        <v>46061</v>
      </c>
      <c r="I1295">
        <v>1283</v>
      </c>
      <c r="J1295">
        <v>1270</v>
      </c>
      <c r="K1295">
        <v>1283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461</v>
      </c>
    </row>
    <row r="1296" spans="1:17" x14ac:dyDescent="0.3">
      <c r="A1296">
        <v>198780</v>
      </c>
      <c r="B1296">
        <v>122</v>
      </c>
      <c r="C1296" t="s">
        <v>552</v>
      </c>
      <c r="D1296" t="s">
        <v>2727</v>
      </c>
      <c r="E1296" t="s">
        <v>4033</v>
      </c>
      <c r="F1296" s="440">
        <v>46045</v>
      </c>
      <c r="G1296" s="440">
        <v>46045</v>
      </c>
      <c r="H1296" s="440">
        <v>46066</v>
      </c>
      <c r="I1296">
        <v>2093.04</v>
      </c>
      <c r="J1296">
        <v>2093.04</v>
      </c>
      <c r="K1296">
        <v>2093.04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461</v>
      </c>
    </row>
    <row r="1297" spans="1:17" x14ac:dyDescent="0.3">
      <c r="A1297">
        <v>198778</v>
      </c>
      <c r="B1297">
        <v>122</v>
      </c>
      <c r="C1297" t="s">
        <v>552</v>
      </c>
      <c r="D1297" t="s">
        <v>2758</v>
      </c>
      <c r="E1297" t="s">
        <v>4034</v>
      </c>
      <c r="F1297" s="440">
        <v>46044</v>
      </c>
      <c r="G1297" s="440">
        <v>46044</v>
      </c>
      <c r="H1297" s="440">
        <v>46055</v>
      </c>
      <c r="I1297">
        <v>229.5</v>
      </c>
      <c r="J1297">
        <v>229.5</v>
      </c>
      <c r="K1297">
        <v>229.5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461</v>
      </c>
    </row>
    <row r="1298" spans="1:17" x14ac:dyDescent="0.3">
      <c r="A1298">
        <v>198777</v>
      </c>
      <c r="B1298">
        <v>122</v>
      </c>
      <c r="C1298" t="s">
        <v>552</v>
      </c>
      <c r="D1298" t="s">
        <v>3769</v>
      </c>
      <c r="E1298" t="s">
        <v>4035</v>
      </c>
      <c r="F1298" s="440">
        <v>46043</v>
      </c>
      <c r="G1298" s="440">
        <v>46043</v>
      </c>
      <c r="H1298" s="440">
        <v>46071</v>
      </c>
      <c r="I1298">
        <v>506.25</v>
      </c>
      <c r="J1298">
        <v>506.25</v>
      </c>
      <c r="K1298">
        <v>506.25</v>
      </c>
      <c r="L1298">
        <v>0</v>
      </c>
      <c r="M1298">
        <v>0</v>
      </c>
      <c r="N1298">
        <v>0</v>
      </c>
      <c r="O1298">
        <v>0</v>
      </c>
      <c r="P1298">
        <v>0</v>
      </c>
      <c r="Q1298" t="s">
        <v>461</v>
      </c>
    </row>
    <row r="1299" spans="1:17" x14ac:dyDescent="0.3">
      <c r="A1299">
        <v>198776</v>
      </c>
      <c r="B1299">
        <v>122</v>
      </c>
      <c r="C1299" t="s">
        <v>552</v>
      </c>
      <c r="D1299" t="s">
        <v>2693</v>
      </c>
      <c r="E1299" t="s">
        <v>4036</v>
      </c>
      <c r="F1299" s="440">
        <v>46043</v>
      </c>
      <c r="G1299" s="440">
        <v>46043</v>
      </c>
      <c r="H1299" s="440">
        <v>46077</v>
      </c>
      <c r="I1299">
        <v>561.64</v>
      </c>
      <c r="J1299">
        <v>561.64</v>
      </c>
      <c r="K1299">
        <v>561.64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461</v>
      </c>
    </row>
    <row r="1300" spans="1:17" x14ac:dyDescent="0.3">
      <c r="A1300">
        <v>198774</v>
      </c>
      <c r="B1300">
        <v>122</v>
      </c>
      <c r="C1300" t="s">
        <v>552</v>
      </c>
      <c r="D1300" t="s">
        <v>2871</v>
      </c>
      <c r="E1300" t="s">
        <v>1929</v>
      </c>
      <c r="F1300" s="440">
        <v>46044</v>
      </c>
      <c r="G1300" s="440">
        <v>46044</v>
      </c>
      <c r="H1300" s="440">
        <v>46059</v>
      </c>
      <c r="I1300">
        <v>1800</v>
      </c>
      <c r="J1300">
        <v>1800</v>
      </c>
      <c r="K1300">
        <v>1800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461</v>
      </c>
    </row>
    <row r="1301" spans="1:17" x14ac:dyDescent="0.3">
      <c r="A1301">
        <v>197921</v>
      </c>
      <c r="B1301">
        <v>122</v>
      </c>
      <c r="C1301" t="s">
        <v>552</v>
      </c>
      <c r="D1301" t="s">
        <v>2733</v>
      </c>
      <c r="E1301" t="s">
        <v>4037</v>
      </c>
      <c r="F1301" s="440">
        <v>46043</v>
      </c>
      <c r="H1301" s="440">
        <v>46064</v>
      </c>
      <c r="I1301">
        <v>992.04</v>
      </c>
      <c r="J1301">
        <v>960.82</v>
      </c>
      <c r="K1301">
        <v>0</v>
      </c>
      <c r="L1301">
        <v>0</v>
      </c>
      <c r="M1301">
        <v>992.04</v>
      </c>
      <c r="N1301">
        <v>0</v>
      </c>
      <c r="O1301">
        <v>0</v>
      </c>
      <c r="P1301">
        <v>0</v>
      </c>
      <c r="Q1301" t="s">
        <v>461</v>
      </c>
    </row>
    <row r="1302" spans="1:17" x14ac:dyDescent="0.3">
      <c r="A1302">
        <v>197920</v>
      </c>
      <c r="B1302">
        <v>122</v>
      </c>
      <c r="C1302" t="s">
        <v>552</v>
      </c>
      <c r="D1302" t="s">
        <v>2706</v>
      </c>
      <c r="E1302" t="s">
        <v>4038</v>
      </c>
      <c r="F1302" s="440">
        <v>46043</v>
      </c>
      <c r="G1302" s="440">
        <v>46043</v>
      </c>
      <c r="H1302" s="440">
        <v>46071</v>
      </c>
      <c r="I1302">
        <v>1552.41</v>
      </c>
      <c r="J1302">
        <v>1550.41</v>
      </c>
      <c r="K1302">
        <v>1552.41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461</v>
      </c>
    </row>
    <row r="1303" spans="1:17" x14ac:dyDescent="0.3">
      <c r="A1303">
        <v>197913</v>
      </c>
      <c r="B1303">
        <v>122</v>
      </c>
      <c r="C1303" t="s">
        <v>552</v>
      </c>
      <c r="D1303" t="s">
        <v>2727</v>
      </c>
      <c r="E1303" t="s">
        <v>4039</v>
      </c>
      <c r="F1303" s="440">
        <v>46043</v>
      </c>
      <c r="G1303" s="440">
        <v>46043</v>
      </c>
      <c r="H1303" s="440">
        <v>46064</v>
      </c>
      <c r="I1303">
        <v>2826.99</v>
      </c>
      <c r="J1303">
        <v>2826.99</v>
      </c>
      <c r="K1303">
        <v>2826.99</v>
      </c>
      <c r="L1303">
        <v>0</v>
      </c>
      <c r="M1303">
        <v>0</v>
      </c>
      <c r="N1303">
        <v>0</v>
      </c>
      <c r="O1303">
        <v>0</v>
      </c>
      <c r="P1303">
        <v>0</v>
      </c>
      <c r="Q1303" t="s">
        <v>461</v>
      </c>
    </row>
    <row r="1304" spans="1:17" x14ac:dyDescent="0.3">
      <c r="A1304">
        <v>197910</v>
      </c>
      <c r="B1304">
        <v>122</v>
      </c>
      <c r="C1304" t="s">
        <v>552</v>
      </c>
      <c r="D1304" t="s">
        <v>2877</v>
      </c>
      <c r="E1304" t="s">
        <v>4040</v>
      </c>
      <c r="F1304" s="440">
        <v>46042</v>
      </c>
      <c r="G1304" s="440">
        <v>46042</v>
      </c>
      <c r="H1304" s="440">
        <v>46056</v>
      </c>
      <c r="I1304">
        <v>716.25</v>
      </c>
      <c r="J1304">
        <v>716.25</v>
      </c>
      <c r="K1304">
        <v>716.25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461</v>
      </c>
    </row>
    <row r="1305" spans="1:17" x14ac:dyDescent="0.3">
      <c r="A1305">
        <v>197905</v>
      </c>
      <c r="B1305">
        <v>122</v>
      </c>
      <c r="C1305" t="s">
        <v>552</v>
      </c>
      <c r="D1305" t="s">
        <v>2709</v>
      </c>
      <c r="E1305" t="s">
        <v>4041</v>
      </c>
      <c r="F1305" s="440">
        <v>46043</v>
      </c>
      <c r="G1305" s="440">
        <v>46043</v>
      </c>
      <c r="H1305" s="440">
        <v>46073</v>
      </c>
      <c r="I1305">
        <v>473.4</v>
      </c>
      <c r="J1305">
        <v>473.4</v>
      </c>
      <c r="K1305">
        <v>473.4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461</v>
      </c>
    </row>
    <row r="1306" spans="1:17" x14ac:dyDescent="0.3">
      <c r="A1306">
        <v>197902</v>
      </c>
      <c r="B1306">
        <v>122</v>
      </c>
      <c r="C1306" t="s">
        <v>552</v>
      </c>
      <c r="D1306" t="s">
        <v>2693</v>
      </c>
      <c r="E1306" t="s">
        <v>4042</v>
      </c>
      <c r="F1306" s="440">
        <v>46043</v>
      </c>
      <c r="G1306" s="440">
        <v>46043</v>
      </c>
      <c r="H1306" s="440">
        <v>46073</v>
      </c>
      <c r="I1306">
        <v>2637.12</v>
      </c>
      <c r="J1306">
        <v>2637.12</v>
      </c>
      <c r="K1306">
        <v>2637.12</v>
      </c>
      <c r="L1306">
        <v>0</v>
      </c>
      <c r="M1306">
        <v>0</v>
      </c>
      <c r="N1306">
        <v>0</v>
      </c>
      <c r="O1306">
        <v>0</v>
      </c>
      <c r="P1306">
        <v>0</v>
      </c>
      <c r="Q1306" t="s">
        <v>461</v>
      </c>
    </row>
    <row r="1307" spans="1:17" x14ac:dyDescent="0.3">
      <c r="A1307">
        <v>197795</v>
      </c>
      <c r="B1307">
        <v>122</v>
      </c>
      <c r="C1307" t="s">
        <v>552</v>
      </c>
      <c r="D1307" t="s">
        <v>2868</v>
      </c>
      <c r="E1307" t="s">
        <v>4043</v>
      </c>
      <c r="F1307" s="440">
        <v>46043</v>
      </c>
      <c r="G1307" s="440">
        <v>46043</v>
      </c>
      <c r="H1307" s="440">
        <v>46058</v>
      </c>
      <c r="I1307">
        <v>1167.79</v>
      </c>
      <c r="J1307">
        <v>1253.26</v>
      </c>
      <c r="K1307">
        <v>1167.79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461</v>
      </c>
    </row>
    <row r="1308" spans="1:17" x14ac:dyDescent="0.3">
      <c r="A1308">
        <v>197789</v>
      </c>
      <c r="B1308">
        <v>122</v>
      </c>
      <c r="C1308" t="s">
        <v>552</v>
      </c>
      <c r="D1308" t="s">
        <v>3952</v>
      </c>
      <c r="E1308" t="s">
        <v>4044</v>
      </c>
      <c r="F1308" s="440">
        <v>46044</v>
      </c>
      <c r="H1308" s="440">
        <v>46059</v>
      </c>
      <c r="I1308">
        <v>636.94000000000005</v>
      </c>
      <c r="J1308">
        <v>636.94000000000005</v>
      </c>
      <c r="K1308">
        <v>0</v>
      </c>
      <c r="L1308">
        <v>0</v>
      </c>
      <c r="M1308">
        <v>636.94000000000005</v>
      </c>
      <c r="N1308">
        <v>0</v>
      </c>
      <c r="O1308">
        <v>0</v>
      </c>
      <c r="P1308">
        <v>0</v>
      </c>
      <c r="Q1308" t="s">
        <v>461</v>
      </c>
    </row>
    <row r="1309" spans="1:17" x14ac:dyDescent="0.3">
      <c r="A1309">
        <v>197785</v>
      </c>
      <c r="B1309">
        <v>122</v>
      </c>
      <c r="C1309" t="s">
        <v>552</v>
      </c>
      <c r="D1309" t="s">
        <v>2713</v>
      </c>
      <c r="E1309" t="s">
        <v>4045</v>
      </c>
      <c r="F1309" s="440">
        <v>46042</v>
      </c>
      <c r="H1309" s="440">
        <v>46077</v>
      </c>
      <c r="I1309">
        <v>554.64</v>
      </c>
      <c r="J1309">
        <v>554.64</v>
      </c>
      <c r="K1309">
        <v>0</v>
      </c>
      <c r="L1309">
        <v>0</v>
      </c>
      <c r="M1309">
        <v>554.64</v>
      </c>
      <c r="N1309">
        <v>0</v>
      </c>
      <c r="O1309">
        <v>0</v>
      </c>
      <c r="P1309">
        <v>0</v>
      </c>
      <c r="Q1309" t="s">
        <v>461</v>
      </c>
    </row>
    <row r="1310" spans="1:17" x14ac:dyDescent="0.3">
      <c r="A1310">
        <v>197783</v>
      </c>
      <c r="B1310">
        <v>122</v>
      </c>
      <c r="C1310" t="s">
        <v>552</v>
      </c>
      <c r="D1310" t="s">
        <v>2520</v>
      </c>
      <c r="E1310" t="s">
        <v>4046</v>
      </c>
      <c r="F1310" s="440">
        <v>46042</v>
      </c>
      <c r="G1310" s="440">
        <v>46042</v>
      </c>
      <c r="H1310" s="440">
        <v>46070</v>
      </c>
      <c r="I1310">
        <v>1290.04</v>
      </c>
      <c r="J1310">
        <v>1290.04</v>
      </c>
      <c r="K1310">
        <v>1290.04</v>
      </c>
      <c r="L1310">
        <v>0</v>
      </c>
      <c r="M1310">
        <v>0</v>
      </c>
      <c r="N1310">
        <v>0</v>
      </c>
      <c r="O1310">
        <v>0</v>
      </c>
      <c r="P1310">
        <v>0</v>
      </c>
      <c r="Q1310" t="s">
        <v>461</v>
      </c>
    </row>
    <row r="1311" spans="1:17" x14ac:dyDescent="0.3">
      <c r="A1311">
        <v>197780</v>
      </c>
      <c r="B1311">
        <v>122</v>
      </c>
      <c r="C1311" t="s">
        <v>552</v>
      </c>
      <c r="D1311" t="s">
        <v>3769</v>
      </c>
      <c r="E1311" t="s">
        <v>4047</v>
      </c>
      <c r="F1311" s="440">
        <v>46042</v>
      </c>
      <c r="G1311" s="440">
        <v>46042</v>
      </c>
      <c r="H1311" s="440">
        <v>46070</v>
      </c>
      <c r="I1311">
        <v>690.64</v>
      </c>
      <c r="J1311">
        <v>690.64</v>
      </c>
      <c r="K1311">
        <v>690.64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461</v>
      </c>
    </row>
    <row r="1312" spans="1:17" x14ac:dyDescent="0.3">
      <c r="A1312">
        <v>197777</v>
      </c>
      <c r="B1312">
        <v>122</v>
      </c>
      <c r="C1312" t="s">
        <v>552</v>
      </c>
      <c r="D1312" t="s">
        <v>2946</v>
      </c>
      <c r="E1312" t="s">
        <v>4048</v>
      </c>
      <c r="F1312" s="440">
        <v>46041</v>
      </c>
      <c r="G1312" s="440">
        <v>46041</v>
      </c>
      <c r="H1312" s="440">
        <v>46069</v>
      </c>
      <c r="I1312">
        <v>1280</v>
      </c>
      <c r="J1312">
        <v>1280</v>
      </c>
      <c r="K1312">
        <v>1280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461</v>
      </c>
    </row>
    <row r="1313" spans="1:17" x14ac:dyDescent="0.3">
      <c r="A1313">
        <v>197775</v>
      </c>
      <c r="B1313">
        <v>122</v>
      </c>
      <c r="C1313" t="s">
        <v>552</v>
      </c>
      <c r="D1313" t="s">
        <v>2754</v>
      </c>
      <c r="E1313" t="s">
        <v>4049</v>
      </c>
      <c r="F1313" s="440">
        <v>46042</v>
      </c>
      <c r="G1313" s="440">
        <v>46042</v>
      </c>
      <c r="H1313" s="440">
        <v>46073</v>
      </c>
      <c r="I1313">
        <v>2899.2</v>
      </c>
      <c r="J1313">
        <v>2021.7</v>
      </c>
      <c r="K1313">
        <v>0</v>
      </c>
      <c r="L1313">
        <v>2899.2</v>
      </c>
      <c r="M1313">
        <v>0</v>
      </c>
      <c r="N1313">
        <v>0</v>
      </c>
      <c r="O1313">
        <v>0</v>
      </c>
      <c r="P1313">
        <v>0</v>
      </c>
      <c r="Q1313" t="s">
        <v>461</v>
      </c>
    </row>
    <row r="1314" spans="1:17" x14ac:dyDescent="0.3">
      <c r="A1314">
        <v>197751</v>
      </c>
      <c r="B1314">
        <v>122</v>
      </c>
      <c r="C1314" t="s">
        <v>552</v>
      </c>
      <c r="D1314" t="s">
        <v>2688</v>
      </c>
      <c r="E1314" t="s">
        <v>4050</v>
      </c>
      <c r="F1314" s="440">
        <v>46043</v>
      </c>
      <c r="G1314" s="440">
        <v>46043</v>
      </c>
      <c r="H1314" s="440">
        <v>46073</v>
      </c>
      <c r="I1314">
        <v>1341.66</v>
      </c>
      <c r="J1314">
        <v>1341.66</v>
      </c>
      <c r="K1314">
        <v>0</v>
      </c>
      <c r="L1314">
        <v>1341.66</v>
      </c>
      <c r="M1314">
        <v>0</v>
      </c>
      <c r="N1314">
        <v>0</v>
      </c>
      <c r="O1314">
        <v>0</v>
      </c>
      <c r="P1314">
        <v>0</v>
      </c>
      <c r="Q1314" t="s">
        <v>461</v>
      </c>
    </row>
    <row r="1315" spans="1:17" x14ac:dyDescent="0.3">
      <c r="A1315">
        <v>197749</v>
      </c>
      <c r="B1315">
        <v>122</v>
      </c>
      <c r="C1315" t="s">
        <v>552</v>
      </c>
      <c r="D1315" t="s">
        <v>2725</v>
      </c>
      <c r="E1315" t="s">
        <v>4051</v>
      </c>
      <c r="F1315" s="440">
        <v>46038</v>
      </c>
      <c r="G1315" s="440">
        <v>46038</v>
      </c>
      <c r="H1315" s="440">
        <v>46059</v>
      </c>
      <c r="I1315">
        <v>4147.42</v>
      </c>
      <c r="J1315">
        <v>4147.4399999999996</v>
      </c>
      <c r="K1315">
        <v>0</v>
      </c>
      <c r="L1315">
        <v>4147.42</v>
      </c>
      <c r="M1315">
        <v>0</v>
      </c>
      <c r="N1315">
        <v>0</v>
      </c>
      <c r="O1315">
        <v>0</v>
      </c>
      <c r="P1315">
        <v>0</v>
      </c>
      <c r="Q1315" t="s">
        <v>461</v>
      </c>
    </row>
    <row r="1316" spans="1:17" x14ac:dyDescent="0.3">
      <c r="A1316">
        <v>197747</v>
      </c>
      <c r="B1316">
        <v>122</v>
      </c>
      <c r="C1316" t="s">
        <v>552</v>
      </c>
      <c r="D1316" t="s">
        <v>2706</v>
      </c>
      <c r="E1316" t="s">
        <v>4052</v>
      </c>
      <c r="F1316" s="440">
        <v>46043</v>
      </c>
      <c r="G1316" s="440">
        <v>46043</v>
      </c>
      <c r="H1316" s="440">
        <v>46071</v>
      </c>
      <c r="I1316">
        <v>1399.15</v>
      </c>
      <c r="J1316">
        <v>1926.58</v>
      </c>
      <c r="K1316">
        <v>1399.15</v>
      </c>
      <c r="L1316">
        <v>0</v>
      </c>
      <c r="M1316">
        <v>0</v>
      </c>
      <c r="N1316">
        <v>0</v>
      </c>
      <c r="O1316">
        <v>0</v>
      </c>
      <c r="P1316">
        <v>0</v>
      </c>
      <c r="Q1316" t="s">
        <v>461</v>
      </c>
    </row>
    <row r="1317" spans="1:17" x14ac:dyDescent="0.3">
      <c r="A1317">
        <v>197744</v>
      </c>
      <c r="B1317">
        <v>122</v>
      </c>
      <c r="C1317" t="s">
        <v>552</v>
      </c>
      <c r="D1317" t="s">
        <v>2702</v>
      </c>
      <c r="E1317" t="s">
        <v>4053</v>
      </c>
      <c r="F1317" s="440">
        <v>46043</v>
      </c>
      <c r="G1317" s="440">
        <v>46043</v>
      </c>
      <c r="H1317" s="440">
        <v>46064</v>
      </c>
      <c r="I1317">
        <v>296.39999999999998</v>
      </c>
      <c r="J1317">
        <v>296.39999999999998</v>
      </c>
      <c r="K1317">
        <v>296.39999999999998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461</v>
      </c>
    </row>
    <row r="1318" spans="1:17" x14ac:dyDescent="0.3">
      <c r="A1318">
        <v>197743</v>
      </c>
      <c r="B1318">
        <v>122</v>
      </c>
      <c r="C1318" t="s">
        <v>552</v>
      </c>
      <c r="D1318" t="s">
        <v>2704</v>
      </c>
      <c r="E1318" t="s">
        <v>4054</v>
      </c>
      <c r="F1318" s="440">
        <v>46042</v>
      </c>
      <c r="G1318" s="440">
        <v>46042</v>
      </c>
      <c r="H1318" s="440">
        <v>46070</v>
      </c>
      <c r="I1318">
        <v>397.26</v>
      </c>
      <c r="J1318">
        <v>397.24</v>
      </c>
      <c r="K1318">
        <v>397.26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461</v>
      </c>
    </row>
    <row r="1319" spans="1:17" x14ac:dyDescent="0.3">
      <c r="A1319">
        <v>197725</v>
      </c>
      <c r="B1319">
        <v>122</v>
      </c>
      <c r="C1319" t="s">
        <v>552</v>
      </c>
      <c r="D1319" t="s">
        <v>2773</v>
      </c>
      <c r="E1319" t="s">
        <v>4055</v>
      </c>
      <c r="F1319" s="440">
        <v>46034</v>
      </c>
      <c r="G1319" s="440">
        <v>46034</v>
      </c>
      <c r="H1319" s="440">
        <v>46064</v>
      </c>
      <c r="I1319">
        <v>2691.36</v>
      </c>
      <c r="J1319">
        <v>2691.36</v>
      </c>
      <c r="K1319">
        <v>0</v>
      </c>
      <c r="L1319">
        <v>2691.36</v>
      </c>
      <c r="M1319">
        <v>0</v>
      </c>
      <c r="N1319">
        <v>0</v>
      </c>
      <c r="O1319">
        <v>0</v>
      </c>
      <c r="P1319">
        <v>0</v>
      </c>
      <c r="Q1319" t="s">
        <v>461</v>
      </c>
    </row>
    <row r="1320" spans="1:17" x14ac:dyDescent="0.3">
      <c r="A1320">
        <v>194810</v>
      </c>
      <c r="B1320">
        <v>122</v>
      </c>
      <c r="C1320" t="s">
        <v>552</v>
      </c>
      <c r="D1320" t="s">
        <v>2986</v>
      </c>
      <c r="E1320" t="s">
        <v>4056</v>
      </c>
      <c r="F1320" s="440">
        <v>46038</v>
      </c>
      <c r="G1320" s="440">
        <v>46038</v>
      </c>
      <c r="H1320" s="440">
        <v>46051</v>
      </c>
      <c r="I1320">
        <v>944.29</v>
      </c>
      <c r="J1320">
        <v>876</v>
      </c>
      <c r="K1320">
        <v>0</v>
      </c>
      <c r="L1320">
        <v>944.29</v>
      </c>
      <c r="M1320">
        <v>0</v>
      </c>
      <c r="N1320">
        <v>0</v>
      </c>
      <c r="O1320">
        <v>0</v>
      </c>
      <c r="P1320">
        <v>0</v>
      </c>
      <c r="Q1320" t="s">
        <v>461</v>
      </c>
    </row>
    <row r="1321" spans="1:17" x14ac:dyDescent="0.3">
      <c r="A1321">
        <v>194568</v>
      </c>
      <c r="B1321">
        <v>122</v>
      </c>
      <c r="C1321" t="s">
        <v>552</v>
      </c>
      <c r="D1321" t="s">
        <v>2520</v>
      </c>
      <c r="E1321" t="s">
        <v>4057</v>
      </c>
      <c r="F1321" s="440">
        <v>46039</v>
      </c>
      <c r="G1321" s="440">
        <v>46039</v>
      </c>
      <c r="H1321" s="440">
        <v>46067</v>
      </c>
      <c r="I1321">
        <v>190</v>
      </c>
      <c r="J1321">
        <v>190</v>
      </c>
      <c r="K1321">
        <v>190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461</v>
      </c>
    </row>
    <row r="1322" spans="1:17" x14ac:dyDescent="0.3">
      <c r="A1322">
        <v>194567</v>
      </c>
      <c r="B1322">
        <v>122</v>
      </c>
      <c r="C1322" t="s">
        <v>552</v>
      </c>
      <c r="D1322" t="s">
        <v>3269</v>
      </c>
      <c r="E1322" t="s">
        <v>4058</v>
      </c>
      <c r="F1322" s="440">
        <v>46036</v>
      </c>
      <c r="G1322" s="440">
        <v>46036</v>
      </c>
      <c r="H1322" s="440">
        <v>46063</v>
      </c>
      <c r="I1322">
        <v>2495.88</v>
      </c>
      <c r="J1322">
        <v>2088.6</v>
      </c>
      <c r="K1322">
        <v>0</v>
      </c>
      <c r="L1322">
        <v>2495.88</v>
      </c>
      <c r="M1322">
        <v>0</v>
      </c>
      <c r="N1322">
        <v>0</v>
      </c>
      <c r="O1322">
        <v>0</v>
      </c>
      <c r="P1322">
        <v>0</v>
      </c>
      <c r="Q1322" t="s">
        <v>461</v>
      </c>
    </row>
    <row r="1323" spans="1:17" x14ac:dyDescent="0.3">
      <c r="A1323">
        <v>194566</v>
      </c>
      <c r="B1323">
        <v>122</v>
      </c>
      <c r="C1323" t="s">
        <v>552</v>
      </c>
      <c r="D1323" t="s">
        <v>2727</v>
      </c>
      <c r="E1323" t="s">
        <v>4059</v>
      </c>
      <c r="F1323" s="440">
        <v>46041</v>
      </c>
      <c r="G1323" s="440">
        <v>46041</v>
      </c>
      <c r="H1323" s="440">
        <v>46062</v>
      </c>
      <c r="I1323">
        <v>194.62</v>
      </c>
      <c r="J1323">
        <v>194.62</v>
      </c>
      <c r="K1323">
        <v>194.62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461</v>
      </c>
    </row>
    <row r="1324" spans="1:17" x14ac:dyDescent="0.3">
      <c r="A1324">
        <v>194565</v>
      </c>
      <c r="B1324">
        <v>122</v>
      </c>
      <c r="C1324" t="s">
        <v>552</v>
      </c>
      <c r="D1324" t="s">
        <v>3093</v>
      </c>
      <c r="E1324" t="s">
        <v>4060</v>
      </c>
      <c r="F1324" s="440">
        <v>46042</v>
      </c>
      <c r="G1324" s="440">
        <v>46042</v>
      </c>
      <c r="H1324" s="440">
        <v>46058</v>
      </c>
      <c r="I1324">
        <v>925</v>
      </c>
      <c r="J1324">
        <v>900</v>
      </c>
      <c r="K1324">
        <v>925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461</v>
      </c>
    </row>
    <row r="1325" spans="1:17" x14ac:dyDescent="0.3">
      <c r="A1325">
        <v>194564</v>
      </c>
      <c r="B1325">
        <v>122</v>
      </c>
      <c r="C1325" t="s">
        <v>552</v>
      </c>
      <c r="D1325" t="s">
        <v>2727</v>
      </c>
      <c r="E1325" t="s">
        <v>4061</v>
      </c>
      <c r="F1325" s="440">
        <v>46041</v>
      </c>
      <c r="G1325" s="440">
        <v>46041</v>
      </c>
      <c r="H1325" s="440">
        <v>46062</v>
      </c>
      <c r="I1325">
        <v>5099.2700000000004</v>
      </c>
      <c r="J1325">
        <v>5099.2700000000004</v>
      </c>
      <c r="K1325">
        <v>5099.2700000000004</v>
      </c>
      <c r="L1325">
        <v>0</v>
      </c>
      <c r="M1325">
        <v>0</v>
      </c>
      <c r="N1325">
        <v>0</v>
      </c>
      <c r="O1325">
        <v>0</v>
      </c>
      <c r="P1325">
        <v>0</v>
      </c>
      <c r="Q1325" t="s">
        <v>461</v>
      </c>
    </row>
    <row r="1326" spans="1:17" x14ac:dyDescent="0.3">
      <c r="A1326">
        <v>194563</v>
      </c>
      <c r="B1326">
        <v>122</v>
      </c>
      <c r="C1326" t="s">
        <v>552</v>
      </c>
      <c r="D1326" t="s">
        <v>2688</v>
      </c>
      <c r="E1326" t="s">
        <v>4062</v>
      </c>
      <c r="F1326" s="440">
        <v>46042</v>
      </c>
      <c r="G1326" s="440">
        <v>46042</v>
      </c>
      <c r="H1326" s="440">
        <v>46070</v>
      </c>
      <c r="I1326">
        <v>808</v>
      </c>
      <c r="J1326">
        <v>808</v>
      </c>
      <c r="K1326">
        <v>808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461</v>
      </c>
    </row>
    <row r="1327" spans="1:17" x14ac:dyDescent="0.3">
      <c r="A1327">
        <v>194562</v>
      </c>
      <c r="B1327">
        <v>122</v>
      </c>
      <c r="C1327" t="s">
        <v>552</v>
      </c>
      <c r="D1327" t="s">
        <v>2704</v>
      </c>
      <c r="E1327" t="s">
        <v>4063</v>
      </c>
      <c r="F1327" s="440">
        <v>46041</v>
      </c>
      <c r="G1327" s="440">
        <v>46041</v>
      </c>
      <c r="H1327" s="440">
        <v>46069</v>
      </c>
      <c r="I1327">
        <v>281.73</v>
      </c>
      <c r="J1327">
        <v>281.73</v>
      </c>
      <c r="K1327">
        <v>281.73</v>
      </c>
      <c r="L1327">
        <v>0</v>
      </c>
      <c r="M1327">
        <v>0</v>
      </c>
      <c r="N1327">
        <v>0</v>
      </c>
      <c r="O1327">
        <v>0</v>
      </c>
      <c r="P1327">
        <v>0</v>
      </c>
      <c r="Q1327" t="s">
        <v>461</v>
      </c>
    </row>
    <row r="1328" spans="1:17" x14ac:dyDescent="0.3">
      <c r="A1328">
        <v>194561</v>
      </c>
      <c r="B1328">
        <v>122</v>
      </c>
      <c r="C1328" t="s">
        <v>552</v>
      </c>
      <c r="D1328" t="s">
        <v>3769</v>
      </c>
      <c r="E1328" t="s">
        <v>4064</v>
      </c>
      <c r="F1328" s="440">
        <v>46041</v>
      </c>
      <c r="G1328" s="440">
        <v>46041</v>
      </c>
      <c r="H1328" s="440">
        <v>46069</v>
      </c>
      <c r="I1328">
        <v>377.67</v>
      </c>
      <c r="J1328">
        <v>377.67</v>
      </c>
      <c r="K1328">
        <v>377.67</v>
      </c>
      <c r="L1328">
        <v>0</v>
      </c>
      <c r="M1328">
        <v>0</v>
      </c>
      <c r="N1328">
        <v>0</v>
      </c>
      <c r="O1328">
        <v>0</v>
      </c>
      <c r="P1328">
        <v>0</v>
      </c>
      <c r="Q1328" t="s">
        <v>461</v>
      </c>
    </row>
    <row r="1329" spans="1:17" x14ac:dyDescent="0.3">
      <c r="A1329">
        <v>194560</v>
      </c>
      <c r="B1329">
        <v>122</v>
      </c>
      <c r="C1329" t="s">
        <v>552</v>
      </c>
      <c r="D1329" t="s">
        <v>2729</v>
      </c>
      <c r="E1329" t="s">
        <v>4065</v>
      </c>
      <c r="F1329" s="440">
        <v>46042</v>
      </c>
      <c r="G1329" s="440">
        <v>46042</v>
      </c>
      <c r="H1329" s="440">
        <v>46070</v>
      </c>
      <c r="I1329">
        <v>1153.32</v>
      </c>
      <c r="J1329">
        <v>1153.32</v>
      </c>
      <c r="K1329">
        <v>1153.32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461</v>
      </c>
    </row>
    <row r="1330" spans="1:17" x14ac:dyDescent="0.3">
      <c r="A1330">
        <v>194559</v>
      </c>
      <c r="B1330">
        <v>122</v>
      </c>
      <c r="C1330" t="s">
        <v>552</v>
      </c>
      <c r="D1330" t="s">
        <v>2746</v>
      </c>
      <c r="E1330" t="s">
        <v>4066</v>
      </c>
      <c r="F1330" s="440">
        <v>46041</v>
      </c>
      <c r="G1330" s="440">
        <v>46041</v>
      </c>
      <c r="H1330" s="440">
        <v>46055</v>
      </c>
      <c r="I1330">
        <v>1383.09</v>
      </c>
      <c r="J1330">
        <v>1397.14</v>
      </c>
      <c r="K1330">
        <v>0</v>
      </c>
      <c r="L1330">
        <v>1383.09</v>
      </c>
      <c r="M1330">
        <v>0</v>
      </c>
      <c r="N1330">
        <v>0</v>
      </c>
      <c r="O1330">
        <v>0</v>
      </c>
      <c r="P1330">
        <v>0</v>
      </c>
      <c r="Q1330" t="s">
        <v>461</v>
      </c>
    </row>
    <row r="1331" spans="1:17" x14ac:dyDescent="0.3">
      <c r="A1331">
        <v>194558</v>
      </c>
      <c r="B1331">
        <v>122</v>
      </c>
      <c r="C1331" t="s">
        <v>552</v>
      </c>
      <c r="D1331" t="s">
        <v>2749</v>
      </c>
      <c r="E1331" t="s">
        <v>4067</v>
      </c>
      <c r="F1331" s="440">
        <v>46042</v>
      </c>
      <c r="G1331" s="440">
        <v>46042</v>
      </c>
      <c r="H1331" s="440">
        <v>46070</v>
      </c>
      <c r="I1331">
        <v>443</v>
      </c>
      <c r="J1331">
        <v>408</v>
      </c>
      <c r="K1331">
        <v>443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461</v>
      </c>
    </row>
    <row r="1332" spans="1:17" x14ac:dyDescent="0.3">
      <c r="A1332">
        <v>194557</v>
      </c>
      <c r="B1332">
        <v>122</v>
      </c>
      <c r="C1332" t="s">
        <v>552</v>
      </c>
      <c r="D1332" t="s">
        <v>2520</v>
      </c>
      <c r="E1332" t="s">
        <v>4068</v>
      </c>
      <c r="F1332" s="440">
        <v>46041</v>
      </c>
      <c r="G1332" s="440">
        <v>46041</v>
      </c>
      <c r="H1332" s="440">
        <v>46069</v>
      </c>
      <c r="I1332">
        <v>945.85</v>
      </c>
      <c r="J1332">
        <v>945.85</v>
      </c>
      <c r="K1332">
        <v>945.85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461</v>
      </c>
    </row>
    <row r="1333" spans="1:17" x14ac:dyDescent="0.3">
      <c r="A1333">
        <v>194556</v>
      </c>
      <c r="B1333">
        <v>122</v>
      </c>
      <c r="C1333" t="s">
        <v>552</v>
      </c>
      <c r="D1333" t="s">
        <v>2693</v>
      </c>
      <c r="E1333" t="s">
        <v>4069</v>
      </c>
      <c r="F1333" s="440">
        <v>46041</v>
      </c>
      <c r="G1333" s="440">
        <v>46041</v>
      </c>
      <c r="H1333" s="440">
        <v>46070</v>
      </c>
      <c r="I1333">
        <v>174.33</v>
      </c>
      <c r="J1333">
        <v>174.33</v>
      </c>
      <c r="K1333">
        <v>174.33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461</v>
      </c>
    </row>
    <row r="1334" spans="1:17" x14ac:dyDescent="0.3">
      <c r="A1334">
        <v>194555</v>
      </c>
      <c r="B1334">
        <v>122</v>
      </c>
      <c r="C1334" t="s">
        <v>552</v>
      </c>
      <c r="D1334" t="s">
        <v>2744</v>
      </c>
      <c r="E1334" t="s">
        <v>1038</v>
      </c>
      <c r="F1334" s="440">
        <v>46042</v>
      </c>
      <c r="G1334" s="440">
        <v>46042</v>
      </c>
      <c r="H1334" s="440">
        <v>46069</v>
      </c>
      <c r="I1334">
        <v>999.5</v>
      </c>
      <c r="J1334">
        <v>999.5</v>
      </c>
      <c r="K1334">
        <v>999.5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461</v>
      </c>
    </row>
    <row r="1335" spans="1:17" x14ac:dyDescent="0.3">
      <c r="A1335">
        <v>194554</v>
      </c>
      <c r="B1335">
        <v>122</v>
      </c>
      <c r="C1335" t="s">
        <v>552</v>
      </c>
      <c r="D1335" t="s">
        <v>2986</v>
      </c>
      <c r="E1335" t="s">
        <v>4070</v>
      </c>
      <c r="F1335" s="440">
        <v>46034</v>
      </c>
      <c r="G1335" s="440">
        <v>46034</v>
      </c>
      <c r="H1335" s="440">
        <v>46062</v>
      </c>
      <c r="I1335">
        <v>1406.93</v>
      </c>
      <c r="J1335">
        <v>1314</v>
      </c>
      <c r="K1335">
        <v>0</v>
      </c>
      <c r="L1335">
        <v>1406.93</v>
      </c>
      <c r="M1335">
        <v>0</v>
      </c>
      <c r="N1335">
        <v>0</v>
      </c>
      <c r="O1335">
        <v>0</v>
      </c>
      <c r="P1335">
        <v>0</v>
      </c>
      <c r="Q1335" t="s">
        <v>461</v>
      </c>
    </row>
    <row r="1336" spans="1:17" x14ac:dyDescent="0.3">
      <c r="A1336">
        <v>194553</v>
      </c>
      <c r="B1336">
        <v>122</v>
      </c>
      <c r="C1336" t="s">
        <v>552</v>
      </c>
      <c r="D1336" t="s">
        <v>3952</v>
      </c>
      <c r="E1336" t="s">
        <v>4071</v>
      </c>
      <c r="F1336" s="440">
        <v>46038</v>
      </c>
      <c r="H1336" s="440">
        <v>46052</v>
      </c>
      <c r="I1336">
        <v>361.4</v>
      </c>
      <c r="J1336">
        <v>361.4</v>
      </c>
      <c r="K1336">
        <v>0</v>
      </c>
      <c r="L1336">
        <v>0</v>
      </c>
      <c r="M1336">
        <v>231.4</v>
      </c>
      <c r="N1336">
        <v>0</v>
      </c>
      <c r="O1336">
        <v>130</v>
      </c>
      <c r="P1336">
        <v>0</v>
      </c>
      <c r="Q1336" t="s">
        <v>461</v>
      </c>
    </row>
    <row r="1337" spans="1:17" x14ac:dyDescent="0.3">
      <c r="A1337">
        <v>194551</v>
      </c>
      <c r="B1337">
        <v>122</v>
      </c>
      <c r="C1337" t="s">
        <v>552</v>
      </c>
      <c r="D1337" t="s">
        <v>2986</v>
      </c>
      <c r="E1337" t="s">
        <v>4072</v>
      </c>
      <c r="F1337" s="440">
        <v>46037</v>
      </c>
      <c r="G1337" s="440">
        <v>46037</v>
      </c>
      <c r="H1337" s="440">
        <v>46065</v>
      </c>
      <c r="I1337">
        <v>3278.78</v>
      </c>
      <c r="J1337">
        <v>3066</v>
      </c>
      <c r="K1337">
        <v>0</v>
      </c>
      <c r="L1337">
        <v>3278.78</v>
      </c>
      <c r="M1337">
        <v>0</v>
      </c>
      <c r="N1337">
        <v>0</v>
      </c>
      <c r="O1337">
        <v>0</v>
      </c>
      <c r="P1337">
        <v>0</v>
      </c>
      <c r="Q1337" t="s">
        <v>461</v>
      </c>
    </row>
    <row r="1338" spans="1:17" x14ac:dyDescent="0.3">
      <c r="A1338">
        <v>194550</v>
      </c>
      <c r="B1338">
        <v>122</v>
      </c>
      <c r="C1338" t="s">
        <v>552</v>
      </c>
      <c r="D1338" t="s">
        <v>2758</v>
      </c>
      <c r="E1338" t="s">
        <v>4073</v>
      </c>
      <c r="F1338" s="440">
        <v>46037</v>
      </c>
      <c r="G1338" s="440">
        <v>46037</v>
      </c>
      <c r="H1338" s="440">
        <v>46048</v>
      </c>
      <c r="I1338">
        <v>270</v>
      </c>
      <c r="J1338">
        <v>270</v>
      </c>
      <c r="K1338">
        <v>270</v>
      </c>
      <c r="L1338">
        <v>0</v>
      </c>
      <c r="M1338">
        <v>0</v>
      </c>
      <c r="N1338">
        <v>0</v>
      </c>
      <c r="O1338">
        <v>0</v>
      </c>
      <c r="P1338">
        <v>0</v>
      </c>
      <c r="Q1338" t="s">
        <v>461</v>
      </c>
    </row>
    <row r="1339" spans="1:17" x14ac:dyDescent="0.3">
      <c r="A1339">
        <v>194549</v>
      </c>
      <c r="B1339">
        <v>122</v>
      </c>
      <c r="C1339" t="s">
        <v>552</v>
      </c>
      <c r="D1339" t="s">
        <v>3769</v>
      </c>
      <c r="E1339" t="s">
        <v>4074</v>
      </c>
      <c r="F1339" s="440">
        <v>46037</v>
      </c>
      <c r="G1339" s="440">
        <v>46037</v>
      </c>
      <c r="H1339" s="440">
        <v>46065</v>
      </c>
      <c r="I1339">
        <v>491.2</v>
      </c>
      <c r="J1339">
        <v>491.2</v>
      </c>
      <c r="K1339">
        <v>491.2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461</v>
      </c>
    </row>
    <row r="1340" spans="1:17" x14ac:dyDescent="0.3">
      <c r="A1340">
        <v>194547</v>
      </c>
      <c r="B1340">
        <v>122</v>
      </c>
      <c r="C1340" t="s">
        <v>552</v>
      </c>
      <c r="D1340" t="s">
        <v>3573</v>
      </c>
      <c r="E1340" t="s">
        <v>4075</v>
      </c>
      <c r="F1340" s="440">
        <v>46038</v>
      </c>
      <c r="G1340" s="440">
        <v>46038</v>
      </c>
      <c r="H1340" s="440">
        <v>46068</v>
      </c>
      <c r="I1340">
        <v>1710</v>
      </c>
      <c r="J1340">
        <v>1710</v>
      </c>
      <c r="K1340">
        <v>0</v>
      </c>
      <c r="L1340">
        <v>1710</v>
      </c>
      <c r="M1340">
        <v>0</v>
      </c>
      <c r="N1340">
        <v>0</v>
      </c>
      <c r="O1340">
        <v>0</v>
      </c>
      <c r="P1340">
        <v>0</v>
      </c>
      <c r="Q1340" t="s">
        <v>461</v>
      </c>
    </row>
    <row r="1341" spans="1:17" x14ac:dyDescent="0.3">
      <c r="A1341">
        <v>194546</v>
      </c>
      <c r="B1341">
        <v>122</v>
      </c>
      <c r="C1341" t="s">
        <v>552</v>
      </c>
      <c r="D1341" t="s">
        <v>2520</v>
      </c>
      <c r="E1341" t="s">
        <v>4076</v>
      </c>
      <c r="F1341" s="440">
        <v>46037</v>
      </c>
      <c r="G1341" s="440">
        <v>46037</v>
      </c>
      <c r="H1341" s="440">
        <v>46065</v>
      </c>
      <c r="I1341">
        <v>1175.5</v>
      </c>
      <c r="J1341">
        <v>1175.5</v>
      </c>
      <c r="K1341">
        <v>1175.5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461</v>
      </c>
    </row>
    <row r="1342" spans="1:17" x14ac:dyDescent="0.3">
      <c r="A1342">
        <v>194544</v>
      </c>
      <c r="B1342">
        <v>122</v>
      </c>
      <c r="C1342" t="s">
        <v>552</v>
      </c>
      <c r="D1342" t="s">
        <v>2729</v>
      </c>
      <c r="E1342" t="s">
        <v>4077</v>
      </c>
      <c r="F1342" s="440">
        <v>46037</v>
      </c>
      <c r="G1342" s="440">
        <v>46037</v>
      </c>
      <c r="H1342" s="440">
        <v>46065</v>
      </c>
      <c r="I1342">
        <v>980</v>
      </c>
      <c r="J1342">
        <v>980</v>
      </c>
      <c r="K1342">
        <v>980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461</v>
      </c>
    </row>
    <row r="1343" spans="1:17" x14ac:dyDescent="0.3">
      <c r="A1343">
        <v>194543</v>
      </c>
      <c r="B1343">
        <v>122</v>
      </c>
      <c r="C1343" t="s">
        <v>552</v>
      </c>
      <c r="D1343" t="s">
        <v>2761</v>
      </c>
      <c r="E1343" t="s">
        <v>4078</v>
      </c>
      <c r="F1343" s="440">
        <v>46035</v>
      </c>
      <c r="G1343" s="440">
        <v>46035</v>
      </c>
      <c r="H1343" s="440">
        <v>46052</v>
      </c>
      <c r="I1343">
        <v>825.12</v>
      </c>
      <c r="J1343">
        <v>825.12</v>
      </c>
      <c r="K1343">
        <v>825.12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461</v>
      </c>
    </row>
    <row r="1344" spans="1:17" x14ac:dyDescent="0.3">
      <c r="A1344">
        <v>194539</v>
      </c>
      <c r="B1344">
        <v>122</v>
      </c>
      <c r="C1344" t="s">
        <v>552</v>
      </c>
      <c r="D1344" t="s">
        <v>2744</v>
      </c>
      <c r="E1344" t="s">
        <v>4079</v>
      </c>
      <c r="F1344" s="440">
        <v>46037</v>
      </c>
      <c r="G1344" s="440">
        <v>46037</v>
      </c>
      <c r="H1344" s="440">
        <v>46064</v>
      </c>
      <c r="I1344">
        <v>669.65</v>
      </c>
      <c r="J1344">
        <v>669.65</v>
      </c>
      <c r="K1344">
        <v>669.65</v>
      </c>
      <c r="L1344">
        <v>0</v>
      </c>
      <c r="M1344">
        <v>0</v>
      </c>
      <c r="N1344">
        <v>0</v>
      </c>
      <c r="O1344">
        <v>0</v>
      </c>
      <c r="P1344">
        <v>0</v>
      </c>
      <c r="Q1344" t="s">
        <v>461</v>
      </c>
    </row>
    <row r="1345" spans="1:17" x14ac:dyDescent="0.3">
      <c r="A1345">
        <v>194538</v>
      </c>
      <c r="B1345">
        <v>122</v>
      </c>
      <c r="C1345" t="s">
        <v>552</v>
      </c>
      <c r="D1345" t="s">
        <v>2746</v>
      </c>
      <c r="E1345" t="s">
        <v>4080</v>
      </c>
      <c r="F1345" s="440">
        <v>46036</v>
      </c>
      <c r="G1345" s="440">
        <v>46036</v>
      </c>
      <c r="H1345" s="440">
        <v>46052</v>
      </c>
      <c r="I1345">
        <v>1509.26</v>
      </c>
      <c r="J1345">
        <v>1484.26</v>
      </c>
      <c r="K1345">
        <v>0</v>
      </c>
      <c r="L1345">
        <v>1509.26</v>
      </c>
      <c r="M1345">
        <v>0</v>
      </c>
      <c r="N1345">
        <v>0</v>
      </c>
      <c r="O1345">
        <v>0</v>
      </c>
      <c r="P1345">
        <v>0</v>
      </c>
      <c r="Q1345" t="s">
        <v>461</v>
      </c>
    </row>
    <row r="1346" spans="1:17" x14ac:dyDescent="0.3">
      <c r="A1346">
        <v>194537</v>
      </c>
      <c r="B1346">
        <v>122</v>
      </c>
      <c r="C1346" t="s">
        <v>552</v>
      </c>
      <c r="D1346" t="s">
        <v>2763</v>
      </c>
      <c r="E1346" t="s">
        <v>3194</v>
      </c>
      <c r="F1346" s="440">
        <v>46036</v>
      </c>
      <c r="G1346" s="440">
        <v>46036</v>
      </c>
      <c r="H1346" s="440">
        <v>46050</v>
      </c>
      <c r="I1346">
        <v>525</v>
      </c>
      <c r="J1346">
        <v>500</v>
      </c>
      <c r="K1346">
        <v>525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461</v>
      </c>
    </row>
    <row r="1347" spans="1:17" x14ac:dyDescent="0.3">
      <c r="A1347">
        <v>194536</v>
      </c>
      <c r="B1347">
        <v>122</v>
      </c>
      <c r="C1347" t="s">
        <v>552</v>
      </c>
      <c r="D1347" t="s">
        <v>3952</v>
      </c>
      <c r="E1347" t="s">
        <v>4081</v>
      </c>
      <c r="F1347" s="440">
        <v>46036</v>
      </c>
      <c r="H1347" s="440">
        <v>46051</v>
      </c>
      <c r="I1347">
        <v>1014.54</v>
      </c>
      <c r="J1347">
        <v>1014.54</v>
      </c>
      <c r="K1347">
        <v>0</v>
      </c>
      <c r="L1347">
        <v>0</v>
      </c>
      <c r="M1347">
        <v>964.54</v>
      </c>
      <c r="N1347">
        <v>50</v>
      </c>
      <c r="O1347">
        <v>0</v>
      </c>
      <c r="P1347">
        <v>0</v>
      </c>
      <c r="Q1347" t="s">
        <v>461</v>
      </c>
    </row>
    <row r="1348" spans="1:17" x14ac:dyDescent="0.3">
      <c r="A1348">
        <v>194535</v>
      </c>
      <c r="B1348">
        <v>122</v>
      </c>
      <c r="C1348" t="s">
        <v>552</v>
      </c>
      <c r="D1348" t="s">
        <v>2713</v>
      </c>
      <c r="E1348" t="s">
        <v>4082</v>
      </c>
      <c r="F1348" s="440">
        <v>46036</v>
      </c>
      <c r="G1348" s="440">
        <v>46036</v>
      </c>
      <c r="H1348" s="440">
        <v>46069</v>
      </c>
      <c r="I1348">
        <v>1458.9</v>
      </c>
      <c r="J1348">
        <v>1458.9</v>
      </c>
      <c r="K1348">
        <v>1458.9</v>
      </c>
      <c r="L1348">
        <v>0</v>
      </c>
      <c r="M1348">
        <v>0</v>
      </c>
      <c r="N1348">
        <v>0</v>
      </c>
      <c r="O1348">
        <v>0</v>
      </c>
      <c r="P1348">
        <v>0</v>
      </c>
      <c r="Q1348" t="s">
        <v>461</v>
      </c>
    </row>
    <row r="1349" spans="1:17" x14ac:dyDescent="0.3">
      <c r="A1349">
        <v>194532</v>
      </c>
      <c r="B1349">
        <v>122</v>
      </c>
      <c r="C1349" t="s">
        <v>552</v>
      </c>
      <c r="D1349" t="s">
        <v>2713</v>
      </c>
      <c r="E1349" t="s">
        <v>2852</v>
      </c>
      <c r="F1349" s="440">
        <v>46035</v>
      </c>
      <c r="H1349" s="440">
        <v>46069</v>
      </c>
      <c r="I1349">
        <v>249.48</v>
      </c>
      <c r="J1349">
        <v>249.48</v>
      </c>
      <c r="K1349">
        <v>0</v>
      </c>
      <c r="L1349">
        <v>0</v>
      </c>
      <c r="M1349">
        <v>90.72</v>
      </c>
      <c r="N1349">
        <v>0</v>
      </c>
      <c r="O1349">
        <v>158.76</v>
      </c>
      <c r="P1349">
        <v>0</v>
      </c>
      <c r="Q1349" t="s">
        <v>461</v>
      </c>
    </row>
    <row r="1350" spans="1:17" x14ac:dyDescent="0.3">
      <c r="A1350">
        <v>194531</v>
      </c>
      <c r="B1350">
        <v>122</v>
      </c>
      <c r="C1350" t="s">
        <v>552</v>
      </c>
      <c r="D1350" t="s">
        <v>2713</v>
      </c>
      <c r="E1350" t="s">
        <v>4083</v>
      </c>
      <c r="F1350" s="440">
        <v>46037</v>
      </c>
      <c r="G1350" s="440">
        <v>46037</v>
      </c>
      <c r="H1350" s="440">
        <v>46072</v>
      </c>
      <c r="I1350">
        <v>947.96</v>
      </c>
      <c r="J1350">
        <v>947.96</v>
      </c>
      <c r="K1350">
        <v>947.96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461</v>
      </c>
    </row>
    <row r="1351" spans="1:17" x14ac:dyDescent="0.3">
      <c r="A1351">
        <v>194529</v>
      </c>
      <c r="B1351">
        <v>122</v>
      </c>
      <c r="C1351" t="s">
        <v>552</v>
      </c>
      <c r="D1351" t="s">
        <v>2688</v>
      </c>
      <c r="E1351" t="s">
        <v>4084</v>
      </c>
      <c r="F1351" s="440">
        <v>46036</v>
      </c>
      <c r="G1351" s="440">
        <v>46036</v>
      </c>
      <c r="H1351" s="440">
        <v>46065</v>
      </c>
      <c r="I1351">
        <v>3223.02</v>
      </c>
      <c r="J1351">
        <v>3223.02</v>
      </c>
      <c r="K1351">
        <v>0</v>
      </c>
      <c r="L1351">
        <v>3223.02</v>
      </c>
      <c r="M1351">
        <v>0</v>
      </c>
      <c r="N1351">
        <v>0</v>
      </c>
      <c r="O1351">
        <v>0</v>
      </c>
      <c r="P1351">
        <v>0</v>
      </c>
      <c r="Q1351" t="s">
        <v>461</v>
      </c>
    </row>
    <row r="1352" spans="1:17" x14ac:dyDescent="0.3">
      <c r="A1352">
        <v>194527</v>
      </c>
      <c r="B1352">
        <v>122</v>
      </c>
      <c r="C1352" t="s">
        <v>552</v>
      </c>
      <c r="D1352" t="s">
        <v>2725</v>
      </c>
      <c r="E1352" t="s">
        <v>4085</v>
      </c>
      <c r="F1352" s="440">
        <v>46036</v>
      </c>
      <c r="G1352" s="440">
        <v>46036</v>
      </c>
      <c r="H1352" s="440">
        <v>46057</v>
      </c>
      <c r="I1352">
        <v>7592.23</v>
      </c>
      <c r="J1352">
        <v>7592.21</v>
      </c>
      <c r="K1352">
        <v>0</v>
      </c>
      <c r="L1352">
        <v>7592.23</v>
      </c>
      <c r="M1352">
        <v>0</v>
      </c>
      <c r="N1352">
        <v>0</v>
      </c>
      <c r="O1352">
        <v>0</v>
      </c>
      <c r="P1352">
        <v>0</v>
      </c>
      <c r="Q1352" t="s">
        <v>461</v>
      </c>
    </row>
    <row r="1353" spans="1:17" x14ac:dyDescent="0.3">
      <c r="A1353">
        <v>194525</v>
      </c>
      <c r="B1353">
        <v>122</v>
      </c>
      <c r="C1353" t="s">
        <v>552</v>
      </c>
      <c r="D1353" t="s">
        <v>2693</v>
      </c>
      <c r="E1353" t="s">
        <v>4086</v>
      </c>
      <c r="F1353" s="440">
        <v>46036</v>
      </c>
      <c r="G1353" s="440">
        <v>46036</v>
      </c>
      <c r="H1353" s="440">
        <v>46066</v>
      </c>
      <c r="I1353">
        <v>8416.4599999999991</v>
      </c>
      <c r="J1353">
        <v>8416.4599999999991</v>
      </c>
      <c r="K1353">
        <v>8256.86</v>
      </c>
      <c r="L1353">
        <v>159.6</v>
      </c>
      <c r="M1353">
        <v>0</v>
      </c>
      <c r="N1353">
        <v>0</v>
      </c>
      <c r="O1353">
        <v>0</v>
      </c>
      <c r="P1353">
        <v>0</v>
      </c>
      <c r="Q1353" t="s">
        <v>461</v>
      </c>
    </row>
    <row r="1354" spans="1:17" x14ac:dyDescent="0.3">
      <c r="A1354">
        <v>194522</v>
      </c>
      <c r="B1354">
        <v>122</v>
      </c>
      <c r="C1354" t="s">
        <v>552</v>
      </c>
      <c r="D1354" t="s">
        <v>2715</v>
      </c>
      <c r="E1354" t="s">
        <v>4087</v>
      </c>
      <c r="F1354" s="440">
        <v>46037</v>
      </c>
      <c r="G1354" s="440">
        <v>46037</v>
      </c>
      <c r="H1354" s="440">
        <v>46053</v>
      </c>
      <c r="I1354">
        <v>1865.5</v>
      </c>
      <c r="J1354">
        <v>1852.5</v>
      </c>
      <c r="K1354">
        <v>1865.5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461</v>
      </c>
    </row>
    <row r="1355" spans="1:17" x14ac:dyDescent="0.3">
      <c r="A1355">
        <v>194521</v>
      </c>
      <c r="B1355">
        <v>122</v>
      </c>
      <c r="C1355" t="s">
        <v>552</v>
      </c>
      <c r="D1355" t="s">
        <v>3812</v>
      </c>
      <c r="E1355" t="s">
        <v>4088</v>
      </c>
      <c r="F1355" s="440">
        <v>46035</v>
      </c>
      <c r="G1355" s="440">
        <v>46035</v>
      </c>
      <c r="H1355" s="440">
        <v>46063</v>
      </c>
      <c r="I1355">
        <v>4824.78</v>
      </c>
      <c r="J1355">
        <v>4824.78</v>
      </c>
      <c r="K1355">
        <v>0</v>
      </c>
      <c r="L1355">
        <v>4824.78</v>
      </c>
      <c r="M1355">
        <v>0</v>
      </c>
      <c r="N1355">
        <v>0</v>
      </c>
      <c r="O1355">
        <v>0</v>
      </c>
      <c r="P1355">
        <v>0</v>
      </c>
      <c r="Q1355" t="s">
        <v>461</v>
      </c>
    </row>
    <row r="1356" spans="1:17" x14ac:dyDescent="0.3">
      <c r="A1356">
        <v>194520</v>
      </c>
      <c r="B1356">
        <v>122</v>
      </c>
      <c r="C1356" t="s">
        <v>552</v>
      </c>
      <c r="D1356" t="s">
        <v>2721</v>
      </c>
      <c r="E1356" t="s">
        <v>4089</v>
      </c>
      <c r="F1356" s="440">
        <v>46035</v>
      </c>
      <c r="H1356" s="440">
        <v>46050</v>
      </c>
      <c r="I1356">
        <v>250</v>
      </c>
      <c r="J1356">
        <v>250</v>
      </c>
      <c r="K1356">
        <v>0</v>
      </c>
      <c r="L1356">
        <v>0</v>
      </c>
      <c r="M1356">
        <v>250</v>
      </c>
      <c r="N1356">
        <v>0</v>
      </c>
      <c r="O1356">
        <v>0</v>
      </c>
      <c r="P1356">
        <v>0</v>
      </c>
      <c r="Q1356" t="s">
        <v>461</v>
      </c>
    </row>
    <row r="1357" spans="1:17" x14ac:dyDescent="0.3">
      <c r="A1357">
        <v>194519</v>
      </c>
      <c r="B1357">
        <v>122</v>
      </c>
      <c r="C1357" t="s">
        <v>552</v>
      </c>
      <c r="D1357" t="s">
        <v>2717</v>
      </c>
      <c r="E1357" t="s">
        <v>4090</v>
      </c>
      <c r="F1357" s="440">
        <v>46035</v>
      </c>
      <c r="H1357" s="440">
        <v>46063</v>
      </c>
      <c r="I1357">
        <v>315</v>
      </c>
      <c r="J1357">
        <v>315</v>
      </c>
      <c r="K1357">
        <v>0</v>
      </c>
      <c r="L1357">
        <v>0</v>
      </c>
      <c r="M1357">
        <v>0</v>
      </c>
      <c r="N1357">
        <v>0</v>
      </c>
      <c r="O1357">
        <v>315</v>
      </c>
      <c r="P1357">
        <v>0</v>
      </c>
      <c r="Q1357" t="s">
        <v>461</v>
      </c>
    </row>
    <row r="1358" spans="1:17" x14ac:dyDescent="0.3">
      <c r="A1358">
        <v>194514</v>
      </c>
      <c r="B1358">
        <v>122</v>
      </c>
      <c r="C1358" t="s">
        <v>552</v>
      </c>
      <c r="D1358" t="s">
        <v>2832</v>
      </c>
      <c r="E1358" t="s">
        <v>4091</v>
      </c>
      <c r="F1358" s="440">
        <v>46035</v>
      </c>
      <c r="G1358" s="440">
        <v>46035</v>
      </c>
      <c r="H1358" s="440">
        <v>46065</v>
      </c>
      <c r="I1358">
        <v>6757.51</v>
      </c>
      <c r="J1358">
        <v>6275.1</v>
      </c>
      <c r="K1358">
        <v>0</v>
      </c>
      <c r="L1358">
        <v>6757.51</v>
      </c>
      <c r="M1358">
        <v>0</v>
      </c>
      <c r="N1358">
        <v>0</v>
      </c>
      <c r="O1358">
        <v>0</v>
      </c>
      <c r="P1358">
        <v>0</v>
      </c>
      <c r="Q1358" t="s">
        <v>461</v>
      </c>
    </row>
    <row r="1359" spans="1:17" x14ac:dyDescent="0.3">
      <c r="A1359">
        <v>194494</v>
      </c>
      <c r="B1359">
        <v>122</v>
      </c>
      <c r="C1359" t="s">
        <v>552</v>
      </c>
      <c r="D1359" t="s">
        <v>2773</v>
      </c>
      <c r="E1359" t="s">
        <v>4092</v>
      </c>
      <c r="F1359" s="440">
        <v>46035</v>
      </c>
      <c r="G1359" s="440">
        <v>46035</v>
      </c>
      <c r="H1359" s="440">
        <v>46065</v>
      </c>
      <c r="I1359">
        <v>1713.6</v>
      </c>
      <c r="J1359">
        <v>1713.6</v>
      </c>
      <c r="K1359">
        <v>0</v>
      </c>
      <c r="L1359">
        <v>1713.6</v>
      </c>
      <c r="M1359">
        <v>0</v>
      </c>
      <c r="N1359">
        <v>0</v>
      </c>
      <c r="O1359">
        <v>0</v>
      </c>
      <c r="P1359">
        <v>0</v>
      </c>
      <c r="Q1359" t="s">
        <v>461</v>
      </c>
    </row>
    <row r="1360" spans="1:17" x14ac:dyDescent="0.3">
      <c r="A1360">
        <v>194493</v>
      </c>
      <c r="B1360">
        <v>122</v>
      </c>
      <c r="C1360" t="s">
        <v>552</v>
      </c>
      <c r="D1360" t="s">
        <v>2704</v>
      </c>
      <c r="E1360" t="s">
        <v>4093</v>
      </c>
      <c r="F1360" s="440">
        <v>46032</v>
      </c>
      <c r="G1360" s="440">
        <v>46032</v>
      </c>
      <c r="H1360" s="440">
        <v>46060</v>
      </c>
      <c r="I1360">
        <v>140.63999999999999</v>
      </c>
      <c r="J1360">
        <v>140.63</v>
      </c>
      <c r="K1360">
        <v>140.63999999999999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461</v>
      </c>
    </row>
    <row r="1361" spans="1:17" x14ac:dyDescent="0.3">
      <c r="A1361">
        <v>194492</v>
      </c>
      <c r="B1361">
        <v>122</v>
      </c>
      <c r="C1361" t="s">
        <v>552</v>
      </c>
      <c r="D1361" t="s">
        <v>3843</v>
      </c>
      <c r="E1361" t="s">
        <v>4094</v>
      </c>
      <c r="F1361" s="440">
        <v>46035</v>
      </c>
      <c r="H1361" s="440">
        <v>46063</v>
      </c>
      <c r="I1361">
        <v>335.19</v>
      </c>
      <c r="J1361">
        <v>335.19</v>
      </c>
      <c r="K1361">
        <v>0</v>
      </c>
      <c r="L1361">
        <v>0</v>
      </c>
      <c r="M1361">
        <v>291.39</v>
      </c>
      <c r="N1361">
        <v>0</v>
      </c>
      <c r="O1361">
        <v>43.8</v>
      </c>
      <c r="P1361">
        <v>0</v>
      </c>
      <c r="Q1361" t="s">
        <v>461</v>
      </c>
    </row>
    <row r="1362" spans="1:17" x14ac:dyDescent="0.3">
      <c r="A1362">
        <v>194490</v>
      </c>
      <c r="B1362">
        <v>122</v>
      </c>
      <c r="C1362" t="s">
        <v>552</v>
      </c>
      <c r="D1362" t="s">
        <v>2520</v>
      </c>
      <c r="E1362" t="s">
        <v>4095</v>
      </c>
      <c r="F1362" s="440">
        <v>46035</v>
      </c>
      <c r="G1362" s="440">
        <v>46035</v>
      </c>
      <c r="H1362" s="440">
        <v>46063</v>
      </c>
      <c r="I1362">
        <v>489.39</v>
      </c>
      <c r="J1362">
        <v>489.39</v>
      </c>
      <c r="K1362">
        <v>489.39</v>
      </c>
      <c r="L1362">
        <v>0</v>
      </c>
      <c r="M1362">
        <v>0</v>
      </c>
      <c r="N1362">
        <v>0</v>
      </c>
      <c r="O1362">
        <v>0</v>
      </c>
      <c r="P1362">
        <v>0</v>
      </c>
      <c r="Q1362" t="s">
        <v>461</v>
      </c>
    </row>
    <row r="1363" spans="1:17" x14ac:dyDescent="0.3">
      <c r="A1363">
        <v>194489</v>
      </c>
      <c r="B1363">
        <v>122</v>
      </c>
      <c r="C1363" t="s">
        <v>552</v>
      </c>
      <c r="D1363" t="s">
        <v>2709</v>
      </c>
      <c r="E1363" t="s">
        <v>4096</v>
      </c>
      <c r="F1363" s="440">
        <v>46035</v>
      </c>
      <c r="G1363" s="440">
        <v>46035</v>
      </c>
      <c r="H1363" s="440">
        <v>46065</v>
      </c>
      <c r="I1363">
        <v>946.8</v>
      </c>
      <c r="J1363">
        <v>946.8</v>
      </c>
      <c r="K1363">
        <v>946.8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461</v>
      </c>
    </row>
    <row r="1364" spans="1:17" x14ac:dyDescent="0.3">
      <c r="A1364">
        <v>194487</v>
      </c>
      <c r="B1364">
        <v>122</v>
      </c>
      <c r="C1364" t="s">
        <v>552</v>
      </c>
      <c r="D1364" t="s">
        <v>2704</v>
      </c>
      <c r="E1364" t="s">
        <v>4097</v>
      </c>
      <c r="F1364" s="440">
        <v>46035</v>
      </c>
      <c r="G1364" s="440">
        <v>46035</v>
      </c>
      <c r="H1364" s="440">
        <v>46063</v>
      </c>
      <c r="I1364">
        <v>235.54</v>
      </c>
      <c r="J1364">
        <v>235.54</v>
      </c>
      <c r="K1364">
        <v>235.54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461</v>
      </c>
    </row>
    <row r="1365" spans="1:17" x14ac:dyDescent="0.3">
      <c r="A1365">
        <v>194486</v>
      </c>
      <c r="B1365">
        <v>122</v>
      </c>
      <c r="C1365" t="s">
        <v>552</v>
      </c>
      <c r="D1365" t="s">
        <v>2868</v>
      </c>
      <c r="E1365" t="s">
        <v>4098</v>
      </c>
      <c r="F1365" s="440">
        <v>46035</v>
      </c>
      <c r="G1365" s="440">
        <v>46035</v>
      </c>
      <c r="H1365" s="440">
        <v>46050</v>
      </c>
      <c r="I1365">
        <v>1743.72</v>
      </c>
      <c r="J1365">
        <v>1871.35</v>
      </c>
      <c r="K1365">
        <v>1743.72</v>
      </c>
      <c r="L1365">
        <v>0</v>
      </c>
      <c r="M1365">
        <v>0</v>
      </c>
      <c r="N1365">
        <v>0</v>
      </c>
      <c r="O1365">
        <v>0</v>
      </c>
      <c r="P1365">
        <v>0</v>
      </c>
      <c r="Q1365" t="s">
        <v>461</v>
      </c>
    </row>
    <row r="1366" spans="1:17" x14ac:dyDescent="0.3">
      <c r="A1366">
        <v>194484</v>
      </c>
      <c r="B1366">
        <v>122</v>
      </c>
      <c r="C1366" t="s">
        <v>552</v>
      </c>
      <c r="D1366" t="s">
        <v>2684</v>
      </c>
      <c r="E1366" t="s">
        <v>4099</v>
      </c>
      <c r="F1366" s="440">
        <v>46035</v>
      </c>
      <c r="G1366" s="440">
        <v>46035</v>
      </c>
      <c r="H1366" s="440">
        <v>46063</v>
      </c>
      <c r="I1366">
        <v>1194.46</v>
      </c>
      <c r="J1366">
        <v>1164.46</v>
      </c>
      <c r="K1366">
        <v>1194.46</v>
      </c>
      <c r="L1366">
        <v>0</v>
      </c>
      <c r="M1366">
        <v>0</v>
      </c>
      <c r="N1366">
        <v>0</v>
      </c>
      <c r="O1366">
        <v>0</v>
      </c>
      <c r="P1366">
        <v>0</v>
      </c>
      <c r="Q1366" t="s">
        <v>461</v>
      </c>
    </row>
    <row r="1367" spans="1:17" x14ac:dyDescent="0.3">
      <c r="A1367">
        <v>194482</v>
      </c>
      <c r="B1367">
        <v>122</v>
      </c>
      <c r="C1367" t="s">
        <v>552</v>
      </c>
      <c r="D1367" t="s">
        <v>3769</v>
      </c>
      <c r="E1367" t="s">
        <v>4100</v>
      </c>
      <c r="F1367" s="440">
        <v>46035</v>
      </c>
      <c r="G1367" s="440">
        <v>46035</v>
      </c>
      <c r="H1367" s="440">
        <v>46063</v>
      </c>
      <c r="I1367">
        <v>239.24</v>
      </c>
      <c r="J1367">
        <v>239.24</v>
      </c>
      <c r="K1367">
        <v>239.24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461</v>
      </c>
    </row>
    <row r="1368" spans="1:17" x14ac:dyDescent="0.3">
      <c r="A1368">
        <v>194480</v>
      </c>
      <c r="B1368">
        <v>122</v>
      </c>
      <c r="C1368" t="s">
        <v>552</v>
      </c>
      <c r="D1368" t="s">
        <v>2733</v>
      </c>
      <c r="E1368" t="s">
        <v>4101</v>
      </c>
      <c r="F1368" s="440">
        <v>46035</v>
      </c>
      <c r="H1368" s="440">
        <v>46056</v>
      </c>
      <c r="I1368">
        <v>3653.99</v>
      </c>
      <c r="J1368">
        <v>3542.94</v>
      </c>
      <c r="K1368">
        <v>0</v>
      </c>
      <c r="L1368">
        <v>0</v>
      </c>
      <c r="M1368">
        <v>3653.99</v>
      </c>
      <c r="N1368">
        <v>0</v>
      </c>
      <c r="O1368">
        <v>0</v>
      </c>
      <c r="P1368">
        <v>0</v>
      </c>
      <c r="Q1368" t="s">
        <v>461</v>
      </c>
    </row>
    <row r="1369" spans="1:17" x14ac:dyDescent="0.3">
      <c r="A1369">
        <v>194479</v>
      </c>
      <c r="B1369">
        <v>122</v>
      </c>
      <c r="C1369" t="s">
        <v>552</v>
      </c>
      <c r="D1369" t="s">
        <v>3769</v>
      </c>
      <c r="E1369" t="s">
        <v>4102</v>
      </c>
      <c r="F1369" s="440">
        <v>46029</v>
      </c>
      <c r="G1369" s="440">
        <v>46029</v>
      </c>
      <c r="H1369" s="440">
        <v>46057</v>
      </c>
      <c r="I1369">
        <v>207.1</v>
      </c>
      <c r="J1369">
        <v>184.13</v>
      </c>
      <c r="K1369">
        <v>207.1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461</v>
      </c>
    </row>
    <row r="1370" spans="1:17" x14ac:dyDescent="0.3">
      <c r="A1370">
        <v>194477</v>
      </c>
      <c r="B1370">
        <v>122</v>
      </c>
      <c r="C1370" t="s">
        <v>552</v>
      </c>
      <c r="D1370" t="s">
        <v>2727</v>
      </c>
      <c r="E1370" t="s">
        <v>4103</v>
      </c>
      <c r="F1370" s="440">
        <v>46034</v>
      </c>
      <c r="G1370" s="440">
        <v>46034</v>
      </c>
      <c r="H1370" s="440">
        <v>46055</v>
      </c>
      <c r="I1370">
        <v>1530.36</v>
      </c>
      <c r="J1370">
        <v>1530.36</v>
      </c>
      <c r="K1370">
        <v>1530.36</v>
      </c>
      <c r="L1370">
        <v>0</v>
      </c>
      <c r="M1370">
        <v>0</v>
      </c>
      <c r="N1370">
        <v>0</v>
      </c>
      <c r="O1370">
        <v>0</v>
      </c>
      <c r="P1370">
        <v>0</v>
      </c>
      <c r="Q1370" t="s">
        <v>461</v>
      </c>
    </row>
    <row r="1371" spans="1:17" x14ac:dyDescent="0.3">
      <c r="A1371">
        <v>194465</v>
      </c>
      <c r="B1371">
        <v>122</v>
      </c>
      <c r="C1371" t="s">
        <v>552</v>
      </c>
      <c r="D1371" t="s">
        <v>2729</v>
      </c>
      <c r="E1371" t="s">
        <v>4104</v>
      </c>
      <c r="F1371" s="440">
        <v>46035</v>
      </c>
      <c r="G1371" s="440">
        <v>46035</v>
      </c>
      <c r="H1371" s="440">
        <v>46063</v>
      </c>
      <c r="I1371">
        <v>1415.78</v>
      </c>
      <c r="J1371">
        <v>1415.78</v>
      </c>
      <c r="K1371">
        <v>1415.78</v>
      </c>
      <c r="L1371">
        <v>0</v>
      </c>
      <c r="M1371">
        <v>0</v>
      </c>
      <c r="N1371">
        <v>0</v>
      </c>
      <c r="O1371">
        <v>0</v>
      </c>
      <c r="P1371">
        <v>0</v>
      </c>
      <c r="Q1371" t="s">
        <v>461</v>
      </c>
    </row>
    <row r="1372" spans="1:17" x14ac:dyDescent="0.3">
      <c r="A1372">
        <v>194463</v>
      </c>
      <c r="B1372">
        <v>122</v>
      </c>
      <c r="C1372" t="s">
        <v>552</v>
      </c>
      <c r="D1372" t="s">
        <v>2382</v>
      </c>
      <c r="E1372" t="s">
        <v>4105</v>
      </c>
      <c r="F1372" s="440">
        <v>46034</v>
      </c>
      <c r="H1372" s="440">
        <v>46049</v>
      </c>
      <c r="I1372">
        <v>342</v>
      </c>
      <c r="J1372">
        <v>342</v>
      </c>
      <c r="K1372">
        <v>0</v>
      </c>
      <c r="L1372">
        <v>0</v>
      </c>
      <c r="M1372">
        <v>342</v>
      </c>
      <c r="N1372">
        <v>0</v>
      </c>
      <c r="O1372">
        <v>0</v>
      </c>
      <c r="P1372">
        <v>0</v>
      </c>
      <c r="Q1372" t="s">
        <v>461</v>
      </c>
    </row>
    <row r="1373" spans="1:17" x14ac:dyDescent="0.3">
      <c r="A1373">
        <v>194459</v>
      </c>
      <c r="B1373">
        <v>122</v>
      </c>
      <c r="C1373" t="s">
        <v>552</v>
      </c>
      <c r="D1373" t="s">
        <v>3019</v>
      </c>
      <c r="E1373" t="s">
        <v>4106</v>
      </c>
      <c r="F1373" s="440">
        <v>46034</v>
      </c>
      <c r="G1373" s="440">
        <v>46034</v>
      </c>
      <c r="H1373" s="440">
        <v>46062</v>
      </c>
      <c r="I1373">
        <v>598.5</v>
      </c>
      <c r="J1373">
        <v>598.5</v>
      </c>
      <c r="K1373">
        <v>598.5</v>
      </c>
      <c r="L1373">
        <v>0</v>
      </c>
      <c r="M1373">
        <v>0</v>
      </c>
      <c r="N1373">
        <v>0</v>
      </c>
      <c r="O1373">
        <v>0</v>
      </c>
      <c r="P1373">
        <v>0</v>
      </c>
      <c r="Q1373" t="s">
        <v>461</v>
      </c>
    </row>
    <row r="1374" spans="1:17" x14ac:dyDescent="0.3">
      <c r="A1374">
        <v>193655</v>
      </c>
      <c r="B1374">
        <v>122</v>
      </c>
      <c r="C1374" t="s">
        <v>552</v>
      </c>
      <c r="D1374" t="s">
        <v>2693</v>
      </c>
      <c r="E1374" t="s">
        <v>4107</v>
      </c>
      <c r="F1374" s="440">
        <v>46030</v>
      </c>
      <c r="G1374" s="440">
        <v>46030</v>
      </c>
      <c r="H1374" s="440">
        <v>46059</v>
      </c>
      <c r="I1374">
        <v>1488.41</v>
      </c>
      <c r="J1374">
        <v>1488.41</v>
      </c>
      <c r="K1374">
        <v>1355.41</v>
      </c>
      <c r="L1374">
        <v>133</v>
      </c>
      <c r="M1374">
        <v>0</v>
      </c>
      <c r="N1374">
        <v>0</v>
      </c>
      <c r="O1374">
        <v>0</v>
      </c>
      <c r="P1374">
        <v>0</v>
      </c>
      <c r="Q1374" t="s">
        <v>461</v>
      </c>
    </row>
    <row r="1375" spans="1:17" x14ac:dyDescent="0.3">
      <c r="A1375">
        <v>193654</v>
      </c>
      <c r="B1375">
        <v>122</v>
      </c>
      <c r="C1375" t="s">
        <v>552</v>
      </c>
      <c r="D1375" t="s">
        <v>2709</v>
      </c>
      <c r="E1375" t="s">
        <v>4108</v>
      </c>
      <c r="F1375" s="440">
        <v>46030</v>
      </c>
      <c r="G1375" s="440">
        <v>46030</v>
      </c>
      <c r="H1375" s="440">
        <v>46060</v>
      </c>
      <c r="I1375">
        <v>789</v>
      </c>
      <c r="J1375">
        <v>789</v>
      </c>
      <c r="K1375">
        <v>789</v>
      </c>
      <c r="L1375">
        <v>0</v>
      </c>
      <c r="M1375">
        <v>0</v>
      </c>
      <c r="N1375">
        <v>0</v>
      </c>
      <c r="O1375">
        <v>0</v>
      </c>
      <c r="P1375">
        <v>0</v>
      </c>
      <c r="Q1375" t="s">
        <v>461</v>
      </c>
    </row>
    <row r="1376" spans="1:17" x14ac:dyDescent="0.3">
      <c r="A1376">
        <v>193653</v>
      </c>
      <c r="B1376">
        <v>122</v>
      </c>
      <c r="C1376" t="s">
        <v>552</v>
      </c>
      <c r="D1376" t="s">
        <v>2744</v>
      </c>
      <c r="E1376" t="s">
        <v>4109</v>
      </c>
      <c r="F1376" s="440">
        <v>46031</v>
      </c>
      <c r="G1376" s="440">
        <v>46031</v>
      </c>
      <c r="H1376" s="440">
        <v>46053</v>
      </c>
      <c r="I1376">
        <v>507.75</v>
      </c>
      <c r="J1376">
        <v>507.74</v>
      </c>
      <c r="K1376">
        <v>507.75</v>
      </c>
      <c r="L1376">
        <v>0</v>
      </c>
      <c r="M1376">
        <v>0</v>
      </c>
      <c r="N1376">
        <v>0</v>
      </c>
      <c r="O1376">
        <v>0</v>
      </c>
      <c r="P1376">
        <v>0</v>
      </c>
      <c r="Q1376" t="s">
        <v>461</v>
      </c>
    </row>
    <row r="1377" spans="1:17" x14ac:dyDescent="0.3">
      <c r="A1377">
        <v>193652</v>
      </c>
      <c r="B1377">
        <v>122</v>
      </c>
      <c r="C1377" t="s">
        <v>552</v>
      </c>
      <c r="D1377" t="s">
        <v>2688</v>
      </c>
      <c r="E1377" t="s">
        <v>4110</v>
      </c>
      <c r="F1377" s="440">
        <v>46030</v>
      </c>
      <c r="G1377" s="440">
        <v>46030</v>
      </c>
      <c r="H1377" s="440">
        <v>46059</v>
      </c>
      <c r="I1377">
        <v>215.58</v>
      </c>
      <c r="J1377">
        <v>215.58</v>
      </c>
      <c r="K1377">
        <v>0</v>
      </c>
      <c r="L1377">
        <v>215.58</v>
      </c>
      <c r="M1377">
        <v>0</v>
      </c>
      <c r="N1377">
        <v>0</v>
      </c>
      <c r="O1377">
        <v>0</v>
      </c>
      <c r="P1377">
        <v>0</v>
      </c>
      <c r="Q1377" t="s">
        <v>461</v>
      </c>
    </row>
    <row r="1378" spans="1:17" x14ac:dyDescent="0.3">
      <c r="A1378">
        <v>193651</v>
      </c>
      <c r="B1378">
        <v>122</v>
      </c>
      <c r="C1378" t="s">
        <v>552</v>
      </c>
      <c r="D1378" t="s">
        <v>2704</v>
      </c>
      <c r="E1378" t="s">
        <v>4111</v>
      </c>
      <c r="F1378" s="440">
        <v>46030</v>
      </c>
      <c r="G1378" s="440">
        <v>46030</v>
      </c>
      <c r="H1378" s="440">
        <v>46058</v>
      </c>
      <c r="I1378">
        <v>133.02000000000001</v>
      </c>
      <c r="J1378">
        <v>133.02000000000001</v>
      </c>
      <c r="K1378">
        <v>133.02000000000001</v>
      </c>
      <c r="L1378">
        <v>0</v>
      </c>
      <c r="M1378">
        <v>0</v>
      </c>
      <c r="N1378">
        <v>0</v>
      </c>
      <c r="O1378">
        <v>0</v>
      </c>
      <c r="P1378">
        <v>0</v>
      </c>
      <c r="Q1378" t="s">
        <v>461</v>
      </c>
    </row>
    <row r="1379" spans="1:17" x14ac:dyDescent="0.3">
      <c r="A1379">
        <v>193650</v>
      </c>
      <c r="B1379">
        <v>122</v>
      </c>
      <c r="C1379" t="s">
        <v>552</v>
      </c>
      <c r="D1379" t="s">
        <v>2713</v>
      </c>
      <c r="E1379" t="s">
        <v>3578</v>
      </c>
      <c r="F1379" s="440">
        <v>46030</v>
      </c>
      <c r="G1379" s="440">
        <v>46030</v>
      </c>
      <c r="H1379" s="440">
        <v>46065</v>
      </c>
      <c r="I1379">
        <v>83.94</v>
      </c>
      <c r="J1379">
        <v>83.94</v>
      </c>
      <c r="K1379">
        <v>83.94</v>
      </c>
      <c r="L1379">
        <v>0</v>
      </c>
      <c r="M1379">
        <v>0</v>
      </c>
      <c r="N1379">
        <v>0</v>
      </c>
      <c r="O1379">
        <v>0</v>
      </c>
      <c r="P1379">
        <v>0</v>
      </c>
      <c r="Q1379" t="s">
        <v>461</v>
      </c>
    </row>
    <row r="1380" spans="1:17" x14ac:dyDescent="0.3">
      <c r="A1380">
        <v>193649</v>
      </c>
      <c r="B1380">
        <v>122</v>
      </c>
      <c r="C1380" t="s">
        <v>552</v>
      </c>
      <c r="D1380" t="s">
        <v>2520</v>
      </c>
      <c r="E1380" t="s">
        <v>4112</v>
      </c>
      <c r="F1380" s="440">
        <v>46030</v>
      </c>
      <c r="G1380" s="440">
        <v>46030</v>
      </c>
      <c r="H1380" s="440">
        <v>46058</v>
      </c>
      <c r="I1380">
        <v>746.85</v>
      </c>
      <c r="J1380">
        <v>746.85</v>
      </c>
      <c r="K1380">
        <v>746.85</v>
      </c>
      <c r="L1380">
        <v>0</v>
      </c>
      <c r="M1380">
        <v>0</v>
      </c>
      <c r="N1380">
        <v>0</v>
      </c>
      <c r="O1380">
        <v>0</v>
      </c>
      <c r="P1380">
        <v>0</v>
      </c>
      <c r="Q1380" t="s">
        <v>461</v>
      </c>
    </row>
    <row r="1381" spans="1:17" x14ac:dyDescent="0.3">
      <c r="A1381">
        <v>193648</v>
      </c>
      <c r="B1381">
        <v>122</v>
      </c>
      <c r="C1381" t="s">
        <v>552</v>
      </c>
      <c r="D1381" t="s">
        <v>2706</v>
      </c>
      <c r="E1381" t="s">
        <v>4113</v>
      </c>
      <c r="F1381" s="440">
        <v>46031</v>
      </c>
      <c r="G1381" s="440">
        <v>46031</v>
      </c>
      <c r="H1381" s="440">
        <v>46059</v>
      </c>
      <c r="I1381">
        <v>3322.4</v>
      </c>
      <c r="J1381">
        <v>3320.4</v>
      </c>
      <c r="K1381">
        <v>3322.4</v>
      </c>
      <c r="L1381">
        <v>0</v>
      </c>
      <c r="M1381">
        <v>0</v>
      </c>
      <c r="N1381">
        <v>0</v>
      </c>
      <c r="O1381">
        <v>0</v>
      </c>
      <c r="P1381">
        <v>0</v>
      </c>
      <c r="Q1381" t="s">
        <v>461</v>
      </c>
    </row>
    <row r="1382" spans="1:17" x14ac:dyDescent="0.3">
      <c r="A1382">
        <v>193647</v>
      </c>
      <c r="B1382">
        <v>122</v>
      </c>
      <c r="C1382" t="s">
        <v>552</v>
      </c>
      <c r="D1382" t="s">
        <v>3769</v>
      </c>
      <c r="E1382" t="s">
        <v>4114</v>
      </c>
      <c r="F1382" s="440">
        <v>46030</v>
      </c>
      <c r="G1382" s="440">
        <v>46030</v>
      </c>
      <c r="H1382" s="440">
        <v>46058</v>
      </c>
      <c r="I1382">
        <v>518.79</v>
      </c>
      <c r="J1382">
        <v>518.78</v>
      </c>
      <c r="K1382">
        <v>518.79</v>
      </c>
      <c r="L1382">
        <v>0</v>
      </c>
      <c r="M1382">
        <v>0</v>
      </c>
      <c r="N1382">
        <v>0</v>
      </c>
      <c r="O1382">
        <v>0</v>
      </c>
      <c r="P1382">
        <v>0</v>
      </c>
      <c r="Q1382" t="s">
        <v>461</v>
      </c>
    </row>
    <row r="1383" spans="1:17" x14ac:dyDescent="0.3">
      <c r="A1383">
        <v>193646</v>
      </c>
      <c r="B1383">
        <v>122</v>
      </c>
      <c r="C1383" t="s">
        <v>552</v>
      </c>
      <c r="D1383" t="s">
        <v>2729</v>
      </c>
      <c r="E1383" t="s">
        <v>4115</v>
      </c>
      <c r="F1383" s="440">
        <v>46031</v>
      </c>
      <c r="G1383" s="440">
        <v>46031</v>
      </c>
      <c r="H1383" s="440">
        <v>46059</v>
      </c>
      <c r="I1383">
        <v>350</v>
      </c>
      <c r="J1383">
        <v>350</v>
      </c>
      <c r="K1383">
        <v>350</v>
      </c>
      <c r="L1383">
        <v>0</v>
      </c>
      <c r="M1383">
        <v>0</v>
      </c>
      <c r="N1383">
        <v>0</v>
      </c>
      <c r="O1383">
        <v>0</v>
      </c>
      <c r="P1383">
        <v>0</v>
      </c>
      <c r="Q1383" t="s">
        <v>461</v>
      </c>
    </row>
    <row r="1384" spans="1:17" x14ac:dyDescent="0.3">
      <c r="A1384">
        <v>193645</v>
      </c>
      <c r="B1384">
        <v>122</v>
      </c>
      <c r="C1384" t="s">
        <v>552</v>
      </c>
      <c r="D1384" t="s">
        <v>2746</v>
      </c>
      <c r="E1384" t="s">
        <v>4116</v>
      </c>
      <c r="F1384" s="440">
        <v>46034</v>
      </c>
      <c r="G1384" s="440">
        <v>46034</v>
      </c>
      <c r="H1384" s="440">
        <v>46048</v>
      </c>
      <c r="I1384">
        <v>1422.14</v>
      </c>
      <c r="J1384">
        <v>1397.14</v>
      </c>
      <c r="K1384">
        <v>0</v>
      </c>
      <c r="L1384">
        <v>1422.14</v>
      </c>
      <c r="M1384">
        <v>0</v>
      </c>
      <c r="N1384">
        <v>0</v>
      </c>
      <c r="O1384">
        <v>0</v>
      </c>
      <c r="P1384">
        <v>0</v>
      </c>
      <c r="Q1384" t="s">
        <v>461</v>
      </c>
    </row>
    <row r="1385" spans="1:17" x14ac:dyDescent="0.3">
      <c r="A1385">
        <v>193644</v>
      </c>
      <c r="B1385">
        <v>122</v>
      </c>
      <c r="C1385" t="s">
        <v>552</v>
      </c>
      <c r="D1385" t="s">
        <v>2520</v>
      </c>
      <c r="E1385" t="s">
        <v>4117</v>
      </c>
      <c r="F1385" s="440">
        <v>46031</v>
      </c>
      <c r="G1385" s="440">
        <v>46031</v>
      </c>
      <c r="H1385" s="440">
        <v>46059</v>
      </c>
      <c r="I1385">
        <v>93</v>
      </c>
      <c r="J1385">
        <v>93</v>
      </c>
      <c r="K1385">
        <v>93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461</v>
      </c>
    </row>
    <row r="1386" spans="1:17" x14ac:dyDescent="0.3">
      <c r="A1386">
        <v>193643</v>
      </c>
      <c r="B1386">
        <v>122</v>
      </c>
      <c r="C1386" t="s">
        <v>552</v>
      </c>
      <c r="D1386" t="s">
        <v>2520</v>
      </c>
      <c r="E1386" t="s">
        <v>4118</v>
      </c>
      <c r="F1386" s="440">
        <v>46031</v>
      </c>
      <c r="G1386" s="440">
        <v>46031</v>
      </c>
      <c r="H1386" s="440">
        <v>46059</v>
      </c>
      <c r="I1386">
        <v>1019.5</v>
      </c>
      <c r="J1386">
        <v>1019.5</v>
      </c>
      <c r="K1386">
        <v>1019.5</v>
      </c>
      <c r="L1386">
        <v>0</v>
      </c>
      <c r="M1386">
        <v>0</v>
      </c>
      <c r="N1386">
        <v>0</v>
      </c>
      <c r="O1386">
        <v>0</v>
      </c>
      <c r="P1386">
        <v>0</v>
      </c>
      <c r="Q1386" t="s">
        <v>461</v>
      </c>
    </row>
    <row r="1387" spans="1:17" x14ac:dyDescent="0.3">
      <c r="A1387">
        <v>193641</v>
      </c>
      <c r="B1387">
        <v>122</v>
      </c>
      <c r="C1387" t="s">
        <v>552</v>
      </c>
      <c r="D1387" t="s">
        <v>3769</v>
      </c>
      <c r="E1387" t="s">
        <v>4119</v>
      </c>
      <c r="F1387" s="440">
        <v>46031</v>
      </c>
      <c r="G1387" s="440">
        <v>46031</v>
      </c>
      <c r="H1387" s="440">
        <v>46059</v>
      </c>
      <c r="I1387">
        <v>444.26</v>
      </c>
      <c r="J1387">
        <v>444.25</v>
      </c>
      <c r="K1387">
        <v>444.26</v>
      </c>
      <c r="L1387">
        <v>0</v>
      </c>
      <c r="M1387">
        <v>0</v>
      </c>
      <c r="N1387">
        <v>0</v>
      </c>
      <c r="O1387">
        <v>0</v>
      </c>
      <c r="P1387">
        <v>0</v>
      </c>
      <c r="Q1387" t="s">
        <v>461</v>
      </c>
    </row>
    <row r="1388" spans="1:17" x14ac:dyDescent="0.3">
      <c r="A1388">
        <v>193631</v>
      </c>
      <c r="B1388">
        <v>122</v>
      </c>
      <c r="C1388" t="s">
        <v>552</v>
      </c>
      <c r="D1388" t="s">
        <v>3769</v>
      </c>
      <c r="E1388" t="s">
        <v>4120</v>
      </c>
      <c r="F1388" s="440">
        <v>46029</v>
      </c>
      <c r="G1388" s="440">
        <v>46029</v>
      </c>
      <c r="H1388" s="440">
        <v>46056</v>
      </c>
      <c r="I1388">
        <v>577.12</v>
      </c>
      <c r="J1388">
        <v>577.11</v>
      </c>
      <c r="K1388">
        <v>577.12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461</v>
      </c>
    </row>
    <row r="1389" spans="1:17" x14ac:dyDescent="0.3">
      <c r="A1389">
        <v>192640</v>
      </c>
      <c r="B1389">
        <v>122</v>
      </c>
      <c r="C1389" t="s">
        <v>552</v>
      </c>
      <c r="D1389" t="s">
        <v>2776</v>
      </c>
      <c r="E1389" t="s">
        <v>4121</v>
      </c>
      <c r="F1389" s="440">
        <v>46036</v>
      </c>
      <c r="G1389" s="440">
        <v>46036</v>
      </c>
      <c r="H1389" s="440">
        <v>46046</v>
      </c>
      <c r="I1389">
        <v>366.72</v>
      </c>
      <c r="J1389">
        <v>325</v>
      </c>
      <c r="K1389">
        <v>366.72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461</v>
      </c>
    </row>
    <row r="1390" spans="1:17" x14ac:dyDescent="0.3">
      <c r="A1390">
        <v>192639</v>
      </c>
      <c r="B1390">
        <v>122</v>
      </c>
      <c r="C1390" t="s">
        <v>552</v>
      </c>
      <c r="D1390" t="s">
        <v>2746</v>
      </c>
      <c r="E1390" t="s">
        <v>4122</v>
      </c>
      <c r="F1390" s="440">
        <v>46032</v>
      </c>
      <c r="H1390" s="440">
        <v>46046</v>
      </c>
      <c r="I1390">
        <v>316.39</v>
      </c>
      <c r="J1390">
        <v>291.39</v>
      </c>
      <c r="K1390">
        <v>0</v>
      </c>
      <c r="L1390">
        <v>316.39</v>
      </c>
      <c r="M1390">
        <v>0</v>
      </c>
      <c r="N1390">
        <v>0</v>
      </c>
      <c r="O1390">
        <v>0</v>
      </c>
      <c r="P1390">
        <v>0</v>
      </c>
      <c r="Q1390" t="s">
        <v>461</v>
      </c>
    </row>
    <row r="1391" spans="1:17" x14ac:dyDescent="0.3">
      <c r="A1391">
        <v>192638</v>
      </c>
      <c r="B1391">
        <v>122</v>
      </c>
      <c r="C1391" t="s">
        <v>552</v>
      </c>
      <c r="D1391" t="s">
        <v>2758</v>
      </c>
      <c r="E1391" t="s">
        <v>4123</v>
      </c>
      <c r="F1391" s="440">
        <v>46032</v>
      </c>
      <c r="G1391" s="440">
        <v>46032</v>
      </c>
      <c r="H1391" s="440">
        <v>46046</v>
      </c>
      <c r="I1391">
        <v>312</v>
      </c>
      <c r="J1391">
        <v>312</v>
      </c>
      <c r="K1391">
        <v>312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461</v>
      </c>
    </row>
    <row r="1392" spans="1:17" x14ac:dyDescent="0.3">
      <c r="A1392">
        <v>192637</v>
      </c>
      <c r="B1392">
        <v>122</v>
      </c>
      <c r="C1392" t="s">
        <v>552</v>
      </c>
      <c r="D1392" t="s">
        <v>2758</v>
      </c>
      <c r="E1392" t="s">
        <v>4124</v>
      </c>
      <c r="F1392" s="440">
        <v>46030</v>
      </c>
      <c r="G1392" s="440">
        <v>46030</v>
      </c>
      <c r="H1392" s="440">
        <v>46042</v>
      </c>
      <c r="I1392">
        <v>138</v>
      </c>
      <c r="J1392">
        <v>138</v>
      </c>
      <c r="K1392">
        <v>138</v>
      </c>
      <c r="L1392">
        <v>0</v>
      </c>
      <c r="M1392">
        <v>0</v>
      </c>
      <c r="N1392">
        <v>0</v>
      </c>
      <c r="O1392">
        <v>0</v>
      </c>
      <c r="P1392">
        <v>0</v>
      </c>
      <c r="Q1392" t="s">
        <v>461</v>
      </c>
    </row>
    <row r="1393" spans="1:17" x14ac:dyDescent="0.3">
      <c r="A1393">
        <v>191100</v>
      </c>
      <c r="B1393">
        <v>122</v>
      </c>
      <c r="C1393" t="s">
        <v>552</v>
      </c>
      <c r="D1393" t="s">
        <v>3843</v>
      </c>
      <c r="E1393" t="s">
        <v>4125</v>
      </c>
      <c r="F1393" s="440">
        <v>46028</v>
      </c>
      <c r="H1393" s="440">
        <v>46056</v>
      </c>
      <c r="I1393">
        <v>501.6</v>
      </c>
      <c r="J1393">
        <v>501.6</v>
      </c>
      <c r="K1393">
        <v>0</v>
      </c>
      <c r="L1393">
        <v>0</v>
      </c>
      <c r="M1393">
        <v>501.6</v>
      </c>
      <c r="N1393">
        <v>0</v>
      </c>
      <c r="O1393">
        <v>0</v>
      </c>
      <c r="P1393">
        <v>0</v>
      </c>
      <c r="Q1393" t="s">
        <v>461</v>
      </c>
    </row>
    <row r="1394" spans="1:17" x14ac:dyDescent="0.3">
      <c r="A1394">
        <v>191099</v>
      </c>
      <c r="B1394">
        <v>122</v>
      </c>
      <c r="C1394" t="s">
        <v>552</v>
      </c>
      <c r="D1394" t="s">
        <v>2704</v>
      </c>
      <c r="E1394" t="s">
        <v>4126</v>
      </c>
      <c r="F1394" s="440">
        <v>46028</v>
      </c>
      <c r="G1394" s="440">
        <v>46028</v>
      </c>
      <c r="H1394" s="440">
        <v>46056</v>
      </c>
      <c r="I1394">
        <v>396.9</v>
      </c>
      <c r="J1394">
        <v>396.9</v>
      </c>
      <c r="K1394">
        <v>396.9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461</v>
      </c>
    </row>
    <row r="1395" spans="1:17" x14ac:dyDescent="0.3">
      <c r="A1395">
        <v>191087</v>
      </c>
      <c r="B1395">
        <v>122</v>
      </c>
      <c r="C1395" t="s">
        <v>552</v>
      </c>
      <c r="D1395" t="s">
        <v>2520</v>
      </c>
      <c r="E1395" t="s">
        <v>4127</v>
      </c>
      <c r="F1395" s="440">
        <v>46028</v>
      </c>
      <c r="G1395" s="440">
        <v>46028</v>
      </c>
      <c r="H1395" s="440">
        <v>46056</v>
      </c>
      <c r="I1395">
        <v>626.6</v>
      </c>
      <c r="J1395">
        <v>626.6</v>
      </c>
      <c r="K1395">
        <v>626.6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461</v>
      </c>
    </row>
    <row r="1396" spans="1:17" x14ac:dyDescent="0.3">
      <c r="A1396">
        <v>191086</v>
      </c>
      <c r="B1396">
        <v>122</v>
      </c>
      <c r="C1396" t="s">
        <v>552</v>
      </c>
      <c r="D1396" t="s">
        <v>2711</v>
      </c>
      <c r="E1396" t="s">
        <v>4128</v>
      </c>
      <c r="F1396" s="440">
        <v>46028</v>
      </c>
      <c r="G1396" s="440">
        <v>46028</v>
      </c>
      <c r="H1396" s="440">
        <v>46056</v>
      </c>
      <c r="I1396">
        <v>495</v>
      </c>
      <c r="J1396">
        <v>495</v>
      </c>
      <c r="K1396">
        <v>0</v>
      </c>
      <c r="L1396">
        <v>495</v>
      </c>
      <c r="M1396">
        <v>0</v>
      </c>
      <c r="N1396">
        <v>0</v>
      </c>
      <c r="O1396">
        <v>0</v>
      </c>
      <c r="P1396">
        <v>0</v>
      </c>
      <c r="Q1396" t="s">
        <v>461</v>
      </c>
    </row>
    <row r="1397" spans="1:17" x14ac:dyDescent="0.3">
      <c r="A1397">
        <v>191083</v>
      </c>
      <c r="B1397">
        <v>122</v>
      </c>
      <c r="C1397" t="s">
        <v>552</v>
      </c>
      <c r="D1397" t="s">
        <v>2693</v>
      </c>
      <c r="E1397" t="s">
        <v>4129</v>
      </c>
      <c r="F1397" s="440">
        <v>46028</v>
      </c>
      <c r="G1397" s="440">
        <v>46028</v>
      </c>
      <c r="H1397" s="440">
        <v>46056</v>
      </c>
      <c r="I1397">
        <v>2165.8000000000002</v>
      </c>
      <c r="J1397">
        <v>2165.8000000000002</v>
      </c>
      <c r="K1397">
        <v>1851.4</v>
      </c>
      <c r="L1397">
        <v>314.39999999999998</v>
      </c>
      <c r="M1397">
        <v>0</v>
      </c>
      <c r="N1397">
        <v>0</v>
      </c>
      <c r="O1397">
        <v>0</v>
      </c>
      <c r="P1397">
        <v>0</v>
      </c>
      <c r="Q1397" t="s">
        <v>461</v>
      </c>
    </row>
    <row r="1398" spans="1:17" x14ac:dyDescent="0.3">
      <c r="A1398">
        <v>191081</v>
      </c>
      <c r="B1398">
        <v>122</v>
      </c>
      <c r="C1398" t="s">
        <v>552</v>
      </c>
      <c r="D1398" t="s">
        <v>2806</v>
      </c>
      <c r="E1398" t="s">
        <v>4130</v>
      </c>
      <c r="F1398" s="440">
        <v>46028</v>
      </c>
      <c r="G1398" s="440">
        <v>46028</v>
      </c>
      <c r="H1398" s="440">
        <v>46042</v>
      </c>
      <c r="I1398">
        <v>579.66</v>
      </c>
      <c r="J1398">
        <v>514.79999999999995</v>
      </c>
      <c r="K1398">
        <v>579.66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461</v>
      </c>
    </row>
    <row r="1399" spans="1:17" x14ac:dyDescent="0.3">
      <c r="A1399">
        <v>191075</v>
      </c>
      <c r="B1399">
        <v>122</v>
      </c>
      <c r="C1399" t="s">
        <v>552</v>
      </c>
      <c r="D1399" t="s">
        <v>2754</v>
      </c>
      <c r="E1399" t="s">
        <v>4131</v>
      </c>
      <c r="F1399" s="440">
        <v>46028</v>
      </c>
      <c r="G1399" s="440">
        <v>46028</v>
      </c>
      <c r="H1399" s="440">
        <v>46059</v>
      </c>
      <c r="I1399">
        <v>1159.68</v>
      </c>
      <c r="J1399">
        <v>808.56</v>
      </c>
      <c r="K1399">
        <v>0</v>
      </c>
      <c r="L1399">
        <v>1159.68</v>
      </c>
      <c r="M1399">
        <v>0</v>
      </c>
      <c r="N1399">
        <v>0</v>
      </c>
      <c r="O1399">
        <v>0</v>
      </c>
      <c r="P1399">
        <v>0</v>
      </c>
      <c r="Q1399" t="s">
        <v>461</v>
      </c>
    </row>
    <row r="1400" spans="1:17" x14ac:dyDescent="0.3">
      <c r="A1400">
        <v>191073</v>
      </c>
      <c r="B1400">
        <v>122</v>
      </c>
      <c r="C1400" t="s">
        <v>552</v>
      </c>
      <c r="D1400" t="s">
        <v>2713</v>
      </c>
      <c r="E1400" t="s">
        <v>3744</v>
      </c>
      <c r="F1400" s="440">
        <v>46028</v>
      </c>
      <c r="H1400" s="440">
        <v>46062</v>
      </c>
      <c r="I1400">
        <v>660.92</v>
      </c>
      <c r="J1400">
        <v>660.92</v>
      </c>
      <c r="K1400">
        <v>0</v>
      </c>
      <c r="L1400">
        <v>0</v>
      </c>
      <c r="M1400">
        <v>660.92</v>
      </c>
      <c r="N1400">
        <v>0</v>
      </c>
      <c r="O1400">
        <v>0</v>
      </c>
      <c r="P1400">
        <v>0</v>
      </c>
      <c r="Q1400" t="s">
        <v>461</v>
      </c>
    </row>
    <row r="1401" spans="1:17" x14ac:dyDescent="0.3">
      <c r="A1401">
        <v>191069</v>
      </c>
      <c r="B1401">
        <v>122</v>
      </c>
      <c r="C1401" t="s">
        <v>552</v>
      </c>
      <c r="D1401" t="s">
        <v>2713</v>
      </c>
      <c r="E1401" t="s">
        <v>4132</v>
      </c>
      <c r="F1401" s="440">
        <v>46028</v>
      </c>
      <c r="G1401" s="440">
        <v>46028</v>
      </c>
      <c r="H1401" s="440">
        <v>46062</v>
      </c>
      <c r="I1401">
        <v>893.2</v>
      </c>
      <c r="J1401">
        <v>893.2</v>
      </c>
      <c r="K1401">
        <v>893.2</v>
      </c>
      <c r="L1401">
        <v>0</v>
      </c>
      <c r="M1401">
        <v>0</v>
      </c>
      <c r="N1401">
        <v>0</v>
      </c>
      <c r="O1401">
        <v>0</v>
      </c>
      <c r="P1401">
        <v>0</v>
      </c>
      <c r="Q1401" t="s">
        <v>461</v>
      </c>
    </row>
    <row r="1402" spans="1:17" x14ac:dyDescent="0.3">
      <c r="A1402">
        <v>191068</v>
      </c>
      <c r="B1402">
        <v>122</v>
      </c>
      <c r="C1402" t="s">
        <v>552</v>
      </c>
      <c r="D1402" t="s">
        <v>2688</v>
      </c>
      <c r="E1402" t="s">
        <v>4133</v>
      </c>
      <c r="F1402" s="440">
        <v>46028</v>
      </c>
      <c r="G1402" s="440">
        <v>46028</v>
      </c>
      <c r="H1402" s="440">
        <v>46057</v>
      </c>
      <c r="I1402">
        <v>1341.84</v>
      </c>
      <c r="J1402">
        <v>1341.84</v>
      </c>
      <c r="K1402">
        <v>0</v>
      </c>
      <c r="L1402">
        <v>1341.84</v>
      </c>
      <c r="M1402">
        <v>0</v>
      </c>
      <c r="N1402">
        <v>0</v>
      </c>
      <c r="O1402">
        <v>0</v>
      </c>
      <c r="P1402">
        <v>0</v>
      </c>
      <c r="Q1402" t="s">
        <v>461</v>
      </c>
    </row>
    <row r="1403" spans="1:17" x14ac:dyDescent="0.3">
      <c r="A1403">
        <v>191064</v>
      </c>
      <c r="B1403">
        <v>122</v>
      </c>
      <c r="C1403" t="s">
        <v>552</v>
      </c>
      <c r="D1403" t="s">
        <v>2729</v>
      </c>
      <c r="E1403" t="s">
        <v>4134</v>
      </c>
      <c r="F1403" s="440">
        <v>46028</v>
      </c>
      <c r="G1403" s="440">
        <v>46028</v>
      </c>
      <c r="H1403" s="440">
        <v>46056</v>
      </c>
      <c r="I1403">
        <v>1706.24</v>
      </c>
      <c r="J1403">
        <v>1726.24</v>
      </c>
      <c r="K1403">
        <v>1706.24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461</v>
      </c>
    </row>
    <row r="1404" spans="1:17" x14ac:dyDescent="0.3">
      <c r="A1404">
        <v>191063</v>
      </c>
      <c r="B1404">
        <v>122</v>
      </c>
      <c r="C1404" t="s">
        <v>552</v>
      </c>
      <c r="D1404" t="s">
        <v>2773</v>
      </c>
      <c r="E1404" t="s">
        <v>4135</v>
      </c>
      <c r="F1404" s="440">
        <v>46027</v>
      </c>
      <c r="G1404" s="440">
        <v>46027</v>
      </c>
      <c r="H1404" s="440">
        <v>46057</v>
      </c>
      <c r="I1404">
        <v>2635.92</v>
      </c>
      <c r="J1404">
        <v>2635.92</v>
      </c>
      <c r="K1404">
        <v>0</v>
      </c>
      <c r="L1404">
        <v>2635.92</v>
      </c>
      <c r="M1404">
        <v>0</v>
      </c>
      <c r="N1404">
        <v>0</v>
      </c>
      <c r="O1404">
        <v>0</v>
      </c>
      <c r="P1404">
        <v>0</v>
      </c>
      <c r="Q1404" t="s">
        <v>461</v>
      </c>
    </row>
    <row r="1405" spans="1:17" x14ac:dyDescent="0.3">
      <c r="A1405">
        <v>191062</v>
      </c>
      <c r="B1405">
        <v>122</v>
      </c>
      <c r="C1405" t="s">
        <v>552</v>
      </c>
      <c r="D1405" t="s">
        <v>2704</v>
      </c>
      <c r="E1405" t="s">
        <v>4136</v>
      </c>
      <c r="F1405" s="440">
        <v>46027</v>
      </c>
      <c r="G1405" s="440">
        <v>46027</v>
      </c>
      <c r="H1405" s="440">
        <v>46055</v>
      </c>
      <c r="I1405">
        <v>463.85</v>
      </c>
      <c r="J1405">
        <v>463.84</v>
      </c>
      <c r="K1405">
        <v>463.85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461</v>
      </c>
    </row>
    <row r="1406" spans="1:17" x14ac:dyDescent="0.3">
      <c r="A1406">
        <v>191061</v>
      </c>
      <c r="B1406">
        <v>122</v>
      </c>
      <c r="C1406" t="s">
        <v>552</v>
      </c>
      <c r="D1406" t="s">
        <v>2832</v>
      </c>
      <c r="E1406" t="s">
        <v>4137</v>
      </c>
      <c r="F1406" s="440">
        <v>46027</v>
      </c>
      <c r="G1406" s="440">
        <v>46027</v>
      </c>
      <c r="H1406" s="440">
        <v>46057</v>
      </c>
      <c r="I1406">
        <v>1883.7</v>
      </c>
      <c r="J1406">
        <v>1883.7</v>
      </c>
      <c r="K1406">
        <v>0</v>
      </c>
      <c r="L1406">
        <v>1883.7</v>
      </c>
      <c r="M1406">
        <v>0</v>
      </c>
      <c r="N1406">
        <v>0</v>
      </c>
      <c r="O1406">
        <v>0</v>
      </c>
      <c r="P1406">
        <v>0</v>
      </c>
      <c r="Q1406" t="s">
        <v>461</v>
      </c>
    </row>
    <row r="1407" spans="1:17" x14ac:dyDescent="0.3">
      <c r="A1407">
        <v>191060</v>
      </c>
      <c r="B1407">
        <v>122</v>
      </c>
      <c r="C1407" t="s">
        <v>552</v>
      </c>
      <c r="D1407" t="s">
        <v>2746</v>
      </c>
      <c r="E1407" t="s">
        <v>4138</v>
      </c>
      <c r="F1407" s="440">
        <v>46028</v>
      </c>
      <c r="H1407" s="440">
        <v>46042</v>
      </c>
      <c r="I1407">
        <v>447.07</v>
      </c>
      <c r="J1407">
        <v>422.07</v>
      </c>
      <c r="K1407">
        <v>0</v>
      </c>
      <c r="L1407">
        <v>447.07</v>
      </c>
      <c r="M1407">
        <v>0</v>
      </c>
      <c r="N1407">
        <v>0</v>
      </c>
      <c r="O1407">
        <v>0</v>
      </c>
      <c r="P1407">
        <v>0</v>
      </c>
      <c r="Q1407" t="s">
        <v>461</v>
      </c>
    </row>
    <row r="1408" spans="1:17" x14ac:dyDescent="0.3">
      <c r="A1408">
        <v>191058</v>
      </c>
      <c r="B1408">
        <v>122</v>
      </c>
      <c r="C1408" t="s">
        <v>552</v>
      </c>
      <c r="D1408" t="s">
        <v>3812</v>
      </c>
      <c r="E1408" t="s">
        <v>4139</v>
      </c>
      <c r="F1408" s="440">
        <v>46027</v>
      </c>
      <c r="G1408" s="440">
        <v>46027</v>
      </c>
      <c r="H1408" s="440">
        <v>46055</v>
      </c>
      <c r="I1408">
        <v>586.64</v>
      </c>
      <c r="J1408">
        <v>586.64</v>
      </c>
      <c r="K1408">
        <v>0</v>
      </c>
      <c r="L1408">
        <v>586.64</v>
      </c>
      <c r="M1408">
        <v>0</v>
      </c>
      <c r="N1408">
        <v>0</v>
      </c>
      <c r="O1408">
        <v>0</v>
      </c>
      <c r="P1408">
        <v>0</v>
      </c>
      <c r="Q1408" t="s">
        <v>461</v>
      </c>
    </row>
    <row r="1409" spans="1:17" x14ac:dyDescent="0.3">
      <c r="A1409">
        <v>191053</v>
      </c>
      <c r="B1409">
        <v>122</v>
      </c>
      <c r="C1409" t="s">
        <v>552</v>
      </c>
      <c r="D1409" t="s">
        <v>2727</v>
      </c>
      <c r="E1409" t="s">
        <v>4140</v>
      </c>
      <c r="F1409" s="440">
        <v>46027</v>
      </c>
      <c r="G1409" s="440">
        <v>46027</v>
      </c>
      <c r="H1409" s="440">
        <v>46048</v>
      </c>
      <c r="I1409">
        <v>5468.93</v>
      </c>
      <c r="J1409">
        <v>5468.93</v>
      </c>
      <c r="K1409">
        <v>5468.93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461</v>
      </c>
    </row>
    <row r="1410" spans="1:17" x14ac:dyDescent="0.3">
      <c r="A1410">
        <v>191051</v>
      </c>
      <c r="B1410">
        <v>122</v>
      </c>
      <c r="C1410" t="s">
        <v>552</v>
      </c>
      <c r="D1410" t="s">
        <v>2520</v>
      </c>
      <c r="E1410" t="s">
        <v>4141</v>
      </c>
      <c r="F1410" s="440">
        <v>46025</v>
      </c>
      <c r="G1410" s="440">
        <v>46025</v>
      </c>
      <c r="H1410" s="440">
        <v>46052</v>
      </c>
      <c r="I1410">
        <v>573.53</v>
      </c>
      <c r="J1410">
        <v>573.53</v>
      </c>
      <c r="K1410">
        <v>573.53</v>
      </c>
      <c r="L1410">
        <v>0</v>
      </c>
      <c r="M1410">
        <v>0</v>
      </c>
      <c r="N1410">
        <v>0</v>
      </c>
      <c r="O1410">
        <v>0</v>
      </c>
      <c r="P1410">
        <v>0</v>
      </c>
      <c r="Q1410" t="s">
        <v>461</v>
      </c>
    </row>
    <row r="1411" spans="1:17" x14ac:dyDescent="0.3">
      <c r="A1411">
        <v>191050</v>
      </c>
      <c r="B1411">
        <v>122</v>
      </c>
      <c r="C1411" t="s">
        <v>552</v>
      </c>
      <c r="D1411" t="s">
        <v>3721</v>
      </c>
      <c r="E1411" t="s">
        <v>4142</v>
      </c>
      <c r="F1411" s="440">
        <v>46027</v>
      </c>
      <c r="G1411" s="440">
        <v>46027</v>
      </c>
      <c r="H1411" s="440">
        <v>46055</v>
      </c>
      <c r="I1411">
        <v>1245.32</v>
      </c>
      <c r="J1411">
        <v>1224.32</v>
      </c>
      <c r="K1411">
        <v>0</v>
      </c>
      <c r="L1411">
        <v>1245.32</v>
      </c>
      <c r="M1411">
        <v>0</v>
      </c>
      <c r="N1411">
        <v>0</v>
      </c>
      <c r="O1411">
        <v>0</v>
      </c>
      <c r="P1411">
        <v>0</v>
      </c>
      <c r="Q1411" t="s">
        <v>461</v>
      </c>
    </row>
    <row r="1412" spans="1:17" x14ac:dyDescent="0.3">
      <c r="A1412">
        <v>191048</v>
      </c>
      <c r="B1412">
        <v>122</v>
      </c>
      <c r="C1412" t="s">
        <v>552</v>
      </c>
      <c r="D1412" t="s">
        <v>3952</v>
      </c>
      <c r="E1412" t="s">
        <v>4143</v>
      </c>
      <c r="F1412" s="440">
        <v>46027</v>
      </c>
      <c r="H1412" s="440">
        <v>46041</v>
      </c>
      <c r="I1412">
        <v>900</v>
      </c>
      <c r="J1412">
        <v>900</v>
      </c>
      <c r="K1412">
        <v>0</v>
      </c>
      <c r="L1412">
        <v>0</v>
      </c>
      <c r="M1412">
        <v>0</v>
      </c>
      <c r="N1412">
        <v>0</v>
      </c>
      <c r="O1412">
        <v>900</v>
      </c>
      <c r="P1412">
        <v>0</v>
      </c>
      <c r="Q1412" t="s">
        <v>461</v>
      </c>
    </row>
    <row r="1413" spans="1:17" x14ac:dyDescent="0.3">
      <c r="A1413">
        <v>191044</v>
      </c>
      <c r="B1413">
        <v>122</v>
      </c>
      <c r="C1413" t="s">
        <v>552</v>
      </c>
      <c r="D1413" t="s">
        <v>3952</v>
      </c>
      <c r="E1413" t="s">
        <v>4144</v>
      </c>
      <c r="F1413" s="440">
        <v>46028</v>
      </c>
      <c r="H1413" s="440">
        <v>46042</v>
      </c>
      <c r="I1413">
        <v>1234.4000000000001</v>
      </c>
      <c r="J1413">
        <v>1234.4000000000001</v>
      </c>
      <c r="K1413">
        <v>0</v>
      </c>
      <c r="L1413">
        <v>0</v>
      </c>
      <c r="M1413">
        <v>1234.4000000000001</v>
      </c>
      <c r="N1413">
        <v>0</v>
      </c>
      <c r="O1413">
        <v>0</v>
      </c>
      <c r="P1413">
        <v>0</v>
      </c>
      <c r="Q1413" t="s">
        <v>461</v>
      </c>
    </row>
    <row r="1414" spans="1:17" x14ac:dyDescent="0.3">
      <c r="A1414">
        <v>191043</v>
      </c>
      <c r="B1414">
        <v>122</v>
      </c>
      <c r="C1414" t="s">
        <v>552</v>
      </c>
      <c r="D1414" t="s">
        <v>4145</v>
      </c>
      <c r="E1414" t="s">
        <v>4146</v>
      </c>
      <c r="F1414" s="440">
        <v>46028</v>
      </c>
      <c r="G1414" s="440">
        <v>46028</v>
      </c>
      <c r="H1414" s="440">
        <v>46042</v>
      </c>
      <c r="I1414">
        <v>375</v>
      </c>
      <c r="J1414">
        <v>375</v>
      </c>
      <c r="K1414">
        <v>375</v>
      </c>
      <c r="L1414">
        <v>0</v>
      </c>
      <c r="M1414">
        <v>0</v>
      </c>
      <c r="N1414">
        <v>0</v>
      </c>
      <c r="O1414">
        <v>0</v>
      </c>
      <c r="P1414">
        <v>0</v>
      </c>
      <c r="Q1414" t="s">
        <v>461</v>
      </c>
    </row>
    <row r="1415" spans="1:17" x14ac:dyDescent="0.3">
      <c r="A1415">
        <v>191042</v>
      </c>
      <c r="B1415">
        <v>122</v>
      </c>
      <c r="C1415" t="s">
        <v>552</v>
      </c>
      <c r="D1415" t="s">
        <v>4147</v>
      </c>
      <c r="E1415" t="s">
        <v>4148</v>
      </c>
      <c r="F1415" s="440">
        <v>46024</v>
      </c>
      <c r="G1415" s="440">
        <v>46024</v>
      </c>
      <c r="H1415" s="440">
        <v>46052</v>
      </c>
      <c r="I1415">
        <v>707.59</v>
      </c>
      <c r="J1415">
        <v>707.59</v>
      </c>
      <c r="K1415">
        <v>707.59</v>
      </c>
      <c r="L1415">
        <v>0</v>
      </c>
      <c r="M1415">
        <v>0</v>
      </c>
      <c r="N1415">
        <v>0</v>
      </c>
      <c r="O1415">
        <v>0</v>
      </c>
      <c r="P1415">
        <v>0</v>
      </c>
      <c r="Q1415" t="s">
        <v>461</v>
      </c>
    </row>
    <row r="1416" spans="1:17" x14ac:dyDescent="0.3">
      <c r="A1416">
        <v>191041</v>
      </c>
      <c r="B1416">
        <v>122</v>
      </c>
      <c r="C1416" t="s">
        <v>552</v>
      </c>
      <c r="D1416" t="s">
        <v>3952</v>
      </c>
      <c r="E1416" t="s">
        <v>4149</v>
      </c>
      <c r="F1416" s="440">
        <v>46030</v>
      </c>
      <c r="H1416" s="440">
        <v>46044</v>
      </c>
      <c r="I1416">
        <v>668.2</v>
      </c>
      <c r="J1416">
        <v>668.2</v>
      </c>
      <c r="K1416">
        <v>0</v>
      </c>
      <c r="L1416">
        <v>0</v>
      </c>
      <c r="M1416">
        <v>572.20000000000005</v>
      </c>
      <c r="N1416">
        <v>0</v>
      </c>
      <c r="O1416">
        <v>96</v>
      </c>
      <c r="P1416">
        <v>0</v>
      </c>
      <c r="Q1416" t="s">
        <v>461</v>
      </c>
    </row>
    <row r="1417" spans="1:17" x14ac:dyDescent="0.3">
      <c r="A1417">
        <v>191040</v>
      </c>
      <c r="B1417">
        <v>122</v>
      </c>
      <c r="C1417" t="s">
        <v>552</v>
      </c>
      <c r="D1417" t="s">
        <v>2702</v>
      </c>
      <c r="E1417" t="s">
        <v>4150</v>
      </c>
      <c r="F1417" s="440">
        <v>46029</v>
      </c>
      <c r="G1417" s="440">
        <v>46029</v>
      </c>
      <c r="H1417" s="440">
        <v>46050</v>
      </c>
      <c r="I1417">
        <v>312</v>
      </c>
      <c r="J1417">
        <v>312</v>
      </c>
      <c r="K1417">
        <v>312</v>
      </c>
      <c r="L1417">
        <v>0</v>
      </c>
      <c r="M1417">
        <v>0</v>
      </c>
      <c r="N1417">
        <v>0</v>
      </c>
      <c r="O1417">
        <v>0</v>
      </c>
      <c r="P1417">
        <v>0</v>
      </c>
      <c r="Q1417" t="s">
        <v>461</v>
      </c>
    </row>
    <row r="1418" spans="1:17" x14ac:dyDescent="0.3">
      <c r="A1418">
        <v>191038</v>
      </c>
      <c r="B1418">
        <v>122</v>
      </c>
      <c r="C1418" t="s">
        <v>552</v>
      </c>
      <c r="D1418" t="s">
        <v>2733</v>
      </c>
      <c r="E1418" t="s">
        <v>4151</v>
      </c>
      <c r="F1418" s="440">
        <v>46029</v>
      </c>
      <c r="H1418" s="440">
        <v>46050</v>
      </c>
      <c r="I1418">
        <v>2174.9699999999998</v>
      </c>
      <c r="J1418">
        <v>2118.0300000000002</v>
      </c>
      <c r="K1418">
        <v>0</v>
      </c>
      <c r="L1418">
        <v>0</v>
      </c>
      <c r="M1418">
        <v>2174.9699999999998</v>
      </c>
      <c r="N1418">
        <v>0</v>
      </c>
      <c r="O1418">
        <v>0</v>
      </c>
      <c r="P1418">
        <v>0</v>
      </c>
      <c r="Q1418" t="s">
        <v>461</v>
      </c>
    </row>
    <row r="1419" spans="1:17" x14ac:dyDescent="0.3">
      <c r="A1419">
        <v>191037</v>
      </c>
      <c r="B1419">
        <v>122</v>
      </c>
      <c r="C1419" t="s">
        <v>552</v>
      </c>
      <c r="D1419" t="s">
        <v>2520</v>
      </c>
      <c r="E1419" t="s">
        <v>4152</v>
      </c>
      <c r="F1419" s="440">
        <v>46029</v>
      </c>
      <c r="G1419" s="440">
        <v>46029</v>
      </c>
      <c r="H1419" s="440">
        <v>46057</v>
      </c>
      <c r="I1419">
        <v>89.4</v>
      </c>
      <c r="J1419">
        <v>89.4</v>
      </c>
      <c r="K1419">
        <v>89.4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461</v>
      </c>
    </row>
    <row r="1420" spans="1:17" x14ac:dyDescent="0.3">
      <c r="A1420">
        <v>191036</v>
      </c>
      <c r="B1420">
        <v>122</v>
      </c>
      <c r="C1420" t="s">
        <v>552</v>
      </c>
      <c r="D1420" t="s">
        <v>2868</v>
      </c>
      <c r="E1420" t="s">
        <v>4153</v>
      </c>
      <c r="F1420" s="440">
        <v>46029</v>
      </c>
      <c r="G1420" s="440">
        <v>46029</v>
      </c>
      <c r="H1420" s="440">
        <v>46044</v>
      </c>
      <c r="I1420">
        <v>1671.3</v>
      </c>
      <c r="J1420">
        <v>1793.62</v>
      </c>
      <c r="K1420">
        <v>1671.3</v>
      </c>
      <c r="L1420">
        <v>0</v>
      </c>
      <c r="M1420">
        <v>0</v>
      </c>
      <c r="N1420">
        <v>0</v>
      </c>
      <c r="O1420">
        <v>0</v>
      </c>
      <c r="P1420">
        <v>0</v>
      </c>
      <c r="Q1420" t="s">
        <v>461</v>
      </c>
    </row>
    <row r="1421" spans="1:17" x14ac:dyDescent="0.3">
      <c r="A1421">
        <v>191034</v>
      </c>
      <c r="B1421">
        <v>122</v>
      </c>
      <c r="C1421" t="s">
        <v>552</v>
      </c>
      <c r="D1421" t="s">
        <v>2884</v>
      </c>
      <c r="E1421" t="s">
        <v>4154</v>
      </c>
      <c r="F1421" s="440">
        <v>46029</v>
      </c>
      <c r="G1421" s="440">
        <v>46029</v>
      </c>
      <c r="H1421" s="440">
        <v>46044</v>
      </c>
      <c r="I1421">
        <v>895.39</v>
      </c>
      <c r="J1421">
        <v>895.39</v>
      </c>
      <c r="K1421">
        <v>895.39</v>
      </c>
      <c r="L1421">
        <v>0</v>
      </c>
      <c r="M1421">
        <v>0</v>
      </c>
      <c r="N1421">
        <v>0</v>
      </c>
      <c r="O1421">
        <v>0</v>
      </c>
      <c r="P1421">
        <v>0</v>
      </c>
      <c r="Q1421" t="s">
        <v>461</v>
      </c>
    </row>
    <row r="1422" spans="1:17" x14ac:dyDescent="0.3">
      <c r="A1422">
        <v>190163</v>
      </c>
      <c r="B1422">
        <v>122</v>
      </c>
      <c r="C1422" t="s">
        <v>552</v>
      </c>
      <c r="D1422" t="s">
        <v>2763</v>
      </c>
      <c r="E1422" t="s">
        <v>4155</v>
      </c>
      <c r="F1422" s="440">
        <v>46029</v>
      </c>
      <c r="G1422" s="440">
        <v>46029</v>
      </c>
      <c r="H1422" s="440">
        <v>46043</v>
      </c>
      <c r="I1422">
        <v>325</v>
      </c>
      <c r="J1422">
        <v>300</v>
      </c>
      <c r="K1422">
        <v>325</v>
      </c>
      <c r="L1422">
        <v>0</v>
      </c>
      <c r="M1422">
        <v>0</v>
      </c>
      <c r="N1422">
        <v>0</v>
      </c>
      <c r="O1422">
        <v>0</v>
      </c>
      <c r="P1422">
        <v>0</v>
      </c>
      <c r="Q1422" t="s">
        <v>461</v>
      </c>
    </row>
    <row r="1423" spans="1:17" x14ac:dyDescent="0.3">
      <c r="A1423">
        <v>190162</v>
      </c>
      <c r="B1423">
        <v>122</v>
      </c>
      <c r="C1423" t="s">
        <v>552</v>
      </c>
      <c r="D1423" t="s">
        <v>2725</v>
      </c>
      <c r="E1423" t="s">
        <v>4156</v>
      </c>
      <c r="F1423" s="440">
        <v>46029</v>
      </c>
      <c r="G1423" s="440">
        <v>46029</v>
      </c>
      <c r="H1423" s="440">
        <v>46050</v>
      </c>
      <c r="I1423">
        <v>1857.18</v>
      </c>
      <c r="J1423">
        <v>1857.2</v>
      </c>
      <c r="K1423">
        <v>0</v>
      </c>
      <c r="L1423">
        <v>1857.18</v>
      </c>
      <c r="M1423">
        <v>0</v>
      </c>
      <c r="N1423">
        <v>0</v>
      </c>
      <c r="O1423">
        <v>0</v>
      </c>
      <c r="P1423">
        <v>0</v>
      </c>
      <c r="Q1423" t="s">
        <v>461</v>
      </c>
    </row>
    <row r="1424" spans="1:17" x14ac:dyDescent="0.3">
      <c r="A1424">
        <v>190161</v>
      </c>
      <c r="B1424">
        <v>122</v>
      </c>
      <c r="C1424" t="s">
        <v>552</v>
      </c>
      <c r="D1424" t="s">
        <v>2725</v>
      </c>
      <c r="E1424" t="s">
        <v>4157</v>
      </c>
      <c r="F1424" s="440">
        <v>46029</v>
      </c>
      <c r="G1424" s="440">
        <v>46029</v>
      </c>
      <c r="H1424" s="440">
        <v>46050</v>
      </c>
      <c r="I1424">
        <v>5173.3900000000003</v>
      </c>
      <c r="J1424">
        <v>5173.4399999999996</v>
      </c>
      <c r="K1424">
        <v>0</v>
      </c>
      <c r="L1424">
        <v>5173.3900000000003</v>
      </c>
      <c r="M1424">
        <v>0</v>
      </c>
      <c r="N1424">
        <v>0</v>
      </c>
      <c r="O1424">
        <v>0</v>
      </c>
      <c r="P1424">
        <v>0</v>
      </c>
      <c r="Q1424" t="s">
        <v>461</v>
      </c>
    </row>
    <row r="1425" spans="1:17" x14ac:dyDescent="0.3">
      <c r="A1425">
        <v>190159</v>
      </c>
      <c r="B1425">
        <v>122</v>
      </c>
      <c r="C1425" t="s">
        <v>552</v>
      </c>
      <c r="D1425" t="s">
        <v>2725</v>
      </c>
      <c r="E1425" t="s">
        <v>4158</v>
      </c>
      <c r="F1425" s="440">
        <v>46029</v>
      </c>
      <c r="G1425" s="440">
        <v>46029</v>
      </c>
      <c r="H1425" s="440">
        <v>46050</v>
      </c>
      <c r="I1425">
        <v>1178.27</v>
      </c>
      <c r="J1425">
        <v>1178.28</v>
      </c>
      <c r="K1425">
        <v>0</v>
      </c>
      <c r="L1425">
        <v>1178.27</v>
      </c>
      <c r="M1425">
        <v>0</v>
      </c>
      <c r="N1425">
        <v>0</v>
      </c>
      <c r="O1425">
        <v>0</v>
      </c>
      <c r="P1425">
        <v>0</v>
      </c>
      <c r="Q1425" t="s">
        <v>461</v>
      </c>
    </row>
    <row r="1426" spans="1:17" x14ac:dyDescent="0.3">
      <c r="A1426">
        <v>190158</v>
      </c>
      <c r="B1426">
        <v>122</v>
      </c>
      <c r="C1426" t="s">
        <v>552</v>
      </c>
      <c r="D1426" t="s">
        <v>2721</v>
      </c>
      <c r="E1426" t="s">
        <v>4159</v>
      </c>
      <c r="F1426" s="440">
        <v>46028</v>
      </c>
      <c r="H1426" s="440">
        <v>46056</v>
      </c>
      <c r="I1426">
        <v>1160</v>
      </c>
      <c r="J1426">
        <v>1160</v>
      </c>
      <c r="K1426">
        <v>0</v>
      </c>
      <c r="L1426">
        <v>0</v>
      </c>
      <c r="M1426">
        <v>1160</v>
      </c>
      <c r="N1426">
        <v>0</v>
      </c>
      <c r="O1426">
        <v>0</v>
      </c>
      <c r="P1426">
        <v>0</v>
      </c>
      <c r="Q1426" t="s">
        <v>461</v>
      </c>
    </row>
    <row r="1427" spans="1:17" x14ac:dyDescent="0.3">
      <c r="A1427">
        <v>190157</v>
      </c>
      <c r="B1427">
        <v>122</v>
      </c>
      <c r="C1427" t="s">
        <v>552</v>
      </c>
      <c r="D1427" t="s">
        <v>2717</v>
      </c>
      <c r="E1427" t="s">
        <v>4160</v>
      </c>
      <c r="F1427" s="440">
        <v>46029</v>
      </c>
      <c r="H1427" s="440">
        <v>46057</v>
      </c>
      <c r="I1427">
        <v>315</v>
      </c>
      <c r="J1427">
        <v>315</v>
      </c>
      <c r="K1427">
        <v>0</v>
      </c>
      <c r="L1427">
        <v>0</v>
      </c>
      <c r="M1427">
        <v>0</v>
      </c>
      <c r="N1427">
        <v>0</v>
      </c>
      <c r="O1427">
        <v>315</v>
      </c>
      <c r="P1427">
        <v>0</v>
      </c>
      <c r="Q1427" t="s">
        <v>461</v>
      </c>
    </row>
    <row r="1428" spans="1:17" x14ac:dyDescent="0.3">
      <c r="A1428">
        <v>189247</v>
      </c>
      <c r="B1428">
        <v>122</v>
      </c>
      <c r="C1428" t="s">
        <v>552</v>
      </c>
      <c r="D1428" t="s">
        <v>2946</v>
      </c>
      <c r="E1428" t="s">
        <v>4161</v>
      </c>
      <c r="F1428" s="440">
        <v>46001</v>
      </c>
      <c r="G1428" s="440">
        <v>46001</v>
      </c>
      <c r="H1428" s="440">
        <v>46034</v>
      </c>
      <c r="I1428">
        <v>237.33</v>
      </c>
      <c r="J1428">
        <v>237.33</v>
      </c>
      <c r="K1428">
        <v>237.33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460</v>
      </c>
    </row>
    <row r="1429" spans="1:17" x14ac:dyDescent="0.3">
      <c r="A1429">
        <v>188890</v>
      </c>
      <c r="B1429">
        <v>122</v>
      </c>
      <c r="C1429" t="s">
        <v>552</v>
      </c>
      <c r="D1429" t="s">
        <v>3419</v>
      </c>
      <c r="E1429" t="s">
        <v>4162</v>
      </c>
      <c r="F1429" s="440">
        <v>46001</v>
      </c>
      <c r="G1429" s="440">
        <v>46001</v>
      </c>
      <c r="H1429" s="440">
        <v>46028</v>
      </c>
      <c r="I1429">
        <v>303.36</v>
      </c>
      <c r="J1429">
        <v>303.36</v>
      </c>
      <c r="K1429">
        <v>303.36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460</v>
      </c>
    </row>
    <row r="1430" spans="1:17" x14ac:dyDescent="0.3">
      <c r="A1430">
        <v>188749</v>
      </c>
      <c r="B1430">
        <v>122</v>
      </c>
      <c r="C1430" t="s">
        <v>552</v>
      </c>
      <c r="D1430" t="s">
        <v>4147</v>
      </c>
      <c r="E1430" t="s">
        <v>4163</v>
      </c>
      <c r="F1430" s="440">
        <v>46017</v>
      </c>
      <c r="G1430" s="440">
        <v>46017</v>
      </c>
      <c r="H1430" s="440">
        <v>46045</v>
      </c>
      <c r="I1430">
        <v>701.4</v>
      </c>
      <c r="J1430">
        <v>737.4</v>
      </c>
      <c r="K1430">
        <v>701.4</v>
      </c>
      <c r="L1430">
        <v>0</v>
      </c>
      <c r="M1430">
        <v>0</v>
      </c>
      <c r="N1430">
        <v>0</v>
      </c>
      <c r="O1430">
        <v>0</v>
      </c>
      <c r="P1430">
        <v>0</v>
      </c>
      <c r="Q1430" t="s">
        <v>460</v>
      </c>
    </row>
    <row r="1431" spans="1:17" x14ac:dyDescent="0.3">
      <c r="A1431">
        <v>188704</v>
      </c>
      <c r="B1431">
        <v>122</v>
      </c>
      <c r="C1431" t="s">
        <v>552</v>
      </c>
      <c r="D1431" t="s">
        <v>4164</v>
      </c>
      <c r="E1431" t="s">
        <v>4165</v>
      </c>
      <c r="F1431" s="440">
        <v>46007</v>
      </c>
      <c r="H1431" s="440">
        <v>46007</v>
      </c>
      <c r="I1431">
        <v>2170</v>
      </c>
      <c r="J1431">
        <v>1980</v>
      </c>
      <c r="K1431">
        <v>0</v>
      </c>
      <c r="L1431">
        <v>0</v>
      </c>
      <c r="M1431">
        <v>0</v>
      </c>
      <c r="N1431">
        <v>0</v>
      </c>
      <c r="O1431">
        <v>2170</v>
      </c>
      <c r="P1431">
        <v>0</v>
      </c>
      <c r="Q1431" t="s">
        <v>460</v>
      </c>
    </row>
    <row r="1432" spans="1:17" x14ac:dyDescent="0.3">
      <c r="A1432">
        <v>188666</v>
      </c>
      <c r="B1432">
        <v>122</v>
      </c>
      <c r="C1432" t="s">
        <v>552</v>
      </c>
      <c r="D1432" t="s">
        <v>2789</v>
      </c>
      <c r="E1432" t="s">
        <v>4166</v>
      </c>
      <c r="F1432" s="440">
        <v>46009</v>
      </c>
      <c r="H1432" s="440">
        <v>46037</v>
      </c>
      <c r="I1432">
        <v>134.76</v>
      </c>
      <c r="J1432">
        <v>134.76</v>
      </c>
      <c r="K1432">
        <v>0</v>
      </c>
      <c r="L1432">
        <v>0</v>
      </c>
      <c r="M1432">
        <v>0</v>
      </c>
      <c r="N1432">
        <v>0</v>
      </c>
      <c r="O1432">
        <v>134.76</v>
      </c>
      <c r="P1432">
        <v>0</v>
      </c>
      <c r="Q1432" t="s">
        <v>460</v>
      </c>
    </row>
    <row r="1433" spans="1:17" x14ac:dyDescent="0.3">
      <c r="A1433">
        <v>188665</v>
      </c>
      <c r="B1433">
        <v>122</v>
      </c>
      <c r="C1433" t="s">
        <v>552</v>
      </c>
      <c r="D1433" t="s">
        <v>3273</v>
      </c>
      <c r="E1433" t="s">
        <v>4167</v>
      </c>
      <c r="F1433" s="440">
        <v>46010</v>
      </c>
      <c r="H1433" s="440">
        <v>46038</v>
      </c>
      <c r="I1433">
        <v>964.5</v>
      </c>
      <c r="J1433">
        <v>934.5</v>
      </c>
      <c r="K1433">
        <v>0</v>
      </c>
      <c r="L1433">
        <v>0</v>
      </c>
      <c r="M1433">
        <v>0</v>
      </c>
      <c r="N1433">
        <v>0</v>
      </c>
      <c r="O1433">
        <v>964.5</v>
      </c>
      <c r="P1433">
        <v>0</v>
      </c>
      <c r="Q1433" t="s">
        <v>460</v>
      </c>
    </row>
    <row r="1434" spans="1:17" x14ac:dyDescent="0.3">
      <c r="A1434">
        <v>188664</v>
      </c>
      <c r="B1434">
        <v>122</v>
      </c>
      <c r="C1434" t="s">
        <v>552</v>
      </c>
      <c r="D1434" t="s">
        <v>4147</v>
      </c>
      <c r="E1434" t="s">
        <v>4168</v>
      </c>
      <c r="F1434" s="440">
        <v>46010</v>
      </c>
      <c r="G1434" s="440">
        <v>46010</v>
      </c>
      <c r="H1434" s="440">
        <v>46038</v>
      </c>
      <c r="I1434">
        <v>377.95</v>
      </c>
      <c r="J1434">
        <v>377.95</v>
      </c>
      <c r="K1434">
        <v>377.95</v>
      </c>
      <c r="L1434">
        <v>0</v>
      </c>
      <c r="M1434">
        <v>0</v>
      </c>
      <c r="N1434">
        <v>0</v>
      </c>
      <c r="O1434">
        <v>0</v>
      </c>
      <c r="P1434">
        <v>0</v>
      </c>
      <c r="Q1434" t="s">
        <v>460</v>
      </c>
    </row>
    <row r="1435" spans="1:17" x14ac:dyDescent="0.3">
      <c r="A1435">
        <v>188662</v>
      </c>
      <c r="B1435">
        <v>122</v>
      </c>
      <c r="C1435" t="s">
        <v>552</v>
      </c>
      <c r="D1435" t="s">
        <v>2693</v>
      </c>
      <c r="E1435" t="s">
        <v>4169</v>
      </c>
      <c r="F1435" s="440">
        <v>46010</v>
      </c>
      <c r="G1435" s="440">
        <v>46010</v>
      </c>
      <c r="H1435" s="440">
        <v>46038</v>
      </c>
      <c r="I1435">
        <v>174.89</v>
      </c>
      <c r="J1435">
        <v>174.89</v>
      </c>
      <c r="K1435">
        <v>174.89</v>
      </c>
      <c r="L1435">
        <v>0</v>
      </c>
      <c r="M1435">
        <v>0</v>
      </c>
      <c r="N1435">
        <v>0</v>
      </c>
      <c r="O1435">
        <v>0</v>
      </c>
      <c r="P1435">
        <v>0</v>
      </c>
      <c r="Q1435" t="s">
        <v>460</v>
      </c>
    </row>
    <row r="1436" spans="1:17" x14ac:dyDescent="0.3">
      <c r="A1436">
        <v>188660</v>
      </c>
      <c r="B1436">
        <v>122</v>
      </c>
      <c r="C1436" t="s">
        <v>552</v>
      </c>
      <c r="D1436" t="s">
        <v>2520</v>
      </c>
      <c r="E1436" t="s">
        <v>4170</v>
      </c>
      <c r="F1436" s="440">
        <v>46010</v>
      </c>
      <c r="G1436" s="440">
        <v>46010</v>
      </c>
      <c r="H1436" s="440">
        <v>46038</v>
      </c>
      <c r="I1436">
        <v>226.55</v>
      </c>
      <c r="J1436">
        <v>226.55</v>
      </c>
      <c r="K1436">
        <v>226.55</v>
      </c>
      <c r="L1436">
        <v>0</v>
      </c>
      <c r="M1436">
        <v>0</v>
      </c>
      <c r="N1436">
        <v>0</v>
      </c>
      <c r="O1436">
        <v>0</v>
      </c>
      <c r="P1436">
        <v>0</v>
      </c>
      <c r="Q1436" t="s">
        <v>460</v>
      </c>
    </row>
    <row r="1437" spans="1:17" x14ac:dyDescent="0.3">
      <c r="A1437">
        <v>188658</v>
      </c>
      <c r="B1437">
        <v>122</v>
      </c>
      <c r="C1437" t="s">
        <v>552</v>
      </c>
      <c r="D1437" t="s">
        <v>2704</v>
      </c>
      <c r="E1437" t="s">
        <v>4171</v>
      </c>
      <c r="F1437" s="440">
        <v>46011</v>
      </c>
      <c r="G1437" s="440">
        <v>46011</v>
      </c>
      <c r="H1437" s="440">
        <v>46039</v>
      </c>
      <c r="I1437">
        <v>270.57</v>
      </c>
      <c r="J1437">
        <v>270.57</v>
      </c>
      <c r="K1437">
        <v>270.57</v>
      </c>
      <c r="L1437">
        <v>0</v>
      </c>
      <c r="M1437">
        <v>0</v>
      </c>
      <c r="N1437">
        <v>0</v>
      </c>
      <c r="O1437">
        <v>0</v>
      </c>
      <c r="P1437">
        <v>0</v>
      </c>
      <c r="Q1437" t="s">
        <v>460</v>
      </c>
    </row>
    <row r="1438" spans="1:17" x14ac:dyDescent="0.3">
      <c r="A1438">
        <v>188657</v>
      </c>
      <c r="B1438">
        <v>122</v>
      </c>
      <c r="C1438" t="s">
        <v>552</v>
      </c>
      <c r="D1438" t="s">
        <v>2704</v>
      </c>
      <c r="E1438" t="s">
        <v>4172</v>
      </c>
      <c r="F1438" s="440">
        <v>46011</v>
      </c>
      <c r="G1438" s="440">
        <v>46011</v>
      </c>
      <c r="H1438" s="440">
        <v>46039</v>
      </c>
      <c r="I1438">
        <v>154.85</v>
      </c>
      <c r="J1438">
        <v>154.85</v>
      </c>
      <c r="K1438">
        <v>154.85</v>
      </c>
      <c r="L1438">
        <v>0</v>
      </c>
      <c r="M1438">
        <v>0</v>
      </c>
      <c r="N1438">
        <v>0</v>
      </c>
      <c r="O1438">
        <v>0</v>
      </c>
      <c r="P1438">
        <v>0</v>
      </c>
      <c r="Q1438" t="s">
        <v>460</v>
      </c>
    </row>
    <row r="1439" spans="1:17" x14ac:dyDescent="0.3">
      <c r="A1439">
        <v>188656</v>
      </c>
      <c r="B1439">
        <v>122</v>
      </c>
      <c r="C1439" t="s">
        <v>552</v>
      </c>
      <c r="D1439" t="s">
        <v>2744</v>
      </c>
      <c r="E1439" t="s">
        <v>4173</v>
      </c>
      <c r="F1439" s="440">
        <v>46013</v>
      </c>
      <c r="G1439" s="440">
        <v>46013</v>
      </c>
      <c r="H1439" s="440">
        <v>46040</v>
      </c>
      <c r="I1439">
        <v>399.8</v>
      </c>
      <c r="J1439">
        <v>399.8</v>
      </c>
      <c r="K1439">
        <v>399.8</v>
      </c>
      <c r="L1439">
        <v>0</v>
      </c>
      <c r="M1439">
        <v>0</v>
      </c>
      <c r="N1439">
        <v>0</v>
      </c>
      <c r="O1439">
        <v>0</v>
      </c>
      <c r="P1439">
        <v>0</v>
      </c>
      <c r="Q1439" t="s">
        <v>460</v>
      </c>
    </row>
    <row r="1440" spans="1:17" x14ac:dyDescent="0.3">
      <c r="A1440">
        <v>188654</v>
      </c>
      <c r="B1440">
        <v>122</v>
      </c>
      <c r="C1440" t="s">
        <v>552</v>
      </c>
      <c r="D1440" t="s">
        <v>2520</v>
      </c>
      <c r="E1440" t="s">
        <v>4174</v>
      </c>
      <c r="F1440" s="440">
        <v>46010</v>
      </c>
      <c r="G1440" s="440">
        <v>46010</v>
      </c>
      <c r="H1440" s="440">
        <v>46038</v>
      </c>
      <c r="I1440">
        <v>507.6</v>
      </c>
      <c r="J1440">
        <v>507.6</v>
      </c>
      <c r="K1440">
        <v>507.6</v>
      </c>
      <c r="L1440">
        <v>0</v>
      </c>
      <c r="M1440">
        <v>0</v>
      </c>
      <c r="N1440">
        <v>0</v>
      </c>
      <c r="O1440">
        <v>0</v>
      </c>
      <c r="P1440">
        <v>0</v>
      </c>
      <c r="Q1440" t="s">
        <v>460</v>
      </c>
    </row>
    <row r="1441" spans="1:17" x14ac:dyDescent="0.3">
      <c r="A1441">
        <v>188653</v>
      </c>
      <c r="B1441">
        <v>122</v>
      </c>
      <c r="C1441" t="s">
        <v>552</v>
      </c>
      <c r="D1441" t="s">
        <v>3721</v>
      </c>
      <c r="E1441" t="s">
        <v>4175</v>
      </c>
      <c r="F1441" s="440">
        <v>46013</v>
      </c>
      <c r="G1441" s="440">
        <v>46013</v>
      </c>
      <c r="H1441" s="440">
        <v>46041</v>
      </c>
      <c r="I1441">
        <v>1245.32</v>
      </c>
      <c r="J1441">
        <v>1224.32</v>
      </c>
      <c r="K1441">
        <v>0</v>
      </c>
      <c r="L1441">
        <v>1245.32</v>
      </c>
      <c r="M1441">
        <v>0</v>
      </c>
      <c r="N1441">
        <v>0</v>
      </c>
      <c r="O1441">
        <v>0</v>
      </c>
      <c r="P1441">
        <v>0</v>
      </c>
      <c r="Q1441" t="s">
        <v>460</v>
      </c>
    </row>
    <row r="1442" spans="1:17" x14ac:dyDescent="0.3">
      <c r="A1442">
        <v>188647</v>
      </c>
      <c r="B1442">
        <v>122</v>
      </c>
      <c r="C1442" t="s">
        <v>552</v>
      </c>
      <c r="D1442" t="s">
        <v>2946</v>
      </c>
      <c r="E1442" t="s">
        <v>4176</v>
      </c>
      <c r="F1442" s="440">
        <v>46014</v>
      </c>
      <c r="G1442" s="440">
        <v>46014</v>
      </c>
      <c r="H1442" s="440">
        <v>46042</v>
      </c>
      <c r="I1442">
        <v>220</v>
      </c>
      <c r="J1442">
        <v>220</v>
      </c>
      <c r="K1442">
        <v>220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460</v>
      </c>
    </row>
    <row r="1443" spans="1:17" x14ac:dyDescent="0.3">
      <c r="A1443">
        <v>188641</v>
      </c>
      <c r="B1443">
        <v>122</v>
      </c>
      <c r="C1443" t="s">
        <v>552</v>
      </c>
      <c r="D1443" t="s">
        <v>2523</v>
      </c>
      <c r="E1443" t="s">
        <v>4177</v>
      </c>
      <c r="F1443" s="440">
        <v>46009</v>
      </c>
      <c r="G1443" s="440">
        <v>46009</v>
      </c>
      <c r="H1443" s="440">
        <v>46009</v>
      </c>
      <c r="I1443">
        <v>165</v>
      </c>
      <c r="J1443">
        <v>165</v>
      </c>
      <c r="K1443">
        <v>165</v>
      </c>
      <c r="L1443">
        <v>0</v>
      </c>
      <c r="M1443">
        <v>0</v>
      </c>
      <c r="N1443">
        <v>0</v>
      </c>
      <c r="O1443">
        <v>0</v>
      </c>
      <c r="P1443">
        <v>0</v>
      </c>
      <c r="Q1443" t="s">
        <v>460</v>
      </c>
    </row>
    <row r="1444" spans="1:17" x14ac:dyDescent="0.3">
      <c r="A1444">
        <v>188632</v>
      </c>
      <c r="B1444">
        <v>122</v>
      </c>
      <c r="C1444" t="s">
        <v>552</v>
      </c>
      <c r="D1444" t="s">
        <v>2520</v>
      </c>
      <c r="E1444" t="s">
        <v>4178</v>
      </c>
      <c r="F1444" s="440">
        <v>46009</v>
      </c>
      <c r="G1444" s="440">
        <v>46009</v>
      </c>
      <c r="H1444" s="440">
        <v>46037</v>
      </c>
      <c r="I1444">
        <v>30</v>
      </c>
      <c r="J1444">
        <v>30</v>
      </c>
      <c r="K1444">
        <v>30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460</v>
      </c>
    </row>
    <row r="1445" spans="1:17" x14ac:dyDescent="0.3">
      <c r="A1445">
        <v>188630</v>
      </c>
      <c r="B1445">
        <v>122</v>
      </c>
      <c r="C1445" t="s">
        <v>552</v>
      </c>
      <c r="D1445" t="s">
        <v>2688</v>
      </c>
      <c r="E1445" t="s">
        <v>4179</v>
      </c>
      <c r="F1445" s="440">
        <v>46007</v>
      </c>
      <c r="G1445" s="440">
        <v>46007</v>
      </c>
      <c r="H1445" s="440">
        <v>46036</v>
      </c>
      <c r="I1445">
        <v>1159.68</v>
      </c>
      <c r="J1445">
        <v>1159.68</v>
      </c>
      <c r="K1445">
        <v>0</v>
      </c>
      <c r="L1445">
        <v>1159.68</v>
      </c>
      <c r="M1445">
        <v>0</v>
      </c>
      <c r="N1445">
        <v>0</v>
      </c>
      <c r="O1445">
        <v>0</v>
      </c>
      <c r="P1445">
        <v>0</v>
      </c>
      <c r="Q1445" t="s">
        <v>460</v>
      </c>
    </row>
    <row r="1446" spans="1:17" x14ac:dyDescent="0.3">
      <c r="A1446">
        <v>188626</v>
      </c>
      <c r="B1446">
        <v>122</v>
      </c>
      <c r="C1446" t="s">
        <v>552</v>
      </c>
      <c r="D1446" t="s">
        <v>2729</v>
      </c>
      <c r="E1446" t="s">
        <v>4180</v>
      </c>
      <c r="F1446" s="440">
        <v>46009</v>
      </c>
      <c r="G1446" s="440">
        <v>46009</v>
      </c>
      <c r="H1446" s="440">
        <v>46037</v>
      </c>
      <c r="I1446">
        <v>1770.55</v>
      </c>
      <c r="J1446">
        <v>1770.55</v>
      </c>
      <c r="K1446">
        <v>1770.55</v>
      </c>
      <c r="L1446">
        <v>0</v>
      </c>
      <c r="M1446">
        <v>0</v>
      </c>
      <c r="N1446">
        <v>0</v>
      </c>
      <c r="O1446">
        <v>0</v>
      </c>
      <c r="P1446">
        <v>0</v>
      </c>
      <c r="Q1446" t="s">
        <v>460</v>
      </c>
    </row>
    <row r="1447" spans="1:17" x14ac:dyDescent="0.3">
      <c r="A1447">
        <v>188623</v>
      </c>
      <c r="B1447">
        <v>122</v>
      </c>
      <c r="C1447" t="s">
        <v>552</v>
      </c>
      <c r="D1447" t="s">
        <v>4181</v>
      </c>
      <c r="E1447" t="s">
        <v>4182</v>
      </c>
      <c r="F1447" s="440">
        <v>46008</v>
      </c>
      <c r="G1447" s="440">
        <v>46008</v>
      </c>
      <c r="H1447" s="440">
        <v>46038</v>
      </c>
      <c r="I1447">
        <v>379</v>
      </c>
      <c r="J1447">
        <v>379</v>
      </c>
      <c r="K1447">
        <v>379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460</v>
      </c>
    </row>
    <row r="1448" spans="1:17" x14ac:dyDescent="0.3">
      <c r="A1448">
        <v>188622</v>
      </c>
      <c r="B1448">
        <v>122</v>
      </c>
      <c r="C1448" t="s">
        <v>552</v>
      </c>
      <c r="D1448" t="s">
        <v>2693</v>
      </c>
      <c r="E1448" t="s">
        <v>4183</v>
      </c>
      <c r="F1448" s="440">
        <v>46008</v>
      </c>
      <c r="G1448" s="440">
        <v>46008</v>
      </c>
      <c r="H1448" s="440">
        <v>46038</v>
      </c>
      <c r="I1448">
        <v>5315.51</v>
      </c>
      <c r="J1448">
        <v>5315.51</v>
      </c>
      <c r="K1448">
        <v>5071.3100000000004</v>
      </c>
      <c r="L1448">
        <v>244.2</v>
      </c>
      <c r="M1448">
        <v>0</v>
      </c>
      <c r="N1448">
        <v>0</v>
      </c>
      <c r="O1448">
        <v>0</v>
      </c>
      <c r="P1448">
        <v>0</v>
      </c>
      <c r="Q1448" t="s">
        <v>460</v>
      </c>
    </row>
    <row r="1449" spans="1:17" x14ac:dyDescent="0.3">
      <c r="A1449">
        <v>188616</v>
      </c>
      <c r="B1449">
        <v>122</v>
      </c>
      <c r="C1449" t="s">
        <v>552</v>
      </c>
      <c r="D1449" t="s">
        <v>2693</v>
      </c>
      <c r="E1449" t="s">
        <v>4184</v>
      </c>
      <c r="F1449" s="440">
        <v>46008</v>
      </c>
      <c r="G1449" s="440">
        <v>46008</v>
      </c>
      <c r="H1449" s="440">
        <v>46035</v>
      </c>
      <c r="I1449">
        <v>516.6</v>
      </c>
      <c r="J1449">
        <v>516.6</v>
      </c>
      <c r="K1449">
        <v>516.6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460</v>
      </c>
    </row>
    <row r="1450" spans="1:17" x14ac:dyDescent="0.3">
      <c r="A1450">
        <v>188612</v>
      </c>
      <c r="B1450">
        <v>122</v>
      </c>
      <c r="C1450" t="s">
        <v>552</v>
      </c>
      <c r="D1450" t="s">
        <v>4147</v>
      </c>
      <c r="E1450" t="s">
        <v>4185</v>
      </c>
      <c r="F1450" s="440">
        <v>46007</v>
      </c>
      <c r="G1450" s="440">
        <v>46007</v>
      </c>
      <c r="H1450" s="440">
        <v>46035</v>
      </c>
      <c r="I1450">
        <v>435.03</v>
      </c>
      <c r="J1450">
        <v>435.03</v>
      </c>
      <c r="K1450">
        <v>435.03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460</v>
      </c>
    </row>
    <row r="1451" spans="1:17" x14ac:dyDescent="0.3">
      <c r="A1451">
        <v>188610</v>
      </c>
      <c r="B1451">
        <v>122</v>
      </c>
      <c r="C1451" t="s">
        <v>552</v>
      </c>
      <c r="D1451" t="s">
        <v>2520</v>
      </c>
      <c r="E1451" t="s">
        <v>4186</v>
      </c>
      <c r="F1451" s="440">
        <v>46007</v>
      </c>
      <c r="G1451" s="440">
        <v>46007</v>
      </c>
      <c r="H1451" s="440">
        <v>46035</v>
      </c>
      <c r="I1451">
        <v>792.2</v>
      </c>
      <c r="J1451">
        <v>792.2</v>
      </c>
      <c r="K1451">
        <v>792.2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460</v>
      </c>
    </row>
    <row r="1452" spans="1:17" x14ac:dyDescent="0.3">
      <c r="A1452">
        <v>188607</v>
      </c>
      <c r="B1452">
        <v>122</v>
      </c>
      <c r="C1452" t="s">
        <v>552</v>
      </c>
      <c r="D1452" t="s">
        <v>2704</v>
      </c>
      <c r="E1452" t="s">
        <v>4187</v>
      </c>
      <c r="F1452" s="440">
        <v>46007</v>
      </c>
      <c r="G1452" s="440">
        <v>46007</v>
      </c>
      <c r="H1452" s="440">
        <v>46035</v>
      </c>
      <c r="I1452">
        <v>366.03</v>
      </c>
      <c r="J1452">
        <v>366.03</v>
      </c>
      <c r="K1452">
        <v>366.03</v>
      </c>
      <c r="L1452">
        <v>0</v>
      </c>
      <c r="M1452">
        <v>0</v>
      </c>
      <c r="N1452">
        <v>0</v>
      </c>
      <c r="O1452">
        <v>0</v>
      </c>
      <c r="P1452">
        <v>0</v>
      </c>
      <c r="Q1452" t="s">
        <v>460</v>
      </c>
    </row>
    <row r="1453" spans="1:17" x14ac:dyDescent="0.3">
      <c r="A1453">
        <v>188605</v>
      </c>
      <c r="B1453">
        <v>122</v>
      </c>
      <c r="C1453" t="s">
        <v>552</v>
      </c>
      <c r="D1453" t="s">
        <v>2995</v>
      </c>
      <c r="E1453" t="s">
        <v>4188</v>
      </c>
      <c r="F1453" s="440">
        <v>46007</v>
      </c>
      <c r="G1453" s="440">
        <v>46007</v>
      </c>
      <c r="H1453" s="440">
        <v>46035</v>
      </c>
      <c r="I1453">
        <v>6476.76</v>
      </c>
      <c r="J1453">
        <v>6476.76</v>
      </c>
      <c r="K1453">
        <v>0</v>
      </c>
      <c r="L1453">
        <v>6476.76</v>
      </c>
      <c r="M1453">
        <v>0</v>
      </c>
      <c r="N1453">
        <v>0</v>
      </c>
      <c r="O1453">
        <v>0</v>
      </c>
      <c r="P1453">
        <v>0</v>
      </c>
      <c r="Q1453" t="s">
        <v>460</v>
      </c>
    </row>
    <row r="1454" spans="1:17" x14ac:dyDescent="0.3">
      <c r="A1454">
        <v>188602</v>
      </c>
      <c r="B1454">
        <v>122</v>
      </c>
      <c r="C1454" t="s">
        <v>552</v>
      </c>
      <c r="D1454" t="s">
        <v>2754</v>
      </c>
      <c r="E1454" t="s">
        <v>4189</v>
      </c>
      <c r="F1454" s="440">
        <v>46007</v>
      </c>
      <c r="G1454" s="440">
        <v>46007</v>
      </c>
      <c r="H1454" s="440">
        <v>46038</v>
      </c>
      <c r="I1454">
        <v>2095.8000000000002</v>
      </c>
      <c r="J1454">
        <v>1555.89</v>
      </c>
      <c r="K1454">
        <v>0</v>
      </c>
      <c r="L1454">
        <v>2095.8000000000002</v>
      </c>
      <c r="M1454">
        <v>0</v>
      </c>
      <c r="N1454">
        <v>0</v>
      </c>
      <c r="O1454">
        <v>0</v>
      </c>
      <c r="P1454">
        <v>0</v>
      </c>
      <c r="Q1454" t="s">
        <v>460</v>
      </c>
    </row>
    <row r="1455" spans="1:17" x14ac:dyDescent="0.3">
      <c r="A1455">
        <v>188599</v>
      </c>
      <c r="B1455">
        <v>122</v>
      </c>
      <c r="C1455" t="s">
        <v>552</v>
      </c>
      <c r="D1455" t="s">
        <v>2819</v>
      </c>
      <c r="E1455" t="s">
        <v>4190</v>
      </c>
      <c r="F1455" s="440">
        <v>46007</v>
      </c>
      <c r="G1455" s="440">
        <v>46007</v>
      </c>
      <c r="H1455" s="440">
        <v>46035</v>
      </c>
      <c r="I1455">
        <v>477</v>
      </c>
      <c r="J1455">
        <v>477</v>
      </c>
      <c r="K1455">
        <v>477</v>
      </c>
      <c r="L1455">
        <v>0</v>
      </c>
      <c r="M1455">
        <v>0</v>
      </c>
      <c r="N1455">
        <v>0</v>
      </c>
      <c r="O1455">
        <v>0</v>
      </c>
      <c r="P1455">
        <v>0</v>
      </c>
      <c r="Q1455" t="s">
        <v>460</v>
      </c>
    </row>
    <row r="1456" spans="1:17" x14ac:dyDescent="0.3">
      <c r="A1456">
        <v>188597</v>
      </c>
      <c r="B1456">
        <v>122</v>
      </c>
      <c r="C1456" t="s">
        <v>552</v>
      </c>
      <c r="D1456" t="s">
        <v>3843</v>
      </c>
      <c r="E1456" t="s">
        <v>4191</v>
      </c>
      <c r="F1456" s="440">
        <v>46007</v>
      </c>
      <c r="H1456" s="440">
        <v>46035</v>
      </c>
      <c r="I1456">
        <v>251.16</v>
      </c>
      <c r="J1456">
        <v>251.16</v>
      </c>
      <c r="K1456">
        <v>0</v>
      </c>
      <c r="L1456">
        <v>0</v>
      </c>
      <c r="M1456">
        <v>251.16</v>
      </c>
      <c r="N1456">
        <v>0</v>
      </c>
      <c r="O1456">
        <v>0</v>
      </c>
      <c r="P1456">
        <v>0</v>
      </c>
      <c r="Q1456" t="s">
        <v>460</v>
      </c>
    </row>
    <row r="1457" spans="1:17" x14ac:dyDescent="0.3">
      <c r="A1457">
        <v>188596</v>
      </c>
      <c r="B1457">
        <v>122</v>
      </c>
      <c r="C1457" t="s">
        <v>552</v>
      </c>
      <c r="D1457" t="s">
        <v>2693</v>
      </c>
      <c r="E1457" t="s">
        <v>4192</v>
      </c>
      <c r="F1457" s="440">
        <v>46007</v>
      </c>
      <c r="G1457" s="440">
        <v>46007</v>
      </c>
      <c r="H1457" s="440">
        <v>46038</v>
      </c>
      <c r="I1457">
        <v>306.49</v>
      </c>
      <c r="J1457">
        <v>306.49</v>
      </c>
      <c r="K1457">
        <v>306.49</v>
      </c>
      <c r="L1457">
        <v>0</v>
      </c>
      <c r="M1457">
        <v>0</v>
      </c>
      <c r="N1457">
        <v>0</v>
      </c>
      <c r="O1457">
        <v>0</v>
      </c>
      <c r="P1457">
        <v>0</v>
      </c>
      <c r="Q1457" t="s">
        <v>460</v>
      </c>
    </row>
    <row r="1458" spans="1:17" x14ac:dyDescent="0.3">
      <c r="A1458">
        <v>188594</v>
      </c>
      <c r="B1458">
        <v>122</v>
      </c>
      <c r="C1458" t="s">
        <v>552</v>
      </c>
      <c r="D1458" t="s">
        <v>2709</v>
      </c>
      <c r="E1458" t="s">
        <v>4193</v>
      </c>
      <c r="F1458" s="440">
        <v>46007</v>
      </c>
      <c r="G1458" s="440">
        <v>46007</v>
      </c>
      <c r="H1458" s="440">
        <v>46037</v>
      </c>
      <c r="I1458">
        <v>789</v>
      </c>
      <c r="J1458">
        <v>789</v>
      </c>
      <c r="K1458">
        <v>789</v>
      </c>
      <c r="L1458">
        <v>0</v>
      </c>
      <c r="M1458">
        <v>0</v>
      </c>
      <c r="N1458">
        <v>0</v>
      </c>
      <c r="O1458">
        <v>0</v>
      </c>
      <c r="P1458">
        <v>0</v>
      </c>
      <c r="Q1458" t="s">
        <v>460</v>
      </c>
    </row>
    <row r="1459" spans="1:17" x14ac:dyDescent="0.3">
      <c r="A1459">
        <v>188591</v>
      </c>
      <c r="B1459">
        <v>122</v>
      </c>
      <c r="C1459" t="s">
        <v>552</v>
      </c>
      <c r="D1459" t="s">
        <v>3019</v>
      </c>
      <c r="E1459" t="s">
        <v>4194</v>
      </c>
      <c r="F1459" s="440">
        <v>46006</v>
      </c>
      <c r="G1459" s="440">
        <v>46006</v>
      </c>
      <c r="H1459" s="440">
        <v>46034</v>
      </c>
      <c r="I1459">
        <v>217</v>
      </c>
      <c r="J1459">
        <v>217</v>
      </c>
      <c r="K1459">
        <v>217</v>
      </c>
      <c r="L1459">
        <v>0</v>
      </c>
      <c r="M1459">
        <v>0</v>
      </c>
      <c r="N1459">
        <v>0</v>
      </c>
      <c r="O1459">
        <v>0</v>
      </c>
      <c r="P1459">
        <v>0</v>
      </c>
      <c r="Q1459" t="s">
        <v>460</v>
      </c>
    </row>
    <row r="1460" spans="1:17" x14ac:dyDescent="0.3">
      <c r="A1460">
        <v>188590</v>
      </c>
      <c r="B1460">
        <v>122</v>
      </c>
      <c r="C1460" t="s">
        <v>552</v>
      </c>
      <c r="D1460" t="s">
        <v>2749</v>
      </c>
      <c r="E1460" t="s">
        <v>2908</v>
      </c>
      <c r="F1460" s="440">
        <v>46007</v>
      </c>
      <c r="G1460" s="440">
        <v>46007</v>
      </c>
      <c r="H1460" s="440">
        <v>46035</v>
      </c>
      <c r="I1460">
        <v>215</v>
      </c>
      <c r="J1460">
        <v>180</v>
      </c>
      <c r="K1460">
        <v>215</v>
      </c>
      <c r="L1460">
        <v>0</v>
      </c>
      <c r="M1460">
        <v>0</v>
      </c>
      <c r="N1460">
        <v>0</v>
      </c>
      <c r="O1460">
        <v>0</v>
      </c>
      <c r="P1460">
        <v>0</v>
      </c>
      <c r="Q1460" t="s">
        <v>460</v>
      </c>
    </row>
    <row r="1461" spans="1:17" x14ac:dyDescent="0.3">
      <c r="A1461">
        <v>188589</v>
      </c>
      <c r="B1461">
        <v>122</v>
      </c>
      <c r="C1461" t="s">
        <v>552</v>
      </c>
      <c r="D1461" t="s">
        <v>3721</v>
      </c>
      <c r="E1461" t="s">
        <v>4195</v>
      </c>
      <c r="F1461" s="440">
        <v>46006</v>
      </c>
      <c r="G1461" s="440">
        <v>46006</v>
      </c>
      <c r="H1461" s="440">
        <v>46034</v>
      </c>
      <c r="I1461">
        <v>2469.64</v>
      </c>
      <c r="J1461">
        <v>2448.64</v>
      </c>
      <c r="K1461">
        <v>0</v>
      </c>
      <c r="L1461">
        <v>2469.64</v>
      </c>
      <c r="M1461">
        <v>0</v>
      </c>
      <c r="N1461">
        <v>0</v>
      </c>
      <c r="O1461">
        <v>0</v>
      </c>
      <c r="P1461">
        <v>0</v>
      </c>
      <c r="Q1461" t="s">
        <v>460</v>
      </c>
    </row>
    <row r="1462" spans="1:17" x14ac:dyDescent="0.3">
      <c r="A1462">
        <v>188587</v>
      </c>
      <c r="B1462">
        <v>122</v>
      </c>
      <c r="C1462" t="s">
        <v>552</v>
      </c>
      <c r="D1462" t="s">
        <v>3573</v>
      </c>
      <c r="E1462" t="s">
        <v>4196</v>
      </c>
      <c r="F1462" s="440">
        <v>46007</v>
      </c>
      <c r="G1462" s="440">
        <v>46007</v>
      </c>
      <c r="H1462" s="440">
        <v>46037</v>
      </c>
      <c r="I1462">
        <v>2682</v>
      </c>
      <c r="J1462">
        <v>2682</v>
      </c>
      <c r="K1462">
        <v>0</v>
      </c>
      <c r="L1462">
        <v>2682</v>
      </c>
      <c r="M1462">
        <v>0</v>
      </c>
      <c r="N1462">
        <v>0</v>
      </c>
      <c r="O1462">
        <v>0</v>
      </c>
      <c r="P1462">
        <v>0</v>
      </c>
      <c r="Q1462" t="s">
        <v>460</v>
      </c>
    </row>
    <row r="1463" spans="1:17" x14ac:dyDescent="0.3">
      <c r="A1463">
        <v>188585</v>
      </c>
      <c r="B1463">
        <v>122</v>
      </c>
      <c r="C1463" t="s">
        <v>552</v>
      </c>
      <c r="D1463" t="s">
        <v>2773</v>
      </c>
      <c r="E1463" t="s">
        <v>4197</v>
      </c>
      <c r="F1463" s="440">
        <v>46006</v>
      </c>
      <c r="G1463" s="440">
        <v>46006</v>
      </c>
      <c r="H1463" s="440">
        <v>46036</v>
      </c>
      <c r="I1463">
        <v>3336.48</v>
      </c>
      <c r="J1463">
        <v>3336.48</v>
      </c>
      <c r="K1463">
        <v>0</v>
      </c>
      <c r="L1463">
        <v>3336.48</v>
      </c>
      <c r="M1463">
        <v>0</v>
      </c>
      <c r="N1463">
        <v>0</v>
      </c>
      <c r="O1463">
        <v>0</v>
      </c>
      <c r="P1463">
        <v>0</v>
      </c>
      <c r="Q1463" t="s">
        <v>460</v>
      </c>
    </row>
    <row r="1464" spans="1:17" x14ac:dyDescent="0.3">
      <c r="A1464">
        <v>188584</v>
      </c>
      <c r="B1464">
        <v>122</v>
      </c>
      <c r="C1464" t="s">
        <v>552</v>
      </c>
      <c r="D1464" t="s">
        <v>2832</v>
      </c>
      <c r="E1464" t="s">
        <v>4198</v>
      </c>
      <c r="F1464" s="440">
        <v>46006</v>
      </c>
      <c r="G1464" s="440">
        <v>46006</v>
      </c>
      <c r="H1464" s="440">
        <v>46036</v>
      </c>
      <c r="I1464">
        <v>3800.45</v>
      </c>
      <c r="J1464">
        <v>3568.5</v>
      </c>
      <c r="K1464">
        <v>0</v>
      </c>
      <c r="L1464">
        <v>3800.45</v>
      </c>
      <c r="M1464">
        <v>0</v>
      </c>
      <c r="N1464">
        <v>0</v>
      </c>
      <c r="O1464">
        <v>0</v>
      </c>
      <c r="P1464">
        <v>0</v>
      </c>
      <c r="Q1464" t="s">
        <v>460</v>
      </c>
    </row>
    <row r="1465" spans="1:17" x14ac:dyDescent="0.3">
      <c r="A1465">
        <v>188580</v>
      </c>
      <c r="B1465">
        <v>122</v>
      </c>
      <c r="C1465" t="s">
        <v>552</v>
      </c>
      <c r="D1465" t="s">
        <v>2713</v>
      </c>
      <c r="E1465" t="s">
        <v>2926</v>
      </c>
      <c r="F1465" s="440">
        <v>46001</v>
      </c>
      <c r="G1465" s="440">
        <v>46001</v>
      </c>
      <c r="H1465" s="440">
        <v>46035</v>
      </c>
      <c r="I1465">
        <v>3403.2</v>
      </c>
      <c r="J1465">
        <v>3403.2</v>
      </c>
      <c r="K1465">
        <v>3403.2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460</v>
      </c>
    </row>
    <row r="1466" spans="1:17" x14ac:dyDescent="0.3">
      <c r="A1466">
        <v>188578</v>
      </c>
      <c r="B1466">
        <v>122</v>
      </c>
      <c r="C1466" t="s">
        <v>552</v>
      </c>
      <c r="D1466" t="s">
        <v>3010</v>
      </c>
      <c r="E1466" t="s">
        <v>4199</v>
      </c>
      <c r="F1466" s="440">
        <v>46000</v>
      </c>
      <c r="H1466" s="440">
        <v>46034</v>
      </c>
      <c r="I1466">
        <v>738.28</v>
      </c>
      <c r="J1466">
        <v>738.28</v>
      </c>
      <c r="K1466">
        <v>0</v>
      </c>
      <c r="L1466">
        <v>0</v>
      </c>
      <c r="M1466">
        <v>738.28</v>
      </c>
      <c r="N1466">
        <v>0</v>
      </c>
      <c r="O1466">
        <v>0</v>
      </c>
      <c r="P1466">
        <v>0</v>
      </c>
      <c r="Q1466" t="s">
        <v>460</v>
      </c>
    </row>
    <row r="1467" spans="1:17" x14ac:dyDescent="0.3">
      <c r="A1467">
        <v>188576</v>
      </c>
      <c r="B1467">
        <v>122</v>
      </c>
      <c r="C1467" t="s">
        <v>552</v>
      </c>
      <c r="D1467" t="s">
        <v>3010</v>
      </c>
      <c r="E1467" t="s">
        <v>4200</v>
      </c>
      <c r="F1467" s="440">
        <v>46000</v>
      </c>
      <c r="H1467" s="440">
        <v>46034</v>
      </c>
      <c r="I1467">
        <v>75.599999999999994</v>
      </c>
      <c r="J1467">
        <v>75.599999999999994</v>
      </c>
      <c r="K1467">
        <v>0</v>
      </c>
      <c r="L1467">
        <v>0</v>
      </c>
      <c r="M1467">
        <v>75.599999999999994</v>
      </c>
      <c r="N1467">
        <v>0</v>
      </c>
      <c r="O1467">
        <v>0</v>
      </c>
      <c r="P1467">
        <v>0</v>
      </c>
      <c r="Q1467" t="s">
        <v>460</v>
      </c>
    </row>
    <row r="1468" spans="1:17" x14ac:dyDescent="0.3">
      <c r="A1468">
        <v>188574</v>
      </c>
      <c r="B1468">
        <v>122</v>
      </c>
      <c r="C1468" t="s">
        <v>552</v>
      </c>
      <c r="D1468" t="s">
        <v>4147</v>
      </c>
      <c r="E1468" t="s">
        <v>4201</v>
      </c>
      <c r="F1468" s="440">
        <v>46009</v>
      </c>
      <c r="G1468" s="440">
        <v>46009</v>
      </c>
      <c r="H1468" s="440">
        <v>46037</v>
      </c>
      <c r="I1468">
        <v>557.47</v>
      </c>
      <c r="J1468">
        <v>557.47</v>
      </c>
      <c r="K1468">
        <v>557.47</v>
      </c>
      <c r="L1468">
        <v>0</v>
      </c>
      <c r="M1468">
        <v>0</v>
      </c>
      <c r="N1468">
        <v>0</v>
      </c>
      <c r="O1468">
        <v>0</v>
      </c>
      <c r="P1468">
        <v>0</v>
      </c>
      <c r="Q1468" t="s">
        <v>460</v>
      </c>
    </row>
    <row r="1469" spans="1:17" x14ac:dyDescent="0.3">
      <c r="A1469">
        <v>188572</v>
      </c>
      <c r="B1469">
        <v>122</v>
      </c>
      <c r="C1469" t="s">
        <v>552</v>
      </c>
      <c r="D1469" t="s">
        <v>2520</v>
      </c>
      <c r="E1469" t="s">
        <v>4202</v>
      </c>
      <c r="F1469" s="440">
        <v>46009</v>
      </c>
      <c r="G1469" s="440">
        <v>46009</v>
      </c>
      <c r="H1469" s="440">
        <v>46037</v>
      </c>
      <c r="I1469">
        <v>488.5</v>
      </c>
      <c r="J1469">
        <v>488.5</v>
      </c>
      <c r="K1469">
        <v>488.5</v>
      </c>
      <c r="L1469">
        <v>0</v>
      </c>
      <c r="M1469">
        <v>0</v>
      </c>
      <c r="N1469">
        <v>0</v>
      </c>
      <c r="O1469">
        <v>0</v>
      </c>
      <c r="P1469">
        <v>0</v>
      </c>
      <c r="Q1469" t="s">
        <v>460</v>
      </c>
    </row>
    <row r="1470" spans="1:17" x14ac:dyDescent="0.3">
      <c r="A1470">
        <v>188570</v>
      </c>
      <c r="B1470">
        <v>122</v>
      </c>
      <c r="C1470" t="s">
        <v>552</v>
      </c>
      <c r="D1470" t="s">
        <v>2693</v>
      </c>
      <c r="E1470" t="s">
        <v>4203</v>
      </c>
      <c r="F1470" s="440">
        <v>46009</v>
      </c>
      <c r="G1470" s="440">
        <v>46009</v>
      </c>
      <c r="H1470" s="440">
        <v>46042</v>
      </c>
      <c r="I1470">
        <v>2728.8</v>
      </c>
      <c r="J1470">
        <v>2728.8</v>
      </c>
      <c r="K1470">
        <v>0</v>
      </c>
      <c r="L1470">
        <v>2728.8</v>
      </c>
      <c r="M1470">
        <v>0</v>
      </c>
      <c r="N1470">
        <v>0</v>
      </c>
      <c r="O1470">
        <v>0</v>
      </c>
      <c r="P1470">
        <v>0</v>
      </c>
      <c r="Q1470" t="s">
        <v>460</v>
      </c>
    </row>
    <row r="1471" spans="1:17" x14ac:dyDescent="0.3">
      <c r="A1471">
        <v>188569</v>
      </c>
      <c r="B1471">
        <v>122</v>
      </c>
      <c r="C1471" t="s">
        <v>552</v>
      </c>
      <c r="D1471" t="s">
        <v>2704</v>
      </c>
      <c r="E1471" t="s">
        <v>4204</v>
      </c>
      <c r="F1471" s="440">
        <v>46009</v>
      </c>
      <c r="G1471" s="440">
        <v>46009</v>
      </c>
      <c r="H1471" s="440">
        <v>46037</v>
      </c>
      <c r="I1471">
        <v>377.36</v>
      </c>
      <c r="J1471">
        <v>377.36</v>
      </c>
      <c r="K1471">
        <v>377.36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460</v>
      </c>
    </row>
    <row r="1472" spans="1:17" x14ac:dyDescent="0.3">
      <c r="A1472">
        <v>188568</v>
      </c>
      <c r="B1472">
        <v>122</v>
      </c>
      <c r="C1472" t="s">
        <v>552</v>
      </c>
      <c r="D1472" t="s">
        <v>2749</v>
      </c>
      <c r="E1472" t="s">
        <v>4205</v>
      </c>
      <c r="F1472" s="440">
        <v>46009</v>
      </c>
      <c r="G1472" s="440">
        <v>46009</v>
      </c>
      <c r="H1472" s="440">
        <v>46037</v>
      </c>
      <c r="I1472">
        <v>361.4</v>
      </c>
      <c r="J1472">
        <v>326.63</v>
      </c>
      <c r="K1472">
        <v>361.4</v>
      </c>
      <c r="L1472">
        <v>0</v>
      </c>
      <c r="M1472">
        <v>0</v>
      </c>
      <c r="N1472">
        <v>0</v>
      </c>
      <c r="O1472">
        <v>0</v>
      </c>
      <c r="P1472">
        <v>0</v>
      </c>
      <c r="Q1472" t="s">
        <v>460</v>
      </c>
    </row>
    <row r="1473" spans="1:17" x14ac:dyDescent="0.3">
      <c r="A1473">
        <v>188567</v>
      </c>
      <c r="B1473">
        <v>122</v>
      </c>
      <c r="C1473" t="s">
        <v>552</v>
      </c>
      <c r="D1473" t="s">
        <v>2688</v>
      </c>
      <c r="E1473" t="s">
        <v>4206</v>
      </c>
      <c r="F1473" s="440">
        <v>46010</v>
      </c>
      <c r="G1473" s="440">
        <v>46010</v>
      </c>
      <c r="H1473" s="440">
        <v>46038</v>
      </c>
      <c r="I1473">
        <v>404.32</v>
      </c>
      <c r="J1473">
        <v>404.32</v>
      </c>
      <c r="K1473">
        <v>404.32</v>
      </c>
      <c r="L1473">
        <v>0</v>
      </c>
      <c r="M1473">
        <v>0</v>
      </c>
      <c r="N1473">
        <v>0</v>
      </c>
      <c r="O1473">
        <v>0</v>
      </c>
      <c r="P1473">
        <v>0</v>
      </c>
      <c r="Q1473" t="s">
        <v>460</v>
      </c>
    </row>
    <row r="1474" spans="1:17" x14ac:dyDescent="0.3">
      <c r="A1474">
        <v>188560</v>
      </c>
      <c r="B1474">
        <v>122</v>
      </c>
      <c r="C1474" t="s">
        <v>552</v>
      </c>
      <c r="D1474" t="s">
        <v>2704</v>
      </c>
      <c r="E1474" t="s">
        <v>4207</v>
      </c>
      <c r="F1474" s="440">
        <v>46020</v>
      </c>
      <c r="G1474" s="440">
        <v>46020</v>
      </c>
      <c r="H1474" s="440">
        <v>46048</v>
      </c>
      <c r="I1474">
        <v>43.5</v>
      </c>
      <c r="J1474">
        <v>43.5</v>
      </c>
      <c r="K1474">
        <v>43.5</v>
      </c>
      <c r="L1474">
        <v>0</v>
      </c>
      <c r="M1474">
        <v>0</v>
      </c>
      <c r="N1474">
        <v>0</v>
      </c>
      <c r="O1474">
        <v>0</v>
      </c>
      <c r="P1474">
        <v>0</v>
      </c>
      <c r="Q1474" t="s">
        <v>460</v>
      </c>
    </row>
    <row r="1475" spans="1:17" x14ac:dyDescent="0.3">
      <c r="A1475">
        <v>188557</v>
      </c>
      <c r="B1475">
        <v>122</v>
      </c>
      <c r="C1475" t="s">
        <v>552</v>
      </c>
      <c r="D1475" t="s">
        <v>2715</v>
      </c>
      <c r="E1475" t="s">
        <v>4208</v>
      </c>
      <c r="F1475" s="440">
        <v>46021</v>
      </c>
      <c r="G1475" s="440">
        <v>46021</v>
      </c>
      <c r="H1475" s="440">
        <v>46037</v>
      </c>
      <c r="I1475">
        <v>1071.5</v>
      </c>
      <c r="J1475">
        <v>1058.5</v>
      </c>
      <c r="K1475">
        <v>1071.5</v>
      </c>
      <c r="L1475">
        <v>0</v>
      </c>
      <c r="M1475">
        <v>0</v>
      </c>
      <c r="N1475">
        <v>0</v>
      </c>
      <c r="O1475">
        <v>0</v>
      </c>
      <c r="P1475">
        <v>0</v>
      </c>
      <c r="Q1475" t="s">
        <v>460</v>
      </c>
    </row>
    <row r="1476" spans="1:17" x14ac:dyDescent="0.3">
      <c r="A1476">
        <v>188553</v>
      </c>
      <c r="B1476">
        <v>122</v>
      </c>
      <c r="C1476" t="s">
        <v>552</v>
      </c>
      <c r="D1476" t="s">
        <v>2693</v>
      </c>
      <c r="E1476" t="s">
        <v>4209</v>
      </c>
      <c r="F1476" s="440">
        <v>46017</v>
      </c>
      <c r="G1476" s="440">
        <v>46017</v>
      </c>
      <c r="H1476" s="440">
        <v>46042</v>
      </c>
      <c r="I1476">
        <v>369</v>
      </c>
      <c r="J1476">
        <v>369</v>
      </c>
      <c r="K1476">
        <v>369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460</v>
      </c>
    </row>
    <row r="1477" spans="1:17" x14ac:dyDescent="0.3">
      <c r="A1477">
        <v>188551</v>
      </c>
      <c r="B1477">
        <v>122</v>
      </c>
      <c r="C1477" t="s">
        <v>552</v>
      </c>
      <c r="D1477" t="s">
        <v>2713</v>
      </c>
      <c r="E1477" t="s">
        <v>4210</v>
      </c>
      <c r="F1477" s="440">
        <v>46009</v>
      </c>
      <c r="H1477" s="440">
        <v>46048</v>
      </c>
      <c r="I1477">
        <v>540.48</v>
      </c>
      <c r="J1477">
        <v>540.48</v>
      </c>
      <c r="K1477">
        <v>0</v>
      </c>
      <c r="L1477">
        <v>0</v>
      </c>
      <c r="M1477">
        <v>449.68</v>
      </c>
      <c r="N1477">
        <v>0</v>
      </c>
      <c r="O1477">
        <v>90.8</v>
      </c>
      <c r="P1477">
        <v>0</v>
      </c>
      <c r="Q1477" t="s">
        <v>460</v>
      </c>
    </row>
    <row r="1478" spans="1:17" x14ac:dyDescent="0.3">
      <c r="A1478">
        <v>188549</v>
      </c>
      <c r="B1478">
        <v>122</v>
      </c>
      <c r="C1478" t="s">
        <v>552</v>
      </c>
      <c r="D1478" t="s">
        <v>2520</v>
      </c>
      <c r="E1478" t="s">
        <v>4211</v>
      </c>
      <c r="F1478" s="440">
        <v>46017</v>
      </c>
      <c r="G1478" s="440">
        <v>46017</v>
      </c>
      <c r="H1478" s="440">
        <v>46045</v>
      </c>
      <c r="I1478">
        <v>177.06</v>
      </c>
      <c r="J1478">
        <v>177.06</v>
      </c>
      <c r="K1478">
        <v>177.06</v>
      </c>
      <c r="L1478">
        <v>0</v>
      </c>
      <c r="M1478">
        <v>0</v>
      </c>
      <c r="N1478">
        <v>0</v>
      </c>
      <c r="O1478">
        <v>0</v>
      </c>
      <c r="P1478">
        <v>0</v>
      </c>
      <c r="Q1478" t="s">
        <v>460</v>
      </c>
    </row>
    <row r="1479" spans="1:17" x14ac:dyDescent="0.3">
      <c r="A1479">
        <v>188543</v>
      </c>
      <c r="B1479">
        <v>122</v>
      </c>
      <c r="C1479" t="s">
        <v>552</v>
      </c>
      <c r="D1479" t="s">
        <v>2702</v>
      </c>
      <c r="E1479" t="s">
        <v>4212</v>
      </c>
      <c r="F1479" s="440">
        <v>46017</v>
      </c>
      <c r="G1479" s="440">
        <v>46017</v>
      </c>
      <c r="H1479" s="440">
        <v>46038</v>
      </c>
      <c r="I1479">
        <v>442.88</v>
      </c>
      <c r="J1479">
        <v>442.88</v>
      </c>
      <c r="K1479">
        <v>442.88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460</v>
      </c>
    </row>
    <row r="1480" spans="1:17" x14ac:dyDescent="0.3">
      <c r="A1480">
        <v>188540</v>
      </c>
      <c r="B1480">
        <v>122</v>
      </c>
      <c r="C1480" t="s">
        <v>552</v>
      </c>
      <c r="D1480" t="s">
        <v>2704</v>
      </c>
      <c r="E1480" t="s">
        <v>4213</v>
      </c>
      <c r="F1480" s="440">
        <v>46018</v>
      </c>
      <c r="G1480" s="440">
        <v>46018</v>
      </c>
      <c r="H1480" s="440">
        <v>46046</v>
      </c>
      <c r="I1480">
        <v>355.02</v>
      </c>
      <c r="J1480">
        <v>355.02</v>
      </c>
      <c r="K1480">
        <v>355.02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460</v>
      </c>
    </row>
    <row r="1481" spans="1:17" x14ac:dyDescent="0.3">
      <c r="A1481">
        <v>188538</v>
      </c>
      <c r="B1481">
        <v>122</v>
      </c>
      <c r="C1481" t="s">
        <v>552</v>
      </c>
      <c r="D1481" t="s">
        <v>2729</v>
      </c>
      <c r="E1481" t="s">
        <v>4214</v>
      </c>
      <c r="F1481" s="440">
        <v>46014</v>
      </c>
      <c r="G1481" s="440">
        <v>46014</v>
      </c>
      <c r="H1481" s="440">
        <v>46042</v>
      </c>
      <c r="I1481">
        <v>2219.61</v>
      </c>
      <c r="J1481">
        <v>2219.61</v>
      </c>
      <c r="K1481">
        <v>2219.61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460</v>
      </c>
    </row>
    <row r="1482" spans="1:17" x14ac:dyDescent="0.3">
      <c r="A1482">
        <v>188535</v>
      </c>
      <c r="B1482">
        <v>122</v>
      </c>
      <c r="C1482" t="s">
        <v>552</v>
      </c>
      <c r="D1482" t="s">
        <v>2706</v>
      </c>
      <c r="E1482" t="s">
        <v>4215</v>
      </c>
      <c r="F1482" s="440">
        <v>46009</v>
      </c>
      <c r="G1482" s="440">
        <v>46009</v>
      </c>
      <c r="H1482" s="440">
        <v>46037</v>
      </c>
      <c r="I1482">
        <v>4613.9799999999996</v>
      </c>
      <c r="J1482">
        <v>4609.9799999999996</v>
      </c>
      <c r="K1482">
        <v>4613.9799999999996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460</v>
      </c>
    </row>
    <row r="1483" spans="1:17" x14ac:dyDescent="0.3">
      <c r="A1483">
        <v>188533</v>
      </c>
      <c r="B1483">
        <v>122</v>
      </c>
      <c r="C1483" t="s">
        <v>552</v>
      </c>
      <c r="D1483" t="s">
        <v>3019</v>
      </c>
      <c r="E1483" t="s">
        <v>4216</v>
      </c>
      <c r="F1483" s="440">
        <v>46013</v>
      </c>
      <c r="G1483" s="440">
        <v>46013</v>
      </c>
      <c r="H1483" s="440">
        <v>46041</v>
      </c>
      <c r="I1483">
        <v>761.58</v>
      </c>
      <c r="J1483">
        <v>761.58</v>
      </c>
      <c r="K1483">
        <v>761.58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460</v>
      </c>
    </row>
    <row r="1484" spans="1:17" x14ac:dyDescent="0.3">
      <c r="A1484">
        <v>188531</v>
      </c>
      <c r="B1484">
        <v>122</v>
      </c>
      <c r="C1484" t="s">
        <v>552</v>
      </c>
      <c r="D1484" t="s">
        <v>2684</v>
      </c>
      <c r="E1484" t="s">
        <v>4217</v>
      </c>
      <c r="F1484" s="440">
        <v>46007</v>
      </c>
      <c r="G1484" s="440">
        <v>46007</v>
      </c>
      <c r="H1484" s="440">
        <v>46035</v>
      </c>
      <c r="I1484">
        <v>403.67</v>
      </c>
      <c r="J1484">
        <v>373.67</v>
      </c>
      <c r="K1484">
        <v>403.67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460</v>
      </c>
    </row>
    <row r="1485" spans="1:17" x14ac:dyDescent="0.3">
      <c r="A1485">
        <v>187433</v>
      </c>
      <c r="B1485">
        <v>122</v>
      </c>
      <c r="C1485" t="s">
        <v>552</v>
      </c>
      <c r="D1485" t="s">
        <v>2744</v>
      </c>
      <c r="E1485" t="s">
        <v>4218</v>
      </c>
      <c r="F1485" s="440">
        <v>45995</v>
      </c>
      <c r="G1485" s="440">
        <v>45995</v>
      </c>
      <c r="H1485" s="440">
        <v>46027</v>
      </c>
      <c r="I1485">
        <v>220.4</v>
      </c>
      <c r="J1485">
        <v>219.89</v>
      </c>
      <c r="K1485">
        <v>220.4</v>
      </c>
      <c r="L1485">
        <v>0</v>
      </c>
      <c r="M1485">
        <v>0</v>
      </c>
      <c r="N1485">
        <v>0</v>
      </c>
      <c r="O1485">
        <v>0</v>
      </c>
      <c r="P1485">
        <v>0</v>
      </c>
      <c r="Q1485" t="s">
        <v>460</v>
      </c>
    </row>
    <row r="1486" spans="1:17" x14ac:dyDescent="0.3">
      <c r="A1486">
        <v>187303</v>
      </c>
      <c r="B1486">
        <v>122</v>
      </c>
      <c r="C1486" t="s">
        <v>552</v>
      </c>
      <c r="D1486" t="s">
        <v>3273</v>
      </c>
      <c r="E1486" t="s">
        <v>4219</v>
      </c>
      <c r="F1486" s="440">
        <v>46003</v>
      </c>
      <c r="H1486" s="440">
        <v>46031</v>
      </c>
      <c r="I1486">
        <v>674</v>
      </c>
      <c r="J1486">
        <v>624</v>
      </c>
      <c r="K1486">
        <v>0</v>
      </c>
      <c r="L1486">
        <v>0</v>
      </c>
      <c r="M1486">
        <v>0</v>
      </c>
      <c r="N1486">
        <v>0</v>
      </c>
      <c r="O1486">
        <v>674</v>
      </c>
      <c r="P1486">
        <v>0</v>
      </c>
      <c r="Q1486" t="s">
        <v>460</v>
      </c>
    </row>
    <row r="1487" spans="1:17" x14ac:dyDescent="0.3">
      <c r="A1487">
        <v>187302</v>
      </c>
      <c r="B1487">
        <v>122</v>
      </c>
      <c r="C1487" t="s">
        <v>552</v>
      </c>
      <c r="D1487" t="s">
        <v>2727</v>
      </c>
      <c r="E1487" t="s">
        <v>4220</v>
      </c>
      <c r="F1487" s="440">
        <v>46010</v>
      </c>
      <c r="G1487" s="440">
        <v>46010</v>
      </c>
      <c r="H1487" s="440">
        <v>46031</v>
      </c>
      <c r="I1487">
        <v>4431.95</v>
      </c>
      <c r="J1487">
        <v>4431.95</v>
      </c>
      <c r="K1487">
        <v>4431.95</v>
      </c>
      <c r="L1487">
        <v>0</v>
      </c>
      <c r="M1487">
        <v>0</v>
      </c>
      <c r="N1487">
        <v>0</v>
      </c>
      <c r="O1487">
        <v>0</v>
      </c>
      <c r="P1487">
        <v>0</v>
      </c>
      <c r="Q1487" t="s">
        <v>460</v>
      </c>
    </row>
    <row r="1488" spans="1:17" x14ac:dyDescent="0.3">
      <c r="A1488">
        <v>187301</v>
      </c>
      <c r="B1488">
        <v>122</v>
      </c>
      <c r="C1488" t="s">
        <v>552</v>
      </c>
      <c r="D1488" t="s">
        <v>1856</v>
      </c>
      <c r="E1488" t="s">
        <v>4221</v>
      </c>
      <c r="F1488" s="440">
        <v>46001</v>
      </c>
      <c r="H1488" s="440">
        <v>46029</v>
      </c>
      <c r="I1488">
        <v>1859.52</v>
      </c>
      <c r="J1488">
        <v>1859.52</v>
      </c>
      <c r="K1488">
        <v>0</v>
      </c>
      <c r="L1488">
        <v>0</v>
      </c>
      <c r="M1488">
        <v>0</v>
      </c>
      <c r="N1488">
        <v>0</v>
      </c>
      <c r="O1488">
        <v>1859.52</v>
      </c>
      <c r="P1488">
        <v>0</v>
      </c>
      <c r="Q1488" t="s">
        <v>460</v>
      </c>
    </row>
    <row r="1489" spans="1:17" x14ac:dyDescent="0.3">
      <c r="A1489">
        <v>187300</v>
      </c>
      <c r="B1489">
        <v>122</v>
      </c>
      <c r="C1489" t="s">
        <v>552</v>
      </c>
      <c r="D1489" t="s">
        <v>2688</v>
      </c>
      <c r="E1489" t="s">
        <v>4222</v>
      </c>
      <c r="F1489" s="440">
        <v>46003</v>
      </c>
      <c r="G1489" s="440">
        <v>46003</v>
      </c>
      <c r="H1489" s="440">
        <v>46032</v>
      </c>
      <c r="I1489">
        <v>828</v>
      </c>
      <c r="J1489">
        <v>828</v>
      </c>
      <c r="K1489">
        <v>0</v>
      </c>
      <c r="L1489">
        <v>828</v>
      </c>
      <c r="M1489">
        <v>0</v>
      </c>
      <c r="N1489">
        <v>0</v>
      </c>
      <c r="O1489">
        <v>0</v>
      </c>
      <c r="P1489">
        <v>0</v>
      </c>
      <c r="Q1489" t="s">
        <v>460</v>
      </c>
    </row>
    <row r="1490" spans="1:17" x14ac:dyDescent="0.3">
      <c r="A1490">
        <v>187299</v>
      </c>
      <c r="B1490">
        <v>122</v>
      </c>
      <c r="C1490" t="s">
        <v>552</v>
      </c>
      <c r="D1490" t="s">
        <v>2763</v>
      </c>
      <c r="E1490" t="s">
        <v>4223</v>
      </c>
      <c r="F1490" s="440">
        <v>46017</v>
      </c>
      <c r="G1490" s="440">
        <v>46017</v>
      </c>
      <c r="H1490" s="440">
        <v>46032</v>
      </c>
      <c r="I1490">
        <v>300</v>
      </c>
      <c r="J1490">
        <v>300</v>
      </c>
      <c r="K1490">
        <v>300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460</v>
      </c>
    </row>
    <row r="1491" spans="1:17" x14ac:dyDescent="0.3">
      <c r="A1491">
        <v>187298</v>
      </c>
      <c r="B1491">
        <v>122</v>
      </c>
      <c r="C1491" t="s">
        <v>552</v>
      </c>
      <c r="D1491" t="s">
        <v>2758</v>
      </c>
      <c r="E1491" t="s">
        <v>4224</v>
      </c>
      <c r="F1491" s="440">
        <v>46018</v>
      </c>
      <c r="G1491" s="440">
        <v>46018</v>
      </c>
      <c r="H1491" s="440">
        <v>46032</v>
      </c>
      <c r="I1491">
        <v>577.19000000000005</v>
      </c>
      <c r="J1491">
        <v>520</v>
      </c>
      <c r="K1491">
        <v>577.19000000000005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460</v>
      </c>
    </row>
    <row r="1492" spans="1:17" x14ac:dyDescent="0.3">
      <c r="A1492">
        <v>187297</v>
      </c>
      <c r="B1492">
        <v>122</v>
      </c>
      <c r="C1492" t="s">
        <v>552</v>
      </c>
      <c r="D1492" t="s">
        <v>2715</v>
      </c>
      <c r="E1492" t="s">
        <v>4225</v>
      </c>
      <c r="F1492" s="440">
        <v>46013</v>
      </c>
      <c r="G1492" s="440">
        <v>46013</v>
      </c>
      <c r="H1492" s="440">
        <v>46030</v>
      </c>
      <c r="I1492">
        <v>254.5</v>
      </c>
      <c r="J1492">
        <v>241.5</v>
      </c>
      <c r="K1492">
        <v>254.5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460</v>
      </c>
    </row>
    <row r="1493" spans="1:17" x14ac:dyDescent="0.3">
      <c r="A1493">
        <v>187296</v>
      </c>
      <c r="B1493">
        <v>122</v>
      </c>
      <c r="C1493" t="s">
        <v>552</v>
      </c>
      <c r="D1493" t="s">
        <v>2884</v>
      </c>
      <c r="E1493" t="s">
        <v>4226</v>
      </c>
      <c r="F1493" s="440">
        <v>46014</v>
      </c>
      <c r="G1493" s="440">
        <v>46014</v>
      </c>
      <c r="H1493" s="440">
        <v>46028</v>
      </c>
      <c r="I1493">
        <v>1246</v>
      </c>
      <c r="J1493">
        <v>1246</v>
      </c>
      <c r="K1493">
        <v>1246</v>
      </c>
      <c r="L1493">
        <v>0</v>
      </c>
      <c r="M1493">
        <v>0</v>
      </c>
      <c r="N1493">
        <v>0</v>
      </c>
      <c r="O1493">
        <v>0</v>
      </c>
      <c r="P1493">
        <v>0</v>
      </c>
      <c r="Q1493" t="s">
        <v>460</v>
      </c>
    </row>
    <row r="1494" spans="1:17" x14ac:dyDescent="0.3">
      <c r="A1494">
        <v>187295</v>
      </c>
      <c r="B1494">
        <v>122</v>
      </c>
      <c r="C1494" t="s">
        <v>552</v>
      </c>
      <c r="D1494" t="s">
        <v>2520</v>
      </c>
      <c r="E1494" t="s">
        <v>4227</v>
      </c>
      <c r="F1494" s="440">
        <v>46002</v>
      </c>
      <c r="G1494" s="440">
        <v>46002</v>
      </c>
      <c r="H1494" s="440">
        <v>46030</v>
      </c>
      <c r="I1494">
        <v>1376.6</v>
      </c>
      <c r="J1494">
        <v>1376.6</v>
      </c>
      <c r="K1494">
        <v>1376.6</v>
      </c>
      <c r="L1494">
        <v>0</v>
      </c>
      <c r="M1494">
        <v>0</v>
      </c>
      <c r="N1494">
        <v>0</v>
      </c>
      <c r="O1494">
        <v>0</v>
      </c>
      <c r="P1494">
        <v>0</v>
      </c>
      <c r="Q1494" t="s">
        <v>460</v>
      </c>
    </row>
    <row r="1495" spans="1:17" x14ac:dyDescent="0.3">
      <c r="A1495">
        <v>187294</v>
      </c>
      <c r="B1495">
        <v>122</v>
      </c>
      <c r="C1495" t="s">
        <v>552</v>
      </c>
      <c r="D1495" t="s">
        <v>2704</v>
      </c>
      <c r="E1495" t="s">
        <v>4228</v>
      </c>
      <c r="F1495" s="440">
        <v>46003</v>
      </c>
      <c r="G1495" s="440">
        <v>46003</v>
      </c>
      <c r="H1495" s="440">
        <v>46030</v>
      </c>
      <c r="I1495">
        <v>539.79999999999995</v>
      </c>
      <c r="J1495">
        <v>539.79999999999995</v>
      </c>
      <c r="K1495">
        <v>539.79999999999995</v>
      </c>
      <c r="L1495">
        <v>0</v>
      </c>
      <c r="M1495">
        <v>0</v>
      </c>
      <c r="N1495">
        <v>0</v>
      </c>
      <c r="O1495">
        <v>0</v>
      </c>
      <c r="P1495">
        <v>0</v>
      </c>
      <c r="Q1495" t="s">
        <v>460</v>
      </c>
    </row>
    <row r="1496" spans="1:17" x14ac:dyDescent="0.3">
      <c r="A1496">
        <v>187293</v>
      </c>
      <c r="B1496">
        <v>122</v>
      </c>
      <c r="C1496" t="s">
        <v>552</v>
      </c>
      <c r="D1496" t="s">
        <v>1856</v>
      </c>
      <c r="E1496" t="s">
        <v>4229</v>
      </c>
      <c r="F1496" s="440">
        <v>46001</v>
      </c>
      <c r="H1496" s="440">
        <v>46029</v>
      </c>
      <c r="I1496">
        <v>8870.7000000000007</v>
      </c>
      <c r="J1496">
        <v>8870.7800000000007</v>
      </c>
      <c r="K1496">
        <v>0</v>
      </c>
      <c r="L1496">
        <v>0</v>
      </c>
      <c r="M1496">
        <v>0</v>
      </c>
      <c r="N1496">
        <v>0</v>
      </c>
      <c r="O1496">
        <v>6009.61</v>
      </c>
      <c r="P1496">
        <v>0</v>
      </c>
      <c r="Q1496" t="s">
        <v>460</v>
      </c>
    </row>
    <row r="1497" spans="1:17" x14ac:dyDescent="0.3">
      <c r="A1497">
        <v>187292</v>
      </c>
      <c r="B1497">
        <v>122</v>
      </c>
      <c r="C1497" t="s">
        <v>552</v>
      </c>
      <c r="D1497" t="s">
        <v>2729</v>
      </c>
      <c r="E1497" t="s">
        <v>4230</v>
      </c>
      <c r="F1497" s="440">
        <v>46002</v>
      </c>
      <c r="G1497" s="440">
        <v>46002</v>
      </c>
      <c r="H1497" s="440">
        <v>46030</v>
      </c>
      <c r="I1497">
        <v>218</v>
      </c>
      <c r="J1497">
        <v>218</v>
      </c>
      <c r="K1497">
        <v>218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460</v>
      </c>
    </row>
    <row r="1498" spans="1:17" x14ac:dyDescent="0.3">
      <c r="A1498">
        <v>187291</v>
      </c>
      <c r="B1498">
        <v>122</v>
      </c>
      <c r="C1498" t="s">
        <v>552</v>
      </c>
      <c r="D1498" t="s">
        <v>2717</v>
      </c>
      <c r="E1498" t="s">
        <v>4231</v>
      </c>
      <c r="F1498" s="440">
        <v>45999</v>
      </c>
      <c r="H1498" s="440">
        <v>46027</v>
      </c>
      <c r="I1498">
        <v>315</v>
      </c>
      <c r="J1498">
        <v>315</v>
      </c>
      <c r="K1498">
        <v>0</v>
      </c>
      <c r="L1498">
        <v>0</v>
      </c>
      <c r="M1498">
        <v>0</v>
      </c>
      <c r="N1498">
        <v>0</v>
      </c>
      <c r="O1498">
        <v>315</v>
      </c>
      <c r="P1498">
        <v>0</v>
      </c>
      <c r="Q1498" t="s">
        <v>460</v>
      </c>
    </row>
    <row r="1499" spans="1:17" x14ac:dyDescent="0.3">
      <c r="A1499">
        <v>187290</v>
      </c>
      <c r="B1499">
        <v>122</v>
      </c>
      <c r="C1499" t="s">
        <v>552</v>
      </c>
      <c r="D1499" t="s">
        <v>2520</v>
      </c>
      <c r="E1499" t="s">
        <v>4232</v>
      </c>
      <c r="F1499" s="440">
        <v>46000</v>
      </c>
      <c r="G1499" s="440">
        <v>46000</v>
      </c>
      <c r="H1499" s="440">
        <v>46028</v>
      </c>
      <c r="I1499">
        <v>418.9</v>
      </c>
      <c r="J1499">
        <v>418.9</v>
      </c>
      <c r="K1499">
        <v>418.9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460</v>
      </c>
    </row>
    <row r="1500" spans="1:17" x14ac:dyDescent="0.3">
      <c r="A1500">
        <v>187289</v>
      </c>
      <c r="B1500">
        <v>122</v>
      </c>
      <c r="C1500" t="s">
        <v>552</v>
      </c>
      <c r="D1500" t="s">
        <v>2704</v>
      </c>
      <c r="E1500" t="s">
        <v>4233</v>
      </c>
      <c r="F1500" s="440">
        <v>46000</v>
      </c>
      <c r="G1500" s="440">
        <v>46000</v>
      </c>
      <c r="H1500" s="440">
        <v>46028</v>
      </c>
      <c r="I1500">
        <v>71.66</v>
      </c>
      <c r="J1500">
        <v>71.66</v>
      </c>
      <c r="K1500">
        <v>71.66</v>
      </c>
      <c r="L1500">
        <v>0</v>
      </c>
      <c r="M1500">
        <v>0</v>
      </c>
      <c r="N1500">
        <v>0</v>
      </c>
      <c r="O1500">
        <v>0</v>
      </c>
      <c r="P1500">
        <v>0</v>
      </c>
      <c r="Q1500" t="s">
        <v>460</v>
      </c>
    </row>
    <row r="1501" spans="1:17" x14ac:dyDescent="0.3">
      <c r="A1501">
        <v>187288</v>
      </c>
      <c r="B1501">
        <v>122</v>
      </c>
      <c r="C1501" t="s">
        <v>552</v>
      </c>
      <c r="D1501" t="s">
        <v>2706</v>
      </c>
      <c r="E1501" t="s">
        <v>4234</v>
      </c>
      <c r="F1501" s="440">
        <v>46001</v>
      </c>
      <c r="G1501" s="440">
        <v>46001</v>
      </c>
      <c r="H1501" s="440">
        <v>46029</v>
      </c>
      <c r="I1501">
        <v>3543.32</v>
      </c>
      <c r="J1501">
        <v>3541.32</v>
      </c>
      <c r="K1501">
        <v>3543.32</v>
      </c>
      <c r="L1501">
        <v>0</v>
      </c>
      <c r="M1501">
        <v>0</v>
      </c>
      <c r="N1501">
        <v>0</v>
      </c>
      <c r="O1501">
        <v>0</v>
      </c>
      <c r="P1501">
        <v>0</v>
      </c>
      <c r="Q1501" t="s">
        <v>460</v>
      </c>
    </row>
    <row r="1502" spans="1:17" x14ac:dyDescent="0.3">
      <c r="A1502">
        <v>187287</v>
      </c>
      <c r="B1502">
        <v>122</v>
      </c>
      <c r="C1502" t="s">
        <v>552</v>
      </c>
      <c r="D1502" t="s">
        <v>2684</v>
      </c>
      <c r="E1502" t="s">
        <v>4235</v>
      </c>
      <c r="F1502" s="440">
        <v>46000</v>
      </c>
      <c r="G1502" s="440">
        <v>46000</v>
      </c>
      <c r="H1502" s="440">
        <v>46028</v>
      </c>
      <c r="I1502">
        <v>1624.62</v>
      </c>
      <c r="J1502">
        <v>1594.62</v>
      </c>
      <c r="K1502">
        <v>1624.62</v>
      </c>
      <c r="L1502">
        <v>0</v>
      </c>
      <c r="M1502">
        <v>0</v>
      </c>
      <c r="N1502">
        <v>0</v>
      </c>
      <c r="O1502">
        <v>0</v>
      </c>
      <c r="P1502">
        <v>0</v>
      </c>
      <c r="Q1502" t="s">
        <v>460</v>
      </c>
    </row>
    <row r="1503" spans="1:17" x14ac:dyDescent="0.3">
      <c r="A1503">
        <v>187286</v>
      </c>
      <c r="B1503">
        <v>122</v>
      </c>
      <c r="C1503" t="s">
        <v>552</v>
      </c>
      <c r="D1503" t="s">
        <v>3843</v>
      </c>
      <c r="E1503" t="s">
        <v>4236</v>
      </c>
      <c r="F1503" s="440">
        <v>46000</v>
      </c>
      <c r="H1503" s="440">
        <v>46028</v>
      </c>
      <c r="I1503">
        <v>1442.65</v>
      </c>
      <c r="J1503">
        <v>1442.55</v>
      </c>
      <c r="K1503">
        <v>0</v>
      </c>
      <c r="L1503">
        <v>0</v>
      </c>
      <c r="M1503">
        <v>1367.04</v>
      </c>
      <c r="N1503">
        <v>0</v>
      </c>
      <c r="O1503">
        <v>75.61</v>
      </c>
      <c r="P1503">
        <v>0</v>
      </c>
      <c r="Q1503" t="s">
        <v>460</v>
      </c>
    </row>
    <row r="1504" spans="1:17" x14ac:dyDescent="0.3">
      <c r="A1504">
        <v>187285</v>
      </c>
      <c r="B1504">
        <v>122</v>
      </c>
      <c r="C1504" t="s">
        <v>552</v>
      </c>
      <c r="D1504" t="s">
        <v>2995</v>
      </c>
      <c r="E1504" t="s">
        <v>4237</v>
      </c>
      <c r="F1504" s="440">
        <v>46000</v>
      </c>
      <c r="G1504" s="440">
        <v>46000</v>
      </c>
      <c r="H1504" s="440">
        <v>46028</v>
      </c>
      <c r="I1504">
        <v>7741.2</v>
      </c>
      <c r="J1504">
        <v>7741.2</v>
      </c>
      <c r="K1504">
        <v>0</v>
      </c>
      <c r="L1504">
        <v>7741.2</v>
      </c>
      <c r="M1504">
        <v>0</v>
      </c>
      <c r="N1504">
        <v>0</v>
      </c>
      <c r="O1504">
        <v>0</v>
      </c>
      <c r="P1504">
        <v>0</v>
      </c>
      <c r="Q1504" t="s">
        <v>460</v>
      </c>
    </row>
    <row r="1505" spans="1:17" x14ac:dyDescent="0.3">
      <c r="A1505">
        <v>187284</v>
      </c>
      <c r="B1505">
        <v>122</v>
      </c>
      <c r="C1505" t="s">
        <v>552</v>
      </c>
      <c r="D1505" t="s">
        <v>2729</v>
      </c>
      <c r="E1505" t="s">
        <v>4238</v>
      </c>
      <c r="F1505" s="440">
        <v>46001</v>
      </c>
      <c r="G1505" s="440">
        <v>46001</v>
      </c>
      <c r="H1505" s="440">
        <v>46029</v>
      </c>
      <c r="I1505">
        <v>3491.19</v>
      </c>
      <c r="J1505">
        <v>3491.19</v>
      </c>
      <c r="K1505">
        <v>3491.19</v>
      </c>
      <c r="L1505">
        <v>0</v>
      </c>
      <c r="M1505">
        <v>0</v>
      </c>
      <c r="N1505">
        <v>0</v>
      </c>
      <c r="O1505">
        <v>0</v>
      </c>
      <c r="P1505">
        <v>0</v>
      </c>
      <c r="Q1505" t="s">
        <v>460</v>
      </c>
    </row>
    <row r="1506" spans="1:17" x14ac:dyDescent="0.3">
      <c r="A1506">
        <v>187283</v>
      </c>
      <c r="B1506">
        <v>122</v>
      </c>
      <c r="C1506" t="s">
        <v>552</v>
      </c>
      <c r="D1506" t="s">
        <v>4147</v>
      </c>
      <c r="E1506" t="s">
        <v>4239</v>
      </c>
      <c r="F1506" s="440">
        <v>46000</v>
      </c>
      <c r="G1506" s="440">
        <v>46000</v>
      </c>
      <c r="H1506" s="440">
        <v>46028</v>
      </c>
      <c r="I1506">
        <v>650.82000000000005</v>
      </c>
      <c r="J1506">
        <v>650.82000000000005</v>
      </c>
      <c r="K1506">
        <v>650.82000000000005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460</v>
      </c>
    </row>
    <row r="1507" spans="1:17" x14ac:dyDescent="0.3">
      <c r="A1507">
        <v>187282</v>
      </c>
      <c r="B1507">
        <v>122</v>
      </c>
      <c r="C1507" t="s">
        <v>552</v>
      </c>
      <c r="D1507" t="s">
        <v>2688</v>
      </c>
      <c r="E1507" t="s">
        <v>4240</v>
      </c>
      <c r="F1507" s="440">
        <v>46000</v>
      </c>
      <c r="G1507" s="440">
        <v>46000</v>
      </c>
      <c r="H1507" s="440">
        <v>46029</v>
      </c>
      <c r="I1507">
        <v>1159.68</v>
      </c>
      <c r="J1507">
        <v>1159.68</v>
      </c>
      <c r="K1507">
        <v>0</v>
      </c>
      <c r="L1507">
        <v>1159.68</v>
      </c>
      <c r="M1507">
        <v>0</v>
      </c>
      <c r="N1507">
        <v>0</v>
      </c>
      <c r="O1507">
        <v>0</v>
      </c>
      <c r="P1507">
        <v>0</v>
      </c>
      <c r="Q1507" t="s">
        <v>460</v>
      </c>
    </row>
    <row r="1508" spans="1:17" x14ac:dyDescent="0.3">
      <c r="A1508">
        <v>187281</v>
      </c>
      <c r="B1508">
        <v>122</v>
      </c>
      <c r="C1508" t="s">
        <v>552</v>
      </c>
      <c r="D1508" t="s">
        <v>2711</v>
      </c>
      <c r="E1508" t="s">
        <v>4241</v>
      </c>
      <c r="F1508" s="440">
        <v>46000</v>
      </c>
      <c r="G1508" s="440">
        <v>46000</v>
      </c>
      <c r="H1508" s="440">
        <v>46028</v>
      </c>
      <c r="I1508">
        <v>880</v>
      </c>
      <c r="J1508">
        <v>880</v>
      </c>
      <c r="K1508">
        <v>0</v>
      </c>
      <c r="L1508">
        <v>880</v>
      </c>
      <c r="M1508">
        <v>0</v>
      </c>
      <c r="N1508">
        <v>0</v>
      </c>
      <c r="O1508">
        <v>0</v>
      </c>
      <c r="P1508">
        <v>0</v>
      </c>
      <c r="Q1508" t="s">
        <v>460</v>
      </c>
    </row>
    <row r="1509" spans="1:17" x14ac:dyDescent="0.3">
      <c r="A1509">
        <v>187279</v>
      </c>
      <c r="B1509">
        <v>122</v>
      </c>
      <c r="C1509" t="s">
        <v>552</v>
      </c>
      <c r="D1509" t="s">
        <v>2754</v>
      </c>
      <c r="E1509" t="s">
        <v>4242</v>
      </c>
      <c r="F1509" s="440">
        <v>46000</v>
      </c>
      <c r="G1509" s="440">
        <v>46000</v>
      </c>
      <c r="H1509" s="440">
        <v>46031</v>
      </c>
      <c r="I1509">
        <v>5556.98</v>
      </c>
      <c r="J1509">
        <v>4284.92</v>
      </c>
      <c r="K1509">
        <v>0</v>
      </c>
      <c r="L1509">
        <v>5556.98</v>
      </c>
      <c r="M1509">
        <v>0</v>
      </c>
      <c r="N1509">
        <v>0</v>
      </c>
      <c r="O1509">
        <v>0</v>
      </c>
      <c r="P1509">
        <v>0</v>
      </c>
      <c r="Q1509" t="s">
        <v>460</v>
      </c>
    </row>
    <row r="1510" spans="1:17" x14ac:dyDescent="0.3">
      <c r="A1510">
        <v>187278</v>
      </c>
      <c r="B1510">
        <v>122</v>
      </c>
      <c r="C1510" t="s">
        <v>552</v>
      </c>
      <c r="D1510" t="s">
        <v>2733</v>
      </c>
      <c r="E1510" t="s">
        <v>4243</v>
      </c>
      <c r="F1510" s="440">
        <v>46008</v>
      </c>
      <c r="H1510" s="440">
        <v>46029</v>
      </c>
      <c r="I1510">
        <v>731.94</v>
      </c>
      <c r="J1510">
        <v>708.9</v>
      </c>
      <c r="K1510">
        <v>0</v>
      </c>
      <c r="L1510">
        <v>0</v>
      </c>
      <c r="M1510">
        <v>731.94</v>
      </c>
      <c r="N1510">
        <v>0</v>
      </c>
      <c r="O1510">
        <v>0</v>
      </c>
      <c r="P1510">
        <v>0</v>
      </c>
      <c r="Q1510" t="s">
        <v>460</v>
      </c>
    </row>
    <row r="1511" spans="1:17" x14ac:dyDescent="0.3">
      <c r="A1511">
        <v>187277</v>
      </c>
      <c r="B1511">
        <v>122</v>
      </c>
      <c r="C1511" t="s">
        <v>552</v>
      </c>
      <c r="D1511" t="s">
        <v>2760</v>
      </c>
      <c r="E1511" t="s">
        <v>4244</v>
      </c>
      <c r="F1511" s="440">
        <v>46009</v>
      </c>
      <c r="H1511" s="440">
        <v>46027</v>
      </c>
      <c r="I1511">
        <v>1660.7</v>
      </c>
      <c r="J1511">
        <v>1660.7</v>
      </c>
      <c r="K1511">
        <v>0</v>
      </c>
      <c r="L1511">
        <v>0</v>
      </c>
      <c r="M1511">
        <v>1602.7</v>
      </c>
      <c r="N1511">
        <v>0</v>
      </c>
      <c r="O1511">
        <v>58</v>
      </c>
      <c r="P1511">
        <v>0</v>
      </c>
      <c r="Q1511" t="s">
        <v>460</v>
      </c>
    </row>
    <row r="1512" spans="1:17" x14ac:dyDescent="0.3">
      <c r="A1512">
        <v>187276</v>
      </c>
      <c r="B1512">
        <v>122</v>
      </c>
      <c r="C1512" t="s">
        <v>552</v>
      </c>
      <c r="D1512" t="s">
        <v>2733</v>
      </c>
      <c r="E1512" t="s">
        <v>4245</v>
      </c>
      <c r="F1512" s="440">
        <v>46007</v>
      </c>
      <c r="H1512" s="440">
        <v>46028</v>
      </c>
      <c r="I1512">
        <v>1176.98</v>
      </c>
      <c r="J1512">
        <v>1130.7</v>
      </c>
      <c r="K1512">
        <v>0</v>
      </c>
      <c r="L1512">
        <v>0</v>
      </c>
      <c r="M1512">
        <v>1176.98</v>
      </c>
      <c r="N1512">
        <v>0</v>
      </c>
      <c r="O1512">
        <v>0</v>
      </c>
      <c r="P1512">
        <v>0</v>
      </c>
      <c r="Q1512" t="s">
        <v>460</v>
      </c>
    </row>
    <row r="1513" spans="1:17" x14ac:dyDescent="0.3">
      <c r="A1513">
        <v>187275</v>
      </c>
      <c r="B1513">
        <v>122</v>
      </c>
      <c r="C1513" t="s">
        <v>552</v>
      </c>
      <c r="D1513" t="s">
        <v>3721</v>
      </c>
      <c r="E1513" t="s">
        <v>4246</v>
      </c>
      <c r="F1513" s="440">
        <v>45999</v>
      </c>
      <c r="G1513" s="440">
        <v>45999</v>
      </c>
      <c r="H1513" s="440">
        <v>46027</v>
      </c>
      <c r="I1513">
        <v>1245.32</v>
      </c>
      <c r="J1513">
        <v>1224.32</v>
      </c>
      <c r="K1513">
        <v>0</v>
      </c>
      <c r="L1513">
        <v>1245.32</v>
      </c>
      <c r="M1513">
        <v>0</v>
      </c>
      <c r="N1513">
        <v>0</v>
      </c>
      <c r="O1513">
        <v>0</v>
      </c>
      <c r="P1513">
        <v>0</v>
      </c>
      <c r="Q1513" t="s">
        <v>460</v>
      </c>
    </row>
    <row r="1514" spans="1:17" x14ac:dyDescent="0.3">
      <c r="A1514">
        <v>187274</v>
      </c>
      <c r="B1514">
        <v>122</v>
      </c>
      <c r="C1514" t="s">
        <v>552</v>
      </c>
      <c r="D1514" t="s">
        <v>4247</v>
      </c>
      <c r="E1514" t="s">
        <v>4248</v>
      </c>
      <c r="F1514" s="440">
        <v>46007</v>
      </c>
      <c r="G1514" s="440">
        <v>46007</v>
      </c>
      <c r="H1514" s="440">
        <v>46028</v>
      </c>
      <c r="I1514">
        <v>238</v>
      </c>
      <c r="J1514">
        <v>238</v>
      </c>
      <c r="K1514">
        <v>238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460</v>
      </c>
    </row>
    <row r="1515" spans="1:17" x14ac:dyDescent="0.3">
      <c r="A1515">
        <v>187273</v>
      </c>
      <c r="B1515">
        <v>122</v>
      </c>
      <c r="C1515" t="s">
        <v>552</v>
      </c>
      <c r="D1515" t="s">
        <v>2725</v>
      </c>
      <c r="E1515" t="s">
        <v>4249</v>
      </c>
      <c r="F1515" s="440">
        <v>46007</v>
      </c>
      <c r="G1515" s="440">
        <v>46007</v>
      </c>
      <c r="H1515" s="440">
        <v>46028</v>
      </c>
      <c r="I1515">
        <v>3564</v>
      </c>
      <c r="J1515">
        <v>3564</v>
      </c>
      <c r="K1515">
        <v>0</v>
      </c>
      <c r="L1515">
        <v>3564</v>
      </c>
      <c r="M1515">
        <v>0</v>
      </c>
      <c r="N1515">
        <v>0</v>
      </c>
      <c r="O1515">
        <v>0</v>
      </c>
      <c r="P1515">
        <v>0</v>
      </c>
      <c r="Q1515" t="s">
        <v>460</v>
      </c>
    </row>
    <row r="1516" spans="1:17" x14ac:dyDescent="0.3">
      <c r="A1516">
        <v>187272</v>
      </c>
      <c r="B1516">
        <v>122</v>
      </c>
      <c r="C1516" t="s">
        <v>552</v>
      </c>
      <c r="D1516" t="s">
        <v>2727</v>
      </c>
      <c r="E1516" t="s">
        <v>4250</v>
      </c>
      <c r="F1516" s="440">
        <v>46006</v>
      </c>
      <c r="G1516" s="440">
        <v>46006</v>
      </c>
      <c r="H1516" s="440">
        <v>46027</v>
      </c>
      <c r="I1516">
        <v>2634.59</v>
      </c>
      <c r="J1516">
        <v>2634.59</v>
      </c>
      <c r="K1516">
        <v>2634.59</v>
      </c>
      <c r="L1516">
        <v>0</v>
      </c>
      <c r="M1516">
        <v>0</v>
      </c>
      <c r="N1516">
        <v>0</v>
      </c>
      <c r="O1516">
        <v>0</v>
      </c>
      <c r="P1516">
        <v>0</v>
      </c>
      <c r="Q1516" t="s">
        <v>460</v>
      </c>
    </row>
    <row r="1517" spans="1:17" x14ac:dyDescent="0.3">
      <c r="A1517">
        <v>187271</v>
      </c>
      <c r="B1517">
        <v>122</v>
      </c>
      <c r="C1517" t="s">
        <v>552</v>
      </c>
      <c r="D1517" t="s">
        <v>2520</v>
      </c>
      <c r="E1517" t="s">
        <v>4251</v>
      </c>
      <c r="F1517" s="440">
        <v>46003</v>
      </c>
      <c r="G1517" s="440">
        <v>46003</v>
      </c>
      <c r="H1517" s="440">
        <v>46031</v>
      </c>
      <c r="I1517">
        <v>529.35</v>
      </c>
      <c r="J1517">
        <v>529.35</v>
      </c>
      <c r="K1517">
        <v>529.35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460</v>
      </c>
    </row>
    <row r="1518" spans="1:17" x14ac:dyDescent="0.3">
      <c r="A1518">
        <v>187270</v>
      </c>
      <c r="B1518">
        <v>122</v>
      </c>
      <c r="C1518" t="s">
        <v>552</v>
      </c>
      <c r="D1518" t="s">
        <v>4147</v>
      </c>
      <c r="E1518" t="s">
        <v>4252</v>
      </c>
      <c r="F1518" s="440">
        <v>46003</v>
      </c>
      <c r="G1518" s="440">
        <v>46003</v>
      </c>
      <c r="H1518" s="440">
        <v>46031</v>
      </c>
      <c r="I1518">
        <v>309.08999999999997</v>
      </c>
      <c r="J1518">
        <v>309.08999999999997</v>
      </c>
      <c r="K1518">
        <v>309.08999999999997</v>
      </c>
      <c r="L1518">
        <v>0</v>
      </c>
      <c r="M1518">
        <v>0</v>
      </c>
      <c r="N1518">
        <v>0</v>
      </c>
      <c r="O1518">
        <v>0</v>
      </c>
      <c r="P1518">
        <v>0</v>
      </c>
      <c r="Q1518" t="s">
        <v>460</v>
      </c>
    </row>
    <row r="1519" spans="1:17" x14ac:dyDescent="0.3">
      <c r="A1519">
        <v>187269</v>
      </c>
      <c r="B1519">
        <v>122</v>
      </c>
      <c r="C1519" t="s">
        <v>552</v>
      </c>
      <c r="D1519" t="s">
        <v>2704</v>
      </c>
      <c r="E1519" t="s">
        <v>4253</v>
      </c>
      <c r="F1519" s="440">
        <v>46004</v>
      </c>
      <c r="G1519" s="440">
        <v>46004</v>
      </c>
      <c r="H1519" s="440">
        <v>46032</v>
      </c>
      <c r="I1519">
        <v>347.55</v>
      </c>
      <c r="J1519">
        <v>347.55</v>
      </c>
      <c r="K1519">
        <v>347.55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460</v>
      </c>
    </row>
    <row r="1520" spans="1:17" x14ac:dyDescent="0.3">
      <c r="A1520">
        <v>187268</v>
      </c>
      <c r="B1520">
        <v>122</v>
      </c>
      <c r="C1520" t="s">
        <v>552</v>
      </c>
      <c r="D1520" t="s">
        <v>2693</v>
      </c>
      <c r="E1520" t="s">
        <v>4254</v>
      </c>
      <c r="F1520" s="440">
        <v>46001</v>
      </c>
      <c r="G1520" s="440">
        <v>46001</v>
      </c>
      <c r="H1520" s="440">
        <v>46031</v>
      </c>
      <c r="I1520">
        <v>7933.26</v>
      </c>
      <c r="J1520">
        <v>7933.26</v>
      </c>
      <c r="K1520">
        <v>7933.26</v>
      </c>
      <c r="L1520">
        <v>0</v>
      </c>
      <c r="M1520">
        <v>0</v>
      </c>
      <c r="N1520">
        <v>0</v>
      </c>
      <c r="O1520">
        <v>0</v>
      </c>
      <c r="P1520">
        <v>0</v>
      </c>
      <c r="Q1520" t="s">
        <v>460</v>
      </c>
    </row>
    <row r="1521" spans="1:17" x14ac:dyDescent="0.3">
      <c r="A1521">
        <v>187267</v>
      </c>
      <c r="B1521">
        <v>122</v>
      </c>
      <c r="C1521" t="s">
        <v>552</v>
      </c>
      <c r="D1521" t="s">
        <v>2693</v>
      </c>
      <c r="E1521" t="s">
        <v>4255</v>
      </c>
      <c r="F1521" s="440">
        <v>46002</v>
      </c>
      <c r="G1521" s="440">
        <v>46002</v>
      </c>
      <c r="H1521" s="440">
        <v>46031</v>
      </c>
      <c r="I1521">
        <v>471.6</v>
      </c>
      <c r="J1521">
        <v>471.6</v>
      </c>
      <c r="K1521">
        <v>0</v>
      </c>
      <c r="L1521">
        <v>471.6</v>
      </c>
      <c r="M1521">
        <v>0</v>
      </c>
      <c r="N1521">
        <v>0</v>
      </c>
      <c r="O1521">
        <v>0</v>
      </c>
      <c r="P1521">
        <v>0</v>
      </c>
      <c r="Q1521" t="s">
        <v>460</v>
      </c>
    </row>
    <row r="1522" spans="1:17" x14ac:dyDescent="0.3">
      <c r="A1522">
        <v>187266</v>
      </c>
      <c r="B1522">
        <v>122</v>
      </c>
      <c r="C1522" t="s">
        <v>552</v>
      </c>
      <c r="D1522" t="s">
        <v>2693</v>
      </c>
      <c r="E1522" t="s">
        <v>4256</v>
      </c>
      <c r="F1522" s="440">
        <v>46001</v>
      </c>
      <c r="G1522" s="440">
        <v>46001</v>
      </c>
      <c r="H1522" s="440">
        <v>46031</v>
      </c>
      <c r="I1522">
        <v>1894.8</v>
      </c>
      <c r="J1522">
        <v>1894.8</v>
      </c>
      <c r="K1522">
        <v>0</v>
      </c>
      <c r="L1522">
        <v>1894.8</v>
      </c>
      <c r="M1522">
        <v>0</v>
      </c>
      <c r="N1522">
        <v>0</v>
      </c>
      <c r="O1522">
        <v>0</v>
      </c>
      <c r="P1522">
        <v>0</v>
      </c>
      <c r="Q1522" t="s">
        <v>460</v>
      </c>
    </row>
    <row r="1523" spans="1:17" x14ac:dyDescent="0.3">
      <c r="A1523">
        <v>187265</v>
      </c>
      <c r="B1523">
        <v>122</v>
      </c>
      <c r="C1523" t="s">
        <v>552</v>
      </c>
      <c r="D1523" t="s">
        <v>4147</v>
      </c>
      <c r="E1523" t="s">
        <v>4257</v>
      </c>
      <c r="F1523" s="440">
        <v>46002</v>
      </c>
      <c r="G1523" s="440">
        <v>46002</v>
      </c>
      <c r="H1523" s="440">
        <v>46030</v>
      </c>
      <c r="I1523">
        <v>686.69</v>
      </c>
      <c r="J1523">
        <v>686.69</v>
      </c>
      <c r="K1523">
        <v>686.69</v>
      </c>
      <c r="L1523">
        <v>0</v>
      </c>
      <c r="M1523">
        <v>0</v>
      </c>
      <c r="N1523">
        <v>0</v>
      </c>
      <c r="O1523">
        <v>0</v>
      </c>
      <c r="P1523">
        <v>0</v>
      </c>
      <c r="Q1523" t="s">
        <v>460</v>
      </c>
    </row>
    <row r="1524" spans="1:17" x14ac:dyDescent="0.3">
      <c r="A1524">
        <v>187264</v>
      </c>
      <c r="B1524">
        <v>122</v>
      </c>
      <c r="C1524" t="s">
        <v>552</v>
      </c>
      <c r="D1524" t="s">
        <v>2693</v>
      </c>
      <c r="E1524" t="s">
        <v>4258</v>
      </c>
      <c r="F1524" s="440">
        <v>45999</v>
      </c>
      <c r="G1524" s="440">
        <v>45999</v>
      </c>
      <c r="H1524" s="440">
        <v>46028</v>
      </c>
      <c r="I1524">
        <v>357.51</v>
      </c>
      <c r="J1524">
        <v>357.51</v>
      </c>
      <c r="K1524">
        <v>357.51</v>
      </c>
      <c r="L1524">
        <v>0</v>
      </c>
      <c r="M1524">
        <v>0</v>
      </c>
      <c r="N1524">
        <v>0</v>
      </c>
      <c r="O1524">
        <v>0</v>
      </c>
      <c r="P1524">
        <v>0</v>
      </c>
      <c r="Q1524" t="s">
        <v>460</v>
      </c>
    </row>
    <row r="1525" spans="1:17" x14ac:dyDescent="0.3">
      <c r="A1525">
        <v>187263</v>
      </c>
      <c r="B1525">
        <v>122</v>
      </c>
      <c r="C1525" t="s">
        <v>552</v>
      </c>
      <c r="D1525" t="s">
        <v>2729</v>
      </c>
      <c r="E1525" t="s">
        <v>4259</v>
      </c>
      <c r="F1525" s="440">
        <v>46000</v>
      </c>
      <c r="G1525" s="440">
        <v>46000</v>
      </c>
      <c r="H1525" s="440">
        <v>46028</v>
      </c>
      <c r="I1525">
        <v>3712.97</v>
      </c>
      <c r="J1525">
        <v>3712.96</v>
      </c>
      <c r="K1525">
        <v>3712.97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460</v>
      </c>
    </row>
    <row r="1526" spans="1:17" x14ac:dyDescent="0.3">
      <c r="A1526">
        <v>187262</v>
      </c>
      <c r="B1526">
        <v>122</v>
      </c>
      <c r="C1526" t="s">
        <v>552</v>
      </c>
      <c r="D1526" t="s">
        <v>2749</v>
      </c>
      <c r="E1526" t="s">
        <v>4260</v>
      </c>
      <c r="F1526" s="440">
        <v>45999</v>
      </c>
      <c r="G1526" s="440">
        <v>45999</v>
      </c>
      <c r="H1526" s="440">
        <v>46027</v>
      </c>
      <c r="I1526">
        <v>371.72</v>
      </c>
      <c r="J1526">
        <v>346.72</v>
      </c>
      <c r="K1526">
        <v>371.72</v>
      </c>
      <c r="L1526">
        <v>0</v>
      </c>
      <c r="M1526">
        <v>0</v>
      </c>
      <c r="N1526">
        <v>0</v>
      </c>
      <c r="O1526">
        <v>0</v>
      </c>
      <c r="P1526">
        <v>0</v>
      </c>
      <c r="Q1526" t="s">
        <v>460</v>
      </c>
    </row>
    <row r="1527" spans="1:17" x14ac:dyDescent="0.3">
      <c r="A1527">
        <v>187261</v>
      </c>
      <c r="B1527">
        <v>122</v>
      </c>
      <c r="C1527" t="s">
        <v>552</v>
      </c>
      <c r="D1527" t="s">
        <v>2713</v>
      </c>
      <c r="E1527" t="s">
        <v>4261</v>
      </c>
      <c r="F1527" s="440">
        <v>45993</v>
      </c>
      <c r="G1527" s="440">
        <v>45993</v>
      </c>
      <c r="H1527" s="440">
        <v>46027</v>
      </c>
      <c r="I1527">
        <v>555.5</v>
      </c>
      <c r="J1527">
        <v>555.5</v>
      </c>
      <c r="K1527">
        <v>555.5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460</v>
      </c>
    </row>
    <row r="1528" spans="1:17" x14ac:dyDescent="0.3">
      <c r="A1528">
        <v>187260</v>
      </c>
      <c r="B1528">
        <v>122</v>
      </c>
      <c r="C1528" t="s">
        <v>552</v>
      </c>
      <c r="D1528" t="s">
        <v>3010</v>
      </c>
      <c r="E1528" t="s">
        <v>4262</v>
      </c>
      <c r="F1528" s="440">
        <v>45993</v>
      </c>
      <c r="H1528" s="440">
        <v>46027</v>
      </c>
      <c r="I1528">
        <v>860.36</v>
      </c>
      <c r="J1528">
        <v>860.36</v>
      </c>
      <c r="K1528">
        <v>0</v>
      </c>
      <c r="L1528">
        <v>0</v>
      </c>
      <c r="M1528">
        <v>762.96</v>
      </c>
      <c r="N1528">
        <v>0</v>
      </c>
      <c r="O1528">
        <v>97.4</v>
      </c>
      <c r="P1528">
        <v>0</v>
      </c>
      <c r="Q1528" t="s">
        <v>460</v>
      </c>
    </row>
    <row r="1529" spans="1:17" x14ac:dyDescent="0.3">
      <c r="A1529">
        <v>186237</v>
      </c>
      <c r="B1529">
        <v>122</v>
      </c>
      <c r="C1529" t="s">
        <v>552</v>
      </c>
      <c r="D1529" t="s">
        <v>2746</v>
      </c>
      <c r="E1529" t="s">
        <v>4263</v>
      </c>
      <c r="F1529" s="440">
        <v>46011</v>
      </c>
      <c r="G1529" s="440">
        <v>46011</v>
      </c>
      <c r="H1529" s="440">
        <v>46025</v>
      </c>
      <c r="I1529">
        <v>1197.75</v>
      </c>
      <c r="J1529">
        <v>1172.75</v>
      </c>
      <c r="K1529">
        <v>0</v>
      </c>
      <c r="L1529">
        <v>1197.75</v>
      </c>
      <c r="M1529">
        <v>0</v>
      </c>
      <c r="N1529">
        <v>0</v>
      </c>
      <c r="O1529">
        <v>0</v>
      </c>
      <c r="P1529">
        <v>0</v>
      </c>
      <c r="Q1529" t="s">
        <v>460</v>
      </c>
    </row>
    <row r="1530" spans="1:17" x14ac:dyDescent="0.3">
      <c r="A1530">
        <v>186236</v>
      </c>
      <c r="B1530">
        <v>122</v>
      </c>
      <c r="C1530" t="s">
        <v>552</v>
      </c>
      <c r="D1530" t="s">
        <v>2865</v>
      </c>
      <c r="E1530" t="s">
        <v>4264</v>
      </c>
      <c r="F1530" s="440">
        <v>46010</v>
      </c>
      <c r="G1530" s="440">
        <v>46010</v>
      </c>
      <c r="H1530" s="440">
        <v>46024</v>
      </c>
      <c r="I1530">
        <v>2240</v>
      </c>
      <c r="J1530">
        <v>2240</v>
      </c>
      <c r="K1530">
        <v>2240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460</v>
      </c>
    </row>
    <row r="1531" spans="1:17" x14ac:dyDescent="0.3">
      <c r="A1531">
        <v>186234</v>
      </c>
      <c r="B1531">
        <v>122</v>
      </c>
      <c r="C1531" t="s">
        <v>552</v>
      </c>
      <c r="D1531" t="s">
        <v>2758</v>
      </c>
      <c r="E1531" t="s">
        <v>4265</v>
      </c>
      <c r="F1531" s="440">
        <v>46012</v>
      </c>
      <c r="G1531" s="440">
        <v>46012</v>
      </c>
      <c r="H1531" s="440">
        <v>46020</v>
      </c>
      <c r="I1531">
        <v>520</v>
      </c>
      <c r="J1531">
        <v>520</v>
      </c>
      <c r="K1531">
        <v>520</v>
      </c>
      <c r="L1531">
        <v>0</v>
      </c>
      <c r="M1531">
        <v>0</v>
      </c>
      <c r="N1531">
        <v>0</v>
      </c>
      <c r="O1531">
        <v>0</v>
      </c>
      <c r="P1531">
        <v>0</v>
      </c>
      <c r="Q1531" t="s">
        <v>460</v>
      </c>
    </row>
    <row r="1532" spans="1:17" x14ac:dyDescent="0.3">
      <c r="A1532">
        <v>186232</v>
      </c>
      <c r="B1532">
        <v>122</v>
      </c>
      <c r="C1532" t="s">
        <v>552</v>
      </c>
      <c r="D1532" t="s">
        <v>2806</v>
      </c>
      <c r="E1532" t="s">
        <v>4266</v>
      </c>
      <c r="F1532" s="440">
        <v>46009</v>
      </c>
      <c r="G1532" s="440">
        <v>46009</v>
      </c>
      <c r="H1532" s="440">
        <v>46024</v>
      </c>
      <c r="I1532">
        <v>579.66</v>
      </c>
      <c r="J1532">
        <v>514.79999999999995</v>
      </c>
      <c r="K1532">
        <v>579.66</v>
      </c>
      <c r="L1532">
        <v>0</v>
      </c>
      <c r="M1532">
        <v>0</v>
      </c>
      <c r="N1532">
        <v>0</v>
      </c>
      <c r="O1532">
        <v>0</v>
      </c>
      <c r="P1532">
        <v>0</v>
      </c>
      <c r="Q1532" t="s">
        <v>460</v>
      </c>
    </row>
    <row r="1533" spans="1:17" x14ac:dyDescent="0.3">
      <c r="A1533">
        <v>186230</v>
      </c>
      <c r="B1533">
        <v>122</v>
      </c>
      <c r="C1533" t="s">
        <v>552</v>
      </c>
      <c r="D1533" t="s">
        <v>2715</v>
      </c>
      <c r="E1533" t="s">
        <v>4267</v>
      </c>
      <c r="F1533" s="440">
        <v>46009</v>
      </c>
      <c r="G1533" s="440">
        <v>46009</v>
      </c>
      <c r="H1533" s="440">
        <v>46025</v>
      </c>
      <c r="I1533">
        <v>2333</v>
      </c>
      <c r="J1533">
        <v>2320</v>
      </c>
      <c r="K1533">
        <v>2333</v>
      </c>
      <c r="L1533">
        <v>0</v>
      </c>
      <c r="M1533">
        <v>0</v>
      </c>
      <c r="N1533">
        <v>0</v>
      </c>
      <c r="O1533">
        <v>0</v>
      </c>
      <c r="P1533">
        <v>0</v>
      </c>
      <c r="Q1533" t="s">
        <v>460</v>
      </c>
    </row>
    <row r="1534" spans="1:17" x14ac:dyDescent="0.3">
      <c r="A1534">
        <v>186228</v>
      </c>
      <c r="B1534">
        <v>122</v>
      </c>
      <c r="C1534" t="s">
        <v>552</v>
      </c>
      <c r="D1534" t="s">
        <v>2761</v>
      </c>
      <c r="E1534" t="s">
        <v>4268</v>
      </c>
      <c r="F1534" s="440">
        <v>46007</v>
      </c>
      <c r="G1534" s="440">
        <v>46007</v>
      </c>
      <c r="H1534" s="440">
        <v>46024</v>
      </c>
      <c r="I1534">
        <v>618.84</v>
      </c>
      <c r="J1534">
        <v>618.84</v>
      </c>
      <c r="K1534">
        <v>618.84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460</v>
      </c>
    </row>
    <row r="1535" spans="1:17" x14ac:dyDescent="0.3">
      <c r="A1535">
        <v>186226</v>
      </c>
      <c r="B1535">
        <v>122</v>
      </c>
      <c r="C1535" t="s">
        <v>552</v>
      </c>
      <c r="D1535" t="s">
        <v>2868</v>
      </c>
      <c r="E1535" t="s">
        <v>4269</v>
      </c>
      <c r="F1535" s="440">
        <v>46008</v>
      </c>
      <c r="G1535" s="440">
        <v>46008</v>
      </c>
      <c r="H1535" s="440">
        <v>46023</v>
      </c>
      <c r="I1535">
        <v>2364.85</v>
      </c>
      <c r="J1535">
        <v>2364.85</v>
      </c>
      <c r="K1535">
        <v>2364.85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460</v>
      </c>
    </row>
    <row r="1536" spans="1:17" x14ac:dyDescent="0.3">
      <c r="A1536">
        <v>186224</v>
      </c>
      <c r="B1536">
        <v>122</v>
      </c>
      <c r="C1536" t="s">
        <v>552</v>
      </c>
      <c r="D1536" t="s">
        <v>2382</v>
      </c>
      <c r="E1536" t="s">
        <v>4270</v>
      </c>
      <c r="F1536" s="440">
        <v>46007</v>
      </c>
      <c r="H1536" s="440">
        <v>46022</v>
      </c>
      <c r="I1536">
        <v>342</v>
      </c>
      <c r="J1536">
        <v>342</v>
      </c>
      <c r="K1536">
        <v>0</v>
      </c>
      <c r="L1536">
        <v>0</v>
      </c>
      <c r="M1536">
        <v>342</v>
      </c>
      <c r="N1536">
        <v>0</v>
      </c>
      <c r="O1536">
        <v>0</v>
      </c>
      <c r="P1536">
        <v>0</v>
      </c>
      <c r="Q1536" t="s">
        <v>460</v>
      </c>
    </row>
    <row r="1537" spans="1:17" x14ac:dyDescent="0.3">
      <c r="A1537">
        <v>186222</v>
      </c>
      <c r="B1537">
        <v>122</v>
      </c>
      <c r="C1537" t="s">
        <v>552</v>
      </c>
      <c r="D1537" t="s">
        <v>2871</v>
      </c>
      <c r="E1537" t="s">
        <v>1502</v>
      </c>
      <c r="F1537" s="440">
        <v>46008</v>
      </c>
      <c r="G1537" s="440">
        <v>46008</v>
      </c>
      <c r="H1537" s="440">
        <v>46024</v>
      </c>
      <c r="I1537">
        <v>2100</v>
      </c>
      <c r="J1537">
        <v>2100</v>
      </c>
      <c r="K1537">
        <v>2100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460</v>
      </c>
    </row>
    <row r="1538" spans="1:17" x14ac:dyDescent="0.3">
      <c r="A1538">
        <v>186220</v>
      </c>
      <c r="B1538">
        <v>122</v>
      </c>
      <c r="C1538" t="s">
        <v>552</v>
      </c>
      <c r="D1538" t="s">
        <v>3093</v>
      </c>
      <c r="E1538" t="s">
        <v>4271</v>
      </c>
      <c r="F1538" s="440">
        <v>46007</v>
      </c>
      <c r="G1538" s="440">
        <v>46007</v>
      </c>
      <c r="H1538" s="440">
        <v>46024</v>
      </c>
      <c r="I1538">
        <v>925</v>
      </c>
      <c r="J1538">
        <v>900</v>
      </c>
      <c r="K1538">
        <v>925</v>
      </c>
      <c r="L1538">
        <v>0</v>
      </c>
      <c r="M1538">
        <v>0</v>
      </c>
      <c r="N1538">
        <v>0</v>
      </c>
      <c r="O1538">
        <v>0</v>
      </c>
      <c r="P1538">
        <v>0</v>
      </c>
      <c r="Q1538" t="s">
        <v>460</v>
      </c>
    </row>
    <row r="1539" spans="1:17" x14ac:dyDescent="0.3">
      <c r="A1539">
        <v>186218</v>
      </c>
      <c r="B1539">
        <v>122</v>
      </c>
      <c r="C1539" t="s">
        <v>552</v>
      </c>
      <c r="D1539" t="s">
        <v>4147</v>
      </c>
      <c r="E1539" t="s">
        <v>4272</v>
      </c>
      <c r="F1539" s="440">
        <v>45995</v>
      </c>
      <c r="G1539" s="440">
        <v>45995</v>
      </c>
      <c r="H1539" s="440">
        <v>46023</v>
      </c>
      <c r="I1539">
        <v>381.38</v>
      </c>
      <c r="J1539">
        <v>381.38</v>
      </c>
      <c r="K1539">
        <v>381.38</v>
      </c>
      <c r="L1539">
        <v>0</v>
      </c>
      <c r="M1539">
        <v>0</v>
      </c>
      <c r="N1539">
        <v>0</v>
      </c>
      <c r="O1539">
        <v>0</v>
      </c>
      <c r="P1539">
        <v>0</v>
      </c>
      <c r="Q1539" t="s">
        <v>460</v>
      </c>
    </row>
    <row r="1540" spans="1:17" x14ac:dyDescent="0.3">
      <c r="A1540">
        <v>186216</v>
      </c>
      <c r="B1540">
        <v>122</v>
      </c>
      <c r="C1540" t="s">
        <v>552</v>
      </c>
      <c r="D1540" t="s">
        <v>2871</v>
      </c>
      <c r="E1540" t="s">
        <v>4273</v>
      </c>
      <c r="F1540" s="440">
        <v>46004</v>
      </c>
      <c r="G1540" s="440">
        <v>46004</v>
      </c>
      <c r="H1540" s="440">
        <v>46020</v>
      </c>
      <c r="I1540">
        <v>600</v>
      </c>
      <c r="J1540">
        <v>600</v>
      </c>
      <c r="K1540">
        <v>600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460</v>
      </c>
    </row>
    <row r="1541" spans="1:17" x14ac:dyDescent="0.3">
      <c r="A1541">
        <v>186214</v>
      </c>
      <c r="B1541">
        <v>122</v>
      </c>
      <c r="C1541" t="s">
        <v>552</v>
      </c>
      <c r="D1541" t="s">
        <v>2861</v>
      </c>
      <c r="E1541" t="s">
        <v>4274</v>
      </c>
      <c r="F1541" s="440">
        <v>45992</v>
      </c>
      <c r="H1541" s="440">
        <v>46022</v>
      </c>
      <c r="I1541">
        <v>583.41</v>
      </c>
      <c r="J1541">
        <v>583.41</v>
      </c>
      <c r="K1541">
        <v>0</v>
      </c>
      <c r="L1541">
        <v>0</v>
      </c>
      <c r="M1541">
        <v>0</v>
      </c>
      <c r="N1541">
        <v>0</v>
      </c>
      <c r="O1541">
        <v>583.41</v>
      </c>
      <c r="P1541">
        <v>0</v>
      </c>
      <c r="Q1541" t="s">
        <v>460</v>
      </c>
    </row>
    <row r="1542" spans="1:17" x14ac:dyDescent="0.3">
      <c r="A1542">
        <v>186212</v>
      </c>
      <c r="B1542">
        <v>122</v>
      </c>
      <c r="C1542" t="s">
        <v>552</v>
      </c>
      <c r="D1542" t="s">
        <v>2733</v>
      </c>
      <c r="E1542" t="s">
        <v>4275</v>
      </c>
      <c r="F1542" s="440">
        <v>46001</v>
      </c>
      <c r="H1542" s="440">
        <v>46022</v>
      </c>
      <c r="I1542">
        <v>1738.14</v>
      </c>
      <c r="J1542">
        <v>1674.2</v>
      </c>
      <c r="K1542">
        <v>0</v>
      </c>
      <c r="L1542">
        <v>0</v>
      </c>
      <c r="M1542">
        <v>1738.14</v>
      </c>
      <c r="N1542">
        <v>0</v>
      </c>
      <c r="O1542">
        <v>0</v>
      </c>
      <c r="P1542">
        <v>0</v>
      </c>
      <c r="Q1542" t="s">
        <v>460</v>
      </c>
    </row>
    <row r="1543" spans="1:17" x14ac:dyDescent="0.3">
      <c r="A1543">
        <v>186211</v>
      </c>
      <c r="B1543">
        <v>122</v>
      </c>
      <c r="C1543" t="s">
        <v>552</v>
      </c>
      <c r="D1543" t="s">
        <v>2702</v>
      </c>
      <c r="E1543" t="s">
        <v>4276</v>
      </c>
      <c r="F1543" s="440">
        <v>46001</v>
      </c>
      <c r="G1543" s="440">
        <v>46001</v>
      </c>
      <c r="H1543" s="440">
        <v>46022</v>
      </c>
      <c r="I1543">
        <v>639.15</v>
      </c>
      <c r="J1543">
        <v>634.11</v>
      </c>
      <c r="K1543">
        <v>639.15</v>
      </c>
      <c r="L1543">
        <v>0</v>
      </c>
      <c r="M1543">
        <v>0</v>
      </c>
      <c r="N1543">
        <v>0</v>
      </c>
      <c r="O1543">
        <v>0</v>
      </c>
      <c r="P1543">
        <v>0</v>
      </c>
      <c r="Q1543" t="s">
        <v>460</v>
      </c>
    </row>
    <row r="1544" spans="1:17" x14ac:dyDescent="0.3">
      <c r="A1544">
        <v>186208</v>
      </c>
      <c r="B1544">
        <v>122</v>
      </c>
      <c r="C1544" t="s">
        <v>552</v>
      </c>
      <c r="D1544" t="s">
        <v>2725</v>
      </c>
      <c r="E1544" t="s">
        <v>4277</v>
      </c>
      <c r="F1544" s="440">
        <v>46000</v>
      </c>
      <c r="G1544" s="440">
        <v>46000</v>
      </c>
      <c r="H1544" s="440">
        <v>46021</v>
      </c>
      <c r="I1544">
        <v>2160</v>
      </c>
      <c r="J1544">
        <v>2160</v>
      </c>
      <c r="K1544">
        <v>0</v>
      </c>
      <c r="L1544">
        <v>2160</v>
      </c>
      <c r="M1544">
        <v>0</v>
      </c>
      <c r="N1544">
        <v>0</v>
      </c>
      <c r="O1544">
        <v>0</v>
      </c>
      <c r="P1544">
        <v>0</v>
      </c>
      <c r="Q1544" t="s">
        <v>460</v>
      </c>
    </row>
    <row r="1545" spans="1:17" x14ac:dyDescent="0.3">
      <c r="A1545">
        <v>186206</v>
      </c>
      <c r="B1545">
        <v>122</v>
      </c>
      <c r="C1545" t="s">
        <v>552</v>
      </c>
      <c r="D1545" t="s">
        <v>2727</v>
      </c>
      <c r="E1545" t="s">
        <v>4278</v>
      </c>
      <c r="F1545" s="440">
        <v>45999</v>
      </c>
      <c r="G1545" s="440">
        <v>45999</v>
      </c>
      <c r="H1545" s="440">
        <v>46020</v>
      </c>
      <c r="I1545">
        <v>7875.84</v>
      </c>
      <c r="J1545">
        <v>7875.84</v>
      </c>
      <c r="K1545">
        <v>7875.84</v>
      </c>
      <c r="L1545">
        <v>0</v>
      </c>
      <c r="M1545">
        <v>0</v>
      </c>
      <c r="N1545">
        <v>0</v>
      </c>
      <c r="O1545">
        <v>0</v>
      </c>
      <c r="P1545">
        <v>0</v>
      </c>
      <c r="Q1545" t="s">
        <v>460</v>
      </c>
    </row>
    <row r="1546" spans="1:17" x14ac:dyDescent="0.3">
      <c r="A1546">
        <v>186205</v>
      </c>
      <c r="B1546">
        <v>122</v>
      </c>
      <c r="C1546" t="s">
        <v>552</v>
      </c>
      <c r="D1546" t="s">
        <v>2520</v>
      </c>
      <c r="E1546" t="s">
        <v>4279</v>
      </c>
      <c r="F1546" s="440">
        <v>45996</v>
      </c>
      <c r="G1546" s="440">
        <v>45996</v>
      </c>
      <c r="H1546" s="440">
        <v>46024</v>
      </c>
      <c r="I1546">
        <v>644.70000000000005</v>
      </c>
      <c r="J1546">
        <v>644.70000000000005</v>
      </c>
      <c r="K1546">
        <v>644.70000000000005</v>
      </c>
      <c r="L1546">
        <v>0</v>
      </c>
      <c r="M1546">
        <v>0</v>
      </c>
      <c r="N1546">
        <v>0</v>
      </c>
      <c r="O1546">
        <v>0</v>
      </c>
      <c r="P1546">
        <v>0</v>
      </c>
      <c r="Q1546" t="s">
        <v>460</v>
      </c>
    </row>
    <row r="1547" spans="1:17" x14ac:dyDescent="0.3">
      <c r="A1547">
        <v>186203</v>
      </c>
      <c r="B1547">
        <v>122</v>
      </c>
      <c r="C1547" t="s">
        <v>552</v>
      </c>
      <c r="D1547" t="s">
        <v>2520</v>
      </c>
      <c r="E1547" t="s">
        <v>4280</v>
      </c>
      <c r="F1547" s="440">
        <v>45996</v>
      </c>
      <c r="G1547" s="440">
        <v>45996</v>
      </c>
      <c r="H1547" s="440">
        <v>46024</v>
      </c>
      <c r="I1547">
        <v>22.4</v>
      </c>
      <c r="J1547">
        <v>22.4</v>
      </c>
      <c r="K1547">
        <v>22.4</v>
      </c>
      <c r="L1547">
        <v>0</v>
      </c>
      <c r="M1547">
        <v>0</v>
      </c>
      <c r="N1547">
        <v>0</v>
      </c>
      <c r="O1547">
        <v>0</v>
      </c>
      <c r="P1547">
        <v>0</v>
      </c>
      <c r="Q1547" t="s">
        <v>460</v>
      </c>
    </row>
    <row r="1548" spans="1:17" x14ac:dyDescent="0.3">
      <c r="A1548">
        <v>186202</v>
      </c>
      <c r="B1548">
        <v>122</v>
      </c>
      <c r="C1548" t="s">
        <v>552</v>
      </c>
      <c r="D1548" t="s">
        <v>4147</v>
      </c>
      <c r="E1548" t="s">
        <v>4281</v>
      </c>
      <c r="F1548" s="440">
        <v>45996</v>
      </c>
      <c r="G1548" s="440">
        <v>45996</v>
      </c>
      <c r="H1548" s="440">
        <v>45993</v>
      </c>
      <c r="I1548">
        <v>1047.31</v>
      </c>
      <c r="J1548">
        <v>1047.31</v>
      </c>
      <c r="K1548">
        <v>1047.31</v>
      </c>
      <c r="L1548">
        <v>0</v>
      </c>
      <c r="M1548">
        <v>0</v>
      </c>
      <c r="N1548">
        <v>0</v>
      </c>
      <c r="O1548">
        <v>0</v>
      </c>
      <c r="P1548">
        <v>0</v>
      </c>
      <c r="Q1548" t="s">
        <v>460</v>
      </c>
    </row>
    <row r="1549" spans="1:17" x14ac:dyDescent="0.3">
      <c r="A1549">
        <v>186200</v>
      </c>
      <c r="B1549">
        <v>122</v>
      </c>
      <c r="C1549" t="s">
        <v>552</v>
      </c>
      <c r="D1549" t="s">
        <v>2704</v>
      </c>
      <c r="E1549" t="s">
        <v>4282</v>
      </c>
      <c r="F1549" s="440">
        <v>45997</v>
      </c>
      <c r="G1549" s="440">
        <v>45997</v>
      </c>
      <c r="H1549" s="440">
        <v>46025</v>
      </c>
      <c r="I1549">
        <v>196.95</v>
      </c>
      <c r="J1549">
        <v>196.95</v>
      </c>
      <c r="K1549">
        <v>196.95</v>
      </c>
      <c r="L1549">
        <v>0</v>
      </c>
      <c r="M1549">
        <v>0</v>
      </c>
      <c r="N1549">
        <v>0</v>
      </c>
      <c r="O1549">
        <v>0</v>
      </c>
      <c r="P1549">
        <v>0</v>
      </c>
      <c r="Q1549" t="s">
        <v>460</v>
      </c>
    </row>
    <row r="1550" spans="1:17" x14ac:dyDescent="0.3">
      <c r="A1550">
        <v>186198</v>
      </c>
      <c r="B1550">
        <v>122</v>
      </c>
      <c r="C1550" t="s">
        <v>552</v>
      </c>
      <c r="D1550" t="s">
        <v>2721</v>
      </c>
      <c r="E1550" t="s">
        <v>4283</v>
      </c>
      <c r="F1550" s="440">
        <v>45992</v>
      </c>
      <c r="H1550" s="440">
        <v>46020</v>
      </c>
      <c r="I1550">
        <v>1160</v>
      </c>
      <c r="J1550">
        <v>1160</v>
      </c>
      <c r="K1550">
        <v>0</v>
      </c>
      <c r="L1550">
        <v>0</v>
      </c>
      <c r="M1550">
        <v>1160</v>
      </c>
      <c r="N1550">
        <v>0</v>
      </c>
      <c r="O1550">
        <v>0</v>
      </c>
      <c r="P1550">
        <v>0</v>
      </c>
      <c r="Q1550" t="s">
        <v>460</v>
      </c>
    </row>
    <row r="1551" spans="1:17" x14ac:dyDescent="0.3">
      <c r="A1551">
        <v>186197</v>
      </c>
      <c r="B1551">
        <v>122</v>
      </c>
      <c r="C1551" t="s">
        <v>552</v>
      </c>
      <c r="D1551" t="s">
        <v>2693</v>
      </c>
      <c r="E1551" t="s">
        <v>4284</v>
      </c>
      <c r="F1551" s="440">
        <v>45993</v>
      </c>
      <c r="G1551" s="440">
        <v>45993</v>
      </c>
      <c r="H1551" s="440">
        <v>46024</v>
      </c>
      <c r="I1551">
        <v>916.8</v>
      </c>
      <c r="J1551">
        <v>916.8</v>
      </c>
      <c r="K1551">
        <v>916.8</v>
      </c>
      <c r="L1551">
        <v>0</v>
      </c>
      <c r="M1551">
        <v>0</v>
      </c>
      <c r="N1551">
        <v>0</v>
      </c>
      <c r="O1551">
        <v>0</v>
      </c>
      <c r="P1551">
        <v>0</v>
      </c>
      <c r="Q1551" t="s">
        <v>460</v>
      </c>
    </row>
    <row r="1552" spans="1:17" x14ac:dyDescent="0.3">
      <c r="A1552">
        <v>186195</v>
      </c>
      <c r="B1552">
        <v>122</v>
      </c>
      <c r="C1552" t="s">
        <v>552</v>
      </c>
      <c r="D1552" t="s">
        <v>2729</v>
      </c>
      <c r="E1552" t="s">
        <v>4285</v>
      </c>
      <c r="F1552" s="440">
        <v>45993</v>
      </c>
      <c r="G1552" s="440">
        <v>45993</v>
      </c>
      <c r="H1552" s="440">
        <v>46021</v>
      </c>
      <c r="I1552">
        <v>2198.33</v>
      </c>
      <c r="J1552">
        <v>2198.33</v>
      </c>
      <c r="K1552">
        <v>2198.33</v>
      </c>
      <c r="L1552">
        <v>0</v>
      </c>
      <c r="M1552">
        <v>0</v>
      </c>
      <c r="N1552">
        <v>0</v>
      </c>
      <c r="O1552">
        <v>0</v>
      </c>
      <c r="P1552">
        <v>0</v>
      </c>
      <c r="Q1552" t="s">
        <v>460</v>
      </c>
    </row>
    <row r="1553" spans="1:17" x14ac:dyDescent="0.3">
      <c r="A1553">
        <v>186194</v>
      </c>
      <c r="B1553">
        <v>122</v>
      </c>
      <c r="C1553" t="s">
        <v>552</v>
      </c>
      <c r="D1553" t="s">
        <v>2744</v>
      </c>
      <c r="E1553" t="s">
        <v>4286</v>
      </c>
      <c r="F1553" s="440">
        <v>45992</v>
      </c>
      <c r="G1553" s="440">
        <v>45992</v>
      </c>
      <c r="H1553" s="440">
        <v>46022</v>
      </c>
      <c r="I1553">
        <v>302.85000000000002</v>
      </c>
      <c r="J1553">
        <v>302.85000000000002</v>
      </c>
      <c r="K1553">
        <v>302.85000000000002</v>
      </c>
      <c r="L1553">
        <v>0</v>
      </c>
      <c r="M1553">
        <v>0</v>
      </c>
      <c r="N1553">
        <v>0</v>
      </c>
      <c r="O1553">
        <v>0</v>
      </c>
      <c r="P1553">
        <v>0</v>
      </c>
      <c r="Q1553" t="s">
        <v>460</v>
      </c>
    </row>
    <row r="1554" spans="1:17" x14ac:dyDescent="0.3">
      <c r="A1554">
        <v>186193</v>
      </c>
      <c r="B1554">
        <v>122</v>
      </c>
      <c r="C1554" t="s">
        <v>552</v>
      </c>
      <c r="D1554" t="s">
        <v>2688</v>
      </c>
      <c r="E1554" t="s">
        <v>4287</v>
      </c>
      <c r="F1554" s="440">
        <v>45992</v>
      </c>
      <c r="G1554" s="440">
        <v>45992</v>
      </c>
      <c r="H1554" s="440">
        <v>46021</v>
      </c>
      <c r="I1554">
        <v>2454.48</v>
      </c>
      <c r="J1554">
        <v>2454.48</v>
      </c>
      <c r="K1554">
        <v>0</v>
      </c>
      <c r="L1554">
        <v>2454.48</v>
      </c>
      <c r="M1554">
        <v>0</v>
      </c>
      <c r="N1554">
        <v>0</v>
      </c>
      <c r="O1554">
        <v>0</v>
      </c>
      <c r="P1554">
        <v>0</v>
      </c>
      <c r="Q1554" t="s">
        <v>460</v>
      </c>
    </row>
    <row r="1555" spans="1:17" x14ac:dyDescent="0.3">
      <c r="A1555">
        <v>186191</v>
      </c>
      <c r="B1555">
        <v>122</v>
      </c>
      <c r="C1555" t="s">
        <v>552</v>
      </c>
      <c r="D1555" t="s">
        <v>3721</v>
      </c>
      <c r="E1555" t="s">
        <v>4288</v>
      </c>
      <c r="F1555" s="440">
        <v>45992</v>
      </c>
      <c r="G1555" s="440">
        <v>45992</v>
      </c>
      <c r="H1555" s="440">
        <v>46020</v>
      </c>
      <c r="I1555">
        <v>1245.32</v>
      </c>
      <c r="J1555">
        <v>1224.32</v>
      </c>
      <c r="K1555">
        <v>0</v>
      </c>
      <c r="L1555">
        <v>1245.32</v>
      </c>
      <c r="M1555">
        <v>0</v>
      </c>
      <c r="N1555">
        <v>0</v>
      </c>
      <c r="O1555">
        <v>0</v>
      </c>
      <c r="P1555">
        <v>0</v>
      </c>
      <c r="Q1555" t="s">
        <v>460</v>
      </c>
    </row>
    <row r="1556" spans="1:17" x14ac:dyDescent="0.3">
      <c r="A1556">
        <v>186189</v>
      </c>
      <c r="B1556">
        <v>122</v>
      </c>
      <c r="C1556" t="s">
        <v>552</v>
      </c>
      <c r="D1556" t="s">
        <v>2520</v>
      </c>
      <c r="E1556" t="s">
        <v>4289</v>
      </c>
      <c r="F1556" s="440">
        <v>45992</v>
      </c>
      <c r="G1556" s="440">
        <v>45992</v>
      </c>
      <c r="H1556" s="440">
        <v>46020</v>
      </c>
      <c r="I1556">
        <v>102</v>
      </c>
      <c r="J1556">
        <v>102</v>
      </c>
      <c r="K1556">
        <v>102</v>
      </c>
      <c r="L1556">
        <v>0</v>
      </c>
      <c r="M1556">
        <v>0</v>
      </c>
      <c r="N1556">
        <v>0</v>
      </c>
      <c r="O1556">
        <v>0</v>
      </c>
      <c r="P1556">
        <v>0</v>
      </c>
      <c r="Q1556" t="s">
        <v>460</v>
      </c>
    </row>
    <row r="1557" spans="1:17" x14ac:dyDescent="0.3">
      <c r="A1557">
        <v>186187</v>
      </c>
      <c r="B1557">
        <v>122</v>
      </c>
      <c r="C1557" t="s">
        <v>552</v>
      </c>
      <c r="D1557" t="s">
        <v>2704</v>
      </c>
      <c r="E1557" t="s">
        <v>4290</v>
      </c>
      <c r="F1557" s="440">
        <v>45992</v>
      </c>
      <c r="G1557" s="440">
        <v>45992</v>
      </c>
      <c r="H1557" s="440">
        <v>46020</v>
      </c>
      <c r="I1557">
        <v>79.3</v>
      </c>
      <c r="J1557">
        <v>79.3</v>
      </c>
      <c r="K1557">
        <v>79.3</v>
      </c>
      <c r="L1557">
        <v>0</v>
      </c>
      <c r="M1557">
        <v>0</v>
      </c>
      <c r="N1557">
        <v>0</v>
      </c>
      <c r="O1557">
        <v>0</v>
      </c>
      <c r="P1557">
        <v>0</v>
      </c>
      <c r="Q1557" t="s">
        <v>460</v>
      </c>
    </row>
    <row r="1558" spans="1:17" x14ac:dyDescent="0.3">
      <c r="A1558">
        <v>186186</v>
      </c>
      <c r="B1558">
        <v>122</v>
      </c>
      <c r="C1558" t="s">
        <v>552</v>
      </c>
      <c r="D1558" t="s">
        <v>2693</v>
      </c>
      <c r="E1558" t="s">
        <v>4291</v>
      </c>
      <c r="F1558" s="440">
        <v>45992</v>
      </c>
      <c r="G1558" s="440">
        <v>45992</v>
      </c>
      <c r="H1558" s="440">
        <v>46021</v>
      </c>
      <c r="I1558">
        <v>292.45999999999998</v>
      </c>
      <c r="J1558">
        <v>292.45999999999998</v>
      </c>
      <c r="K1558">
        <v>292.45999999999998</v>
      </c>
      <c r="L1558">
        <v>0</v>
      </c>
      <c r="M1558">
        <v>0</v>
      </c>
      <c r="N1558">
        <v>0</v>
      </c>
      <c r="O1558">
        <v>0</v>
      </c>
      <c r="P1558">
        <v>0</v>
      </c>
      <c r="Q1558" t="s">
        <v>460</v>
      </c>
    </row>
    <row r="1559" spans="1:17" x14ac:dyDescent="0.3">
      <c r="A1559">
        <v>186184</v>
      </c>
      <c r="B1559">
        <v>122</v>
      </c>
      <c r="C1559" t="s">
        <v>552</v>
      </c>
      <c r="D1559" t="s">
        <v>3019</v>
      </c>
      <c r="E1559" t="s">
        <v>4292</v>
      </c>
      <c r="F1559" s="440">
        <v>45992</v>
      </c>
      <c r="G1559" s="440">
        <v>45992</v>
      </c>
      <c r="H1559" s="440">
        <v>46020</v>
      </c>
      <c r="I1559">
        <v>968.5</v>
      </c>
      <c r="J1559">
        <v>968.5</v>
      </c>
      <c r="K1559">
        <v>968.5</v>
      </c>
      <c r="L1559">
        <v>0</v>
      </c>
      <c r="M1559">
        <v>0</v>
      </c>
      <c r="N1559">
        <v>0</v>
      </c>
      <c r="O1559">
        <v>0</v>
      </c>
      <c r="P1559">
        <v>0</v>
      </c>
      <c r="Q1559" t="s">
        <v>460</v>
      </c>
    </row>
    <row r="1560" spans="1:17" x14ac:dyDescent="0.3">
      <c r="A1560">
        <v>186183</v>
      </c>
      <c r="B1560">
        <v>122</v>
      </c>
      <c r="C1560" t="s">
        <v>552</v>
      </c>
      <c r="D1560" t="s">
        <v>4147</v>
      </c>
      <c r="E1560" t="s">
        <v>4293</v>
      </c>
      <c r="F1560" s="440">
        <v>45992</v>
      </c>
      <c r="G1560" s="440">
        <v>45992</v>
      </c>
      <c r="H1560" s="440">
        <v>46020</v>
      </c>
      <c r="I1560">
        <v>350.67</v>
      </c>
      <c r="J1560">
        <v>350.67</v>
      </c>
      <c r="K1560">
        <v>350.67</v>
      </c>
      <c r="L1560">
        <v>0</v>
      </c>
      <c r="M1560">
        <v>0</v>
      </c>
      <c r="N1560">
        <v>0</v>
      </c>
      <c r="O1560">
        <v>0</v>
      </c>
      <c r="P1560">
        <v>0</v>
      </c>
      <c r="Q1560" t="s">
        <v>460</v>
      </c>
    </row>
    <row r="1561" spans="1:17" x14ac:dyDescent="0.3">
      <c r="A1561">
        <v>186181</v>
      </c>
      <c r="B1561">
        <v>122</v>
      </c>
      <c r="C1561" t="s">
        <v>552</v>
      </c>
      <c r="D1561" t="s">
        <v>2819</v>
      </c>
      <c r="E1561" t="s">
        <v>4294</v>
      </c>
      <c r="F1561" s="440">
        <v>45992</v>
      </c>
      <c r="G1561" s="440">
        <v>45992</v>
      </c>
      <c r="H1561" s="440">
        <v>46020</v>
      </c>
      <c r="I1561">
        <v>238.5</v>
      </c>
      <c r="J1561">
        <v>238.5</v>
      </c>
      <c r="K1561">
        <v>238.5</v>
      </c>
      <c r="L1561">
        <v>0</v>
      </c>
      <c r="M1561">
        <v>0</v>
      </c>
      <c r="N1561">
        <v>0</v>
      </c>
      <c r="O1561">
        <v>0</v>
      </c>
      <c r="P1561">
        <v>0</v>
      </c>
      <c r="Q1561" t="s">
        <v>460</v>
      </c>
    </row>
    <row r="1562" spans="1:17" x14ac:dyDescent="0.3">
      <c r="A1562">
        <v>186180</v>
      </c>
      <c r="B1562">
        <v>122</v>
      </c>
      <c r="C1562" t="s">
        <v>552</v>
      </c>
      <c r="D1562" t="s">
        <v>2773</v>
      </c>
      <c r="E1562" t="s">
        <v>4295</v>
      </c>
      <c r="F1562" s="440">
        <v>45992</v>
      </c>
      <c r="G1562" s="440">
        <v>45992</v>
      </c>
      <c r="H1562" s="440">
        <v>46022</v>
      </c>
      <c r="I1562">
        <v>1935.36</v>
      </c>
      <c r="J1562">
        <v>1935.36</v>
      </c>
      <c r="K1562">
        <v>0</v>
      </c>
      <c r="L1562">
        <v>1935.36</v>
      </c>
      <c r="M1562">
        <v>0</v>
      </c>
      <c r="N1562">
        <v>0</v>
      </c>
      <c r="O1562">
        <v>0</v>
      </c>
      <c r="P1562">
        <v>0</v>
      </c>
      <c r="Q1562" t="s">
        <v>460</v>
      </c>
    </row>
    <row r="1563" spans="1:17" x14ac:dyDescent="0.3">
      <c r="A1563">
        <v>186179</v>
      </c>
      <c r="B1563">
        <v>122</v>
      </c>
      <c r="C1563" t="s">
        <v>552</v>
      </c>
      <c r="D1563" t="s">
        <v>2704</v>
      </c>
      <c r="E1563" t="s">
        <v>4296</v>
      </c>
      <c r="F1563" s="440">
        <v>45994</v>
      </c>
      <c r="G1563" s="440">
        <v>45994</v>
      </c>
      <c r="H1563" s="440">
        <v>46022</v>
      </c>
      <c r="I1563">
        <v>22.5</v>
      </c>
      <c r="J1563">
        <v>22.5</v>
      </c>
      <c r="K1563">
        <v>22.5</v>
      </c>
      <c r="L1563">
        <v>0</v>
      </c>
      <c r="M1563">
        <v>0</v>
      </c>
      <c r="N1563">
        <v>0</v>
      </c>
      <c r="O1563">
        <v>0</v>
      </c>
      <c r="P1563">
        <v>0</v>
      </c>
      <c r="Q1563" t="s">
        <v>460</v>
      </c>
    </row>
    <row r="1564" spans="1:17" x14ac:dyDescent="0.3">
      <c r="A1564">
        <v>186178</v>
      </c>
      <c r="B1564">
        <v>122</v>
      </c>
      <c r="C1564" t="s">
        <v>552</v>
      </c>
      <c r="D1564" t="s">
        <v>2520</v>
      </c>
      <c r="E1564" t="s">
        <v>4297</v>
      </c>
      <c r="F1564" s="440">
        <v>45994</v>
      </c>
      <c r="G1564" s="440">
        <v>45994</v>
      </c>
      <c r="H1564" s="440">
        <v>46022</v>
      </c>
      <c r="I1564">
        <v>352.8</v>
      </c>
      <c r="J1564">
        <v>352.8</v>
      </c>
      <c r="K1564">
        <v>352.8</v>
      </c>
      <c r="L1564">
        <v>0</v>
      </c>
      <c r="M1564">
        <v>0</v>
      </c>
      <c r="N1564">
        <v>0</v>
      </c>
      <c r="O1564">
        <v>0</v>
      </c>
      <c r="P1564">
        <v>0</v>
      </c>
      <c r="Q1564" t="s">
        <v>460</v>
      </c>
    </row>
    <row r="1565" spans="1:17" x14ac:dyDescent="0.3">
      <c r="A1565">
        <v>186176</v>
      </c>
      <c r="B1565">
        <v>122</v>
      </c>
      <c r="C1565" t="s">
        <v>552</v>
      </c>
      <c r="D1565" t="s">
        <v>4147</v>
      </c>
      <c r="E1565" t="s">
        <v>4298</v>
      </c>
      <c r="F1565" s="440">
        <v>45994</v>
      </c>
      <c r="G1565" s="440">
        <v>45994</v>
      </c>
      <c r="H1565" s="440">
        <v>46022</v>
      </c>
      <c r="I1565">
        <v>141.41</v>
      </c>
      <c r="J1565">
        <v>141.41</v>
      </c>
      <c r="K1565">
        <v>141.41</v>
      </c>
      <c r="L1565">
        <v>0</v>
      </c>
      <c r="M1565">
        <v>0</v>
      </c>
      <c r="N1565">
        <v>0</v>
      </c>
      <c r="O1565">
        <v>0</v>
      </c>
      <c r="P1565">
        <v>0</v>
      </c>
      <c r="Q1565" t="s">
        <v>460</v>
      </c>
    </row>
    <row r="1566" spans="1:17" x14ac:dyDescent="0.3">
      <c r="A1566">
        <v>186174</v>
      </c>
      <c r="B1566">
        <v>122</v>
      </c>
      <c r="C1566" t="s">
        <v>552</v>
      </c>
      <c r="D1566" t="s">
        <v>2986</v>
      </c>
      <c r="E1566" t="s">
        <v>4299</v>
      </c>
      <c r="F1566" s="440">
        <v>45992</v>
      </c>
      <c r="G1566" s="440">
        <v>45992</v>
      </c>
      <c r="H1566" s="440">
        <v>46020</v>
      </c>
      <c r="I1566">
        <v>715.07</v>
      </c>
      <c r="J1566">
        <v>657</v>
      </c>
      <c r="K1566">
        <v>0</v>
      </c>
      <c r="L1566">
        <v>715.07</v>
      </c>
      <c r="M1566">
        <v>0</v>
      </c>
      <c r="N1566">
        <v>0</v>
      </c>
      <c r="O1566">
        <v>0</v>
      </c>
      <c r="P1566">
        <v>0</v>
      </c>
      <c r="Q1566" t="s">
        <v>460</v>
      </c>
    </row>
    <row r="1567" spans="1:17" x14ac:dyDescent="0.3">
      <c r="A1567">
        <v>186172</v>
      </c>
      <c r="B1567">
        <v>122</v>
      </c>
      <c r="C1567" t="s">
        <v>552</v>
      </c>
      <c r="D1567" t="s">
        <v>4300</v>
      </c>
      <c r="E1567" t="s">
        <v>4301</v>
      </c>
      <c r="F1567" s="440">
        <v>45994</v>
      </c>
      <c r="G1567" s="440">
        <v>45994</v>
      </c>
      <c r="H1567" s="440">
        <v>46021</v>
      </c>
      <c r="I1567">
        <v>120</v>
      </c>
      <c r="J1567">
        <v>120</v>
      </c>
      <c r="K1567">
        <v>120</v>
      </c>
      <c r="L1567">
        <v>0</v>
      </c>
      <c r="M1567">
        <v>0</v>
      </c>
      <c r="N1567">
        <v>0</v>
      </c>
      <c r="O1567">
        <v>0</v>
      </c>
      <c r="P1567">
        <v>0</v>
      </c>
      <c r="Q1567" t="s">
        <v>460</v>
      </c>
    </row>
    <row r="1568" spans="1:17" x14ac:dyDescent="0.3">
      <c r="A1568">
        <v>186170</v>
      </c>
      <c r="B1568">
        <v>122</v>
      </c>
      <c r="C1568" t="s">
        <v>552</v>
      </c>
      <c r="D1568" t="s">
        <v>3812</v>
      </c>
      <c r="E1568" t="s">
        <v>4302</v>
      </c>
      <c r="F1568" s="440">
        <v>45994</v>
      </c>
      <c r="G1568" s="440">
        <v>45994</v>
      </c>
      <c r="H1568" s="440">
        <v>46022</v>
      </c>
      <c r="I1568">
        <v>1058.7</v>
      </c>
      <c r="J1568">
        <v>1058.7</v>
      </c>
      <c r="K1568">
        <v>0</v>
      </c>
      <c r="L1568">
        <v>1058.7</v>
      </c>
      <c r="M1568">
        <v>0</v>
      </c>
      <c r="N1568">
        <v>0</v>
      </c>
      <c r="O1568">
        <v>0</v>
      </c>
      <c r="P1568">
        <v>0</v>
      </c>
      <c r="Q1568" t="s">
        <v>460</v>
      </c>
    </row>
    <row r="1569" spans="1:17" x14ac:dyDescent="0.3">
      <c r="A1569">
        <v>186169</v>
      </c>
      <c r="B1569">
        <v>122</v>
      </c>
      <c r="C1569" t="s">
        <v>552</v>
      </c>
      <c r="D1569" t="s">
        <v>2769</v>
      </c>
      <c r="E1569" t="s">
        <v>4303</v>
      </c>
      <c r="F1569" s="440">
        <v>45995</v>
      </c>
      <c r="G1569" s="440">
        <v>45995</v>
      </c>
      <c r="H1569" s="440">
        <v>46024</v>
      </c>
      <c r="I1569">
        <v>613.4</v>
      </c>
      <c r="J1569">
        <v>598.5</v>
      </c>
      <c r="K1569">
        <v>613.4</v>
      </c>
      <c r="L1569">
        <v>0</v>
      </c>
      <c r="M1569">
        <v>0</v>
      </c>
      <c r="N1569">
        <v>0</v>
      </c>
      <c r="O1569">
        <v>0</v>
      </c>
      <c r="P1569">
        <v>0</v>
      </c>
      <c r="Q1569" t="s">
        <v>460</v>
      </c>
    </row>
    <row r="1570" spans="1:17" x14ac:dyDescent="0.3">
      <c r="A1570">
        <v>186167</v>
      </c>
      <c r="B1570">
        <v>122</v>
      </c>
      <c r="C1570" t="s">
        <v>552</v>
      </c>
      <c r="D1570" t="s">
        <v>2688</v>
      </c>
      <c r="E1570" t="s">
        <v>4304</v>
      </c>
      <c r="F1570" s="440">
        <v>45994</v>
      </c>
      <c r="G1570" s="440">
        <v>45994</v>
      </c>
      <c r="H1570" s="440">
        <v>46023</v>
      </c>
      <c r="I1570">
        <v>1704.5</v>
      </c>
      <c r="J1570">
        <v>1704.5</v>
      </c>
      <c r="K1570">
        <v>0</v>
      </c>
      <c r="L1570">
        <v>1704.5</v>
      </c>
      <c r="M1570">
        <v>0</v>
      </c>
      <c r="N1570">
        <v>0</v>
      </c>
      <c r="O1570">
        <v>0</v>
      </c>
      <c r="P1570">
        <v>0</v>
      </c>
      <c r="Q1570" t="s">
        <v>460</v>
      </c>
    </row>
    <row r="1571" spans="1:17" x14ac:dyDescent="0.3">
      <c r="A1571">
        <v>186165</v>
      </c>
      <c r="B1571">
        <v>122</v>
      </c>
      <c r="C1571" t="s">
        <v>552</v>
      </c>
      <c r="D1571" t="s">
        <v>4145</v>
      </c>
      <c r="E1571" t="s">
        <v>4305</v>
      </c>
      <c r="F1571" s="440">
        <v>45995</v>
      </c>
      <c r="H1571" s="440">
        <v>46025</v>
      </c>
      <c r="I1571">
        <v>167.4</v>
      </c>
      <c r="J1571">
        <v>167.4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 t="s">
        <v>460</v>
      </c>
    </row>
    <row r="1572" spans="1:17" x14ac:dyDescent="0.3">
      <c r="A1572">
        <v>186164</v>
      </c>
      <c r="B1572">
        <v>122</v>
      </c>
      <c r="C1572" t="s">
        <v>552</v>
      </c>
      <c r="D1572" t="s">
        <v>2693</v>
      </c>
      <c r="E1572" t="s">
        <v>4306</v>
      </c>
      <c r="F1572" s="440">
        <v>45995</v>
      </c>
      <c r="G1572" s="440">
        <v>45995</v>
      </c>
      <c r="H1572" s="440">
        <v>45993</v>
      </c>
      <c r="I1572">
        <v>862.88</v>
      </c>
      <c r="J1572">
        <v>862.88</v>
      </c>
      <c r="K1572">
        <v>862.88</v>
      </c>
      <c r="L1572">
        <v>0</v>
      </c>
      <c r="M1572">
        <v>0</v>
      </c>
      <c r="N1572">
        <v>0</v>
      </c>
      <c r="O1572">
        <v>0</v>
      </c>
      <c r="P1572">
        <v>0</v>
      </c>
      <c r="Q1572" t="s">
        <v>460</v>
      </c>
    </row>
    <row r="1573" spans="1:17" x14ac:dyDescent="0.3">
      <c r="A1573">
        <v>186163</v>
      </c>
      <c r="B1573">
        <v>122</v>
      </c>
      <c r="C1573" t="s">
        <v>552</v>
      </c>
      <c r="D1573" t="s">
        <v>2717</v>
      </c>
      <c r="E1573" t="s">
        <v>4307</v>
      </c>
      <c r="F1573" s="440">
        <v>45995</v>
      </c>
      <c r="H1573" s="440">
        <v>46020</v>
      </c>
      <c r="I1573">
        <v>315</v>
      </c>
      <c r="J1573">
        <v>315</v>
      </c>
      <c r="K1573">
        <v>0</v>
      </c>
      <c r="L1573">
        <v>0</v>
      </c>
      <c r="M1573">
        <v>0</v>
      </c>
      <c r="N1573">
        <v>0</v>
      </c>
      <c r="O1573">
        <v>315</v>
      </c>
      <c r="P1573">
        <v>0</v>
      </c>
      <c r="Q1573" t="s">
        <v>460</v>
      </c>
    </row>
    <row r="1574" spans="1:17" x14ac:dyDescent="0.3">
      <c r="A1574">
        <v>186162</v>
      </c>
      <c r="B1574">
        <v>122</v>
      </c>
      <c r="C1574" t="s">
        <v>552</v>
      </c>
      <c r="D1574" t="s">
        <v>3721</v>
      </c>
      <c r="E1574" t="s">
        <v>4308</v>
      </c>
      <c r="F1574" s="440">
        <v>45996</v>
      </c>
      <c r="G1574" s="440">
        <v>45996</v>
      </c>
      <c r="H1574" s="440">
        <v>46024</v>
      </c>
      <c r="I1574">
        <v>1245.32</v>
      </c>
      <c r="J1574">
        <v>1224.32</v>
      </c>
      <c r="K1574">
        <v>0</v>
      </c>
      <c r="L1574">
        <v>1245.32</v>
      </c>
      <c r="M1574">
        <v>0</v>
      </c>
      <c r="N1574">
        <v>0</v>
      </c>
      <c r="O1574">
        <v>0</v>
      </c>
      <c r="P1574">
        <v>0</v>
      </c>
      <c r="Q1574" t="s">
        <v>460</v>
      </c>
    </row>
    <row r="1575" spans="1:17" x14ac:dyDescent="0.3">
      <c r="A1575">
        <v>186161</v>
      </c>
      <c r="B1575">
        <v>122</v>
      </c>
      <c r="C1575" t="s">
        <v>552</v>
      </c>
      <c r="D1575" t="s">
        <v>2693</v>
      </c>
      <c r="E1575" t="s">
        <v>4309</v>
      </c>
      <c r="F1575" s="440">
        <v>46024</v>
      </c>
      <c r="G1575" s="440">
        <v>46024</v>
      </c>
      <c r="H1575" s="440">
        <v>46024</v>
      </c>
      <c r="I1575">
        <v>1391</v>
      </c>
      <c r="J1575">
        <v>1391</v>
      </c>
      <c r="K1575">
        <v>1391</v>
      </c>
      <c r="L1575">
        <v>0</v>
      </c>
      <c r="M1575">
        <v>0</v>
      </c>
      <c r="N1575">
        <v>0</v>
      </c>
      <c r="O1575">
        <v>0</v>
      </c>
      <c r="P1575">
        <v>0</v>
      </c>
      <c r="Q1575" t="s">
        <v>461</v>
      </c>
    </row>
    <row r="1576" spans="1:17" x14ac:dyDescent="0.3">
      <c r="A1576">
        <v>186160</v>
      </c>
      <c r="B1576">
        <v>122</v>
      </c>
      <c r="C1576" t="s">
        <v>552</v>
      </c>
      <c r="D1576" t="s">
        <v>4300</v>
      </c>
      <c r="E1576" t="s">
        <v>4310</v>
      </c>
      <c r="F1576" s="440">
        <v>45995</v>
      </c>
      <c r="G1576" s="440">
        <v>45995</v>
      </c>
      <c r="H1576" s="440">
        <v>46021</v>
      </c>
      <c r="I1576">
        <v>215</v>
      </c>
      <c r="J1576">
        <v>180</v>
      </c>
      <c r="K1576">
        <v>215</v>
      </c>
      <c r="L1576">
        <v>0</v>
      </c>
      <c r="M1576">
        <v>0</v>
      </c>
      <c r="N1576">
        <v>0</v>
      </c>
      <c r="O1576">
        <v>0</v>
      </c>
      <c r="P1576">
        <v>0</v>
      </c>
      <c r="Q1576" t="s">
        <v>460</v>
      </c>
    </row>
    <row r="1577" spans="1:17" x14ac:dyDescent="0.3">
      <c r="A1577">
        <v>186159</v>
      </c>
      <c r="B1577">
        <v>122</v>
      </c>
      <c r="C1577" t="s">
        <v>552</v>
      </c>
      <c r="D1577" t="s">
        <v>4147</v>
      </c>
      <c r="E1577" t="s">
        <v>4311</v>
      </c>
      <c r="F1577" s="440">
        <v>45995</v>
      </c>
      <c r="G1577" s="440">
        <v>45995</v>
      </c>
      <c r="H1577" s="440">
        <v>46023</v>
      </c>
      <c r="I1577">
        <v>381.07</v>
      </c>
      <c r="J1577">
        <v>381.07</v>
      </c>
      <c r="K1577">
        <v>381.07</v>
      </c>
      <c r="L1577">
        <v>0</v>
      </c>
      <c r="M1577">
        <v>0</v>
      </c>
      <c r="N1577">
        <v>0</v>
      </c>
      <c r="O1577">
        <v>0</v>
      </c>
      <c r="P1577">
        <v>0</v>
      </c>
      <c r="Q1577" t="s">
        <v>460</v>
      </c>
    </row>
    <row r="1578" spans="1:17" x14ac:dyDescent="0.3">
      <c r="A1578">
        <v>186158</v>
      </c>
      <c r="B1578">
        <v>122</v>
      </c>
      <c r="C1578" t="s">
        <v>552</v>
      </c>
      <c r="D1578" t="s">
        <v>2704</v>
      </c>
      <c r="E1578" t="s">
        <v>4312</v>
      </c>
      <c r="F1578" s="440">
        <v>45995</v>
      </c>
      <c r="G1578" s="440">
        <v>45995</v>
      </c>
      <c r="H1578" s="440">
        <v>46023</v>
      </c>
      <c r="I1578">
        <v>627.25</v>
      </c>
      <c r="J1578">
        <v>627.25</v>
      </c>
      <c r="K1578">
        <v>627.25</v>
      </c>
      <c r="L1578">
        <v>0</v>
      </c>
      <c r="M1578">
        <v>0</v>
      </c>
      <c r="N1578">
        <v>0</v>
      </c>
      <c r="O1578">
        <v>0</v>
      </c>
      <c r="P1578">
        <v>0</v>
      </c>
      <c r="Q1578" t="s">
        <v>460</v>
      </c>
    </row>
    <row r="1579" spans="1:17" x14ac:dyDescent="0.3">
      <c r="A1579">
        <v>186157</v>
      </c>
      <c r="B1579">
        <v>122</v>
      </c>
      <c r="C1579" t="s">
        <v>552</v>
      </c>
      <c r="D1579" t="s">
        <v>2520</v>
      </c>
      <c r="E1579" t="s">
        <v>4313</v>
      </c>
      <c r="F1579" s="440">
        <v>45995</v>
      </c>
      <c r="G1579" s="440">
        <v>45995</v>
      </c>
      <c r="H1579" s="440">
        <v>46023</v>
      </c>
      <c r="I1579">
        <v>1098.45</v>
      </c>
      <c r="J1579">
        <v>1098.45</v>
      </c>
      <c r="K1579">
        <v>1098.45</v>
      </c>
      <c r="L1579">
        <v>0</v>
      </c>
      <c r="M1579">
        <v>0</v>
      </c>
      <c r="N1579">
        <v>0</v>
      </c>
      <c r="O1579">
        <v>0</v>
      </c>
      <c r="P1579">
        <v>0</v>
      </c>
      <c r="Q1579" t="s">
        <v>460</v>
      </c>
    </row>
    <row r="1580" spans="1:17" x14ac:dyDescent="0.3">
      <c r="A1580">
        <v>186155</v>
      </c>
      <c r="B1580">
        <v>122</v>
      </c>
      <c r="C1580" t="s">
        <v>552</v>
      </c>
      <c r="D1580" t="s">
        <v>2986</v>
      </c>
      <c r="E1580" t="s">
        <v>4314</v>
      </c>
      <c r="F1580" s="440">
        <v>45994</v>
      </c>
      <c r="G1580" s="440">
        <v>45994</v>
      </c>
      <c r="H1580" s="440">
        <v>46022</v>
      </c>
      <c r="I1580">
        <v>2795.17</v>
      </c>
      <c r="J1580">
        <v>2628</v>
      </c>
      <c r="K1580">
        <v>0</v>
      </c>
      <c r="L1580">
        <v>2795.17</v>
      </c>
      <c r="M1580">
        <v>0</v>
      </c>
      <c r="N1580">
        <v>0</v>
      </c>
      <c r="O1580">
        <v>0</v>
      </c>
      <c r="P1580">
        <v>0</v>
      </c>
      <c r="Q1580" t="s">
        <v>460</v>
      </c>
    </row>
    <row r="1581" spans="1:17" x14ac:dyDescent="0.3">
      <c r="A1581">
        <v>186153</v>
      </c>
      <c r="B1581">
        <v>122</v>
      </c>
      <c r="C1581" t="s">
        <v>552</v>
      </c>
      <c r="D1581" t="s">
        <v>2946</v>
      </c>
      <c r="E1581" t="s">
        <v>4315</v>
      </c>
      <c r="F1581" s="440">
        <v>45992</v>
      </c>
      <c r="G1581" s="440">
        <v>45992</v>
      </c>
      <c r="H1581" s="440">
        <v>46020</v>
      </c>
      <c r="I1581">
        <v>291.55</v>
      </c>
      <c r="J1581">
        <v>291.55</v>
      </c>
      <c r="K1581">
        <v>291.55</v>
      </c>
      <c r="L1581">
        <v>0</v>
      </c>
      <c r="M1581">
        <v>0</v>
      </c>
      <c r="N1581">
        <v>0</v>
      </c>
      <c r="O1581">
        <v>0</v>
      </c>
      <c r="P1581">
        <v>0</v>
      </c>
      <c r="Q1581" t="s">
        <v>460</v>
      </c>
    </row>
    <row r="1582" spans="1:17" x14ac:dyDescent="0.3">
      <c r="A1582">
        <v>186151</v>
      </c>
      <c r="B1582">
        <v>122</v>
      </c>
      <c r="C1582" t="s">
        <v>552</v>
      </c>
      <c r="D1582" t="s">
        <v>2832</v>
      </c>
      <c r="E1582" t="s">
        <v>4316</v>
      </c>
      <c r="F1582" s="440">
        <v>45992</v>
      </c>
      <c r="G1582" s="440">
        <v>45992</v>
      </c>
      <c r="H1582" s="440">
        <v>46022</v>
      </c>
      <c r="I1582">
        <v>2890.84</v>
      </c>
      <c r="J1582">
        <v>2714.4</v>
      </c>
      <c r="K1582">
        <v>0</v>
      </c>
      <c r="L1582">
        <v>2890.84</v>
      </c>
      <c r="M1582">
        <v>0</v>
      </c>
      <c r="N1582">
        <v>0</v>
      </c>
      <c r="O1582">
        <v>0</v>
      </c>
      <c r="P1582">
        <v>0</v>
      </c>
      <c r="Q1582" t="s">
        <v>460</v>
      </c>
    </row>
    <row r="1583" spans="1:17" x14ac:dyDescent="0.3">
      <c r="A1583">
        <v>186148</v>
      </c>
      <c r="B1583">
        <v>122</v>
      </c>
      <c r="C1583" t="s">
        <v>552</v>
      </c>
      <c r="D1583" t="s">
        <v>3812</v>
      </c>
      <c r="E1583" t="s">
        <v>4317</v>
      </c>
      <c r="F1583" s="440">
        <v>45993</v>
      </c>
      <c r="G1583" s="440">
        <v>45993</v>
      </c>
      <c r="H1583" s="440">
        <v>46021</v>
      </c>
      <c r="I1583">
        <v>1410</v>
      </c>
      <c r="J1583">
        <v>1410</v>
      </c>
      <c r="K1583">
        <v>0</v>
      </c>
      <c r="L1583">
        <v>1410</v>
      </c>
      <c r="M1583">
        <v>0</v>
      </c>
      <c r="N1583">
        <v>0</v>
      </c>
      <c r="O1583">
        <v>0</v>
      </c>
      <c r="P1583">
        <v>0</v>
      </c>
      <c r="Q1583" t="s">
        <v>460</v>
      </c>
    </row>
    <row r="1584" spans="1:17" x14ac:dyDescent="0.3">
      <c r="A1584">
        <v>186147</v>
      </c>
      <c r="B1584">
        <v>122</v>
      </c>
      <c r="C1584" t="s">
        <v>552</v>
      </c>
      <c r="D1584" t="s">
        <v>2688</v>
      </c>
      <c r="E1584" t="s">
        <v>4318</v>
      </c>
      <c r="F1584" s="440">
        <v>45994</v>
      </c>
      <c r="G1584" s="440">
        <v>45994</v>
      </c>
      <c r="H1584" s="440">
        <v>46022</v>
      </c>
      <c r="I1584">
        <v>877.38</v>
      </c>
      <c r="J1584">
        <v>877.38</v>
      </c>
      <c r="K1584">
        <v>0</v>
      </c>
      <c r="L1584">
        <v>877.38</v>
      </c>
      <c r="M1584">
        <v>0</v>
      </c>
      <c r="N1584">
        <v>0</v>
      </c>
      <c r="O1584">
        <v>0</v>
      </c>
      <c r="P1584">
        <v>0</v>
      </c>
      <c r="Q1584" t="s">
        <v>460</v>
      </c>
    </row>
    <row r="1585" spans="1:17" x14ac:dyDescent="0.3">
      <c r="A1585">
        <v>186145</v>
      </c>
      <c r="B1585">
        <v>122</v>
      </c>
      <c r="C1585" t="s">
        <v>552</v>
      </c>
      <c r="D1585" t="s">
        <v>2709</v>
      </c>
      <c r="E1585" t="s">
        <v>4319</v>
      </c>
      <c r="F1585" s="440">
        <v>45993</v>
      </c>
      <c r="G1585" s="440">
        <v>45993</v>
      </c>
      <c r="H1585" s="440">
        <v>46023</v>
      </c>
      <c r="I1585">
        <v>789</v>
      </c>
      <c r="J1585">
        <v>789</v>
      </c>
      <c r="K1585">
        <v>789</v>
      </c>
      <c r="L1585">
        <v>0</v>
      </c>
      <c r="M1585">
        <v>0</v>
      </c>
      <c r="N1585">
        <v>0</v>
      </c>
      <c r="O1585">
        <v>0</v>
      </c>
      <c r="P1585">
        <v>0</v>
      </c>
      <c r="Q1585" t="s">
        <v>460</v>
      </c>
    </row>
    <row r="1586" spans="1:17" x14ac:dyDescent="0.3">
      <c r="A1586">
        <v>186144</v>
      </c>
      <c r="B1586">
        <v>122</v>
      </c>
      <c r="C1586" t="s">
        <v>552</v>
      </c>
      <c r="D1586" t="s">
        <v>2704</v>
      </c>
      <c r="E1586" t="s">
        <v>4320</v>
      </c>
      <c r="F1586" s="440">
        <v>45993</v>
      </c>
      <c r="G1586" s="440">
        <v>45993</v>
      </c>
      <c r="H1586" s="440">
        <v>46021</v>
      </c>
      <c r="I1586">
        <v>457.87</v>
      </c>
      <c r="J1586">
        <v>457.87</v>
      </c>
      <c r="K1586">
        <v>457.87</v>
      </c>
      <c r="L1586">
        <v>0</v>
      </c>
      <c r="M1586">
        <v>0</v>
      </c>
      <c r="N1586">
        <v>0</v>
      </c>
      <c r="O1586">
        <v>0</v>
      </c>
      <c r="P1586">
        <v>0</v>
      </c>
      <c r="Q1586" t="s">
        <v>460</v>
      </c>
    </row>
    <row r="1587" spans="1:17" x14ac:dyDescent="0.3">
      <c r="A1587">
        <v>186142</v>
      </c>
      <c r="B1587">
        <v>122</v>
      </c>
      <c r="C1587" t="s">
        <v>552</v>
      </c>
      <c r="D1587" t="s">
        <v>3843</v>
      </c>
      <c r="E1587" t="s">
        <v>4321</v>
      </c>
      <c r="F1587" s="440">
        <v>45993</v>
      </c>
      <c r="H1587" s="440">
        <v>46021</v>
      </c>
      <c r="I1587">
        <v>569.80999999999995</v>
      </c>
      <c r="J1587">
        <v>569.80999999999995</v>
      </c>
      <c r="K1587">
        <v>0</v>
      </c>
      <c r="L1587">
        <v>0</v>
      </c>
      <c r="M1587">
        <v>569.80999999999995</v>
      </c>
      <c r="N1587">
        <v>0</v>
      </c>
      <c r="O1587">
        <v>0</v>
      </c>
      <c r="P1587">
        <v>0</v>
      </c>
      <c r="Q1587" t="s">
        <v>460</v>
      </c>
    </row>
    <row r="1588" spans="1:17" x14ac:dyDescent="0.3">
      <c r="A1588">
        <v>186140</v>
      </c>
      <c r="B1588">
        <v>122</v>
      </c>
      <c r="C1588" t="s">
        <v>552</v>
      </c>
      <c r="D1588" t="s">
        <v>2706</v>
      </c>
      <c r="E1588" t="s">
        <v>4322</v>
      </c>
      <c r="F1588" s="440">
        <v>45994</v>
      </c>
      <c r="G1588" s="440">
        <v>45994</v>
      </c>
      <c r="H1588" s="440">
        <v>46022</v>
      </c>
      <c r="I1588">
        <v>1503.63</v>
      </c>
      <c r="J1588">
        <v>1501.43</v>
      </c>
      <c r="K1588">
        <v>1503.63</v>
      </c>
      <c r="L1588">
        <v>0</v>
      </c>
      <c r="M1588">
        <v>0</v>
      </c>
      <c r="N1588">
        <v>0</v>
      </c>
      <c r="O1588">
        <v>0</v>
      </c>
      <c r="P1588">
        <v>0</v>
      </c>
      <c r="Q1588" t="s">
        <v>460</v>
      </c>
    </row>
    <row r="1589" spans="1:17" x14ac:dyDescent="0.3">
      <c r="A1589">
        <v>186139</v>
      </c>
      <c r="B1589">
        <v>122</v>
      </c>
      <c r="C1589" t="s">
        <v>552</v>
      </c>
      <c r="D1589" t="s">
        <v>2995</v>
      </c>
      <c r="E1589" t="s">
        <v>4323</v>
      </c>
      <c r="F1589" s="440">
        <v>45993</v>
      </c>
      <c r="G1589" s="440">
        <v>45993</v>
      </c>
      <c r="H1589" s="440">
        <v>46021</v>
      </c>
      <c r="I1589">
        <v>1176.26</v>
      </c>
      <c r="J1589">
        <v>1176.28</v>
      </c>
      <c r="K1589">
        <v>0</v>
      </c>
      <c r="L1589">
        <v>1176.26</v>
      </c>
      <c r="M1589">
        <v>0</v>
      </c>
      <c r="N1589">
        <v>0</v>
      </c>
      <c r="O1589">
        <v>0</v>
      </c>
      <c r="P1589">
        <v>0</v>
      </c>
      <c r="Q1589" t="s">
        <v>460</v>
      </c>
    </row>
    <row r="1590" spans="1:17" x14ac:dyDescent="0.3">
      <c r="A1590">
        <v>186137</v>
      </c>
      <c r="B1590">
        <v>122</v>
      </c>
      <c r="C1590" t="s">
        <v>552</v>
      </c>
      <c r="D1590" t="s">
        <v>4147</v>
      </c>
      <c r="E1590" t="s">
        <v>4324</v>
      </c>
      <c r="F1590" s="440">
        <v>45993</v>
      </c>
      <c r="G1590" s="440">
        <v>45993</v>
      </c>
      <c r="H1590" s="440">
        <v>46021</v>
      </c>
      <c r="I1590">
        <v>599.5</v>
      </c>
      <c r="J1590">
        <v>599.5</v>
      </c>
      <c r="K1590">
        <v>599.5</v>
      </c>
      <c r="L1590">
        <v>0</v>
      </c>
      <c r="M1590">
        <v>0</v>
      </c>
      <c r="N1590">
        <v>0</v>
      </c>
      <c r="O1590">
        <v>0</v>
      </c>
      <c r="P1590">
        <v>0</v>
      </c>
      <c r="Q1590" t="s">
        <v>460</v>
      </c>
    </row>
    <row r="1591" spans="1:17" x14ac:dyDescent="0.3">
      <c r="A1591">
        <v>186135</v>
      </c>
      <c r="B1591">
        <v>122</v>
      </c>
      <c r="C1591" t="s">
        <v>552</v>
      </c>
      <c r="D1591" t="s">
        <v>2684</v>
      </c>
      <c r="E1591" t="s">
        <v>4325</v>
      </c>
      <c r="F1591" s="440">
        <v>45993</v>
      </c>
      <c r="G1591" s="440">
        <v>45993</v>
      </c>
      <c r="H1591" s="440">
        <v>46021</v>
      </c>
      <c r="I1591">
        <v>388.55</v>
      </c>
      <c r="J1591">
        <v>303.60000000000002</v>
      </c>
      <c r="K1591">
        <v>388.55</v>
      </c>
      <c r="L1591">
        <v>0</v>
      </c>
      <c r="M1591">
        <v>0</v>
      </c>
      <c r="N1591">
        <v>0</v>
      </c>
      <c r="O1591">
        <v>0</v>
      </c>
      <c r="P1591">
        <v>0</v>
      </c>
      <c r="Q1591" t="s">
        <v>460</v>
      </c>
    </row>
    <row r="1592" spans="1:17" x14ac:dyDescent="0.3">
      <c r="A1592">
        <v>186133</v>
      </c>
      <c r="B1592">
        <v>122</v>
      </c>
      <c r="C1592" t="s">
        <v>552</v>
      </c>
      <c r="D1592" t="s">
        <v>2520</v>
      </c>
      <c r="E1592" t="s">
        <v>4326</v>
      </c>
      <c r="F1592" s="440">
        <v>45993</v>
      </c>
      <c r="G1592" s="440">
        <v>45993</v>
      </c>
      <c r="H1592" s="440">
        <v>46021</v>
      </c>
      <c r="I1592">
        <v>572.85</v>
      </c>
      <c r="J1592">
        <v>572.85</v>
      </c>
      <c r="K1592">
        <v>572.85</v>
      </c>
      <c r="L1592">
        <v>0</v>
      </c>
      <c r="M1592">
        <v>0</v>
      </c>
      <c r="N1592">
        <v>0</v>
      </c>
      <c r="O1592">
        <v>0</v>
      </c>
      <c r="P1592">
        <v>0</v>
      </c>
      <c r="Q1592" t="s">
        <v>460</v>
      </c>
    </row>
    <row r="1593" spans="1:17" x14ac:dyDescent="0.3">
      <c r="A1593">
        <v>186130</v>
      </c>
      <c r="B1593">
        <v>122</v>
      </c>
      <c r="C1593" t="s">
        <v>552</v>
      </c>
      <c r="D1593" t="s">
        <v>2693</v>
      </c>
      <c r="E1593" t="s">
        <v>4327</v>
      </c>
      <c r="F1593" s="440">
        <v>46024</v>
      </c>
      <c r="G1593" s="440">
        <v>46024</v>
      </c>
      <c r="H1593" s="440">
        <v>46021</v>
      </c>
      <c r="I1593">
        <v>6855.54</v>
      </c>
      <c r="J1593">
        <v>6855.54</v>
      </c>
      <c r="K1593">
        <v>6855.54</v>
      </c>
      <c r="L1593">
        <v>0</v>
      </c>
      <c r="M1593">
        <v>0</v>
      </c>
      <c r="N1593">
        <v>0</v>
      </c>
      <c r="O1593">
        <v>0</v>
      </c>
      <c r="P1593">
        <v>0</v>
      </c>
      <c r="Q1593" t="s">
        <v>461</v>
      </c>
    </row>
    <row r="1594" spans="1:17" x14ac:dyDescent="0.3">
      <c r="A1594">
        <v>183852</v>
      </c>
      <c r="B1594">
        <v>122</v>
      </c>
      <c r="C1594" t="s">
        <v>552</v>
      </c>
      <c r="D1594" t="s">
        <v>2865</v>
      </c>
      <c r="E1594" t="s">
        <v>4328</v>
      </c>
      <c r="F1594" s="440">
        <v>46003</v>
      </c>
      <c r="G1594" s="440">
        <v>46003</v>
      </c>
      <c r="H1594" s="440">
        <v>46017</v>
      </c>
      <c r="I1594">
        <v>1680</v>
      </c>
      <c r="J1594">
        <v>1680</v>
      </c>
      <c r="K1594">
        <v>1680</v>
      </c>
      <c r="L1594">
        <v>0</v>
      </c>
      <c r="M1594">
        <v>0</v>
      </c>
      <c r="N1594">
        <v>0</v>
      </c>
      <c r="O1594">
        <v>0</v>
      </c>
      <c r="P1594">
        <v>0</v>
      </c>
      <c r="Q1594" t="s">
        <v>460</v>
      </c>
    </row>
    <row r="1595" spans="1:17" x14ac:dyDescent="0.3">
      <c r="A1595">
        <v>183851</v>
      </c>
      <c r="B1595">
        <v>122</v>
      </c>
      <c r="C1595" t="s">
        <v>552</v>
      </c>
      <c r="D1595" t="s">
        <v>2746</v>
      </c>
      <c r="E1595" t="s">
        <v>4329</v>
      </c>
      <c r="F1595" s="440">
        <v>46004</v>
      </c>
      <c r="G1595" s="440">
        <v>46004</v>
      </c>
      <c r="H1595" s="440">
        <v>46018</v>
      </c>
      <c r="I1595">
        <v>1197.75</v>
      </c>
      <c r="J1595">
        <v>1172.75</v>
      </c>
      <c r="K1595">
        <v>0</v>
      </c>
      <c r="L1595">
        <v>1197.75</v>
      </c>
      <c r="M1595">
        <v>0</v>
      </c>
      <c r="N1595">
        <v>0</v>
      </c>
      <c r="O1595">
        <v>0</v>
      </c>
      <c r="P1595">
        <v>0</v>
      </c>
      <c r="Q1595" t="s">
        <v>460</v>
      </c>
    </row>
    <row r="1596" spans="1:17" x14ac:dyDescent="0.3">
      <c r="A1596">
        <v>183850</v>
      </c>
      <c r="B1596">
        <v>122</v>
      </c>
      <c r="C1596" t="s">
        <v>552</v>
      </c>
      <c r="D1596" t="s">
        <v>2523</v>
      </c>
      <c r="E1596" t="s">
        <v>4330</v>
      </c>
      <c r="F1596" s="440">
        <v>46003</v>
      </c>
      <c r="G1596" s="440">
        <v>46003</v>
      </c>
      <c r="H1596" s="440">
        <v>46003</v>
      </c>
      <c r="I1596">
        <v>130</v>
      </c>
      <c r="J1596">
        <v>130</v>
      </c>
      <c r="K1596">
        <v>130</v>
      </c>
      <c r="L1596">
        <v>0</v>
      </c>
      <c r="M1596">
        <v>0</v>
      </c>
      <c r="N1596">
        <v>0</v>
      </c>
      <c r="O1596">
        <v>0</v>
      </c>
      <c r="P1596">
        <v>0</v>
      </c>
      <c r="Q1596" t="s">
        <v>460</v>
      </c>
    </row>
    <row r="1597" spans="1:17" x14ac:dyDescent="0.3">
      <c r="A1597">
        <v>183849</v>
      </c>
      <c r="B1597">
        <v>122</v>
      </c>
      <c r="C1597" t="s">
        <v>552</v>
      </c>
      <c r="D1597" t="s">
        <v>2763</v>
      </c>
      <c r="E1597" t="s">
        <v>4331</v>
      </c>
      <c r="F1597" s="440">
        <v>46002</v>
      </c>
      <c r="G1597" s="440">
        <v>46002</v>
      </c>
      <c r="H1597" s="440">
        <v>46017</v>
      </c>
      <c r="I1597">
        <v>325</v>
      </c>
      <c r="J1597">
        <v>300</v>
      </c>
      <c r="K1597">
        <v>325</v>
      </c>
      <c r="L1597">
        <v>0</v>
      </c>
      <c r="M1597">
        <v>0</v>
      </c>
      <c r="N1597">
        <v>0</v>
      </c>
      <c r="O1597">
        <v>0</v>
      </c>
      <c r="P1597">
        <v>0</v>
      </c>
      <c r="Q1597" t="s">
        <v>460</v>
      </c>
    </row>
    <row r="1598" spans="1:17" x14ac:dyDescent="0.3">
      <c r="A1598">
        <v>183848</v>
      </c>
      <c r="B1598">
        <v>122</v>
      </c>
      <c r="C1598" t="s">
        <v>552</v>
      </c>
      <c r="D1598" t="s">
        <v>2715</v>
      </c>
      <c r="E1598" t="s">
        <v>4332</v>
      </c>
      <c r="F1598" s="440">
        <v>46003</v>
      </c>
      <c r="G1598" s="440">
        <v>46003</v>
      </c>
      <c r="H1598" s="440">
        <v>46019</v>
      </c>
      <c r="I1598">
        <v>1142</v>
      </c>
      <c r="J1598">
        <v>1129</v>
      </c>
      <c r="K1598">
        <v>1142</v>
      </c>
      <c r="L1598">
        <v>0</v>
      </c>
      <c r="M1598">
        <v>0</v>
      </c>
      <c r="N1598">
        <v>0</v>
      </c>
      <c r="O1598">
        <v>0</v>
      </c>
      <c r="P1598">
        <v>0</v>
      </c>
      <c r="Q1598" t="s">
        <v>460</v>
      </c>
    </row>
    <row r="1599" spans="1:17" x14ac:dyDescent="0.3">
      <c r="A1599">
        <v>183839</v>
      </c>
      <c r="B1599">
        <v>122</v>
      </c>
      <c r="C1599" t="s">
        <v>552</v>
      </c>
      <c r="D1599" t="s">
        <v>2760</v>
      </c>
      <c r="E1599" t="s">
        <v>4333</v>
      </c>
      <c r="F1599" s="440">
        <v>46002</v>
      </c>
      <c r="H1599" s="440">
        <v>46018</v>
      </c>
      <c r="I1599">
        <v>1558.4</v>
      </c>
      <c r="J1599">
        <v>1558.4</v>
      </c>
      <c r="K1599">
        <v>0</v>
      </c>
      <c r="L1599">
        <v>0</v>
      </c>
      <c r="M1599">
        <v>1483.4</v>
      </c>
      <c r="N1599">
        <v>0</v>
      </c>
      <c r="O1599">
        <v>75</v>
      </c>
      <c r="P1599">
        <v>0</v>
      </c>
      <c r="Q1599" t="s">
        <v>460</v>
      </c>
    </row>
    <row r="1600" spans="1:17" x14ac:dyDescent="0.3">
      <c r="A1600">
        <v>183838</v>
      </c>
      <c r="B1600">
        <v>122</v>
      </c>
      <c r="C1600" t="s">
        <v>552</v>
      </c>
      <c r="D1600" t="s">
        <v>2897</v>
      </c>
      <c r="E1600" t="s">
        <v>4334</v>
      </c>
      <c r="F1600" s="440">
        <v>46001</v>
      </c>
      <c r="G1600" s="440">
        <v>46001</v>
      </c>
      <c r="H1600" s="440">
        <v>46015</v>
      </c>
      <c r="I1600">
        <v>1278.23</v>
      </c>
      <c r="J1600">
        <v>1732.36</v>
      </c>
      <c r="K1600">
        <v>0</v>
      </c>
      <c r="L1600">
        <v>1278.23</v>
      </c>
      <c r="M1600">
        <v>0</v>
      </c>
      <c r="N1600">
        <v>0</v>
      </c>
      <c r="O1600">
        <v>0</v>
      </c>
      <c r="P1600">
        <v>0</v>
      </c>
      <c r="Q1600" t="s">
        <v>460</v>
      </c>
    </row>
    <row r="1601" spans="1:17" x14ac:dyDescent="0.3">
      <c r="A1601">
        <v>183836</v>
      </c>
      <c r="B1601">
        <v>122</v>
      </c>
      <c r="C1601" t="s">
        <v>552</v>
      </c>
      <c r="D1601" t="s">
        <v>2868</v>
      </c>
      <c r="E1601" t="s">
        <v>4335</v>
      </c>
      <c r="F1601" s="440">
        <v>46000</v>
      </c>
      <c r="G1601" s="440">
        <v>46000</v>
      </c>
      <c r="H1601" s="440">
        <v>46015</v>
      </c>
      <c r="I1601">
        <v>1599.38</v>
      </c>
      <c r="J1601">
        <v>1599.38</v>
      </c>
      <c r="K1601">
        <v>1599.38</v>
      </c>
      <c r="L1601">
        <v>0</v>
      </c>
      <c r="M1601">
        <v>0</v>
      </c>
      <c r="N1601">
        <v>0</v>
      </c>
      <c r="O1601">
        <v>0</v>
      </c>
      <c r="P1601">
        <v>0</v>
      </c>
      <c r="Q1601" t="s">
        <v>460</v>
      </c>
    </row>
    <row r="1602" spans="1:17" x14ac:dyDescent="0.3">
      <c r="A1602">
        <v>183834</v>
      </c>
      <c r="B1602">
        <v>122</v>
      </c>
      <c r="C1602" t="s">
        <v>552</v>
      </c>
      <c r="D1602" t="s">
        <v>3419</v>
      </c>
      <c r="E1602" t="s">
        <v>4336</v>
      </c>
      <c r="F1602" s="440">
        <v>46000</v>
      </c>
      <c r="G1602" s="440">
        <v>46000</v>
      </c>
      <c r="H1602" s="440">
        <v>46014</v>
      </c>
      <c r="I1602">
        <v>1061.76</v>
      </c>
      <c r="J1602">
        <v>1061.76</v>
      </c>
      <c r="K1602">
        <v>1061.76</v>
      </c>
      <c r="L1602">
        <v>0</v>
      </c>
      <c r="M1602">
        <v>0</v>
      </c>
      <c r="N1602">
        <v>0</v>
      </c>
      <c r="O1602">
        <v>0</v>
      </c>
      <c r="P1602">
        <v>0</v>
      </c>
      <c r="Q1602" t="s">
        <v>460</v>
      </c>
    </row>
    <row r="1603" spans="1:17" x14ac:dyDescent="0.3">
      <c r="A1603">
        <v>183830</v>
      </c>
      <c r="B1603">
        <v>122</v>
      </c>
      <c r="C1603" t="s">
        <v>552</v>
      </c>
      <c r="D1603" t="s">
        <v>4337</v>
      </c>
      <c r="E1603" t="s">
        <v>4338</v>
      </c>
      <c r="F1603" s="440">
        <v>46000</v>
      </c>
      <c r="G1603" s="440">
        <v>46000</v>
      </c>
      <c r="H1603" s="440">
        <v>46014</v>
      </c>
      <c r="I1603">
        <v>250.7</v>
      </c>
      <c r="J1603">
        <v>250.7</v>
      </c>
      <c r="K1603">
        <v>250.7</v>
      </c>
      <c r="L1603">
        <v>0</v>
      </c>
      <c r="M1603">
        <v>0</v>
      </c>
      <c r="N1603">
        <v>0</v>
      </c>
      <c r="O1603">
        <v>0</v>
      </c>
      <c r="P1603">
        <v>0</v>
      </c>
      <c r="Q1603" t="s">
        <v>460</v>
      </c>
    </row>
    <row r="1604" spans="1:17" x14ac:dyDescent="0.3">
      <c r="A1604">
        <v>183829</v>
      </c>
      <c r="B1604">
        <v>122</v>
      </c>
      <c r="C1604" t="s">
        <v>552</v>
      </c>
      <c r="D1604" t="s">
        <v>4337</v>
      </c>
      <c r="E1604" t="s">
        <v>4339</v>
      </c>
      <c r="F1604" s="440">
        <v>46000</v>
      </c>
      <c r="G1604" s="440">
        <v>46000</v>
      </c>
      <c r="H1604" s="440">
        <v>46014</v>
      </c>
      <c r="I1604">
        <v>1929.3</v>
      </c>
      <c r="J1604">
        <v>1929.3</v>
      </c>
      <c r="K1604">
        <v>1929.3</v>
      </c>
      <c r="L1604">
        <v>0</v>
      </c>
      <c r="M1604">
        <v>0</v>
      </c>
      <c r="N1604">
        <v>0</v>
      </c>
      <c r="O1604">
        <v>0</v>
      </c>
      <c r="P1604">
        <v>0</v>
      </c>
      <c r="Q1604" t="s">
        <v>460</v>
      </c>
    </row>
    <row r="1605" spans="1:17" x14ac:dyDescent="0.3">
      <c r="A1605">
        <v>183827</v>
      </c>
      <c r="B1605">
        <v>122</v>
      </c>
      <c r="C1605" t="s">
        <v>552</v>
      </c>
      <c r="D1605" t="s">
        <v>3093</v>
      </c>
      <c r="E1605" t="s">
        <v>2671</v>
      </c>
      <c r="F1605" s="440">
        <v>45999</v>
      </c>
      <c r="G1605" s="440">
        <v>45999</v>
      </c>
      <c r="H1605" s="440">
        <v>46015</v>
      </c>
      <c r="I1605">
        <v>925</v>
      </c>
      <c r="J1605">
        <v>900</v>
      </c>
      <c r="K1605">
        <v>925</v>
      </c>
      <c r="L1605">
        <v>0</v>
      </c>
      <c r="M1605">
        <v>0</v>
      </c>
      <c r="N1605">
        <v>0</v>
      </c>
      <c r="O1605">
        <v>0</v>
      </c>
      <c r="P1605">
        <v>0</v>
      </c>
      <c r="Q1605" t="s">
        <v>460</v>
      </c>
    </row>
    <row r="1606" spans="1:17" x14ac:dyDescent="0.3">
      <c r="A1606">
        <v>183815</v>
      </c>
      <c r="B1606">
        <v>122</v>
      </c>
      <c r="C1606" t="s">
        <v>552</v>
      </c>
      <c r="D1606" t="s">
        <v>2725</v>
      </c>
      <c r="E1606" t="s">
        <v>4340</v>
      </c>
      <c r="F1606" s="440">
        <v>45994</v>
      </c>
      <c r="G1606" s="440">
        <v>45994</v>
      </c>
      <c r="H1606" s="440">
        <v>46015</v>
      </c>
      <c r="I1606">
        <v>12329.4</v>
      </c>
      <c r="J1606">
        <v>12329.4</v>
      </c>
      <c r="K1606">
        <v>0</v>
      </c>
      <c r="L1606">
        <v>12329.4</v>
      </c>
      <c r="M1606">
        <v>0</v>
      </c>
      <c r="N1606">
        <v>0</v>
      </c>
      <c r="O1606">
        <v>0</v>
      </c>
      <c r="P1606">
        <v>0</v>
      </c>
      <c r="Q1606" t="s">
        <v>460</v>
      </c>
    </row>
    <row r="1607" spans="1:17" x14ac:dyDescent="0.3">
      <c r="A1607">
        <v>183812</v>
      </c>
      <c r="B1607">
        <v>122</v>
      </c>
      <c r="C1607" t="s">
        <v>552</v>
      </c>
      <c r="D1607" t="s">
        <v>2702</v>
      </c>
      <c r="E1607" t="s">
        <v>4341</v>
      </c>
      <c r="F1607" s="440">
        <v>45994</v>
      </c>
      <c r="G1607" s="440">
        <v>45994</v>
      </c>
      <c r="H1607" s="440">
        <v>46015</v>
      </c>
      <c r="I1607">
        <v>468</v>
      </c>
      <c r="J1607">
        <v>468</v>
      </c>
      <c r="K1607">
        <v>468</v>
      </c>
      <c r="L1607">
        <v>0</v>
      </c>
      <c r="M1607">
        <v>0</v>
      </c>
      <c r="N1607">
        <v>0</v>
      </c>
      <c r="O1607">
        <v>0</v>
      </c>
      <c r="P1607">
        <v>0</v>
      </c>
      <c r="Q1607" t="s">
        <v>460</v>
      </c>
    </row>
    <row r="1608" spans="1:17" x14ac:dyDescent="0.3">
      <c r="A1608">
        <v>183806</v>
      </c>
      <c r="B1608">
        <v>122</v>
      </c>
      <c r="C1608" t="s">
        <v>552</v>
      </c>
      <c r="D1608" t="s">
        <v>2702</v>
      </c>
      <c r="E1608" t="s">
        <v>4342</v>
      </c>
      <c r="F1608" s="440">
        <v>45993</v>
      </c>
      <c r="G1608" s="440">
        <v>45993</v>
      </c>
      <c r="H1608" s="440">
        <v>46014</v>
      </c>
      <c r="I1608">
        <v>393.82</v>
      </c>
      <c r="J1608">
        <v>393.82</v>
      </c>
      <c r="K1608">
        <v>393.82</v>
      </c>
      <c r="L1608">
        <v>0</v>
      </c>
      <c r="M1608">
        <v>0</v>
      </c>
      <c r="N1608">
        <v>0</v>
      </c>
      <c r="O1608">
        <v>0</v>
      </c>
      <c r="P1608">
        <v>0</v>
      </c>
      <c r="Q1608" t="s">
        <v>460</v>
      </c>
    </row>
    <row r="1609" spans="1:17" x14ac:dyDescent="0.3">
      <c r="A1609">
        <v>183805</v>
      </c>
      <c r="B1609">
        <v>122</v>
      </c>
      <c r="C1609" t="s">
        <v>552</v>
      </c>
      <c r="D1609" t="s">
        <v>2733</v>
      </c>
      <c r="E1609" t="s">
        <v>4343</v>
      </c>
      <c r="F1609" s="440">
        <v>45993</v>
      </c>
      <c r="H1609" s="440">
        <v>46014</v>
      </c>
      <c r="I1609">
        <v>1732</v>
      </c>
      <c r="J1609">
        <v>1654.85</v>
      </c>
      <c r="K1609">
        <v>0</v>
      </c>
      <c r="L1609">
        <v>0</v>
      </c>
      <c r="M1609">
        <v>1732</v>
      </c>
      <c r="N1609">
        <v>0</v>
      </c>
      <c r="O1609">
        <v>0</v>
      </c>
      <c r="P1609">
        <v>0</v>
      </c>
      <c r="Q1609" t="s">
        <v>460</v>
      </c>
    </row>
    <row r="1610" spans="1:17" x14ac:dyDescent="0.3">
      <c r="A1610">
        <v>183799</v>
      </c>
      <c r="B1610">
        <v>122</v>
      </c>
      <c r="C1610" t="s">
        <v>552</v>
      </c>
      <c r="D1610" t="s">
        <v>2706</v>
      </c>
      <c r="E1610" t="s">
        <v>4344</v>
      </c>
      <c r="F1610" s="440">
        <v>45996</v>
      </c>
      <c r="G1610" s="440">
        <v>45996</v>
      </c>
      <c r="H1610" s="440">
        <v>46017</v>
      </c>
      <c r="I1610">
        <v>235.2</v>
      </c>
      <c r="J1610">
        <v>226.3</v>
      </c>
      <c r="K1610">
        <v>235.2</v>
      </c>
      <c r="L1610">
        <v>0</v>
      </c>
      <c r="M1610">
        <v>0</v>
      </c>
      <c r="N1610">
        <v>0</v>
      </c>
      <c r="O1610">
        <v>0</v>
      </c>
      <c r="P1610">
        <v>0</v>
      </c>
      <c r="Q1610" t="s">
        <v>460</v>
      </c>
    </row>
    <row r="1611" spans="1:17" x14ac:dyDescent="0.3">
      <c r="A1611">
        <v>183796</v>
      </c>
      <c r="B1611">
        <v>122</v>
      </c>
      <c r="C1611" t="s">
        <v>552</v>
      </c>
      <c r="D1611" t="s">
        <v>2727</v>
      </c>
      <c r="E1611" t="s">
        <v>4345</v>
      </c>
      <c r="F1611" s="440">
        <v>45995</v>
      </c>
      <c r="G1611" s="440">
        <v>45995</v>
      </c>
      <c r="H1611" s="440">
        <v>46016</v>
      </c>
      <c r="I1611">
        <v>1171.52</v>
      </c>
      <c r="J1611">
        <v>1171.52</v>
      </c>
      <c r="K1611">
        <v>1171.52</v>
      </c>
      <c r="L1611">
        <v>0</v>
      </c>
      <c r="M1611">
        <v>0</v>
      </c>
      <c r="N1611">
        <v>0</v>
      </c>
      <c r="O1611">
        <v>0</v>
      </c>
      <c r="P1611">
        <v>0</v>
      </c>
      <c r="Q1611" t="s">
        <v>460</v>
      </c>
    </row>
    <row r="1612" spans="1:17" x14ac:dyDescent="0.3">
      <c r="A1612">
        <v>183793</v>
      </c>
      <c r="B1612">
        <v>122</v>
      </c>
      <c r="C1612" t="s">
        <v>552</v>
      </c>
      <c r="D1612" t="s">
        <v>2721</v>
      </c>
      <c r="E1612" t="s">
        <v>4346</v>
      </c>
      <c r="F1612" s="440">
        <v>45995</v>
      </c>
      <c r="H1612" s="440">
        <v>46018</v>
      </c>
      <c r="I1612">
        <v>303.26</v>
      </c>
      <c r="J1612">
        <v>303.26</v>
      </c>
      <c r="K1612">
        <v>0</v>
      </c>
      <c r="L1612">
        <v>0</v>
      </c>
      <c r="M1612">
        <v>284.76</v>
      </c>
      <c r="N1612">
        <v>0</v>
      </c>
      <c r="O1612">
        <v>18.5</v>
      </c>
      <c r="P1612">
        <v>0</v>
      </c>
      <c r="Q1612" t="s">
        <v>460</v>
      </c>
    </row>
    <row r="1613" spans="1:17" x14ac:dyDescent="0.3">
      <c r="A1613">
        <v>183789</v>
      </c>
      <c r="B1613">
        <v>122</v>
      </c>
      <c r="C1613" t="s">
        <v>552</v>
      </c>
      <c r="D1613" t="s">
        <v>2725</v>
      </c>
      <c r="E1613" t="s">
        <v>4347</v>
      </c>
      <c r="F1613" s="440">
        <v>45993</v>
      </c>
      <c r="G1613" s="440">
        <v>45993</v>
      </c>
      <c r="H1613" s="440">
        <v>46014</v>
      </c>
      <c r="I1613">
        <v>2372.31</v>
      </c>
      <c r="J1613">
        <v>2372.31</v>
      </c>
      <c r="K1613">
        <v>0</v>
      </c>
      <c r="L1613">
        <v>2372.31</v>
      </c>
      <c r="M1613">
        <v>0</v>
      </c>
      <c r="N1613">
        <v>0</v>
      </c>
      <c r="O1613">
        <v>0</v>
      </c>
      <c r="P1613">
        <v>0</v>
      </c>
      <c r="Q1613" t="s">
        <v>460</v>
      </c>
    </row>
    <row r="1614" spans="1:17" x14ac:dyDescent="0.3">
      <c r="A1614">
        <v>183787</v>
      </c>
      <c r="B1614">
        <v>122</v>
      </c>
      <c r="C1614" t="s">
        <v>552</v>
      </c>
      <c r="D1614" t="s">
        <v>2693</v>
      </c>
      <c r="E1614" t="s">
        <v>4348</v>
      </c>
      <c r="F1614" s="440">
        <v>45994</v>
      </c>
      <c r="G1614" s="440">
        <v>45994</v>
      </c>
      <c r="H1614" s="440">
        <v>46015</v>
      </c>
      <c r="I1614">
        <v>171.63</v>
      </c>
      <c r="J1614">
        <v>171.63</v>
      </c>
      <c r="K1614">
        <v>171.63</v>
      </c>
      <c r="L1614">
        <v>0</v>
      </c>
      <c r="M1614">
        <v>0</v>
      </c>
      <c r="N1614">
        <v>0</v>
      </c>
      <c r="O1614">
        <v>0</v>
      </c>
      <c r="P1614">
        <v>0</v>
      </c>
      <c r="Q1614" t="s">
        <v>460</v>
      </c>
    </row>
    <row r="1615" spans="1:17" x14ac:dyDescent="0.3">
      <c r="A1615">
        <v>183785</v>
      </c>
      <c r="B1615">
        <v>122</v>
      </c>
      <c r="C1615" t="s">
        <v>552</v>
      </c>
      <c r="D1615" t="s">
        <v>2706</v>
      </c>
      <c r="E1615" t="s">
        <v>4349</v>
      </c>
      <c r="F1615" s="440">
        <v>45995</v>
      </c>
      <c r="G1615" s="440">
        <v>45995</v>
      </c>
      <c r="H1615" s="440">
        <v>46016</v>
      </c>
      <c r="I1615">
        <v>120.5</v>
      </c>
      <c r="J1615">
        <v>111.6</v>
      </c>
      <c r="K1615">
        <v>120.5</v>
      </c>
      <c r="L1615">
        <v>0</v>
      </c>
      <c r="M1615">
        <v>0</v>
      </c>
      <c r="N1615">
        <v>0</v>
      </c>
      <c r="O1615">
        <v>0</v>
      </c>
      <c r="P1615">
        <v>0</v>
      </c>
      <c r="Q1615" t="s">
        <v>460</v>
      </c>
    </row>
    <row r="1616" spans="1:17" x14ac:dyDescent="0.3">
      <c r="A1616">
        <v>183784</v>
      </c>
      <c r="B1616">
        <v>122</v>
      </c>
      <c r="C1616" t="s">
        <v>552</v>
      </c>
      <c r="D1616" t="s">
        <v>2727</v>
      </c>
      <c r="E1616" t="s">
        <v>4350</v>
      </c>
      <c r="F1616" s="440">
        <v>45992</v>
      </c>
      <c r="G1616" s="440">
        <v>45992</v>
      </c>
      <c r="H1616" s="440">
        <v>46013</v>
      </c>
      <c r="I1616">
        <v>1851.9</v>
      </c>
      <c r="J1616">
        <v>1851.9</v>
      </c>
      <c r="K1616">
        <v>1851.9</v>
      </c>
      <c r="L1616">
        <v>0</v>
      </c>
      <c r="M1616">
        <v>0</v>
      </c>
      <c r="N1616">
        <v>0</v>
      </c>
      <c r="O1616">
        <v>0</v>
      </c>
      <c r="P1616">
        <v>0</v>
      </c>
      <c r="Q1616" t="s">
        <v>460</v>
      </c>
    </row>
    <row r="1617" spans="1:17" x14ac:dyDescent="0.3">
      <c r="A1617">
        <v>183778</v>
      </c>
      <c r="B1617">
        <v>122</v>
      </c>
      <c r="C1617" t="s">
        <v>552</v>
      </c>
      <c r="D1617" t="s">
        <v>2704</v>
      </c>
      <c r="E1617" t="s">
        <v>4351</v>
      </c>
      <c r="F1617" s="440">
        <v>45997</v>
      </c>
      <c r="G1617" s="440">
        <v>45997</v>
      </c>
      <c r="H1617" s="440">
        <v>46025</v>
      </c>
      <c r="I1617">
        <v>264.35000000000002</v>
      </c>
      <c r="J1617">
        <v>264.35000000000002</v>
      </c>
      <c r="K1617">
        <v>264.35000000000002</v>
      </c>
      <c r="L1617">
        <v>0</v>
      </c>
      <c r="M1617">
        <v>0</v>
      </c>
      <c r="N1617">
        <v>0</v>
      </c>
      <c r="O1617">
        <v>0</v>
      </c>
      <c r="P1617">
        <v>0</v>
      </c>
      <c r="Q1617" t="s">
        <v>460</v>
      </c>
    </row>
    <row r="1618" spans="1:17" x14ac:dyDescent="0.3">
      <c r="A1618">
        <v>182600</v>
      </c>
      <c r="B1618">
        <v>122</v>
      </c>
      <c r="C1618" t="s">
        <v>552</v>
      </c>
      <c r="D1618" t="s">
        <v>2763</v>
      </c>
      <c r="E1618" t="s">
        <v>4352</v>
      </c>
      <c r="F1618" s="440">
        <v>45992</v>
      </c>
      <c r="G1618" s="440">
        <v>45992</v>
      </c>
      <c r="H1618" s="440">
        <v>46006</v>
      </c>
      <c r="I1618">
        <v>325</v>
      </c>
      <c r="J1618">
        <v>300</v>
      </c>
      <c r="K1618">
        <v>325</v>
      </c>
      <c r="L1618">
        <v>0</v>
      </c>
      <c r="M1618">
        <v>0</v>
      </c>
      <c r="N1618">
        <v>0</v>
      </c>
      <c r="O1618">
        <v>0</v>
      </c>
      <c r="P1618">
        <v>0</v>
      </c>
      <c r="Q1618" t="s">
        <v>460</v>
      </c>
    </row>
    <row r="1619" spans="1:17" x14ac:dyDescent="0.3">
      <c r="A1619">
        <v>182598</v>
      </c>
      <c r="B1619">
        <v>122</v>
      </c>
      <c r="C1619" t="s">
        <v>552</v>
      </c>
      <c r="D1619" t="s">
        <v>2871</v>
      </c>
      <c r="E1619" t="s">
        <v>1238</v>
      </c>
      <c r="F1619" s="440">
        <v>45993</v>
      </c>
      <c r="G1619" s="440">
        <v>45993</v>
      </c>
      <c r="H1619" s="440">
        <v>46009</v>
      </c>
      <c r="I1619">
        <v>3300</v>
      </c>
      <c r="J1619">
        <v>3300</v>
      </c>
      <c r="K1619">
        <v>3300</v>
      </c>
      <c r="L1619">
        <v>0</v>
      </c>
      <c r="M1619">
        <v>0</v>
      </c>
      <c r="N1619">
        <v>0</v>
      </c>
      <c r="O1619">
        <v>0</v>
      </c>
      <c r="P1619">
        <v>0</v>
      </c>
      <c r="Q1619" t="s">
        <v>460</v>
      </c>
    </row>
    <row r="1620" spans="1:17" x14ac:dyDescent="0.3">
      <c r="A1620">
        <v>182596</v>
      </c>
      <c r="B1620">
        <v>122</v>
      </c>
      <c r="C1620" t="s">
        <v>552</v>
      </c>
      <c r="D1620" t="s">
        <v>3068</v>
      </c>
      <c r="E1620" t="s">
        <v>4353</v>
      </c>
      <c r="F1620" s="440">
        <v>45992</v>
      </c>
      <c r="G1620" s="440">
        <v>45992</v>
      </c>
      <c r="H1620" s="440">
        <v>46006</v>
      </c>
      <c r="I1620">
        <v>2564.48</v>
      </c>
      <c r="J1620">
        <v>2564.48</v>
      </c>
      <c r="K1620">
        <v>2564.48</v>
      </c>
      <c r="L1620">
        <v>0</v>
      </c>
      <c r="M1620">
        <v>0</v>
      </c>
      <c r="N1620">
        <v>0</v>
      </c>
      <c r="O1620">
        <v>0</v>
      </c>
      <c r="P1620">
        <v>0</v>
      </c>
      <c r="Q1620" t="s">
        <v>460</v>
      </c>
    </row>
    <row r="1621" spans="1:17" x14ac:dyDescent="0.3">
      <c r="A1621">
        <v>182593</v>
      </c>
      <c r="B1621">
        <v>122</v>
      </c>
      <c r="C1621" t="s">
        <v>552</v>
      </c>
      <c r="D1621" t="s">
        <v>4337</v>
      </c>
      <c r="E1621" t="s">
        <v>4354</v>
      </c>
      <c r="F1621" s="440">
        <v>45993</v>
      </c>
      <c r="G1621" s="440">
        <v>45993</v>
      </c>
      <c r="H1621" s="440">
        <v>46007</v>
      </c>
      <c r="I1621">
        <v>1340.7</v>
      </c>
      <c r="J1621">
        <v>1340.7</v>
      </c>
      <c r="K1621">
        <v>1340.7</v>
      </c>
      <c r="L1621">
        <v>0</v>
      </c>
      <c r="M1621">
        <v>0</v>
      </c>
      <c r="N1621">
        <v>0</v>
      </c>
      <c r="O1621">
        <v>0</v>
      </c>
      <c r="P1621">
        <v>0</v>
      </c>
      <c r="Q1621" t="s">
        <v>460</v>
      </c>
    </row>
    <row r="1622" spans="1:17" x14ac:dyDescent="0.3">
      <c r="A1622">
        <v>182591</v>
      </c>
      <c r="B1622">
        <v>122</v>
      </c>
      <c r="C1622" t="s">
        <v>552</v>
      </c>
      <c r="D1622" t="s">
        <v>4181</v>
      </c>
      <c r="E1622" t="s">
        <v>4355</v>
      </c>
      <c r="F1622" s="440">
        <v>45993</v>
      </c>
      <c r="G1622" s="440">
        <v>45993</v>
      </c>
      <c r="H1622" s="440">
        <v>46007</v>
      </c>
      <c r="I1622">
        <v>379</v>
      </c>
      <c r="J1622">
        <v>379</v>
      </c>
      <c r="K1622">
        <v>379</v>
      </c>
      <c r="L1622">
        <v>0</v>
      </c>
      <c r="M1622">
        <v>0</v>
      </c>
      <c r="N1622">
        <v>0</v>
      </c>
      <c r="O1622">
        <v>0</v>
      </c>
      <c r="P1622">
        <v>0</v>
      </c>
      <c r="Q1622" t="s">
        <v>460</v>
      </c>
    </row>
    <row r="1623" spans="1:17" x14ac:dyDescent="0.3">
      <c r="A1623">
        <v>182587</v>
      </c>
      <c r="B1623">
        <v>122</v>
      </c>
      <c r="C1623" t="s">
        <v>552</v>
      </c>
      <c r="D1623" t="s">
        <v>4356</v>
      </c>
      <c r="E1623" t="s">
        <v>4357</v>
      </c>
      <c r="F1623" s="440">
        <v>45993</v>
      </c>
      <c r="G1623" s="440">
        <v>45993</v>
      </c>
      <c r="H1623" s="440">
        <v>46007</v>
      </c>
      <c r="I1623">
        <v>294</v>
      </c>
      <c r="J1623">
        <v>268</v>
      </c>
      <c r="K1623">
        <v>294</v>
      </c>
      <c r="L1623">
        <v>0</v>
      </c>
      <c r="M1623">
        <v>0</v>
      </c>
      <c r="N1623">
        <v>0</v>
      </c>
      <c r="O1623">
        <v>0</v>
      </c>
      <c r="P1623">
        <v>0</v>
      </c>
      <c r="Q1623" t="s">
        <v>460</v>
      </c>
    </row>
    <row r="1624" spans="1:17" x14ac:dyDescent="0.3">
      <c r="A1624">
        <v>182563</v>
      </c>
      <c r="B1624">
        <v>122</v>
      </c>
      <c r="C1624" t="s">
        <v>552</v>
      </c>
      <c r="D1624" t="s">
        <v>4337</v>
      </c>
      <c r="E1624" t="s">
        <v>4358</v>
      </c>
      <c r="F1624" s="440">
        <v>45995</v>
      </c>
      <c r="G1624" s="440">
        <v>45995</v>
      </c>
      <c r="H1624" s="440">
        <v>46009</v>
      </c>
      <c r="I1624">
        <v>763.3</v>
      </c>
      <c r="J1624">
        <v>730.3</v>
      </c>
      <c r="K1624">
        <v>763.3</v>
      </c>
      <c r="L1624">
        <v>0</v>
      </c>
      <c r="M1624">
        <v>0</v>
      </c>
      <c r="N1624">
        <v>0</v>
      </c>
      <c r="O1624">
        <v>0</v>
      </c>
      <c r="P1624">
        <v>0</v>
      </c>
      <c r="Q1624" t="s">
        <v>460</v>
      </c>
    </row>
    <row r="1625" spans="1:17" x14ac:dyDescent="0.3">
      <c r="A1625">
        <v>182560</v>
      </c>
      <c r="B1625">
        <v>122</v>
      </c>
      <c r="C1625" t="s">
        <v>552</v>
      </c>
      <c r="D1625" t="s">
        <v>2760</v>
      </c>
      <c r="E1625" t="s">
        <v>4359</v>
      </c>
      <c r="F1625" s="440">
        <v>45993</v>
      </c>
      <c r="H1625" s="440">
        <v>46008</v>
      </c>
      <c r="I1625">
        <v>1556.5</v>
      </c>
      <c r="J1625">
        <v>1556.5</v>
      </c>
      <c r="K1625">
        <v>0</v>
      </c>
      <c r="L1625">
        <v>0</v>
      </c>
      <c r="M1625">
        <v>1556.5</v>
      </c>
      <c r="N1625">
        <v>0</v>
      </c>
      <c r="O1625">
        <v>0</v>
      </c>
      <c r="P1625">
        <v>0</v>
      </c>
      <c r="Q1625" t="s">
        <v>460</v>
      </c>
    </row>
    <row r="1626" spans="1:17" x14ac:dyDescent="0.3">
      <c r="A1626">
        <v>182558</v>
      </c>
      <c r="B1626">
        <v>122</v>
      </c>
      <c r="C1626" t="s">
        <v>552</v>
      </c>
      <c r="D1626" t="s">
        <v>4360</v>
      </c>
      <c r="E1626" t="s">
        <v>4361</v>
      </c>
      <c r="F1626" s="440">
        <v>45995</v>
      </c>
      <c r="G1626" s="440">
        <v>45995</v>
      </c>
      <c r="H1626" s="440">
        <v>46009</v>
      </c>
      <c r="I1626">
        <v>700.8</v>
      </c>
      <c r="J1626">
        <v>690.8</v>
      </c>
      <c r="K1626">
        <v>700.8</v>
      </c>
      <c r="L1626">
        <v>0</v>
      </c>
      <c r="M1626">
        <v>0</v>
      </c>
      <c r="N1626">
        <v>0</v>
      </c>
      <c r="O1626">
        <v>0</v>
      </c>
      <c r="P1626">
        <v>0</v>
      </c>
      <c r="Q1626" t="s">
        <v>460</v>
      </c>
    </row>
    <row r="1627" spans="1:17" x14ac:dyDescent="0.3">
      <c r="A1627">
        <v>182556</v>
      </c>
      <c r="B1627">
        <v>122</v>
      </c>
      <c r="C1627" t="s">
        <v>552</v>
      </c>
      <c r="D1627" t="s">
        <v>2729</v>
      </c>
      <c r="E1627" t="s">
        <v>4362</v>
      </c>
      <c r="F1627" s="440">
        <v>45996</v>
      </c>
      <c r="G1627" s="440">
        <v>45996</v>
      </c>
      <c r="H1627" s="440">
        <v>46010</v>
      </c>
      <c r="I1627">
        <v>90</v>
      </c>
      <c r="J1627">
        <v>90</v>
      </c>
      <c r="K1627">
        <v>90</v>
      </c>
      <c r="L1627">
        <v>0</v>
      </c>
      <c r="M1627">
        <v>0</v>
      </c>
      <c r="N1627">
        <v>0</v>
      </c>
      <c r="O1627">
        <v>0</v>
      </c>
      <c r="P1627">
        <v>0</v>
      </c>
      <c r="Q1627" t="s">
        <v>460</v>
      </c>
    </row>
    <row r="1628" spans="1:17" x14ac:dyDescent="0.3">
      <c r="A1628">
        <v>182554</v>
      </c>
      <c r="B1628">
        <v>122</v>
      </c>
      <c r="C1628" t="s">
        <v>552</v>
      </c>
      <c r="D1628" t="s">
        <v>2715</v>
      </c>
      <c r="E1628" t="s">
        <v>4363</v>
      </c>
      <c r="F1628" s="440">
        <v>45996</v>
      </c>
      <c r="G1628" s="440">
        <v>45996</v>
      </c>
      <c r="H1628" s="440">
        <v>46012</v>
      </c>
      <c r="I1628">
        <v>157.9</v>
      </c>
      <c r="J1628">
        <v>144.9</v>
      </c>
      <c r="K1628">
        <v>157.9</v>
      </c>
      <c r="L1628">
        <v>0</v>
      </c>
      <c r="M1628">
        <v>0</v>
      </c>
      <c r="N1628">
        <v>0</v>
      </c>
      <c r="O1628">
        <v>0</v>
      </c>
      <c r="P1628">
        <v>0</v>
      </c>
      <c r="Q1628" t="s">
        <v>460</v>
      </c>
    </row>
    <row r="1629" spans="1:17" x14ac:dyDescent="0.3">
      <c r="A1629">
        <v>182552</v>
      </c>
      <c r="B1629">
        <v>122</v>
      </c>
      <c r="C1629" t="s">
        <v>552</v>
      </c>
      <c r="D1629" t="s">
        <v>2760</v>
      </c>
      <c r="E1629" t="s">
        <v>4364</v>
      </c>
      <c r="F1629" s="440">
        <v>45996</v>
      </c>
      <c r="H1629" s="440">
        <v>46010</v>
      </c>
      <c r="I1629">
        <v>443</v>
      </c>
      <c r="J1629">
        <v>443</v>
      </c>
      <c r="K1629">
        <v>0</v>
      </c>
      <c r="L1629">
        <v>0</v>
      </c>
      <c r="M1629">
        <v>443</v>
      </c>
      <c r="N1629">
        <v>0</v>
      </c>
      <c r="O1629">
        <v>0</v>
      </c>
      <c r="P1629">
        <v>0</v>
      </c>
      <c r="Q1629" t="s">
        <v>460</v>
      </c>
    </row>
    <row r="1630" spans="1:17" x14ac:dyDescent="0.3">
      <c r="A1630">
        <v>182551</v>
      </c>
      <c r="B1630">
        <v>122</v>
      </c>
      <c r="C1630" t="s">
        <v>552</v>
      </c>
      <c r="D1630" t="s">
        <v>2806</v>
      </c>
      <c r="E1630" t="s">
        <v>4365</v>
      </c>
      <c r="F1630" s="440">
        <v>45995</v>
      </c>
      <c r="G1630" s="440">
        <v>45995</v>
      </c>
      <c r="H1630" s="440">
        <v>46009</v>
      </c>
      <c r="I1630">
        <v>487.78</v>
      </c>
      <c r="J1630">
        <v>433.2</v>
      </c>
      <c r="K1630">
        <v>487.78</v>
      </c>
      <c r="L1630">
        <v>0</v>
      </c>
      <c r="M1630">
        <v>0</v>
      </c>
      <c r="N1630">
        <v>0</v>
      </c>
      <c r="O1630">
        <v>0</v>
      </c>
      <c r="P1630">
        <v>0</v>
      </c>
      <c r="Q1630" t="s">
        <v>460</v>
      </c>
    </row>
    <row r="1631" spans="1:17" x14ac:dyDescent="0.3">
      <c r="A1631">
        <v>182548</v>
      </c>
      <c r="B1631">
        <v>122</v>
      </c>
      <c r="C1631" t="s">
        <v>552</v>
      </c>
      <c r="D1631" t="s">
        <v>3419</v>
      </c>
      <c r="E1631" t="s">
        <v>4366</v>
      </c>
      <c r="F1631" s="440">
        <v>45995</v>
      </c>
      <c r="G1631" s="440">
        <v>45995</v>
      </c>
      <c r="H1631" s="440">
        <v>46009</v>
      </c>
      <c r="I1631">
        <v>606.72</v>
      </c>
      <c r="J1631">
        <v>606.72</v>
      </c>
      <c r="K1631">
        <v>606.72</v>
      </c>
      <c r="L1631">
        <v>0</v>
      </c>
      <c r="M1631">
        <v>0</v>
      </c>
      <c r="N1631">
        <v>0</v>
      </c>
      <c r="O1631">
        <v>0</v>
      </c>
      <c r="P1631">
        <v>0</v>
      </c>
      <c r="Q1631" t="s">
        <v>460</v>
      </c>
    </row>
    <row r="1632" spans="1:17" x14ac:dyDescent="0.3">
      <c r="A1632">
        <v>182547</v>
      </c>
      <c r="B1632">
        <v>122</v>
      </c>
      <c r="C1632" t="s">
        <v>552</v>
      </c>
      <c r="D1632" t="s">
        <v>2715</v>
      </c>
      <c r="E1632" t="s">
        <v>4367</v>
      </c>
      <c r="F1632" s="440">
        <v>45994</v>
      </c>
      <c r="G1632" s="440">
        <v>45994</v>
      </c>
      <c r="H1632" s="440">
        <v>46010</v>
      </c>
      <c r="I1632">
        <v>1036.5</v>
      </c>
      <c r="J1632">
        <v>1023.5</v>
      </c>
      <c r="K1632">
        <v>1036.5</v>
      </c>
      <c r="L1632">
        <v>0</v>
      </c>
      <c r="M1632">
        <v>0</v>
      </c>
      <c r="N1632">
        <v>0</v>
      </c>
      <c r="O1632">
        <v>0</v>
      </c>
      <c r="P1632">
        <v>0</v>
      </c>
      <c r="Q1632" t="s">
        <v>460</v>
      </c>
    </row>
    <row r="1633" spans="1:17" x14ac:dyDescent="0.3">
      <c r="A1633">
        <v>182546</v>
      </c>
      <c r="B1633">
        <v>122</v>
      </c>
      <c r="C1633" t="s">
        <v>552</v>
      </c>
      <c r="D1633" t="s">
        <v>2868</v>
      </c>
      <c r="E1633" t="s">
        <v>4368</v>
      </c>
      <c r="F1633" s="440">
        <v>45993</v>
      </c>
      <c r="G1633" s="440">
        <v>45993</v>
      </c>
      <c r="H1633" s="440">
        <v>46008</v>
      </c>
      <c r="I1633">
        <v>2254.2199999999998</v>
      </c>
      <c r="J1633">
        <v>2254.2199999999998</v>
      </c>
      <c r="K1633">
        <v>2254.2199999999998</v>
      </c>
      <c r="L1633">
        <v>0</v>
      </c>
      <c r="M1633">
        <v>0</v>
      </c>
      <c r="N1633">
        <v>0</v>
      </c>
      <c r="O1633">
        <v>0</v>
      </c>
      <c r="P1633">
        <v>0</v>
      </c>
      <c r="Q1633" t="s">
        <v>460</v>
      </c>
    </row>
    <row r="1634" spans="1:17" x14ac:dyDescent="0.3">
      <c r="A1634">
        <v>182545</v>
      </c>
      <c r="B1634">
        <v>122</v>
      </c>
      <c r="C1634" t="s">
        <v>552</v>
      </c>
      <c r="D1634" t="s">
        <v>2776</v>
      </c>
      <c r="E1634" t="s">
        <v>4369</v>
      </c>
      <c r="F1634" s="440">
        <v>45994</v>
      </c>
      <c r="G1634" s="440">
        <v>45994</v>
      </c>
      <c r="H1634" s="440">
        <v>46009</v>
      </c>
      <c r="I1634">
        <v>671.89</v>
      </c>
      <c r="J1634">
        <v>620</v>
      </c>
      <c r="K1634">
        <v>671.89</v>
      </c>
      <c r="L1634">
        <v>0</v>
      </c>
      <c r="M1634">
        <v>0</v>
      </c>
      <c r="N1634">
        <v>0</v>
      </c>
      <c r="O1634">
        <v>0</v>
      </c>
      <c r="P1634">
        <v>0</v>
      </c>
      <c r="Q1634" t="s">
        <v>460</v>
      </c>
    </row>
    <row r="1635" spans="1:17" x14ac:dyDescent="0.3">
      <c r="A1635">
        <v>182544</v>
      </c>
      <c r="B1635">
        <v>122</v>
      </c>
      <c r="C1635" t="s">
        <v>552</v>
      </c>
      <c r="D1635" t="s">
        <v>2877</v>
      </c>
      <c r="E1635" t="s">
        <v>4370</v>
      </c>
      <c r="F1635" s="440">
        <v>45993</v>
      </c>
      <c r="G1635" s="440">
        <v>45993</v>
      </c>
      <c r="H1635" s="440">
        <v>46006</v>
      </c>
      <c r="I1635">
        <v>716.25</v>
      </c>
      <c r="J1635">
        <v>716.25</v>
      </c>
      <c r="K1635">
        <v>716.25</v>
      </c>
      <c r="L1635">
        <v>0</v>
      </c>
      <c r="M1635">
        <v>0</v>
      </c>
      <c r="N1635">
        <v>0</v>
      </c>
      <c r="O1635">
        <v>0</v>
      </c>
      <c r="P1635">
        <v>0</v>
      </c>
      <c r="Q1635" t="s">
        <v>460</v>
      </c>
    </row>
    <row r="1636" spans="1:17" x14ac:dyDescent="0.3">
      <c r="A1636">
        <v>182543</v>
      </c>
      <c r="B1636">
        <v>122</v>
      </c>
      <c r="C1636" t="s">
        <v>552</v>
      </c>
      <c r="D1636" t="s">
        <v>2758</v>
      </c>
      <c r="E1636" t="s">
        <v>4371</v>
      </c>
      <c r="F1636" s="440">
        <v>45999</v>
      </c>
      <c r="G1636" s="440">
        <v>45999</v>
      </c>
      <c r="H1636" s="440">
        <v>46011</v>
      </c>
      <c r="I1636">
        <v>312</v>
      </c>
      <c r="J1636">
        <v>312</v>
      </c>
      <c r="K1636">
        <v>312</v>
      </c>
      <c r="L1636">
        <v>0</v>
      </c>
      <c r="M1636">
        <v>0</v>
      </c>
      <c r="N1636">
        <v>0</v>
      </c>
      <c r="O1636">
        <v>0</v>
      </c>
      <c r="P1636">
        <v>0</v>
      </c>
      <c r="Q1636" t="s">
        <v>460</v>
      </c>
    </row>
    <row r="1637" spans="1:17" x14ac:dyDescent="0.3">
      <c r="A1637">
        <v>182537</v>
      </c>
      <c r="B1637">
        <v>122</v>
      </c>
      <c r="C1637" t="s">
        <v>552</v>
      </c>
      <c r="D1637" t="s">
        <v>2758</v>
      </c>
      <c r="E1637" t="s">
        <v>4372</v>
      </c>
      <c r="F1637" s="440">
        <v>45996</v>
      </c>
      <c r="G1637" s="440">
        <v>45996</v>
      </c>
      <c r="H1637" s="440">
        <v>46009</v>
      </c>
      <c r="I1637">
        <v>352.5</v>
      </c>
      <c r="J1637">
        <v>352.5</v>
      </c>
      <c r="K1637">
        <v>352.5</v>
      </c>
      <c r="L1637">
        <v>0</v>
      </c>
      <c r="M1637">
        <v>0</v>
      </c>
      <c r="N1637">
        <v>0</v>
      </c>
      <c r="O1637">
        <v>0</v>
      </c>
      <c r="P1637">
        <v>0</v>
      </c>
      <c r="Q1637" t="s">
        <v>460</v>
      </c>
    </row>
    <row r="1638" spans="1:17" x14ac:dyDescent="0.3">
      <c r="A1638">
        <v>182530</v>
      </c>
      <c r="B1638">
        <v>122</v>
      </c>
      <c r="C1638" t="s">
        <v>552</v>
      </c>
      <c r="D1638" t="s">
        <v>2758</v>
      </c>
      <c r="E1638" t="s">
        <v>4373</v>
      </c>
      <c r="F1638" s="440">
        <v>45992</v>
      </c>
      <c r="G1638" s="440">
        <v>45992</v>
      </c>
      <c r="H1638" s="440">
        <v>46006</v>
      </c>
      <c r="I1638">
        <v>208</v>
      </c>
      <c r="J1638">
        <v>208</v>
      </c>
      <c r="K1638">
        <v>208</v>
      </c>
      <c r="L1638">
        <v>0</v>
      </c>
      <c r="M1638">
        <v>0</v>
      </c>
      <c r="N1638">
        <v>0</v>
      </c>
      <c r="O1638">
        <v>0</v>
      </c>
      <c r="P1638">
        <v>0</v>
      </c>
      <c r="Q1638" t="s">
        <v>460</v>
      </c>
    </row>
    <row r="1639" spans="1:17" x14ac:dyDescent="0.3">
      <c r="A1639">
        <v>182509</v>
      </c>
      <c r="B1639">
        <v>122</v>
      </c>
      <c r="C1639" t="s">
        <v>552</v>
      </c>
      <c r="D1639" t="s">
        <v>2865</v>
      </c>
      <c r="E1639" t="s">
        <v>4374</v>
      </c>
      <c r="F1639" s="440">
        <v>45996</v>
      </c>
      <c r="G1639" s="440">
        <v>45996</v>
      </c>
      <c r="H1639" s="440">
        <v>46010</v>
      </c>
      <c r="I1639">
        <v>1120</v>
      </c>
      <c r="J1639">
        <v>1120</v>
      </c>
      <c r="K1639">
        <v>1120</v>
      </c>
      <c r="L1639">
        <v>0</v>
      </c>
      <c r="M1639">
        <v>0</v>
      </c>
      <c r="N1639">
        <v>0</v>
      </c>
      <c r="O1639">
        <v>0</v>
      </c>
      <c r="P1639">
        <v>0</v>
      </c>
      <c r="Q1639" t="s">
        <v>460</v>
      </c>
    </row>
    <row r="1640" spans="1:17" x14ac:dyDescent="0.3">
      <c r="A1640">
        <v>181596</v>
      </c>
      <c r="B1640">
        <v>122</v>
      </c>
      <c r="C1640" t="s">
        <v>552</v>
      </c>
      <c r="D1640" t="s">
        <v>2754</v>
      </c>
      <c r="E1640" t="s">
        <v>4375</v>
      </c>
      <c r="F1640" s="440">
        <v>45993</v>
      </c>
      <c r="G1640" s="440">
        <v>45993</v>
      </c>
      <c r="H1640" s="440">
        <v>46024</v>
      </c>
      <c r="I1640">
        <v>4072.64</v>
      </c>
      <c r="J1640">
        <v>2988.09</v>
      </c>
      <c r="K1640">
        <v>0</v>
      </c>
      <c r="L1640">
        <v>4072.64</v>
      </c>
      <c r="M1640">
        <v>0</v>
      </c>
      <c r="N1640">
        <v>0</v>
      </c>
      <c r="O1640">
        <v>0</v>
      </c>
      <c r="P1640">
        <v>0</v>
      </c>
      <c r="Q1640" t="s">
        <v>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18"/>
  <sheetViews>
    <sheetView workbookViewId="0"/>
  </sheetViews>
  <sheetFormatPr defaultRowHeight="14.4" x14ac:dyDescent="0.3"/>
  <sheetData>
    <row r="1" spans="1:8" x14ac:dyDescent="0.3">
      <c r="A1" t="s">
        <v>2673</v>
      </c>
      <c r="B1" t="s">
        <v>2674</v>
      </c>
      <c r="C1" t="s">
        <v>4376</v>
      </c>
      <c r="D1" t="s">
        <v>550</v>
      </c>
      <c r="E1" t="s">
        <v>4377</v>
      </c>
      <c r="F1" t="s">
        <v>4378</v>
      </c>
      <c r="G1" t="s">
        <v>4379</v>
      </c>
      <c r="H1" t="s">
        <v>4380</v>
      </c>
    </row>
    <row r="2" spans="1:8" x14ac:dyDescent="0.3">
      <c r="A2">
        <v>122</v>
      </c>
      <c r="B2" t="s">
        <v>552</v>
      </c>
      <c r="C2" s="440">
        <v>46215</v>
      </c>
      <c r="D2" t="s">
        <v>4381</v>
      </c>
      <c r="E2" t="s">
        <v>4382</v>
      </c>
      <c r="F2">
        <v>6242</v>
      </c>
      <c r="G2">
        <v>127.4</v>
      </c>
      <c r="H2">
        <v>6114.6</v>
      </c>
    </row>
    <row r="3" spans="1:8" x14ac:dyDescent="0.3">
      <c r="A3">
        <v>122</v>
      </c>
      <c r="B3" t="s">
        <v>552</v>
      </c>
      <c r="C3" s="440">
        <v>46215</v>
      </c>
      <c r="D3" t="s">
        <v>4381</v>
      </c>
      <c r="E3" t="s">
        <v>4383</v>
      </c>
      <c r="F3">
        <v>2790</v>
      </c>
      <c r="G3">
        <v>16.899999999999999</v>
      </c>
      <c r="H3">
        <v>2773.1</v>
      </c>
    </row>
    <row r="4" spans="1:8" x14ac:dyDescent="0.3">
      <c r="A4">
        <v>122</v>
      </c>
      <c r="B4" t="s">
        <v>552</v>
      </c>
      <c r="C4" s="440">
        <v>46215</v>
      </c>
      <c r="D4" t="s">
        <v>4381</v>
      </c>
      <c r="E4" t="s">
        <v>22</v>
      </c>
      <c r="F4">
        <v>1136.8</v>
      </c>
      <c r="G4">
        <v>0</v>
      </c>
      <c r="H4">
        <v>1136.8</v>
      </c>
    </row>
    <row r="5" spans="1:8" x14ac:dyDescent="0.3">
      <c r="A5">
        <v>122</v>
      </c>
      <c r="B5" t="s">
        <v>552</v>
      </c>
      <c r="C5" s="440">
        <v>46214</v>
      </c>
      <c r="D5" t="s">
        <v>4381</v>
      </c>
      <c r="E5" t="s">
        <v>4383</v>
      </c>
      <c r="F5">
        <v>27918</v>
      </c>
      <c r="G5">
        <v>182.9</v>
      </c>
      <c r="H5">
        <v>27735.1</v>
      </c>
    </row>
    <row r="6" spans="1:8" x14ac:dyDescent="0.3">
      <c r="A6">
        <v>122</v>
      </c>
      <c r="B6" t="s">
        <v>552</v>
      </c>
      <c r="C6" s="440">
        <v>46214</v>
      </c>
      <c r="D6" t="s">
        <v>4381</v>
      </c>
      <c r="E6" t="s">
        <v>4382</v>
      </c>
      <c r="F6">
        <v>24713</v>
      </c>
      <c r="G6">
        <v>1051.9000000000001</v>
      </c>
      <c r="H6">
        <v>23661.1</v>
      </c>
    </row>
    <row r="7" spans="1:8" x14ac:dyDescent="0.3">
      <c r="A7">
        <v>122</v>
      </c>
      <c r="B7" t="s">
        <v>552</v>
      </c>
      <c r="C7" s="440">
        <v>46214</v>
      </c>
      <c r="D7" t="s">
        <v>4381</v>
      </c>
      <c r="E7" t="s">
        <v>22</v>
      </c>
      <c r="F7">
        <v>6593.76</v>
      </c>
      <c r="G7">
        <v>0</v>
      </c>
      <c r="H7">
        <v>6593.76</v>
      </c>
    </row>
    <row r="8" spans="1:8" x14ac:dyDescent="0.3">
      <c r="A8">
        <v>122</v>
      </c>
      <c r="B8" t="s">
        <v>552</v>
      </c>
      <c r="C8" s="440">
        <v>46214</v>
      </c>
      <c r="D8" t="s">
        <v>4381</v>
      </c>
      <c r="E8" t="s">
        <v>4384</v>
      </c>
      <c r="F8">
        <v>1575</v>
      </c>
      <c r="G8">
        <v>0</v>
      </c>
      <c r="H8">
        <v>1575</v>
      </c>
    </row>
    <row r="9" spans="1:8" x14ac:dyDescent="0.3">
      <c r="A9">
        <v>122</v>
      </c>
      <c r="B9" t="s">
        <v>552</v>
      </c>
      <c r="C9" s="440">
        <v>46213</v>
      </c>
      <c r="D9" t="s">
        <v>4381</v>
      </c>
      <c r="E9" t="s">
        <v>4382</v>
      </c>
      <c r="F9">
        <v>20469</v>
      </c>
      <c r="G9">
        <v>1029.3</v>
      </c>
      <c r="H9">
        <v>19439.7</v>
      </c>
    </row>
    <row r="10" spans="1:8" x14ac:dyDescent="0.3">
      <c r="A10">
        <v>122</v>
      </c>
      <c r="B10" t="s">
        <v>552</v>
      </c>
      <c r="C10" s="440">
        <v>46213</v>
      </c>
      <c r="D10" t="s">
        <v>4381</v>
      </c>
      <c r="E10" t="s">
        <v>4383</v>
      </c>
      <c r="F10">
        <v>26305</v>
      </c>
      <c r="G10">
        <v>413.37</v>
      </c>
      <c r="H10">
        <v>25891.63</v>
      </c>
    </row>
    <row r="11" spans="1:8" x14ac:dyDescent="0.3">
      <c r="A11">
        <v>122</v>
      </c>
      <c r="B11" t="s">
        <v>552</v>
      </c>
      <c r="C11" s="440">
        <v>46213</v>
      </c>
      <c r="D11" t="s">
        <v>4381</v>
      </c>
      <c r="E11" t="s">
        <v>22</v>
      </c>
      <c r="F11">
        <v>5852.8</v>
      </c>
      <c r="G11">
        <v>0</v>
      </c>
      <c r="H11">
        <v>5852.8</v>
      </c>
    </row>
    <row r="12" spans="1:8" x14ac:dyDescent="0.3">
      <c r="A12">
        <v>122</v>
      </c>
      <c r="B12" t="s">
        <v>552</v>
      </c>
      <c r="C12" s="440">
        <v>46213</v>
      </c>
      <c r="D12" t="s">
        <v>4381</v>
      </c>
      <c r="E12" t="s">
        <v>4384</v>
      </c>
      <c r="F12">
        <v>2055</v>
      </c>
      <c r="G12">
        <v>30</v>
      </c>
      <c r="H12">
        <v>2025</v>
      </c>
    </row>
    <row r="13" spans="1:8" x14ac:dyDescent="0.3">
      <c r="A13">
        <v>122</v>
      </c>
      <c r="B13" t="s">
        <v>552</v>
      </c>
      <c r="C13" s="440">
        <v>46211</v>
      </c>
      <c r="D13" t="s">
        <v>4381</v>
      </c>
      <c r="E13" t="s">
        <v>4382</v>
      </c>
      <c r="F13">
        <v>13569</v>
      </c>
      <c r="G13">
        <v>797.9</v>
      </c>
      <c r="H13">
        <v>12771.1</v>
      </c>
    </row>
    <row r="14" spans="1:8" x14ac:dyDescent="0.3">
      <c r="A14">
        <v>122</v>
      </c>
      <c r="B14" t="s">
        <v>552</v>
      </c>
      <c r="C14" s="440">
        <v>46211</v>
      </c>
      <c r="D14" t="s">
        <v>4381</v>
      </c>
      <c r="E14" t="s">
        <v>4383</v>
      </c>
      <c r="F14">
        <v>15703</v>
      </c>
      <c r="G14">
        <v>187.04</v>
      </c>
      <c r="H14">
        <v>15515.96</v>
      </c>
    </row>
    <row r="15" spans="1:8" x14ac:dyDescent="0.3">
      <c r="A15">
        <v>122</v>
      </c>
      <c r="B15" t="s">
        <v>552</v>
      </c>
      <c r="C15" s="440">
        <v>46211</v>
      </c>
      <c r="D15" t="s">
        <v>4381</v>
      </c>
      <c r="E15" t="s">
        <v>22</v>
      </c>
      <c r="F15">
        <v>3750.76</v>
      </c>
      <c r="G15">
        <v>0</v>
      </c>
      <c r="H15">
        <v>3750.76</v>
      </c>
    </row>
    <row r="16" spans="1:8" x14ac:dyDescent="0.3">
      <c r="A16">
        <v>122</v>
      </c>
      <c r="B16" t="s">
        <v>552</v>
      </c>
      <c r="C16" s="440">
        <v>46208</v>
      </c>
      <c r="D16" t="s">
        <v>4381</v>
      </c>
      <c r="E16" t="s">
        <v>4382</v>
      </c>
      <c r="F16">
        <v>5943</v>
      </c>
      <c r="G16">
        <v>293.38</v>
      </c>
      <c r="H16">
        <v>5649.62</v>
      </c>
    </row>
    <row r="17" spans="1:8" x14ac:dyDescent="0.3">
      <c r="A17">
        <v>122</v>
      </c>
      <c r="B17" t="s">
        <v>552</v>
      </c>
      <c r="C17" s="440">
        <v>46208</v>
      </c>
      <c r="D17" t="s">
        <v>4381</v>
      </c>
      <c r="E17" t="s">
        <v>4383</v>
      </c>
      <c r="F17">
        <v>2082</v>
      </c>
      <c r="G17">
        <v>71.52</v>
      </c>
      <c r="H17">
        <v>2010.48</v>
      </c>
    </row>
    <row r="18" spans="1:8" x14ac:dyDescent="0.3">
      <c r="A18">
        <v>122</v>
      </c>
      <c r="B18" t="s">
        <v>552</v>
      </c>
      <c r="C18" s="440">
        <v>46208</v>
      </c>
      <c r="D18" t="s">
        <v>4381</v>
      </c>
      <c r="E18" t="s">
        <v>22</v>
      </c>
      <c r="F18">
        <v>1012.23</v>
      </c>
      <c r="G18">
        <v>0</v>
      </c>
      <c r="H18">
        <v>1012.23</v>
      </c>
    </row>
    <row r="19" spans="1:8" x14ac:dyDescent="0.3">
      <c r="A19">
        <v>122</v>
      </c>
      <c r="B19" t="s">
        <v>552</v>
      </c>
      <c r="C19" s="440">
        <v>46207</v>
      </c>
      <c r="D19" t="s">
        <v>4381</v>
      </c>
      <c r="E19" t="s">
        <v>4382</v>
      </c>
      <c r="F19">
        <v>26426</v>
      </c>
      <c r="G19">
        <v>1344.89</v>
      </c>
      <c r="H19">
        <v>25081.11</v>
      </c>
    </row>
    <row r="20" spans="1:8" x14ac:dyDescent="0.3">
      <c r="A20">
        <v>122</v>
      </c>
      <c r="B20" t="s">
        <v>552</v>
      </c>
      <c r="C20" s="440">
        <v>46207</v>
      </c>
      <c r="D20" t="s">
        <v>4381</v>
      </c>
      <c r="E20" t="s">
        <v>4383</v>
      </c>
      <c r="F20">
        <v>26426</v>
      </c>
      <c r="G20">
        <v>481.76</v>
      </c>
      <c r="H20">
        <v>25944.240000000002</v>
      </c>
    </row>
    <row r="21" spans="1:8" x14ac:dyDescent="0.3">
      <c r="A21">
        <v>122</v>
      </c>
      <c r="B21" t="s">
        <v>552</v>
      </c>
      <c r="C21" s="440">
        <v>46207</v>
      </c>
      <c r="D21" t="s">
        <v>4381</v>
      </c>
      <c r="E21" t="s">
        <v>4384</v>
      </c>
      <c r="F21">
        <v>1725</v>
      </c>
      <c r="G21">
        <v>0</v>
      </c>
      <c r="H21">
        <v>1725</v>
      </c>
    </row>
    <row r="22" spans="1:8" x14ac:dyDescent="0.3">
      <c r="A22">
        <v>122</v>
      </c>
      <c r="B22" t="s">
        <v>552</v>
      </c>
      <c r="C22" s="440">
        <v>46207</v>
      </c>
      <c r="D22" t="s">
        <v>4381</v>
      </c>
      <c r="E22" t="s">
        <v>22</v>
      </c>
      <c r="F22">
        <v>6589.4</v>
      </c>
      <c r="G22">
        <v>0</v>
      </c>
      <c r="H22">
        <v>6589.4</v>
      </c>
    </row>
    <row r="23" spans="1:8" x14ac:dyDescent="0.3">
      <c r="A23">
        <v>122</v>
      </c>
      <c r="B23" t="s">
        <v>552</v>
      </c>
      <c r="C23" s="440">
        <v>46206</v>
      </c>
      <c r="D23" t="s">
        <v>4381</v>
      </c>
      <c r="E23" t="s">
        <v>4382</v>
      </c>
      <c r="F23">
        <v>18488</v>
      </c>
      <c r="G23">
        <v>1092.04</v>
      </c>
      <c r="H23">
        <v>17395.96</v>
      </c>
    </row>
    <row r="24" spans="1:8" x14ac:dyDescent="0.3">
      <c r="A24">
        <v>122</v>
      </c>
      <c r="B24" t="s">
        <v>552</v>
      </c>
      <c r="C24" s="440">
        <v>46206</v>
      </c>
      <c r="D24" t="s">
        <v>4381</v>
      </c>
      <c r="E24" t="s">
        <v>4383</v>
      </c>
      <c r="F24">
        <v>22425</v>
      </c>
      <c r="G24">
        <v>132.26</v>
      </c>
      <c r="H24">
        <v>22292.74</v>
      </c>
    </row>
    <row r="25" spans="1:8" x14ac:dyDescent="0.3">
      <c r="A25">
        <v>122</v>
      </c>
      <c r="B25" t="s">
        <v>552</v>
      </c>
      <c r="C25" s="440">
        <v>46206</v>
      </c>
      <c r="D25" t="s">
        <v>4381</v>
      </c>
      <c r="E25" t="s">
        <v>22</v>
      </c>
      <c r="F25">
        <v>5206.87</v>
      </c>
      <c r="G25">
        <v>0</v>
      </c>
      <c r="H25">
        <v>5206.87</v>
      </c>
    </row>
    <row r="26" spans="1:8" x14ac:dyDescent="0.3">
      <c r="A26">
        <v>122</v>
      </c>
      <c r="B26" t="s">
        <v>552</v>
      </c>
      <c r="C26" s="440">
        <v>46206</v>
      </c>
      <c r="D26" t="s">
        <v>4381</v>
      </c>
      <c r="E26" t="s">
        <v>4384</v>
      </c>
      <c r="F26">
        <v>1800</v>
      </c>
      <c r="G26">
        <v>0</v>
      </c>
      <c r="H26">
        <v>1800</v>
      </c>
    </row>
    <row r="27" spans="1:8" x14ac:dyDescent="0.3">
      <c r="A27">
        <v>122</v>
      </c>
      <c r="B27" t="s">
        <v>552</v>
      </c>
      <c r="C27" s="440">
        <v>46205</v>
      </c>
      <c r="D27" t="s">
        <v>4381</v>
      </c>
      <c r="E27" t="s">
        <v>4382</v>
      </c>
      <c r="F27">
        <v>14033</v>
      </c>
      <c r="G27">
        <v>1008.64</v>
      </c>
      <c r="H27">
        <v>13024.36</v>
      </c>
    </row>
    <row r="28" spans="1:8" x14ac:dyDescent="0.3">
      <c r="A28">
        <v>122</v>
      </c>
      <c r="B28" t="s">
        <v>552</v>
      </c>
      <c r="C28" s="440">
        <v>46205</v>
      </c>
      <c r="D28" t="s">
        <v>4381</v>
      </c>
      <c r="E28" t="s">
        <v>4383</v>
      </c>
      <c r="F28">
        <v>13890</v>
      </c>
      <c r="G28">
        <v>331.01</v>
      </c>
      <c r="H28">
        <v>13558.99</v>
      </c>
    </row>
    <row r="29" spans="1:8" x14ac:dyDescent="0.3">
      <c r="A29">
        <v>122</v>
      </c>
      <c r="B29" t="s">
        <v>552</v>
      </c>
      <c r="C29" s="440">
        <v>46205</v>
      </c>
      <c r="D29" t="s">
        <v>4381</v>
      </c>
      <c r="E29" t="s">
        <v>22</v>
      </c>
      <c r="F29">
        <v>3455.42</v>
      </c>
      <c r="G29">
        <v>0</v>
      </c>
      <c r="H29">
        <v>3455.42</v>
      </c>
    </row>
    <row r="30" spans="1:8" x14ac:dyDescent="0.3">
      <c r="A30">
        <v>122</v>
      </c>
      <c r="B30" t="s">
        <v>552</v>
      </c>
      <c r="C30" s="440">
        <v>46204</v>
      </c>
      <c r="D30" t="s">
        <v>4381</v>
      </c>
      <c r="E30" t="s">
        <v>4383</v>
      </c>
      <c r="F30">
        <v>12812</v>
      </c>
      <c r="G30">
        <v>372</v>
      </c>
      <c r="H30">
        <v>12440</v>
      </c>
    </row>
    <row r="31" spans="1:8" x14ac:dyDescent="0.3">
      <c r="A31">
        <v>122</v>
      </c>
      <c r="B31" t="s">
        <v>552</v>
      </c>
      <c r="C31" s="440">
        <v>46204</v>
      </c>
      <c r="D31" t="s">
        <v>4381</v>
      </c>
      <c r="E31" t="s">
        <v>4382</v>
      </c>
      <c r="F31">
        <v>11694</v>
      </c>
      <c r="G31">
        <v>826.23</v>
      </c>
      <c r="H31">
        <v>10867.77</v>
      </c>
    </row>
    <row r="32" spans="1:8" x14ac:dyDescent="0.3">
      <c r="A32">
        <v>122</v>
      </c>
      <c r="B32" t="s">
        <v>552</v>
      </c>
      <c r="C32" s="440">
        <v>46204</v>
      </c>
      <c r="D32" t="s">
        <v>4381</v>
      </c>
      <c r="E32" t="s">
        <v>22</v>
      </c>
      <c r="F32">
        <v>3057.31</v>
      </c>
      <c r="G32">
        <v>0</v>
      </c>
      <c r="H32">
        <v>3057.31</v>
      </c>
    </row>
    <row r="33" spans="1:8" x14ac:dyDescent="0.3">
      <c r="A33">
        <v>122</v>
      </c>
      <c r="B33" t="s">
        <v>552</v>
      </c>
      <c r="C33" s="440">
        <v>46203</v>
      </c>
      <c r="D33" t="s">
        <v>4385</v>
      </c>
      <c r="E33" t="s">
        <v>4382</v>
      </c>
      <c r="F33">
        <v>8580</v>
      </c>
      <c r="G33">
        <v>377</v>
      </c>
      <c r="H33">
        <v>8203</v>
      </c>
    </row>
    <row r="34" spans="1:8" x14ac:dyDescent="0.3">
      <c r="A34">
        <v>122</v>
      </c>
      <c r="B34" t="s">
        <v>552</v>
      </c>
      <c r="C34" s="440">
        <v>46203</v>
      </c>
      <c r="D34" t="s">
        <v>4385</v>
      </c>
      <c r="E34" t="s">
        <v>4383</v>
      </c>
      <c r="F34">
        <v>6547</v>
      </c>
      <c r="G34">
        <v>54</v>
      </c>
      <c r="H34">
        <v>6493</v>
      </c>
    </row>
    <row r="35" spans="1:8" x14ac:dyDescent="0.3">
      <c r="A35">
        <v>122</v>
      </c>
      <c r="B35" t="s">
        <v>552</v>
      </c>
      <c r="C35" s="440">
        <v>46203</v>
      </c>
      <c r="D35" t="s">
        <v>4385</v>
      </c>
      <c r="E35" t="s">
        <v>22</v>
      </c>
      <c r="F35">
        <v>1900.68</v>
      </c>
      <c r="G35">
        <v>0</v>
      </c>
      <c r="H35">
        <v>1900.68</v>
      </c>
    </row>
    <row r="36" spans="1:8" x14ac:dyDescent="0.3">
      <c r="A36">
        <v>122</v>
      </c>
      <c r="B36" t="s">
        <v>552</v>
      </c>
      <c r="C36" s="440">
        <v>46201</v>
      </c>
      <c r="D36" t="s">
        <v>4385</v>
      </c>
      <c r="E36" t="s">
        <v>4383</v>
      </c>
      <c r="F36">
        <v>9033</v>
      </c>
      <c r="G36">
        <v>38</v>
      </c>
      <c r="H36">
        <v>8995</v>
      </c>
    </row>
    <row r="37" spans="1:8" x14ac:dyDescent="0.3">
      <c r="A37">
        <v>122</v>
      </c>
      <c r="B37" t="s">
        <v>552</v>
      </c>
      <c r="C37" s="440">
        <v>46201</v>
      </c>
      <c r="D37" t="s">
        <v>4385</v>
      </c>
      <c r="E37" t="s">
        <v>4382</v>
      </c>
      <c r="F37">
        <v>6453</v>
      </c>
      <c r="G37">
        <v>119.9</v>
      </c>
      <c r="H37">
        <v>6333.1</v>
      </c>
    </row>
    <row r="38" spans="1:8" x14ac:dyDescent="0.3">
      <c r="A38">
        <v>122</v>
      </c>
      <c r="B38" t="s">
        <v>552</v>
      </c>
      <c r="C38" s="440">
        <v>46201</v>
      </c>
      <c r="D38" t="s">
        <v>4385</v>
      </c>
      <c r="E38" t="s">
        <v>22</v>
      </c>
      <c r="F38">
        <v>1089.1500000000001</v>
      </c>
      <c r="G38">
        <v>0</v>
      </c>
      <c r="H38">
        <v>1089.1500000000001</v>
      </c>
    </row>
    <row r="39" spans="1:8" x14ac:dyDescent="0.3">
      <c r="A39">
        <v>122</v>
      </c>
      <c r="B39" t="s">
        <v>552</v>
      </c>
      <c r="C39" s="440">
        <v>46200</v>
      </c>
      <c r="D39" t="s">
        <v>4385</v>
      </c>
      <c r="E39" t="s">
        <v>4383</v>
      </c>
      <c r="F39">
        <v>40537</v>
      </c>
      <c r="G39">
        <v>492.8</v>
      </c>
      <c r="H39">
        <v>40044.199999999997</v>
      </c>
    </row>
    <row r="40" spans="1:8" x14ac:dyDescent="0.3">
      <c r="A40">
        <v>122</v>
      </c>
      <c r="B40" t="s">
        <v>552</v>
      </c>
      <c r="C40" s="440">
        <v>46200</v>
      </c>
      <c r="D40" t="s">
        <v>4385</v>
      </c>
      <c r="E40" t="s">
        <v>4382</v>
      </c>
      <c r="F40">
        <v>30129</v>
      </c>
      <c r="G40">
        <v>870.1</v>
      </c>
      <c r="H40">
        <v>29258.9</v>
      </c>
    </row>
    <row r="41" spans="1:8" x14ac:dyDescent="0.3">
      <c r="A41">
        <v>122</v>
      </c>
      <c r="B41" t="s">
        <v>552</v>
      </c>
      <c r="C41" s="440">
        <v>46200</v>
      </c>
      <c r="D41" t="s">
        <v>4385</v>
      </c>
      <c r="E41" t="s">
        <v>22</v>
      </c>
      <c r="F41">
        <v>7982.52</v>
      </c>
      <c r="G41">
        <v>0</v>
      </c>
      <c r="H41">
        <v>7982.52</v>
      </c>
    </row>
    <row r="42" spans="1:8" x14ac:dyDescent="0.3">
      <c r="A42">
        <v>122</v>
      </c>
      <c r="B42" t="s">
        <v>552</v>
      </c>
      <c r="C42" s="440">
        <v>46200</v>
      </c>
      <c r="D42" t="s">
        <v>4385</v>
      </c>
      <c r="E42" t="s">
        <v>4384</v>
      </c>
      <c r="F42">
        <v>2025</v>
      </c>
      <c r="G42">
        <v>0</v>
      </c>
      <c r="H42">
        <v>2025</v>
      </c>
    </row>
    <row r="43" spans="1:8" x14ac:dyDescent="0.3">
      <c r="A43">
        <v>122</v>
      </c>
      <c r="B43" t="s">
        <v>552</v>
      </c>
      <c r="C43" s="440">
        <v>46199</v>
      </c>
      <c r="D43" t="s">
        <v>4385</v>
      </c>
      <c r="E43" t="s">
        <v>4382</v>
      </c>
      <c r="F43">
        <v>17254</v>
      </c>
      <c r="G43">
        <v>586.96</v>
      </c>
      <c r="H43">
        <v>16667.04</v>
      </c>
    </row>
    <row r="44" spans="1:8" x14ac:dyDescent="0.3">
      <c r="A44">
        <v>122</v>
      </c>
      <c r="B44" t="s">
        <v>552</v>
      </c>
      <c r="C44" s="440">
        <v>46199</v>
      </c>
      <c r="D44" t="s">
        <v>4385</v>
      </c>
      <c r="E44" t="s">
        <v>4383</v>
      </c>
      <c r="F44">
        <v>30315</v>
      </c>
      <c r="G44">
        <v>234.44</v>
      </c>
      <c r="H44">
        <v>30080.560000000001</v>
      </c>
    </row>
    <row r="45" spans="1:8" x14ac:dyDescent="0.3">
      <c r="A45">
        <v>122</v>
      </c>
      <c r="B45" t="s">
        <v>552</v>
      </c>
      <c r="C45" s="440">
        <v>46199</v>
      </c>
      <c r="D45" t="s">
        <v>4385</v>
      </c>
      <c r="E45" t="s">
        <v>22</v>
      </c>
      <c r="F45">
        <v>4813.12</v>
      </c>
      <c r="G45">
        <v>0</v>
      </c>
      <c r="H45">
        <v>4813.12</v>
      </c>
    </row>
    <row r="46" spans="1:8" x14ac:dyDescent="0.3">
      <c r="A46">
        <v>122</v>
      </c>
      <c r="B46" t="s">
        <v>552</v>
      </c>
      <c r="C46" s="440">
        <v>46199</v>
      </c>
      <c r="D46" t="s">
        <v>4385</v>
      </c>
      <c r="E46" t="s">
        <v>4384</v>
      </c>
      <c r="F46">
        <v>1815</v>
      </c>
      <c r="G46">
        <v>15</v>
      </c>
      <c r="H46">
        <v>1800</v>
      </c>
    </row>
    <row r="47" spans="1:8" x14ac:dyDescent="0.3">
      <c r="A47">
        <v>122</v>
      </c>
      <c r="B47" t="s">
        <v>552</v>
      </c>
      <c r="C47" s="440">
        <v>46198</v>
      </c>
      <c r="D47" t="s">
        <v>4385</v>
      </c>
      <c r="E47" t="s">
        <v>4382</v>
      </c>
      <c r="F47">
        <v>14625</v>
      </c>
      <c r="G47">
        <v>790.5</v>
      </c>
      <c r="H47">
        <v>13834.5</v>
      </c>
    </row>
    <row r="48" spans="1:8" x14ac:dyDescent="0.3">
      <c r="A48">
        <v>122</v>
      </c>
      <c r="B48" t="s">
        <v>552</v>
      </c>
      <c r="C48" s="440">
        <v>46198</v>
      </c>
      <c r="D48" t="s">
        <v>4385</v>
      </c>
      <c r="E48" t="s">
        <v>4383</v>
      </c>
      <c r="F48">
        <v>27952</v>
      </c>
      <c r="G48">
        <v>466.5</v>
      </c>
      <c r="H48">
        <v>27485.5</v>
      </c>
    </row>
    <row r="49" spans="1:8" x14ac:dyDescent="0.3">
      <c r="A49">
        <v>122</v>
      </c>
      <c r="B49" t="s">
        <v>552</v>
      </c>
      <c r="C49" s="440">
        <v>46198</v>
      </c>
      <c r="D49" t="s">
        <v>4385</v>
      </c>
      <c r="E49" t="s">
        <v>22</v>
      </c>
      <c r="F49">
        <v>4308.33</v>
      </c>
      <c r="G49">
        <v>0</v>
      </c>
      <c r="H49">
        <v>4308.33</v>
      </c>
    </row>
    <row r="50" spans="1:8" x14ac:dyDescent="0.3">
      <c r="A50">
        <v>122</v>
      </c>
      <c r="B50" t="s">
        <v>552</v>
      </c>
      <c r="C50" s="440">
        <v>46197</v>
      </c>
      <c r="D50" t="s">
        <v>4385</v>
      </c>
      <c r="E50" t="s">
        <v>4383</v>
      </c>
      <c r="F50">
        <v>5485</v>
      </c>
      <c r="G50">
        <v>102.58</v>
      </c>
      <c r="H50">
        <v>5382.42</v>
      </c>
    </row>
    <row r="51" spans="1:8" x14ac:dyDescent="0.3">
      <c r="A51">
        <v>122</v>
      </c>
      <c r="B51" t="s">
        <v>552</v>
      </c>
      <c r="C51" s="440">
        <v>46197</v>
      </c>
      <c r="D51" t="s">
        <v>4385</v>
      </c>
      <c r="E51" t="s">
        <v>4382</v>
      </c>
      <c r="F51">
        <v>6893</v>
      </c>
      <c r="G51">
        <v>463.72</v>
      </c>
      <c r="H51">
        <v>6429.28</v>
      </c>
    </row>
    <row r="52" spans="1:8" x14ac:dyDescent="0.3">
      <c r="A52">
        <v>122</v>
      </c>
      <c r="B52" t="s">
        <v>552</v>
      </c>
      <c r="C52" s="440">
        <v>46197</v>
      </c>
      <c r="D52" t="s">
        <v>4385</v>
      </c>
      <c r="E52" t="s">
        <v>22</v>
      </c>
      <c r="F52">
        <v>1557.92</v>
      </c>
      <c r="G52">
        <v>0</v>
      </c>
      <c r="H52">
        <v>1557.92</v>
      </c>
    </row>
    <row r="53" spans="1:8" x14ac:dyDescent="0.3">
      <c r="A53">
        <v>122</v>
      </c>
      <c r="B53" t="s">
        <v>552</v>
      </c>
      <c r="C53" s="440">
        <v>46196</v>
      </c>
      <c r="D53" t="s">
        <v>4385</v>
      </c>
      <c r="E53" t="s">
        <v>4383</v>
      </c>
      <c r="F53">
        <v>8694</v>
      </c>
      <c r="G53">
        <v>119.56</v>
      </c>
      <c r="H53">
        <v>8574.44</v>
      </c>
    </row>
    <row r="54" spans="1:8" x14ac:dyDescent="0.3">
      <c r="A54">
        <v>122</v>
      </c>
      <c r="B54" t="s">
        <v>552</v>
      </c>
      <c r="C54" s="440">
        <v>46196</v>
      </c>
      <c r="D54" t="s">
        <v>4385</v>
      </c>
      <c r="E54" t="s">
        <v>4382</v>
      </c>
      <c r="F54">
        <v>9904</v>
      </c>
      <c r="G54">
        <v>591.24</v>
      </c>
      <c r="H54">
        <v>9312.76</v>
      </c>
    </row>
    <row r="55" spans="1:8" x14ac:dyDescent="0.3">
      <c r="A55">
        <v>122</v>
      </c>
      <c r="B55" t="s">
        <v>552</v>
      </c>
      <c r="C55" s="440">
        <v>46196</v>
      </c>
      <c r="D55" t="s">
        <v>4385</v>
      </c>
      <c r="E55" t="s">
        <v>22</v>
      </c>
      <c r="F55">
        <v>2340</v>
      </c>
      <c r="G55">
        <v>0</v>
      </c>
      <c r="H55">
        <v>2340</v>
      </c>
    </row>
    <row r="56" spans="1:8" x14ac:dyDescent="0.3">
      <c r="A56">
        <v>122</v>
      </c>
      <c r="B56" t="s">
        <v>552</v>
      </c>
      <c r="C56" s="440">
        <v>46194</v>
      </c>
      <c r="D56" t="s">
        <v>4385</v>
      </c>
      <c r="E56" t="s">
        <v>4382</v>
      </c>
      <c r="F56">
        <v>6913</v>
      </c>
      <c r="G56">
        <v>135.44999999999999</v>
      </c>
      <c r="H56">
        <v>6777.55</v>
      </c>
    </row>
    <row r="57" spans="1:8" x14ac:dyDescent="0.3">
      <c r="A57">
        <v>122</v>
      </c>
      <c r="B57" t="s">
        <v>552</v>
      </c>
      <c r="C57" s="440">
        <v>46194</v>
      </c>
      <c r="D57" t="s">
        <v>4385</v>
      </c>
      <c r="E57" t="s">
        <v>4383</v>
      </c>
      <c r="F57">
        <v>8600</v>
      </c>
      <c r="G57">
        <v>4.05</v>
      </c>
      <c r="H57">
        <v>8595.9500000000007</v>
      </c>
    </row>
    <row r="58" spans="1:8" x14ac:dyDescent="0.3">
      <c r="A58">
        <v>122</v>
      </c>
      <c r="B58" t="s">
        <v>552</v>
      </c>
      <c r="C58" s="440">
        <v>46194</v>
      </c>
      <c r="D58" t="s">
        <v>4385</v>
      </c>
      <c r="E58" t="s">
        <v>22</v>
      </c>
      <c r="F58">
        <v>1194.04</v>
      </c>
      <c r="G58">
        <v>0</v>
      </c>
      <c r="H58">
        <v>1194.04</v>
      </c>
    </row>
    <row r="59" spans="1:8" x14ac:dyDescent="0.3">
      <c r="A59">
        <v>122</v>
      </c>
      <c r="B59" t="s">
        <v>552</v>
      </c>
      <c r="C59" s="440">
        <v>46193</v>
      </c>
      <c r="D59" t="s">
        <v>4385</v>
      </c>
      <c r="E59" t="s">
        <v>4383</v>
      </c>
      <c r="F59">
        <v>35983</v>
      </c>
      <c r="G59">
        <v>319.85000000000002</v>
      </c>
      <c r="H59">
        <v>35663.15</v>
      </c>
    </row>
    <row r="60" spans="1:8" x14ac:dyDescent="0.3">
      <c r="A60">
        <v>122</v>
      </c>
      <c r="B60" t="s">
        <v>552</v>
      </c>
      <c r="C60" s="440">
        <v>46193</v>
      </c>
      <c r="D60" t="s">
        <v>4385</v>
      </c>
      <c r="E60" t="s">
        <v>4382</v>
      </c>
      <c r="F60">
        <v>28765</v>
      </c>
      <c r="G60">
        <v>743.85</v>
      </c>
      <c r="H60">
        <v>28021.15</v>
      </c>
    </row>
    <row r="61" spans="1:8" x14ac:dyDescent="0.3">
      <c r="A61">
        <v>122</v>
      </c>
      <c r="B61" t="s">
        <v>552</v>
      </c>
      <c r="C61" s="440">
        <v>46193</v>
      </c>
      <c r="D61" t="s">
        <v>4385</v>
      </c>
      <c r="E61" t="s">
        <v>22</v>
      </c>
      <c r="F61">
        <v>7394.79</v>
      </c>
      <c r="G61">
        <v>0</v>
      </c>
      <c r="H61">
        <v>7394.79</v>
      </c>
    </row>
    <row r="62" spans="1:8" x14ac:dyDescent="0.3">
      <c r="A62">
        <v>122</v>
      </c>
      <c r="B62" t="s">
        <v>552</v>
      </c>
      <c r="C62" s="440">
        <v>46193</v>
      </c>
      <c r="D62" t="s">
        <v>4385</v>
      </c>
      <c r="E62" t="s">
        <v>4384</v>
      </c>
      <c r="F62">
        <v>1995</v>
      </c>
      <c r="G62">
        <v>15</v>
      </c>
      <c r="H62">
        <v>1980</v>
      </c>
    </row>
    <row r="63" spans="1:8" x14ac:dyDescent="0.3">
      <c r="A63">
        <v>122</v>
      </c>
      <c r="B63" t="s">
        <v>552</v>
      </c>
      <c r="C63" s="440">
        <v>46192</v>
      </c>
      <c r="D63" t="s">
        <v>4385</v>
      </c>
      <c r="E63" t="s">
        <v>4383</v>
      </c>
      <c r="F63">
        <v>4606</v>
      </c>
      <c r="G63">
        <v>121.61</v>
      </c>
      <c r="H63">
        <v>4484.3900000000003</v>
      </c>
    </row>
    <row r="64" spans="1:8" x14ac:dyDescent="0.3">
      <c r="A64">
        <v>122</v>
      </c>
      <c r="B64" t="s">
        <v>552</v>
      </c>
      <c r="C64" s="440">
        <v>46192</v>
      </c>
      <c r="D64" t="s">
        <v>4385</v>
      </c>
      <c r="E64" t="s">
        <v>4384</v>
      </c>
      <c r="F64">
        <v>75</v>
      </c>
      <c r="G64">
        <v>0</v>
      </c>
      <c r="H64">
        <v>75</v>
      </c>
    </row>
    <row r="65" spans="1:8" x14ac:dyDescent="0.3">
      <c r="A65">
        <v>122</v>
      </c>
      <c r="B65" t="s">
        <v>552</v>
      </c>
      <c r="C65" s="440">
        <v>46192</v>
      </c>
      <c r="D65" t="s">
        <v>4385</v>
      </c>
      <c r="E65" t="s">
        <v>4382</v>
      </c>
      <c r="F65">
        <v>6065</v>
      </c>
      <c r="G65">
        <v>617.39</v>
      </c>
      <c r="H65">
        <v>5447.61</v>
      </c>
    </row>
    <row r="66" spans="1:8" x14ac:dyDescent="0.3">
      <c r="A66">
        <v>122</v>
      </c>
      <c r="B66" t="s">
        <v>552</v>
      </c>
      <c r="C66" s="440">
        <v>46192</v>
      </c>
      <c r="D66" t="s">
        <v>4385</v>
      </c>
      <c r="E66" t="s">
        <v>22</v>
      </c>
      <c r="F66">
        <v>1259.44</v>
      </c>
      <c r="G66">
        <v>0</v>
      </c>
      <c r="H66">
        <v>1259.44</v>
      </c>
    </row>
    <row r="67" spans="1:8" x14ac:dyDescent="0.3">
      <c r="A67">
        <v>122</v>
      </c>
      <c r="B67" t="s">
        <v>552</v>
      </c>
      <c r="C67" s="440">
        <v>46191</v>
      </c>
      <c r="D67" t="s">
        <v>4385</v>
      </c>
      <c r="E67" t="s">
        <v>4383</v>
      </c>
      <c r="F67">
        <v>17486</v>
      </c>
      <c r="G67">
        <v>1132</v>
      </c>
      <c r="H67">
        <v>16354</v>
      </c>
    </row>
    <row r="68" spans="1:8" x14ac:dyDescent="0.3">
      <c r="A68">
        <v>122</v>
      </c>
      <c r="B68" t="s">
        <v>552</v>
      </c>
      <c r="C68" s="440">
        <v>46191</v>
      </c>
      <c r="D68" t="s">
        <v>4385</v>
      </c>
      <c r="E68" t="s">
        <v>4382</v>
      </c>
      <c r="F68">
        <v>13870</v>
      </c>
      <c r="G68">
        <v>1391.01</v>
      </c>
      <c r="H68">
        <v>12478.99</v>
      </c>
    </row>
    <row r="69" spans="1:8" x14ac:dyDescent="0.3">
      <c r="A69">
        <v>122</v>
      </c>
      <c r="B69" t="s">
        <v>552</v>
      </c>
      <c r="C69" s="440">
        <v>46191</v>
      </c>
      <c r="D69" t="s">
        <v>4385</v>
      </c>
      <c r="E69" t="s">
        <v>22</v>
      </c>
      <c r="F69">
        <v>3769.22</v>
      </c>
      <c r="G69">
        <v>0</v>
      </c>
      <c r="H69">
        <v>3769.22</v>
      </c>
    </row>
    <row r="70" spans="1:8" x14ac:dyDescent="0.3">
      <c r="A70">
        <v>122</v>
      </c>
      <c r="B70" t="s">
        <v>552</v>
      </c>
      <c r="C70" s="440">
        <v>46190</v>
      </c>
      <c r="D70" t="s">
        <v>4385</v>
      </c>
      <c r="E70" t="s">
        <v>4383</v>
      </c>
      <c r="F70">
        <v>11169</v>
      </c>
      <c r="G70">
        <v>118.25</v>
      </c>
      <c r="H70">
        <v>11050.75</v>
      </c>
    </row>
    <row r="71" spans="1:8" x14ac:dyDescent="0.3">
      <c r="A71">
        <v>122</v>
      </c>
      <c r="B71" t="s">
        <v>552</v>
      </c>
      <c r="C71" s="440">
        <v>46190</v>
      </c>
      <c r="D71" t="s">
        <v>4385</v>
      </c>
      <c r="E71" t="s">
        <v>4382</v>
      </c>
      <c r="F71">
        <v>10030</v>
      </c>
      <c r="G71">
        <v>585.03</v>
      </c>
      <c r="H71">
        <v>9444.9699999999993</v>
      </c>
    </row>
    <row r="72" spans="1:8" x14ac:dyDescent="0.3">
      <c r="A72">
        <v>122</v>
      </c>
      <c r="B72" t="s">
        <v>552</v>
      </c>
      <c r="C72" s="440">
        <v>46190</v>
      </c>
      <c r="D72" t="s">
        <v>4385</v>
      </c>
      <c r="E72" t="s">
        <v>22</v>
      </c>
      <c r="F72">
        <v>2660.97</v>
      </c>
      <c r="G72">
        <v>0</v>
      </c>
      <c r="H72">
        <v>2660.97</v>
      </c>
    </row>
    <row r="73" spans="1:8" x14ac:dyDescent="0.3">
      <c r="A73">
        <v>122</v>
      </c>
      <c r="B73" t="s">
        <v>552</v>
      </c>
      <c r="C73" s="440">
        <v>46189</v>
      </c>
      <c r="D73" t="s">
        <v>4385</v>
      </c>
      <c r="E73" t="s">
        <v>4382</v>
      </c>
      <c r="F73">
        <v>8336</v>
      </c>
      <c r="G73">
        <v>205.81</v>
      </c>
      <c r="H73">
        <v>8130.19</v>
      </c>
    </row>
    <row r="74" spans="1:8" x14ac:dyDescent="0.3">
      <c r="A74">
        <v>122</v>
      </c>
      <c r="B74" t="s">
        <v>552</v>
      </c>
      <c r="C74" s="440">
        <v>46189</v>
      </c>
      <c r="D74" t="s">
        <v>4385</v>
      </c>
      <c r="E74" t="s">
        <v>4383</v>
      </c>
      <c r="F74">
        <v>8910</v>
      </c>
      <c r="G74">
        <v>159.49</v>
      </c>
      <c r="H74">
        <v>8750.51</v>
      </c>
    </row>
    <row r="75" spans="1:8" x14ac:dyDescent="0.3">
      <c r="A75">
        <v>122</v>
      </c>
      <c r="B75" t="s">
        <v>552</v>
      </c>
      <c r="C75" s="440">
        <v>46189</v>
      </c>
      <c r="D75" t="s">
        <v>4385</v>
      </c>
      <c r="E75" t="s">
        <v>22</v>
      </c>
      <c r="F75">
        <v>2201.96</v>
      </c>
      <c r="G75">
        <v>0</v>
      </c>
      <c r="H75">
        <v>2201.96</v>
      </c>
    </row>
    <row r="76" spans="1:8" x14ac:dyDescent="0.3">
      <c r="A76">
        <v>122</v>
      </c>
      <c r="B76" t="s">
        <v>552</v>
      </c>
      <c r="C76" s="440">
        <v>46187</v>
      </c>
      <c r="D76" t="s">
        <v>4385</v>
      </c>
      <c r="E76" t="s">
        <v>4383</v>
      </c>
      <c r="F76">
        <v>5685</v>
      </c>
      <c r="G76">
        <v>68.62</v>
      </c>
      <c r="H76">
        <v>5616.38</v>
      </c>
    </row>
    <row r="77" spans="1:8" x14ac:dyDescent="0.3">
      <c r="A77">
        <v>122</v>
      </c>
      <c r="B77" t="s">
        <v>552</v>
      </c>
      <c r="C77" s="440">
        <v>46187</v>
      </c>
      <c r="D77" t="s">
        <v>4385</v>
      </c>
      <c r="E77" t="s">
        <v>4382</v>
      </c>
      <c r="F77">
        <v>9788</v>
      </c>
      <c r="G77">
        <v>354.38</v>
      </c>
      <c r="H77">
        <v>9433.6200000000008</v>
      </c>
    </row>
    <row r="78" spans="1:8" x14ac:dyDescent="0.3">
      <c r="A78">
        <v>122</v>
      </c>
      <c r="B78" t="s">
        <v>552</v>
      </c>
      <c r="C78" s="440">
        <v>46187</v>
      </c>
      <c r="D78" t="s">
        <v>4385</v>
      </c>
      <c r="E78" t="s">
        <v>22</v>
      </c>
      <c r="F78">
        <v>1895.01</v>
      </c>
      <c r="G78">
        <v>0</v>
      </c>
      <c r="H78">
        <v>1895.01</v>
      </c>
    </row>
    <row r="79" spans="1:8" x14ac:dyDescent="0.3">
      <c r="A79">
        <v>122</v>
      </c>
      <c r="B79" t="s">
        <v>552</v>
      </c>
      <c r="C79" s="440">
        <v>46186</v>
      </c>
      <c r="D79" t="s">
        <v>4385</v>
      </c>
      <c r="E79" t="s">
        <v>4383</v>
      </c>
      <c r="F79">
        <v>12792</v>
      </c>
      <c r="G79">
        <v>33.42</v>
      </c>
      <c r="H79">
        <v>12758.58</v>
      </c>
    </row>
    <row r="80" spans="1:8" x14ac:dyDescent="0.3">
      <c r="A80">
        <v>122</v>
      </c>
      <c r="B80" t="s">
        <v>552</v>
      </c>
      <c r="C80" s="440">
        <v>46186</v>
      </c>
      <c r="D80" t="s">
        <v>4385</v>
      </c>
      <c r="E80" t="s">
        <v>4382</v>
      </c>
      <c r="F80">
        <v>15310</v>
      </c>
      <c r="G80">
        <v>971.38</v>
      </c>
      <c r="H80">
        <v>14338.62</v>
      </c>
    </row>
    <row r="81" spans="1:8" x14ac:dyDescent="0.3">
      <c r="A81">
        <v>122</v>
      </c>
      <c r="B81" t="s">
        <v>552</v>
      </c>
      <c r="C81" s="440">
        <v>46186</v>
      </c>
      <c r="D81" t="s">
        <v>4385</v>
      </c>
      <c r="E81" t="s">
        <v>22</v>
      </c>
      <c r="F81">
        <v>3262.79</v>
      </c>
      <c r="G81">
        <v>0</v>
      </c>
      <c r="H81">
        <v>3262.79</v>
      </c>
    </row>
    <row r="82" spans="1:8" x14ac:dyDescent="0.3">
      <c r="A82">
        <v>122</v>
      </c>
      <c r="B82" t="s">
        <v>552</v>
      </c>
      <c r="C82" s="440">
        <v>46186</v>
      </c>
      <c r="D82" t="s">
        <v>4385</v>
      </c>
      <c r="E82" t="s">
        <v>4384</v>
      </c>
      <c r="F82">
        <v>600</v>
      </c>
      <c r="G82">
        <v>0</v>
      </c>
      <c r="H82">
        <v>600</v>
      </c>
    </row>
    <row r="83" spans="1:8" x14ac:dyDescent="0.3">
      <c r="A83">
        <v>122</v>
      </c>
      <c r="B83" t="s">
        <v>552</v>
      </c>
      <c r="C83" s="440">
        <v>46185</v>
      </c>
      <c r="D83" t="s">
        <v>4385</v>
      </c>
      <c r="E83" t="s">
        <v>4382</v>
      </c>
      <c r="F83">
        <v>31732</v>
      </c>
      <c r="G83">
        <v>1233.47</v>
      </c>
      <c r="H83">
        <v>30498.53</v>
      </c>
    </row>
    <row r="84" spans="1:8" x14ac:dyDescent="0.3">
      <c r="A84">
        <v>122</v>
      </c>
      <c r="B84" t="s">
        <v>552</v>
      </c>
      <c r="C84" s="440">
        <v>46185</v>
      </c>
      <c r="D84" t="s">
        <v>4385</v>
      </c>
      <c r="E84" t="s">
        <v>4383</v>
      </c>
      <c r="F84">
        <v>36760</v>
      </c>
      <c r="G84">
        <v>477.98</v>
      </c>
      <c r="H84">
        <v>36282.019999999997</v>
      </c>
    </row>
    <row r="85" spans="1:8" x14ac:dyDescent="0.3">
      <c r="A85">
        <v>122</v>
      </c>
      <c r="B85" t="s">
        <v>552</v>
      </c>
      <c r="C85" s="440">
        <v>46185</v>
      </c>
      <c r="D85" t="s">
        <v>4385</v>
      </c>
      <c r="E85" t="s">
        <v>22</v>
      </c>
      <c r="F85">
        <v>7823.98</v>
      </c>
      <c r="G85">
        <v>0</v>
      </c>
      <c r="H85">
        <v>7823.98</v>
      </c>
    </row>
    <row r="86" spans="1:8" x14ac:dyDescent="0.3">
      <c r="A86">
        <v>122</v>
      </c>
      <c r="B86" t="s">
        <v>552</v>
      </c>
      <c r="C86" s="440">
        <v>46185</v>
      </c>
      <c r="D86" t="s">
        <v>4385</v>
      </c>
      <c r="E86" t="s">
        <v>4384</v>
      </c>
      <c r="F86">
        <v>1710</v>
      </c>
      <c r="G86">
        <v>0</v>
      </c>
      <c r="H86">
        <v>1710</v>
      </c>
    </row>
    <row r="87" spans="1:8" x14ac:dyDescent="0.3">
      <c r="A87">
        <v>122</v>
      </c>
      <c r="B87" t="s">
        <v>552</v>
      </c>
      <c r="C87" s="440">
        <v>46184</v>
      </c>
      <c r="D87" t="s">
        <v>4385</v>
      </c>
      <c r="E87" t="s">
        <v>4383</v>
      </c>
      <c r="F87">
        <v>18052</v>
      </c>
      <c r="G87">
        <v>68.98</v>
      </c>
      <c r="H87">
        <v>17983.02</v>
      </c>
    </row>
    <row r="88" spans="1:8" x14ac:dyDescent="0.3">
      <c r="A88">
        <v>122</v>
      </c>
      <c r="B88" t="s">
        <v>552</v>
      </c>
      <c r="C88" s="440">
        <v>46184</v>
      </c>
      <c r="D88" t="s">
        <v>4385</v>
      </c>
      <c r="E88" t="s">
        <v>4382</v>
      </c>
      <c r="F88">
        <v>16643</v>
      </c>
      <c r="G88">
        <v>908.62</v>
      </c>
      <c r="H88">
        <v>15734.38</v>
      </c>
    </row>
    <row r="89" spans="1:8" x14ac:dyDescent="0.3">
      <c r="A89">
        <v>122</v>
      </c>
      <c r="B89" t="s">
        <v>552</v>
      </c>
      <c r="C89" s="440">
        <v>46184</v>
      </c>
      <c r="D89" t="s">
        <v>4385</v>
      </c>
      <c r="E89" t="s">
        <v>22</v>
      </c>
      <c r="F89">
        <v>4275.18</v>
      </c>
      <c r="G89">
        <v>0</v>
      </c>
      <c r="H89">
        <v>4275.18</v>
      </c>
    </row>
    <row r="90" spans="1:8" x14ac:dyDescent="0.3">
      <c r="A90">
        <v>122</v>
      </c>
      <c r="B90" t="s">
        <v>552</v>
      </c>
      <c r="C90" s="440">
        <v>46183</v>
      </c>
      <c r="D90" t="s">
        <v>4385</v>
      </c>
      <c r="E90" t="s">
        <v>4382</v>
      </c>
      <c r="F90">
        <v>13746</v>
      </c>
      <c r="G90">
        <v>464.17</v>
      </c>
      <c r="H90">
        <v>13281.83</v>
      </c>
    </row>
    <row r="91" spans="1:8" x14ac:dyDescent="0.3">
      <c r="A91">
        <v>122</v>
      </c>
      <c r="B91" t="s">
        <v>552</v>
      </c>
      <c r="C91" s="440">
        <v>46183</v>
      </c>
      <c r="D91" t="s">
        <v>4385</v>
      </c>
      <c r="E91" t="s">
        <v>4383</v>
      </c>
      <c r="F91">
        <v>12040</v>
      </c>
      <c r="G91">
        <v>236.83</v>
      </c>
      <c r="H91">
        <v>11803.17</v>
      </c>
    </row>
    <row r="92" spans="1:8" x14ac:dyDescent="0.3">
      <c r="A92">
        <v>122</v>
      </c>
      <c r="B92" t="s">
        <v>552</v>
      </c>
      <c r="C92" s="440">
        <v>46183</v>
      </c>
      <c r="D92" t="s">
        <v>4385</v>
      </c>
      <c r="E92" t="s">
        <v>22</v>
      </c>
      <c r="F92">
        <v>3285.74</v>
      </c>
      <c r="G92">
        <v>0</v>
      </c>
      <c r="H92">
        <v>3285.74</v>
      </c>
    </row>
    <row r="93" spans="1:8" x14ac:dyDescent="0.3">
      <c r="A93">
        <v>122</v>
      </c>
      <c r="B93" t="s">
        <v>552</v>
      </c>
      <c r="C93" s="440">
        <v>46182</v>
      </c>
      <c r="D93" t="s">
        <v>4385</v>
      </c>
      <c r="E93" t="s">
        <v>4382</v>
      </c>
      <c r="F93">
        <v>10681</v>
      </c>
      <c r="G93">
        <v>422.79</v>
      </c>
      <c r="H93">
        <v>10258.209999999999</v>
      </c>
    </row>
    <row r="94" spans="1:8" x14ac:dyDescent="0.3">
      <c r="A94">
        <v>122</v>
      </c>
      <c r="B94" t="s">
        <v>552</v>
      </c>
      <c r="C94" s="440">
        <v>46182</v>
      </c>
      <c r="D94" t="s">
        <v>4385</v>
      </c>
      <c r="E94" t="s">
        <v>4383</v>
      </c>
      <c r="F94">
        <v>11158</v>
      </c>
      <c r="G94">
        <v>83.51</v>
      </c>
      <c r="H94">
        <v>11074.49</v>
      </c>
    </row>
    <row r="95" spans="1:8" x14ac:dyDescent="0.3">
      <c r="A95">
        <v>122</v>
      </c>
      <c r="B95" t="s">
        <v>552</v>
      </c>
      <c r="C95" s="440">
        <v>46182</v>
      </c>
      <c r="D95" t="s">
        <v>4385</v>
      </c>
      <c r="E95" t="s">
        <v>22</v>
      </c>
      <c r="F95">
        <v>2810.08</v>
      </c>
      <c r="G95">
        <v>0</v>
      </c>
      <c r="H95">
        <v>2810.08</v>
      </c>
    </row>
    <row r="96" spans="1:8" x14ac:dyDescent="0.3">
      <c r="A96">
        <v>122</v>
      </c>
      <c r="B96" t="s">
        <v>552</v>
      </c>
      <c r="C96" s="440">
        <v>46181</v>
      </c>
      <c r="D96" t="s">
        <v>4385</v>
      </c>
      <c r="E96" t="s">
        <v>4383</v>
      </c>
      <c r="F96">
        <v>1292</v>
      </c>
      <c r="G96">
        <v>0</v>
      </c>
      <c r="H96">
        <v>1292</v>
      </c>
    </row>
    <row r="97" spans="1:8" x14ac:dyDescent="0.3">
      <c r="A97">
        <v>122</v>
      </c>
      <c r="B97" t="s">
        <v>552</v>
      </c>
      <c r="C97" s="440">
        <v>46181</v>
      </c>
      <c r="D97" t="s">
        <v>4385</v>
      </c>
      <c r="E97" t="s">
        <v>4382</v>
      </c>
      <c r="F97">
        <v>48</v>
      </c>
      <c r="G97">
        <v>0</v>
      </c>
      <c r="H97">
        <v>48</v>
      </c>
    </row>
    <row r="98" spans="1:8" x14ac:dyDescent="0.3">
      <c r="A98">
        <v>122</v>
      </c>
      <c r="B98" t="s">
        <v>552</v>
      </c>
      <c r="C98" s="440">
        <v>46180</v>
      </c>
      <c r="D98" t="s">
        <v>4385</v>
      </c>
      <c r="E98" t="s">
        <v>4383</v>
      </c>
      <c r="F98">
        <v>3832</v>
      </c>
      <c r="G98">
        <v>19.48</v>
      </c>
      <c r="H98">
        <v>3812.52</v>
      </c>
    </row>
    <row r="99" spans="1:8" x14ac:dyDescent="0.3">
      <c r="A99">
        <v>122</v>
      </c>
      <c r="B99" t="s">
        <v>552</v>
      </c>
      <c r="C99" s="440">
        <v>46180</v>
      </c>
      <c r="D99" t="s">
        <v>4385</v>
      </c>
      <c r="E99" t="s">
        <v>4382</v>
      </c>
      <c r="F99">
        <v>9064</v>
      </c>
      <c r="G99">
        <v>175.32</v>
      </c>
      <c r="H99">
        <v>8888.68</v>
      </c>
    </row>
    <row r="100" spans="1:8" x14ac:dyDescent="0.3">
      <c r="A100">
        <v>122</v>
      </c>
      <c r="B100" t="s">
        <v>552</v>
      </c>
      <c r="C100" s="440">
        <v>46180</v>
      </c>
      <c r="D100" t="s">
        <v>4385</v>
      </c>
      <c r="E100" t="s">
        <v>22</v>
      </c>
      <c r="F100">
        <v>1648.79</v>
      </c>
      <c r="G100">
        <v>0</v>
      </c>
      <c r="H100">
        <v>1648.79</v>
      </c>
    </row>
    <row r="101" spans="1:8" x14ac:dyDescent="0.3">
      <c r="A101">
        <v>122</v>
      </c>
      <c r="B101" t="s">
        <v>552</v>
      </c>
      <c r="C101" s="440">
        <v>46179</v>
      </c>
      <c r="D101" t="s">
        <v>4385</v>
      </c>
      <c r="E101" t="s">
        <v>4383</v>
      </c>
      <c r="F101">
        <v>37600</v>
      </c>
      <c r="G101">
        <v>351.95</v>
      </c>
      <c r="H101">
        <v>37248.050000000003</v>
      </c>
    </row>
    <row r="102" spans="1:8" x14ac:dyDescent="0.3">
      <c r="A102">
        <v>122</v>
      </c>
      <c r="B102" t="s">
        <v>552</v>
      </c>
      <c r="C102" s="440">
        <v>46179</v>
      </c>
      <c r="D102" t="s">
        <v>4385</v>
      </c>
      <c r="E102" t="s">
        <v>4382</v>
      </c>
      <c r="F102">
        <v>29868</v>
      </c>
      <c r="G102">
        <v>808.05</v>
      </c>
      <c r="H102">
        <v>29059.95</v>
      </c>
    </row>
    <row r="103" spans="1:8" x14ac:dyDescent="0.3">
      <c r="A103">
        <v>122</v>
      </c>
      <c r="B103" t="s">
        <v>552</v>
      </c>
      <c r="C103" s="440">
        <v>46179</v>
      </c>
      <c r="D103" t="s">
        <v>4385</v>
      </c>
      <c r="E103" t="s">
        <v>22</v>
      </c>
      <c r="F103">
        <v>7507.27</v>
      </c>
      <c r="G103">
        <v>0</v>
      </c>
      <c r="H103">
        <v>7507.27</v>
      </c>
    </row>
    <row r="104" spans="1:8" x14ac:dyDescent="0.3">
      <c r="A104">
        <v>122</v>
      </c>
      <c r="B104" t="s">
        <v>552</v>
      </c>
      <c r="C104" s="440">
        <v>46179</v>
      </c>
      <c r="D104" t="s">
        <v>4385</v>
      </c>
      <c r="E104" t="s">
        <v>4384</v>
      </c>
      <c r="F104">
        <v>2160</v>
      </c>
      <c r="G104">
        <v>0</v>
      </c>
      <c r="H104">
        <v>2160</v>
      </c>
    </row>
    <row r="105" spans="1:8" x14ac:dyDescent="0.3">
      <c r="A105">
        <v>122</v>
      </c>
      <c r="B105" t="s">
        <v>552</v>
      </c>
      <c r="C105" s="440">
        <v>46178</v>
      </c>
      <c r="D105" t="s">
        <v>4385</v>
      </c>
      <c r="E105" t="s">
        <v>4382</v>
      </c>
      <c r="F105">
        <v>27992</v>
      </c>
      <c r="G105">
        <v>984.2</v>
      </c>
      <c r="H105">
        <v>27007.8</v>
      </c>
    </row>
    <row r="106" spans="1:8" x14ac:dyDescent="0.3">
      <c r="A106">
        <v>122</v>
      </c>
      <c r="B106" t="s">
        <v>552</v>
      </c>
      <c r="C106" s="440">
        <v>46178</v>
      </c>
      <c r="D106" t="s">
        <v>4385</v>
      </c>
      <c r="E106" t="s">
        <v>4383</v>
      </c>
      <c r="F106">
        <v>34129</v>
      </c>
      <c r="G106">
        <v>328.1</v>
      </c>
      <c r="H106">
        <v>33800.9</v>
      </c>
    </row>
    <row r="107" spans="1:8" x14ac:dyDescent="0.3">
      <c r="A107">
        <v>122</v>
      </c>
      <c r="B107" t="s">
        <v>552</v>
      </c>
      <c r="C107" s="440">
        <v>46178</v>
      </c>
      <c r="D107" t="s">
        <v>4385</v>
      </c>
      <c r="E107" t="s">
        <v>22</v>
      </c>
      <c r="F107">
        <v>6969.17</v>
      </c>
      <c r="G107">
        <v>0</v>
      </c>
      <c r="H107">
        <v>6969.17</v>
      </c>
    </row>
    <row r="108" spans="1:8" x14ac:dyDescent="0.3">
      <c r="A108">
        <v>122</v>
      </c>
      <c r="B108" t="s">
        <v>552</v>
      </c>
      <c r="C108" s="440">
        <v>46178</v>
      </c>
      <c r="D108" t="s">
        <v>4385</v>
      </c>
      <c r="E108" t="s">
        <v>4384</v>
      </c>
      <c r="F108">
        <v>2445</v>
      </c>
      <c r="G108">
        <v>0</v>
      </c>
      <c r="H108">
        <v>2445</v>
      </c>
    </row>
    <row r="109" spans="1:8" x14ac:dyDescent="0.3">
      <c r="A109">
        <v>122</v>
      </c>
      <c r="B109" t="s">
        <v>552</v>
      </c>
      <c r="C109" s="440">
        <v>46177</v>
      </c>
      <c r="D109" t="s">
        <v>4385</v>
      </c>
      <c r="E109" t="s">
        <v>4382</v>
      </c>
      <c r="F109">
        <v>28108</v>
      </c>
      <c r="G109">
        <v>327.02999999999997</v>
      </c>
      <c r="H109">
        <v>27780.97</v>
      </c>
    </row>
    <row r="110" spans="1:8" x14ac:dyDescent="0.3">
      <c r="A110">
        <v>122</v>
      </c>
      <c r="B110" t="s">
        <v>552</v>
      </c>
      <c r="C110" s="440">
        <v>46177</v>
      </c>
      <c r="D110" t="s">
        <v>4385</v>
      </c>
      <c r="E110" t="s">
        <v>4383</v>
      </c>
      <c r="F110">
        <v>27521</v>
      </c>
      <c r="G110">
        <v>200.07</v>
      </c>
      <c r="H110">
        <v>27320.93</v>
      </c>
    </row>
    <row r="111" spans="1:8" x14ac:dyDescent="0.3">
      <c r="A111">
        <v>122</v>
      </c>
      <c r="B111" t="s">
        <v>552</v>
      </c>
      <c r="C111" s="440">
        <v>46177</v>
      </c>
      <c r="D111" t="s">
        <v>4385</v>
      </c>
      <c r="E111" t="s">
        <v>22</v>
      </c>
      <c r="F111">
        <v>7110.74</v>
      </c>
      <c r="G111">
        <v>0</v>
      </c>
      <c r="H111">
        <v>7110.74</v>
      </c>
    </row>
    <row r="112" spans="1:8" x14ac:dyDescent="0.3">
      <c r="A112">
        <v>122</v>
      </c>
      <c r="B112" t="s">
        <v>552</v>
      </c>
      <c r="C112" s="440">
        <v>46176</v>
      </c>
      <c r="D112" t="s">
        <v>4385</v>
      </c>
      <c r="E112" t="s">
        <v>4382</v>
      </c>
      <c r="F112">
        <v>15739</v>
      </c>
      <c r="G112">
        <v>730.78</v>
      </c>
      <c r="H112">
        <v>15008.22</v>
      </c>
    </row>
    <row r="113" spans="1:8" x14ac:dyDescent="0.3">
      <c r="A113">
        <v>122</v>
      </c>
      <c r="B113" t="s">
        <v>552</v>
      </c>
      <c r="C113" s="440">
        <v>46176</v>
      </c>
      <c r="D113" t="s">
        <v>4385</v>
      </c>
      <c r="E113" t="s">
        <v>4383</v>
      </c>
      <c r="F113">
        <v>21079</v>
      </c>
      <c r="G113">
        <v>227.42</v>
      </c>
      <c r="H113">
        <v>20851.580000000002</v>
      </c>
    </row>
    <row r="114" spans="1:8" x14ac:dyDescent="0.3">
      <c r="A114">
        <v>122</v>
      </c>
      <c r="B114" t="s">
        <v>552</v>
      </c>
      <c r="C114" s="440">
        <v>46176</v>
      </c>
      <c r="D114" t="s">
        <v>4385</v>
      </c>
      <c r="E114" t="s">
        <v>22</v>
      </c>
      <c r="F114">
        <v>3756.12</v>
      </c>
      <c r="G114">
        <v>0</v>
      </c>
      <c r="H114">
        <v>3756.12</v>
      </c>
    </row>
    <row r="115" spans="1:8" x14ac:dyDescent="0.3">
      <c r="A115">
        <v>122</v>
      </c>
      <c r="B115" t="s">
        <v>552</v>
      </c>
      <c r="C115" s="440">
        <v>46175</v>
      </c>
      <c r="D115" t="s">
        <v>4385</v>
      </c>
      <c r="E115" t="s">
        <v>4382</v>
      </c>
      <c r="F115">
        <v>13748</v>
      </c>
      <c r="G115">
        <v>620.66</v>
      </c>
      <c r="H115">
        <v>13127.34</v>
      </c>
    </row>
    <row r="116" spans="1:8" x14ac:dyDescent="0.3">
      <c r="A116">
        <v>122</v>
      </c>
      <c r="B116" t="s">
        <v>552</v>
      </c>
      <c r="C116" s="440">
        <v>46175</v>
      </c>
      <c r="D116" t="s">
        <v>4385</v>
      </c>
      <c r="E116" t="s">
        <v>4383</v>
      </c>
      <c r="F116">
        <v>17660</v>
      </c>
      <c r="G116">
        <v>196.04</v>
      </c>
      <c r="H116">
        <v>17463.96</v>
      </c>
    </row>
    <row r="117" spans="1:8" x14ac:dyDescent="0.3">
      <c r="A117">
        <v>122</v>
      </c>
      <c r="B117" t="s">
        <v>552</v>
      </c>
      <c r="C117" s="440">
        <v>46175</v>
      </c>
      <c r="D117" t="s">
        <v>4385</v>
      </c>
      <c r="E117" t="s">
        <v>22</v>
      </c>
      <c r="F117">
        <v>3036.56</v>
      </c>
      <c r="G117">
        <v>0</v>
      </c>
      <c r="H117">
        <v>3036.56</v>
      </c>
    </row>
    <row r="118" spans="1:8" x14ac:dyDescent="0.3">
      <c r="A118">
        <v>122</v>
      </c>
      <c r="B118" t="s">
        <v>552</v>
      </c>
      <c r="C118" s="440">
        <v>46173</v>
      </c>
      <c r="D118" t="s">
        <v>4386</v>
      </c>
      <c r="E118" t="s">
        <v>4383</v>
      </c>
      <c r="F118">
        <v>6746</v>
      </c>
      <c r="G118">
        <v>16.2</v>
      </c>
      <c r="H118">
        <v>6729.8</v>
      </c>
    </row>
    <row r="119" spans="1:8" x14ac:dyDescent="0.3">
      <c r="A119">
        <v>122</v>
      </c>
      <c r="B119" t="s">
        <v>552</v>
      </c>
      <c r="C119" s="440">
        <v>46173</v>
      </c>
      <c r="D119" t="s">
        <v>4386</v>
      </c>
      <c r="E119" t="s">
        <v>4382</v>
      </c>
      <c r="F119">
        <v>4379</v>
      </c>
      <c r="G119">
        <v>25.2</v>
      </c>
      <c r="H119">
        <v>4353.8</v>
      </c>
    </row>
    <row r="120" spans="1:8" x14ac:dyDescent="0.3">
      <c r="A120">
        <v>122</v>
      </c>
      <c r="B120" t="s">
        <v>552</v>
      </c>
      <c r="C120" s="440">
        <v>46173</v>
      </c>
      <c r="D120" t="s">
        <v>4386</v>
      </c>
      <c r="E120" t="s">
        <v>22</v>
      </c>
      <c r="F120">
        <v>774.67</v>
      </c>
      <c r="G120">
        <v>0</v>
      </c>
      <c r="H120">
        <v>774.67</v>
      </c>
    </row>
    <row r="121" spans="1:8" x14ac:dyDescent="0.3">
      <c r="A121">
        <v>122</v>
      </c>
      <c r="B121" t="s">
        <v>552</v>
      </c>
      <c r="C121" s="440">
        <v>46172</v>
      </c>
      <c r="D121" t="s">
        <v>4386</v>
      </c>
      <c r="E121" t="s">
        <v>4383</v>
      </c>
      <c r="F121">
        <v>41868</v>
      </c>
      <c r="G121">
        <v>489.14</v>
      </c>
      <c r="H121">
        <v>41378.86</v>
      </c>
    </row>
    <row r="122" spans="1:8" x14ac:dyDescent="0.3">
      <c r="A122">
        <v>122</v>
      </c>
      <c r="B122" t="s">
        <v>552</v>
      </c>
      <c r="C122" s="440">
        <v>46172</v>
      </c>
      <c r="D122" t="s">
        <v>4386</v>
      </c>
      <c r="E122" t="s">
        <v>4382</v>
      </c>
      <c r="F122">
        <v>32352</v>
      </c>
      <c r="G122">
        <v>1195.6600000000001</v>
      </c>
      <c r="H122">
        <v>31156.34</v>
      </c>
    </row>
    <row r="123" spans="1:8" x14ac:dyDescent="0.3">
      <c r="A123">
        <v>122</v>
      </c>
      <c r="B123" t="s">
        <v>552</v>
      </c>
      <c r="C123" s="440">
        <v>46172</v>
      </c>
      <c r="D123" t="s">
        <v>4386</v>
      </c>
      <c r="E123" t="s">
        <v>22</v>
      </c>
      <c r="F123">
        <v>8735.16</v>
      </c>
      <c r="G123">
        <v>0</v>
      </c>
      <c r="H123">
        <v>8735.16</v>
      </c>
    </row>
    <row r="124" spans="1:8" x14ac:dyDescent="0.3">
      <c r="A124">
        <v>122</v>
      </c>
      <c r="B124" t="s">
        <v>552</v>
      </c>
      <c r="C124" s="440">
        <v>46172</v>
      </c>
      <c r="D124" t="s">
        <v>4386</v>
      </c>
      <c r="E124" t="s">
        <v>4384</v>
      </c>
      <c r="F124">
        <v>2085</v>
      </c>
      <c r="G124">
        <v>15</v>
      </c>
      <c r="H124">
        <v>2070</v>
      </c>
    </row>
    <row r="125" spans="1:8" x14ac:dyDescent="0.3">
      <c r="A125">
        <v>122</v>
      </c>
      <c r="B125" t="s">
        <v>552</v>
      </c>
      <c r="C125" s="440">
        <v>46171</v>
      </c>
      <c r="D125" t="s">
        <v>4386</v>
      </c>
      <c r="E125" t="s">
        <v>4382</v>
      </c>
      <c r="F125">
        <v>16976</v>
      </c>
      <c r="G125">
        <v>540.64</v>
      </c>
      <c r="H125">
        <v>16435.36</v>
      </c>
    </row>
    <row r="126" spans="1:8" x14ac:dyDescent="0.3">
      <c r="A126">
        <v>122</v>
      </c>
      <c r="B126" t="s">
        <v>552</v>
      </c>
      <c r="C126" s="440">
        <v>46171</v>
      </c>
      <c r="D126" t="s">
        <v>4386</v>
      </c>
      <c r="E126" t="s">
        <v>4383</v>
      </c>
      <c r="F126">
        <v>26133</v>
      </c>
      <c r="G126">
        <v>216.16</v>
      </c>
      <c r="H126">
        <v>25916.84</v>
      </c>
    </row>
    <row r="127" spans="1:8" x14ac:dyDescent="0.3">
      <c r="A127">
        <v>122</v>
      </c>
      <c r="B127" t="s">
        <v>552</v>
      </c>
      <c r="C127" s="440">
        <v>46171</v>
      </c>
      <c r="D127" t="s">
        <v>4386</v>
      </c>
      <c r="E127" t="s">
        <v>22</v>
      </c>
      <c r="F127">
        <v>4517.76</v>
      </c>
      <c r="G127">
        <v>0</v>
      </c>
      <c r="H127">
        <v>4517.76</v>
      </c>
    </row>
    <row r="128" spans="1:8" x14ac:dyDescent="0.3">
      <c r="A128">
        <v>122</v>
      </c>
      <c r="B128" t="s">
        <v>552</v>
      </c>
      <c r="C128" s="440">
        <v>46171</v>
      </c>
      <c r="D128" t="s">
        <v>4386</v>
      </c>
      <c r="E128" t="s">
        <v>4384</v>
      </c>
      <c r="F128">
        <v>1845</v>
      </c>
      <c r="G128">
        <v>0</v>
      </c>
      <c r="H128">
        <v>1845</v>
      </c>
    </row>
    <row r="129" spans="1:8" x14ac:dyDescent="0.3">
      <c r="A129">
        <v>122</v>
      </c>
      <c r="B129" t="s">
        <v>552</v>
      </c>
      <c r="C129" s="440">
        <v>46170</v>
      </c>
      <c r="D129" t="s">
        <v>4386</v>
      </c>
      <c r="E129" t="s">
        <v>4382</v>
      </c>
      <c r="F129">
        <v>15303</v>
      </c>
      <c r="G129">
        <v>571.04999999999995</v>
      </c>
      <c r="H129">
        <v>14731.95</v>
      </c>
    </row>
    <row r="130" spans="1:8" x14ac:dyDescent="0.3">
      <c r="A130">
        <v>122</v>
      </c>
      <c r="B130" t="s">
        <v>552</v>
      </c>
      <c r="C130" s="440">
        <v>46170</v>
      </c>
      <c r="D130" t="s">
        <v>4386</v>
      </c>
      <c r="E130" t="s">
        <v>4383</v>
      </c>
      <c r="F130">
        <v>13969</v>
      </c>
      <c r="G130">
        <v>75.349999999999994</v>
      </c>
      <c r="H130">
        <v>13893.65</v>
      </c>
    </row>
    <row r="131" spans="1:8" x14ac:dyDescent="0.3">
      <c r="A131">
        <v>122</v>
      </c>
      <c r="B131" t="s">
        <v>552</v>
      </c>
      <c r="C131" s="440">
        <v>46170</v>
      </c>
      <c r="D131" t="s">
        <v>4386</v>
      </c>
      <c r="E131" t="s">
        <v>22</v>
      </c>
      <c r="F131">
        <v>3756.61</v>
      </c>
      <c r="G131">
        <v>0</v>
      </c>
      <c r="H131">
        <v>3756.61</v>
      </c>
    </row>
    <row r="132" spans="1:8" x14ac:dyDescent="0.3">
      <c r="A132">
        <v>122</v>
      </c>
      <c r="B132" t="s">
        <v>552</v>
      </c>
      <c r="C132" s="440">
        <v>46169</v>
      </c>
      <c r="D132" t="s">
        <v>4386</v>
      </c>
      <c r="E132" t="s">
        <v>4382</v>
      </c>
      <c r="F132">
        <v>9803</v>
      </c>
      <c r="G132">
        <v>635.29</v>
      </c>
      <c r="H132">
        <v>9167.7099999999991</v>
      </c>
    </row>
    <row r="133" spans="1:8" x14ac:dyDescent="0.3">
      <c r="A133">
        <v>122</v>
      </c>
      <c r="B133" t="s">
        <v>552</v>
      </c>
      <c r="C133" s="440">
        <v>46169</v>
      </c>
      <c r="D133" t="s">
        <v>4386</v>
      </c>
      <c r="E133" t="s">
        <v>4383</v>
      </c>
      <c r="F133">
        <v>9977</v>
      </c>
      <c r="G133">
        <v>212.76</v>
      </c>
      <c r="H133">
        <v>9764.24</v>
      </c>
    </row>
    <row r="134" spans="1:8" x14ac:dyDescent="0.3">
      <c r="A134">
        <v>122</v>
      </c>
      <c r="B134" t="s">
        <v>552</v>
      </c>
      <c r="C134" s="440">
        <v>46169</v>
      </c>
      <c r="D134" t="s">
        <v>4386</v>
      </c>
      <c r="E134" t="s">
        <v>22</v>
      </c>
      <c r="F134">
        <v>2331.0100000000002</v>
      </c>
      <c r="G134">
        <v>0</v>
      </c>
      <c r="H134">
        <v>2331.0100000000002</v>
      </c>
    </row>
    <row r="135" spans="1:8" x14ac:dyDescent="0.3">
      <c r="A135">
        <v>122</v>
      </c>
      <c r="B135" t="s">
        <v>552</v>
      </c>
      <c r="C135" s="440">
        <v>46168</v>
      </c>
      <c r="D135" t="s">
        <v>4386</v>
      </c>
      <c r="E135" t="s">
        <v>4382</v>
      </c>
      <c r="F135">
        <v>9664</v>
      </c>
      <c r="G135">
        <v>466.92</v>
      </c>
      <c r="H135">
        <v>9197.08</v>
      </c>
    </row>
    <row r="136" spans="1:8" x14ac:dyDescent="0.3">
      <c r="A136">
        <v>122</v>
      </c>
      <c r="B136" t="s">
        <v>552</v>
      </c>
      <c r="C136" s="440">
        <v>46168</v>
      </c>
      <c r="D136" t="s">
        <v>4386</v>
      </c>
      <c r="E136" t="s">
        <v>4383</v>
      </c>
      <c r="F136">
        <v>9294</v>
      </c>
      <c r="G136">
        <v>96.71</v>
      </c>
      <c r="H136">
        <v>9197.2900000000009</v>
      </c>
    </row>
    <row r="137" spans="1:8" x14ac:dyDescent="0.3">
      <c r="A137">
        <v>122</v>
      </c>
      <c r="B137" t="s">
        <v>552</v>
      </c>
      <c r="C137" s="440">
        <v>46168</v>
      </c>
      <c r="D137" t="s">
        <v>4386</v>
      </c>
      <c r="E137" t="s">
        <v>22</v>
      </c>
      <c r="F137">
        <v>2414.62</v>
      </c>
      <c r="G137">
        <v>0</v>
      </c>
      <c r="H137">
        <v>2414.62</v>
      </c>
    </row>
    <row r="138" spans="1:8" x14ac:dyDescent="0.3">
      <c r="A138">
        <v>122</v>
      </c>
      <c r="B138" t="s">
        <v>552</v>
      </c>
      <c r="C138" s="440">
        <v>46166</v>
      </c>
      <c r="D138" t="s">
        <v>4386</v>
      </c>
      <c r="E138" t="s">
        <v>4383</v>
      </c>
      <c r="F138">
        <v>4627</v>
      </c>
      <c r="G138">
        <v>40.31</v>
      </c>
      <c r="H138">
        <v>4586.6899999999996</v>
      </c>
    </row>
    <row r="139" spans="1:8" x14ac:dyDescent="0.3">
      <c r="A139">
        <v>122</v>
      </c>
      <c r="B139" t="s">
        <v>552</v>
      </c>
      <c r="C139" s="440">
        <v>46166</v>
      </c>
      <c r="D139" t="s">
        <v>4386</v>
      </c>
      <c r="E139" t="s">
        <v>4382</v>
      </c>
      <c r="F139">
        <v>8414</v>
      </c>
      <c r="G139">
        <v>179.69</v>
      </c>
      <c r="H139">
        <v>8234.31</v>
      </c>
    </row>
    <row r="140" spans="1:8" x14ac:dyDescent="0.3">
      <c r="A140">
        <v>122</v>
      </c>
      <c r="B140" t="s">
        <v>552</v>
      </c>
      <c r="C140" s="440">
        <v>46166</v>
      </c>
      <c r="D140" t="s">
        <v>4386</v>
      </c>
      <c r="E140" t="s">
        <v>22</v>
      </c>
      <c r="F140">
        <v>1671.67</v>
      </c>
      <c r="G140">
        <v>0</v>
      </c>
      <c r="H140">
        <v>1671.67</v>
      </c>
    </row>
    <row r="141" spans="1:8" x14ac:dyDescent="0.3">
      <c r="A141">
        <v>122</v>
      </c>
      <c r="B141" t="s">
        <v>552</v>
      </c>
      <c r="C141" s="440">
        <v>46165</v>
      </c>
      <c r="D141" t="s">
        <v>4386</v>
      </c>
      <c r="E141" t="s">
        <v>4383</v>
      </c>
      <c r="F141">
        <v>52412</v>
      </c>
      <c r="G141">
        <v>20356.88</v>
      </c>
      <c r="H141">
        <v>32055.119999999999</v>
      </c>
    </row>
    <row r="142" spans="1:8" x14ac:dyDescent="0.3">
      <c r="A142">
        <v>122</v>
      </c>
      <c r="B142" t="s">
        <v>552</v>
      </c>
      <c r="C142" s="440">
        <v>46165</v>
      </c>
      <c r="D142" t="s">
        <v>4386</v>
      </c>
      <c r="E142" t="s">
        <v>4382</v>
      </c>
      <c r="F142">
        <v>40666</v>
      </c>
      <c r="G142">
        <v>18048.32</v>
      </c>
      <c r="H142">
        <v>22617.68</v>
      </c>
    </row>
    <row r="143" spans="1:8" x14ac:dyDescent="0.3">
      <c r="A143">
        <v>122</v>
      </c>
      <c r="B143" t="s">
        <v>552</v>
      </c>
      <c r="C143" s="440">
        <v>46165</v>
      </c>
      <c r="D143" t="s">
        <v>4386</v>
      </c>
      <c r="E143" t="s">
        <v>22</v>
      </c>
      <c r="F143">
        <v>6897.2</v>
      </c>
      <c r="G143">
        <v>0</v>
      </c>
      <c r="H143">
        <v>6897.2</v>
      </c>
    </row>
    <row r="144" spans="1:8" x14ac:dyDescent="0.3">
      <c r="A144">
        <v>122</v>
      </c>
      <c r="B144" t="s">
        <v>552</v>
      </c>
      <c r="C144" s="440">
        <v>46165</v>
      </c>
      <c r="D144" t="s">
        <v>4386</v>
      </c>
      <c r="E144" t="s">
        <v>4384</v>
      </c>
      <c r="F144">
        <v>2130</v>
      </c>
      <c r="G144">
        <v>0</v>
      </c>
      <c r="H144">
        <v>2130</v>
      </c>
    </row>
    <row r="145" spans="1:8" x14ac:dyDescent="0.3">
      <c r="A145">
        <v>122</v>
      </c>
      <c r="B145" t="s">
        <v>552</v>
      </c>
      <c r="C145" s="440">
        <v>46164</v>
      </c>
      <c r="D145" t="s">
        <v>4386</v>
      </c>
      <c r="E145" t="s">
        <v>4382</v>
      </c>
      <c r="F145">
        <v>7098</v>
      </c>
      <c r="G145">
        <v>1800.66</v>
      </c>
      <c r="H145">
        <v>5297.34</v>
      </c>
    </row>
    <row r="146" spans="1:8" x14ac:dyDescent="0.3">
      <c r="A146">
        <v>122</v>
      </c>
      <c r="B146" t="s">
        <v>552</v>
      </c>
      <c r="C146" s="440">
        <v>46164</v>
      </c>
      <c r="D146" t="s">
        <v>4386</v>
      </c>
      <c r="E146" t="s">
        <v>4383</v>
      </c>
      <c r="F146">
        <v>1972</v>
      </c>
      <c r="G146">
        <v>509.84</v>
      </c>
      <c r="H146">
        <v>1462.16</v>
      </c>
    </row>
    <row r="147" spans="1:8" x14ac:dyDescent="0.3">
      <c r="A147">
        <v>122</v>
      </c>
      <c r="B147" t="s">
        <v>552</v>
      </c>
      <c r="C147" s="440">
        <v>46164</v>
      </c>
      <c r="D147" t="s">
        <v>4386</v>
      </c>
      <c r="E147" t="s">
        <v>22</v>
      </c>
      <c r="F147">
        <v>1007.24</v>
      </c>
      <c r="G147">
        <v>0</v>
      </c>
      <c r="H147">
        <v>1007.24</v>
      </c>
    </row>
    <row r="148" spans="1:8" x14ac:dyDescent="0.3">
      <c r="A148">
        <v>122</v>
      </c>
      <c r="B148" t="s">
        <v>552</v>
      </c>
      <c r="C148" s="440">
        <v>46163</v>
      </c>
      <c r="D148" t="s">
        <v>4386</v>
      </c>
      <c r="E148" t="s">
        <v>4382</v>
      </c>
      <c r="F148">
        <v>17085</v>
      </c>
      <c r="G148">
        <v>4894.74</v>
      </c>
      <c r="H148">
        <v>12190.26</v>
      </c>
    </row>
    <row r="149" spans="1:8" x14ac:dyDescent="0.3">
      <c r="A149">
        <v>122</v>
      </c>
      <c r="B149" t="s">
        <v>552</v>
      </c>
      <c r="C149" s="440">
        <v>46163</v>
      </c>
      <c r="D149" t="s">
        <v>4386</v>
      </c>
      <c r="E149" t="s">
        <v>4383</v>
      </c>
      <c r="F149">
        <v>19401</v>
      </c>
      <c r="G149">
        <v>4919.3599999999997</v>
      </c>
      <c r="H149">
        <v>14481.64</v>
      </c>
    </row>
    <row r="150" spans="1:8" x14ac:dyDescent="0.3">
      <c r="A150">
        <v>122</v>
      </c>
      <c r="B150" t="s">
        <v>552</v>
      </c>
      <c r="C150" s="440">
        <v>46163</v>
      </c>
      <c r="D150" t="s">
        <v>4386</v>
      </c>
      <c r="E150" t="s">
        <v>22</v>
      </c>
      <c r="F150">
        <v>3511.17</v>
      </c>
      <c r="G150">
        <v>0</v>
      </c>
      <c r="H150">
        <v>3511.17</v>
      </c>
    </row>
    <row r="151" spans="1:8" x14ac:dyDescent="0.3">
      <c r="A151">
        <v>122</v>
      </c>
      <c r="B151" t="s">
        <v>552</v>
      </c>
      <c r="C151" s="440">
        <v>46162</v>
      </c>
      <c r="D151" t="s">
        <v>4386</v>
      </c>
      <c r="E151" t="s">
        <v>4383</v>
      </c>
      <c r="F151">
        <v>11481</v>
      </c>
      <c r="G151">
        <v>249.13</v>
      </c>
      <c r="H151">
        <v>11231.87</v>
      </c>
    </row>
    <row r="152" spans="1:8" x14ac:dyDescent="0.3">
      <c r="A152">
        <v>122</v>
      </c>
      <c r="B152" t="s">
        <v>552</v>
      </c>
      <c r="C152" s="440">
        <v>46162</v>
      </c>
      <c r="D152" t="s">
        <v>4386</v>
      </c>
      <c r="E152" t="s">
        <v>4382</v>
      </c>
      <c r="F152">
        <v>8351</v>
      </c>
      <c r="G152">
        <v>413.83</v>
      </c>
      <c r="H152">
        <v>7937.17</v>
      </c>
    </row>
    <row r="153" spans="1:8" x14ac:dyDescent="0.3">
      <c r="A153">
        <v>122</v>
      </c>
      <c r="B153" t="s">
        <v>552</v>
      </c>
      <c r="C153" s="440">
        <v>46162</v>
      </c>
      <c r="D153" t="s">
        <v>4386</v>
      </c>
      <c r="E153" t="s">
        <v>22</v>
      </c>
      <c r="F153">
        <v>2495.4</v>
      </c>
      <c r="G153">
        <v>0</v>
      </c>
      <c r="H153">
        <v>2495.4</v>
      </c>
    </row>
    <row r="154" spans="1:8" x14ac:dyDescent="0.3">
      <c r="A154">
        <v>122</v>
      </c>
      <c r="B154" t="s">
        <v>552</v>
      </c>
      <c r="C154" s="440">
        <v>46161</v>
      </c>
      <c r="D154" t="s">
        <v>4386</v>
      </c>
      <c r="E154" t="s">
        <v>4382</v>
      </c>
      <c r="F154">
        <v>12089</v>
      </c>
      <c r="G154">
        <v>536.17999999999995</v>
      </c>
      <c r="H154">
        <v>11552.82</v>
      </c>
    </row>
    <row r="155" spans="1:8" x14ac:dyDescent="0.3">
      <c r="A155">
        <v>122</v>
      </c>
      <c r="B155" t="s">
        <v>552</v>
      </c>
      <c r="C155" s="440">
        <v>46161</v>
      </c>
      <c r="D155" t="s">
        <v>4386</v>
      </c>
      <c r="E155" t="s">
        <v>4383</v>
      </c>
      <c r="F155">
        <v>12865</v>
      </c>
      <c r="G155">
        <v>136.22</v>
      </c>
      <c r="H155">
        <v>12728.78</v>
      </c>
    </row>
    <row r="156" spans="1:8" x14ac:dyDescent="0.3">
      <c r="A156">
        <v>122</v>
      </c>
      <c r="B156" t="s">
        <v>552</v>
      </c>
      <c r="C156" s="440">
        <v>46161</v>
      </c>
      <c r="D156" t="s">
        <v>4386</v>
      </c>
      <c r="E156" t="s">
        <v>22</v>
      </c>
      <c r="F156">
        <v>3114.89</v>
      </c>
      <c r="G156">
        <v>0</v>
      </c>
      <c r="H156">
        <v>3114.89</v>
      </c>
    </row>
    <row r="157" spans="1:8" x14ac:dyDescent="0.3">
      <c r="A157">
        <v>122</v>
      </c>
      <c r="B157" t="s">
        <v>552</v>
      </c>
      <c r="C157" s="440">
        <v>46159</v>
      </c>
      <c r="D157" t="s">
        <v>4386</v>
      </c>
      <c r="E157" t="s">
        <v>4383</v>
      </c>
      <c r="F157">
        <v>3640</v>
      </c>
      <c r="G157">
        <v>115.78</v>
      </c>
      <c r="H157">
        <v>3524.22</v>
      </c>
    </row>
    <row r="158" spans="1:8" x14ac:dyDescent="0.3">
      <c r="A158">
        <v>122</v>
      </c>
      <c r="B158" t="s">
        <v>552</v>
      </c>
      <c r="C158" s="440">
        <v>46159</v>
      </c>
      <c r="D158" t="s">
        <v>4386</v>
      </c>
      <c r="E158" t="s">
        <v>4382</v>
      </c>
      <c r="F158">
        <v>8311</v>
      </c>
      <c r="G158">
        <v>90.22</v>
      </c>
      <c r="H158">
        <v>8220.7800000000007</v>
      </c>
    </row>
    <row r="159" spans="1:8" x14ac:dyDescent="0.3">
      <c r="A159">
        <v>122</v>
      </c>
      <c r="B159" t="s">
        <v>552</v>
      </c>
      <c r="C159" s="440">
        <v>46159</v>
      </c>
      <c r="D159" t="s">
        <v>4386</v>
      </c>
      <c r="E159" t="s">
        <v>22</v>
      </c>
      <c r="F159">
        <v>1492.53</v>
      </c>
      <c r="G159">
        <v>0</v>
      </c>
      <c r="H159">
        <v>1492.53</v>
      </c>
    </row>
    <row r="160" spans="1:8" x14ac:dyDescent="0.3">
      <c r="A160">
        <v>122</v>
      </c>
      <c r="B160" t="s">
        <v>552</v>
      </c>
      <c r="C160" s="440">
        <v>46158</v>
      </c>
      <c r="D160" t="s">
        <v>4386</v>
      </c>
      <c r="E160" t="s">
        <v>4383</v>
      </c>
      <c r="F160">
        <v>35953</v>
      </c>
      <c r="G160">
        <v>381.52</v>
      </c>
      <c r="H160">
        <v>35571.480000000003</v>
      </c>
    </row>
    <row r="161" spans="1:8" x14ac:dyDescent="0.3">
      <c r="A161">
        <v>122</v>
      </c>
      <c r="B161" t="s">
        <v>552</v>
      </c>
      <c r="C161" s="440">
        <v>46158</v>
      </c>
      <c r="D161" t="s">
        <v>4386</v>
      </c>
      <c r="E161" t="s">
        <v>4382</v>
      </c>
      <c r="F161">
        <v>29600</v>
      </c>
      <c r="G161">
        <v>1161.48</v>
      </c>
      <c r="H161">
        <v>28438.52</v>
      </c>
    </row>
    <row r="162" spans="1:8" x14ac:dyDescent="0.3">
      <c r="A162">
        <v>122</v>
      </c>
      <c r="B162" t="s">
        <v>552</v>
      </c>
      <c r="C162" s="440">
        <v>46158</v>
      </c>
      <c r="D162" t="s">
        <v>4386</v>
      </c>
      <c r="E162" t="s">
        <v>22</v>
      </c>
      <c r="F162">
        <v>8075.34</v>
      </c>
      <c r="G162">
        <v>0</v>
      </c>
      <c r="H162">
        <v>8075.34</v>
      </c>
    </row>
    <row r="163" spans="1:8" x14ac:dyDescent="0.3">
      <c r="A163">
        <v>122</v>
      </c>
      <c r="B163" t="s">
        <v>552</v>
      </c>
      <c r="C163" s="440">
        <v>46158</v>
      </c>
      <c r="D163" t="s">
        <v>4386</v>
      </c>
      <c r="E163" t="s">
        <v>4384</v>
      </c>
      <c r="F163">
        <v>2190</v>
      </c>
      <c r="G163">
        <v>15</v>
      </c>
      <c r="H163">
        <v>2175</v>
      </c>
    </row>
    <row r="164" spans="1:8" x14ac:dyDescent="0.3">
      <c r="A164">
        <v>122</v>
      </c>
      <c r="B164" t="s">
        <v>552</v>
      </c>
      <c r="C164" s="440">
        <v>46157</v>
      </c>
      <c r="D164" t="s">
        <v>4386</v>
      </c>
      <c r="E164" t="s">
        <v>4382</v>
      </c>
      <c r="F164">
        <v>15458</v>
      </c>
      <c r="G164">
        <v>920.46</v>
      </c>
      <c r="H164">
        <v>14537.54</v>
      </c>
    </row>
    <row r="165" spans="1:8" x14ac:dyDescent="0.3">
      <c r="A165">
        <v>122</v>
      </c>
      <c r="B165" t="s">
        <v>552</v>
      </c>
      <c r="C165" s="440">
        <v>46157</v>
      </c>
      <c r="D165" t="s">
        <v>4386</v>
      </c>
      <c r="E165" t="s">
        <v>4383</v>
      </c>
      <c r="F165">
        <v>19355</v>
      </c>
      <c r="G165">
        <v>243.94</v>
      </c>
      <c r="H165">
        <v>19111.060000000001</v>
      </c>
    </row>
    <row r="166" spans="1:8" x14ac:dyDescent="0.3">
      <c r="A166">
        <v>122</v>
      </c>
      <c r="B166" t="s">
        <v>552</v>
      </c>
      <c r="C166" s="440">
        <v>46157</v>
      </c>
      <c r="D166" t="s">
        <v>4386</v>
      </c>
      <c r="E166" t="s">
        <v>22</v>
      </c>
      <c r="F166">
        <v>4469.6499999999996</v>
      </c>
      <c r="G166">
        <v>0</v>
      </c>
      <c r="H166">
        <v>4469.6499999999996</v>
      </c>
    </row>
    <row r="167" spans="1:8" x14ac:dyDescent="0.3">
      <c r="A167">
        <v>122</v>
      </c>
      <c r="B167" t="s">
        <v>552</v>
      </c>
      <c r="C167" s="440">
        <v>46157</v>
      </c>
      <c r="D167" t="s">
        <v>4386</v>
      </c>
      <c r="E167" t="s">
        <v>4384</v>
      </c>
      <c r="F167">
        <v>1590</v>
      </c>
      <c r="G167">
        <v>0</v>
      </c>
      <c r="H167">
        <v>1590</v>
      </c>
    </row>
    <row r="168" spans="1:8" x14ac:dyDescent="0.3">
      <c r="A168">
        <v>122</v>
      </c>
      <c r="B168" t="s">
        <v>552</v>
      </c>
      <c r="C168" s="440">
        <v>46156</v>
      </c>
      <c r="D168" t="s">
        <v>4386</v>
      </c>
      <c r="E168" t="s">
        <v>4382</v>
      </c>
      <c r="F168">
        <v>16750</v>
      </c>
      <c r="G168">
        <v>762.67</v>
      </c>
      <c r="H168">
        <v>15987.33</v>
      </c>
    </row>
    <row r="169" spans="1:8" x14ac:dyDescent="0.3">
      <c r="A169">
        <v>122</v>
      </c>
      <c r="B169" t="s">
        <v>552</v>
      </c>
      <c r="C169" s="440">
        <v>46156</v>
      </c>
      <c r="D169" t="s">
        <v>4386</v>
      </c>
      <c r="E169" t="s">
        <v>4383</v>
      </c>
      <c r="F169">
        <v>17455</v>
      </c>
      <c r="G169">
        <v>237.11</v>
      </c>
      <c r="H169">
        <v>17217.89</v>
      </c>
    </row>
    <row r="170" spans="1:8" x14ac:dyDescent="0.3">
      <c r="A170">
        <v>122</v>
      </c>
      <c r="B170" t="s">
        <v>552</v>
      </c>
      <c r="C170" s="440">
        <v>46156</v>
      </c>
      <c r="D170" t="s">
        <v>4386</v>
      </c>
      <c r="E170" t="s">
        <v>22</v>
      </c>
      <c r="F170">
        <v>4274.01</v>
      </c>
      <c r="G170">
        <v>0</v>
      </c>
      <c r="H170">
        <v>4274.01</v>
      </c>
    </row>
    <row r="171" spans="1:8" x14ac:dyDescent="0.3">
      <c r="A171">
        <v>122</v>
      </c>
      <c r="B171" t="s">
        <v>552</v>
      </c>
      <c r="C171" s="440">
        <v>46155</v>
      </c>
      <c r="D171" t="s">
        <v>4386</v>
      </c>
      <c r="E171" t="s">
        <v>4382</v>
      </c>
      <c r="F171">
        <v>8724</v>
      </c>
      <c r="G171">
        <v>276.82</v>
      </c>
      <c r="H171">
        <v>8447.18</v>
      </c>
    </row>
    <row r="172" spans="1:8" x14ac:dyDescent="0.3">
      <c r="A172">
        <v>122</v>
      </c>
      <c r="B172" t="s">
        <v>552</v>
      </c>
      <c r="C172" s="440">
        <v>46155</v>
      </c>
      <c r="D172" t="s">
        <v>4386</v>
      </c>
      <c r="E172" t="s">
        <v>4383</v>
      </c>
      <c r="F172">
        <v>9073</v>
      </c>
      <c r="G172">
        <v>98.4</v>
      </c>
      <c r="H172">
        <v>8974.6</v>
      </c>
    </row>
    <row r="173" spans="1:8" x14ac:dyDescent="0.3">
      <c r="A173">
        <v>122</v>
      </c>
      <c r="B173" t="s">
        <v>552</v>
      </c>
      <c r="C173" s="440">
        <v>46155</v>
      </c>
      <c r="D173" t="s">
        <v>4386</v>
      </c>
      <c r="E173" t="s">
        <v>22</v>
      </c>
      <c r="F173">
        <v>2281.02</v>
      </c>
      <c r="G173">
        <v>0</v>
      </c>
      <c r="H173">
        <v>2281.02</v>
      </c>
    </row>
    <row r="174" spans="1:8" x14ac:dyDescent="0.3">
      <c r="A174">
        <v>122</v>
      </c>
      <c r="B174" t="s">
        <v>552</v>
      </c>
      <c r="C174" s="440">
        <v>46154</v>
      </c>
      <c r="D174" t="s">
        <v>4386</v>
      </c>
      <c r="E174" t="s">
        <v>4382</v>
      </c>
      <c r="F174">
        <v>9178</v>
      </c>
      <c r="G174">
        <v>590.74</v>
      </c>
      <c r="H174">
        <v>8587.26</v>
      </c>
    </row>
    <row r="175" spans="1:8" x14ac:dyDescent="0.3">
      <c r="A175">
        <v>122</v>
      </c>
      <c r="B175" t="s">
        <v>552</v>
      </c>
      <c r="C175" s="440">
        <v>46154</v>
      </c>
      <c r="D175" t="s">
        <v>4386</v>
      </c>
      <c r="E175" t="s">
        <v>4383</v>
      </c>
      <c r="F175">
        <v>9111</v>
      </c>
      <c r="G175">
        <v>186.66</v>
      </c>
      <c r="H175">
        <v>8924.34</v>
      </c>
    </row>
    <row r="176" spans="1:8" x14ac:dyDescent="0.3">
      <c r="A176">
        <v>122</v>
      </c>
      <c r="B176" t="s">
        <v>552</v>
      </c>
      <c r="C176" s="440">
        <v>46154</v>
      </c>
      <c r="D176" t="s">
        <v>4386</v>
      </c>
      <c r="E176" t="s">
        <v>22</v>
      </c>
      <c r="F176">
        <v>2294.7600000000002</v>
      </c>
      <c r="G176">
        <v>0</v>
      </c>
      <c r="H176">
        <v>2294.7600000000002</v>
      </c>
    </row>
    <row r="177" spans="1:8" x14ac:dyDescent="0.3">
      <c r="A177">
        <v>122</v>
      </c>
      <c r="B177" t="s">
        <v>552</v>
      </c>
      <c r="C177" s="440">
        <v>46152</v>
      </c>
      <c r="D177" t="s">
        <v>4386</v>
      </c>
      <c r="E177" t="s">
        <v>4383</v>
      </c>
      <c r="F177">
        <v>7368</v>
      </c>
      <c r="G177">
        <v>56.59</v>
      </c>
      <c r="H177">
        <v>7311.41</v>
      </c>
    </row>
    <row r="178" spans="1:8" x14ac:dyDescent="0.3">
      <c r="A178">
        <v>122</v>
      </c>
      <c r="B178" t="s">
        <v>552</v>
      </c>
      <c r="C178" s="440">
        <v>46152</v>
      </c>
      <c r="D178" t="s">
        <v>4386</v>
      </c>
      <c r="E178" t="s">
        <v>4382</v>
      </c>
      <c r="F178">
        <v>11821</v>
      </c>
      <c r="G178">
        <v>123.31</v>
      </c>
      <c r="H178">
        <v>11697.69</v>
      </c>
    </row>
    <row r="179" spans="1:8" x14ac:dyDescent="0.3">
      <c r="A179">
        <v>122</v>
      </c>
      <c r="B179" t="s">
        <v>552</v>
      </c>
      <c r="C179" s="440">
        <v>46152</v>
      </c>
      <c r="D179" t="s">
        <v>4386</v>
      </c>
      <c r="E179" t="s">
        <v>22</v>
      </c>
      <c r="F179">
        <v>2191.0300000000002</v>
      </c>
      <c r="G179">
        <v>0</v>
      </c>
      <c r="H179">
        <v>2191.0300000000002</v>
      </c>
    </row>
    <row r="180" spans="1:8" x14ac:dyDescent="0.3">
      <c r="A180">
        <v>122</v>
      </c>
      <c r="B180" t="s">
        <v>552</v>
      </c>
      <c r="C180" s="440">
        <v>46151</v>
      </c>
      <c r="D180" t="s">
        <v>4386</v>
      </c>
      <c r="E180" t="s">
        <v>4383</v>
      </c>
      <c r="F180">
        <v>37297</v>
      </c>
      <c r="G180">
        <v>272.32</v>
      </c>
      <c r="H180">
        <v>37024.68</v>
      </c>
    </row>
    <row r="181" spans="1:8" x14ac:dyDescent="0.3">
      <c r="A181">
        <v>122</v>
      </c>
      <c r="B181" t="s">
        <v>552</v>
      </c>
      <c r="C181" s="440">
        <v>46151</v>
      </c>
      <c r="D181" t="s">
        <v>4386</v>
      </c>
      <c r="E181" t="s">
        <v>4382</v>
      </c>
      <c r="F181">
        <v>30552</v>
      </c>
      <c r="G181">
        <v>655.58</v>
      </c>
      <c r="H181">
        <v>29896.42</v>
      </c>
    </row>
    <row r="182" spans="1:8" x14ac:dyDescent="0.3">
      <c r="A182">
        <v>122</v>
      </c>
      <c r="B182" t="s">
        <v>552</v>
      </c>
      <c r="C182" s="440">
        <v>46151</v>
      </c>
      <c r="D182" t="s">
        <v>4386</v>
      </c>
      <c r="E182" t="s">
        <v>22</v>
      </c>
      <c r="F182">
        <v>7882.92</v>
      </c>
      <c r="G182">
        <v>0</v>
      </c>
      <c r="H182">
        <v>7882.92</v>
      </c>
    </row>
    <row r="183" spans="1:8" x14ac:dyDescent="0.3">
      <c r="A183">
        <v>122</v>
      </c>
      <c r="B183" t="s">
        <v>552</v>
      </c>
      <c r="C183" s="440">
        <v>46151</v>
      </c>
      <c r="D183" t="s">
        <v>4386</v>
      </c>
      <c r="E183" t="s">
        <v>4384</v>
      </c>
      <c r="F183">
        <v>2355</v>
      </c>
      <c r="G183">
        <v>15</v>
      </c>
      <c r="H183">
        <v>2340</v>
      </c>
    </row>
    <row r="184" spans="1:8" x14ac:dyDescent="0.3">
      <c r="A184">
        <v>122</v>
      </c>
      <c r="B184" t="s">
        <v>552</v>
      </c>
      <c r="C184" s="440">
        <v>46150</v>
      </c>
      <c r="D184" t="s">
        <v>4386</v>
      </c>
      <c r="E184" t="s">
        <v>4382</v>
      </c>
      <c r="F184">
        <v>20534</v>
      </c>
      <c r="G184">
        <v>855.9</v>
      </c>
      <c r="H184">
        <v>19678.099999999999</v>
      </c>
    </row>
    <row r="185" spans="1:8" x14ac:dyDescent="0.3">
      <c r="A185">
        <v>122</v>
      </c>
      <c r="B185" t="s">
        <v>552</v>
      </c>
      <c r="C185" s="440">
        <v>46150</v>
      </c>
      <c r="D185" t="s">
        <v>4386</v>
      </c>
      <c r="E185" t="s">
        <v>4383</v>
      </c>
      <c r="F185">
        <v>29739</v>
      </c>
      <c r="G185">
        <v>264.33</v>
      </c>
      <c r="H185">
        <v>29474.67</v>
      </c>
    </row>
    <row r="186" spans="1:8" x14ac:dyDescent="0.3">
      <c r="A186">
        <v>122</v>
      </c>
      <c r="B186" t="s">
        <v>552</v>
      </c>
      <c r="C186" s="440">
        <v>46150</v>
      </c>
      <c r="D186" t="s">
        <v>4386</v>
      </c>
      <c r="E186" t="s">
        <v>22</v>
      </c>
      <c r="F186">
        <v>5399.1</v>
      </c>
      <c r="G186">
        <v>0</v>
      </c>
      <c r="H186">
        <v>5399.1</v>
      </c>
    </row>
    <row r="187" spans="1:8" x14ac:dyDescent="0.3">
      <c r="A187">
        <v>122</v>
      </c>
      <c r="B187" t="s">
        <v>552</v>
      </c>
      <c r="C187" s="440">
        <v>46150</v>
      </c>
      <c r="D187" t="s">
        <v>4386</v>
      </c>
      <c r="E187" t="s">
        <v>4384</v>
      </c>
      <c r="F187">
        <v>2460</v>
      </c>
      <c r="G187">
        <v>20.6</v>
      </c>
      <c r="H187">
        <v>2439.4</v>
      </c>
    </row>
    <row r="188" spans="1:8" x14ac:dyDescent="0.3">
      <c r="A188">
        <v>122</v>
      </c>
      <c r="B188" t="s">
        <v>552</v>
      </c>
      <c r="C188" s="440">
        <v>46149</v>
      </c>
      <c r="D188" t="s">
        <v>4386</v>
      </c>
      <c r="E188" t="s">
        <v>4382</v>
      </c>
      <c r="F188">
        <v>10202</v>
      </c>
      <c r="G188">
        <v>389.54</v>
      </c>
      <c r="H188">
        <v>9812.4599999999991</v>
      </c>
    </row>
    <row r="189" spans="1:8" x14ac:dyDescent="0.3">
      <c r="A189">
        <v>122</v>
      </c>
      <c r="B189" t="s">
        <v>552</v>
      </c>
      <c r="C189" s="440">
        <v>46149</v>
      </c>
      <c r="D189" t="s">
        <v>4386</v>
      </c>
      <c r="E189" t="s">
        <v>4383</v>
      </c>
      <c r="F189">
        <v>12421</v>
      </c>
      <c r="G189">
        <v>229.16</v>
      </c>
      <c r="H189">
        <v>12191.84</v>
      </c>
    </row>
    <row r="190" spans="1:8" x14ac:dyDescent="0.3">
      <c r="A190">
        <v>122</v>
      </c>
      <c r="B190" t="s">
        <v>552</v>
      </c>
      <c r="C190" s="440">
        <v>46149</v>
      </c>
      <c r="D190" t="s">
        <v>4386</v>
      </c>
      <c r="E190" t="s">
        <v>22</v>
      </c>
      <c r="F190">
        <v>2880.29</v>
      </c>
      <c r="G190">
        <v>0</v>
      </c>
      <c r="H190">
        <v>2880.29</v>
      </c>
    </row>
    <row r="191" spans="1:8" x14ac:dyDescent="0.3">
      <c r="A191">
        <v>122</v>
      </c>
      <c r="B191" t="s">
        <v>552</v>
      </c>
      <c r="C191" s="440">
        <v>46148</v>
      </c>
      <c r="D191" t="s">
        <v>4386</v>
      </c>
      <c r="E191" t="s">
        <v>4382</v>
      </c>
      <c r="F191">
        <v>3734</v>
      </c>
      <c r="G191">
        <v>265.67</v>
      </c>
      <c r="H191">
        <v>3468.33</v>
      </c>
    </row>
    <row r="192" spans="1:8" x14ac:dyDescent="0.3">
      <c r="A192">
        <v>122</v>
      </c>
      <c r="B192" t="s">
        <v>552</v>
      </c>
      <c r="C192" s="440">
        <v>46148</v>
      </c>
      <c r="D192" t="s">
        <v>4386</v>
      </c>
      <c r="E192" t="s">
        <v>4383</v>
      </c>
      <c r="F192">
        <v>1307</v>
      </c>
      <c r="G192">
        <v>19.809999999999999</v>
      </c>
      <c r="H192">
        <v>1287.19</v>
      </c>
    </row>
    <row r="193" spans="1:8" x14ac:dyDescent="0.3">
      <c r="A193">
        <v>122</v>
      </c>
      <c r="B193" t="s">
        <v>552</v>
      </c>
      <c r="C193" s="440">
        <v>46148</v>
      </c>
      <c r="D193" t="s">
        <v>4386</v>
      </c>
      <c r="E193" t="s">
        <v>22</v>
      </c>
      <c r="F193">
        <v>632.45000000000005</v>
      </c>
      <c r="G193">
        <v>0</v>
      </c>
      <c r="H193">
        <v>632.45000000000005</v>
      </c>
    </row>
    <row r="194" spans="1:8" x14ac:dyDescent="0.3">
      <c r="A194">
        <v>122</v>
      </c>
      <c r="B194" t="s">
        <v>552</v>
      </c>
      <c r="C194" s="440">
        <v>46147</v>
      </c>
      <c r="D194" t="s">
        <v>4386</v>
      </c>
      <c r="E194" t="s">
        <v>4383</v>
      </c>
      <c r="F194">
        <v>13796</v>
      </c>
      <c r="G194">
        <v>13005.6</v>
      </c>
      <c r="H194">
        <v>790.4</v>
      </c>
    </row>
    <row r="195" spans="1:8" x14ac:dyDescent="0.3">
      <c r="A195">
        <v>122</v>
      </c>
      <c r="B195" t="s">
        <v>552</v>
      </c>
      <c r="C195" s="440">
        <v>46147</v>
      </c>
      <c r="D195" t="s">
        <v>4386</v>
      </c>
      <c r="E195" t="s">
        <v>4382</v>
      </c>
      <c r="F195">
        <v>31350</v>
      </c>
      <c r="G195">
        <v>28279.200000000001</v>
      </c>
      <c r="H195">
        <v>3070.8</v>
      </c>
    </row>
    <row r="196" spans="1:8" x14ac:dyDescent="0.3">
      <c r="A196">
        <v>122</v>
      </c>
      <c r="B196" t="s">
        <v>552</v>
      </c>
      <c r="C196" s="440">
        <v>46147</v>
      </c>
      <c r="D196" t="s">
        <v>4386</v>
      </c>
      <c r="E196" t="s">
        <v>22</v>
      </c>
      <c r="F196">
        <v>500.78</v>
      </c>
      <c r="G196">
        <v>0</v>
      </c>
      <c r="H196">
        <v>500.78</v>
      </c>
    </row>
    <row r="197" spans="1:8" x14ac:dyDescent="0.3">
      <c r="A197">
        <v>122</v>
      </c>
      <c r="B197" t="s">
        <v>552</v>
      </c>
      <c r="C197" s="440">
        <v>46145</v>
      </c>
      <c r="D197" t="s">
        <v>4386</v>
      </c>
      <c r="E197" t="s">
        <v>4383</v>
      </c>
      <c r="F197">
        <v>3732</v>
      </c>
      <c r="G197">
        <v>66.2</v>
      </c>
      <c r="H197">
        <v>3665.8</v>
      </c>
    </row>
    <row r="198" spans="1:8" x14ac:dyDescent="0.3">
      <c r="A198">
        <v>122</v>
      </c>
      <c r="B198" t="s">
        <v>552</v>
      </c>
      <c r="C198" s="440">
        <v>46145</v>
      </c>
      <c r="D198" t="s">
        <v>4386</v>
      </c>
      <c r="E198" t="s">
        <v>4382</v>
      </c>
      <c r="F198">
        <v>7153</v>
      </c>
      <c r="G198">
        <v>343.24</v>
      </c>
      <c r="H198">
        <v>6809.76</v>
      </c>
    </row>
    <row r="199" spans="1:8" x14ac:dyDescent="0.3">
      <c r="A199">
        <v>122</v>
      </c>
      <c r="B199" t="s">
        <v>552</v>
      </c>
      <c r="C199" s="440">
        <v>46145</v>
      </c>
      <c r="D199" t="s">
        <v>4386</v>
      </c>
      <c r="E199" t="s">
        <v>22</v>
      </c>
      <c r="F199">
        <v>1268.51</v>
      </c>
      <c r="G199">
        <v>0</v>
      </c>
      <c r="H199">
        <v>1268.51</v>
      </c>
    </row>
    <row r="200" spans="1:8" x14ac:dyDescent="0.3">
      <c r="A200">
        <v>122</v>
      </c>
      <c r="B200" t="s">
        <v>552</v>
      </c>
      <c r="C200" s="440">
        <v>46144</v>
      </c>
      <c r="D200" t="s">
        <v>4386</v>
      </c>
      <c r="E200" t="s">
        <v>4383</v>
      </c>
      <c r="F200">
        <v>40246</v>
      </c>
      <c r="G200">
        <v>480.48</v>
      </c>
      <c r="H200">
        <v>39765.519999999997</v>
      </c>
    </row>
    <row r="201" spans="1:8" x14ac:dyDescent="0.3">
      <c r="A201">
        <v>122</v>
      </c>
      <c r="B201" t="s">
        <v>552</v>
      </c>
      <c r="C201" s="440">
        <v>46144</v>
      </c>
      <c r="D201" t="s">
        <v>4386</v>
      </c>
      <c r="E201" t="s">
        <v>4382</v>
      </c>
      <c r="F201">
        <v>28482</v>
      </c>
      <c r="G201">
        <v>986.02</v>
      </c>
      <c r="H201">
        <v>27495.98</v>
      </c>
    </row>
    <row r="202" spans="1:8" x14ac:dyDescent="0.3">
      <c r="A202">
        <v>122</v>
      </c>
      <c r="B202" t="s">
        <v>552</v>
      </c>
      <c r="C202" s="440">
        <v>46144</v>
      </c>
      <c r="D202" t="s">
        <v>4386</v>
      </c>
      <c r="E202" t="s">
        <v>22</v>
      </c>
      <c r="F202">
        <v>7339.49</v>
      </c>
      <c r="G202">
        <v>0</v>
      </c>
      <c r="H202">
        <v>7339.49</v>
      </c>
    </row>
    <row r="203" spans="1:8" x14ac:dyDescent="0.3">
      <c r="A203">
        <v>122</v>
      </c>
      <c r="B203" t="s">
        <v>552</v>
      </c>
      <c r="C203" s="440">
        <v>46144</v>
      </c>
      <c r="D203" t="s">
        <v>4386</v>
      </c>
      <c r="E203" t="s">
        <v>4384</v>
      </c>
      <c r="F203">
        <v>1875</v>
      </c>
      <c r="G203">
        <v>0</v>
      </c>
      <c r="H203">
        <v>1875</v>
      </c>
    </row>
    <row r="204" spans="1:8" x14ac:dyDescent="0.3">
      <c r="A204">
        <v>122</v>
      </c>
      <c r="B204" t="s">
        <v>552</v>
      </c>
      <c r="C204" s="440">
        <v>46143</v>
      </c>
      <c r="D204" t="s">
        <v>4386</v>
      </c>
      <c r="E204" t="s">
        <v>4383</v>
      </c>
      <c r="F204">
        <v>38014</v>
      </c>
      <c r="G204">
        <v>164.77</v>
      </c>
      <c r="H204">
        <v>37849.230000000003</v>
      </c>
    </row>
    <row r="205" spans="1:8" x14ac:dyDescent="0.3">
      <c r="A205">
        <v>122</v>
      </c>
      <c r="B205" t="s">
        <v>552</v>
      </c>
      <c r="C205" s="440">
        <v>46143</v>
      </c>
      <c r="D205" t="s">
        <v>4386</v>
      </c>
      <c r="E205" t="s">
        <v>4382</v>
      </c>
      <c r="F205">
        <v>24952</v>
      </c>
      <c r="G205">
        <v>503.23</v>
      </c>
      <c r="H205">
        <v>24448.77</v>
      </c>
    </row>
    <row r="206" spans="1:8" x14ac:dyDescent="0.3">
      <c r="A206">
        <v>122</v>
      </c>
      <c r="B206" t="s">
        <v>552</v>
      </c>
      <c r="C206" s="440">
        <v>46143</v>
      </c>
      <c r="D206" t="s">
        <v>4386</v>
      </c>
      <c r="E206" t="s">
        <v>22</v>
      </c>
      <c r="F206">
        <v>6838.52</v>
      </c>
      <c r="G206">
        <v>0</v>
      </c>
      <c r="H206">
        <v>6838.52</v>
      </c>
    </row>
    <row r="207" spans="1:8" x14ac:dyDescent="0.3">
      <c r="A207">
        <v>122</v>
      </c>
      <c r="B207" t="s">
        <v>552</v>
      </c>
      <c r="C207" s="440">
        <v>46143</v>
      </c>
      <c r="D207" t="s">
        <v>4386</v>
      </c>
      <c r="E207" t="s">
        <v>4384</v>
      </c>
      <c r="F207">
        <v>1665</v>
      </c>
      <c r="G207">
        <v>0</v>
      </c>
      <c r="H207">
        <v>1665</v>
      </c>
    </row>
    <row r="208" spans="1:8" x14ac:dyDescent="0.3">
      <c r="A208">
        <v>122</v>
      </c>
      <c r="B208" t="s">
        <v>552</v>
      </c>
      <c r="C208" s="440">
        <v>46142</v>
      </c>
      <c r="D208" t="s">
        <v>4387</v>
      </c>
      <c r="E208" t="s">
        <v>4383</v>
      </c>
      <c r="F208">
        <v>18731</v>
      </c>
      <c r="G208">
        <v>105.59</v>
      </c>
      <c r="H208">
        <v>18625.41</v>
      </c>
    </row>
    <row r="209" spans="1:8" x14ac:dyDescent="0.3">
      <c r="A209">
        <v>122</v>
      </c>
      <c r="B209" t="s">
        <v>552</v>
      </c>
      <c r="C209" s="440">
        <v>46142</v>
      </c>
      <c r="D209" t="s">
        <v>4387</v>
      </c>
      <c r="E209" t="s">
        <v>4382</v>
      </c>
      <c r="F209">
        <v>18645</v>
      </c>
      <c r="G209">
        <v>638.71</v>
      </c>
      <c r="H209">
        <v>18006.29</v>
      </c>
    </row>
    <row r="210" spans="1:8" x14ac:dyDescent="0.3">
      <c r="A210">
        <v>122</v>
      </c>
      <c r="B210" t="s">
        <v>552</v>
      </c>
      <c r="C210" s="440">
        <v>46142</v>
      </c>
      <c r="D210" t="s">
        <v>4387</v>
      </c>
      <c r="E210" t="s">
        <v>22</v>
      </c>
      <c r="F210">
        <v>4637.42</v>
      </c>
      <c r="G210">
        <v>0</v>
      </c>
      <c r="H210">
        <v>4637.42</v>
      </c>
    </row>
    <row r="211" spans="1:8" x14ac:dyDescent="0.3">
      <c r="A211">
        <v>122</v>
      </c>
      <c r="B211" t="s">
        <v>552</v>
      </c>
      <c r="C211" s="440">
        <v>46141</v>
      </c>
      <c r="D211" t="s">
        <v>4387</v>
      </c>
      <c r="E211" t="s">
        <v>4382</v>
      </c>
      <c r="F211">
        <v>13090</v>
      </c>
      <c r="G211">
        <v>219.98</v>
      </c>
      <c r="H211">
        <v>12870.02</v>
      </c>
    </row>
    <row r="212" spans="1:8" x14ac:dyDescent="0.3">
      <c r="A212">
        <v>122</v>
      </c>
      <c r="B212" t="s">
        <v>552</v>
      </c>
      <c r="C212" s="440">
        <v>46141</v>
      </c>
      <c r="D212" t="s">
        <v>4387</v>
      </c>
      <c r="E212" t="s">
        <v>4383</v>
      </c>
      <c r="F212">
        <v>12950</v>
      </c>
      <c r="G212">
        <v>167.02</v>
      </c>
      <c r="H212">
        <v>12782.98</v>
      </c>
    </row>
    <row r="213" spans="1:8" x14ac:dyDescent="0.3">
      <c r="A213">
        <v>122</v>
      </c>
      <c r="B213" t="s">
        <v>552</v>
      </c>
      <c r="C213" s="440">
        <v>46141</v>
      </c>
      <c r="D213" t="s">
        <v>4387</v>
      </c>
      <c r="E213" t="s">
        <v>22</v>
      </c>
      <c r="F213">
        <v>3362.19</v>
      </c>
      <c r="G213">
        <v>0</v>
      </c>
      <c r="H213">
        <v>3362.19</v>
      </c>
    </row>
    <row r="214" spans="1:8" x14ac:dyDescent="0.3">
      <c r="A214">
        <v>122</v>
      </c>
      <c r="B214" t="s">
        <v>552</v>
      </c>
      <c r="C214" s="440">
        <v>46140</v>
      </c>
      <c r="D214" t="s">
        <v>4387</v>
      </c>
      <c r="E214" t="s">
        <v>4382</v>
      </c>
      <c r="F214">
        <v>7045</v>
      </c>
      <c r="G214">
        <v>383.76</v>
      </c>
      <c r="H214">
        <v>6661.24</v>
      </c>
    </row>
    <row r="215" spans="1:8" x14ac:dyDescent="0.3">
      <c r="A215">
        <v>122</v>
      </c>
      <c r="B215" t="s">
        <v>552</v>
      </c>
      <c r="C215" s="440">
        <v>46140</v>
      </c>
      <c r="D215" t="s">
        <v>4387</v>
      </c>
      <c r="E215" t="s">
        <v>4383</v>
      </c>
      <c r="F215">
        <v>10296</v>
      </c>
      <c r="G215">
        <v>25.94</v>
      </c>
      <c r="H215">
        <v>10270.06</v>
      </c>
    </row>
    <row r="216" spans="1:8" x14ac:dyDescent="0.3">
      <c r="A216">
        <v>122</v>
      </c>
      <c r="B216" t="s">
        <v>552</v>
      </c>
      <c r="C216" s="440">
        <v>46140</v>
      </c>
      <c r="D216" t="s">
        <v>4387</v>
      </c>
      <c r="E216" t="s">
        <v>22</v>
      </c>
      <c r="F216">
        <v>2197.83</v>
      </c>
      <c r="G216">
        <v>0</v>
      </c>
      <c r="H216">
        <v>2197.83</v>
      </c>
    </row>
    <row r="217" spans="1:8" x14ac:dyDescent="0.3">
      <c r="A217">
        <v>122</v>
      </c>
      <c r="B217" t="s">
        <v>552</v>
      </c>
      <c r="C217" s="440">
        <v>46138</v>
      </c>
      <c r="D217" t="s">
        <v>4387</v>
      </c>
      <c r="E217" t="s">
        <v>4383</v>
      </c>
      <c r="F217">
        <v>2876</v>
      </c>
      <c r="G217">
        <v>0</v>
      </c>
      <c r="H217">
        <v>2876</v>
      </c>
    </row>
    <row r="218" spans="1:8" x14ac:dyDescent="0.3">
      <c r="A218">
        <v>122</v>
      </c>
      <c r="B218" t="s">
        <v>552</v>
      </c>
      <c r="C218" s="440">
        <v>46138</v>
      </c>
      <c r="D218" t="s">
        <v>4387</v>
      </c>
      <c r="E218" t="s">
        <v>4382</v>
      </c>
      <c r="F218">
        <v>5637</v>
      </c>
      <c r="G218">
        <v>152</v>
      </c>
      <c r="H218">
        <v>5485</v>
      </c>
    </row>
    <row r="219" spans="1:8" x14ac:dyDescent="0.3">
      <c r="A219">
        <v>122</v>
      </c>
      <c r="B219" t="s">
        <v>552</v>
      </c>
      <c r="C219" s="440">
        <v>46138</v>
      </c>
      <c r="D219" t="s">
        <v>4387</v>
      </c>
      <c r="E219" t="s">
        <v>22</v>
      </c>
      <c r="F219">
        <v>1023.36</v>
      </c>
      <c r="G219">
        <v>0</v>
      </c>
      <c r="H219">
        <v>1023.36</v>
      </c>
    </row>
    <row r="220" spans="1:8" x14ac:dyDescent="0.3">
      <c r="A220">
        <v>122</v>
      </c>
      <c r="B220" t="s">
        <v>552</v>
      </c>
      <c r="C220" s="440">
        <v>46137</v>
      </c>
      <c r="D220" t="s">
        <v>4387</v>
      </c>
      <c r="E220" t="s">
        <v>4383</v>
      </c>
      <c r="F220">
        <v>41321</v>
      </c>
      <c r="G220">
        <v>239.99</v>
      </c>
      <c r="H220">
        <v>41081.01</v>
      </c>
    </row>
    <row r="221" spans="1:8" x14ac:dyDescent="0.3">
      <c r="A221">
        <v>122</v>
      </c>
      <c r="B221" t="s">
        <v>552</v>
      </c>
      <c r="C221" s="440">
        <v>46137</v>
      </c>
      <c r="D221" t="s">
        <v>4387</v>
      </c>
      <c r="E221" t="s">
        <v>4382</v>
      </c>
      <c r="F221">
        <v>30933</v>
      </c>
      <c r="G221">
        <v>575.01</v>
      </c>
      <c r="H221">
        <v>30357.99</v>
      </c>
    </row>
    <row r="222" spans="1:8" x14ac:dyDescent="0.3">
      <c r="A222">
        <v>122</v>
      </c>
      <c r="B222" t="s">
        <v>552</v>
      </c>
      <c r="C222" s="440">
        <v>46137</v>
      </c>
      <c r="D222" t="s">
        <v>4387</v>
      </c>
      <c r="E222" t="s">
        <v>4384</v>
      </c>
      <c r="F222">
        <v>2355</v>
      </c>
      <c r="G222">
        <v>0</v>
      </c>
      <c r="H222">
        <v>2355</v>
      </c>
    </row>
    <row r="223" spans="1:8" x14ac:dyDescent="0.3">
      <c r="A223">
        <v>122</v>
      </c>
      <c r="B223" t="s">
        <v>552</v>
      </c>
      <c r="C223" s="440">
        <v>46137</v>
      </c>
      <c r="D223" t="s">
        <v>4387</v>
      </c>
      <c r="E223" t="s">
        <v>22</v>
      </c>
      <c r="F223">
        <v>8261.76</v>
      </c>
      <c r="G223">
        <v>0</v>
      </c>
      <c r="H223">
        <v>8261.76</v>
      </c>
    </row>
    <row r="224" spans="1:8" x14ac:dyDescent="0.3">
      <c r="A224">
        <v>122</v>
      </c>
      <c r="B224" t="s">
        <v>552</v>
      </c>
      <c r="C224" s="440">
        <v>46136</v>
      </c>
      <c r="D224" t="s">
        <v>4387</v>
      </c>
      <c r="E224" t="s">
        <v>4383</v>
      </c>
      <c r="F224">
        <v>31607</v>
      </c>
      <c r="G224">
        <v>274.86</v>
      </c>
      <c r="H224">
        <v>31332.14</v>
      </c>
    </row>
    <row r="225" spans="1:8" x14ac:dyDescent="0.3">
      <c r="A225">
        <v>122</v>
      </c>
      <c r="B225" t="s">
        <v>552</v>
      </c>
      <c r="C225" s="440">
        <v>46136</v>
      </c>
      <c r="D225" t="s">
        <v>4387</v>
      </c>
      <c r="E225" t="s">
        <v>4382</v>
      </c>
      <c r="F225">
        <v>18728</v>
      </c>
      <c r="G225">
        <v>813.14</v>
      </c>
      <c r="H225">
        <v>17914.86</v>
      </c>
    </row>
    <row r="226" spans="1:8" x14ac:dyDescent="0.3">
      <c r="A226">
        <v>122</v>
      </c>
      <c r="B226" t="s">
        <v>552</v>
      </c>
      <c r="C226" s="440">
        <v>46136</v>
      </c>
      <c r="D226" t="s">
        <v>4387</v>
      </c>
      <c r="E226" t="s">
        <v>4384</v>
      </c>
      <c r="F226">
        <v>1860</v>
      </c>
      <c r="G226">
        <v>15</v>
      </c>
      <c r="H226">
        <v>1845</v>
      </c>
    </row>
    <row r="227" spans="1:8" x14ac:dyDescent="0.3">
      <c r="A227">
        <v>122</v>
      </c>
      <c r="B227" t="s">
        <v>552</v>
      </c>
      <c r="C227" s="440">
        <v>46136</v>
      </c>
      <c r="D227" t="s">
        <v>4387</v>
      </c>
      <c r="E227" t="s">
        <v>22</v>
      </c>
      <c r="F227">
        <v>5273.71</v>
      </c>
      <c r="G227">
        <v>0</v>
      </c>
      <c r="H227">
        <v>5273.71</v>
      </c>
    </row>
    <row r="228" spans="1:8" x14ac:dyDescent="0.3">
      <c r="A228">
        <v>122</v>
      </c>
      <c r="B228" t="s">
        <v>552</v>
      </c>
      <c r="C228" s="440">
        <v>46135</v>
      </c>
      <c r="D228" t="s">
        <v>4387</v>
      </c>
      <c r="E228" t="s">
        <v>4382</v>
      </c>
      <c r="F228">
        <v>21596</v>
      </c>
      <c r="G228">
        <v>9451.15</v>
      </c>
      <c r="H228">
        <v>12144.85</v>
      </c>
    </row>
    <row r="229" spans="1:8" x14ac:dyDescent="0.3">
      <c r="A229">
        <v>122</v>
      </c>
      <c r="B229" t="s">
        <v>552</v>
      </c>
      <c r="C229" s="440">
        <v>46135</v>
      </c>
      <c r="D229" t="s">
        <v>4387</v>
      </c>
      <c r="E229" t="s">
        <v>4383</v>
      </c>
      <c r="F229">
        <v>20431</v>
      </c>
      <c r="G229">
        <v>5681.15</v>
      </c>
      <c r="H229">
        <v>14749.85</v>
      </c>
    </row>
    <row r="230" spans="1:8" x14ac:dyDescent="0.3">
      <c r="A230">
        <v>122</v>
      </c>
      <c r="B230" t="s">
        <v>552</v>
      </c>
      <c r="C230" s="440">
        <v>46135</v>
      </c>
      <c r="D230" t="s">
        <v>4387</v>
      </c>
      <c r="E230" t="s">
        <v>22</v>
      </c>
      <c r="F230">
        <v>3460.34</v>
      </c>
      <c r="G230">
        <v>0</v>
      </c>
      <c r="H230">
        <v>3460.34</v>
      </c>
    </row>
    <row r="231" spans="1:8" x14ac:dyDescent="0.3">
      <c r="A231">
        <v>122</v>
      </c>
      <c r="B231" t="s">
        <v>552</v>
      </c>
      <c r="C231" s="440">
        <v>46134</v>
      </c>
      <c r="D231" t="s">
        <v>4387</v>
      </c>
      <c r="E231" t="s">
        <v>4383</v>
      </c>
      <c r="F231">
        <v>6210</v>
      </c>
      <c r="G231">
        <v>246.63</v>
      </c>
      <c r="H231">
        <v>5963.37</v>
      </c>
    </row>
    <row r="232" spans="1:8" x14ac:dyDescent="0.3">
      <c r="A232">
        <v>122</v>
      </c>
      <c r="B232" t="s">
        <v>552</v>
      </c>
      <c r="C232" s="440">
        <v>46134</v>
      </c>
      <c r="D232" t="s">
        <v>4387</v>
      </c>
      <c r="E232" t="s">
        <v>4382</v>
      </c>
      <c r="F232">
        <v>5999</v>
      </c>
      <c r="G232">
        <v>1300.27</v>
      </c>
      <c r="H232">
        <v>4698.7299999999996</v>
      </c>
    </row>
    <row r="233" spans="1:8" x14ac:dyDescent="0.3">
      <c r="A233">
        <v>122</v>
      </c>
      <c r="B233" t="s">
        <v>552</v>
      </c>
      <c r="C233" s="440">
        <v>46134</v>
      </c>
      <c r="D233" t="s">
        <v>4387</v>
      </c>
      <c r="E233" t="s">
        <v>22</v>
      </c>
      <c r="F233">
        <v>1403.53</v>
      </c>
      <c r="G233">
        <v>0</v>
      </c>
      <c r="H233">
        <v>1403.53</v>
      </c>
    </row>
    <row r="234" spans="1:8" x14ac:dyDescent="0.3">
      <c r="A234">
        <v>122</v>
      </c>
      <c r="B234" t="s">
        <v>552</v>
      </c>
      <c r="C234" s="440">
        <v>46133</v>
      </c>
      <c r="D234" t="s">
        <v>4387</v>
      </c>
      <c r="E234" t="s">
        <v>4383</v>
      </c>
      <c r="F234">
        <v>11959</v>
      </c>
      <c r="G234">
        <v>134.37</v>
      </c>
      <c r="H234">
        <v>11824.63</v>
      </c>
    </row>
    <row r="235" spans="1:8" x14ac:dyDescent="0.3">
      <c r="A235">
        <v>122</v>
      </c>
      <c r="B235" t="s">
        <v>552</v>
      </c>
      <c r="C235" s="440">
        <v>46133</v>
      </c>
      <c r="D235" t="s">
        <v>4387</v>
      </c>
      <c r="E235" t="s">
        <v>4382</v>
      </c>
      <c r="F235">
        <v>13684</v>
      </c>
      <c r="G235">
        <v>497.23</v>
      </c>
      <c r="H235">
        <v>13186.77</v>
      </c>
    </row>
    <row r="236" spans="1:8" x14ac:dyDescent="0.3">
      <c r="A236">
        <v>122</v>
      </c>
      <c r="B236" t="s">
        <v>552</v>
      </c>
      <c r="C236" s="440">
        <v>46133</v>
      </c>
      <c r="D236" t="s">
        <v>4387</v>
      </c>
      <c r="E236" t="s">
        <v>22</v>
      </c>
      <c r="F236">
        <v>3244.46</v>
      </c>
      <c r="G236">
        <v>0</v>
      </c>
      <c r="H236">
        <v>3244.46</v>
      </c>
    </row>
    <row r="237" spans="1:8" x14ac:dyDescent="0.3">
      <c r="A237">
        <v>122</v>
      </c>
      <c r="B237" t="s">
        <v>552</v>
      </c>
      <c r="C237" s="440">
        <v>46132</v>
      </c>
      <c r="D237" t="s">
        <v>4387</v>
      </c>
      <c r="E237" t="s">
        <v>4383</v>
      </c>
      <c r="F237">
        <v>1698</v>
      </c>
      <c r="G237">
        <v>0</v>
      </c>
      <c r="H237">
        <v>1698</v>
      </c>
    </row>
    <row r="238" spans="1:8" x14ac:dyDescent="0.3">
      <c r="A238">
        <v>122</v>
      </c>
      <c r="B238" t="s">
        <v>552</v>
      </c>
      <c r="C238" s="440">
        <v>46132</v>
      </c>
      <c r="D238" t="s">
        <v>4387</v>
      </c>
      <c r="E238" t="s">
        <v>4382</v>
      </c>
      <c r="F238">
        <v>224</v>
      </c>
      <c r="G238">
        <v>0</v>
      </c>
      <c r="H238">
        <v>224</v>
      </c>
    </row>
    <row r="239" spans="1:8" x14ac:dyDescent="0.3">
      <c r="A239">
        <v>122</v>
      </c>
      <c r="B239" t="s">
        <v>552</v>
      </c>
      <c r="C239" s="440">
        <v>46131</v>
      </c>
      <c r="D239" t="s">
        <v>4387</v>
      </c>
      <c r="E239" t="s">
        <v>4383</v>
      </c>
      <c r="F239">
        <v>7942</v>
      </c>
      <c r="G239">
        <v>311.37</v>
      </c>
      <c r="H239">
        <v>7630.63</v>
      </c>
    </row>
    <row r="240" spans="1:8" x14ac:dyDescent="0.3">
      <c r="A240">
        <v>122</v>
      </c>
      <c r="B240" t="s">
        <v>552</v>
      </c>
      <c r="C240" s="440">
        <v>46131</v>
      </c>
      <c r="D240" t="s">
        <v>4387</v>
      </c>
      <c r="E240" t="s">
        <v>4382</v>
      </c>
      <c r="F240">
        <v>14174</v>
      </c>
      <c r="G240">
        <v>611.4</v>
      </c>
      <c r="H240">
        <v>13562.6</v>
      </c>
    </row>
    <row r="241" spans="1:8" x14ac:dyDescent="0.3">
      <c r="A241">
        <v>122</v>
      </c>
      <c r="B241" t="s">
        <v>552</v>
      </c>
      <c r="C241" s="440">
        <v>46131</v>
      </c>
      <c r="D241" t="s">
        <v>4387</v>
      </c>
      <c r="E241" t="s">
        <v>22</v>
      </c>
      <c r="F241">
        <v>2599.1799999999998</v>
      </c>
      <c r="G241">
        <v>0</v>
      </c>
      <c r="H241">
        <v>2599.1799999999998</v>
      </c>
    </row>
    <row r="242" spans="1:8" x14ac:dyDescent="0.3">
      <c r="A242">
        <v>122</v>
      </c>
      <c r="B242" t="s">
        <v>552</v>
      </c>
      <c r="C242" s="440">
        <v>46130</v>
      </c>
      <c r="D242" t="s">
        <v>4387</v>
      </c>
      <c r="E242" t="s">
        <v>4382</v>
      </c>
      <c r="F242">
        <v>31210</v>
      </c>
      <c r="G242">
        <v>666.5</v>
      </c>
      <c r="H242">
        <v>30543.5</v>
      </c>
    </row>
    <row r="243" spans="1:8" x14ac:dyDescent="0.3">
      <c r="A243">
        <v>122</v>
      </c>
      <c r="B243" t="s">
        <v>552</v>
      </c>
      <c r="C243" s="440">
        <v>46130</v>
      </c>
      <c r="D243" t="s">
        <v>4387</v>
      </c>
      <c r="E243" t="s">
        <v>4384</v>
      </c>
      <c r="F243">
        <v>2634</v>
      </c>
      <c r="G243">
        <v>0</v>
      </c>
      <c r="H243">
        <v>2634</v>
      </c>
    </row>
    <row r="244" spans="1:8" x14ac:dyDescent="0.3">
      <c r="A244">
        <v>122</v>
      </c>
      <c r="B244" t="s">
        <v>552</v>
      </c>
      <c r="C244" s="440">
        <v>46130</v>
      </c>
      <c r="D244" t="s">
        <v>4387</v>
      </c>
      <c r="E244" t="s">
        <v>4383</v>
      </c>
      <c r="F244">
        <v>35458</v>
      </c>
      <c r="G244">
        <v>360.6</v>
      </c>
      <c r="H244">
        <v>35097.4</v>
      </c>
    </row>
    <row r="245" spans="1:8" x14ac:dyDescent="0.3">
      <c r="A245">
        <v>122</v>
      </c>
      <c r="B245" t="s">
        <v>552</v>
      </c>
      <c r="C245" s="440">
        <v>46130</v>
      </c>
      <c r="D245" t="s">
        <v>4387</v>
      </c>
      <c r="E245" t="s">
        <v>22</v>
      </c>
      <c r="F245">
        <v>8503.7900000000009</v>
      </c>
      <c r="G245">
        <v>0</v>
      </c>
      <c r="H245">
        <v>8503.7900000000009</v>
      </c>
    </row>
    <row r="246" spans="1:8" x14ac:dyDescent="0.3">
      <c r="A246">
        <v>122</v>
      </c>
      <c r="B246" t="s">
        <v>552</v>
      </c>
      <c r="C246" s="440">
        <v>46129</v>
      </c>
      <c r="D246" t="s">
        <v>4387</v>
      </c>
      <c r="E246" t="s">
        <v>4382</v>
      </c>
      <c r="F246">
        <v>16474</v>
      </c>
      <c r="G246">
        <v>688.62</v>
      </c>
      <c r="H246">
        <v>15785.38</v>
      </c>
    </row>
    <row r="247" spans="1:8" x14ac:dyDescent="0.3">
      <c r="A247">
        <v>122</v>
      </c>
      <c r="B247" t="s">
        <v>552</v>
      </c>
      <c r="C247" s="440">
        <v>46129</v>
      </c>
      <c r="D247" t="s">
        <v>4387</v>
      </c>
      <c r="E247" t="s">
        <v>4383</v>
      </c>
      <c r="F247">
        <v>20053</v>
      </c>
      <c r="G247">
        <v>263.98</v>
      </c>
      <c r="H247">
        <v>19789.02</v>
      </c>
    </row>
    <row r="248" spans="1:8" x14ac:dyDescent="0.3">
      <c r="A248">
        <v>122</v>
      </c>
      <c r="B248" t="s">
        <v>552</v>
      </c>
      <c r="C248" s="440">
        <v>46129</v>
      </c>
      <c r="D248" t="s">
        <v>4387</v>
      </c>
      <c r="E248" t="s">
        <v>4384</v>
      </c>
      <c r="F248">
        <v>1680</v>
      </c>
      <c r="G248">
        <v>0</v>
      </c>
      <c r="H248">
        <v>1680</v>
      </c>
    </row>
    <row r="249" spans="1:8" x14ac:dyDescent="0.3">
      <c r="A249">
        <v>122</v>
      </c>
      <c r="B249" t="s">
        <v>552</v>
      </c>
      <c r="C249" s="440">
        <v>46129</v>
      </c>
      <c r="D249" t="s">
        <v>4387</v>
      </c>
      <c r="E249" t="s">
        <v>22</v>
      </c>
      <c r="F249">
        <v>4626.18</v>
      </c>
      <c r="G249">
        <v>0</v>
      </c>
      <c r="H249">
        <v>4626.18</v>
      </c>
    </row>
    <row r="250" spans="1:8" x14ac:dyDescent="0.3">
      <c r="A250">
        <v>122</v>
      </c>
      <c r="B250" t="s">
        <v>552</v>
      </c>
      <c r="C250" s="440">
        <v>46128</v>
      </c>
      <c r="D250" t="s">
        <v>4387</v>
      </c>
      <c r="E250" t="s">
        <v>4382</v>
      </c>
      <c r="F250">
        <v>11402</v>
      </c>
      <c r="G250">
        <v>692.65</v>
      </c>
      <c r="H250">
        <v>10709.35</v>
      </c>
    </row>
    <row r="251" spans="1:8" x14ac:dyDescent="0.3">
      <c r="A251">
        <v>122</v>
      </c>
      <c r="B251" t="s">
        <v>552</v>
      </c>
      <c r="C251" s="440">
        <v>46128</v>
      </c>
      <c r="D251" t="s">
        <v>4387</v>
      </c>
      <c r="E251" t="s">
        <v>4383</v>
      </c>
      <c r="F251">
        <v>13040</v>
      </c>
      <c r="G251">
        <v>138.15</v>
      </c>
      <c r="H251">
        <v>12901.85</v>
      </c>
    </row>
    <row r="252" spans="1:8" x14ac:dyDescent="0.3">
      <c r="A252">
        <v>122</v>
      </c>
      <c r="B252" t="s">
        <v>552</v>
      </c>
      <c r="C252" s="440">
        <v>46128</v>
      </c>
      <c r="D252" t="s">
        <v>4387</v>
      </c>
      <c r="E252" t="s">
        <v>22</v>
      </c>
      <c r="F252">
        <v>3068.52</v>
      </c>
      <c r="G252">
        <v>0</v>
      </c>
      <c r="H252">
        <v>3068.52</v>
      </c>
    </row>
    <row r="253" spans="1:8" x14ac:dyDescent="0.3">
      <c r="A253">
        <v>122</v>
      </c>
      <c r="B253" t="s">
        <v>552</v>
      </c>
      <c r="C253" s="440">
        <v>46127</v>
      </c>
      <c r="D253" t="s">
        <v>4387</v>
      </c>
      <c r="E253" t="s">
        <v>4383</v>
      </c>
      <c r="F253">
        <v>13725</v>
      </c>
      <c r="G253">
        <v>110.14</v>
      </c>
      <c r="H253">
        <v>13614.86</v>
      </c>
    </row>
    <row r="254" spans="1:8" x14ac:dyDescent="0.3">
      <c r="A254">
        <v>122</v>
      </c>
      <c r="B254" t="s">
        <v>552</v>
      </c>
      <c r="C254" s="440">
        <v>46127</v>
      </c>
      <c r="D254" t="s">
        <v>4387</v>
      </c>
      <c r="E254" t="s">
        <v>4382</v>
      </c>
      <c r="F254">
        <v>14025</v>
      </c>
      <c r="G254">
        <v>301.33999999999997</v>
      </c>
      <c r="H254">
        <v>13723.66</v>
      </c>
    </row>
    <row r="255" spans="1:8" x14ac:dyDescent="0.3">
      <c r="A255">
        <v>122</v>
      </c>
      <c r="B255" t="s">
        <v>552</v>
      </c>
      <c r="C255" s="440">
        <v>46127</v>
      </c>
      <c r="D255" t="s">
        <v>4387</v>
      </c>
      <c r="E255" t="s">
        <v>22</v>
      </c>
      <c r="F255">
        <v>3559.53</v>
      </c>
      <c r="G255">
        <v>0</v>
      </c>
      <c r="H255">
        <v>3559.53</v>
      </c>
    </row>
    <row r="256" spans="1:8" x14ac:dyDescent="0.3">
      <c r="A256">
        <v>122</v>
      </c>
      <c r="B256" t="s">
        <v>552</v>
      </c>
      <c r="C256" s="440">
        <v>46126</v>
      </c>
      <c r="D256" t="s">
        <v>4387</v>
      </c>
      <c r="E256" t="s">
        <v>4382</v>
      </c>
      <c r="F256">
        <v>17395</v>
      </c>
      <c r="G256">
        <v>314.87</v>
      </c>
      <c r="H256">
        <v>17080.13</v>
      </c>
    </row>
    <row r="257" spans="1:8" x14ac:dyDescent="0.3">
      <c r="A257">
        <v>122</v>
      </c>
      <c r="B257" t="s">
        <v>552</v>
      </c>
      <c r="C257" s="440">
        <v>46126</v>
      </c>
      <c r="D257" t="s">
        <v>4387</v>
      </c>
      <c r="E257" t="s">
        <v>4383</v>
      </c>
      <c r="F257">
        <v>17899</v>
      </c>
      <c r="G257">
        <v>34.03</v>
      </c>
      <c r="H257">
        <v>17864.97</v>
      </c>
    </row>
    <row r="258" spans="1:8" x14ac:dyDescent="0.3">
      <c r="A258">
        <v>122</v>
      </c>
      <c r="B258" t="s">
        <v>552</v>
      </c>
      <c r="C258" s="440">
        <v>46126</v>
      </c>
      <c r="D258" t="s">
        <v>4387</v>
      </c>
      <c r="E258" t="s">
        <v>22</v>
      </c>
      <c r="F258">
        <v>4264.78</v>
      </c>
      <c r="G258">
        <v>0</v>
      </c>
      <c r="H258">
        <v>4264.78</v>
      </c>
    </row>
    <row r="259" spans="1:8" x14ac:dyDescent="0.3">
      <c r="A259">
        <v>122</v>
      </c>
      <c r="B259" t="s">
        <v>552</v>
      </c>
      <c r="C259" s="440">
        <v>46124</v>
      </c>
      <c r="D259" t="s">
        <v>4387</v>
      </c>
      <c r="E259" t="s">
        <v>4383</v>
      </c>
      <c r="F259">
        <v>5315</v>
      </c>
      <c r="G259">
        <v>7.85</v>
      </c>
      <c r="H259">
        <v>5307.15</v>
      </c>
    </row>
    <row r="260" spans="1:8" x14ac:dyDescent="0.3">
      <c r="A260">
        <v>122</v>
      </c>
      <c r="B260" t="s">
        <v>552</v>
      </c>
      <c r="C260" s="440">
        <v>46124</v>
      </c>
      <c r="D260" t="s">
        <v>4387</v>
      </c>
      <c r="E260" t="s">
        <v>4382</v>
      </c>
      <c r="F260">
        <v>9340</v>
      </c>
      <c r="G260">
        <v>157.05000000000001</v>
      </c>
      <c r="H260">
        <v>9182.9500000000007</v>
      </c>
    </row>
    <row r="261" spans="1:8" x14ac:dyDescent="0.3">
      <c r="A261">
        <v>122</v>
      </c>
      <c r="B261" t="s">
        <v>552</v>
      </c>
      <c r="C261" s="440">
        <v>46124</v>
      </c>
      <c r="D261" t="s">
        <v>4387</v>
      </c>
      <c r="E261" t="s">
        <v>22</v>
      </c>
      <c r="F261">
        <v>1727.06</v>
      </c>
      <c r="G261">
        <v>0</v>
      </c>
      <c r="H261">
        <v>1727.06</v>
      </c>
    </row>
    <row r="262" spans="1:8" x14ac:dyDescent="0.3">
      <c r="A262">
        <v>122</v>
      </c>
      <c r="B262" t="s">
        <v>552</v>
      </c>
      <c r="C262" s="440">
        <v>46123</v>
      </c>
      <c r="D262" t="s">
        <v>4387</v>
      </c>
      <c r="E262" t="s">
        <v>4383</v>
      </c>
      <c r="F262">
        <v>35307</v>
      </c>
      <c r="G262">
        <v>320.67</v>
      </c>
      <c r="H262">
        <v>34986.33</v>
      </c>
    </row>
    <row r="263" spans="1:8" x14ac:dyDescent="0.3">
      <c r="A263">
        <v>122</v>
      </c>
      <c r="B263" t="s">
        <v>552</v>
      </c>
      <c r="C263" s="440">
        <v>46123</v>
      </c>
      <c r="D263" t="s">
        <v>4387</v>
      </c>
      <c r="E263" t="s">
        <v>4382</v>
      </c>
      <c r="F263">
        <v>20754</v>
      </c>
      <c r="G263">
        <v>599.36</v>
      </c>
      <c r="H263">
        <v>20154.64</v>
      </c>
    </row>
    <row r="264" spans="1:8" x14ac:dyDescent="0.3">
      <c r="A264">
        <v>122</v>
      </c>
      <c r="B264" t="s">
        <v>552</v>
      </c>
      <c r="C264" s="440">
        <v>46123</v>
      </c>
      <c r="D264" t="s">
        <v>4387</v>
      </c>
      <c r="E264" t="s">
        <v>4384</v>
      </c>
      <c r="F264">
        <v>2740</v>
      </c>
      <c r="G264">
        <v>20</v>
      </c>
      <c r="H264">
        <v>2720</v>
      </c>
    </row>
    <row r="265" spans="1:8" x14ac:dyDescent="0.3">
      <c r="A265">
        <v>122</v>
      </c>
      <c r="B265" t="s">
        <v>552</v>
      </c>
      <c r="C265" s="440">
        <v>46123</v>
      </c>
      <c r="D265" t="s">
        <v>4387</v>
      </c>
      <c r="E265" t="s">
        <v>22</v>
      </c>
      <c r="F265">
        <v>6833.58</v>
      </c>
      <c r="G265">
        <v>0</v>
      </c>
      <c r="H265">
        <v>6833.58</v>
      </c>
    </row>
    <row r="266" spans="1:8" x14ac:dyDescent="0.3">
      <c r="A266">
        <v>122</v>
      </c>
      <c r="B266" t="s">
        <v>552</v>
      </c>
      <c r="C266" s="440">
        <v>46122</v>
      </c>
      <c r="D266" t="s">
        <v>4387</v>
      </c>
      <c r="E266" t="s">
        <v>4382</v>
      </c>
      <c r="F266">
        <v>31977</v>
      </c>
      <c r="G266">
        <v>1262.99</v>
      </c>
      <c r="H266">
        <v>30714.01</v>
      </c>
    </row>
    <row r="267" spans="1:8" x14ac:dyDescent="0.3">
      <c r="A267">
        <v>122</v>
      </c>
      <c r="B267" t="s">
        <v>552</v>
      </c>
      <c r="C267" s="440">
        <v>46122</v>
      </c>
      <c r="D267" t="s">
        <v>4387</v>
      </c>
      <c r="E267" t="s">
        <v>4383</v>
      </c>
      <c r="F267">
        <v>41868</v>
      </c>
      <c r="G267">
        <v>201.01</v>
      </c>
      <c r="H267">
        <v>41666.99</v>
      </c>
    </row>
    <row r="268" spans="1:8" x14ac:dyDescent="0.3">
      <c r="A268">
        <v>122</v>
      </c>
      <c r="B268" t="s">
        <v>552</v>
      </c>
      <c r="C268" s="440">
        <v>46122</v>
      </c>
      <c r="D268" t="s">
        <v>4387</v>
      </c>
      <c r="E268" t="s">
        <v>4384</v>
      </c>
      <c r="F268">
        <v>2760</v>
      </c>
      <c r="G268">
        <v>0</v>
      </c>
      <c r="H268">
        <v>2760</v>
      </c>
    </row>
    <row r="269" spans="1:8" x14ac:dyDescent="0.3">
      <c r="A269">
        <v>122</v>
      </c>
      <c r="B269" t="s">
        <v>552</v>
      </c>
      <c r="C269" s="440">
        <v>46122</v>
      </c>
      <c r="D269" t="s">
        <v>4387</v>
      </c>
      <c r="E269" t="s">
        <v>22</v>
      </c>
      <c r="F269">
        <v>7802.82</v>
      </c>
      <c r="G269">
        <v>0</v>
      </c>
      <c r="H269">
        <v>7802.82</v>
      </c>
    </row>
    <row r="270" spans="1:8" x14ac:dyDescent="0.3">
      <c r="A270">
        <v>122</v>
      </c>
      <c r="B270" t="s">
        <v>552</v>
      </c>
      <c r="C270" s="440">
        <v>46121</v>
      </c>
      <c r="D270" t="s">
        <v>4387</v>
      </c>
      <c r="E270" t="s">
        <v>4382</v>
      </c>
      <c r="F270">
        <v>13699</v>
      </c>
      <c r="G270">
        <v>269</v>
      </c>
      <c r="H270">
        <v>13430</v>
      </c>
    </row>
    <row r="271" spans="1:8" x14ac:dyDescent="0.3">
      <c r="A271">
        <v>122</v>
      </c>
      <c r="B271" t="s">
        <v>552</v>
      </c>
      <c r="C271" s="440">
        <v>46121</v>
      </c>
      <c r="D271" t="s">
        <v>4387</v>
      </c>
      <c r="E271" t="s">
        <v>4383</v>
      </c>
      <c r="F271">
        <v>14615</v>
      </c>
      <c r="G271">
        <v>39</v>
      </c>
      <c r="H271">
        <v>14576</v>
      </c>
    </row>
    <row r="272" spans="1:8" x14ac:dyDescent="0.3">
      <c r="A272">
        <v>122</v>
      </c>
      <c r="B272" t="s">
        <v>552</v>
      </c>
      <c r="C272" s="440">
        <v>46121</v>
      </c>
      <c r="D272" t="s">
        <v>4387</v>
      </c>
      <c r="E272" t="s">
        <v>22</v>
      </c>
      <c r="F272">
        <v>3642.53</v>
      </c>
      <c r="G272">
        <v>0</v>
      </c>
      <c r="H272">
        <v>3642.53</v>
      </c>
    </row>
    <row r="273" spans="1:8" x14ac:dyDescent="0.3">
      <c r="A273">
        <v>122</v>
      </c>
      <c r="B273" t="s">
        <v>552</v>
      </c>
      <c r="C273" s="440">
        <v>46120</v>
      </c>
      <c r="D273" t="s">
        <v>4387</v>
      </c>
      <c r="E273" t="s">
        <v>4383</v>
      </c>
      <c r="F273">
        <v>12467</v>
      </c>
      <c r="G273">
        <v>674.91</v>
      </c>
      <c r="H273">
        <v>11792.09</v>
      </c>
    </row>
    <row r="274" spans="1:8" x14ac:dyDescent="0.3">
      <c r="A274">
        <v>122</v>
      </c>
      <c r="B274" t="s">
        <v>552</v>
      </c>
      <c r="C274" s="440">
        <v>46120</v>
      </c>
      <c r="D274" t="s">
        <v>4387</v>
      </c>
      <c r="E274" t="s">
        <v>4382</v>
      </c>
      <c r="F274">
        <v>11615</v>
      </c>
      <c r="G274">
        <v>1002.53</v>
      </c>
      <c r="H274">
        <v>10612.47</v>
      </c>
    </row>
    <row r="275" spans="1:8" x14ac:dyDescent="0.3">
      <c r="A275">
        <v>122</v>
      </c>
      <c r="B275" t="s">
        <v>552</v>
      </c>
      <c r="C275" s="440">
        <v>46120</v>
      </c>
      <c r="D275" t="s">
        <v>4387</v>
      </c>
      <c r="E275" t="s">
        <v>22</v>
      </c>
      <c r="F275">
        <v>2954.64</v>
      </c>
      <c r="G275">
        <v>0</v>
      </c>
      <c r="H275">
        <v>2954.64</v>
      </c>
    </row>
    <row r="276" spans="1:8" x14ac:dyDescent="0.3">
      <c r="A276">
        <v>122</v>
      </c>
      <c r="B276" t="s">
        <v>552</v>
      </c>
      <c r="C276" s="440">
        <v>46119</v>
      </c>
      <c r="D276" t="s">
        <v>4387</v>
      </c>
      <c r="E276" t="s">
        <v>4383</v>
      </c>
      <c r="F276">
        <v>10929</v>
      </c>
      <c r="G276">
        <v>89.04</v>
      </c>
      <c r="H276">
        <v>10839.96</v>
      </c>
    </row>
    <row r="277" spans="1:8" x14ac:dyDescent="0.3">
      <c r="A277">
        <v>122</v>
      </c>
      <c r="B277" t="s">
        <v>552</v>
      </c>
      <c r="C277" s="440">
        <v>46119</v>
      </c>
      <c r="D277" t="s">
        <v>4387</v>
      </c>
      <c r="E277" t="s">
        <v>4382</v>
      </c>
      <c r="F277">
        <v>10347</v>
      </c>
      <c r="G277">
        <v>566.52</v>
      </c>
      <c r="H277">
        <v>9780.48</v>
      </c>
    </row>
    <row r="278" spans="1:8" x14ac:dyDescent="0.3">
      <c r="A278">
        <v>122</v>
      </c>
      <c r="B278" t="s">
        <v>552</v>
      </c>
      <c r="C278" s="440">
        <v>46119</v>
      </c>
      <c r="D278" t="s">
        <v>4387</v>
      </c>
      <c r="E278" t="s">
        <v>22</v>
      </c>
      <c r="F278">
        <v>2641.86</v>
      </c>
      <c r="G278">
        <v>0</v>
      </c>
      <c r="H278">
        <v>2641.86</v>
      </c>
    </row>
    <row r="279" spans="1:8" x14ac:dyDescent="0.3">
      <c r="A279">
        <v>122</v>
      </c>
      <c r="B279" t="s">
        <v>552</v>
      </c>
      <c r="C279" s="440">
        <v>46118</v>
      </c>
      <c r="D279" t="s">
        <v>4387</v>
      </c>
      <c r="E279" t="s">
        <v>4383</v>
      </c>
      <c r="F279">
        <v>2459</v>
      </c>
      <c r="G279">
        <v>0</v>
      </c>
      <c r="H279">
        <v>2459</v>
      </c>
    </row>
    <row r="280" spans="1:8" x14ac:dyDescent="0.3">
      <c r="A280">
        <v>122</v>
      </c>
      <c r="B280" t="s">
        <v>552</v>
      </c>
      <c r="C280" s="440">
        <v>46118</v>
      </c>
      <c r="D280" t="s">
        <v>4387</v>
      </c>
      <c r="E280" t="s">
        <v>4382</v>
      </c>
      <c r="F280">
        <v>96</v>
      </c>
      <c r="G280">
        <v>0</v>
      </c>
      <c r="H280">
        <v>96</v>
      </c>
    </row>
    <row r="281" spans="1:8" x14ac:dyDescent="0.3">
      <c r="A281">
        <v>122</v>
      </c>
      <c r="B281" t="s">
        <v>552</v>
      </c>
      <c r="C281" s="440">
        <v>46117</v>
      </c>
      <c r="D281" t="s">
        <v>4387</v>
      </c>
      <c r="E281" t="s">
        <v>4383</v>
      </c>
      <c r="F281">
        <v>2738</v>
      </c>
      <c r="G281">
        <v>29</v>
      </c>
      <c r="H281">
        <v>2709</v>
      </c>
    </row>
    <row r="282" spans="1:8" x14ac:dyDescent="0.3">
      <c r="A282">
        <v>122</v>
      </c>
      <c r="B282" t="s">
        <v>552</v>
      </c>
      <c r="C282" s="440">
        <v>46117</v>
      </c>
      <c r="D282" t="s">
        <v>4387</v>
      </c>
      <c r="E282" t="s">
        <v>4382</v>
      </c>
      <c r="F282">
        <v>7789</v>
      </c>
      <c r="G282">
        <v>4.5</v>
      </c>
      <c r="H282">
        <v>7784.5</v>
      </c>
    </row>
    <row r="283" spans="1:8" x14ac:dyDescent="0.3">
      <c r="A283">
        <v>122</v>
      </c>
      <c r="B283" t="s">
        <v>552</v>
      </c>
      <c r="C283" s="440">
        <v>46117</v>
      </c>
      <c r="D283" t="s">
        <v>4387</v>
      </c>
      <c r="E283" t="s">
        <v>22</v>
      </c>
      <c r="F283">
        <v>1367.92</v>
      </c>
      <c r="G283">
        <v>0</v>
      </c>
      <c r="H283">
        <v>1367.92</v>
      </c>
    </row>
    <row r="284" spans="1:8" x14ac:dyDescent="0.3">
      <c r="A284">
        <v>122</v>
      </c>
      <c r="B284" t="s">
        <v>552</v>
      </c>
      <c r="C284" s="440">
        <v>46116</v>
      </c>
      <c r="D284" t="s">
        <v>4387</v>
      </c>
      <c r="E284" t="s">
        <v>4383</v>
      </c>
      <c r="F284">
        <v>36840</v>
      </c>
      <c r="G284">
        <v>380.8</v>
      </c>
      <c r="H284">
        <v>36459.199999999997</v>
      </c>
    </row>
    <row r="285" spans="1:8" x14ac:dyDescent="0.3">
      <c r="A285">
        <v>122</v>
      </c>
      <c r="B285" t="s">
        <v>552</v>
      </c>
      <c r="C285" s="440">
        <v>46116</v>
      </c>
      <c r="D285" t="s">
        <v>4387</v>
      </c>
      <c r="E285" t="s">
        <v>4382</v>
      </c>
      <c r="F285">
        <v>28644</v>
      </c>
      <c r="G285">
        <v>840.9</v>
      </c>
      <c r="H285">
        <v>27803.1</v>
      </c>
    </row>
    <row r="286" spans="1:8" x14ac:dyDescent="0.3">
      <c r="A286">
        <v>122</v>
      </c>
      <c r="B286" t="s">
        <v>552</v>
      </c>
      <c r="C286" s="440">
        <v>46116</v>
      </c>
      <c r="D286" t="s">
        <v>4387</v>
      </c>
      <c r="E286" t="s">
        <v>4384</v>
      </c>
      <c r="F286">
        <v>2220</v>
      </c>
      <c r="G286">
        <v>0</v>
      </c>
      <c r="H286">
        <v>2220</v>
      </c>
    </row>
    <row r="287" spans="1:8" x14ac:dyDescent="0.3">
      <c r="A287">
        <v>122</v>
      </c>
      <c r="B287" t="s">
        <v>552</v>
      </c>
      <c r="C287" s="440">
        <v>46116</v>
      </c>
      <c r="D287" t="s">
        <v>4387</v>
      </c>
      <c r="E287" t="s">
        <v>22</v>
      </c>
      <c r="F287">
        <v>7560.79</v>
      </c>
      <c r="G287">
        <v>0</v>
      </c>
      <c r="H287">
        <v>7560.79</v>
      </c>
    </row>
    <row r="288" spans="1:8" x14ac:dyDescent="0.3">
      <c r="A288">
        <v>122</v>
      </c>
      <c r="B288" t="s">
        <v>552</v>
      </c>
      <c r="C288" s="440">
        <v>46115</v>
      </c>
      <c r="D288" t="s">
        <v>4387</v>
      </c>
      <c r="E288" t="s">
        <v>4382</v>
      </c>
      <c r="F288">
        <v>16117</v>
      </c>
      <c r="G288">
        <v>811.8</v>
      </c>
      <c r="H288">
        <v>15305.2</v>
      </c>
    </row>
    <row r="289" spans="1:8" x14ac:dyDescent="0.3">
      <c r="A289">
        <v>122</v>
      </c>
      <c r="B289" t="s">
        <v>552</v>
      </c>
      <c r="C289" s="440">
        <v>46115</v>
      </c>
      <c r="D289" t="s">
        <v>4387</v>
      </c>
      <c r="E289" t="s">
        <v>4383</v>
      </c>
      <c r="F289">
        <v>25784</v>
      </c>
      <c r="G289">
        <v>180.3</v>
      </c>
      <c r="H289">
        <v>25603.7</v>
      </c>
    </row>
    <row r="290" spans="1:8" x14ac:dyDescent="0.3">
      <c r="A290">
        <v>122</v>
      </c>
      <c r="B290" t="s">
        <v>552</v>
      </c>
      <c r="C290" s="440">
        <v>46115</v>
      </c>
      <c r="D290" t="s">
        <v>4387</v>
      </c>
      <c r="E290" t="s">
        <v>4384</v>
      </c>
      <c r="F290">
        <v>1900</v>
      </c>
      <c r="G290">
        <v>0</v>
      </c>
      <c r="H290">
        <v>1900</v>
      </c>
    </row>
    <row r="291" spans="1:8" x14ac:dyDescent="0.3">
      <c r="A291">
        <v>122</v>
      </c>
      <c r="B291" t="s">
        <v>552</v>
      </c>
      <c r="C291" s="440">
        <v>46115</v>
      </c>
      <c r="D291" t="s">
        <v>4387</v>
      </c>
      <c r="E291" t="s">
        <v>22</v>
      </c>
      <c r="F291">
        <v>4668.04</v>
      </c>
      <c r="G291">
        <v>0</v>
      </c>
      <c r="H291">
        <v>4668.04</v>
      </c>
    </row>
    <row r="292" spans="1:8" x14ac:dyDescent="0.3">
      <c r="A292">
        <v>122</v>
      </c>
      <c r="B292" t="s">
        <v>552</v>
      </c>
      <c r="C292" s="440">
        <v>46114</v>
      </c>
      <c r="D292" t="s">
        <v>4387</v>
      </c>
      <c r="E292" t="s">
        <v>4382</v>
      </c>
      <c r="F292">
        <v>14114</v>
      </c>
      <c r="G292">
        <v>568.04</v>
      </c>
      <c r="H292">
        <v>13545.96</v>
      </c>
    </row>
    <row r="293" spans="1:8" x14ac:dyDescent="0.3">
      <c r="A293">
        <v>122</v>
      </c>
      <c r="B293" t="s">
        <v>552</v>
      </c>
      <c r="C293" s="440">
        <v>46114</v>
      </c>
      <c r="D293" t="s">
        <v>4387</v>
      </c>
      <c r="E293" t="s">
        <v>4383</v>
      </c>
      <c r="F293">
        <v>16705</v>
      </c>
      <c r="G293">
        <v>213.16</v>
      </c>
      <c r="H293">
        <v>16491.84</v>
      </c>
    </row>
    <row r="294" spans="1:8" x14ac:dyDescent="0.3">
      <c r="A294">
        <v>122</v>
      </c>
      <c r="B294" t="s">
        <v>552</v>
      </c>
      <c r="C294" s="440">
        <v>46114</v>
      </c>
      <c r="D294" t="s">
        <v>4387</v>
      </c>
      <c r="E294" t="s">
        <v>22</v>
      </c>
      <c r="F294">
        <v>3868.94</v>
      </c>
      <c r="G294">
        <v>0</v>
      </c>
      <c r="H294">
        <v>3868.94</v>
      </c>
    </row>
    <row r="295" spans="1:8" x14ac:dyDescent="0.3">
      <c r="A295">
        <v>122</v>
      </c>
      <c r="B295" t="s">
        <v>552</v>
      </c>
      <c r="C295" s="440">
        <v>46113</v>
      </c>
      <c r="D295" t="s">
        <v>4387</v>
      </c>
      <c r="E295" t="s">
        <v>4382</v>
      </c>
      <c r="F295">
        <v>11569</v>
      </c>
      <c r="G295">
        <v>523.39</v>
      </c>
      <c r="H295">
        <v>11045.61</v>
      </c>
    </row>
    <row r="296" spans="1:8" x14ac:dyDescent="0.3">
      <c r="A296">
        <v>122</v>
      </c>
      <c r="B296" t="s">
        <v>552</v>
      </c>
      <c r="C296" s="440">
        <v>46113</v>
      </c>
      <c r="D296" t="s">
        <v>4387</v>
      </c>
      <c r="E296" t="s">
        <v>4383</v>
      </c>
      <c r="F296">
        <v>11582</v>
      </c>
      <c r="G296">
        <v>169.61</v>
      </c>
      <c r="H296">
        <v>11412.39</v>
      </c>
    </row>
    <row r="297" spans="1:8" x14ac:dyDescent="0.3">
      <c r="A297">
        <v>122</v>
      </c>
      <c r="B297" t="s">
        <v>552</v>
      </c>
      <c r="C297" s="440">
        <v>46113</v>
      </c>
      <c r="D297" t="s">
        <v>4387</v>
      </c>
      <c r="E297" t="s">
        <v>22</v>
      </c>
      <c r="F297">
        <v>2751.06</v>
      </c>
      <c r="G297">
        <v>0</v>
      </c>
      <c r="H297">
        <v>2751.06</v>
      </c>
    </row>
    <row r="298" spans="1:8" x14ac:dyDescent="0.3">
      <c r="A298">
        <v>122</v>
      </c>
      <c r="B298" t="s">
        <v>552</v>
      </c>
      <c r="C298" s="440">
        <v>46112</v>
      </c>
      <c r="D298" t="s">
        <v>4388</v>
      </c>
      <c r="E298" t="s">
        <v>4383</v>
      </c>
      <c r="F298">
        <v>12673</v>
      </c>
      <c r="G298">
        <v>582.65</v>
      </c>
      <c r="H298">
        <v>12090.35</v>
      </c>
    </row>
    <row r="299" spans="1:8" x14ac:dyDescent="0.3">
      <c r="A299">
        <v>122</v>
      </c>
      <c r="B299" t="s">
        <v>552</v>
      </c>
      <c r="C299" s="440">
        <v>46112</v>
      </c>
      <c r="D299" t="s">
        <v>4388</v>
      </c>
      <c r="E299" t="s">
        <v>4382</v>
      </c>
      <c r="F299">
        <v>11709</v>
      </c>
      <c r="G299">
        <v>1130.3499999999999</v>
      </c>
      <c r="H299">
        <v>10578.65</v>
      </c>
    </row>
    <row r="300" spans="1:8" x14ac:dyDescent="0.3">
      <c r="A300">
        <v>122</v>
      </c>
      <c r="B300" t="s">
        <v>552</v>
      </c>
      <c r="C300" s="440">
        <v>46112</v>
      </c>
      <c r="D300" t="s">
        <v>4388</v>
      </c>
      <c r="E300" t="s">
        <v>22</v>
      </c>
      <c r="F300">
        <v>2896.77</v>
      </c>
      <c r="G300">
        <v>0</v>
      </c>
      <c r="H300">
        <v>2896.77</v>
      </c>
    </row>
    <row r="301" spans="1:8" x14ac:dyDescent="0.3">
      <c r="A301">
        <v>122</v>
      </c>
      <c r="B301" t="s">
        <v>552</v>
      </c>
      <c r="C301" s="440">
        <v>46110</v>
      </c>
      <c r="D301" t="s">
        <v>4388</v>
      </c>
      <c r="E301" t="s">
        <v>4383</v>
      </c>
      <c r="F301">
        <v>6964</v>
      </c>
      <c r="G301">
        <v>94.21</v>
      </c>
      <c r="H301">
        <v>6869.79</v>
      </c>
    </row>
    <row r="302" spans="1:8" x14ac:dyDescent="0.3">
      <c r="A302">
        <v>122</v>
      </c>
      <c r="B302" t="s">
        <v>552</v>
      </c>
      <c r="C302" s="440">
        <v>46110</v>
      </c>
      <c r="D302" t="s">
        <v>4388</v>
      </c>
      <c r="E302" t="s">
        <v>4382</v>
      </c>
      <c r="F302">
        <v>10368</v>
      </c>
      <c r="G302">
        <v>202.79</v>
      </c>
      <c r="H302">
        <v>10165.209999999999</v>
      </c>
    </row>
    <row r="303" spans="1:8" x14ac:dyDescent="0.3">
      <c r="A303">
        <v>122</v>
      </c>
      <c r="B303" t="s">
        <v>552</v>
      </c>
      <c r="C303" s="440">
        <v>46110</v>
      </c>
      <c r="D303" t="s">
        <v>4388</v>
      </c>
      <c r="E303" t="s">
        <v>22</v>
      </c>
      <c r="F303">
        <v>2027.78</v>
      </c>
      <c r="G303">
        <v>0</v>
      </c>
      <c r="H303">
        <v>2027.78</v>
      </c>
    </row>
    <row r="304" spans="1:8" x14ac:dyDescent="0.3">
      <c r="A304">
        <v>122</v>
      </c>
      <c r="B304" t="s">
        <v>552</v>
      </c>
      <c r="C304" s="440">
        <v>46109</v>
      </c>
      <c r="D304" t="s">
        <v>4388</v>
      </c>
      <c r="E304" t="s">
        <v>4383</v>
      </c>
      <c r="F304">
        <v>37267</v>
      </c>
      <c r="G304">
        <v>422.61</v>
      </c>
      <c r="H304">
        <v>36844.39</v>
      </c>
    </row>
    <row r="305" spans="1:8" x14ac:dyDescent="0.3">
      <c r="A305">
        <v>122</v>
      </c>
      <c r="B305" t="s">
        <v>552</v>
      </c>
      <c r="C305" s="440">
        <v>46109</v>
      </c>
      <c r="D305" t="s">
        <v>4388</v>
      </c>
      <c r="E305" t="s">
        <v>4382</v>
      </c>
      <c r="F305">
        <v>27006</v>
      </c>
      <c r="G305">
        <v>602.69000000000005</v>
      </c>
      <c r="H305">
        <v>26403.31</v>
      </c>
    </row>
    <row r="306" spans="1:8" x14ac:dyDescent="0.3">
      <c r="A306">
        <v>122</v>
      </c>
      <c r="B306" t="s">
        <v>552</v>
      </c>
      <c r="C306" s="440">
        <v>46109</v>
      </c>
      <c r="D306" t="s">
        <v>4388</v>
      </c>
      <c r="E306" t="s">
        <v>4384</v>
      </c>
      <c r="F306">
        <v>3000</v>
      </c>
      <c r="G306">
        <v>20</v>
      </c>
      <c r="H306">
        <v>2980</v>
      </c>
    </row>
    <row r="307" spans="1:8" x14ac:dyDescent="0.3">
      <c r="A307">
        <v>122</v>
      </c>
      <c r="B307" t="s">
        <v>552</v>
      </c>
      <c r="C307" s="440">
        <v>46109</v>
      </c>
      <c r="D307" t="s">
        <v>4388</v>
      </c>
      <c r="E307" t="s">
        <v>22</v>
      </c>
      <c r="F307">
        <v>7080.3</v>
      </c>
      <c r="G307">
        <v>0</v>
      </c>
      <c r="H307">
        <v>7080.3</v>
      </c>
    </row>
    <row r="308" spans="1:8" x14ac:dyDescent="0.3">
      <c r="A308">
        <v>122</v>
      </c>
      <c r="B308" t="s">
        <v>552</v>
      </c>
      <c r="C308" s="440">
        <v>46108</v>
      </c>
      <c r="D308" t="s">
        <v>4388</v>
      </c>
      <c r="E308" t="s">
        <v>4382</v>
      </c>
      <c r="F308">
        <v>19540</v>
      </c>
      <c r="G308">
        <v>558.20000000000005</v>
      </c>
      <c r="H308">
        <v>18981.8</v>
      </c>
    </row>
    <row r="309" spans="1:8" x14ac:dyDescent="0.3">
      <c r="A309">
        <v>122</v>
      </c>
      <c r="B309" t="s">
        <v>552</v>
      </c>
      <c r="C309" s="440">
        <v>46108</v>
      </c>
      <c r="D309" t="s">
        <v>4388</v>
      </c>
      <c r="E309" t="s">
        <v>4383</v>
      </c>
      <c r="F309">
        <v>31817</v>
      </c>
      <c r="G309">
        <v>124.1</v>
      </c>
      <c r="H309">
        <v>31692.9</v>
      </c>
    </row>
    <row r="310" spans="1:8" x14ac:dyDescent="0.3">
      <c r="A310">
        <v>122</v>
      </c>
      <c r="B310" t="s">
        <v>552</v>
      </c>
      <c r="C310" s="440">
        <v>46108</v>
      </c>
      <c r="D310" t="s">
        <v>4388</v>
      </c>
      <c r="E310" t="s">
        <v>4384</v>
      </c>
      <c r="F310">
        <v>2940</v>
      </c>
      <c r="G310">
        <v>0</v>
      </c>
      <c r="H310">
        <v>2940</v>
      </c>
    </row>
    <row r="311" spans="1:8" x14ac:dyDescent="0.3">
      <c r="A311">
        <v>122</v>
      </c>
      <c r="B311" t="s">
        <v>552</v>
      </c>
      <c r="C311" s="440">
        <v>46108</v>
      </c>
      <c r="D311" t="s">
        <v>4388</v>
      </c>
      <c r="E311" t="s">
        <v>22</v>
      </c>
      <c r="F311">
        <v>5430.43</v>
      </c>
      <c r="G311">
        <v>0</v>
      </c>
      <c r="H311">
        <v>5430.43</v>
      </c>
    </row>
    <row r="312" spans="1:8" x14ac:dyDescent="0.3">
      <c r="A312">
        <v>122</v>
      </c>
      <c r="B312" t="s">
        <v>552</v>
      </c>
      <c r="C312" s="440">
        <v>46107</v>
      </c>
      <c r="D312" t="s">
        <v>4388</v>
      </c>
      <c r="E312" t="s">
        <v>4382</v>
      </c>
      <c r="F312">
        <v>12948</v>
      </c>
      <c r="G312">
        <v>430.6</v>
      </c>
      <c r="H312">
        <v>12517.4</v>
      </c>
    </row>
    <row r="313" spans="1:8" x14ac:dyDescent="0.3">
      <c r="A313">
        <v>122</v>
      </c>
      <c r="B313" t="s">
        <v>552</v>
      </c>
      <c r="C313" s="440">
        <v>46107</v>
      </c>
      <c r="D313" t="s">
        <v>4388</v>
      </c>
      <c r="E313" t="s">
        <v>4383</v>
      </c>
      <c r="F313">
        <v>14430</v>
      </c>
      <c r="G313">
        <v>105.9</v>
      </c>
      <c r="H313">
        <v>14324.1</v>
      </c>
    </row>
    <row r="314" spans="1:8" x14ac:dyDescent="0.3">
      <c r="A314">
        <v>122</v>
      </c>
      <c r="B314" t="s">
        <v>552</v>
      </c>
      <c r="C314" s="440">
        <v>46107</v>
      </c>
      <c r="D314" t="s">
        <v>4388</v>
      </c>
      <c r="E314" t="s">
        <v>22</v>
      </c>
      <c r="F314">
        <v>3473.99</v>
      </c>
      <c r="G314">
        <v>0</v>
      </c>
      <c r="H314">
        <v>3473.99</v>
      </c>
    </row>
    <row r="315" spans="1:8" x14ac:dyDescent="0.3">
      <c r="A315">
        <v>122</v>
      </c>
      <c r="B315" t="s">
        <v>552</v>
      </c>
      <c r="C315" s="440">
        <v>46106</v>
      </c>
      <c r="D315" t="s">
        <v>4388</v>
      </c>
      <c r="E315" t="s">
        <v>4382</v>
      </c>
      <c r="F315">
        <v>13434</v>
      </c>
      <c r="G315">
        <v>384.69</v>
      </c>
      <c r="H315">
        <v>13049.31</v>
      </c>
    </row>
    <row r="316" spans="1:8" x14ac:dyDescent="0.3">
      <c r="A316">
        <v>122</v>
      </c>
      <c r="B316" t="s">
        <v>552</v>
      </c>
      <c r="C316" s="440">
        <v>46106</v>
      </c>
      <c r="D316" t="s">
        <v>4388</v>
      </c>
      <c r="E316" t="s">
        <v>4383</v>
      </c>
      <c r="F316">
        <v>13586</v>
      </c>
      <c r="G316">
        <v>51.81</v>
      </c>
      <c r="H316">
        <v>13534.19</v>
      </c>
    </row>
    <row r="317" spans="1:8" x14ac:dyDescent="0.3">
      <c r="A317">
        <v>122</v>
      </c>
      <c r="B317" t="s">
        <v>552</v>
      </c>
      <c r="C317" s="440">
        <v>46106</v>
      </c>
      <c r="D317" t="s">
        <v>4388</v>
      </c>
      <c r="E317" t="s">
        <v>22</v>
      </c>
      <c r="F317">
        <v>3455.21</v>
      </c>
      <c r="G317">
        <v>0</v>
      </c>
      <c r="H317">
        <v>3455.21</v>
      </c>
    </row>
    <row r="318" spans="1:8" x14ac:dyDescent="0.3">
      <c r="A318">
        <v>122</v>
      </c>
      <c r="B318" t="s">
        <v>552</v>
      </c>
      <c r="C318" s="440">
        <v>46105</v>
      </c>
      <c r="D318" t="s">
        <v>4388</v>
      </c>
      <c r="E318" t="s">
        <v>4382</v>
      </c>
      <c r="F318">
        <v>18482</v>
      </c>
      <c r="G318">
        <v>8916.99</v>
      </c>
      <c r="H318">
        <v>9565.01</v>
      </c>
    </row>
    <row r="319" spans="1:8" x14ac:dyDescent="0.3">
      <c r="A319">
        <v>122</v>
      </c>
      <c r="B319" t="s">
        <v>552</v>
      </c>
      <c r="C319" s="440">
        <v>46105</v>
      </c>
      <c r="D319" t="s">
        <v>4388</v>
      </c>
      <c r="E319" t="s">
        <v>4383</v>
      </c>
      <c r="F319">
        <v>16874</v>
      </c>
      <c r="G319">
        <v>5177.41</v>
      </c>
      <c r="H319">
        <v>11696.59</v>
      </c>
    </row>
    <row r="320" spans="1:8" x14ac:dyDescent="0.3">
      <c r="A320">
        <v>122</v>
      </c>
      <c r="B320" t="s">
        <v>552</v>
      </c>
      <c r="C320" s="440">
        <v>46105</v>
      </c>
      <c r="D320" t="s">
        <v>4388</v>
      </c>
      <c r="E320" t="s">
        <v>22</v>
      </c>
      <c r="F320">
        <v>2764.84</v>
      </c>
      <c r="G320">
        <v>0</v>
      </c>
      <c r="H320">
        <v>2764.84</v>
      </c>
    </row>
    <row r="321" spans="1:8" x14ac:dyDescent="0.3">
      <c r="A321">
        <v>122</v>
      </c>
      <c r="B321" t="s">
        <v>552</v>
      </c>
      <c r="C321" s="440">
        <v>46104</v>
      </c>
      <c r="D321" t="s">
        <v>4388</v>
      </c>
      <c r="E321" t="s">
        <v>4382</v>
      </c>
      <c r="F321">
        <v>20643</v>
      </c>
      <c r="G321">
        <v>20643</v>
      </c>
      <c r="H321">
        <v>0</v>
      </c>
    </row>
    <row r="322" spans="1:8" x14ac:dyDescent="0.3">
      <c r="A322">
        <v>122</v>
      </c>
      <c r="B322" t="s">
        <v>552</v>
      </c>
      <c r="C322" s="440">
        <v>46104</v>
      </c>
      <c r="D322" t="s">
        <v>4388</v>
      </c>
      <c r="E322" t="s">
        <v>4383</v>
      </c>
      <c r="F322">
        <v>590</v>
      </c>
      <c r="G322">
        <v>590</v>
      </c>
      <c r="H322">
        <v>0</v>
      </c>
    </row>
    <row r="323" spans="1:8" x14ac:dyDescent="0.3">
      <c r="A323">
        <v>122</v>
      </c>
      <c r="B323" t="s">
        <v>552</v>
      </c>
      <c r="C323" s="440">
        <v>46103</v>
      </c>
      <c r="D323" t="s">
        <v>4388</v>
      </c>
      <c r="E323" t="s">
        <v>4383</v>
      </c>
      <c r="F323">
        <v>10813</v>
      </c>
      <c r="G323">
        <v>25.42</v>
      </c>
      <c r="H323">
        <v>10787.58</v>
      </c>
    </row>
    <row r="324" spans="1:8" x14ac:dyDescent="0.3">
      <c r="A324">
        <v>122</v>
      </c>
      <c r="B324" t="s">
        <v>552</v>
      </c>
      <c r="C324" s="440">
        <v>46103</v>
      </c>
      <c r="D324" t="s">
        <v>4388</v>
      </c>
      <c r="E324" t="s">
        <v>4382</v>
      </c>
      <c r="F324">
        <v>9288</v>
      </c>
      <c r="G324">
        <v>67.58</v>
      </c>
      <c r="H324">
        <v>9220.42</v>
      </c>
    </row>
    <row r="325" spans="1:8" x14ac:dyDescent="0.3">
      <c r="A325">
        <v>122</v>
      </c>
      <c r="B325" t="s">
        <v>552</v>
      </c>
      <c r="C325" s="440">
        <v>46103</v>
      </c>
      <c r="D325" t="s">
        <v>4388</v>
      </c>
      <c r="E325" t="s">
        <v>22</v>
      </c>
      <c r="F325">
        <v>1689.22</v>
      </c>
      <c r="G325">
        <v>0</v>
      </c>
      <c r="H325">
        <v>1689.22</v>
      </c>
    </row>
    <row r="326" spans="1:8" x14ac:dyDescent="0.3">
      <c r="A326">
        <v>122</v>
      </c>
      <c r="B326" t="s">
        <v>552</v>
      </c>
      <c r="C326" s="440">
        <v>46102</v>
      </c>
      <c r="D326" t="s">
        <v>4388</v>
      </c>
      <c r="E326" t="s">
        <v>4383</v>
      </c>
      <c r="F326">
        <v>40553</v>
      </c>
      <c r="G326">
        <v>274.68</v>
      </c>
      <c r="H326">
        <v>40278.32</v>
      </c>
    </row>
    <row r="327" spans="1:8" x14ac:dyDescent="0.3">
      <c r="A327">
        <v>122</v>
      </c>
      <c r="B327" t="s">
        <v>552</v>
      </c>
      <c r="C327" s="440">
        <v>46102</v>
      </c>
      <c r="D327" t="s">
        <v>4388</v>
      </c>
      <c r="E327" t="s">
        <v>4382</v>
      </c>
      <c r="F327">
        <v>32010</v>
      </c>
      <c r="G327">
        <v>895</v>
      </c>
      <c r="H327">
        <v>31115</v>
      </c>
    </row>
    <row r="328" spans="1:8" x14ac:dyDescent="0.3">
      <c r="A328">
        <v>122</v>
      </c>
      <c r="B328" t="s">
        <v>552</v>
      </c>
      <c r="C328" s="440">
        <v>46102</v>
      </c>
      <c r="D328" t="s">
        <v>4388</v>
      </c>
      <c r="E328" t="s">
        <v>4384</v>
      </c>
      <c r="F328">
        <v>2460</v>
      </c>
      <c r="G328">
        <v>0</v>
      </c>
      <c r="H328">
        <v>2460</v>
      </c>
    </row>
    <row r="329" spans="1:8" x14ac:dyDescent="0.3">
      <c r="A329">
        <v>122</v>
      </c>
      <c r="B329" t="s">
        <v>552</v>
      </c>
      <c r="C329" s="440">
        <v>46102</v>
      </c>
      <c r="D329" t="s">
        <v>4388</v>
      </c>
      <c r="E329" t="s">
        <v>22</v>
      </c>
      <c r="F329">
        <v>8632.44</v>
      </c>
      <c r="G329">
        <v>0</v>
      </c>
      <c r="H329">
        <v>8632.44</v>
      </c>
    </row>
    <row r="330" spans="1:8" x14ac:dyDescent="0.3">
      <c r="A330">
        <v>122</v>
      </c>
      <c r="B330" t="s">
        <v>552</v>
      </c>
      <c r="C330" s="440">
        <v>46101</v>
      </c>
      <c r="D330" t="s">
        <v>4388</v>
      </c>
      <c r="E330" t="s">
        <v>4382</v>
      </c>
      <c r="F330">
        <v>18060</v>
      </c>
      <c r="G330">
        <v>497.23</v>
      </c>
      <c r="H330">
        <v>17562.77</v>
      </c>
    </row>
    <row r="331" spans="1:8" x14ac:dyDescent="0.3">
      <c r="A331">
        <v>122</v>
      </c>
      <c r="B331" t="s">
        <v>552</v>
      </c>
      <c r="C331" s="440">
        <v>46101</v>
      </c>
      <c r="D331" t="s">
        <v>4388</v>
      </c>
      <c r="E331" t="s">
        <v>4383</v>
      </c>
      <c r="F331">
        <v>31072</v>
      </c>
      <c r="G331">
        <v>272.57</v>
      </c>
      <c r="H331">
        <v>30799.43</v>
      </c>
    </row>
    <row r="332" spans="1:8" x14ac:dyDescent="0.3">
      <c r="A332">
        <v>122</v>
      </c>
      <c r="B332" t="s">
        <v>552</v>
      </c>
      <c r="C332" s="440">
        <v>46101</v>
      </c>
      <c r="D332" t="s">
        <v>4388</v>
      </c>
      <c r="E332" t="s">
        <v>4384</v>
      </c>
      <c r="F332">
        <v>2020</v>
      </c>
      <c r="G332">
        <v>0</v>
      </c>
      <c r="H332">
        <v>2020</v>
      </c>
    </row>
    <row r="333" spans="1:8" x14ac:dyDescent="0.3">
      <c r="A333">
        <v>122</v>
      </c>
      <c r="B333" t="s">
        <v>552</v>
      </c>
      <c r="C333" s="440">
        <v>46101</v>
      </c>
      <c r="D333" t="s">
        <v>4388</v>
      </c>
      <c r="E333" t="s">
        <v>22</v>
      </c>
      <c r="F333">
        <v>5481.49</v>
      </c>
      <c r="G333">
        <v>0</v>
      </c>
      <c r="H333">
        <v>5481.49</v>
      </c>
    </row>
    <row r="334" spans="1:8" x14ac:dyDescent="0.3">
      <c r="A334">
        <v>122</v>
      </c>
      <c r="B334" t="s">
        <v>552</v>
      </c>
      <c r="C334" s="440">
        <v>46100</v>
      </c>
      <c r="D334" t="s">
        <v>4388</v>
      </c>
      <c r="E334" t="s">
        <v>4382</v>
      </c>
      <c r="F334">
        <v>14010</v>
      </c>
      <c r="G334">
        <v>615.29999999999995</v>
      </c>
      <c r="H334">
        <v>13394.7</v>
      </c>
    </row>
    <row r="335" spans="1:8" x14ac:dyDescent="0.3">
      <c r="A335">
        <v>122</v>
      </c>
      <c r="B335" t="s">
        <v>552</v>
      </c>
      <c r="C335" s="440">
        <v>46100</v>
      </c>
      <c r="D335" t="s">
        <v>4388</v>
      </c>
      <c r="E335" t="s">
        <v>4383</v>
      </c>
      <c r="F335">
        <v>23614</v>
      </c>
      <c r="G335">
        <v>133</v>
      </c>
      <c r="H335">
        <v>23481</v>
      </c>
    </row>
    <row r="336" spans="1:8" x14ac:dyDescent="0.3">
      <c r="A336">
        <v>122</v>
      </c>
      <c r="B336" t="s">
        <v>552</v>
      </c>
      <c r="C336" s="440">
        <v>46100</v>
      </c>
      <c r="D336" t="s">
        <v>4388</v>
      </c>
      <c r="E336" t="s">
        <v>22</v>
      </c>
      <c r="F336">
        <v>4050.72</v>
      </c>
      <c r="G336">
        <v>0</v>
      </c>
      <c r="H336">
        <v>4050.72</v>
      </c>
    </row>
    <row r="337" spans="1:8" x14ac:dyDescent="0.3">
      <c r="A337">
        <v>122</v>
      </c>
      <c r="B337" t="s">
        <v>552</v>
      </c>
      <c r="C337" s="440">
        <v>46099</v>
      </c>
      <c r="D337" t="s">
        <v>4388</v>
      </c>
      <c r="E337" t="s">
        <v>4383</v>
      </c>
      <c r="F337">
        <v>20919</v>
      </c>
      <c r="G337">
        <v>446.56</v>
      </c>
      <c r="H337">
        <v>20472.439999999999</v>
      </c>
    </row>
    <row r="338" spans="1:8" x14ac:dyDescent="0.3">
      <c r="A338">
        <v>122</v>
      </c>
      <c r="B338" t="s">
        <v>552</v>
      </c>
      <c r="C338" s="440">
        <v>46099</v>
      </c>
      <c r="D338" t="s">
        <v>4388</v>
      </c>
      <c r="E338" t="s">
        <v>4382</v>
      </c>
      <c r="F338">
        <v>14256</v>
      </c>
      <c r="G338">
        <v>653.69000000000005</v>
      </c>
      <c r="H338">
        <v>13602.31</v>
      </c>
    </row>
    <row r="339" spans="1:8" x14ac:dyDescent="0.3">
      <c r="A339">
        <v>122</v>
      </c>
      <c r="B339" t="s">
        <v>552</v>
      </c>
      <c r="C339" s="440">
        <v>46099</v>
      </c>
      <c r="D339" t="s">
        <v>4388</v>
      </c>
      <c r="E339" t="s">
        <v>22</v>
      </c>
      <c r="F339">
        <v>3694.46</v>
      </c>
      <c r="G339">
        <v>0</v>
      </c>
      <c r="H339">
        <v>3694.46</v>
      </c>
    </row>
    <row r="340" spans="1:8" x14ac:dyDescent="0.3">
      <c r="A340">
        <v>122</v>
      </c>
      <c r="B340" t="s">
        <v>552</v>
      </c>
      <c r="C340" s="440">
        <v>46098</v>
      </c>
      <c r="D340" t="s">
        <v>4388</v>
      </c>
      <c r="E340" t="s">
        <v>4382</v>
      </c>
      <c r="F340">
        <v>41177</v>
      </c>
      <c r="G340">
        <v>41177</v>
      </c>
      <c r="H340">
        <v>0</v>
      </c>
    </row>
    <row r="341" spans="1:8" x14ac:dyDescent="0.3">
      <c r="A341">
        <v>122</v>
      </c>
      <c r="B341" t="s">
        <v>552</v>
      </c>
      <c r="C341" s="440">
        <v>46098</v>
      </c>
      <c r="D341" t="s">
        <v>4388</v>
      </c>
      <c r="E341" t="s">
        <v>4383</v>
      </c>
      <c r="F341">
        <v>39813</v>
      </c>
      <c r="G341">
        <v>39813</v>
      </c>
      <c r="H341">
        <v>0</v>
      </c>
    </row>
    <row r="342" spans="1:8" x14ac:dyDescent="0.3">
      <c r="A342">
        <v>122</v>
      </c>
      <c r="B342" t="s">
        <v>552</v>
      </c>
      <c r="C342" s="440">
        <v>46098</v>
      </c>
      <c r="D342" t="s">
        <v>4388</v>
      </c>
      <c r="E342" t="s">
        <v>22</v>
      </c>
      <c r="F342">
        <v>0</v>
      </c>
      <c r="G342">
        <v>0</v>
      </c>
      <c r="H342">
        <v>0</v>
      </c>
    </row>
    <row r="343" spans="1:8" x14ac:dyDescent="0.3">
      <c r="A343">
        <v>122</v>
      </c>
      <c r="B343" t="s">
        <v>552</v>
      </c>
      <c r="C343" s="440">
        <v>46096</v>
      </c>
      <c r="D343" t="s">
        <v>4388</v>
      </c>
      <c r="E343" t="s">
        <v>4383</v>
      </c>
      <c r="F343">
        <v>8426</v>
      </c>
      <c r="G343">
        <v>15.38</v>
      </c>
      <c r="H343">
        <v>8410.6200000000008</v>
      </c>
    </row>
    <row r="344" spans="1:8" x14ac:dyDescent="0.3">
      <c r="A344">
        <v>122</v>
      </c>
      <c r="B344" t="s">
        <v>552</v>
      </c>
      <c r="C344" s="440">
        <v>46096</v>
      </c>
      <c r="D344" t="s">
        <v>4388</v>
      </c>
      <c r="E344" t="s">
        <v>4382</v>
      </c>
      <c r="F344">
        <v>8507</v>
      </c>
      <c r="G344">
        <v>187.62</v>
      </c>
      <c r="H344">
        <v>8319.3799999999992</v>
      </c>
    </row>
    <row r="345" spans="1:8" x14ac:dyDescent="0.3">
      <c r="A345">
        <v>122</v>
      </c>
      <c r="B345" t="s">
        <v>552</v>
      </c>
      <c r="C345" s="440">
        <v>46096</v>
      </c>
      <c r="D345" t="s">
        <v>4388</v>
      </c>
      <c r="E345" t="s">
        <v>22</v>
      </c>
      <c r="F345">
        <v>1548.09</v>
      </c>
      <c r="G345">
        <v>0</v>
      </c>
      <c r="H345">
        <v>1548.09</v>
      </c>
    </row>
    <row r="346" spans="1:8" x14ac:dyDescent="0.3">
      <c r="A346">
        <v>122</v>
      </c>
      <c r="B346" t="s">
        <v>552</v>
      </c>
      <c r="C346" s="440">
        <v>46095</v>
      </c>
      <c r="D346" t="s">
        <v>4388</v>
      </c>
      <c r="E346" t="s">
        <v>4383</v>
      </c>
      <c r="F346">
        <v>45336</v>
      </c>
      <c r="G346">
        <v>258.70999999999998</v>
      </c>
      <c r="H346">
        <v>45077.29</v>
      </c>
    </row>
    <row r="347" spans="1:8" x14ac:dyDescent="0.3">
      <c r="A347">
        <v>122</v>
      </c>
      <c r="B347" t="s">
        <v>552</v>
      </c>
      <c r="C347" s="440">
        <v>46095</v>
      </c>
      <c r="D347" t="s">
        <v>4388</v>
      </c>
      <c r="E347" t="s">
        <v>4382</v>
      </c>
      <c r="F347">
        <v>32616</v>
      </c>
      <c r="G347">
        <v>716.88</v>
      </c>
      <c r="H347">
        <v>31899.119999999999</v>
      </c>
    </row>
    <row r="348" spans="1:8" x14ac:dyDescent="0.3">
      <c r="A348">
        <v>122</v>
      </c>
      <c r="B348" t="s">
        <v>552</v>
      </c>
      <c r="C348" s="440">
        <v>46095</v>
      </c>
      <c r="D348" t="s">
        <v>4388</v>
      </c>
      <c r="E348" t="s">
        <v>4384</v>
      </c>
      <c r="F348">
        <v>1860</v>
      </c>
      <c r="G348">
        <v>20</v>
      </c>
      <c r="H348">
        <v>1840</v>
      </c>
    </row>
    <row r="349" spans="1:8" x14ac:dyDescent="0.3">
      <c r="A349">
        <v>122</v>
      </c>
      <c r="B349" t="s">
        <v>552</v>
      </c>
      <c r="C349" s="440">
        <v>46095</v>
      </c>
      <c r="D349" t="s">
        <v>4388</v>
      </c>
      <c r="E349" t="s">
        <v>22</v>
      </c>
      <c r="F349">
        <v>9099.1200000000008</v>
      </c>
      <c r="G349">
        <v>0</v>
      </c>
      <c r="H349">
        <v>9099.1200000000008</v>
      </c>
    </row>
    <row r="350" spans="1:8" x14ac:dyDescent="0.3">
      <c r="A350">
        <v>122</v>
      </c>
      <c r="B350" t="s">
        <v>552</v>
      </c>
      <c r="C350" s="440">
        <v>46094</v>
      </c>
      <c r="D350" t="s">
        <v>4388</v>
      </c>
      <c r="E350" t="s">
        <v>4382</v>
      </c>
      <c r="F350">
        <v>16514</v>
      </c>
      <c r="G350">
        <v>1149.82</v>
      </c>
      <c r="H350">
        <v>15364.18</v>
      </c>
    </row>
    <row r="351" spans="1:8" x14ac:dyDescent="0.3">
      <c r="A351">
        <v>122</v>
      </c>
      <c r="B351" t="s">
        <v>552</v>
      </c>
      <c r="C351" s="440">
        <v>46094</v>
      </c>
      <c r="D351" t="s">
        <v>4388</v>
      </c>
      <c r="E351" t="s">
        <v>4383</v>
      </c>
      <c r="F351">
        <v>19509</v>
      </c>
      <c r="G351">
        <v>377.38</v>
      </c>
      <c r="H351">
        <v>19131.62</v>
      </c>
    </row>
    <row r="352" spans="1:8" x14ac:dyDescent="0.3">
      <c r="A352">
        <v>122</v>
      </c>
      <c r="B352" t="s">
        <v>552</v>
      </c>
      <c r="C352" s="440">
        <v>46094</v>
      </c>
      <c r="D352" t="s">
        <v>4388</v>
      </c>
      <c r="E352" t="s">
        <v>4384</v>
      </c>
      <c r="F352">
        <v>1560</v>
      </c>
      <c r="G352">
        <v>20</v>
      </c>
      <c r="H352">
        <v>1540</v>
      </c>
    </row>
    <row r="353" spans="1:8" x14ac:dyDescent="0.3">
      <c r="A353">
        <v>122</v>
      </c>
      <c r="B353" t="s">
        <v>552</v>
      </c>
      <c r="C353" s="440">
        <v>46094</v>
      </c>
      <c r="D353" t="s">
        <v>4388</v>
      </c>
      <c r="E353" t="s">
        <v>22</v>
      </c>
      <c r="F353">
        <v>4472.4399999999996</v>
      </c>
      <c r="G353">
        <v>0</v>
      </c>
      <c r="H353">
        <v>4472.4399999999996</v>
      </c>
    </row>
    <row r="354" spans="1:8" x14ac:dyDescent="0.3">
      <c r="A354">
        <v>122</v>
      </c>
      <c r="B354" t="s">
        <v>552</v>
      </c>
      <c r="C354" s="440">
        <v>46093</v>
      </c>
      <c r="D354" t="s">
        <v>4388</v>
      </c>
      <c r="E354" t="s">
        <v>4382</v>
      </c>
      <c r="F354">
        <v>16428</v>
      </c>
      <c r="G354">
        <v>880.66</v>
      </c>
      <c r="H354">
        <v>15547.34</v>
      </c>
    </row>
    <row r="355" spans="1:8" x14ac:dyDescent="0.3">
      <c r="A355">
        <v>122</v>
      </c>
      <c r="B355" t="s">
        <v>552</v>
      </c>
      <c r="C355" s="440">
        <v>46093</v>
      </c>
      <c r="D355" t="s">
        <v>4388</v>
      </c>
      <c r="E355" t="s">
        <v>4383</v>
      </c>
      <c r="F355">
        <v>18312</v>
      </c>
      <c r="G355">
        <v>284.44</v>
      </c>
      <c r="H355">
        <v>18027.560000000001</v>
      </c>
    </row>
    <row r="356" spans="1:8" x14ac:dyDescent="0.3">
      <c r="A356">
        <v>122</v>
      </c>
      <c r="B356" t="s">
        <v>552</v>
      </c>
      <c r="C356" s="440">
        <v>46093</v>
      </c>
      <c r="D356" t="s">
        <v>4388</v>
      </c>
      <c r="E356" t="s">
        <v>22</v>
      </c>
      <c r="F356">
        <v>4298.54</v>
      </c>
      <c r="G356">
        <v>0</v>
      </c>
      <c r="H356">
        <v>4298.54</v>
      </c>
    </row>
    <row r="357" spans="1:8" x14ac:dyDescent="0.3">
      <c r="A357">
        <v>122</v>
      </c>
      <c r="B357" t="s">
        <v>552</v>
      </c>
      <c r="C357" s="440">
        <v>46092</v>
      </c>
      <c r="D357" t="s">
        <v>4388</v>
      </c>
      <c r="E357" t="s">
        <v>4383</v>
      </c>
      <c r="F357">
        <v>16748</v>
      </c>
      <c r="G357">
        <v>602.49</v>
      </c>
      <c r="H357">
        <v>16145.51</v>
      </c>
    </row>
    <row r="358" spans="1:8" x14ac:dyDescent="0.3">
      <c r="A358">
        <v>122</v>
      </c>
      <c r="B358" t="s">
        <v>552</v>
      </c>
      <c r="C358" s="440">
        <v>46092</v>
      </c>
      <c r="D358" t="s">
        <v>4388</v>
      </c>
      <c r="E358" t="s">
        <v>4382</v>
      </c>
      <c r="F358">
        <v>13160</v>
      </c>
      <c r="G358">
        <v>343.51</v>
      </c>
      <c r="H358">
        <v>12816.49</v>
      </c>
    </row>
    <row r="359" spans="1:8" x14ac:dyDescent="0.3">
      <c r="A359">
        <v>122</v>
      </c>
      <c r="B359" t="s">
        <v>552</v>
      </c>
      <c r="C359" s="440">
        <v>46092</v>
      </c>
      <c r="D359" t="s">
        <v>4388</v>
      </c>
      <c r="E359" t="s">
        <v>22</v>
      </c>
      <c r="F359">
        <v>3700.19</v>
      </c>
      <c r="G359">
        <v>0</v>
      </c>
      <c r="H359">
        <v>3700.19</v>
      </c>
    </row>
    <row r="360" spans="1:8" x14ac:dyDescent="0.3">
      <c r="A360">
        <v>122</v>
      </c>
      <c r="B360" t="s">
        <v>552</v>
      </c>
      <c r="C360" s="440">
        <v>46091</v>
      </c>
      <c r="D360" t="s">
        <v>4388</v>
      </c>
      <c r="E360" t="s">
        <v>4382</v>
      </c>
      <c r="F360">
        <v>10964</v>
      </c>
      <c r="G360">
        <v>593.89</v>
      </c>
      <c r="H360">
        <v>10370.11</v>
      </c>
    </row>
    <row r="361" spans="1:8" x14ac:dyDescent="0.3">
      <c r="A361">
        <v>122</v>
      </c>
      <c r="B361" t="s">
        <v>552</v>
      </c>
      <c r="C361" s="440">
        <v>46091</v>
      </c>
      <c r="D361" t="s">
        <v>4388</v>
      </c>
      <c r="E361" t="s">
        <v>4383</v>
      </c>
      <c r="F361">
        <v>11818</v>
      </c>
      <c r="G361">
        <v>132.71</v>
      </c>
      <c r="H361">
        <v>11685.29</v>
      </c>
    </row>
    <row r="362" spans="1:8" x14ac:dyDescent="0.3">
      <c r="A362">
        <v>122</v>
      </c>
      <c r="B362" t="s">
        <v>552</v>
      </c>
      <c r="C362" s="440">
        <v>46091</v>
      </c>
      <c r="D362" t="s">
        <v>4388</v>
      </c>
      <c r="E362" t="s">
        <v>22</v>
      </c>
      <c r="F362">
        <v>2893.54</v>
      </c>
      <c r="G362">
        <v>0</v>
      </c>
      <c r="H362">
        <v>2893.54</v>
      </c>
    </row>
    <row r="363" spans="1:8" x14ac:dyDescent="0.3">
      <c r="A363">
        <v>122</v>
      </c>
      <c r="B363" t="s">
        <v>552</v>
      </c>
      <c r="C363" s="440">
        <v>46089</v>
      </c>
      <c r="D363" t="s">
        <v>4388</v>
      </c>
      <c r="E363" t="s">
        <v>4383</v>
      </c>
      <c r="F363">
        <v>14687</v>
      </c>
      <c r="G363">
        <v>475.09</v>
      </c>
      <c r="H363">
        <v>14211.91</v>
      </c>
    </row>
    <row r="364" spans="1:8" x14ac:dyDescent="0.3">
      <c r="A364">
        <v>122</v>
      </c>
      <c r="B364" t="s">
        <v>552</v>
      </c>
      <c r="C364" s="440">
        <v>46089</v>
      </c>
      <c r="D364" t="s">
        <v>4388</v>
      </c>
      <c r="E364" t="s">
        <v>4382</v>
      </c>
      <c r="F364">
        <v>27806</v>
      </c>
      <c r="G364">
        <v>1376.61</v>
      </c>
      <c r="H364">
        <v>26429.39</v>
      </c>
    </row>
    <row r="365" spans="1:8" x14ac:dyDescent="0.3">
      <c r="A365">
        <v>122</v>
      </c>
      <c r="B365" t="s">
        <v>552</v>
      </c>
      <c r="C365" s="440">
        <v>46089</v>
      </c>
      <c r="D365" t="s">
        <v>4388</v>
      </c>
      <c r="E365" t="s">
        <v>4384</v>
      </c>
      <c r="F365">
        <v>900</v>
      </c>
      <c r="G365">
        <v>0</v>
      </c>
      <c r="H365">
        <v>900</v>
      </c>
    </row>
    <row r="366" spans="1:8" x14ac:dyDescent="0.3">
      <c r="A366">
        <v>122</v>
      </c>
      <c r="B366" t="s">
        <v>552</v>
      </c>
      <c r="C366" s="440">
        <v>46089</v>
      </c>
      <c r="D366" t="s">
        <v>4388</v>
      </c>
      <c r="E366" t="s">
        <v>22</v>
      </c>
      <c r="F366">
        <v>5321.62</v>
      </c>
      <c r="G366">
        <v>0</v>
      </c>
      <c r="H366">
        <v>5321.62</v>
      </c>
    </row>
    <row r="367" spans="1:8" x14ac:dyDescent="0.3">
      <c r="A367">
        <v>122</v>
      </c>
      <c r="B367" t="s">
        <v>552</v>
      </c>
      <c r="C367" s="440">
        <v>46088</v>
      </c>
      <c r="D367" t="s">
        <v>4388</v>
      </c>
      <c r="E367" t="s">
        <v>4383</v>
      </c>
      <c r="F367">
        <v>33486</v>
      </c>
      <c r="G367">
        <v>140.94</v>
      </c>
      <c r="H367">
        <v>33345.06</v>
      </c>
    </row>
    <row r="368" spans="1:8" x14ac:dyDescent="0.3">
      <c r="A368">
        <v>122</v>
      </c>
      <c r="B368" t="s">
        <v>552</v>
      </c>
      <c r="C368" s="440">
        <v>46088</v>
      </c>
      <c r="D368" t="s">
        <v>4388</v>
      </c>
      <c r="E368" t="s">
        <v>4382</v>
      </c>
      <c r="F368">
        <v>32981</v>
      </c>
      <c r="G368">
        <v>1301.6600000000001</v>
      </c>
      <c r="H368">
        <v>31679.34</v>
      </c>
    </row>
    <row r="369" spans="1:8" x14ac:dyDescent="0.3">
      <c r="A369">
        <v>122</v>
      </c>
      <c r="B369" t="s">
        <v>552</v>
      </c>
      <c r="C369" s="440">
        <v>46088</v>
      </c>
      <c r="D369" t="s">
        <v>4388</v>
      </c>
      <c r="E369" t="s">
        <v>4384</v>
      </c>
      <c r="F369">
        <v>600</v>
      </c>
      <c r="G369">
        <v>40</v>
      </c>
      <c r="H369">
        <v>560</v>
      </c>
    </row>
    <row r="370" spans="1:8" x14ac:dyDescent="0.3">
      <c r="A370">
        <v>122</v>
      </c>
      <c r="B370" t="s">
        <v>552</v>
      </c>
      <c r="C370" s="440">
        <v>46088</v>
      </c>
      <c r="D370" t="s">
        <v>4388</v>
      </c>
      <c r="E370" t="s">
        <v>22</v>
      </c>
      <c r="F370">
        <v>6891.99</v>
      </c>
      <c r="G370">
        <v>0</v>
      </c>
      <c r="H370">
        <v>6891.99</v>
      </c>
    </row>
    <row r="371" spans="1:8" x14ac:dyDescent="0.3">
      <c r="A371">
        <v>122</v>
      </c>
      <c r="B371" t="s">
        <v>552</v>
      </c>
      <c r="C371" s="440">
        <v>46087</v>
      </c>
      <c r="D371" t="s">
        <v>4388</v>
      </c>
      <c r="E371" t="s">
        <v>4382</v>
      </c>
      <c r="F371">
        <v>6895</v>
      </c>
      <c r="G371">
        <v>112.13</v>
      </c>
      <c r="H371">
        <v>6782.87</v>
      </c>
    </row>
    <row r="372" spans="1:8" x14ac:dyDescent="0.3">
      <c r="A372">
        <v>122</v>
      </c>
      <c r="B372" t="s">
        <v>552</v>
      </c>
      <c r="C372" s="440">
        <v>46087</v>
      </c>
      <c r="D372" t="s">
        <v>4388</v>
      </c>
      <c r="E372" t="s">
        <v>4383</v>
      </c>
      <c r="F372">
        <v>13174</v>
      </c>
      <c r="G372">
        <v>8.67</v>
      </c>
      <c r="H372">
        <v>13165.33</v>
      </c>
    </row>
    <row r="373" spans="1:8" x14ac:dyDescent="0.3">
      <c r="A373">
        <v>122</v>
      </c>
      <c r="B373" t="s">
        <v>552</v>
      </c>
      <c r="C373" s="440">
        <v>46087</v>
      </c>
      <c r="D373" t="s">
        <v>4388</v>
      </c>
      <c r="E373" t="s">
        <v>22</v>
      </c>
      <c r="F373">
        <v>1115.79</v>
      </c>
      <c r="G373">
        <v>0</v>
      </c>
      <c r="H373">
        <v>1115.79</v>
      </c>
    </row>
    <row r="374" spans="1:8" x14ac:dyDescent="0.3">
      <c r="A374">
        <v>122</v>
      </c>
      <c r="B374" t="s">
        <v>552</v>
      </c>
      <c r="C374" s="440">
        <v>46086</v>
      </c>
      <c r="D374" t="s">
        <v>4388</v>
      </c>
      <c r="E374" t="s">
        <v>4382</v>
      </c>
      <c r="F374">
        <v>4774</v>
      </c>
      <c r="G374">
        <v>372.24</v>
      </c>
      <c r="H374">
        <v>4401.76</v>
      </c>
    </row>
    <row r="375" spans="1:8" x14ac:dyDescent="0.3">
      <c r="A375">
        <v>122</v>
      </c>
      <c r="B375" t="s">
        <v>552</v>
      </c>
      <c r="C375" s="440">
        <v>46086</v>
      </c>
      <c r="D375" t="s">
        <v>4388</v>
      </c>
      <c r="E375" t="s">
        <v>4383</v>
      </c>
      <c r="F375">
        <v>1263</v>
      </c>
      <c r="G375">
        <v>69.260000000000005</v>
      </c>
      <c r="H375">
        <v>1193.74</v>
      </c>
    </row>
    <row r="376" spans="1:8" x14ac:dyDescent="0.3">
      <c r="A376">
        <v>122</v>
      </c>
      <c r="B376" t="s">
        <v>552</v>
      </c>
      <c r="C376" s="440">
        <v>46086</v>
      </c>
      <c r="D376" t="s">
        <v>4388</v>
      </c>
      <c r="E376" t="s">
        <v>22</v>
      </c>
      <c r="F376">
        <v>753.09</v>
      </c>
      <c r="G376">
        <v>0</v>
      </c>
      <c r="H376">
        <v>753.09</v>
      </c>
    </row>
    <row r="377" spans="1:8" x14ac:dyDescent="0.3">
      <c r="A377">
        <v>122</v>
      </c>
      <c r="B377" t="s">
        <v>552</v>
      </c>
      <c r="C377" s="440">
        <v>46085</v>
      </c>
      <c r="D377" t="s">
        <v>4388</v>
      </c>
      <c r="E377" t="s">
        <v>4382</v>
      </c>
      <c r="F377">
        <v>16461</v>
      </c>
      <c r="G377">
        <v>861.64</v>
      </c>
      <c r="H377">
        <v>15599.36</v>
      </c>
    </row>
    <row r="378" spans="1:8" x14ac:dyDescent="0.3">
      <c r="A378">
        <v>122</v>
      </c>
      <c r="B378" t="s">
        <v>552</v>
      </c>
      <c r="C378" s="440">
        <v>46085</v>
      </c>
      <c r="D378" t="s">
        <v>4388</v>
      </c>
      <c r="E378" t="s">
        <v>4383</v>
      </c>
      <c r="F378">
        <v>26264</v>
      </c>
      <c r="G378">
        <v>765.96</v>
      </c>
      <c r="H378">
        <v>25498.04</v>
      </c>
    </row>
    <row r="379" spans="1:8" x14ac:dyDescent="0.3">
      <c r="A379">
        <v>122</v>
      </c>
      <c r="B379" t="s">
        <v>552</v>
      </c>
      <c r="C379" s="440">
        <v>46085</v>
      </c>
      <c r="D379" t="s">
        <v>4388</v>
      </c>
      <c r="E379" t="s">
        <v>22</v>
      </c>
      <c r="F379">
        <v>3956.03</v>
      </c>
      <c r="G379">
        <v>0</v>
      </c>
      <c r="H379">
        <v>3956.03</v>
      </c>
    </row>
    <row r="380" spans="1:8" x14ac:dyDescent="0.3">
      <c r="A380">
        <v>122</v>
      </c>
      <c r="B380" t="s">
        <v>552</v>
      </c>
      <c r="C380" s="440">
        <v>46084</v>
      </c>
      <c r="D380" t="s">
        <v>4388</v>
      </c>
      <c r="E380" t="s">
        <v>4382</v>
      </c>
      <c r="F380">
        <v>17136</v>
      </c>
      <c r="G380">
        <v>576.92999999999995</v>
      </c>
      <c r="H380">
        <v>16559.07</v>
      </c>
    </row>
    <row r="381" spans="1:8" x14ac:dyDescent="0.3">
      <c r="A381">
        <v>122</v>
      </c>
      <c r="B381" t="s">
        <v>552</v>
      </c>
      <c r="C381" s="440">
        <v>46084</v>
      </c>
      <c r="D381" t="s">
        <v>4388</v>
      </c>
      <c r="E381" t="s">
        <v>4383</v>
      </c>
      <c r="F381">
        <v>22350</v>
      </c>
      <c r="G381">
        <v>99.61</v>
      </c>
      <c r="H381">
        <v>22250.39</v>
      </c>
    </row>
    <row r="382" spans="1:8" x14ac:dyDescent="0.3">
      <c r="A382">
        <v>122</v>
      </c>
      <c r="B382" t="s">
        <v>552</v>
      </c>
      <c r="C382" s="440">
        <v>46084</v>
      </c>
      <c r="D382" t="s">
        <v>4388</v>
      </c>
      <c r="E382" t="s">
        <v>22</v>
      </c>
      <c r="F382">
        <v>3669.09</v>
      </c>
      <c r="G382">
        <v>0</v>
      </c>
      <c r="H382">
        <v>3669.09</v>
      </c>
    </row>
    <row r="383" spans="1:8" x14ac:dyDescent="0.3">
      <c r="A383">
        <v>122</v>
      </c>
      <c r="B383" t="s">
        <v>552</v>
      </c>
      <c r="C383" s="440">
        <v>46082</v>
      </c>
      <c r="D383" t="s">
        <v>4388</v>
      </c>
      <c r="E383" t="s">
        <v>4383</v>
      </c>
      <c r="F383">
        <v>11195</v>
      </c>
      <c r="G383">
        <v>10.23</v>
      </c>
      <c r="H383">
        <v>11184.77</v>
      </c>
    </row>
    <row r="384" spans="1:8" x14ac:dyDescent="0.3">
      <c r="A384">
        <v>122</v>
      </c>
      <c r="B384" t="s">
        <v>552</v>
      </c>
      <c r="C384" s="440">
        <v>46082</v>
      </c>
      <c r="D384" t="s">
        <v>4388</v>
      </c>
      <c r="E384" t="s">
        <v>4382</v>
      </c>
      <c r="F384">
        <v>6208</v>
      </c>
      <c r="G384">
        <v>54.77</v>
      </c>
      <c r="H384">
        <v>6153.23</v>
      </c>
    </row>
    <row r="385" spans="1:8" x14ac:dyDescent="0.3">
      <c r="A385">
        <v>122</v>
      </c>
      <c r="B385" t="s">
        <v>552</v>
      </c>
      <c r="C385" s="440">
        <v>46082</v>
      </c>
      <c r="D385" t="s">
        <v>4388</v>
      </c>
      <c r="E385" t="s">
        <v>22</v>
      </c>
      <c r="F385">
        <v>1118.6500000000001</v>
      </c>
      <c r="G385">
        <v>0</v>
      </c>
      <c r="H385">
        <v>1118.6500000000001</v>
      </c>
    </row>
    <row r="386" spans="1:8" x14ac:dyDescent="0.3">
      <c r="A386">
        <v>122</v>
      </c>
      <c r="B386" t="s">
        <v>552</v>
      </c>
      <c r="C386" s="440">
        <v>46081</v>
      </c>
      <c r="D386" t="s">
        <v>4389</v>
      </c>
      <c r="E386" t="s">
        <v>4383</v>
      </c>
      <c r="F386">
        <v>45078</v>
      </c>
      <c r="G386">
        <v>433.26</v>
      </c>
      <c r="H386">
        <v>44644.74</v>
      </c>
    </row>
    <row r="387" spans="1:8" x14ac:dyDescent="0.3">
      <c r="A387">
        <v>122</v>
      </c>
      <c r="B387" t="s">
        <v>552</v>
      </c>
      <c r="C387" s="440">
        <v>46081</v>
      </c>
      <c r="D387" t="s">
        <v>4389</v>
      </c>
      <c r="E387" t="s">
        <v>4382</v>
      </c>
      <c r="F387">
        <v>30693</v>
      </c>
      <c r="G387">
        <v>1025.0899999999999</v>
      </c>
      <c r="H387">
        <v>29667.91</v>
      </c>
    </row>
    <row r="388" spans="1:8" x14ac:dyDescent="0.3">
      <c r="A388">
        <v>122</v>
      </c>
      <c r="B388" t="s">
        <v>552</v>
      </c>
      <c r="C388" s="440">
        <v>46081</v>
      </c>
      <c r="D388" t="s">
        <v>4389</v>
      </c>
      <c r="E388" t="s">
        <v>4384</v>
      </c>
      <c r="F388">
        <v>3300</v>
      </c>
      <c r="G388">
        <v>20</v>
      </c>
      <c r="H388">
        <v>3280</v>
      </c>
    </row>
    <row r="389" spans="1:8" x14ac:dyDescent="0.3">
      <c r="A389">
        <v>122</v>
      </c>
      <c r="B389" t="s">
        <v>552</v>
      </c>
      <c r="C389" s="440">
        <v>46081</v>
      </c>
      <c r="D389" t="s">
        <v>4389</v>
      </c>
      <c r="E389" t="s">
        <v>22</v>
      </c>
      <c r="F389">
        <v>8435.9599999999991</v>
      </c>
      <c r="G389">
        <v>0</v>
      </c>
      <c r="H389">
        <v>8435.9599999999991</v>
      </c>
    </row>
    <row r="390" spans="1:8" x14ac:dyDescent="0.3">
      <c r="A390">
        <v>122</v>
      </c>
      <c r="B390" t="s">
        <v>552</v>
      </c>
      <c r="C390" s="440">
        <v>46080</v>
      </c>
      <c r="D390" t="s">
        <v>4389</v>
      </c>
      <c r="E390" t="s">
        <v>4382</v>
      </c>
      <c r="F390">
        <v>22448</v>
      </c>
      <c r="G390">
        <v>1058.18</v>
      </c>
      <c r="H390">
        <v>21389.82</v>
      </c>
    </row>
    <row r="391" spans="1:8" x14ac:dyDescent="0.3">
      <c r="A391">
        <v>122</v>
      </c>
      <c r="B391" t="s">
        <v>552</v>
      </c>
      <c r="C391" s="440">
        <v>46080</v>
      </c>
      <c r="D391" t="s">
        <v>4389</v>
      </c>
      <c r="E391" t="s">
        <v>4383</v>
      </c>
      <c r="F391">
        <v>37716</v>
      </c>
      <c r="G391">
        <v>266.62</v>
      </c>
      <c r="H391">
        <v>37449.379999999997</v>
      </c>
    </row>
    <row r="392" spans="1:8" x14ac:dyDescent="0.3">
      <c r="A392">
        <v>122</v>
      </c>
      <c r="B392" t="s">
        <v>552</v>
      </c>
      <c r="C392" s="440">
        <v>46080</v>
      </c>
      <c r="D392" t="s">
        <v>4389</v>
      </c>
      <c r="E392" t="s">
        <v>4384</v>
      </c>
      <c r="F392">
        <v>1880</v>
      </c>
      <c r="G392">
        <v>0</v>
      </c>
      <c r="H392">
        <v>1880</v>
      </c>
    </row>
    <row r="393" spans="1:8" x14ac:dyDescent="0.3">
      <c r="A393">
        <v>122</v>
      </c>
      <c r="B393" t="s">
        <v>552</v>
      </c>
      <c r="C393" s="440">
        <v>46080</v>
      </c>
      <c r="D393" t="s">
        <v>4389</v>
      </c>
      <c r="E393" t="s">
        <v>22</v>
      </c>
      <c r="F393">
        <v>6166.16</v>
      </c>
      <c r="G393">
        <v>0</v>
      </c>
      <c r="H393">
        <v>6166.16</v>
      </c>
    </row>
    <row r="394" spans="1:8" x14ac:dyDescent="0.3">
      <c r="A394">
        <v>122</v>
      </c>
      <c r="B394" t="s">
        <v>552</v>
      </c>
      <c r="C394" s="440">
        <v>46079</v>
      </c>
      <c r="D394" t="s">
        <v>4389</v>
      </c>
      <c r="E394" t="s">
        <v>4382</v>
      </c>
      <c r="F394">
        <v>16090</v>
      </c>
      <c r="G394">
        <v>562.29999999999995</v>
      </c>
      <c r="H394">
        <v>15527.7</v>
      </c>
    </row>
    <row r="395" spans="1:8" x14ac:dyDescent="0.3">
      <c r="A395">
        <v>122</v>
      </c>
      <c r="B395" t="s">
        <v>552</v>
      </c>
      <c r="C395" s="440">
        <v>46079</v>
      </c>
      <c r="D395" t="s">
        <v>4389</v>
      </c>
      <c r="E395" t="s">
        <v>4383</v>
      </c>
      <c r="F395">
        <v>17554</v>
      </c>
      <c r="G395">
        <v>79.08</v>
      </c>
      <c r="H395">
        <v>17474.919999999998</v>
      </c>
    </row>
    <row r="396" spans="1:8" x14ac:dyDescent="0.3">
      <c r="A396">
        <v>122</v>
      </c>
      <c r="B396" t="s">
        <v>552</v>
      </c>
      <c r="C396" s="440">
        <v>46079</v>
      </c>
      <c r="D396" t="s">
        <v>4389</v>
      </c>
      <c r="E396" t="s">
        <v>22</v>
      </c>
      <c r="F396">
        <v>4205.17</v>
      </c>
      <c r="G396">
        <v>0</v>
      </c>
      <c r="H396">
        <v>4205.17</v>
      </c>
    </row>
    <row r="397" spans="1:8" x14ac:dyDescent="0.3">
      <c r="A397">
        <v>122</v>
      </c>
      <c r="B397" t="s">
        <v>552</v>
      </c>
      <c r="C397" s="440">
        <v>46078</v>
      </c>
      <c r="D397" t="s">
        <v>4389</v>
      </c>
      <c r="E397" t="s">
        <v>4382</v>
      </c>
      <c r="F397">
        <v>15561</v>
      </c>
      <c r="G397">
        <v>4973.6400000000003</v>
      </c>
      <c r="H397">
        <v>10587.36</v>
      </c>
    </row>
    <row r="398" spans="1:8" x14ac:dyDescent="0.3">
      <c r="A398">
        <v>122</v>
      </c>
      <c r="B398" t="s">
        <v>552</v>
      </c>
      <c r="C398" s="440">
        <v>46078</v>
      </c>
      <c r="D398" t="s">
        <v>4389</v>
      </c>
      <c r="E398" t="s">
        <v>4383</v>
      </c>
      <c r="F398">
        <v>13338</v>
      </c>
      <c r="G398">
        <v>2448.25</v>
      </c>
      <c r="H398">
        <v>10889.75</v>
      </c>
    </row>
    <row r="399" spans="1:8" x14ac:dyDescent="0.3">
      <c r="A399">
        <v>122</v>
      </c>
      <c r="B399" t="s">
        <v>552</v>
      </c>
      <c r="C399" s="440">
        <v>46078</v>
      </c>
      <c r="D399" t="s">
        <v>4389</v>
      </c>
      <c r="E399" t="s">
        <v>22</v>
      </c>
      <c r="F399">
        <v>2835.25</v>
      </c>
      <c r="G399">
        <v>0</v>
      </c>
      <c r="H399">
        <v>2835.25</v>
      </c>
    </row>
    <row r="400" spans="1:8" x14ac:dyDescent="0.3">
      <c r="A400">
        <v>122</v>
      </c>
      <c r="B400" t="s">
        <v>552</v>
      </c>
      <c r="C400" s="440">
        <v>46077</v>
      </c>
      <c r="D400" t="s">
        <v>4389</v>
      </c>
      <c r="E400" t="s">
        <v>4383</v>
      </c>
      <c r="F400">
        <v>14164</v>
      </c>
      <c r="G400">
        <v>4844.12</v>
      </c>
      <c r="H400">
        <v>9319.8799999999992</v>
      </c>
    </row>
    <row r="401" spans="1:8" x14ac:dyDescent="0.3">
      <c r="A401">
        <v>122</v>
      </c>
      <c r="B401" t="s">
        <v>552</v>
      </c>
      <c r="C401" s="440">
        <v>46077</v>
      </c>
      <c r="D401" t="s">
        <v>4389</v>
      </c>
      <c r="E401" t="s">
        <v>4382</v>
      </c>
      <c r="F401">
        <v>15519</v>
      </c>
      <c r="G401">
        <v>4807.46</v>
      </c>
      <c r="H401">
        <v>10711.54</v>
      </c>
    </row>
    <row r="402" spans="1:8" x14ac:dyDescent="0.3">
      <c r="A402">
        <v>122</v>
      </c>
      <c r="B402" t="s">
        <v>552</v>
      </c>
      <c r="C402" s="440">
        <v>46077</v>
      </c>
      <c r="D402" t="s">
        <v>4389</v>
      </c>
      <c r="E402" t="s">
        <v>22</v>
      </c>
      <c r="F402">
        <v>2621.19</v>
      </c>
      <c r="G402">
        <v>0</v>
      </c>
      <c r="H402">
        <v>2621.19</v>
      </c>
    </row>
    <row r="403" spans="1:8" x14ac:dyDescent="0.3">
      <c r="A403">
        <v>122</v>
      </c>
      <c r="B403" t="s">
        <v>552</v>
      </c>
      <c r="C403" s="440">
        <v>46075</v>
      </c>
      <c r="D403" t="s">
        <v>4389</v>
      </c>
      <c r="E403" t="s">
        <v>4383</v>
      </c>
      <c r="F403">
        <v>3717</v>
      </c>
      <c r="G403">
        <v>42.49</v>
      </c>
      <c r="H403">
        <v>3674.51</v>
      </c>
    </row>
    <row r="404" spans="1:8" x14ac:dyDescent="0.3">
      <c r="A404">
        <v>122</v>
      </c>
      <c r="B404" t="s">
        <v>552</v>
      </c>
      <c r="C404" s="440">
        <v>46075</v>
      </c>
      <c r="D404" t="s">
        <v>4389</v>
      </c>
      <c r="E404" t="s">
        <v>4382</v>
      </c>
      <c r="F404">
        <v>6270</v>
      </c>
      <c r="G404">
        <v>128.71</v>
      </c>
      <c r="H404">
        <v>6141.29</v>
      </c>
    </row>
    <row r="405" spans="1:8" x14ac:dyDescent="0.3">
      <c r="A405">
        <v>122</v>
      </c>
      <c r="B405" t="s">
        <v>552</v>
      </c>
      <c r="C405" s="440">
        <v>46075</v>
      </c>
      <c r="D405" t="s">
        <v>4389</v>
      </c>
      <c r="E405" t="s">
        <v>22</v>
      </c>
      <c r="F405">
        <v>1251.25</v>
      </c>
      <c r="G405">
        <v>0</v>
      </c>
      <c r="H405">
        <v>1251.25</v>
      </c>
    </row>
    <row r="406" spans="1:8" x14ac:dyDescent="0.3">
      <c r="A406">
        <v>122</v>
      </c>
      <c r="B406" t="s">
        <v>552</v>
      </c>
      <c r="C406" s="440">
        <v>46074</v>
      </c>
      <c r="D406" t="s">
        <v>4389</v>
      </c>
      <c r="E406" t="s">
        <v>4383</v>
      </c>
      <c r="F406">
        <v>29337</v>
      </c>
      <c r="G406">
        <v>405.37</v>
      </c>
      <c r="H406">
        <v>28931.63</v>
      </c>
    </row>
    <row r="407" spans="1:8" x14ac:dyDescent="0.3">
      <c r="A407">
        <v>122</v>
      </c>
      <c r="B407" t="s">
        <v>552</v>
      </c>
      <c r="C407" s="440">
        <v>46074</v>
      </c>
      <c r="D407" t="s">
        <v>4389</v>
      </c>
      <c r="E407" t="s">
        <v>4382</v>
      </c>
      <c r="F407">
        <v>27458</v>
      </c>
      <c r="G407">
        <v>541.53</v>
      </c>
      <c r="H407">
        <v>26916.47</v>
      </c>
    </row>
    <row r="408" spans="1:8" x14ac:dyDescent="0.3">
      <c r="A408">
        <v>122</v>
      </c>
      <c r="B408" t="s">
        <v>552</v>
      </c>
      <c r="C408" s="440">
        <v>46074</v>
      </c>
      <c r="D408" t="s">
        <v>4389</v>
      </c>
      <c r="E408" t="s">
        <v>4384</v>
      </c>
      <c r="F408">
        <v>2960</v>
      </c>
      <c r="G408">
        <v>0</v>
      </c>
      <c r="H408">
        <v>2960</v>
      </c>
    </row>
    <row r="409" spans="1:8" x14ac:dyDescent="0.3">
      <c r="A409">
        <v>122</v>
      </c>
      <c r="B409" t="s">
        <v>552</v>
      </c>
      <c r="C409" s="440">
        <v>46074</v>
      </c>
      <c r="D409" t="s">
        <v>4389</v>
      </c>
      <c r="E409" t="s">
        <v>22</v>
      </c>
      <c r="F409">
        <v>7182.51</v>
      </c>
      <c r="G409">
        <v>0</v>
      </c>
      <c r="H409">
        <v>7182.51</v>
      </c>
    </row>
    <row r="410" spans="1:8" x14ac:dyDescent="0.3">
      <c r="A410">
        <v>122</v>
      </c>
      <c r="B410" t="s">
        <v>552</v>
      </c>
      <c r="C410" s="440">
        <v>46073</v>
      </c>
      <c r="D410" t="s">
        <v>4389</v>
      </c>
      <c r="E410" t="s">
        <v>4382</v>
      </c>
      <c r="F410">
        <v>15141</v>
      </c>
      <c r="G410">
        <v>631.69000000000005</v>
      </c>
      <c r="H410">
        <v>14509.31</v>
      </c>
    </row>
    <row r="411" spans="1:8" x14ac:dyDescent="0.3">
      <c r="A411">
        <v>122</v>
      </c>
      <c r="B411" t="s">
        <v>552</v>
      </c>
      <c r="C411" s="440">
        <v>46073</v>
      </c>
      <c r="D411" t="s">
        <v>4389</v>
      </c>
      <c r="E411" t="s">
        <v>4383</v>
      </c>
      <c r="F411">
        <v>18503</v>
      </c>
      <c r="G411">
        <v>273.99</v>
      </c>
      <c r="H411">
        <v>18229.009999999998</v>
      </c>
    </row>
    <row r="412" spans="1:8" x14ac:dyDescent="0.3">
      <c r="A412">
        <v>122</v>
      </c>
      <c r="B412" t="s">
        <v>552</v>
      </c>
      <c r="C412" s="440">
        <v>46073</v>
      </c>
      <c r="D412" t="s">
        <v>4389</v>
      </c>
      <c r="E412" t="s">
        <v>4384</v>
      </c>
      <c r="F412">
        <v>2360</v>
      </c>
      <c r="G412">
        <v>0</v>
      </c>
      <c r="H412">
        <v>2360</v>
      </c>
    </row>
    <row r="413" spans="1:8" x14ac:dyDescent="0.3">
      <c r="A413">
        <v>122</v>
      </c>
      <c r="B413" t="s">
        <v>552</v>
      </c>
      <c r="C413" s="440">
        <v>46073</v>
      </c>
      <c r="D413" t="s">
        <v>4389</v>
      </c>
      <c r="E413" t="s">
        <v>22</v>
      </c>
      <c r="F413">
        <v>4239.7700000000004</v>
      </c>
      <c r="G413">
        <v>0</v>
      </c>
      <c r="H413">
        <v>4239.7700000000004</v>
      </c>
    </row>
    <row r="414" spans="1:8" x14ac:dyDescent="0.3">
      <c r="A414">
        <v>122</v>
      </c>
      <c r="B414" t="s">
        <v>552</v>
      </c>
      <c r="C414" s="440">
        <v>46072</v>
      </c>
      <c r="D414" t="s">
        <v>4389</v>
      </c>
      <c r="E414" t="s">
        <v>4382</v>
      </c>
      <c r="F414">
        <v>15292</v>
      </c>
      <c r="G414">
        <v>995.51</v>
      </c>
      <c r="H414">
        <v>14296.49</v>
      </c>
    </row>
    <row r="415" spans="1:8" x14ac:dyDescent="0.3">
      <c r="A415">
        <v>122</v>
      </c>
      <c r="B415" t="s">
        <v>552</v>
      </c>
      <c r="C415" s="440">
        <v>46072</v>
      </c>
      <c r="D415" t="s">
        <v>4389</v>
      </c>
      <c r="E415" t="s">
        <v>4383</v>
      </c>
      <c r="F415">
        <v>19351</v>
      </c>
      <c r="G415">
        <v>215.61</v>
      </c>
      <c r="H415">
        <v>19135.39</v>
      </c>
    </row>
    <row r="416" spans="1:8" x14ac:dyDescent="0.3">
      <c r="A416">
        <v>122</v>
      </c>
      <c r="B416" t="s">
        <v>552</v>
      </c>
      <c r="C416" s="440">
        <v>46072</v>
      </c>
      <c r="D416" t="s">
        <v>4389</v>
      </c>
      <c r="E416" t="s">
        <v>22</v>
      </c>
      <c r="F416">
        <v>4340.83</v>
      </c>
      <c r="G416">
        <v>0</v>
      </c>
      <c r="H416">
        <v>4340.83</v>
      </c>
    </row>
    <row r="417" spans="1:8" x14ac:dyDescent="0.3">
      <c r="A417">
        <v>122</v>
      </c>
      <c r="B417" t="s">
        <v>552</v>
      </c>
      <c r="C417" s="440">
        <v>46071</v>
      </c>
      <c r="D417" t="s">
        <v>4389</v>
      </c>
      <c r="E417" t="s">
        <v>4382</v>
      </c>
      <c r="F417">
        <v>6013</v>
      </c>
      <c r="G417">
        <v>264.61</v>
      </c>
      <c r="H417">
        <v>5748.39</v>
      </c>
    </row>
    <row r="418" spans="1:8" x14ac:dyDescent="0.3">
      <c r="A418">
        <v>122</v>
      </c>
      <c r="B418" t="s">
        <v>552</v>
      </c>
      <c r="C418" s="440">
        <v>46071</v>
      </c>
      <c r="D418" t="s">
        <v>4389</v>
      </c>
      <c r="E418" t="s">
        <v>4383</v>
      </c>
      <c r="F418">
        <v>8064</v>
      </c>
      <c r="G418">
        <v>62.19</v>
      </c>
      <c r="H418">
        <v>8001.81</v>
      </c>
    </row>
    <row r="419" spans="1:8" x14ac:dyDescent="0.3">
      <c r="A419">
        <v>122</v>
      </c>
      <c r="B419" t="s">
        <v>552</v>
      </c>
      <c r="C419" s="440">
        <v>46071</v>
      </c>
      <c r="D419" t="s">
        <v>4389</v>
      </c>
      <c r="E419" t="s">
        <v>22</v>
      </c>
      <c r="F419">
        <v>1797.43</v>
      </c>
      <c r="G419">
        <v>0</v>
      </c>
      <c r="H419">
        <v>1797.43</v>
      </c>
    </row>
    <row r="420" spans="1:8" x14ac:dyDescent="0.3">
      <c r="A420">
        <v>122</v>
      </c>
      <c r="B420" t="s">
        <v>552</v>
      </c>
      <c r="C420" s="440">
        <v>46070</v>
      </c>
      <c r="D420" t="s">
        <v>4389</v>
      </c>
      <c r="E420" t="s">
        <v>4383</v>
      </c>
      <c r="F420">
        <v>13262</v>
      </c>
      <c r="G420">
        <v>180.76</v>
      </c>
      <c r="H420">
        <v>13081.24</v>
      </c>
    </row>
    <row r="421" spans="1:8" x14ac:dyDescent="0.3">
      <c r="A421">
        <v>122</v>
      </c>
      <c r="B421" t="s">
        <v>552</v>
      </c>
      <c r="C421" s="440">
        <v>46070</v>
      </c>
      <c r="D421" t="s">
        <v>4389</v>
      </c>
      <c r="E421" t="s">
        <v>4382</v>
      </c>
      <c r="F421">
        <v>8276</v>
      </c>
      <c r="G421">
        <v>264.24</v>
      </c>
      <c r="H421">
        <v>8011.76</v>
      </c>
    </row>
    <row r="422" spans="1:8" x14ac:dyDescent="0.3">
      <c r="A422">
        <v>122</v>
      </c>
      <c r="B422" t="s">
        <v>552</v>
      </c>
      <c r="C422" s="440">
        <v>46070</v>
      </c>
      <c r="D422" t="s">
        <v>4389</v>
      </c>
      <c r="E422" t="s">
        <v>22</v>
      </c>
      <c r="F422">
        <v>2699.32</v>
      </c>
      <c r="G422">
        <v>0</v>
      </c>
      <c r="H422">
        <v>2699.32</v>
      </c>
    </row>
    <row r="423" spans="1:8" x14ac:dyDescent="0.3">
      <c r="A423">
        <v>122</v>
      </c>
      <c r="B423" t="s">
        <v>552</v>
      </c>
      <c r="C423" s="440">
        <v>46068</v>
      </c>
      <c r="D423" t="s">
        <v>4389</v>
      </c>
      <c r="E423" t="s">
        <v>4383</v>
      </c>
      <c r="F423">
        <v>1248</v>
      </c>
      <c r="G423">
        <v>5.78</v>
      </c>
      <c r="H423">
        <v>1242.22</v>
      </c>
    </row>
    <row r="424" spans="1:8" x14ac:dyDescent="0.3">
      <c r="A424">
        <v>122</v>
      </c>
      <c r="B424" t="s">
        <v>552</v>
      </c>
      <c r="C424" s="440">
        <v>46068</v>
      </c>
      <c r="D424" t="s">
        <v>4389</v>
      </c>
      <c r="E424" t="s">
        <v>4382</v>
      </c>
      <c r="F424">
        <v>2630</v>
      </c>
      <c r="G424">
        <v>37.22</v>
      </c>
      <c r="H424">
        <v>2592.7800000000002</v>
      </c>
    </row>
    <row r="425" spans="1:8" x14ac:dyDescent="0.3">
      <c r="A425">
        <v>122</v>
      </c>
      <c r="B425" t="s">
        <v>552</v>
      </c>
      <c r="C425" s="440">
        <v>46068</v>
      </c>
      <c r="D425" t="s">
        <v>4389</v>
      </c>
      <c r="E425" t="s">
        <v>22</v>
      </c>
      <c r="F425">
        <v>502.45</v>
      </c>
      <c r="G425">
        <v>0</v>
      </c>
      <c r="H425">
        <v>502.45</v>
      </c>
    </row>
    <row r="426" spans="1:8" x14ac:dyDescent="0.3">
      <c r="A426">
        <v>122</v>
      </c>
      <c r="B426" t="s">
        <v>552</v>
      </c>
      <c r="C426" s="440">
        <v>46067</v>
      </c>
      <c r="D426" t="s">
        <v>4389</v>
      </c>
      <c r="E426" t="s">
        <v>4383</v>
      </c>
      <c r="F426">
        <v>14139</v>
      </c>
      <c r="G426">
        <v>101.05</v>
      </c>
      <c r="H426">
        <v>14037.95</v>
      </c>
    </row>
    <row r="427" spans="1:8" x14ac:dyDescent="0.3">
      <c r="A427">
        <v>122</v>
      </c>
      <c r="B427" t="s">
        <v>552</v>
      </c>
      <c r="C427" s="440">
        <v>46067</v>
      </c>
      <c r="D427" t="s">
        <v>4389</v>
      </c>
      <c r="E427" t="s">
        <v>4382</v>
      </c>
      <c r="F427">
        <v>9430</v>
      </c>
      <c r="G427">
        <v>528.75</v>
      </c>
      <c r="H427">
        <v>8901.25</v>
      </c>
    </row>
    <row r="428" spans="1:8" x14ac:dyDescent="0.3">
      <c r="A428">
        <v>122</v>
      </c>
      <c r="B428" t="s">
        <v>552</v>
      </c>
      <c r="C428" s="440">
        <v>46067</v>
      </c>
      <c r="D428" t="s">
        <v>4389</v>
      </c>
      <c r="E428" t="s">
        <v>4384</v>
      </c>
      <c r="F428">
        <v>1700</v>
      </c>
      <c r="G428">
        <v>0</v>
      </c>
      <c r="H428">
        <v>1700</v>
      </c>
    </row>
    <row r="429" spans="1:8" x14ac:dyDescent="0.3">
      <c r="A429">
        <v>122</v>
      </c>
      <c r="B429" t="s">
        <v>552</v>
      </c>
      <c r="C429" s="440">
        <v>46067</v>
      </c>
      <c r="D429" t="s">
        <v>4389</v>
      </c>
      <c r="E429" t="s">
        <v>22</v>
      </c>
      <c r="F429">
        <v>2940.88</v>
      </c>
      <c r="G429">
        <v>0</v>
      </c>
      <c r="H429">
        <v>2940.88</v>
      </c>
    </row>
    <row r="430" spans="1:8" x14ac:dyDescent="0.3">
      <c r="A430">
        <v>122</v>
      </c>
      <c r="B430" t="s">
        <v>552</v>
      </c>
      <c r="C430" s="440">
        <v>46066</v>
      </c>
      <c r="D430" t="s">
        <v>4389</v>
      </c>
      <c r="E430" t="s">
        <v>4382</v>
      </c>
      <c r="F430">
        <v>11196</v>
      </c>
      <c r="G430">
        <v>1139.57</v>
      </c>
      <c r="H430">
        <v>10056.43</v>
      </c>
    </row>
    <row r="431" spans="1:8" x14ac:dyDescent="0.3">
      <c r="A431">
        <v>122</v>
      </c>
      <c r="B431" t="s">
        <v>552</v>
      </c>
      <c r="C431" s="440">
        <v>46066</v>
      </c>
      <c r="D431" t="s">
        <v>4389</v>
      </c>
      <c r="E431" t="s">
        <v>4383</v>
      </c>
      <c r="F431">
        <v>10822</v>
      </c>
      <c r="G431">
        <v>265.83</v>
      </c>
      <c r="H431">
        <v>10556.17</v>
      </c>
    </row>
    <row r="432" spans="1:8" x14ac:dyDescent="0.3">
      <c r="A432">
        <v>122</v>
      </c>
      <c r="B432" t="s">
        <v>552</v>
      </c>
      <c r="C432" s="440">
        <v>46066</v>
      </c>
      <c r="D432" t="s">
        <v>4389</v>
      </c>
      <c r="E432" t="s">
        <v>4384</v>
      </c>
      <c r="F432">
        <v>980</v>
      </c>
      <c r="G432">
        <v>0</v>
      </c>
      <c r="H432">
        <v>980</v>
      </c>
    </row>
    <row r="433" spans="1:8" x14ac:dyDescent="0.3">
      <c r="A433">
        <v>122</v>
      </c>
      <c r="B433" t="s">
        <v>552</v>
      </c>
      <c r="C433" s="440">
        <v>46066</v>
      </c>
      <c r="D433" t="s">
        <v>4389</v>
      </c>
      <c r="E433" t="s">
        <v>22</v>
      </c>
      <c r="F433">
        <v>2647.63</v>
      </c>
      <c r="G433">
        <v>0</v>
      </c>
      <c r="H433">
        <v>2647.63</v>
      </c>
    </row>
    <row r="434" spans="1:8" x14ac:dyDescent="0.3">
      <c r="A434">
        <v>122</v>
      </c>
      <c r="B434" t="s">
        <v>552</v>
      </c>
      <c r="C434" s="440">
        <v>46065</v>
      </c>
      <c r="D434" t="s">
        <v>4389</v>
      </c>
      <c r="E434" t="s">
        <v>4382</v>
      </c>
      <c r="F434">
        <v>13333</v>
      </c>
      <c r="G434">
        <v>1326.63</v>
      </c>
      <c r="H434">
        <v>12006.37</v>
      </c>
    </row>
    <row r="435" spans="1:8" x14ac:dyDescent="0.3">
      <c r="A435">
        <v>122</v>
      </c>
      <c r="B435" t="s">
        <v>552</v>
      </c>
      <c r="C435" s="440">
        <v>46065</v>
      </c>
      <c r="D435" t="s">
        <v>4389</v>
      </c>
      <c r="E435" t="s">
        <v>4383</v>
      </c>
      <c r="F435">
        <v>13175</v>
      </c>
      <c r="G435">
        <v>647.97</v>
      </c>
      <c r="H435">
        <v>12527.03</v>
      </c>
    </row>
    <row r="436" spans="1:8" x14ac:dyDescent="0.3">
      <c r="A436">
        <v>122</v>
      </c>
      <c r="B436" t="s">
        <v>552</v>
      </c>
      <c r="C436" s="440">
        <v>46065</v>
      </c>
      <c r="D436" t="s">
        <v>4389</v>
      </c>
      <c r="E436" t="s">
        <v>22</v>
      </c>
      <c r="F436">
        <v>3178.61</v>
      </c>
      <c r="G436">
        <v>0</v>
      </c>
      <c r="H436">
        <v>3178.61</v>
      </c>
    </row>
    <row r="437" spans="1:8" x14ac:dyDescent="0.3">
      <c r="A437">
        <v>122</v>
      </c>
      <c r="B437" t="s">
        <v>552</v>
      </c>
      <c r="C437" s="440">
        <v>46064</v>
      </c>
      <c r="D437" t="s">
        <v>4389</v>
      </c>
      <c r="E437" t="s">
        <v>4382</v>
      </c>
      <c r="F437">
        <v>4027</v>
      </c>
      <c r="G437">
        <v>258.5</v>
      </c>
      <c r="H437">
        <v>3768.5</v>
      </c>
    </row>
    <row r="438" spans="1:8" x14ac:dyDescent="0.3">
      <c r="A438">
        <v>122</v>
      </c>
      <c r="B438" t="s">
        <v>552</v>
      </c>
      <c r="C438" s="440">
        <v>46064</v>
      </c>
      <c r="D438" t="s">
        <v>4389</v>
      </c>
      <c r="E438" t="s">
        <v>4383</v>
      </c>
      <c r="F438">
        <v>1050</v>
      </c>
      <c r="G438">
        <v>59.6</v>
      </c>
      <c r="H438">
        <v>990.4</v>
      </c>
    </row>
    <row r="439" spans="1:8" x14ac:dyDescent="0.3">
      <c r="A439">
        <v>122</v>
      </c>
      <c r="B439" t="s">
        <v>552</v>
      </c>
      <c r="C439" s="440">
        <v>46064</v>
      </c>
      <c r="D439" t="s">
        <v>4389</v>
      </c>
      <c r="E439" t="s">
        <v>22</v>
      </c>
      <c r="F439">
        <v>650.26</v>
      </c>
      <c r="G439">
        <v>0</v>
      </c>
      <c r="H439">
        <v>650.26</v>
      </c>
    </row>
    <row r="440" spans="1:8" x14ac:dyDescent="0.3">
      <c r="A440">
        <v>122</v>
      </c>
      <c r="B440" t="s">
        <v>552</v>
      </c>
      <c r="C440" s="440">
        <v>46063</v>
      </c>
      <c r="D440" t="s">
        <v>4389</v>
      </c>
      <c r="E440" t="s">
        <v>4382</v>
      </c>
      <c r="F440">
        <v>9893</v>
      </c>
      <c r="G440">
        <v>302.83</v>
      </c>
      <c r="H440">
        <v>9590.17</v>
      </c>
    </row>
    <row r="441" spans="1:8" x14ac:dyDescent="0.3">
      <c r="A441">
        <v>122</v>
      </c>
      <c r="B441" t="s">
        <v>552</v>
      </c>
      <c r="C441" s="440">
        <v>46063</v>
      </c>
      <c r="D441" t="s">
        <v>4389</v>
      </c>
      <c r="E441" t="s">
        <v>4383</v>
      </c>
      <c r="F441">
        <v>8238</v>
      </c>
      <c r="G441">
        <v>71.17</v>
      </c>
      <c r="H441">
        <v>8166.83</v>
      </c>
    </row>
    <row r="442" spans="1:8" x14ac:dyDescent="0.3">
      <c r="A442">
        <v>122</v>
      </c>
      <c r="B442" t="s">
        <v>552</v>
      </c>
      <c r="C442" s="440">
        <v>46063</v>
      </c>
      <c r="D442" t="s">
        <v>4389</v>
      </c>
      <c r="E442" t="s">
        <v>22</v>
      </c>
      <c r="F442">
        <v>2275.52</v>
      </c>
      <c r="G442">
        <v>0</v>
      </c>
      <c r="H442">
        <v>2275.52</v>
      </c>
    </row>
    <row r="443" spans="1:8" x14ac:dyDescent="0.3">
      <c r="A443">
        <v>122</v>
      </c>
      <c r="B443" t="s">
        <v>552</v>
      </c>
      <c r="C443" s="440">
        <v>46062</v>
      </c>
      <c r="D443" t="s">
        <v>4389</v>
      </c>
      <c r="E443" t="s">
        <v>4383</v>
      </c>
      <c r="F443">
        <v>9608</v>
      </c>
      <c r="G443">
        <v>0</v>
      </c>
      <c r="H443">
        <v>9608</v>
      </c>
    </row>
    <row r="444" spans="1:8" x14ac:dyDescent="0.3">
      <c r="A444">
        <v>122</v>
      </c>
      <c r="B444" t="s">
        <v>552</v>
      </c>
      <c r="C444" s="440">
        <v>46062</v>
      </c>
      <c r="D444" t="s">
        <v>4389</v>
      </c>
      <c r="E444" t="s">
        <v>4382</v>
      </c>
      <c r="F444">
        <v>15217</v>
      </c>
      <c r="G444">
        <v>0</v>
      </c>
      <c r="H444">
        <v>15217</v>
      </c>
    </row>
    <row r="445" spans="1:8" x14ac:dyDescent="0.3">
      <c r="A445">
        <v>122</v>
      </c>
      <c r="B445" t="s">
        <v>552</v>
      </c>
      <c r="C445" s="440">
        <v>46062</v>
      </c>
      <c r="D445" t="s">
        <v>4389</v>
      </c>
      <c r="E445" t="s">
        <v>22</v>
      </c>
      <c r="F445">
        <v>3221.99</v>
      </c>
      <c r="G445">
        <v>0</v>
      </c>
      <c r="H445">
        <v>3221.99</v>
      </c>
    </row>
    <row r="446" spans="1:8" x14ac:dyDescent="0.3">
      <c r="A446">
        <v>122</v>
      </c>
      <c r="B446" t="s">
        <v>552</v>
      </c>
      <c r="C446" s="440">
        <v>46061</v>
      </c>
      <c r="D446" t="s">
        <v>4389</v>
      </c>
      <c r="E446" t="s">
        <v>4383</v>
      </c>
      <c r="F446">
        <v>2418</v>
      </c>
      <c r="G446">
        <v>15.58</v>
      </c>
      <c r="H446">
        <v>2402.42</v>
      </c>
    </row>
    <row r="447" spans="1:8" x14ac:dyDescent="0.3">
      <c r="A447">
        <v>122</v>
      </c>
      <c r="B447" t="s">
        <v>552</v>
      </c>
      <c r="C447" s="440">
        <v>46061</v>
      </c>
      <c r="D447" t="s">
        <v>4389</v>
      </c>
      <c r="E447" t="s">
        <v>4382</v>
      </c>
      <c r="F447">
        <v>4461</v>
      </c>
      <c r="G447">
        <v>68.42</v>
      </c>
      <c r="H447">
        <v>4392.58</v>
      </c>
    </row>
    <row r="448" spans="1:8" x14ac:dyDescent="0.3">
      <c r="A448">
        <v>122</v>
      </c>
      <c r="B448" t="s">
        <v>552</v>
      </c>
      <c r="C448" s="440">
        <v>46061</v>
      </c>
      <c r="D448" t="s">
        <v>4389</v>
      </c>
      <c r="E448" t="s">
        <v>22</v>
      </c>
      <c r="F448">
        <v>840.58</v>
      </c>
      <c r="G448">
        <v>0</v>
      </c>
      <c r="H448">
        <v>840.58</v>
      </c>
    </row>
    <row r="449" spans="1:8" x14ac:dyDescent="0.3">
      <c r="A449">
        <v>122</v>
      </c>
      <c r="B449" t="s">
        <v>552</v>
      </c>
      <c r="C449" s="440">
        <v>46060</v>
      </c>
      <c r="D449" t="s">
        <v>4389</v>
      </c>
      <c r="E449" t="s">
        <v>4383</v>
      </c>
      <c r="F449">
        <v>22884</v>
      </c>
      <c r="G449">
        <v>266.75</v>
      </c>
      <c r="H449">
        <v>22617.25</v>
      </c>
    </row>
    <row r="450" spans="1:8" x14ac:dyDescent="0.3">
      <c r="A450">
        <v>122</v>
      </c>
      <c r="B450" t="s">
        <v>552</v>
      </c>
      <c r="C450" s="440">
        <v>46060</v>
      </c>
      <c r="D450" t="s">
        <v>4389</v>
      </c>
      <c r="E450" t="s">
        <v>4382</v>
      </c>
      <c r="F450">
        <v>14856</v>
      </c>
      <c r="G450">
        <v>845.25</v>
      </c>
      <c r="H450">
        <v>14010.75</v>
      </c>
    </row>
    <row r="451" spans="1:8" x14ac:dyDescent="0.3">
      <c r="A451">
        <v>122</v>
      </c>
      <c r="B451" t="s">
        <v>552</v>
      </c>
      <c r="C451" s="440">
        <v>46060</v>
      </c>
      <c r="D451" t="s">
        <v>4389</v>
      </c>
      <c r="E451" t="s">
        <v>4384</v>
      </c>
      <c r="F451">
        <v>1860</v>
      </c>
      <c r="G451">
        <v>0</v>
      </c>
      <c r="H451">
        <v>1860</v>
      </c>
    </row>
    <row r="452" spans="1:8" x14ac:dyDescent="0.3">
      <c r="A452">
        <v>122</v>
      </c>
      <c r="B452" t="s">
        <v>552</v>
      </c>
      <c r="C452" s="440">
        <v>46060</v>
      </c>
      <c r="D452" t="s">
        <v>4389</v>
      </c>
      <c r="E452" t="s">
        <v>22</v>
      </c>
      <c r="F452">
        <v>4413.83</v>
      </c>
      <c r="G452">
        <v>0</v>
      </c>
      <c r="H452">
        <v>4413.83</v>
      </c>
    </row>
    <row r="453" spans="1:8" x14ac:dyDescent="0.3">
      <c r="A453">
        <v>122</v>
      </c>
      <c r="B453" t="s">
        <v>552</v>
      </c>
      <c r="C453" s="440">
        <v>46059</v>
      </c>
      <c r="D453" t="s">
        <v>4389</v>
      </c>
      <c r="E453" t="s">
        <v>4382</v>
      </c>
      <c r="F453">
        <v>19810</v>
      </c>
      <c r="G453">
        <v>555.41</v>
      </c>
      <c r="H453">
        <v>19254.59</v>
      </c>
    </row>
    <row r="454" spans="1:8" x14ac:dyDescent="0.3">
      <c r="A454">
        <v>122</v>
      </c>
      <c r="B454" t="s">
        <v>552</v>
      </c>
      <c r="C454" s="440">
        <v>46059</v>
      </c>
      <c r="D454" t="s">
        <v>4389</v>
      </c>
      <c r="E454" t="s">
        <v>4383</v>
      </c>
      <c r="F454">
        <v>26065</v>
      </c>
      <c r="G454">
        <v>391.19</v>
      </c>
      <c r="H454">
        <v>25673.81</v>
      </c>
    </row>
    <row r="455" spans="1:8" x14ac:dyDescent="0.3">
      <c r="A455">
        <v>122</v>
      </c>
      <c r="B455" t="s">
        <v>552</v>
      </c>
      <c r="C455" s="440">
        <v>46059</v>
      </c>
      <c r="D455" t="s">
        <v>4389</v>
      </c>
      <c r="E455" t="s">
        <v>4384</v>
      </c>
      <c r="F455">
        <v>2340</v>
      </c>
      <c r="G455">
        <v>40</v>
      </c>
      <c r="H455">
        <v>2300</v>
      </c>
    </row>
    <row r="456" spans="1:8" x14ac:dyDescent="0.3">
      <c r="A456">
        <v>122</v>
      </c>
      <c r="B456" t="s">
        <v>552</v>
      </c>
      <c r="C456" s="440">
        <v>46059</v>
      </c>
      <c r="D456" t="s">
        <v>4389</v>
      </c>
      <c r="E456" t="s">
        <v>22</v>
      </c>
      <c r="F456">
        <v>5644.86</v>
      </c>
      <c r="G456">
        <v>0</v>
      </c>
      <c r="H456">
        <v>5644.86</v>
      </c>
    </row>
    <row r="457" spans="1:8" x14ac:dyDescent="0.3">
      <c r="A457">
        <v>122</v>
      </c>
      <c r="B457" t="s">
        <v>552</v>
      </c>
      <c r="C457" s="440">
        <v>46058</v>
      </c>
      <c r="D457" t="s">
        <v>4389</v>
      </c>
      <c r="E457" t="s">
        <v>4382</v>
      </c>
      <c r="F457">
        <v>15565</v>
      </c>
      <c r="G457">
        <v>955.93</v>
      </c>
      <c r="H457">
        <v>14609.07</v>
      </c>
    </row>
    <row r="458" spans="1:8" x14ac:dyDescent="0.3">
      <c r="A458">
        <v>122</v>
      </c>
      <c r="B458" t="s">
        <v>552</v>
      </c>
      <c r="C458" s="440">
        <v>46058</v>
      </c>
      <c r="D458" t="s">
        <v>4389</v>
      </c>
      <c r="E458" t="s">
        <v>4383</v>
      </c>
      <c r="F458">
        <v>15912</v>
      </c>
      <c r="G458">
        <v>357.17</v>
      </c>
      <c r="H458">
        <v>15554.83</v>
      </c>
    </row>
    <row r="459" spans="1:8" x14ac:dyDescent="0.3">
      <c r="A459">
        <v>122</v>
      </c>
      <c r="B459" t="s">
        <v>552</v>
      </c>
      <c r="C459" s="440">
        <v>46058</v>
      </c>
      <c r="D459" t="s">
        <v>4389</v>
      </c>
      <c r="E459" t="s">
        <v>22</v>
      </c>
      <c r="F459">
        <v>3979.92</v>
      </c>
      <c r="G459">
        <v>0</v>
      </c>
      <c r="H459">
        <v>3979.92</v>
      </c>
    </row>
    <row r="460" spans="1:8" x14ac:dyDescent="0.3">
      <c r="A460">
        <v>122</v>
      </c>
      <c r="B460" t="s">
        <v>552</v>
      </c>
      <c r="C460" s="440">
        <v>46057</v>
      </c>
      <c r="D460" t="s">
        <v>4389</v>
      </c>
      <c r="E460" t="s">
        <v>4382</v>
      </c>
      <c r="F460">
        <v>11995</v>
      </c>
      <c r="G460">
        <v>701.96</v>
      </c>
      <c r="H460">
        <v>11293.04</v>
      </c>
    </row>
    <row r="461" spans="1:8" x14ac:dyDescent="0.3">
      <c r="A461">
        <v>122</v>
      </c>
      <c r="B461" t="s">
        <v>552</v>
      </c>
      <c r="C461" s="440">
        <v>46057</v>
      </c>
      <c r="D461" t="s">
        <v>4389</v>
      </c>
      <c r="E461" t="s">
        <v>4383</v>
      </c>
      <c r="F461">
        <v>11362</v>
      </c>
      <c r="G461">
        <v>304.04000000000002</v>
      </c>
      <c r="H461">
        <v>11057.96</v>
      </c>
    </row>
    <row r="462" spans="1:8" x14ac:dyDescent="0.3">
      <c r="A462">
        <v>122</v>
      </c>
      <c r="B462" t="s">
        <v>552</v>
      </c>
      <c r="C462" s="440">
        <v>46057</v>
      </c>
      <c r="D462" t="s">
        <v>4389</v>
      </c>
      <c r="E462" t="s">
        <v>22</v>
      </c>
      <c r="F462">
        <v>2930.64</v>
      </c>
      <c r="G462">
        <v>0</v>
      </c>
      <c r="H462">
        <v>2930.64</v>
      </c>
    </row>
    <row r="463" spans="1:8" x14ac:dyDescent="0.3">
      <c r="A463">
        <v>122</v>
      </c>
      <c r="B463" t="s">
        <v>552</v>
      </c>
      <c r="C463" s="440">
        <v>46056</v>
      </c>
      <c r="D463" t="s">
        <v>4389</v>
      </c>
      <c r="E463" t="s">
        <v>4382</v>
      </c>
      <c r="F463">
        <v>12134</v>
      </c>
      <c r="G463">
        <v>818.08</v>
      </c>
      <c r="H463">
        <v>11315.92</v>
      </c>
    </row>
    <row r="464" spans="1:8" x14ac:dyDescent="0.3">
      <c r="A464">
        <v>122</v>
      </c>
      <c r="B464" t="s">
        <v>552</v>
      </c>
      <c r="C464" s="440">
        <v>46056</v>
      </c>
      <c r="D464" t="s">
        <v>4389</v>
      </c>
      <c r="E464" t="s">
        <v>4383</v>
      </c>
      <c r="F464">
        <v>21180</v>
      </c>
      <c r="G464">
        <v>446.82</v>
      </c>
      <c r="H464">
        <v>20733.18</v>
      </c>
    </row>
    <row r="465" spans="1:8" x14ac:dyDescent="0.3">
      <c r="A465">
        <v>122</v>
      </c>
      <c r="B465" t="s">
        <v>552</v>
      </c>
      <c r="C465" s="440">
        <v>46056</v>
      </c>
      <c r="D465" t="s">
        <v>4389</v>
      </c>
      <c r="E465" t="s">
        <v>22</v>
      </c>
      <c r="F465">
        <v>3062.15</v>
      </c>
      <c r="G465">
        <v>0</v>
      </c>
      <c r="H465">
        <v>3062.15</v>
      </c>
    </row>
    <row r="466" spans="1:8" x14ac:dyDescent="0.3">
      <c r="A466">
        <v>122</v>
      </c>
      <c r="B466" t="s">
        <v>552</v>
      </c>
      <c r="C466" s="440">
        <v>46055</v>
      </c>
      <c r="D466" t="s">
        <v>4389</v>
      </c>
      <c r="E466" t="s">
        <v>4383</v>
      </c>
      <c r="F466">
        <v>8478</v>
      </c>
      <c r="G466">
        <v>0</v>
      </c>
      <c r="H466">
        <v>8478</v>
      </c>
    </row>
    <row r="467" spans="1:8" x14ac:dyDescent="0.3">
      <c r="A467">
        <v>122</v>
      </c>
      <c r="B467" t="s">
        <v>552</v>
      </c>
      <c r="C467" s="440">
        <v>46055</v>
      </c>
      <c r="D467" t="s">
        <v>4389</v>
      </c>
      <c r="E467" t="s">
        <v>4382</v>
      </c>
      <c r="F467">
        <v>240</v>
      </c>
      <c r="G467">
        <v>0</v>
      </c>
      <c r="H467">
        <v>240</v>
      </c>
    </row>
    <row r="468" spans="1:8" x14ac:dyDescent="0.3">
      <c r="A468">
        <v>122</v>
      </c>
      <c r="B468" t="s">
        <v>552</v>
      </c>
      <c r="C468" s="440">
        <v>46054</v>
      </c>
      <c r="D468" t="s">
        <v>4389</v>
      </c>
      <c r="E468" t="s">
        <v>4383</v>
      </c>
      <c r="F468">
        <v>3789</v>
      </c>
      <c r="G468">
        <v>60.79</v>
      </c>
      <c r="H468">
        <v>3728.21</v>
      </c>
    </row>
    <row r="469" spans="1:8" x14ac:dyDescent="0.3">
      <c r="A469">
        <v>122</v>
      </c>
      <c r="B469" t="s">
        <v>552</v>
      </c>
      <c r="C469" s="440">
        <v>46054</v>
      </c>
      <c r="D469" t="s">
        <v>4389</v>
      </c>
      <c r="E469" t="s">
        <v>4382</v>
      </c>
      <c r="F469">
        <v>8664</v>
      </c>
      <c r="G469">
        <v>321.20999999999998</v>
      </c>
      <c r="H469">
        <v>8342.7900000000009</v>
      </c>
    </row>
    <row r="470" spans="1:8" x14ac:dyDescent="0.3">
      <c r="A470">
        <v>122</v>
      </c>
      <c r="B470" t="s">
        <v>552</v>
      </c>
      <c r="C470" s="440">
        <v>46054</v>
      </c>
      <c r="D470" t="s">
        <v>4389</v>
      </c>
      <c r="E470" t="s">
        <v>22</v>
      </c>
      <c r="F470">
        <v>1584.7</v>
      </c>
      <c r="G470">
        <v>0</v>
      </c>
      <c r="H470">
        <v>1584.7</v>
      </c>
    </row>
    <row r="471" spans="1:8" x14ac:dyDescent="0.3">
      <c r="A471">
        <v>122</v>
      </c>
      <c r="B471" t="s">
        <v>552</v>
      </c>
      <c r="C471" s="440">
        <v>46053</v>
      </c>
      <c r="D471" t="s">
        <v>4390</v>
      </c>
      <c r="E471" t="s">
        <v>4383</v>
      </c>
      <c r="F471">
        <v>43228</v>
      </c>
      <c r="G471">
        <v>172.09</v>
      </c>
      <c r="H471">
        <v>43055.91</v>
      </c>
    </row>
    <row r="472" spans="1:8" x14ac:dyDescent="0.3">
      <c r="A472">
        <v>122</v>
      </c>
      <c r="B472" t="s">
        <v>552</v>
      </c>
      <c r="C472" s="440">
        <v>46053</v>
      </c>
      <c r="D472" t="s">
        <v>4390</v>
      </c>
      <c r="E472" t="s">
        <v>4382</v>
      </c>
      <c r="F472">
        <v>31137</v>
      </c>
      <c r="G472">
        <v>735.91</v>
      </c>
      <c r="H472">
        <v>30401.09</v>
      </c>
    </row>
    <row r="473" spans="1:8" x14ac:dyDescent="0.3">
      <c r="A473">
        <v>122</v>
      </c>
      <c r="B473" t="s">
        <v>552</v>
      </c>
      <c r="C473" s="440">
        <v>46053</v>
      </c>
      <c r="D473" t="s">
        <v>4390</v>
      </c>
      <c r="E473" t="s">
        <v>4384</v>
      </c>
      <c r="F473">
        <v>3160</v>
      </c>
      <c r="G473">
        <v>20</v>
      </c>
      <c r="H473">
        <v>3140</v>
      </c>
    </row>
    <row r="474" spans="1:8" x14ac:dyDescent="0.3">
      <c r="A474">
        <v>122</v>
      </c>
      <c r="B474" t="s">
        <v>552</v>
      </c>
      <c r="C474" s="440">
        <v>46053</v>
      </c>
      <c r="D474" t="s">
        <v>4390</v>
      </c>
      <c r="E474" t="s">
        <v>22</v>
      </c>
      <c r="F474">
        <v>8590.39</v>
      </c>
      <c r="G474">
        <v>0</v>
      </c>
      <c r="H474">
        <v>8590.39</v>
      </c>
    </row>
    <row r="475" spans="1:8" x14ac:dyDescent="0.3">
      <c r="A475">
        <v>122</v>
      </c>
      <c r="B475" t="s">
        <v>552</v>
      </c>
      <c r="C475" s="440">
        <v>46052</v>
      </c>
      <c r="D475" t="s">
        <v>4390</v>
      </c>
      <c r="E475" t="s">
        <v>4382</v>
      </c>
      <c r="F475">
        <v>22903</v>
      </c>
      <c r="G475">
        <v>719.31</v>
      </c>
      <c r="H475">
        <v>22183.69</v>
      </c>
    </row>
    <row r="476" spans="1:8" x14ac:dyDescent="0.3">
      <c r="A476">
        <v>122</v>
      </c>
      <c r="B476" t="s">
        <v>552</v>
      </c>
      <c r="C476" s="440">
        <v>46052</v>
      </c>
      <c r="D476" t="s">
        <v>4390</v>
      </c>
      <c r="E476" t="s">
        <v>4383</v>
      </c>
      <c r="F476">
        <v>34432</v>
      </c>
      <c r="G476">
        <v>192.69</v>
      </c>
      <c r="H476">
        <v>34239.31</v>
      </c>
    </row>
    <row r="477" spans="1:8" x14ac:dyDescent="0.3">
      <c r="A477">
        <v>122</v>
      </c>
      <c r="B477" t="s">
        <v>552</v>
      </c>
      <c r="C477" s="440">
        <v>46052</v>
      </c>
      <c r="D477" t="s">
        <v>4390</v>
      </c>
      <c r="E477" t="s">
        <v>4384</v>
      </c>
      <c r="F477">
        <v>2000</v>
      </c>
      <c r="G477">
        <v>0</v>
      </c>
      <c r="H477">
        <v>2000</v>
      </c>
    </row>
    <row r="478" spans="1:8" x14ac:dyDescent="0.3">
      <c r="A478">
        <v>122</v>
      </c>
      <c r="B478" t="s">
        <v>552</v>
      </c>
      <c r="C478" s="440">
        <v>46052</v>
      </c>
      <c r="D478" t="s">
        <v>4390</v>
      </c>
      <c r="E478" t="s">
        <v>22</v>
      </c>
      <c r="F478">
        <v>6277.05</v>
      </c>
      <c r="G478">
        <v>0</v>
      </c>
      <c r="H478">
        <v>6277.05</v>
      </c>
    </row>
    <row r="479" spans="1:8" x14ac:dyDescent="0.3">
      <c r="A479">
        <v>122</v>
      </c>
      <c r="B479" t="s">
        <v>552</v>
      </c>
      <c r="C479" s="440">
        <v>46051</v>
      </c>
      <c r="D479" t="s">
        <v>4390</v>
      </c>
      <c r="E479" t="s">
        <v>4383</v>
      </c>
      <c r="F479">
        <v>19703</v>
      </c>
      <c r="G479">
        <v>3466.71</v>
      </c>
      <c r="H479">
        <v>16236.29</v>
      </c>
    </row>
    <row r="480" spans="1:8" x14ac:dyDescent="0.3">
      <c r="A480">
        <v>122</v>
      </c>
      <c r="B480" t="s">
        <v>552</v>
      </c>
      <c r="C480" s="440">
        <v>46051</v>
      </c>
      <c r="D480" t="s">
        <v>4390</v>
      </c>
      <c r="E480" t="s">
        <v>4382</v>
      </c>
      <c r="F480">
        <v>28044</v>
      </c>
      <c r="G480">
        <v>10332.290000000001</v>
      </c>
      <c r="H480">
        <v>17711.71</v>
      </c>
    </row>
    <row r="481" spans="1:8" x14ac:dyDescent="0.3">
      <c r="A481">
        <v>122</v>
      </c>
      <c r="B481" t="s">
        <v>552</v>
      </c>
      <c r="C481" s="440">
        <v>46051</v>
      </c>
      <c r="D481" t="s">
        <v>4390</v>
      </c>
      <c r="E481" t="s">
        <v>22</v>
      </c>
      <c r="F481">
        <v>4383.47</v>
      </c>
      <c r="G481">
        <v>0</v>
      </c>
      <c r="H481">
        <v>4383.47</v>
      </c>
    </row>
    <row r="482" spans="1:8" x14ac:dyDescent="0.3">
      <c r="A482">
        <v>122</v>
      </c>
      <c r="B482" t="s">
        <v>552</v>
      </c>
      <c r="C482" s="440">
        <v>46050</v>
      </c>
      <c r="D482" t="s">
        <v>4390</v>
      </c>
      <c r="E482" t="s">
        <v>4382</v>
      </c>
      <c r="F482">
        <v>15949</v>
      </c>
      <c r="G482">
        <v>4983.8599999999997</v>
      </c>
      <c r="H482">
        <v>10965.14</v>
      </c>
    </row>
    <row r="483" spans="1:8" x14ac:dyDescent="0.3">
      <c r="A483">
        <v>122</v>
      </c>
      <c r="B483" t="s">
        <v>552</v>
      </c>
      <c r="C483" s="440">
        <v>46050</v>
      </c>
      <c r="D483" t="s">
        <v>4390</v>
      </c>
      <c r="E483" t="s">
        <v>4383</v>
      </c>
      <c r="F483">
        <v>14838</v>
      </c>
      <c r="G483">
        <v>3200.73</v>
      </c>
      <c r="H483">
        <v>11637.27</v>
      </c>
    </row>
    <row r="484" spans="1:8" x14ac:dyDescent="0.3">
      <c r="A484">
        <v>122</v>
      </c>
      <c r="B484" t="s">
        <v>552</v>
      </c>
      <c r="C484" s="440">
        <v>46050</v>
      </c>
      <c r="D484" t="s">
        <v>4390</v>
      </c>
      <c r="E484" t="s">
        <v>22</v>
      </c>
      <c r="F484">
        <v>2877.09</v>
      </c>
      <c r="G484">
        <v>0</v>
      </c>
      <c r="H484">
        <v>2877.09</v>
      </c>
    </row>
    <row r="485" spans="1:8" x14ac:dyDescent="0.3">
      <c r="A485">
        <v>122</v>
      </c>
      <c r="B485" t="s">
        <v>552</v>
      </c>
      <c r="C485" s="440">
        <v>46049</v>
      </c>
      <c r="D485" t="s">
        <v>4390</v>
      </c>
      <c r="E485" t="s">
        <v>4383</v>
      </c>
      <c r="F485">
        <v>9748</v>
      </c>
      <c r="G485">
        <v>278.43</v>
      </c>
      <c r="H485">
        <v>9469.57</v>
      </c>
    </row>
    <row r="486" spans="1:8" x14ac:dyDescent="0.3">
      <c r="A486">
        <v>122</v>
      </c>
      <c r="B486" t="s">
        <v>552</v>
      </c>
      <c r="C486" s="440">
        <v>46049</v>
      </c>
      <c r="D486" t="s">
        <v>4390</v>
      </c>
      <c r="E486" t="s">
        <v>4382</v>
      </c>
      <c r="F486">
        <v>10841</v>
      </c>
      <c r="G486">
        <v>685.27</v>
      </c>
      <c r="H486">
        <v>10155.73</v>
      </c>
    </row>
    <row r="487" spans="1:8" x14ac:dyDescent="0.3">
      <c r="A487">
        <v>122</v>
      </c>
      <c r="B487" t="s">
        <v>552</v>
      </c>
      <c r="C487" s="440">
        <v>46049</v>
      </c>
      <c r="D487" t="s">
        <v>4390</v>
      </c>
      <c r="E487" t="s">
        <v>22</v>
      </c>
      <c r="F487">
        <v>2582.9899999999998</v>
      </c>
      <c r="G487">
        <v>0</v>
      </c>
      <c r="H487">
        <v>2582.9899999999998</v>
      </c>
    </row>
    <row r="488" spans="1:8" x14ac:dyDescent="0.3">
      <c r="A488">
        <v>122</v>
      </c>
      <c r="B488" t="s">
        <v>552</v>
      </c>
      <c r="C488" s="440">
        <v>46047</v>
      </c>
      <c r="D488" t="s">
        <v>4390</v>
      </c>
      <c r="E488" t="s">
        <v>4383</v>
      </c>
      <c r="F488">
        <v>11130</v>
      </c>
      <c r="G488">
        <v>49.61</v>
      </c>
      <c r="H488">
        <v>11080.39</v>
      </c>
    </row>
    <row r="489" spans="1:8" x14ac:dyDescent="0.3">
      <c r="A489">
        <v>122</v>
      </c>
      <c r="B489" t="s">
        <v>552</v>
      </c>
      <c r="C489" s="440">
        <v>46047</v>
      </c>
      <c r="D489" t="s">
        <v>4390</v>
      </c>
      <c r="E489" t="s">
        <v>4382</v>
      </c>
      <c r="F489">
        <v>10202</v>
      </c>
      <c r="G489">
        <v>334.99</v>
      </c>
      <c r="H489">
        <v>9867.01</v>
      </c>
    </row>
    <row r="490" spans="1:8" x14ac:dyDescent="0.3">
      <c r="A490">
        <v>122</v>
      </c>
      <c r="B490" t="s">
        <v>552</v>
      </c>
      <c r="C490" s="440">
        <v>46047</v>
      </c>
      <c r="D490" t="s">
        <v>4390</v>
      </c>
      <c r="E490" t="s">
        <v>22</v>
      </c>
      <c r="F490">
        <v>1855.88</v>
      </c>
      <c r="G490">
        <v>0</v>
      </c>
      <c r="H490">
        <v>1855.88</v>
      </c>
    </row>
    <row r="491" spans="1:8" x14ac:dyDescent="0.3">
      <c r="A491">
        <v>122</v>
      </c>
      <c r="B491" t="s">
        <v>552</v>
      </c>
      <c r="C491" s="440">
        <v>46046</v>
      </c>
      <c r="D491" t="s">
        <v>4390</v>
      </c>
      <c r="E491" t="s">
        <v>4383</v>
      </c>
      <c r="F491">
        <v>39035</v>
      </c>
      <c r="G491">
        <v>197.84</v>
      </c>
      <c r="H491">
        <v>38837.160000000003</v>
      </c>
    </row>
    <row r="492" spans="1:8" x14ac:dyDescent="0.3">
      <c r="A492">
        <v>122</v>
      </c>
      <c r="B492" t="s">
        <v>552</v>
      </c>
      <c r="C492" s="440">
        <v>46046</v>
      </c>
      <c r="D492" t="s">
        <v>4390</v>
      </c>
      <c r="E492" t="s">
        <v>4382</v>
      </c>
      <c r="F492">
        <v>27295</v>
      </c>
      <c r="G492">
        <v>1255.6400000000001</v>
      </c>
      <c r="H492">
        <v>26039.360000000001</v>
      </c>
    </row>
    <row r="493" spans="1:8" x14ac:dyDescent="0.3">
      <c r="A493">
        <v>122</v>
      </c>
      <c r="B493" t="s">
        <v>552</v>
      </c>
      <c r="C493" s="440">
        <v>46046</v>
      </c>
      <c r="D493" t="s">
        <v>4390</v>
      </c>
      <c r="E493" t="s">
        <v>4384</v>
      </c>
      <c r="F493">
        <v>3640</v>
      </c>
      <c r="G493">
        <v>20</v>
      </c>
      <c r="H493">
        <v>3620</v>
      </c>
    </row>
    <row r="494" spans="1:8" x14ac:dyDescent="0.3">
      <c r="A494">
        <v>122</v>
      </c>
      <c r="B494" t="s">
        <v>552</v>
      </c>
      <c r="C494" s="440">
        <v>46046</v>
      </c>
      <c r="D494" t="s">
        <v>4390</v>
      </c>
      <c r="E494" t="s">
        <v>22</v>
      </c>
      <c r="F494">
        <v>7402.81</v>
      </c>
      <c r="G494">
        <v>0</v>
      </c>
      <c r="H494">
        <v>7402.81</v>
      </c>
    </row>
    <row r="495" spans="1:8" x14ac:dyDescent="0.3">
      <c r="A495">
        <v>122</v>
      </c>
      <c r="B495" t="s">
        <v>552</v>
      </c>
      <c r="C495" s="440">
        <v>46045</v>
      </c>
      <c r="D495" t="s">
        <v>4390</v>
      </c>
      <c r="E495" t="s">
        <v>4382</v>
      </c>
      <c r="F495">
        <v>22314</v>
      </c>
      <c r="G495">
        <v>686.46</v>
      </c>
      <c r="H495">
        <v>21627.54</v>
      </c>
    </row>
    <row r="496" spans="1:8" x14ac:dyDescent="0.3">
      <c r="A496">
        <v>122</v>
      </c>
      <c r="B496" t="s">
        <v>552</v>
      </c>
      <c r="C496" s="440">
        <v>46045</v>
      </c>
      <c r="D496" t="s">
        <v>4390</v>
      </c>
      <c r="E496" t="s">
        <v>4383</v>
      </c>
      <c r="F496">
        <v>36924</v>
      </c>
      <c r="G496">
        <v>383.64</v>
      </c>
      <c r="H496">
        <v>36540.36</v>
      </c>
    </row>
    <row r="497" spans="1:8" x14ac:dyDescent="0.3">
      <c r="A497">
        <v>122</v>
      </c>
      <c r="B497" t="s">
        <v>552</v>
      </c>
      <c r="C497" s="440">
        <v>46045</v>
      </c>
      <c r="D497" t="s">
        <v>4390</v>
      </c>
      <c r="E497" t="s">
        <v>4384</v>
      </c>
      <c r="F497">
        <v>2940</v>
      </c>
      <c r="G497">
        <v>0</v>
      </c>
      <c r="H497">
        <v>2940</v>
      </c>
    </row>
    <row r="498" spans="1:8" x14ac:dyDescent="0.3">
      <c r="A498">
        <v>122</v>
      </c>
      <c r="B498" t="s">
        <v>552</v>
      </c>
      <c r="C498" s="440">
        <v>46045</v>
      </c>
      <c r="D498" t="s">
        <v>4390</v>
      </c>
      <c r="E498" t="s">
        <v>22</v>
      </c>
      <c r="F498">
        <v>6399.51</v>
      </c>
      <c r="G498">
        <v>0</v>
      </c>
      <c r="H498">
        <v>6399.51</v>
      </c>
    </row>
    <row r="499" spans="1:8" x14ac:dyDescent="0.3">
      <c r="A499">
        <v>122</v>
      </c>
      <c r="B499" t="s">
        <v>552</v>
      </c>
      <c r="C499" s="440">
        <v>46044</v>
      </c>
      <c r="D499" t="s">
        <v>4390</v>
      </c>
      <c r="E499" t="s">
        <v>4382</v>
      </c>
      <c r="F499">
        <v>11673</v>
      </c>
      <c r="G499">
        <v>303.72000000000003</v>
      </c>
      <c r="H499">
        <v>11369.28</v>
      </c>
    </row>
    <row r="500" spans="1:8" x14ac:dyDescent="0.3">
      <c r="A500">
        <v>122</v>
      </c>
      <c r="B500" t="s">
        <v>552</v>
      </c>
      <c r="C500" s="440">
        <v>46044</v>
      </c>
      <c r="D500" t="s">
        <v>4390</v>
      </c>
      <c r="E500" t="s">
        <v>4383</v>
      </c>
      <c r="F500">
        <v>14183</v>
      </c>
      <c r="G500">
        <v>213.08</v>
      </c>
      <c r="H500">
        <v>13969.92</v>
      </c>
    </row>
    <row r="501" spans="1:8" x14ac:dyDescent="0.3">
      <c r="A501">
        <v>122</v>
      </c>
      <c r="B501" t="s">
        <v>552</v>
      </c>
      <c r="C501" s="440">
        <v>46044</v>
      </c>
      <c r="D501" t="s">
        <v>4390</v>
      </c>
      <c r="E501" t="s">
        <v>22</v>
      </c>
      <c r="F501">
        <v>3319.91</v>
      </c>
      <c r="G501">
        <v>0</v>
      </c>
      <c r="H501">
        <v>3319.91</v>
      </c>
    </row>
    <row r="502" spans="1:8" x14ac:dyDescent="0.3">
      <c r="A502">
        <v>122</v>
      </c>
      <c r="B502" t="s">
        <v>552</v>
      </c>
      <c r="C502" s="440">
        <v>46043</v>
      </c>
      <c r="D502" t="s">
        <v>4390</v>
      </c>
      <c r="E502" t="s">
        <v>4382</v>
      </c>
      <c r="F502">
        <v>8052</v>
      </c>
      <c r="G502">
        <v>875.9</v>
      </c>
      <c r="H502">
        <v>7176.1</v>
      </c>
    </row>
    <row r="503" spans="1:8" x14ac:dyDescent="0.3">
      <c r="A503">
        <v>122</v>
      </c>
      <c r="B503" t="s">
        <v>552</v>
      </c>
      <c r="C503" s="440">
        <v>46043</v>
      </c>
      <c r="D503" t="s">
        <v>4390</v>
      </c>
      <c r="E503" t="s">
        <v>4383</v>
      </c>
      <c r="F503">
        <v>8808</v>
      </c>
      <c r="G503">
        <v>372.5</v>
      </c>
      <c r="H503">
        <v>8435.5</v>
      </c>
    </row>
    <row r="504" spans="1:8" x14ac:dyDescent="0.3">
      <c r="A504">
        <v>122</v>
      </c>
      <c r="B504" t="s">
        <v>552</v>
      </c>
      <c r="C504" s="440">
        <v>46043</v>
      </c>
      <c r="D504" t="s">
        <v>4390</v>
      </c>
      <c r="E504" t="s">
        <v>22</v>
      </c>
      <c r="F504">
        <v>1990.11</v>
      </c>
      <c r="G504">
        <v>0</v>
      </c>
      <c r="H504">
        <v>1990.11</v>
      </c>
    </row>
    <row r="505" spans="1:8" x14ac:dyDescent="0.3">
      <c r="A505">
        <v>122</v>
      </c>
      <c r="B505" t="s">
        <v>552</v>
      </c>
      <c r="C505" s="440">
        <v>46042</v>
      </c>
      <c r="D505" t="s">
        <v>4390</v>
      </c>
      <c r="E505" t="s">
        <v>4382</v>
      </c>
      <c r="F505">
        <v>10124</v>
      </c>
      <c r="G505">
        <v>364.29</v>
      </c>
      <c r="H505">
        <v>9759.7099999999991</v>
      </c>
    </row>
    <row r="506" spans="1:8" x14ac:dyDescent="0.3">
      <c r="A506">
        <v>122</v>
      </c>
      <c r="B506" t="s">
        <v>552</v>
      </c>
      <c r="C506" s="440">
        <v>46042</v>
      </c>
      <c r="D506" t="s">
        <v>4390</v>
      </c>
      <c r="E506" t="s">
        <v>4383</v>
      </c>
      <c r="F506">
        <v>9469</v>
      </c>
      <c r="G506">
        <v>194.71</v>
      </c>
      <c r="H506">
        <v>9274.2900000000009</v>
      </c>
    </row>
    <row r="507" spans="1:8" x14ac:dyDescent="0.3">
      <c r="A507">
        <v>122</v>
      </c>
      <c r="B507" t="s">
        <v>552</v>
      </c>
      <c r="C507" s="440">
        <v>46042</v>
      </c>
      <c r="D507" t="s">
        <v>4390</v>
      </c>
      <c r="E507" t="s">
        <v>22</v>
      </c>
      <c r="F507">
        <v>2458.88</v>
      </c>
      <c r="G507">
        <v>0</v>
      </c>
      <c r="H507">
        <v>2458.88</v>
      </c>
    </row>
    <row r="508" spans="1:8" x14ac:dyDescent="0.3">
      <c r="A508">
        <v>122</v>
      </c>
      <c r="B508" t="s">
        <v>552</v>
      </c>
      <c r="C508" s="440">
        <v>46040</v>
      </c>
      <c r="D508" t="s">
        <v>4390</v>
      </c>
      <c r="E508" t="s">
        <v>4383</v>
      </c>
      <c r="F508">
        <v>2925</v>
      </c>
      <c r="G508">
        <v>57.88</v>
      </c>
      <c r="H508">
        <v>2867.12</v>
      </c>
    </row>
    <row r="509" spans="1:8" x14ac:dyDescent="0.3">
      <c r="A509">
        <v>122</v>
      </c>
      <c r="B509" t="s">
        <v>552</v>
      </c>
      <c r="C509" s="440">
        <v>46040</v>
      </c>
      <c r="D509" t="s">
        <v>4390</v>
      </c>
      <c r="E509" t="s">
        <v>4382</v>
      </c>
      <c r="F509">
        <v>7046</v>
      </c>
      <c r="G509">
        <v>55.92</v>
      </c>
      <c r="H509">
        <v>6990.08</v>
      </c>
    </row>
    <row r="510" spans="1:8" x14ac:dyDescent="0.3">
      <c r="A510">
        <v>122</v>
      </c>
      <c r="B510" t="s">
        <v>552</v>
      </c>
      <c r="C510" s="440">
        <v>46040</v>
      </c>
      <c r="D510" t="s">
        <v>4390</v>
      </c>
      <c r="E510" t="s">
        <v>22</v>
      </c>
      <c r="F510">
        <v>1256.94</v>
      </c>
      <c r="G510">
        <v>0</v>
      </c>
      <c r="H510">
        <v>1256.94</v>
      </c>
    </row>
    <row r="511" spans="1:8" x14ac:dyDescent="0.3">
      <c r="A511">
        <v>122</v>
      </c>
      <c r="B511" t="s">
        <v>552</v>
      </c>
      <c r="C511" s="440">
        <v>46039</v>
      </c>
      <c r="D511" t="s">
        <v>4390</v>
      </c>
      <c r="E511" t="s">
        <v>4383</v>
      </c>
      <c r="F511">
        <v>33431</v>
      </c>
      <c r="G511">
        <v>835.91</v>
      </c>
      <c r="H511">
        <v>32595.09</v>
      </c>
    </row>
    <row r="512" spans="1:8" x14ac:dyDescent="0.3">
      <c r="A512">
        <v>122</v>
      </c>
      <c r="B512" t="s">
        <v>552</v>
      </c>
      <c r="C512" s="440">
        <v>46039</v>
      </c>
      <c r="D512" t="s">
        <v>4390</v>
      </c>
      <c r="E512" t="s">
        <v>4382</v>
      </c>
      <c r="F512">
        <v>28848</v>
      </c>
      <c r="G512">
        <v>1502.69</v>
      </c>
      <c r="H512">
        <v>27345.31</v>
      </c>
    </row>
    <row r="513" spans="1:8" x14ac:dyDescent="0.3">
      <c r="A513">
        <v>122</v>
      </c>
      <c r="B513" t="s">
        <v>552</v>
      </c>
      <c r="C513" s="440">
        <v>46039</v>
      </c>
      <c r="D513" t="s">
        <v>4390</v>
      </c>
      <c r="E513" t="s">
        <v>4384</v>
      </c>
      <c r="F513">
        <v>2820</v>
      </c>
      <c r="G513">
        <v>0</v>
      </c>
      <c r="H513">
        <v>2820</v>
      </c>
    </row>
    <row r="514" spans="1:8" x14ac:dyDescent="0.3">
      <c r="A514">
        <v>122</v>
      </c>
      <c r="B514" t="s">
        <v>552</v>
      </c>
      <c r="C514" s="440">
        <v>46039</v>
      </c>
      <c r="D514" t="s">
        <v>4390</v>
      </c>
      <c r="E514" t="s">
        <v>22</v>
      </c>
      <c r="F514">
        <v>7802.56</v>
      </c>
      <c r="G514">
        <v>0</v>
      </c>
      <c r="H514">
        <v>7802.56</v>
      </c>
    </row>
    <row r="515" spans="1:8" x14ac:dyDescent="0.3">
      <c r="A515">
        <v>122</v>
      </c>
      <c r="B515" t="s">
        <v>552</v>
      </c>
      <c r="C515" s="440">
        <v>46038</v>
      </c>
      <c r="D515" t="s">
        <v>4390</v>
      </c>
      <c r="E515" t="s">
        <v>4382</v>
      </c>
      <c r="F515">
        <v>17029</v>
      </c>
      <c r="G515">
        <v>591.69000000000005</v>
      </c>
      <c r="H515">
        <v>16437.310000000001</v>
      </c>
    </row>
    <row r="516" spans="1:8" x14ac:dyDescent="0.3">
      <c r="A516">
        <v>122</v>
      </c>
      <c r="B516" t="s">
        <v>552</v>
      </c>
      <c r="C516" s="440">
        <v>46038</v>
      </c>
      <c r="D516" t="s">
        <v>4390</v>
      </c>
      <c r="E516" t="s">
        <v>4383</v>
      </c>
      <c r="F516">
        <v>22256</v>
      </c>
      <c r="G516">
        <v>284.61</v>
      </c>
      <c r="H516">
        <v>21971.39</v>
      </c>
    </row>
    <row r="517" spans="1:8" x14ac:dyDescent="0.3">
      <c r="A517">
        <v>122</v>
      </c>
      <c r="B517" t="s">
        <v>552</v>
      </c>
      <c r="C517" s="440">
        <v>46038</v>
      </c>
      <c r="D517" t="s">
        <v>4390</v>
      </c>
      <c r="E517" t="s">
        <v>4384</v>
      </c>
      <c r="F517">
        <v>2440</v>
      </c>
      <c r="G517">
        <v>0</v>
      </c>
      <c r="H517">
        <v>2440</v>
      </c>
    </row>
    <row r="518" spans="1:8" x14ac:dyDescent="0.3">
      <c r="A518">
        <v>122</v>
      </c>
      <c r="B518" t="s">
        <v>552</v>
      </c>
      <c r="C518" s="440">
        <v>46038</v>
      </c>
      <c r="D518" t="s">
        <v>4390</v>
      </c>
      <c r="E518" t="s">
        <v>22</v>
      </c>
      <c r="F518">
        <v>4889.43</v>
      </c>
      <c r="G518">
        <v>0</v>
      </c>
      <c r="H518">
        <v>4889.43</v>
      </c>
    </row>
    <row r="519" spans="1:8" x14ac:dyDescent="0.3">
      <c r="A519">
        <v>122</v>
      </c>
      <c r="B519" t="s">
        <v>552</v>
      </c>
      <c r="C519" s="440">
        <v>46037</v>
      </c>
      <c r="D519" t="s">
        <v>4390</v>
      </c>
      <c r="E519" t="s">
        <v>4382</v>
      </c>
      <c r="F519">
        <v>11362</v>
      </c>
      <c r="G519">
        <v>1200.48</v>
      </c>
      <c r="H519">
        <v>10161.52</v>
      </c>
    </row>
    <row r="520" spans="1:8" x14ac:dyDescent="0.3">
      <c r="A520">
        <v>122</v>
      </c>
      <c r="B520" t="s">
        <v>552</v>
      </c>
      <c r="C520" s="440">
        <v>46037</v>
      </c>
      <c r="D520" t="s">
        <v>4390</v>
      </c>
      <c r="E520" t="s">
        <v>4383</v>
      </c>
      <c r="F520">
        <v>10689</v>
      </c>
      <c r="G520">
        <v>318.12</v>
      </c>
      <c r="H520">
        <v>10370.879999999999</v>
      </c>
    </row>
    <row r="521" spans="1:8" x14ac:dyDescent="0.3">
      <c r="A521">
        <v>122</v>
      </c>
      <c r="B521" t="s">
        <v>552</v>
      </c>
      <c r="C521" s="440">
        <v>46037</v>
      </c>
      <c r="D521" t="s">
        <v>4390</v>
      </c>
      <c r="E521" t="s">
        <v>22</v>
      </c>
      <c r="F521">
        <v>2710.77</v>
      </c>
      <c r="G521">
        <v>0</v>
      </c>
      <c r="H521">
        <v>2710.77</v>
      </c>
    </row>
    <row r="522" spans="1:8" x14ac:dyDescent="0.3">
      <c r="A522">
        <v>122</v>
      </c>
      <c r="B522" t="s">
        <v>552</v>
      </c>
      <c r="C522" s="440">
        <v>46036</v>
      </c>
      <c r="D522" t="s">
        <v>4390</v>
      </c>
      <c r="E522" t="s">
        <v>4383</v>
      </c>
      <c r="F522">
        <v>9635</v>
      </c>
      <c r="G522">
        <v>235.95</v>
      </c>
      <c r="H522">
        <v>9399.0499999999993</v>
      </c>
    </row>
    <row r="523" spans="1:8" x14ac:dyDescent="0.3">
      <c r="A523">
        <v>122</v>
      </c>
      <c r="B523" t="s">
        <v>552</v>
      </c>
      <c r="C523" s="440">
        <v>46036</v>
      </c>
      <c r="D523" t="s">
        <v>4390</v>
      </c>
      <c r="E523" t="s">
        <v>4382</v>
      </c>
      <c r="F523">
        <v>9025</v>
      </c>
      <c r="G523">
        <v>409.05</v>
      </c>
      <c r="H523">
        <v>8615.9500000000007</v>
      </c>
    </row>
    <row r="524" spans="1:8" x14ac:dyDescent="0.3">
      <c r="A524">
        <v>122</v>
      </c>
      <c r="B524" t="s">
        <v>552</v>
      </c>
      <c r="C524" s="440">
        <v>46036</v>
      </c>
      <c r="D524" t="s">
        <v>4390</v>
      </c>
      <c r="E524" t="s">
        <v>22</v>
      </c>
      <c r="F524">
        <v>2338.96</v>
      </c>
      <c r="G524">
        <v>0</v>
      </c>
      <c r="H524">
        <v>2338.96</v>
      </c>
    </row>
    <row r="525" spans="1:8" x14ac:dyDescent="0.3">
      <c r="A525">
        <v>122</v>
      </c>
      <c r="B525" t="s">
        <v>552</v>
      </c>
      <c r="C525" s="440">
        <v>46035</v>
      </c>
      <c r="D525" t="s">
        <v>4390</v>
      </c>
      <c r="E525" t="s">
        <v>4382</v>
      </c>
      <c r="F525">
        <v>10274</v>
      </c>
      <c r="G525">
        <v>305.92</v>
      </c>
      <c r="H525">
        <v>9968.08</v>
      </c>
    </row>
    <row r="526" spans="1:8" x14ac:dyDescent="0.3">
      <c r="A526">
        <v>122</v>
      </c>
      <c r="B526" t="s">
        <v>552</v>
      </c>
      <c r="C526" s="440">
        <v>46035</v>
      </c>
      <c r="D526" t="s">
        <v>4390</v>
      </c>
      <c r="E526" t="s">
        <v>4383</v>
      </c>
      <c r="F526">
        <v>12085</v>
      </c>
      <c r="G526">
        <v>163.69999999999999</v>
      </c>
      <c r="H526">
        <v>11921.3</v>
      </c>
    </row>
    <row r="527" spans="1:8" x14ac:dyDescent="0.3">
      <c r="A527">
        <v>122</v>
      </c>
      <c r="B527" t="s">
        <v>552</v>
      </c>
      <c r="C527" s="440">
        <v>46035</v>
      </c>
      <c r="D527" t="s">
        <v>4390</v>
      </c>
      <c r="E527" t="s">
        <v>22</v>
      </c>
      <c r="F527">
        <v>2871.31</v>
      </c>
      <c r="G527">
        <v>0</v>
      </c>
      <c r="H527">
        <v>2871.31</v>
      </c>
    </row>
    <row r="528" spans="1:8" x14ac:dyDescent="0.3">
      <c r="A528">
        <v>122</v>
      </c>
      <c r="B528" t="s">
        <v>552</v>
      </c>
      <c r="C528" s="440">
        <v>46033</v>
      </c>
      <c r="D528" t="s">
        <v>4390</v>
      </c>
      <c r="E528" t="s">
        <v>4383</v>
      </c>
      <c r="F528">
        <v>4562</v>
      </c>
      <c r="G528">
        <v>454.02</v>
      </c>
      <c r="H528">
        <v>4107.9799999999996</v>
      </c>
    </row>
    <row r="529" spans="1:8" x14ac:dyDescent="0.3">
      <c r="A529">
        <v>122</v>
      </c>
      <c r="B529" t="s">
        <v>552</v>
      </c>
      <c r="C529" s="440">
        <v>46033</v>
      </c>
      <c r="D529" t="s">
        <v>4390</v>
      </c>
      <c r="E529" t="s">
        <v>4382</v>
      </c>
      <c r="F529">
        <v>7998</v>
      </c>
      <c r="G529">
        <v>411.9</v>
      </c>
      <c r="H529">
        <v>7586.1</v>
      </c>
    </row>
    <row r="530" spans="1:8" x14ac:dyDescent="0.3">
      <c r="A530">
        <v>122</v>
      </c>
      <c r="B530" t="s">
        <v>552</v>
      </c>
      <c r="C530" s="440">
        <v>46033</v>
      </c>
      <c r="D530" t="s">
        <v>4390</v>
      </c>
      <c r="E530" t="s">
        <v>22</v>
      </c>
      <c r="F530">
        <v>1492.09</v>
      </c>
      <c r="G530">
        <v>0</v>
      </c>
      <c r="H530">
        <v>1492.09</v>
      </c>
    </row>
    <row r="531" spans="1:8" x14ac:dyDescent="0.3">
      <c r="A531">
        <v>122</v>
      </c>
      <c r="B531" t="s">
        <v>552</v>
      </c>
      <c r="C531" s="440">
        <v>46032</v>
      </c>
      <c r="D531" t="s">
        <v>4390</v>
      </c>
      <c r="E531" t="s">
        <v>4383</v>
      </c>
      <c r="F531">
        <v>28970</v>
      </c>
      <c r="G531">
        <v>339.6</v>
      </c>
      <c r="H531">
        <v>28630.400000000001</v>
      </c>
    </row>
    <row r="532" spans="1:8" x14ac:dyDescent="0.3">
      <c r="A532">
        <v>122</v>
      </c>
      <c r="B532" t="s">
        <v>552</v>
      </c>
      <c r="C532" s="440">
        <v>46032</v>
      </c>
      <c r="D532" t="s">
        <v>4390</v>
      </c>
      <c r="E532" t="s">
        <v>4382</v>
      </c>
      <c r="F532">
        <v>24251</v>
      </c>
      <c r="G532">
        <v>651.6</v>
      </c>
      <c r="H532">
        <v>23599.4</v>
      </c>
    </row>
    <row r="533" spans="1:8" x14ac:dyDescent="0.3">
      <c r="A533">
        <v>122</v>
      </c>
      <c r="B533" t="s">
        <v>552</v>
      </c>
      <c r="C533" s="440">
        <v>46032</v>
      </c>
      <c r="D533" t="s">
        <v>4390</v>
      </c>
      <c r="E533" t="s">
        <v>4384</v>
      </c>
      <c r="F533">
        <v>3100</v>
      </c>
      <c r="G533">
        <v>20</v>
      </c>
      <c r="H533">
        <v>3080</v>
      </c>
    </row>
    <row r="534" spans="1:8" x14ac:dyDescent="0.3">
      <c r="A534">
        <v>122</v>
      </c>
      <c r="B534" t="s">
        <v>552</v>
      </c>
      <c r="C534" s="440">
        <v>46032</v>
      </c>
      <c r="D534" t="s">
        <v>4390</v>
      </c>
      <c r="E534" t="s">
        <v>22</v>
      </c>
      <c r="F534">
        <v>6643.55</v>
      </c>
      <c r="G534">
        <v>0</v>
      </c>
      <c r="H534">
        <v>6643.55</v>
      </c>
    </row>
    <row r="535" spans="1:8" x14ac:dyDescent="0.3">
      <c r="A535">
        <v>122</v>
      </c>
      <c r="B535" t="s">
        <v>552</v>
      </c>
      <c r="C535" s="440">
        <v>46031</v>
      </c>
      <c r="D535" t="s">
        <v>4390</v>
      </c>
      <c r="E535" t="s">
        <v>4383</v>
      </c>
      <c r="F535">
        <v>23038</v>
      </c>
      <c r="G535">
        <v>395.64</v>
      </c>
      <c r="H535">
        <v>22642.36</v>
      </c>
    </row>
    <row r="536" spans="1:8" x14ac:dyDescent="0.3">
      <c r="A536">
        <v>122</v>
      </c>
      <c r="B536" t="s">
        <v>552</v>
      </c>
      <c r="C536" s="440">
        <v>46031</v>
      </c>
      <c r="D536" t="s">
        <v>4390</v>
      </c>
      <c r="E536" t="s">
        <v>4382</v>
      </c>
      <c r="F536">
        <v>16975</v>
      </c>
      <c r="G536">
        <v>1094.06</v>
      </c>
      <c r="H536">
        <v>15880.94</v>
      </c>
    </row>
    <row r="537" spans="1:8" x14ac:dyDescent="0.3">
      <c r="A537">
        <v>122</v>
      </c>
      <c r="B537" t="s">
        <v>552</v>
      </c>
      <c r="C537" s="440">
        <v>46031</v>
      </c>
      <c r="D537" t="s">
        <v>4390</v>
      </c>
      <c r="E537" t="s">
        <v>4384</v>
      </c>
      <c r="F537">
        <v>2880</v>
      </c>
      <c r="G537">
        <v>0</v>
      </c>
      <c r="H537">
        <v>2880</v>
      </c>
    </row>
    <row r="538" spans="1:8" x14ac:dyDescent="0.3">
      <c r="A538">
        <v>122</v>
      </c>
      <c r="B538" t="s">
        <v>552</v>
      </c>
      <c r="C538" s="440">
        <v>46031</v>
      </c>
      <c r="D538" t="s">
        <v>4390</v>
      </c>
      <c r="E538" t="s">
        <v>22</v>
      </c>
      <c r="F538">
        <v>5048.32</v>
      </c>
      <c r="G538">
        <v>0</v>
      </c>
      <c r="H538">
        <v>5048.32</v>
      </c>
    </row>
    <row r="539" spans="1:8" x14ac:dyDescent="0.3">
      <c r="A539">
        <v>122</v>
      </c>
      <c r="B539" t="s">
        <v>552</v>
      </c>
      <c r="C539" s="440">
        <v>46030</v>
      </c>
      <c r="D539" t="s">
        <v>4390</v>
      </c>
      <c r="E539" t="s">
        <v>4383</v>
      </c>
      <c r="F539">
        <v>17402</v>
      </c>
      <c r="G539">
        <v>127.52</v>
      </c>
      <c r="H539">
        <v>17274.48</v>
      </c>
    </row>
    <row r="540" spans="1:8" x14ac:dyDescent="0.3">
      <c r="A540">
        <v>122</v>
      </c>
      <c r="B540" t="s">
        <v>552</v>
      </c>
      <c r="C540" s="440">
        <v>46030</v>
      </c>
      <c r="D540" t="s">
        <v>4390</v>
      </c>
      <c r="E540" t="s">
        <v>4382</v>
      </c>
      <c r="F540">
        <v>15101</v>
      </c>
      <c r="G540">
        <v>310.42</v>
      </c>
      <c r="H540">
        <v>14790.58</v>
      </c>
    </row>
    <row r="541" spans="1:8" x14ac:dyDescent="0.3">
      <c r="A541">
        <v>122</v>
      </c>
      <c r="B541" t="s">
        <v>552</v>
      </c>
      <c r="C541" s="440">
        <v>46030</v>
      </c>
      <c r="D541" t="s">
        <v>4390</v>
      </c>
      <c r="E541" t="s">
        <v>22</v>
      </c>
      <c r="F541">
        <v>4162.46</v>
      </c>
      <c r="G541">
        <v>0</v>
      </c>
      <c r="H541">
        <v>4162.46</v>
      </c>
    </row>
    <row r="542" spans="1:8" x14ac:dyDescent="0.3">
      <c r="A542">
        <v>122</v>
      </c>
      <c r="B542" t="s">
        <v>552</v>
      </c>
      <c r="C542" s="440">
        <v>46029</v>
      </c>
      <c r="D542" t="s">
        <v>4390</v>
      </c>
      <c r="E542" t="s">
        <v>4382</v>
      </c>
      <c r="F542">
        <v>12266</v>
      </c>
      <c r="G542">
        <v>293.68</v>
      </c>
      <c r="H542">
        <v>11972.32</v>
      </c>
    </row>
    <row r="543" spans="1:8" x14ac:dyDescent="0.3">
      <c r="A543">
        <v>122</v>
      </c>
      <c r="B543" t="s">
        <v>552</v>
      </c>
      <c r="C543" s="440">
        <v>46029</v>
      </c>
      <c r="D543" t="s">
        <v>4390</v>
      </c>
      <c r="E543" t="s">
        <v>4383</v>
      </c>
      <c r="F543">
        <v>10979</v>
      </c>
      <c r="G543">
        <v>148.12</v>
      </c>
      <c r="H543">
        <v>10830.88</v>
      </c>
    </row>
    <row r="544" spans="1:8" x14ac:dyDescent="0.3">
      <c r="A544">
        <v>122</v>
      </c>
      <c r="B544" t="s">
        <v>552</v>
      </c>
      <c r="C544" s="440">
        <v>46029</v>
      </c>
      <c r="D544" t="s">
        <v>4390</v>
      </c>
      <c r="E544" t="s">
        <v>22</v>
      </c>
      <c r="F544">
        <v>2938.36</v>
      </c>
      <c r="G544">
        <v>0</v>
      </c>
      <c r="H544">
        <v>2938.36</v>
      </c>
    </row>
    <row r="545" spans="1:8" x14ac:dyDescent="0.3">
      <c r="A545">
        <v>122</v>
      </c>
      <c r="B545" t="s">
        <v>552</v>
      </c>
      <c r="C545" s="440">
        <v>46028</v>
      </c>
      <c r="D545" t="s">
        <v>4390</v>
      </c>
      <c r="E545" t="s">
        <v>4382</v>
      </c>
      <c r="F545">
        <v>11805</v>
      </c>
      <c r="G545">
        <v>742.98</v>
      </c>
      <c r="H545">
        <v>11062.02</v>
      </c>
    </row>
    <row r="546" spans="1:8" x14ac:dyDescent="0.3">
      <c r="A546">
        <v>122</v>
      </c>
      <c r="B546" t="s">
        <v>552</v>
      </c>
      <c r="C546" s="440">
        <v>46028</v>
      </c>
      <c r="D546" t="s">
        <v>4390</v>
      </c>
      <c r="E546" t="s">
        <v>4383</v>
      </c>
      <c r="F546">
        <v>12638</v>
      </c>
      <c r="G546">
        <v>90.12</v>
      </c>
      <c r="H546">
        <v>12547.88</v>
      </c>
    </row>
    <row r="547" spans="1:8" x14ac:dyDescent="0.3">
      <c r="A547">
        <v>122</v>
      </c>
      <c r="B547" t="s">
        <v>552</v>
      </c>
      <c r="C547" s="440">
        <v>46028</v>
      </c>
      <c r="D547" t="s">
        <v>4390</v>
      </c>
      <c r="E547" t="s">
        <v>22</v>
      </c>
      <c r="F547">
        <v>3089.79</v>
      </c>
      <c r="G547">
        <v>0</v>
      </c>
      <c r="H547">
        <v>3089.79</v>
      </c>
    </row>
    <row r="548" spans="1:8" x14ac:dyDescent="0.3">
      <c r="A548">
        <v>122</v>
      </c>
      <c r="B548" t="s">
        <v>552</v>
      </c>
      <c r="C548" s="440">
        <v>46021</v>
      </c>
      <c r="D548" t="s">
        <v>460</v>
      </c>
      <c r="E548" t="s">
        <v>4383</v>
      </c>
      <c r="F548">
        <v>15548</v>
      </c>
      <c r="G548">
        <v>106.8</v>
      </c>
      <c r="H548">
        <v>15441.2</v>
      </c>
    </row>
    <row r="549" spans="1:8" x14ac:dyDescent="0.3">
      <c r="A549">
        <v>122</v>
      </c>
      <c r="B549" t="s">
        <v>552</v>
      </c>
      <c r="C549" s="440">
        <v>46021</v>
      </c>
      <c r="D549" t="s">
        <v>460</v>
      </c>
      <c r="E549" t="s">
        <v>4382</v>
      </c>
      <c r="F549">
        <v>14014</v>
      </c>
      <c r="G549">
        <v>496.5</v>
      </c>
      <c r="H549">
        <v>13517.5</v>
      </c>
    </row>
    <row r="550" spans="1:8" x14ac:dyDescent="0.3">
      <c r="A550">
        <v>122</v>
      </c>
      <c r="B550" t="s">
        <v>552</v>
      </c>
      <c r="C550" s="440">
        <v>46021</v>
      </c>
      <c r="D550" t="s">
        <v>460</v>
      </c>
      <c r="E550" t="s">
        <v>22</v>
      </c>
      <c r="F550">
        <v>3765.56</v>
      </c>
      <c r="G550">
        <v>0</v>
      </c>
      <c r="H550">
        <v>3765.56</v>
      </c>
    </row>
    <row r="551" spans="1:8" x14ac:dyDescent="0.3">
      <c r="A551">
        <v>122</v>
      </c>
      <c r="B551" t="s">
        <v>552</v>
      </c>
      <c r="C551" s="440">
        <v>46020</v>
      </c>
      <c r="D551" t="s">
        <v>460</v>
      </c>
      <c r="E551" t="s">
        <v>4383</v>
      </c>
      <c r="F551">
        <v>7362</v>
      </c>
      <c r="G551">
        <v>36.24</v>
      </c>
      <c r="H551">
        <v>7325.76</v>
      </c>
    </row>
    <row r="552" spans="1:8" x14ac:dyDescent="0.3">
      <c r="A552">
        <v>122</v>
      </c>
      <c r="B552" t="s">
        <v>552</v>
      </c>
      <c r="C552" s="440">
        <v>46020</v>
      </c>
      <c r="D552" t="s">
        <v>460</v>
      </c>
      <c r="E552" t="s">
        <v>4382</v>
      </c>
      <c r="F552">
        <v>6690</v>
      </c>
      <c r="G552">
        <v>350.36</v>
      </c>
      <c r="H552">
        <v>6339.64</v>
      </c>
    </row>
    <row r="553" spans="1:8" x14ac:dyDescent="0.3">
      <c r="A553">
        <v>122</v>
      </c>
      <c r="B553" t="s">
        <v>552</v>
      </c>
      <c r="C553" s="440">
        <v>46020</v>
      </c>
      <c r="D553" t="s">
        <v>460</v>
      </c>
      <c r="E553" t="s">
        <v>22</v>
      </c>
      <c r="F553">
        <v>1752.11</v>
      </c>
      <c r="G553">
        <v>0</v>
      </c>
      <c r="H553">
        <v>1752.11</v>
      </c>
    </row>
    <row r="554" spans="1:8" x14ac:dyDescent="0.3">
      <c r="A554">
        <v>122</v>
      </c>
      <c r="B554" t="s">
        <v>552</v>
      </c>
      <c r="C554" s="440">
        <v>46014</v>
      </c>
      <c r="D554" t="s">
        <v>460</v>
      </c>
      <c r="E554" t="s">
        <v>4383</v>
      </c>
      <c r="F554">
        <v>14383</v>
      </c>
      <c r="G554">
        <v>195.52</v>
      </c>
      <c r="H554">
        <v>14187.48</v>
      </c>
    </row>
    <row r="555" spans="1:8" x14ac:dyDescent="0.3">
      <c r="A555">
        <v>122</v>
      </c>
      <c r="B555" t="s">
        <v>552</v>
      </c>
      <c r="C555" s="440">
        <v>46014</v>
      </c>
      <c r="D555" t="s">
        <v>460</v>
      </c>
      <c r="E555" t="s">
        <v>4382</v>
      </c>
      <c r="F555">
        <v>14018</v>
      </c>
      <c r="G555">
        <v>523.58000000000004</v>
      </c>
      <c r="H555">
        <v>13494.42</v>
      </c>
    </row>
    <row r="556" spans="1:8" x14ac:dyDescent="0.3">
      <c r="A556">
        <v>122</v>
      </c>
      <c r="B556" t="s">
        <v>552</v>
      </c>
      <c r="C556" s="440">
        <v>46014</v>
      </c>
      <c r="D556" t="s">
        <v>460</v>
      </c>
      <c r="E556" t="s">
        <v>22</v>
      </c>
      <c r="F556">
        <v>3565.07</v>
      </c>
      <c r="G556">
        <v>0</v>
      </c>
      <c r="H556">
        <v>3565.07</v>
      </c>
    </row>
    <row r="557" spans="1:8" x14ac:dyDescent="0.3">
      <c r="A557">
        <v>122</v>
      </c>
      <c r="B557" t="s">
        <v>552</v>
      </c>
      <c r="C557" s="440">
        <v>46013</v>
      </c>
      <c r="D557" t="s">
        <v>460</v>
      </c>
      <c r="E557" t="s">
        <v>4383</v>
      </c>
      <c r="F557">
        <v>11493</v>
      </c>
      <c r="G557">
        <v>80.069999999999993</v>
      </c>
      <c r="H557">
        <v>11412.93</v>
      </c>
    </row>
    <row r="558" spans="1:8" x14ac:dyDescent="0.3">
      <c r="A558">
        <v>122</v>
      </c>
      <c r="B558" t="s">
        <v>552</v>
      </c>
      <c r="C558" s="440">
        <v>46013</v>
      </c>
      <c r="D558" t="s">
        <v>460</v>
      </c>
      <c r="E558" t="s">
        <v>4382</v>
      </c>
      <c r="F558">
        <v>11158</v>
      </c>
      <c r="G558">
        <v>441.43</v>
      </c>
      <c r="H558">
        <v>10716.57</v>
      </c>
    </row>
    <row r="559" spans="1:8" x14ac:dyDescent="0.3">
      <c r="A559">
        <v>122</v>
      </c>
      <c r="B559" t="s">
        <v>552</v>
      </c>
      <c r="C559" s="440">
        <v>46013</v>
      </c>
      <c r="D559" t="s">
        <v>460</v>
      </c>
      <c r="E559" t="s">
        <v>22</v>
      </c>
      <c r="F559">
        <v>2917.56</v>
      </c>
      <c r="G559">
        <v>0</v>
      </c>
      <c r="H559">
        <v>2917.56</v>
      </c>
    </row>
    <row r="560" spans="1:8" x14ac:dyDescent="0.3">
      <c r="A560">
        <v>122</v>
      </c>
      <c r="B560" t="s">
        <v>552</v>
      </c>
      <c r="C560" s="440">
        <v>46012</v>
      </c>
      <c r="D560" t="s">
        <v>460</v>
      </c>
      <c r="E560" t="s">
        <v>4383</v>
      </c>
      <c r="F560">
        <v>5942</v>
      </c>
      <c r="G560">
        <v>24.53</v>
      </c>
      <c r="H560">
        <v>5917.47</v>
      </c>
    </row>
    <row r="561" spans="1:8" x14ac:dyDescent="0.3">
      <c r="A561">
        <v>122</v>
      </c>
      <c r="B561" t="s">
        <v>552</v>
      </c>
      <c r="C561" s="440">
        <v>46012</v>
      </c>
      <c r="D561" t="s">
        <v>460</v>
      </c>
      <c r="E561" t="s">
        <v>4382</v>
      </c>
      <c r="F561">
        <v>9358</v>
      </c>
      <c r="G561">
        <v>68.069999999999993</v>
      </c>
      <c r="H561">
        <v>9289.93</v>
      </c>
    </row>
    <row r="562" spans="1:8" x14ac:dyDescent="0.3">
      <c r="A562">
        <v>122</v>
      </c>
      <c r="B562" t="s">
        <v>552</v>
      </c>
      <c r="C562" s="440">
        <v>46012</v>
      </c>
      <c r="D562" t="s">
        <v>460</v>
      </c>
      <c r="E562" t="s">
        <v>22</v>
      </c>
      <c r="F562">
        <v>1767.29</v>
      </c>
      <c r="G562">
        <v>0</v>
      </c>
      <c r="H562">
        <v>1767.29</v>
      </c>
    </row>
    <row r="563" spans="1:8" x14ac:dyDescent="0.3">
      <c r="A563">
        <v>122</v>
      </c>
      <c r="B563" t="s">
        <v>552</v>
      </c>
      <c r="C563" s="440">
        <v>46011</v>
      </c>
      <c r="D563" t="s">
        <v>460</v>
      </c>
      <c r="E563" t="s">
        <v>4383</v>
      </c>
      <c r="F563">
        <v>37553</v>
      </c>
      <c r="G563">
        <v>574.98</v>
      </c>
      <c r="H563">
        <v>36978.019999999997</v>
      </c>
    </row>
    <row r="564" spans="1:8" x14ac:dyDescent="0.3">
      <c r="A564">
        <v>122</v>
      </c>
      <c r="B564" t="s">
        <v>552</v>
      </c>
      <c r="C564" s="440">
        <v>46011</v>
      </c>
      <c r="D564" t="s">
        <v>460</v>
      </c>
      <c r="E564" t="s">
        <v>4382</v>
      </c>
      <c r="F564">
        <v>28544</v>
      </c>
      <c r="G564">
        <v>1251.93</v>
      </c>
      <c r="H564">
        <v>27292.07</v>
      </c>
    </row>
    <row r="565" spans="1:8" x14ac:dyDescent="0.3">
      <c r="A565">
        <v>122</v>
      </c>
      <c r="B565" t="s">
        <v>552</v>
      </c>
      <c r="C565" s="440">
        <v>46011</v>
      </c>
      <c r="D565" t="s">
        <v>460</v>
      </c>
      <c r="E565" t="s">
        <v>4384</v>
      </c>
      <c r="F565">
        <v>2920</v>
      </c>
      <c r="G565">
        <v>60</v>
      </c>
      <c r="H565">
        <v>2860</v>
      </c>
    </row>
    <row r="566" spans="1:8" x14ac:dyDescent="0.3">
      <c r="A566">
        <v>122</v>
      </c>
      <c r="B566" t="s">
        <v>552</v>
      </c>
      <c r="C566" s="440">
        <v>46011</v>
      </c>
      <c r="D566" t="s">
        <v>460</v>
      </c>
      <c r="E566" t="s">
        <v>22</v>
      </c>
      <c r="F566">
        <v>7488.39</v>
      </c>
      <c r="G566">
        <v>0</v>
      </c>
      <c r="H566">
        <v>7488.39</v>
      </c>
    </row>
    <row r="567" spans="1:8" x14ac:dyDescent="0.3">
      <c r="A567">
        <v>122</v>
      </c>
      <c r="B567" t="s">
        <v>552</v>
      </c>
      <c r="C567" s="440">
        <v>46010</v>
      </c>
      <c r="D567" t="s">
        <v>460</v>
      </c>
      <c r="E567" t="s">
        <v>4382</v>
      </c>
      <c r="F567">
        <v>21640</v>
      </c>
      <c r="G567">
        <v>718.17</v>
      </c>
      <c r="H567">
        <v>20921.830000000002</v>
      </c>
    </row>
    <row r="568" spans="1:8" x14ac:dyDescent="0.3">
      <c r="A568">
        <v>122</v>
      </c>
      <c r="B568" t="s">
        <v>552</v>
      </c>
      <c r="C568" s="440">
        <v>46010</v>
      </c>
      <c r="D568" t="s">
        <v>460</v>
      </c>
      <c r="E568" t="s">
        <v>4383</v>
      </c>
      <c r="F568">
        <v>31721</v>
      </c>
      <c r="G568">
        <v>176.13</v>
      </c>
      <c r="H568">
        <v>31544.87</v>
      </c>
    </row>
    <row r="569" spans="1:8" x14ac:dyDescent="0.3">
      <c r="A569">
        <v>122</v>
      </c>
      <c r="B569" t="s">
        <v>552</v>
      </c>
      <c r="C569" s="440">
        <v>46010</v>
      </c>
      <c r="D569" t="s">
        <v>460</v>
      </c>
      <c r="E569" t="s">
        <v>4384</v>
      </c>
      <c r="F569">
        <v>2980</v>
      </c>
      <c r="G569">
        <v>0</v>
      </c>
      <c r="H569">
        <v>2980</v>
      </c>
    </row>
    <row r="570" spans="1:8" x14ac:dyDescent="0.3">
      <c r="A570">
        <v>122</v>
      </c>
      <c r="B570" t="s">
        <v>552</v>
      </c>
      <c r="C570" s="440">
        <v>46010</v>
      </c>
      <c r="D570" t="s">
        <v>460</v>
      </c>
      <c r="E570" t="s">
        <v>22</v>
      </c>
      <c r="F570">
        <v>5934.69</v>
      </c>
      <c r="G570">
        <v>0</v>
      </c>
      <c r="H570">
        <v>5934.69</v>
      </c>
    </row>
    <row r="571" spans="1:8" x14ac:dyDescent="0.3">
      <c r="A571">
        <v>122</v>
      </c>
      <c r="B571" t="s">
        <v>552</v>
      </c>
      <c r="C571" s="440">
        <v>46009</v>
      </c>
      <c r="D571" t="s">
        <v>460</v>
      </c>
      <c r="E571" t="s">
        <v>4382</v>
      </c>
      <c r="F571">
        <v>21916.5</v>
      </c>
      <c r="G571">
        <v>4378.54</v>
      </c>
      <c r="H571">
        <v>17537.96</v>
      </c>
    </row>
    <row r="572" spans="1:8" x14ac:dyDescent="0.3">
      <c r="A572">
        <v>122</v>
      </c>
      <c r="B572" t="s">
        <v>552</v>
      </c>
      <c r="C572" s="440">
        <v>46009</v>
      </c>
      <c r="D572" t="s">
        <v>460</v>
      </c>
      <c r="E572" t="s">
        <v>4383</v>
      </c>
      <c r="F572">
        <v>22266</v>
      </c>
      <c r="G572">
        <v>3117.56</v>
      </c>
      <c r="H572">
        <v>19148.439999999999</v>
      </c>
    </row>
    <row r="573" spans="1:8" x14ac:dyDescent="0.3">
      <c r="A573">
        <v>122</v>
      </c>
      <c r="B573" t="s">
        <v>552</v>
      </c>
      <c r="C573" s="440">
        <v>46009</v>
      </c>
      <c r="D573" t="s">
        <v>460</v>
      </c>
      <c r="E573" t="s">
        <v>22</v>
      </c>
      <c r="F573">
        <v>4742.4399999999996</v>
      </c>
      <c r="G573">
        <v>0</v>
      </c>
      <c r="H573">
        <v>4742.4399999999996</v>
      </c>
    </row>
    <row r="574" spans="1:8" x14ac:dyDescent="0.3">
      <c r="A574">
        <v>122</v>
      </c>
      <c r="B574" t="s">
        <v>552</v>
      </c>
      <c r="C574" s="440">
        <v>46008</v>
      </c>
      <c r="D574" t="s">
        <v>460</v>
      </c>
      <c r="E574" t="s">
        <v>4383</v>
      </c>
      <c r="F574">
        <v>21618</v>
      </c>
      <c r="G574">
        <v>696.5</v>
      </c>
      <c r="H574">
        <v>20921.5</v>
      </c>
    </row>
    <row r="575" spans="1:8" x14ac:dyDescent="0.3">
      <c r="A575">
        <v>122</v>
      </c>
      <c r="B575" t="s">
        <v>552</v>
      </c>
      <c r="C575" s="440">
        <v>46008</v>
      </c>
      <c r="D575" t="s">
        <v>460</v>
      </c>
      <c r="E575" t="s">
        <v>4382</v>
      </c>
      <c r="F575">
        <v>15839.5</v>
      </c>
      <c r="G575">
        <v>324.39999999999998</v>
      </c>
      <c r="H575">
        <v>15515.1</v>
      </c>
    </row>
    <row r="576" spans="1:8" x14ac:dyDescent="0.3">
      <c r="A576">
        <v>122</v>
      </c>
      <c r="B576" t="s">
        <v>552</v>
      </c>
      <c r="C576" s="440">
        <v>46008</v>
      </c>
      <c r="D576" t="s">
        <v>460</v>
      </c>
      <c r="E576" t="s">
        <v>22</v>
      </c>
      <c r="F576">
        <v>4724.45</v>
      </c>
      <c r="G576">
        <v>0</v>
      </c>
      <c r="H576">
        <v>4724.45</v>
      </c>
    </row>
    <row r="577" spans="1:8" x14ac:dyDescent="0.3">
      <c r="A577">
        <v>122</v>
      </c>
      <c r="B577" t="s">
        <v>552</v>
      </c>
      <c r="C577" s="440">
        <v>46007</v>
      </c>
      <c r="D577" t="s">
        <v>460</v>
      </c>
      <c r="E577" t="s">
        <v>4382</v>
      </c>
      <c r="F577">
        <v>16929</v>
      </c>
      <c r="G577">
        <v>1111.31</v>
      </c>
      <c r="H577">
        <v>15817.69</v>
      </c>
    </row>
    <row r="578" spans="1:8" x14ac:dyDescent="0.3">
      <c r="A578">
        <v>122</v>
      </c>
      <c r="B578" t="s">
        <v>552</v>
      </c>
      <c r="C578" s="440">
        <v>46007</v>
      </c>
      <c r="D578" t="s">
        <v>460</v>
      </c>
      <c r="E578" t="s">
        <v>4383</v>
      </c>
      <c r="F578">
        <v>16676</v>
      </c>
      <c r="G578">
        <v>566.80999999999995</v>
      </c>
      <c r="H578">
        <v>16109.19</v>
      </c>
    </row>
    <row r="579" spans="1:8" x14ac:dyDescent="0.3">
      <c r="A579">
        <v>122</v>
      </c>
      <c r="B579" t="s">
        <v>552</v>
      </c>
      <c r="C579" s="440">
        <v>46007</v>
      </c>
      <c r="D579" t="s">
        <v>460</v>
      </c>
      <c r="E579" t="s">
        <v>22</v>
      </c>
      <c r="F579">
        <v>4299.45</v>
      </c>
      <c r="G579">
        <v>0</v>
      </c>
      <c r="H579">
        <v>4299.45</v>
      </c>
    </row>
    <row r="580" spans="1:8" x14ac:dyDescent="0.3">
      <c r="A580">
        <v>122</v>
      </c>
      <c r="B580" t="s">
        <v>552</v>
      </c>
      <c r="C580" s="440">
        <v>46005</v>
      </c>
      <c r="D580" t="s">
        <v>460</v>
      </c>
      <c r="E580" t="s">
        <v>4382</v>
      </c>
      <c r="F580">
        <v>9618.5</v>
      </c>
      <c r="G580">
        <v>129.59</v>
      </c>
      <c r="H580">
        <v>9488.91</v>
      </c>
    </row>
    <row r="581" spans="1:8" x14ac:dyDescent="0.3">
      <c r="A581">
        <v>122</v>
      </c>
      <c r="B581" t="s">
        <v>552</v>
      </c>
      <c r="C581" s="440">
        <v>46005</v>
      </c>
      <c r="D581" t="s">
        <v>460</v>
      </c>
      <c r="E581" t="s">
        <v>4383</v>
      </c>
      <c r="F581">
        <v>9558</v>
      </c>
      <c r="G581">
        <v>6.71</v>
      </c>
      <c r="H581">
        <v>9551.2900000000009</v>
      </c>
    </row>
    <row r="582" spans="1:8" x14ac:dyDescent="0.3">
      <c r="A582">
        <v>122</v>
      </c>
      <c r="B582" t="s">
        <v>552</v>
      </c>
      <c r="C582" s="440">
        <v>46005</v>
      </c>
      <c r="D582" t="s">
        <v>460</v>
      </c>
      <c r="E582" t="s">
        <v>22</v>
      </c>
      <c r="F582">
        <v>1580.62</v>
      </c>
      <c r="G582">
        <v>0</v>
      </c>
      <c r="H582">
        <v>1580.62</v>
      </c>
    </row>
    <row r="583" spans="1:8" x14ac:dyDescent="0.3">
      <c r="A583">
        <v>122</v>
      </c>
      <c r="B583" t="s">
        <v>552</v>
      </c>
      <c r="C583" s="440">
        <v>46004</v>
      </c>
      <c r="D583" t="s">
        <v>460</v>
      </c>
      <c r="E583" t="s">
        <v>4382</v>
      </c>
      <c r="F583">
        <v>25699</v>
      </c>
      <c r="G583">
        <v>672.27</v>
      </c>
      <c r="H583">
        <v>25026.73</v>
      </c>
    </row>
    <row r="584" spans="1:8" x14ac:dyDescent="0.3">
      <c r="A584">
        <v>122</v>
      </c>
      <c r="B584" t="s">
        <v>552</v>
      </c>
      <c r="C584" s="440">
        <v>46004</v>
      </c>
      <c r="D584" t="s">
        <v>460</v>
      </c>
      <c r="E584" t="s">
        <v>4383</v>
      </c>
      <c r="F584">
        <v>38733</v>
      </c>
      <c r="G584">
        <v>336.73</v>
      </c>
      <c r="H584">
        <v>38396.269999999997</v>
      </c>
    </row>
    <row r="585" spans="1:8" x14ac:dyDescent="0.3">
      <c r="A585">
        <v>122</v>
      </c>
      <c r="B585" t="s">
        <v>552</v>
      </c>
      <c r="C585" s="440">
        <v>46004</v>
      </c>
      <c r="D585" t="s">
        <v>460</v>
      </c>
      <c r="E585" t="s">
        <v>4384</v>
      </c>
      <c r="F585">
        <v>2360</v>
      </c>
      <c r="G585">
        <v>20</v>
      </c>
      <c r="H585">
        <v>2340</v>
      </c>
    </row>
    <row r="586" spans="1:8" x14ac:dyDescent="0.3">
      <c r="A586">
        <v>122</v>
      </c>
      <c r="B586" t="s">
        <v>552</v>
      </c>
      <c r="C586" s="440">
        <v>46004</v>
      </c>
      <c r="D586" t="s">
        <v>460</v>
      </c>
      <c r="E586" t="s">
        <v>22</v>
      </c>
      <c r="F586">
        <v>7448</v>
      </c>
      <c r="G586">
        <v>0</v>
      </c>
      <c r="H586">
        <v>7448</v>
      </c>
    </row>
    <row r="587" spans="1:8" x14ac:dyDescent="0.3">
      <c r="A587">
        <v>122</v>
      </c>
      <c r="B587" t="s">
        <v>552</v>
      </c>
      <c r="C587" s="440">
        <v>46003</v>
      </c>
      <c r="D587" t="s">
        <v>460</v>
      </c>
      <c r="E587" t="s">
        <v>4382</v>
      </c>
      <c r="F587">
        <v>19405.5</v>
      </c>
      <c r="G587">
        <v>644.85</v>
      </c>
      <c r="H587">
        <v>18760.650000000001</v>
      </c>
    </row>
    <row r="588" spans="1:8" x14ac:dyDescent="0.3">
      <c r="A588">
        <v>122</v>
      </c>
      <c r="B588" t="s">
        <v>552</v>
      </c>
      <c r="C588" s="440">
        <v>46003</v>
      </c>
      <c r="D588" t="s">
        <v>460</v>
      </c>
      <c r="E588" t="s">
        <v>4383</v>
      </c>
      <c r="F588">
        <v>23606</v>
      </c>
      <c r="G588">
        <v>410.25</v>
      </c>
      <c r="H588">
        <v>23195.75</v>
      </c>
    </row>
    <row r="589" spans="1:8" x14ac:dyDescent="0.3">
      <c r="A589">
        <v>122</v>
      </c>
      <c r="B589" t="s">
        <v>552</v>
      </c>
      <c r="C589" s="440">
        <v>46003</v>
      </c>
      <c r="D589" t="s">
        <v>460</v>
      </c>
      <c r="E589" t="s">
        <v>4384</v>
      </c>
      <c r="F589">
        <v>2520</v>
      </c>
      <c r="G589">
        <v>20</v>
      </c>
      <c r="H589">
        <v>2500</v>
      </c>
    </row>
    <row r="590" spans="1:8" x14ac:dyDescent="0.3">
      <c r="A590">
        <v>122</v>
      </c>
      <c r="B590" t="s">
        <v>552</v>
      </c>
      <c r="C590" s="440">
        <v>46003</v>
      </c>
      <c r="D590" t="s">
        <v>460</v>
      </c>
      <c r="E590" t="s">
        <v>22</v>
      </c>
      <c r="F590">
        <v>4929.26</v>
      </c>
      <c r="G590">
        <v>0</v>
      </c>
      <c r="H590">
        <v>4929.26</v>
      </c>
    </row>
    <row r="591" spans="1:8" x14ac:dyDescent="0.3">
      <c r="A591">
        <v>122</v>
      </c>
      <c r="B591" t="s">
        <v>552</v>
      </c>
      <c r="C591" s="440">
        <v>46002</v>
      </c>
      <c r="D591" t="s">
        <v>460</v>
      </c>
      <c r="E591" t="s">
        <v>4382</v>
      </c>
      <c r="F591">
        <v>45266</v>
      </c>
      <c r="G591">
        <v>32549</v>
      </c>
      <c r="H591">
        <v>12717</v>
      </c>
    </row>
    <row r="592" spans="1:8" x14ac:dyDescent="0.3">
      <c r="A592">
        <v>122</v>
      </c>
      <c r="B592" t="s">
        <v>552</v>
      </c>
      <c r="C592" s="440">
        <v>46002</v>
      </c>
      <c r="D592" t="s">
        <v>460</v>
      </c>
      <c r="E592" t="s">
        <v>4383</v>
      </c>
      <c r="F592">
        <v>44246</v>
      </c>
      <c r="G592">
        <v>26963</v>
      </c>
      <c r="H592">
        <v>17283</v>
      </c>
    </row>
    <row r="593" spans="1:8" x14ac:dyDescent="0.3">
      <c r="A593">
        <v>122</v>
      </c>
      <c r="B593" t="s">
        <v>552</v>
      </c>
      <c r="C593" s="440">
        <v>46002</v>
      </c>
      <c r="D593" t="s">
        <v>460</v>
      </c>
      <c r="E593" t="s">
        <v>22</v>
      </c>
      <c r="F593">
        <v>3610.3</v>
      </c>
      <c r="G593">
        <v>0</v>
      </c>
      <c r="H593">
        <v>3610.3</v>
      </c>
    </row>
    <row r="594" spans="1:8" x14ac:dyDescent="0.3">
      <c r="A594">
        <v>122</v>
      </c>
      <c r="B594" t="s">
        <v>552</v>
      </c>
      <c r="C594" s="440">
        <v>46001</v>
      </c>
      <c r="D594" t="s">
        <v>460</v>
      </c>
      <c r="E594" t="s">
        <v>4382</v>
      </c>
      <c r="F594">
        <v>5476</v>
      </c>
      <c r="G594">
        <v>16</v>
      </c>
      <c r="H594">
        <v>5460</v>
      </c>
    </row>
    <row r="595" spans="1:8" x14ac:dyDescent="0.3">
      <c r="A595">
        <v>122</v>
      </c>
      <c r="B595" t="s">
        <v>552</v>
      </c>
      <c r="C595" s="440">
        <v>46001</v>
      </c>
      <c r="D595" t="s">
        <v>460</v>
      </c>
      <c r="E595" t="s">
        <v>4383</v>
      </c>
      <c r="F595">
        <v>1744</v>
      </c>
      <c r="G595">
        <v>38</v>
      </c>
      <c r="H595">
        <v>1706</v>
      </c>
    </row>
    <row r="596" spans="1:8" x14ac:dyDescent="0.3">
      <c r="A596">
        <v>122</v>
      </c>
      <c r="B596" t="s">
        <v>552</v>
      </c>
      <c r="C596" s="440">
        <v>46001</v>
      </c>
      <c r="D596" t="s">
        <v>460</v>
      </c>
      <c r="E596" t="s">
        <v>22</v>
      </c>
      <c r="F596">
        <v>931.57</v>
      </c>
      <c r="G596">
        <v>0</v>
      </c>
      <c r="H596">
        <v>931.57</v>
      </c>
    </row>
    <row r="597" spans="1:8" x14ac:dyDescent="0.3">
      <c r="A597">
        <v>122</v>
      </c>
      <c r="B597" t="s">
        <v>552</v>
      </c>
      <c r="C597" s="440">
        <v>46000</v>
      </c>
      <c r="D597" t="s">
        <v>460</v>
      </c>
      <c r="E597" t="s">
        <v>4382</v>
      </c>
      <c r="F597">
        <v>15665</v>
      </c>
      <c r="G597">
        <v>363.29</v>
      </c>
      <c r="H597">
        <v>15301.71</v>
      </c>
    </row>
    <row r="598" spans="1:8" x14ac:dyDescent="0.3">
      <c r="A598">
        <v>122</v>
      </c>
      <c r="B598" t="s">
        <v>552</v>
      </c>
      <c r="C598" s="440">
        <v>46000</v>
      </c>
      <c r="D598" t="s">
        <v>460</v>
      </c>
      <c r="E598" t="s">
        <v>4383</v>
      </c>
      <c r="F598">
        <v>22126</v>
      </c>
      <c r="G598">
        <v>192.51</v>
      </c>
      <c r="H598">
        <v>21933.49</v>
      </c>
    </row>
    <row r="599" spans="1:8" x14ac:dyDescent="0.3">
      <c r="A599">
        <v>122</v>
      </c>
      <c r="B599" t="s">
        <v>552</v>
      </c>
      <c r="C599" s="440">
        <v>46000</v>
      </c>
      <c r="D599" t="s">
        <v>460</v>
      </c>
      <c r="E599" t="s">
        <v>22</v>
      </c>
      <c r="F599">
        <v>4157.37</v>
      </c>
      <c r="G599">
        <v>0</v>
      </c>
      <c r="H599">
        <v>4157.37</v>
      </c>
    </row>
    <row r="600" spans="1:8" x14ac:dyDescent="0.3">
      <c r="A600">
        <v>122</v>
      </c>
      <c r="B600" t="s">
        <v>552</v>
      </c>
      <c r="C600" s="440">
        <v>45998</v>
      </c>
      <c r="D600" t="s">
        <v>460</v>
      </c>
      <c r="E600" t="s">
        <v>4382</v>
      </c>
      <c r="F600">
        <v>9849.5</v>
      </c>
      <c r="G600">
        <v>739.52</v>
      </c>
      <c r="H600">
        <v>9109.98</v>
      </c>
    </row>
    <row r="601" spans="1:8" x14ac:dyDescent="0.3">
      <c r="A601">
        <v>122</v>
      </c>
      <c r="B601" t="s">
        <v>552</v>
      </c>
      <c r="C601" s="440">
        <v>45998</v>
      </c>
      <c r="D601" t="s">
        <v>460</v>
      </c>
      <c r="E601" t="s">
        <v>4383</v>
      </c>
      <c r="F601">
        <v>5961</v>
      </c>
      <c r="G601">
        <v>152.06</v>
      </c>
      <c r="H601">
        <v>5808.94</v>
      </c>
    </row>
    <row r="602" spans="1:8" x14ac:dyDescent="0.3">
      <c r="A602">
        <v>122</v>
      </c>
      <c r="B602" t="s">
        <v>552</v>
      </c>
      <c r="C602" s="440">
        <v>45998</v>
      </c>
      <c r="D602" t="s">
        <v>460</v>
      </c>
      <c r="E602" t="s">
        <v>22</v>
      </c>
      <c r="F602">
        <v>1845.02</v>
      </c>
      <c r="G602">
        <v>0</v>
      </c>
      <c r="H602">
        <v>1845.02</v>
      </c>
    </row>
    <row r="603" spans="1:8" x14ac:dyDescent="0.3">
      <c r="A603">
        <v>122</v>
      </c>
      <c r="B603" t="s">
        <v>552</v>
      </c>
      <c r="C603" s="440">
        <v>45997</v>
      </c>
      <c r="D603" t="s">
        <v>460</v>
      </c>
      <c r="E603" t="s">
        <v>4382</v>
      </c>
      <c r="F603">
        <v>29045.5</v>
      </c>
      <c r="G603">
        <v>1088.3599999999999</v>
      </c>
      <c r="H603">
        <v>27957.14</v>
      </c>
    </row>
    <row r="604" spans="1:8" x14ac:dyDescent="0.3">
      <c r="A604">
        <v>122</v>
      </c>
      <c r="B604" t="s">
        <v>552</v>
      </c>
      <c r="C604" s="440">
        <v>45997</v>
      </c>
      <c r="D604" t="s">
        <v>460</v>
      </c>
      <c r="E604" t="s">
        <v>4383</v>
      </c>
      <c r="F604">
        <v>32422</v>
      </c>
      <c r="G604">
        <v>340.61</v>
      </c>
      <c r="H604">
        <v>32081.39</v>
      </c>
    </row>
    <row r="605" spans="1:8" x14ac:dyDescent="0.3">
      <c r="A605">
        <v>122</v>
      </c>
      <c r="B605" t="s">
        <v>552</v>
      </c>
      <c r="C605" s="440">
        <v>45997</v>
      </c>
      <c r="D605" t="s">
        <v>460</v>
      </c>
      <c r="E605" t="s">
        <v>4384</v>
      </c>
      <c r="F605">
        <v>4080</v>
      </c>
      <c r="G605">
        <v>0</v>
      </c>
      <c r="H605">
        <v>4080</v>
      </c>
    </row>
    <row r="606" spans="1:8" x14ac:dyDescent="0.3">
      <c r="A606">
        <v>122</v>
      </c>
      <c r="B606" t="s">
        <v>552</v>
      </c>
      <c r="C606" s="440">
        <v>45997</v>
      </c>
      <c r="D606" t="s">
        <v>460</v>
      </c>
      <c r="E606" t="s">
        <v>22</v>
      </c>
      <c r="F606">
        <v>7637.21</v>
      </c>
      <c r="G606">
        <v>0</v>
      </c>
      <c r="H606">
        <v>7637.21</v>
      </c>
    </row>
    <row r="607" spans="1:8" x14ac:dyDescent="0.3">
      <c r="A607">
        <v>122</v>
      </c>
      <c r="B607" t="s">
        <v>552</v>
      </c>
      <c r="C607" s="440">
        <v>45996</v>
      </c>
      <c r="D607" t="s">
        <v>460</v>
      </c>
      <c r="E607" t="s">
        <v>4382</v>
      </c>
      <c r="F607">
        <v>5339.5</v>
      </c>
      <c r="G607">
        <v>0</v>
      </c>
      <c r="H607">
        <v>5339.5</v>
      </c>
    </row>
    <row r="608" spans="1:8" x14ac:dyDescent="0.3">
      <c r="A608">
        <v>122</v>
      </c>
      <c r="B608" t="s">
        <v>552</v>
      </c>
      <c r="C608" s="440">
        <v>45996</v>
      </c>
      <c r="D608" t="s">
        <v>460</v>
      </c>
      <c r="E608" t="s">
        <v>4383</v>
      </c>
      <c r="F608">
        <v>2052</v>
      </c>
      <c r="G608">
        <v>0</v>
      </c>
      <c r="H608">
        <v>2052</v>
      </c>
    </row>
    <row r="609" spans="1:8" x14ac:dyDescent="0.3">
      <c r="A609">
        <v>122</v>
      </c>
      <c r="B609" t="s">
        <v>552</v>
      </c>
      <c r="C609" s="440">
        <v>45996</v>
      </c>
      <c r="D609" t="s">
        <v>460</v>
      </c>
      <c r="E609" t="s">
        <v>22</v>
      </c>
      <c r="F609">
        <v>883.83</v>
      </c>
      <c r="G609">
        <v>0</v>
      </c>
      <c r="H609">
        <v>883.83</v>
      </c>
    </row>
    <row r="610" spans="1:8" x14ac:dyDescent="0.3">
      <c r="A610">
        <v>122</v>
      </c>
      <c r="B610" t="s">
        <v>552</v>
      </c>
      <c r="C610" s="440">
        <v>45995</v>
      </c>
      <c r="D610" t="s">
        <v>460</v>
      </c>
      <c r="E610" t="s">
        <v>4382</v>
      </c>
      <c r="F610">
        <v>21674</v>
      </c>
      <c r="G610">
        <v>3684.64</v>
      </c>
      <c r="H610">
        <v>17989.36</v>
      </c>
    </row>
    <row r="611" spans="1:8" x14ac:dyDescent="0.3">
      <c r="A611">
        <v>122</v>
      </c>
      <c r="B611" t="s">
        <v>552</v>
      </c>
      <c r="C611" s="440">
        <v>45995</v>
      </c>
      <c r="D611" t="s">
        <v>460</v>
      </c>
      <c r="E611" t="s">
        <v>4383</v>
      </c>
      <c r="F611">
        <v>38174</v>
      </c>
      <c r="G611">
        <v>4692.3999999999996</v>
      </c>
      <c r="H611">
        <v>33481.599999999999</v>
      </c>
    </row>
    <row r="612" spans="1:8" x14ac:dyDescent="0.3">
      <c r="A612">
        <v>122</v>
      </c>
      <c r="B612" t="s">
        <v>552</v>
      </c>
      <c r="C612" s="440">
        <v>45995</v>
      </c>
      <c r="D612" t="s">
        <v>460</v>
      </c>
      <c r="E612" t="s">
        <v>22</v>
      </c>
      <c r="F612">
        <v>4895.16</v>
      </c>
      <c r="G612">
        <v>0</v>
      </c>
      <c r="H612">
        <v>4895.16</v>
      </c>
    </row>
    <row r="613" spans="1:8" x14ac:dyDescent="0.3">
      <c r="A613">
        <v>122</v>
      </c>
      <c r="B613" t="s">
        <v>552</v>
      </c>
      <c r="C613" s="440">
        <v>45994</v>
      </c>
      <c r="D613" t="s">
        <v>460</v>
      </c>
      <c r="E613" t="s">
        <v>4382</v>
      </c>
      <c r="F613">
        <v>20699</v>
      </c>
      <c r="G613">
        <v>219.8</v>
      </c>
      <c r="H613">
        <v>20479.2</v>
      </c>
    </row>
    <row r="614" spans="1:8" x14ac:dyDescent="0.3">
      <c r="A614">
        <v>122</v>
      </c>
      <c r="B614" t="s">
        <v>552</v>
      </c>
      <c r="C614" s="440">
        <v>45994</v>
      </c>
      <c r="D614" t="s">
        <v>460</v>
      </c>
      <c r="E614" t="s">
        <v>4383</v>
      </c>
      <c r="F614">
        <v>32942</v>
      </c>
      <c r="G614">
        <v>286.7</v>
      </c>
      <c r="H614">
        <v>32655.3</v>
      </c>
    </row>
    <row r="615" spans="1:8" x14ac:dyDescent="0.3">
      <c r="A615">
        <v>122</v>
      </c>
      <c r="B615" t="s">
        <v>552</v>
      </c>
      <c r="C615" s="440">
        <v>45994</v>
      </c>
      <c r="D615" t="s">
        <v>460</v>
      </c>
      <c r="E615" t="s">
        <v>22</v>
      </c>
      <c r="F615">
        <v>5362.62</v>
      </c>
      <c r="G615">
        <v>0</v>
      </c>
      <c r="H615">
        <v>5362.62</v>
      </c>
    </row>
    <row r="616" spans="1:8" x14ac:dyDescent="0.3">
      <c r="A616">
        <v>122</v>
      </c>
      <c r="B616" t="s">
        <v>552</v>
      </c>
      <c r="C616" s="440">
        <v>45993</v>
      </c>
      <c r="D616" t="s">
        <v>460</v>
      </c>
      <c r="E616" t="s">
        <v>4383</v>
      </c>
      <c r="F616">
        <v>22593</v>
      </c>
      <c r="G616">
        <v>280.68</v>
      </c>
      <c r="H616">
        <v>22312.32</v>
      </c>
    </row>
    <row r="617" spans="1:8" x14ac:dyDescent="0.3">
      <c r="A617">
        <v>122</v>
      </c>
      <c r="B617" t="s">
        <v>552</v>
      </c>
      <c r="C617" s="440">
        <v>45993</v>
      </c>
      <c r="D617" t="s">
        <v>460</v>
      </c>
      <c r="E617" t="s">
        <v>4382</v>
      </c>
      <c r="F617">
        <v>14421.5</v>
      </c>
      <c r="G617">
        <v>1076.22</v>
      </c>
      <c r="H617">
        <v>13345.28</v>
      </c>
    </row>
    <row r="618" spans="1:8" x14ac:dyDescent="0.3">
      <c r="A618">
        <v>122</v>
      </c>
      <c r="B618" t="s">
        <v>552</v>
      </c>
      <c r="C618" s="440">
        <v>45993</v>
      </c>
      <c r="D618" t="s">
        <v>460</v>
      </c>
      <c r="E618" t="s">
        <v>22</v>
      </c>
      <c r="F618">
        <v>3515.12</v>
      </c>
      <c r="G618">
        <v>0</v>
      </c>
      <c r="H618">
        <v>3515.12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7"/>
  <sheetViews>
    <sheetView workbookViewId="0"/>
  </sheetViews>
  <sheetFormatPr defaultRowHeight="14.4" x14ac:dyDescent="0.3"/>
  <sheetData>
    <row r="1" spans="1:22" x14ac:dyDescent="0.3">
      <c r="A1" t="s">
        <v>4391</v>
      </c>
      <c r="B1" t="s">
        <v>535</v>
      </c>
      <c r="C1" t="s">
        <v>4392</v>
      </c>
      <c r="D1" t="s">
        <v>4393</v>
      </c>
      <c r="E1" t="s">
        <v>4394</v>
      </c>
      <c r="F1" t="s">
        <v>4395</v>
      </c>
      <c r="G1" t="s">
        <v>4396</v>
      </c>
      <c r="H1" t="s">
        <v>4397</v>
      </c>
      <c r="I1" t="s">
        <v>4398</v>
      </c>
      <c r="J1" t="s">
        <v>4399</v>
      </c>
      <c r="K1" t="s">
        <v>4400</v>
      </c>
      <c r="L1" t="s">
        <v>4401</v>
      </c>
      <c r="M1" t="s">
        <v>4402</v>
      </c>
      <c r="N1" t="s">
        <v>4403</v>
      </c>
      <c r="O1" t="s">
        <v>4404</v>
      </c>
      <c r="P1" t="s">
        <v>4405</v>
      </c>
      <c r="Q1" t="s">
        <v>4406</v>
      </c>
      <c r="R1" t="s">
        <v>4407</v>
      </c>
      <c r="S1" t="s">
        <v>4408</v>
      </c>
      <c r="T1" t="s">
        <v>4409</v>
      </c>
      <c r="U1" t="s">
        <v>4410</v>
      </c>
      <c r="V1" t="s">
        <v>4411</v>
      </c>
    </row>
    <row r="2" spans="1:22" x14ac:dyDescent="0.3">
      <c r="A2">
        <v>13663</v>
      </c>
      <c r="B2" t="s">
        <v>552</v>
      </c>
      <c r="C2" t="s">
        <v>4412</v>
      </c>
      <c r="D2" t="s">
        <v>4413</v>
      </c>
      <c r="I2">
        <v>378</v>
      </c>
      <c r="J2" s="441">
        <v>46173</v>
      </c>
      <c r="K2" s="441">
        <v>46189</v>
      </c>
      <c r="L2">
        <v>378</v>
      </c>
      <c r="M2" t="s">
        <v>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465</v>
      </c>
      <c r="V2" t="s">
        <v>466</v>
      </c>
    </row>
    <row r="3" spans="1:22" x14ac:dyDescent="0.3">
      <c r="A3">
        <v>13458</v>
      </c>
      <c r="B3" t="s">
        <v>552</v>
      </c>
      <c r="C3" t="s">
        <v>4412</v>
      </c>
      <c r="D3" t="s">
        <v>4413</v>
      </c>
      <c r="I3">
        <v>378</v>
      </c>
      <c r="J3" s="441">
        <v>46143</v>
      </c>
      <c r="K3" s="441"/>
      <c r="L3">
        <v>378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465</v>
      </c>
    </row>
    <row r="4" spans="1:22" x14ac:dyDescent="0.3">
      <c r="A4">
        <v>13346</v>
      </c>
      <c r="B4" t="s">
        <v>552</v>
      </c>
      <c r="C4" t="s">
        <v>4412</v>
      </c>
      <c r="D4" t="s">
        <v>4413</v>
      </c>
      <c r="I4">
        <v>162</v>
      </c>
      <c r="J4" s="441">
        <v>46113</v>
      </c>
      <c r="K4" s="441">
        <v>46157</v>
      </c>
      <c r="L4">
        <v>162</v>
      </c>
      <c r="M4" t="s">
        <v>557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464</v>
      </c>
      <c r="V4" t="s">
        <v>465</v>
      </c>
    </row>
    <row r="5" spans="1:22" x14ac:dyDescent="0.3">
      <c r="A5">
        <v>11308</v>
      </c>
      <c r="B5" t="s">
        <v>552</v>
      </c>
      <c r="C5" t="s">
        <v>4412</v>
      </c>
      <c r="D5" t="s">
        <v>4413</v>
      </c>
      <c r="I5">
        <v>378</v>
      </c>
      <c r="J5" s="441">
        <v>46081</v>
      </c>
      <c r="K5" s="441">
        <v>46099</v>
      </c>
      <c r="L5">
        <v>378</v>
      </c>
      <c r="M5" t="s">
        <v>557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462</v>
      </c>
      <c r="V5" t="s">
        <v>463</v>
      </c>
    </row>
    <row r="6" spans="1:22" x14ac:dyDescent="0.3">
      <c r="A6">
        <v>11065</v>
      </c>
      <c r="B6" t="s">
        <v>552</v>
      </c>
      <c r="C6" t="s">
        <v>4414</v>
      </c>
      <c r="D6" t="s">
        <v>948</v>
      </c>
      <c r="I6">
        <v>300000</v>
      </c>
      <c r="J6" s="441">
        <v>46010</v>
      </c>
      <c r="K6" s="441">
        <v>46118</v>
      </c>
      <c r="L6">
        <v>300000</v>
      </c>
      <c r="M6" t="s">
        <v>557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460</v>
      </c>
      <c r="V6" t="s">
        <v>464</v>
      </c>
    </row>
    <row r="7" spans="1:22" x14ac:dyDescent="0.3">
      <c r="A7">
        <v>10938</v>
      </c>
      <c r="B7" t="s">
        <v>552</v>
      </c>
      <c r="C7" t="s">
        <v>4412</v>
      </c>
      <c r="D7" t="s">
        <v>4413</v>
      </c>
      <c r="I7">
        <v>675</v>
      </c>
      <c r="J7" s="441">
        <v>46053</v>
      </c>
      <c r="K7" s="441">
        <v>46077</v>
      </c>
      <c r="L7">
        <v>675</v>
      </c>
      <c r="M7" t="s">
        <v>557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461</v>
      </c>
      <c r="V7" t="s">
        <v>462</v>
      </c>
    </row>
    <row r="8" spans="1:22" x14ac:dyDescent="0.3">
      <c r="A8">
        <v>9760</v>
      </c>
      <c r="B8" t="s">
        <v>552</v>
      </c>
      <c r="C8" t="s">
        <v>4412</v>
      </c>
      <c r="D8" t="s">
        <v>4413</v>
      </c>
      <c r="I8">
        <v>405</v>
      </c>
      <c r="J8" s="441">
        <v>45991</v>
      </c>
      <c r="K8" s="441">
        <v>46020</v>
      </c>
      <c r="L8">
        <v>405</v>
      </c>
      <c r="M8" t="s">
        <v>557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4415</v>
      </c>
      <c r="V8" t="s">
        <v>460</v>
      </c>
    </row>
    <row r="9" spans="1:22" x14ac:dyDescent="0.3">
      <c r="A9">
        <v>7678</v>
      </c>
      <c r="B9" t="s">
        <v>552</v>
      </c>
      <c r="C9" t="s">
        <v>4416</v>
      </c>
      <c r="D9" t="s">
        <v>948</v>
      </c>
      <c r="I9">
        <v>50000</v>
      </c>
      <c r="J9" s="441">
        <v>46537</v>
      </c>
      <c r="K9" s="441"/>
      <c r="L9">
        <v>50000</v>
      </c>
      <c r="N9">
        <v>0</v>
      </c>
      <c r="O9">
        <v>0</v>
      </c>
      <c r="P9">
        <v>0</v>
      </c>
      <c r="Q9">
        <v>0</v>
      </c>
      <c r="R9">
        <v>0</v>
      </c>
      <c r="S9">
        <v>50000</v>
      </c>
      <c r="T9">
        <v>0</v>
      </c>
      <c r="U9" t="s">
        <v>743</v>
      </c>
    </row>
    <row r="10" spans="1:22" x14ac:dyDescent="0.3">
      <c r="A10">
        <v>7677</v>
      </c>
      <c r="B10" t="s">
        <v>552</v>
      </c>
      <c r="C10" t="s">
        <v>4416</v>
      </c>
      <c r="D10" t="s">
        <v>948</v>
      </c>
      <c r="I10">
        <v>50000</v>
      </c>
      <c r="J10" s="441">
        <v>46507</v>
      </c>
      <c r="K10" s="441"/>
      <c r="L10">
        <v>50000</v>
      </c>
      <c r="N10">
        <v>0</v>
      </c>
      <c r="O10">
        <v>0</v>
      </c>
      <c r="P10">
        <v>0</v>
      </c>
      <c r="Q10">
        <v>0</v>
      </c>
      <c r="R10">
        <v>0</v>
      </c>
      <c r="S10">
        <v>50000</v>
      </c>
      <c r="T10">
        <v>0</v>
      </c>
      <c r="U10" t="s">
        <v>750</v>
      </c>
    </row>
    <row r="11" spans="1:22" x14ac:dyDescent="0.3">
      <c r="A11">
        <v>7676</v>
      </c>
      <c r="B11" t="s">
        <v>552</v>
      </c>
      <c r="C11" t="s">
        <v>4416</v>
      </c>
      <c r="D11" t="s">
        <v>948</v>
      </c>
      <c r="I11">
        <v>100000</v>
      </c>
      <c r="J11" s="441">
        <v>46446</v>
      </c>
      <c r="K11" s="441"/>
      <c r="L11">
        <v>100000</v>
      </c>
      <c r="N11">
        <v>0</v>
      </c>
      <c r="O11">
        <v>0</v>
      </c>
      <c r="P11">
        <v>0</v>
      </c>
      <c r="Q11">
        <v>0</v>
      </c>
      <c r="R11">
        <v>0</v>
      </c>
      <c r="S11">
        <v>100000</v>
      </c>
      <c r="T11">
        <v>0</v>
      </c>
      <c r="U11" t="s">
        <v>770</v>
      </c>
    </row>
    <row r="12" spans="1:22" x14ac:dyDescent="0.3">
      <c r="A12">
        <v>7675</v>
      </c>
      <c r="B12" t="s">
        <v>552</v>
      </c>
      <c r="C12" t="s">
        <v>4416</v>
      </c>
      <c r="D12" t="s">
        <v>948</v>
      </c>
      <c r="I12">
        <v>50000</v>
      </c>
      <c r="J12" s="441">
        <v>46386</v>
      </c>
      <c r="K12" s="441"/>
      <c r="L12">
        <v>50000</v>
      </c>
      <c r="N12">
        <v>0</v>
      </c>
      <c r="O12">
        <v>0</v>
      </c>
      <c r="P12">
        <v>0</v>
      </c>
      <c r="Q12">
        <v>0</v>
      </c>
      <c r="R12">
        <v>0</v>
      </c>
      <c r="S12">
        <v>50000</v>
      </c>
      <c r="T12">
        <v>0</v>
      </c>
      <c r="U12" t="s">
        <v>472</v>
      </c>
    </row>
    <row r="13" spans="1:22" x14ac:dyDescent="0.3">
      <c r="A13">
        <v>7673</v>
      </c>
      <c r="B13" t="s">
        <v>552</v>
      </c>
      <c r="C13" t="s">
        <v>4416</v>
      </c>
      <c r="D13" t="s">
        <v>948</v>
      </c>
      <c r="I13">
        <v>50000</v>
      </c>
      <c r="J13" s="441">
        <v>46356</v>
      </c>
      <c r="K13" s="441"/>
      <c r="L13">
        <v>50000</v>
      </c>
      <c r="N13">
        <v>0</v>
      </c>
      <c r="O13">
        <v>0</v>
      </c>
      <c r="P13">
        <v>0</v>
      </c>
      <c r="Q13">
        <v>0</v>
      </c>
      <c r="R13">
        <v>0</v>
      </c>
      <c r="S13">
        <v>50000</v>
      </c>
      <c r="T13">
        <v>0</v>
      </c>
      <c r="U13" t="s">
        <v>471</v>
      </c>
    </row>
    <row r="14" spans="1:22" x14ac:dyDescent="0.3">
      <c r="A14">
        <v>7670</v>
      </c>
      <c r="B14" t="s">
        <v>552</v>
      </c>
      <c r="C14" t="s">
        <v>4416</v>
      </c>
      <c r="D14" t="s">
        <v>948</v>
      </c>
      <c r="I14">
        <v>50000</v>
      </c>
      <c r="J14" s="441">
        <v>46264</v>
      </c>
      <c r="K14" s="441"/>
      <c r="L14">
        <v>50000</v>
      </c>
      <c r="N14">
        <v>0</v>
      </c>
      <c r="O14">
        <v>0</v>
      </c>
      <c r="P14">
        <v>0</v>
      </c>
      <c r="Q14">
        <v>0</v>
      </c>
      <c r="R14">
        <v>0</v>
      </c>
      <c r="S14">
        <v>50000</v>
      </c>
      <c r="T14">
        <v>0</v>
      </c>
      <c r="U14" t="s">
        <v>468</v>
      </c>
    </row>
    <row r="15" spans="1:22" x14ac:dyDescent="0.3">
      <c r="A15">
        <v>7669</v>
      </c>
      <c r="B15" t="s">
        <v>552</v>
      </c>
      <c r="C15" t="s">
        <v>4416</v>
      </c>
      <c r="D15" t="s">
        <v>948</v>
      </c>
      <c r="I15">
        <v>100000</v>
      </c>
      <c r="J15" s="441">
        <v>46142</v>
      </c>
      <c r="K15" s="441"/>
      <c r="L15">
        <v>100000</v>
      </c>
      <c r="N15">
        <v>0</v>
      </c>
      <c r="O15">
        <v>0</v>
      </c>
      <c r="P15">
        <v>0</v>
      </c>
      <c r="Q15">
        <v>0</v>
      </c>
      <c r="R15">
        <v>0</v>
      </c>
      <c r="S15">
        <v>100000</v>
      </c>
      <c r="T15">
        <v>0</v>
      </c>
      <c r="U15" t="s">
        <v>464</v>
      </c>
    </row>
    <row r="16" spans="1:22" x14ac:dyDescent="0.3">
      <c r="A16">
        <v>7667</v>
      </c>
      <c r="B16" t="s">
        <v>552</v>
      </c>
      <c r="C16" t="s">
        <v>4416</v>
      </c>
      <c r="D16" t="s">
        <v>948</v>
      </c>
      <c r="I16">
        <v>50000</v>
      </c>
      <c r="J16" s="441">
        <v>46081</v>
      </c>
      <c r="K16" s="441">
        <v>46101</v>
      </c>
      <c r="L16">
        <v>50000</v>
      </c>
      <c r="M16" t="s">
        <v>557</v>
      </c>
      <c r="N16">
        <v>0</v>
      </c>
      <c r="O16">
        <v>0</v>
      </c>
      <c r="P16">
        <v>0</v>
      </c>
      <c r="Q16">
        <v>0</v>
      </c>
      <c r="R16">
        <v>0</v>
      </c>
      <c r="S16">
        <v>50000</v>
      </c>
      <c r="T16">
        <v>0</v>
      </c>
      <c r="U16" t="s">
        <v>462</v>
      </c>
      <c r="V16" t="s">
        <v>463</v>
      </c>
    </row>
    <row r="17" spans="1:22" x14ac:dyDescent="0.3">
      <c r="A17">
        <v>7666</v>
      </c>
      <c r="B17" t="s">
        <v>552</v>
      </c>
      <c r="C17" t="s">
        <v>4416</v>
      </c>
      <c r="D17" t="s">
        <v>948</v>
      </c>
      <c r="I17">
        <v>50000</v>
      </c>
      <c r="J17" s="441">
        <v>45991</v>
      </c>
      <c r="K17" s="441">
        <v>46010</v>
      </c>
      <c r="L17">
        <v>50000</v>
      </c>
      <c r="M17" t="s">
        <v>557</v>
      </c>
      <c r="N17">
        <v>0</v>
      </c>
      <c r="O17">
        <v>0</v>
      </c>
      <c r="P17">
        <v>0</v>
      </c>
      <c r="Q17">
        <v>0</v>
      </c>
      <c r="R17">
        <v>0</v>
      </c>
      <c r="S17">
        <v>50000</v>
      </c>
      <c r="T17">
        <v>0</v>
      </c>
      <c r="U17" t="s">
        <v>4415</v>
      </c>
      <c r="V17" t="s">
        <v>460</v>
      </c>
    </row>
    <row r="18" spans="1:22" x14ac:dyDescent="0.3">
      <c r="A18">
        <v>7665</v>
      </c>
      <c r="B18" t="s">
        <v>552</v>
      </c>
      <c r="C18" t="s">
        <v>4416</v>
      </c>
      <c r="D18" t="s">
        <v>948</v>
      </c>
      <c r="I18">
        <v>100000</v>
      </c>
      <c r="J18" s="441">
        <v>45960</v>
      </c>
      <c r="K18" s="441">
        <v>46199</v>
      </c>
      <c r="L18">
        <v>100000</v>
      </c>
      <c r="M18" t="s">
        <v>557</v>
      </c>
      <c r="N18">
        <v>0</v>
      </c>
      <c r="O18">
        <v>0</v>
      </c>
      <c r="P18">
        <v>0</v>
      </c>
      <c r="Q18">
        <v>0</v>
      </c>
      <c r="R18">
        <v>0</v>
      </c>
      <c r="S18">
        <v>100000</v>
      </c>
      <c r="T18">
        <v>0</v>
      </c>
      <c r="U18" t="s">
        <v>4417</v>
      </c>
      <c r="V18" t="s">
        <v>466</v>
      </c>
    </row>
    <row r="19" spans="1:22" x14ac:dyDescent="0.3">
      <c r="A19">
        <v>7664</v>
      </c>
      <c r="B19" t="s">
        <v>552</v>
      </c>
      <c r="C19" t="s">
        <v>4416</v>
      </c>
      <c r="D19" t="s">
        <v>948</v>
      </c>
      <c r="I19">
        <v>100000</v>
      </c>
      <c r="J19" s="441">
        <v>45930</v>
      </c>
      <c r="K19" s="441">
        <v>46164</v>
      </c>
      <c r="L19">
        <v>100000</v>
      </c>
      <c r="M19" t="s">
        <v>557</v>
      </c>
      <c r="N19">
        <v>0</v>
      </c>
      <c r="O19">
        <v>0</v>
      </c>
      <c r="P19">
        <v>0</v>
      </c>
      <c r="Q19">
        <v>0</v>
      </c>
      <c r="R19">
        <v>0</v>
      </c>
      <c r="S19">
        <v>100000</v>
      </c>
      <c r="T19">
        <v>0</v>
      </c>
      <c r="U19" t="s">
        <v>1097</v>
      </c>
      <c r="V19" t="s">
        <v>465</v>
      </c>
    </row>
    <row r="20" spans="1:22" x14ac:dyDescent="0.3">
      <c r="A20">
        <v>7663</v>
      </c>
      <c r="B20" t="s">
        <v>552</v>
      </c>
      <c r="C20" t="s">
        <v>4416</v>
      </c>
      <c r="D20" t="s">
        <v>948</v>
      </c>
      <c r="I20">
        <v>79000</v>
      </c>
      <c r="J20" s="441">
        <v>46568</v>
      </c>
      <c r="K20" s="441"/>
      <c r="L20">
        <v>79000</v>
      </c>
      <c r="N20">
        <v>0</v>
      </c>
      <c r="O20">
        <v>0</v>
      </c>
      <c r="P20">
        <v>0</v>
      </c>
      <c r="Q20">
        <v>0</v>
      </c>
      <c r="R20">
        <v>0</v>
      </c>
      <c r="S20">
        <v>79000</v>
      </c>
      <c r="T20">
        <v>0</v>
      </c>
      <c r="U20" t="s">
        <v>740</v>
      </c>
    </row>
    <row r="21" spans="1:22" x14ac:dyDescent="0.3">
      <c r="A21">
        <v>7662</v>
      </c>
      <c r="B21" t="s">
        <v>552</v>
      </c>
      <c r="C21" t="s">
        <v>4416</v>
      </c>
      <c r="D21" t="s">
        <v>948</v>
      </c>
      <c r="I21">
        <v>45000</v>
      </c>
      <c r="J21" s="441">
        <v>46476</v>
      </c>
      <c r="K21" s="441"/>
      <c r="L21">
        <v>45000</v>
      </c>
      <c r="N21">
        <v>0</v>
      </c>
      <c r="O21">
        <v>0</v>
      </c>
      <c r="P21">
        <v>0</v>
      </c>
      <c r="Q21">
        <v>0</v>
      </c>
      <c r="R21">
        <v>0</v>
      </c>
      <c r="S21">
        <v>45000</v>
      </c>
      <c r="T21">
        <v>0</v>
      </c>
      <c r="U21" t="s">
        <v>763</v>
      </c>
    </row>
    <row r="22" spans="1:22" x14ac:dyDescent="0.3">
      <c r="A22">
        <v>7661</v>
      </c>
      <c r="B22" t="s">
        <v>552</v>
      </c>
      <c r="C22" t="s">
        <v>4416</v>
      </c>
      <c r="D22" t="s">
        <v>948</v>
      </c>
      <c r="I22">
        <v>45000</v>
      </c>
      <c r="J22" s="441">
        <v>46386</v>
      </c>
      <c r="K22" s="441"/>
      <c r="L22">
        <v>45000</v>
      </c>
      <c r="N22">
        <v>0</v>
      </c>
      <c r="O22">
        <v>0</v>
      </c>
      <c r="P22">
        <v>0</v>
      </c>
      <c r="Q22">
        <v>0</v>
      </c>
      <c r="R22">
        <v>0</v>
      </c>
      <c r="S22">
        <v>45000</v>
      </c>
      <c r="T22">
        <v>0</v>
      </c>
      <c r="U22" t="s">
        <v>472</v>
      </c>
    </row>
    <row r="23" spans="1:22" x14ac:dyDescent="0.3">
      <c r="A23">
        <v>7660</v>
      </c>
      <c r="B23" t="s">
        <v>552</v>
      </c>
      <c r="C23" t="s">
        <v>4416</v>
      </c>
      <c r="D23" t="s">
        <v>948</v>
      </c>
      <c r="I23">
        <v>45000</v>
      </c>
      <c r="J23" s="441">
        <v>46295</v>
      </c>
      <c r="K23" s="441"/>
      <c r="L23">
        <v>45000</v>
      </c>
      <c r="N23">
        <v>0</v>
      </c>
      <c r="O23">
        <v>0</v>
      </c>
      <c r="P23">
        <v>0</v>
      </c>
      <c r="Q23">
        <v>0</v>
      </c>
      <c r="R23">
        <v>0</v>
      </c>
      <c r="S23">
        <v>45000</v>
      </c>
      <c r="T23">
        <v>0</v>
      </c>
      <c r="U23" t="s">
        <v>469</v>
      </c>
    </row>
    <row r="24" spans="1:22" x14ac:dyDescent="0.3">
      <c r="A24">
        <v>7659</v>
      </c>
      <c r="B24" t="s">
        <v>552</v>
      </c>
      <c r="C24" t="s">
        <v>4416</v>
      </c>
      <c r="D24" t="s">
        <v>948</v>
      </c>
      <c r="I24">
        <v>45000</v>
      </c>
      <c r="J24" s="441">
        <v>46203</v>
      </c>
      <c r="K24" s="441"/>
      <c r="L24">
        <v>45000</v>
      </c>
      <c r="N24">
        <v>0</v>
      </c>
      <c r="O24">
        <v>0</v>
      </c>
      <c r="P24">
        <v>0</v>
      </c>
      <c r="Q24">
        <v>0</v>
      </c>
      <c r="R24">
        <v>0</v>
      </c>
      <c r="S24">
        <v>45000</v>
      </c>
      <c r="T24">
        <v>0</v>
      </c>
      <c r="U24" t="s">
        <v>466</v>
      </c>
    </row>
    <row r="25" spans="1:22" x14ac:dyDescent="0.3">
      <c r="A25">
        <v>7658</v>
      </c>
      <c r="B25" t="s">
        <v>552</v>
      </c>
      <c r="C25" t="s">
        <v>4416</v>
      </c>
      <c r="D25" t="s">
        <v>948</v>
      </c>
      <c r="I25">
        <v>45000</v>
      </c>
      <c r="J25" s="441">
        <v>46111</v>
      </c>
      <c r="K25" s="441">
        <v>46087</v>
      </c>
      <c r="L25">
        <v>45000</v>
      </c>
      <c r="M25" t="s">
        <v>557</v>
      </c>
      <c r="N25">
        <v>0</v>
      </c>
      <c r="O25">
        <v>0</v>
      </c>
      <c r="P25">
        <v>0</v>
      </c>
      <c r="Q25">
        <v>0</v>
      </c>
      <c r="R25">
        <v>0</v>
      </c>
      <c r="S25">
        <v>45000</v>
      </c>
      <c r="T25">
        <v>0</v>
      </c>
      <c r="U25" t="s">
        <v>463</v>
      </c>
      <c r="V25" t="s">
        <v>463</v>
      </c>
    </row>
    <row r="26" spans="1:22" x14ac:dyDescent="0.3">
      <c r="A26">
        <v>7657</v>
      </c>
      <c r="B26" t="s">
        <v>552</v>
      </c>
      <c r="C26" t="s">
        <v>4416</v>
      </c>
      <c r="D26" t="s">
        <v>948</v>
      </c>
      <c r="I26">
        <v>45000</v>
      </c>
      <c r="J26" s="441">
        <v>46021</v>
      </c>
      <c r="K26" s="441"/>
      <c r="L26">
        <v>45000</v>
      </c>
      <c r="N26">
        <v>0</v>
      </c>
      <c r="O26">
        <v>0</v>
      </c>
      <c r="P26">
        <v>0</v>
      </c>
      <c r="Q26">
        <v>0</v>
      </c>
      <c r="R26">
        <v>0</v>
      </c>
      <c r="S26">
        <v>45000</v>
      </c>
      <c r="T26">
        <v>0</v>
      </c>
      <c r="U26" t="s">
        <v>460</v>
      </c>
    </row>
    <row r="27" spans="1:22" x14ac:dyDescent="0.3">
      <c r="A27">
        <v>785</v>
      </c>
      <c r="B27" t="s">
        <v>552</v>
      </c>
      <c r="C27" t="s">
        <v>4418</v>
      </c>
      <c r="D27" t="s">
        <v>948</v>
      </c>
      <c r="I27">
        <v>137666.67000000001</v>
      </c>
      <c r="J27" s="441">
        <v>46296</v>
      </c>
      <c r="K27" s="441"/>
      <c r="L27">
        <v>137666.67000000001</v>
      </c>
      <c r="N27">
        <v>0</v>
      </c>
      <c r="O27">
        <v>0</v>
      </c>
      <c r="P27">
        <v>0</v>
      </c>
      <c r="Q27">
        <v>0</v>
      </c>
      <c r="R27">
        <v>0</v>
      </c>
      <c r="S27">
        <v>137666.67000000001</v>
      </c>
      <c r="T27">
        <v>0</v>
      </c>
      <c r="U27" t="s">
        <v>470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17"/>
  <sheetViews>
    <sheetView workbookViewId="0"/>
  </sheetViews>
  <sheetFormatPr defaultRowHeight="14.4" x14ac:dyDescent="0.3"/>
  <sheetData>
    <row r="1" spans="1:29" x14ac:dyDescent="0.3">
      <c r="A1" t="s">
        <v>535</v>
      </c>
      <c r="B1" t="s">
        <v>4419</v>
      </c>
      <c r="C1" t="s">
        <v>4394</v>
      </c>
      <c r="D1" t="s">
        <v>4376</v>
      </c>
      <c r="E1" t="s">
        <v>4420</v>
      </c>
      <c r="F1" t="s">
        <v>4421</v>
      </c>
      <c r="G1" t="s">
        <v>4397</v>
      </c>
      <c r="H1" t="s">
        <v>4401</v>
      </c>
      <c r="I1" t="s">
        <v>4422</v>
      </c>
      <c r="J1" t="s">
        <v>4423</v>
      </c>
      <c r="K1" t="s">
        <v>4424</v>
      </c>
      <c r="L1" t="s">
        <v>4425</v>
      </c>
      <c r="M1" t="s">
        <v>4426</v>
      </c>
      <c r="N1" t="s">
        <v>4427</v>
      </c>
      <c r="O1" t="s">
        <v>4428</v>
      </c>
      <c r="P1" t="s">
        <v>4429</v>
      </c>
      <c r="Q1" t="s">
        <v>4430</v>
      </c>
      <c r="R1" t="s">
        <v>4431</v>
      </c>
      <c r="S1" t="s">
        <v>4432</v>
      </c>
      <c r="T1" t="s">
        <v>4433</v>
      </c>
      <c r="U1" t="s">
        <v>4434</v>
      </c>
      <c r="V1" t="s">
        <v>4435</v>
      </c>
      <c r="W1" t="s">
        <v>4436</v>
      </c>
      <c r="X1" t="s">
        <v>4437</v>
      </c>
      <c r="Y1" t="s">
        <v>539</v>
      </c>
      <c r="Z1" t="s">
        <v>549</v>
      </c>
      <c r="AA1" t="s">
        <v>2675</v>
      </c>
      <c r="AB1" t="s">
        <v>4438</v>
      </c>
      <c r="AC1" t="s">
        <v>4439</v>
      </c>
    </row>
    <row r="2" spans="1:29" x14ac:dyDescent="0.3">
      <c r="A2" t="s">
        <v>552</v>
      </c>
      <c r="B2">
        <v>1969</v>
      </c>
      <c r="C2">
        <v>3596</v>
      </c>
      <c r="D2" s="441">
        <v>46239</v>
      </c>
      <c r="E2" t="s">
        <v>4440</v>
      </c>
      <c r="F2" t="s">
        <v>4441</v>
      </c>
      <c r="G2" t="s">
        <v>4442</v>
      </c>
      <c r="H2">
        <v>1000</v>
      </c>
      <c r="I2">
        <v>1000</v>
      </c>
      <c r="J2">
        <v>0</v>
      </c>
      <c r="K2">
        <v>0</v>
      </c>
      <c r="L2">
        <v>1000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1">
        <v>46196</v>
      </c>
      <c r="Z2" t="s">
        <v>557</v>
      </c>
      <c r="AA2" s="441">
        <v>46196</v>
      </c>
      <c r="AB2" t="s">
        <v>468</v>
      </c>
      <c r="AC2" t="s">
        <v>466</v>
      </c>
    </row>
    <row r="3" spans="1:29" x14ac:dyDescent="0.3">
      <c r="A3" t="s">
        <v>552</v>
      </c>
      <c r="B3">
        <v>2036</v>
      </c>
      <c r="C3">
        <v>3673</v>
      </c>
      <c r="D3" s="441">
        <v>46226</v>
      </c>
      <c r="E3" t="s">
        <v>4443</v>
      </c>
      <c r="F3" t="s">
        <v>4441</v>
      </c>
      <c r="G3" t="s">
        <v>4442</v>
      </c>
      <c r="H3">
        <v>1000</v>
      </c>
      <c r="I3">
        <v>1000</v>
      </c>
      <c r="J3">
        <v>0</v>
      </c>
      <c r="K3">
        <v>0</v>
      </c>
      <c r="L3">
        <v>1000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1">
        <v>46199</v>
      </c>
      <c r="Z3" t="s">
        <v>557</v>
      </c>
      <c r="AA3" s="441">
        <v>46198</v>
      </c>
      <c r="AB3" t="s">
        <v>467</v>
      </c>
      <c r="AC3" t="s">
        <v>466</v>
      </c>
    </row>
    <row r="4" spans="1:29" x14ac:dyDescent="0.3">
      <c r="A4" t="s">
        <v>552</v>
      </c>
      <c r="B4">
        <v>1837</v>
      </c>
      <c r="C4">
        <v>3443</v>
      </c>
      <c r="D4" s="441">
        <v>46198</v>
      </c>
      <c r="E4" t="s">
        <v>4444</v>
      </c>
      <c r="F4" t="s">
        <v>4441</v>
      </c>
      <c r="G4" t="s">
        <v>4445</v>
      </c>
      <c r="H4">
        <v>3240</v>
      </c>
      <c r="I4">
        <v>3240</v>
      </c>
      <c r="J4">
        <v>2867</v>
      </c>
      <c r="K4">
        <v>373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41">
        <v>46170</v>
      </c>
      <c r="Z4" t="s">
        <v>557</v>
      </c>
      <c r="AA4" s="441">
        <v>46170</v>
      </c>
      <c r="AB4" t="s">
        <v>466</v>
      </c>
      <c r="AC4" t="s">
        <v>465</v>
      </c>
    </row>
    <row r="5" spans="1:29" x14ac:dyDescent="0.3">
      <c r="A5" t="s">
        <v>552</v>
      </c>
      <c r="B5">
        <v>1924</v>
      </c>
      <c r="C5">
        <v>3540</v>
      </c>
      <c r="D5" s="441">
        <v>46192</v>
      </c>
      <c r="E5" t="s">
        <v>4446</v>
      </c>
      <c r="F5" t="s">
        <v>4441</v>
      </c>
      <c r="G5" t="s">
        <v>4442</v>
      </c>
      <c r="H5">
        <v>1000</v>
      </c>
      <c r="I5">
        <v>1000</v>
      </c>
      <c r="J5">
        <v>0</v>
      </c>
      <c r="K5">
        <v>0</v>
      </c>
      <c r="L5">
        <v>1000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41">
        <v>46188</v>
      </c>
      <c r="Z5" t="s">
        <v>557</v>
      </c>
      <c r="AA5" s="441">
        <v>46188</v>
      </c>
      <c r="AB5" t="s">
        <v>466</v>
      </c>
      <c r="AC5" t="s">
        <v>466</v>
      </c>
    </row>
    <row r="6" spans="1:29" x14ac:dyDescent="0.3">
      <c r="A6" t="s">
        <v>552</v>
      </c>
      <c r="B6">
        <v>1685</v>
      </c>
      <c r="C6">
        <v>3095</v>
      </c>
      <c r="D6" s="441">
        <v>46164</v>
      </c>
      <c r="E6" t="s">
        <v>4447</v>
      </c>
      <c r="F6" t="s">
        <v>4441</v>
      </c>
      <c r="G6" t="s">
        <v>4442</v>
      </c>
      <c r="H6">
        <v>80925</v>
      </c>
      <c r="I6">
        <v>269750</v>
      </c>
      <c r="J6">
        <v>62057.4</v>
      </c>
      <c r="K6">
        <v>8067.6</v>
      </c>
      <c r="L6">
        <v>10800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41">
        <v>46142</v>
      </c>
      <c r="Z6" t="s">
        <v>557</v>
      </c>
      <c r="AA6" s="441">
        <v>46140</v>
      </c>
      <c r="AB6" t="s">
        <v>465</v>
      </c>
      <c r="AC6" t="s">
        <v>464</v>
      </c>
    </row>
    <row r="7" spans="1:29" x14ac:dyDescent="0.3">
      <c r="A7" t="s">
        <v>552</v>
      </c>
      <c r="B7">
        <v>1686</v>
      </c>
      <c r="C7">
        <v>3095</v>
      </c>
      <c r="D7" s="441">
        <v>46164</v>
      </c>
      <c r="E7" t="s">
        <v>4447</v>
      </c>
      <c r="F7" t="s">
        <v>4441</v>
      </c>
      <c r="G7" t="s">
        <v>4442</v>
      </c>
      <c r="H7">
        <v>188825</v>
      </c>
      <c r="I7">
        <v>269750</v>
      </c>
      <c r="J7">
        <v>144800.6</v>
      </c>
      <c r="K7">
        <v>18824.400000000001</v>
      </c>
      <c r="L7">
        <v>25200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41">
        <v>46157</v>
      </c>
      <c r="Z7" t="s">
        <v>557</v>
      </c>
      <c r="AA7" s="441">
        <v>46157</v>
      </c>
      <c r="AB7" t="s">
        <v>465</v>
      </c>
      <c r="AC7" t="s">
        <v>465</v>
      </c>
    </row>
    <row r="8" spans="1:29" x14ac:dyDescent="0.3">
      <c r="A8" t="s">
        <v>552</v>
      </c>
      <c r="B8">
        <v>1770</v>
      </c>
      <c r="C8">
        <v>3311</v>
      </c>
      <c r="D8" s="441">
        <v>46163</v>
      </c>
      <c r="E8" t="s">
        <v>4448</v>
      </c>
      <c r="F8" t="s">
        <v>4441</v>
      </c>
      <c r="G8" t="s">
        <v>4445</v>
      </c>
      <c r="H8">
        <v>11581.56</v>
      </c>
      <c r="I8">
        <v>11581.56</v>
      </c>
      <c r="J8">
        <v>9669</v>
      </c>
      <c r="K8">
        <v>1257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655.56</v>
      </c>
      <c r="Y8" s="441">
        <v>46157</v>
      </c>
      <c r="Z8" t="s">
        <v>557</v>
      </c>
      <c r="AA8" s="441">
        <v>46157</v>
      </c>
      <c r="AB8" t="s">
        <v>465</v>
      </c>
      <c r="AC8" t="s">
        <v>465</v>
      </c>
    </row>
    <row r="9" spans="1:29" x14ac:dyDescent="0.3">
      <c r="A9" t="s">
        <v>552</v>
      </c>
      <c r="B9">
        <v>1769</v>
      </c>
      <c r="C9">
        <v>3310</v>
      </c>
      <c r="D9" s="441">
        <v>46163</v>
      </c>
      <c r="E9" t="s">
        <v>4449</v>
      </c>
      <c r="F9" t="s">
        <v>4441</v>
      </c>
      <c r="G9" t="s">
        <v>4450</v>
      </c>
      <c r="H9">
        <v>10252.879999999999</v>
      </c>
      <c r="I9">
        <v>11047.88</v>
      </c>
      <c r="J9">
        <v>9033.5499999999993</v>
      </c>
      <c r="K9">
        <v>1174.9000000000001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44.43</v>
      </c>
      <c r="W9">
        <v>0</v>
      </c>
      <c r="X9">
        <v>0</v>
      </c>
      <c r="Y9" s="441">
        <v>46162</v>
      </c>
      <c r="Z9" t="s">
        <v>557</v>
      </c>
      <c r="AA9" s="441">
        <v>46162</v>
      </c>
      <c r="AB9" t="s">
        <v>465</v>
      </c>
      <c r="AC9" t="s">
        <v>465</v>
      </c>
    </row>
    <row r="10" spans="1:29" x14ac:dyDescent="0.3">
      <c r="A10" t="s">
        <v>552</v>
      </c>
      <c r="B10">
        <v>1821</v>
      </c>
      <c r="C10">
        <v>3310</v>
      </c>
      <c r="D10" s="441">
        <v>46163</v>
      </c>
      <c r="E10" t="s">
        <v>4449</v>
      </c>
      <c r="F10" t="s">
        <v>4441</v>
      </c>
      <c r="G10" t="s">
        <v>4450</v>
      </c>
      <c r="H10">
        <v>795</v>
      </c>
      <c r="I10">
        <v>11047.88</v>
      </c>
      <c r="J10">
        <v>700.45</v>
      </c>
      <c r="K10">
        <v>91.1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3.45</v>
      </c>
      <c r="W10">
        <v>0</v>
      </c>
      <c r="X10">
        <v>0</v>
      </c>
      <c r="Y10" s="441">
        <v>46163</v>
      </c>
      <c r="Z10" t="s">
        <v>557</v>
      </c>
      <c r="AA10" s="441">
        <v>46163</v>
      </c>
      <c r="AB10" t="s">
        <v>465</v>
      </c>
      <c r="AC10" t="s">
        <v>465</v>
      </c>
    </row>
    <row r="11" spans="1:29" x14ac:dyDescent="0.3">
      <c r="A11" t="s">
        <v>552</v>
      </c>
      <c r="B11">
        <v>1790</v>
      </c>
      <c r="C11">
        <v>3319</v>
      </c>
      <c r="D11" s="441">
        <v>46162</v>
      </c>
      <c r="E11" t="s">
        <v>4451</v>
      </c>
      <c r="F11" t="s">
        <v>4441</v>
      </c>
      <c r="G11" t="s">
        <v>4445</v>
      </c>
      <c r="H11">
        <v>4000</v>
      </c>
      <c r="I11">
        <v>4000</v>
      </c>
      <c r="J11">
        <v>3539</v>
      </c>
      <c r="K11">
        <v>461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41">
        <v>46157</v>
      </c>
      <c r="Z11" t="s">
        <v>557</v>
      </c>
      <c r="AA11" s="441">
        <v>46157</v>
      </c>
      <c r="AB11" t="s">
        <v>465</v>
      </c>
      <c r="AC11" t="s">
        <v>465</v>
      </c>
    </row>
    <row r="12" spans="1:29" x14ac:dyDescent="0.3">
      <c r="A12" t="s">
        <v>552</v>
      </c>
      <c r="B12">
        <v>1684</v>
      </c>
      <c r="C12">
        <v>3094</v>
      </c>
      <c r="D12" s="441">
        <v>46148</v>
      </c>
      <c r="E12" t="s">
        <v>4452</v>
      </c>
      <c r="F12" t="s">
        <v>4441</v>
      </c>
      <c r="G12" t="s">
        <v>4450</v>
      </c>
      <c r="H12">
        <v>105707.78</v>
      </c>
      <c r="I12">
        <v>105707.78</v>
      </c>
      <c r="J12">
        <v>55752</v>
      </c>
      <c r="K12">
        <v>7248</v>
      </c>
      <c r="L12">
        <v>40000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2707.78</v>
      </c>
      <c r="W12">
        <v>0</v>
      </c>
      <c r="X12">
        <v>0</v>
      </c>
      <c r="Y12" s="441">
        <v>46140</v>
      </c>
      <c r="Z12" t="s">
        <v>557</v>
      </c>
      <c r="AA12" s="441">
        <v>46139</v>
      </c>
      <c r="AB12" t="s">
        <v>465</v>
      </c>
      <c r="AC12" t="s">
        <v>464</v>
      </c>
    </row>
    <row r="13" spans="1:29" x14ac:dyDescent="0.3">
      <c r="A13" t="s">
        <v>552</v>
      </c>
      <c r="B13">
        <v>1368</v>
      </c>
      <c r="C13">
        <v>2638</v>
      </c>
      <c r="D13" s="441">
        <v>46147</v>
      </c>
      <c r="E13" t="s">
        <v>4453</v>
      </c>
      <c r="F13" t="s">
        <v>4441</v>
      </c>
      <c r="G13" t="s">
        <v>4450</v>
      </c>
      <c r="H13">
        <v>2010</v>
      </c>
      <c r="I13">
        <v>2010</v>
      </c>
      <c r="J13">
        <v>1778</v>
      </c>
      <c r="K13">
        <v>232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41">
        <v>46065</v>
      </c>
      <c r="Z13" t="s">
        <v>557</v>
      </c>
      <c r="AA13" s="441">
        <v>46065</v>
      </c>
      <c r="AB13" t="s">
        <v>465</v>
      </c>
      <c r="AC13" t="s">
        <v>462</v>
      </c>
    </row>
    <row r="14" spans="1:29" x14ac:dyDescent="0.3">
      <c r="A14" t="s">
        <v>552</v>
      </c>
      <c r="B14">
        <v>1489</v>
      </c>
      <c r="C14">
        <v>2799</v>
      </c>
      <c r="D14" s="441">
        <v>46147</v>
      </c>
      <c r="E14" t="s">
        <v>4454</v>
      </c>
      <c r="F14" t="s">
        <v>4441</v>
      </c>
      <c r="G14" t="s">
        <v>4450</v>
      </c>
      <c r="H14">
        <v>170000</v>
      </c>
      <c r="I14">
        <v>178265</v>
      </c>
      <c r="J14">
        <v>107055.23</v>
      </c>
      <c r="K14">
        <v>13918.32</v>
      </c>
      <c r="L14">
        <v>48168.18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858.27</v>
      </c>
      <c r="T14">
        <v>0</v>
      </c>
      <c r="U14">
        <v>0</v>
      </c>
      <c r="V14">
        <v>0</v>
      </c>
      <c r="W14">
        <v>0</v>
      </c>
      <c r="X14">
        <v>0</v>
      </c>
      <c r="Y14" s="441">
        <v>46112</v>
      </c>
      <c r="Z14" t="s">
        <v>557</v>
      </c>
      <c r="AA14" s="441">
        <v>46112</v>
      </c>
      <c r="AB14" t="s">
        <v>465</v>
      </c>
      <c r="AC14" t="s">
        <v>463</v>
      </c>
    </row>
    <row r="15" spans="1:29" x14ac:dyDescent="0.3">
      <c r="A15" t="s">
        <v>552</v>
      </c>
      <c r="B15">
        <v>1748</v>
      </c>
      <c r="C15">
        <v>2799</v>
      </c>
      <c r="D15" s="441">
        <v>46147</v>
      </c>
      <c r="E15" t="s">
        <v>4454</v>
      </c>
      <c r="F15" t="s">
        <v>4441</v>
      </c>
      <c r="G15" t="s">
        <v>4450</v>
      </c>
      <c r="H15">
        <v>8265</v>
      </c>
      <c r="I15">
        <v>178265</v>
      </c>
      <c r="J15">
        <v>5204.7700000000004</v>
      </c>
      <c r="K15">
        <v>676.68</v>
      </c>
      <c r="L15">
        <v>2341.8200000000002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41.73</v>
      </c>
      <c r="T15">
        <v>0</v>
      </c>
      <c r="U15">
        <v>0</v>
      </c>
      <c r="V15">
        <v>0</v>
      </c>
      <c r="W15">
        <v>0</v>
      </c>
      <c r="X15">
        <v>0</v>
      </c>
      <c r="Y15" s="441">
        <v>46147</v>
      </c>
      <c r="Z15" t="s">
        <v>557</v>
      </c>
      <c r="AA15" s="441">
        <v>46146</v>
      </c>
      <c r="AB15" t="s">
        <v>465</v>
      </c>
      <c r="AC15" t="s">
        <v>465</v>
      </c>
    </row>
    <row r="16" spans="1:29" x14ac:dyDescent="0.3">
      <c r="A16" t="s">
        <v>552</v>
      </c>
      <c r="B16">
        <v>1712</v>
      </c>
      <c r="C16">
        <v>3153</v>
      </c>
      <c r="D16" s="441">
        <v>46141</v>
      </c>
      <c r="E16" t="s">
        <v>4455</v>
      </c>
      <c r="F16" t="s">
        <v>4441</v>
      </c>
      <c r="G16" t="s">
        <v>4445</v>
      </c>
      <c r="H16">
        <v>2880</v>
      </c>
      <c r="I16">
        <v>3420</v>
      </c>
      <c r="J16">
        <v>2548.21</v>
      </c>
      <c r="K16">
        <v>331.79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41">
        <v>46140</v>
      </c>
      <c r="Z16" t="s">
        <v>557</v>
      </c>
      <c r="AA16" s="441">
        <v>46140</v>
      </c>
      <c r="AB16" t="s">
        <v>464</v>
      </c>
      <c r="AC16" t="s">
        <v>464</v>
      </c>
    </row>
    <row r="17" spans="1:29" x14ac:dyDescent="0.3">
      <c r="A17" t="s">
        <v>552</v>
      </c>
      <c r="B17">
        <v>1713</v>
      </c>
      <c r="C17">
        <v>3153</v>
      </c>
      <c r="D17" s="441">
        <v>46141</v>
      </c>
      <c r="E17" t="s">
        <v>4455</v>
      </c>
      <c r="F17" t="s">
        <v>4441</v>
      </c>
      <c r="G17" t="s">
        <v>4445</v>
      </c>
      <c r="H17">
        <v>180</v>
      </c>
      <c r="I17">
        <v>3420</v>
      </c>
      <c r="J17">
        <v>159.26</v>
      </c>
      <c r="K17">
        <v>20.74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41">
        <v>46141</v>
      </c>
      <c r="Z17" t="s">
        <v>557</v>
      </c>
      <c r="AA17" s="441">
        <v>46141</v>
      </c>
      <c r="AB17" t="s">
        <v>464</v>
      </c>
      <c r="AC17" t="s">
        <v>464</v>
      </c>
    </row>
    <row r="18" spans="1:29" x14ac:dyDescent="0.3">
      <c r="A18" t="s">
        <v>552</v>
      </c>
      <c r="B18">
        <v>1715</v>
      </c>
      <c r="C18">
        <v>3153</v>
      </c>
      <c r="D18" s="441">
        <v>46141</v>
      </c>
      <c r="E18" t="s">
        <v>4455</v>
      </c>
      <c r="F18" t="s">
        <v>4441</v>
      </c>
      <c r="G18" t="s">
        <v>4445</v>
      </c>
      <c r="H18">
        <v>180</v>
      </c>
      <c r="I18">
        <v>3420</v>
      </c>
      <c r="J18">
        <v>159.26</v>
      </c>
      <c r="K18">
        <v>20.74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41">
        <v>46141</v>
      </c>
      <c r="Z18" t="s">
        <v>557</v>
      </c>
      <c r="AA18" s="441">
        <v>46141</v>
      </c>
      <c r="AB18" t="s">
        <v>464</v>
      </c>
      <c r="AC18" t="s">
        <v>464</v>
      </c>
    </row>
    <row r="19" spans="1:29" x14ac:dyDescent="0.3">
      <c r="A19" t="s">
        <v>552</v>
      </c>
      <c r="B19">
        <v>1724</v>
      </c>
      <c r="C19">
        <v>3153</v>
      </c>
      <c r="D19" s="441">
        <v>46141</v>
      </c>
      <c r="E19" t="s">
        <v>4455</v>
      </c>
      <c r="F19" t="s">
        <v>4441</v>
      </c>
      <c r="G19" t="s">
        <v>4445</v>
      </c>
      <c r="H19">
        <v>180</v>
      </c>
      <c r="I19">
        <v>3420</v>
      </c>
      <c r="J19">
        <v>159.26</v>
      </c>
      <c r="K19">
        <v>20.74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41">
        <v>46141</v>
      </c>
      <c r="Z19" t="s">
        <v>557</v>
      </c>
      <c r="AA19" s="441">
        <v>46141</v>
      </c>
      <c r="AB19" t="s">
        <v>464</v>
      </c>
      <c r="AC19" t="s">
        <v>464</v>
      </c>
    </row>
    <row r="20" spans="1:29" x14ac:dyDescent="0.3">
      <c r="A20" t="s">
        <v>552</v>
      </c>
      <c r="B20">
        <v>1606</v>
      </c>
      <c r="C20">
        <v>2938</v>
      </c>
      <c r="D20" s="441">
        <v>46135</v>
      </c>
      <c r="E20" t="s">
        <v>4456</v>
      </c>
      <c r="F20" t="s">
        <v>4441</v>
      </c>
      <c r="G20" t="s">
        <v>4450</v>
      </c>
      <c r="H20">
        <v>20400</v>
      </c>
      <c r="I20">
        <v>58480</v>
      </c>
      <c r="J20">
        <v>18053.02</v>
      </c>
      <c r="K20">
        <v>2346.98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41">
        <v>46128</v>
      </c>
      <c r="Z20" t="s">
        <v>557</v>
      </c>
      <c r="AA20" s="441">
        <v>46128</v>
      </c>
      <c r="AB20" t="s">
        <v>464</v>
      </c>
      <c r="AC20" t="s">
        <v>464</v>
      </c>
    </row>
    <row r="21" spans="1:29" x14ac:dyDescent="0.3">
      <c r="A21" t="s">
        <v>552</v>
      </c>
      <c r="B21">
        <v>1680</v>
      </c>
      <c r="C21">
        <v>2938</v>
      </c>
      <c r="D21" s="441">
        <v>46135</v>
      </c>
      <c r="E21" t="s">
        <v>4456</v>
      </c>
      <c r="F21" t="s">
        <v>4441</v>
      </c>
      <c r="G21" t="s">
        <v>4450</v>
      </c>
      <c r="H21">
        <v>20400</v>
      </c>
      <c r="I21">
        <v>58480</v>
      </c>
      <c r="J21">
        <v>18053.02</v>
      </c>
      <c r="K21">
        <v>2346.98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41">
        <v>46142</v>
      </c>
      <c r="Z21" t="s">
        <v>557</v>
      </c>
      <c r="AA21" s="441">
        <v>46142</v>
      </c>
      <c r="AB21" t="s">
        <v>464</v>
      </c>
      <c r="AC21" t="s">
        <v>464</v>
      </c>
    </row>
    <row r="22" spans="1:29" x14ac:dyDescent="0.3">
      <c r="A22" t="s">
        <v>552</v>
      </c>
      <c r="B22">
        <v>1687</v>
      </c>
      <c r="C22">
        <v>2938</v>
      </c>
      <c r="D22" s="441">
        <v>46135</v>
      </c>
      <c r="E22" t="s">
        <v>4456</v>
      </c>
      <c r="F22" t="s">
        <v>4441</v>
      </c>
      <c r="G22" t="s">
        <v>4450</v>
      </c>
      <c r="H22">
        <v>4080</v>
      </c>
      <c r="I22">
        <v>58480</v>
      </c>
      <c r="J22">
        <v>3610.6</v>
      </c>
      <c r="K22">
        <v>469.4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41">
        <v>46149</v>
      </c>
      <c r="Z22" t="s">
        <v>557</v>
      </c>
      <c r="AA22" s="441">
        <v>46153</v>
      </c>
      <c r="AB22" t="s">
        <v>464</v>
      </c>
      <c r="AC22" t="s">
        <v>465</v>
      </c>
    </row>
    <row r="23" spans="1:29" x14ac:dyDescent="0.3">
      <c r="A23" t="s">
        <v>552</v>
      </c>
      <c r="B23">
        <v>1732</v>
      </c>
      <c r="C23">
        <v>2938</v>
      </c>
      <c r="D23" s="441">
        <v>46135</v>
      </c>
      <c r="E23" t="s">
        <v>4456</v>
      </c>
      <c r="F23" t="s">
        <v>4441</v>
      </c>
      <c r="G23" t="s">
        <v>4450</v>
      </c>
      <c r="H23">
        <v>13600</v>
      </c>
      <c r="I23">
        <v>58480</v>
      </c>
      <c r="J23">
        <v>12035.35</v>
      </c>
      <c r="K23">
        <v>1564.65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41">
        <v>46171</v>
      </c>
      <c r="Z23" t="s">
        <v>557</v>
      </c>
      <c r="AA23" s="441">
        <v>46171</v>
      </c>
      <c r="AB23" t="s">
        <v>464</v>
      </c>
      <c r="AC23" t="s">
        <v>465</v>
      </c>
    </row>
    <row r="24" spans="1:29" x14ac:dyDescent="0.3">
      <c r="A24" t="s">
        <v>552</v>
      </c>
      <c r="B24">
        <v>1630</v>
      </c>
      <c r="C24">
        <v>2957</v>
      </c>
      <c r="D24" s="441">
        <v>46128</v>
      </c>
      <c r="E24" t="s">
        <v>4457</v>
      </c>
      <c r="F24" t="s">
        <v>4441</v>
      </c>
      <c r="G24" t="s">
        <v>4442</v>
      </c>
      <c r="H24">
        <v>1000</v>
      </c>
      <c r="I24">
        <v>1000</v>
      </c>
      <c r="J24">
        <v>0</v>
      </c>
      <c r="K24">
        <v>0</v>
      </c>
      <c r="L24">
        <v>1000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41">
        <v>46114</v>
      </c>
      <c r="Z24" t="s">
        <v>557</v>
      </c>
      <c r="AA24" s="441">
        <v>46114</v>
      </c>
      <c r="AB24" t="s">
        <v>464</v>
      </c>
      <c r="AC24" t="s">
        <v>464</v>
      </c>
    </row>
    <row r="25" spans="1:29" x14ac:dyDescent="0.3">
      <c r="A25" t="s">
        <v>552</v>
      </c>
      <c r="B25">
        <v>1579</v>
      </c>
      <c r="C25">
        <v>2894</v>
      </c>
      <c r="D25" s="441">
        <v>46126</v>
      </c>
      <c r="E25" t="s">
        <v>4458</v>
      </c>
      <c r="F25" t="s">
        <v>4441</v>
      </c>
      <c r="G25" t="s">
        <v>4445</v>
      </c>
      <c r="H25">
        <v>4035.6</v>
      </c>
      <c r="I25">
        <v>5310</v>
      </c>
      <c r="J25">
        <v>3571.24</v>
      </c>
      <c r="K25">
        <v>464.36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41">
        <v>46112</v>
      </c>
      <c r="Z25" t="s">
        <v>557</v>
      </c>
      <c r="AA25" s="441">
        <v>46112</v>
      </c>
      <c r="AB25" t="s">
        <v>464</v>
      </c>
      <c r="AC25" t="s">
        <v>463</v>
      </c>
    </row>
    <row r="26" spans="1:29" x14ac:dyDescent="0.3">
      <c r="A26" t="s">
        <v>552</v>
      </c>
      <c r="B26">
        <v>1668</v>
      </c>
      <c r="C26">
        <v>2894</v>
      </c>
      <c r="D26" s="441">
        <v>46126</v>
      </c>
      <c r="E26" t="s">
        <v>4458</v>
      </c>
      <c r="F26" t="s">
        <v>4441</v>
      </c>
      <c r="G26" t="s">
        <v>4445</v>
      </c>
      <c r="H26">
        <v>1274.4000000000001</v>
      </c>
      <c r="I26">
        <v>5310</v>
      </c>
      <c r="J26">
        <v>1127.76</v>
      </c>
      <c r="K26">
        <v>146.63999999999999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41">
        <v>46126</v>
      </c>
      <c r="Z26" t="s">
        <v>557</v>
      </c>
      <c r="AA26" s="441">
        <v>46126</v>
      </c>
      <c r="AB26" t="s">
        <v>464</v>
      </c>
      <c r="AC26" t="s">
        <v>464</v>
      </c>
    </row>
    <row r="27" spans="1:29" x14ac:dyDescent="0.3">
      <c r="A27" t="s">
        <v>552</v>
      </c>
      <c r="B27">
        <v>1645</v>
      </c>
      <c r="C27">
        <v>2991</v>
      </c>
      <c r="D27" s="441">
        <v>46126</v>
      </c>
      <c r="E27" t="s">
        <v>4459</v>
      </c>
      <c r="F27" t="s">
        <v>4441</v>
      </c>
      <c r="G27" t="s">
        <v>4445</v>
      </c>
      <c r="H27">
        <v>3420</v>
      </c>
      <c r="I27">
        <v>3960</v>
      </c>
      <c r="J27">
        <v>3026.18</v>
      </c>
      <c r="K27">
        <v>393.82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41">
        <v>46126</v>
      </c>
      <c r="Z27" t="s">
        <v>557</v>
      </c>
      <c r="AA27" s="441">
        <v>46126</v>
      </c>
      <c r="AB27" t="s">
        <v>464</v>
      </c>
      <c r="AC27" t="s">
        <v>464</v>
      </c>
    </row>
    <row r="28" spans="1:29" x14ac:dyDescent="0.3">
      <c r="A28" t="s">
        <v>552</v>
      </c>
      <c r="B28">
        <v>1646</v>
      </c>
      <c r="C28">
        <v>2991</v>
      </c>
      <c r="D28" s="441">
        <v>46126</v>
      </c>
      <c r="E28" t="s">
        <v>4459</v>
      </c>
      <c r="F28" t="s">
        <v>4441</v>
      </c>
      <c r="G28" t="s">
        <v>4445</v>
      </c>
      <c r="H28">
        <v>540</v>
      </c>
      <c r="I28">
        <v>3960</v>
      </c>
      <c r="J28">
        <v>477.82</v>
      </c>
      <c r="K28">
        <v>62.18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41">
        <v>46126</v>
      </c>
      <c r="Z28" t="s">
        <v>557</v>
      </c>
      <c r="AA28" s="441">
        <v>46126</v>
      </c>
      <c r="AB28" t="s">
        <v>464</v>
      </c>
      <c r="AC28" t="s">
        <v>464</v>
      </c>
    </row>
    <row r="29" spans="1:29" x14ac:dyDescent="0.3">
      <c r="A29" t="s">
        <v>552</v>
      </c>
      <c r="B29">
        <v>1393</v>
      </c>
      <c r="C29">
        <v>2696</v>
      </c>
      <c r="D29" s="441">
        <v>46120</v>
      </c>
      <c r="E29" t="s">
        <v>4460</v>
      </c>
      <c r="F29" t="s">
        <v>4441</v>
      </c>
      <c r="G29" t="s">
        <v>4442</v>
      </c>
      <c r="H29">
        <v>1000</v>
      </c>
      <c r="I29">
        <v>1000</v>
      </c>
      <c r="J29">
        <v>0</v>
      </c>
      <c r="K29">
        <v>0</v>
      </c>
      <c r="L29">
        <v>1000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41">
        <v>46072</v>
      </c>
      <c r="Z29" t="s">
        <v>557</v>
      </c>
      <c r="AA29" s="441">
        <v>46072</v>
      </c>
      <c r="AB29" t="s">
        <v>464</v>
      </c>
      <c r="AC29" t="s">
        <v>462</v>
      </c>
    </row>
    <row r="30" spans="1:29" x14ac:dyDescent="0.3">
      <c r="A30" t="s">
        <v>552</v>
      </c>
      <c r="B30">
        <v>1599</v>
      </c>
      <c r="C30">
        <v>2925</v>
      </c>
      <c r="D30" s="441">
        <v>46112</v>
      </c>
      <c r="E30" t="s">
        <v>4461</v>
      </c>
      <c r="F30" t="s">
        <v>4441</v>
      </c>
      <c r="G30" t="s">
        <v>4450</v>
      </c>
      <c r="H30">
        <v>5620</v>
      </c>
      <c r="I30">
        <v>5620</v>
      </c>
      <c r="J30">
        <v>4973</v>
      </c>
      <c r="K30">
        <v>647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41">
        <v>46112</v>
      </c>
      <c r="Z30" t="s">
        <v>557</v>
      </c>
      <c r="AA30" s="441">
        <v>46111</v>
      </c>
      <c r="AB30" t="s">
        <v>463</v>
      </c>
      <c r="AC30" t="s">
        <v>463</v>
      </c>
    </row>
    <row r="31" spans="1:29" x14ac:dyDescent="0.3">
      <c r="A31" t="s">
        <v>552</v>
      </c>
      <c r="B31">
        <v>1590</v>
      </c>
      <c r="C31">
        <v>2913</v>
      </c>
      <c r="D31" s="441">
        <v>46107</v>
      </c>
      <c r="E31" t="s">
        <v>4462</v>
      </c>
      <c r="F31" t="s">
        <v>4441</v>
      </c>
      <c r="G31" t="s">
        <v>4445</v>
      </c>
      <c r="H31">
        <v>1980</v>
      </c>
      <c r="I31">
        <v>1980</v>
      </c>
      <c r="J31">
        <v>1752</v>
      </c>
      <c r="K31">
        <v>228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41">
        <v>46107</v>
      </c>
      <c r="Z31" t="s">
        <v>557</v>
      </c>
      <c r="AA31" s="441">
        <v>46107</v>
      </c>
      <c r="AB31" t="s">
        <v>463</v>
      </c>
      <c r="AC31" t="s">
        <v>463</v>
      </c>
    </row>
    <row r="32" spans="1:29" x14ac:dyDescent="0.3">
      <c r="A32" t="s">
        <v>552</v>
      </c>
      <c r="B32">
        <v>1396</v>
      </c>
      <c r="C32">
        <v>2699</v>
      </c>
      <c r="D32" s="441">
        <v>46104</v>
      </c>
      <c r="E32" t="s">
        <v>4463</v>
      </c>
      <c r="F32" t="s">
        <v>4441</v>
      </c>
      <c r="G32" t="s">
        <v>4450</v>
      </c>
      <c r="H32">
        <v>163201.60000000001</v>
      </c>
      <c r="I32">
        <v>179526.9</v>
      </c>
      <c r="J32">
        <v>105354.26</v>
      </c>
      <c r="K32">
        <v>13696.88</v>
      </c>
      <c r="L32">
        <v>22721.26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21429.200000000001</v>
      </c>
      <c r="X32">
        <v>0</v>
      </c>
      <c r="Y32" s="441">
        <v>46083</v>
      </c>
      <c r="Z32" t="s">
        <v>557</v>
      </c>
      <c r="AA32" s="441">
        <v>46083</v>
      </c>
      <c r="AB32" t="s">
        <v>463</v>
      </c>
      <c r="AC32" t="s">
        <v>463</v>
      </c>
    </row>
    <row r="33" spans="1:29" x14ac:dyDescent="0.3">
      <c r="A33" t="s">
        <v>552</v>
      </c>
      <c r="B33">
        <v>1567</v>
      </c>
      <c r="C33">
        <v>2699</v>
      </c>
      <c r="D33" s="441">
        <v>46104</v>
      </c>
      <c r="E33" t="s">
        <v>4463</v>
      </c>
      <c r="F33" t="s">
        <v>4441</v>
      </c>
      <c r="G33" t="s">
        <v>4450</v>
      </c>
      <c r="H33">
        <v>16325.3</v>
      </c>
      <c r="I33">
        <v>179526.9</v>
      </c>
      <c r="J33">
        <v>10538.74</v>
      </c>
      <c r="K33">
        <v>1370.12</v>
      </c>
      <c r="L33">
        <v>2272.84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2143.6</v>
      </c>
      <c r="X33">
        <v>0</v>
      </c>
      <c r="Y33" s="441">
        <v>46115</v>
      </c>
      <c r="Z33" t="s">
        <v>557</v>
      </c>
      <c r="AA33" s="441">
        <v>46121</v>
      </c>
      <c r="AB33" t="s">
        <v>463</v>
      </c>
      <c r="AC33" t="s">
        <v>464</v>
      </c>
    </row>
    <row r="34" spans="1:29" x14ac:dyDescent="0.3">
      <c r="A34" t="s">
        <v>552</v>
      </c>
      <c r="B34">
        <v>1518</v>
      </c>
      <c r="C34">
        <v>2834</v>
      </c>
      <c r="D34" s="441">
        <v>46099</v>
      </c>
      <c r="E34" t="s">
        <v>4464</v>
      </c>
      <c r="F34" t="s">
        <v>4441</v>
      </c>
      <c r="G34" t="s">
        <v>4445</v>
      </c>
      <c r="H34">
        <v>2548.8000000000002</v>
      </c>
      <c r="I34">
        <v>2548.8000000000002</v>
      </c>
      <c r="J34">
        <v>1911</v>
      </c>
      <c r="K34">
        <v>249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388.8</v>
      </c>
      <c r="X34">
        <v>0</v>
      </c>
      <c r="Y34" s="441">
        <v>46097</v>
      </c>
      <c r="Z34" t="s">
        <v>557</v>
      </c>
      <c r="AA34" s="441">
        <v>46094</v>
      </c>
      <c r="AB34" t="s">
        <v>463</v>
      </c>
      <c r="AC34" t="s">
        <v>463</v>
      </c>
    </row>
    <row r="35" spans="1:29" x14ac:dyDescent="0.3">
      <c r="A35" t="s">
        <v>552</v>
      </c>
      <c r="B35">
        <v>1295</v>
      </c>
      <c r="C35">
        <v>2534</v>
      </c>
      <c r="D35" s="441">
        <v>46098</v>
      </c>
      <c r="E35" t="s">
        <v>4465</v>
      </c>
      <c r="F35" t="s">
        <v>4441</v>
      </c>
      <c r="G35" t="s">
        <v>4450</v>
      </c>
      <c r="H35">
        <v>280000</v>
      </c>
      <c r="I35">
        <v>280000</v>
      </c>
      <c r="J35">
        <v>210619</v>
      </c>
      <c r="K35">
        <v>27381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42000</v>
      </c>
      <c r="X35">
        <v>0</v>
      </c>
      <c r="Y35" s="441">
        <v>46052</v>
      </c>
      <c r="Z35" t="s">
        <v>557</v>
      </c>
      <c r="AA35" s="441">
        <v>46052</v>
      </c>
      <c r="AB35" t="s">
        <v>463</v>
      </c>
      <c r="AC35" t="s">
        <v>461</v>
      </c>
    </row>
    <row r="36" spans="1:29" x14ac:dyDescent="0.3">
      <c r="A36" t="s">
        <v>552</v>
      </c>
      <c r="B36">
        <v>1488</v>
      </c>
      <c r="C36">
        <v>2798</v>
      </c>
      <c r="D36" s="441">
        <v>46093</v>
      </c>
      <c r="E36" t="s">
        <v>4466</v>
      </c>
      <c r="F36" t="s">
        <v>4441</v>
      </c>
      <c r="G36" t="s">
        <v>4445</v>
      </c>
      <c r="H36">
        <v>3900</v>
      </c>
      <c r="I36">
        <v>3900</v>
      </c>
      <c r="J36">
        <v>3451</v>
      </c>
      <c r="K36">
        <v>449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41">
        <v>46092</v>
      </c>
      <c r="Z36" t="s">
        <v>557</v>
      </c>
      <c r="AA36" s="441">
        <v>46091</v>
      </c>
      <c r="AB36" t="s">
        <v>463</v>
      </c>
      <c r="AC36" t="s">
        <v>463</v>
      </c>
    </row>
    <row r="37" spans="1:29" x14ac:dyDescent="0.3">
      <c r="A37" t="s">
        <v>552</v>
      </c>
      <c r="B37">
        <v>1511</v>
      </c>
      <c r="C37">
        <v>2833</v>
      </c>
      <c r="D37" s="441">
        <v>46092</v>
      </c>
      <c r="E37" t="s">
        <v>4467</v>
      </c>
      <c r="F37" t="s">
        <v>4441</v>
      </c>
      <c r="G37" t="s">
        <v>4445</v>
      </c>
      <c r="H37">
        <v>2160</v>
      </c>
      <c r="I37">
        <v>2160</v>
      </c>
      <c r="J37">
        <v>1911</v>
      </c>
      <c r="K37">
        <v>249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41">
        <v>46092</v>
      </c>
      <c r="Z37" t="s">
        <v>557</v>
      </c>
      <c r="AA37" s="441">
        <v>46092</v>
      </c>
      <c r="AB37" t="s">
        <v>463</v>
      </c>
      <c r="AC37" t="s">
        <v>463</v>
      </c>
    </row>
    <row r="38" spans="1:29" x14ac:dyDescent="0.3">
      <c r="A38" t="s">
        <v>552</v>
      </c>
      <c r="B38">
        <v>1410</v>
      </c>
      <c r="C38">
        <v>2732</v>
      </c>
      <c r="D38" s="441">
        <v>46086</v>
      </c>
      <c r="E38" t="s">
        <v>4468</v>
      </c>
      <c r="F38" t="s">
        <v>4441</v>
      </c>
      <c r="G38" t="s">
        <v>4450</v>
      </c>
      <c r="H38">
        <v>278800</v>
      </c>
      <c r="I38">
        <v>294144.96000000002</v>
      </c>
      <c r="J38">
        <v>56198.85</v>
      </c>
      <c r="K38">
        <v>7305.89</v>
      </c>
      <c r="L38">
        <v>138383.47</v>
      </c>
      <c r="M38">
        <v>0</v>
      </c>
      <c r="N38">
        <v>0</v>
      </c>
      <c r="O38">
        <v>0</v>
      </c>
      <c r="P38">
        <v>0</v>
      </c>
      <c r="Q38">
        <v>0</v>
      </c>
      <c r="R38">
        <v>1706.1</v>
      </c>
      <c r="S38">
        <v>9478.32</v>
      </c>
      <c r="T38">
        <v>0</v>
      </c>
      <c r="U38">
        <v>0</v>
      </c>
      <c r="V38">
        <v>65727.37</v>
      </c>
      <c r="W38">
        <v>0</v>
      </c>
      <c r="X38">
        <v>0</v>
      </c>
      <c r="Y38" s="441">
        <v>46085</v>
      </c>
      <c r="Z38" t="s">
        <v>557</v>
      </c>
      <c r="AA38" s="441">
        <v>46083</v>
      </c>
      <c r="AB38" t="s">
        <v>463</v>
      </c>
      <c r="AC38" t="s">
        <v>463</v>
      </c>
    </row>
    <row r="39" spans="1:29" x14ac:dyDescent="0.3">
      <c r="A39" t="s">
        <v>552</v>
      </c>
      <c r="B39">
        <v>1500</v>
      </c>
      <c r="C39">
        <v>2732</v>
      </c>
      <c r="D39" s="441">
        <v>46086</v>
      </c>
      <c r="E39" t="s">
        <v>4468</v>
      </c>
      <c r="F39" t="s">
        <v>4441</v>
      </c>
      <c r="G39" t="s">
        <v>4450</v>
      </c>
      <c r="H39">
        <v>15344.96</v>
      </c>
      <c r="I39">
        <v>294144.96000000002</v>
      </c>
      <c r="J39">
        <v>3093.15</v>
      </c>
      <c r="K39">
        <v>402.11</v>
      </c>
      <c r="L39">
        <v>7616.53</v>
      </c>
      <c r="M39">
        <v>0</v>
      </c>
      <c r="N39">
        <v>0</v>
      </c>
      <c r="O39">
        <v>0</v>
      </c>
      <c r="P39">
        <v>0</v>
      </c>
      <c r="Q39">
        <v>0</v>
      </c>
      <c r="R39">
        <v>93.9</v>
      </c>
      <c r="S39">
        <v>521.67999999999995</v>
      </c>
      <c r="T39">
        <v>0</v>
      </c>
      <c r="U39">
        <v>0</v>
      </c>
      <c r="V39">
        <v>3617.59</v>
      </c>
      <c r="W39">
        <v>0</v>
      </c>
      <c r="X39">
        <v>0</v>
      </c>
      <c r="Y39" s="441">
        <v>46111</v>
      </c>
      <c r="Z39" t="s">
        <v>557</v>
      </c>
      <c r="AA39" s="441">
        <v>46111</v>
      </c>
      <c r="AB39" t="s">
        <v>463</v>
      </c>
      <c r="AC39" t="s">
        <v>463</v>
      </c>
    </row>
    <row r="40" spans="1:29" x14ac:dyDescent="0.3">
      <c r="A40" t="s">
        <v>552</v>
      </c>
      <c r="B40">
        <v>1378</v>
      </c>
      <c r="C40">
        <v>2673</v>
      </c>
      <c r="D40" s="441">
        <v>46079</v>
      </c>
      <c r="E40" t="s">
        <v>4469</v>
      </c>
      <c r="F40" t="s">
        <v>4441</v>
      </c>
      <c r="G40" t="s">
        <v>4445</v>
      </c>
      <c r="H40">
        <v>5605</v>
      </c>
      <c r="I40">
        <v>5605</v>
      </c>
      <c r="J40">
        <v>4203</v>
      </c>
      <c r="K40">
        <v>547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855</v>
      </c>
      <c r="X40">
        <v>0</v>
      </c>
      <c r="Y40" s="441">
        <v>46076</v>
      </c>
      <c r="Z40" t="s">
        <v>557</v>
      </c>
      <c r="AA40" s="441">
        <v>46076</v>
      </c>
      <c r="AB40" t="s">
        <v>462</v>
      </c>
      <c r="AC40" t="s">
        <v>462</v>
      </c>
    </row>
    <row r="41" spans="1:29" x14ac:dyDescent="0.3">
      <c r="A41" t="s">
        <v>552</v>
      </c>
      <c r="B41">
        <v>1382</v>
      </c>
      <c r="C41">
        <v>2679</v>
      </c>
      <c r="D41" s="441">
        <v>46078</v>
      </c>
      <c r="E41" t="s">
        <v>4470</v>
      </c>
      <c r="F41" t="s">
        <v>4441</v>
      </c>
      <c r="G41" t="s">
        <v>4450</v>
      </c>
      <c r="H41">
        <v>13600</v>
      </c>
      <c r="I41">
        <v>13600</v>
      </c>
      <c r="J41">
        <v>12035</v>
      </c>
      <c r="K41">
        <v>1565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41">
        <v>46077</v>
      </c>
      <c r="Z41" t="s">
        <v>557</v>
      </c>
      <c r="AA41" s="441">
        <v>46077</v>
      </c>
      <c r="AB41" t="s">
        <v>462</v>
      </c>
      <c r="AC41" t="s">
        <v>462</v>
      </c>
    </row>
    <row r="42" spans="1:29" x14ac:dyDescent="0.3">
      <c r="A42" t="s">
        <v>552</v>
      </c>
      <c r="B42">
        <v>1335</v>
      </c>
      <c r="C42">
        <v>2592</v>
      </c>
      <c r="D42" s="441">
        <v>46062</v>
      </c>
      <c r="E42" t="s">
        <v>4471</v>
      </c>
      <c r="F42" t="s">
        <v>4441</v>
      </c>
      <c r="G42" t="s">
        <v>4450</v>
      </c>
      <c r="H42">
        <v>32400</v>
      </c>
      <c r="I42">
        <v>32400</v>
      </c>
      <c r="J42">
        <v>28671</v>
      </c>
      <c r="K42">
        <v>3728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41">
        <v>46059</v>
      </c>
      <c r="Z42" t="s">
        <v>557</v>
      </c>
      <c r="AA42" s="441">
        <v>46059</v>
      </c>
      <c r="AB42" t="s">
        <v>462</v>
      </c>
      <c r="AC42" t="s">
        <v>462</v>
      </c>
    </row>
    <row r="43" spans="1:29" x14ac:dyDescent="0.3">
      <c r="A43" t="s">
        <v>552</v>
      </c>
      <c r="B43">
        <v>1322</v>
      </c>
      <c r="C43">
        <v>2571</v>
      </c>
      <c r="D43" s="441">
        <v>46058</v>
      </c>
      <c r="E43" t="s">
        <v>4472</v>
      </c>
      <c r="F43" t="s">
        <v>4441</v>
      </c>
      <c r="G43" t="s">
        <v>4445</v>
      </c>
      <c r="H43">
        <v>3186</v>
      </c>
      <c r="I43">
        <v>3186</v>
      </c>
      <c r="J43">
        <v>2389</v>
      </c>
      <c r="K43">
        <v>311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486</v>
      </c>
      <c r="X43">
        <v>0</v>
      </c>
      <c r="Y43" s="441">
        <v>46050</v>
      </c>
      <c r="Z43" t="s">
        <v>557</v>
      </c>
      <c r="AA43" s="441">
        <v>46050</v>
      </c>
      <c r="AB43" t="s">
        <v>462</v>
      </c>
      <c r="AC43" t="s">
        <v>461</v>
      </c>
    </row>
    <row r="44" spans="1:29" x14ac:dyDescent="0.3">
      <c r="A44" t="s">
        <v>552</v>
      </c>
      <c r="B44">
        <v>1329</v>
      </c>
      <c r="C44">
        <v>1568</v>
      </c>
      <c r="D44" s="441">
        <v>46055</v>
      </c>
      <c r="E44" t="s">
        <v>4473</v>
      </c>
      <c r="F44" t="s">
        <v>4441</v>
      </c>
      <c r="G44" t="s">
        <v>4450</v>
      </c>
      <c r="H44">
        <v>35400</v>
      </c>
      <c r="I44">
        <v>35400</v>
      </c>
      <c r="J44">
        <v>26628</v>
      </c>
      <c r="K44">
        <v>3462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5310</v>
      </c>
      <c r="X44">
        <v>0</v>
      </c>
      <c r="Y44" s="441">
        <v>46059</v>
      </c>
      <c r="Z44" t="s">
        <v>557</v>
      </c>
      <c r="AA44" s="441">
        <v>46059</v>
      </c>
      <c r="AB44" t="s">
        <v>462</v>
      </c>
      <c r="AC44" t="s">
        <v>462</v>
      </c>
    </row>
    <row r="45" spans="1:29" x14ac:dyDescent="0.3">
      <c r="A45" t="s">
        <v>552</v>
      </c>
      <c r="B45">
        <v>1245</v>
      </c>
      <c r="C45">
        <v>2422</v>
      </c>
      <c r="D45" s="441">
        <v>46050</v>
      </c>
      <c r="E45" t="s">
        <v>4474</v>
      </c>
      <c r="F45" t="s">
        <v>4441</v>
      </c>
      <c r="G45" t="s">
        <v>4450</v>
      </c>
      <c r="H45">
        <v>19765</v>
      </c>
      <c r="I45">
        <v>28465</v>
      </c>
      <c r="J45">
        <v>10292.52</v>
      </c>
      <c r="K45">
        <v>1338.03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6040.95</v>
      </c>
      <c r="W45">
        <v>2093.5</v>
      </c>
      <c r="X45">
        <v>0</v>
      </c>
      <c r="Y45" s="441">
        <v>46045</v>
      </c>
      <c r="Z45" t="s">
        <v>557</v>
      </c>
      <c r="AA45" s="441">
        <v>46043</v>
      </c>
      <c r="AB45" t="s">
        <v>461</v>
      </c>
      <c r="AC45" t="s">
        <v>461</v>
      </c>
    </row>
    <row r="46" spans="1:29" x14ac:dyDescent="0.3">
      <c r="A46" t="s">
        <v>552</v>
      </c>
      <c r="B46">
        <v>1326</v>
      </c>
      <c r="C46">
        <v>2422</v>
      </c>
      <c r="D46" s="441">
        <v>46050</v>
      </c>
      <c r="E46" t="s">
        <v>4474</v>
      </c>
      <c r="F46" t="s">
        <v>4441</v>
      </c>
      <c r="G46" t="s">
        <v>4450</v>
      </c>
      <c r="H46">
        <v>8700</v>
      </c>
      <c r="I46">
        <v>28465</v>
      </c>
      <c r="J46">
        <v>4530.4799999999996</v>
      </c>
      <c r="K46">
        <v>588.97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2659.05</v>
      </c>
      <c r="W46">
        <v>921.5</v>
      </c>
      <c r="X46">
        <v>0</v>
      </c>
      <c r="Y46" s="441">
        <v>46052</v>
      </c>
      <c r="Z46" t="s">
        <v>557</v>
      </c>
      <c r="AA46" s="441">
        <v>46055</v>
      </c>
      <c r="AB46" t="s">
        <v>461</v>
      </c>
      <c r="AC46" t="s">
        <v>462</v>
      </c>
    </row>
    <row r="47" spans="1:29" x14ac:dyDescent="0.3">
      <c r="A47" t="s">
        <v>552</v>
      </c>
      <c r="B47">
        <v>1303</v>
      </c>
      <c r="C47">
        <v>2549</v>
      </c>
      <c r="D47" s="441">
        <v>46050</v>
      </c>
      <c r="E47" t="s">
        <v>4475</v>
      </c>
      <c r="F47" t="s">
        <v>4441</v>
      </c>
      <c r="G47" t="s">
        <v>4450</v>
      </c>
      <c r="H47">
        <v>30000</v>
      </c>
      <c r="I47">
        <v>83600</v>
      </c>
      <c r="J47">
        <v>18609.330000000002</v>
      </c>
      <c r="K47">
        <v>2419.38</v>
      </c>
      <c r="L47">
        <v>8971.2900000000009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41">
        <v>46048</v>
      </c>
      <c r="Z47" t="s">
        <v>557</v>
      </c>
      <c r="AA47" s="441">
        <v>46045</v>
      </c>
      <c r="AB47" t="s">
        <v>461</v>
      </c>
      <c r="AC47" t="s">
        <v>461</v>
      </c>
    </row>
    <row r="48" spans="1:29" x14ac:dyDescent="0.3">
      <c r="A48" t="s">
        <v>552</v>
      </c>
      <c r="B48">
        <v>1304</v>
      </c>
      <c r="C48">
        <v>2549</v>
      </c>
      <c r="D48" s="441">
        <v>46050</v>
      </c>
      <c r="E48" t="s">
        <v>4475</v>
      </c>
      <c r="F48" t="s">
        <v>4441</v>
      </c>
      <c r="G48" t="s">
        <v>4450</v>
      </c>
      <c r="H48">
        <v>53600</v>
      </c>
      <c r="I48">
        <v>83600</v>
      </c>
      <c r="J48">
        <v>33248.67</v>
      </c>
      <c r="K48">
        <v>4322.62</v>
      </c>
      <c r="L48">
        <v>16028.71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41">
        <v>46048</v>
      </c>
      <c r="Z48" t="s">
        <v>557</v>
      </c>
      <c r="AA48" s="441">
        <v>46048</v>
      </c>
      <c r="AB48" t="s">
        <v>461</v>
      </c>
      <c r="AC48" t="s">
        <v>461</v>
      </c>
    </row>
    <row r="49" spans="1:29" x14ac:dyDescent="0.3">
      <c r="A49" t="s">
        <v>552</v>
      </c>
      <c r="B49">
        <v>1252</v>
      </c>
      <c r="C49">
        <v>2430</v>
      </c>
      <c r="D49" s="441">
        <v>46036</v>
      </c>
      <c r="E49" t="s">
        <v>4476</v>
      </c>
      <c r="F49" t="s">
        <v>4441</v>
      </c>
      <c r="G49" t="s">
        <v>4450</v>
      </c>
      <c r="H49">
        <v>776</v>
      </c>
      <c r="I49">
        <v>776</v>
      </c>
      <c r="J49">
        <v>686</v>
      </c>
      <c r="K49">
        <v>90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41">
        <v>46034</v>
      </c>
      <c r="Z49" t="s">
        <v>557</v>
      </c>
      <c r="AA49" s="441">
        <v>46034</v>
      </c>
      <c r="AB49" t="s">
        <v>461</v>
      </c>
      <c r="AC49" t="s">
        <v>461</v>
      </c>
    </row>
    <row r="50" spans="1:29" x14ac:dyDescent="0.3">
      <c r="A50" t="s">
        <v>552</v>
      </c>
      <c r="B50">
        <v>1127</v>
      </c>
      <c r="C50">
        <v>2277</v>
      </c>
      <c r="D50" s="441">
        <v>46009</v>
      </c>
      <c r="E50" t="s">
        <v>4477</v>
      </c>
      <c r="F50" t="s">
        <v>4441</v>
      </c>
      <c r="G50" t="s">
        <v>4442</v>
      </c>
      <c r="H50">
        <v>28000</v>
      </c>
      <c r="I50">
        <v>57500</v>
      </c>
      <c r="J50">
        <v>11419.62</v>
      </c>
      <c r="K50">
        <v>1484.73</v>
      </c>
      <c r="L50">
        <v>13634.78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1460.87</v>
      </c>
      <c r="W50">
        <v>0</v>
      </c>
      <c r="X50">
        <v>0</v>
      </c>
      <c r="Y50" s="441">
        <v>46003</v>
      </c>
      <c r="Z50" t="s">
        <v>557</v>
      </c>
      <c r="AA50" s="441">
        <v>46003</v>
      </c>
      <c r="AB50" t="s">
        <v>460</v>
      </c>
      <c r="AC50" t="s">
        <v>460</v>
      </c>
    </row>
    <row r="51" spans="1:29" x14ac:dyDescent="0.3">
      <c r="A51" t="s">
        <v>552</v>
      </c>
      <c r="B51">
        <v>1128</v>
      </c>
      <c r="C51">
        <v>2277</v>
      </c>
      <c r="D51" s="441">
        <v>46009</v>
      </c>
      <c r="E51" t="s">
        <v>4477</v>
      </c>
      <c r="F51" t="s">
        <v>4441</v>
      </c>
      <c r="G51" t="s">
        <v>4442</v>
      </c>
      <c r="H51">
        <v>26500</v>
      </c>
      <c r="I51">
        <v>57500</v>
      </c>
      <c r="J51">
        <v>10807.85</v>
      </c>
      <c r="K51">
        <v>1405.19</v>
      </c>
      <c r="L51">
        <v>12904.35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1382.61</v>
      </c>
      <c r="W51">
        <v>0</v>
      </c>
      <c r="X51">
        <v>0</v>
      </c>
      <c r="Y51" s="441">
        <v>46007</v>
      </c>
      <c r="Z51" t="s">
        <v>557</v>
      </c>
      <c r="AA51" s="441">
        <v>46007</v>
      </c>
      <c r="AB51" t="s">
        <v>460</v>
      </c>
      <c r="AC51" t="s">
        <v>460</v>
      </c>
    </row>
    <row r="52" spans="1:29" x14ac:dyDescent="0.3">
      <c r="A52" t="s">
        <v>552</v>
      </c>
      <c r="B52">
        <v>1141</v>
      </c>
      <c r="C52">
        <v>2277</v>
      </c>
      <c r="D52" s="441">
        <v>46009</v>
      </c>
      <c r="E52" t="s">
        <v>4477</v>
      </c>
      <c r="F52" t="s">
        <v>4441</v>
      </c>
      <c r="G52" t="s">
        <v>4442</v>
      </c>
      <c r="H52">
        <v>3000</v>
      </c>
      <c r="I52">
        <v>57500</v>
      </c>
      <c r="J52">
        <v>1223.53</v>
      </c>
      <c r="K52">
        <v>159.08000000000001</v>
      </c>
      <c r="L52">
        <v>1460.87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156.52000000000001</v>
      </c>
      <c r="W52">
        <v>0</v>
      </c>
      <c r="X52">
        <v>0</v>
      </c>
      <c r="Y52" s="441">
        <v>46007</v>
      </c>
      <c r="Z52" t="s">
        <v>557</v>
      </c>
      <c r="AA52" s="441">
        <v>46007</v>
      </c>
      <c r="AB52" t="s">
        <v>460</v>
      </c>
      <c r="AC52" t="s">
        <v>460</v>
      </c>
    </row>
    <row r="53" spans="1:29" x14ac:dyDescent="0.3">
      <c r="A53" t="s">
        <v>552</v>
      </c>
      <c r="B53">
        <v>1123</v>
      </c>
      <c r="C53">
        <v>2273</v>
      </c>
      <c r="D53" s="441">
        <v>46009</v>
      </c>
      <c r="E53" t="s">
        <v>4478</v>
      </c>
      <c r="F53" t="s">
        <v>4441</v>
      </c>
      <c r="G53" t="s">
        <v>4445</v>
      </c>
      <c r="H53">
        <v>2160</v>
      </c>
      <c r="I53">
        <v>2700</v>
      </c>
      <c r="J53">
        <v>1911.2</v>
      </c>
      <c r="K53">
        <v>248.8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41">
        <v>46003</v>
      </c>
      <c r="Z53" t="s">
        <v>557</v>
      </c>
      <c r="AA53" s="441">
        <v>46003</v>
      </c>
      <c r="AB53" t="s">
        <v>460</v>
      </c>
      <c r="AC53" t="s">
        <v>460</v>
      </c>
    </row>
    <row r="54" spans="1:29" x14ac:dyDescent="0.3">
      <c r="A54" t="s">
        <v>552</v>
      </c>
      <c r="B54">
        <v>1181</v>
      </c>
      <c r="C54">
        <v>2273</v>
      </c>
      <c r="D54" s="441">
        <v>46009</v>
      </c>
      <c r="E54" t="s">
        <v>4478</v>
      </c>
      <c r="F54" t="s">
        <v>4441</v>
      </c>
      <c r="G54" t="s">
        <v>4445</v>
      </c>
      <c r="H54">
        <v>540</v>
      </c>
      <c r="I54">
        <v>2700</v>
      </c>
      <c r="J54">
        <v>477.8</v>
      </c>
      <c r="K54">
        <v>62.2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41">
        <v>46009</v>
      </c>
      <c r="Z54" t="s">
        <v>557</v>
      </c>
      <c r="AA54" s="441">
        <v>46009</v>
      </c>
      <c r="AB54" t="s">
        <v>460</v>
      </c>
      <c r="AC54" t="s">
        <v>460</v>
      </c>
    </row>
    <row r="55" spans="1:29" x14ac:dyDescent="0.3">
      <c r="A55" t="s">
        <v>552</v>
      </c>
      <c r="B55">
        <v>927</v>
      </c>
      <c r="C55">
        <v>1979</v>
      </c>
      <c r="D55" s="441">
        <v>46009</v>
      </c>
      <c r="E55" t="s">
        <v>4479</v>
      </c>
      <c r="F55" t="s">
        <v>4441</v>
      </c>
      <c r="G55" t="s">
        <v>4445</v>
      </c>
      <c r="H55">
        <v>2700</v>
      </c>
      <c r="I55">
        <v>2700</v>
      </c>
      <c r="J55">
        <v>2389</v>
      </c>
      <c r="K55">
        <v>311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41">
        <v>45985</v>
      </c>
      <c r="Z55" t="s">
        <v>557</v>
      </c>
      <c r="AA55" s="441">
        <v>45985</v>
      </c>
      <c r="AB55" t="s">
        <v>460</v>
      </c>
      <c r="AC55" t="s">
        <v>4415</v>
      </c>
    </row>
    <row r="56" spans="1:29" x14ac:dyDescent="0.3">
      <c r="A56" t="s">
        <v>552</v>
      </c>
      <c r="B56">
        <v>660</v>
      </c>
      <c r="C56">
        <v>1472</v>
      </c>
      <c r="D56" s="441">
        <v>46008</v>
      </c>
      <c r="E56" t="s">
        <v>4480</v>
      </c>
      <c r="F56" t="s">
        <v>4441</v>
      </c>
      <c r="G56" t="s">
        <v>4445</v>
      </c>
      <c r="H56">
        <v>3060</v>
      </c>
      <c r="I56">
        <v>3060</v>
      </c>
      <c r="J56">
        <v>2707</v>
      </c>
      <c r="K56">
        <v>353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41">
        <v>45957</v>
      </c>
      <c r="Z56" t="s">
        <v>557</v>
      </c>
      <c r="AA56" s="441">
        <v>45957</v>
      </c>
      <c r="AB56" t="s">
        <v>460</v>
      </c>
      <c r="AC56" t="s">
        <v>4417</v>
      </c>
    </row>
    <row r="57" spans="1:29" x14ac:dyDescent="0.3">
      <c r="A57" t="s">
        <v>552</v>
      </c>
      <c r="B57">
        <v>1129</v>
      </c>
      <c r="C57">
        <v>2278</v>
      </c>
      <c r="D57" s="441">
        <v>46007</v>
      </c>
      <c r="E57" t="s">
        <v>4481</v>
      </c>
      <c r="F57" t="s">
        <v>4441</v>
      </c>
      <c r="G57" t="s">
        <v>4445</v>
      </c>
      <c r="H57">
        <v>5830</v>
      </c>
      <c r="I57">
        <v>5830</v>
      </c>
      <c r="J57">
        <v>4371</v>
      </c>
      <c r="K57">
        <v>569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890</v>
      </c>
      <c r="X57">
        <v>0</v>
      </c>
      <c r="Y57" s="441">
        <v>46006</v>
      </c>
      <c r="Z57" t="s">
        <v>557</v>
      </c>
      <c r="AA57" s="441">
        <v>46006</v>
      </c>
      <c r="AB57" t="s">
        <v>460</v>
      </c>
      <c r="AC57" t="s">
        <v>460</v>
      </c>
    </row>
    <row r="58" spans="1:29" x14ac:dyDescent="0.3">
      <c r="A58" t="s">
        <v>552</v>
      </c>
      <c r="B58">
        <v>1066</v>
      </c>
      <c r="C58">
        <v>2199</v>
      </c>
      <c r="D58" s="441">
        <v>46002</v>
      </c>
      <c r="E58" t="s">
        <v>4482</v>
      </c>
      <c r="F58" t="s">
        <v>4441</v>
      </c>
      <c r="G58" t="s">
        <v>4442</v>
      </c>
      <c r="H58">
        <v>2974</v>
      </c>
      <c r="I58">
        <v>2974</v>
      </c>
      <c r="J58">
        <v>2230</v>
      </c>
      <c r="K58">
        <v>290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454</v>
      </c>
      <c r="X58">
        <v>0</v>
      </c>
      <c r="Y58" s="441">
        <v>45999</v>
      </c>
      <c r="Z58" t="s">
        <v>557</v>
      </c>
      <c r="AA58" s="441">
        <v>45999</v>
      </c>
      <c r="AB58" t="s">
        <v>460</v>
      </c>
      <c r="AC58" t="s">
        <v>460</v>
      </c>
    </row>
    <row r="59" spans="1:29" x14ac:dyDescent="0.3">
      <c r="A59" t="s">
        <v>552</v>
      </c>
      <c r="B59">
        <v>964</v>
      </c>
      <c r="C59">
        <v>2002</v>
      </c>
      <c r="D59" s="441">
        <v>46002</v>
      </c>
      <c r="E59" t="s">
        <v>4483</v>
      </c>
      <c r="F59" t="s">
        <v>4441</v>
      </c>
      <c r="G59" t="s">
        <v>4445</v>
      </c>
      <c r="H59">
        <v>2973.6</v>
      </c>
      <c r="I59">
        <v>2973.6</v>
      </c>
      <c r="J59">
        <v>2230</v>
      </c>
      <c r="K59">
        <v>290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453.6</v>
      </c>
      <c r="X59">
        <v>0</v>
      </c>
      <c r="Y59" s="441">
        <v>45987</v>
      </c>
      <c r="Z59" t="s">
        <v>557</v>
      </c>
      <c r="AA59" s="441">
        <v>45987</v>
      </c>
      <c r="AB59" t="s">
        <v>460</v>
      </c>
      <c r="AC59" t="s">
        <v>4415</v>
      </c>
    </row>
    <row r="60" spans="1:29" x14ac:dyDescent="0.3">
      <c r="A60" t="s">
        <v>552</v>
      </c>
      <c r="B60">
        <v>960</v>
      </c>
      <c r="C60">
        <v>2000</v>
      </c>
      <c r="D60" s="441">
        <v>46002</v>
      </c>
      <c r="E60" t="s">
        <v>4484</v>
      </c>
      <c r="F60" t="s">
        <v>4441</v>
      </c>
      <c r="G60" t="s">
        <v>4442</v>
      </c>
      <c r="H60">
        <v>60000</v>
      </c>
      <c r="I60">
        <v>60000</v>
      </c>
      <c r="J60">
        <v>47433</v>
      </c>
      <c r="K60">
        <v>6167</v>
      </c>
      <c r="L60">
        <v>6400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41">
        <v>45991</v>
      </c>
      <c r="Z60" t="s">
        <v>557</v>
      </c>
      <c r="AA60" s="441">
        <v>45989</v>
      </c>
      <c r="AB60" t="s">
        <v>460</v>
      </c>
      <c r="AC60" t="s">
        <v>4415</v>
      </c>
    </row>
    <row r="61" spans="1:29" x14ac:dyDescent="0.3">
      <c r="A61" t="s">
        <v>552</v>
      </c>
      <c r="B61">
        <v>550</v>
      </c>
      <c r="C61">
        <v>1196</v>
      </c>
      <c r="D61" s="441">
        <v>46001</v>
      </c>
      <c r="E61" t="s">
        <v>4485</v>
      </c>
      <c r="F61" t="s">
        <v>4441</v>
      </c>
      <c r="G61" t="s">
        <v>4450</v>
      </c>
      <c r="H61">
        <v>1020</v>
      </c>
      <c r="I61">
        <v>140000</v>
      </c>
      <c r="J61">
        <v>515.80999999999995</v>
      </c>
      <c r="K61">
        <v>67.06</v>
      </c>
      <c r="L61">
        <v>437.14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41">
        <v>45925</v>
      </c>
      <c r="Z61" t="s">
        <v>557</v>
      </c>
      <c r="AA61" s="441">
        <v>45925</v>
      </c>
      <c r="AB61" t="s">
        <v>460</v>
      </c>
      <c r="AC61" t="s">
        <v>1097</v>
      </c>
    </row>
    <row r="62" spans="1:29" x14ac:dyDescent="0.3">
      <c r="A62" t="s">
        <v>552</v>
      </c>
      <c r="B62">
        <v>620</v>
      </c>
      <c r="C62">
        <v>1196</v>
      </c>
      <c r="D62" s="441">
        <v>46001</v>
      </c>
      <c r="E62" t="s">
        <v>4485</v>
      </c>
      <c r="F62" t="s">
        <v>4441</v>
      </c>
      <c r="G62" t="s">
        <v>4450</v>
      </c>
      <c r="H62">
        <v>69490</v>
      </c>
      <c r="I62">
        <v>140000</v>
      </c>
      <c r="J62">
        <v>35140.6</v>
      </c>
      <c r="K62">
        <v>4568.47</v>
      </c>
      <c r="L62">
        <v>29780.93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41">
        <v>45957</v>
      </c>
      <c r="Z62" t="s">
        <v>557</v>
      </c>
      <c r="AA62" s="441">
        <v>45957</v>
      </c>
      <c r="AB62" t="s">
        <v>460</v>
      </c>
      <c r="AC62" t="s">
        <v>4417</v>
      </c>
    </row>
    <row r="63" spans="1:29" x14ac:dyDescent="0.3">
      <c r="A63" t="s">
        <v>552</v>
      </c>
      <c r="B63">
        <v>621</v>
      </c>
      <c r="C63">
        <v>1196</v>
      </c>
      <c r="D63" s="441">
        <v>46001</v>
      </c>
      <c r="E63" t="s">
        <v>4485</v>
      </c>
      <c r="F63" t="s">
        <v>4441</v>
      </c>
      <c r="G63" t="s">
        <v>4450</v>
      </c>
      <c r="H63">
        <v>69490</v>
      </c>
      <c r="I63">
        <v>140000</v>
      </c>
      <c r="J63">
        <v>35140.6</v>
      </c>
      <c r="K63">
        <v>4568.47</v>
      </c>
      <c r="L63">
        <v>29780.93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41">
        <v>45989</v>
      </c>
      <c r="Z63" t="s">
        <v>557</v>
      </c>
      <c r="AA63" s="441">
        <v>45989</v>
      </c>
      <c r="AB63" t="s">
        <v>460</v>
      </c>
      <c r="AC63" t="s">
        <v>4415</v>
      </c>
    </row>
    <row r="64" spans="1:29" x14ac:dyDescent="0.3">
      <c r="A64" t="s">
        <v>552</v>
      </c>
      <c r="B64">
        <v>788</v>
      </c>
      <c r="C64">
        <v>1739</v>
      </c>
      <c r="D64" s="441">
        <v>46000</v>
      </c>
      <c r="E64" t="s">
        <v>4486</v>
      </c>
      <c r="F64" t="s">
        <v>4441</v>
      </c>
      <c r="G64" t="s">
        <v>4445</v>
      </c>
      <c r="H64">
        <v>8136</v>
      </c>
      <c r="I64">
        <v>8136</v>
      </c>
      <c r="J64">
        <v>6371</v>
      </c>
      <c r="K64">
        <v>829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936</v>
      </c>
      <c r="X64">
        <v>0</v>
      </c>
      <c r="Y64" s="441">
        <v>45980</v>
      </c>
      <c r="Z64" t="s">
        <v>557</v>
      </c>
      <c r="AA64" s="441">
        <v>45980</v>
      </c>
      <c r="AB64" t="s">
        <v>460</v>
      </c>
      <c r="AC64" t="s">
        <v>4415</v>
      </c>
    </row>
    <row r="65" spans="1:29" x14ac:dyDescent="0.3">
      <c r="A65" t="s">
        <v>552</v>
      </c>
      <c r="B65">
        <v>1007</v>
      </c>
      <c r="C65">
        <v>2088</v>
      </c>
      <c r="D65" s="441">
        <v>45996</v>
      </c>
      <c r="E65" t="s">
        <v>4487</v>
      </c>
      <c r="F65" t="s">
        <v>4441</v>
      </c>
      <c r="G65" t="s">
        <v>4450</v>
      </c>
      <c r="H65">
        <v>136600</v>
      </c>
      <c r="I65">
        <v>166100</v>
      </c>
      <c r="J65">
        <v>33478.1</v>
      </c>
      <c r="K65">
        <v>4352.9399999999996</v>
      </c>
      <c r="L65">
        <v>65790.87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32978.089999999997</v>
      </c>
      <c r="W65">
        <v>0</v>
      </c>
      <c r="X65">
        <v>0</v>
      </c>
      <c r="Y65" s="441">
        <v>45994</v>
      </c>
      <c r="Z65" t="s">
        <v>557</v>
      </c>
      <c r="AA65" s="441">
        <v>45994</v>
      </c>
      <c r="AB65" t="s">
        <v>460</v>
      </c>
      <c r="AC65" t="s">
        <v>460</v>
      </c>
    </row>
    <row r="66" spans="1:29" x14ac:dyDescent="0.3">
      <c r="A66" t="s">
        <v>552</v>
      </c>
      <c r="B66">
        <v>1047</v>
      </c>
      <c r="C66">
        <v>2088</v>
      </c>
      <c r="D66" s="441">
        <v>45996</v>
      </c>
      <c r="E66" t="s">
        <v>4487</v>
      </c>
      <c r="F66" t="s">
        <v>4441</v>
      </c>
      <c r="G66" t="s">
        <v>4450</v>
      </c>
      <c r="H66">
        <v>19500</v>
      </c>
      <c r="I66">
        <v>166100</v>
      </c>
      <c r="J66">
        <v>4779.08</v>
      </c>
      <c r="K66">
        <v>621.39</v>
      </c>
      <c r="L66">
        <v>9391.82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4707.71</v>
      </c>
      <c r="W66">
        <v>0</v>
      </c>
      <c r="X66">
        <v>0</v>
      </c>
      <c r="Y66" s="441">
        <v>45996</v>
      </c>
      <c r="Z66" t="s">
        <v>557</v>
      </c>
      <c r="AA66" s="441">
        <v>45996</v>
      </c>
      <c r="AB66" t="s">
        <v>460</v>
      </c>
      <c r="AC66" t="s">
        <v>460</v>
      </c>
    </row>
    <row r="67" spans="1:29" x14ac:dyDescent="0.3">
      <c r="A67" t="s">
        <v>552</v>
      </c>
      <c r="B67">
        <v>1048</v>
      </c>
      <c r="C67">
        <v>2088</v>
      </c>
      <c r="D67" s="441">
        <v>45996</v>
      </c>
      <c r="E67" t="s">
        <v>4487</v>
      </c>
      <c r="F67" t="s">
        <v>4441</v>
      </c>
      <c r="G67" t="s">
        <v>4450</v>
      </c>
      <c r="H67">
        <v>10000</v>
      </c>
      <c r="I67">
        <v>166100</v>
      </c>
      <c r="J67">
        <v>2450.81</v>
      </c>
      <c r="K67">
        <v>318.66000000000003</v>
      </c>
      <c r="L67">
        <v>4816.32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2414.21</v>
      </c>
      <c r="W67">
        <v>0</v>
      </c>
      <c r="X67">
        <v>0</v>
      </c>
      <c r="Y67" s="441">
        <v>46000</v>
      </c>
      <c r="Z67" t="s">
        <v>557</v>
      </c>
      <c r="AA67" s="441">
        <v>45996</v>
      </c>
      <c r="AB67" t="s">
        <v>460</v>
      </c>
      <c r="AC67" t="s">
        <v>460</v>
      </c>
    </row>
    <row r="68" spans="1:29" x14ac:dyDescent="0.3">
      <c r="A68" t="s">
        <v>552</v>
      </c>
      <c r="B68">
        <v>787</v>
      </c>
      <c r="C68">
        <v>1738</v>
      </c>
      <c r="D68" s="441">
        <v>45995</v>
      </c>
      <c r="E68" t="s">
        <v>4488</v>
      </c>
      <c r="F68" t="s">
        <v>4441</v>
      </c>
      <c r="G68" t="s">
        <v>4445</v>
      </c>
      <c r="H68">
        <v>2840</v>
      </c>
      <c r="I68">
        <v>2840</v>
      </c>
      <c r="J68">
        <v>2070</v>
      </c>
      <c r="K68">
        <v>270</v>
      </c>
      <c r="L68">
        <v>500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41">
        <v>45968</v>
      </c>
      <c r="Z68" t="s">
        <v>557</v>
      </c>
      <c r="AA68" s="441">
        <v>45968</v>
      </c>
      <c r="AB68" t="s">
        <v>460</v>
      </c>
      <c r="AC68" t="s">
        <v>4415</v>
      </c>
    </row>
    <row r="69" spans="1:29" x14ac:dyDescent="0.3">
      <c r="A69" t="s">
        <v>552</v>
      </c>
      <c r="B69">
        <v>687</v>
      </c>
      <c r="C69">
        <v>1537</v>
      </c>
      <c r="D69" s="441">
        <v>45995</v>
      </c>
      <c r="E69" t="s">
        <v>4489</v>
      </c>
      <c r="F69" t="s">
        <v>4441</v>
      </c>
      <c r="G69" t="s">
        <v>4445</v>
      </c>
      <c r="H69">
        <v>2340</v>
      </c>
      <c r="I69">
        <v>2340</v>
      </c>
      <c r="J69">
        <v>2070</v>
      </c>
      <c r="K69">
        <v>270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41">
        <v>45957</v>
      </c>
      <c r="Z69" t="s">
        <v>557</v>
      </c>
      <c r="AA69" s="441">
        <v>45957</v>
      </c>
      <c r="AB69" t="s">
        <v>460</v>
      </c>
      <c r="AC69" t="s">
        <v>4417</v>
      </c>
    </row>
    <row r="70" spans="1:29" x14ac:dyDescent="0.3">
      <c r="A70" t="s">
        <v>552</v>
      </c>
      <c r="B70">
        <v>685</v>
      </c>
      <c r="C70">
        <v>1533</v>
      </c>
      <c r="D70" s="441">
        <v>45995</v>
      </c>
      <c r="E70" t="s">
        <v>4490</v>
      </c>
      <c r="F70" t="s">
        <v>4441</v>
      </c>
      <c r="G70" t="s">
        <v>4450</v>
      </c>
      <c r="H70">
        <v>6435</v>
      </c>
      <c r="I70">
        <v>15015</v>
      </c>
      <c r="J70">
        <v>5598.45</v>
      </c>
      <c r="K70">
        <v>836.55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41">
        <v>45957</v>
      </c>
      <c r="Z70" t="s">
        <v>557</v>
      </c>
      <c r="AA70" s="441">
        <v>45957</v>
      </c>
      <c r="AB70" t="s">
        <v>460</v>
      </c>
      <c r="AC70" t="s">
        <v>4417</v>
      </c>
    </row>
    <row r="71" spans="1:29" x14ac:dyDescent="0.3">
      <c r="A71" t="s">
        <v>552</v>
      </c>
      <c r="B71">
        <v>686</v>
      </c>
      <c r="C71">
        <v>1533</v>
      </c>
      <c r="D71" s="441">
        <v>45995</v>
      </c>
      <c r="E71" t="s">
        <v>4490</v>
      </c>
      <c r="F71" t="s">
        <v>4441</v>
      </c>
      <c r="G71" t="s">
        <v>4450</v>
      </c>
      <c r="H71">
        <v>6435</v>
      </c>
      <c r="I71">
        <v>15015</v>
      </c>
      <c r="J71">
        <v>5598.45</v>
      </c>
      <c r="K71">
        <v>836.55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41">
        <v>45980</v>
      </c>
      <c r="Z71" t="s">
        <v>557</v>
      </c>
      <c r="AA71" s="441">
        <v>45980</v>
      </c>
      <c r="AB71" t="s">
        <v>460</v>
      </c>
      <c r="AC71" t="s">
        <v>4415</v>
      </c>
    </row>
    <row r="72" spans="1:29" x14ac:dyDescent="0.3">
      <c r="A72" t="s">
        <v>552</v>
      </c>
      <c r="B72">
        <v>1009</v>
      </c>
      <c r="C72">
        <v>1533</v>
      </c>
      <c r="D72" s="441">
        <v>45995</v>
      </c>
      <c r="E72" t="s">
        <v>4490</v>
      </c>
      <c r="F72" t="s">
        <v>4441</v>
      </c>
      <c r="G72" t="s">
        <v>4450</v>
      </c>
      <c r="H72">
        <v>2145</v>
      </c>
      <c r="I72">
        <v>15015</v>
      </c>
      <c r="J72">
        <v>1866.15</v>
      </c>
      <c r="K72">
        <v>278.85000000000002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41">
        <v>45993</v>
      </c>
      <c r="Z72" t="s">
        <v>557</v>
      </c>
      <c r="AA72" s="441">
        <v>45993</v>
      </c>
      <c r="AB72" t="s">
        <v>460</v>
      </c>
      <c r="AC72" t="s">
        <v>460</v>
      </c>
    </row>
    <row r="73" spans="1:29" x14ac:dyDescent="0.3">
      <c r="A73" t="s">
        <v>552</v>
      </c>
      <c r="B73">
        <v>890</v>
      </c>
      <c r="C73">
        <v>1907</v>
      </c>
      <c r="D73" s="441">
        <v>45994</v>
      </c>
      <c r="E73" t="s">
        <v>4491</v>
      </c>
      <c r="F73" t="s">
        <v>4441</v>
      </c>
      <c r="G73" t="s">
        <v>4445</v>
      </c>
      <c r="H73">
        <v>17416.8</v>
      </c>
      <c r="I73">
        <v>17416.8</v>
      </c>
      <c r="J73">
        <v>13062</v>
      </c>
      <c r="K73">
        <v>1699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2655.8</v>
      </c>
      <c r="X73">
        <v>0</v>
      </c>
      <c r="Y73" s="441">
        <v>45989</v>
      </c>
      <c r="Z73" t="s">
        <v>557</v>
      </c>
      <c r="AA73" s="441">
        <v>45989</v>
      </c>
      <c r="AB73" t="s">
        <v>460</v>
      </c>
      <c r="AC73" t="s">
        <v>4415</v>
      </c>
    </row>
    <row r="74" spans="1:29" x14ac:dyDescent="0.3">
      <c r="A74" t="s">
        <v>552</v>
      </c>
      <c r="B74">
        <v>889</v>
      </c>
      <c r="C74">
        <v>1905</v>
      </c>
      <c r="D74" s="441">
        <v>45993</v>
      </c>
      <c r="E74" t="s">
        <v>4492</v>
      </c>
      <c r="F74" t="s">
        <v>4441</v>
      </c>
      <c r="G74" t="s">
        <v>4445</v>
      </c>
      <c r="H74">
        <v>4474.8</v>
      </c>
      <c r="I74">
        <v>4474.8</v>
      </c>
      <c r="J74">
        <v>3505</v>
      </c>
      <c r="K74">
        <v>456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513.79999999999995</v>
      </c>
      <c r="X74">
        <v>0</v>
      </c>
      <c r="Y74" s="441">
        <v>45979</v>
      </c>
      <c r="Z74" t="s">
        <v>557</v>
      </c>
      <c r="AA74" s="441">
        <v>45979</v>
      </c>
      <c r="AB74" t="s">
        <v>460</v>
      </c>
      <c r="AC74" t="s">
        <v>4415</v>
      </c>
    </row>
    <row r="75" spans="1:29" x14ac:dyDescent="0.3">
      <c r="A75" t="s">
        <v>552</v>
      </c>
      <c r="B75">
        <v>661</v>
      </c>
      <c r="C75">
        <v>1473</v>
      </c>
      <c r="D75" s="441">
        <v>45993</v>
      </c>
      <c r="E75" t="s">
        <v>4493</v>
      </c>
      <c r="F75" t="s">
        <v>4441</v>
      </c>
      <c r="G75" t="s">
        <v>4442</v>
      </c>
      <c r="H75">
        <v>1000</v>
      </c>
      <c r="I75">
        <v>2000</v>
      </c>
      <c r="J75">
        <v>0</v>
      </c>
      <c r="K75">
        <v>0</v>
      </c>
      <c r="L75">
        <v>1000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41">
        <v>45951</v>
      </c>
      <c r="Z75" t="s">
        <v>557</v>
      </c>
      <c r="AA75" s="441">
        <v>45951</v>
      </c>
      <c r="AB75" t="s">
        <v>460</v>
      </c>
      <c r="AC75" t="s">
        <v>4417</v>
      </c>
    </row>
    <row r="76" spans="1:29" x14ac:dyDescent="0.3">
      <c r="A76" t="s">
        <v>552</v>
      </c>
      <c r="B76">
        <v>662</v>
      </c>
      <c r="C76">
        <v>1473</v>
      </c>
      <c r="D76" s="441">
        <v>45993</v>
      </c>
      <c r="E76" t="s">
        <v>4493</v>
      </c>
      <c r="F76" t="s">
        <v>4441</v>
      </c>
      <c r="G76" t="s">
        <v>4442</v>
      </c>
      <c r="H76">
        <v>1000</v>
      </c>
      <c r="I76">
        <v>2000</v>
      </c>
      <c r="J76">
        <v>0</v>
      </c>
      <c r="K76">
        <v>0</v>
      </c>
      <c r="L76">
        <v>1000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41">
        <v>45951</v>
      </c>
      <c r="Z76" t="s">
        <v>557</v>
      </c>
      <c r="AA76" s="441">
        <v>45951</v>
      </c>
      <c r="AB76" t="s">
        <v>460</v>
      </c>
      <c r="AC76" t="s">
        <v>4417</v>
      </c>
    </row>
    <row r="77" spans="1:29" x14ac:dyDescent="0.3">
      <c r="A77" t="s">
        <v>552</v>
      </c>
      <c r="B77">
        <v>734</v>
      </c>
      <c r="C77">
        <v>1630</v>
      </c>
      <c r="D77" s="441">
        <v>45987</v>
      </c>
      <c r="E77" t="s">
        <v>4494</v>
      </c>
      <c r="F77" t="s">
        <v>4441</v>
      </c>
      <c r="G77" t="s">
        <v>4450</v>
      </c>
      <c r="H77">
        <v>7200</v>
      </c>
      <c r="I77">
        <v>7200</v>
      </c>
      <c r="J77">
        <v>6371</v>
      </c>
      <c r="K77">
        <v>829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41">
        <v>45961</v>
      </c>
      <c r="Z77" t="s">
        <v>557</v>
      </c>
      <c r="AA77" s="441">
        <v>45961</v>
      </c>
      <c r="AB77" t="s">
        <v>4415</v>
      </c>
      <c r="AC77" t="s">
        <v>4417</v>
      </c>
    </row>
    <row r="78" spans="1:29" x14ac:dyDescent="0.3">
      <c r="A78" t="s">
        <v>552</v>
      </c>
      <c r="B78">
        <v>854</v>
      </c>
      <c r="C78">
        <v>1857</v>
      </c>
      <c r="D78" s="441">
        <v>45979</v>
      </c>
      <c r="E78" t="s">
        <v>4495</v>
      </c>
      <c r="F78" t="s">
        <v>4441</v>
      </c>
      <c r="G78" t="s">
        <v>4450</v>
      </c>
      <c r="H78">
        <v>4600</v>
      </c>
      <c r="I78">
        <v>4600</v>
      </c>
      <c r="J78">
        <v>3753</v>
      </c>
      <c r="K78">
        <v>488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359</v>
      </c>
      <c r="X78">
        <v>0</v>
      </c>
      <c r="Y78" s="441">
        <v>45975</v>
      </c>
      <c r="Z78" t="s">
        <v>557</v>
      </c>
      <c r="AA78" s="441">
        <v>45975</v>
      </c>
      <c r="AB78" t="s">
        <v>4415</v>
      </c>
      <c r="AC78" t="s">
        <v>4415</v>
      </c>
    </row>
    <row r="79" spans="1:29" x14ac:dyDescent="0.3">
      <c r="A79" t="s">
        <v>552</v>
      </c>
      <c r="B79">
        <v>786</v>
      </c>
      <c r="C79">
        <v>1736</v>
      </c>
      <c r="D79" s="441">
        <v>45975</v>
      </c>
      <c r="E79" t="s">
        <v>4496</v>
      </c>
      <c r="F79" t="s">
        <v>4441</v>
      </c>
      <c r="G79" t="s">
        <v>4442</v>
      </c>
      <c r="H79">
        <v>143350</v>
      </c>
      <c r="I79">
        <v>161330</v>
      </c>
      <c r="J79">
        <v>99600.39</v>
      </c>
      <c r="K79">
        <v>12948.86</v>
      </c>
      <c r="L79">
        <v>27989.37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2811.38</v>
      </c>
      <c r="W79">
        <v>0</v>
      </c>
      <c r="X79">
        <v>0</v>
      </c>
      <c r="Y79" s="441">
        <v>45971</v>
      </c>
      <c r="Z79" t="s">
        <v>557</v>
      </c>
      <c r="AA79" s="441">
        <v>45973</v>
      </c>
      <c r="AB79" t="s">
        <v>4415</v>
      </c>
      <c r="AC79" t="s">
        <v>4415</v>
      </c>
    </row>
    <row r="80" spans="1:29" x14ac:dyDescent="0.3">
      <c r="A80" t="s">
        <v>552</v>
      </c>
      <c r="B80">
        <v>877</v>
      </c>
      <c r="C80">
        <v>1736</v>
      </c>
      <c r="D80" s="441">
        <v>45975</v>
      </c>
      <c r="E80" t="s">
        <v>4496</v>
      </c>
      <c r="F80" t="s">
        <v>4441</v>
      </c>
      <c r="G80" t="s">
        <v>4442</v>
      </c>
      <c r="H80">
        <v>17980</v>
      </c>
      <c r="I80">
        <v>161330</v>
      </c>
      <c r="J80">
        <v>12492.61</v>
      </c>
      <c r="K80">
        <v>1624.14</v>
      </c>
      <c r="L80">
        <v>3510.63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352.62</v>
      </c>
      <c r="W80">
        <v>0</v>
      </c>
      <c r="X80">
        <v>0</v>
      </c>
      <c r="Y80" s="441">
        <v>45980</v>
      </c>
      <c r="Z80" t="s">
        <v>557</v>
      </c>
      <c r="AA80" s="441">
        <v>45978</v>
      </c>
      <c r="AB80" t="s">
        <v>4415</v>
      </c>
      <c r="AC80" t="s">
        <v>4415</v>
      </c>
    </row>
    <row r="81" spans="1:29" x14ac:dyDescent="0.3">
      <c r="A81" t="s">
        <v>552</v>
      </c>
      <c r="B81">
        <v>749</v>
      </c>
      <c r="C81">
        <v>1672</v>
      </c>
      <c r="D81" s="441">
        <v>45973</v>
      </c>
      <c r="E81" t="s">
        <v>4497</v>
      </c>
      <c r="F81" t="s">
        <v>4441</v>
      </c>
      <c r="G81" t="s">
        <v>4450</v>
      </c>
      <c r="H81">
        <v>17967</v>
      </c>
      <c r="I81">
        <v>24327</v>
      </c>
      <c r="J81">
        <v>10391.57</v>
      </c>
      <c r="K81">
        <v>1351.57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4697.25</v>
      </c>
      <c r="W81">
        <v>1526.61</v>
      </c>
      <c r="X81">
        <v>0</v>
      </c>
      <c r="Y81" s="441">
        <v>45966</v>
      </c>
      <c r="Z81" t="s">
        <v>557</v>
      </c>
      <c r="AA81" s="441">
        <v>45966</v>
      </c>
      <c r="AB81" t="s">
        <v>4415</v>
      </c>
      <c r="AC81" t="s">
        <v>4415</v>
      </c>
    </row>
    <row r="82" spans="1:29" x14ac:dyDescent="0.3">
      <c r="A82" t="s">
        <v>552</v>
      </c>
      <c r="B82">
        <v>896</v>
      </c>
      <c r="C82">
        <v>1672</v>
      </c>
      <c r="D82" s="441">
        <v>45973</v>
      </c>
      <c r="E82" t="s">
        <v>4497</v>
      </c>
      <c r="F82" t="s">
        <v>4441</v>
      </c>
      <c r="G82" t="s">
        <v>4450</v>
      </c>
      <c r="H82">
        <v>6360</v>
      </c>
      <c r="I82">
        <v>24327</v>
      </c>
      <c r="J82">
        <v>3678.43</v>
      </c>
      <c r="K82">
        <v>478.43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1662.75</v>
      </c>
      <c r="W82">
        <v>540.39</v>
      </c>
      <c r="X82">
        <v>0</v>
      </c>
      <c r="Y82" s="441">
        <v>45973</v>
      </c>
      <c r="Z82" t="s">
        <v>557</v>
      </c>
      <c r="AA82" s="441">
        <v>45973</v>
      </c>
      <c r="AB82" t="s">
        <v>4415</v>
      </c>
      <c r="AC82" t="s">
        <v>4415</v>
      </c>
    </row>
    <row r="83" spans="1:29" x14ac:dyDescent="0.3">
      <c r="A83" t="s">
        <v>552</v>
      </c>
      <c r="B83">
        <v>887</v>
      </c>
      <c r="C83">
        <v>1899</v>
      </c>
      <c r="D83" s="441">
        <v>45972</v>
      </c>
      <c r="E83" t="s">
        <v>4498</v>
      </c>
      <c r="F83" t="s">
        <v>4441</v>
      </c>
      <c r="G83" t="s">
        <v>4442</v>
      </c>
      <c r="H83">
        <v>5000</v>
      </c>
      <c r="I83">
        <v>5000</v>
      </c>
      <c r="J83">
        <v>0</v>
      </c>
      <c r="K83">
        <v>0</v>
      </c>
      <c r="L83">
        <v>5000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41">
        <v>45972</v>
      </c>
      <c r="Z83" t="s">
        <v>557</v>
      </c>
      <c r="AA83" s="441">
        <v>45972</v>
      </c>
      <c r="AB83" t="s">
        <v>4415</v>
      </c>
      <c r="AC83" t="s">
        <v>4415</v>
      </c>
    </row>
    <row r="84" spans="1:29" x14ac:dyDescent="0.3">
      <c r="A84" t="s">
        <v>552</v>
      </c>
      <c r="B84">
        <v>782</v>
      </c>
      <c r="C84">
        <v>1734</v>
      </c>
      <c r="D84" s="441">
        <v>45972</v>
      </c>
      <c r="E84" t="s">
        <v>4499</v>
      </c>
      <c r="F84" t="s">
        <v>4441</v>
      </c>
      <c r="G84" t="s">
        <v>4445</v>
      </c>
      <c r="H84">
        <v>15000</v>
      </c>
      <c r="I84">
        <v>15000</v>
      </c>
      <c r="J84">
        <v>13274</v>
      </c>
      <c r="K84">
        <v>1726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41">
        <v>45966</v>
      </c>
      <c r="Z84" t="s">
        <v>557</v>
      </c>
      <c r="AA84" s="441">
        <v>45966</v>
      </c>
      <c r="AB84" t="s">
        <v>4415</v>
      </c>
      <c r="AC84" t="s">
        <v>4415</v>
      </c>
    </row>
    <row r="85" spans="1:29" x14ac:dyDescent="0.3">
      <c r="A85" t="s">
        <v>552</v>
      </c>
      <c r="B85">
        <v>785</v>
      </c>
      <c r="C85">
        <v>1735</v>
      </c>
      <c r="D85" s="441">
        <v>45968</v>
      </c>
      <c r="E85" t="s">
        <v>4500</v>
      </c>
      <c r="F85" t="s">
        <v>4441</v>
      </c>
      <c r="G85" t="s">
        <v>4450</v>
      </c>
      <c r="H85">
        <v>1080</v>
      </c>
      <c r="I85">
        <v>1080</v>
      </c>
      <c r="J85">
        <v>318</v>
      </c>
      <c r="K85">
        <v>42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720</v>
      </c>
      <c r="W85">
        <v>0</v>
      </c>
      <c r="X85">
        <v>0</v>
      </c>
      <c r="Y85" s="441">
        <v>45966</v>
      </c>
      <c r="Z85" t="s">
        <v>557</v>
      </c>
      <c r="AA85" s="441">
        <v>45967</v>
      </c>
      <c r="AB85" t="s">
        <v>4415</v>
      </c>
      <c r="AC85" t="s">
        <v>4415</v>
      </c>
    </row>
    <row r="86" spans="1:29" x14ac:dyDescent="0.3">
      <c r="A86" t="s">
        <v>552</v>
      </c>
      <c r="B86">
        <v>466</v>
      </c>
      <c r="C86">
        <v>1011</v>
      </c>
      <c r="D86" s="441">
        <v>45968</v>
      </c>
      <c r="E86" t="s">
        <v>4501</v>
      </c>
      <c r="F86" t="s">
        <v>4441</v>
      </c>
      <c r="G86" t="s">
        <v>4450</v>
      </c>
      <c r="H86">
        <v>7960</v>
      </c>
      <c r="I86">
        <v>7960</v>
      </c>
      <c r="J86">
        <v>5629</v>
      </c>
      <c r="K86">
        <v>732</v>
      </c>
      <c r="L86">
        <v>1599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41">
        <v>45910</v>
      </c>
      <c r="Z86" t="s">
        <v>557</v>
      </c>
      <c r="AA86" s="441">
        <v>45910</v>
      </c>
      <c r="AB86" t="s">
        <v>4415</v>
      </c>
      <c r="AC86" t="s">
        <v>1097</v>
      </c>
    </row>
    <row r="87" spans="1:29" x14ac:dyDescent="0.3">
      <c r="A87" t="s">
        <v>552</v>
      </c>
      <c r="B87">
        <v>781</v>
      </c>
      <c r="C87">
        <v>1732</v>
      </c>
      <c r="D87" s="441">
        <v>45967</v>
      </c>
      <c r="E87" t="s">
        <v>4502</v>
      </c>
      <c r="F87" t="s">
        <v>4441</v>
      </c>
      <c r="G87" t="s">
        <v>4445</v>
      </c>
      <c r="H87">
        <v>1440</v>
      </c>
      <c r="I87">
        <v>1440</v>
      </c>
      <c r="J87">
        <v>1274</v>
      </c>
      <c r="K87">
        <v>166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41">
        <v>45965</v>
      </c>
      <c r="Z87" t="s">
        <v>557</v>
      </c>
      <c r="AA87" s="441">
        <v>45965</v>
      </c>
      <c r="AB87" t="s">
        <v>4415</v>
      </c>
      <c r="AC87" t="s">
        <v>4415</v>
      </c>
    </row>
    <row r="88" spans="1:29" x14ac:dyDescent="0.3">
      <c r="A88" t="s">
        <v>552</v>
      </c>
      <c r="B88">
        <v>699</v>
      </c>
      <c r="C88">
        <v>1566</v>
      </c>
      <c r="D88" s="441">
        <v>45965</v>
      </c>
      <c r="E88" t="s">
        <v>4503</v>
      </c>
      <c r="F88" t="s">
        <v>4441</v>
      </c>
      <c r="G88" t="s">
        <v>4445</v>
      </c>
      <c r="H88">
        <v>2700</v>
      </c>
      <c r="I88">
        <v>2700</v>
      </c>
      <c r="J88">
        <v>2389</v>
      </c>
      <c r="K88">
        <v>311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41">
        <v>45958</v>
      </c>
      <c r="Z88" t="s">
        <v>557</v>
      </c>
      <c r="AA88" s="441">
        <v>45958</v>
      </c>
      <c r="AB88" t="s">
        <v>4415</v>
      </c>
      <c r="AC88" t="s">
        <v>4417</v>
      </c>
    </row>
    <row r="89" spans="1:29" x14ac:dyDescent="0.3">
      <c r="A89" t="s">
        <v>552</v>
      </c>
      <c r="B89">
        <v>663</v>
      </c>
      <c r="C89">
        <v>1475</v>
      </c>
      <c r="D89" s="441">
        <v>45965</v>
      </c>
      <c r="E89" t="s">
        <v>4504</v>
      </c>
      <c r="F89" t="s">
        <v>4441</v>
      </c>
      <c r="G89" t="s">
        <v>4442</v>
      </c>
      <c r="H89">
        <v>1500</v>
      </c>
      <c r="I89">
        <v>1500</v>
      </c>
      <c r="J89">
        <v>0</v>
      </c>
      <c r="K89">
        <v>0</v>
      </c>
      <c r="L89">
        <v>1500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41">
        <v>45952</v>
      </c>
      <c r="Z89" t="s">
        <v>557</v>
      </c>
      <c r="AA89" s="441">
        <v>45952</v>
      </c>
      <c r="AB89" t="s">
        <v>4415</v>
      </c>
      <c r="AC89" t="s">
        <v>4417</v>
      </c>
    </row>
    <row r="90" spans="1:29" x14ac:dyDescent="0.3">
      <c r="A90" t="s">
        <v>552</v>
      </c>
      <c r="B90">
        <v>780</v>
      </c>
      <c r="C90">
        <v>1731</v>
      </c>
      <c r="D90" s="441">
        <v>45959</v>
      </c>
      <c r="E90" t="s">
        <v>4494</v>
      </c>
      <c r="F90" t="s">
        <v>4441</v>
      </c>
      <c r="G90" t="s">
        <v>4445</v>
      </c>
      <c r="H90">
        <v>10800</v>
      </c>
      <c r="I90">
        <v>10800</v>
      </c>
      <c r="J90">
        <v>9000</v>
      </c>
      <c r="K90">
        <v>1170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630</v>
      </c>
      <c r="Y90" s="441">
        <v>45990</v>
      </c>
      <c r="Z90" t="s">
        <v>557</v>
      </c>
      <c r="AA90" s="441">
        <v>45989</v>
      </c>
      <c r="AB90" t="s">
        <v>4417</v>
      </c>
      <c r="AC90" t="s">
        <v>4415</v>
      </c>
    </row>
    <row r="91" spans="1:29" x14ac:dyDescent="0.3">
      <c r="A91" t="s">
        <v>552</v>
      </c>
      <c r="B91">
        <v>704</v>
      </c>
      <c r="C91">
        <v>1591</v>
      </c>
      <c r="D91" s="441">
        <v>45959</v>
      </c>
      <c r="E91" t="s">
        <v>4505</v>
      </c>
      <c r="F91" t="s">
        <v>4441</v>
      </c>
      <c r="G91" t="s">
        <v>4445</v>
      </c>
      <c r="H91">
        <v>2500</v>
      </c>
      <c r="I91">
        <v>2500</v>
      </c>
      <c r="J91">
        <v>2212</v>
      </c>
      <c r="K91">
        <v>288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41">
        <v>45958</v>
      </c>
      <c r="Z91" t="s">
        <v>557</v>
      </c>
      <c r="AA91" s="441">
        <v>45959</v>
      </c>
      <c r="AB91" t="s">
        <v>4417</v>
      </c>
      <c r="AC91" t="s">
        <v>4417</v>
      </c>
    </row>
    <row r="92" spans="1:29" x14ac:dyDescent="0.3">
      <c r="A92" t="s">
        <v>552</v>
      </c>
      <c r="B92">
        <v>683</v>
      </c>
      <c r="C92">
        <v>1531</v>
      </c>
      <c r="D92" s="441">
        <v>45958</v>
      </c>
      <c r="E92" t="s">
        <v>4506</v>
      </c>
      <c r="F92" t="s">
        <v>4441</v>
      </c>
      <c r="G92" t="s">
        <v>4442</v>
      </c>
      <c r="H92">
        <v>10000</v>
      </c>
      <c r="I92">
        <v>10000</v>
      </c>
      <c r="J92">
        <v>0</v>
      </c>
      <c r="K92">
        <v>0</v>
      </c>
      <c r="L92">
        <v>8000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2000</v>
      </c>
      <c r="U92">
        <v>0</v>
      </c>
      <c r="V92">
        <v>0</v>
      </c>
      <c r="W92">
        <v>0</v>
      </c>
      <c r="X92">
        <v>0</v>
      </c>
      <c r="Y92" s="441">
        <v>45957</v>
      </c>
      <c r="Z92" t="s">
        <v>557</v>
      </c>
      <c r="AA92" s="441">
        <v>45957</v>
      </c>
      <c r="AB92" t="s">
        <v>4417</v>
      </c>
      <c r="AC92" t="s">
        <v>4417</v>
      </c>
    </row>
    <row r="93" spans="1:29" x14ac:dyDescent="0.3">
      <c r="A93" t="s">
        <v>552</v>
      </c>
      <c r="B93">
        <v>642</v>
      </c>
      <c r="C93">
        <v>1426</v>
      </c>
      <c r="D93" s="441">
        <v>45953</v>
      </c>
      <c r="E93" t="s">
        <v>4507</v>
      </c>
      <c r="F93" t="s">
        <v>4441</v>
      </c>
      <c r="G93" t="s">
        <v>4445</v>
      </c>
      <c r="H93">
        <v>3600</v>
      </c>
      <c r="I93">
        <v>3600</v>
      </c>
      <c r="J93">
        <v>3185</v>
      </c>
      <c r="K93">
        <v>415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41">
        <v>45951</v>
      </c>
      <c r="Z93" t="s">
        <v>557</v>
      </c>
      <c r="AA93" s="441">
        <v>45950</v>
      </c>
      <c r="AB93" t="s">
        <v>4417</v>
      </c>
      <c r="AC93" t="s">
        <v>4417</v>
      </c>
    </row>
    <row r="94" spans="1:29" x14ac:dyDescent="0.3">
      <c r="A94" t="s">
        <v>552</v>
      </c>
      <c r="B94">
        <v>638</v>
      </c>
      <c r="C94">
        <v>1425</v>
      </c>
      <c r="D94" s="441">
        <v>45953</v>
      </c>
      <c r="E94" t="s">
        <v>4508</v>
      </c>
      <c r="F94" t="s">
        <v>4441</v>
      </c>
      <c r="G94" t="s">
        <v>4450</v>
      </c>
      <c r="H94">
        <v>13989</v>
      </c>
      <c r="I94">
        <v>13989</v>
      </c>
      <c r="J94">
        <v>9424</v>
      </c>
      <c r="K94">
        <v>1226</v>
      </c>
      <c r="L94">
        <v>1206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2133</v>
      </c>
      <c r="X94">
        <v>0</v>
      </c>
      <c r="Y94" s="441">
        <v>45944</v>
      </c>
      <c r="Z94" t="s">
        <v>557</v>
      </c>
      <c r="AA94" s="441">
        <v>45944</v>
      </c>
      <c r="AB94" t="s">
        <v>4417</v>
      </c>
      <c r="AC94" t="s">
        <v>4417</v>
      </c>
    </row>
    <row r="95" spans="1:29" x14ac:dyDescent="0.3">
      <c r="A95" t="s">
        <v>552</v>
      </c>
      <c r="B95">
        <v>622</v>
      </c>
      <c r="C95">
        <v>1398</v>
      </c>
      <c r="D95" s="441">
        <v>45945</v>
      </c>
      <c r="E95" t="s">
        <v>4509</v>
      </c>
      <c r="F95" t="s">
        <v>4441</v>
      </c>
      <c r="G95" t="s">
        <v>4442</v>
      </c>
      <c r="H95">
        <v>41418</v>
      </c>
      <c r="I95">
        <v>41418</v>
      </c>
      <c r="J95">
        <v>36653</v>
      </c>
      <c r="K95">
        <v>4765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41">
        <v>45957</v>
      </c>
      <c r="Z95" t="s">
        <v>557</v>
      </c>
      <c r="AA95" s="441">
        <v>45958</v>
      </c>
      <c r="AB95" t="s">
        <v>4417</v>
      </c>
      <c r="AC95" t="s">
        <v>4417</v>
      </c>
    </row>
    <row r="96" spans="1:29" x14ac:dyDescent="0.3">
      <c r="A96" t="s">
        <v>552</v>
      </c>
      <c r="B96">
        <v>463</v>
      </c>
      <c r="C96">
        <v>1009</v>
      </c>
      <c r="D96" s="441">
        <v>45945</v>
      </c>
      <c r="E96" t="s">
        <v>4510</v>
      </c>
      <c r="F96" t="s">
        <v>4441</v>
      </c>
      <c r="G96" t="s">
        <v>4442</v>
      </c>
      <c r="H96">
        <v>70000</v>
      </c>
      <c r="I96">
        <v>247200</v>
      </c>
      <c r="J96">
        <v>42601.17</v>
      </c>
      <c r="K96">
        <v>5538.27</v>
      </c>
      <c r="L96">
        <v>19822.009999999998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2038.55</v>
      </c>
      <c r="W96">
        <v>0</v>
      </c>
      <c r="X96">
        <v>0</v>
      </c>
      <c r="Y96" s="441">
        <v>45929</v>
      </c>
      <c r="Z96" t="s">
        <v>557</v>
      </c>
      <c r="AA96" s="441">
        <v>45929</v>
      </c>
      <c r="AB96" t="s">
        <v>4417</v>
      </c>
      <c r="AC96" t="s">
        <v>1097</v>
      </c>
    </row>
    <row r="97" spans="1:29" x14ac:dyDescent="0.3">
      <c r="A97" t="s">
        <v>552</v>
      </c>
      <c r="B97">
        <v>597</v>
      </c>
      <c r="C97">
        <v>1009</v>
      </c>
      <c r="D97" s="441">
        <v>45945</v>
      </c>
      <c r="E97" t="s">
        <v>4510</v>
      </c>
      <c r="F97" t="s">
        <v>4441</v>
      </c>
      <c r="G97" t="s">
        <v>4442</v>
      </c>
      <c r="H97">
        <v>177200</v>
      </c>
      <c r="I97">
        <v>247200</v>
      </c>
      <c r="J97">
        <v>107841.83</v>
      </c>
      <c r="K97">
        <v>14019.73</v>
      </c>
      <c r="L97">
        <v>50177.99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5160.45</v>
      </c>
      <c r="W97">
        <v>0</v>
      </c>
      <c r="X97">
        <v>0</v>
      </c>
      <c r="Y97" s="441">
        <v>45930</v>
      </c>
      <c r="Z97" t="s">
        <v>557</v>
      </c>
      <c r="AA97" s="441">
        <v>45930</v>
      </c>
      <c r="AB97" t="s">
        <v>4417</v>
      </c>
      <c r="AC97" t="s">
        <v>1097</v>
      </c>
    </row>
    <row r="98" spans="1:29" x14ac:dyDescent="0.3">
      <c r="A98" t="s">
        <v>552</v>
      </c>
      <c r="B98">
        <v>619</v>
      </c>
      <c r="C98">
        <v>1397</v>
      </c>
      <c r="D98" s="441">
        <v>45938</v>
      </c>
      <c r="E98" t="s">
        <v>4511</v>
      </c>
      <c r="F98" t="s">
        <v>4441</v>
      </c>
      <c r="G98" t="s">
        <v>4450</v>
      </c>
      <c r="H98">
        <v>6420</v>
      </c>
      <c r="I98">
        <v>6420</v>
      </c>
      <c r="J98">
        <v>5309</v>
      </c>
      <c r="K98">
        <v>691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420</v>
      </c>
      <c r="Y98" s="441">
        <v>45938</v>
      </c>
      <c r="Z98" t="s">
        <v>557</v>
      </c>
      <c r="AA98" s="441">
        <v>45938</v>
      </c>
      <c r="AB98" t="s">
        <v>4417</v>
      </c>
      <c r="AC98" t="s">
        <v>4417</v>
      </c>
    </row>
    <row r="99" spans="1:29" x14ac:dyDescent="0.3">
      <c r="A99" t="s">
        <v>552</v>
      </c>
      <c r="B99">
        <v>600</v>
      </c>
      <c r="C99">
        <v>1331</v>
      </c>
      <c r="D99" s="441">
        <v>45932</v>
      </c>
      <c r="E99" t="s">
        <v>4512</v>
      </c>
      <c r="F99" t="s">
        <v>4441</v>
      </c>
      <c r="G99" t="s">
        <v>4450</v>
      </c>
      <c r="H99">
        <v>9000</v>
      </c>
      <c r="I99">
        <v>9000</v>
      </c>
      <c r="J99">
        <v>7964</v>
      </c>
      <c r="K99">
        <v>1036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41">
        <v>45945</v>
      </c>
      <c r="Z99" t="s">
        <v>557</v>
      </c>
      <c r="AA99" s="441">
        <v>45945</v>
      </c>
      <c r="AB99" t="s">
        <v>4417</v>
      </c>
      <c r="AC99" t="s">
        <v>4417</v>
      </c>
    </row>
    <row r="100" spans="1:29" x14ac:dyDescent="0.3">
      <c r="A100" t="s">
        <v>552</v>
      </c>
      <c r="B100">
        <v>464</v>
      </c>
      <c r="C100">
        <v>542</v>
      </c>
      <c r="D100" s="441">
        <v>45932</v>
      </c>
      <c r="E100" t="s">
        <v>4513</v>
      </c>
      <c r="F100" t="s">
        <v>4441</v>
      </c>
      <c r="G100" t="s">
        <v>4450</v>
      </c>
      <c r="H100">
        <v>165000</v>
      </c>
      <c r="I100">
        <v>165000</v>
      </c>
      <c r="J100">
        <v>93806</v>
      </c>
      <c r="K100">
        <v>12195</v>
      </c>
      <c r="L100">
        <v>39919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19080</v>
      </c>
      <c r="X100">
        <v>0</v>
      </c>
      <c r="Y100" s="441">
        <v>45910</v>
      </c>
      <c r="Z100" t="s">
        <v>557</v>
      </c>
      <c r="AA100" s="441">
        <v>45912</v>
      </c>
      <c r="AB100" t="s">
        <v>4417</v>
      </c>
      <c r="AC100" t="s">
        <v>1097</v>
      </c>
    </row>
    <row r="101" spans="1:29" x14ac:dyDescent="0.3">
      <c r="A101" t="s">
        <v>552</v>
      </c>
      <c r="B101">
        <v>549</v>
      </c>
      <c r="C101">
        <v>1195</v>
      </c>
      <c r="D101" s="441">
        <v>45931</v>
      </c>
      <c r="E101" t="s">
        <v>4514</v>
      </c>
      <c r="F101" t="s">
        <v>4441</v>
      </c>
      <c r="G101" t="s">
        <v>4442</v>
      </c>
      <c r="H101">
        <v>1000</v>
      </c>
      <c r="I101">
        <v>1000</v>
      </c>
      <c r="J101">
        <v>0</v>
      </c>
      <c r="K101">
        <v>0</v>
      </c>
      <c r="L101">
        <v>1000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41">
        <v>45925</v>
      </c>
      <c r="Z101" t="s">
        <v>557</v>
      </c>
      <c r="AA101" s="441">
        <v>45925</v>
      </c>
      <c r="AB101" t="s">
        <v>4417</v>
      </c>
      <c r="AC101" t="s">
        <v>1097</v>
      </c>
    </row>
    <row r="102" spans="1:29" x14ac:dyDescent="0.3">
      <c r="A102" t="s">
        <v>552</v>
      </c>
      <c r="B102">
        <v>565</v>
      </c>
      <c r="C102">
        <v>1206</v>
      </c>
      <c r="D102" s="441">
        <v>45930</v>
      </c>
      <c r="E102" t="s">
        <v>4515</v>
      </c>
      <c r="F102" t="s">
        <v>4441</v>
      </c>
      <c r="G102" t="s">
        <v>4450</v>
      </c>
      <c r="H102">
        <v>80000</v>
      </c>
      <c r="I102">
        <v>80000</v>
      </c>
      <c r="J102">
        <v>46902</v>
      </c>
      <c r="K102">
        <v>6098</v>
      </c>
      <c r="L102">
        <v>27000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41">
        <v>45930</v>
      </c>
      <c r="Z102" t="s">
        <v>557</v>
      </c>
      <c r="AA102" s="441">
        <v>45930</v>
      </c>
      <c r="AB102" t="s">
        <v>1097</v>
      </c>
      <c r="AC102" t="s">
        <v>1097</v>
      </c>
    </row>
    <row r="103" spans="1:29" x14ac:dyDescent="0.3">
      <c r="A103" t="s">
        <v>552</v>
      </c>
      <c r="B103">
        <v>516</v>
      </c>
      <c r="C103">
        <v>1080</v>
      </c>
      <c r="D103" s="441">
        <v>45926</v>
      </c>
      <c r="E103" t="s">
        <v>4516</v>
      </c>
      <c r="F103" t="s">
        <v>4441</v>
      </c>
      <c r="G103" t="s">
        <v>4445</v>
      </c>
      <c r="H103">
        <v>2700</v>
      </c>
      <c r="I103">
        <v>2700</v>
      </c>
      <c r="J103">
        <v>2389</v>
      </c>
      <c r="K103">
        <v>311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41">
        <v>45925</v>
      </c>
      <c r="Z103" t="s">
        <v>557</v>
      </c>
      <c r="AA103" s="441">
        <v>45926</v>
      </c>
      <c r="AB103" t="s">
        <v>1097</v>
      </c>
      <c r="AC103" t="s">
        <v>1097</v>
      </c>
    </row>
    <row r="104" spans="1:29" x14ac:dyDescent="0.3">
      <c r="A104" t="s">
        <v>552</v>
      </c>
      <c r="B104">
        <v>515</v>
      </c>
      <c r="C104">
        <v>1079</v>
      </c>
      <c r="D104" s="441">
        <v>45924</v>
      </c>
      <c r="E104" t="s">
        <v>4517</v>
      </c>
      <c r="F104" t="s">
        <v>4441</v>
      </c>
      <c r="G104" t="s">
        <v>4445</v>
      </c>
      <c r="H104">
        <v>4500</v>
      </c>
      <c r="I104">
        <v>4500</v>
      </c>
      <c r="J104">
        <v>3982</v>
      </c>
      <c r="K104">
        <v>518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41">
        <v>45923</v>
      </c>
      <c r="Z104" t="s">
        <v>557</v>
      </c>
      <c r="AA104" s="441">
        <v>45922</v>
      </c>
      <c r="AB104" t="s">
        <v>1097</v>
      </c>
      <c r="AC104" t="s">
        <v>1097</v>
      </c>
    </row>
    <row r="105" spans="1:29" x14ac:dyDescent="0.3">
      <c r="A105" t="s">
        <v>552</v>
      </c>
      <c r="B105">
        <v>354</v>
      </c>
      <c r="C105">
        <v>736</v>
      </c>
      <c r="D105" s="441">
        <v>45924</v>
      </c>
      <c r="E105" t="s">
        <v>4518</v>
      </c>
      <c r="F105" t="s">
        <v>4441</v>
      </c>
      <c r="G105" t="s">
        <v>4450</v>
      </c>
      <c r="H105">
        <v>1000</v>
      </c>
      <c r="I105">
        <v>1000</v>
      </c>
      <c r="J105">
        <v>0</v>
      </c>
      <c r="K105">
        <v>0</v>
      </c>
      <c r="L105">
        <v>1000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41">
        <v>45856</v>
      </c>
      <c r="Z105" t="s">
        <v>557</v>
      </c>
      <c r="AA105" s="441">
        <v>45856</v>
      </c>
      <c r="AB105" t="s">
        <v>1097</v>
      </c>
      <c r="AC105" t="s">
        <v>4519</v>
      </c>
    </row>
    <row r="106" spans="1:29" x14ac:dyDescent="0.3">
      <c r="A106" t="s">
        <v>552</v>
      </c>
      <c r="B106">
        <v>465</v>
      </c>
      <c r="C106">
        <v>994</v>
      </c>
      <c r="D106" s="441">
        <v>45919</v>
      </c>
      <c r="E106" t="s">
        <v>4520</v>
      </c>
      <c r="F106" t="s">
        <v>4441</v>
      </c>
      <c r="G106" t="s">
        <v>4445</v>
      </c>
      <c r="H106">
        <v>4500</v>
      </c>
      <c r="I106">
        <v>4500</v>
      </c>
      <c r="J106">
        <v>3982</v>
      </c>
      <c r="K106">
        <v>518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41">
        <v>45915</v>
      </c>
      <c r="Z106" t="s">
        <v>557</v>
      </c>
      <c r="AA106" s="441">
        <v>45911</v>
      </c>
      <c r="AB106" t="s">
        <v>1097</v>
      </c>
      <c r="AC106" t="s">
        <v>1097</v>
      </c>
    </row>
    <row r="107" spans="1:29" x14ac:dyDescent="0.3">
      <c r="A107" t="s">
        <v>552</v>
      </c>
      <c r="B107">
        <v>502</v>
      </c>
      <c r="C107">
        <v>1050</v>
      </c>
      <c r="D107" s="441">
        <v>45915</v>
      </c>
      <c r="E107" t="s">
        <v>4521</v>
      </c>
      <c r="F107" t="s">
        <v>4441</v>
      </c>
      <c r="G107" t="s">
        <v>4442</v>
      </c>
      <c r="H107">
        <v>16000</v>
      </c>
      <c r="I107">
        <v>16000</v>
      </c>
      <c r="J107">
        <v>0</v>
      </c>
      <c r="K107">
        <v>0</v>
      </c>
      <c r="L107">
        <v>16000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41">
        <v>45911</v>
      </c>
      <c r="Z107" t="s">
        <v>557</v>
      </c>
      <c r="AA107" s="441">
        <v>45911</v>
      </c>
      <c r="AB107" t="s">
        <v>1097</v>
      </c>
      <c r="AC107" t="s">
        <v>1097</v>
      </c>
    </row>
    <row r="108" spans="1:29" x14ac:dyDescent="0.3">
      <c r="A108" t="s">
        <v>552</v>
      </c>
      <c r="B108">
        <v>328</v>
      </c>
      <c r="C108">
        <v>617</v>
      </c>
      <c r="D108" s="441">
        <v>45912</v>
      </c>
      <c r="E108" t="s">
        <v>4522</v>
      </c>
      <c r="F108" t="s">
        <v>4441</v>
      </c>
      <c r="G108" t="s">
        <v>4442</v>
      </c>
      <c r="H108">
        <v>16000</v>
      </c>
      <c r="I108">
        <v>34000</v>
      </c>
      <c r="J108">
        <v>12692.24</v>
      </c>
      <c r="K108">
        <v>1650.35</v>
      </c>
      <c r="L108">
        <v>1289.4100000000001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368</v>
      </c>
      <c r="W108">
        <v>0</v>
      </c>
      <c r="X108">
        <v>0</v>
      </c>
      <c r="Y108" s="441">
        <v>45807</v>
      </c>
      <c r="Z108" t="s">
        <v>557</v>
      </c>
      <c r="AA108" s="441">
        <v>45807</v>
      </c>
      <c r="AB108" t="s">
        <v>1097</v>
      </c>
      <c r="AC108" t="s">
        <v>4523</v>
      </c>
    </row>
    <row r="109" spans="1:29" x14ac:dyDescent="0.3">
      <c r="A109" t="s">
        <v>552</v>
      </c>
      <c r="B109">
        <v>329</v>
      </c>
      <c r="C109">
        <v>617</v>
      </c>
      <c r="D109" s="441">
        <v>45912</v>
      </c>
      <c r="E109" t="s">
        <v>4522</v>
      </c>
      <c r="F109" t="s">
        <v>4441</v>
      </c>
      <c r="G109" t="s">
        <v>4442</v>
      </c>
      <c r="H109">
        <v>18000</v>
      </c>
      <c r="I109">
        <v>34000</v>
      </c>
      <c r="J109">
        <v>14278.76</v>
      </c>
      <c r="K109">
        <v>1856.65</v>
      </c>
      <c r="L109">
        <v>1450.59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414</v>
      </c>
      <c r="W109">
        <v>0</v>
      </c>
      <c r="X109">
        <v>0</v>
      </c>
      <c r="Y109" s="441">
        <v>45898</v>
      </c>
      <c r="Z109" t="s">
        <v>557</v>
      </c>
      <c r="AA109" s="441">
        <v>45898</v>
      </c>
      <c r="AB109" t="s">
        <v>1097</v>
      </c>
      <c r="AC109" t="s">
        <v>4524</v>
      </c>
    </row>
    <row r="110" spans="1:29" x14ac:dyDescent="0.3">
      <c r="A110" t="s">
        <v>552</v>
      </c>
      <c r="B110">
        <v>420</v>
      </c>
      <c r="C110">
        <v>908</v>
      </c>
      <c r="D110" s="441">
        <v>45896</v>
      </c>
      <c r="E110" t="s">
        <v>4525</v>
      </c>
      <c r="F110" t="s">
        <v>4441</v>
      </c>
      <c r="G110" t="s">
        <v>4450</v>
      </c>
      <c r="H110">
        <v>95000</v>
      </c>
      <c r="I110">
        <v>95000</v>
      </c>
      <c r="J110">
        <v>84070</v>
      </c>
      <c r="K110">
        <v>10930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41">
        <v>45895</v>
      </c>
      <c r="Z110" t="s">
        <v>557</v>
      </c>
      <c r="AA110" s="441">
        <v>45895</v>
      </c>
      <c r="AB110" t="s">
        <v>4524</v>
      </c>
      <c r="AC110" t="s">
        <v>4524</v>
      </c>
    </row>
    <row r="111" spans="1:29" x14ac:dyDescent="0.3">
      <c r="A111" t="s">
        <v>552</v>
      </c>
      <c r="B111">
        <v>380</v>
      </c>
      <c r="C111">
        <v>822</v>
      </c>
      <c r="D111" s="441">
        <v>45885</v>
      </c>
      <c r="E111" t="s">
        <v>4526</v>
      </c>
      <c r="F111" t="s">
        <v>4441</v>
      </c>
      <c r="G111" t="s">
        <v>4445</v>
      </c>
      <c r="H111">
        <v>2520</v>
      </c>
      <c r="I111">
        <v>2700</v>
      </c>
      <c r="J111">
        <v>2229.73</v>
      </c>
      <c r="K111">
        <v>290.27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41">
        <v>45875</v>
      </c>
      <c r="Z111" t="s">
        <v>557</v>
      </c>
      <c r="AA111" s="441">
        <v>45875</v>
      </c>
      <c r="AB111" t="s">
        <v>4524</v>
      </c>
      <c r="AC111" t="s">
        <v>4524</v>
      </c>
    </row>
    <row r="112" spans="1:29" x14ac:dyDescent="0.3">
      <c r="A112" t="s">
        <v>552</v>
      </c>
      <c r="B112">
        <v>381</v>
      </c>
      <c r="C112">
        <v>822</v>
      </c>
      <c r="D112" s="441">
        <v>45885</v>
      </c>
      <c r="E112" t="s">
        <v>4526</v>
      </c>
      <c r="F112" t="s">
        <v>4441</v>
      </c>
      <c r="G112" t="s">
        <v>4445</v>
      </c>
      <c r="H112">
        <v>180</v>
      </c>
      <c r="I112">
        <v>2700</v>
      </c>
      <c r="J112">
        <v>159.27000000000001</v>
      </c>
      <c r="K112">
        <v>20.73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41">
        <v>45875</v>
      </c>
      <c r="Z112" t="s">
        <v>557</v>
      </c>
      <c r="AA112" s="441">
        <v>45875</v>
      </c>
      <c r="AB112" t="s">
        <v>4524</v>
      </c>
      <c r="AC112" t="s">
        <v>4524</v>
      </c>
    </row>
    <row r="113" spans="1:29" x14ac:dyDescent="0.3">
      <c r="A113" t="s">
        <v>552</v>
      </c>
      <c r="B113">
        <v>410</v>
      </c>
      <c r="C113">
        <v>889</v>
      </c>
      <c r="D113" s="441">
        <v>45883</v>
      </c>
      <c r="E113" t="s">
        <v>4527</v>
      </c>
      <c r="F113" t="s">
        <v>4441</v>
      </c>
      <c r="G113" t="s">
        <v>4445</v>
      </c>
      <c r="H113">
        <v>3520</v>
      </c>
      <c r="I113">
        <v>3520</v>
      </c>
      <c r="J113">
        <v>2230</v>
      </c>
      <c r="K113">
        <v>290</v>
      </c>
      <c r="L113">
        <v>1000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41">
        <v>45881</v>
      </c>
      <c r="Z113" t="s">
        <v>557</v>
      </c>
      <c r="AA113" s="441">
        <v>45882</v>
      </c>
      <c r="AB113" t="s">
        <v>4524</v>
      </c>
      <c r="AC113" t="s">
        <v>4524</v>
      </c>
    </row>
    <row r="114" spans="1:29" x14ac:dyDescent="0.3">
      <c r="A114" t="s">
        <v>552</v>
      </c>
      <c r="B114">
        <v>370</v>
      </c>
      <c r="C114">
        <v>797</v>
      </c>
      <c r="D114" s="441">
        <v>45883</v>
      </c>
      <c r="E114" t="s">
        <v>4528</v>
      </c>
      <c r="F114" t="s">
        <v>4441</v>
      </c>
      <c r="G114" t="s">
        <v>4450</v>
      </c>
      <c r="H114">
        <v>36300</v>
      </c>
      <c r="I114">
        <v>36300</v>
      </c>
      <c r="J114">
        <v>32123</v>
      </c>
      <c r="K114">
        <v>4177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41">
        <v>45880</v>
      </c>
      <c r="Z114" t="s">
        <v>557</v>
      </c>
      <c r="AA114" s="441">
        <v>45880</v>
      </c>
      <c r="AB114" t="s">
        <v>4524</v>
      </c>
      <c r="AC114" t="s">
        <v>4524</v>
      </c>
    </row>
    <row r="115" spans="1:29" x14ac:dyDescent="0.3">
      <c r="A115" t="s">
        <v>552</v>
      </c>
      <c r="B115">
        <v>371</v>
      </c>
      <c r="C115">
        <v>799</v>
      </c>
      <c r="D115" s="441">
        <v>45882</v>
      </c>
      <c r="E115" t="s">
        <v>4529</v>
      </c>
      <c r="F115" t="s">
        <v>4441</v>
      </c>
      <c r="G115" t="s">
        <v>4450</v>
      </c>
      <c r="H115">
        <v>6300</v>
      </c>
      <c r="I115">
        <v>6300</v>
      </c>
      <c r="J115">
        <v>4248</v>
      </c>
      <c r="K115">
        <v>553</v>
      </c>
      <c r="L115">
        <v>1499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41">
        <v>45880</v>
      </c>
      <c r="Z115" t="s">
        <v>557</v>
      </c>
      <c r="AA115" s="441">
        <v>45880</v>
      </c>
      <c r="AB115" t="s">
        <v>4524</v>
      </c>
      <c r="AC115" t="s">
        <v>4524</v>
      </c>
    </row>
    <row r="116" spans="1:29" x14ac:dyDescent="0.3">
      <c r="A116" t="s">
        <v>552</v>
      </c>
      <c r="B116">
        <v>396</v>
      </c>
      <c r="C116">
        <v>858</v>
      </c>
      <c r="D116" s="441">
        <v>45881</v>
      </c>
      <c r="E116" t="s">
        <v>4530</v>
      </c>
      <c r="F116" t="s">
        <v>4441</v>
      </c>
      <c r="G116" t="s">
        <v>4450</v>
      </c>
      <c r="H116">
        <v>5500</v>
      </c>
      <c r="I116">
        <v>5500</v>
      </c>
      <c r="J116">
        <v>3982</v>
      </c>
      <c r="K116">
        <v>518</v>
      </c>
      <c r="L116">
        <v>1000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41">
        <v>45881</v>
      </c>
      <c r="Z116" t="s">
        <v>557</v>
      </c>
      <c r="AA116" s="441">
        <v>45881</v>
      </c>
      <c r="AB116" t="s">
        <v>4524</v>
      </c>
      <c r="AC116" t="s">
        <v>4524</v>
      </c>
    </row>
    <row r="117" spans="1:29" x14ac:dyDescent="0.3">
      <c r="A117" t="s">
        <v>552</v>
      </c>
      <c r="B117">
        <v>379</v>
      </c>
      <c r="C117">
        <v>821</v>
      </c>
      <c r="D117" s="441">
        <v>45875</v>
      </c>
      <c r="E117" t="s">
        <v>4531</v>
      </c>
      <c r="F117" t="s">
        <v>4441</v>
      </c>
      <c r="G117" t="s">
        <v>4445</v>
      </c>
      <c r="H117">
        <v>3960</v>
      </c>
      <c r="I117">
        <v>3960</v>
      </c>
      <c r="J117">
        <v>3504</v>
      </c>
      <c r="K117">
        <v>456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41">
        <v>45874</v>
      </c>
      <c r="Z117" t="s">
        <v>557</v>
      </c>
      <c r="AA117" s="441">
        <v>45874</v>
      </c>
      <c r="AB117" t="s">
        <v>4524</v>
      </c>
      <c r="AC117" t="s">
        <v>4524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7"/>
  <sheetViews>
    <sheetView workbookViewId="0"/>
  </sheetViews>
  <sheetFormatPr defaultRowHeight="14.4" x14ac:dyDescent="0.3"/>
  <sheetData>
    <row r="1" spans="1:13" x14ac:dyDescent="0.3">
      <c r="A1" t="s">
        <v>4532</v>
      </c>
      <c r="B1" t="s">
        <v>4533</v>
      </c>
      <c r="C1" t="s">
        <v>4534</v>
      </c>
      <c r="D1" t="s">
        <v>4535</v>
      </c>
      <c r="E1" t="s">
        <v>4536</v>
      </c>
      <c r="F1" t="s">
        <v>4537</v>
      </c>
      <c r="G1" t="s">
        <v>4538</v>
      </c>
      <c r="H1" t="s">
        <v>4539</v>
      </c>
      <c r="I1" t="s">
        <v>4540</v>
      </c>
      <c r="J1" t="s">
        <v>4541</v>
      </c>
      <c r="K1" t="s">
        <v>550</v>
      </c>
      <c r="L1" t="s">
        <v>4542</v>
      </c>
      <c r="M1" t="s">
        <v>4543</v>
      </c>
    </row>
    <row r="2" spans="1:13" x14ac:dyDescent="0.3">
      <c r="A2">
        <v>122</v>
      </c>
      <c r="B2" t="s">
        <v>4544</v>
      </c>
      <c r="C2">
        <v>29</v>
      </c>
      <c r="D2" t="s">
        <v>963</v>
      </c>
      <c r="E2" t="s">
        <v>4545</v>
      </c>
      <c r="F2">
        <v>2003</v>
      </c>
      <c r="G2" t="s">
        <v>1067</v>
      </c>
      <c r="H2" t="s">
        <v>4546</v>
      </c>
      <c r="I2">
        <v>0</v>
      </c>
      <c r="J2">
        <v>1557</v>
      </c>
      <c r="K2" t="s">
        <v>461</v>
      </c>
      <c r="L2" s="441">
        <v>46058.429166666669</v>
      </c>
    </row>
    <row r="3" spans="1:13" x14ac:dyDescent="0.3">
      <c r="A3">
        <v>122</v>
      </c>
      <c r="B3" t="s">
        <v>4544</v>
      </c>
      <c r="C3">
        <v>240</v>
      </c>
      <c r="D3" t="s">
        <v>1055</v>
      </c>
      <c r="E3" t="s">
        <v>4547</v>
      </c>
      <c r="F3">
        <v>2003</v>
      </c>
      <c r="G3" t="s">
        <v>1067</v>
      </c>
      <c r="H3" t="s">
        <v>4546</v>
      </c>
      <c r="I3">
        <v>0</v>
      </c>
      <c r="J3">
        <v>1402</v>
      </c>
      <c r="K3" t="s">
        <v>461</v>
      </c>
      <c r="L3" s="441">
        <v>46058.429861111108</v>
      </c>
    </row>
    <row r="4" spans="1:13" x14ac:dyDescent="0.3">
      <c r="A4">
        <v>122</v>
      </c>
      <c r="B4" t="s">
        <v>4544</v>
      </c>
      <c r="C4">
        <v>244</v>
      </c>
      <c r="D4" t="s">
        <v>1073</v>
      </c>
      <c r="E4" t="s">
        <v>4548</v>
      </c>
      <c r="F4">
        <v>2003</v>
      </c>
      <c r="G4" t="s">
        <v>1067</v>
      </c>
      <c r="H4" t="s">
        <v>4546</v>
      </c>
      <c r="I4">
        <v>0</v>
      </c>
      <c r="J4">
        <v>1557</v>
      </c>
      <c r="K4" t="s">
        <v>461</v>
      </c>
      <c r="L4" s="441">
        <v>46058.429861111108</v>
      </c>
    </row>
    <row r="5" spans="1:13" x14ac:dyDescent="0.3">
      <c r="A5">
        <v>122</v>
      </c>
      <c r="B5" t="s">
        <v>4544</v>
      </c>
      <c r="C5">
        <v>246</v>
      </c>
      <c r="D5" t="s">
        <v>1089</v>
      </c>
      <c r="E5" t="s">
        <v>4549</v>
      </c>
      <c r="F5">
        <v>2003</v>
      </c>
      <c r="G5" t="s">
        <v>1067</v>
      </c>
      <c r="H5" t="s">
        <v>4546</v>
      </c>
      <c r="I5">
        <v>0</v>
      </c>
      <c r="J5">
        <v>1175</v>
      </c>
      <c r="K5" t="s">
        <v>461</v>
      </c>
      <c r="L5" s="441">
        <v>46058.429861111108</v>
      </c>
    </row>
    <row r="6" spans="1:13" x14ac:dyDescent="0.3">
      <c r="A6">
        <v>122</v>
      </c>
      <c r="B6" t="s">
        <v>4544</v>
      </c>
      <c r="C6">
        <v>255</v>
      </c>
      <c r="D6" t="s">
        <v>1471</v>
      </c>
      <c r="E6" t="s">
        <v>4550</v>
      </c>
      <c r="F6">
        <v>2003</v>
      </c>
      <c r="G6" t="s">
        <v>1067</v>
      </c>
      <c r="H6" t="s">
        <v>4546</v>
      </c>
      <c r="I6">
        <v>0</v>
      </c>
      <c r="J6">
        <v>1635</v>
      </c>
      <c r="K6" t="s">
        <v>461</v>
      </c>
      <c r="L6" s="441">
        <v>46058.429861111108</v>
      </c>
    </row>
    <row r="7" spans="1:13" x14ac:dyDescent="0.3">
      <c r="A7">
        <v>122</v>
      </c>
      <c r="B7" t="s">
        <v>4544</v>
      </c>
      <c r="C7">
        <v>472</v>
      </c>
      <c r="D7" t="s">
        <v>1075</v>
      </c>
      <c r="E7" t="s">
        <v>4551</v>
      </c>
      <c r="F7">
        <v>2003</v>
      </c>
      <c r="G7" t="s">
        <v>1067</v>
      </c>
      <c r="H7" t="s">
        <v>4546</v>
      </c>
      <c r="I7">
        <v>0</v>
      </c>
      <c r="J7">
        <v>1175</v>
      </c>
      <c r="K7" t="s">
        <v>461</v>
      </c>
      <c r="L7" s="441">
        <v>46058.429861111108</v>
      </c>
    </row>
    <row r="8" spans="1:13" x14ac:dyDescent="0.3">
      <c r="A8">
        <v>122</v>
      </c>
      <c r="B8" t="s">
        <v>4544</v>
      </c>
      <c r="C8">
        <v>553</v>
      </c>
      <c r="D8" t="s">
        <v>783</v>
      </c>
      <c r="E8" t="s">
        <v>4552</v>
      </c>
      <c r="F8">
        <v>2003</v>
      </c>
      <c r="G8" t="s">
        <v>1067</v>
      </c>
      <c r="H8" t="s">
        <v>4546</v>
      </c>
      <c r="I8">
        <v>0</v>
      </c>
      <c r="J8">
        <v>1040</v>
      </c>
      <c r="K8" t="s">
        <v>461</v>
      </c>
      <c r="L8" s="441">
        <v>46058.429861111108</v>
      </c>
    </row>
    <row r="9" spans="1:13" x14ac:dyDescent="0.3">
      <c r="A9">
        <v>122</v>
      </c>
      <c r="B9" t="s">
        <v>4544</v>
      </c>
      <c r="C9">
        <v>635</v>
      </c>
      <c r="D9" t="s">
        <v>1086</v>
      </c>
      <c r="E9" t="s">
        <v>4553</v>
      </c>
      <c r="F9">
        <v>2003</v>
      </c>
      <c r="G9" t="s">
        <v>1067</v>
      </c>
      <c r="H9" t="s">
        <v>4546</v>
      </c>
      <c r="I9">
        <v>0</v>
      </c>
      <c r="J9">
        <v>1175</v>
      </c>
      <c r="K9" t="s">
        <v>461</v>
      </c>
      <c r="L9" s="441">
        <v>46058.429861111108</v>
      </c>
    </row>
    <row r="10" spans="1:13" x14ac:dyDescent="0.3">
      <c r="A10">
        <v>122</v>
      </c>
      <c r="B10" t="s">
        <v>4544</v>
      </c>
      <c r="C10">
        <v>708</v>
      </c>
      <c r="D10" t="s">
        <v>1050</v>
      </c>
      <c r="E10" t="s">
        <v>4554</v>
      </c>
      <c r="F10">
        <v>2003</v>
      </c>
      <c r="G10" t="s">
        <v>1067</v>
      </c>
      <c r="H10" t="s">
        <v>4546</v>
      </c>
      <c r="I10">
        <v>0</v>
      </c>
      <c r="J10">
        <v>1175</v>
      </c>
      <c r="K10" t="s">
        <v>461</v>
      </c>
      <c r="L10" s="441">
        <v>46058.429861111108</v>
      </c>
    </row>
    <row r="11" spans="1:13" x14ac:dyDescent="0.3">
      <c r="A11">
        <v>122</v>
      </c>
      <c r="B11" t="s">
        <v>4544</v>
      </c>
      <c r="C11">
        <v>754</v>
      </c>
      <c r="D11" t="s">
        <v>1016</v>
      </c>
      <c r="E11" t="s">
        <v>4555</v>
      </c>
      <c r="F11">
        <v>2003</v>
      </c>
      <c r="G11" t="s">
        <v>1067</v>
      </c>
      <c r="H11" t="s">
        <v>4546</v>
      </c>
      <c r="I11">
        <v>0</v>
      </c>
      <c r="J11">
        <v>1040</v>
      </c>
      <c r="K11" t="s">
        <v>461</v>
      </c>
      <c r="L11" s="441">
        <v>46058.429861111108</v>
      </c>
    </row>
    <row r="12" spans="1:13" x14ac:dyDescent="0.3">
      <c r="A12">
        <v>122</v>
      </c>
      <c r="B12" t="s">
        <v>4544</v>
      </c>
      <c r="C12">
        <v>760</v>
      </c>
      <c r="D12" t="s">
        <v>4556</v>
      </c>
      <c r="E12" t="s">
        <v>4557</v>
      </c>
      <c r="F12">
        <v>2003</v>
      </c>
      <c r="G12" t="s">
        <v>1067</v>
      </c>
      <c r="H12" t="s">
        <v>4546</v>
      </c>
      <c r="I12">
        <v>0</v>
      </c>
      <c r="J12">
        <v>1246</v>
      </c>
      <c r="K12" t="s">
        <v>461</v>
      </c>
      <c r="L12" s="441">
        <v>46058.429861111108</v>
      </c>
    </row>
    <row r="13" spans="1:13" x14ac:dyDescent="0.3">
      <c r="A13">
        <v>122</v>
      </c>
      <c r="B13" t="s">
        <v>4544</v>
      </c>
      <c r="C13">
        <v>761</v>
      </c>
      <c r="D13" t="s">
        <v>1047</v>
      </c>
      <c r="E13" t="s">
        <v>4558</v>
      </c>
      <c r="F13">
        <v>2003</v>
      </c>
      <c r="G13" t="s">
        <v>1067</v>
      </c>
      <c r="H13" t="s">
        <v>4546</v>
      </c>
      <c r="I13">
        <v>0</v>
      </c>
      <c r="J13">
        <v>1402</v>
      </c>
      <c r="K13" t="s">
        <v>461</v>
      </c>
      <c r="L13" s="441">
        <v>46058.430555555547</v>
      </c>
    </row>
    <row r="14" spans="1:13" x14ac:dyDescent="0.3">
      <c r="A14">
        <v>122</v>
      </c>
      <c r="B14" t="s">
        <v>4544</v>
      </c>
      <c r="C14">
        <v>762</v>
      </c>
      <c r="D14" t="s">
        <v>1053</v>
      </c>
      <c r="E14" t="s">
        <v>4559</v>
      </c>
      <c r="F14">
        <v>2003</v>
      </c>
      <c r="G14" t="s">
        <v>1067</v>
      </c>
      <c r="H14" t="s">
        <v>4546</v>
      </c>
      <c r="I14">
        <v>0</v>
      </c>
      <c r="J14">
        <v>1713</v>
      </c>
      <c r="K14" t="s">
        <v>461</v>
      </c>
      <c r="L14" s="441">
        <v>46058.430555555547</v>
      </c>
    </row>
    <row r="15" spans="1:13" x14ac:dyDescent="0.3">
      <c r="A15">
        <v>122</v>
      </c>
      <c r="B15" t="s">
        <v>4544</v>
      </c>
      <c r="C15">
        <v>764</v>
      </c>
      <c r="D15" t="s">
        <v>1048</v>
      </c>
      <c r="E15" t="s">
        <v>4560</v>
      </c>
      <c r="F15">
        <v>2003</v>
      </c>
      <c r="G15" t="s">
        <v>1067</v>
      </c>
      <c r="H15" t="s">
        <v>4546</v>
      </c>
      <c r="I15">
        <v>0</v>
      </c>
      <c r="J15">
        <v>1402</v>
      </c>
      <c r="K15" t="s">
        <v>461</v>
      </c>
      <c r="L15" s="441">
        <v>46058.430555555547</v>
      </c>
    </row>
    <row r="16" spans="1:13" x14ac:dyDescent="0.3">
      <c r="A16">
        <v>122</v>
      </c>
      <c r="B16" t="s">
        <v>4544</v>
      </c>
      <c r="C16">
        <v>975</v>
      </c>
      <c r="D16" t="s">
        <v>1052</v>
      </c>
      <c r="E16" t="s">
        <v>4561</v>
      </c>
      <c r="F16">
        <v>2003</v>
      </c>
      <c r="G16" t="s">
        <v>1067</v>
      </c>
      <c r="H16" t="s">
        <v>4546</v>
      </c>
      <c r="I16">
        <v>0</v>
      </c>
      <c r="J16">
        <v>1402</v>
      </c>
      <c r="K16" t="s">
        <v>461</v>
      </c>
      <c r="L16" s="441">
        <v>46058.430555555547</v>
      </c>
    </row>
    <row r="17" spans="1:12" x14ac:dyDescent="0.3">
      <c r="A17">
        <v>122</v>
      </c>
      <c r="B17" t="s">
        <v>4544</v>
      </c>
      <c r="C17">
        <v>976</v>
      </c>
      <c r="D17" t="s">
        <v>961</v>
      </c>
      <c r="E17" t="s">
        <v>4562</v>
      </c>
      <c r="F17">
        <v>2003</v>
      </c>
      <c r="G17" t="s">
        <v>1067</v>
      </c>
      <c r="H17" t="s">
        <v>4546</v>
      </c>
      <c r="I17">
        <v>0</v>
      </c>
      <c r="J17">
        <v>1116</v>
      </c>
      <c r="K17" t="s">
        <v>461</v>
      </c>
      <c r="L17" s="441">
        <v>46058.430555555547</v>
      </c>
    </row>
    <row r="18" spans="1:12" x14ac:dyDescent="0.3">
      <c r="A18">
        <v>122</v>
      </c>
      <c r="B18" t="s">
        <v>4544</v>
      </c>
      <c r="C18">
        <v>1075</v>
      </c>
      <c r="D18" t="s">
        <v>1049</v>
      </c>
      <c r="E18" t="s">
        <v>4563</v>
      </c>
      <c r="F18">
        <v>2003</v>
      </c>
      <c r="G18" t="s">
        <v>1067</v>
      </c>
      <c r="H18" t="s">
        <v>4546</v>
      </c>
      <c r="I18">
        <v>0</v>
      </c>
      <c r="J18">
        <v>623</v>
      </c>
      <c r="K18" t="s">
        <v>461</v>
      </c>
      <c r="L18" s="441">
        <v>46058.430555555547</v>
      </c>
    </row>
    <row r="19" spans="1:12" x14ac:dyDescent="0.3">
      <c r="A19">
        <v>122</v>
      </c>
      <c r="B19" t="s">
        <v>4544</v>
      </c>
      <c r="C19">
        <v>1129</v>
      </c>
      <c r="D19" t="s">
        <v>1069</v>
      </c>
      <c r="E19" t="s">
        <v>4564</v>
      </c>
      <c r="F19">
        <v>2003</v>
      </c>
      <c r="G19" t="s">
        <v>1067</v>
      </c>
      <c r="H19" t="s">
        <v>4546</v>
      </c>
      <c r="I19">
        <v>0</v>
      </c>
      <c r="J19">
        <v>1579</v>
      </c>
      <c r="K19" t="s">
        <v>461</v>
      </c>
      <c r="L19" s="441">
        <v>46058.429166666669</v>
      </c>
    </row>
    <row r="20" spans="1:12" x14ac:dyDescent="0.3">
      <c r="A20">
        <v>122</v>
      </c>
      <c r="B20" t="s">
        <v>4544</v>
      </c>
      <c r="C20">
        <v>1131</v>
      </c>
      <c r="D20" t="s">
        <v>1721</v>
      </c>
      <c r="E20" t="s">
        <v>4565</v>
      </c>
      <c r="F20">
        <v>2003</v>
      </c>
      <c r="G20" t="s">
        <v>1067</v>
      </c>
      <c r="H20" t="s">
        <v>4546</v>
      </c>
      <c r="I20">
        <v>0</v>
      </c>
      <c r="J20">
        <v>1557</v>
      </c>
      <c r="K20" t="s">
        <v>461</v>
      </c>
      <c r="L20" s="441">
        <v>46058.429166666669</v>
      </c>
    </row>
    <row r="21" spans="1:12" x14ac:dyDescent="0.3">
      <c r="A21">
        <v>122</v>
      </c>
      <c r="B21" t="s">
        <v>4544</v>
      </c>
      <c r="C21">
        <v>1132</v>
      </c>
      <c r="D21" t="s">
        <v>1087</v>
      </c>
      <c r="E21" t="s">
        <v>4566</v>
      </c>
      <c r="F21">
        <v>2003</v>
      </c>
      <c r="G21" t="s">
        <v>1067</v>
      </c>
      <c r="H21" t="s">
        <v>4546</v>
      </c>
      <c r="I21">
        <v>0</v>
      </c>
      <c r="J21">
        <v>1557</v>
      </c>
      <c r="K21" t="s">
        <v>461</v>
      </c>
      <c r="L21" s="441">
        <v>46058.429166666669</v>
      </c>
    </row>
    <row r="22" spans="1:12" x14ac:dyDescent="0.3">
      <c r="A22">
        <v>122</v>
      </c>
      <c r="B22" t="s">
        <v>4544</v>
      </c>
      <c r="C22">
        <v>1128</v>
      </c>
      <c r="D22" t="s">
        <v>1211</v>
      </c>
      <c r="E22" t="s">
        <v>4567</v>
      </c>
      <c r="F22">
        <v>2003</v>
      </c>
      <c r="G22" t="s">
        <v>1067</v>
      </c>
      <c r="H22" t="s">
        <v>4568</v>
      </c>
      <c r="I22">
        <v>0</v>
      </c>
      <c r="J22">
        <v>156</v>
      </c>
      <c r="K22" t="s">
        <v>461</v>
      </c>
      <c r="L22" s="441">
        <v>46051.703472222223</v>
      </c>
    </row>
    <row r="23" spans="1:12" x14ac:dyDescent="0.3">
      <c r="A23">
        <v>122</v>
      </c>
      <c r="B23" t="s">
        <v>4544</v>
      </c>
      <c r="C23">
        <v>1130</v>
      </c>
      <c r="D23" t="s">
        <v>2143</v>
      </c>
      <c r="E23" t="s">
        <v>4569</v>
      </c>
      <c r="F23">
        <v>2003</v>
      </c>
      <c r="G23" t="s">
        <v>1067</v>
      </c>
      <c r="H23" t="s">
        <v>4568</v>
      </c>
      <c r="I23">
        <v>0</v>
      </c>
      <c r="J23">
        <v>1557</v>
      </c>
      <c r="K23" t="s">
        <v>461</v>
      </c>
      <c r="L23" s="441">
        <v>46056.412499999999</v>
      </c>
    </row>
    <row r="24" spans="1:12" x14ac:dyDescent="0.3">
      <c r="A24">
        <v>122</v>
      </c>
      <c r="B24" t="s">
        <v>4544</v>
      </c>
      <c r="C24">
        <v>29</v>
      </c>
      <c r="D24" t="s">
        <v>963</v>
      </c>
      <c r="E24" t="s">
        <v>4545</v>
      </c>
      <c r="F24">
        <v>2003</v>
      </c>
      <c r="G24" t="s">
        <v>1067</v>
      </c>
      <c r="H24" t="s">
        <v>4546</v>
      </c>
      <c r="I24">
        <v>0</v>
      </c>
      <c r="J24">
        <v>3461</v>
      </c>
      <c r="K24" t="s">
        <v>462</v>
      </c>
      <c r="L24" s="441">
        <v>46085.505555555559</v>
      </c>
    </row>
    <row r="25" spans="1:12" x14ac:dyDescent="0.3">
      <c r="A25">
        <v>122</v>
      </c>
      <c r="B25" t="s">
        <v>4544</v>
      </c>
      <c r="C25">
        <v>240</v>
      </c>
      <c r="D25" t="s">
        <v>1055</v>
      </c>
      <c r="E25" t="s">
        <v>4547</v>
      </c>
      <c r="F25">
        <v>2003</v>
      </c>
      <c r="G25" t="s">
        <v>1067</v>
      </c>
      <c r="H25" t="s">
        <v>4546</v>
      </c>
      <c r="I25">
        <v>0</v>
      </c>
      <c r="J25">
        <v>3461</v>
      </c>
      <c r="K25" t="s">
        <v>462</v>
      </c>
      <c r="L25" s="441">
        <v>46085.505555555559</v>
      </c>
    </row>
    <row r="26" spans="1:12" x14ac:dyDescent="0.3">
      <c r="A26">
        <v>122</v>
      </c>
      <c r="B26" t="s">
        <v>4544</v>
      </c>
      <c r="C26">
        <v>244</v>
      </c>
      <c r="D26" t="s">
        <v>1073</v>
      </c>
      <c r="E26" t="s">
        <v>4548</v>
      </c>
      <c r="F26">
        <v>2003</v>
      </c>
      <c r="G26" t="s">
        <v>1067</v>
      </c>
      <c r="H26" t="s">
        <v>4546</v>
      </c>
      <c r="I26">
        <v>0</v>
      </c>
      <c r="J26">
        <v>3328</v>
      </c>
      <c r="K26" t="s">
        <v>462</v>
      </c>
      <c r="L26" s="441">
        <v>46085.505555555559</v>
      </c>
    </row>
    <row r="27" spans="1:12" x14ac:dyDescent="0.3">
      <c r="A27">
        <v>122</v>
      </c>
      <c r="B27" t="s">
        <v>4544</v>
      </c>
      <c r="C27">
        <v>246</v>
      </c>
      <c r="D27" t="s">
        <v>1089</v>
      </c>
      <c r="E27" t="s">
        <v>4549</v>
      </c>
      <c r="F27">
        <v>2003</v>
      </c>
      <c r="G27" t="s">
        <v>1067</v>
      </c>
      <c r="H27" t="s">
        <v>4546</v>
      </c>
      <c r="I27">
        <v>0</v>
      </c>
      <c r="J27">
        <v>2380</v>
      </c>
      <c r="K27" t="s">
        <v>462</v>
      </c>
      <c r="L27" s="441">
        <v>46085.505555555559</v>
      </c>
    </row>
    <row r="28" spans="1:12" x14ac:dyDescent="0.3">
      <c r="A28">
        <v>122</v>
      </c>
      <c r="B28" t="s">
        <v>4544</v>
      </c>
      <c r="C28">
        <v>252</v>
      </c>
      <c r="D28" t="s">
        <v>1054</v>
      </c>
      <c r="E28" t="s">
        <v>4570</v>
      </c>
      <c r="F28">
        <v>2003</v>
      </c>
      <c r="G28" t="s">
        <v>1067</v>
      </c>
      <c r="H28" t="s">
        <v>4546</v>
      </c>
      <c r="I28">
        <v>0</v>
      </c>
      <c r="J28">
        <v>2795</v>
      </c>
      <c r="K28" t="s">
        <v>462</v>
      </c>
      <c r="L28" s="441">
        <v>46085.505555555559</v>
      </c>
    </row>
    <row r="29" spans="1:12" x14ac:dyDescent="0.3">
      <c r="A29">
        <v>122</v>
      </c>
      <c r="B29" t="s">
        <v>4544</v>
      </c>
      <c r="C29">
        <v>255</v>
      </c>
      <c r="D29" t="s">
        <v>1471</v>
      </c>
      <c r="E29" t="s">
        <v>4550</v>
      </c>
      <c r="F29">
        <v>2003</v>
      </c>
      <c r="G29" t="s">
        <v>1067</v>
      </c>
      <c r="H29" t="s">
        <v>4546</v>
      </c>
      <c r="I29">
        <v>0</v>
      </c>
      <c r="J29">
        <v>1904</v>
      </c>
      <c r="K29" t="s">
        <v>462</v>
      </c>
      <c r="L29" s="441">
        <v>46085.505555555559</v>
      </c>
    </row>
    <row r="30" spans="1:12" x14ac:dyDescent="0.3">
      <c r="A30">
        <v>122</v>
      </c>
      <c r="B30" t="s">
        <v>4544</v>
      </c>
      <c r="C30">
        <v>472</v>
      </c>
      <c r="D30" t="s">
        <v>1075</v>
      </c>
      <c r="E30" t="s">
        <v>4551</v>
      </c>
      <c r="F30">
        <v>2003</v>
      </c>
      <c r="G30" t="s">
        <v>1067</v>
      </c>
      <c r="H30" t="s">
        <v>4546</v>
      </c>
      <c r="I30">
        <v>0</v>
      </c>
      <c r="J30">
        <v>2197</v>
      </c>
      <c r="K30" t="s">
        <v>462</v>
      </c>
      <c r="L30" s="441">
        <v>46085.505555555559</v>
      </c>
    </row>
    <row r="31" spans="1:12" x14ac:dyDescent="0.3">
      <c r="A31">
        <v>122</v>
      </c>
      <c r="B31" t="s">
        <v>4544</v>
      </c>
      <c r="C31">
        <v>553</v>
      </c>
      <c r="D31" t="s">
        <v>783</v>
      </c>
      <c r="E31" t="s">
        <v>4552</v>
      </c>
      <c r="F31">
        <v>2003</v>
      </c>
      <c r="G31" t="s">
        <v>1067</v>
      </c>
      <c r="H31" t="s">
        <v>4546</v>
      </c>
      <c r="I31">
        <v>0</v>
      </c>
      <c r="J31">
        <v>2380</v>
      </c>
      <c r="K31" t="s">
        <v>462</v>
      </c>
      <c r="L31" s="441">
        <v>46085.505555555559</v>
      </c>
    </row>
    <row r="32" spans="1:12" x14ac:dyDescent="0.3">
      <c r="A32">
        <v>122</v>
      </c>
      <c r="B32" t="s">
        <v>4544</v>
      </c>
      <c r="C32">
        <v>635</v>
      </c>
      <c r="D32" t="s">
        <v>1086</v>
      </c>
      <c r="E32" t="s">
        <v>4553</v>
      </c>
      <c r="F32">
        <v>2003</v>
      </c>
      <c r="G32" t="s">
        <v>1067</v>
      </c>
      <c r="H32" t="s">
        <v>4546</v>
      </c>
      <c r="I32">
        <v>0</v>
      </c>
      <c r="J32">
        <v>2380</v>
      </c>
      <c r="K32" t="s">
        <v>462</v>
      </c>
      <c r="L32" s="441">
        <v>46085.505555555559</v>
      </c>
    </row>
    <row r="33" spans="1:12" x14ac:dyDescent="0.3">
      <c r="A33">
        <v>122</v>
      </c>
      <c r="B33" t="s">
        <v>4544</v>
      </c>
      <c r="C33">
        <v>708</v>
      </c>
      <c r="D33" t="s">
        <v>1050</v>
      </c>
      <c r="E33" t="s">
        <v>4554</v>
      </c>
      <c r="F33">
        <v>2003</v>
      </c>
      <c r="G33" t="s">
        <v>1067</v>
      </c>
      <c r="H33" t="s">
        <v>4546</v>
      </c>
      <c r="I33">
        <v>0</v>
      </c>
      <c r="J33">
        <v>2380</v>
      </c>
      <c r="K33" t="s">
        <v>462</v>
      </c>
      <c r="L33" s="441">
        <v>46085.506249999999</v>
      </c>
    </row>
    <row r="34" spans="1:12" x14ac:dyDescent="0.3">
      <c r="A34">
        <v>122</v>
      </c>
      <c r="B34" t="s">
        <v>4544</v>
      </c>
      <c r="C34">
        <v>754</v>
      </c>
      <c r="D34" t="s">
        <v>1016</v>
      </c>
      <c r="E34" t="s">
        <v>4555</v>
      </c>
      <c r="F34">
        <v>2003</v>
      </c>
      <c r="G34" t="s">
        <v>1067</v>
      </c>
      <c r="H34" t="s">
        <v>4546</v>
      </c>
      <c r="I34">
        <v>0</v>
      </c>
      <c r="J34">
        <v>2380</v>
      </c>
      <c r="K34" t="s">
        <v>462</v>
      </c>
      <c r="L34" s="441">
        <v>46085.506249999999</v>
      </c>
    </row>
    <row r="35" spans="1:12" x14ac:dyDescent="0.3">
      <c r="A35">
        <v>122</v>
      </c>
      <c r="B35" t="s">
        <v>4544</v>
      </c>
      <c r="C35">
        <v>760</v>
      </c>
      <c r="D35" t="s">
        <v>4556</v>
      </c>
      <c r="E35" t="s">
        <v>4557</v>
      </c>
      <c r="F35">
        <v>2003</v>
      </c>
      <c r="G35" t="s">
        <v>1067</v>
      </c>
      <c r="H35" t="s">
        <v>4546</v>
      </c>
      <c r="I35">
        <v>0</v>
      </c>
      <c r="J35">
        <v>2769</v>
      </c>
      <c r="K35" t="s">
        <v>462</v>
      </c>
      <c r="L35" s="441">
        <v>46085.506249999999</v>
      </c>
    </row>
    <row r="36" spans="1:12" x14ac:dyDescent="0.3">
      <c r="A36">
        <v>122</v>
      </c>
      <c r="B36" t="s">
        <v>4544</v>
      </c>
      <c r="C36">
        <v>761</v>
      </c>
      <c r="D36" t="s">
        <v>1047</v>
      </c>
      <c r="E36" t="s">
        <v>4558</v>
      </c>
      <c r="F36">
        <v>2003</v>
      </c>
      <c r="G36" t="s">
        <v>1067</v>
      </c>
      <c r="H36" t="s">
        <v>4546</v>
      </c>
      <c r="I36">
        <v>0</v>
      </c>
      <c r="J36">
        <v>3461</v>
      </c>
      <c r="K36" t="s">
        <v>462</v>
      </c>
      <c r="L36" s="441">
        <v>46085.506249999999</v>
      </c>
    </row>
    <row r="37" spans="1:12" x14ac:dyDescent="0.3">
      <c r="A37">
        <v>122</v>
      </c>
      <c r="B37" t="s">
        <v>4544</v>
      </c>
      <c r="C37">
        <v>762</v>
      </c>
      <c r="D37" t="s">
        <v>1053</v>
      </c>
      <c r="E37" t="s">
        <v>4559</v>
      </c>
      <c r="F37">
        <v>2003</v>
      </c>
      <c r="G37" t="s">
        <v>1067</v>
      </c>
      <c r="H37" t="s">
        <v>4546</v>
      </c>
      <c r="I37">
        <v>0</v>
      </c>
      <c r="J37">
        <v>3288</v>
      </c>
      <c r="K37" t="s">
        <v>462</v>
      </c>
      <c r="L37" s="441">
        <v>46085.506249999999</v>
      </c>
    </row>
    <row r="38" spans="1:12" x14ac:dyDescent="0.3">
      <c r="A38">
        <v>122</v>
      </c>
      <c r="B38" t="s">
        <v>4544</v>
      </c>
      <c r="C38">
        <v>764</v>
      </c>
      <c r="D38" t="s">
        <v>1048</v>
      </c>
      <c r="E38" t="s">
        <v>4560</v>
      </c>
      <c r="F38">
        <v>2003</v>
      </c>
      <c r="G38" t="s">
        <v>1067</v>
      </c>
      <c r="H38" t="s">
        <v>4546</v>
      </c>
      <c r="I38">
        <v>0</v>
      </c>
      <c r="J38">
        <v>3146</v>
      </c>
      <c r="K38" t="s">
        <v>462</v>
      </c>
      <c r="L38" s="441">
        <v>46085.506249999999</v>
      </c>
    </row>
    <row r="39" spans="1:12" x14ac:dyDescent="0.3">
      <c r="A39">
        <v>122</v>
      </c>
      <c r="B39" t="s">
        <v>4544</v>
      </c>
      <c r="C39">
        <v>975</v>
      </c>
      <c r="D39" t="s">
        <v>1052</v>
      </c>
      <c r="E39" t="s">
        <v>4561</v>
      </c>
      <c r="F39">
        <v>2003</v>
      </c>
      <c r="G39" t="s">
        <v>1067</v>
      </c>
      <c r="H39" t="s">
        <v>4546</v>
      </c>
      <c r="I39">
        <v>0</v>
      </c>
      <c r="J39">
        <v>3146</v>
      </c>
      <c r="K39" t="s">
        <v>462</v>
      </c>
      <c r="L39" s="441">
        <v>46085.506249999999</v>
      </c>
    </row>
    <row r="40" spans="1:12" x14ac:dyDescent="0.3">
      <c r="A40">
        <v>122</v>
      </c>
      <c r="B40" t="s">
        <v>4544</v>
      </c>
      <c r="C40">
        <v>976</v>
      </c>
      <c r="D40" t="s">
        <v>961</v>
      </c>
      <c r="E40" t="s">
        <v>4562</v>
      </c>
      <c r="F40">
        <v>2003</v>
      </c>
      <c r="G40" t="s">
        <v>1067</v>
      </c>
      <c r="H40" t="s">
        <v>4546</v>
      </c>
      <c r="I40">
        <v>0</v>
      </c>
      <c r="J40">
        <v>2380</v>
      </c>
      <c r="K40" t="s">
        <v>462</v>
      </c>
      <c r="L40" s="441">
        <v>46085.506249999999</v>
      </c>
    </row>
    <row r="41" spans="1:12" x14ac:dyDescent="0.3">
      <c r="A41">
        <v>122</v>
      </c>
      <c r="B41" t="s">
        <v>4544</v>
      </c>
      <c r="C41">
        <v>1075</v>
      </c>
      <c r="D41" t="s">
        <v>1049</v>
      </c>
      <c r="E41" t="s">
        <v>4563</v>
      </c>
      <c r="F41">
        <v>2003</v>
      </c>
      <c r="G41" t="s">
        <v>1067</v>
      </c>
      <c r="H41" t="s">
        <v>4546</v>
      </c>
      <c r="I41">
        <v>0</v>
      </c>
      <c r="J41">
        <v>2265</v>
      </c>
      <c r="K41" t="s">
        <v>462</v>
      </c>
      <c r="L41" s="441">
        <v>46085.506249999999</v>
      </c>
    </row>
    <row r="42" spans="1:12" x14ac:dyDescent="0.3">
      <c r="A42">
        <v>122</v>
      </c>
      <c r="B42" t="s">
        <v>4544</v>
      </c>
      <c r="C42">
        <v>1129</v>
      </c>
      <c r="D42" t="s">
        <v>1069</v>
      </c>
      <c r="E42" t="s">
        <v>4564</v>
      </c>
      <c r="F42">
        <v>2003</v>
      </c>
      <c r="G42" t="s">
        <v>1067</v>
      </c>
      <c r="H42" t="s">
        <v>4546</v>
      </c>
      <c r="I42">
        <v>0</v>
      </c>
      <c r="J42">
        <v>3607</v>
      </c>
      <c r="K42" t="s">
        <v>462</v>
      </c>
      <c r="L42" s="441">
        <v>46085.504861111112</v>
      </c>
    </row>
    <row r="43" spans="1:12" x14ac:dyDescent="0.3">
      <c r="A43">
        <v>122</v>
      </c>
      <c r="B43" t="s">
        <v>4544</v>
      </c>
      <c r="C43">
        <v>1131</v>
      </c>
      <c r="D43" t="s">
        <v>1721</v>
      </c>
      <c r="E43" t="s">
        <v>4565</v>
      </c>
      <c r="F43">
        <v>2003</v>
      </c>
      <c r="G43" t="s">
        <v>1067</v>
      </c>
      <c r="H43" t="s">
        <v>4546</v>
      </c>
      <c r="I43">
        <v>0</v>
      </c>
      <c r="J43">
        <v>3146</v>
      </c>
      <c r="K43" t="s">
        <v>462</v>
      </c>
      <c r="L43" s="441">
        <v>46085.504861111112</v>
      </c>
    </row>
    <row r="44" spans="1:12" x14ac:dyDescent="0.3">
      <c r="A44">
        <v>122</v>
      </c>
      <c r="B44" t="s">
        <v>4544</v>
      </c>
      <c r="C44">
        <v>1132</v>
      </c>
      <c r="D44" t="s">
        <v>1087</v>
      </c>
      <c r="E44" t="s">
        <v>4566</v>
      </c>
      <c r="F44">
        <v>2003</v>
      </c>
      <c r="G44" t="s">
        <v>1067</v>
      </c>
      <c r="H44" t="s">
        <v>4546</v>
      </c>
      <c r="I44">
        <v>0</v>
      </c>
      <c r="J44">
        <v>3461</v>
      </c>
      <c r="K44" t="s">
        <v>462</v>
      </c>
      <c r="L44" s="441">
        <v>46085.505555555559</v>
      </c>
    </row>
    <row r="45" spans="1:12" x14ac:dyDescent="0.3">
      <c r="A45">
        <v>122</v>
      </c>
      <c r="B45" t="s">
        <v>4544</v>
      </c>
      <c r="C45">
        <v>1133</v>
      </c>
      <c r="D45" t="s">
        <v>1090</v>
      </c>
      <c r="E45" t="s">
        <v>4571</v>
      </c>
      <c r="F45">
        <v>2003</v>
      </c>
      <c r="G45" t="s">
        <v>1067</v>
      </c>
      <c r="H45" t="s">
        <v>4546</v>
      </c>
      <c r="I45">
        <v>0</v>
      </c>
      <c r="J45">
        <v>3461</v>
      </c>
      <c r="K45" t="s">
        <v>462</v>
      </c>
      <c r="L45" s="441">
        <v>46085.505555555559</v>
      </c>
    </row>
    <row r="46" spans="1:12" x14ac:dyDescent="0.3">
      <c r="A46">
        <v>122</v>
      </c>
      <c r="B46" t="s">
        <v>4544</v>
      </c>
      <c r="C46">
        <v>29</v>
      </c>
      <c r="D46" t="s">
        <v>963</v>
      </c>
      <c r="E46" t="s">
        <v>4545</v>
      </c>
      <c r="F46">
        <v>2003</v>
      </c>
      <c r="G46" t="s">
        <v>1067</v>
      </c>
      <c r="H46" t="s">
        <v>4546</v>
      </c>
      <c r="I46">
        <v>0</v>
      </c>
      <c r="J46">
        <v>2829</v>
      </c>
      <c r="K46" t="s">
        <v>463</v>
      </c>
      <c r="L46" s="441">
        <v>46118.493055555547</v>
      </c>
    </row>
    <row r="47" spans="1:12" x14ac:dyDescent="0.3">
      <c r="A47">
        <v>122</v>
      </c>
      <c r="B47" t="s">
        <v>4544</v>
      </c>
      <c r="C47">
        <v>240</v>
      </c>
      <c r="D47" t="s">
        <v>1055</v>
      </c>
      <c r="E47" t="s">
        <v>4547</v>
      </c>
      <c r="F47">
        <v>2003</v>
      </c>
      <c r="G47" t="s">
        <v>1067</v>
      </c>
      <c r="H47" t="s">
        <v>4546</v>
      </c>
      <c r="I47">
        <v>0</v>
      </c>
      <c r="J47">
        <v>2829</v>
      </c>
      <c r="K47" t="s">
        <v>463</v>
      </c>
      <c r="L47" s="441">
        <v>46118.493055555547</v>
      </c>
    </row>
    <row r="48" spans="1:12" x14ac:dyDescent="0.3">
      <c r="A48">
        <v>122</v>
      </c>
      <c r="B48" t="s">
        <v>4544</v>
      </c>
      <c r="C48">
        <v>244</v>
      </c>
      <c r="D48" t="s">
        <v>1073</v>
      </c>
      <c r="E48" t="s">
        <v>4548</v>
      </c>
      <c r="F48">
        <v>2003</v>
      </c>
      <c r="G48" t="s">
        <v>1067</v>
      </c>
      <c r="H48" t="s">
        <v>4546</v>
      </c>
      <c r="I48">
        <v>0</v>
      </c>
      <c r="J48">
        <v>2829</v>
      </c>
      <c r="K48" t="s">
        <v>463</v>
      </c>
      <c r="L48" s="441">
        <v>46118.493055555547</v>
      </c>
    </row>
    <row r="49" spans="1:12" x14ac:dyDescent="0.3">
      <c r="A49">
        <v>122</v>
      </c>
      <c r="B49" t="s">
        <v>4544</v>
      </c>
      <c r="C49">
        <v>246</v>
      </c>
      <c r="D49" t="s">
        <v>1089</v>
      </c>
      <c r="E49" t="s">
        <v>4549</v>
      </c>
      <c r="F49">
        <v>2003</v>
      </c>
      <c r="G49" t="s">
        <v>1067</v>
      </c>
      <c r="H49" t="s">
        <v>4546</v>
      </c>
      <c r="I49">
        <v>0</v>
      </c>
      <c r="J49">
        <v>2117</v>
      </c>
      <c r="K49" t="s">
        <v>463</v>
      </c>
      <c r="L49" s="441">
        <v>46118.493055555547</v>
      </c>
    </row>
    <row r="50" spans="1:12" x14ac:dyDescent="0.3">
      <c r="A50">
        <v>122</v>
      </c>
      <c r="B50" t="s">
        <v>4544</v>
      </c>
      <c r="C50">
        <v>252</v>
      </c>
      <c r="D50" t="s">
        <v>1054</v>
      </c>
      <c r="E50" t="s">
        <v>4570</v>
      </c>
      <c r="F50">
        <v>2003</v>
      </c>
      <c r="G50" t="s">
        <v>1067</v>
      </c>
      <c r="H50" t="s">
        <v>4546</v>
      </c>
      <c r="I50">
        <v>0</v>
      </c>
      <c r="J50">
        <v>2603</v>
      </c>
      <c r="K50" t="s">
        <v>463</v>
      </c>
      <c r="L50" s="441">
        <v>46118.492361111108</v>
      </c>
    </row>
    <row r="51" spans="1:12" x14ac:dyDescent="0.3">
      <c r="A51">
        <v>122</v>
      </c>
      <c r="B51" t="s">
        <v>4544</v>
      </c>
      <c r="C51">
        <v>255</v>
      </c>
      <c r="D51" t="s">
        <v>1471</v>
      </c>
      <c r="E51" t="s">
        <v>4550</v>
      </c>
      <c r="F51">
        <v>2003</v>
      </c>
      <c r="G51" t="s">
        <v>1067</v>
      </c>
      <c r="H51" t="s">
        <v>4546</v>
      </c>
      <c r="I51">
        <v>0</v>
      </c>
      <c r="J51">
        <v>1556</v>
      </c>
      <c r="K51" t="s">
        <v>463</v>
      </c>
      <c r="L51" s="441">
        <v>46118.492361111108</v>
      </c>
    </row>
    <row r="52" spans="1:12" x14ac:dyDescent="0.3">
      <c r="A52">
        <v>122</v>
      </c>
      <c r="B52" t="s">
        <v>4544</v>
      </c>
      <c r="C52">
        <v>472</v>
      </c>
      <c r="D52" t="s">
        <v>1075</v>
      </c>
      <c r="E52" t="s">
        <v>4551</v>
      </c>
      <c r="F52">
        <v>2003</v>
      </c>
      <c r="G52" t="s">
        <v>1067</v>
      </c>
      <c r="H52" t="s">
        <v>4546</v>
      </c>
      <c r="I52">
        <v>0</v>
      </c>
      <c r="J52">
        <v>2117</v>
      </c>
      <c r="K52" t="s">
        <v>463</v>
      </c>
      <c r="L52" s="441">
        <v>46118.492361111108</v>
      </c>
    </row>
    <row r="53" spans="1:12" x14ac:dyDescent="0.3">
      <c r="A53">
        <v>122</v>
      </c>
      <c r="B53" t="s">
        <v>4544</v>
      </c>
      <c r="C53">
        <v>553</v>
      </c>
      <c r="D53" t="s">
        <v>783</v>
      </c>
      <c r="E53" t="s">
        <v>4552</v>
      </c>
      <c r="F53">
        <v>2003</v>
      </c>
      <c r="G53" t="s">
        <v>1067</v>
      </c>
      <c r="H53" t="s">
        <v>4546</v>
      </c>
      <c r="I53">
        <v>0</v>
      </c>
      <c r="J53">
        <v>1947</v>
      </c>
      <c r="K53" t="s">
        <v>463</v>
      </c>
      <c r="L53" s="441">
        <v>46118.492361111108</v>
      </c>
    </row>
    <row r="54" spans="1:12" x14ac:dyDescent="0.3">
      <c r="A54">
        <v>122</v>
      </c>
      <c r="B54" t="s">
        <v>4544</v>
      </c>
      <c r="C54">
        <v>635</v>
      </c>
      <c r="D54" t="s">
        <v>1086</v>
      </c>
      <c r="E54" t="s">
        <v>4553</v>
      </c>
      <c r="F54">
        <v>2003</v>
      </c>
      <c r="G54" t="s">
        <v>1067</v>
      </c>
      <c r="H54" t="s">
        <v>4546</v>
      </c>
      <c r="I54">
        <v>0</v>
      </c>
      <c r="J54">
        <v>1482</v>
      </c>
      <c r="K54" t="s">
        <v>463</v>
      </c>
      <c r="L54" s="441">
        <v>46118.492361111108</v>
      </c>
    </row>
    <row r="55" spans="1:12" x14ac:dyDescent="0.3">
      <c r="A55">
        <v>122</v>
      </c>
      <c r="B55" t="s">
        <v>4544</v>
      </c>
      <c r="C55">
        <v>708</v>
      </c>
      <c r="D55" t="s">
        <v>1050</v>
      </c>
      <c r="E55" t="s">
        <v>4554</v>
      </c>
      <c r="F55">
        <v>2003</v>
      </c>
      <c r="G55" t="s">
        <v>1067</v>
      </c>
      <c r="H55" t="s">
        <v>4546</v>
      </c>
      <c r="I55">
        <v>0</v>
      </c>
      <c r="J55">
        <v>2011</v>
      </c>
      <c r="K55" t="s">
        <v>463</v>
      </c>
      <c r="L55" s="441">
        <v>46118.492361111108</v>
      </c>
    </row>
    <row r="56" spans="1:12" x14ac:dyDescent="0.3">
      <c r="A56">
        <v>122</v>
      </c>
      <c r="B56" t="s">
        <v>4544</v>
      </c>
      <c r="C56">
        <v>754</v>
      </c>
      <c r="D56" t="s">
        <v>1016</v>
      </c>
      <c r="E56" t="s">
        <v>4555</v>
      </c>
      <c r="F56">
        <v>2003</v>
      </c>
      <c r="G56" t="s">
        <v>1067</v>
      </c>
      <c r="H56" t="s">
        <v>4546</v>
      </c>
      <c r="I56">
        <v>0</v>
      </c>
      <c r="J56">
        <v>1947</v>
      </c>
      <c r="K56" t="s">
        <v>463</v>
      </c>
      <c r="L56" s="441">
        <v>46118.492361111108</v>
      </c>
    </row>
    <row r="57" spans="1:12" x14ac:dyDescent="0.3">
      <c r="A57">
        <v>122</v>
      </c>
      <c r="B57" t="s">
        <v>4544</v>
      </c>
      <c r="C57">
        <v>761</v>
      </c>
      <c r="D57" t="s">
        <v>1047</v>
      </c>
      <c r="E57" t="s">
        <v>4558</v>
      </c>
      <c r="F57">
        <v>2003</v>
      </c>
      <c r="G57" t="s">
        <v>1067</v>
      </c>
      <c r="H57" t="s">
        <v>4546</v>
      </c>
      <c r="I57">
        <v>0</v>
      </c>
      <c r="J57">
        <v>2546</v>
      </c>
      <c r="K57" t="s">
        <v>463</v>
      </c>
      <c r="L57" s="441">
        <v>46118.492361111108</v>
      </c>
    </row>
    <row r="58" spans="1:12" x14ac:dyDescent="0.3">
      <c r="A58">
        <v>122</v>
      </c>
      <c r="B58" t="s">
        <v>4544</v>
      </c>
      <c r="C58">
        <v>762</v>
      </c>
      <c r="D58" t="s">
        <v>1053</v>
      </c>
      <c r="E58" t="s">
        <v>4559</v>
      </c>
      <c r="F58">
        <v>2003</v>
      </c>
      <c r="G58" t="s">
        <v>1067</v>
      </c>
      <c r="H58" t="s">
        <v>4546</v>
      </c>
      <c r="I58">
        <v>0</v>
      </c>
      <c r="J58">
        <v>3112</v>
      </c>
      <c r="K58" t="s">
        <v>463</v>
      </c>
      <c r="L58" s="441">
        <v>46118.492361111108</v>
      </c>
    </row>
    <row r="59" spans="1:12" x14ac:dyDescent="0.3">
      <c r="A59">
        <v>122</v>
      </c>
      <c r="B59" t="s">
        <v>4544</v>
      </c>
      <c r="C59">
        <v>764</v>
      </c>
      <c r="D59" t="s">
        <v>1048</v>
      </c>
      <c r="E59" t="s">
        <v>4560</v>
      </c>
      <c r="F59">
        <v>2003</v>
      </c>
      <c r="G59" t="s">
        <v>1067</v>
      </c>
      <c r="H59" t="s">
        <v>4546</v>
      </c>
      <c r="I59">
        <v>0</v>
      </c>
      <c r="J59">
        <v>2829</v>
      </c>
      <c r="K59" t="s">
        <v>463</v>
      </c>
      <c r="L59" s="441">
        <v>46118.492361111108</v>
      </c>
    </row>
    <row r="60" spans="1:12" x14ac:dyDescent="0.3">
      <c r="A60">
        <v>122</v>
      </c>
      <c r="B60" t="s">
        <v>4544</v>
      </c>
      <c r="C60">
        <v>975</v>
      </c>
      <c r="D60" t="s">
        <v>1052</v>
      </c>
      <c r="E60" t="s">
        <v>4561</v>
      </c>
      <c r="F60">
        <v>2003</v>
      </c>
      <c r="G60" t="s">
        <v>1067</v>
      </c>
      <c r="H60" t="s">
        <v>4546</v>
      </c>
      <c r="I60">
        <v>0</v>
      </c>
      <c r="J60">
        <v>2546</v>
      </c>
      <c r="K60" t="s">
        <v>463</v>
      </c>
      <c r="L60" s="441">
        <v>46118.492361111108</v>
      </c>
    </row>
    <row r="61" spans="1:12" x14ac:dyDescent="0.3">
      <c r="A61">
        <v>122</v>
      </c>
      <c r="B61" t="s">
        <v>4544</v>
      </c>
      <c r="C61">
        <v>976</v>
      </c>
      <c r="D61" t="s">
        <v>961</v>
      </c>
      <c r="E61" t="s">
        <v>4562</v>
      </c>
      <c r="F61">
        <v>2003</v>
      </c>
      <c r="G61" t="s">
        <v>1067</v>
      </c>
      <c r="H61" t="s">
        <v>4546</v>
      </c>
      <c r="I61">
        <v>0</v>
      </c>
      <c r="J61">
        <v>1905</v>
      </c>
      <c r="K61" t="s">
        <v>463</v>
      </c>
      <c r="L61" s="441">
        <v>46118.492361111108</v>
      </c>
    </row>
    <row r="62" spans="1:12" x14ac:dyDescent="0.3">
      <c r="A62">
        <v>122</v>
      </c>
      <c r="B62" t="s">
        <v>4544</v>
      </c>
      <c r="C62">
        <v>1075</v>
      </c>
      <c r="D62" t="s">
        <v>1049</v>
      </c>
      <c r="E62" t="s">
        <v>4563</v>
      </c>
      <c r="F62">
        <v>2003</v>
      </c>
      <c r="G62" t="s">
        <v>1067</v>
      </c>
      <c r="H62" t="s">
        <v>4546</v>
      </c>
      <c r="I62">
        <v>0</v>
      </c>
      <c r="J62">
        <v>2263</v>
      </c>
      <c r="K62" t="s">
        <v>463</v>
      </c>
      <c r="L62" s="441">
        <v>46118.493055555547</v>
      </c>
    </row>
    <row r="63" spans="1:12" x14ac:dyDescent="0.3">
      <c r="A63">
        <v>122</v>
      </c>
      <c r="B63" t="s">
        <v>4544</v>
      </c>
      <c r="C63">
        <v>1129</v>
      </c>
      <c r="D63" t="s">
        <v>1069</v>
      </c>
      <c r="E63" t="s">
        <v>4564</v>
      </c>
      <c r="F63">
        <v>2003</v>
      </c>
      <c r="G63" t="s">
        <v>1067</v>
      </c>
      <c r="H63" t="s">
        <v>4546</v>
      </c>
      <c r="I63">
        <v>0</v>
      </c>
      <c r="J63">
        <v>3128</v>
      </c>
      <c r="K63" t="s">
        <v>463</v>
      </c>
      <c r="L63" s="441">
        <v>46118.493055555547</v>
      </c>
    </row>
    <row r="64" spans="1:12" x14ac:dyDescent="0.3">
      <c r="A64">
        <v>122</v>
      </c>
      <c r="B64" t="s">
        <v>4544</v>
      </c>
      <c r="C64">
        <v>1131</v>
      </c>
      <c r="D64" t="s">
        <v>1721</v>
      </c>
      <c r="E64" t="s">
        <v>4565</v>
      </c>
      <c r="F64">
        <v>2003</v>
      </c>
      <c r="G64" t="s">
        <v>1067</v>
      </c>
      <c r="H64" t="s">
        <v>4546</v>
      </c>
      <c r="I64">
        <v>0</v>
      </c>
      <c r="J64">
        <v>2122</v>
      </c>
      <c r="K64" t="s">
        <v>463</v>
      </c>
      <c r="L64" s="441">
        <v>46118.493055555547</v>
      </c>
    </row>
    <row r="65" spans="1:12" x14ac:dyDescent="0.3">
      <c r="A65">
        <v>122</v>
      </c>
      <c r="B65" t="s">
        <v>4544</v>
      </c>
      <c r="C65">
        <v>1132</v>
      </c>
      <c r="D65" t="s">
        <v>1087</v>
      </c>
      <c r="E65" t="s">
        <v>4566</v>
      </c>
      <c r="F65">
        <v>2003</v>
      </c>
      <c r="G65" t="s">
        <v>1067</v>
      </c>
      <c r="H65" t="s">
        <v>4546</v>
      </c>
      <c r="I65">
        <v>0</v>
      </c>
      <c r="J65">
        <v>2829</v>
      </c>
      <c r="K65" t="s">
        <v>463</v>
      </c>
      <c r="L65" s="441">
        <v>46118.493055555547</v>
      </c>
    </row>
    <row r="66" spans="1:12" x14ac:dyDescent="0.3">
      <c r="A66">
        <v>122</v>
      </c>
      <c r="B66" t="s">
        <v>4544</v>
      </c>
      <c r="C66">
        <v>1133</v>
      </c>
      <c r="D66" t="s">
        <v>1090</v>
      </c>
      <c r="E66" t="s">
        <v>4571</v>
      </c>
      <c r="F66">
        <v>2003</v>
      </c>
      <c r="G66" t="s">
        <v>1067</v>
      </c>
      <c r="H66" t="s">
        <v>4546</v>
      </c>
      <c r="I66">
        <v>0</v>
      </c>
      <c r="J66">
        <v>2829</v>
      </c>
      <c r="K66" t="s">
        <v>463</v>
      </c>
      <c r="L66" s="441">
        <v>46118.493055555547</v>
      </c>
    </row>
    <row r="67" spans="1:12" x14ac:dyDescent="0.3">
      <c r="A67">
        <v>122</v>
      </c>
      <c r="B67" t="s">
        <v>4544</v>
      </c>
      <c r="C67">
        <v>1134</v>
      </c>
      <c r="D67" t="s">
        <v>1051</v>
      </c>
      <c r="E67" t="s">
        <v>4572</v>
      </c>
      <c r="F67">
        <v>2003</v>
      </c>
      <c r="G67" t="s">
        <v>1067</v>
      </c>
      <c r="H67" t="s">
        <v>4546</v>
      </c>
      <c r="I67">
        <v>0</v>
      </c>
      <c r="J67">
        <v>2829</v>
      </c>
      <c r="K67" t="s">
        <v>463</v>
      </c>
      <c r="L67" s="441">
        <v>46118.493055555547</v>
      </c>
    </row>
    <row r="68" spans="1:12" x14ac:dyDescent="0.3">
      <c r="A68">
        <v>122</v>
      </c>
      <c r="B68" t="s">
        <v>4544</v>
      </c>
      <c r="C68">
        <v>760</v>
      </c>
      <c r="D68" t="s">
        <v>4556</v>
      </c>
      <c r="E68" t="s">
        <v>4557</v>
      </c>
      <c r="F68">
        <v>2003</v>
      </c>
      <c r="G68" t="s">
        <v>1067</v>
      </c>
      <c r="H68" t="s">
        <v>4568</v>
      </c>
      <c r="I68">
        <v>0</v>
      </c>
      <c r="J68">
        <v>1339</v>
      </c>
      <c r="K68" t="s">
        <v>463</v>
      </c>
      <c r="L68" s="441">
        <v>46105.509027777778</v>
      </c>
    </row>
    <row r="69" spans="1:12" x14ac:dyDescent="0.3">
      <c r="A69">
        <v>122</v>
      </c>
      <c r="B69" t="s">
        <v>4544</v>
      </c>
      <c r="C69">
        <v>29</v>
      </c>
      <c r="D69" t="s">
        <v>963</v>
      </c>
      <c r="E69" t="s">
        <v>4545</v>
      </c>
      <c r="F69">
        <v>2003</v>
      </c>
      <c r="G69" t="s">
        <v>1067</v>
      </c>
      <c r="H69" t="s">
        <v>4546</v>
      </c>
      <c r="I69">
        <v>0</v>
      </c>
      <c r="J69">
        <v>2737</v>
      </c>
      <c r="K69" t="s">
        <v>464</v>
      </c>
      <c r="L69" s="441">
        <v>46148.344444444447</v>
      </c>
    </row>
    <row r="70" spans="1:12" x14ac:dyDescent="0.3">
      <c r="A70">
        <v>122</v>
      </c>
      <c r="B70" t="s">
        <v>4544</v>
      </c>
      <c r="C70">
        <v>240</v>
      </c>
      <c r="D70" t="s">
        <v>1055</v>
      </c>
      <c r="E70" t="s">
        <v>4547</v>
      </c>
      <c r="F70">
        <v>2003</v>
      </c>
      <c r="G70" t="s">
        <v>1067</v>
      </c>
      <c r="H70" t="s">
        <v>4546</v>
      </c>
      <c r="I70">
        <v>0</v>
      </c>
      <c r="J70">
        <v>2085</v>
      </c>
      <c r="K70" t="s">
        <v>464</v>
      </c>
      <c r="L70" s="441">
        <v>46148.345138888893</v>
      </c>
    </row>
    <row r="71" spans="1:12" x14ac:dyDescent="0.3">
      <c r="A71">
        <v>122</v>
      </c>
      <c r="B71" t="s">
        <v>4544</v>
      </c>
      <c r="C71">
        <v>244</v>
      </c>
      <c r="D71" t="s">
        <v>1073</v>
      </c>
      <c r="E71" t="s">
        <v>4548</v>
      </c>
      <c r="F71">
        <v>2003</v>
      </c>
      <c r="G71" t="s">
        <v>1067</v>
      </c>
      <c r="H71" t="s">
        <v>4546</v>
      </c>
      <c r="I71">
        <v>0</v>
      </c>
      <c r="J71">
        <v>2737</v>
      </c>
      <c r="K71" t="s">
        <v>464</v>
      </c>
      <c r="L71" s="441">
        <v>46148.345138888893</v>
      </c>
    </row>
    <row r="72" spans="1:12" x14ac:dyDescent="0.3">
      <c r="A72">
        <v>122</v>
      </c>
      <c r="B72" t="s">
        <v>4544</v>
      </c>
      <c r="C72">
        <v>246</v>
      </c>
      <c r="D72" t="s">
        <v>1089</v>
      </c>
      <c r="E72" t="s">
        <v>4549</v>
      </c>
      <c r="F72">
        <v>2003</v>
      </c>
      <c r="G72" t="s">
        <v>1067</v>
      </c>
      <c r="H72" t="s">
        <v>4546</v>
      </c>
      <c r="I72">
        <v>0</v>
      </c>
      <c r="J72">
        <v>1565</v>
      </c>
      <c r="K72" t="s">
        <v>464</v>
      </c>
      <c r="L72" s="441">
        <v>46148.345138888893</v>
      </c>
    </row>
    <row r="73" spans="1:12" x14ac:dyDescent="0.3">
      <c r="A73">
        <v>122</v>
      </c>
      <c r="B73" t="s">
        <v>4544</v>
      </c>
      <c r="C73">
        <v>252</v>
      </c>
      <c r="D73" t="s">
        <v>1054</v>
      </c>
      <c r="E73" t="s">
        <v>4570</v>
      </c>
      <c r="F73">
        <v>2003</v>
      </c>
      <c r="G73" t="s">
        <v>1067</v>
      </c>
      <c r="H73" t="s">
        <v>4546</v>
      </c>
      <c r="I73">
        <v>0</v>
      </c>
      <c r="J73">
        <v>2527</v>
      </c>
      <c r="K73" t="s">
        <v>464</v>
      </c>
      <c r="L73" s="441">
        <v>46148.345138888893</v>
      </c>
    </row>
    <row r="74" spans="1:12" x14ac:dyDescent="0.3">
      <c r="A74">
        <v>122</v>
      </c>
      <c r="B74" t="s">
        <v>4544</v>
      </c>
      <c r="C74">
        <v>255</v>
      </c>
      <c r="D74" t="s">
        <v>1471</v>
      </c>
      <c r="E74" t="s">
        <v>4550</v>
      </c>
      <c r="F74">
        <v>2003</v>
      </c>
      <c r="G74" t="s">
        <v>1067</v>
      </c>
      <c r="H74" t="s">
        <v>4546</v>
      </c>
      <c r="I74">
        <v>0</v>
      </c>
      <c r="J74">
        <v>3011</v>
      </c>
      <c r="K74" t="s">
        <v>464</v>
      </c>
      <c r="L74" s="441">
        <v>46148.345138888893</v>
      </c>
    </row>
    <row r="75" spans="1:12" x14ac:dyDescent="0.3">
      <c r="A75">
        <v>122</v>
      </c>
      <c r="B75" t="s">
        <v>4544</v>
      </c>
      <c r="C75">
        <v>472</v>
      </c>
      <c r="D75" t="s">
        <v>1075</v>
      </c>
      <c r="E75" t="s">
        <v>4551</v>
      </c>
      <c r="F75">
        <v>2003</v>
      </c>
      <c r="G75" t="s">
        <v>1067</v>
      </c>
      <c r="H75" t="s">
        <v>4546</v>
      </c>
      <c r="I75">
        <v>0</v>
      </c>
      <c r="J75">
        <v>1826</v>
      </c>
      <c r="K75" t="s">
        <v>464</v>
      </c>
      <c r="L75" s="441">
        <v>46148.345138888893</v>
      </c>
    </row>
    <row r="76" spans="1:12" x14ac:dyDescent="0.3">
      <c r="A76">
        <v>122</v>
      </c>
      <c r="B76" t="s">
        <v>4544</v>
      </c>
      <c r="C76">
        <v>553</v>
      </c>
      <c r="D76" t="s">
        <v>783</v>
      </c>
      <c r="E76" t="s">
        <v>4552</v>
      </c>
      <c r="F76">
        <v>2003</v>
      </c>
      <c r="G76" t="s">
        <v>1067</v>
      </c>
      <c r="H76" t="s">
        <v>4546</v>
      </c>
      <c r="I76">
        <v>0</v>
      </c>
      <c r="J76">
        <v>1686</v>
      </c>
      <c r="K76" t="s">
        <v>464</v>
      </c>
      <c r="L76" s="441">
        <v>46148.345138888893</v>
      </c>
    </row>
    <row r="77" spans="1:12" x14ac:dyDescent="0.3">
      <c r="A77">
        <v>122</v>
      </c>
      <c r="B77" t="s">
        <v>4544</v>
      </c>
      <c r="C77">
        <v>635</v>
      </c>
      <c r="D77" t="s">
        <v>1086</v>
      </c>
      <c r="E77" t="s">
        <v>4553</v>
      </c>
      <c r="F77">
        <v>2003</v>
      </c>
      <c r="G77" t="s">
        <v>1067</v>
      </c>
      <c r="H77" t="s">
        <v>4546</v>
      </c>
      <c r="I77">
        <v>0</v>
      </c>
      <c r="J77">
        <v>1826</v>
      </c>
      <c r="K77" t="s">
        <v>464</v>
      </c>
      <c r="L77" s="441">
        <v>46148.345138888893</v>
      </c>
    </row>
    <row r="78" spans="1:12" x14ac:dyDescent="0.3">
      <c r="A78">
        <v>122</v>
      </c>
      <c r="B78" t="s">
        <v>4544</v>
      </c>
      <c r="C78">
        <v>708</v>
      </c>
      <c r="D78" t="s">
        <v>1050</v>
      </c>
      <c r="E78" t="s">
        <v>4554</v>
      </c>
      <c r="F78">
        <v>2003</v>
      </c>
      <c r="G78" t="s">
        <v>1067</v>
      </c>
      <c r="H78" t="s">
        <v>4546</v>
      </c>
      <c r="I78">
        <v>0</v>
      </c>
      <c r="J78">
        <v>1826</v>
      </c>
      <c r="K78" t="s">
        <v>464</v>
      </c>
      <c r="L78" s="441">
        <v>46148.345138888893</v>
      </c>
    </row>
    <row r="79" spans="1:12" x14ac:dyDescent="0.3">
      <c r="A79">
        <v>122</v>
      </c>
      <c r="B79" t="s">
        <v>4544</v>
      </c>
      <c r="C79">
        <v>754</v>
      </c>
      <c r="D79" t="s">
        <v>1016</v>
      </c>
      <c r="E79" t="s">
        <v>4555</v>
      </c>
      <c r="F79">
        <v>2003</v>
      </c>
      <c r="G79" t="s">
        <v>1067</v>
      </c>
      <c r="H79" t="s">
        <v>4546</v>
      </c>
      <c r="I79">
        <v>0</v>
      </c>
      <c r="J79">
        <v>1686</v>
      </c>
      <c r="K79" t="s">
        <v>464</v>
      </c>
      <c r="L79" s="441">
        <v>46148.345138888893</v>
      </c>
    </row>
    <row r="80" spans="1:12" x14ac:dyDescent="0.3">
      <c r="A80">
        <v>122</v>
      </c>
      <c r="B80" t="s">
        <v>4544</v>
      </c>
      <c r="C80">
        <v>761</v>
      </c>
      <c r="D80" t="s">
        <v>1047</v>
      </c>
      <c r="E80" t="s">
        <v>4558</v>
      </c>
      <c r="F80">
        <v>2003</v>
      </c>
      <c r="G80" t="s">
        <v>1067</v>
      </c>
      <c r="H80" t="s">
        <v>4546</v>
      </c>
      <c r="I80">
        <v>0</v>
      </c>
      <c r="J80">
        <v>2476</v>
      </c>
      <c r="K80" t="s">
        <v>464</v>
      </c>
      <c r="L80" s="441">
        <v>46148.345138888893</v>
      </c>
    </row>
    <row r="81" spans="1:12" x14ac:dyDescent="0.3">
      <c r="A81">
        <v>122</v>
      </c>
      <c r="B81" t="s">
        <v>4544</v>
      </c>
      <c r="C81">
        <v>762</v>
      </c>
      <c r="D81" t="s">
        <v>1053</v>
      </c>
      <c r="E81" t="s">
        <v>4559</v>
      </c>
      <c r="F81">
        <v>2003</v>
      </c>
      <c r="G81" t="s">
        <v>1067</v>
      </c>
      <c r="H81" t="s">
        <v>4546</v>
      </c>
      <c r="I81">
        <v>0</v>
      </c>
      <c r="J81">
        <v>3011</v>
      </c>
      <c r="K81" t="s">
        <v>464</v>
      </c>
      <c r="L81" s="441">
        <v>46148.345138888893</v>
      </c>
    </row>
    <row r="82" spans="1:12" x14ac:dyDescent="0.3">
      <c r="A82">
        <v>122</v>
      </c>
      <c r="B82" t="s">
        <v>4544</v>
      </c>
      <c r="C82">
        <v>764</v>
      </c>
      <c r="D82" t="s">
        <v>1048</v>
      </c>
      <c r="E82" t="s">
        <v>4560</v>
      </c>
      <c r="F82">
        <v>2003</v>
      </c>
      <c r="G82" t="s">
        <v>1067</v>
      </c>
      <c r="H82" t="s">
        <v>4546</v>
      </c>
      <c r="I82">
        <v>0</v>
      </c>
      <c r="J82">
        <v>2216</v>
      </c>
      <c r="K82" t="s">
        <v>464</v>
      </c>
      <c r="L82" s="441">
        <v>46148.345138888893</v>
      </c>
    </row>
    <row r="83" spans="1:12" x14ac:dyDescent="0.3">
      <c r="A83">
        <v>122</v>
      </c>
      <c r="B83" t="s">
        <v>4544</v>
      </c>
      <c r="C83">
        <v>975</v>
      </c>
      <c r="D83" t="s">
        <v>1052</v>
      </c>
      <c r="E83" t="s">
        <v>4561</v>
      </c>
      <c r="F83">
        <v>2003</v>
      </c>
      <c r="G83" t="s">
        <v>1067</v>
      </c>
      <c r="H83" t="s">
        <v>4546</v>
      </c>
      <c r="I83">
        <v>0</v>
      </c>
      <c r="J83">
        <v>2737</v>
      </c>
      <c r="K83" t="s">
        <v>464</v>
      </c>
      <c r="L83" s="441">
        <v>46148.345138888893</v>
      </c>
    </row>
    <row r="84" spans="1:12" x14ac:dyDescent="0.3">
      <c r="A84">
        <v>122</v>
      </c>
      <c r="B84" t="s">
        <v>4544</v>
      </c>
      <c r="C84">
        <v>976</v>
      </c>
      <c r="D84" t="s">
        <v>961</v>
      </c>
      <c r="E84" t="s">
        <v>4562</v>
      </c>
      <c r="F84">
        <v>2003</v>
      </c>
      <c r="G84" t="s">
        <v>1067</v>
      </c>
      <c r="H84" t="s">
        <v>4546</v>
      </c>
      <c r="I84">
        <v>0</v>
      </c>
      <c r="J84">
        <v>1826</v>
      </c>
      <c r="K84" t="s">
        <v>464</v>
      </c>
      <c r="L84" s="441">
        <v>46148.345138888893</v>
      </c>
    </row>
    <row r="85" spans="1:12" x14ac:dyDescent="0.3">
      <c r="A85">
        <v>122</v>
      </c>
      <c r="B85" t="s">
        <v>4544</v>
      </c>
      <c r="C85">
        <v>1075</v>
      </c>
      <c r="D85" t="s">
        <v>1049</v>
      </c>
      <c r="E85" t="s">
        <v>4563</v>
      </c>
      <c r="F85">
        <v>2003</v>
      </c>
      <c r="G85" t="s">
        <v>1067</v>
      </c>
      <c r="H85" t="s">
        <v>4546</v>
      </c>
      <c r="I85">
        <v>0</v>
      </c>
      <c r="J85">
        <v>1147</v>
      </c>
      <c r="K85" t="s">
        <v>464</v>
      </c>
      <c r="L85" s="441">
        <v>46148.345138888893</v>
      </c>
    </row>
    <row r="86" spans="1:12" x14ac:dyDescent="0.3">
      <c r="A86">
        <v>122</v>
      </c>
      <c r="B86" t="s">
        <v>4544</v>
      </c>
      <c r="C86">
        <v>1129</v>
      </c>
      <c r="D86" t="s">
        <v>1069</v>
      </c>
      <c r="E86" t="s">
        <v>4564</v>
      </c>
      <c r="F86">
        <v>2003</v>
      </c>
      <c r="G86" t="s">
        <v>1067</v>
      </c>
      <c r="H86" t="s">
        <v>4546</v>
      </c>
      <c r="I86">
        <v>0</v>
      </c>
      <c r="J86">
        <v>1906</v>
      </c>
      <c r="K86" t="s">
        <v>464</v>
      </c>
      <c r="L86" s="441">
        <v>46148.344444444447</v>
      </c>
    </row>
    <row r="87" spans="1:12" x14ac:dyDescent="0.3">
      <c r="A87">
        <v>122</v>
      </c>
      <c r="B87" t="s">
        <v>4544</v>
      </c>
      <c r="C87">
        <v>1132</v>
      </c>
      <c r="D87" t="s">
        <v>1087</v>
      </c>
      <c r="E87" t="s">
        <v>4566</v>
      </c>
      <c r="F87">
        <v>2003</v>
      </c>
      <c r="G87" t="s">
        <v>1067</v>
      </c>
      <c r="H87" t="s">
        <v>4546</v>
      </c>
      <c r="I87">
        <v>0</v>
      </c>
      <c r="J87">
        <v>2476</v>
      </c>
      <c r="K87" t="s">
        <v>464</v>
      </c>
      <c r="L87" s="441">
        <v>46148.344444444447</v>
      </c>
    </row>
    <row r="88" spans="1:12" x14ac:dyDescent="0.3">
      <c r="A88">
        <v>122</v>
      </c>
      <c r="B88" t="s">
        <v>4544</v>
      </c>
      <c r="C88">
        <v>1133</v>
      </c>
      <c r="D88" t="s">
        <v>1090</v>
      </c>
      <c r="E88" t="s">
        <v>4571</v>
      </c>
      <c r="F88">
        <v>2003</v>
      </c>
      <c r="G88" t="s">
        <v>1067</v>
      </c>
      <c r="H88" t="s">
        <v>4546</v>
      </c>
      <c r="I88">
        <v>0</v>
      </c>
      <c r="J88">
        <v>2737</v>
      </c>
      <c r="K88" t="s">
        <v>464</v>
      </c>
      <c r="L88" s="441">
        <v>46148.344444444447</v>
      </c>
    </row>
    <row r="89" spans="1:12" x14ac:dyDescent="0.3">
      <c r="A89">
        <v>122</v>
      </c>
      <c r="B89" t="s">
        <v>4544</v>
      </c>
      <c r="C89">
        <v>1134</v>
      </c>
      <c r="D89" t="s">
        <v>1051</v>
      </c>
      <c r="E89" t="s">
        <v>4572</v>
      </c>
      <c r="F89">
        <v>2003</v>
      </c>
      <c r="G89" t="s">
        <v>1067</v>
      </c>
      <c r="H89" t="s">
        <v>4546</v>
      </c>
      <c r="I89">
        <v>0</v>
      </c>
      <c r="J89">
        <v>2737</v>
      </c>
      <c r="K89" t="s">
        <v>464</v>
      </c>
      <c r="L89" s="441">
        <v>46148.344444444447</v>
      </c>
    </row>
    <row r="90" spans="1:12" x14ac:dyDescent="0.3">
      <c r="A90">
        <v>122</v>
      </c>
      <c r="B90" t="s">
        <v>4544</v>
      </c>
      <c r="C90">
        <v>1135</v>
      </c>
      <c r="D90" t="s">
        <v>1158</v>
      </c>
      <c r="E90" t="s">
        <v>4573</v>
      </c>
      <c r="F90">
        <v>2003</v>
      </c>
      <c r="G90" t="s">
        <v>1067</v>
      </c>
      <c r="H90" t="s">
        <v>4546</v>
      </c>
      <c r="I90">
        <v>0</v>
      </c>
      <c r="J90">
        <v>908</v>
      </c>
      <c r="K90" t="s">
        <v>464</v>
      </c>
      <c r="L90" s="441">
        <v>46148.344444444447</v>
      </c>
    </row>
    <row r="91" spans="1:12" x14ac:dyDescent="0.3">
      <c r="A91">
        <v>122</v>
      </c>
      <c r="B91" t="s">
        <v>4544</v>
      </c>
      <c r="C91">
        <v>1131</v>
      </c>
      <c r="D91" t="s">
        <v>1721</v>
      </c>
      <c r="E91" t="s">
        <v>4565</v>
      </c>
      <c r="F91">
        <v>2003</v>
      </c>
      <c r="G91" t="s">
        <v>1067</v>
      </c>
      <c r="H91" t="s">
        <v>4568</v>
      </c>
      <c r="I91">
        <v>0</v>
      </c>
      <c r="J91">
        <v>893</v>
      </c>
      <c r="K91" t="s">
        <v>464</v>
      </c>
      <c r="L91" s="441">
        <v>46128.451388888891</v>
      </c>
    </row>
    <row r="92" spans="1:12" x14ac:dyDescent="0.3">
      <c r="A92">
        <v>122</v>
      </c>
      <c r="B92" t="s">
        <v>4544</v>
      </c>
      <c r="C92">
        <v>29</v>
      </c>
      <c r="D92" t="s">
        <v>963</v>
      </c>
      <c r="E92" t="s">
        <v>4545</v>
      </c>
      <c r="F92">
        <v>2003</v>
      </c>
      <c r="G92" t="s">
        <v>1067</v>
      </c>
      <c r="H92" t="s">
        <v>4546</v>
      </c>
      <c r="I92">
        <v>0</v>
      </c>
      <c r="J92">
        <v>3658</v>
      </c>
      <c r="K92" t="s">
        <v>465</v>
      </c>
      <c r="L92" s="441">
        <v>46178.431250000001</v>
      </c>
    </row>
    <row r="93" spans="1:12" x14ac:dyDescent="0.3">
      <c r="A93">
        <v>122</v>
      </c>
      <c r="B93" t="s">
        <v>4544</v>
      </c>
      <c r="C93">
        <v>240</v>
      </c>
      <c r="D93" t="s">
        <v>1055</v>
      </c>
      <c r="E93" t="s">
        <v>4547</v>
      </c>
      <c r="F93">
        <v>2003</v>
      </c>
      <c r="G93" t="s">
        <v>1067</v>
      </c>
      <c r="H93" t="s">
        <v>4546</v>
      </c>
      <c r="I93">
        <v>0</v>
      </c>
      <c r="J93">
        <v>1497</v>
      </c>
      <c r="K93" t="s">
        <v>465</v>
      </c>
      <c r="L93" s="441">
        <v>46178.431250000001</v>
      </c>
    </row>
    <row r="94" spans="1:12" x14ac:dyDescent="0.3">
      <c r="A94">
        <v>122</v>
      </c>
      <c r="B94" t="s">
        <v>4544</v>
      </c>
      <c r="C94">
        <v>244</v>
      </c>
      <c r="D94" t="s">
        <v>1073</v>
      </c>
      <c r="E94" t="s">
        <v>4548</v>
      </c>
      <c r="F94">
        <v>2003</v>
      </c>
      <c r="G94" t="s">
        <v>1067</v>
      </c>
      <c r="H94" t="s">
        <v>4546</v>
      </c>
      <c r="I94">
        <v>0</v>
      </c>
      <c r="J94">
        <v>3658</v>
      </c>
      <c r="K94" t="s">
        <v>465</v>
      </c>
      <c r="L94" s="441">
        <v>46178.431250000001</v>
      </c>
    </row>
    <row r="95" spans="1:12" x14ac:dyDescent="0.3">
      <c r="A95">
        <v>122</v>
      </c>
      <c r="B95" t="s">
        <v>4544</v>
      </c>
      <c r="C95">
        <v>246</v>
      </c>
      <c r="D95" t="s">
        <v>1089</v>
      </c>
      <c r="E95" t="s">
        <v>4549</v>
      </c>
      <c r="F95">
        <v>2003</v>
      </c>
      <c r="G95" t="s">
        <v>1067</v>
      </c>
      <c r="H95" t="s">
        <v>4546</v>
      </c>
      <c r="I95">
        <v>0</v>
      </c>
      <c r="J95">
        <v>1735</v>
      </c>
      <c r="K95" t="s">
        <v>465</v>
      </c>
      <c r="L95" s="441">
        <v>46178.431944444441</v>
      </c>
    </row>
    <row r="96" spans="1:12" x14ac:dyDescent="0.3">
      <c r="A96">
        <v>122</v>
      </c>
      <c r="B96" t="s">
        <v>4544</v>
      </c>
      <c r="C96">
        <v>252</v>
      </c>
      <c r="D96" t="s">
        <v>1054</v>
      </c>
      <c r="E96" t="s">
        <v>4570</v>
      </c>
      <c r="F96">
        <v>2003</v>
      </c>
      <c r="G96" t="s">
        <v>1067</v>
      </c>
      <c r="H96" t="s">
        <v>4546</v>
      </c>
      <c r="I96">
        <v>0</v>
      </c>
      <c r="J96">
        <v>3236</v>
      </c>
      <c r="K96" t="s">
        <v>465</v>
      </c>
      <c r="L96" s="441">
        <v>46178.431944444441</v>
      </c>
    </row>
    <row r="97" spans="1:12" x14ac:dyDescent="0.3">
      <c r="A97">
        <v>122</v>
      </c>
      <c r="B97" t="s">
        <v>4544</v>
      </c>
      <c r="C97">
        <v>472</v>
      </c>
      <c r="D97" t="s">
        <v>1075</v>
      </c>
      <c r="E97" t="s">
        <v>4551</v>
      </c>
      <c r="F97">
        <v>2003</v>
      </c>
      <c r="G97" t="s">
        <v>1067</v>
      </c>
      <c r="H97" t="s">
        <v>4546</v>
      </c>
      <c r="I97">
        <v>0</v>
      </c>
      <c r="J97">
        <v>950</v>
      </c>
      <c r="K97" t="s">
        <v>465</v>
      </c>
      <c r="L97" s="441">
        <v>46178.431944444441</v>
      </c>
    </row>
    <row r="98" spans="1:12" x14ac:dyDescent="0.3">
      <c r="A98">
        <v>122</v>
      </c>
      <c r="B98" t="s">
        <v>4544</v>
      </c>
      <c r="C98">
        <v>553</v>
      </c>
      <c r="D98" t="s">
        <v>783</v>
      </c>
      <c r="E98" t="s">
        <v>4552</v>
      </c>
      <c r="F98">
        <v>2003</v>
      </c>
      <c r="G98" t="s">
        <v>1067</v>
      </c>
      <c r="H98" t="s">
        <v>4546</v>
      </c>
      <c r="I98">
        <v>0</v>
      </c>
      <c r="J98">
        <v>2246</v>
      </c>
      <c r="K98" t="s">
        <v>465</v>
      </c>
      <c r="L98" s="441">
        <v>46178.431944444441</v>
      </c>
    </row>
    <row r="99" spans="1:12" x14ac:dyDescent="0.3">
      <c r="A99">
        <v>122</v>
      </c>
      <c r="B99" t="s">
        <v>4544</v>
      </c>
      <c r="C99">
        <v>635</v>
      </c>
      <c r="D99" t="s">
        <v>1086</v>
      </c>
      <c r="E99" t="s">
        <v>4553</v>
      </c>
      <c r="F99">
        <v>2003</v>
      </c>
      <c r="G99" t="s">
        <v>1067</v>
      </c>
      <c r="H99" t="s">
        <v>4546</v>
      </c>
      <c r="I99">
        <v>0</v>
      </c>
      <c r="J99">
        <v>2246</v>
      </c>
      <c r="K99" t="s">
        <v>465</v>
      </c>
      <c r="L99" s="441">
        <v>46178.431944444441</v>
      </c>
    </row>
    <row r="100" spans="1:12" x14ac:dyDescent="0.3">
      <c r="A100">
        <v>122</v>
      </c>
      <c r="B100" t="s">
        <v>4544</v>
      </c>
      <c r="C100">
        <v>708</v>
      </c>
      <c r="D100" t="s">
        <v>1050</v>
      </c>
      <c r="E100" t="s">
        <v>4554</v>
      </c>
      <c r="F100">
        <v>2003</v>
      </c>
      <c r="G100" t="s">
        <v>1067</v>
      </c>
      <c r="H100" t="s">
        <v>4546</v>
      </c>
      <c r="I100">
        <v>0</v>
      </c>
      <c r="J100">
        <v>2246</v>
      </c>
      <c r="K100" t="s">
        <v>465</v>
      </c>
      <c r="L100" s="441">
        <v>46178.431944444441</v>
      </c>
    </row>
    <row r="101" spans="1:12" x14ac:dyDescent="0.3">
      <c r="A101">
        <v>122</v>
      </c>
      <c r="B101" t="s">
        <v>4544</v>
      </c>
      <c r="C101">
        <v>754</v>
      </c>
      <c r="D101" t="s">
        <v>1016</v>
      </c>
      <c r="E101" t="s">
        <v>4555</v>
      </c>
      <c r="F101">
        <v>2003</v>
      </c>
      <c r="G101" t="s">
        <v>1067</v>
      </c>
      <c r="H101" t="s">
        <v>4546</v>
      </c>
      <c r="I101">
        <v>0</v>
      </c>
      <c r="J101">
        <v>2246</v>
      </c>
      <c r="K101" t="s">
        <v>465</v>
      </c>
      <c r="L101" s="441">
        <v>46178.431944444441</v>
      </c>
    </row>
    <row r="102" spans="1:12" x14ac:dyDescent="0.3">
      <c r="A102">
        <v>122</v>
      </c>
      <c r="B102" t="s">
        <v>4544</v>
      </c>
      <c r="C102">
        <v>761</v>
      </c>
      <c r="D102" t="s">
        <v>1047</v>
      </c>
      <c r="E102" t="s">
        <v>4558</v>
      </c>
      <c r="F102">
        <v>2003</v>
      </c>
      <c r="G102" t="s">
        <v>1067</v>
      </c>
      <c r="H102" t="s">
        <v>4546</v>
      </c>
      <c r="I102">
        <v>0</v>
      </c>
      <c r="J102">
        <v>665</v>
      </c>
      <c r="K102" t="s">
        <v>465</v>
      </c>
      <c r="L102" s="441">
        <v>46178.431944444441</v>
      </c>
    </row>
    <row r="103" spans="1:12" x14ac:dyDescent="0.3">
      <c r="A103">
        <v>122</v>
      </c>
      <c r="B103" t="s">
        <v>4544</v>
      </c>
      <c r="C103">
        <v>762</v>
      </c>
      <c r="D103" t="s">
        <v>1053</v>
      </c>
      <c r="E103" t="s">
        <v>4559</v>
      </c>
      <c r="F103">
        <v>2003</v>
      </c>
      <c r="G103" t="s">
        <v>1067</v>
      </c>
      <c r="H103" t="s">
        <v>4546</v>
      </c>
      <c r="I103">
        <v>0</v>
      </c>
      <c r="J103">
        <v>2561</v>
      </c>
      <c r="K103" t="s">
        <v>465</v>
      </c>
      <c r="L103" s="441">
        <v>46178.431944444441</v>
      </c>
    </row>
    <row r="104" spans="1:12" x14ac:dyDescent="0.3">
      <c r="A104">
        <v>122</v>
      </c>
      <c r="B104" t="s">
        <v>4544</v>
      </c>
      <c r="C104">
        <v>764</v>
      </c>
      <c r="D104" t="s">
        <v>1048</v>
      </c>
      <c r="E104" t="s">
        <v>4560</v>
      </c>
      <c r="F104">
        <v>2003</v>
      </c>
      <c r="G104" t="s">
        <v>1067</v>
      </c>
      <c r="H104" t="s">
        <v>4546</v>
      </c>
      <c r="I104">
        <v>0</v>
      </c>
      <c r="J104">
        <v>3658</v>
      </c>
      <c r="K104" t="s">
        <v>465</v>
      </c>
      <c r="L104" s="441">
        <v>46178.431944444441</v>
      </c>
    </row>
    <row r="105" spans="1:12" x14ac:dyDescent="0.3">
      <c r="A105">
        <v>122</v>
      </c>
      <c r="B105" t="s">
        <v>4544</v>
      </c>
      <c r="C105">
        <v>975</v>
      </c>
      <c r="D105" t="s">
        <v>1052</v>
      </c>
      <c r="E105" t="s">
        <v>4561</v>
      </c>
      <c r="F105">
        <v>2003</v>
      </c>
      <c r="G105" t="s">
        <v>1067</v>
      </c>
      <c r="H105" t="s">
        <v>4546</v>
      </c>
      <c r="I105">
        <v>0</v>
      </c>
      <c r="J105">
        <v>2162</v>
      </c>
      <c r="K105" t="s">
        <v>465</v>
      </c>
      <c r="L105" s="441">
        <v>46178.431944444441</v>
      </c>
    </row>
    <row r="106" spans="1:12" x14ac:dyDescent="0.3">
      <c r="A106">
        <v>122</v>
      </c>
      <c r="B106" t="s">
        <v>4544</v>
      </c>
      <c r="C106">
        <v>976</v>
      </c>
      <c r="D106" t="s">
        <v>961</v>
      </c>
      <c r="E106" t="s">
        <v>4562</v>
      </c>
      <c r="F106">
        <v>2003</v>
      </c>
      <c r="G106" t="s">
        <v>1067</v>
      </c>
      <c r="H106" t="s">
        <v>4546</v>
      </c>
      <c r="I106">
        <v>0</v>
      </c>
      <c r="J106">
        <v>2246</v>
      </c>
      <c r="K106" t="s">
        <v>465</v>
      </c>
      <c r="L106" s="441">
        <v>46178.431944444441</v>
      </c>
    </row>
    <row r="107" spans="1:12" x14ac:dyDescent="0.3">
      <c r="A107">
        <v>122</v>
      </c>
      <c r="B107" t="s">
        <v>4544</v>
      </c>
      <c r="C107">
        <v>1075</v>
      </c>
      <c r="D107" t="s">
        <v>1049</v>
      </c>
      <c r="E107" t="s">
        <v>4563</v>
      </c>
      <c r="F107">
        <v>2003</v>
      </c>
      <c r="G107" t="s">
        <v>1067</v>
      </c>
      <c r="H107" t="s">
        <v>4546</v>
      </c>
      <c r="I107">
        <v>0</v>
      </c>
      <c r="J107">
        <v>931</v>
      </c>
      <c r="K107" t="s">
        <v>465</v>
      </c>
      <c r="L107" s="441">
        <v>46178.431944444441</v>
      </c>
    </row>
    <row r="108" spans="1:12" x14ac:dyDescent="0.3">
      <c r="A108">
        <v>122</v>
      </c>
      <c r="B108" t="s">
        <v>4544</v>
      </c>
      <c r="C108">
        <v>1129</v>
      </c>
      <c r="D108" t="s">
        <v>1069</v>
      </c>
      <c r="E108" t="s">
        <v>4564</v>
      </c>
      <c r="F108">
        <v>2003</v>
      </c>
      <c r="G108" t="s">
        <v>1067</v>
      </c>
      <c r="H108" t="s">
        <v>4546</v>
      </c>
      <c r="I108">
        <v>0</v>
      </c>
      <c r="J108">
        <v>1939</v>
      </c>
      <c r="K108" t="s">
        <v>465</v>
      </c>
      <c r="L108" s="441">
        <v>46178.431250000001</v>
      </c>
    </row>
    <row r="109" spans="1:12" x14ac:dyDescent="0.3">
      <c r="A109">
        <v>122</v>
      </c>
      <c r="B109" t="s">
        <v>4544</v>
      </c>
      <c r="C109">
        <v>1132</v>
      </c>
      <c r="D109" t="s">
        <v>1087</v>
      </c>
      <c r="E109" t="s">
        <v>4566</v>
      </c>
      <c r="F109">
        <v>2003</v>
      </c>
      <c r="G109" t="s">
        <v>1067</v>
      </c>
      <c r="H109" t="s">
        <v>4546</v>
      </c>
      <c r="I109">
        <v>0</v>
      </c>
      <c r="J109">
        <v>3658</v>
      </c>
      <c r="K109" t="s">
        <v>465</v>
      </c>
      <c r="L109" s="441">
        <v>46178.431250000001</v>
      </c>
    </row>
    <row r="110" spans="1:12" x14ac:dyDescent="0.3">
      <c r="A110">
        <v>122</v>
      </c>
      <c r="B110" t="s">
        <v>4544</v>
      </c>
      <c r="C110">
        <v>1133</v>
      </c>
      <c r="D110" t="s">
        <v>1090</v>
      </c>
      <c r="E110" t="s">
        <v>4571</v>
      </c>
      <c r="F110">
        <v>2003</v>
      </c>
      <c r="G110" t="s">
        <v>1067</v>
      </c>
      <c r="H110" t="s">
        <v>4546</v>
      </c>
      <c r="I110">
        <v>0</v>
      </c>
      <c r="J110">
        <v>3326</v>
      </c>
      <c r="K110" t="s">
        <v>465</v>
      </c>
      <c r="L110" s="441">
        <v>46178.431250000001</v>
      </c>
    </row>
    <row r="111" spans="1:12" x14ac:dyDescent="0.3">
      <c r="A111">
        <v>122</v>
      </c>
      <c r="B111" t="s">
        <v>4544</v>
      </c>
      <c r="C111">
        <v>1134</v>
      </c>
      <c r="D111" t="s">
        <v>1051</v>
      </c>
      <c r="E111" t="s">
        <v>4572</v>
      </c>
      <c r="F111">
        <v>2003</v>
      </c>
      <c r="G111" t="s">
        <v>1067</v>
      </c>
      <c r="H111" t="s">
        <v>4546</v>
      </c>
      <c r="I111">
        <v>0</v>
      </c>
      <c r="J111">
        <v>3658</v>
      </c>
      <c r="K111" t="s">
        <v>465</v>
      </c>
      <c r="L111" s="441">
        <v>46178.431250000001</v>
      </c>
    </row>
    <row r="112" spans="1:12" x14ac:dyDescent="0.3">
      <c r="A112">
        <v>122</v>
      </c>
      <c r="B112" t="s">
        <v>4544</v>
      </c>
      <c r="C112">
        <v>1135</v>
      </c>
      <c r="D112" t="s">
        <v>1158</v>
      </c>
      <c r="E112" t="s">
        <v>4573</v>
      </c>
      <c r="F112">
        <v>2003</v>
      </c>
      <c r="G112" t="s">
        <v>1067</v>
      </c>
      <c r="H112" t="s">
        <v>4546</v>
      </c>
      <c r="I112">
        <v>0</v>
      </c>
      <c r="J112">
        <v>1293</v>
      </c>
      <c r="K112" t="s">
        <v>465</v>
      </c>
      <c r="L112" s="441">
        <v>46178.431250000001</v>
      </c>
    </row>
    <row r="113" spans="1:12" x14ac:dyDescent="0.3">
      <c r="A113">
        <v>122</v>
      </c>
      <c r="B113" t="s">
        <v>4544</v>
      </c>
      <c r="C113">
        <v>1136</v>
      </c>
      <c r="D113" t="s">
        <v>1088</v>
      </c>
      <c r="E113" t="s">
        <v>4574</v>
      </c>
      <c r="F113">
        <v>2003</v>
      </c>
      <c r="G113" t="s">
        <v>1067</v>
      </c>
      <c r="H113" t="s">
        <v>4546</v>
      </c>
      <c r="I113">
        <v>0</v>
      </c>
      <c r="J113">
        <v>1829</v>
      </c>
      <c r="K113" t="s">
        <v>465</v>
      </c>
      <c r="L113" s="441">
        <v>46178.431250000001</v>
      </c>
    </row>
    <row r="114" spans="1:12" x14ac:dyDescent="0.3">
      <c r="A114">
        <v>122</v>
      </c>
      <c r="B114" t="s">
        <v>4544</v>
      </c>
      <c r="C114">
        <v>255</v>
      </c>
      <c r="D114" t="s">
        <v>1471</v>
      </c>
      <c r="E114" t="s">
        <v>4550</v>
      </c>
      <c r="F114">
        <v>2003</v>
      </c>
      <c r="G114" t="s">
        <v>1067</v>
      </c>
      <c r="H114" t="s">
        <v>4568</v>
      </c>
      <c r="I114">
        <v>0</v>
      </c>
      <c r="J114">
        <v>1141</v>
      </c>
      <c r="K114" t="s">
        <v>465</v>
      </c>
      <c r="L114" s="441">
        <v>46157.49722222222</v>
      </c>
    </row>
    <row r="115" spans="1:12" x14ac:dyDescent="0.3">
      <c r="A115">
        <v>122</v>
      </c>
      <c r="B115" t="s">
        <v>4544</v>
      </c>
      <c r="C115">
        <v>29</v>
      </c>
      <c r="D115" t="s">
        <v>963</v>
      </c>
      <c r="E115" t="s">
        <v>4545</v>
      </c>
      <c r="F115">
        <v>2003</v>
      </c>
      <c r="G115" t="s">
        <v>1067</v>
      </c>
      <c r="H115" t="s">
        <v>4546</v>
      </c>
      <c r="I115">
        <v>0</v>
      </c>
      <c r="J115">
        <v>3496</v>
      </c>
      <c r="K115" t="s">
        <v>466</v>
      </c>
      <c r="L115" s="441">
        <v>46206.719444444447</v>
      </c>
    </row>
    <row r="116" spans="1:12" x14ac:dyDescent="0.3">
      <c r="A116">
        <v>122</v>
      </c>
      <c r="B116" t="s">
        <v>4544</v>
      </c>
      <c r="C116">
        <v>240</v>
      </c>
      <c r="D116" t="s">
        <v>1055</v>
      </c>
      <c r="E116" t="s">
        <v>4547</v>
      </c>
      <c r="F116">
        <v>2003</v>
      </c>
      <c r="G116" t="s">
        <v>1067</v>
      </c>
      <c r="H116" t="s">
        <v>4546</v>
      </c>
      <c r="I116">
        <v>0</v>
      </c>
      <c r="J116">
        <v>3496</v>
      </c>
      <c r="K116" t="s">
        <v>466</v>
      </c>
      <c r="L116" s="441">
        <v>46206.719444444447</v>
      </c>
    </row>
    <row r="117" spans="1:12" x14ac:dyDescent="0.3">
      <c r="A117">
        <v>122</v>
      </c>
      <c r="B117" t="s">
        <v>4544</v>
      </c>
      <c r="C117">
        <v>244</v>
      </c>
      <c r="D117" t="s">
        <v>1073</v>
      </c>
      <c r="E117" t="s">
        <v>4548</v>
      </c>
      <c r="F117">
        <v>2003</v>
      </c>
      <c r="G117" t="s">
        <v>1067</v>
      </c>
      <c r="H117" t="s">
        <v>4546</v>
      </c>
      <c r="I117">
        <v>0</v>
      </c>
      <c r="J117">
        <v>3496</v>
      </c>
      <c r="K117" t="s">
        <v>466</v>
      </c>
      <c r="L117" s="441">
        <v>46206.719444444447</v>
      </c>
    </row>
    <row r="118" spans="1:12" x14ac:dyDescent="0.3">
      <c r="A118">
        <v>122</v>
      </c>
      <c r="B118" t="s">
        <v>4544</v>
      </c>
      <c r="C118">
        <v>246</v>
      </c>
      <c r="D118" t="s">
        <v>1089</v>
      </c>
      <c r="E118" t="s">
        <v>4549</v>
      </c>
      <c r="F118">
        <v>2003</v>
      </c>
      <c r="G118" t="s">
        <v>1067</v>
      </c>
      <c r="H118" t="s">
        <v>4546</v>
      </c>
      <c r="I118">
        <v>0</v>
      </c>
      <c r="J118">
        <v>2010</v>
      </c>
      <c r="K118" t="s">
        <v>466</v>
      </c>
      <c r="L118" s="441">
        <v>46206.719444444447</v>
      </c>
    </row>
    <row r="119" spans="1:12" x14ac:dyDescent="0.3">
      <c r="A119">
        <v>122</v>
      </c>
      <c r="B119" t="s">
        <v>4544</v>
      </c>
      <c r="C119">
        <v>252</v>
      </c>
      <c r="D119" t="s">
        <v>1054</v>
      </c>
      <c r="E119" t="s">
        <v>4570</v>
      </c>
      <c r="F119">
        <v>2003</v>
      </c>
      <c r="G119" t="s">
        <v>1067</v>
      </c>
      <c r="H119" t="s">
        <v>4546</v>
      </c>
      <c r="I119">
        <v>0</v>
      </c>
      <c r="J119">
        <v>2719</v>
      </c>
      <c r="K119" t="s">
        <v>466</v>
      </c>
      <c r="L119" s="441">
        <v>46206.719444444447</v>
      </c>
    </row>
    <row r="120" spans="1:12" x14ac:dyDescent="0.3">
      <c r="A120">
        <v>122</v>
      </c>
      <c r="B120" t="s">
        <v>4544</v>
      </c>
      <c r="C120">
        <v>472</v>
      </c>
      <c r="D120" t="s">
        <v>1075</v>
      </c>
      <c r="E120" t="s">
        <v>4551</v>
      </c>
      <c r="F120">
        <v>2003</v>
      </c>
      <c r="G120" t="s">
        <v>1067</v>
      </c>
      <c r="H120" t="s">
        <v>4546</v>
      </c>
      <c r="I120">
        <v>0</v>
      </c>
      <c r="J120">
        <v>1147</v>
      </c>
      <c r="K120" t="s">
        <v>466</v>
      </c>
      <c r="L120" s="441">
        <v>46206.720138888893</v>
      </c>
    </row>
    <row r="121" spans="1:12" x14ac:dyDescent="0.3">
      <c r="A121">
        <v>122</v>
      </c>
      <c r="B121" t="s">
        <v>4544</v>
      </c>
      <c r="C121">
        <v>553</v>
      </c>
      <c r="D121" t="s">
        <v>783</v>
      </c>
      <c r="E121" t="s">
        <v>4552</v>
      </c>
      <c r="F121">
        <v>2003</v>
      </c>
      <c r="G121" t="s">
        <v>1067</v>
      </c>
      <c r="H121" t="s">
        <v>4546</v>
      </c>
      <c r="I121">
        <v>0</v>
      </c>
      <c r="J121">
        <v>2211</v>
      </c>
      <c r="K121" t="s">
        <v>466</v>
      </c>
      <c r="L121" s="441">
        <v>46206.720138888893</v>
      </c>
    </row>
    <row r="122" spans="1:12" x14ac:dyDescent="0.3">
      <c r="A122">
        <v>122</v>
      </c>
      <c r="B122" t="s">
        <v>4544</v>
      </c>
      <c r="C122">
        <v>635</v>
      </c>
      <c r="D122" t="s">
        <v>1086</v>
      </c>
      <c r="E122" t="s">
        <v>4553</v>
      </c>
      <c r="F122">
        <v>2003</v>
      </c>
      <c r="G122" t="s">
        <v>1067</v>
      </c>
      <c r="H122" t="s">
        <v>4546</v>
      </c>
      <c r="I122">
        <v>0</v>
      </c>
      <c r="J122">
        <v>2211</v>
      </c>
      <c r="K122" t="s">
        <v>466</v>
      </c>
      <c r="L122" s="441">
        <v>46206.720138888893</v>
      </c>
    </row>
    <row r="123" spans="1:12" x14ac:dyDescent="0.3">
      <c r="A123">
        <v>122</v>
      </c>
      <c r="B123" t="s">
        <v>4544</v>
      </c>
      <c r="C123">
        <v>708</v>
      </c>
      <c r="D123" t="s">
        <v>1050</v>
      </c>
      <c r="E123" t="s">
        <v>4554</v>
      </c>
      <c r="F123">
        <v>2003</v>
      </c>
      <c r="G123" t="s">
        <v>1067</v>
      </c>
      <c r="H123" t="s">
        <v>4546</v>
      </c>
      <c r="I123">
        <v>0</v>
      </c>
      <c r="J123">
        <v>905</v>
      </c>
      <c r="K123" t="s">
        <v>466</v>
      </c>
      <c r="L123" s="441">
        <v>46206.720138888893</v>
      </c>
    </row>
    <row r="124" spans="1:12" x14ac:dyDescent="0.3">
      <c r="A124">
        <v>122</v>
      </c>
      <c r="B124" t="s">
        <v>4544</v>
      </c>
      <c r="C124">
        <v>754</v>
      </c>
      <c r="D124" t="s">
        <v>1016</v>
      </c>
      <c r="E124" t="s">
        <v>4555</v>
      </c>
      <c r="F124">
        <v>2003</v>
      </c>
      <c r="G124" t="s">
        <v>1067</v>
      </c>
      <c r="H124" t="s">
        <v>4546</v>
      </c>
      <c r="I124">
        <v>0</v>
      </c>
      <c r="J124">
        <v>2211</v>
      </c>
      <c r="K124" t="s">
        <v>466</v>
      </c>
      <c r="L124" s="441">
        <v>46206.720138888893</v>
      </c>
    </row>
    <row r="125" spans="1:12" x14ac:dyDescent="0.3">
      <c r="A125">
        <v>122</v>
      </c>
      <c r="B125" t="s">
        <v>4544</v>
      </c>
      <c r="C125">
        <v>761</v>
      </c>
      <c r="D125" t="s">
        <v>1047</v>
      </c>
      <c r="E125" t="s">
        <v>4558</v>
      </c>
      <c r="F125">
        <v>2003</v>
      </c>
      <c r="G125" t="s">
        <v>1067</v>
      </c>
      <c r="H125" t="s">
        <v>4546</v>
      </c>
      <c r="I125">
        <v>0</v>
      </c>
      <c r="J125">
        <v>3178</v>
      </c>
      <c r="K125" t="s">
        <v>466</v>
      </c>
      <c r="L125" s="441">
        <v>46206.720138888893</v>
      </c>
    </row>
    <row r="126" spans="1:12" x14ac:dyDescent="0.3">
      <c r="A126">
        <v>122</v>
      </c>
      <c r="B126" t="s">
        <v>4544</v>
      </c>
      <c r="C126">
        <v>762</v>
      </c>
      <c r="D126" t="s">
        <v>1053</v>
      </c>
      <c r="E126" t="s">
        <v>4559</v>
      </c>
      <c r="F126">
        <v>2003</v>
      </c>
      <c r="G126" t="s">
        <v>1067</v>
      </c>
      <c r="H126" t="s">
        <v>4546</v>
      </c>
      <c r="I126">
        <v>0</v>
      </c>
      <c r="J126">
        <v>2098</v>
      </c>
      <c r="K126" t="s">
        <v>466</v>
      </c>
      <c r="L126" s="441">
        <v>46206.720138888893</v>
      </c>
    </row>
    <row r="127" spans="1:12" x14ac:dyDescent="0.3">
      <c r="A127">
        <v>122</v>
      </c>
      <c r="B127" t="s">
        <v>4544</v>
      </c>
      <c r="C127">
        <v>764</v>
      </c>
      <c r="D127" t="s">
        <v>1048</v>
      </c>
      <c r="E127" t="s">
        <v>4560</v>
      </c>
      <c r="F127">
        <v>2003</v>
      </c>
      <c r="G127" t="s">
        <v>1067</v>
      </c>
      <c r="H127" t="s">
        <v>4546</v>
      </c>
      <c r="I127">
        <v>0</v>
      </c>
      <c r="J127">
        <v>3178</v>
      </c>
      <c r="K127" t="s">
        <v>466</v>
      </c>
      <c r="L127" s="441">
        <v>46206.720138888893</v>
      </c>
    </row>
    <row r="128" spans="1:12" x14ac:dyDescent="0.3">
      <c r="A128">
        <v>122</v>
      </c>
      <c r="B128" t="s">
        <v>4544</v>
      </c>
      <c r="C128">
        <v>975</v>
      </c>
      <c r="D128" t="s">
        <v>1052</v>
      </c>
      <c r="E128" t="s">
        <v>4561</v>
      </c>
      <c r="F128">
        <v>2003</v>
      </c>
      <c r="G128" t="s">
        <v>1067</v>
      </c>
      <c r="H128" t="s">
        <v>4546</v>
      </c>
      <c r="I128">
        <v>0</v>
      </c>
      <c r="J128">
        <v>159</v>
      </c>
      <c r="K128" t="s">
        <v>466</v>
      </c>
      <c r="L128" s="441">
        <v>46206.720138888893</v>
      </c>
    </row>
    <row r="129" spans="1:12" x14ac:dyDescent="0.3">
      <c r="A129">
        <v>122</v>
      </c>
      <c r="B129" t="s">
        <v>4544</v>
      </c>
      <c r="C129">
        <v>976</v>
      </c>
      <c r="D129" t="s">
        <v>961</v>
      </c>
      <c r="E129" t="s">
        <v>4562</v>
      </c>
      <c r="F129">
        <v>2003</v>
      </c>
      <c r="G129" t="s">
        <v>1067</v>
      </c>
      <c r="H129" t="s">
        <v>4546</v>
      </c>
      <c r="I129">
        <v>0</v>
      </c>
      <c r="J129">
        <v>2211</v>
      </c>
      <c r="K129" t="s">
        <v>466</v>
      </c>
      <c r="L129" s="441">
        <v>46206.720138888893</v>
      </c>
    </row>
    <row r="130" spans="1:12" x14ac:dyDescent="0.3">
      <c r="A130">
        <v>122</v>
      </c>
      <c r="B130" t="s">
        <v>4544</v>
      </c>
      <c r="C130">
        <v>1075</v>
      </c>
      <c r="D130" t="s">
        <v>1049</v>
      </c>
      <c r="E130" t="s">
        <v>4563</v>
      </c>
      <c r="F130">
        <v>2003</v>
      </c>
      <c r="G130" t="s">
        <v>1067</v>
      </c>
      <c r="H130" t="s">
        <v>4546</v>
      </c>
      <c r="I130">
        <v>0</v>
      </c>
      <c r="J130">
        <v>508</v>
      </c>
      <c r="K130" t="s">
        <v>466</v>
      </c>
      <c r="L130" s="441">
        <v>46206.720138888893</v>
      </c>
    </row>
    <row r="131" spans="1:12" x14ac:dyDescent="0.3">
      <c r="A131">
        <v>122</v>
      </c>
      <c r="B131" t="s">
        <v>4544</v>
      </c>
      <c r="C131">
        <v>1129</v>
      </c>
      <c r="D131" t="s">
        <v>1069</v>
      </c>
      <c r="E131" t="s">
        <v>4564</v>
      </c>
      <c r="F131">
        <v>2003</v>
      </c>
      <c r="G131" t="s">
        <v>1067</v>
      </c>
      <c r="H131" t="s">
        <v>4546</v>
      </c>
      <c r="I131">
        <v>0</v>
      </c>
      <c r="J131">
        <v>2734</v>
      </c>
      <c r="K131" t="s">
        <v>466</v>
      </c>
      <c r="L131" s="441">
        <v>46206.719444444447</v>
      </c>
    </row>
    <row r="132" spans="1:12" x14ac:dyDescent="0.3">
      <c r="A132">
        <v>122</v>
      </c>
      <c r="B132" t="s">
        <v>4544</v>
      </c>
      <c r="C132">
        <v>1132</v>
      </c>
      <c r="D132" t="s">
        <v>1087</v>
      </c>
      <c r="E132" t="s">
        <v>4566</v>
      </c>
      <c r="F132">
        <v>2003</v>
      </c>
      <c r="G132" t="s">
        <v>1067</v>
      </c>
      <c r="H132" t="s">
        <v>4546</v>
      </c>
      <c r="I132">
        <v>0</v>
      </c>
      <c r="J132">
        <v>3496</v>
      </c>
      <c r="K132" t="s">
        <v>466</v>
      </c>
      <c r="L132" s="441">
        <v>46206.719444444447</v>
      </c>
    </row>
    <row r="133" spans="1:12" x14ac:dyDescent="0.3">
      <c r="A133">
        <v>122</v>
      </c>
      <c r="B133" t="s">
        <v>4544</v>
      </c>
      <c r="C133">
        <v>1133</v>
      </c>
      <c r="D133" t="s">
        <v>1090</v>
      </c>
      <c r="E133" t="s">
        <v>4571</v>
      </c>
      <c r="F133">
        <v>2003</v>
      </c>
      <c r="G133" t="s">
        <v>1067</v>
      </c>
      <c r="H133" t="s">
        <v>4546</v>
      </c>
      <c r="I133">
        <v>0</v>
      </c>
      <c r="J133">
        <v>2860</v>
      </c>
      <c r="K133" t="s">
        <v>466</v>
      </c>
      <c r="L133" s="441">
        <v>46206.719444444447</v>
      </c>
    </row>
    <row r="134" spans="1:12" x14ac:dyDescent="0.3">
      <c r="A134">
        <v>122</v>
      </c>
      <c r="B134" t="s">
        <v>4544</v>
      </c>
      <c r="C134">
        <v>1134</v>
      </c>
      <c r="D134" t="s">
        <v>1051</v>
      </c>
      <c r="E134" t="s">
        <v>4572</v>
      </c>
      <c r="F134">
        <v>2003</v>
      </c>
      <c r="G134" t="s">
        <v>1067</v>
      </c>
      <c r="H134" t="s">
        <v>4546</v>
      </c>
      <c r="I134">
        <v>0</v>
      </c>
      <c r="J134">
        <v>3496</v>
      </c>
      <c r="K134" t="s">
        <v>466</v>
      </c>
      <c r="L134" s="441">
        <v>46206.719444444447</v>
      </c>
    </row>
    <row r="135" spans="1:12" x14ac:dyDescent="0.3">
      <c r="A135">
        <v>122</v>
      </c>
      <c r="B135" t="s">
        <v>4544</v>
      </c>
      <c r="C135">
        <v>1136</v>
      </c>
      <c r="D135" t="s">
        <v>1088</v>
      </c>
      <c r="E135" t="s">
        <v>4574</v>
      </c>
      <c r="F135">
        <v>2003</v>
      </c>
      <c r="G135" t="s">
        <v>1067</v>
      </c>
      <c r="H135" t="s">
        <v>4546</v>
      </c>
      <c r="I135">
        <v>0</v>
      </c>
      <c r="J135">
        <v>3337</v>
      </c>
      <c r="K135" t="s">
        <v>466</v>
      </c>
      <c r="L135" s="441">
        <v>46206.719444444447</v>
      </c>
    </row>
    <row r="136" spans="1:12" x14ac:dyDescent="0.3">
      <c r="A136">
        <v>122</v>
      </c>
      <c r="B136" t="s">
        <v>4544</v>
      </c>
      <c r="C136">
        <v>1137</v>
      </c>
      <c r="D136" t="s">
        <v>1074</v>
      </c>
      <c r="E136" t="s">
        <v>4575</v>
      </c>
      <c r="F136">
        <v>2003</v>
      </c>
      <c r="G136" t="s">
        <v>1067</v>
      </c>
      <c r="H136" t="s">
        <v>4546</v>
      </c>
      <c r="I136">
        <v>0</v>
      </c>
      <c r="J136">
        <v>1638</v>
      </c>
      <c r="K136" t="s">
        <v>466</v>
      </c>
      <c r="L136" s="441">
        <v>46206.719444444447</v>
      </c>
    </row>
    <row r="137" spans="1:12" x14ac:dyDescent="0.3">
      <c r="A137">
        <v>122</v>
      </c>
      <c r="B137" t="s">
        <v>4544</v>
      </c>
      <c r="C137">
        <v>1135</v>
      </c>
      <c r="D137" t="s">
        <v>1158</v>
      </c>
      <c r="E137" t="s">
        <v>4573</v>
      </c>
      <c r="F137">
        <v>2003</v>
      </c>
      <c r="G137" t="s">
        <v>1067</v>
      </c>
      <c r="H137" t="s">
        <v>4568</v>
      </c>
      <c r="I137">
        <v>0</v>
      </c>
      <c r="J137">
        <v>617</v>
      </c>
      <c r="K137" t="s">
        <v>466</v>
      </c>
      <c r="L137" s="441">
        <v>46192.443055555559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5"/>
  <sheetViews>
    <sheetView workbookViewId="0"/>
  </sheetViews>
  <sheetFormatPr defaultRowHeight="14.4" x14ac:dyDescent="0.3"/>
  <sheetData>
    <row r="1" spans="1:12" x14ac:dyDescent="0.3">
      <c r="A1" t="s">
        <v>4576</v>
      </c>
      <c r="B1" t="s">
        <v>4577</v>
      </c>
      <c r="C1" t="s">
        <v>4377</v>
      </c>
      <c r="D1" t="s">
        <v>4578</v>
      </c>
      <c r="E1" t="s">
        <v>4579</v>
      </c>
      <c r="F1" t="s">
        <v>4580</v>
      </c>
      <c r="G1" t="s">
        <v>4581</v>
      </c>
      <c r="H1" t="s">
        <v>4582</v>
      </c>
      <c r="I1" t="s">
        <v>4583</v>
      </c>
      <c r="J1" t="s">
        <v>4584</v>
      </c>
      <c r="K1" t="s">
        <v>4585</v>
      </c>
      <c r="L1" t="s">
        <v>550</v>
      </c>
    </row>
    <row r="2" spans="1:12" x14ac:dyDescent="0.3">
      <c r="A2" t="s">
        <v>552</v>
      </c>
      <c r="B2" s="441">
        <v>46023</v>
      </c>
      <c r="C2" t="s">
        <v>4586</v>
      </c>
      <c r="D2">
        <v>924</v>
      </c>
      <c r="E2">
        <v>0.28999999999999998</v>
      </c>
      <c r="F2">
        <v>924</v>
      </c>
      <c r="G2">
        <v>267.95999999999998</v>
      </c>
      <c r="I2">
        <v>0</v>
      </c>
      <c r="J2">
        <v>0</v>
      </c>
      <c r="K2" t="s">
        <v>44</v>
      </c>
      <c r="L2" t="s">
        <v>4390</v>
      </c>
    </row>
    <row r="3" spans="1:12" x14ac:dyDescent="0.3">
      <c r="A3" t="s">
        <v>552</v>
      </c>
      <c r="B3" s="441">
        <v>46082</v>
      </c>
      <c r="C3" t="s">
        <v>4587</v>
      </c>
      <c r="D3">
        <v>892</v>
      </c>
      <c r="E3">
        <v>0.28999999999999998</v>
      </c>
      <c r="F3">
        <v>892</v>
      </c>
      <c r="G3">
        <v>258.68</v>
      </c>
      <c r="K3" t="s">
        <v>4588</v>
      </c>
      <c r="L3" t="s">
        <v>4388</v>
      </c>
    </row>
    <row r="4" spans="1:12" x14ac:dyDescent="0.3">
      <c r="A4" t="s">
        <v>552</v>
      </c>
      <c r="B4" s="441">
        <v>46082</v>
      </c>
      <c r="C4" t="s">
        <v>4589</v>
      </c>
      <c r="D4">
        <v>81741</v>
      </c>
      <c r="E4">
        <v>0.28999999999999998</v>
      </c>
      <c r="F4">
        <v>81741</v>
      </c>
      <c r="G4">
        <v>23704.89</v>
      </c>
      <c r="K4" t="s">
        <v>4588</v>
      </c>
      <c r="L4" t="s">
        <v>4388</v>
      </c>
    </row>
    <row r="5" spans="1:12" x14ac:dyDescent="0.3">
      <c r="A5" t="s">
        <v>552</v>
      </c>
      <c r="B5" s="441">
        <v>46023</v>
      </c>
      <c r="C5" t="s">
        <v>4590</v>
      </c>
      <c r="D5">
        <v>13070</v>
      </c>
      <c r="E5">
        <v>0.28999999999999998</v>
      </c>
      <c r="F5">
        <v>13070</v>
      </c>
      <c r="G5">
        <v>3790.3</v>
      </c>
      <c r="K5" t="s">
        <v>4588</v>
      </c>
      <c r="L5" t="s">
        <v>4390</v>
      </c>
    </row>
    <row r="6" spans="1:12" x14ac:dyDescent="0.3">
      <c r="A6" t="s">
        <v>552</v>
      </c>
      <c r="B6" s="441">
        <v>46023</v>
      </c>
      <c r="C6" t="s">
        <v>4591</v>
      </c>
      <c r="D6">
        <v>7497</v>
      </c>
      <c r="E6">
        <v>0.28999999999999998</v>
      </c>
      <c r="F6">
        <v>7497</v>
      </c>
      <c r="G6">
        <v>2174.13</v>
      </c>
      <c r="K6" t="s">
        <v>4588</v>
      </c>
      <c r="L6" t="s">
        <v>4390</v>
      </c>
    </row>
    <row r="7" spans="1:12" x14ac:dyDescent="0.3">
      <c r="A7" t="s">
        <v>552</v>
      </c>
      <c r="B7" s="441">
        <v>46113</v>
      </c>
      <c r="C7" t="s">
        <v>4592</v>
      </c>
      <c r="D7">
        <v>14296</v>
      </c>
      <c r="E7">
        <v>0.28999999999999998</v>
      </c>
      <c r="F7">
        <v>14296</v>
      </c>
      <c r="G7">
        <v>4145.84</v>
      </c>
      <c r="K7" t="s">
        <v>4588</v>
      </c>
      <c r="L7" t="s">
        <v>4387</v>
      </c>
    </row>
    <row r="8" spans="1:12" x14ac:dyDescent="0.3">
      <c r="A8" t="s">
        <v>552</v>
      </c>
      <c r="B8" s="441">
        <v>46054</v>
      </c>
      <c r="C8" t="s">
        <v>4593</v>
      </c>
      <c r="D8">
        <v>1083</v>
      </c>
      <c r="E8">
        <v>0.28999999999999998</v>
      </c>
      <c r="F8">
        <v>1083</v>
      </c>
      <c r="G8">
        <v>314.07</v>
      </c>
      <c r="K8" t="s">
        <v>4588</v>
      </c>
      <c r="L8" t="s">
        <v>4389</v>
      </c>
    </row>
    <row r="9" spans="1:12" x14ac:dyDescent="0.3">
      <c r="A9" t="s">
        <v>552</v>
      </c>
      <c r="B9" s="441">
        <v>46143</v>
      </c>
      <c r="C9" t="s">
        <v>4593</v>
      </c>
      <c r="D9">
        <v>41142</v>
      </c>
      <c r="E9">
        <v>0.28999999999999998</v>
      </c>
      <c r="F9">
        <v>41142</v>
      </c>
      <c r="G9">
        <v>11931.18</v>
      </c>
      <c r="K9" t="s">
        <v>4588</v>
      </c>
      <c r="L9" t="s">
        <v>4386</v>
      </c>
    </row>
    <row r="10" spans="1:12" x14ac:dyDescent="0.3">
      <c r="A10" t="s">
        <v>552</v>
      </c>
      <c r="B10" s="441">
        <v>46143</v>
      </c>
      <c r="C10" t="s">
        <v>4594</v>
      </c>
      <c r="D10">
        <v>37322</v>
      </c>
      <c r="E10">
        <v>0.28999999999999998</v>
      </c>
      <c r="F10">
        <v>37322</v>
      </c>
      <c r="G10">
        <v>10823.38</v>
      </c>
      <c r="K10" t="s">
        <v>4588</v>
      </c>
      <c r="L10" t="s">
        <v>4386</v>
      </c>
    </row>
    <row r="11" spans="1:12" x14ac:dyDescent="0.3">
      <c r="A11" t="s">
        <v>552</v>
      </c>
      <c r="B11" s="441">
        <v>46082</v>
      </c>
      <c r="C11" t="s">
        <v>4595</v>
      </c>
      <c r="D11">
        <v>34913</v>
      </c>
      <c r="E11">
        <v>0.28999999999999998</v>
      </c>
      <c r="F11">
        <v>34913</v>
      </c>
      <c r="G11">
        <v>10124.77</v>
      </c>
      <c r="K11" t="s">
        <v>4588</v>
      </c>
      <c r="L11" t="s">
        <v>4388</v>
      </c>
    </row>
    <row r="12" spans="1:12" x14ac:dyDescent="0.3">
      <c r="A12" t="s">
        <v>552</v>
      </c>
      <c r="B12" s="441">
        <v>46143</v>
      </c>
      <c r="C12" t="s">
        <v>4596</v>
      </c>
      <c r="D12">
        <v>3142</v>
      </c>
      <c r="E12">
        <v>0.28999999999999998</v>
      </c>
      <c r="F12">
        <v>3142</v>
      </c>
      <c r="G12">
        <v>911.18</v>
      </c>
      <c r="K12" t="s">
        <v>4588</v>
      </c>
      <c r="L12" t="s">
        <v>4386</v>
      </c>
    </row>
    <row r="13" spans="1:12" x14ac:dyDescent="0.3">
      <c r="A13" t="s">
        <v>552</v>
      </c>
      <c r="B13" s="441">
        <v>46143</v>
      </c>
      <c r="C13" t="s">
        <v>4597</v>
      </c>
      <c r="D13">
        <v>6163</v>
      </c>
      <c r="E13">
        <v>0.28999999999999998</v>
      </c>
      <c r="F13">
        <v>6163</v>
      </c>
      <c r="G13">
        <v>1787.27</v>
      </c>
      <c r="K13" t="s">
        <v>4588</v>
      </c>
      <c r="L13" t="s">
        <v>4386</v>
      </c>
    </row>
    <row r="14" spans="1:12" x14ac:dyDescent="0.3">
      <c r="A14" t="s">
        <v>552</v>
      </c>
      <c r="B14" s="441">
        <v>46054</v>
      </c>
      <c r="C14" t="s">
        <v>4598</v>
      </c>
      <c r="D14">
        <v>6733</v>
      </c>
      <c r="E14">
        <v>0.28999999999999998</v>
      </c>
      <c r="F14">
        <v>6733</v>
      </c>
      <c r="G14">
        <v>1952.57</v>
      </c>
      <c r="K14" t="s">
        <v>4588</v>
      </c>
      <c r="L14" t="s">
        <v>4389</v>
      </c>
    </row>
    <row r="15" spans="1:12" x14ac:dyDescent="0.3">
      <c r="A15" t="s">
        <v>552</v>
      </c>
      <c r="B15" s="441">
        <v>46143</v>
      </c>
      <c r="C15" t="s">
        <v>4599</v>
      </c>
      <c r="D15">
        <v>40.799999999999997</v>
      </c>
      <c r="E15">
        <v>0.28999999999999998</v>
      </c>
      <c r="F15">
        <v>40.799999999999997</v>
      </c>
      <c r="G15">
        <v>11.83</v>
      </c>
      <c r="K15" t="s">
        <v>42</v>
      </c>
      <c r="L15" t="s">
        <v>4386</v>
      </c>
    </row>
    <row r="16" spans="1:12" x14ac:dyDescent="0.3">
      <c r="A16" t="s">
        <v>552</v>
      </c>
      <c r="B16" s="441">
        <v>46054</v>
      </c>
      <c r="C16" t="s">
        <v>4600</v>
      </c>
      <c r="D16">
        <v>2577.6</v>
      </c>
      <c r="E16">
        <v>0.28999999999999998</v>
      </c>
      <c r="F16">
        <v>2577.6</v>
      </c>
      <c r="G16">
        <v>747.5</v>
      </c>
      <c r="K16" t="s">
        <v>42</v>
      </c>
      <c r="L16" t="s">
        <v>4389</v>
      </c>
    </row>
    <row r="17" spans="1:12" x14ac:dyDescent="0.3">
      <c r="A17" t="s">
        <v>552</v>
      </c>
      <c r="B17" s="441">
        <v>46023</v>
      </c>
      <c r="C17" t="s">
        <v>4600</v>
      </c>
      <c r="D17">
        <v>2250</v>
      </c>
      <c r="E17">
        <v>0.28999999999999998</v>
      </c>
      <c r="F17">
        <v>2250</v>
      </c>
      <c r="G17">
        <v>652.5</v>
      </c>
      <c r="K17" t="s">
        <v>42</v>
      </c>
      <c r="L17" t="s">
        <v>4390</v>
      </c>
    </row>
    <row r="18" spans="1:12" x14ac:dyDescent="0.3">
      <c r="A18" t="s">
        <v>552</v>
      </c>
      <c r="B18" s="441">
        <v>46082</v>
      </c>
      <c r="C18" t="s">
        <v>4600</v>
      </c>
      <c r="D18">
        <v>2733.3</v>
      </c>
      <c r="E18">
        <v>0.28999999999999998</v>
      </c>
      <c r="F18">
        <v>2733.3</v>
      </c>
      <c r="G18">
        <v>792.66</v>
      </c>
      <c r="K18" t="s">
        <v>42</v>
      </c>
      <c r="L18" t="s">
        <v>4388</v>
      </c>
    </row>
    <row r="19" spans="1:12" x14ac:dyDescent="0.3">
      <c r="A19" t="s">
        <v>552</v>
      </c>
      <c r="B19" s="441">
        <v>46113</v>
      </c>
      <c r="C19" t="s">
        <v>4600</v>
      </c>
      <c r="D19">
        <v>2480.1</v>
      </c>
      <c r="E19">
        <v>0.28999999999999998</v>
      </c>
      <c r="F19">
        <v>2480.1</v>
      </c>
      <c r="G19">
        <v>719.23</v>
      </c>
      <c r="K19" t="s">
        <v>42</v>
      </c>
      <c r="L19" t="s">
        <v>4387</v>
      </c>
    </row>
    <row r="20" spans="1:12" x14ac:dyDescent="0.3">
      <c r="A20" t="s">
        <v>552</v>
      </c>
      <c r="B20" s="441">
        <v>46174</v>
      </c>
      <c r="C20" t="s">
        <v>4600</v>
      </c>
      <c r="D20">
        <v>2180.4</v>
      </c>
      <c r="E20">
        <v>0.28999999999999998</v>
      </c>
      <c r="F20">
        <v>2180.4</v>
      </c>
      <c r="G20">
        <v>632.32000000000005</v>
      </c>
      <c r="K20" t="s">
        <v>42</v>
      </c>
      <c r="L20" t="s">
        <v>4385</v>
      </c>
    </row>
    <row r="21" spans="1:12" x14ac:dyDescent="0.3">
      <c r="A21" t="s">
        <v>552</v>
      </c>
      <c r="B21" s="441">
        <v>46143</v>
      </c>
      <c r="C21" t="s">
        <v>4600</v>
      </c>
      <c r="D21">
        <v>1902.6</v>
      </c>
      <c r="E21">
        <v>0.28999999999999998</v>
      </c>
      <c r="F21">
        <v>1902.6</v>
      </c>
      <c r="G21">
        <v>551.75</v>
      </c>
      <c r="K21" t="s">
        <v>42</v>
      </c>
      <c r="L21" t="s">
        <v>4386</v>
      </c>
    </row>
    <row r="22" spans="1:12" x14ac:dyDescent="0.3">
      <c r="A22" t="s">
        <v>552</v>
      </c>
      <c r="B22" s="441">
        <v>46174</v>
      </c>
      <c r="C22" t="s">
        <v>4601</v>
      </c>
      <c r="D22">
        <v>564</v>
      </c>
      <c r="E22">
        <v>0.28999999999999998</v>
      </c>
      <c r="F22">
        <v>400.44</v>
      </c>
      <c r="G22">
        <v>163.56</v>
      </c>
      <c r="H22" t="s">
        <v>253</v>
      </c>
      <c r="K22" t="s">
        <v>42</v>
      </c>
      <c r="L22" t="s">
        <v>4385</v>
      </c>
    </row>
    <row r="23" spans="1:12" x14ac:dyDescent="0.3">
      <c r="A23" t="s">
        <v>552</v>
      </c>
      <c r="B23" s="441">
        <v>46113</v>
      </c>
      <c r="C23" t="s">
        <v>4601</v>
      </c>
      <c r="D23">
        <v>277.95</v>
      </c>
      <c r="E23">
        <v>0.28999999999999998</v>
      </c>
      <c r="F23">
        <v>197.34</v>
      </c>
      <c r="G23">
        <v>80.61</v>
      </c>
      <c r="H23" t="s">
        <v>253</v>
      </c>
      <c r="K23" t="s">
        <v>42</v>
      </c>
      <c r="L23" t="s">
        <v>4387</v>
      </c>
    </row>
    <row r="24" spans="1:12" x14ac:dyDescent="0.3">
      <c r="A24" t="s">
        <v>552</v>
      </c>
      <c r="B24" s="441">
        <v>46023</v>
      </c>
      <c r="C24" t="s">
        <v>4601</v>
      </c>
      <c r="D24">
        <v>714.7</v>
      </c>
      <c r="E24">
        <v>0.28999999999999998</v>
      </c>
      <c r="F24">
        <v>507.44</v>
      </c>
      <c r="G24">
        <v>207.26</v>
      </c>
      <c r="H24" t="s">
        <v>253</v>
      </c>
      <c r="K24" t="s">
        <v>42</v>
      </c>
      <c r="L24" t="s">
        <v>4390</v>
      </c>
    </row>
    <row r="25" spans="1:12" x14ac:dyDescent="0.3">
      <c r="A25" t="s">
        <v>552</v>
      </c>
      <c r="B25" s="441">
        <v>46143</v>
      </c>
      <c r="C25" t="s">
        <v>4601</v>
      </c>
      <c r="D25">
        <v>415.8</v>
      </c>
      <c r="E25">
        <v>0.28999999999999998</v>
      </c>
      <c r="F25">
        <v>295.22000000000003</v>
      </c>
      <c r="G25">
        <v>120.58</v>
      </c>
      <c r="H25" t="s">
        <v>253</v>
      </c>
      <c r="K25" t="s">
        <v>42</v>
      </c>
      <c r="L25" t="s">
        <v>4386</v>
      </c>
    </row>
    <row r="26" spans="1:12" x14ac:dyDescent="0.3">
      <c r="A26" t="s">
        <v>552</v>
      </c>
      <c r="B26" s="441">
        <v>46082</v>
      </c>
      <c r="C26" t="s">
        <v>4601</v>
      </c>
      <c r="D26">
        <v>394.44</v>
      </c>
      <c r="E26">
        <v>0.28999999999999998</v>
      </c>
      <c r="F26">
        <v>280.05</v>
      </c>
      <c r="G26">
        <v>114.39</v>
      </c>
      <c r="H26" t="s">
        <v>253</v>
      </c>
      <c r="K26" t="s">
        <v>42</v>
      </c>
      <c r="L26" t="s">
        <v>4388</v>
      </c>
    </row>
    <row r="27" spans="1:12" x14ac:dyDescent="0.3">
      <c r="A27" t="s">
        <v>552</v>
      </c>
      <c r="B27" s="441">
        <v>46054</v>
      </c>
      <c r="C27" t="s">
        <v>4601</v>
      </c>
      <c r="D27">
        <v>496.8</v>
      </c>
      <c r="E27">
        <v>0.28999999999999998</v>
      </c>
      <c r="F27">
        <v>352.73</v>
      </c>
      <c r="G27">
        <v>144.07</v>
      </c>
      <c r="H27" t="s">
        <v>253</v>
      </c>
      <c r="K27" t="s">
        <v>42</v>
      </c>
      <c r="L27" t="s">
        <v>4389</v>
      </c>
    </row>
    <row r="28" spans="1:12" x14ac:dyDescent="0.3">
      <c r="A28" t="s">
        <v>552</v>
      </c>
      <c r="B28" s="441">
        <v>46023</v>
      </c>
      <c r="C28" t="s">
        <v>4602</v>
      </c>
      <c r="D28">
        <v>4619.7</v>
      </c>
      <c r="E28">
        <v>0.28999999999999998</v>
      </c>
      <c r="F28">
        <v>3279.99</v>
      </c>
      <c r="G28">
        <v>1339.71</v>
      </c>
      <c r="H28" t="s">
        <v>253</v>
      </c>
      <c r="K28" t="s">
        <v>42</v>
      </c>
      <c r="L28" t="s">
        <v>4390</v>
      </c>
    </row>
    <row r="29" spans="1:12" x14ac:dyDescent="0.3">
      <c r="A29" t="s">
        <v>552</v>
      </c>
      <c r="B29" s="441">
        <v>46082</v>
      </c>
      <c r="C29" t="s">
        <v>4602</v>
      </c>
      <c r="D29">
        <v>5256.6</v>
      </c>
      <c r="E29">
        <v>0.28999999999999998</v>
      </c>
      <c r="F29">
        <v>3732.19</v>
      </c>
      <c r="G29">
        <v>1524.41</v>
      </c>
      <c r="H29" t="s">
        <v>253</v>
      </c>
      <c r="K29" t="s">
        <v>42</v>
      </c>
      <c r="L29" t="s">
        <v>4388</v>
      </c>
    </row>
    <row r="30" spans="1:12" x14ac:dyDescent="0.3">
      <c r="A30" t="s">
        <v>552</v>
      </c>
      <c r="B30" s="441">
        <v>46143</v>
      </c>
      <c r="C30" t="s">
        <v>4602</v>
      </c>
      <c r="D30">
        <v>6870.5</v>
      </c>
      <c r="E30">
        <v>0.28999999999999998</v>
      </c>
      <c r="F30">
        <v>4878.0600000000004</v>
      </c>
      <c r="G30">
        <v>1992.45</v>
      </c>
      <c r="H30" t="s">
        <v>253</v>
      </c>
      <c r="K30" t="s">
        <v>42</v>
      </c>
      <c r="L30" t="s">
        <v>4386</v>
      </c>
    </row>
    <row r="31" spans="1:12" x14ac:dyDescent="0.3">
      <c r="A31" t="s">
        <v>552</v>
      </c>
      <c r="B31" s="441">
        <v>46113</v>
      </c>
      <c r="C31" t="s">
        <v>4602</v>
      </c>
      <c r="D31">
        <v>5829.78</v>
      </c>
      <c r="E31">
        <v>0.28999999999999998</v>
      </c>
      <c r="F31">
        <v>4139.1400000000003</v>
      </c>
      <c r="G31">
        <v>1690.64</v>
      </c>
      <c r="H31" t="s">
        <v>253</v>
      </c>
      <c r="K31" t="s">
        <v>42</v>
      </c>
      <c r="L31" t="s">
        <v>4387</v>
      </c>
    </row>
    <row r="32" spans="1:12" x14ac:dyDescent="0.3">
      <c r="A32" t="s">
        <v>552</v>
      </c>
      <c r="B32" s="441">
        <v>46054</v>
      </c>
      <c r="C32" t="s">
        <v>4602</v>
      </c>
      <c r="D32">
        <v>6310.1</v>
      </c>
      <c r="E32">
        <v>0.28999999999999998</v>
      </c>
      <c r="F32">
        <v>4480.17</v>
      </c>
      <c r="G32">
        <v>1829.93</v>
      </c>
      <c r="H32" t="s">
        <v>253</v>
      </c>
      <c r="K32" t="s">
        <v>42</v>
      </c>
      <c r="L32" t="s">
        <v>4389</v>
      </c>
    </row>
    <row r="33" spans="1:12" x14ac:dyDescent="0.3">
      <c r="A33" t="s">
        <v>552</v>
      </c>
      <c r="B33" s="441">
        <v>46174</v>
      </c>
      <c r="C33" t="s">
        <v>4602</v>
      </c>
      <c r="D33">
        <v>6382.59</v>
      </c>
      <c r="E33">
        <v>0.28999999999999998</v>
      </c>
      <c r="F33">
        <v>4531.6400000000003</v>
      </c>
      <c r="G33">
        <v>1850.95</v>
      </c>
      <c r="H33" t="s">
        <v>253</v>
      </c>
      <c r="K33" t="s">
        <v>42</v>
      </c>
      <c r="L33" t="s">
        <v>4385</v>
      </c>
    </row>
    <row r="34" spans="1:12" x14ac:dyDescent="0.3">
      <c r="A34" t="s">
        <v>552</v>
      </c>
      <c r="B34" s="441">
        <v>46143</v>
      </c>
      <c r="C34" t="s">
        <v>4603</v>
      </c>
      <c r="D34">
        <v>343</v>
      </c>
      <c r="E34">
        <v>0.28999999999999998</v>
      </c>
      <c r="F34">
        <v>343</v>
      </c>
      <c r="G34">
        <v>99.47</v>
      </c>
      <c r="K34" t="s">
        <v>40</v>
      </c>
      <c r="L34" t="s">
        <v>4386</v>
      </c>
    </row>
    <row r="35" spans="1:12" x14ac:dyDescent="0.3">
      <c r="A35" t="s">
        <v>552</v>
      </c>
      <c r="B35" s="441">
        <v>46054</v>
      </c>
      <c r="C35" t="s">
        <v>4603</v>
      </c>
      <c r="D35">
        <v>79</v>
      </c>
      <c r="E35">
        <v>0.28999999999999998</v>
      </c>
      <c r="F35">
        <v>79</v>
      </c>
      <c r="G35">
        <v>22.91</v>
      </c>
      <c r="K35" t="s">
        <v>40</v>
      </c>
      <c r="L35" t="s">
        <v>4389</v>
      </c>
    </row>
    <row r="36" spans="1:12" x14ac:dyDescent="0.3">
      <c r="A36" t="s">
        <v>552</v>
      </c>
      <c r="B36" s="441">
        <v>46082</v>
      </c>
      <c r="C36" t="s">
        <v>4603</v>
      </c>
      <c r="D36">
        <v>1483.68</v>
      </c>
      <c r="E36">
        <v>0.28999999999999998</v>
      </c>
      <c r="F36">
        <v>1483.68</v>
      </c>
      <c r="G36">
        <v>430.27</v>
      </c>
      <c r="K36" t="s">
        <v>40</v>
      </c>
      <c r="L36" t="s">
        <v>4388</v>
      </c>
    </row>
    <row r="37" spans="1:12" x14ac:dyDescent="0.3">
      <c r="A37" t="s">
        <v>552</v>
      </c>
      <c r="B37" s="441">
        <v>46113</v>
      </c>
      <c r="C37" t="s">
        <v>4603</v>
      </c>
      <c r="D37">
        <v>583.16999999999996</v>
      </c>
      <c r="E37">
        <v>0.28999999999999998</v>
      </c>
      <c r="F37">
        <v>583.16999999999996</v>
      </c>
      <c r="G37">
        <v>169.12</v>
      </c>
      <c r="K37" t="s">
        <v>40</v>
      </c>
      <c r="L37" t="s">
        <v>4387</v>
      </c>
    </row>
    <row r="38" spans="1:12" x14ac:dyDescent="0.3">
      <c r="A38" t="s">
        <v>552</v>
      </c>
      <c r="B38" s="441">
        <v>46023</v>
      </c>
      <c r="C38" t="s">
        <v>4603</v>
      </c>
      <c r="D38">
        <v>160.38</v>
      </c>
      <c r="E38">
        <v>0.28999999999999998</v>
      </c>
      <c r="F38">
        <v>160.38</v>
      </c>
      <c r="G38">
        <v>46.51</v>
      </c>
      <c r="K38" t="s">
        <v>40</v>
      </c>
      <c r="L38" t="s">
        <v>4390</v>
      </c>
    </row>
    <row r="39" spans="1:12" x14ac:dyDescent="0.3">
      <c r="A39" t="s">
        <v>552</v>
      </c>
      <c r="B39" s="441">
        <v>46174</v>
      </c>
      <c r="C39" t="s">
        <v>4603</v>
      </c>
      <c r="D39">
        <v>322.93</v>
      </c>
      <c r="E39">
        <v>0.28999999999999998</v>
      </c>
      <c r="F39">
        <v>322.93</v>
      </c>
      <c r="G39">
        <v>93.65</v>
      </c>
      <c r="K39" t="s">
        <v>40</v>
      </c>
      <c r="L39" t="s">
        <v>4385</v>
      </c>
    </row>
    <row r="40" spans="1:12" x14ac:dyDescent="0.3">
      <c r="A40" t="s">
        <v>552</v>
      </c>
      <c r="B40" s="441">
        <v>46174</v>
      </c>
      <c r="C40" t="s">
        <v>4604</v>
      </c>
      <c r="D40">
        <v>1476.5</v>
      </c>
      <c r="E40">
        <v>0.28999999999999998</v>
      </c>
      <c r="F40">
        <v>1476.5</v>
      </c>
      <c r="G40">
        <v>428.18</v>
      </c>
      <c r="K40" t="s">
        <v>40</v>
      </c>
      <c r="L40" t="s">
        <v>4385</v>
      </c>
    </row>
    <row r="41" spans="1:12" x14ac:dyDescent="0.3">
      <c r="A41" t="s">
        <v>552</v>
      </c>
      <c r="B41" s="441">
        <v>46113</v>
      </c>
      <c r="C41" t="s">
        <v>4604</v>
      </c>
      <c r="D41">
        <v>1429.2</v>
      </c>
      <c r="E41">
        <v>0.28999999999999998</v>
      </c>
      <c r="F41">
        <v>1429.2</v>
      </c>
      <c r="G41">
        <v>414.47</v>
      </c>
      <c r="K41" t="s">
        <v>40</v>
      </c>
      <c r="L41" t="s">
        <v>4387</v>
      </c>
    </row>
    <row r="42" spans="1:12" x14ac:dyDescent="0.3">
      <c r="A42" t="s">
        <v>552</v>
      </c>
      <c r="B42" s="441">
        <v>46143</v>
      </c>
      <c r="C42" t="s">
        <v>4604</v>
      </c>
      <c r="D42">
        <v>1510.8</v>
      </c>
      <c r="E42">
        <v>0.28999999999999998</v>
      </c>
      <c r="F42">
        <v>1510.8</v>
      </c>
      <c r="G42">
        <v>438.13</v>
      </c>
      <c r="K42" t="s">
        <v>40</v>
      </c>
      <c r="L42" t="s">
        <v>4386</v>
      </c>
    </row>
    <row r="43" spans="1:12" x14ac:dyDescent="0.3">
      <c r="A43" t="s">
        <v>552</v>
      </c>
      <c r="B43" s="441">
        <v>46023</v>
      </c>
      <c r="C43" t="s">
        <v>4604</v>
      </c>
      <c r="D43">
        <v>1896.2</v>
      </c>
      <c r="E43">
        <v>0.28999999999999998</v>
      </c>
      <c r="F43">
        <v>1896.2</v>
      </c>
      <c r="G43">
        <v>549.9</v>
      </c>
      <c r="K43" t="s">
        <v>40</v>
      </c>
      <c r="L43" t="s">
        <v>4390</v>
      </c>
    </row>
    <row r="44" spans="1:12" x14ac:dyDescent="0.3">
      <c r="A44" t="s">
        <v>552</v>
      </c>
      <c r="B44" s="441">
        <v>46054</v>
      </c>
      <c r="C44" t="s">
        <v>4604</v>
      </c>
      <c r="D44">
        <v>1312.98</v>
      </c>
      <c r="E44">
        <v>0.28999999999999998</v>
      </c>
      <c r="F44">
        <v>1312.98</v>
      </c>
      <c r="G44">
        <v>380.76</v>
      </c>
      <c r="K44" t="s">
        <v>40</v>
      </c>
      <c r="L44" t="s">
        <v>4389</v>
      </c>
    </row>
    <row r="45" spans="1:12" x14ac:dyDescent="0.3">
      <c r="A45" t="s">
        <v>552</v>
      </c>
      <c r="B45" s="441">
        <v>46082</v>
      </c>
      <c r="C45" t="s">
        <v>4604</v>
      </c>
      <c r="D45">
        <v>1045.6500000000001</v>
      </c>
      <c r="E45">
        <v>0.28999999999999998</v>
      </c>
      <c r="F45">
        <v>1045.6500000000001</v>
      </c>
      <c r="G45">
        <v>303.24</v>
      </c>
      <c r="K45" t="s">
        <v>40</v>
      </c>
      <c r="L45" t="s">
        <v>4388</v>
      </c>
    </row>
    <row r="46" spans="1:12" x14ac:dyDescent="0.3">
      <c r="A46" t="s">
        <v>552</v>
      </c>
      <c r="B46" s="441">
        <v>46082</v>
      </c>
      <c r="C46" t="s">
        <v>4605</v>
      </c>
      <c r="D46">
        <v>4188.2</v>
      </c>
      <c r="E46">
        <v>0.28999999999999998</v>
      </c>
      <c r="F46">
        <v>4188.2</v>
      </c>
      <c r="G46">
        <v>1214.58</v>
      </c>
      <c r="K46" t="s">
        <v>40</v>
      </c>
      <c r="L46" t="s">
        <v>4388</v>
      </c>
    </row>
    <row r="47" spans="1:12" x14ac:dyDescent="0.3">
      <c r="A47" t="s">
        <v>552</v>
      </c>
      <c r="B47" s="441">
        <v>46174</v>
      </c>
      <c r="C47" t="s">
        <v>4605</v>
      </c>
      <c r="D47">
        <v>4250.5</v>
      </c>
      <c r="E47">
        <v>0.28999999999999998</v>
      </c>
      <c r="F47">
        <v>4250.5</v>
      </c>
      <c r="G47">
        <v>1232.6500000000001</v>
      </c>
      <c r="K47" t="s">
        <v>40</v>
      </c>
      <c r="L47" t="s">
        <v>4385</v>
      </c>
    </row>
    <row r="48" spans="1:12" x14ac:dyDescent="0.3">
      <c r="A48" t="s">
        <v>552</v>
      </c>
      <c r="B48" s="441">
        <v>46113</v>
      </c>
      <c r="C48" t="s">
        <v>4605</v>
      </c>
      <c r="D48">
        <v>3528</v>
      </c>
      <c r="E48">
        <v>0.28999999999999998</v>
      </c>
      <c r="F48">
        <v>3528</v>
      </c>
      <c r="G48">
        <v>1023.12</v>
      </c>
      <c r="K48" t="s">
        <v>40</v>
      </c>
      <c r="L48" t="s">
        <v>4387</v>
      </c>
    </row>
    <row r="49" spans="1:12" x14ac:dyDescent="0.3">
      <c r="A49" t="s">
        <v>552</v>
      </c>
      <c r="B49" s="441">
        <v>46023</v>
      </c>
      <c r="C49" t="s">
        <v>4605</v>
      </c>
      <c r="D49">
        <v>3839</v>
      </c>
      <c r="E49">
        <v>0.28999999999999998</v>
      </c>
      <c r="F49">
        <v>3839</v>
      </c>
      <c r="G49">
        <v>1113.31</v>
      </c>
      <c r="K49" t="s">
        <v>40</v>
      </c>
      <c r="L49" t="s">
        <v>4390</v>
      </c>
    </row>
    <row r="50" spans="1:12" x14ac:dyDescent="0.3">
      <c r="A50" t="s">
        <v>552</v>
      </c>
      <c r="B50" s="441">
        <v>46143</v>
      </c>
      <c r="C50" t="s">
        <v>4605</v>
      </c>
      <c r="D50">
        <v>3936.66</v>
      </c>
      <c r="E50">
        <v>0.28999999999999998</v>
      </c>
      <c r="F50">
        <v>3936.66</v>
      </c>
      <c r="G50">
        <v>1141.6300000000001</v>
      </c>
      <c r="K50" t="s">
        <v>40</v>
      </c>
      <c r="L50" t="s">
        <v>4386</v>
      </c>
    </row>
    <row r="51" spans="1:12" x14ac:dyDescent="0.3">
      <c r="A51" t="s">
        <v>552</v>
      </c>
      <c r="B51" s="441">
        <v>46054</v>
      </c>
      <c r="C51" t="s">
        <v>4605</v>
      </c>
      <c r="D51">
        <v>3724</v>
      </c>
      <c r="E51">
        <v>0.28999999999999998</v>
      </c>
      <c r="F51">
        <v>3724</v>
      </c>
      <c r="G51">
        <v>1079.96</v>
      </c>
      <c r="K51" t="s">
        <v>40</v>
      </c>
      <c r="L51" t="s">
        <v>4389</v>
      </c>
    </row>
    <row r="52" spans="1:12" x14ac:dyDescent="0.3">
      <c r="A52" t="s">
        <v>552</v>
      </c>
      <c r="B52" s="441">
        <v>46143</v>
      </c>
      <c r="C52" t="s">
        <v>4606</v>
      </c>
      <c r="D52">
        <v>1311.1</v>
      </c>
      <c r="E52">
        <v>0.28999999999999998</v>
      </c>
      <c r="F52">
        <v>1311.1</v>
      </c>
      <c r="I52">
        <v>563.77</v>
      </c>
      <c r="J52">
        <v>747.33</v>
      </c>
      <c r="K52" t="s">
        <v>4607</v>
      </c>
      <c r="L52" t="s">
        <v>4386</v>
      </c>
    </row>
    <row r="53" spans="1:12" x14ac:dyDescent="0.3">
      <c r="A53" t="s">
        <v>552</v>
      </c>
      <c r="B53" s="441">
        <v>46054</v>
      </c>
      <c r="C53" t="s">
        <v>4608</v>
      </c>
      <c r="D53">
        <v>8898</v>
      </c>
      <c r="E53">
        <v>0.28999999999999998</v>
      </c>
      <c r="F53">
        <v>8898</v>
      </c>
      <c r="I53">
        <v>3826.14</v>
      </c>
      <c r="J53">
        <v>5071.8599999999997</v>
      </c>
      <c r="K53" t="s">
        <v>4607</v>
      </c>
      <c r="L53" t="s">
        <v>4389</v>
      </c>
    </row>
    <row r="54" spans="1:12" x14ac:dyDescent="0.3">
      <c r="A54" t="s">
        <v>552</v>
      </c>
      <c r="B54" s="441">
        <v>46082</v>
      </c>
      <c r="C54" t="s">
        <v>4608</v>
      </c>
      <c r="D54">
        <v>175</v>
      </c>
      <c r="E54">
        <v>0.28999999999999998</v>
      </c>
      <c r="F54">
        <v>175</v>
      </c>
      <c r="I54">
        <v>75.25</v>
      </c>
      <c r="J54">
        <v>99.75</v>
      </c>
      <c r="K54" t="s">
        <v>4607</v>
      </c>
      <c r="L54" t="s">
        <v>4388</v>
      </c>
    </row>
    <row r="55" spans="1:12" x14ac:dyDescent="0.3">
      <c r="A55" t="s">
        <v>552</v>
      </c>
      <c r="B55" s="441">
        <v>46054</v>
      </c>
      <c r="C55" t="s">
        <v>4609</v>
      </c>
      <c r="D55">
        <v>411.9</v>
      </c>
      <c r="E55">
        <v>0.28999999999999998</v>
      </c>
      <c r="F55">
        <v>292.45</v>
      </c>
      <c r="G55">
        <v>119.45</v>
      </c>
      <c r="H55" t="s">
        <v>306</v>
      </c>
      <c r="K55" t="s">
        <v>44</v>
      </c>
      <c r="L55" t="s">
        <v>4389</v>
      </c>
    </row>
    <row r="56" spans="1:12" x14ac:dyDescent="0.3">
      <c r="A56" t="s">
        <v>552</v>
      </c>
      <c r="B56" s="441">
        <v>46082</v>
      </c>
      <c r="C56" t="s">
        <v>4609</v>
      </c>
      <c r="D56">
        <v>758.8</v>
      </c>
      <c r="E56">
        <v>0.28999999999999998</v>
      </c>
      <c r="F56">
        <v>538.75</v>
      </c>
      <c r="G56">
        <v>220.05</v>
      </c>
      <c r="H56" t="s">
        <v>306</v>
      </c>
      <c r="K56" t="s">
        <v>44</v>
      </c>
      <c r="L56" t="s">
        <v>4388</v>
      </c>
    </row>
    <row r="57" spans="1:12" x14ac:dyDescent="0.3">
      <c r="A57" t="s">
        <v>552</v>
      </c>
      <c r="B57" s="441">
        <v>46113</v>
      </c>
      <c r="C57" t="s">
        <v>4609</v>
      </c>
      <c r="D57">
        <v>1710.94</v>
      </c>
      <c r="E57">
        <v>0.28999999999999998</v>
      </c>
      <c r="F57">
        <v>1214.77</v>
      </c>
      <c r="G57">
        <v>496.17</v>
      </c>
      <c r="H57" t="s">
        <v>306</v>
      </c>
      <c r="K57" t="s">
        <v>44</v>
      </c>
      <c r="L57" t="s">
        <v>4387</v>
      </c>
    </row>
    <row r="58" spans="1:12" x14ac:dyDescent="0.3">
      <c r="A58" t="s">
        <v>552</v>
      </c>
      <c r="B58" s="441">
        <v>46143</v>
      </c>
      <c r="C58" t="s">
        <v>4609</v>
      </c>
      <c r="D58">
        <v>1025.58</v>
      </c>
      <c r="E58">
        <v>0.28999999999999998</v>
      </c>
      <c r="F58">
        <v>728.16</v>
      </c>
      <c r="G58">
        <v>297.42</v>
      </c>
      <c r="H58" t="s">
        <v>306</v>
      </c>
      <c r="K58" t="s">
        <v>44</v>
      </c>
      <c r="L58" t="s">
        <v>4386</v>
      </c>
    </row>
    <row r="59" spans="1:12" x14ac:dyDescent="0.3">
      <c r="A59" t="s">
        <v>552</v>
      </c>
      <c r="B59" s="441">
        <v>46023</v>
      </c>
      <c r="C59" t="s">
        <v>4609</v>
      </c>
      <c r="D59">
        <v>1888.91</v>
      </c>
      <c r="E59">
        <v>0.28999999999999998</v>
      </c>
      <c r="F59">
        <v>1341.13</v>
      </c>
      <c r="G59">
        <v>547.78</v>
      </c>
      <c r="H59" t="s">
        <v>306</v>
      </c>
      <c r="K59" t="s">
        <v>44</v>
      </c>
      <c r="L59" t="s">
        <v>4390</v>
      </c>
    </row>
    <row r="60" spans="1:12" x14ac:dyDescent="0.3">
      <c r="A60" t="s">
        <v>552</v>
      </c>
      <c r="B60" s="441">
        <v>46174</v>
      </c>
      <c r="C60" t="s">
        <v>4609</v>
      </c>
      <c r="D60">
        <v>2036.5</v>
      </c>
      <c r="E60">
        <v>0.28999999999999998</v>
      </c>
      <c r="F60">
        <v>1445.92</v>
      </c>
      <c r="G60">
        <v>590.58000000000004</v>
      </c>
      <c r="H60" t="s">
        <v>306</v>
      </c>
      <c r="K60" t="s">
        <v>44</v>
      </c>
      <c r="L60" t="s">
        <v>4385</v>
      </c>
    </row>
    <row r="61" spans="1:12" x14ac:dyDescent="0.3">
      <c r="A61" t="s">
        <v>552</v>
      </c>
      <c r="B61" s="441">
        <v>46174</v>
      </c>
      <c r="C61" t="s">
        <v>4610</v>
      </c>
      <c r="D61">
        <v>2160</v>
      </c>
      <c r="E61">
        <v>0.28999999999999998</v>
      </c>
      <c r="F61">
        <v>1533.6</v>
      </c>
      <c r="G61">
        <v>626.4</v>
      </c>
      <c r="H61" t="s">
        <v>61</v>
      </c>
      <c r="K61" t="s">
        <v>40</v>
      </c>
      <c r="L61" t="s">
        <v>4385</v>
      </c>
    </row>
    <row r="62" spans="1:12" x14ac:dyDescent="0.3">
      <c r="A62" t="s">
        <v>552</v>
      </c>
      <c r="B62" s="441">
        <v>46023</v>
      </c>
      <c r="C62" t="s">
        <v>4610</v>
      </c>
      <c r="D62">
        <v>2073</v>
      </c>
      <c r="E62">
        <v>0.28999999999999998</v>
      </c>
      <c r="F62">
        <v>1471.83</v>
      </c>
      <c r="G62">
        <v>601.16999999999996</v>
      </c>
      <c r="H62" t="s">
        <v>61</v>
      </c>
      <c r="K62" t="s">
        <v>40</v>
      </c>
      <c r="L62" t="s">
        <v>4390</v>
      </c>
    </row>
    <row r="63" spans="1:12" x14ac:dyDescent="0.3">
      <c r="A63" t="s">
        <v>552</v>
      </c>
      <c r="B63" s="441">
        <v>46143</v>
      </c>
      <c r="C63" t="s">
        <v>4610</v>
      </c>
      <c r="D63">
        <v>2397</v>
      </c>
      <c r="E63">
        <v>0.28999999999999998</v>
      </c>
      <c r="F63">
        <v>1701.87</v>
      </c>
      <c r="G63">
        <v>695.13</v>
      </c>
      <c r="H63" t="s">
        <v>61</v>
      </c>
      <c r="K63" t="s">
        <v>40</v>
      </c>
      <c r="L63" t="s">
        <v>4386</v>
      </c>
    </row>
    <row r="64" spans="1:12" x14ac:dyDescent="0.3">
      <c r="A64" t="s">
        <v>552</v>
      </c>
      <c r="B64" s="441">
        <v>46082</v>
      </c>
      <c r="C64" t="s">
        <v>4610</v>
      </c>
      <c r="D64">
        <v>2315</v>
      </c>
      <c r="E64">
        <v>0.28999999999999998</v>
      </c>
      <c r="F64">
        <v>1643.65</v>
      </c>
      <c r="G64">
        <v>671.35</v>
      </c>
      <c r="H64" t="s">
        <v>61</v>
      </c>
      <c r="K64" t="s">
        <v>40</v>
      </c>
      <c r="L64" t="s">
        <v>4388</v>
      </c>
    </row>
    <row r="65" spans="1:12" x14ac:dyDescent="0.3">
      <c r="A65" t="s">
        <v>552</v>
      </c>
      <c r="B65" s="441">
        <v>46113</v>
      </c>
      <c r="C65" t="s">
        <v>4610</v>
      </c>
      <c r="D65">
        <v>2319.6</v>
      </c>
      <c r="E65">
        <v>0.28999999999999998</v>
      </c>
      <c r="F65">
        <v>1646.92</v>
      </c>
      <c r="G65">
        <v>672.68</v>
      </c>
      <c r="H65" t="s">
        <v>61</v>
      </c>
      <c r="K65" t="s">
        <v>40</v>
      </c>
      <c r="L65" t="s">
        <v>4387</v>
      </c>
    </row>
    <row r="66" spans="1:12" x14ac:dyDescent="0.3">
      <c r="A66" t="s">
        <v>552</v>
      </c>
      <c r="B66" s="441">
        <v>46054</v>
      </c>
      <c r="C66" t="s">
        <v>4610</v>
      </c>
      <c r="D66">
        <v>1877</v>
      </c>
      <c r="E66">
        <v>0.28999999999999998</v>
      </c>
      <c r="F66">
        <v>1332.67</v>
      </c>
      <c r="G66">
        <v>544.33000000000004</v>
      </c>
      <c r="H66" t="s">
        <v>61</v>
      </c>
      <c r="K66" t="s">
        <v>40</v>
      </c>
      <c r="L66" t="s">
        <v>4389</v>
      </c>
    </row>
    <row r="67" spans="1:12" x14ac:dyDescent="0.3">
      <c r="A67" t="s">
        <v>552</v>
      </c>
      <c r="B67" s="441">
        <v>46023</v>
      </c>
      <c r="C67" t="s">
        <v>4611</v>
      </c>
      <c r="D67">
        <v>23</v>
      </c>
      <c r="E67">
        <v>0.28999999999999998</v>
      </c>
      <c r="F67">
        <v>23</v>
      </c>
      <c r="G67">
        <v>6.67</v>
      </c>
      <c r="K67" t="s">
        <v>40</v>
      </c>
      <c r="L67" t="s">
        <v>4390</v>
      </c>
    </row>
    <row r="68" spans="1:12" x14ac:dyDescent="0.3">
      <c r="A68" t="s">
        <v>552</v>
      </c>
      <c r="B68" s="441">
        <v>46082</v>
      </c>
      <c r="C68" t="s">
        <v>4611</v>
      </c>
      <c r="D68">
        <v>21.59</v>
      </c>
      <c r="E68">
        <v>0.28999999999999998</v>
      </c>
      <c r="F68">
        <v>21.59</v>
      </c>
      <c r="G68">
        <v>6.26</v>
      </c>
      <c r="K68" t="s">
        <v>40</v>
      </c>
      <c r="L68" t="s">
        <v>4388</v>
      </c>
    </row>
    <row r="69" spans="1:12" x14ac:dyDescent="0.3">
      <c r="A69" t="s">
        <v>552</v>
      </c>
      <c r="B69" s="441">
        <v>46174</v>
      </c>
      <c r="C69" t="s">
        <v>4611</v>
      </c>
      <c r="D69">
        <v>287.57</v>
      </c>
      <c r="E69">
        <v>0.28999999999999998</v>
      </c>
      <c r="F69">
        <v>287.57</v>
      </c>
      <c r="G69">
        <v>83.4</v>
      </c>
      <c r="K69" t="s">
        <v>40</v>
      </c>
      <c r="L69" t="s">
        <v>4385</v>
      </c>
    </row>
    <row r="70" spans="1:12" x14ac:dyDescent="0.3">
      <c r="A70" t="s">
        <v>552</v>
      </c>
      <c r="B70" s="441">
        <v>46143</v>
      </c>
      <c r="C70" t="s">
        <v>4611</v>
      </c>
      <c r="D70">
        <v>224.87</v>
      </c>
      <c r="E70">
        <v>0.28999999999999998</v>
      </c>
      <c r="F70">
        <v>224.87</v>
      </c>
      <c r="G70">
        <v>65.209999999999994</v>
      </c>
      <c r="K70" t="s">
        <v>40</v>
      </c>
      <c r="L70" t="s">
        <v>4386</v>
      </c>
    </row>
    <row r="71" spans="1:12" x14ac:dyDescent="0.3">
      <c r="A71" t="s">
        <v>552</v>
      </c>
      <c r="B71" s="441">
        <v>46113</v>
      </c>
      <c r="C71" t="s">
        <v>4611</v>
      </c>
      <c r="D71">
        <v>102.44</v>
      </c>
      <c r="E71">
        <v>0.28999999999999998</v>
      </c>
      <c r="F71">
        <v>102.44</v>
      </c>
      <c r="G71">
        <v>29.71</v>
      </c>
      <c r="K71" t="s">
        <v>40</v>
      </c>
      <c r="L71" t="s">
        <v>4387</v>
      </c>
    </row>
    <row r="72" spans="1:12" x14ac:dyDescent="0.3">
      <c r="A72" t="s">
        <v>552</v>
      </c>
      <c r="B72" s="441">
        <v>46174</v>
      </c>
      <c r="C72" t="s">
        <v>4612</v>
      </c>
      <c r="D72">
        <v>810</v>
      </c>
      <c r="E72">
        <v>0.28999999999999998</v>
      </c>
      <c r="F72">
        <v>575.1</v>
      </c>
      <c r="G72">
        <v>234.9</v>
      </c>
      <c r="H72" t="s">
        <v>308</v>
      </c>
      <c r="K72" t="s">
        <v>44</v>
      </c>
      <c r="L72" t="s">
        <v>4385</v>
      </c>
    </row>
    <row r="73" spans="1:12" x14ac:dyDescent="0.3">
      <c r="A73" t="s">
        <v>552</v>
      </c>
      <c r="B73" s="441">
        <v>46054</v>
      </c>
      <c r="C73" t="s">
        <v>4612</v>
      </c>
      <c r="D73">
        <v>1014.45</v>
      </c>
      <c r="E73">
        <v>0.28999999999999998</v>
      </c>
      <c r="F73">
        <v>720.26</v>
      </c>
      <c r="G73">
        <v>294.19</v>
      </c>
      <c r="H73" t="s">
        <v>308</v>
      </c>
      <c r="K73" t="s">
        <v>44</v>
      </c>
      <c r="L73" t="s">
        <v>4389</v>
      </c>
    </row>
    <row r="74" spans="1:12" x14ac:dyDescent="0.3">
      <c r="A74" t="s">
        <v>552</v>
      </c>
      <c r="B74" s="441">
        <v>46082</v>
      </c>
      <c r="C74" t="s">
        <v>4612</v>
      </c>
      <c r="D74">
        <v>630</v>
      </c>
      <c r="E74">
        <v>0.28999999999999998</v>
      </c>
      <c r="F74">
        <v>447.3</v>
      </c>
      <c r="G74">
        <v>182.7</v>
      </c>
      <c r="H74" t="s">
        <v>308</v>
      </c>
      <c r="K74" t="s">
        <v>44</v>
      </c>
      <c r="L74" t="s">
        <v>4388</v>
      </c>
    </row>
    <row r="75" spans="1:12" x14ac:dyDescent="0.3">
      <c r="A75" t="s">
        <v>552</v>
      </c>
      <c r="B75" s="441">
        <v>46023</v>
      </c>
      <c r="C75" t="s">
        <v>4612</v>
      </c>
      <c r="D75">
        <v>1245.9000000000001</v>
      </c>
      <c r="E75">
        <v>0.28999999999999998</v>
      </c>
      <c r="F75">
        <v>884.59</v>
      </c>
      <c r="G75">
        <v>361.31</v>
      </c>
      <c r="H75" t="s">
        <v>308</v>
      </c>
      <c r="K75" t="s">
        <v>44</v>
      </c>
      <c r="L75" t="s">
        <v>4390</v>
      </c>
    </row>
    <row r="76" spans="1:12" x14ac:dyDescent="0.3">
      <c r="A76" t="s">
        <v>552</v>
      </c>
      <c r="B76" s="441">
        <v>46113</v>
      </c>
      <c r="C76" t="s">
        <v>4612</v>
      </c>
      <c r="D76">
        <v>599.6</v>
      </c>
      <c r="E76">
        <v>0.28999999999999998</v>
      </c>
      <c r="F76">
        <v>425.72</v>
      </c>
      <c r="G76">
        <v>173.88</v>
      </c>
      <c r="H76" t="s">
        <v>308</v>
      </c>
      <c r="K76" t="s">
        <v>44</v>
      </c>
      <c r="L76" t="s">
        <v>4387</v>
      </c>
    </row>
    <row r="77" spans="1:12" x14ac:dyDescent="0.3">
      <c r="A77" t="s">
        <v>552</v>
      </c>
      <c r="B77" s="441">
        <v>46143</v>
      </c>
      <c r="C77" t="s">
        <v>4612</v>
      </c>
      <c r="D77">
        <v>703.7</v>
      </c>
      <c r="E77">
        <v>0.28999999999999998</v>
      </c>
      <c r="F77">
        <v>499.63</v>
      </c>
      <c r="G77">
        <v>204.07</v>
      </c>
      <c r="H77" t="s">
        <v>308</v>
      </c>
      <c r="K77" t="s">
        <v>44</v>
      </c>
      <c r="L77" t="s">
        <v>4386</v>
      </c>
    </row>
    <row r="78" spans="1:12" x14ac:dyDescent="0.3">
      <c r="A78" t="s">
        <v>552</v>
      </c>
      <c r="B78" s="441">
        <v>46113</v>
      </c>
      <c r="C78" t="s">
        <v>4613</v>
      </c>
      <c r="D78">
        <v>383.4</v>
      </c>
      <c r="E78">
        <v>0.28999999999999998</v>
      </c>
      <c r="F78">
        <v>272.20999999999998</v>
      </c>
      <c r="G78">
        <v>111.19</v>
      </c>
      <c r="H78" t="s">
        <v>61</v>
      </c>
      <c r="K78" t="s">
        <v>40</v>
      </c>
      <c r="L78" t="s">
        <v>4387</v>
      </c>
    </row>
    <row r="79" spans="1:12" x14ac:dyDescent="0.3">
      <c r="A79" t="s">
        <v>552</v>
      </c>
      <c r="B79" s="441">
        <v>46113</v>
      </c>
      <c r="C79" t="s">
        <v>4614</v>
      </c>
      <c r="D79">
        <v>274.39999999999998</v>
      </c>
      <c r="E79">
        <v>0.28999999999999998</v>
      </c>
      <c r="F79">
        <v>274.39999999999998</v>
      </c>
      <c r="G79">
        <v>79.58</v>
      </c>
      <c r="K79" t="s">
        <v>40</v>
      </c>
      <c r="L79" t="s">
        <v>4387</v>
      </c>
    </row>
    <row r="80" spans="1:12" x14ac:dyDescent="0.3">
      <c r="A80" t="s">
        <v>552</v>
      </c>
      <c r="B80" s="441">
        <v>46174</v>
      </c>
      <c r="C80" t="s">
        <v>4614</v>
      </c>
      <c r="D80">
        <v>198.8</v>
      </c>
      <c r="E80">
        <v>0.28999999999999998</v>
      </c>
      <c r="F80">
        <v>198.8</v>
      </c>
      <c r="G80">
        <v>57.65</v>
      </c>
      <c r="K80" t="s">
        <v>40</v>
      </c>
      <c r="L80" t="s">
        <v>4385</v>
      </c>
    </row>
    <row r="81" spans="1:12" x14ac:dyDescent="0.3">
      <c r="A81" t="s">
        <v>552</v>
      </c>
      <c r="B81" s="441">
        <v>46023</v>
      </c>
      <c r="C81" t="s">
        <v>4615</v>
      </c>
      <c r="D81">
        <v>413.7</v>
      </c>
      <c r="E81">
        <v>0.28999999999999998</v>
      </c>
      <c r="F81">
        <v>293.73</v>
      </c>
      <c r="G81">
        <v>119.97</v>
      </c>
      <c r="H81" t="s">
        <v>306</v>
      </c>
      <c r="K81" t="s">
        <v>44</v>
      </c>
      <c r="L81" t="s">
        <v>4390</v>
      </c>
    </row>
    <row r="82" spans="1:12" x14ac:dyDescent="0.3">
      <c r="A82" t="s">
        <v>552</v>
      </c>
      <c r="B82" s="441">
        <v>46174</v>
      </c>
      <c r="C82" t="s">
        <v>4616</v>
      </c>
      <c r="D82">
        <v>382.3</v>
      </c>
      <c r="E82">
        <v>0.28999999999999998</v>
      </c>
      <c r="F82">
        <v>382.3</v>
      </c>
      <c r="G82">
        <v>110.87</v>
      </c>
      <c r="K82" t="s">
        <v>40</v>
      </c>
      <c r="L82" t="s">
        <v>4385</v>
      </c>
    </row>
    <row r="83" spans="1:12" x14ac:dyDescent="0.3">
      <c r="A83" t="s">
        <v>552</v>
      </c>
      <c r="B83" s="441">
        <v>46054</v>
      </c>
      <c r="C83" t="s">
        <v>4617</v>
      </c>
      <c r="D83">
        <v>495.6</v>
      </c>
      <c r="E83">
        <v>0.28999999999999998</v>
      </c>
      <c r="F83">
        <v>495.6</v>
      </c>
      <c r="G83">
        <v>143.72</v>
      </c>
      <c r="K83" t="s">
        <v>40</v>
      </c>
      <c r="L83" t="s">
        <v>4389</v>
      </c>
    </row>
    <row r="84" spans="1:12" x14ac:dyDescent="0.3">
      <c r="A84" t="s">
        <v>552</v>
      </c>
      <c r="B84" s="441">
        <v>46113</v>
      </c>
      <c r="C84" t="s">
        <v>4618</v>
      </c>
      <c r="D84">
        <v>361</v>
      </c>
      <c r="E84">
        <v>0.28999999999999998</v>
      </c>
      <c r="F84">
        <v>361</v>
      </c>
      <c r="G84">
        <v>104.69</v>
      </c>
      <c r="K84" t="s">
        <v>40</v>
      </c>
      <c r="L84" t="s">
        <v>4387</v>
      </c>
    </row>
    <row r="85" spans="1:12" x14ac:dyDescent="0.3">
      <c r="A85" t="s">
        <v>552</v>
      </c>
      <c r="B85" s="441">
        <v>46023</v>
      </c>
      <c r="C85" t="s">
        <v>4618</v>
      </c>
      <c r="D85">
        <v>119</v>
      </c>
      <c r="E85">
        <v>0.28999999999999998</v>
      </c>
      <c r="F85">
        <v>119</v>
      </c>
      <c r="G85">
        <v>34.51</v>
      </c>
      <c r="K85" t="s">
        <v>40</v>
      </c>
      <c r="L85" t="s">
        <v>4390</v>
      </c>
    </row>
    <row r="86" spans="1:12" x14ac:dyDescent="0.3">
      <c r="A86" t="s">
        <v>552</v>
      </c>
      <c r="B86" s="441">
        <v>46082</v>
      </c>
      <c r="C86" t="s">
        <v>4619</v>
      </c>
      <c r="D86">
        <v>126</v>
      </c>
      <c r="E86">
        <v>0.28999999999999998</v>
      </c>
      <c r="F86">
        <v>126</v>
      </c>
      <c r="G86">
        <v>36.54</v>
      </c>
      <c r="K86" t="s">
        <v>40</v>
      </c>
      <c r="L86" t="s">
        <v>4388</v>
      </c>
    </row>
    <row r="87" spans="1:12" x14ac:dyDescent="0.3">
      <c r="A87" t="s">
        <v>552</v>
      </c>
      <c r="B87" s="441">
        <v>46023</v>
      </c>
      <c r="C87" t="s">
        <v>4620</v>
      </c>
      <c r="D87">
        <v>294.7</v>
      </c>
      <c r="E87">
        <v>0.28999999999999998</v>
      </c>
      <c r="F87">
        <v>294.7</v>
      </c>
      <c r="G87">
        <v>85.46</v>
      </c>
      <c r="K87" t="s">
        <v>40</v>
      </c>
      <c r="L87" t="s">
        <v>4390</v>
      </c>
    </row>
    <row r="88" spans="1:12" x14ac:dyDescent="0.3">
      <c r="A88" t="s">
        <v>552</v>
      </c>
      <c r="B88" s="441">
        <v>46113</v>
      </c>
      <c r="C88" t="s">
        <v>4620</v>
      </c>
      <c r="D88">
        <v>139.30000000000001</v>
      </c>
      <c r="E88">
        <v>0.28999999999999998</v>
      </c>
      <c r="F88">
        <v>139.30000000000001</v>
      </c>
      <c r="G88">
        <v>40.4</v>
      </c>
      <c r="K88" t="s">
        <v>40</v>
      </c>
      <c r="L88" t="s">
        <v>4387</v>
      </c>
    </row>
    <row r="89" spans="1:12" x14ac:dyDescent="0.3">
      <c r="A89" t="s">
        <v>552</v>
      </c>
      <c r="B89" s="441">
        <v>46174</v>
      </c>
      <c r="C89" t="s">
        <v>4621</v>
      </c>
      <c r="D89">
        <v>68</v>
      </c>
      <c r="E89">
        <v>0.28999999999999998</v>
      </c>
      <c r="F89">
        <v>68</v>
      </c>
      <c r="G89">
        <v>19.72</v>
      </c>
      <c r="K89" t="s">
        <v>40</v>
      </c>
      <c r="L89" t="s">
        <v>4385</v>
      </c>
    </row>
    <row r="90" spans="1:12" x14ac:dyDescent="0.3">
      <c r="A90" t="s">
        <v>552</v>
      </c>
      <c r="B90" s="441">
        <v>46082</v>
      </c>
      <c r="C90" t="s">
        <v>4621</v>
      </c>
      <c r="D90">
        <v>274</v>
      </c>
      <c r="E90">
        <v>0.28999999999999998</v>
      </c>
      <c r="F90">
        <v>274</v>
      </c>
      <c r="G90">
        <v>79.459999999999994</v>
      </c>
      <c r="K90" t="s">
        <v>40</v>
      </c>
      <c r="L90" t="s">
        <v>4388</v>
      </c>
    </row>
    <row r="91" spans="1:12" x14ac:dyDescent="0.3">
      <c r="A91" t="s">
        <v>552</v>
      </c>
      <c r="B91" s="441">
        <v>46143</v>
      </c>
      <c r="C91" t="s">
        <v>4621</v>
      </c>
      <c r="D91">
        <v>161.66</v>
      </c>
      <c r="E91">
        <v>0.28999999999999998</v>
      </c>
      <c r="F91">
        <v>161.66</v>
      </c>
      <c r="G91">
        <v>46.88</v>
      </c>
      <c r="K91" t="s">
        <v>40</v>
      </c>
      <c r="L91" t="s">
        <v>4386</v>
      </c>
    </row>
    <row r="92" spans="1:12" x14ac:dyDescent="0.3">
      <c r="A92" t="s">
        <v>552</v>
      </c>
      <c r="B92" s="441">
        <v>46023</v>
      </c>
      <c r="C92" t="s">
        <v>4621</v>
      </c>
      <c r="D92">
        <v>32</v>
      </c>
      <c r="E92">
        <v>0.28999999999999998</v>
      </c>
      <c r="F92">
        <v>32</v>
      </c>
      <c r="G92">
        <v>9.2799999999999994</v>
      </c>
      <c r="K92" t="s">
        <v>40</v>
      </c>
      <c r="L92" t="s">
        <v>4390</v>
      </c>
    </row>
    <row r="93" spans="1:12" x14ac:dyDescent="0.3">
      <c r="A93" t="s">
        <v>552</v>
      </c>
      <c r="B93" s="441">
        <v>46113</v>
      </c>
      <c r="C93" t="s">
        <v>4621</v>
      </c>
      <c r="D93">
        <v>32</v>
      </c>
      <c r="E93">
        <v>0.28999999999999998</v>
      </c>
      <c r="F93">
        <v>32</v>
      </c>
      <c r="G93">
        <v>9.2799999999999994</v>
      </c>
      <c r="K93" t="s">
        <v>40</v>
      </c>
      <c r="L93" t="s">
        <v>4387</v>
      </c>
    </row>
    <row r="94" spans="1:12" x14ac:dyDescent="0.3">
      <c r="A94" t="s">
        <v>552</v>
      </c>
      <c r="B94" s="441">
        <v>46054</v>
      </c>
      <c r="C94" t="s">
        <v>4621</v>
      </c>
      <c r="D94">
        <v>142.80000000000001</v>
      </c>
      <c r="E94">
        <v>0.28999999999999998</v>
      </c>
      <c r="F94">
        <v>142.80000000000001</v>
      </c>
      <c r="G94">
        <v>41.41</v>
      </c>
      <c r="K94" t="s">
        <v>40</v>
      </c>
      <c r="L94" t="s">
        <v>4389</v>
      </c>
    </row>
    <row r="95" spans="1:12" x14ac:dyDescent="0.3">
      <c r="A95" t="s">
        <v>552</v>
      </c>
      <c r="B95" s="441">
        <v>46143</v>
      </c>
      <c r="C95" t="s">
        <v>4622</v>
      </c>
      <c r="D95">
        <v>105</v>
      </c>
      <c r="E95">
        <v>0.28999999999999998</v>
      </c>
      <c r="F95">
        <v>105</v>
      </c>
      <c r="G95">
        <v>30.45</v>
      </c>
      <c r="K95" t="s">
        <v>40</v>
      </c>
      <c r="L95" t="s">
        <v>4386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79"/>
  <sheetViews>
    <sheetView workbookViewId="0"/>
  </sheetViews>
  <sheetFormatPr defaultRowHeight="14.4" x14ac:dyDescent="0.3"/>
  <sheetData>
    <row r="1" spans="1:10" x14ac:dyDescent="0.3">
      <c r="A1" t="s">
        <v>535</v>
      </c>
      <c r="B1" t="s">
        <v>4577</v>
      </c>
      <c r="C1" t="s">
        <v>4623</v>
      </c>
      <c r="D1" t="s">
        <v>4624</v>
      </c>
      <c r="E1" t="s">
        <v>4625</v>
      </c>
      <c r="F1" t="s">
        <v>4626</v>
      </c>
      <c r="G1" t="s">
        <v>4627</v>
      </c>
      <c r="H1" t="s">
        <v>4628</v>
      </c>
      <c r="I1" t="s">
        <v>4377</v>
      </c>
      <c r="J1" t="s">
        <v>550</v>
      </c>
    </row>
    <row r="2" spans="1:10" x14ac:dyDescent="0.3">
      <c r="A2" t="s">
        <v>552</v>
      </c>
      <c r="B2" s="441">
        <v>46023</v>
      </c>
      <c r="C2" t="s">
        <v>4629</v>
      </c>
      <c r="D2" t="s">
        <v>4586</v>
      </c>
      <c r="E2" t="s">
        <v>4630</v>
      </c>
      <c r="F2">
        <v>1</v>
      </c>
      <c r="G2">
        <v>69</v>
      </c>
      <c r="H2" t="s">
        <v>4631</v>
      </c>
      <c r="J2" t="s">
        <v>4390</v>
      </c>
    </row>
    <row r="3" spans="1:10" x14ac:dyDescent="0.3">
      <c r="A3" t="s">
        <v>552</v>
      </c>
      <c r="B3" s="441">
        <v>46023</v>
      </c>
      <c r="C3" t="s">
        <v>4632</v>
      </c>
      <c r="D3" t="s">
        <v>4586</v>
      </c>
      <c r="E3" t="s">
        <v>4633</v>
      </c>
      <c r="F3">
        <v>1</v>
      </c>
      <c r="G3">
        <v>81</v>
      </c>
      <c r="H3" t="s">
        <v>4631</v>
      </c>
      <c r="J3" t="s">
        <v>4390</v>
      </c>
    </row>
    <row r="4" spans="1:10" x14ac:dyDescent="0.3">
      <c r="A4" t="s">
        <v>552</v>
      </c>
      <c r="B4" s="441">
        <v>46023</v>
      </c>
      <c r="C4" t="s">
        <v>4634</v>
      </c>
      <c r="D4" t="s">
        <v>4586</v>
      </c>
      <c r="E4" t="s">
        <v>4635</v>
      </c>
      <c r="F4">
        <v>1</v>
      </c>
      <c r="G4">
        <v>48</v>
      </c>
      <c r="H4" t="s">
        <v>4636</v>
      </c>
      <c r="J4" t="s">
        <v>4390</v>
      </c>
    </row>
    <row r="5" spans="1:10" x14ac:dyDescent="0.3">
      <c r="A5" t="s">
        <v>552</v>
      </c>
      <c r="B5" s="441">
        <v>46023</v>
      </c>
      <c r="C5" t="s">
        <v>4637</v>
      </c>
      <c r="D5" t="s">
        <v>4586</v>
      </c>
      <c r="E5" t="s">
        <v>4638</v>
      </c>
      <c r="F5">
        <v>1</v>
      </c>
      <c r="G5">
        <v>59</v>
      </c>
      <c r="H5" t="s">
        <v>4631</v>
      </c>
      <c r="J5" t="s">
        <v>4390</v>
      </c>
    </row>
    <row r="6" spans="1:10" x14ac:dyDescent="0.3">
      <c r="A6" t="s">
        <v>552</v>
      </c>
      <c r="B6" s="441">
        <v>46023</v>
      </c>
      <c r="C6" t="s">
        <v>4639</v>
      </c>
      <c r="D6" t="s">
        <v>4586</v>
      </c>
      <c r="E6" t="s">
        <v>4635</v>
      </c>
      <c r="F6">
        <v>1</v>
      </c>
      <c r="G6">
        <v>35</v>
      </c>
      <c r="H6" t="s">
        <v>4636</v>
      </c>
      <c r="J6" t="s">
        <v>4390</v>
      </c>
    </row>
    <row r="7" spans="1:10" x14ac:dyDescent="0.3">
      <c r="A7" t="s">
        <v>552</v>
      </c>
      <c r="B7" s="441">
        <v>46023</v>
      </c>
      <c r="C7" t="s">
        <v>4640</v>
      </c>
      <c r="D7" t="s">
        <v>4586</v>
      </c>
      <c r="E7" t="s">
        <v>4641</v>
      </c>
      <c r="F7">
        <v>1</v>
      </c>
      <c r="G7">
        <v>41</v>
      </c>
      <c r="H7" t="s">
        <v>4631</v>
      </c>
      <c r="J7" t="s">
        <v>4390</v>
      </c>
    </row>
    <row r="8" spans="1:10" x14ac:dyDescent="0.3">
      <c r="A8" t="s">
        <v>552</v>
      </c>
      <c r="B8" s="441">
        <v>46023</v>
      </c>
      <c r="C8" t="s">
        <v>4642</v>
      </c>
      <c r="D8" t="s">
        <v>4586</v>
      </c>
      <c r="E8" t="s">
        <v>4641</v>
      </c>
      <c r="F8">
        <v>1</v>
      </c>
      <c r="G8">
        <v>72</v>
      </c>
      <c r="H8" t="s">
        <v>4631</v>
      </c>
      <c r="J8" t="s">
        <v>4390</v>
      </c>
    </row>
    <row r="9" spans="1:10" x14ac:dyDescent="0.3">
      <c r="A9" t="s">
        <v>552</v>
      </c>
      <c r="B9" s="441">
        <v>46023</v>
      </c>
      <c r="C9" t="s">
        <v>4643</v>
      </c>
      <c r="D9" t="s">
        <v>4586</v>
      </c>
      <c r="E9" t="s">
        <v>4641</v>
      </c>
      <c r="F9">
        <v>1</v>
      </c>
      <c r="G9">
        <v>62</v>
      </c>
      <c r="H9" t="s">
        <v>4631</v>
      </c>
      <c r="J9" t="s">
        <v>4390</v>
      </c>
    </row>
    <row r="10" spans="1:10" x14ac:dyDescent="0.3">
      <c r="A10" t="s">
        <v>552</v>
      </c>
      <c r="B10" s="441">
        <v>46023</v>
      </c>
      <c r="C10" t="s">
        <v>4644</v>
      </c>
      <c r="D10" t="s">
        <v>4586</v>
      </c>
      <c r="E10" t="s">
        <v>4645</v>
      </c>
      <c r="F10">
        <v>3</v>
      </c>
      <c r="G10">
        <v>132</v>
      </c>
      <c r="H10" t="s">
        <v>4636</v>
      </c>
      <c r="J10" t="s">
        <v>4390</v>
      </c>
    </row>
    <row r="11" spans="1:10" x14ac:dyDescent="0.3">
      <c r="A11" t="s">
        <v>552</v>
      </c>
      <c r="B11" s="441">
        <v>46023</v>
      </c>
      <c r="C11" t="s">
        <v>4646</v>
      </c>
      <c r="D11" t="s">
        <v>4586</v>
      </c>
      <c r="E11" t="s">
        <v>4647</v>
      </c>
      <c r="F11">
        <v>1</v>
      </c>
      <c r="G11">
        <v>38</v>
      </c>
      <c r="H11" t="s">
        <v>4631</v>
      </c>
      <c r="J11" t="s">
        <v>4390</v>
      </c>
    </row>
    <row r="12" spans="1:10" x14ac:dyDescent="0.3">
      <c r="A12" t="s">
        <v>552</v>
      </c>
      <c r="B12" s="441">
        <v>46023</v>
      </c>
      <c r="C12" t="s">
        <v>4648</v>
      </c>
      <c r="D12" t="s">
        <v>4586</v>
      </c>
      <c r="E12" t="s">
        <v>4641</v>
      </c>
      <c r="F12">
        <v>1</v>
      </c>
      <c r="G12">
        <v>98</v>
      </c>
      <c r="H12" t="s">
        <v>4631</v>
      </c>
      <c r="J12" t="s">
        <v>4390</v>
      </c>
    </row>
    <row r="13" spans="1:10" x14ac:dyDescent="0.3">
      <c r="A13" t="s">
        <v>552</v>
      </c>
      <c r="B13" s="441">
        <v>46023</v>
      </c>
      <c r="C13" t="s">
        <v>4649</v>
      </c>
      <c r="D13" t="s">
        <v>4586</v>
      </c>
      <c r="E13" t="s">
        <v>4645</v>
      </c>
      <c r="F13">
        <v>3</v>
      </c>
      <c r="G13">
        <v>117</v>
      </c>
      <c r="H13" t="s">
        <v>4631</v>
      </c>
      <c r="J13" t="s">
        <v>4390</v>
      </c>
    </row>
    <row r="14" spans="1:10" x14ac:dyDescent="0.3">
      <c r="A14" t="s">
        <v>552</v>
      </c>
      <c r="B14" s="441">
        <v>46023</v>
      </c>
      <c r="C14" t="s">
        <v>4650</v>
      </c>
      <c r="D14" t="s">
        <v>4586</v>
      </c>
      <c r="E14" t="s">
        <v>4651</v>
      </c>
      <c r="F14">
        <v>1</v>
      </c>
      <c r="G14">
        <v>72</v>
      </c>
      <c r="H14" t="s">
        <v>4631</v>
      </c>
      <c r="J14" t="s">
        <v>4390</v>
      </c>
    </row>
    <row r="15" spans="1:10" x14ac:dyDescent="0.3">
      <c r="A15" t="s">
        <v>552</v>
      </c>
      <c r="B15" s="441">
        <v>46023</v>
      </c>
      <c r="C15" t="s">
        <v>4632</v>
      </c>
      <c r="D15" t="s">
        <v>4590</v>
      </c>
      <c r="E15" t="s">
        <v>4633</v>
      </c>
      <c r="F15">
        <v>38</v>
      </c>
      <c r="G15">
        <v>3078</v>
      </c>
      <c r="H15" t="s">
        <v>4631</v>
      </c>
      <c r="I15" t="s">
        <v>35</v>
      </c>
      <c r="J15" t="s">
        <v>4390</v>
      </c>
    </row>
    <row r="16" spans="1:10" x14ac:dyDescent="0.3">
      <c r="A16" t="s">
        <v>552</v>
      </c>
      <c r="B16" s="441">
        <v>46023</v>
      </c>
      <c r="C16" t="s">
        <v>4652</v>
      </c>
      <c r="D16" t="s">
        <v>4590</v>
      </c>
      <c r="E16" t="s">
        <v>4633</v>
      </c>
      <c r="F16">
        <v>32</v>
      </c>
      <c r="G16">
        <v>1568</v>
      </c>
      <c r="H16" t="s">
        <v>4631</v>
      </c>
      <c r="I16" t="s">
        <v>35</v>
      </c>
      <c r="J16" t="s">
        <v>4390</v>
      </c>
    </row>
    <row r="17" spans="1:10" x14ac:dyDescent="0.3">
      <c r="A17" t="s">
        <v>552</v>
      </c>
      <c r="B17" s="441">
        <v>46023</v>
      </c>
      <c r="C17" t="s">
        <v>4653</v>
      </c>
      <c r="D17" t="s">
        <v>4590</v>
      </c>
      <c r="E17" t="s">
        <v>4654</v>
      </c>
      <c r="F17">
        <v>27</v>
      </c>
      <c r="G17">
        <v>1053</v>
      </c>
      <c r="H17" t="s">
        <v>4636</v>
      </c>
      <c r="I17" t="s">
        <v>35</v>
      </c>
      <c r="J17" t="s">
        <v>4390</v>
      </c>
    </row>
    <row r="18" spans="1:10" x14ac:dyDescent="0.3">
      <c r="A18" t="s">
        <v>552</v>
      </c>
      <c r="B18" s="441">
        <v>46023</v>
      </c>
      <c r="C18" t="s">
        <v>4655</v>
      </c>
      <c r="D18" t="s">
        <v>4590</v>
      </c>
      <c r="E18" t="s">
        <v>4641</v>
      </c>
      <c r="F18">
        <v>55</v>
      </c>
      <c r="G18">
        <v>2310</v>
      </c>
      <c r="H18" t="s">
        <v>4631</v>
      </c>
      <c r="I18" t="s">
        <v>35</v>
      </c>
      <c r="J18" t="s">
        <v>4390</v>
      </c>
    </row>
    <row r="19" spans="1:10" x14ac:dyDescent="0.3">
      <c r="A19" t="s">
        <v>552</v>
      </c>
      <c r="B19" s="441">
        <v>46023</v>
      </c>
      <c r="C19" t="s">
        <v>4640</v>
      </c>
      <c r="D19" t="s">
        <v>4590</v>
      </c>
      <c r="E19" t="s">
        <v>4641</v>
      </c>
      <c r="F19">
        <v>40</v>
      </c>
      <c r="G19">
        <v>1640</v>
      </c>
      <c r="H19" t="s">
        <v>4631</v>
      </c>
      <c r="I19" t="s">
        <v>35</v>
      </c>
      <c r="J19" t="s">
        <v>4390</v>
      </c>
    </row>
    <row r="20" spans="1:10" x14ac:dyDescent="0.3">
      <c r="A20" t="s">
        <v>552</v>
      </c>
      <c r="B20" s="441">
        <v>46023</v>
      </c>
      <c r="C20" t="s">
        <v>4656</v>
      </c>
      <c r="D20" t="s">
        <v>4590</v>
      </c>
      <c r="E20" t="s">
        <v>4641</v>
      </c>
      <c r="F20">
        <v>20</v>
      </c>
      <c r="G20">
        <v>840</v>
      </c>
      <c r="H20" t="s">
        <v>4631</v>
      </c>
      <c r="I20" t="s">
        <v>35</v>
      </c>
      <c r="J20" t="s">
        <v>4390</v>
      </c>
    </row>
    <row r="21" spans="1:10" x14ac:dyDescent="0.3">
      <c r="A21" t="s">
        <v>552</v>
      </c>
      <c r="B21" s="441">
        <v>46023</v>
      </c>
      <c r="C21" t="s">
        <v>4657</v>
      </c>
      <c r="D21" t="s">
        <v>4590</v>
      </c>
      <c r="E21" t="s">
        <v>4654</v>
      </c>
      <c r="F21">
        <v>14</v>
      </c>
      <c r="G21">
        <v>532</v>
      </c>
      <c r="H21" t="s">
        <v>4631</v>
      </c>
      <c r="I21" t="s">
        <v>35</v>
      </c>
      <c r="J21" t="s">
        <v>4390</v>
      </c>
    </row>
    <row r="22" spans="1:10" x14ac:dyDescent="0.3">
      <c r="A22" t="s">
        <v>552</v>
      </c>
      <c r="B22" s="441">
        <v>46023</v>
      </c>
      <c r="C22" t="s">
        <v>4658</v>
      </c>
      <c r="D22" t="s">
        <v>4590</v>
      </c>
      <c r="E22" t="s">
        <v>4659</v>
      </c>
      <c r="F22">
        <v>13</v>
      </c>
      <c r="G22">
        <v>247</v>
      </c>
      <c r="H22" t="s">
        <v>4636</v>
      </c>
      <c r="I22" t="s">
        <v>35</v>
      </c>
      <c r="J22" t="s">
        <v>4390</v>
      </c>
    </row>
    <row r="23" spans="1:10" x14ac:dyDescent="0.3">
      <c r="A23" t="s">
        <v>552</v>
      </c>
      <c r="B23" s="441">
        <v>46023</v>
      </c>
      <c r="C23" t="s">
        <v>4660</v>
      </c>
      <c r="D23" t="s">
        <v>4590</v>
      </c>
      <c r="E23" t="s">
        <v>4645</v>
      </c>
      <c r="F23">
        <v>23</v>
      </c>
      <c r="G23">
        <v>989</v>
      </c>
      <c r="H23" t="s">
        <v>4636</v>
      </c>
      <c r="I23" t="s">
        <v>35</v>
      </c>
      <c r="J23" t="s">
        <v>4390</v>
      </c>
    </row>
    <row r="24" spans="1:10" x14ac:dyDescent="0.3">
      <c r="A24" t="s">
        <v>552</v>
      </c>
      <c r="B24" s="441">
        <v>46023</v>
      </c>
      <c r="C24" t="s">
        <v>4661</v>
      </c>
      <c r="D24" t="s">
        <v>4590</v>
      </c>
      <c r="E24" t="s">
        <v>4645</v>
      </c>
      <c r="F24">
        <v>13</v>
      </c>
      <c r="G24">
        <v>468</v>
      </c>
      <c r="H24" t="s">
        <v>4636</v>
      </c>
      <c r="I24" t="s">
        <v>35</v>
      </c>
      <c r="J24" t="s">
        <v>4390</v>
      </c>
    </row>
    <row r="25" spans="1:10" x14ac:dyDescent="0.3">
      <c r="A25" t="s">
        <v>552</v>
      </c>
      <c r="B25" s="441">
        <v>46023</v>
      </c>
      <c r="C25" t="s">
        <v>4629</v>
      </c>
      <c r="D25" t="s">
        <v>4590</v>
      </c>
      <c r="E25" t="s">
        <v>4630</v>
      </c>
      <c r="F25">
        <v>5</v>
      </c>
      <c r="G25">
        <v>345</v>
      </c>
      <c r="H25" t="s">
        <v>4631</v>
      </c>
      <c r="I25" t="s">
        <v>35</v>
      </c>
      <c r="J25" t="s">
        <v>4390</v>
      </c>
    </row>
    <row r="26" spans="1:10" x14ac:dyDescent="0.3">
      <c r="A26" t="s">
        <v>552</v>
      </c>
      <c r="B26" s="441">
        <v>46023</v>
      </c>
      <c r="C26" t="s">
        <v>4646</v>
      </c>
      <c r="D26" t="s">
        <v>4591</v>
      </c>
      <c r="E26" t="s">
        <v>4647</v>
      </c>
      <c r="F26">
        <v>20</v>
      </c>
      <c r="G26">
        <v>760</v>
      </c>
      <c r="H26" t="s">
        <v>4631</v>
      </c>
      <c r="I26" t="s">
        <v>35</v>
      </c>
      <c r="J26" t="s">
        <v>4390</v>
      </c>
    </row>
    <row r="27" spans="1:10" x14ac:dyDescent="0.3">
      <c r="A27" t="s">
        <v>552</v>
      </c>
      <c r="B27" s="441">
        <v>46023</v>
      </c>
      <c r="C27" t="s">
        <v>4662</v>
      </c>
      <c r="D27" t="s">
        <v>4591</v>
      </c>
      <c r="E27" t="s">
        <v>4663</v>
      </c>
      <c r="F27">
        <v>10</v>
      </c>
      <c r="G27">
        <v>320</v>
      </c>
      <c r="H27" t="s">
        <v>4631</v>
      </c>
      <c r="I27" t="s">
        <v>35</v>
      </c>
      <c r="J27" t="s">
        <v>4390</v>
      </c>
    </row>
    <row r="28" spans="1:10" x14ac:dyDescent="0.3">
      <c r="A28" t="s">
        <v>552</v>
      </c>
      <c r="B28" s="441">
        <v>46023</v>
      </c>
      <c r="C28" t="s">
        <v>4650</v>
      </c>
      <c r="D28" t="s">
        <v>4591</v>
      </c>
      <c r="E28" t="s">
        <v>4651</v>
      </c>
      <c r="F28">
        <v>14</v>
      </c>
      <c r="G28">
        <v>1008</v>
      </c>
      <c r="H28" t="s">
        <v>4631</v>
      </c>
      <c r="I28" t="s">
        <v>35</v>
      </c>
      <c r="J28" t="s">
        <v>4390</v>
      </c>
    </row>
    <row r="29" spans="1:10" x14ac:dyDescent="0.3">
      <c r="A29" t="s">
        <v>552</v>
      </c>
      <c r="B29" s="441">
        <v>46023</v>
      </c>
      <c r="C29" t="s">
        <v>4664</v>
      </c>
      <c r="D29" t="s">
        <v>4591</v>
      </c>
      <c r="E29" t="s">
        <v>4665</v>
      </c>
      <c r="F29">
        <v>1</v>
      </c>
      <c r="G29">
        <v>8</v>
      </c>
      <c r="H29" t="s">
        <v>4636</v>
      </c>
      <c r="I29" t="s">
        <v>35</v>
      </c>
      <c r="J29" t="s">
        <v>4390</v>
      </c>
    </row>
    <row r="30" spans="1:10" x14ac:dyDescent="0.3">
      <c r="A30" t="s">
        <v>552</v>
      </c>
      <c r="B30" s="441">
        <v>46023</v>
      </c>
      <c r="C30" t="s">
        <v>4666</v>
      </c>
      <c r="D30" t="s">
        <v>4591</v>
      </c>
      <c r="E30" t="s">
        <v>4665</v>
      </c>
      <c r="F30">
        <v>1</v>
      </c>
      <c r="G30">
        <v>8</v>
      </c>
      <c r="H30" t="s">
        <v>4636</v>
      </c>
      <c r="I30" t="s">
        <v>35</v>
      </c>
      <c r="J30" t="s">
        <v>4390</v>
      </c>
    </row>
    <row r="31" spans="1:10" x14ac:dyDescent="0.3">
      <c r="A31" t="s">
        <v>552</v>
      </c>
      <c r="B31" s="441">
        <v>46023</v>
      </c>
      <c r="C31" t="s">
        <v>4667</v>
      </c>
      <c r="D31" t="s">
        <v>4591</v>
      </c>
      <c r="E31" t="s">
        <v>4663</v>
      </c>
      <c r="F31">
        <v>10</v>
      </c>
      <c r="G31">
        <v>380</v>
      </c>
      <c r="H31" t="s">
        <v>4631</v>
      </c>
      <c r="I31" t="s">
        <v>35</v>
      </c>
      <c r="J31" t="s">
        <v>4390</v>
      </c>
    </row>
    <row r="32" spans="1:10" x14ac:dyDescent="0.3">
      <c r="A32" t="s">
        <v>552</v>
      </c>
      <c r="B32" s="441">
        <v>46023</v>
      </c>
      <c r="C32" t="s">
        <v>4629</v>
      </c>
      <c r="D32" t="s">
        <v>4591</v>
      </c>
      <c r="E32" t="s">
        <v>4630</v>
      </c>
      <c r="F32">
        <v>2</v>
      </c>
      <c r="G32">
        <v>138</v>
      </c>
      <c r="H32" t="s">
        <v>4631</v>
      </c>
      <c r="I32" t="s">
        <v>35</v>
      </c>
      <c r="J32" t="s">
        <v>4390</v>
      </c>
    </row>
    <row r="33" spans="1:10" x14ac:dyDescent="0.3">
      <c r="A33" t="s">
        <v>552</v>
      </c>
      <c r="B33" s="441">
        <v>46023</v>
      </c>
      <c r="C33" t="s">
        <v>4668</v>
      </c>
      <c r="D33" t="s">
        <v>4591</v>
      </c>
      <c r="E33" t="s">
        <v>4665</v>
      </c>
      <c r="F33">
        <v>3</v>
      </c>
      <c r="G33">
        <v>24</v>
      </c>
      <c r="H33" t="s">
        <v>4636</v>
      </c>
      <c r="I33" t="s">
        <v>35</v>
      </c>
      <c r="J33" t="s">
        <v>4390</v>
      </c>
    </row>
    <row r="34" spans="1:10" x14ac:dyDescent="0.3">
      <c r="A34" t="s">
        <v>552</v>
      </c>
      <c r="B34" s="441">
        <v>46023</v>
      </c>
      <c r="C34" t="s">
        <v>4669</v>
      </c>
      <c r="D34" t="s">
        <v>4591</v>
      </c>
      <c r="E34" t="s">
        <v>4645</v>
      </c>
      <c r="F34">
        <v>12</v>
      </c>
      <c r="G34">
        <v>468</v>
      </c>
      <c r="H34" t="s">
        <v>4636</v>
      </c>
      <c r="I34" t="s">
        <v>35</v>
      </c>
      <c r="J34" t="s">
        <v>4390</v>
      </c>
    </row>
    <row r="35" spans="1:10" x14ac:dyDescent="0.3">
      <c r="A35" t="s">
        <v>552</v>
      </c>
      <c r="B35" s="441">
        <v>46023</v>
      </c>
      <c r="C35" t="s">
        <v>4644</v>
      </c>
      <c r="D35" t="s">
        <v>4591</v>
      </c>
      <c r="E35" t="s">
        <v>4645</v>
      </c>
      <c r="F35">
        <v>26</v>
      </c>
      <c r="G35">
        <v>1144</v>
      </c>
      <c r="H35" t="s">
        <v>4636</v>
      </c>
      <c r="I35" t="s">
        <v>35</v>
      </c>
      <c r="J35" t="s">
        <v>4390</v>
      </c>
    </row>
    <row r="36" spans="1:10" x14ac:dyDescent="0.3">
      <c r="A36" t="s">
        <v>552</v>
      </c>
      <c r="B36" s="441">
        <v>46023</v>
      </c>
      <c r="C36" t="s">
        <v>4660</v>
      </c>
      <c r="D36" t="s">
        <v>4591</v>
      </c>
      <c r="E36" t="s">
        <v>4645</v>
      </c>
      <c r="F36">
        <v>24</v>
      </c>
      <c r="G36">
        <v>1032</v>
      </c>
      <c r="H36" t="s">
        <v>4636</v>
      </c>
      <c r="I36" t="s">
        <v>35</v>
      </c>
      <c r="J36" t="s">
        <v>4390</v>
      </c>
    </row>
    <row r="37" spans="1:10" x14ac:dyDescent="0.3">
      <c r="A37" t="s">
        <v>552</v>
      </c>
      <c r="B37" s="441">
        <v>46023</v>
      </c>
      <c r="C37" t="s">
        <v>4658</v>
      </c>
      <c r="D37" t="s">
        <v>4591</v>
      </c>
      <c r="E37" t="s">
        <v>4659</v>
      </c>
      <c r="F37">
        <v>2</v>
      </c>
      <c r="G37">
        <v>38</v>
      </c>
      <c r="H37" t="s">
        <v>4636</v>
      </c>
      <c r="I37" t="s">
        <v>35</v>
      </c>
      <c r="J37" t="s">
        <v>4390</v>
      </c>
    </row>
    <row r="38" spans="1:10" x14ac:dyDescent="0.3">
      <c r="A38" t="s">
        <v>552</v>
      </c>
      <c r="B38" s="441">
        <v>46023</v>
      </c>
      <c r="C38" t="s">
        <v>4643</v>
      </c>
      <c r="D38" t="s">
        <v>4591</v>
      </c>
      <c r="E38" t="s">
        <v>4641</v>
      </c>
      <c r="F38">
        <v>12</v>
      </c>
      <c r="G38">
        <v>744</v>
      </c>
      <c r="H38" t="s">
        <v>4631</v>
      </c>
      <c r="I38" t="s">
        <v>35</v>
      </c>
      <c r="J38" t="s">
        <v>4390</v>
      </c>
    </row>
    <row r="39" spans="1:10" x14ac:dyDescent="0.3">
      <c r="A39" t="s">
        <v>552</v>
      </c>
      <c r="B39" s="441">
        <v>46023</v>
      </c>
      <c r="C39" t="s">
        <v>4670</v>
      </c>
      <c r="D39" t="s">
        <v>4591</v>
      </c>
      <c r="E39" t="s">
        <v>4641</v>
      </c>
      <c r="F39">
        <v>3</v>
      </c>
      <c r="G39">
        <v>102</v>
      </c>
      <c r="H39" t="s">
        <v>4631</v>
      </c>
      <c r="I39" t="s">
        <v>35</v>
      </c>
      <c r="J39" t="s">
        <v>4390</v>
      </c>
    </row>
    <row r="40" spans="1:10" x14ac:dyDescent="0.3">
      <c r="A40" t="s">
        <v>552</v>
      </c>
      <c r="B40" s="441">
        <v>46023</v>
      </c>
      <c r="C40" t="s">
        <v>4653</v>
      </c>
      <c r="D40" t="s">
        <v>4591</v>
      </c>
      <c r="E40" t="s">
        <v>4654</v>
      </c>
      <c r="F40">
        <v>9</v>
      </c>
      <c r="G40">
        <v>351</v>
      </c>
      <c r="H40" t="s">
        <v>4636</v>
      </c>
      <c r="I40" t="s">
        <v>35</v>
      </c>
      <c r="J40" t="s">
        <v>4390</v>
      </c>
    </row>
    <row r="41" spans="1:10" x14ac:dyDescent="0.3">
      <c r="A41" t="s">
        <v>552</v>
      </c>
      <c r="B41" s="441">
        <v>46023</v>
      </c>
      <c r="C41" t="s">
        <v>4632</v>
      </c>
      <c r="D41" t="s">
        <v>4591</v>
      </c>
      <c r="E41" t="s">
        <v>4633</v>
      </c>
      <c r="F41">
        <v>12</v>
      </c>
      <c r="G41">
        <v>972</v>
      </c>
      <c r="H41" t="s">
        <v>4631</v>
      </c>
      <c r="I41" t="s">
        <v>35</v>
      </c>
      <c r="J41" t="s">
        <v>4390</v>
      </c>
    </row>
    <row r="42" spans="1:10" x14ac:dyDescent="0.3">
      <c r="A42" t="s">
        <v>552</v>
      </c>
      <c r="B42" s="441">
        <v>46023</v>
      </c>
      <c r="C42" t="s">
        <v>4671</v>
      </c>
      <c r="D42" t="s">
        <v>4600</v>
      </c>
      <c r="E42" t="s">
        <v>4672</v>
      </c>
      <c r="F42">
        <v>4</v>
      </c>
      <c r="G42">
        <v>22.8</v>
      </c>
      <c r="H42" t="s">
        <v>4636</v>
      </c>
      <c r="J42" t="s">
        <v>4390</v>
      </c>
    </row>
    <row r="43" spans="1:10" x14ac:dyDescent="0.3">
      <c r="A43" t="s">
        <v>552</v>
      </c>
      <c r="B43" s="441">
        <v>46023</v>
      </c>
      <c r="C43" t="s">
        <v>4673</v>
      </c>
      <c r="D43" t="s">
        <v>4600</v>
      </c>
      <c r="E43" t="s">
        <v>4633</v>
      </c>
      <c r="F43">
        <v>3</v>
      </c>
      <c r="G43">
        <v>97.2</v>
      </c>
      <c r="H43" t="s">
        <v>4631</v>
      </c>
      <c r="J43" t="s">
        <v>4390</v>
      </c>
    </row>
    <row r="44" spans="1:10" x14ac:dyDescent="0.3">
      <c r="A44" t="s">
        <v>552</v>
      </c>
      <c r="B44" s="441">
        <v>46023</v>
      </c>
      <c r="C44" t="s">
        <v>4653</v>
      </c>
      <c r="D44" t="s">
        <v>4600</v>
      </c>
      <c r="E44" t="s">
        <v>4654</v>
      </c>
      <c r="F44">
        <v>3</v>
      </c>
      <c r="G44">
        <v>35.1</v>
      </c>
      <c r="H44" t="s">
        <v>4636</v>
      </c>
      <c r="J44" t="s">
        <v>4390</v>
      </c>
    </row>
    <row r="45" spans="1:10" x14ac:dyDescent="0.3">
      <c r="A45" t="s">
        <v>552</v>
      </c>
      <c r="B45" s="441">
        <v>46023</v>
      </c>
      <c r="C45" t="s">
        <v>4674</v>
      </c>
      <c r="D45" t="s">
        <v>4600</v>
      </c>
      <c r="E45" t="s">
        <v>4633</v>
      </c>
      <c r="F45">
        <v>1</v>
      </c>
      <c r="G45">
        <v>22.2</v>
      </c>
      <c r="H45" t="s">
        <v>4631</v>
      </c>
      <c r="J45" t="s">
        <v>4390</v>
      </c>
    </row>
    <row r="46" spans="1:10" x14ac:dyDescent="0.3">
      <c r="A46" t="s">
        <v>552</v>
      </c>
      <c r="B46" s="441">
        <v>46023</v>
      </c>
      <c r="C46" t="s">
        <v>4675</v>
      </c>
      <c r="D46" t="s">
        <v>4600</v>
      </c>
      <c r="E46" t="s">
        <v>4676</v>
      </c>
      <c r="F46">
        <v>3</v>
      </c>
      <c r="G46">
        <v>45.9</v>
      </c>
      <c r="H46" t="s">
        <v>4631</v>
      </c>
      <c r="J46" t="s">
        <v>4390</v>
      </c>
    </row>
    <row r="47" spans="1:10" x14ac:dyDescent="0.3">
      <c r="A47" t="s">
        <v>552</v>
      </c>
      <c r="B47" s="441">
        <v>46023</v>
      </c>
      <c r="C47" t="s">
        <v>4677</v>
      </c>
      <c r="D47" t="s">
        <v>4600</v>
      </c>
      <c r="E47" t="s">
        <v>4672</v>
      </c>
      <c r="F47">
        <v>2</v>
      </c>
      <c r="G47">
        <v>13.2</v>
      </c>
      <c r="H47" t="s">
        <v>4636</v>
      </c>
      <c r="J47" t="s">
        <v>4390</v>
      </c>
    </row>
    <row r="48" spans="1:10" x14ac:dyDescent="0.3">
      <c r="A48" t="s">
        <v>552</v>
      </c>
      <c r="B48" s="441">
        <v>46023</v>
      </c>
      <c r="C48" t="s">
        <v>4652</v>
      </c>
      <c r="D48" t="s">
        <v>4600</v>
      </c>
      <c r="E48" t="s">
        <v>4633</v>
      </c>
      <c r="F48">
        <v>1</v>
      </c>
      <c r="G48">
        <v>14.7</v>
      </c>
      <c r="H48" t="s">
        <v>4631</v>
      </c>
      <c r="J48" t="s">
        <v>4390</v>
      </c>
    </row>
    <row r="49" spans="1:10" x14ac:dyDescent="0.3">
      <c r="A49" t="s">
        <v>552</v>
      </c>
      <c r="B49" s="441">
        <v>46023</v>
      </c>
      <c r="C49" t="s">
        <v>4678</v>
      </c>
      <c r="D49" t="s">
        <v>4600</v>
      </c>
      <c r="E49" t="s">
        <v>4679</v>
      </c>
      <c r="F49">
        <v>1</v>
      </c>
      <c r="G49">
        <v>5.7</v>
      </c>
      <c r="H49" t="s">
        <v>4636</v>
      </c>
      <c r="J49" t="s">
        <v>4390</v>
      </c>
    </row>
    <row r="50" spans="1:10" x14ac:dyDescent="0.3">
      <c r="A50" t="s">
        <v>552</v>
      </c>
      <c r="B50" s="441">
        <v>46023</v>
      </c>
      <c r="C50" t="s">
        <v>4632</v>
      </c>
      <c r="D50" t="s">
        <v>4600</v>
      </c>
      <c r="E50" t="s">
        <v>4633</v>
      </c>
      <c r="F50">
        <v>5</v>
      </c>
      <c r="G50">
        <v>121.5</v>
      </c>
      <c r="H50" t="s">
        <v>4631</v>
      </c>
      <c r="J50" t="s">
        <v>4390</v>
      </c>
    </row>
    <row r="51" spans="1:10" x14ac:dyDescent="0.3">
      <c r="A51" t="s">
        <v>552</v>
      </c>
      <c r="B51" s="441">
        <v>46023</v>
      </c>
      <c r="C51" t="s">
        <v>4680</v>
      </c>
      <c r="D51" t="s">
        <v>4600</v>
      </c>
      <c r="E51" t="s">
        <v>4672</v>
      </c>
      <c r="F51">
        <v>2</v>
      </c>
      <c r="G51">
        <v>11.4</v>
      </c>
      <c r="H51" t="s">
        <v>4636</v>
      </c>
      <c r="J51" t="s">
        <v>4390</v>
      </c>
    </row>
    <row r="52" spans="1:10" x14ac:dyDescent="0.3">
      <c r="A52" t="s">
        <v>552</v>
      </c>
      <c r="B52" s="441">
        <v>46023</v>
      </c>
      <c r="C52" t="s">
        <v>4681</v>
      </c>
      <c r="D52" t="s">
        <v>4600</v>
      </c>
      <c r="E52" t="s">
        <v>4659</v>
      </c>
      <c r="F52">
        <v>1</v>
      </c>
      <c r="G52">
        <v>5.7</v>
      </c>
      <c r="H52" t="s">
        <v>4636</v>
      </c>
      <c r="J52" t="s">
        <v>4390</v>
      </c>
    </row>
    <row r="53" spans="1:10" x14ac:dyDescent="0.3">
      <c r="A53" t="s">
        <v>552</v>
      </c>
      <c r="B53" s="441">
        <v>46023</v>
      </c>
      <c r="C53" t="s">
        <v>4682</v>
      </c>
      <c r="D53" t="s">
        <v>4600</v>
      </c>
      <c r="E53" t="s">
        <v>4645</v>
      </c>
      <c r="F53">
        <v>1</v>
      </c>
      <c r="G53">
        <v>14.7</v>
      </c>
      <c r="H53" t="s">
        <v>4636</v>
      </c>
      <c r="J53" t="s">
        <v>4390</v>
      </c>
    </row>
    <row r="54" spans="1:10" x14ac:dyDescent="0.3">
      <c r="A54" t="s">
        <v>552</v>
      </c>
      <c r="B54" s="441">
        <v>46023</v>
      </c>
      <c r="C54" t="s">
        <v>4683</v>
      </c>
      <c r="D54" t="s">
        <v>4600</v>
      </c>
      <c r="E54" t="s">
        <v>4633</v>
      </c>
      <c r="F54">
        <v>4</v>
      </c>
      <c r="G54">
        <v>62.4</v>
      </c>
      <c r="H54" t="s">
        <v>4631</v>
      </c>
      <c r="J54" t="s">
        <v>4390</v>
      </c>
    </row>
    <row r="55" spans="1:10" x14ac:dyDescent="0.3">
      <c r="A55" t="s">
        <v>552</v>
      </c>
      <c r="B55" s="441">
        <v>46023</v>
      </c>
      <c r="C55" t="s">
        <v>4642</v>
      </c>
      <c r="D55" t="s">
        <v>4600</v>
      </c>
      <c r="E55" t="s">
        <v>4641</v>
      </c>
      <c r="F55">
        <v>2</v>
      </c>
      <c r="G55">
        <v>43.2</v>
      </c>
      <c r="H55" t="s">
        <v>4631</v>
      </c>
      <c r="J55" t="s">
        <v>4390</v>
      </c>
    </row>
    <row r="56" spans="1:10" x14ac:dyDescent="0.3">
      <c r="A56" t="s">
        <v>552</v>
      </c>
      <c r="B56" s="441">
        <v>46023</v>
      </c>
      <c r="C56" t="s">
        <v>4684</v>
      </c>
      <c r="D56" t="s">
        <v>4600</v>
      </c>
      <c r="E56" t="s">
        <v>4633</v>
      </c>
      <c r="F56">
        <v>14</v>
      </c>
      <c r="G56">
        <v>403.2</v>
      </c>
      <c r="H56" t="s">
        <v>4631</v>
      </c>
      <c r="J56" t="s">
        <v>4390</v>
      </c>
    </row>
    <row r="57" spans="1:10" x14ac:dyDescent="0.3">
      <c r="A57" t="s">
        <v>552</v>
      </c>
      <c r="B57" s="441">
        <v>46023</v>
      </c>
      <c r="C57" t="s">
        <v>4685</v>
      </c>
      <c r="D57" t="s">
        <v>4600</v>
      </c>
      <c r="E57" t="s">
        <v>4686</v>
      </c>
      <c r="F57">
        <v>3</v>
      </c>
      <c r="G57">
        <v>43.2</v>
      </c>
      <c r="H57" t="s">
        <v>4636</v>
      </c>
      <c r="J57" t="s">
        <v>4390</v>
      </c>
    </row>
    <row r="58" spans="1:10" x14ac:dyDescent="0.3">
      <c r="A58" t="s">
        <v>552</v>
      </c>
      <c r="B58" s="441">
        <v>46023</v>
      </c>
      <c r="C58" t="s">
        <v>4687</v>
      </c>
      <c r="D58" t="s">
        <v>4600</v>
      </c>
      <c r="E58" t="s">
        <v>4672</v>
      </c>
      <c r="F58">
        <v>3</v>
      </c>
      <c r="G58">
        <v>21.6</v>
      </c>
      <c r="H58" t="s">
        <v>4636</v>
      </c>
      <c r="J58" t="s">
        <v>4390</v>
      </c>
    </row>
    <row r="59" spans="1:10" x14ac:dyDescent="0.3">
      <c r="A59" t="s">
        <v>552</v>
      </c>
      <c r="B59" s="441">
        <v>46023</v>
      </c>
      <c r="C59" t="s">
        <v>4670</v>
      </c>
      <c r="D59" t="s">
        <v>4600</v>
      </c>
      <c r="E59" t="s">
        <v>4641</v>
      </c>
      <c r="F59">
        <v>1</v>
      </c>
      <c r="G59">
        <v>10.199999999999999</v>
      </c>
      <c r="H59" t="s">
        <v>4631</v>
      </c>
      <c r="J59" t="s">
        <v>4390</v>
      </c>
    </row>
    <row r="60" spans="1:10" x14ac:dyDescent="0.3">
      <c r="A60" t="s">
        <v>552</v>
      </c>
      <c r="B60" s="441">
        <v>46023</v>
      </c>
      <c r="C60" t="s">
        <v>4656</v>
      </c>
      <c r="D60" t="s">
        <v>4600</v>
      </c>
      <c r="E60" t="s">
        <v>4641</v>
      </c>
      <c r="F60">
        <v>1</v>
      </c>
      <c r="G60">
        <v>12.6</v>
      </c>
      <c r="H60" t="s">
        <v>4631</v>
      </c>
      <c r="J60" t="s">
        <v>4390</v>
      </c>
    </row>
    <row r="61" spans="1:10" x14ac:dyDescent="0.3">
      <c r="A61" t="s">
        <v>552</v>
      </c>
      <c r="B61" s="441">
        <v>46023</v>
      </c>
      <c r="C61" t="s">
        <v>4643</v>
      </c>
      <c r="D61" t="s">
        <v>4600</v>
      </c>
      <c r="E61" t="s">
        <v>4641</v>
      </c>
      <c r="F61">
        <v>9</v>
      </c>
      <c r="G61">
        <v>167.4</v>
      </c>
      <c r="H61" t="s">
        <v>4631</v>
      </c>
      <c r="J61" t="s">
        <v>4390</v>
      </c>
    </row>
    <row r="62" spans="1:10" x14ac:dyDescent="0.3">
      <c r="A62" t="s">
        <v>552</v>
      </c>
      <c r="B62" s="441">
        <v>46023</v>
      </c>
      <c r="C62" t="s">
        <v>4657</v>
      </c>
      <c r="D62" t="s">
        <v>4600</v>
      </c>
      <c r="E62" t="s">
        <v>4654</v>
      </c>
      <c r="F62">
        <v>2</v>
      </c>
      <c r="G62">
        <v>22.8</v>
      </c>
      <c r="H62" t="s">
        <v>4631</v>
      </c>
      <c r="J62" t="s">
        <v>4390</v>
      </c>
    </row>
    <row r="63" spans="1:10" x14ac:dyDescent="0.3">
      <c r="A63" t="s">
        <v>552</v>
      </c>
      <c r="B63" s="441">
        <v>46023</v>
      </c>
      <c r="C63" t="s">
        <v>4658</v>
      </c>
      <c r="D63" t="s">
        <v>4600</v>
      </c>
      <c r="E63" t="s">
        <v>4659</v>
      </c>
      <c r="F63">
        <v>2</v>
      </c>
      <c r="G63">
        <v>11.4</v>
      </c>
      <c r="H63" t="s">
        <v>4636</v>
      </c>
      <c r="J63" t="s">
        <v>4390</v>
      </c>
    </row>
    <row r="64" spans="1:10" x14ac:dyDescent="0.3">
      <c r="A64" t="s">
        <v>552</v>
      </c>
      <c r="B64" s="441">
        <v>46023</v>
      </c>
      <c r="C64" t="s">
        <v>4688</v>
      </c>
      <c r="D64" t="s">
        <v>4600</v>
      </c>
      <c r="E64" t="s">
        <v>4633</v>
      </c>
      <c r="F64">
        <v>1</v>
      </c>
      <c r="G64">
        <v>16.2</v>
      </c>
      <c r="H64" t="s">
        <v>4631</v>
      </c>
      <c r="J64" t="s">
        <v>4390</v>
      </c>
    </row>
    <row r="65" spans="1:10" x14ac:dyDescent="0.3">
      <c r="A65" t="s">
        <v>552</v>
      </c>
      <c r="B65" s="441">
        <v>46023</v>
      </c>
      <c r="C65" t="s">
        <v>4649</v>
      </c>
      <c r="D65" t="s">
        <v>4600</v>
      </c>
      <c r="E65" t="s">
        <v>4645</v>
      </c>
      <c r="F65">
        <v>2</v>
      </c>
      <c r="G65">
        <v>23.4</v>
      </c>
      <c r="H65" t="s">
        <v>4631</v>
      </c>
      <c r="J65" t="s">
        <v>4390</v>
      </c>
    </row>
    <row r="66" spans="1:10" x14ac:dyDescent="0.3">
      <c r="A66" t="s">
        <v>552</v>
      </c>
      <c r="B66" s="441">
        <v>46023</v>
      </c>
      <c r="C66" t="s">
        <v>4689</v>
      </c>
      <c r="D66" t="s">
        <v>4600</v>
      </c>
      <c r="E66" t="s">
        <v>4676</v>
      </c>
      <c r="F66">
        <v>2</v>
      </c>
      <c r="G66">
        <v>25.2</v>
      </c>
      <c r="H66" t="s">
        <v>4631</v>
      </c>
      <c r="J66" t="s">
        <v>4390</v>
      </c>
    </row>
    <row r="67" spans="1:10" x14ac:dyDescent="0.3">
      <c r="A67" t="s">
        <v>552</v>
      </c>
      <c r="B67" s="441">
        <v>46023</v>
      </c>
      <c r="C67" t="s">
        <v>4655</v>
      </c>
      <c r="D67" t="s">
        <v>4600</v>
      </c>
      <c r="E67" t="s">
        <v>4641</v>
      </c>
      <c r="F67">
        <v>2</v>
      </c>
      <c r="G67">
        <v>25.2</v>
      </c>
      <c r="H67" t="s">
        <v>4631</v>
      </c>
      <c r="J67" t="s">
        <v>4390</v>
      </c>
    </row>
    <row r="68" spans="1:10" x14ac:dyDescent="0.3">
      <c r="A68" t="s">
        <v>552</v>
      </c>
      <c r="B68" s="441">
        <v>46023</v>
      </c>
      <c r="C68" t="s">
        <v>4660</v>
      </c>
      <c r="D68" t="s">
        <v>4600</v>
      </c>
      <c r="E68" t="s">
        <v>4645</v>
      </c>
      <c r="F68">
        <v>3</v>
      </c>
      <c r="G68">
        <v>38.700000000000003</v>
      </c>
      <c r="H68" t="s">
        <v>4636</v>
      </c>
      <c r="J68" t="s">
        <v>4390</v>
      </c>
    </row>
    <row r="69" spans="1:10" x14ac:dyDescent="0.3">
      <c r="A69" t="s">
        <v>552</v>
      </c>
      <c r="B69" s="441">
        <v>46023</v>
      </c>
      <c r="C69" t="s">
        <v>4669</v>
      </c>
      <c r="D69" t="s">
        <v>4600</v>
      </c>
      <c r="E69" t="s">
        <v>4645</v>
      </c>
      <c r="F69">
        <v>1</v>
      </c>
      <c r="G69">
        <v>11.7</v>
      </c>
      <c r="H69" t="s">
        <v>4636</v>
      </c>
      <c r="J69" t="s">
        <v>4390</v>
      </c>
    </row>
    <row r="70" spans="1:10" x14ac:dyDescent="0.3">
      <c r="A70" t="s">
        <v>552</v>
      </c>
      <c r="B70" s="441">
        <v>46023</v>
      </c>
      <c r="C70" t="s">
        <v>4690</v>
      </c>
      <c r="D70" t="s">
        <v>4600</v>
      </c>
      <c r="E70" t="s">
        <v>4633</v>
      </c>
      <c r="F70">
        <v>1</v>
      </c>
      <c r="G70">
        <v>15.6</v>
      </c>
      <c r="H70" t="s">
        <v>4631</v>
      </c>
      <c r="J70" t="s">
        <v>4390</v>
      </c>
    </row>
    <row r="71" spans="1:10" x14ac:dyDescent="0.3">
      <c r="A71" t="s">
        <v>552</v>
      </c>
      <c r="B71" s="441">
        <v>46023</v>
      </c>
      <c r="C71" t="s">
        <v>4662</v>
      </c>
      <c r="D71" t="s">
        <v>4600</v>
      </c>
      <c r="E71" t="s">
        <v>4663</v>
      </c>
      <c r="F71">
        <v>2</v>
      </c>
      <c r="G71">
        <v>19.2</v>
      </c>
      <c r="H71" t="s">
        <v>4631</v>
      </c>
      <c r="J71" t="s">
        <v>4390</v>
      </c>
    </row>
    <row r="72" spans="1:10" x14ac:dyDescent="0.3">
      <c r="A72" t="s">
        <v>552</v>
      </c>
      <c r="B72" s="441">
        <v>46023</v>
      </c>
      <c r="C72" t="s">
        <v>4640</v>
      </c>
      <c r="D72" t="s">
        <v>4600</v>
      </c>
      <c r="E72" t="s">
        <v>4641</v>
      </c>
      <c r="F72">
        <v>4</v>
      </c>
      <c r="G72">
        <v>49.2</v>
      </c>
      <c r="H72" t="s">
        <v>4631</v>
      </c>
      <c r="J72" t="s">
        <v>4390</v>
      </c>
    </row>
    <row r="73" spans="1:10" x14ac:dyDescent="0.3">
      <c r="A73" t="s">
        <v>552</v>
      </c>
      <c r="B73" s="441">
        <v>46023</v>
      </c>
      <c r="C73" t="s">
        <v>4691</v>
      </c>
      <c r="D73" t="s">
        <v>4600</v>
      </c>
      <c r="E73" t="s">
        <v>4641</v>
      </c>
      <c r="F73">
        <v>1</v>
      </c>
      <c r="G73">
        <v>11.4</v>
      </c>
      <c r="H73" t="s">
        <v>4631</v>
      </c>
      <c r="J73" t="s">
        <v>4390</v>
      </c>
    </row>
    <row r="74" spans="1:10" x14ac:dyDescent="0.3">
      <c r="A74" t="s">
        <v>552</v>
      </c>
      <c r="B74" s="441">
        <v>46023</v>
      </c>
      <c r="C74" t="s">
        <v>4661</v>
      </c>
      <c r="D74" t="s">
        <v>4600</v>
      </c>
      <c r="E74" t="s">
        <v>4645</v>
      </c>
      <c r="F74">
        <v>2</v>
      </c>
      <c r="G74">
        <v>21.6</v>
      </c>
      <c r="H74" t="s">
        <v>4636</v>
      </c>
      <c r="J74" t="s">
        <v>4390</v>
      </c>
    </row>
    <row r="75" spans="1:10" x14ac:dyDescent="0.3">
      <c r="A75" t="s">
        <v>552</v>
      </c>
      <c r="B75" s="441">
        <v>46023</v>
      </c>
      <c r="C75" t="s">
        <v>4692</v>
      </c>
      <c r="D75" t="s">
        <v>4600</v>
      </c>
      <c r="E75" t="s">
        <v>4693</v>
      </c>
      <c r="F75">
        <v>5</v>
      </c>
      <c r="G75">
        <v>18</v>
      </c>
      <c r="H75" t="s">
        <v>4636</v>
      </c>
      <c r="J75" t="s">
        <v>4390</v>
      </c>
    </row>
    <row r="76" spans="1:10" x14ac:dyDescent="0.3">
      <c r="A76" t="s">
        <v>552</v>
      </c>
      <c r="B76" s="441">
        <v>46023</v>
      </c>
      <c r="C76" t="s">
        <v>4694</v>
      </c>
      <c r="D76" t="s">
        <v>4600</v>
      </c>
      <c r="E76" t="s">
        <v>4695</v>
      </c>
      <c r="F76">
        <v>4</v>
      </c>
      <c r="G76">
        <v>18</v>
      </c>
      <c r="H76" t="s">
        <v>4631</v>
      </c>
      <c r="J76" t="s">
        <v>4390</v>
      </c>
    </row>
    <row r="77" spans="1:10" x14ac:dyDescent="0.3">
      <c r="A77" t="s">
        <v>552</v>
      </c>
      <c r="B77" s="441">
        <v>46023</v>
      </c>
      <c r="C77" t="s">
        <v>4696</v>
      </c>
      <c r="D77" t="s">
        <v>4600</v>
      </c>
      <c r="E77" t="s">
        <v>4686</v>
      </c>
      <c r="F77">
        <v>2</v>
      </c>
      <c r="G77">
        <v>33</v>
      </c>
      <c r="H77" t="s">
        <v>4636</v>
      </c>
      <c r="J77" t="s">
        <v>4390</v>
      </c>
    </row>
    <row r="78" spans="1:10" x14ac:dyDescent="0.3">
      <c r="A78" t="s">
        <v>552</v>
      </c>
      <c r="B78" s="441">
        <v>46023</v>
      </c>
      <c r="C78" t="s">
        <v>4697</v>
      </c>
      <c r="D78" t="s">
        <v>4600</v>
      </c>
      <c r="E78" t="s">
        <v>4630</v>
      </c>
      <c r="F78">
        <v>3</v>
      </c>
      <c r="G78">
        <v>28.8</v>
      </c>
      <c r="H78" t="s">
        <v>4631</v>
      </c>
      <c r="J78" t="s">
        <v>4390</v>
      </c>
    </row>
    <row r="79" spans="1:10" x14ac:dyDescent="0.3">
      <c r="A79" t="s">
        <v>552</v>
      </c>
      <c r="B79" s="441">
        <v>46023</v>
      </c>
      <c r="C79" t="s">
        <v>4698</v>
      </c>
      <c r="D79" t="s">
        <v>4600</v>
      </c>
      <c r="E79" t="s">
        <v>4676</v>
      </c>
      <c r="F79">
        <v>2</v>
      </c>
      <c r="G79">
        <v>19.2</v>
      </c>
      <c r="H79" t="s">
        <v>4631</v>
      </c>
      <c r="J79" t="s">
        <v>4390</v>
      </c>
    </row>
    <row r="80" spans="1:10" x14ac:dyDescent="0.3">
      <c r="A80" t="s">
        <v>552</v>
      </c>
      <c r="B80" s="441">
        <v>46023</v>
      </c>
      <c r="C80" t="s">
        <v>4699</v>
      </c>
      <c r="D80" t="s">
        <v>4600</v>
      </c>
      <c r="E80" t="s">
        <v>4700</v>
      </c>
      <c r="F80">
        <v>4</v>
      </c>
      <c r="G80">
        <v>9.6</v>
      </c>
      <c r="H80" t="s">
        <v>4636</v>
      </c>
      <c r="J80" t="s">
        <v>4390</v>
      </c>
    </row>
    <row r="81" spans="1:10" x14ac:dyDescent="0.3">
      <c r="A81" t="s">
        <v>552</v>
      </c>
      <c r="B81" s="441">
        <v>46023</v>
      </c>
      <c r="C81" t="s">
        <v>4701</v>
      </c>
      <c r="D81" t="s">
        <v>4600</v>
      </c>
      <c r="E81" t="s">
        <v>4702</v>
      </c>
      <c r="F81">
        <v>5</v>
      </c>
      <c r="G81">
        <v>81</v>
      </c>
      <c r="H81" t="s">
        <v>4631</v>
      </c>
      <c r="J81" t="s">
        <v>4390</v>
      </c>
    </row>
    <row r="82" spans="1:10" x14ac:dyDescent="0.3">
      <c r="A82" t="s">
        <v>552</v>
      </c>
      <c r="B82" s="441">
        <v>46023</v>
      </c>
      <c r="C82" t="s">
        <v>4703</v>
      </c>
      <c r="D82" t="s">
        <v>4600</v>
      </c>
      <c r="E82" t="s">
        <v>4704</v>
      </c>
      <c r="F82">
        <v>1</v>
      </c>
      <c r="G82">
        <v>5.7</v>
      </c>
      <c r="H82" t="s">
        <v>4636</v>
      </c>
      <c r="J82" t="s">
        <v>4390</v>
      </c>
    </row>
    <row r="83" spans="1:10" x14ac:dyDescent="0.3">
      <c r="A83" t="s">
        <v>552</v>
      </c>
      <c r="B83" s="441">
        <v>46023</v>
      </c>
      <c r="C83" t="s">
        <v>4705</v>
      </c>
      <c r="D83" t="s">
        <v>4600</v>
      </c>
      <c r="E83" t="s">
        <v>4665</v>
      </c>
      <c r="F83">
        <v>2</v>
      </c>
      <c r="G83">
        <v>4.8</v>
      </c>
      <c r="H83" t="s">
        <v>4636</v>
      </c>
      <c r="J83" t="s">
        <v>4390</v>
      </c>
    </row>
    <row r="84" spans="1:10" x14ac:dyDescent="0.3">
      <c r="A84" t="s">
        <v>552</v>
      </c>
      <c r="B84" s="441">
        <v>46023</v>
      </c>
      <c r="C84" t="s">
        <v>4706</v>
      </c>
      <c r="D84" t="s">
        <v>4600</v>
      </c>
      <c r="E84" t="s">
        <v>4672</v>
      </c>
      <c r="F84">
        <v>1</v>
      </c>
      <c r="G84">
        <v>5.7</v>
      </c>
      <c r="H84" t="s">
        <v>4636</v>
      </c>
      <c r="J84" t="s">
        <v>4390</v>
      </c>
    </row>
    <row r="85" spans="1:10" x14ac:dyDescent="0.3">
      <c r="A85" t="s">
        <v>552</v>
      </c>
      <c r="B85" s="441">
        <v>46023</v>
      </c>
      <c r="C85" t="s">
        <v>4707</v>
      </c>
      <c r="D85" t="s">
        <v>4600</v>
      </c>
      <c r="E85" t="s">
        <v>4686</v>
      </c>
      <c r="F85">
        <v>1</v>
      </c>
      <c r="G85">
        <v>11.4</v>
      </c>
      <c r="H85" t="s">
        <v>4636</v>
      </c>
      <c r="J85" t="s">
        <v>4390</v>
      </c>
    </row>
    <row r="86" spans="1:10" x14ac:dyDescent="0.3">
      <c r="A86" t="s">
        <v>552</v>
      </c>
      <c r="B86" s="441">
        <v>46023</v>
      </c>
      <c r="C86" t="s">
        <v>4666</v>
      </c>
      <c r="D86" t="s">
        <v>4600</v>
      </c>
      <c r="E86" t="s">
        <v>4665</v>
      </c>
      <c r="F86">
        <v>1</v>
      </c>
      <c r="G86">
        <v>2.4</v>
      </c>
      <c r="H86" t="s">
        <v>4636</v>
      </c>
      <c r="J86" t="s">
        <v>4390</v>
      </c>
    </row>
    <row r="87" spans="1:10" x14ac:dyDescent="0.3">
      <c r="A87" t="s">
        <v>552</v>
      </c>
      <c r="B87" s="441">
        <v>46023</v>
      </c>
      <c r="C87" t="s">
        <v>4667</v>
      </c>
      <c r="D87" t="s">
        <v>4600</v>
      </c>
      <c r="E87" t="s">
        <v>4663</v>
      </c>
      <c r="F87">
        <v>9</v>
      </c>
      <c r="G87">
        <v>102.6</v>
      </c>
      <c r="H87" t="s">
        <v>4631</v>
      </c>
      <c r="J87" t="s">
        <v>4390</v>
      </c>
    </row>
    <row r="88" spans="1:10" x14ac:dyDescent="0.3">
      <c r="A88" t="s">
        <v>552</v>
      </c>
      <c r="B88" s="441">
        <v>46023</v>
      </c>
      <c r="C88" t="s">
        <v>4708</v>
      </c>
      <c r="D88" t="s">
        <v>4600</v>
      </c>
      <c r="E88" t="s">
        <v>4709</v>
      </c>
      <c r="F88">
        <v>2</v>
      </c>
      <c r="G88">
        <v>19.2</v>
      </c>
      <c r="H88" t="s">
        <v>4631</v>
      </c>
      <c r="J88" t="s">
        <v>4390</v>
      </c>
    </row>
    <row r="89" spans="1:10" x14ac:dyDescent="0.3">
      <c r="A89" t="s">
        <v>552</v>
      </c>
      <c r="B89" s="441">
        <v>46023</v>
      </c>
      <c r="C89" t="s">
        <v>4629</v>
      </c>
      <c r="D89" t="s">
        <v>4600</v>
      </c>
      <c r="E89" t="s">
        <v>4630</v>
      </c>
      <c r="F89">
        <v>1</v>
      </c>
      <c r="G89">
        <v>20.7</v>
      </c>
      <c r="H89" t="s">
        <v>4631</v>
      </c>
      <c r="J89" t="s">
        <v>4390</v>
      </c>
    </row>
    <row r="90" spans="1:10" x14ac:dyDescent="0.3">
      <c r="A90" t="s">
        <v>552</v>
      </c>
      <c r="B90" s="441">
        <v>46023</v>
      </c>
      <c r="C90" t="s">
        <v>4710</v>
      </c>
      <c r="D90" t="s">
        <v>4600</v>
      </c>
      <c r="E90" t="s">
        <v>4711</v>
      </c>
      <c r="F90">
        <v>7</v>
      </c>
      <c r="G90">
        <v>16.8</v>
      </c>
      <c r="H90" t="s">
        <v>4636</v>
      </c>
      <c r="J90" t="s">
        <v>4390</v>
      </c>
    </row>
    <row r="91" spans="1:10" x14ac:dyDescent="0.3">
      <c r="A91" t="s">
        <v>552</v>
      </c>
      <c r="B91" s="441">
        <v>46023</v>
      </c>
      <c r="C91" t="s">
        <v>4668</v>
      </c>
      <c r="D91" t="s">
        <v>4600</v>
      </c>
      <c r="E91" t="s">
        <v>4665</v>
      </c>
      <c r="F91">
        <v>2</v>
      </c>
      <c r="G91">
        <v>4.8</v>
      </c>
      <c r="H91" t="s">
        <v>4636</v>
      </c>
      <c r="J91" t="s">
        <v>4390</v>
      </c>
    </row>
    <row r="92" spans="1:10" x14ac:dyDescent="0.3">
      <c r="A92" t="s">
        <v>552</v>
      </c>
      <c r="B92" s="441">
        <v>46023</v>
      </c>
      <c r="C92" t="s">
        <v>4712</v>
      </c>
      <c r="D92" t="s">
        <v>4600</v>
      </c>
      <c r="E92" t="s">
        <v>4633</v>
      </c>
      <c r="F92">
        <v>1</v>
      </c>
      <c r="G92">
        <v>15.3</v>
      </c>
      <c r="H92" t="s">
        <v>4631</v>
      </c>
      <c r="J92" t="s">
        <v>4390</v>
      </c>
    </row>
    <row r="93" spans="1:10" x14ac:dyDescent="0.3">
      <c r="A93" t="s">
        <v>552</v>
      </c>
      <c r="B93" s="441">
        <v>46023</v>
      </c>
      <c r="C93" t="s">
        <v>4713</v>
      </c>
      <c r="D93" t="s">
        <v>4600</v>
      </c>
      <c r="E93" t="s">
        <v>4693</v>
      </c>
      <c r="F93">
        <v>2</v>
      </c>
      <c r="G93">
        <v>6</v>
      </c>
      <c r="H93" t="s">
        <v>4636</v>
      </c>
      <c r="J93" t="s">
        <v>4390</v>
      </c>
    </row>
    <row r="94" spans="1:10" x14ac:dyDescent="0.3">
      <c r="A94" t="s">
        <v>552</v>
      </c>
      <c r="B94" s="441">
        <v>46023</v>
      </c>
      <c r="C94" t="s">
        <v>4714</v>
      </c>
      <c r="D94" t="s">
        <v>4600</v>
      </c>
      <c r="E94" t="s">
        <v>4700</v>
      </c>
      <c r="F94">
        <v>6</v>
      </c>
      <c r="G94">
        <v>16.2</v>
      </c>
      <c r="H94" t="s">
        <v>4636</v>
      </c>
      <c r="J94" t="s">
        <v>4390</v>
      </c>
    </row>
    <row r="95" spans="1:10" x14ac:dyDescent="0.3">
      <c r="A95" t="s">
        <v>552</v>
      </c>
      <c r="B95" s="441">
        <v>46023</v>
      </c>
      <c r="C95" t="s">
        <v>4715</v>
      </c>
      <c r="D95" t="s">
        <v>4600</v>
      </c>
      <c r="E95" t="s">
        <v>4686</v>
      </c>
      <c r="F95">
        <v>1</v>
      </c>
      <c r="G95">
        <v>9.6</v>
      </c>
      <c r="H95" t="s">
        <v>4636</v>
      </c>
      <c r="J95" t="s">
        <v>4390</v>
      </c>
    </row>
    <row r="96" spans="1:10" x14ac:dyDescent="0.3">
      <c r="A96" t="s">
        <v>552</v>
      </c>
      <c r="B96" s="441">
        <v>46023</v>
      </c>
      <c r="C96" t="s">
        <v>4650</v>
      </c>
      <c r="D96" t="s">
        <v>4600</v>
      </c>
      <c r="E96" t="s">
        <v>4651</v>
      </c>
      <c r="F96">
        <v>7</v>
      </c>
      <c r="G96">
        <v>151.19999999999999</v>
      </c>
      <c r="H96" t="s">
        <v>4631</v>
      </c>
      <c r="J96" t="s">
        <v>4390</v>
      </c>
    </row>
    <row r="97" spans="1:10" x14ac:dyDescent="0.3">
      <c r="A97" t="s">
        <v>552</v>
      </c>
      <c r="B97" s="441">
        <v>46023</v>
      </c>
      <c r="C97" t="s">
        <v>4716</v>
      </c>
      <c r="D97" t="s">
        <v>4600</v>
      </c>
      <c r="E97" t="s">
        <v>4717</v>
      </c>
      <c r="F97">
        <v>2</v>
      </c>
      <c r="G97">
        <v>30.6</v>
      </c>
      <c r="H97" t="s">
        <v>4631</v>
      </c>
      <c r="J97" t="s">
        <v>4390</v>
      </c>
    </row>
    <row r="98" spans="1:10" x14ac:dyDescent="0.3">
      <c r="A98" t="s">
        <v>552</v>
      </c>
      <c r="B98" s="441">
        <v>46023</v>
      </c>
      <c r="C98" t="s">
        <v>4718</v>
      </c>
      <c r="D98" t="s">
        <v>4600</v>
      </c>
      <c r="E98" t="s">
        <v>4719</v>
      </c>
      <c r="F98">
        <v>1</v>
      </c>
      <c r="G98">
        <v>16.2</v>
      </c>
      <c r="H98" t="s">
        <v>4636</v>
      </c>
      <c r="J98" t="s">
        <v>4390</v>
      </c>
    </row>
    <row r="99" spans="1:10" x14ac:dyDescent="0.3">
      <c r="A99" t="s">
        <v>552</v>
      </c>
      <c r="B99" s="441">
        <v>46023</v>
      </c>
      <c r="C99" t="s">
        <v>4720</v>
      </c>
      <c r="D99" t="s">
        <v>4600</v>
      </c>
      <c r="E99" t="s">
        <v>4686</v>
      </c>
      <c r="F99">
        <v>3</v>
      </c>
      <c r="G99">
        <v>32.4</v>
      </c>
      <c r="H99" t="s">
        <v>4636</v>
      </c>
      <c r="J99" t="s">
        <v>4390</v>
      </c>
    </row>
    <row r="100" spans="1:10" x14ac:dyDescent="0.3">
      <c r="A100" t="s">
        <v>552</v>
      </c>
      <c r="B100" s="441">
        <v>46023</v>
      </c>
      <c r="C100" t="s">
        <v>4721</v>
      </c>
      <c r="D100" t="s">
        <v>4600</v>
      </c>
      <c r="E100" t="s">
        <v>4700</v>
      </c>
      <c r="F100">
        <v>2</v>
      </c>
      <c r="G100">
        <v>11.4</v>
      </c>
      <c r="H100" t="s">
        <v>4636</v>
      </c>
      <c r="J100" t="s">
        <v>4390</v>
      </c>
    </row>
    <row r="101" spans="1:10" x14ac:dyDescent="0.3">
      <c r="A101" t="s">
        <v>552</v>
      </c>
      <c r="B101" s="441">
        <v>46023</v>
      </c>
      <c r="C101" t="s">
        <v>4722</v>
      </c>
      <c r="D101" t="s">
        <v>4600</v>
      </c>
      <c r="E101" t="s">
        <v>4711</v>
      </c>
      <c r="F101">
        <v>5</v>
      </c>
      <c r="G101">
        <v>12</v>
      </c>
      <c r="H101" t="s">
        <v>4636</v>
      </c>
      <c r="J101" t="s">
        <v>4390</v>
      </c>
    </row>
    <row r="102" spans="1:10" x14ac:dyDescent="0.3">
      <c r="A102" t="s">
        <v>552</v>
      </c>
      <c r="B102" s="441">
        <v>46023</v>
      </c>
      <c r="C102" t="s">
        <v>4723</v>
      </c>
      <c r="D102" t="s">
        <v>4600</v>
      </c>
      <c r="E102" t="s">
        <v>4638</v>
      </c>
      <c r="F102">
        <v>3</v>
      </c>
      <c r="G102">
        <v>50.4</v>
      </c>
      <c r="H102" t="s">
        <v>4631</v>
      </c>
      <c r="J102" t="s">
        <v>4390</v>
      </c>
    </row>
    <row r="103" spans="1:10" x14ac:dyDescent="0.3">
      <c r="A103" t="s">
        <v>552</v>
      </c>
      <c r="B103" s="441">
        <v>46023</v>
      </c>
      <c r="C103" t="s">
        <v>4724</v>
      </c>
      <c r="D103" t="s">
        <v>4600</v>
      </c>
      <c r="E103" t="s">
        <v>4695</v>
      </c>
      <c r="F103">
        <v>4</v>
      </c>
      <c r="G103">
        <v>14.4</v>
      </c>
      <c r="H103" t="s">
        <v>4631</v>
      </c>
      <c r="J103" t="s">
        <v>4390</v>
      </c>
    </row>
    <row r="104" spans="1:10" x14ac:dyDescent="0.3">
      <c r="A104" t="s">
        <v>552</v>
      </c>
      <c r="B104" s="441">
        <v>46023</v>
      </c>
      <c r="C104" t="s">
        <v>4725</v>
      </c>
      <c r="D104" t="s">
        <v>4600</v>
      </c>
      <c r="E104" t="s">
        <v>4704</v>
      </c>
      <c r="F104">
        <v>1</v>
      </c>
      <c r="G104">
        <v>4.8</v>
      </c>
      <c r="H104" t="s">
        <v>4636</v>
      </c>
      <c r="J104" t="s">
        <v>4390</v>
      </c>
    </row>
    <row r="105" spans="1:10" x14ac:dyDescent="0.3">
      <c r="A105" t="s">
        <v>552</v>
      </c>
      <c r="B105" s="441">
        <v>46023</v>
      </c>
      <c r="C105" t="s">
        <v>4726</v>
      </c>
      <c r="D105" t="s">
        <v>4600</v>
      </c>
      <c r="E105" t="s">
        <v>4727</v>
      </c>
      <c r="F105">
        <v>1</v>
      </c>
      <c r="G105">
        <v>8.6999999999999993</v>
      </c>
      <c r="H105" t="s">
        <v>4631</v>
      </c>
      <c r="J105" t="s">
        <v>4390</v>
      </c>
    </row>
    <row r="106" spans="1:10" x14ac:dyDescent="0.3">
      <c r="A106" t="s">
        <v>552</v>
      </c>
      <c r="B106" s="441">
        <v>46023</v>
      </c>
      <c r="C106" t="s">
        <v>4728</v>
      </c>
      <c r="D106" t="s">
        <v>4600</v>
      </c>
      <c r="E106" t="s">
        <v>4693</v>
      </c>
      <c r="F106">
        <v>1</v>
      </c>
      <c r="G106">
        <v>3.6</v>
      </c>
      <c r="H106" t="s">
        <v>4636</v>
      </c>
      <c r="J106" t="s">
        <v>4390</v>
      </c>
    </row>
    <row r="107" spans="1:10" x14ac:dyDescent="0.3">
      <c r="A107" t="s">
        <v>552</v>
      </c>
      <c r="B107" s="441">
        <v>46054</v>
      </c>
      <c r="C107" t="s">
        <v>4662</v>
      </c>
      <c r="D107" t="s">
        <v>4593</v>
      </c>
      <c r="E107" t="s">
        <v>4663</v>
      </c>
      <c r="F107">
        <v>1</v>
      </c>
      <c r="G107">
        <v>32</v>
      </c>
      <c r="H107" t="s">
        <v>4631</v>
      </c>
      <c r="I107" t="s">
        <v>35</v>
      </c>
      <c r="J107" t="s">
        <v>4389</v>
      </c>
    </row>
    <row r="108" spans="1:10" x14ac:dyDescent="0.3">
      <c r="A108" t="s">
        <v>552</v>
      </c>
      <c r="B108" s="441">
        <v>46054</v>
      </c>
      <c r="C108" t="s">
        <v>4649</v>
      </c>
      <c r="D108" t="s">
        <v>4593</v>
      </c>
      <c r="E108" t="s">
        <v>4645</v>
      </c>
      <c r="F108">
        <v>1</v>
      </c>
      <c r="G108">
        <v>39</v>
      </c>
      <c r="H108" t="s">
        <v>4631</v>
      </c>
      <c r="I108" t="s">
        <v>35</v>
      </c>
      <c r="J108" t="s">
        <v>4389</v>
      </c>
    </row>
    <row r="109" spans="1:10" x14ac:dyDescent="0.3">
      <c r="A109" t="s">
        <v>552</v>
      </c>
      <c r="B109" s="441">
        <v>46054</v>
      </c>
      <c r="C109" t="s">
        <v>4661</v>
      </c>
      <c r="D109" t="s">
        <v>4593</v>
      </c>
      <c r="E109" t="s">
        <v>4645</v>
      </c>
      <c r="F109">
        <v>1</v>
      </c>
      <c r="G109">
        <v>36</v>
      </c>
      <c r="H109" t="s">
        <v>4636</v>
      </c>
      <c r="I109" t="s">
        <v>35</v>
      </c>
      <c r="J109" t="s">
        <v>4389</v>
      </c>
    </row>
    <row r="110" spans="1:10" x14ac:dyDescent="0.3">
      <c r="A110" t="s">
        <v>552</v>
      </c>
      <c r="B110" s="441">
        <v>46054</v>
      </c>
      <c r="C110" t="s">
        <v>4729</v>
      </c>
      <c r="D110" t="s">
        <v>4593</v>
      </c>
      <c r="E110" t="s">
        <v>4608</v>
      </c>
      <c r="F110">
        <v>3</v>
      </c>
      <c r="G110">
        <v>0</v>
      </c>
      <c r="H110" t="s">
        <v>4631</v>
      </c>
      <c r="I110" t="s">
        <v>35</v>
      </c>
      <c r="J110" t="s">
        <v>4389</v>
      </c>
    </row>
    <row r="111" spans="1:10" x14ac:dyDescent="0.3">
      <c r="A111" t="s">
        <v>552</v>
      </c>
      <c r="B111" s="441">
        <v>46054</v>
      </c>
      <c r="C111" t="s">
        <v>4691</v>
      </c>
      <c r="D111" t="s">
        <v>4593</v>
      </c>
      <c r="E111" t="s">
        <v>4641</v>
      </c>
      <c r="F111">
        <v>1</v>
      </c>
      <c r="G111">
        <v>38</v>
      </c>
      <c r="H111" t="s">
        <v>4631</v>
      </c>
      <c r="I111" t="s">
        <v>35</v>
      </c>
      <c r="J111" t="s">
        <v>4389</v>
      </c>
    </row>
    <row r="112" spans="1:10" x14ac:dyDescent="0.3">
      <c r="A112" t="s">
        <v>552</v>
      </c>
      <c r="B112" s="441">
        <v>46054</v>
      </c>
      <c r="C112" t="s">
        <v>4669</v>
      </c>
      <c r="D112" t="s">
        <v>4593</v>
      </c>
      <c r="E112" t="s">
        <v>4645</v>
      </c>
      <c r="F112">
        <v>1</v>
      </c>
      <c r="G112">
        <v>39</v>
      </c>
      <c r="H112" t="s">
        <v>4636</v>
      </c>
      <c r="I112" t="s">
        <v>35</v>
      </c>
      <c r="J112" t="s">
        <v>4389</v>
      </c>
    </row>
    <row r="113" spans="1:10" x14ac:dyDescent="0.3">
      <c r="A113" t="s">
        <v>552</v>
      </c>
      <c r="B113" s="441">
        <v>46054</v>
      </c>
      <c r="C113" t="s">
        <v>4646</v>
      </c>
      <c r="D113" t="s">
        <v>4593</v>
      </c>
      <c r="E113" t="s">
        <v>4647</v>
      </c>
      <c r="F113">
        <v>1</v>
      </c>
      <c r="G113">
        <v>38</v>
      </c>
      <c r="H113" t="s">
        <v>4631</v>
      </c>
      <c r="I113" t="s">
        <v>35</v>
      </c>
      <c r="J113" t="s">
        <v>4389</v>
      </c>
    </row>
    <row r="114" spans="1:10" x14ac:dyDescent="0.3">
      <c r="A114" t="s">
        <v>552</v>
      </c>
      <c r="B114" s="441">
        <v>46054</v>
      </c>
      <c r="C114" t="s">
        <v>4644</v>
      </c>
      <c r="D114" t="s">
        <v>4593</v>
      </c>
      <c r="E114" t="s">
        <v>4645</v>
      </c>
      <c r="F114">
        <v>1</v>
      </c>
      <c r="G114">
        <v>44</v>
      </c>
      <c r="H114" t="s">
        <v>4636</v>
      </c>
      <c r="I114" t="s">
        <v>35</v>
      </c>
      <c r="J114" t="s">
        <v>4389</v>
      </c>
    </row>
    <row r="115" spans="1:10" x14ac:dyDescent="0.3">
      <c r="A115" t="s">
        <v>552</v>
      </c>
      <c r="B115" s="441">
        <v>46054</v>
      </c>
      <c r="C115" t="s">
        <v>4660</v>
      </c>
      <c r="D115" t="s">
        <v>4593</v>
      </c>
      <c r="E115" t="s">
        <v>4645</v>
      </c>
      <c r="F115">
        <v>1</v>
      </c>
      <c r="G115">
        <v>43</v>
      </c>
      <c r="H115" t="s">
        <v>4636</v>
      </c>
      <c r="I115" t="s">
        <v>35</v>
      </c>
      <c r="J115" t="s">
        <v>4389</v>
      </c>
    </row>
    <row r="116" spans="1:10" x14ac:dyDescent="0.3">
      <c r="A116" t="s">
        <v>552</v>
      </c>
      <c r="B116" s="441">
        <v>46054</v>
      </c>
      <c r="C116" t="s">
        <v>4656</v>
      </c>
      <c r="D116" t="s">
        <v>4593</v>
      </c>
      <c r="E116" t="s">
        <v>4641</v>
      </c>
      <c r="F116">
        <v>1</v>
      </c>
      <c r="G116">
        <v>42</v>
      </c>
      <c r="H116" t="s">
        <v>4631</v>
      </c>
      <c r="I116" t="s">
        <v>35</v>
      </c>
      <c r="J116" t="s">
        <v>4389</v>
      </c>
    </row>
    <row r="117" spans="1:10" x14ac:dyDescent="0.3">
      <c r="A117" t="s">
        <v>552</v>
      </c>
      <c r="B117" s="441">
        <v>46054</v>
      </c>
      <c r="C117" t="s">
        <v>4650</v>
      </c>
      <c r="D117" t="s">
        <v>4593</v>
      </c>
      <c r="E117" t="s">
        <v>4651</v>
      </c>
      <c r="F117">
        <v>1</v>
      </c>
      <c r="G117">
        <v>72</v>
      </c>
      <c r="H117" t="s">
        <v>4631</v>
      </c>
      <c r="I117" t="s">
        <v>35</v>
      </c>
      <c r="J117" t="s">
        <v>4389</v>
      </c>
    </row>
    <row r="118" spans="1:10" x14ac:dyDescent="0.3">
      <c r="A118" t="s">
        <v>552</v>
      </c>
      <c r="B118" s="441">
        <v>46054</v>
      </c>
      <c r="C118" t="s">
        <v>4730</v>
      </c>
      <c r="D118" t="s">
        <v>4593</v>
      </c>
      <c r="E118" t="s">
        <v>4731</v>
      </c>
      <c r="F118">
        <v>1</v>
      </c>
      <c r="G118">
        <v>36</v>
      </c>
      <c r="H118" t="s">
        <v>4631</v>
      </c>
      <c r="I118" t="s">
        <v>35</v>
      </c>
      <c r="J118" t="s">
        <v>4389</v>
      </c>
    </row>
    <row r="119" spans="1:10" x14ac:dyDescent="0.3">
      <c r="A119" t="s">
        <v>552</v>
      </c>
      <c r="B119" s="441">
        <v>46054</v>
      </c>
      <c r="C119" t="s">
        <v>4667</v>
      </c>
      <c r="D119" t="s">
        <v>4593</v>
      </c>
      <c r="E119" t="s">
        <v>4663</v>
      </c>
      <c r="F119">
        <v>3</v>
      </c>
      <c r="G119">
        <v>114</v>
      </c>
      <c r="H119" t="s">
        <v>4631</v>
      </c>
      <c r="I119" t="s">
        <v>35</v>
      </c>
      <c r="J119" t="s">
        <v>4389</v>
      </c>
    </row>
    <row r="120" spans="1:10" x14ac:dyDescent="0.3">
      <c r="A120" t="s">
        <v>552</v>
      </c>
      <c r="B120" s="441">
        <v>46054</v>
      </c>
      <c r="C120" t="s">
        <v>4629</v>
      </c>
      <c r="D120" t="s">
        <v>4593</v>
      </c>
      <c r="E120" t="s">
        <v>4630</v>
      </c>
      <c r="F120">
        <v>1</v>
      </c>
      <c r="G120">
        <v>69</v>
      </c>
      <c r="H120" t="s">
        <v>4631</v>
      </c>
      <c r="I120" t="s">
        <v>35</v>
      </c>
      <c r="J120" t="s">
        <v>4389</v>
      </c>
    </row>
    <row r="121" spans="1:10" x14ac:dyDescent="0.3">
      <c r="A121" t="s">
        <v>552</v>
      </c>
      <c r="B121" s="441">
        <v>46054</v>
      </c>
      <c r="C121" t="s">
        <v>4732</v>
      </c>
      <c r="D121" t="s">
        <v>4593</v>
      </c>
      <c r="E121" t="s">
        <v>4733</v>
      </c>
      <c r="F121">
        <v>1</v>
      </c>
      <c r="G121">
        <v>45</v>
      </c>
      <c r="H121" t="s">
        <v>4636</v>
      </c>
      <c r="I121" t="s">
        <v>35</v>
      </c>
      <c r="J121" t="s">
        <v>4389</v>
      </c>
    </row>
    <row r="122" spans="1:10" x14ac:dyDescent="0.3">
      <c r="A122" t="s">
        <v>552</v>
      </c>
      <c r="B122" s="441">
        <v>46054</v>
      </c>
      <c r="C122" t="s">
        <v>4734</v>
      </c>
      <c r="D122" t="s">
        <v>4593</v>
      </c>
      <c r="E122" t="s">
        <v>4663</v>
      </c>
      <c r="F122">
        <v>1</v>
      </c>
      <c r="G122">
        <v>35</v>
      </c>
      <c r="H122" t="s">
        <v>4636</v>
      </c>
      <c r="I122" t="s">
        <v>35</v>
      </c>
      <c r="J122" t="s">
        <v>4389</v>
      </c>
    </row>
    <row r="123" spans="1:10" x14ac:dyDescent="0.3">
      <c r="A123" t="s">
        <v>552</v>
      </c>
      <c r="B123" s="441">
        <v>46054</v>
      </c>
      <c r="C123" t="s">
        <v>4632</v>
      </c>
      <c r="D123" t="s">
        <v>4593</v>
      </c>
      <c r="E123" t="s">
        <v>4633</v>
      </c>
      <c r="F123">
        <v>1</v>
      </c>
      <c r="G123">
        <v>81</v>
      </c>
      <c r="H123" t="s">
        <v>4631</v>
      </c>
      <c r="I123" t="s">
        <v>35</v>
      </c>
      <c r="J123" t="s">
        <v>4389</v>
      </c>
    </row>
    <row r="124" spans="1:10" x14ac:dyDescent="0.3">
      <c r="A124" t="s">
        <v>552</v>
      </c>
      <c r="B124" s="441">
        <v>46054</v>
      </c>
      <c r="C124" t="s">
        <v>4735</v>
      </c>
      <c r="D124" t="s">
        <v>4593</v>
      </c>
      <c r="E124" t="s">
        <v>4645</v>
      </c>
      <c r="F124">
        <v>1</v>
      </c>
      <c r="G124">
        <v>41</v>
      </c>
      <c r="H124" t="s">
        <v>4636</v>
      </c>
      <c r="I124" t="s">
        <v>35</v>
      </c>
      <c r="J124" t="s">
        <v>4389</v>
      </c>
    </row>
    <row r="125" spans="1:10" x14ac:dyDescent="0.3">
      <c r="A125" t="s">
        <v>552</v>
      </c>
      <c r="B125" s="441">
        <v>46054</v>
      </c>
      <c r="C125" t="s">
        <v>4657</v>
      </c>
      <c r="D125" t="s">
        <v>4593</v>
      </c>
      <c r="E125" t="s">
        <v>4654</v>
      </c>
      <c r="F125">
        <v>2</v>
      </c>
      <c r="G125">
        <v>76</v>
      </c>
      <c r="H125" t="s">
        <v>4631</v>
      </c>
      <c r="I125" t="s">
        <v>35</v>
      </c>
      <c r="J125" t="s">
        <v>4389</v>
      </c>
    </row>
    <row r="126" spans="1:10" x14ac:dyDescent="0.3">
      <c r="A126" t="s">
        <v>552</v>
      </c>
      <c r="B126" s="441">
        <v>46054</v>
      </c>
      <c r="C126" t="s">
        <v>4670</v>
      </c>
      <c r="D126" t="s">
        <v>4593</v>
      </c>
      <c r="E126" t="s">
        <v>4641</v>
      </c>
      <c r="F126">
        <v>1</v>
      </c>
      <c r="G126">
        <v>34</v>
      </c>
      <c r="H126" t="s">
        <v>4631</v>
      </c>
      <c r="I126" t="s">
        <v>35</v>
      </c>
      <c r="J126" t="s">
        <v>4389</v>
      </c>
    </row>
    <row r="127" spans="1:10" x14ac:dyDescent="0.3">
      <c r="A127" t="s">
        <v>552</v>
      </c>
      <c r="B127" s="441">
        <v>46054</v>
      </c>
      <c r="C127" t="s">
        <v>4640</v>
      </c>
      <c r="D127" t="s">
        <v>4593</v>
      </c>
      <c r="E127" t="s">
        <v>4641</v>
      </c>
      <c r="F127">
        <v>1</v>
      </c>
      <c r="G127">
        <v>41</v>
      </c>
      <c r="H127" t="s">
        <v>4631</v>
      </c>
      <c r="I127" t="s">
        <v>35</v>
      </c>
      <c r="J127" t="s">
        <v>4389</v>
      </c>
    </row>
    <row r="128" spans="1:10" x14ac:dyDescent="0.3">
      <c r="A128" t="s">
        <v>552</v>
      </c>
      <c r="B128" s="441">
        <v>46054</v>
      </c>
      <c r="C128" t="s">
        <v>4653</v>
      </c>
      <c r="D128" t="s">
        <v>4593</v>
      </c>
      <c r="E128" t="s">
        <v>4654</v>
      </c>
      <c r="F128">
        <v>1</v>
      </c>
      <c r="G128">
        <v>39</v>
      </c>
      <c r="H128" t="s">
        <v>4636</v>
      </c>
      <c r="I128" t="s">
        <v>35</v>
      </c>
      <c r="J128" t="s">
        <v>4389</v>
      </c>
    </row>
    <row r="129" spans="1:10" x14ac:dyDescent="0.3">
      <c r="A129" t="s">
        <v>552</v>
      </c>
      <c r="B129" s="441">
        <v>46054</v>
      </c>
      <c r="C129" t="s">
        <v>4652</v>
      </c>
      <c r="D129" t="s">
        <v>4593</v>
      </c>
      <c r="E129" t="s">
        <v>4633</v>
      </c>
      <c r="F129">
        <v>1</v>
      </c>
      <c r="G129">
        <v>49</v>
      </c>
      <c r="H129" t="s">
        <v>4631</v>
      </c>
      <c r="I129" t="s">
        <v>35</v>
      </c>
      <c r="J129" t="s">
        <v>4389</v>
      </c>
    </row>
    <row r="130" spans="1:10" x14ac:dyDescent="0.3">
      <c r="A130" t="s">
        <v>552</v>
      </c>
      <c r="B130" s="441">
        <v>46054</v>
      </c>
      <c r="C130" t="s">
        <v>4650</v>
      </c>
      <c r="D130" t="s">
        <v>4598</v>
      </c>
      <c r="E130" t="s">
        <v>4651</v>
      </c>
      <c r="F130">
        <v>10</v>
      </c>
      <c r="G130">
        <v>720</v>
      </c>
      <c r="H130" t="s">
        <v>4631</v>
      </c>
      <c r="I130" t="s">
        <v>35</v>
      </c>
      <c r="J130" t="s">
        <v>4389</v>
      </c>
    </row>
    <row r="131" spans="1:10" x14ac:dyDescent="0.3">
      <c r="A131" t="s">
        <v>552</v>
      </c>
      <c r="B131" s="441">
        <v>46054</v>
      </c>
      <c r="C131" t="s">
        <v>4664</v>
      </c>
      <c r="D131" t="s">
        <v>4598</v>
      </c>
      <c r="E131" t="s">
        <v>4665</v>
      </c>
      <c r="F131">
        <v>4</v>
      </c>
      <c r="G131">
        <v>32</v>
      </c>
      <c r="H131" t="s">
        <v>4636</v>
      </c>
      <c r="I131" t="s">
        <v>35</v>
      </c>
      <c r="J131" t="s">
        <v>4389</v>
      </c>
    </row>
    <row r="132" spans="1:10" x14ac:dyDescent="0.3">
      <c r="A132" t="s">
        <v>552</v>
      </c>
      <c r="B132" s="441">
        <v>46054</v>
      </c>
      <c r="C132" t="s">
        <v>4666</v>
      </c>
      <c r="D132" t="s">
        <v>4598</v>
      </c>
      <c r="E132" t="s">
        <v>4665</v>
      </c>
      <c r="F132">
        <v>1</v>
      </c>
      <c r="G132">
        <v>8</v>
      </c>
      <c r="H132" t="s">
        <v>4636</v>
      </c>
      <c r="I132" t="s">
        <v>35</v>
      </c>
      <c r="J132" t="s">
        <v>4389</v>
      </c>
    </row>
    <row r="133" spans="1:10" x14ac:dyDescent="0.3">
      <c r="A133" t="s">
        <v>552</v>
      </c>
      <c r="B133" s="441">
        <v>46054</v>
      </c>
      <c r="C133" t="s">
        <v>4667</v>
      </c>
      <c r="D133" t="s">
        <v>4598</v>
      </c>
      <c r="E133" t="s">
        <v>4663</v>
      </c>
      <c r="F133">
        <v>25</v>
      </c>
      <c r="G133">
        <v>950</v>
      </c>
      <c r="H133" t="s">
        <v>4631</v>
      </c>
      <c r="I133" t="s">
        <v>35</v>
      </c>
      <c r="J133" t="s">
        <v>4389</v>
      </c>
    </row>
    <row r="134" spans="1:10" x14ac:dyDescent="0.3">
      <c r="A134" t="s">
        <v>552</v>
      </c>
      <c r="B134" s="441">
        <v>46054</v>
      </c>
      <c r="C134" t="s">
        <v>4668</v>
      </c>
      <c r="D134" t="s">
        <v>4598</v>
      </c>
      <c r="E134" t="s">
        <v>4665</v>
      </c>
      <c r="F134">
        <v>5</v>
      </c>
      <c r="G134">
        <v>40</v>
      </c>
      <c r="H134" t="s">
        <v>4636</v>
      </c>
      <c r="I134" t="s">
        <v>35</v>
      </c>
      <c r="J134" t="s">
        <v>4389</v>
      </c>
    </row>
    <row r="135" spans="1:10" x14ac:dyDescent="0.3">
      <c r="A135" t="s">
        <v>552</v>
      </c>
      <c r="B135" s="441">
        <v>46054</v>
      </c>
      <c r="C135" t="s">
        <v>4661</v>
      </c>
      <c r="D135" t="s">
        <v>4598</v>
      </c>
      <c r="E135" t="s">
        <v>4645</v>
      </c>
      <c r="F135">
        <v>11</v>
      </c>
      <c r="G135">
        <v>396</v>
      </c>
      <c r="H135" t="s">
        <v>4636</v>
      </c>
      <c r="I135" t="s">
        <v>35</v>
      </c>
      <c r="J135" t="s">
        <v>4389</v>
      </c>
    </row>
    <row r="136" spans="1:10" x14ac:dyDescent="0.3">
      <c r="A136" t="s">
        <v>552</v>
      </c>
      <c r="B136" s="441">
        <v>46054</v>
      </c>
      <c r="C136" t="s">
        <v>4734</v>
      </c>
      <c r="D136" t="s">
        <v>4598</v>
      </c>
      <c r="E136" t="s">
        <v>4663</v>
      </c>
      <c r="F136">
        <v>12</v>
      </c>
      <c r="G136">
        <v>420</v>
      </c>
      <c r="H136" t="s">
        <v>4636</v>
      </c>
      <c r="I136" t="s">
        <v>35</v>
      </c>
      <c r="J136" t="s">
        <v>4389</v>
      </c>
    </row>
    <row r="137" spans="1:10" x14ac:dyDescent="0.3">
      <c r="A137" t="s">
        <v>552</v>
      </c>
      <c r="B137" s="441">
        <v>46054</v>
      </c>
      <c r="C137" t="s">
        <v>4684</v>
      </c>
      <c r="D137" t="s">
        <v>4598</v>
      </c>
      <c r="E137" t="s">
        <v>4633</v>
      </c>
      <c r="F137">
        <v>17</v>
      </c>
      <c r="G137">
        <v>1632</v>
      </c>
      <c r="H137" t="s">
        <v>4631</v>
      </c>
      <c r="I137" t="s">
        <v>35</v>
      </c>
      <c r="J137" t="s">
        <v>4389</v>
      </c>
    </row>
    <row r="138" spans="1:10" x14ac:dyDescent="0.3">
      <c r="A138" t="s">
        <v>552</v>
      </c>
      <c r="B138" s="441">
        <v>46054</v>
      </c>
      <c r="C138" t="s">
        <v>4656</v>
      </c>
      <c r="D138" t="s">
        <v>4598</v>
      </c>
      <c r="E138" t="s">
        <v>4641</v>
      </c>
      <c r="F138">
        <v>6</v>
      </c>
      <c r="G138">
        <v>252</v>
      </c>
      <c r="H138" t="s">
        <v>4631</v>
      </c>
      <c r="I138" t="s">
        <v>35</v>
      </c>
      <c r="J138" t="s">
        <v>4389</v>
      </c>
    </row>
    <row r="139" spans="1:10" x14ac:dyDescent="0.3">
      <c r="A139" t="s">
        <v>552</v>
      </c>
      <c r="B139" s="441">
        <v>46054</v>
      </c>
      <c r="C139" t="s">
        <v>4657</v>
      </c>
      <c r="D139" t="s">
        <v>4598</v>
      </c>
      <c r="E139" t="s">
        <v>4654</v>
      </c>
      <c r="F139">
        <v>22</v>
      </c>
      <c r="G139">
        <v>836</v>
      </c>
      <c r="H139" t="s">
        <v>4631</v>
      </c>
      <c r="I139" t="s">
        <v>35</v>
      </c>
      <c r="J139" t="s">
        <v>4389</v>
      </c>
    </row>
    <row r="140" spans="1:10" x14ac:dyDescent="0.3">
      <c r="A140" t="s">
        <v>552</v>
      </c>
      <c r="B140" s="441">
        <v>46054</v>
      </c>
      <c r="C140" t="s">
        <v>4658</v>
      </c>
      <c r="D140" t="s">
        <v>4598</v>
      </c>
      <c r="E140" t="s">
        <v>4659</v>
      </c>
      <c r="F140">
        <v>5</v>
      </c>
      <c r="G140">
        <v>95</v>
      </c>
      <c r="H140" t="s">
        <v>4636</v>
      </c>
      <c r="I140" t="s">
        <v>35</v>
      </c>
      <c r="J140" t="s">
        <v>4389</v>
      </c>
    </row>
    <row r="141" spans="1:10" x14ac:dyDescent="0.3">
      <c r="A141" t="s">
        <v>552</v>
      </c>
      <c r="B141" s="441">
        <v>46054</v>
      </c>
      <c r="C141" t="s">
        <v>4646</v>
      </c>
      <c r="D141" t="s">
        <v>4598</v>
      </c>
      <c r="E141" t="s">
        <v>4647</v>
      </c>
      <c r="F141">
        <v>10</v>
      </c>
      <c r="G141">
        <v>380</v>
      </c>
      <c r="H141" t="s">
        <v>4631</v>
      </c>
      <c r="I141" t="s">
        <v>35</v>
      </c>
      <c r="J141" t="s">
        <v>4389</v>
      </c>
    </row>
    <row r="142" spans="1:10" x14ac:dyDescent="0.3">
      <c r="A142" t="s">
        <v>552</v>
      </c>
      <c r="B142" s="441">
        <v>46054</v>
      </c>
      <c r="C142" t="s">
        <v>4669</v>
      </c>
      <c r="D142" t="s">
        <v>4598</v>
      </c>
      <c r="E142" t="s">
        <v>4645</v>
      </c>
      <c r="F142">
        <v>11</v>
      </c>
      <c r="G142">
        <v>429</v>
      </c>
      <c r="H142" t="s">
        <v>4636</v>
      </c>
      <c r="I142" t="s">
        <v>35</v>
      </c>
      <c r="J142" t="s">
        <v>4389</v>
      </c>
    </row>
    <row r="143" spans="1:10" x14ac:dyDescent="0.3">
      <c r="A143" t="s">
        <v>552</v>
      </c>
      <c r="B143" s="441">
        <v>46054</v>
      </c>
      <c r="C143" t="s">
        <v>4691</v>
      </c>
      <c r="D143" t="s">
        <v>4598</v>
      </c>
      <c r="E143" t="s">
        <v>4641</v>
      </c>
      <c r="F143">
        <v>3</v>
      </c>
      <c r="G143">
        <v>114</v>
      </c>
      <c r="H143" t="s">
        <v>4631</v>
      </c>
      <c r="I143" t="s">
        <v>35</v>
      </c>
      <c r="J143" t="s">
        <v>4389</v>
      </c>
    </row>
    <row r="144" spans="1:10" x14ac:dyDescent="0.3">
      <c r="A144" t="s">
        <v>552</v>
      </c>
      <c r="B144" s="441">
        <v>46054</v>
      </c>
      <c r="C144" t="s">
        <v>4649</v>
      </c>
      <c r="D144" t="s">
        <v>4598</v>
      </c>
      <c r="E144" t="s">
        <v>4645</v>
      </c>
      <c r="F144">
        <v>11</v>
      </c>
      <c r="G144">
        <v>429</v>
      </c>
      <c r="H144" t="s">
        <v>4631</v>
      </c>
      <c r="I144" t="s">
        <v>35</v>
      </c>
      <c r="J144" t="s">
        <v>4389</v>
      </c>
    </row>
    <row r="145" spans="1:10" x14ac:dyDescent="0.3">
      <c r="A145" t="s">
        <v>552</v>
      </c>
      <c r="B145" s="441">
        <v>46054</v>
      </c>
      <c r="C145" t="s">
        <v>4720</v>
      </c>
      <c r="D145" t="s">
        <v>4600</v>
      </c>
      <c r="E145" t="s">
        <v>4686</v>
      </c>
      <c r="F145">
        <v>1</v>
      </c>
      <c r="G145">
        <v>10.8</v>
      </c>
      <c r="H145" t="s">
        <v>4636</v>
      </c>
      <c r="J145" t="s">
        <v>4389</v>
      </c>
    </row>
    <row r="146" spans="1:10" x14ac:dyDescent="0.3">
      <c r="A146" t="s">
        <v>552</v>
      </c>
      <c r="B146" s="441">
        <v>46054</v>
      </c>
      <c r="C146" t="s">
        <v>4722</v>
      </c>
      <c r="D146" t="s">
        <v>4600</v>
      </c>
      <c r="E146" t="s">
        <v>4711</v>
      </c>
      <c r="F146">
        <v>1</v>
      </c>
      <c r="G146">
        <v>2.4</v>
      </c>
      <c r="H146" t="s">
        <v>4636</v>
      </c>
      <c r="J146" t="s">
        <v>4389</v>
      </c>
    </row>
    <row r="147" spans="1:10" x14ac:dyDescent="0.3">
      <c r="A147" t="s">
        <v>552</v>
      </c>
      <c r="B147" s="441">
        <v>46054</v>
      </c>
      <c r="C147" t="s">
        <v>4724</v>
      </c>
      <c r="D147" t="s">
        <v>4600</v>
      </c>
      <c r="E147" t="s">
        <v>4695</v>
      </c>
      <c r="F147">
        <v>3</v>
      </c>
      <c r="G147">
        <v>10.8</v>
      </c>
      <c r="H147" t="s">
        <v>4631</v>
      </c>
      <c r="J147" t="s">
        <v>4389</v>
      </c>
    </row>
    <row r="148" spans="1:10" x14ac:dyDescent="0.3">
      <c r="A148" t="s">
        <v>552</v>
      </c>
      <c r="B148" s="441">
        <v>46054</v>
      </c>
      <c r="C148" t="s">
        <v>4736</v>
      </c>
      <c r="D148" t="s">
        <v>4600</v>
      </c>
      <c r="E148" t="s">
        <v>4695</v>
      </c>
      <c r="F148">
        <v>3</v>
      </c>
      <c r="G148">
        <v>13.8</v>
      </c>
      <c r="H148" t="s">
        <v>4631</v>
      </c>
      <c r="J148" t="s">
        <v>4389</v>
      </c>
    </row>
    <row r="149" spans="1:10" x14ac:dyDescent="0.3">
      <c r="A149" t="s">
        <v>552</v>
      </c>
      <c r="B149" s="441">
        <v>46054</v>
      </c>
      <c r="C149" t="s">
        <v>4725</v>
      </c>
      <c r="D149" t="s">
        <v>4600</v>
      </c>
      <c r="E149" t="s">
        <v>4704</v>
      </c>
      <c r="F149">
        <v>1</v>
      </c>
      <c r="G149">
        <v>4.8</v>
      </c>
      <c r="H149" t="s">
        <v>4636</v>
      </c>
      <c r="J149" t="s">
        <v>4389</v>
      </c>
    </row>
    <row r="150" spans="1:10" x14ac:dyDescent="0.3">
      <c r="A150" t="s">
        <v>552</v>
      </c>
      <c r="B150" s="441">
        <v>46054</v>
      </c>
      <c r="C150" t="s">
        <v>4712</v>
      </c>
      <c r="D150" t="s">
        <v>4600</v>
      </c>
      <c r="E150" t="s">
        <v>4633</v>
      </c>
      <c r="F150">
        <v>2</v>
      </c>
      <c r="G150">
        <v>30.6</v>
      </c>
      <c r="H150" t="s">
        <v>4631</v>
      </c>
      <c r="J150" t="s">
        <v>4389</v>
      </c>
    </row>
    <row r="151" spans="1:10" x14ac:dyDescent="0.3">
      <c r="A151" t="s">
        <v>552</v>
      </c>
      <c r="B151" s="441">
        <v>46054</v>
      </c>
      <c r="C151" t="s">
        <v>4694</v>
      </c>
      <c r="D151" t="s">
        <v>4600</v>
      </c>
      <c r="E151" t="s">
        <v>4695</v>
      </c>
      <c r="F151">
        <v>3</v>
      </c>
      <c r="G151">
        <v>13.5</v>
      </c>
      <c r="H151" t="s">
        <v>4631</v>
      </c>
      <c r="J151" t="s">
        <v>4389</v>
      </c>
    </row>
    <row r="152" spans="1:10" x14ac:dyDescent="0.3">
      <c r="A152" t="s">
        <v>552</v>
      </c>
      <c r="B152" s="441">
        <v>46054</v>
      </c>
      <c r="C152" t="s">
        <v>4737</v>
      </c>
      <c r="D152" t="s">
        <v>4600</v>
      </c>
      <c r="E152" t="s">
        <v>4700</v>
      </c>
      <c r="F152">
        <v>1</v>
      </c>
      <c r="G152">
        <v>4.2</v>
      </c>
      <c r="H152" t="s">
        <v>4636</v>
      </c>
      <c r="J152" t="s">
        <v>4389</v>
      </c>
    </row>
    <row r="153" spans="1:10" x14ac:dyDescent="0.3">
      <c r="A153" t="s">
        <v>552</v>
      </c>
      <c r="B153" s="441">
        <v>46054</v>
      </c>
      <c r="C153" t="s">
        <v>4697</v>
      </c>
      <c r="D153" t="s">
        <v>4600</v>
      </c>
      <c r="E153" t="s">
        <v>4630</v>
      </c>
      <c r="F153">
        <v>3</v>
      </c>
      <c r="G153">
        <v>28.8</v>
      </c>
      <c r="H153" t="s">
        <v>4631</v>
      </c>
      <c r="J153" t="s">
        <v>4389</v>
      </c>
    </row>
    <row r="154" spans="1:10" x14ac:dyDescent="0.3">
      <c r="A154" t="s">
        <v>552</v>
      </c>
      <c r="B154" s="441">
        <v>46054</v>
      </c>
      <c r="C154" t="s">
        <v>4699</v>
      </c>
      <c r="D154" t="s">
        <v>4600</v>
      </c>
      <c r="E154" t="s">
        <v>4700</v>
      </c>
      <c r="F154">
        <v>1</v>
      </c>
      <c r="G154">
        <v>2.4</v>
      </c>
      <c r="H154" t="s">
        <v>4636</v>
      </c>
      <c r="J154" t="s">
        <v>4389</v>
      </c>
    </row>
    <row r="155" spans="1:10" x14ac:dyDescent="0.3">
      <c r="A155" t="s">
        <v>552</v>
      </c>
      <c r="B155" s="441">
        <v>46054</v>
      </c>
      <c r="C155" t="s">
        <v>4701</v>
      </c>
      <c r="D155" t="s">
        <v>4600</v>
      </c>
      <c r="E155" t="s">
        <v>4702</v>
      </c>
      <c r="F155">
        <v>1</v>
      </c>
      <c r="G155">
        <v>16.2</v>
      </c>
      <c r="H155" t="s">
        <v>4631</v>
      </c>
      <c r="J155" t="s">
        <v>4389</v>
      </c>
    </row>
    <row r="156" spans="1:10" x14ac:dyDescent="0.3">
      <c r="A156" t="s">
        <v>552</v>
      </c>
      <c r="B156" s="441">
        <v>46054</v>
      </c>
      <c r="C156" t="s">
        <v>4738</v>
      </c>
      <c r="D156" t="s">
        <v>4600</v>
      </c>
      <c r="E156" t="s">
        <v>4630</v>
      </c>
      <c r="F156">
        <v>1</v>
      </c>
      <c r="G156">
        <v>3.9</v>
      </c>
      <c r="H156" t="s">
        <v>4631</v>
      </c>
      <c r="J156" t="s">
        <v>4389</v>
      </c>
    </row>
    <row r="157" spans="1:10" x14ac:dyDescent="0.3">
      <c r="A157" t="s">
        <v>552</v>
      </c>
      <c r="B157" s="441">
        <v>46054</v>
      </c>
      <c r="C157" t="s">
        <v>4739</v>
      </c>
      <c r="D157" t="s">
        <v>4600</v>
      </c>
      <c r="E157" t="s">
        <v>4709</v>
      </c>
      <c r="F157">
        <v>1</v>
      </c>
      <c r="G157">
        <v>8.6999999999999993</v>
      </c>
      <c r="H157" t="s">
        <v>4631</v>
      </c>
      <c r="J157" t="s">
        <v>4389</v>
      </c>
    </row>
    <row r="158" spans="1:10" x14ac:dyDescent="0.3">
      <c r="A158" t="s">
        <v>552</v>
      </c>
      <c r="B158" s="441">
        <v>46054</v>
      </c>
      <c r="C158" t="s">
        <v>4705</v>
      </c>
      <c r="D158" t="s">
        <v>4600</v>
      </c>
      <c r="E158" t="s">
        <v>4665</v>
      </c>
      <c r="F158">
        <v>1</v>
      </c>
      <c r="G158">
        <v>2.4</v>
      </c>
      <c r="H158" t="s">
        <v>4636</v>
      </c>
      <c r="J158" t="s">
        <v>4389</v>
      </c>
    </row>
    <row r="159" spans="1:10" x14ac:dyDescent="0.3">
      <c r="A159" t="s">
        <v>552</v>
      </c>
      <c r="B159" s="441">
        <v>46054</v>
      </c>
      <c r="C159" t="s">
        <v>4692</v>
      </c>
      <c r="D159" t="s">
        <v>4600</v>
      </c>
      <c r="E159" t="s">
        <v>4693</v>
      </c>
      <c r="F159">
        <v>6</v>
      </c>
      <c r="G159">
        <v>21.6</v>
      </c>
      <c r="H159" t="s">
        <v>4636</v>
      </c>
      <c r="J159" t="s">
        <v>4389</v>
      </c>
    </row>
    <row r="160" spans="1:10" x14ac:dyDescent="0.3">
      <c r="A160" t="s">
        <v>552</v>
      </c>
      <c r="B160" s="441">
        <v>46054</v>
      </c>
      <c r="C160" t="s">
        <v>4707</v>
      </c>
      <c r="D160" t="s">
        <v>4600</v>
      </c>
      <c r="E160" t="s">
        <v>4686</v>
      </c>
      <c r="F160">
        <v>3</v>
      </c>
      <c r="G160">
        <v>34.200000000000003</v>
      </c>
      <c r="H160" t="s">
        <v>4636</v>
      </c>
      <c r="J160" t="s">
        <v>4389</v>
      </c>
    </row>
    <row r="161" spans="1:10" x14ac:dyDescent="0.3">
      <c r="A161" t="s">
        <v>552</v>
      </c>
      <c r="B161" s="441">
        <v>46054</v>
      </c>
      <c r="C161" t="s">
        <v>4667</v>
      </c>
      <c r="D161" t="s">
        <v>4600</v>
      </c>
      <c r="E161" t="s">
        <v>4663</v>
      </c>
      <c r="F161">
        <v>5</v>
      </c>
      <c r="G161">
        <v>57</v>
      </c>
      <c r="H161" t="s">
        <v>4631</v>
      </c>
      <c r="J161" t="s">
        <v>4389</v>
      </c>
    </row>
    <row r="162" spans="1:10" x14ac:dyDescent="0.3">
      <c r="A162" t="s">
        <v>552</v>
      </c>
      <c r="B162" s="441">
        <v>46054</v>
      </c>
      <c r="C162" t="s">
        <v>4708</v>
      </c>
      <c r="D162" t="s">
        <v>4600</v>
      </c>
      <c r="E162" t="s">
        <v>4709</v>
      </c>
      <c r="F162">
        <v>1</v>
      </c>
      <c r="G162">
        <v>9.6</v>
      </c>
      <c r="H162" t="s">
        <v>4631</v>
      </c>
      <c r="J162" t="s">
        <v>4389</v>
      </c>
    </row>
    <row r="163" spans="1:10" x14ac:dyDescent="0.3">
      <c r="A163" t="s">
        <v>552</v>
      </c>
      <c r="B163" s="441">
        <v>46054</v>
      </c>
      <c r="C163" t="s">
        <v>4629</v>
      </c>
      <c r="D163" t="s">
        <v>4600</v>
      </c>
      <c r="E163" t="s">
        <v>4630</v>
      </c>
      <c r="F163">
        <v>1</v>
      </c>
      <c r="G163">
        <v>20.7</v>
      </c>
      <c r="H163" t="s">
        <v>4631</v>
      </c>
      <c r="J163" t="s">
        <v>4389</v>
      </c>
    </row>
    <row r="164" spans="1:10" x14ac:dyDescent="0.3">
      <c r="A164" t="s">
        <v>552</v>
      </c>
      <c r="B164" s="441">
        <v>46054</v>
      </c>
      <c r="C164" t="s">
        <v>4710</v>
      </c>
      <c r="D164" t="s">
        <v>4600</v>
      </c>
      <c r="E164" t="s">
        <v>4711</v>
      </c>
      <c r="F164">
        <v>4</v>
      </c>
      <c r="G164">
        <v>9.6</v>
      </c>
      <c r="H164" t="s">
        <v>4636</v>
      </c>
      <c r="J164" t="s">
        <v>4389</v>
      </c>
    </row>
    <row r="165" spans="1:10" x14ac:dyDescent="0.3">
      <c r="A165" t="s">
        <v>552</v>
      </c>
      <c r="B165" s="441">
        <v>46054</v>
      </c>
      <c r="C165" t="s">
        <v>4668</v>
      </c>
      <c r="D165" t="s">
        <v>4600</v>
      </c>
      <c r="E165" t="s">
        <v>4665</v>
      </c>
      <c r="F165">
        <v>1</v>
      </c>
      <c r="G165">
        <v>2.4</v>
      </c>
      <c r="H165" t="s">
        <v>4636</v>
      </c>
      <c r="J165" t="s">
        <v>4389</v>
      </c>
    </row>
    <row r="166" spans="1:10" x14ac:dyDescent="0.3">
      <c r="A166" t="s">
        <v>552</v>
      </c>
      <c r="B166" s="441">
        <v>46054</v>
      </c>
      <c r="C166" t="s">
        <v>4740</v>
      </c>
      <c r="D166" t="s">
        <v>4600</v>
      </c>
      <c r="E166" t="s">
        <v>4741</v>
      </c>
      <c r="F166">
        <v>2</v>
      </c>
      <c r="G166">
        <v>25.2</v>
      </c>
      <c r="H166" t="s">
        <v>4631</v>
      </c>
      <c r="J166" t="s">
        <v>4389</v>
      </c>
    </row>
    <row r="167" spans="1:10" x14ac:dyDescent="0.3">
      <c r="A167" t="s">
        <v>552</v>
      </c>
      <c r="B167" s="441">
        <v>46054</v>
      </c>
      <c r="C167" t="s">
        <v>4742</v>
      </c>
      <c r="D167" t="s">
        <v>4600</v>
      </c>
      <c r="E167" t="s">
        <v>4695</v>
      </c>
      <c r="F167">
        <v>1</v>
      </c>
      <c r="G167">
        <v>7.5</v>
      </c>
      <c r="H167" t="s">
        <v>4631</v>
      </c>
      <c r="J167" t="s">
        <v>4389</v>
      </c>
    </row>
    <row r="168" spans="1:10" x14ac:dyDescent="0.3">
      <c r="A168" t="s">
        <v>552</v>
      </c>
      <c r="B168" s="441">
        <v>46054</v>
      </c>
      <c r="C168" t="s">
        <v>4687</v>
      </c>
      <c r="D168" t="s">
        <v>4600</v>
      </c>
      <c r="E168" t="s">
        <v>4672</v>
      </c>
      <c r="F168">
        <v>4</v>
      </c>
      <c r="G168">
        <v>28.8</v>
      </c>
      <c r="H168" t="s">
        <v>4636</v>
      </c>
      <c r="J168" t="s">
        <v>4389</v>
      </c>
    </row>
    <row r="169" spans="1:10" x14ac:dyDescent="0.3">
      <c r="A169" t="s">
        <v>552</v>
      </c>
      <c r="B169" s="441">
        <v>46054</v>
      </c>
      <c r="C169" t="s">
        <v>4680</v>
      </c>
      <c r="D169" t="s">
        <v>4600</v>
      </c>
      <c r="E169" t="s">
        <v>4672</v>
      </c>
      <c r="F169">
        <v>1</v>
      </c>
      <c r="G169">
        <v>5.7</v>
      </c>
      <c r="H169" t="s">
        <v>4636</v>
      </c>
      <c r="J169" t="s">
        <v>4389</v>
      </c>
    </row>
    <row r="170" spans="1:10" x14ac:dyDescent="0.3">
      <c r="A170" t="s">
        <v>552</v>
      </c>
      <c r="B170" s="441">
        <v>46054</v>
      </c>
      <c r="C170" t="s">
        <v>4743</v>
      </c>
      <c r="D170" t="s">
        <v>4600</v>
      </c>
      <c r="E170" t="s">
        <v>4709</v>
      </c>
      <c r="F170">
        <v>1</v>
      </c>
      <c r="G170">
        <v>19.5</v>
      </c>
      <c r="H170" t="s">
        <v>4631</v>
      </c>
      <c r="J170" t="s">
        <v>4389</v>
      </c>
    </row>
    <row r="171" spans="1:10" x14ac:dyDescent="0.3">
      <c r="A171" t="s">
        <v>552</v>
      </c>
      <c r="B171" s="441">
        <v>46054</v>
      </c>
      <c r="C171" t="s">
        <v>4632</v>
      </c>
      <c r="D171" t="s">
        <v>4600</v>
      </c>
      <c r="E171" t="s">
        <v>4633</v>
      </c>
      <c r="F171">
        <v>5</v>
      </c>
      <c r="G171">
        <v>121.5</v>
      </c>
      <c r="H171" t="s">
        <v>4631</v>
      </c>
      <c r="J171" t="s">
        <v>4389</v>
      </c>
    </row>
    <row r="172" spans="1:10" x14ac:dyDescent="0.3">
      <c r="A172" t="s">
        <v>552</v>
      </c>
      <c r="B172" s="441">
        <v>46054</v>
      </c>
      <c r="C172" t="s">
        <v>4678</v>
      </c>
      <c r="D172" t="s">
        <v>4600</v>
      </c>
      <c r="E172" t="s">
        <v>4679</v>
      </c>
      <c r="F172">
        <v>3</v>
      </c>
      <c r="G172">
        <v>17.100000000000001</v>
      </c>
      <c r="H172" t="s">
        <v>4636</v>
      </c>
      <c r="J172" t="s">
        <v>4389</v>
      </c>
    </row>
    <row r="173" spans="1:10" x14ac:dyDescent="0.3">
      <c r="A173" t="s">
        <v>552</v>
      </c>
      <c r="B173" s="441">
        <v>46054</v>
      </c>
      <c r="C173" t="s">
        <v>4652</v>
      </c>
      <c r="D173" t="s">
        <v>4600</v>
      </c>
      <c r="E173" t="s">
        <v>4633</v>
      </c>
      <c r="F173">
        <v>1</v>
      </c>
      <c r="G173">
        <v>14.7</v>
      </c>
      <c r="H173" t="s">
        <v>4631</v>
      </c>
      <c r="J173" t="s">
        <v>4389</v>
      </c>
    </row>
    <row r="174" spans="1:10" x14ac:dyDescent="0.3">
      <c r="A174" t="s">
        <v>552</v>
      </c>
      <c r="B174" s="441">
        <v>46054</v>
      </c>
      <c r="C174" t="s">
        <v>4673</v>
      </c>
      <c r="D174" t="s">
        <v>4600</v>
      </c>
      <c r="E174" t="s">
        <v>4633</v>
      </c>
      <c r="F174">
        <v>12</v>
      </c>
      <c r="G174">
        <v>388.8</v>
      </c>
      <c r="H174" t="s">
        <v>4631</v>
      </c>
      <c r="J174" t="s">
        <v>4389</v>
      </c>
    </row>
    <row r="175" spans="1:10" x14ac:dyDescent="0.3">
      <c r="A175" t="s">
        <v>552</v>
      </c>
      <c r="B175" s="441">
        <v>46054</v>
      </c>
      <c r="C175" t="s">
        <v>4744</v>
      </c>
      <c r="D175" t="s">
        <v>4600</v>
      </c>
      <c r="E175" t="s">
        <v>4645</v>
      </c>
      <c r="F175">
        <v>1</v>
      </c>
      <c r="G175">
        <v>16.2</v>
      </c>
      <c r="H175" t="s">
        <v>4636</v>
      </c>
      <c r="J175" t="s">
        <v>4389</v>
      </c>
    </row>
    <row r="176" spans="1:10" x14ac:dyDescent="0.3">
      <c r="A176" t="s">
        <v>552</v>
      </c>
      <c r="B176" s="441">
        <v>46054</v>
      </c>
      <c r="C176" t="s">
        <v>4735</v>
      </c>
      <c r="D176" t="s">
        <v>4600</v>
      </c>
      <c r="E176" t="s">
        <v>4645</v>
      </c>
      <c r="F176">
        <v>1</v>
      </c>
      <c r="G176">
        <v>12.3</v>
      </c>
      <c r="H176" t="s">
        <v>4636</v>
      </c>
      <c r="J176" t="s">
        <v>4389</v>
      </c>
    </row>
    <row r="177" spans="1:10" x14ac:dyDescent="0.3">
      <c r="A177" t="s">
        <v>552</v>
      </c>
      <c r="B177" s="441">
        <v>46054</v>
      </c>
      <c r="C177" t="s">
        <v>4674</v>
      </c>
      <c r="D177" t="s">
        <v>4600</v>
      </c>
      <c r="E177" t="s">
        <v>4633</v>
      </c>
      <c r="F177">
        <v>1</v>
      </c>
      <c r="G177">
        <v>22.2</v>
      </c>
      <c r="H177" t="s">
        <v>4631</v>
      </c>
      <c r="J177" t="s">
        <v>4389</v>
      </c>
    </row>
    <row r="178" spans="1:10" x14ac:dyDescent="0.3">
      <c r="A178" t="s">
        <v>552</v>
      </c>
      <c r="B178" s="441">
        <v>46054</v>
      </c>
      <c r="C178" t="s">
        <v>4655</v>
      </c>
      <c r="D178" t="s">
        <v>4600</v>
      </c>
      <c r="E178" t="s">
        <v>4641</v>
      </c>
      <c r="F178">
        <v>2</v>
      </c>
      <c r="G178">
        <v>25.2</v>
      </c>
      <c r="H178" t="s">
        <v>4631</v>
      </c>
      <c r="J178" t="s">
        <v>4389</v>
      </c>
    </row>
    <row r="179" spans="1:10" x14ac:dyDescent="0.3">
      <c r="A179" t="s">
        <v>552</v>
      </c>
      <c r="B179" s="441">
        <v>46054</v>
      </c>
      <c r="C179" t="s">
        <v>4640</v>
      </c>
      <c r="D179" t="s">
        <v>4600</v>
      </c>
      <c r="E179" t="s">
        <v>4641</v>
      </c>
      <c r="F179">
        <v>7</v>
      </c>
      <c r="G179">
        <v>86.1</v>
      </c>
      <c r="H179" t="s">
        <v>4631</v>
      </c>
      <c r="J179" t="s">
        <v>4389</v>
      </c>
    </row>
    <row r="180" spans="1:10" x14ac:dyDescent="0.3">
      <c r="A180" t="s">
        <v>552</v>
      </c>
      <c r="B180" s="441">
        <v>46054</v>
      </c>
      <c r="C180" t="s">
        <v>4642</v>
      </c>
      <c r="D180" t="s">
        <v>4600</v>
      </c>
      <c r="E180" t="s">
        <v>4641</v>
      </c>
      <c r="F180">
        <v>5</v>
      </c>
      <c r="G180">
        <v>108</v>
      </c>
      <c r="H180" t="s">
        <v>4631</v>
      </c>
      <c r="J180" t="s">
        <v>4389</v>
      </c>
    </row>
    <row r="181" spans="1:10" x14ac:dyDescent="0.3">
      <c r="A181" t="s">
        <v>552</v>
      </c>
      <c r="B181" s="441">
        <v>46054</v>
      </c>
      <c r="C181" t="s">
        <v>4745</v>
      </c>
      <c r="D181" t="s">
        <v>4600</v>
      </c>
      <c r="E181" t="s">
        <v>4746</v>
      </c>
      <c r="F181">
        <v>1</v>
      </c>
      <c r="G181">
        <v>13.5</v>
      </c>
      <c r="H181" t="s">
        <v>4636</v>
      </c>
      <c r="J181" t="s">
        <v>4389</v>
      </c>
    </row>
    <row r="182" spans="1:10" x14ac:dyDescent="0.3">
      <c r="A182" t="s">
        <v>552</v>
      </c>
      <c r="B182" s="441">
        <v>46054</v>
      </c>
      <c r="C182" t="s">
        <v>4684</v>
      </c>
      <c r="D182" t="s">
        <v>4600</v>
      </c>
      <c r="E182" t="s">
        <v>4633</v>
      </c>
      <c r="F182">
        <v>13</v>
      </c>
      <c r="G182">
        <v>374.4</v>
      </c>
      <c r="H182" t="s">
        <v>4631</v>
      </c>
      <c r="J182" t="s">
        <v>4389</v>
      </c>
    </row>
    <row r="183" spans="1:10" x14ac:dyDescent="0.3">
      <c r="A183" t="s">
        <v>552</v>
      </c>
      <c r="B183" s="441">
        <v>46054</v>
      </c>
      <c r="C183" t="s">
        <v>4685</v>
      </c>
      <c r="D183" t="s">
        <v>4600</v>
      </c>
      <c r="E183" t="s">
        <v>4686</v>
      </c>
      <c r="F183">
        <v>2</v>
      </c>
      <c r="G183">
        <v>28.8</v>
      </c>
      <c r="H183" t="s">
        <v>4636</v>
      </c>
      <c r="J183" t="s">
        <v>4389</v>
      </c>
    </row>
    <row r="184" spans="1:10" x14ac:dyDescent="0.3">
      <c r="A184" t="s">
        <v>552</v>
      </c>
      <c r="B184" s="441">
        <v>46054</v>
      </c>
      <c r="C184" t="s">
        <v>4661</v>
      </c>
      <c r="D184" t="s">
        <v>4600</v>
      </c>
      <c r="E184" t="s">
        <v>4645</v>
      </c>
      <c r="F184">
        <v>4</v>
      </c>
      <c r="G184">
        <v>43.2</v>
      </c>
      <c r="H184" t="s">
        <v>4636</v>
      </c>
      <c r="J184" t="s">
        <v>4389</v>
      </c>
    </row>
    <row r="185" spans="1:10" x14ac:dyDescent="0.3">
      <c r="A185" t="s">
        <v>552</v>
      </c>
      <c r="B185" s="441">
        <v>46054</v>
      </c>
      <c r="C185" t="s">
        <v>4670</v>
      </c>
      <c r="D185" t="s">
        <v>4600</v>
      </c>
      <c r="E185" t="s">
        <v>4641</v>
      </c>
      <c r="F185">
        <v>2</v>
      </c>
      <c r="G185">
        <v>20.399999999999999</v>
      </c>
      <c r="H185" t="s">
        <v>4631</v>
      </c>
      <c r="J185" t="s">
        <v>4389</v>
      </c>
    </row>
    <row r="186" spans="1:10" x14ac:dyDescent="0.3">
      <c r="A186" t="s">
        <v>552</v>
      </c>
      <c r="B186" s="441">
        <v>46054</v>
      </c>
      <c r="C186" t="s">
        <v>4656</v>
      </c>
      <c r="D186" t="s">
        <v>4600</v>
      </c>
      <c r="E186" t="s">
        <v>4641</v>
      </c>
      <c r="F186">
        <v>4</v>
      </c>
      <c r="G186">
        <v>50.4</v>
      </c>
      <c r="H186" t="s">
        <v>4631</v>
      </c>
      <c r="J186" t="s">
        <v>4389</v>
      </c>
    </row>
    <row r="187" spans="1:10" x14ac:dyDescent="0.3">
      <c r="A187" t="s">
        <v>552</v>
      </c>
      <c r="B187" s="441">
        <v>46054</v>
      </c>
      <c r="C187" t="s">
        <v>4643</v>
      </c>
      <c r="D187" t="s">
        <v>4600</v>
      </c>
      <c r="E187" t="s">
        <v>4641</v>
      </c>
      <c r="F187">
        <v>12</v>
      </c>
      <c r="G187">
        <v>223.2</v>
      </c>
      <c r="H187" t="s">
        <v>4631</v>
      </c>
      <c r="J187" t="s">
        <v>4389</v>
      </c>
    </row>
    <row r="188" spans="1:10" x14ac:dyDescent="0.3">
      <c r="A188" t="s">
        <v>552</v>
      </c>
      <c r="B188" s="441">
        <v>46054</v>
      </c>
      <c r="C188" t="s">
        <v>4657</v>
      </c>
      <c r="D188" t="s">
        <v>4600</v>
      </c>
      <c r="E188" t="s">
        <v>4654</v>
      </c>
      <c r="F188">
        <v>1</v>
      </c>
      <c r="G188">
        <v>11.4</v>
      </c>
      <c r="H188" t="s">
        <v>4631</v>
      </c>
      <c r="J188" t="s">
        <v>4389</v>
      </c>
    </row>
    <row r="189" spans="1:10" x14ac:dyDescent="0.3">
      <c r="A189" t="s">
        <v>552</v>
      </c>
      <c r="B189" s="441">
        <v>46054</v>
      </c>
      <c r="C189" t="s">
        <v>4658</v>
      </c>
      <c r="D189" t="s">
        <v>4600</v>
      </c>
      <c r="E189" t="s">
        <v>4659</v>
      </c>
      <c r="F189">
        <v>4</v>
      </c>
      <c r="G189">
        <v>22.8</v>
      </c>
      <c r="H189" t="s">
        <v>4636</v>
      </c>
      <c r="J189" t="s">
        <v>4389</v>
      </c>
    </row>
    <row r="190" spans="1:10" x14ac:dyDescent="0.3">
      <c r="A190" t="s">
        <v>552</v>
      </c>
      <c r="B190" s="441">
        <v>46054</v>
      </c>
      <c r="C190" t="s">
        <v>4688</v>
      </c>
      <c r="D190" t="s">
        <v>4600</v>
      </c>
      <c r="E190" t="s">
        <v>4633</v>
      </c>
      <c r="F190">
        <v>3</v>
      </c>
      <c r="G190">
        <v>48.6</v>
      </c>
      <c r="H190" t="s">
        <v>4631</v>
      </c>
      <c r="J190" t="s">
        <v>4389</v>
      </c>
    </row>
    <row r="191" spans="1:10" x14ac:dyDescent="0.3">
      <c r="A191" t="s">
        <v>552</v>
      </c>
      <c r="B191" s="441">
        <v>46054</v>
      </c>
      <c r="C191" t="s">
        <v>4683</v>
      </c>
      <c r="D191" t="s">
        <v>4600</v>
      </c>
      <c r="E191" t="s">
        <v>4633</v>
      </c>
      <c r="F191">
        <v>3</v>
      </c>
      <c r="G191">
        <v>46.8</v>
      </c>
      <c r="H191" t="s">
        <v>4631</v>
      </c>
      <c r="J191" t="s">
        <v>4389</v>
      </c>
    </row>
    <row r="192" spans="1:10" x14ac:dyDescent="0.3">
      <c r="A192" t="s">
        <v>552</v>
      </c>
      <c r="B192" s="441">
        <v>46054</v>
      </c>
      <c r="C192" t="s">
        <v>4682</v>
      </c>
      <c r="D192" t="s">
        <v>4600</v>
      </c>
      <c r="E192" t="s">
        <v>4645</v>
      </c>
      <c r="F192">
        <v>1</v>
      </c>
      <c r="G192">
        <v>14.7</v>
      </c>
      <c r="H192" t="s">
        <v>4636</v>
      </c>
      <c r="J192" t="s">
        <v>4389</v>
      </c>
    </row>
    <row r="193" spans="1:10" x14ac:dyDescent="0.3">
      <c r="A193" t="s">
        <v>552</v>
      </c>
      <c r="B193" s="441">
        <v>46054</v>
      </c>
      <c r="C193" t="s">
        <v>4660</v>
      </c>
      <c r="D193" t="s">
        <v>4600</v>
      </c>
      <c r="E193" t="s">
        <v>4645</v>
      </c>
      <c r="F193">
        <v>1</v>
      </c>
      <c r="G193">
        <v>12.9</v>
      </c>
      <c r="H193" t="s">
        <v>4636</v>
      </c>
      <c r="J193" t="s">
        <v>4389</v>
      </c>
    </row>
    <row r="194" spans="1:10" x14ac:dyDescent="0.3">
      <c r="A194" t="s">
        <v>552</v>
      </c>
      <c r="B194" s="441">
        <v>46054</v>
      </c>
      <c r="C194" t="s">
        <v>4644</v>
      </c>
      <c r="D194" t="s">
        <v>4600</v>
      </c>
      <c r="E194" t="s">
        <v>4645</v>
      </c>
      <c r="F194">
        <v>1</v>
      </c>
      <c r="G194">
        <v>13.2</v>
      </c>
      <c r="H194" t="s">
        <v>4636</v>
      </c>
      <c r="J194" t="s">
        <v>4389</v>
      </c>
    </row>
    <row r="195" spans="1:10" x14ac:dyDescent="0.3">
      <c r="A195" t="s">
        <v>552</v>
      </c>
      <c r="B195" s="441">
        <v>46054</v>
      </c>
      <c r="C195" t="s">
        <v>4669</v>
      </c>
      <c r="D195" t="s">
        <v>4600</v>
      </c>
      <c r="E195" t="s">
        <v>4645</v>
      </c>
      <c r="F195">
        <v>2</v>
      </c>
      <c r="G195">
        <v>23.4</v>
      </c>
      <c r="H195" t="s">
        <v>4636</v>
      </c>
      <c r="J195" t="s">
        <v>4389</v>
      </c>
    </row>
    <row r="196" spans="1:10" x14ac:dyDescent="0.3">
      <c r="A196" t="s">
        <v>552</v>
      </c>
      <c r="B196" s="441">
        <v>46054</v>
      </c>
      <c r="C196" t="s">
        <v>4690</v>
      </c>
      <c r="D196" t="s">
        <v>4600</v>
      </c>
      <c r="E196" t="s">
        <v>4633</v>
      </c>
      <c r="F196">
        <v>1</v>
      </c>
      <c r="G196">
        <v>15.6</v>
      </c>
      <c r="H196" t="s">
        <v>4631</v>
      </c>
      <c r="J196" t="s">
        <v>4389</v>
      </c>
    </row>
    <row r="197" spans="1:10" x14ac:dyDescent="0.3">
      <c r="A197" t="s">
        <v>552</v>
      </c>
      <c r="B197" s="441">
        <v>46054</v>
      </c>
      <c r="C197" t="s">
        <v>4648</v>
      </c>
      <c r="D197" t="s">
        <v>4600</v>
      </c>
      <c r="E197" t="s">
        <v>4641</v>
      </c>
      <c r="F197">
        <v>1</v>
      </c>
      <c r="G197">
        <v>29.4</v>
      </c>
      <c r="H197" t="s">
        <v>4631</v>
      </c>
      <c r="J197" t="s">
        <v>4389</v>
      </c>
    </row>
    <row r="198" spans="1:10" x14ac:dyDescent="0.3">
      <c r="A198" t="s">
        <v>552</v>
      </c>
      <c r="B198" s="441">
        <v>46054</v>
      </c>
      <c r="C198" t="s">
        <v>4747</v>
      </c>
      <c r="D198" t="s">
        <v>4600</v>
      </c>
      <c r="E198" t="s">
        <v>4748</v>
      </c>
      <c r="F198">
        <v>3</v>
      </c>
      <c r="G198">
        <v>31.5</v>
      </c>
      <c r="H198" t="s">
        <v>4631</v>
      </c>
      <c r="J198" t="s">
        <v>4389</v>
      </c>
    </row>
    <row r="199" spans="1:10" x14ac:dyDescent="0.3">
      <c r="A199" t="s">
        <v>552</v>
      </c>
      <c r="B199" s="441">
        <v>46054</v>
      </c>
      <c r="C199" t="s">
        <v>4691</v>
      </c>
      <c r="D199" t="s">
        <v>4600</v>
      </c>
      <c r="E199" t="s">
        <v>4641</v>
      </c>
      <c r="F199">
        <v>2</v>
      </c>
      <c r="G199">
        <v>22.8</v>
      </c>
      <c r="H199" t="s">
        <v>4631</v>
      </c>
      <c r="J199" t="s">
        <v>4389</v>
      </c>
    </row>
    <row r="200" spans="1:10" x14ac:dyDescent="0.3">
      <c r="A200" t="s">
        <v>552</v>
      </c>
      <c r="B200" s="441">
        <v>46054</v>
      </c>
      <c r="C200" t="s">
        <v>4706</v>
      </c>
      <c r="D200" t="s">
        <v>4600</v>
      </c>
      <c r="E200" t="s">
        <v>4672</v>
      </c>
      <c r="F200">
        <v>3</v>
      </c>
      <c r="G200">
        <v>17.100000000000001</v>
      </c>
      <c r="H200" t="s">
        <v>4636</v>
      </c>
      <c r="J200" t="s">
        <v>4389</v>
      </c>
    </row>
    <row r="201" spans="1:10" x14ac:dyDescent="0.3">
      <c r="A201" t="s">
        <v>552</v>
      </c>
      <c r="B201" s="441">
        <v>46054</v>
      </c>
      <c r="C201" t="s">
        <v>4721</v>
      </c>
      <c r="D201" t="s">
        <v>4600</v>
      </c>
      <c r="E201" t="s">
        <v>4700</v>
      </c>
      <c r="F201">
        <v>1</v>
      </c>
      <c r="G201">
        <v>5.7</v>
      </c>
      <c r="H201" t="s">
        <v>4636</v>
      </c>
      <c r="J201" t="s">
        <v>4389</v>
      </c>
    </row>
    <row r="202" spans="1:10" x14ac:dyDescent="0.3">
      <c r="A202" t="s">
        <v>552</v>
      </c>
      <c r="B202" s="441">
        <v>46054</v>
      </c>
      <c r="C202" t="s">
        <v>4718</v>
      </c>
      <c r="D202" t="s">
        <v>4600</v>
      </c>
      <c r="E202" t="s">
        <v>4719</v>
      </c>
      <c r="F202">
        <v>2</v>
      </c>
      <c r="G202">
        <v>32.4</v>
      </c>
      <c r="H202" t="s">
        <v>4636</v>
      </c>
      <c r="J202" t="s">
        <v>4389</v>
      </c>
    </row>
    <row r="203" spans="1:10" x14ac:dyDescent="0.3">
      <c r="A203" t="s">
        <v>552</v>
      </c>
      <c r="B203" s="441">
        <v>46054</v>
      </c>
      <c r="C203" t="s">
        <v>4749</v>
      </c>
      <c r="D203" t="s">
        <v>4600</v>
      </c>
      <c r="E203" t="s">
        <v>4700</v>
      </c>
      <c r="F203">
        <v>1</v>
      </c>
      <c r="G203">
        <v>3.6</v>
      </c>
      <c r="H203" t="s">
        <v>4636</v>
      </c>
      <c r="J203" t="s">
        <v>4389</v>
      </c>
    </row>
    <row r="204" spans="1:10" x14ac:dyDescent="0.3">
      <c r="A204" t="s">
        <v>552</v>
      </c>
      <c r="B204" s="441">
        <v>46054</v>
      </c>
      <c r="C204" t="s">
        <v>4716</v>
      </c>
      <c r="D204" t="s">
        <v>4600</v>
      </c>
      <c r="E204" t="s">
        <v>4717</v>
      </c>
      <c r="F204">
        <v>1</v>
      </c>
      <c r="G204">
        <v>15.3</v>
      </c>
      <c r="H204" t="s">
        <v>4631</v>
      </c>
      <c r="J204" t="s">
        <v>4389</v>
      </c>
    </row>
    <row r="205" spans="1:10" x14ac:dyDescent="0.3">
      <c r="A205" t="s">
        <v>552</v>
      </c>
      <c r="B205" s="441">
        <v>46054</v>
      </c>
      <c r="C205" t="s">
        <v>4650</v>
      </c>
      <c r="D205" t="s">
        <v>4600</v>
      </c>
      <c r="E205" t="s">
        <v>4651</v>
      </c>
      <c r="F205">
        <v>11</v>
      </c>
      <c r="G205">
        <v>237.6</v>
      </c>
      <c r="H205" t="s">
        <v>4631</v>
      </c>
      <c r="J205" t="s">
        <v>4389</v>
      </c>
    </row>
    <row r="206" spans="1:10" x14ac:dyDescent="0.3">
      <c r="A206" t="s">
        <v>552</v>
      </c>
      <c r="B206" s="441">
        <v>46054</v>
      </c>
      <c r="C206" t="s">
        <v>4750</v>
      </c>
      <c r="D206" t="s">
        <v>4600</v>
      </c>
      <c r="E206" t="s">
        <v>4751</v>
      </c>
      <c r="F206">
        <v>1</v>
      </c>
      <c r="G206">
        <v>9</v>
      </c>
      <c r="H206" t="s">
        <v>4631</v>
      </c>
      <c r="J206" t="s">
        <v>4389</v>
      </c>
    </row>
    <row r="207" spans="1:10" x14ac:dyDescent="0.3">
      <c r="A207" t="s">
        <v>552</v>
      </c>
      <c r="B207" s="441">
        <v>46054</v>
      </c>
      <c r="C207" t="s">
        <v>4714</v>
      </c>
      <c r="D207" t="s">
        <v>4600</v>
      </c>
      <c r="E207" t="s">
        <v>4700</v>
      </c>
      <c r="F207">
        <v>1</v>
      </c>
      <c r="G207">
        <v>2.7</v>
      </c>
      <c r="H207" t="s">
        <v>4636</v>
      </c>
      <c r="J207" t="s">
        <v>4389</v>
      </c>
    </row>
    <row r="208" spans="1:10" x14ac:dyDescent="0.3">
      <c r="A208" t="s">
        <v>552</v>
      </c>
      <c r="B208" s="441">
        <v>46082</v>
      </c>
      <c r="C208" t="s">
        <v>4640</v>
      </c>
      <c r="D208" t="s">
        <v>4587</v>
      </c>
      <c r="E208" t="s">
        <v>4641</v>
      </c>
      <c r="F208">
        <v>3</v>
      </c>
      <c r="G208">
        <v>123</v>
      </c>
      <c r="H208" t="s">
        <v>4631</v>
      </c>
      <c r="I208" t="s">
        <v>35</v>
      </c>
      <c r="J208" t="s">
        <v>4388</v>
      </c>
    </row>
    <row r="209" spans="1:10" x14ac:dyDescent="0.3">
      <c r="A209" t="s">
        <v>552</v>
      </c>
      <c r="B209" s="441">
        <v>46082</v>
      </c>
      <c r="C209" t="s">
        <v>4653</v>
      </c>
      <c r="D209" t="s">
        <v>4587</v>
      </c>
      <c r="E209" t="s">
        <v>4654</v>
      </c>
      <c r="F209">
        <v>2</v>
      </c>
      <c r="G209">
        <v>78</v>
      </c>
      <c r="H209" t="s">
        <v>4636</v>
      </c>
      <c r="I209" t="s">
        <v>35</v>
      </c>
      <c r="J209" t="s">
        <v>4388</v>
      </c>
    </row>
    <row r="210" spans="1:10" x14ac:dyDescent="0.3">
      <c r="A210" t="s">
        <v>552</v>
      </c>
      <c r="B210" s="441">
        <v>46082</v>
      </c>
      <c r="C210" t="s">
        <v>4735</v>
      </c>
      <c r="D210" t="s">
        <v>4587</v>
      </c>
      <c r="E210" t="s">
        <v>4645</v>
      </c>
      <c r="F210">
        <v>1</v>
      </c>
      <c r="G210">
        <v>41</v>
      </c>
      <c r="H210" t="s">
        <v>4636</v>
      </c>
      <c r="I210" t="s">
        <v>35</v>
      </c>
      <c r="J210" t="s">
        <v>4388</v>
      </c>
    </row>
    <row r="211" spans="1:10" x14ac:dyDescent="0.3">
      <c r="A211" t="s">
        <v>552</v>
      </c>
      <c r="B211" s="441">
        <v>46082</v>
      </c>
      <c r="C211" t="s">
        <v>4632</v>
      </c>
      <c r="D211" t="s">
        <v>4587</v>
      </c>
      <c r="E211" t="s">
        <v>4633</v>
      </c>
      <c r="F211">
        <v>2</v>
      </c>
      <c r="G211">
        <v>162</v>
      </c>
      <c r="H211" t="s">
        <v>4631</v>
      </c>
      <c r="I211" t="s">
        <v>35</v>
      </c>
      <c r="J211" t="s">
        <v>4388</v>
      </c>
    </row>
    <row r="212" spans="1:10" x14ac:dyDescent="0.3">
      <c r="A212" t="s">
        <v>552</v>
      </c>
      <c r="B212" s="441">
        <v>46082</v>
      </c>
      <c r="C212" t="s">
        <v>4670</v>
      </c>
      <c r="D212" t="s">
        <v>4587</v>
      </c>
      <c r="E212" t="s">
        <v>4641</v>
      </c>
      <c r="F212">
        <v>1</v>
      </c>
      <c r="G212">
        <v>34</v>
      </c>
      <c r="H212" t="s">
        <v>4631</v>
      </c>
      <c r="I212" t="s">
        <v>35</v>
      </c>
      <c r="J212" t="s">
        <v>4388</v>
      </c>
    </row>
    <row r="213" spans="1:10" x14ac:dyDescent="0.3">
      <c r="A213" t="s">
        <v>552</v>
      </c>
      <c r="B213" s="441">
        <v>46082</v>
      </c>
      <c r="C213" t="s">
        <v>4658</v>
      </c>
      <c r="D213" t="s">
        <v>4587</v>
      </c>
      <c r="E213" t="s">
        <v>4659</v>
      </c>
      <c r="F213">
        <v>4</v>
      </c>
      <c r="G213">
        <v>76</v>
      </c>
      <c r="H213" t="s">
        <v>4636</v>
      </c>
      <c r="I213" t="s">
        <v>35</v>
      </c>
      <c r="J213" t="s">
        <v>4388</v>
      </c>
    </row>
    <row r="214" spans="1:10" x14ac:dyDescent="0.3">
      <c r="A214" t="s">
        <v>552</v>
      </c>
      <c r="B214" s="441">
        <v>46082</v>
      </c>
      <c r="C214" t="s">
        <v>4644</v>
      </c>
      <c r="D214" t="s">
        <v>4587</v>
      </c>
      <c r="E214" t="s">
        <v>4645</v>
      </c>
      <c r="F214">
        <v>1</v>
      </c>
      <c r="G214">
        <v>44</v>
      </c>
      <c r="H214" t="s">
        <v>4636</v>
      </c>
      <c r="I214" t="s">
        <v>35</v>
      </c>
      <c r="J214" t="s">
        <v>4388</v>
      </c>
    </row>
    <row r="215" spans="1:10" x14ac:dyDescent="0.3">
      <c r="A215" t="s">
        <v>552</v>
      </c>
      <c r="B215" s="441">
        <v>46082</v>
      </c>
      <c r="C215" t="s">
        <v>4729</v>
      </c>
      <c r="D215" t="s">
        <v>4587</v>
      </c>
      <c r="E215" t="s">
        <v>4608</v>
      </c>
      <c r="F215">
        <v>1</v>
      </c>
      <c r="G215">
        <v>0</v>
      </c>
      <c r="H215" t="s">
        <v>4631</v>
      </c>
      <c r="I215" t="s">
        <v>35</v>
      </c>
      <c r="J215" t="s">
        <v>4388</v>
      </c>
    </row>
    <row r="216" spans="1:10" x14ac:dyDescent="0.3">
      <c r="A216" t="s">
        <v>552</v>
      </c>
      <c r="B216" s="441">
        <v>46082</v>
      </c>
      <c r="C216" t="s">
        <v>4732</v>
      </c>
      <c r="D216" t="s">
        <v>4587</v>
      </c>
      <c r="E216" t="s">
        <v>4733</v>
      </c>
      <c r="F216">
        <v>1</v>
      </c>
      <c r="G216">
        <v>45</v>
      </c>
      <c r="H216" t="s">
        <v>4636</v>
      </c>
      <c r="I216" t="s">
        <v>35</v>
      </c>
      <c r="J216" t="s">
        <v>4388</v>
      </c>
    </row>
    <row r="217" spans="1:10" x14ac:dyDescent="0.3">
      <c r="A217" t="s">
        <v>552</v>
      </c>
      <c r="B217" s="441">
        <v>46082</v>
      </c>
      <c r="C217" t="s">
        <v>4629</v>
      </c>
      <c r="D217" t="s">
        <v>4587</v>
      </c>
      <c r="E217" t="s">
        <v>4630</v>
      </c>
      <c r="F217">
        <v>1</v>
      </c>
      <c r="G217">
        <v>69</v>
      </c>
      <c r="H217" t="s">
        <v>4631</v>
      </c>
      <c r="I217" t="s">
        <v>35</v>
      </c>
      <c r="J217" t="s">
        <v>4388</v>
      </c>
    </row>
    <row r="218" spans="1:10" x14ac:dyDescent="0.3">
      <c r="A218" t="s">
        <v>552</v>
      </c>
      <c r="B218" s="441">
        <v>46082</v>
      </c>
      <c r="C218" t="s">
        <v>4667</v>
      </c>
      <c r="D218" t="s">
        <v>4587</v>
      </c>
      <c r="E218" t="s">
        <v>4663</v>
      </c>
      <c r="F218">
        <v>2</v>
      </c>
      <c r="G218">
        <v>76</v>
      </c>
      <c r="H218" t="s">
        <v>4631</v>
      </c>
      <c r="I218" t="s">
        <v>35</v>
      </c>
      <c r="J218" t="s">
        <v>4388</v>
      </c>
    </row>
    <row r="219" spans="1:10" x14ac:dyDescent="0.3">
      <c r="A219" t="s">
        <v>552</v>
      </c>
      <c r="B219" s="441">
        <v>46082</v>
      </c>
      <c r="C219" t="s">
        <v>4650</v>
      </c>
      <c r="D219" t="s">
        <v>4587</v>
      </c>
      <c r="E219" t="s">
        <v>4651</v>
      </c>
      <c r="F219">
        <v>2</v>
      </c>
      <c r="G219">
        <v>144</v>
      </c>
      <c r="H219" t="s">
        <v>4631</v>
      </c>
      <c r="I219" t="s">
        <v>35</v>
      </c>
      <c r="J219" t="s">
        <v>4388</v>
      </c>
    </row>
    <row r="220" spans="1:10" x14ac:dyDescent="0.3">
      <c r="A220" t="s">
        <v>552</v>
      </c>
      <c r="B220" s="441">
        <v>46082</v>
      </c>
      <c r="C220" t="s">
        <v>4664</v>
      </c>
      <c r="D220" t="s">
        <v>4589</v>
      </c>
      <c r="E220" t="s">
        <v>4665</v>
      </c>
      <c r="F220">
        <v>4</v>
      </c>
      <c r="G220">
        <v>32</v>
      </c>
      <c r="H220" t="s">
        <v>4636</v>
      </c>
      <c r="I220" t="s">
        <v>35</v>
      </c>
      <c r="J220" t="s">
        <v>4388</v>
      </c>
    </row>
    <row r="221" spans="1:10" x14ac:dyDescent="0.3">
      <c r="A221" t="s">
        <v>552</v>
      </c>
      <c r="B221" s="441">
        <v>46082</v>
      </c>
      <c r="C221" t="s">
        <v>4650</v>
      </c>
      <c r="D221" t="s">
        <v>4589</v>
      </c>
      <c r="E221" t="s">
        <v>4651</v>
      </c>
      <c r="F221">
        <v>200</v>
      </c>
      <c r="G221">
        <v>14400</v>
      </c>
      <c r="H221" t="s">
        <v>4631</v>
      </c>
      <c r="I221" t="s">
        <v>35</v>
      </c>
      <c r="J221" t="s">
        <v>4388</v>
      </c>
    </row>
    <row r="222" spans="1:10" x14ac:dyDescent="0.3">
      <c r="A222" t="s">
        <v>552</v>
      </c>
      <c r="B222" s="441">
        <v>46082</v>
      </c>
      <c r="C222" t="s">
        <v>4699</v>
      </c>
      <c r="D222" t="s">
        <v>4589</v>
      </c>
      <c r="E222" t="s">
        <v>4700</v>
      </c>
      <c r="F222">
        <v>19</v>
      </c>
      <c r="G222">
        <v>152</v>
      </c>
      <c r="H222" t="s">
        <v>4636</v>
      </c>
      <c r="I222" t="s">
        <v>35</v>
      </c>
      <c r="J222" t="s">
        <v>4388</v>
      </c>
    </row>
    <row r="223" spans="1:10" x14ac:dyDescent="0.3">
      <c r="A223" t="s">
        <v>552</v>
      </c>
      <c r="B223" s="441">
        <v>46082</v>
      </c>
      <c r="C223" t="s">
        <v>4752</v>
      </c>
      <c r="D223" t="s">
        <v>4589</v>
      </c>
      <c r="E223" t="s">
        <v>4665</v>
      </c>
      <c r="F223">
        <v>2</v>
      </c>
      <c r="G223">
        <v>16</v>
      </c>
      <c r="H223" t="s">
        <v>4636</v>
      </c>
      <c r="I223" t="s">
        <v>35</v>
      </c>
      <c r="J223" t="s">
        <v>4388</v>
      </c>
    </row>
    <row r="224" spans="1:10" x14ac:dyDescent="0.3">
      <c r="A224" t="s">
        <v>552</v>
      </c>
      <c r="B224" s="441">
        <v>46082</v>
      </c>
      <c r="C224" t="s">
        <v>4705</v>
      </c>
      <c r="D224" t="s">
        <v>4589</v>
      </c>
      <c r="E224" t="s">
        <v>4665</v>
      </c>
      <c r="F224">
        <v>15</v>
      </c>
      <c r="G224">
        <v>120</v>
      </c>
      <c r="H224" t="s">
        <v>4636</v>
      </c>
      <c r="I224" t="s">
        <v>35</v>
      </c>
      <c r="J224" t="s">
        <v>4388</v>
      </c>
    </row>
    <row r="225" spans="1:10" x14ac:dyDescent="0.3">
      <c r="A225" t="s">
        <v>552</v>
      </c>
      <c r="B225" s="441">
        <v>46082</v>
      </c>
      <c r="C225" t="s">
        <v>4632</v>
      </c>
      <c r="D225" t="s">
        <v>4589</v>
      </c>
      <c r="E225" t="s">
        <v>4633</v>
      </c>
      <c r="F225">
        <v>100</v>
      </c>
      <c r="G225">
        <v>8100</v>
      </c>
      <c r="H225" t="s">
        <v>4631</v>
      </c>
      <c r="I225" t="s">
        <v>35</v>
      </c>
      <c r="J225" t="s">
        <v>4388</v>
      </c>
    </row>
    <row r="226" spans="1:10" x14ac:dyDescent="0.3">
      <c r="A226" t="s">
        <v>552</v>
      </c>
      <c r="B226" s="441">
        <v>46082</v>
      </c>
      <c r="C226" t="s">
        <v>4744</v>
      </c>
      <c r="D226" t="s">
        <v>4589</v>
      </c>
      <c r="E226" t="s">
        <v>4645</v>
      </c>
      <c r="F226">
        <v>242</v>
      </c>
      <c r="G226">
        <v>13068</v>
      </c>
      <c r="H226" t="s">
        <v>4636</v>
      </c>
      <c r="I226" t="s">
        <v>35</v>
      </c>
      <c r="J226" t="s">
        <v>4388</v>
      </c>
    </row>
    <row r="227" spans="1:10" x14ac:dyDescent="0.3">
      <c r="A227" t="s">
        <v>552</v>
      </c>
      <c r="B227" s="441">
        <v>46082</v>
      </c>
      <c r="C227" t="s">
        <v>4640</v>
      </c>
      <c r="D227" t="s">
        <v>4589</v>
      </c>
      <c r="E227" t="s">
        <v>4641</v>
      </c>
      <c r="F227">
        <v>125</v>
      </c>
      <c r="G227">
        <v>5125</v>
      </c>
      <c r="H227" t="s">
        <v>4631</v>
      </c>
      <c r="I227" t="s">
        <v>35</v>
      </c>
      <c r="J227" t="s">
        <v>4388</v>
      </c>
    </row>
    <row r="228" spans="1:10" x14ac:dyDescent="0.3">
      <c r="A228" t="s">
        <v>552</v>
      </c>
      <c r="B228" s="441">
        <v>46082</v>
      </c>
      <c r="C228" t="s">
        <v>4670</v>
      </c>
      <c r="D228" t="s">
        <v>4589</v>
      </c>
      <c r="E228" t="s">
        <v>4641</v>
      </c>
      <c r="F228">
        <v>50</v>
      </c>
      <c r="G228">
        <v>1700</v>
      </c>
      <c r="H228" t="s">
        <v>4631</v>
      </c>
      <c r="I228" t="s">
        <v>35</v>
      </c>
      <c r="J228" t="s">
        <v>4388</v>
      </c>
    </row>
    <row r="229" spans="1:10" x14ac:dyDescent="0.3">
      <c r="A229" t="s">
        <v>552</v>
      </c>
      <c r="B229" s="441">
        <v>46082</v>
      </c>
      <c r="C229" t="s">
        <v>4658</v>
      </c>
      <c r="D229" t="s">
        <v>4589</v>
      </c>
      <c r="E229" t="s">
        <v>4659</v>
      </c>
      <c r="F229">
        <v>224</v>
      </c>
      <c r="G229">
        <v>4256</v>
      </c>
      <c r="H229" t="s">
        <v>4636</v>
      </c>
      <c r="I229" t="s">
        <v>35</v>
      </c>
      <c r="J229" t="s">
        <v>4388</v>
      </c>
    </row>
    <row r="230" spans="1:10" x14ac:dyDescent="0.3">
      <c r="A230" t="s">
        <v>552</v>
      </c>
      <c r="B230" s="441">
        <v>46082</v>
      </c>
      <c r="C230" t="s">
        <v>4683</v>
      </c>
      <c r="D230" t="s">
        <v>4589</v>
      </c>
      <c r="E230" t="s">
        <v>4633</v>
      </c>
      <c r="F230">
        <v>14</v>
      </c>
      <c r="G230">
        <v>728</v>
      </c>
      <c r="H230" t="s">
        <v>4631</v>
      </c>
      <c r="I230" t="s">
        <v>35</v>
      </c>
      <c r="J230" t="s">
        <v>4388</v>
      </c>
    </row>
    <row r="231" spans="1:10" x14ac:dyDescent="0.3">
      <c r="A231" t="s">
        <v>552</v>
      </c>
      <c r="B231" s="441">
        <v>46082</v>
      </c>
      <c r="C231" t="s">
        <v>4644</v>
      </c>
      <c r="D231" t="s">
        <v>4589</v>
      </c>
      <c r="E231" t="s">
        <v>4645</v>
      </c>
      <c r="F231">
        <v>182</v>
      </c>
      <c r="G231">
        <v>8008</v>
      </c>
      <c r="H231" t="s">
        <v>4636</v>
      </c>
      <c r="I231" t="s">
        <v>35</v>
      </c>
      <c r="J231" t="s">
        <v>4388</v>
      </c>
    </row>
    <row r="232" spans="1:10" x14ac:dyDescent="0.3">
      <c r="A232" t="s">
        <v>552</v>
      </c>
      <c r="B232" s="441">
        <v>46082</v>
      </c>
      <c r="C232" t="s">
        <v>4646</v>
      </c>
      <c r="D232" t="s">
        <v>4589</v>
      </c>
      <c r="E232" t="s">
        <v>4647</v>
      </c>
      <c r="F232">
        <v>60</v>
      </c>
      <c r="G232">
        <v>2280</v>
      </c>
      <c r="H232" t="s">
        <v>4631</v>
      </c>
      <c r="I232" t="s">
        <v>35</v>
      </c>
      <c r="J232" t="s">
        <v>4388</v>
      </c>
    </row>
    <row r="233" spans="1:10" x14ac:dyDescent="0.3">
      <c r="A233" t="s">
        <v>552</v>
      </c>
      <c r="B233" s="441">
        <v>46082</v>
      </c>
      <c r="C233" t="s">
        <v>4669</v>
      </c>
      <c r="D233" t="s">
        <v>4589</v>
      </c>
      <c r="E233" t="s">
        <v>4645</v>
      </c>
      <c r="F233">
        <v>154</v>
      </c>
      <c r="G233">
        <v>6006</v>
      </c>
      <c r="H233" t="s">
        <v>4636</v>
      </c>
      <c r="I233" t="s">
        <v>35</v>
      </c>
      <c r="J233" t="s">
        <v>4388</v>
      </c>
    </row>
    <row r="234" spans="1:10" x14ac:dyDescent="0.3">
      <c r="A234" t="s">
        <v>552</v>
      </c>
      <c r="B234" s="441">
        <v>46082</v>
      </c>
      <c r="C234" t="s">
        <v>4691</v>
      </c>
      <c r="D234" t="s">
        <v>4589</v>
      </c>
      <c r="E234" t="s">
        <v>4641</v>
      </c>
      <c r="F234">
        <v>80</v>
      </c>
      <c r="G234">
        <v>3040</v>
      </c>
      <c r="H234" t="s">
        <v>4631</v>
      </c>
      <c r="I234" t="s">
        <v>35</v>
      </c>
      <c r="J234" t="s">
        <v>4388</v>
      </c>
    </row>
    <row r="235" spans="1:10" x14ac:dyDescent="0.3">
      <c r="A235" t="s">
        <v>552</v>
      </c>
      <c r="B235" s="441">
        <v>46082</v>
      </c>
      <c r="C235" t="s">
        <v>4729</v>
      </c>
      <c r="D235" t="s">
        <v>4589</v>
      </c>
      <c r="E235" t="s">
        <v>4608</v>
      </c>
      <c r="F235">
        <v>55</v>
      </c>
      <c r="G235">
        <v>0</v>
      </c>
      <c r="H235" t="s">
        <v>4631</v>
      </c>
      <c r="I235" t="s">
        <v>35</v>
      </c>
      <c r="J235" t="s">
        <v>4388</v>
      </c>
    </row>
    <row r="236" spans="1:10" x14ac:dyDescent="0.3">
      <c r="A236" t="s">
        <v>552</v>
      </c>
      <c r="B236" s="441">
        <v>46082</v>
      </c>
      <c r="C236" t="s">
        <v>4661</v>
      </c>
      <c r="D236" t="s">
        <v>4589</v>
      </c>
      <c r="E236" t="s">
        <v>4645</v>
      </c>
      <c r="F236">
        <v>149</v>
      </c>
      <c r="G236">
        <v>5364</v>
      </c>
      <c r="H236" t="s">
        <v>4636</v>
      </c>
      <c r="I236" t="s">
        <v>35</v>
      </c>
      <c r="J236" t="s">
        <v>4388</v>
      </c>
    </row>
    <row r="237" spans="1:10" x14ac:dyDescent="0.3">
      <c r="A237" t="s">
        <v>552</v>
      </c>
      <c r="B237" s="441">
        <v>46082</v>
      </c>
      <c r="C237" t="s">
        <v>4666</v>
      </c>
      <c r="D237" t="s">
        <v>4589</v>
      </c>
      <c r="E237" t="s">
        <v>4665</v>
      </c>
      <c r="F237">
        <v>10</v>
      </c>
      <c r="G237">
        <v>80</v>
      </c>
      <c r="H237" t="s">
        <v>4636</v>
      </c>
      <c r="I237" t="s">
        <v>35</v>
      </c>
      <c r="J237" t="s">
        <v>4388</v>
      </c>
    </row>
    <row r="238" spans="1:10" x14ac:dyDescent="0.3">
      <c r="A238" t="s">
        <v>552</v>
      </c>
      <c r="B238" s="441">
        <v>46082</v>
      </c>
      <c r="C238" t="s">
        <v>4667</v>
      </c>
      <c r="D238" t="s">
        <v>4589</v>
      </c>
      <c r="E238" t="s">
        <v>4663</v>
      </c>
      <c r="F238">
        <v>25</v>
      </c>
      <c r="G238">
        <v>1140</v>
      </c>
      <c r="H238" t="s">
        <v>4631</v>
      </c>
      <c r="I238" t="s">
        <v>35</v>
      </c>
      <c r="J238" t="s">
        <v>4388</v>
      </c>
    </row>
    <row r="239" spans="1:10" x14ac:dyDescent="0.3">
      <c r="A239" t="s">
        <v>552</v>
      </c>
      <c r="B239" s="441">
        <v>46082</v>
      </c>
      <c r="C239" t="s">
        <v>4710</v>
      </c>
      <c r="D239" t="s">
        <v>4589</v>
      </c>
      <c r="E239" t="s">
        <v>4711</v>
      </c>
      <c r="F239">
        <v>157</v>
      </c>
      <c r="G239">
        <v>1256</v>
      </c>
      <c r="H239" t="s">
        <v>4636</v>
      </c>
      <c r="I239" t="s">
        <v>35</v>
      </c>
      <c r="J239" t="s">
        <v>4388</v>
      </c>
    </row>
    <row r="240" spans="1:10" x14ac:dyDescent="0.3">
      <c r="A240" t="s">
        <v>552</v>
      </c>
      <c r="B240" s="441">
        <v>46082</v>
      </c>
      <c r="C240" t="s">
        <v>4668</v>
      </c>
      <c r="D240" t="s">
        <v>4589</v>
      </c>
      <c r="E240" t="s">
        <v>4665</v>
      </c>
      <c r="F240">
        <v>25</v>
      </c>
      <c r="G240">
        <v>200</v>
      </c>
      <c r="H240" t="s">
        <v>4636</v>
      </c>
      <c r="I240" t="s">
        <v>35</v>
      </c>
      <c r="J240" t="s">
        <v>4388</v>
      </c>
    </row>
    <row r="241" spans="1:10" x14ac:dyDescent="0.3">
      <c r="A241" t="s">
        <v>552</v>
      </c>
      <c r="B241" s="441">
        <v>46082</v>
      </c>
      <c r="C241" t="s">
        <v>4753</v>
      </c>
      <c r="D241" t="s">
        <v>4589</v>
      </c>
      <c r="E241" t="s">
        <v>4665</v>
      </c>
      <c r="F241">
        <v>16</v>
      </c>
      <c r="G241">
        <v>128</v>
      </c>
      <c r="H241" t="s">
        <v>4636</v>
      </c>
      <c r="I241" t="s">
        <v>35</v>
      </c>
      <c r="J241" t="s">
        <v>4388</v>
      </c>
    </row>
    <row r="242" spans="1:10" x14ac:dyDescent="0.3">
      <c r="A242" t="s">
        <v>552</v>
      </c>
      <c r="B242" s="441">
        <v>46082</v>
      </c>
      <c r="C242" t="s">
        <v>4740</v>
      </c>
      <c r="D242" t="s">
        <v>4589</v>
      </c>
      <c r="E242" t="s">
        <v>4741</v>
      </c>
      <c r="F242">
        <v>101</v>
      </c>
      <c r="G242">
        <v>4242</v>
      </c>
      <c r="H242" t="s">
        <v>4631</v>
      </c>
      <c r="I242" t="s">
        <v>35</v>
      </c>
      <c r="J242" t="s">
        <v>4388</v>
      </c>
    </row>
    <row r="243" spans="1:10" x14ac:dyDescent="0.3">
      <c r="A243" t="s">
        <v>552</v>
      </c>
      <c r="B243" s="441">
        <v>46082</v>
      </c>
      <c r="C243" t="s">
        <v>4716</v>
      </c>
      <c r="D243" t="s">
        <v>4589</v>
      </c>
      <c r="E243" t="s">
        <v>4717</v>
      </c>
      <c r="F243">
        <v>12</v>
      </c>
      <c r="G243">
        <v>612</v>
      </c>
      <c r="H243" t="s">
        <v>4631</v>
      </c>
      <c r="I243" t="s">
        <v>35</v>
      </c>
      <c r="J243" t="s">
        <v>4388</v>
      </c>
    </row>
    <row r="244" spans="1:10" x14ac:dyDescent="0.3">
      <c r="A244" t="s">
        <v>552</v>
      </c>
      <c r="B244" s="441">
        <v>46082</v>
      </c>
      <c r="C244" t="s">
        <v>4722</v>
      </c>
      <c r="D244" t="s">
        <v>4589</v>
      </c>
      <c r="E244" t="s">
        <v>4711</v>
      </c>
      <c r="F244">
        <v>211</v>
      </c>
      <c r="G244">
        <v>1688</v>
      </c>
      <c r="H244" t="s">
        <v>4636</v>
      </c>
      <c r="I244" t="s">
        <v>35</v>
      </c>
      <c r="J244" t="s">
        <v>4388</v>
      </c>
    </row>
    <row r="245" spans="1:10" x14ac:dyDescent="0.3">
      <c r="A245" t="s">
        <v>552</v>
      </c>
      <c r="B245" s="441">
        <v>46082</v>
      </c>
      <c r="C245" t="s">
        <v>4666</v>
      </c>
      <c r="D245" t="s">
        <v>4595</v>
      </c>
      <c r="E245" t="s">
        <v>4665</v>
      </c>
      <c r="F245">
        <v>10</v>
      </c>
      <c r="G245">
        <v>80</v>
      </c>
      <c r="H245" t="s">
        <v>4636</v>
      </c>
      <c r="I245" t="s">
        <v>35</v>
      </c>
      <c r="J245" t="s">
        <v>4388</v>
      </c>
    </row>
    <row r="246" spans="1:10" x14ac:dyDescent="0.3">
      <c r="A246" t="s">
        <v>552</v>
      </c>
      <c r="B246" s="441">
        <v>46082</v>
      </c>
      <c r="C246" t="s">
        <v>4740</v>
      </c>
      <c r="D246" t="s">
        <v>4595</v>
      </c>
      <c r="E246" t="s">
        <v>4741</v>
      </c>
      <c r="F246">
        <v>40</v>
      </c>
      <c r="G246">
        <v>1680</v>
      </c>
      <c r="H246" t="s">
        <v>4631</v>
      </c>
      <c r="I246" t="s">
        <v>35</v>
      </c>
      <c r="J246" t="s">
        <v>4388</v>
      </c>
    </row>
    <row r="247" spans="1:10" x14ac:dyDescent="0.3">
      <c r="A247" t="s">
        <v>552</v>
      </c>
      <c r="B247" s="441">
        <v>46082</v>
      </c>
      <c r="C247" t="s">
        <v>4753</v>
      </c>
      <c r="D247" t="s">
        <v>4595</v>
      </c>
      <c r="E247" t="s">
        <v>4665</v>
      </c>
      <c r="F247">
        <v>10</v>
      </c>
      <c r="G247">
        <v>80</v>
      </c>
      <c r="H247" t="s">
        <v>4636</v>
      </c>
      <c r="I247" t="s">
        <v>35</v>
      </c>
      <c r="J247" t="s">
        <v>4388</v>
      </c>
    </row>
    <row r="248" spans="1:10" x14ac:dyDescent="0.3">
      <c r="A248" t="s">
        <v>552</v>
      </c>
      <c r="B248" s="441">
        <v>46082</v>
      </c>
      <c r="C248" t="s">
        <v>4723</v>
      </c>
      <c r="D248" t="s">
        <v>4595</v>
      </c>
      <c r="E248" t="s">
        <v>4638</v>
      </c>
      <c r="F248">
        <v>140</v>
      </c>
      <c r="G248">
        <v>7840</v>
      </c>
      <c r="H248" t="s">
        <v>4631</v>
      </c>
      <c r="I248" t="s">
        <v>35</v>
      </c>
      <c r="J248" t="s">
        <v>4388</v>
      </c>
    </row>
    <row r="249" spans="1:10" x14ac:dyDescent="0.3">
      <c r="A249" t="s">
        <v>552</v>
      </c>
      <c r="B249" s="441">
        <v>46082</v>
      </c>
      <c r="C249" t="s">
        <v>4712</v>
      </c>
      <c r="D249" t="s">
        <v>4595</v>
      </c>
      <c r="E249" t="s">
        <v>4633</v>
      </c>
      <c r="F249">
        <v>15</v>
      </c>
      <c r="G249">
        <v>765</v>
      </c>
      <c r="H249" t="s">
        <v>4631</v>
      </c>
      <c r="I249" t="s">
        <v>35</v>
      </c>
      <c r="J249" t="s">
        <v>4388</v>
      </c>
    </row>
    <row r="250" spans="1:10" x14ac:dyDescent="0.3">
      <c r="A250" t="s">
        <v>552</v>
      </c>
      <c r="B250" s="441">
        <v>46082</v>
      </c>
      <c r="C250" t="s">
        <v>4752</v>
      </c>
      <c r="D250" t="s">
        <v>4595</v>
      </c>
      <c r="E250" t="s">
        <v>4665</v>
      </c>
      <c r="F250">
        <v>5</v>
      </c>
      <c r="G250">
        <v>40</v>
      </c>
      <c r="H250" t="s">
        <v>4636</v>
      </c>
      <c r="I250" t="s">
        <v>35</v>
      </c>
      <c r="J250" t="s">
        <v>4388</v>
      </c>
    </row>
    <row r="251" spans="1:10" x14ac:dyDescent="0.3">
      <c r="A251" t="s">
        <v>552</v>
      </c>
      <c r="B251" s="441">
        <v>46082</v>
      </c>
      <c r="C251" t="s">
        <v>4705</v>
      </c>
      <c r="D251" t="s">
        <v>4595</v>
      </c>
      <c r="E251" t="s">
        <v>4665</v>
      </c>
      <c r="F251">
        <v>5</v>
      </c>
      <c r="G251">
        <v>40</v>
      </c>
      <c r="H251" t="s">
        <v>4636</v>
      </c>
      <c r="I251" t="s">
        <v>35</v>
      </c>
      <c r="J251" t="s">
        <v>4388</v>
      </c>
    </row>
    <row r="252" spans="1:10" x14ac:dyDescent="0.3">
      <c r="A252" t="s">
        <v>552</v>
      </c>
      <c r="B252" s="441">
        <v>46082</v>
      </c>
      <c r="C252" t="s">
        <v>4667</v>
      </c>
      <c r="D252" t="s">
        <v>4595</v>
      </c>
      <c r="E252" t="s">
        <v>4663</v>
      </c>
      <c r="F252">
        <v>49</v>
      </c>
      <c r="G252">
        <v>1862</v>
      </c>
      <c r="H252" t="s">
        <v>4631</v>
      </c>
      <c r="I252" t="s">
        <v>35</v>
      </c>
      <c r="J252" t="s">
        <v>4388</v>
      </c>
    </row>
    <row r="253" spans="1:10" x14ac:dyDescent="0.3">
      <c r="A253" t="s">
        <v>552</v>
      </c>
      <c r="B253" s="441">
        <v>46082</v>
      </c>
      <c r="C253" t="s">
        <v>4734</v>
      </c>
      <c r="D253" t="s">
        <v>4595</v>
      </c>
      <c r="E253" t="s">
        <v>4663</v>
      </c>
      <c r="F253">
        <v>10</v>
      </c>
      <c r="G253">
        <v>350</v>
      </c>
      <c r="H253" t="s">
        <v>4636</v>
      </c>
      <c r="I253" t="s">
        <v>35</v>
      </c>
      <c r="J253" t="s">
        <v>4388</v>
      </c>
    </row>
    <row r="254" spans="1:10" x14ac:dyDescent="0.3">
      <c r="A254" t="s">
        <v>552</v>
      </c>
      <c r="B254" s="441">
        <v>46082</v>
      </c>
      <c r="C254" t="s">
        <v>4680</v>
      </c>
      <c r="D254" t="s">
        <v>4595</v>
      </c>
      <c r="E254" t="s">
        <v>4672</v>
      </c>
      <c r="F254">
        <v>43</v>
      </c>
      <c r="G254">
        <v>817</v>
      </c>
      <c r="H254" t="s">
        <v>4636</v>
      </c>
      <c r="I254" t="s">
        <v>35</v>
      </c>
      <c r="J254" t="s">
        <v>4388</v>
      </c>
    </row>
    <row r="255" spans="1:10" x14ac:dyDescent="0.3">
      <c r="A255" t="s">
        <v>552</v>
      </c>
      <c r="B255" s="441">
        <v>46082</v>
      </c>
      <c r="C255" t="s">
        <v>4640</v>
      </c>
      <c r="D255" t="s">
        <v>4595</v>
      </c>
      <c r="E255" t="s">
        <v>4641</v>
      </c>
      <c r="F255">
        <v>62</v>
      </c>
      <c r="G255">
        <v>2542</v>
      </c>
      <c r="H255" t="s">
        <v>4631</v>
      </c>
      <c r="I255" t="s">
        <v>35</v>
      </c>
      <c r="J255" t="s">
        <v>4388</v>
      </c>
    </row>
    <row r="256" spans="1:10" x14ac:dyDescent="0.3">
      <c r="A256" t="s">
        <v>552</v>
      </c>
      <c r="B256" s="441">
        <v>46082</v>
      </c>
      <c r="C256" t="s">
        <v>4656</v>
      </c>
      <c r="D256" t="s">
        <v>4595</v>
      </c>
      <c r="E256" t="s">
        <v>4641</v>
      </c>
      <c r="F256">
        <v>62</v>
      </c>
      <c r="G256">
        <v>2604</v>
      </c>
      <c r="H256" t="s">
        <v>4631</v>
      </c>
      <c r="I256" t="s">
        <v>35</v>
      </c>
      <c r="J256" t="s">
        <v>4388</v>
      </c>
    </row>
    <row r="257" spans="1:10" x14ac:dyDescent="0.3">
      <c r="A257" t="s">
        <v>552</v>
      </c>
      <c r="B257" s="441">
        <v>46082</v>
      </c>
      <c r="C257" t="s">
        <v>4643</v>
      </c>
      <c r="D257" t="s">
        <v>4595</v>
      </c>
      <c r="E257" t="s">
        <v>4641</v>
      </c>
      <c r="F257">
        <v>80</v>
      </c>
      <c r="G257">
        <v>4960</v>
      </c>
      <c r="H257" t="s">
        <v>4631</v>
      </c>
      <c r="I257" t="s">
        <v>35</v>
      </c>
      <c r="J257" t="s">
        <v>4388</v>
      </c>
    </row>
    <row r="258" spans="1:10" x14ac:dyDescent="0.3">
      <c r="A258" t="s">
        <v>552</v>
      </c>
      <c r="B258" s="441">
        <v>46082</v>
      </c>
      <c r="C258" t="s">
        <v>4657</v>
      </c>
      <c r="D258" t="s">
        <v>4595</v>
      </c>
      <c r="E258" t="s">
        <v>4654</v>
      </c>
      <c r="F258">
        <v>41</v>
      </c>
      <c r="G258">
        <v>1558</v>
      </c>
      <c r="H258" t="s">
        <v>4631</v>
      </c>
      <c r="I258" t="s">
        <v>35</v>
      </c>
      <c r="J258" t="s">
        <v>4388</v>
      </c>
    </row>
    <row r="259" spans="1:10" x14ac:dyDescent="0.3">
      <c r="A259" t="s">
        <v>552</v>
      </c>
      <c r="B259" s="441">
        <v>46082</v>
      </c>
      <c r="C259" t="s">
        <v>4646</v>
      </c>
      <c r="D259" t="s">
        <v>4595</v>
      </c>
      <c r="E259" t="s">
        <v>4647</v>
      </c>
      <c r="F259">
        <v>97</v>
      </c>
      <c r="G259">
        <v>3686</v>
      </c>
      <c r="H259" t="s">
        <v>4631</v>
      </c>
      <c r="I259" t="s">
        <v>35</v>
      </c>
      <c r="J259" t="s">
        <v>4388</v>
      </c>
    </row>
    <row r="260" spans="1:10" x14ac:dyDescent="0.3">
      <c r="A260" t="s">
        <v>552</v>
      </c>
      <c r="B260" s="441">
        <v>46082</v>
      </c>
      <c r="C260" t="s">
        <v>4754</v>
      </c>
      <c r="D260" t="s">
        <v>4595</v>
      </c>
      <c r="E260" t="s">
        <v>4645</v>
      </c>
      <c r="F260">
        <v>16</v>
      </c>
      <c r="G260">
        <v>928</v>
      </c>
      <c r="H260" t="s">
        <v>4636</v>
      </c>
      <c r="I260" t="s">
        <v>35</v>
      </c>
      <c r="J260" t="s">
        <v>4388</v>
      </c>
    </row>
    <row r="261" spans="1:10" x14ac:dyDescent="0.3">
      <c r="A261" t="s">
        <v>552</v>
      </c>
      <c r="B261" s="441">
        <v>46082</v>
      </c>
      <c r="C261" t="s">
        <v>4662</v>
      </c>
      <c r="D261" t="s">
        <v>4595</v>
      </c>
      <c r="E261" t="s">
        <v>4663</v>
      </c>
      <c r="F261">
        <v>55</v>
      </c>
      <c r="G261">
        <v>1760</v>
      </c>
      <c r="H261" t="s">
        <v>4631</v>
      </c>
      <c r="I261" t="s">
        <v>35</v>
      </c>
      <c r="J261" t="s">
        <v>4388</v>
      </c>
    </row>
    <row r="262" spans="1:10" x14ac:dyDescent="0.3">
      <c r="A262" t="s">
        <v>552</v>
      </c>
      <c r="B262" s="441">
        <v>46082</v>
      </c>
      <c r="C262" t="s">
        <v>4678</v>
      </c>
      <c r="D262" t="s">
        <v>4595</v>
      </c>
      <c r="E262" t="s">
        <v>4679</v>
      </c>
      <c r="F262">
        <v>30</v>
      </c>
      <c r="G262">
        <v>570</v>
      </c>
      <c r="H262" t="s">
        <v>4636</v>
      </c>
      <c r="I262" t="s">
        <v>35</v>
      </c>
      <c r="J262" t="s">
        <v>4388</v>
      </c>
    </row>
    <row r="263" spans="1:10" x14ac:dyDescent="0.3">
      <c r="A263" t="s">
        <v>552</v>
      </c>
      <c r="B263" s="441">
        <v>46082</v>
      </c>
      <c r="C263" t="s">
        <v>4649</v>
      </c>
      <c r="D263" t="s">
        <v>4595</v>
      </c>
      <c r="E263" t="s">
        <v>4645</v>
      </c>
      <c r="F263">
        <v>41</v>
      </c>
      <c r="G263">
        <v>1599</v>
      </c>
      <c r="H263" t="s">
        <v>4631</v>
      </c>
      <c r="I263" t="s">
        <v>35</v>
      </c>
      <c r="J263" t="s">
        <v>4388</v>
      </c>
    </row>
    <row r="264" spans="1:10" x14ac:dyDescent="0.3">
      <c r="A264" t="s">
        <v>552</v>
      </c>
      <c r="B264" s="441">
        <v>46082</v>
      </c>
      <c r="C264" t="s">
        <v>4661</v>
      </c>
      <c r="D264" t="s">
        <v>4595</v>
      </c>
      <c r="E264" t="s">
        <v>4645</v>
      </c>
      <c r="F264">
        <v>32</v>
      </c>
      <c r="G264">
        <v>1152</v>
      </c>
      <c r="H264" t="s">
        <v>4636</v>
      </c>
      <c r="I264" t="s">
        <v>35</v>
      </c>
      <c r="J264" t="s">
        <v>4388</v>
      </c>
    </row>
    <row r="265" spans="1:10" x14ac:dyDescent="0.3">
      <c r="A265" t="s">
        <v>552</v>
      </c>
      <c r="B265" s="441">
        <v>46082</v>
      </c>
      <c r="C265" t="s">
        <v>4664</v>
      </c>
      <c r="D265" t="s">
        <v>4600</v>
      </c>
      <c r="E265" t="s">
        <v>4665</v>
      </c>
      <c r="F265">
        <v>1</v>
      </c>
      <c r="G265">
        <v>2.4</v>
      </c>
      <c r="H265" t="s">
        <v>4636</v>
      </c>
      <c r="J265" t="s">
        <v>4388</v>
      </c>
    </row>
    <row r="266" spans="1:10" x14ac:dyDescent="0.3">
      <c r="A266" t="s">
        <v>552</v>
      </c>
      <c r="B266" s="441">
        <v>46082</v>
      </c>
      <c r="C266" t="s">
        <v>4737</v>
      </c>
      <c r="D266" t="s">
        <v>4600</v>
      </c>
      <c r="E266" t="s">
        <v>4700</v>
      </c>
      <c r="F266">
        <v>2</v>
      </c>
      <c r="G266">
        <v>10.8</v>
      </c>
      <c r="H266" t="s">
        <v>4636</v>
      </c>
      <c r="J266" t="s">
        <v>4388</v>
      </c>
    </row>
    <row r="267" spans="1:10" x14ac:dyDescent="0.3">
      <c r="A267" t="s">
        <v>552</v>
      </c>
      <c r="B267" s="441">
        <v>46082</v>
      </c>
      <c r="C267" t="s">
        <v>4692</v>
      </c>
      <c r="D267" t="s">
        <v>4600</v>
      </c>
      <c r="E267" t="s">
        <v>4693</v>
      </c>
      <c r="F267">
        <v>1</v>
      </c>
      <c r="G267">
        <v>3.6</v>
      </c>
      <c r="H267" t="s">
        <v>4636</v>
      </c>
      <c r="J267" t="s">
        <v>4388</v>
      </c>
    </row>
    <row r="268" spans="1:10" x14ac:dyDescent="0.3">
      <c r="A268" t="s">
        <v>552</v>
      </c>
      <c r="B268" s="441">
        <v>46082</v>
      </c>
      <c r="C268" t="s">
        <v>4734</v>
      </c>
      <c r="D268" t="s">
        <v>4600</v>
      </c>
      <c r="E268" t="s">
        <v>4663</v>
      </c>
      <c r="F268">
        <v>2</v>
      </c>
      <c r="G268">
        <v>21</v>
      </c>
      <c r="H268" t="s">
        <v>4636</v>
      </c>
      <c r="J268" t="s">
        <v>4388</v>
      </c>
    </row>
    <row r="269" spans="1:10" x14ac:dyDescent="0.3">
      <c r="A269" t="s">
        <v>552</v>
      </c>
      <c r="B269" s="441">
        <v>46082</v>
      </c>
      <c r="C269" t="s">
        <v>4755</v>
      </c>
      <c r="D269" t="s">
        <v>4600</v>
      </c>
      <c r="E269" t="s">
        <v>4686</v>
      </c>
      <c r="F269">
        <v>1</v>
      </c>
      <c r="G269">
        <v>13.8</v>
      </c>
      <c r="H269" t="s">
        <v>4636</v>
      </c>
      <c r="J269" t="s">
        <v>4388</v>
      </c>
    </row>
    <row r="270" spans="1:10" x14ac:dyDescent="0.3">
      <c r="A270" t="s">
        <v>552</v>
      </c>
      <c r="B270" s="441">
        <v>46082</v>
      </c>
      <c r="C270" t="s">
        <v>4738</v>
      </c>
      <c r="D270" t="s">
        <v>4600</v>
      </c>
      <c r="E270" t="s">
        <v>4630</v>
      </c>
      <c r="F270">
        <v>2</v>
      </c>
      <c r="G270">
        <v>7.8</v>
      </c>
      <c r="H270" t="s">
        <v>4631</v>
      </c>
      <c r="J270" t="s">
        <v>4388</v>
      </c>
    </row>
    <row r="271" spans="1:10" x14ac:dyDescent="0.3">
      <c r="A271" t="s">
        <v>552</v>
      </c>
      <c r="B271" s="441">
        <v>46082</v>
      </c>
      <c r="C271" t="s">
        <v>4752</v>
      </c>
      <c r="D271" t="s">
        <v>4600</v>
      </c>
      <c r="E271" t="s">
        <v>4665</v>
      </c>
      <c r="F271">
        <v>1</v>
      </c>
      <c r="G271">
        <v>2.4</v>
      </c>
      <c r="H271" t="s">
        <v>4636</v>
      </c>
      <c r="J271" t="s">
        <v>4388</v>
      </c>
    </row>
    <row r="272" spans="1:10" x14ac:dyDescent="0.3">
      <c r="A272" t="s">
        <v>552</v>
      </c>
      <c r="B272" s="441">
        <v>46082</v>
      </c>
      <c r="C272" t="s">
        <v>4699</v>
      </c>
      <c r="D272" t="s">
        <v>4600</v>
      </c>
      <c r="E272" t="s">
        <v>4700</v>
      </c>
      <c r="F272">
        <v>2</v>
      </c>
      <c r="G272">
        <v>4.8</v>
      </c>
      <c r="H272" t="s">
        <v>4636</v>
      </c>
      <c r="J272" t="s">
        <v>4388</v>
      </c>
    </row>
    <row r="273" spans="1:10" x14ac:dyDescent="0.3">
      <c r="A273" t="s">
        <v>552</v>
      </c>
      <c r="B273" s="441">
        <v>46082</v>
      </c>
      <c r="C273" t="s">
        <v>4697</v>
      </c>
      <c r="D273" t="s">
        <v>4600</v>
      </c>
      <c r="E273" t="s">
        <v>4630</v>
      </c>
      <c r="F273">
        <v>4</v>
      </c>
      <c r="G273">
        <v>38.4</v>
      </c>
      <c r="H273" t="s">
        <v>4631</v>
      </c>
      <c r="J273" t="s">
        <v>4388</v>
      </c>
    </row>
    <row r="274" spans="1:10" x14ac:dyDescent="0.3">
      <c r="A274" t="s">
        <v>552</v>
      </c>
      <c r="B274" s="441">
        <v>46082</v>
      </c>
      <c r="C274" t="s">
        <v>4721</v>
      </c>
      <c r="D274" t="s">
        <v>4600</v>
      </c>
      <c r="E274" t="s">
        <v>4700</v>
      </c>
      <c r="F274">
        <v>3</v>
      </c>
      <c r="G274">
        <v>18.3</v>
      </c>
      <c r="H274" t="s">
        <v>4636</v>
      </c>
      <c r="J274" t="s">
        <v>4388</v>
      </c>
    </row>
    <row r="275" spans="1:10" x14ac:dyDescent="0.3">
      <c r="A275" t="s">
        <v>552</v>
      </c>
      <c r="B275" s="441">
        <v>46082</v>
      </c>
      <c r="C275" t="s">
        <v>4706</v>
      </c>
      <c r="D275" t="s">
        <v>4600</v>
      </c>
      <c r="E275" t="s">
        <v>4672</v>
      </c>
      <c r="F275">
        <v>2</v>
      </c>
      <c r="G275">
        <v>11.4</v>
      </c>
      <c r="H275" t="s">
        <v>4636</v>
      </c>
      <c r="J275" t="s">
        <v>4388</v>
      </c>
    </row>
    <row r="276" spans="1:10" x14ac:dyDescent="0.3">
      <c r="A276" t="s">
        <v>552</v>
      </c>
      <c r="B276" s="441">
        <v>46082</v>
      </c>
      <c r="C276" t="s">
        <v>4713</v>
      </c>
      <c r="D276" t="s">
        <v>4600</v>
      </c>
      <c r="E276" t="s">
        <v>4693</v>
      </c>
      <c r="F276">
        <v>3</v>
      </c>
      <c r="G276">
        <v>9</v>
      </c>
      <c r="H276" t="s">
        <v>4636</v>
      </c>
      <c r="J276" t="s">
        <v>4388</v>
      </c>
    </row>
    <row r="277" spans="1:10" x14ac:dyDescent="0.3">
      <c r="A277" t="s">
        <v>552</v>
      </c>
      <c r="B277" s="441">
        <v>46082</v>
      </c>
      <c r="C277" t="s">
        <v>4714</v>
      </c>
      <c r="D277" t="s">
        <v>4600</v>
      </c>
      <c r="E277" t="s">
        <v>4700</v>
      </c>
      <c r="F277">
        <v>2</v>
      </c>
      <c r="G277">
        <v>5.4</v>
      </c>
      <c r="H277" t="s">
        <v>4636</v>
      </c>
      <c r="J277" t="s">
        <v>4388</v>
      </c>
    </row>
    <row r="278" spans="1:10" x14ac:dyDescent="0.3">
      <c r="A278" t="s">
        <v>552</v>
      </c>
      <c r="B278" s="441">
        <v>46082</v>
      </c>
      <c r="C278" t="s">
        <v>4750</v>
      </c>
      <c r="D278" t="s">
        <v>4600</v>
      </c>
      <c r="E278" t="s">
        <v>4751</v>
      </c>
      <c r="F278">
        <v>2</v>
      </c>
      <c r="G278">
        <v>18</v>
      </c>
      <c r="H278" t="s">
        <v>4631</v>
      </c>
      <c r="J278" t="s">
        <v>4388</v>
      </c>
    </row>
    <row r="279" spans="1:10" x14ac:dyDescent="0.3">
      <c r="A279" t="s">
        <v>552</v>
      </c>
      <c r="B279" s="441">
        <v>46082</v>
      </c>
      <c r="C279" t="s">
        <v>4650</v>
      </c>
      <c r="D279" t="s">
        <v>4600</v>
      </c>
      <c r="E279" t="s">
        <v>4651</v>
      </c>
      <c r="F279">
        <v>6</v>
      </c>
      <c r="G279">
        <v>129.6</v>
      </c>
      <c r="H279" t="s">
        <v>4631</v>
      </c>
      <c r="J279" t="s">
        <v>4388</v>
      </c>
    </row>
    <row r="280" spans="1:10" x14ac:dyDescent="0.3">
      <c r="A280" t="s">
        <v>552</v>
      </c>
      <c r="B280" s="441">
        <v>46082</v>
      </c>
      <c r="C280" t="s">
        <v>4716</v>
      </c>
      <c r="D280" t="s">
        <v>4600</v>
      </c>
      <c r="E280" t="s">
        <v>4717</v>
      </c>
      <c r="F280">
        <v>2</v>
      </c>
      <c r="G280">
        <v>30.6</v>
      </c>
      <c r="H280" t="s">
        <v>4631</v>
      </c>
      <c r="J280" t="s">
        <v>4388</v>
      </c>
    </row>
    <row r="281" spans="1:10" x14ac:dyDescent="0.3">
      <c r="A281" t="s">
        <v>552</v>
      </c>
      <c r="B281" s="441">
        <v>46082</v>
      </c>
      <c r="C281" t="s">
        <v>4749</v>
      </c>
      <c r="D281" t="s">
        <v>4600</v>
      </c>
      <c r="E281" t="s">
        <v>4700</v>
      </c>
      <c r="F281">
        <v>4</v>
      </c>
      <c r="G281">
        <v>14.4</v>
      </c>
      <c r="H281" t="s">
        <v>4636</v>
      </c>
      <c r="J281" t="s">
        <v>4388</v>
      </c>
    </row>
    <row r="282" spans="1:10" x14ac:dyDescent="0.3">
      <c r="A282" t="s">
        <v>552</v>
      </c>
      <c r="B282" s="441">
        <v>46082</v>
      </c>
      <c r="C282" t="s">
        <v>4718</v>
      </c>
      <c r="D282" t="s">
        <v>4600</v>
      </c>
      <c r="E282" t="s">
        <v>4719</v>
      </c>
      <c r="F282">
        <v>1</v>
      </c>
      <c r="G282">
        <v>16.2</v>
      </c>
      <c r="H282" t="s">
        <v>4636</v>
      </c>
      <c r="J282" t="s">
        <v>4388</v>
      </c>
    </row>
    <row r="283" spans="1:10" x14ac:dyDescent="0.3">
      <c r="A283" t="s">
        <v>552</v>
      </c>
      <c r="B283" s="441">
        <v>46082</v>
      </c>
      <c r="C283" t="s">
        <v>4756</v>
      </c>
      <c r="D283" t="s">
        <v>4600</v>
      </c>
      <c r="E283" t="s">
        <v>4757</v>
      </c>
      <c r="F283">
        <v>1</v>
      </c>
      <c r="G283">
        <v>14.7</v>
      </c>
      <c r="H283" t="s">
        <v>4636</v>
      </c>
      <c r="J283" t="s">
        <v>4388</v>
      </c>
    </row>
    <row r="284" spans="1:10" x14ac:dyDescent="0.3">
      <c r="A284" t="s">
        <v>552</v>
      </c>
      <c r="B284" s="441">
        <v>46082</v>
      </c>
      <c r="C284" t="s">
        <v>4694</v>
      </c>
      <c r="D284" t="s">
        <v>4600</v>
      </c>
      <c r="E284" t="s">
        <v>4695</v>
      </c>
      <c r="F284">
        <v>12</v>
      </c>
      <c r="G284">
        <v>54</v>
      </c>
      <c r="H284" t="s">
        <v>4631</v>
      </c>
      <c r="J284" t="s">
        <v>4388</v>
      </c>
    </row>
    <row r="285" spans="1:10" x14ac:dyDescent="0.3">
      <c r="A285" t="s">
        <v>552</v>
      </c>
      <c r="B285" s="441">
        <v>46082</v>
      </c>
      <c r="C285" t="s">
        <v>4722</v>
      </c>
      <c r="D285" t="s">
        <v>4600</v>
      </c>
      <c r="E285" t="s">
        <v>4711</v>
      </c>
      <c r="F285">
        <v>4</v>
      </c>
      <c r="G285">
        <v>9.6</v>
      </c>
      <c r="H285" t="s">
        <v>4636</v>
      </c>
      <c r="J285" t="s">
        <v>4388</v>
      </c>
    </row>
    <row r="286" spans="1:10" x14ac:dyDescent="0.3">
      <c r="A286" t="s">
        <v>552</v>
      </c>
      <c r="B286" s="441">
        <v>46082</v>
      </c>
      <c r="C286" t="s">
        <v>4723</v>
      </c>
      <c r="D286" t="s">
        <v>4600</v>
      </c>
      <c r="E286" t="s">
        <v>4638</v>
      </c>
      <c r="F286">
        <v>2</v>
      </c>
      <c r="G286">
        <v>33.6</v>
      </c>
      <c r="H286" t="s">
        <v>4631</v>
      </c>
      <c r="J286" t="s">
        <v>4388</v>
      </c>
    </row>
    <row r="287" spans="1:10" x14ac:dyDescent="0.3">
      <c r="A287" t="s">
        <v>552</v>
      </c>
      <c r="B287" s="441">
        <v>46082</v>
      </c>
      <c r="C287" t="s">
        <v>4724</v>
      </c>
      <c r="D287" t="s">
        <v>4600</v>
      </c>
      <c r="E287" t="s">
        <v>4695</v>
      </c>
      <c r="F287">
        <v>1</v>
      </c>
      <c r="G287">
        <v>3.6</v>
      </c>
      <c r="H287" t="s">
        <v>4631</v>
      </c>
      <c r="J287" t="s">
        <v>4388</v>
      </c>
    </row>
    <row r="288" spans="1:10" x14ac:dyDescent="0.3">
      <c r="A288" t="s">
        <v>552</v>
      </c>
      <c r="B288" s="441">
        <v>46082</v>
      </c>
      <c r="C288" t="s">
        <v>4736</v>
      </c>
      <c r="D288" t="s">
        <v>4600</v>
      </c>
      <c r="E288" t="s">
        <v>4695</v>
      </c>
      <c r="F288">
        <v>3</v>
      </c>
      <c r="G288">
        <v>12.6</v>
      </c>
      <c r="H288" t="s">
        <v>4631</v>
      </c>
      <c r="J288" t="s">
        <v>4388</v>
      </c>
    </row>
    <row r="289" spans="1:10" x14ac:dyDescent="0.3">
      <c r="A289" t="s">
        <v>552</v>
      </c>
      <c r="B289" s="441">
        <v>46082</v>
      </c>
      <c r="C289" t="s">
        <v>4725</v>
      </c>
      <c r="D289" t="s">
        <v>4600</v>
      </c>
      <c r="E289" t="s">
        <v>4704</v>
      </c>
      <c r="F289">
        <v>1</v>
      </c>
      <c r="G289">
        <v>4.8</v>
      </c>
      <c r="H289" t="s">
        <v>4636</v>
      </c>
      <c r="J289" t="s">
        <v>4388</v>
      </c>
    </row>
    <row r="290" spans="1:10" x14ac:dyDescent="0.3">
      <c r="A290" t="s">
        <v>552</v>
      </c>
      <c r="B290" s="441">
        <v>46082</v>
      </c>
      <c r="C290" t="s">
        <v>4726</v>
      </c>
      <c r="D290" t="s">
        <v>4600</v>
      </c>
      <c r="E290" t="s">
        <v>4727</v>
      </c>
      <c r="F290">
        <v>1</v>
      </c>
      <c r="G290">
        <v>8.6999999999999993</v>
      </c>
      <c r="H290" t="s">
        <v>4631</v>
      </c>
      <c r="J290" t="s">
        <v>4388</v>
      </c>
    </row>
    <row r="291" spans="1:10" x14ac:dyDescent="0.3">
      <c r="A291" t="s">
        <v>552</v>
      </c>
      <c r="B291" s="441">
        <v>46082</v>
      </c>
      <c r="C291" t="s">
        <v>4712</v>
      </c>
      <c r="D291" t="s">
        <v>4600</v>
      </c>
      <c r="E291" t="s">
        <v>4633</v>
      </c>
      <c r="F291">
        <v>2</v>
      </c>
      <c r="G291">
        <v>30.6</v>
      </c>
      <c r="H291" t="s">
        <v>4631</v>
      </c>
      <c r="J291" t="s">
        <v>4388</v>
      </c>
    </row>
    <row r="292" spans="1:10" x14ac:dyDescent="0.3">
      <c r="A292" t="s">
        <v>552</v>
      </c>
      <c r="B292" s="441">
        <v>46082</v>
      </c>
      <c r="C292" t="s">
        <v>4728</v>
      </c>
      <c r="D292" t="s">
        <v>4600</v>
      </c>
      <c r="E292" t="s">
        <v>4693</v>
      </c>
      <c r="F292">
        <v>1</v>
      </c>
      <c r="G292">
        <v>3.6</v>
      </c>
      <c r="H292" t="s">
        <v>4636</v>
      </c>
      <c r="J292" t="s">
        <v>4388</v>
      </c>
    </row>
    <row r="293" spans="1:10" x14ac:dyDescent="0.3">
      <c r="A293" t="s">
        <v>552</v>
      </c>
      <c r="B293" s="441">
        <v>46082</v>
      </c>
      <c r="C293" t="s">
        <v>4685</v>
      </c>
      <c r="D293" t="s">
        <v>4600</v>
      </c>
      <c r="E293" t="s">
        <v>4686</v>
      </c>
      <c r="F293">
        <v>6</v>
      </c>
      <c r="G293">
        <v>86.4</v>
      </c>
      <c r="H293" t="s">
        <v>4636</v>
      </c>
      <c r="J293" t="s">
        <v>4388</v>
      </c>
    </row>
    <row r="294" spans="1:10" x14ac:dyDescent="0.3">
      <c r="A294" t="s">
        <v>552</v>
      </c>
      <c r="B294" s="441">
        <v>46082</v>
      </c>
      <c r="C294" t="s">
        <v>4758</v>
      </c>
      <c r="D294" t="s">
        <v>4600</v>
      </c>
      <c r="E294" t="s">
        <v>4663</v>
      </c>
      <c r="F294">
        <v>1</v>
      </c>
      <c r="G294">
        <v>8.6999999999999993</v>
      </c>
      <c r="H294" t="s">
        <v>4631</v>
      </c>
      <c r="J294" t="s">
        <v>4388</v>
      </c>
    </row>
    <row r="295" spans="1:10" x14ac:dyDescent="0.3">
      <c r="A295" t="s">
        <v>552</v>
      </c>
      <c r="B295" s="441">
        <v>46082</v>
      </c>
      <c r="C295" t="s">
        <v>4682</v>
      </c>
      <c r="D295" t="s">
        <v>4600</v>
      </c>
      <c r="E295" t="s">
        <v>4645</v>
      </c>
      <c r="F295">
        <v>1</v>
      </c>
      <c r="G295">
        <v>14.7</v>
      </c>
      <c r="H295" t="s">
        <v>4636</v>
      </c>
      <c r="J295" t="s">
        <v>4388</v>
      </c>
    </row>
    <row r="296" spans="1:10" x14ac:dyDescent="0.3">
      <c r="A296" t="s">
        <v>552</v>
      </c>
      <c r="B296" s="441">
        <v>46082</v>
      </c>
      <c r="C296" t="s">
        <v>4689</v>
      </c>
      <c r="D296" t="s">
        <v>4600</v>
      </c>
      <c r="E296" t="s">
        <v>4676</v>
      </c>
      <c r="F296">
        <v>4</v>
      </c>
      <c r="G296">
        <v>50.4</v>
      </c>
      <c r="H296" t="s">
        <v>4631</v>
      </c>
      <c r="J296" t="s">
        <v>4388</v>
      </c>
    </row>
    <row r="297" spans="1:10" x14ac:dyDescent="0.3">
      <c r="A297" t="s">
        <v>552</v>
      </c>
      <c r="B297" s="441">
        <v>46082</v>
      </c>
      <c r="C297" t="s">
        <v>4683</v>
      </c>
      <c r="D297" t="s">
        <v>4600</v>
      </c>
      <c r="E297" t="s">
        <v>4633</v>
      </c>
      <c r="F297">
        <v>1</v>
      </c>
      <c r="G297">
        <v>15.6</v>
      </c>
      <c r="H297" t="s">
        <v>4631</v>
      </c>
      <c r="J297" t="s">
        <v>4388</v>
      </c>
    </row>
    <row r="298" spans="1:10" x14ac:dyDescent="0.3">
      <c r="A298" t="s">
        <v>552</v>
      </c>
      <c r="B298" s="441">
        <v>46082</v>
      </c>
      <c r="C298" t="s">
        <v>4688</v>
      </c>
      <c r="D298" t="s">
        <v>4600</v>
      </c>
      <c r="E298" t="s">
        <v>4633</v>
      </c>
      <c r="F298">
        <v>4</v>
      </c>
      <c r="G298">
        <v>64.8</v>
      </c>
      <c r="H298" t="s">
        <v>4631</v>
      </c>
      <c r="J298" t="s">
        <v>4388</v>
      </c>
    </row>
    <row r="299" spans="1:10" x14ac:dyDescent="0.3">
      <c r="A299" t="s">
        <v>552</v>
      </c>
      <c r="B299" s="441">
        <v>46082</v>
      </c>
      <c r="C299" t="s">
        <v>4657</v>
      </c>
      <c r="D299" t="s">
        <v>4600</v>
      </c>
      <c r="E299" t="s">
        <v>4654</v>
      </c>
      <c r="F299">
        <v>2</v>
      </c>
      <c r="G299">
        <v>22.8</v>
      </c>
      <c r="H299" t="s">
        <v>4631</v>
      </c>
      <c r="J299" t="s">
        <v>4388</v>
      </c>
    </row>
    <row r="300" spans="1:10" x14ac:dyDescent="0.3">
      <c r="A300" t="s">
        <v>552</v>
      </c>
      <c r="B300" s="441">
        <v>46082</v>
      </c>
      <c r="C300" t="s">
        <v>4643</v>
      </c>
      <c r="D300" t="s">
        <v>4600</v>
      </c>
      <c r="E300" t="s">
        <v>4641</v>
      </c>
      <c r="F300">
        <v>9</v>
      </c>
      <c r="G300">
        <v>167.4</v>
      </c>
      <c r="H300" t="s">
        <v>4631</v>
      </c>
      <c r="J300" t="s">
        <v>4388</v>
      </c>
    </row>
    <row r="301" spans="1:10" x14ac:dyDescent="0.3">
      <c r="A301" t="s">
        <v>552</v>
      </c>
      <c r="B301" s="441">
        <v>46082</v>
      </c>
      <c r="C301" t="s">
        <v>4656</v>
      </c>
      <c r="D301" t="s">
        <v>4600</v>
      </c>
      <c r="E301" t="s">
        <v>4641</v>
      </c>
      <c r="F301">
        <v>2</v>
      </c>
      <c r="G301">
        <v>25.2</v>
      </c>
      <c r="H301" t="s">
        <v>4631</v>
      </c>
      <c r="J301" t="s">
        <v>4388</v>
      </c>
    </row>
    <row r="302" spans="1:10" x14ac:dyDescent="0.3">
      <c r="A302" t="s">
        <v>552</v>
      </c>
      <c r="B302" s="441">
        <v>46082</v>
      </c>
      <c r="C302" t="s">
        <v>4670</v>
      </c>
      <c r="D302" t="s">
        <v>4600</v>
      </c>
      <c r="E302" t="s">
        <v>4641</v>
      </c>
      <c r="F302">
        <v>1</v>
      </c>
      <c r="G302">
        <v>10.199999999999999</v>
      </c>
      <c r="H302" t="s">
        <v>4631</v>
      </c>
      <c r="J302" t="s">
        <v>4388</v>
      </c>
    </row>
    <row r="303" spans="1:10" x14ac:dyDescent="0.3">
      <c r="A303" t="s">
        <v>552</v>
      </c>
      <c r="B303" s="441">
        <v>46082</v>
      </c>
      <c r="C303" t="s">
        <v>4687</v>
      </c>
      <c r="D303" t="s">
        <v>4600</v>
      </c>
      <c r="E303" t="s">
        <v>4672</v>
      </c>
      <c r="F303">
        <v>3</v>
      </c>
      <c r="G303">
        <v>21.6</v>
      </c>
      <c r="H303" t="s">
        <v>4636</v>
      </c>
      <c r="J303" t="s">
        <v>4388</v>
      </c>
    </row>
    <row r="304" spans="1:10" x14ac:dyDescent="0.3">
      <c r="A304" t="s">
        <v>552</v>
      </c>
      <c r="B304" s="441">
        <v>46082</v>
      </c>
      <c r="C304" t="s">
        <v>4644</v>
      </c>
      <c r="D304" t="s">
        <v>4600</v>
      </c>
      <c r="E304" t="s">
        <v>4645</v>
      </c>
      <c r="F304">
        <v>3</v>
      </c>
      <c r="G304">
        <v>39.6</v>
      </c>
      <c r="H304" t="s">
        <v>4636</v>
      </c>
      <c r="J304" t="s">
        <v>4388</v>
      </c>
    </row>
    <row r="305" spans="1:10" x14ac:dyDescent="0.3">
      <c r="A305" t="s">
        <v>552</v>
      </c>
      <c r="B305" s="441">
        <v>46082</v>
      </c>
      <c r="C305" t="s">
        <v>4684</v>
      </c>
      <c r="D305" t="s">
        <v>4600</v>
      </c>
      <c r="E305" t="s">
        <v>4633</v>
      </c>
      <c r="F305">
        <v>12</v>
      </c>
      <c r="G305">
        <v>345.6</v>
      </c>
      <c r="H305" t="s">
        <v>4631</v>
      </c>
      <c r="J305" t="s">
        <v>4388</v>
      </c>
    </row>
    <row r="306" spans="1:10" x14ac:dyDescent="0.3">
      <c r="A306" t="s">
        <v>552</v>
      </c>
      <c r="B306" s="441">
        <v>46082</v>
      </c>
      <c r="C306" t="s">
        <v>4745</v>
      </c>
      <c r="D306" t="s">
        <v>4600</v>
      </c>
      <c r="E306" t="s">
        <v>4746</v>
      </c>
      <c r="F306">
        <v>1</v>
      </c>
      <c r="G306">
        <v>13.5</v>
      </c>
      <c r="H306" t="s">
        <v>4636</v>
      </c>
      <c r="J306" t="s">
        <v>4388</v>
      </c>
    </row>
    <row r="307" spans="1:10" x14ac:dyDescent="0.3">
      <c r="A307" t="s">
        <v>552</v>
      </c>
      <c r="B307" s="441">
        <v>46082</v>
      </c>
      <c r="C307" t="s">
        <v>4642</v>
      </c>
      <c r="D307" t="s">
        <v>4600</v>
      </c>
      <c r="E307" t="s">
        <v>4641</v>
      </c>
      <c r="F307">
        <v>5</v>
      </c>
      <c r="G307">
        <v>108</v>
      </c>
      <c r="H307" t="s">
        <v>4631</v>
      </c>
      <c r="J307" t="s">
        <v>4388</v>
      </c>
    </row>
    <row r="308" spans="1:10" x14ac:dyDescent="0.3">
      <c r="A308" t="s">
        <v>552</v>
      </c>
      <c r="B308" s="441">
        <v>46082</v>
      </c>
      <c r="C308" t="s">
        <v>4640</v>
      </c>
      <c r="D308" t="s">
        <v>4600</v>
      </c>
      <c r="E308" t="s">
        <v>4641</v>
      </c>
      <c r="F308">
        <v>5</v>
      </c>
      <c r="G308">
        <v>61.5</v>
      </c>
      <c r="H308" t="s">
        <v>4631</v>
      </c>
      <c r="J308" t="s">
        <v>4388</v>
      </c>
    </row>
    <row r="309" spans="1:10" x14ac:dyDescent="0.3">
      <c r="A309" t="s">
        <v>552</v>
      </c>
      <c r="B309" s="441">
        <v>46082</v>
      </c>
      <c r="C309" t="s">
        <v>4655</v>
      </c>
      <c r="D309" t="s">
        <v>4600</v>
      </c>
      <c r="E309" t="s">
        <v>4641</v>
      </c>
      <c r="F309">
        <v>4</v>
      </c>
      <c r="G309">
        <v>50.4</v>
      </c>
      <c r="H309" t="s">
        <v>4631</v>
      </c>
      <c r="J309" t="s">
        <v>4388</v>
      </c>
    </row>
    <row r="310" spans="1:10" x14ac:dyDescent="0.3">
      <c r="A310" t="s">
        <v>552</v>
      </c>
      <c r="B310" s="441">
        <v>46082</v>
      </c>
      <c r="C310" t="s">
        <v>4653</v>
      </c>
      <c r="D310" t="s">
        <v>4600</v>
      </c>
      <c r="E310" t="s">
        <v>4654</v>
      </c>
      <c r="F310">
        <v>1</v>
      </c>
      <c r="G310">
        <v>11.7</v>
      </c>
      <c r="H310" t="s">
        <v>4636</v>
      </c>
      <c r="J310" t="s">
        <v>4388</v>
      </c>
    </row>
    <row r="311" spans="1:10" x14ac:dyDescent="0.3">
      <c r="A311" t="s">
        <v>552</v>
      </c>
      <c r="B311" s="441">
        <v>46082</v>
      </c>
      <c r="C311" t="s">
        <v>4674</v>
      </c>
      <c r="D311" t="s">
        <v>4600</v>
      </c>
      <c r="E311" t="s">
        <v>4633</v>
      </c>
      <c r="F311">
        <v>3</v>
      </c>
      <c r="G311">
        <v>66.599999999999994</v>
      </c>
      <c r="H311" t="s">
        <v>4631</v>
      </c>
      <c r="J311" t="s">
        <v>4388</v>
      </c>
    </row>
    <row r="312" spans="1:10" x14ac:dyDescent="0.3">
      <c r="A312" t="s">
        <v>552</v>
      </c>
      <c r="B312" s="441">
        <v>46082</v>
      </c>
      <c r="C312" t="s">
        <v>4671</v>
      </c>
      <c r="D312" t="s">
        <v>4600</v>
      </c>
      <c r="E312" t="s">
        <v>4672</v>
      </c>
      <c r="F312">
        <v>1</v>
      </c>
      <c r="G312">
        <v>5.7</v>
      </c>
      <c r="H312" t="s">
        <v>4636</v>
      </c>
      <c r="J312" t="s">
        <v>4388</v>
      </c>
    </row>
    <row r="313" spans="1:10" x14ac:dyDescent="0.3">
      <c r="A313" t="s">
        <v>552</v>
      </c>
      <c r="B313" s="441">
        <v>46082</v>
      </c>
      <c r="C313" t="s">
        <v>4735</v>
      </c>
      <c r="D313" t="s">
        <v>4600</v>
      </c>
      <c r="E313" t="s">
        <v>4645</v>
      </c>
      <c r="F313">
        <v>1</v>
      </c>
      <c r="G313">
        <v>12.3</v>
      </c>
      <c r="H313" t="s">
        <v>4636</v>
      </c>
      <c r="J313" t="s">
        <v>4388</v>
      </c>
    </row>
    <row r="314" spans="1:10" x14ac:dyDescent="0.3">
      <c r="A314" t="s">
        <v>552</v>
      </c>
      <c r="B314" s="441">
        <v>46082</v>
      </c>
      <c r="C314" t="s">
        <v>4759</v>
      </c>
      <c r="D314" t="s">
        <v>4600</v>
      </c>
      <c r="E314" t="s">
        <v>4760</v>
      </c>
      <c r="F314">
        <v>1</v>
      </c>
      <c r="G314">
        <v>35.1</v>
      </c>
      <c r="H314" t="s">
        <v>4636</v>
      </c>
      <c r="J314" t="s">
        <v>4388</v>
      </c>
    </row>
    <row r="315" spans="1:10" x14ac:dyDescent="0.3">
      <c r="A315" t="s">
        <v>552</v>
      </c>
      <c r="B315" s="441">
        <v>46082</v>
      </c>
      <c r="C315" t="s">
        <v>4632</v>
      </c>
      <c r="D315" t="s">
        <v>4600</v>
      </c>
      <c r="E315" t="s">
        <v>4633</v>
      </c>
      <c r="F315">
        <v>3</v>
      </c>
      <c r="G315">
        <v>72.900000000000006</v>
      </c>
      <c r="H315" t="s">
        <v>4631</v>
      </c>
      <c r="J315" t="s">
        <v>4388</v>
      </c>
    </row>
    <row r="316" spans="1:10" x14ac:dyDescent="0.3">
      <c r="A316" t="s">
        <v>552</v>
      </c>
      <c r="B316" s="441">
        <v>46082</v>
      </c>
      <c r="C316" t="s">
        <v>4667</v>
      </c>
      <c r="D316" t="s">
        <v>4600</v>
      </c>
      <c r="E316" t="s">
        <v>4663</v>
      </c>
      <c r="F316">
        <v>4</v>
      </c>
      <c r="G316">
        <v>45.6</v>
      </c>
      <c r="H316" t="s">
        <v>4631</v>
      </c>
      <c r="J316" t="s">
        <v>4388</v>
      </c>
    </row>
    <row r="317" spans="1:10" x14ac:dyDescent="0.3">
      <c r="A317" t="s">
        <v>552</v>
      </c>
      <c r="B317" s="441">
        <v>46082</v>
      </c>
      <c r="C317" t="s">
        <v>4708</v>
      </c>
      <c r="D317" t="s">
        <v>4600</v>
      </c>
      <c r="E317" t="s">
        <v>4709</v>
      </c>
      <c r="F317">
        <v>1</v>
      </c>
      <c r="G317">
        <v>9.6</v>
      </c>
      <c r="H317" t="s">
        <v>4631</v>
      </c>
      <c r="J317" t="s">
        <v>4388</v>
      </c>
    </row>
    <row r="318" spans="1:10" x14ac:dyDescent="0.3">
      <c r="A318" t="s">
        <v>552</v>
      </c>
      <c r="B318" s="441">
        <v>46082</v>
      </c>
      <c r="C318" t="s">
        <v>4761</v>
      </c>
      <c r="D318" t="s">
        <v>4600</v>
      </c>
      <c r="E318" t="s">
        <v>4709</v>
      </c>
      <c r="F318">
        <v>1</v>
      </c>
      <c r="G318">
        <v>9.9</v>
      </c>
      <c r="H318" t="s">
        <v>4631</v>
      </c>
      <c r="J318" t="s">
        <v>4388</v>
      </c>
    </row>
    <row r="319" spans="1:10" x14ac:dyDescent="0.3">
      <c r="A319" t="s">
        <v>552</v>
      </c>
      <c r="B319" s="441">
        <v>46082</v>
      </c>
      <c r="C319" t="s">
        <v>4629</v>
      </c>
      <c r="D319" t="s">
        <v>4600</v>
      </c>
      <c r="E319" t="s">
        <v>4630</v>
      </c>
      <c r="F319">
        <v>4</v>
      </c>
      <c r="G319">
        <v>82.8</v>
      </c>
      <c r="H319" t="s">
        <v>4631</v>
      </c>
      <c r="J319" t="s">
        <v>4388</v>
      </c>
    </row>
    <row r="320" spans="1:10" x14ac:dyDescent="0.3">
      <c r="A320" t="s">
        <v>552</v>
      </c>
      <c r="B320" s="441">
        <v>46082</v>
      </c>
      <c r="C320" t="s">
        <v>4710</v>
      </c>
      <c r="D320" t="s">
        <v>4600</v>
      </c>
      <c r="E320" t="s">
        <v>4711</v>
      </c>
      <c r="F320">
        <v>7</v>
      </c>
      <c r="G320">
        <v>16.8</v>
      </c>
      <c r="H320" t="s">
        <v>4636</v>
      </c>
      <c r="J320" t="s">
        <v>4388</v>
      </c>
    </row>
    <row r="321" spans="1:10" x14ac:dyDescent="0.3">
      <c r="A321" t="s">
        <v>552</v>
      </c>
      <c r="B321" s="441">
        <v>46082</v>
      </c>
      <c r="C321" t="s">
        <v>4744</v>
      </c>
      <c r="D321" t="s">
        <v>4600</v>
      </c>
      <c r="E321" t="s">
        <v>4645</v>
      </c>
      <c r="F321">
        <v>4</v>
      </c>
      <c r="G321">
        <v>64.8</v>
      </c>
      <c r="H321" t="s">
        <v>4636</v>
      </c>
      <c r="J321" t="s">
        <v>4388</v>
      </c>
    </row>
    <row r="322" spans="1:10" x14ac:dyDescent="0.3">
      <c r="A322" t="s">
        <v>552</v>
      </c>
      <c r="B322" s="441">
        <v>46082</v>
      </c>
      <c r="C322" t="s">
        <v>4762</v>
      </c>
      <c r="D322" t="s">
        <v>4600</v>
      </c>
      <c r="E322" t="s">
        <v>4760</v>
      </c>
      <c r="F322">
        <v>1</v>
      </c>
      <c r="G322">
        <v>35.1</v>
      </c>
      <c r="H322" t="s">
        <v>4636</v>
      </c>
      <c r="J322" t="s">
        <v>4388</v>
      </c>
    </row>
    <row r="323" spans="1:10" x14ac:dyDescent="0.3">
      <c r="A323" t="s">
        <v>552</v>
      </c>
      <c r="B323" s="441">
        <v>46082</v>
      </c>
      <c r="C323" t="s">
        <v>4673</v>
      </c>
      <c r="D323" t="s">
        <v>4600</v>
      </c>
      <c r="E323" t="s">
        <v>4633</v>
      </c>
      <c r="F323">
        <v>8</v>
      </c>
      <c r="G323">
        <v>259.2</v>
      </c>
      <c r="H323" t="s">
        <v>4631</v>
      </c>
      <c r="J323" t="s">
        <v>4388</v>
      </c>
    </row>
    <row r="324" spans="1:10" x14ac:dyDescent="0.3">
      <c r="A324" t="s">
        <v>552</v>
      </c>
      <c r="B324" s="441">
        <v>46082</v>
      </c>
      <c r="C324" t="s">
        <v>4652</v>
      </c>
      <c r="D324" t="s">
        <v>4600</v>
      </c>
      <c r="E324" t="s">
        <v>4633</v>
      </c>
      <c r="F324">
        <v>5</v>
      </c>
      <c r="G324">
        <v>73.5</v>
      </c>
      <c r="H324" t="s">
        <v>4631</v>
      </c>
      <c r="J324" t="s">
        <v>4388</v>
      </c>
    </row>
    <row r="325" spans="1:10" x14ac:dyDescent="0.3">
      <c r="A325" t="s">
        <v>552</v>
      </c>
      <c r="B325" s="441">
        <v>46082</v>
      </c>
      <c r="C325" t="s">
        <v>4678</v>
      </c>
      <c r="D325" t="s">
        <v>4600</v>
      </c>
      <c r="E325" t="s">
        <v>4679</v>
      </c>
      <c r="F325">
        <v>1</v>
      </c>
      <c r="G325">
        <v>5.7</v>
      </c>
      <c r="H325" t="s">
        <v>4636</v>
      </c>
      <c r="J325" t="s">
        <v>4388</v>
      </c>
    </row>
    <row r="326" spans="1:10" x14ac:dyDescent="0.3">
      <c r="A326" t="s">
        <v>552</v>
      </c>
      <c r="B326" s="441">
        <v>46082</v>
      </c>
      <c r="C326" t="s">
        <v>4707</v>
      </c>
      <c r="D326" t="s">
        <v>4600</v>
      </c>
      <c r="E326" t="s">
        <v>4686</v>
      </c>
      <c r="F326">
        <v>2</v>
      </c>
      <c r="G326">
        <v>22.8</v>
      </c>
      <c r="H326" t="s">
        <v>4636</v>
      </c>
      <c r="J326" t="s">
        <v>4388</v>
      </c>
    </row>
    <row r="327" spans="1:10" x14ac:dyDescent="0.3">
      <c r="A327" t="s">
        <v>552</v>
      </c>
      <c r="B327" s="441">
        <v>46082</v>
      </c>
      <c r="C327" t="s">
        <v>4680</v>
      </c>
      <c r="D327" t="s">
        <v>4600</v>
      </c>
      <c r="E327" t="s">
        <v>4672</v>
      </c>
      <c r="F327">
        <v>4</v>
      </c>
      <c r="G327">
        <v>22.8</v>
      </c>
      <c r="H327" t="s">
        <v>4636</v>
      </c>
      <c r="J327" t="s">
        <v>4388</v>
      </c>
    </row>
    <row r="328" spans="1:10" x14ac:dyDescent="0.3">
      <c r="A328" t="s">
        <v>552</v>
      </c>
      <c r="B328" s="441">
        <v>46082</v>
      </c>
      <c r="C328" t="s">
        <v>4763</v>
      </c>
      <c r="D328" t="s">
        <v>4600</v>
      </c>
      <c r="E328" t="s">
        <v>4760</v>
      </c>
      <c r="F328">
        <v>1</v>
      </c>
      <c r="G328">
        <v>35.1</v>
      </c>
      <c r="H328" t="s">
        <v>4636</v>
      </c>
      <c r="J328" t="s">
        <v>4388</v>
      </c>
    </row>
    <row r="329" spans="1:10" x14ac:dyDescent="0.3">
      <c r="A329" t="s">
        <v>552</v>
      </c>
      <c r="B329" s="441">
        <v>46082</v>
      </c>
      <c r="C329" t="s">
        <v>4649</v>
      </c>
      <c r="D329" t="s">
        <v>4600</v>
      </c>
      <c r="E329" t="s">
        <v>4645</v>
      </c>
      <c r="F329">
        <v>1</v>
      </c>
      <c r="G329">
        <v>11.7</v>
      </c>
      <c r="H329" t="s">
        <v>4631</v>
      </c>
      <c r="J329" t="s">
        <v>4388</v>
      </c>
    </row>
    <row r="330" spans="1:10" x14ac:dyDescent="0.3">
      <c r="A330" t="s">
        <v>552</v>
      </c>
      <c r="B330" s="441">
        <v>46082</v>
      </c>
      <c r="C330" t="s">
        <v>4661</v>
      </c>
      <c r="D330" t="s">
        <v>4600</v>
      </c>
      <c r="E330" t="s">
        <v>4645</v>
      </c>
      <c r="F330">
        <v>1</v>
      </c>
      <c r="G330">
        <v>10.8</v>
      </c>
      <c r="H330" t="s">
        <v>4636</v>
      </c>
      <c r="J330" t="s">
        <v>4388</v>
      </c>
    </row>
    <row r="331" spans="1:10" x14ac:dyDescent="0.3">
      <c r="A331" t="s">
        <v>552</v>
      </c>
      <c r="B331" s="441">
        <v>46082</v>
      </c>
      <c r="C331" t="s">
        <v>4691</v>
      </c>
      <c r="D331" t="s">
        <v>4600</v>
      </c>
      <c r="E331" t="s">
        <v>4641</v>
      </c>
      <c r="F331">
        <v>3</v>
      </c>
      <c r="G331">
        <v>34.200000000000003</v>
      </c>
      <c r="H331" t="s">
        <v>4631</v>
      </c>
      <c r="J331" t="s">
        <v>4388</v>
      </c>
    </row>
    <row r="332" spans="1:10" x14ac:dyDescent="0.3">
      <c r="A332" t="s">
        <v>552</v>
      </c>
      <c r="B332" s="441">
        <v>46082</v>
      </c>
      <c r="C332" t="s">
        <v>4677</v>
      </c>
      <c r="D332" t="s">
        <v>4600</v>
      </c>
      <c r="E332" t="s">
        <v>4672</v>
      </c>
      <c r="F332">
        <v>4</v>
      </c>
      <c r="G332">
        <v>26.4</v>
      </c>
      <c r="H332" t="s">
        <v>4636</v>
      </c>
      <c r="J332" t="s">
        <v>4388</v>
      </c>
    </row>
    <row r="333" spans="1:10" x14ac:dyDescent="0.3">
      <c r="A333" t="s">
        <v>552</v>
      </c>
      <c r="B333" s="441">
        <v>46082</v>
      </c>
      <c r="C333" t="s">
        <v>4662</v>
      </c>
      <c r="D333" t="s">
        <v>4600</v>
      </c>
      <c r="E333" t="s">
        <v>4663</v>
      </c>
      <c r="F333">
        <v>10</v>
      </c>
      <c r="G333">
        <v>96</v>
      </c>
      <c r="H333" t="s">
        <v>4631</v>
      </c>
      <c r="J333" t="s">
        <v>4388</v>
      </c>
    </row>
    <row r="334" spans="1:10" x14ac:dyDescent="0.3">
      <c r="A334" t="s">
        <v>552</v>
      </c>
      <c r="B334" s="441">
        <v>46082</v>
      </c>
      <c r="C334" t="s">
        <v>4747</v>
      </c>
      <c r="D334" t="s">
        <v>4600</v>
      </c>
      <c r="E334" t="s">
        <v>4748</v>
      </c>
      <c r="F334">
        <v>1</v>
      </c>
      <c r="G334">
        <v>10.5</v>
      </c>
      <c r="H334" t="s">
        <v>4631</v>
      </c>
      <c r="J334" t="s">
        <v>4388</v>
      </c>
    </row>
    <row r="335" spans="1:10" x14ac:dyDescent="0.3">
      <c r="A335" t="s">
        <v>552</v>
      </c>
      <c r="B335" s="441">
        <v>46082</v>
      </c>
      <c r="C335" t="s">
        <v>4690</v>
      </c>
      <c r="D335" t="s">
        <v>4600</v>
      </c>
      <c r="E335" t="s">
        <v>4633</v>
      </c>
      <c r="F335">
        <v>1</v>
      </c>
      <c r="G335">
        <v>15.6</v>
      </c>
      <c r="H335" t="s">
        <v>4631</v>
      </c>
      <c r="J335" t="s">
        <v>4388</v>
      </c>
    </row>
    <row r="336" spans="1:10" x14ac:dyDescent="0.3">
      <c r="A336" t="s">
        <v>552</v>
      </c>
      <c r="B336" s="441">
        <v>46113</v>
      </c>
      <c r="C336" t="s">
        <v>4650</v>
      </c>
      <c r="D336" t="s">
        <v>4592</v>
      </c>
      <c r="E336" t="s">
        <v>4651</v>
      </c>
      <c r="F336">
        <v>35</v>
      </c>
      <c r="G336">
        <v>2520</v>
      </c>
      <c r="H336" t="s">
        <v>4631</v>
      </c>
      <c r="I336" t="s">
        <v>35</v>
      </c>
      <c r="J336" t="s">
        <v>4387</v>
      </c>
    </row>
    <row r="337" spans="1:10" x14ac:dyDescent="0.3">
      <c r="A337" t="s">
        <v>552</v>
      </c>
      <c r="B337" s="441">
        <v>46113</v>
      </c>
      <c r="C337" t="s">
        <v>4629</v>
      </c>
      <c r="D337" t="s">
        <v>4592</v>
      </c>
      <c r="E337" t="s">
        <v>4630</v>
      </c>
      <c r="F337">
        <v>5</v>
      </c>
      <c r="G337">
        <v>345</v>
      </c>
      <c r="H337" t="s">
        <v>4631</v>
      </c>
      <c r="I337" t="s">
        <v>35</v>
      </c>
      <c r="J337" t="s">
        <v>4387</v>
      </c>
    </row>
    <row r="338" spans="1:10" x14ac:dyDescent="0.3">
      <c r="A338" t="s">
        <v>552</v>
      </c>
      <c r="B338" s="441">
        <v>46113</v>
      </c>
      <c r="C338" t="s">
        <v>4632</v>
      </c>
      <c r="D338" t="s">
        <v>4592</v>
      </c>
      <c r="E338" t="s">
        <v>4633</v>
      </c>
      <c r="F338">
        <v>36</v>
      </c>
      <c r="G338">
        <v>2916</v>
      </c>
      <c r="H338" t="s">
        <v>4631</v>
      </c>
      <c r="I338" t="s">
        <v>35</v>
      </c>
      <c r="J338" t="s">
        <v>4387</v>
      </c>
    </row>
    <row r="339" spans="1:10" x14ac:dyDescent="0.3">
      <c r="A339" t="s">
        <v>552</v>
      </c>
      <c r="B339" s="441">
        <v>46113</v>
      </c>
      <c r="C339" t="s">
        <v>4656</v>
      </c>
      <c r="D339" t="s">
        <v>4592</v>
      </c>
      <c r="E339" t="s">
        <v>4641</v>
      </c>
      <c r="F339">
        <v>16</v>
      </c>
      <c r="G339">
        <v>672</v>
      </c>
      <c r="H339" t="s">
        <v>4631</v>
      </c>
      <c r="I339" t="s">
        <v>35</v>
      </c>
      <c r="J339" t="s">
        <v>4387</v>
      </c>
    </row>
    <row r="340" spans="1:10" x14ac:dyDescent="0.3">
      <c r="A340" t="s">
        <v>552</v>
      </c>
      <c r="B340" s="441">
        <v>46113</v>
      </c>
      <c r="C340" t="s">
        <v>4643</v>
      </c>
      <c r="D340" t="s">
        <v>4592</v>
      </c>
      <c r="E340" t="s">
        <v>4641</v>
      </c>
      <c r="F340">
        <v>16</v>
      </c>
      <c r="G340">
        <v>992</v>
      </c>
      <c r="H340" t="s">
        <v>4631</v>
      </c>
      <c r="I340" t="s">
        <v>35</v>
      </c>
      <c r="J340" t="s">
        <v>4387</v>
      </c>
    </row>
    <row r="341" spans="1:10" x14ac:dyDescent="0.3">
      <c r="A341" t="s">
        <v>552</v>
      </c>
      <c r="B341" s="441">
        <v>46113</v>
      </c>
      <c r="C341" t="s">
        <v>4658</v>
      </c>
      <c r="D341" t="s">
        <v>4592</v>
      </c>
      <c r="E341" t="s">
        <v>4659</v>
      </c>
      <c r="F341">
        <v>39</v>
      </c>
      <c r="G341">
        <v>741</v>
      </c>
      <c r="H341" t="s">
        <v>4636</v>
      </c>
      <c r="I341" t="s">
        <v>35</v>
      </c>
      <c r="J341" t="s">
        <v>4387</v>
      </c>
    </row>
    <row r="342" spans="1:10" x14ac:dyDescent="0.3">
      <c r="A342" t="s">
        <v>552</v>
      </c>
      <c r="B342" s="441">
        <v>46113</v>
      </c>
      <c r="C342" t="s">
        <v>4646</v>
      </c>
      <c r="D342" t="s">
        <v>4592</v>
      </c>
      <c r="E342" t="s">
        <v>4647</v>
      </c>
      <c r="F342">
        <v>24</v>
      </c>
      <c r="G342">
        <v>912</v>
      </c>
      <c r="H342" t="s">
        <v>4631</v>
      </c>
      <c r="I342" t="s">
        <v>35</v>
      </c>
      <c r="J342" t="s">
        <v>4387</v>
      </c>
    </row>
    <row r="343" spans="1:10" x14ac:dyDescent="0.3">
      <c r="A343" t="s">
        <v>552</v>
      </c>
      <c r="B343" s="441">
        <v>46113</v>
      </c>
      <c r="C343" t="s">
        <v>4729</v>
      </c>
      <c r="D343" t="s">
        <v>4592</v>
      </c>
      <c r="E343" t="s">
        <v>4608</v>
      </c>
      <c r="F343">
        <v>14</v>
      </c>
      <c r="G343">
        <v>0</v>
      </c>
      <c r="H343" t="s">
        <v>4631</v>
      </c>
      <c r="I343" t="s">
        <v>35</v>
      </c>
      <c r="J343" t="s">
        <v>4387</v>
      </c>
    </row>
    <row r="344" spans="1:10" x14ac:dyDescent="0.3">
      <c r="A344" t="s">
        <v>552</v>
      </c>
      <c r="B344" s="441">
        <v>46113</v>
      </c>
      <c r="C344" t="s">
        <v>4715</v>
      </c>
      <c r="D344" t="s">
        <v>4592</v>
      </c>
      <c r="E344" t="s">
        <v>4764</v>
      </c>
      <c r="F344">
        <v>50</v>
      </c>
      <c r="G344">
        <v>1600</v>
      </c>
      <c r="H344" t="s">
        <v>4636</v>
      </c>
      <c r="I344" t="s">
        <v>35</v>
      </c>
      <c r="J344" t="s">
        <v>4387</v>
      </c>
    </row>
    <row r="345" spans="1:10" x14ac:dyDescent="0.3">
      <c r="A345" t="s">
        <v>552</v>
      </c>
      <c r="B345" s="441">
        <v>46113</v>
      </c>
      <c r="C345" t="s">
        <v>4755</v>
      </c>
      <c r="D345" t="s">
        <v>4592</v>
      </c>
      <c r="E345" t="s">
        <v>4686</v>
      </c>
      <c r="F345">
        <v>22</v>
      </c>
      <c r="G345">
        <v>1012</v>
      </c>
      <c r="H345" t="s">
        <v>4636</v>
      </c>
      <c r="I345" t="s">
        <v>35</v>
      </c>
      <c r="J345" t="s">
        <v>4387</v>
      </c>
    </row>
    <row r="346" spans="1:10" x14ac:dyDescent="0.3">
      <c r="A346" t="s">
        <v>552</v>
      </c>
      <c r="B346" s="441">
        <v>46113</v>
      </c>
      <c r="C346" t="s">
        <v>4707</v>
      </c>
      <c r="D346" t="s">
        <v>4592</v>
      </c>
      <c r="E346" t="s">
        <v>4686</v>
      </c>
      <c r="F346">
        <v>27</v>
      </c>
      <c r="G346">
        <v>1026</v>
      </c>
      <c r="H346" t="s">
        <v>4636</v>
      </c>
      <c r="I346" t="s">
        <v>35</v>
      </c>
      <c r="J346" t="s">
        <v>4387</v>
      </c>
    </row>
    <row r="347" spans="1:10" x14ac:dyDescent="0.3">
      <c r="A347" t="s">
        <v>552</v>
      </c>
      <c r="B347" s="441">
        <v>46113</v>
      </c>
      <c r="C347" t="s">
        <v>4666</v>
      </c>
      <c r="D347" t="s">
        <v>4592</v>
      </c>
      <c r="E347" t="s">
        <v>4665</v>
      </c>
      <c r="F347">
        <v>3</v>
      </c>
      <c r="G347">
        <v>24</v>
      </c>
      <c r="H347" t="s">
        <v>4636</v>
      </c>
      <c r="I347" t="s">
        <v>35</v>
      </c>
      <c r="J347" t="s">
        <v>4387</v>
      </c>
    </row>
    <row r="348" spans="1:10" x14ac:dyDescent="0.3">
      <c r="A348" t="s">
        <v>552</v>
      </c>
      <c r="B348" s="441">
        <v>46113</v>
      </c>
      <c r="C348" t="s">
        <v>4667</v>
      </c>
      <c r="D348" t="s">
        <v>4592</v>
      </c>
      <c r="E348" t="s">
        <v>4663</v>
      </c>
      <c r="F348">
        <v>12</v>
      </c>
      <c r="G348">
        <v>456</v>
      </c>
      <c r="H348" t="s">
        <v>4631</v>
      </c>
      <c r="I348" t="s">
        <v>35</v>
      </c>
      <c r="J348" t="s">
        <v>4387</v>
      </c>
    </row>
    <row r="349" spans="1:10" x14ac:dyDescent="0.3">
      <c r="A349" t="s">
        <v>552</v>
      </c>
      <c r="B349" s="441">
        <v>46113</v>
      </c>
      <c r="C349" t="s">
        <v>4732</v>
      </c>
      <c r="D349" t="s">
        <v>4592</v>
      </c>
      <c r="E349" t="s">
        <v>4733</v>
      </c>
      <c r="F349">
        <v>24</v>
      </c>
      <c r="G349">
        <v>1080</v>
      </c>
      <c r="H349" t="s">
        <v>4636</v>
      </c>
      <c r="I349" t="s">
        <v>35</v>
      </c>
      <c r="J349" t="s">
        <v>4387</v>
      </c>
    </row>
    <row r="350" spans="1:10" x14ac:dyDescent="0.3">
      <c r="A350" t="s">
        <v>552</v>
      </c>
      <c r="B350" s="441">
        <v>46113</v>
      </c>
      <c r="C350" t="s">
        <v>4657</v>
      </c>
      <c r="D350" t="s">
        <v>4600</v>
      </c>
      <c r="E350" t="s">
        <v>4654</v>
      </c>
      <c r="F350">
        <v>1</v>
      </c>
      <c r="G350">
        <v>11.4</v>
      </c>
      <c r="H350" t="s">
        <v>4631</v>
      </c>
      <c r="J350" t="s">
        <v>4387</v>
      </c>
    </row>
    <row r="351" spans="1:10" x14ac:dyDescent="0.3">
      <c r="A351" t="s">
        <v>552</v>
      </c>
      <c r="B351" s="441">
        <v>46113</v>
      </c>
      <c r="C351" t="s">
        <v>4740</v>
      </c>
      <c r="D351" t="s">
        <v>4600</v>
      </c>
      <c r="E351" t="s">
        <v>4741</v>
      </c>
      <c r="F351">
        <v>1</v>
      </c>
      <c r="G351">
        <v>12.6</v>
      </c>
      <c r="H351" t="s">
        <v>4631</v>
      </c>
      <c r="J351" t="s">
        <v>4387</v>
      </c>
    </row>
    <row r="352" spans="1:10" x14ac:dyDescent="0.3">
      <c r="A352" t="s">
        <v>552</v>
      </c>
      <c r="B352" s="441">
        <v>46113</v>
      </c>
      <c r="C352" t="s">
        <v>4765</v>
      </c>
      <c r="D352" t="s">
        <v>4600</v>
      </c>
      <c r="E352" t="s">
        <v>4727</v>
      </c>
      <c r="F352">
        <v>1</v>
      </c>
      <c r="G352">
        <v>7.8</v>
      </c>
      <c r="H352" t="s">
        <v>4631</v>
      </c>
      <c r="J352" t="s">
        <v>4387</v>
      </c>
    </row>
    <row r="353" spans="1:10" x14ac:dyDescent="0.3">
      <c r="A353" t="s">
        <v>552</v>
      </c>
      <c r="B353" s="441">
        <v>46113</v>
      </c>
      <c r="C353" t="s">
        <v>4734</v>
      </c>
      <c r="D353" t="s">
        <v>4600</v>
      </c>
      <c r="E353" t="s">
        <v>4663</v>
      </c>
      <c r="F353">
        <v>1</v>
      </c>
      <c r="G353">
        <v>10.5</v>
      </c>
      <c r="H353" t="s">
        <v>4636</v>
      </c>
      <c r="J353" t="s">
        <v>4387</v>
      </c>
    </row>
    <row r="354" spans="1:10" x14ac:dyDescent="0.3">
      <c r="A354" t="s">
        <v>552</v>
      </c>
      <c r="B354" s="441">
        <v>46113</v>
      </c>
      <c r="C354" t="s">
        <v>4680</v>
      </c>
      <c r="D354" t="s">
        <v>4600</v>
      </c>
      <c r="E354" t="s">
        <v>4672</v>
      </c>
      <c r="F354">
        <v>2</v>
      </c>
      <c r="G354">
        <v>11.4</v>
      </c>
      <c r="H354" t="s">
        <v>4636</v>
      </c>
      <c r="J354" t="s">
        <v>4387</v>
      </c>
    </row>
    <row r="355" spans="1:10" x14ac:dyDescent="0.3">
      <c r="A355" t="s">
        <v>552</v>
      </c>
      <c r="B355" s="441">
        <v>46113</v>
      </c>
      <c r="C355" t="s">
        <v>4743</v>
      </c>
      <c r="D355" t="s">
        <v>4600</v>
      </c>
      <c r="E355" t="s">
        <v>4709</v>
      </c>
      <c r="F355">
        <v>1</v>
      </c>
      <c r="G355">
        <v>19.5</v>
      </c>
      <c r="H355" t="s">
        <v>4631</v>
      </c>
      <c r="J355" t="s">
        <v>4387</v>
      </c>
    </row>
    <row r="356" spans="1:10" x14ac:dyDescent="0.3">
      <c r="A356" t="s">
        <v>552</v>
      </c>
      <c r="B356" s="441">
        <v>46113</v>
      </c>
      <c r="C356" t="s">
        <v>4661</v>
      </c>
      <c r="D356" t="s">
        <v>4600</v>
      </c>
      <c r="E356" t="s">
        <v>4645</v>
      </c>
      <c r="F356">
        <v>1</v>
      </c>
      <c r="G356">
        <v>10.8</v>
      </c>
      <c r="H356" t="s">
        <v>4636</v>
      </c>
      <c r="J356" t="s">
        <v>4387</v>
      </c>
    </row>
    <row r="357" spans="1:10" x14ac:dyDescent="0.3">
      <c r="A357" t="s">
        <v>552</v>
      </c>
      <c r="B357" s="441">
        <v>46113</v>
      </c>
      <c r="C357" t="s">
        <v>4691</v>
      </c>
      <c r="D357" t="s">
        <v>4600</v>
      </c>
      <c r="E357" t="s">
        <v>4641</v>
      </c>
      <c r="F357">
        <v>1</v>
      </c>
      <c r="G357">
        <v>11.4</v>
      </c>
      <c r="H357" t="s">
        <v>4631</v>
      </c>
      <c r="J357" t="s">
        <v>4387</v>
      </c>
    </row>
    <row r="358" spans="1:10" x14ac:dyDescent="0.3">
      <c r="A358" t="s">
        <v>552</v>
      </c>
      <c r="B358" s="441">
        <v>46113</v>
      </c>
      <c r="C358" t="s">
        <v>4677</v>
      </c>
      <c r="D358" t="s">
        <v>4600</v>
      </c>
      <c r="E358" t="s">
        <v>4672</v>
      </c>
      <c r="F358">
        <v>5</v>
      </c>
      <c r="G358">
        <v>33</v>
      </c>
      <c r="H358" t="s">
        <v>4636</v>
      </c>
      <c r="J358" t="s">
        <v>4387</v>
      </c>
    </row>
    <row r="359" spans="1:10" x14ac:dyDescent="0.3">
      <c r="A359" t="s">
        <v>552</v>
      </c>
      <c r="B359" s="441">
        <v>46113</v>
      </c>
      <c r="C359" t="s">
        <v>4662</v>
      </c>
      <c r="D359" t="s">
        <v>4600</v>
      </c>
      <c r="E359" t="s">
        <v>4663</v>
      </c>
      <c r="F359">
        <v>4</v>
      </c>
      <c r="G359">
        <v>38.4</v>
      </c>
      <c r="H359" t="s">
        <v>4631</v>
      </c>
      <c r="J359" t="s">
        <v>4387</v>
      </c>
    </row>
    <row r="360" spans="1:10" x14ac:dyDescent="0.3">
      <c r="A360" t="s">
        <v>552</v>
      </c>
      <c r="B360" s="441">
        <v>46113</v>
      </c>
      <c r="C360" t="s">
        <v>4690</v>
      </c>
      <c r="D360" t="s">
        <v>4600</v>
      </c>
      <c r="E360" t="s">
        <v>4633</v>
      </c>
      <c r="F360">
        <v>1</v>
      </c>
      <c r="G360">
        <v>15.6</v>
      </c>
      <c r="H360" t="s">
        <v>4631</v>
      </c>
      <c r="J360" t="s">
        <v>4387</v>
      </c>
    </row>
    <row r="361" spans="1:10" x14ac:dyDescent="0.3">
      <c r="A361" t="s">
        <v>552</v>
      </c>
      <c r="B361" s="441">
        <v>46113</v>
      </c>
      <c r="C361" t="s">
        <v>4644</v>
      </c>
      <c r="D361" t="s">
        <v>4600</v>
      </c>
      <c r="E361" t="s">
        <v>4645</v>
      </c>
      <c r="F361">
        <v>1</v>
      </c>
      <c r="G361">
        <v>13.2</v>
      </c>
      <c r="H361" t="s">
        <v>4636</v>
      </c>
      <c r="J361" t="s">
        <v>4387</v>
      </c>
    </row>
    <row r="362" spans="1:10" x14ac:dyDescent="0.3">
      <c r="A362" t="s">
        <v>552</v>
      </c>
      <c r="B362" s="441">
        <v>46113</v>
      </c>
      <c r="C362" t="s">
        <v>4682</v>
      </c>
      <c r="D362" t="s">
        <v>4600</v>
      </c>
      <c r="E362" t="s">
        <v>4645</v>
      </c>
      <c r="F362">
        <v>2</v>
      </c>
      <c r="G362">
        <v>29.4</v>
      </c>
      <c r="H362" t="s">
        <v>4636</v>
      </c>
      <c r="J362" t="s">
        <v>4387</v>
      </c>
    </row>
    <row r="363" spans="1:10" x14ac:dyDescent="0.3">
      <c r="A363" t="s">
        <v>552</v>
      </c>
      <c r="B363" s="441">
        <v>46113</v>
      </c>
      <c r="C363" t="s">
        <v>4689</v>
      </c>
      <c r="D363" t="s">
        <v>4600</v>
      </c>
      <c r="E363" t="s">
        <v>4676</v>
      </c>
      <c r="F363">
        <v>5</v>
      </c>
      <c r="G363">
        <v>63</v>
      </c>
      <c r="H363" t="s">
        <v>4631</v>
      </c>
      <c r="J363" t="s">
        <v>4387</v>
      </c>
    </row>
    <row r="364" spans="1:10" x14ac:dyDescent="0.3">
      <c r="A364" t="s">
        <v>552</v>
      </c>
      <c r="B364" s="441">
        <v>46113</v>
      </c>
      <c r="C364" t="s">
        <v>4683</v>
      </c>
      <c r="D364" t="s">
        <v>4600</v>
      </c>
      <c r="E364" t="s">
        <v>4633</v>
      </c>
      <c r="F364">
        <v>6</v>
      </c>
      <c r="G364">
        <v>93.6</v>
      </c>
      <c r="H364" t="s">
        <v>4631</v>
      </c>
      <c r="J364" t="s">
        <v>4387</v>
      </c>
    </row>
    <row r="365" spans="1:10" x14ac:dyDescent="0.3">
      <c r="A365" t="s">
        <v>552</v>
      </c>
      <c r="B365" s="441">
        <v>46113</v>
      </c>
      <c r="C365" t="s">
        <v>4688</v>
      </c>
      <c r="D365" t="s">
        <v>4600</v>
      </c>
      <c r="E365" t="s">
        <v>4633</v>
      </c>
      <c r="F365">
        <v>5</v>
      </c>
      <c r="G365">
        <v>81</v>
      </c>
      <c r="H365" t="s">
        <v>4631</v>
      </c>
      <c r="J365" t="s">
        <v>4387</v>
      </c>
    </row>
    <row r="366" spans="1:10" x14ac:dyDescent="0.3">
      <c r="A366" t="s">
        <v>552</v>
      </c>
      <c r="B366" s="441">
        <v>46113</v>
      </c>
      <c r="C366" t="s">
        <v>4632</v>
      </c>
      <c r="D366" t="s">
        <v>4600</v>
      </c>
      <c r="E366" t="s">
        <v>4633</v>
      </c>
      <c r="F366">
        <v>3</v>
      </c>
      <c r="G366">
        <v>72.900000000000006</v>
      </c>
      <c r="H366" t="s">
        <v>4631</v>
      </c>
      <c r="J366" t="s">
        <v>4387</v>
      </c>
    </row>
    <row r="367" spans="1:10" x14ac:dyDescent="0.3">
      <c r="A367" t="s">
        <v>552</v>
      </c>
      <c r="B367" s="441">
        <v>46113</v>
      </c>
      <c r="C367" t="s">
        <v>4643</v>
      </c>
      <c r="D367" t="s">
        <v>4600</v>
      </c>
      <c r="E367" t="s">
        <v>4641</v>
      </c>
      <c r="F367">
        <v>2</v>
      </c>
      <c r="G367">
        <v>37.200000000000003</v>
      </c>
      <c r="H367" t="s">
        <v>4631</v>
      </c>
      <c r="J367" t="s">
        <v>4387</v>
      </c>
    </row>
    <row r="368" spans="1:10" x14ac:dyDescent="0.3">
      <c r="A368" t="s">
        <v>552</v>
      </c>
      <c r="B368" s="441">
        <v>46113</v>
      </c>
      <c r="C368" t="s">
        <v>4656</v>
      </c>
      <c r="D368" t="s">
        <v>4600</v>
      </c>
      <c r="E368" t="s">
        <v>4641</v>
      </c>
      <c r="F368">
        <v>1</v>
      </c>
      <c r="G368">
        <v>12.6</v>
      </c>
      <c r="H368" t="s">
        <v>4631</v>
      </c>
      <c r="J368" t="s">
        <v>4387</v>
      </c>
    </row>
    <row r="369" spans="1:10" x14ac:dyDescent="0.3">
      <c r="A369" t="s">
        <v>552</v>
      </c>
      <c r="B369" s="441">
        <v>46113</v>
      </c>
      <c r="C369" t="s">
        <v>4670</v>
      </c>
      <c r="D369" t="s">
        <v>4600</v>
      </c>
      <c r="E369" t="s">
        <v>4641</v>
      </c>
      <c r="F369">
        <v>1</v>
      </c>
      <c r="G369">
        <v>10.199999999999999</v>
      </c>
      <c r="H369" t="s">
        <v>4631</v>
      </c>
      <c r="J369" t="s">
        <v>4387</v>
      </c>
    </row>
    <row r="370" spans="1:10" x14ac:dyDescent="0.3">
      <c r="A370" t="s">
        <v>552</v>
      </c>
      <c r="B370" s="441">
        <v>46113</v>
      </c>
      <c r="C370" t="s">
        <v>4687</v>
      </c>
      <c r="D370" t="s">
        <v>4600</v>
      </c>
      <c r="E370" t="s">
        <v>4672</v>
      </c>
      <c r="F370">
        <v>1</v>
      </c>
      <c r="G370">
        <v>7.2</v>
      </c>
      <c r="H370" t="s">
        <v>4636</v>
      </c>
      <c r="J370" t="s">
        <v>4387</v>
      </c>
    </row>
    <row r="371" spans="1:10" x14ac:dyDescent="0.3">
      <c r="A371" t="s">
        <v>552</v>
      </c>
      <c r="B371" s="441">
        <v>46113</v>
      </c>
      <c r="C371" t="s">
        <v>4685</v>
      </c>
      <c r="D371" t="s">
        <v>4600</v>
      </c>
      <c r="E371" t="s">
        <v>4686</v>
      </c>
      <c r="F371">
        <v>10</v>
      </c>
      <c r="G371">
        <v>144</v>
      </c>
      <c r="H371" t="s">
        <v>4636</v>
      </c>
      <c r="J371" t="s">
        <v>4387</v>
      </c>
    </row>
    <row r="372" spans="1:10" x14ac:dyDescent="0.3">
      <c r="A372" t="s">
        <v>552</v>
      </c>
      <c r="B372" s="441">
        <v>46113</v>
      </c>
      <c r="C372" t="s">
        <v>4684</v>
      </c>
      <c r="D372" t="s">
        <v>4600</v>
      </c>
      <c r="E372" t="s">
        <v>4633</v>
      </c>
      <c r="F372">
        <v>12</v>
      </c>
      <c r="G372">
        <v>345.6</v>
      </c>
      <c r="H372" t="s">
        <v>4631</v>
      </c>
      <c r="J372" t="s">
        <v>4387</v>
      </c>
    </row>
    <row r="373" spans="1:10" x14ac:dyDescent="0.3">
      <c r="A373" t="s">
        <v>552</v>
      </c>
      <c r="B373" s="441">
        <v>46113</v>
      </c>
      <c r="C373" t="s">
        <v>4640</v>
      </c>
      <c r="D373" t="s">
        <v>4600</v>
      </c>
      <c r="E373" t="s">
        <v>4641</v>
      </c>
      <c r="F373">
        <v>3</v>
      </c>
      <c r="G373">
        <v>36.9</v>
      </c>
      <c r="H373" t="s">
        <v>4631</v>
      </c>
      <c r="J373" t="s">
        <v>4387</v>
      </c>
    </row>
    <row r="374" spans="1:10" x14ac:dyDescent="0.3">
      <c r="A374" t="s">
        <v>552</v>
      </c>
      <c r="B374" s="441">
        <v>46113</v>
      </c>
      <c r="C374" t="s">
        <v>4655</v>
      </c>
      <c r="D374" t="s">
        <v>4600</v>
      </c>
      <c r="E374" t="s">
        <v>4641</v>
      </c>
      <c r="F374">
        <v>1</v>
      </c>
      <c r="G374">
        <v>12.6</v>
      </c>
      <c r="H374" t="s">
        <v>4631</v>
      </c>
      <c r="J374" t="s">
        <v>4387</v>
      </c>
    </row>
    <row r="375" spans="1:10" x14ac:dyDescent="0.3">
      <c r="A375" t="s">
        <v>552</v>
      </c>
      <c r="B375" s="441">
        <v>46113</v>
      </c>
      <c r="C375" t="s">
        <v>4653</v>
      </c>
      <c r="D375" t="s">
        <v>4600</v>
      </c>
      <c r="E375" t="s">
        <v>4654</v>
      </c>
      <c r="F375">
        <v>1</v>
      </c>
      <c r="G375">
        <v>11.7</v>
      </c>
      <c r="H375" t="s">
        <v>4636</v>
      </c>
      <c r="J375" t="s">
        <v>4387</v>
      </c>
    </row>
    <row r="376" spans="1:10" x14ac:dyDescent="0.3">
      <c r="A376" t="s">
        <v>552</v>
      </c>
      <c r="B376" s="441">
        <v>46113</v>
      </c>
      <c r="C376" t="s">
        <v>4674</v>
      </c>
      <c r="D376" t="s">
        <v>4600</v>
      </c>
      <c r="E376" t="s">
        <v>4633</v>
      </c>
      <c r="F376">
        <v>8</v>
      </c>
      <c r="G376">
        <v>177.6</v>
      </c>
      <c r="H376" t="s">
        <v>4631</v>
      </c>
      <c r="J376" t="s">
        <v>4387</v>
      </c>
    </row>
    <row r="377" spans="1:10" x14ac:dyDescent="0.3">
      <c r="A377" t="s">
        <v>552</v>
      </c>
      <c r="B377" s="441">
        <v>46113</v>
      </c>
      <c r="C377" t="s">
        <v>4671</v>
      </c>
      <c r="D377" t="s">
        <v>4600</v>
      </c>
      <c r="E377" t="s">
        <v>4672</v>
      </c>
      <c r="F377">
        <v>1</v>
      </c>
      <c r="G377">
        <v>5.7</v>
      </c>
      <c r="H377" t="s">
        <v>4636</v>
      </c>
      <c r="J377" t="s">
        <v>4387</v>
      </c>
    </row>
    <row r="378" spans="1:10" x14ac:dyDescent="0.3">
      <c r="A378" t="s">
        <v>552</v>
      </c>
      <c r="B378" s="441">
        <v>46113</v>
      </c>
      <c r="C378" t="s">
        <v>4673</v>
      </c>
      <c r="D378" t="s">
        <v>4600</v>
      </c>
      <c r="E378" t="s">
        <v>4633</v>
      </c>
      <c r="F378">
        <v>9</v>
      </c>
      <c r="G378">
        <v>291.60000000000002</v>
      </c>
      <c r="H378" t="s">
        <v>4631</v>
      </c>
      <c r="J378" t="s">
        <v>4387</v>
      </c>
    </row>
    <row r="379" spans="1:10" x14ac:dyDescent="0.3">
      <c r="A379" t="s">
        <v>552</v>
      </c>
      <c r="B379" s="441">
        <v>46113</v>
      </c>
      <c r="C379" t="s">
        <v>4652</v>
      </c>
      <c r="D379" t="s">
        <v>4600</v>
      </c>
      <c r="E379" t="s">
        <v>4633</v>
      </c>
      <c r="F379">
        <v>2</v>
      </c>
      <c r="G379">
        <v>29.4</v>
      </c>
      <c r="H379" t="s">
        <v>4631</v>
      </c>
      <c r="J379" t="s">
        <v>4387</v>
      </c>
    </row>
    <row r="380" spans="1:10" x14ac:dyDescent="0.3">
      <c r="A380" t="s">
        <v>552</v>
      </c>
      <c r="B380" s="441">
        <v>46113</v>
      </c>
      <c r="C380" t="s">
        <v>4678</v>
      </c>
      <c r="D380" t="s">
        <v>4600</v>
      </c>
      <c r="E380" t="s">
        <v>4679</v>
      </c>
      <c r="F380">
        <v>8</v>
      </c>
      <c r="G380">
        <v>45.6</v>
      </c>
      <c r="H380" t="s">
        <v>4636</v>
      </c>
      <c r="J380" t="s">
        <v>4387</v>
      </c>
    </row>
    <row r="381" spans="1:10" x14ac:dyDescent="0.3">
      <c r="A381" t="s">
        <v>552</v>
      </c>
      <c r="B381" s="441">
        <v>46113</v>
      </c>
      <c r="C381" t="s">
        <v>4766</v>
      </c>
      <c r="D381" t="s">
        <v>4600</v>
      </c>
      <c r="E381" t="s">
        <v>4686</v>
      </c>
      <c r="F381">
        <v>1</v>
      </c>
      <c r="G381">
        <v>11.4</v>
      </c>
      <c r="H381" t="s">
        <v>4636</v>
      </c>
      <c r="J381" t="s">
        <v>4387</v>
      </c>
    </row>
    <row r="382" spans="1:10" x14ac:dyDescent="0.3">
      <c r="A382" t="s">
        <v>552</v>
      </c>
      <c r="B382" s="441">
        <v>46113</v>
      </c>
      <c r="C382" t="s">
        <v>4694</v>
      </c>
      <c r="D382" t="s">
        <v>4600</v>
      </c>
      <c r="E382" t="s">
        <v>4695</v>
      </c>
      <c r="F382">
        <v>9</v>
      </c>
      <c r="G382">
        <v>40.5</v>
      </c>
      <c r="H382" t="s">
        <v>4631</v>
      </c>
      <c r="J382" t="s">
        <v>4387</v>
      </c>
    </row>
    <row r="383" spans="1:10" x14ac:dyDescent="0.3">
      <c r="A383" t="s">
        <v>552</v>
      </c>
      <c r="B383" s="441">
        <v>46113</v>
      </c>
      <c r="C383" t="s">
        <v>4664</v>
      </c>
      <c r="D383" t="s">
        <v>4600</v>
      </c>
      <c r="E383" t="s">
        <v>4665</v>
      </c>
      <c r="F383">
        <v>1</v>
      </c>
      <c r="G383">
        <v>2.4</v>
      </c>
      <c r="H383" t="s">
        <v>4636</v>
      </c>
      <c r="J383" t="s">
        <v>4387</v>
      </c>
    </row>
    <row r="384" spans="1:10" x14ac:dyDescent="0.3">
      <c r="A384" t="s">
        <v>552</v>
      </c>
      <c r="B384" s="441">
        <v>46113</v>
      </c>
      <c r="C384" t="s">
        <v>4737</v>
      </c>
      <c r="D384" t="s">
        <v>4600</v>
      </c>
      <c r="E384" t="s">
        <v>4700</v>
      </c>
      <c r="F384">
        <v>1</v>
      </c>
      <c r="G384">
        <v>5.4</v>
      </c>
      <c r="H384" t="s">
        <v>4636</v>
      </c>
      <c r="J384" t="s">
        <v>4387</v>
      </c>
    </row>
    <row r="385" spans="1:10" x14ac:dyDescent="0.3">
      <c r="A385" t="s">
        <v>552</v>
      </c>
      <c r="B385" s="441">
        <v>46113</v>
      </c>
      <c r="C385" t="s">
        <v>4697</v>
      </c>
      <c r="D385" t="s">
        <v>4600</v>
      </c>
      <c r="E385" t="s">
        <v>4630</v>
      </c>
      <c r="F385">
        <v>3</v>
      </c>
      <c r="G385">
        <v>28.8</v>
      </c>
      <c r="H385" t="s">
        <v>4631</v>
      </c>
      <c r="J385" t="s">
        <v>4387</v>
      </c>
    </row>
    <row r="386" spans="1:10" x14ac:dyDescent="0.3">
      <c r="A386" t="s">
        <v>552</v>
      </c>
      <c r="B386" s="441">
        <v>46113</v>
      </c>
      <c r="C386" t="s">
        <v>4699</v>
      </c>
      <c r="D386" t="s">
        <v>4600</v>
      </c>
      <c r="E386" t="s">
        <v>4700</v>
      </c>
      <c r="F386">
        <v>3</v>
      </c>
      <c r="G386">
        <v>7.2</v>
      </c>
      <c r="H386" t="s">
        <v>4636</v>
      </c>
      <c r="J386" t="s">
        <v>4387</v>
      </c>
    </row>
    <row r="387" spans="1:10" x14ac:dyDescent="0.3">
      <c r="A387" t="s">
        <v>552</v>
      </c>
      <c r="B387" s="441">
        <v>46113</v>
      </c>
      <c r="C387" t="s">
        <v>4701</v>
      </c>
      <c r="D387" t="s">
        <v>4600</v>
      </c>
      <c r="E387" t="s">
        <v>4702</v>
      </c>
      <c r="F387">
        <v>2</v>
      </c>
      <c r="G387">
        <v>32.4</v>
      </c>
      <c r="H387" t="s">
        <v>4631</v>
      </c>
      <c r="J387" t="s">
        <v>4387</v>
      </c>
    </row>
    <row r="388" spans="1:10" x14ac:dyDescent="0.3">
      <c r="A388" t="s">
        <v>552</v>
      </c>
      <c r="B388" s="441">
        <v>46113</v>
      </c>
      <c r="C388" t="s">
        <v>4755</v>
      </c>
      <c r="D388" t="s">
        <v>4600</v>
      </c>
      <c r="E388" t="s">
        <v>4686</v>
      </c>
      <c r="F388">
        <v>1</v>
      </c>
      <c r="G388">
        <v>13.8</v>
      </c>
      <c r="H388" t="s">
        <v>4636</v>
      </c>
      <c r="J388" t="s">
        <v>4387</v>
      </c>
    </row>
    <row r="389" spans="1:10" x14ac:dyDescent="0.3">
      <c r="A389" t="s">
        <v>552</v>
      </c>
      <c r="B389" s="441">
        <v>46113</v>
      </c>
      <c r="C389" t="s">
        <v>4767</v>
      </c>
      <c r="D389" t="s">
        <v>4600</v>
      </c>
      <c r="E389" t="s">
        <v>4686</v>
      </c>
      <c r="F389">
        <v>1</v>
      </c>
      <c r="G389">
        <v>17.7</v>
      </c>
      <c r="H389" t="s">
        <v>4636</v>
      </c>
      <c r="J389" t="s">
        <v>4387</v>
      </c>
    </row>
    <row r="390" spans="1:10" x14ac:dyDescent="0.3">
      <c r="A390" t="s">
        <v>552</v>
      </c>
      <c r="B390" s="441">
        <v>46113</v>
      </c>
      <c r="C390" t="s">
        <v>4706</v>
      </c>
      <c r="D390" t="s">
        <v>4600</v>
      </c>
      <c r="E390" t="s">
        <v>4672</v>
      </c>
      <c r="F390">
        <v>3</v>
      </c>
      <c r="G390">
        <v>17.100000000000001</v>
      </c>
      <c r="H390" t="s">
        <v>4636</v>
      </c>
      <c r="J390" t="s">
        <v>4387</v>
      </c>
    </row>
    <row r="391" spans="1:10" x14ac:dyDescent="0.3">
      <c r="A391" t="s">
        <v>552</v>
      </c>
      <c r="B391" s="441">
        <v>46113</v>
      </c>
      <c r="C391" t="s">
        <v>4705</v>
      </c>
      <c r="D391" t="s">
        <v>4600</v>
      </c>
      <c r="E391" t="s">
        <v>4665</v>
      </c>
      <c r="F391">
        <v>4</v>
      </c>
      <c r="G391">
        <v>9.6</v>
      </c>
      <c r="H391" t="s">
        <v>4636</v>
      </c>
      <c r="J391" t="s">
        <v>4387</v>
      </c>
    </row>
    <row r="392" spans="1:10" x14ac:dyDescent="0.3">
      <c r="A392" t="s">
        <v>552</v>
      </c>
      <c r="B392" s="441">
        <v>46113</v>
      </c>
      <c r="C392" t="s">
        <v>4692</v>
      </c>
      <c r="D392" t="s">
        <v>4600</v>
      </c>
      <c r="E392" t="s">
        <v>4693</v>
      </c>
      <c r="F392">
        <v>5</v>
      </c>
      <c r="G392">
        <v>18</v>
      </c>
      <c r="H392" t="s">
        <v>4636</v>
      </c>
      <c r="J392" t="s">
        <v>4387</v>
      </c>
    </row>
    <row r="393" spans="1:10" x14ac:dyDescent="0.3">
      <c r="A393" t="s">
        <v>552</v>
      </c>
      <c r="B393" s="441">
        <v>46113</v>
      </c>
      <c r="C393" t="s">
        <v>4666</v>
      </c>
      <c r="D393" t="s">
        <v>4600</v>
      </c>
      <c r="E393" t="s">
        <v>4665</v>
      </c>
      <c r="F393">
        <v>1</v>
      </c>
      <c r="G393">
        <v>2.4</v>
      </c>
      <c r="H393" t="s">
        <v>4636</v>
      </c>
      <c r="J393" t="s">
        <v>4387</v>
      </c>
    </row>
    <row r="394" spans="1:10" x14ac:dyDescent="0.3">
      <c r="A394" t="s">
        <v>552</v>
      </c>
      <c r="B394" s="441">
        <v>46113</v>
      </c>
      <c r="C394" t="s">
        <v>4768</v>
      </c>
      <c r="D394" t="s">
        <v>4600</v>
      </c>
      <c r="E394" t="s">
        <v>4686</v>
      </c>
      <c r="F394">
        <v>1</v>
      </c>
      <c r="G394">
        <v>12.6</v>
      </c>
      <c r="H394" t="s">
        <v>4636</v>
      </c>
      <c r="J394" t="s">
        <v>4387</v>
      </c>
    </row>
    <row r="395" spans="1:10" x14ac:dyDescent="0.3">
      <c r="A395" t="s">
        <v>552</v>
      </c>
      <c r="B395" s="441">
        <v>46113</v>
      </c>
      <c r="C395" t="s">
        <v>4667</v>
      </c>
      <c r="D395" t="s">
        <v>4600</v>
      </c>
      <c r="E395" t="s">
        <v>4663</v>
      </c>
      <c r="F395">
        <v>5</v>
      </c>
      <c r="G395">
        <v>57</v>
      </c>
      <c r="H395" t="s">
        <v>4631</v>
      </c>
      <c r="J395" t="s">
        <v>4387</v>
      </c>
    </row>
    <row r="396" spans="1:10" x14ac:dyDescent="0.3">
      <c r="A396" t="s">
        <v>552</v>
      </c>
      <c r="B396" s="441">
        <v>46113</v>
      </c>
      <c r="C396" t="s">
        <v>4761</v>
      </c>
      <c r="D396" t="s">
        <v>4600</v>
      </c>
      <c r="E396" t="s">
        <v>4709</v>
      </c>
      <c r="F396">
        <v>2</v>
      </c>
      <c r="G396">
        <v>19.8</v>
      </c>
      <c r="H396" t="s">
        <v>4631</v>
      </c>
      <c r="J396" t="s">
        <v>4387</v>
      </c>
    </row>
    <row r="397" spans="1:10" x14ac:dyDescent="0.3">
      <c r="A397" t="s">
        <v>552</v>
      </c>
      <c r="B397" s="441">
        <v>46113</v>
      </c>
      <c r="C397" t="s">
        <v>4629</v>
      </c>
      <c r="D397" t="s">
        <v>4600</v>
      </c>
      <c r="E397" t="s">
        <v>4630</v>
      </c>
      <c r="F397">
        <v>1</v>
      </c>
      <c r="G397">
        <v>20.7</v>
      </c>
      <c r="H397" t="s">
        <v>4631</v>
      </c>
      <c r="J397" t="s">
        <v>4387</v>
      </c>
    </row>
    <row r="398" spans="1:10" x14ac:dyDescent="0.3">
      <c r="A398" t="s">
        <v>552</v>
      </c>
      <c r="B398" s="441">
        <v>46113</v>
      </c>
      <c r="C398" t="s">
        <v>4710</v>
      </c>
      <c r="D398" t="s">
        <v>4600</v>
      </c>
      <c r="E398" t="s">
        <v>4711</v>
      </c>
      <c r="F398">
        <v>4</v>
      </c>
      <c r="G398">
        <v>9.6</v>
      </c>
      <c r="H398" t="s">
        <v>4636</v>
      </c>
      <c r="J398" t="s">
        <v>4387</v>
      </c>
    </row>
    <row r="399" spans="1:10" x14ac:dyDescent="0.3">
      <c r="A399" t="s">
        <v>552</v>
      </c>
      <c r="B399" s="441">
        <v>46113</v>
      </c>
      <c r="C399" t="s">
        <v>4712</v>
      </c>
      <c r="D399" t="s">
        <v>4600</v>
      </c>
      <c r="E399" t="s">
        <v>4633</v>
      </c>
      <c r="F399">
        <v>3</v>
      </c>
      <c r="G399">
        <v>45.9</v>
      </c>
      <c r="H399" t="s">
        <v>4631</v>
      </c>
      <c r="J399" t="s">
        <v>4387</v>
      </c>
    </row>
    <row r="400" spans="1:10" x14ac:dyDescent="0.3">
      <c r="A400" t="s">
        <v>552</v>
      </c>
      <c r="B400" s="441">
        <v>46113</v>
      </c>
      <c r="C400" t="s">
        <v>4713</v>
      </c>
      <c r="D400" t="s">
        <v>4600</v>
      </c>
      <c r="E400" t="s">
        <v>4693</v>
      </c>
      <c r="F400">
        <v>1</v>
      </c>
      <c r="G400">
        <v>3</v>
      </c>
      <c r="H400" t="s">
        <v>4636</v>
      </c>
      <c r="J400" t="s">
        <v>4387</v>
      </c>
    </row>
    <row r="401" spans="1:10" x14ac:dyDescent="0.3">
      <c r="A401" t="s">
        <v>552</v>
      </c>
      <c r="B401" s="441">
        <v>46113</v>
      </c>
      <c r="C401" t="s">
        <v>4714</v>
      </c>
      <c r="D401" t="s">
        <v>4600</v>
      </c>
      <c r="E401" t="s">
        <v>4700</v>
      </c>
      <c r="F401">
        <v>3</v>
      </c>
      <c r="G401">
        <v>8.1</v>
      </c>
      <c r="H401" t="s">
        <v>4636</v>
      </c>
      <c r="J401" t="s">
        <v>4387</v>
      </c>
    </row>
    <row r="402" spans="1:10" x14ac:dyDescent="0.3">
      <c r="A402" t="s">
        <v>552</v>
      </c>
      <c r="B402" s="441">
        <v>46113</v>
      </c>
      <c r="C402" t="s">
        <v>4750</v>
      </c>
      <c r="D402" t="s">
        <v>4600</v>
      </c>
      <c r="E402" t="s">
        <v>4751</v>
      </c>
      <c r="F402">
        <v>3</v>
      </c>
      <c r="G402">
        <v>27</v>
      </c>
      <c r="H402" t="s">
        <v>4631</v>
      </c>
      <c r="J402" t="s">
        <v>4387</v>
      </c>
    </row>
    <row r="403" spans="1:10" x14ac:dyDescent="0.3">
      <c r="A403" t="s">
        <v>552</v>
      </c>
      <c r="B403" s="441">
        <v>46113</v>
      </c>
      <c r="C403" t="s">
        <v>4650</v>
      </c>
      <c r="D403" t="s">
        <v>4600</v>
      </c>
      <c r="E403" t="s">
        <v>4651</v>
      </c>
      <c r="F403">
        <v>10</v>
      </c>
      <c r="G403">
        <v>216</v>
      </c>
      <c r="H403" t="s">
        <v>4631</v>
      </c>
      <c r="J403" t="s">
        <v>4387</v>
      </c>
    </row>
    <row r="404" spans="1:10" x14ac:dyDescent="0.3">
      <c r="A404" t="s">
        <v>552</v>
      </c>
      <c r="B404" s="441">
        <v>46113</v>
      </c>
      <c r="C404" t="s">
        <v>4750</v>
      </c>
      <c r="D404" t="s">
        <v>4600</v>
      </c>
      <c r="E404" t="s">
        <v>4751</v>
      </c>
      <c r="F404">
        <v>1</v>
      </c>
      <c r="G404">
        <v>8.6999999999999993</v>
      </c>
      <c r="H404" t="s">
        <v>4631</v>
      </c>
      <c r="J404" t="s">
        <v>4387</v>
      </c>
    </row>
    <row r="405" spans="1:10" x14ac:dyDescent="0.3">
      <c r="A405" t="s">
        <v>552</v>
      </c>
      <c r="B405" s="441">
        <v>46113</v>
      </c>
      <c r="C405" t="s">
        <v>4716</v>
      </c>
      <c r="D405" t="s">
        <v>4600</v>
      </c>
      <c r="E405" t="s">
        <v>4717</v>
      </c>
      <c r="F405">
        <v>1</v>
      </c>
      <c r="G405">
        <v>15.3</v>
      </c>
      <c r="H405" t="s">
        <v>4631</v>
      </c>
      <c r="J405" t="s">
        <v>4387</v>
      </c>
    </row>
    <row r="406" spans="1:10" x14ac:dyDescent="0.3">
      <c r="A406" t="s">
        <v>552</v>
      </c>
      <c r="B406" s="441">
        <v>46113</v>
      </c>
      <c r="C406" t="s">
        <v>4749</v>
      </c>
      <c r="D406" t="s">
        <v>4600</v>
      </c>
      <c r="E406" t="s">
        <v>4700</v>
      </c>
      <c r="F406">
        <v>1</v>
      </c>
      <c r="G406">
        <v>3.6</v>
      </c>
      <c r="H406" t="s">
        <v>4636</v>
      </c>
      <c r="J406" t="s">
        <v>4387</v>
      </c>
    </row>
    <row r="407" spans="1:10" x14ac:dyDescent="0.3">
      <c r="A407" t="s">
        <v>552</v>
      </c>
      <c r="B407" s="441">
        <v>46113</v>
      </c>
      <c r="C407" t="s">
        <v>4756</v>
      </c>
      <c r="D407" t="s">
        <v>4600</v>
      </c>
      <c r="E407" t="s">
        <v>4757</v>
      </c>
      <c r="F407">
        <v>2</v>
      </c>
      <c r="G407">
        <v>29.4</v>
      </c>
      <c r="H407" t="s">
        <v>4636</v>
      </c>
      <c r="J407" t="s">
        <v>4387</v>
      </c>
    </row>
    <row r="408" spans="1:10" x14ac:dyDescent="0.3">
      <c r="A408" t="s">
        <v>552</v>
      </c>
      <c r="B408" s="441">
        <v>46113</v>
      </c>
      <c r="C408" t="s">
        <v>4769</v>
      </c>
      <c r="D408" t="s">
        <v>4600</v>
      </c>
      <c r="E408" t="s">
        <v>4770</v>
      </c>
      <c r="F408">
        <v>1</v>
      </c>
      <c r="G408">
        <v>14.7</v>
      </c>
      <c r="H408" t="s">
        <v>4636</v>
      </c>
      <c r="J408" t="s">
        <v>4387</v>
      </c>
    </row>
    <row r="409" spans="1:10" x14ac:dyDescent="0.3">
      <c r="A409" t="s">
        <v>552</v>
      </c>
      <c r="B409" s="441">
        <v>46113</v>
      </c>
      <c r="C409" t="s">
        <v>4722</v>
      </c>
      <c r="D409" t="s">
        <v>4600</v>
      </c>
      <c r="E409" t="s">
        <v>4711</v>
      </c>
      <c r="F409">
        <v>4</v>
      </c>
      <c r="G409">
        <v>9.6</v>
      </c>
      <c r="H409" t="s">
        <v>4636</v>
      </c>
      <c r="J409" t="s">
        <v>4387</v>
      </c>
    </row>
    <row r="410" spans="1:10" x14ac:dyDescent="0.3">
      <c r="A410" t="s">
        <v>552</v>
      </c>
      <c r="B410" s="441">
        <v>46113</v>
      </c>
      <c r="C410" t="s">
        <v>4723</v>
      </c>
      <c r="D410" t="s">
        <v>4600</v>
      </c>
      <c r="E410" t="s">
        <v>4638</v>
      </c>
      <c r="F410">
        <v>1</v>
      </c>
      <c r="G410">
        <v>16.8</v>
      </c>
      <c r="H410" t="s">
        <v>4631</v>
      </c>
      <c r="J410" t="s">
        <v>4387</v>
      </c>
    </row>
    <row r="411" spans="1:10" x14ac:dyDescent="0.3">
      <c r="A411" t="s">
        <v>552</v>
      </c>
      <c r="B411" s="441">
        <v>46113</v>
      </c>
      <c r="C411" t="s">
        <v>4736</v>
      </c>
      <c r="D411" t="s">
        <v>4600</v>
      </c>
      <c r="E411" t="s">
        <v>4695</v>
      </c>
      <c r="F411">
        <v>1</v>
      </c>
      <c r="G411">
        <v>3.9</v>
      </c>
      <c r="H411" t="s">
        <v>4631</v>
      </c>
      <c r="J411" t="s">
        <v>4387</v>
      </c>
    </row>
    <row r="412" spans="1:10" x14ac:dyDescent="0.3">
      <c r="A412" t="s">
        <v>552</v>
      </c>
      <c r="B412" s="441">
        <v>46113</v>
      </c>
      <c r="C412" t="s">
        <v>4726</v>
      </c>
      <c r="D412" t="s">
        <v>4600</v>
      </c>
      <c r="E412" t="s">
        <v>4727</v>
      </c>
      <c r="F412">
        <v>1</v>
      </c>
      <c r="G412">
        <v>8.6999999999999993</v>
      </c>
      <c r="H412" t="s">
        <v>4631</v>
      </c>
      <c r="J412" t="s">
        <v>4387</v>
      </c>
    </row>
    <row r="413" spans="1:10" x14ac:dyDescent="0.3">
      <c r="A413" t="s">
        <v>552</v>
      </c>
      <c r="B413" s="441">
        <v>46113</v>
      </c>
      <c r="C413" t="s">
        <v>4728</v>
      </c>
      <c r="D413" t="s">
        <v>4600</v>
      </c>
      <c r="E413" t="s">
        <v>4693</v>
      </c>
      <c r="F413">
        <v>2</v>
      </c>
      <c r="G413">
        <v>7.2</v>
      </c>
      <c r="H413" t="s">
        <v>4636</v>
      </c>
      <c r="J413" t="s">
        <v>4387</v>
      </c>
    </row>
    <row r="414" spans="1:10" x14ac:dyDescent="0.3">
      <c r="A414" t="s">
        <v>552</v>
      </c>
      <c r="B414" s="441">
        <v>46113</v>
      </c>
      <c r="C414" t="s">
        <v>4718</v>
      </c>
      <c r="D414" t="s">
        <v>4600</v>
      </c>
      <c r="E414" t="s">
        <v>4719</v>
      </c>
      <c r="F414">
        <v>2</v>
      </c>
      <c r="G414">
        <v>32.4</v>
      </c>
      <c r="H414" t="s">
        <v>4636</v>
      </c>
      <c r="J414" t="s">
        <v>4387</v>
      </c>
    </row>
    <row r="415" spans="1:10" x14ac:dyDescent="0.3">
      <c r="A415" t="s">
        <v>552</v>
      </c>
      <c r="B415" s="441">
        <v>46143</v>
      </c>
      <c r="C415" t="s">
        <v>4632</v>
      </c>
      <c r="D415" t="s">
        <v>4593</v>
      </c>
      <c r="E415" t="s">
        <v>4633</v>
      </c>
      <c r="F415">
        <v>60</v>
      </c>
      <c r="G415">
        <v>4860</v>
      </c>
      <c r="H415" t="s">
        <v>4631</v>
      </c>
      <c r="I415" t="s">
        <v>35</v>
      </c>
      <c r="J415" t="s">
        <v>4386</v>
      </c>
    </row>
    <row r="416" spans="1:10" x14ac:dyDescent="0.3">
      <c r="A416" t="s">
        <v>552</v>
      </c>
      <c r="B416" s="441">
        <v>46143</v>
      </c>
      <c r="C416" t="s">
        <v>4653</v>
      </c>
      <c r="D416" t="s">
        <v>4593</v>
      </c>
      <c r="E416" t="s">
        <v>4654</v>
      </c>
      <c r="F416">
        <v>75</v>
      </c>
      <c r="G416">
        <v>2925</v>
      </c>
      <c r="H416" t="s">
        <v>4636</v>
      </c>
      <c r="I416" t="s">
        <v>35</v>
      </c>
      <c r="J416" t="s">
        <v>4386</v>
      </c>
    </row>
    <row r="417" spans="1:10" x14ac:dyDescent="0.3">
      <c r="A417" t="s">
        <v>552</v>
      </c>
      <c r="B417" s="441">
        <v>46143</v>
      </c>
      <c r="C417" t="s">
        <v>4685</v>
      </c>
      <c r="D417" t="s">
        <v>4593</v>
      </c>
      <c r="E417" t="s">
        <v>4686</v>
      </c>
      <c r="F417">
        <v>112</v>
      </c>
      <c r="G417">
        <v>5376</v>
      </c>
      <c r="H417" t="s">
        <v>4636</v>
      </c>
      <c r="I417" t="s">
        <v>35</v>
      </c>
      <c r="J417" t="s">
        <v>4386</v>
      </c>
    </row>
    <row r="418" spans="1:10" x14ac:dyDescent="0.3">
      <c r="A418" t="s">
        <v>552</v>
      </c>
      <c r="B418" s="441">
        <v>46143</v>
      </c>
      <c r="C418" t="s">
        <v>4656</v>
      </c>
      <c r="D418" t="s">
        <v>4593</v>
      </c>
      <c r="E418" t="s">
        <v>4641</v>
      </c>
      <c r="F418">
        <v>30</v>
      </c>
      <c r="G418">
        <v>1260</v>
      </c>
      <c r="H418" t="s">
        <v>4631</v>
      </c>
      <c r="I418" t="s">
        <v>35</v>
      </c>
      <c r="J418" t="s">
        <v>4386</v>
      </c>
    </row>
    <row r="419" spans="1:10" x14ac:dyDescent="0.3">
      <c r="A419" t="s">
        <v>552</v>
      </c>
      <c r="B419" s="441">
        <v>46143</v>
      </c>
      <c r="C419" t="s">
        <v>4643</v>
      </c>
      <c r="D419" t="s">
        <v>4593</v>
      </c>
      <c r="E419" t="s">
        <v>4641</v>
      </c>
      <c r="F419">
        <v>59</v>
      </c>
      <c r="G419">
        <v>3658</v>
      </c>
      <c r="H419" t="s">
        <v>4631</v>
      </c>
      <c r="I419" t="s">
        <v>35</v>
      </c>
      <c r="J419" t="s">
        <v>4386</v>
      </c>
    </row>
    <row r="420" spans="1:10" x14ac:dyDescent="0.3">
      <c r="A420" t="s">
        <v>552</v>
      </c>
      <c r="B420" s="441">
        <v>46143</v>
      </c>
      <c r="C420" t="s">
        <v>4657</v>
      </c>
      <c r="D420" t="s">
        <v>4593</v>
      </c>
      <c r="E420" t="s">
        <v>4654</v>
      </c>
      <c r="F420">
        <v>66</v>
      </c>
      <c r="G420">
        <v>2508</v>
      </c>
      <c r="H420" t="s">
        <v>4631</v>
      </c>
      <c r="I420" t="s">
        <v>35</v>
      </c>
      <c r="J420" t="s">
        <v>4386</v>
      </c>
    </row>
    <row r="421" spans="1:10" x14ac:dyDescent="0.3">
      <c r="A421" t="s">
        <v>552</v>
      </c>
      <c r="B421" s="441">
        <v>46143</v>
      </c>
      <c r="C421" t="s">
        <v>4658</v>
      </c>
      <c r="D421" t="s">
        <v>4593</v>
      </c>
      <c r="E421" t="s">
        <v>4659</v>
      </c>
      <c r="F421">
        <v>87</v>
      </c>
      <c r="G421">
        <v>1653</v>
      </c>
      <c r="H421" t="s">
        <v>4636</v>
      </c>
      <c r="I421" t="s">
        <v>35</v>
      </c>
      <c r="J421" t="s">
        <v>4386</v>
      </c>
    </row>
    <row r="422" spans="1:10" x14ac:dyDescent="0.3">
      <c r="A422" t="s">
        <v>552</v>
      </c>
      <c r="B422" s="441">
        <v>46143</v>
      </c>
      <c r="C422" t="s">
        <v>4646</v>
      </c>
      <c r="D422" t="s">
        <v>4593</v>
      </c>
      <c r="E422" t="s">
        <v>4647</v>
      </c>
      <c r="F422">
        <v>75</v>
      </c>
      <c r="G422">
        <v>2850</v>
      </c>
      <c r="H422" t="s">
        <v>4631</v>
      </c>
      <c r="I422" t="s">
        <v>35</v>
      </c>
      <c r="J422" t="s">
        <v>4386</v>
      </c>
    </row>
    <row r="423" spans="1:10" x14ac:dyDescent="0.3">
      <c r="A423" t="s">
        <v>552</v>
      </c>
      <c r="B423" s="441">
        <v>46143</v>
      </c>
      <c r="C423" t="s">
        <v>4690</v>
      </c>
      <c r="D423" t="s">
        <v>4593</v>
      </c>
      <c r="E423" t="s">
        <v>4633</v>
      </c>
      <c r="F423">
        <v>50</v>
      </c>
      <c r="G423">
        <v>2600</v>
      </c>
      <c r="H423" t="s">
        <v>4631</v>
      </c>
      <c r="I423" t="s">
        <v>35</v>
      </c>
      <c r="J423" t="s">
        <v>4386</v>
      </c>
    </row>
    <row r="424" spans="1:10" x14ac:dyDescent="0.3">
      <c r="A424" t="s">
        <v>552</v>
      </c>
      <c r="B424" s="441">
        <v>46143</v>
      </c>
      <c r="C424" t="s">
        <v>4729</v>
      </c>
      <c r="D424" t="s">
        <v>4593</v>
      </c>
      <c r="E424" t="s">
        <v>4608</v>
      </c>
      <c r="F424">
        <v>80</v>
      </c>
      <c r="G424">
        <v>0</v>
      </c>
      <c r="H424" t="s">
        <v>4631</v>
      </c>
      <c r="I424" t="s">
        <v>35</v>
      </c>
      <c r="J424" t="s">
        <v>4386</v>
      </c>
    </row>
    <row r="425" spans="1:10" x14ac:dyDescent="0.3">
      <c r="A425" t="s">
        <v>552</v>
      </c>
      <c r="B425" s="441">
        <v>46143</v>
      </c>
      <c r="C425" t="s">
        <v>4649</v>
      </c>
      <c r="D425" t="s">
        <v>4593</v>
      </c>
      <c r="E425" t="s">
        <v>4645</v>
      </c>
      <c r="F425">
        <v>101</v>
      </c>
      <c r="G425">
        <v>3939</v>
      </c>
      <c r="H425" t="s">
        <v>4631</v>
      </c>
      <c r="I425" t="s">
        <v>35</v>
      </c>
      <c r="J425" t="s">
        <v>4386</v>
      </c>
    </row>
    <row r="426" spans="1:10" x14ac:dyDescent="0.3">
      <c r="A426" t="s">
        <v>552</v>
      </c>
      <c r="B426" s="441">
        <v>46143</v>
      </c>
      <c r="C426" t="s">
        <v>4667</v>
      </c>
      <c r="D426" t="s">
        <v>4593</v>
      </c>
      <c r="E426" t="s">
        <v>4663</v>
      </c>
      <c r="F426">
        <v>80</v>
      </c>
      <c r="G426">
        <v>3040</v>
      </c>
      <c r="H426" t="s">
        <v>4631</v>
      </c>
      <c r="I426" t="s">
        <v>35</v>
      </c>
      <c r="J426" t="s">
        <v>4386</v>
      </c>
    </row>
    <row r="427" spans="1:10" x14ac:dyDescent="0.3">
      <c r="A427" t="s">
        <v>552</v>
      </c>
      <c r="B427" s="441">
        <v>46143</v>
      </c>
      <c r="C427" t="s">
        <v>4650</v>
      </c>
      <c r="D427" t="s">
        <v>4593</v>
      </c>
      <c r="E427" t="s">
        <v>4651</v>
      </c>
      <c r="F427">
        <v>60</v>
      </c>
      <c r="G427">
        <v>4320</v>
      </c>
      <c r="H427" t="s">
        <v>4631</v>
      </c>
      <c r="I427" t="s">
        <v>35</v>
      </c>
      <c r="J427" t="s">
        <v>4386</v>
      </c>
    </row>
    <row r="428" spans="1:10" x14ac:dyDescent="0.3">
      <c r="A428" t="s">
        <v>552</v>
      </c>
      <c r="B428" s="441">
        <v>46143</v>
      </c>
      <c r="C428" t="s">
        <v>4664</v>
      </c>
      <c r="D428" t="s">
        <v>4593</v>
      </c>
      <c r="E428" t="s">
        <v>4665</v>
      </c>
      <c r="F428">
        <v>9</v>
      </c>
      <c r="G428">
        <v>72</v>
      </c>
      <c r="H428" t="s">
        <v>4636</v>
      </c>
      <c r="I428" t="s">
        <v>35</v>
      </c>
      <c r="J428" t="s">
        <v>4386</v>
      </c>
    </row>
    <row r="429" spans="1:10" x14ac:dyDescent="0.3">
      <c r="A429" t="s">
        <v>552</v>
      </c>
      <c r="B429" s="441">
        <v>46143</v>
      </c>
      <c r="C429" t="s">
        <v>4697</v>
      </c>
      <c r="D429" t="s">
        <v>4593</v>
      </c>
      <c r="E429" t="s">
        <v>4630</v>
      </c>
      <c r="F429">
        <v>40</v>
      </c>
      <c r="G429">
        <v>1280</v>
      </c>
      <c r="H429" t="s">
        <v>4631</v>
      </c>
      <c r="I429" t="s">
        <v>35</v>
      </c>
      <c r="J429" t="s">
        <v>4386</v>
      </c>
    </row>
    <row r="430" spans="1:10" x14ac:dyDescent="0.3">
      <c r="A430" t="s">
        <v>552</v>
      </c>
      <c r="B430" s="441">
        <v>46143</v>
      </c>
      <c r="C430" t="s">
        <v>4752</v>
      </c>
      <c r="D430" t="s">
        <v>4593</v>
      </c>
      <c r="E430" t="s">
        <v>4665</v>
      </c>
      <c r="F430">
        <v>5</v>
      </c>
      <c r="G430">
        <v>40</v>
      </c>
      <c r="H430" t="s">
        <v>4636</v>
      </c>
      <c r="I430" t="s">
        <v>35</v>
      </c>
      <c r="J430" t="s">
        <v>4386</v>
      </c>
    </row>
    <row r="431" spans="1:10" x14ac:dyDescent="0.3">
      <c r="A431" t="s">
        <v>552</v>
      </c>
      <c r="B431" s="441">
        <v>46143</v>
      </c>
      <c r="C431" t="s">
        <v>4705</v>
      </c>
      <c r="D431" t="s">
        <v>4593</v>
      </c>
      <c r="E431" t="s">
        <v>4665</v>
      </c>
      <c r="F431">
        <v>9</v>
      </c>
      <c r="G431">
        <v>72</v>
      </c>
      <c r="H431" t="s">
        <v>4636</v>
      </c>
      <c r="I431" t="s">
        <v>35</v>
      </c>
      <c r="J431" t="s">
        <v>4386</v>
      </c>
    </row>
    <row r="432" spans="1:10" x14ac:dyDescent="0.3">
      <c r="A432" t="s">
        <v>552</v>
      </c>
      <c r="B432" s="441">
        <v>46143</v>
      </c>
      <c r="C432" t="s">
        <v>4666</v>
      </c>
      <c r="D432" t="s">
        <v>4593</v>
      </c>
      <c r="E432" t="s">
        <v>4665</v>
      </c>
      <c r="F432">
        <v>24</v>
      </c>
      <c r="G432">
        <v>192</v>
      </c>
      <c r="H432" t="s">
        <v>4636</v>
      </c>
      <c r="I432" t="s">
        <v>35</v>
      </c>
      <c r="J432" t="s">
        <v>4386</v>
      </c>
    </row>
    <row r="433" spans="1:10" x14ac:dyDescent="0.3">
      <c r="A433" t="s">
        <v>552</v>
      </c>
      <c r="B433" s="441">
        <v>46143</v>
      </c>
      <c r="C433" t="s">
        <v>4629</v>
      </c>
      <c r="D433" t="s">
        <v>4593</v>
      </c>
      <c r="E433" t="s">
        <v>4630</v>
      </c>
      <c r="F433">
        <v>5</v>
      </c>
      <c r="G433">
        <v>345</v>
      </c>
      <c r="H433" t="s">
        <v>4631</v>
      </c>
      <c r="I433" t="s">
        <v>35</v>
      </c>
      <c r="J433" t="s">
        <v>4386</v>
      </c>
    </row>
    <row r="434" spans="1:10" x14ac:dyDescent="0.3">
      <c r="A434" t="s">
        <v>552</v>
      </c>
      <c r="B434" s="441">
        <v>46143</v>
      </c>
      <c r="C434" t="s">
        <v>4668</v>
      </c>
      <c r="D434" t="s">
        <v>4593</v>
      </c>
      <c r="E434" t="s">
        <v>4665</v>
      </c>
      <c r="F434">
        <v>19</v>
      </c>
      <c r="G434">
        <v>152</v>
      </c>
      <c r="H434" t="s">
        <v>4636</v>
      </c>
      <c r="I434" t="s">
        <v>35</v>
      </c>
      <c r="J434" t="s">
        <v>4386</v>
      </c>
    </row>
    <row r="435" spans="1:10" x14ac:dyDescent="0.3">
      <c r="A435" t="s">
        <v>552</v>
      </c>
      <c r="B435" s="441">
        <v>46143</v>
      </c>
      <c r="C435" t="s">
        <v>4691</v>
      </c>
      <c r="D435" t="s">
        <v>4594</v>
      </c>
      <c r="E435" t="s">
        <v>4641</v>
      </c>
      <c r="F435">
        <v>26</v>
      </c>
      <c r="G435">
        <v>988</v>
      </c>
      <c r="H435" t="s">
        <v>4631</v>
      </c>
      <c r="I435" t="s">
        <v>35</v>
      </c>
      <c r="J435" t="s">
        <v>4386</v>
      </c>
    </row>
    <row r="436" spans="1:10" x14ac:dyDescent="0.3">
      <c r="A436" t="s">
        <v>552</v>
      </c>
      <c r="B436" s="441">
        <v>46143</v>
      </c>
      <c r="C436" t="s">
        <v>4754</v>
      </c>
      <c r="D436" t="s">
        <v>4594</v>
      </c>
      <c r="E436" t="s">
        <v>4645</v>
      </c>
      <c r="F436">
        <v>62</v>
      </c>
      <c r="G436">
        <v>3596</v>
      </c>
      <c r="H436" t="s">
        <v>4636</v>
      </c>
      <c r="I436" t="s">
        <v>35</v>
      </c>
      <c r="J436" t="s">
        <v>4386</v>
      </c>
    </row>
    <row r="437" spans="1:10" x14ac:dyDescent="0.3">
      <c r="A437" t="s">
        <v>552</v>
      </c>
      <c r="B437" s="441">
        <v>46143</v>
      </c>
      <c r="C437" t="s">
        <v>4669</v>
      </c>
      <c r="D437" t="s">
        <v>4594</v>
      </c>
      <c r="E437" t="s">
        <v>4645</v>
      </c>
      <c r="F437">
        <v>119</v>
      </c>
      <c r="G437">
        <v>4641</v>
      </c>
      <c r="H437" t="s">
        <v>4636</v>
      </c>
      <c r="I437" t="s">
        <v>35</v>
      </c>
      <c r="J437" t="s">
        <v>4386</v>
      </c>
    </row>
    <row r="438" spans="1:10" x14ac:dyDescent="0.3">
      <c r="A438" t="s">
        <v>552</v>
      </c>
      <c r="B438" s="441">
        <v>46143</v>
      </c>
      <c r="C438" t="s">
        <v>4646</v>
      </c>
      <c r="D438" t="s">
        <v>4594</v>
      </c>
      <c r="E438" t="s">
        <v>4647</v>
      </c>
      <c r="F438">
        <v>67</v>
      </c>
      <c r="G438">
        <v>2546</v>
      </c>
      <c r="H438" t="s">
        <v>4631</v>
      </c>
      <c r="I438" t="s">
        <v>35</v>
      </c>
      <c r="J438" t="s">
        <v>4386</v>
      </c>
    </row>
    <row r="439" spans="1:10" x14ac:dyDescent="0.3">
      <c r="A439" t="s">
        <v>552</v>
      </c>
      <c r="B439" s="441">
        <v>46143</v>
      </c>
      <c r="C439" t="s">
        <v>4658</v>
      </c>
      <c r="D439" t="s">
        <v>4594</v>
      </c>
      <c r="E439" t="s">
        <v>4659</v>
      </c>
      <c r="F439">
        <v>26</v>
      </c>
      <c r="G439">
        <v>494</v>
      </c>
      <c r="H439" t="s">
        <v>4636</v>
      </c>
      <c r="I439" t="s">
        <v>35</v>
      </c>
      <c r="J439" t="s">
        <v>4386</v>
      </c>
    </row>
    <row r="440" spans="1:10" x14ac:dyDescent="0.3">
      <c r="A440" t="s">
        <v>552</v>
      </c>
      <c r="B440" s="441">
        <v>46143</v>
      </c>
      <c r="C440" t="s">
        <v>4632</v>
      </c>
      <c r="D440" t="s">
        <v>4594</v>
      </c>
      <c r="E440" t="s">
        <v>4633</v>
      </c>
      <c r="F440">
        <v>68</v>
      </c>
      <c r="G440">
        <v>5508</v>
      </c>
      <c r="H440" t="s">
        <v>4631</v>
      </c>
      <c r="I440" t="s">
        <v>35</v>
      </c>
      <c r="J440" t="s">
        <v>4386</v>
      </c>
    </row>
    <row r="441" spans="1:10" x14ac:dyDescent="0.3">
      <c r="A441" t="s">
        <v>552</v>
      </c>
      <c r="B441" s="441">
        <v>46143</v>
      </c>
      <c r="C441" t="s">
        <v>4729</v>
      </c>
      <c r="D441" t="s">
        <v>4594</v>
      </c>
      <c r="E441" t="s">
        <v>4608</v>
      </c>
      <c r="F441">
        <v>30</v>
      </c>
      <c r="G441">
        <v>0</v>
      </c>
      <c r="H441" t="s">
        <v>4631</v>
      </c>
      <c r="I441" t="s">
        <v>35</v>
      </c>
      <c r="J441" t="s">
        <v>4386</v>
      </c>
    </row>
    <row r="442" spans="1:10" x14ac:dyDescent="0.3">
      <c r="A442" t="s">
        <v>552</v>
      </c>
      <c r="B442" s="441">
        <v>46143</v>
      </c>
      <c r="C442" t="s">
        <v>4650</v>
      </c>
      <c r="D442" t="s">
        <v>4594</v>
      </c>
      <c r="E442" t="s">
        <v>4651</v>
      </c>
      <c r="F442">
        <v>80</v>
      </c>
      <c r="G442">
        <v>5760</v>
      </c>
      <c r="H442" t="s">
        <v>4631</v>
      </c>
      <c r="I442" t="s">
        <v>35</v>
      </c>
      <c r="J442" t="s">
        <v>4386</v>
      </c>
    </row>
    <row r="443" spans="1:10" x14ac:dyDescent="0.3">
      <c r="A443" t="s">
        <v>552</v>
      </c>
      <c r="B443" s="441">
        <v>46143</v>
      </c>
      <c r="C443" t="s">
        <v>4730</v>
      </c>
      <c r="D443" t="s">
        <v>4594</v>
      </c>
      <c r="E443" t="s">
        <v>4731</v>
      </c>
      <c r="F443">
        <v>30</v>
      </c>
      <c r="G443">
        <v>1080</v>
      </c>
      <c r="H443" t="s">
        <v>4631</v>
      </c>
      <c r="I443" t="s">
        <v>35</v>
      </c>
      <c r="J443" t="s">
        <v>4386</v>
      </c>
    </row>
    <row r="444" spans="1:10" x14ac:dyDescent="0.3">
      <c r="A444" t="s">
        <v>552</v>
      </c>
      <c r="B444" s="441">
        <v>46143</v>
      </c>
      <c r="C444" t="s">
        <v>4755</v>
      </c>
      <c r="D444" t="s">
        <v>4594</v>
      </c>
      <c r="E444" t="s">
        <v>4686</v>
      </c>
      <c r="F444">
        <v>201</v>
      </c>
      <c r="G444">
        <v>9246</v>
      </c>
      <c r="H444" t="s">
        <v>4636</v>
      </c>
      <c r="I444" t="s">
        <v>35</v>
      </c>
      <c r="J444" t="s">
        <v>4386</v>
      </c>
    </row>
    <row r="445" spans="1:10" x14ac:dyDescent="0.3">
      <c r="A445" t="s">
        <v>552</v>
      </c>
      <c r="B445" s="441">
        <v>46143</v>
      </c>
      <c r="C445" t="s">
        <v>4705</v>
      </c>
      <c r="D445" t="s">
        <v>4594</v>
      </c>
      <c r="E445" t="s">
        <v>4665</v>
      </c>
      <c r="F445">
        <v>8</v>
      </c>
      <c r="G445">
        <v>64</v>
      </c>
      <c r="H445" t="s">
        <v>4636</v>
      </c>
      <c r="I445" t="s">
        <v>35</v>
      </c>
      <c r="J445" t="s">
        <v>4386</v>
      </c>
    </row>
    <row r="446" spans="1:10" x14ac:dyDescent="0.3">
      <c r="A446" t="s">
        <v>552</v>
      </c>
      <c r="B446" s="441">
        <v>46143</v>
      </c>
      <c r="C446" t="s">
        <v>4666</v>
      </c>
      <c r="D446" t="s">
        <v>4594</v>
      </c>
      <c r="E446" t="s">
        <v>4665</v>
      </c>
      <c r="F446">
        <v>12</v>
      </c>
      <c r="G446">
        <v>96</v>
      </c>
      <c r="H446" t="s">
        <v>4636</v>
      </c>
      <c r="I446" t="s">
        <v>35</v>
      </c>
      <c r="J446" t="s">
        <v>4386</v>
      </c>
    </row>
    <row r="447" spans="1:10" x14ac:dyDescent="0.3">
      <c r="A447" t="s">
        <v>552</v>
      </c>
      <c r="B447" s="441">
        <v>46143</v>
      </c>
      <c r="C447" t="s">
        <v>4667</v>
      </c>
      <c r="D447" t="s">
        <v>4594</v>
      </c>
      <c r="E447" t="s">
        <v>4663</v>
      </c>
      <c r="F447">
        <v>20</v>
      </c>
      <c r="G447">
        <v>760</v>
      </c>
      <c r="H447" t="s">
        <v>4631</v>
      </c>
      <c r="I447" t="s">
        <v>35</v>
      </c>
      <c r="J447" t="s">
        <v>4386</v>
      </c>
    </row>
    <row r="448" spans="1:10" x14ac:dyDescent="0.3">
      <c r="A448" t="s">
        <v>552</v>
      </c>
      <c r="B448" s="441">
        <v>46143</v>
      </c>
      <c r="C448" t="s">
        <v>4629</v>
      </c>
      <c r="D448" t="s">
        <v>4594</v>
      </c>
      <c r="E448" t="s">
        <v>4630</v>
      </c>
      <c r="F448">
        <v>7</v>
      </c>
      <c r="G448">
        <v>483</v>
      </c>
      <c r="H448" t="s">
        <v>4631</v>
      </c>
      <c r="I448" t="s">
        <v>35</v>
      </c>
      <c r="J448" t="s">
        <v>4386</v>
      </c>
    </row>
    <row r="449" spans="1:10" x14ac:dyDescent="0.3">
      <c r="A449" t="s">
        <v>552</v>
      </c>
      <c r="B449" s="441">
        <v>46143</v>
      </c>
      <c r="C449" t="s">
        <v>4753</v>
      </c>
      <c r="D449" t="s">
        <v>4594</v>
      </c>
      <c r="E449" t="s">
        <v>4665</v>
      </c>
      <c r="F449">
        <v>10</v>
      </c>
      <c r="G449">
        <v>80</v>
      </c>
      <c r="H449" t="s">
        <v>4636</v>
      </c>
      <c r="I449" t="s">
        <v>35</v>
      </c>
      <c r="J449" t="s">
        <v>4386</v>
      </c>
    </row>
    <row r="450" spans="1:10" x14ac:dyDescent="0.3">
      <c r="A450" t="s">
        <v>552</v>
      </c>
      <c r="B450" s="441">
        <v>46143</v>
      </c>
      <c r="C450" t="s">
        <v>4732</v>
      </c>
      <c r="D450" t="s">
        <v>4594</v>
      </c>
      <c r="E450" t="s">
        <v>4733</v>
      </c>
      <c r="F450">
        <v>44</v>
      </c>
      <c r="G450">
        <v>1980</v>
      </c>
      <c r="H450" t="s">
        <v>4636</v>
      </c>
      <c r="I450" t="s">
        <v>35</v>
      </c>
      <c r="J450" t="s">
        <v>4386</v>
      </c>
    </row>
    <row r="451" spans="1:10" x14ac:dyDescent="0.3">
      <c r="A451" t="s">
        <v>552</v>
      </c>
      <c r="B451" s="441">
        <v>46143</v>
      </c>
      <c r="C451" t="s">
        <v>4732</v>
      </c>
      <c r="D451" t="s">
        <v>4596</v>
      </c>
      <c r="E451" t="s">
        <v>4733</v>
      </c>
      <c r="F451">
        <v>16</v>
      </c>
      <c r="G451">
        <v>720</v>
      </c>
      <c r="H451" t="s">
        <v>4636</v>
      </c>
      <c r="I451" t="s">
        <v>35</v>
      </c>
      <c r="J451" t="s">
        <v>4386</v>
      </c>
    </row>
    <row r="452" spans="1:10" x14ac:dyDescent="0.3">
      <c r="A452" t="s">
        <v>552</v>
      </c>
      <c r="B452" s="441">
        <v>46143</v>
      </c>
      <c r="C452" t="s">
        <v>4668</v>
      </c>
      <c r="D452" t="s">
        <v>4596</v>
      </c>
      <c r="E452" t="s">
        <v>4665</v>
      </c>
      <c r="F452">
        <v>5</v>
      </c>
      <c r="G452">
        <v>40</v>
      </c>
      <c r="H452" t="s">
        <v>4636</v>
      </c>
      <c r="I452" t="s">
        <v>35</v>
      </c>
      <c r="J452" t="s">
        <v>4386</v>
      </c>
    </row>
    <row r="453" spans="1:10" x14ac:dyDescent="0.3">
      <c r="A453" t="s">
        <v>552</v>
      </c>
      <c r="B453" s="441">
        <v>46143</v>
      </c>
      <c r="C453" t="s">
        <v>4666</v>
      </c>
      <c r="D453" t="s">
        <v>4596</v>
      </c>
      <c r="E453" t="s">
        <v>4665</v>
      </c>
      <c r="F453">
        <v>8</v>
      </c>
      <c r="G453">
        <v>64</v>
      </c>
      <c r="H453" t="s">
        <v>4636</v>
      </c>
      <c r="I453" t="s">
        <v>35</v>
      </c>
      <c r="J453" t="s">
        <v>4386</v>
      </c>
    </row>
    <row r="454" spans="1:10" x14ac:dyDescent="0.3">
      <c r="A454" t="s">
        <v>552</v>
      </c>
      <c r="B454" s="441">
        <v>46143</v>
      </c>
      <c r="C454" t="s">
        <v>4667</v>
      </c>
      <c r="D454" t="s">
        <v>4596</v>
      </c>
      <c r="E454" t="s">
        <v>4663</v>
      </c>
      <c r="F454">
        <v>8</v>
      </c>
      <c r="G454">
        <v>304</v>
      </c>
      <c r="H454" t="s">
        <v>4631</v>
      </c>
      <c r="I454" t="s">
        <v>35</v>
      </c>
      <c r="J454" t="s">
        <v>4386</v>
      </c>
    </row>
    <row r="455" spans="1:10" x14ac:dyDescent="0.3">
      <c r="A455" t="s">
        <v>552</v>
      </c>
      <c r="B455" s="441">
        <v>46143</v>
      </c>
      <c r="C455" t="s">
        <v>4629</v>
      </c>
      <c r="D455" t="s">
        <v>4596</v>
      </c>
      <c r="E455" t="s">
        <v>4630</v>
      </c>
      <c r="F455">
        <v>3</v>
      </c>
      <c r="G455">
        <v>207</v>
      </c>
      <c r="H455" t="s">
        <v>4631</v>
      </c>
      <c r="I455" t="s">
        <v>35</v>
      </c>
      <c r="J455" t="s">
        <v>4386</v>
      </c>
    </row>
    <row r="456" spans="1:10" x14ac:dyDescent="0.3">
      <c r="A456" t="s">
        <v>552</v>
      </c>
      <c r="B456" s="441">
        <v>46143</v>
      </c>
      <c r="C456" t="s">
        <v>4646</v>
      </c>
      <c r="D456" t="s">
        <v>4596</v>
      </c>
      <c r="E456" t="s">
        <v>4647</v>
      </c>
      <c r="F456">
        <v>10</v>
      </c>
      <c r="G456">
        <v>380</v>
      </c>
      <c r="H456" t="s">
        <v>4631</v>
      </c>
      <c r="I456" t="s">
        <v>35</v>
      </c>
      <c r="J456" t="s">
        <v>4386</v>
      </c>
    </row>
    <row r="457" spans="1:10" x14ac:dyDescent="0.3">
      <c r="A457" t="s">
        <v>552</v>
      </c>
      <c r="B457" s="441">
        <v>46143</v>
      </c>
      <c r="C457" t="s">
        <v>4644</v>
      </c>
      <c r="D457" t="s">
        <v>4596</v>
      </c>
      <c r="E457" t="s">
        <v>4645</v>
      </c>
      <c r="F457">
        <v>13</v>
      </c>
      <c r="G457">
        <v>572</v>
      </c>
      <c r="H457" t="s">
        <v>4636</v>
      </c>
      <c r="I457" t="s">
        <v>35</v>
      </c>
      <c r="J457" t="s">
        <v>4386</v>
      </c>
    </row>
    <row r="458" spans="1:10" x14ac:dyDescent="0.3">
      <c r="A458" t="s">
        <v>552</v>
      </c>
      <c r="B458" s="441">
        <v>46143</v>
      </c>
      <c r="C458" t="s">
        <v>4658</v>
      </c>
      <c r="D458" t="s">
        <v>4596</v>
      </c>
      <c r="E458" t="s">
        <v>4659</v>
      </c>
      <c r="F458">
        <v>7</v>
      </c>
      <c r="G458">
        <v>133</v>
      </c>
      <c r="H458" t="s">
        <v>4636</v>
      </c>
      <c r="I458" t="s">
        <v>35</v>
      </c>
      <c r="J458" t="s">
        <v>4386</v>
      </c>
    </row>
    <row r="459" spans="1:10" x14ac:dyDescent="0.3">
      <c r="A459" t="s">
        <v>552</v>
      </c>
      <c r="B459" s="441">
        <v>46143</v>
      </c>
      <c r="C459" t="s">
        <v>4643</v>
      </c>
      <c r="D459" t="s">
        <v>4596</v>
      </c>
      <c r="E459" t="s">
        <v>4641</v>
      </c>
      <c r="F459">
        <v>10</v>
      </c>
      <c r="G459">
        <v>620</v>
      </c>
      <c r="H459" t="s">
        <v>4631</v>
      </c>
      <c r="I459" t="s">
        <v>35</v>
      </c>
      <c r="J459" t="s">
        <v>4386</v>
      </c>
    </row>
    <row r="460" spans="1:10" x14ac:dyDescent="0.3">
      <c r="A460" t="s">
        <v>552</v>
      </c>
      <c r="B460" s="441">
        <v>46143</v>
      </c>
      <c r="C460" t="s">
        <v>4670</v>
      </c>
      <c r="D460" t="s">
        <v>4596</v>
      </c>
      <c r="E460" t="s">
        <v>4641</v>
      </c>
      <c r="F460">
        <v>3</v>
      </c>
      <c r="G460">
        <v>102</v>
      </c>
      <c r="H460" t="s">
        <v>4631</v>
      </c>
      <c r="I460" t="s">
        <v>35</v>
      </c>
      <c r="J460" t="s">
        <v>4386</v>
      </c>
    </row>
    <row r="461" spans="1:10" x14ac:dyDescent="0.3">
      <c r="A461" t="s">
        <v>552</v>
      </c>
      <c r="B461" s="441">
        <v>46143</v>
      </c>
      <c r="C461" t="s">
        <v>4632</v>
      </c>
      <c r="D461" t="s">
        <v>4597</v>
      </c>
      <c r="E461" t="s">
        <v>4633</v>
      </c>
      <c r="F461">
        <v>12</v>
      </c>
      <c r="G461">
        <v>972</v>
      </c>
      <c r="H461" t="s">
        <v>4631</v>
      </c>
      <c r="I461" t="s">
        <v>35</v>
      </c>
      <c r="J461" t="s">
        <v>4386</v>
      </c>
    </row>
    <row r="462" spans="1:10" x14ac:dyDescent="0.3">
      <c r="A462" t="s">
        <v>552</v>
      </c>
      <c r="B462" s="441">
        <v>46143</v>
      </c>
      <c r="C462" t="s">
        <v>4653</v>
      </c>
      <c r="D462" t="s">
        <v>4597</v>
      </c>
      <c r="E462" t="s">
        <v>4654</v>
      </c>
      <c r="F462">
        <v>11</v>
      </c>
      <c r="G462">
        <v>429</v>
      </c>
      <c r="H462" t="s">
        <v>4636</v>
      </c>
      <c r="I462" t="s">
        <v>35</v>
      </c>
      <c r="J462" t="s">
        <v>4386</v>
      </c>
    </row>
    <row r="463" spans="1:10" x14ac:dyDescent="0.3">
      <c r="A463" t="s">
        <v>552</v>
      </c>
      <c r="B463" s="441">
        <v>46143</v>
      </c>
      <c r="C463" t="s">
        <v>4643</v>
      </c>
      <c r="D463" t="s">
        <v>4597</v>
      </c>
      <c r="E463" t="s">
        <v>4641</v>
      </c>
      <c r="F463">
        <v>15</v>
      </c>
      <c r="G463">
        <v>930</v>
      </c>
      <c r="H463" t="s">
        <v>4631</v>
      </c>
      <c r="I463" t="s">
        <v>35</v>
      </c>
      <c r="J463" t="s">
        <v>4386</v>
      </c>
    </row>
    <row r="464" spans="1:10" x14ac:dyDescent="0.3">
      <c r="A464" t="s">
        <v>552</v>
      </c>
      <c r="B464" s="441">
        <v>46143</v>
      </c>
      <c r="C464" t="s">
        <v>4658</v>
      </c>
      <c r="D464" t="s">
        <v>4597</v>
      </c>
      <c r="E464" t="s">
        <v>4659</v>
      </c>
      <c r="F464">
        <v>13</v>
      </c>
      <c r="G464">
        <v>247</v>
      </c>
      <c r="H464" t="s">
        <v>4636</v>
      </c>
      <c r="I464" t="s">
        <v>35</v>
      </c>
      <c r="J464" t="s">
        <v>4386</v>
      </c>
    </row>
    <row r="465" spans="1:10" x14ac:dyDescent="0.3">
      <c r="A465" t="s">
        <v>552</v>
      </c>
      <c r="B465" s="441">
        <v>46143</v>
      </c>
      <c r="C465" t="s">
        <v>4644</v>
      </c>
      <c r="D465" t="s">
        <v>4597</v>
      </c>
      <c r="E465" t="s">
        <v>4645</v>
      </c>
      <c r="F465">
        <v>20</v>
      </c>
      <c r="G465">
        <v>880</v>
      </c>
      <c r="H465" t="s">
        <v>4636</v>
      </c>
      <c r="I465" t="s">
        <v>35</v>
      </c>
      <c r="J465" t="s">
        <v>4386</v>
      </c>
    </row>
    <row r="466" spans="1:10" x14ac:dyDescent="0.3">
      <c r="A466" t="s">
        <v>552</v>
      </c>
      <c r="B466" s="441">
        <v>46143</v>
      </c>
      <c r="C466" t="s">
        <v>4646</v>
      </c>
      <c r="D466" t="s">
        <v>4597</v>
      </c>
      <c r="E466" t="s">
        <v>4647</v>
      </c>
      <c r="F466">
        <v>11</v>
      </c>
      <c r="G466">
        <v>418</v>
      </c>
      <c r="H466" t="s">
        <v>4631</v>
      </c>
      <c r="I466" t="s">
        <v>35</v>
      </c>
      <c r="J466" t="s">
        <v>4386</v>
      </c>
    </row>
    <row r="467" spans="1:10" x14ac:dyDescent="0.3">
      <c r="A467" t="s">
        <v>552</v>
      </c>
      <c r="B467" s="441">
        <v>46143</v>
      </c>
      <c r="C467" t="s">
        <v>4669</v>
      </c>
      <c r="D467" t="s">
        <v>4597</v>
      </c>
      <c r="E467" t="s">
        <v>4645</v>
      </c>
      <c r="F467">
        <v>40</v>
      </c>
      <c r="G467">
        <v>1560</v>
      </c>
      <c r="H467" t="s">
        <v>4636</v>
      </c>
      <c r="I467" t="s">
        <v>35</v>
      </c>
      <c r="J467" t="s">
        <v>4386</v>
      </c>
    </row>
    <row r="468" spans="1:10" x14ac:dyDescent="0.3">
      <c r="A468" t="s">
        <v>552</v>
      </c>
      <c r="B468" s="441">
        <v>46143</v>
      </c>
      <c r="C468" t="s">
        <v>4668</v>
      </c>
      <c r="D468" t="s">
        <v>4597</v>
      </c>
      <c r="E468" t="s">
        <v>4665</v>
      </c>
      <c r="F468">
        <v>2</v>
      </c>
      <c r="G468">
        <v>16</v>
      </c>
      <c r="H468" t="s">
        <v>4636</v>
      </c>
      <c r="I468" t="s">
        <v>35</v>
      </c>
      <c r="J468" t="s">
        <v>4386</v>
      </c>
    </row>
    <row r="469" spans="1:10" x14ac:dyDescent="0.3">
      <c r="A469" t="s">
        <v>552</v>
      </c>
      <c r="B469" s="441">
        <v>46143</v>
      </c>
      <c r="C469" t="s">
        <v>4666</v>
      </c>
      <c r="D469" t="s">
        <v>4597</v>
      </c>
      <c r="E469" t="s">
        <v>4665</v>
      </c>
      <c r="F469">
        <v>5</v>
      </c>
      <c r="G469">
        <v>40</v>
      </c>
      <c r="H469" t="s">
        <v>4636</v>
      </c>
      <c r="I469" t="s">
        <v>35</v>
      </c>
      <c r="J469" t="s">
        <v>4386</v>
      </c>
    </row>
    <row r="470" spans="1:10" x14ac:dyDescent="0.3">
      <c r="A470" t="s">
        <v>552</v>
      </c>
      <c r="B470" s="441">
        <v>46143</v>
      </c>
      <c r="C470" t="s">
        <v>4667</v>
      </c>
      <c r="D470" t="s">
        <v>4597</v>
      </c>
      <c r="E470" t="s">
        <v>4663</v>
      </c>
      <c r="F470">
        <v>12</v>
      </c>
      <c r="G470">
        <v>456</v>
      </c>
      <c r="H470" t="s">
        <v>4631</v>
      </c>
      <c r="I470" t="s">
        <v>35</v>
      </c>
      <c r="J470" t="s">
        <v>4386</v>
      </c>
    </row>
    <row r="471" spans="1:10" x14ac:dyDescent="0.3">
      <c r="A471" t="s">
        <v>552</v>
      </c>
      <c r="B471" s="441">
        <v>46143</v>
      </c>
      <c r="C471" t="s">
        <v>4629</v>
      </c>
      <c r="D471" t="s">
        <v>4597</v>
      </c>
      <c r="E471" t="s">
        <v>4630</v>
      </c>
      <c r="F471">
        <v>3</v>
      </c>
      <c r="G471">
        <v>207</v>
      </c>
      <c r="H471" t="s">
        <v>4631</v>
      </c>
      <c r="I471" t="s">
        <v>35</v>
      </c>
      <c r="J471" t="s">
        <v>4386</v>
      </c>
    </row>
    <row r="472" spans="1:10" x14ac:dyDescent="0.3">
      <c r="A472" t="s">
        <v>552</v>
      </c>
      <c r="B472" s="441">
        <v>46143</v>
      </c>
      <c r="C472" t="s">
        <v>4753</v>
      </c>
      <c r="D472" t="s">
        <v>4597</v>
      </c>
      <c r="E472" t="s">
        <v>4665</v>
      </c>
      <c r="F472">
        <v>1</v>
      </c>
      <c r="G472">
        <v>8</v>
      </c>
      <c r="H472" t="s">
        <v>4636</v>
      </c>
      <c r="I472" t="s">
        <v>35</v>
      </c>
      <c r="J472" t="s">
        <v>4386</v>
      </c>
    </row>
    <row r="473" spans="1:10" x14ac:dyDescent="0.3">
      <c r="A473" t="s">
        <v>552</v>
      </c>
      <c r="B473" s="441">
        <v>46143</v>
      </c>
      <c r="C473" t="s">
        <v>4744</v>
      </c>
      <c r="D473" t="s">
        <v>4599</v>
      </c>
      <c r="E473" t="s">
        <v>4645</v>
      </c>
      <c r="F473">
        <v>1</v>
      </c>
      <c r="G473">
        <v>16.2</v>
      </c>
      <c r="H473" t="s">
        <v>4636</v>
      </c>
      <c r="J473" t="s">
        <v>4386</v>
      </c>
    </row>
    <row r="474" spans="1:10" x14ac:dyDescent="0.3">
      <c r="A474" t="s">
        <v>552</v>
      </c>
      <c r="B474" s="441">
        <v>46143</v>
      </c>
      <c r="C474" t="s">
        <v>4658</v>
      </c>
      <c r="D474" t="s">
        <v>4599</v>
      </c>
      <c r="E474" t="s">
        <v>4659</v>
      </c>
      <c r="F474">
        <v>2</v>
      </c>
      <c r="G474">
        <v>11.4</v>
      </c>
      <c r="H474" t="s">
        <v>4636</v>
      </c>
      <c r="J474" t="s">
        <v>4386</v>
      </c>
    </row>
    <row r="475" spans="1:10" x14ac:dyDescent="0.3">
      <c r="A475" t="s">
        <v>552</v>
      </c>
      <c r="B475" s="441">
        <v>46143</v>
      </c>
      <c r="C475" t="s">
        <v>4644</v>
      </c>
      <c r="D475" t="s">
        <v>4599</v>
      </c>
      <c r="E475" t="s">
        <v>4645</v>
      </c>
      <c r="F475">
        <v>1</v>
      </c>
      <c r="G475">
        <v>13.2</v>
      </c>
      <c r="H475" t="s">
        <v>4636</v>
      </c>
      <c r="J475" t="s">
        <v>4386</v>
      </c>
    </row>
    <row r="476" spans="1:10" x14ac:dyDescent="0.3">
      <c r="A476" t="s">
        <v>552</v>
      </c>
      <c r="B476" s="441">
        <v>46143</v>
      </c>
      <c r="C476" t="s">
        <v>4674</v>
      </c>
      <c r="D476" t="s">
        <v>4600</v>
      </c>
      <c r="E476" t="s">
        <v>4633</v>
      </c>
      <c r="F476">
        <v>7</v>
      </c>
      <c r="G476">
        <v>155.4</v>
      </c>
      <c r="H476" t="s">
        <v>4631</v>
      </c>
      <c r="J476" t="s">
        <v>4386</v>
      </c>
    </row>
    <row r="477" spans="1:10" x14ac:dyDescent="0.3">
      <c r="A477" t="s">
        <v>552</v>
      </c>
      <c r="B477" s="441">
        <v>46143</v>
      </c>
      <c r="C477" t="s">
        <v>4655</v>
      </c>
      <c r="D477" t="s">
        <v>4600</v>
      </c>
      <c r="E477" t="s">
        <v>4641</v>
      </c>
      <c r="F477">
        <v>2</v>
      </c>
      <c r="G477">
        <v>25.2</v>
      </c>
      <c r="H477" t="s">
        <v>4631</v>
      </c>
      <c r="J477" t="s">
        <v>4386</v>
      </c>
    </row>
    <row r="478" spans="1:10" x14ac:dyDescent="0.3">
      <c r="A478" t="s">
        <v>552</v>
      </c>
      <c r="B478" s="441">
        <v>46143</v>
      </c>
      <c r="C478" t="s">
        <v>4753</v>
      </c>
      <c r="D478" t="s">
        <v>4600</v>
      </c>
      <c r="E478" t="s">
        <v>4665</v>
      </c>
      <c r="F478">
        <v>1</v>
      </c>
      <c r="G478">
        <v>2.4</v>
      </c>
      <c r="H478" t="s">
        <v>4636</v>
      </c>
      <c r="J478" t="s">
        <v>4386</v>
      </c>
    </row>
    <row r="479" spans="1:10" x14ac:dyDescent="0.3">
      <c r="A479" t="s">
        <v>552</v>
      </c>
      <c r="B479" s="441">
        <v>46143</v>
      </c>
      <c r="C479" t="s">
        <v>4668</v>
      </c>
      <c r="D479" t="s">
        <v>4600</v>
      </c>
      <c r="E479" t="s">
        <v>4665</v>
      </c>
      <c r="F479">
        <v>1</v>
      </c>
      <c r="G479">
        <v>2.4</v>
      </c>
      <c r="H479" t="s">
        <v>4636</v>
      </c>
      <c r="J479" t="s">
        <v>4386</v>
      </c>
    </row>
    <row r="480" spans="1:10" x14ac:dyDescent="0.3">
      <c r="A480" t="s">
        <v>552</v>
      </c>
      <c r="B480" s="441">
        <v>46143</v>
      </c>
      <c r="C480" t="s">
        <v>4629</v>
      </c>
      <c r="D480" t="s">
        <v>4600</v>
      </c>
      <c r="E480" t="s">
        <v>4630</v>
      </c>
      <c r="F480">
        <v>4</v>
      </c>
      <c r="G480">
        <v>82.8</v>
      </c>
      <c r="H480" t="s">
        <v>4631</v>
      </c>
      <c r="J480" t="s">
        <v>4386</v>
      </c>
    </row>
    <row r="481" spans="1:10" x14ac:dyDescent="0.3">
      <c r="A481" t="s">
        <v>552</v>
      </c>
      <c r="B481" s="441">
        <v>46143</v>
      </c>
      <c r="C481" t="s">
        <v>4761</v>
      </c>
      <c r="D481" t="s">
        <v>4600</v>
      </c>
      <c r="E481" t="s">
        <v>4709</v>
      </c>
      <c r="F481">
        <v>3</v>
      </c>
      <c r="G481">
        <v>29.7</v>
      </c>
      <c r="H481" t="s">
        <v>4631</v>
      </c>
      <c r="J481" t="s">
        <v>4386</v>
      </c>
    </row>
    <row r="482" spans="1:10" x14ac:dyDescent="0.3">
      <c r="A482" t="s">
        <v>552</v>
      </c>
      <c r="B482" s="441">
        <v>46143</v>
      </c>
      <c r="C482" t="s">
        <v>4671</v>
      </c>
      <c r="D482" t="s">
        <v>4600</v>
      </c>
      <c r="E482" t="s">
        <v>4672</v>
      </c>
      <c r="F482">
        <v>1</v>
      </c>
      <c r="G482">
        <v>5.7</v>
      </c>
      <c r="H482" t="s">
        <v>4636</v>
      </c>
      <c r="J482" t="s">
        <v>4386</v>
      </c>
    </row>
    <row r="483" spans="1:10" x14ac:dyDescent="0.3">
      <c r="A483" t="s">
        <v>552</v>
      </c>
      <c r="B483" s="441">
        <v>46143</v>
      </c>
      <c r="C483" t="s">
        <v>4744</v>
      </c>
      <c r="D483" t="s">
        <v>4600</v>
      </c>
      <c r="E483" t="s">
        <v>4645</v>
      </c>
      <c r="F483">
        <v>1</v>
      </c>
      <c r="G483">
        <v>16.2</v>
      </c>
      <c r="H483" t="s">
        <v>4636</v>
      </c>
      <c r="J483" t="s">
        <v>4386</v>
      </c>
    </row>
    <row r="484" spans="1:10" x14ac:dyDescent="0.3">
      <c r="A484" t="s">
        <v>552</v>
      </c>
      <c r="B484" s="441">
        <v>46143</v>
      </c>
      <c r="C484" t="s">
        <v>4673</v>
      </c>
      <c r="D484" t="s">
        <v>4600</v>
      </c>
      <c r="E484" t="s">
        <v>4633</v>
      </c>
      <c r="F484">
        <v>4</v>
      </c>
      <c r="G484">
        <v>129.6</v>
      </c>
      <c r="H484" t="s">
        <v>4631</v>
      </c>
      <c r="J484" t="s">
        <v>4386</v>
      </c>
    </row>
    <row r="485" spans="1:10" x14ac:dyDescent="0.3">
      <c r="A485" t="s">
        <v>552</v>
      </c>
      <c r="B485" s="441">
        <v>46143</v>
      </c>
      <c r="C485" t="s">
        <v>4652</v>
      </c>
      <c r="D485" t="s">
        <v>4600</v>
      </c>
      <c r="E485" t="s">
        <v>4633</v>
      </c>
      <c r="F485">
        <v>1</v>
      </c>
      <c r="G485">
        <v>14.7</v>
      </c>
      <c r="H485" t="s">
        <v>4631</v>
      </c>
      <c r="J485" t="s">
        <v>4386</v>
      </c>
    </row>
    <row r="486" spans="1:10" x14ac:dyDescent="0.3">
      <c r="A486" t="s">
        <v>552</v>
      </c>
      <c r="B486" s="441">
        <v>46143</v>
      </c>
      <c r="C486" t="s">
        <v>4678</v>
      </c>
      <c r="D486" t="s">
        <v>4600</v>
      </c>
      <c r="E486" t="s">
        <v>4679</v>
      </c>
      <c r="F486">
        <v>1</v>
      </c>
      <c r="G486">
        <v>5.7</v>
      </c>
      <c r="H486" t="s">
        <v>4636</v>
      </c>
      <c r="J486" t="s">
        <v>4386</v>
      </c>
    </row>
    <row r="487" spans="1:10" x14ac:dyDescent="0.3">
      <c r="A487" t="s">
        <v>552</v>
      </c>
      <c r="B487" s="441">
        <v>46143</v>
      </c>
      <c r="C487" t="s">
        <v>4691</v>
      </c>
      <c r="D487" t="s">
        <v>4600</v>
      </c>
      <c r="E487" t="s">
        <v>4641</v>
      </c>
      <c r="F487">
        <v>1</v>
      </c>
      <c r="G487">
        <v>11.4</v>
      </c>
      <c r="H487" t="s">
        <v>4631</v>
      </c>
      <c r="J487" t="s">
        <v>4386</v>
      </c>
    </row>
    <row r="488" spans="1:10" x14ac:dyDescent="0.3">
      <c r="A488" t="s">
        <v>552</v>
      </c>
      <c r="B488" s="441">
        <v>46143</v>
      </c>
      <c r="C488" t="s">
        <v>4688</v>
      </c>
      <c r="D488" t="s">
        <v>4600</v>
      </c>
      <c r="E488" t="s">
        <v>4633</v>
      </c>
      <c r="F488">
        <v>4</v>
      </c>
      <c r="G488">
        <v>64.8</v>
      </c>
      <c r="H488" t="s">
        <v>4631</v>
      </c>
      <c r="J488" t="s">
        <v>4386</v>
      </c>
    </row>
    <row r="489" spans="1:10" x14ac:dyDescent="0.3">
      <c r="A489" t="s">
        <v>552</v>
      </c>
      <c r="B489" s="441">
        <v>46143</v>
      </c>
      <c r="C489" t="s">
        <v>4683</v>
      </c>
      <c r="D489" t="s">
        <v>4600</v>
      </c>
      <c r="E489" t="s">
        <v>4633</v>
      </c>
      <c r="F489">
        <v>3</v>
      </c>
      <c r="G489">
        <v>46.8</v>
      </c>
      <c r="H489" t="s">
        <v>4631</v>
      </c>
      <c r="J489" t="s">
        <v>4386</v>
      </c>
    </row>
    <row r="490" spans="1:10" x14ac:dyDescent="0.3">
      <c r="A490" t="s">
        <v>552</v>
      </c>
      <c r="B490" s="441">
        <v>46143</v>
      </c>
      <c r="C490" t="s">
        <v>4689</v>
      </c>
      <c r="D490" t="s">
        <v>4600</v>
      </c>
      <c r="E490" t="s">
        <v>4676</v>
      </c>
      <c r="F490">
        <v>5</v>
      </c>
      <c r="G490">
        <v>63</v>
      </c>
      <c r="H490" t="s">
        <v>4631</v>
      </c>
      <c r="J490" t="s">
        <v>4386</v>
      </c>
    </row>
    <row r="491" spans="1:10" x14ac:dyDescent="0.3">
      <c r="A491" t="s">
        <v>552</v>
      </c>
      <c r="B491" s="441">
        <v>46143</v>
      </c>
      <c r="C491" t="s">
        <v>4644</v>
      </c>
      <c r="D491" t="s">
        <v>4600</v>
      </c>
      <c r="E491" t="s">
        <v>4645</v>
      </c>
      <c r="F491">
        <v>1</v>
      </c>
      <c r="G491">
        <v>13.2</v>
      </c>
      <c r="H491" t="s">
        <v>4636</v>
      </c>
      <c r="J491" t="s">
        <v>4386</v>
      </c>
    </row>
    <row r="492" spans="1:10" x14ac:dyDescent="0.3">
      <c r="A492" t="s">
        <v>552</v>
      </c>
      <c r="B492" s="441">
        <v>46143</v>
      </c>
      <c r="C492" t="s">
        <v>4669</v>
      </c>
      <c r="D492" t="s">
        <v>4600</v>
      </c>
      <c r="E492" t="s">
        <v>4645</v>
      </c>
      <c r="F492">
        <v>1</v>
      </c>
      <c r="G492">
        <v>11.7</v>
      </c>
      <c r="H492" t="s">
        <v>4636</v>
      </c>
      <c r="J492" t="s">
        <v>4386</v>
      </c>
    </row>
    <row r="493" spans="1:10" x14ac:dyDescent="0.3">
      <c r="A493" t="s">
        <v>552</v>
      </c>
      <c r="B493" s="441">
        <v>46143</v>
      </c>
      <c r="C493" t="s">
        <v>4754</v>
      </c>
      <c r="D493" t="s">
        <v>4600</v>
      </c>
      <c r="E493" t="s">
        <v>4645</v>
      </c>
      <c r="F493">
        <v>1</v>
      </c>
      <c r="G493">
        <v>17.399999999999999</v>
      </c>
      <c r="H493" t="s">
        <v>4636</v>
      </c>
      <c r="J493" t="s">
        <v>4386</v>
      </c>
    </row>
    <row r="494" spans="1:10" x14ac:dyDescent="0.3">
      <c r="A494" t="s">
        <v>552</v>
      </c>
      <c r="B494" s="441">
        <v>46143</v>
      </c>
      <c r="C494" t="s">
        <v>4662</v>
      </c>
      <c r="D494" t="s">
        <v>4600</v>
      </c>
      <c r="E494" t="s">
        <v>4663</v>
      </c>
      <c r="F494">
        <v>5</v>
      </c>
      <c r="G494">
        <v>48</v>
      </c>
      <c r="H494" t="s">
        <v>4631</v>
      </c>
      <c r="J494" t="s">
        <v>4386</v>
      </c>
    </row>
    <row r="495" spans="1:10" x14ac:dyDescent="0.3">
      <c r="A495" t="s">
        <v>552</v>
      </c>
      <c r="B495" s="441">
        <v>46143</v>
      </c>
      <c r="C495" t="s">
        <v>4677</v>
      </c>
      <c r="D495" t="s">
        <v>4600</v>
      </c>
      <c r="E495" t="s">
        <v>4672</v>
      </c>
      <c r="F495">
        <v>3</v>
      </c>
      <c r="G495">
        <v>19.8</v>
      </c>
      <c r="H495" t="s">
        <v>4636</v>
      </c>
      <c r="J495" t="s">
        <v>4386</v>
      </c>
    </row>
    <row r="496" spans="1:10" x14ac:dyDescent="0.3">
      <c r="A496" t="s">
        <v>552</v>
      </c>
      <c r="B496" s="441">
        <v>46143</v>
      </c>
      <c r="C496" t="s">
        <v>4643</v>
      </c>
      <c r="D496" t="s">
        <v>4600</v>
      </c>
      <c r="E496" t="s">
        <v>4641</v>
      </c>
      <c r="F496">
        <v>6</v>
      </c>
      <c r="G496">
        <v>111.6</v>
      </c>
      <c r="H496" t="s">
        <v>4631</v>
      </c>
      <c r="J496" t="s">
        <v>4386</v>
      </c>
    </row>
    <row r="497" spans="1:10" x14ac:dyDescent="0.3">
      <c r="A497" t="s">
        <v>552</v>
      </c>
      <c r="B497" s="441">
        <v>46143</v>
      </c>
      <c r="C497" t="s">
        <v>4771</v>
      </c>
      <c r="D497" t="s">
        <v>4600</v>
      </c>
      <c r="E497" t="s">
        <v>4704</v>
      </c>
      <c r="F497">
        <v>1</v>
      </c>
      <c r="G497">
        <v>6.6</v>
      </c>
      <c r="H497" t="s">
        <v>4636</v>
      </c>
      <c r="J497" t="s">
        <v>4386</v>
      </c>
    </row>
    <row r="498" spans="1:10" x14ac:dyDescent="0.3">
      <c r="A498" t="s">
        <v>552</v>
      </c>
      <c r="B498" s="441">
        <v>46143</v>
      </c>
      <c r="C498" t="s">
        <v>4649</v>
      </c>
      <c r="D498" t="s">
        <v>4600</v>
      </c>
      <c r="E498" t="s">
        <v>4645</v>
      </c>
      <c r="F498">
        <v>2</v>
      </c>
      <c r="G498">
        <v>23.4</v>
      </c>
      <c r="H498" t="s">
        <v>4631</v>
      </c>
      <c r="J498" t="s">
        <v>4386</v>
      </c>
    </row>
    <row r="499" spans="1:10" x14ac:dyDescent="0.3">
      <c r="A499" t="s">
        <v>552</v>
      </c>
      <c r="B499" s="441">
        <v>46143</v>
      </c>
      <c r="C499" t="s">
        <v>4687</v>
      </c>
      <c r="D499" t="s">
        <v>4600</v>
      </c>
      <c r="E499" t="s">
        <v>4672</v>
      </c>
      <c r="F499">
        <v>2</v>
      </c>
      <c r="G499">
        <v>14.4</v>
      </c>
      <c r="H499" t="s">
        <v>4636</v>
      </c>
      <c r="J499" t="s">
        <v>4386</v>
      </c>
    </row>
    <row r="500" spans="1:10" x14ac:dyDescent="0.3">
      <c r="A500" t="s">
        <v>552</v>
      </c>
      <c r="B500" s="441">
        <v>46143</v>
      </c>
      <c r="C500" t="s">
        <v>4685</v>
      </c>
      <c r="D500" t="s">
        <v>4600</v>
      </c>
      <c r="E500" t="s">
        <v>4686</v>
      </c>
      <c r="F500">
        <v>1</v>
      </c>
      <c r="G500">
        <v>14.4</v>
      </c>
      <c r="H500" t="s">
        <v>4636</v>
      </c>
      <c r="J500" t="s">
        <v>4386</v>
      </c>
    </row>
    <row r="501" spans="1:10" x14ac:dyDescent="0.3">
      <c r="A501" t="s">
        <v>552</v>
      </c>
      <c r="B501" s="441">
        <v>46143</v>
      </c>
      <c r="C501" t="s">
        <v>4684</v>
      </c>
      <c r="D501" t="s">
        <v>4600</v>
      </c>
      <c r="E501" t="s">
        <v>4633</v>
      </c>
      <c r="F501">
        <v>6</v>
      </c>
      <c r="G501">
        <v>172.8</v>
      </c>
      <c r="H501" t="s">
        <v>4631</v>
      </c>
      <c r="J501" t="s">
        <v>4386</v>
      </c>
    </row>
    <row r="502" spans="1:10" x14ac:dyDescent="0.3">
      <c r="A502" t="s">
        <v>552</v>
      </c>
      <c r="B502" s="441">
        <v>46143</v>
      </c>
      <c r="C502" t="s">
        <v>4642</v>
      </c>
      <c r="D502" t="s">
        <v>4600</v>
      </c>
      <c r="E502" t="s">
        <v>4641</v>
      </c>
      <c r="F502">
        <v>1</v>
      </c>
      <c r="G502">
        <v>21.6</v>
      </c>
      <c r="H502" t="s">
        <v>4631</v>
      </c>
      <c r="J502" t="s">
        <v>4386</v>
      </c>
    </row>
    <row r="503" spans="1:10" x14ac:dyDescent="0.3">
      <c r="A503" t="s">
        <v>552</v>
      </c>
      <c r="B503" s="441">
        <v>46143</v>
      </c>
      <c r="C503" t="s">
        <v>4640</v>
      </c>
      <c r="D503" t="s">
        <v>4600</v>
      </c>
      <c r="E503" t="s">
        <v>4641</v>
      </c>
      <c r="F503">
        <v>2</v>
      </c>
      <c r="G503">
        <v>24.6</v>
      </c>
      <c r="H503" t="s">
        <v>4631</v>
      </c>
      <c r="J503" t="s">
        <v>4386</v>
      </c>
    </row>
    <row r="504" spans="1:10" x14ac:dyDescent="0.3">
      <c r="A504" t="s">
        <v>552</v>
      </c>
      <c r="B504" s="441">
        <v>46143</v>
      </c>
      <c r="C504" t="s">
        <v>4772</v>
      </c>
      <c r="D504" t="s">
        <v>4600</v>
      </c>
      <c r="E504" t="s">
        <v>4773</v>
      </c>
      <c r="F504">
        <v>1</v>
      </c>
      <c r="G504">
        <v>1.5</v>
      </c>
      <c r="H504" t="s">
        <v>4631</v>
      </c>
      <c r="J504" t="s">
        <v>4386</v>
      </c>
    </row>
    <row r="505" spans="1:10" x14ac:dyDescent="0.3">
      <c r="A505" t="s">
        <v>552</v>
      </c>
      <c r="B505" s="441">
        <v>46143</v>
      </c>
      <c r="C505" t="s">
        <v>4706</v>
      </c>
      <c r="D505" t="s">
        <v>4600</v>
      </c>
      <c r="E505" t="s">
        <v>4672</v>
      </c>
      <c r="F505">
        <v>2</v>
      </c>
      <c r="G505">
        <v>11.4</v>
      </c>
      <c r="H505" t="s">
        <v>4636</v>
      </c>
      <c r="J505" t="s">
        <v>4386</v>
      </c>
    </row>
    <row r="506" spans="1:10" x14ac:dyDescent="0.3">
      <c r="A506" t="s">
        <v>552</v>
      </c>
      <c r="B506" s="441">
        <v>46143</v>
      </c>
      <c r="C506" t="s">
        <v>4714</v>
      </c>
      <c r="D506" t="s">
        <v>4600</v>
      </c>
      <c r="E506" t="s">
        <v>4700</v>
      </c>
      <c r="F506">
        <v>2</v>
      </c>
      <c r="G506">
        <v>5.4</v>
      </c>
      <c r="H506" t="s">
        <v>4636</v>
      </c>
      <c r="J506" t="s">
        <v>4386</v>
      </c>
    </row>
    <row r="507" spans="1:10" x14ac:dyDescent="0.3">
      <c r="A507" t="s">
        <v>552</v>
      </c>
      <c r="B507" s="441">
        <v>46143</v>
      </c>
      <c r="C507" t="s">
        <v>4750</v>
      </c>
      <c r="D507" t="s">
        <v>4600</v>
      </c>
      <c r="E507" t="s">
        <v>4751</v>
      </c>
      <c r="F507">
        <v>3</v>
      </c>
      <c r="G507">
        <v>27</v>
      </c>
      <c r="H507" t="s">
        <v>4631</v>
      </c>
      <c r="J507" t="s">
        <v>4386</v>
      </c>
    </row>
    <row r="508" spans="1:10" x14ac:dyDescent="0.3">
      <c r="A508" t="s">
        <v>552</v>
      </c>
      <c r="B508" s="441">
        <v>46143</v>
      </c>
      <c r="C508" t="s">
        <v>4650</v>
      </c>
      <c r="D508" t="s">
        <v>4600</v>
      </c>
      <c r="E508" t="s">
        <v>4651</v>
      </c>
      <c r="F508">
        <v>5</v>
      </c>
      <c r="G508">
        <v>108</v>
      </c>
      <c r="H508" t="s">
        <v>4631</v>
      </c>
      <c r="J508" t="s">
        <v>4386</v>
      </c>
    </row>
    <row r="509" spans="1:10" x14ac:dyDescent="0.3">
      <c r="A509" t="s">
        <v>552</v>
      </c>
      <c r="B509" s="441">
        <v>46143</v>
      </c>
      <c r="C509" t="s">
        <v>4721</v>
      </c>
      <c r="D509" t="s">
        <v>4600</v>
      </c>
      <c r="E509" t="s">
        <v>4700</v>
      </c>
      <c r="F509">
        <v>4</v>
      </c>
      <c r="G509">
        <v>24</v>
      </c>
      <c r="H509" t="s">
        <v>4636</v>
      </c>
      <c r="J509" t="s">
        <v>4386</v>
      </c>
    </row>
    <row r="510" spans="1:10" x14ac:dyDescent="0.3">
      <c r="A510" t="s">
        <v>552</v>
      </c>
      <c r="B510" s="441">
        <v>46143</v>
      </c>
      <c r="C510" t="s">
        <v>4723</v>
      </c>
      <c r="D510" t="s">
        <v>4600</v>
      </c>
      <c r="E510" t="s">
        <v>4638</v>
      </c>
      <c r="F510">
        <v>6</v>
      </c>
      <c r="G510">
        <v>100.8</v>
      </c>
      <c r="H510" t="s">
        <v>4631</v>
      </c>
      <c r="J510" t="s">
        <v>4386</v>
      </c>
    </row>
    <row r="511" spans="1:10" x14ac:dyDescent="0.3">
      <c r="A511" t="s">
        <v>552</v>
      </c>
      <c r="B511" s="441">
        <v>46143</v>
      </c>
      <c r="C511" t="s">
        <v>4724</v>
      </c>
      <c r="D511" t="s">
        <v>4600</v>
      </c>
      <c r="E511" t="s">
        <v>4695</v>
      </c>
      <c r="F511">
        <v>5</v>
      </c>
      <c r="G511">
        <v>18</v>
      </c>
      <c r="H511" t="s">
        <v>4631</v>
      </c>
      <c r="J511" t="s">
        <v>4386</v>
      </c>
    </row>
    <row r="512" spans="1:10" x14ac:dyDescent="0.3">
      <c r="A512" t="s">
        <v>552</v>
      </c>
      <c r="B512" s="441">
        <v>46143</v>
      </c>
      <c r="C512" t="s">
        <v>4736</v>
      </c>
      <c r="D512" t="s">
        <v>4600</v>
      </c>
      <c r="E512" t="s">
        <v>4695</v>
      </c>
      <c r="F512">
        <v>6</v>
      </c>
      <c r="G512">
        <v>26.4</v>
      </c>
      <c r="H512" t="s">
        <v>4631</v>
      </c>
      <c r="J512" t="s">
        <v>4386</v>
      </c>
    </row>
    <row r="513" spans="1:10" x14ac:dyDescent="0.3">
      <c r="A513" t="s">
        <v>552</v>
      </c>
      <c r="B513" s="441">
        <v>46143</v>
      </c>
      <c r="C513" t="s">
        <v>4712</v>
      </c>
      <c r="D513" t="s">
        <v>4600</v>
      </c>
      <c r="E513" t="s">
        <v>4633</v>
      </c>
      <c r="F513">
        <v>5</v>
      </c>
      <c r="G513">
        <v>76.5</v>
      </c>
      <c r="H513" t="s">
        <v>4631</v>
      </c>
      <c r="J513" t="s">
        <v>4386</v>
      </c>
    </row>
    <row r="514" spans="1:10" x14ac:dyDescent="0.3">
      <c r="A514" t="s">
        <v>552</v>
      </c>
      <c r="B514" s="441">
        <v>46143</v>
      </c>
      <c r="C514" t="s">
        <v>4728</v>
      </c>
      <c r="D514" t="s">
        <v>4600</v>
      </c>
      <c r="E514" t="s">
        <v>4693</v>
      </c>
      <c r="F514">
        <v>2</v>
      </c>
      <c r="G514">
        <v>7.2</v>
      </c>
      <c r="H514" t="s">
        <v>4636</v>
      </c>
      <c r="J514" t="s">
        <v>4386</v>
      </c>
    </row>
    <row r="515" spans="1:10" x14ac:dyDescent="0.3">
      <c r="A515" t="s">
        <v>552</v>
      </c>
      <c r="B515" s="441">
        <v>46143</v>
      </c>
      <c r="C515" t="s">
        <v>4694</v>
      </c>
      <c r="D515" t="s">
        <v>4600</v>
      </c>
      <c r="E515" t="s">
        <v>4695</v>
      </c>
      <c r="F515">
        <v>18</v>
      </c>
      <c r="G515">
        <v>81</v>
      </c>
      <c r="H515" t="s">
        <v>4631</v>
      </c>
      <c r="J515" t="s">
        <v>4386</v>
      </c>
    </row>
    <row r="516" spans="1:10" x14ac:dyDescent="0.3">
      <c r="A516" t="s">
        <v>552</v>
      </c>
      <c r="B516" s="441">
        <v>46143</v>
      </c>
      <c r="C516" t="s">
        <v>4774</v>
      </c>
      <c r="D516" t="s">
        <v>4600</v>
      </c>
      <c r="E516" t="s">
        <v>4700</v>
      </c>
      <c r="F516">
        <v>1</v>
      </c>
      <c r="G516">
        <v>6.6</v>
      </c>
      <c r="H516" t="s">
        <v>4636</v>
      </c>
      <c r="J516" t="s">
        <v>4386</v>
      </c>
    </row>
    <row r="517" spans="1:10" x14ac:dyDescent="0.3">
      <c r="A517" t="s">
        <v>552</v>
      </c>
      <c r="B517" s="441">
        <v>46143</v>
      </c>
      <c r="C517" t="s">
        <v>4664</v>
      </c>
      <c r="D517" t="s">
        <v>4600</v>
      </c>
      <c r="E517" t="s">
        <v>4665</v>
      </c>
      <c r="F517">
        <v>1</v>
      </c>
      <c r="G517">
        <v>2.4</v>
      </c>
      <c r="H517" t="s">
        <v>4636</v>
      </c>
      <c r="J517" t="s">
        <v>4386</v>
      </c>
    </row>
    <row r="518" spans="1:10" x14ac:dyDescent="0.3">
      <c r="A518" t="s">
        <v>552</v>
      </c>
      <c r="B518" s="441">
        <v>46143</v>
      </c>
      <c r="C518" t="s">
        <v>4737</v>
      </c>
      <c r="D518" t="s">
        <v>4600</v>
      </c>
      <c r="E518" t="s">
        <v>4700</v>
      </c>
      <c r="F518">
        <v>3</v>
      </c>
      <c r="G518">
        <v>15</v>
      </c>
      <c r="H518" t="s">
        <v>4636</v>
      </c>
      <c r="J518" t="s">
        <v>4386</v>
      </c>
    </row>
    <row r="519" spans="1:10" x14ac:dyDescent="0.3">
      <c r="A519" t="s">
        <v>552</v>
      </c>
      <c r="B519" s="441">
        <v>46143</v>
      </c>
      <c r="C519" t="s">
        <v>4697</v>
      </c>
      <c r="D519" t="s">
        <v>4600</v>
      </c>
      <c r="E519" t="s">
        <v>4630</v>
      </c>
      <c r="F519">
        <v>1</v>
      </c>
      <c r="G519">
        <v>9.6</v>
      </c>
      <c r="H519" t="s">
        <v>4631</v>
      </c>
      <c r="J519" t="s">
        <v>4386</v>
      </c>
    </row>
    <row r="520" spans="1:10" x14ac:dyDescent="0.3">
      <c r="A520" t="s">
        <v>552</v>
      </c>
      <c r="B520" s="441">
        <v>46143</v>
      </c>
      <c r="C520" t="s">
        <v>4699</v>
      </c>
      <c r="D520" t="s">
        <v>4600</v>
      </c>
      <c r="E520" t="s">
        <v>4700</v>
      </c>
      <c r="F520">
        <v>2</v>
      </c>
      <c r="G520">
        <v>4.8</v>
      </c>
      <c r="H520" t="s">
        <v>4636</v>
      </c>
      <c r="J520" t="s">
        <v>4386</v>
      </c>
    </row>
    <row r="521" spans="1:10" x14ac:dyDescent="0.3">
      <c r="A521" t="s">
        <v>552</v>
      </c>
      <c r="B521" s="441">
        <v>46143</v>
      </c>
      <c r="C521" t="s">
        <v>4701</v>
      </c>
      <c r="D521" t="s">
        <v>4600</v>
      </c>
      <c r="E521" t="s">
        <v>4702</v>
      </c>
      <c r="F521">
        <v>2</v>
      </c>
      <c r="G521">
        <v>32.4</v>
      </c>
      <c r="H521" t="s">
        <v>4631</v>
      </c>
      <c r="J521" t="s">
        <v>4386</v>
      </c>
    </row>
    <row r="522" spans="1:10" x14ac:dyDescent="0.3">
      <c r="A522" t="s">
        <v>552</v>
      </c>
      <c r="B522" s="441">
        <v>46143</v>
      </c>
      <c r="C522" t="s">
        <v>4739</v>
      </c>
      <c r="D522" t="s">
        <v>4600</v>
      </c>
      <c r="E522" t="s">
        <v>4709</v>
      </c>
      <c r="F522">
        <v>6</v>
      </c>
      <c r="G522">
        <v>52.2</v>
      </c>
      <c r="H522" t="s">
        <v>4631</v>
      </c>
      <c r="J522" t="s">
        <v>4386</v>
      </c>
    </row>
    <row r="523" spans="1:10" x14ac:dyDescent="0.3">
      <c r="A523" t="s">
        <v>552</v>
      </c>
      <c r="B523" s="441">
        <v>46143</v>
      </c>
      <c r="C523" t="s">
        <v>4666</v>
      </c>
      <c r="D523" t="s">
        <v>4600</v>
      </c>
      <c r="E523" t="s">
        <v>4665</v>
      </c>
      <c r="F523">
        <v>2</v>
      </c>
      <c r="G523">
        <v>4.8</v>
      </c>
      <c r="H523" t="s">
        <v>4636</v>
      </c>
      <c r="J523" t="s">
        <v>4386</v>
      </c>
    </row>
    <row r="524" spans="1:10" x14ac:dyDescent="0.3">
      <c r="A524" t="s">
        <v>552</v>
      </c>
      <c r="B524" s="441">
        <v>46143</v>
      </c>
      <c r="C524" t="s">
        <v>4667</v>
      </c>
      <c r="D524" t="s">
        <v>4600</v>
      </c>
      <c r="E524" t="s">
        <v>4663</v>
      </c>
      <c r="F524">
        <v>6</v>
      </c>
      <c r="G524">
        <v>68.400000000000006</v>
      </c>
      <c r="H524" t="s">
        <v>4631</v>
      </c>
      <c r="J524" t="s">
        <v>4386</v>
      </c>
    </row>
    <row r="525" spans="1:10" x14ac:dyDescent="0.3">
      <c r="A525" t="s">
        <v>552</v>
      </c>
      <c r="B525" s="441">
        <v>46143</v>
      </c>
      <c r="C525" t="s">
        <v>4708</v>
      </c>
      <c r="D525" t="s">
        <v>4600</v>
      </c>
      <c r="E525" t="s">
        <v>4709</v>
      </c>
      <c r="F525">
        <v>1</v>
      </c>
      <c r="G525">
        <v>9.6</v>
      </c>
      <c r="H525" t="s">
        <v>4631</v>
      </c>
      <c r="J525" t="s">
        <v>4386</v>
      </c>
    </row>
    <row r="526" spans="1:10" x14ac:dyDescent="0.3">
      <c r="A526" t="s">
        <v>552</v>
      </c>
      <c r="B526" s="441">
        <v>46143</v>
      </c>
      <c r="C526" t="s">
        <v>4680</v>
      </c>
      <c r="D526" t="s">
        <v>4600</v>
      </c>
      <c r="E526" t="s">
        <v>4672</v>
      </c>
      <c r="F526">
        <v>1</v>
      </c>
      <c r="G526">
        <v>5.7</v>
      </c>
      <c r="H526" t="s">
        <v>4636</v>
      </c>
      <c r="J526" t="s">
        <v>4386</v>
      </c>
    </row>
    <row r="527" spans="1:10" x14ac:dyDescent="0.3">
      <c r="A527" t="s">
        <v>552</v>
      </c>
      <c r="B527" s="441">
        <v>46143</v>
      </c>
      <c r="C527" t="s">
        <v>4632</v>
      </c>
      <c r="D527" t="s">
        <v>4600</v>
      </c>
      <c r="E527" t="s">
        <v>4633</v>
      </c>
      <c r="F527">
        <v>2</v>
      </c>
      <c r="G527">
        <v>48.6</v>
      </c>
      <c r="H527" t="s">
        <v>4631</v>
      </c>
      <c r="J527" t="s">
        <v>4386</v>
      </c>
    </row>
    <row r="528" spans="1:10" x14ac:dyDescent="0.3">
      <c r="A528" t="s">
        <v>552</v>
      </c>
      <c r="B528" s="441">
        <v>46174</v>
      </c>
      <c r="C528" t="s">
        <v>4662</v>
      </c>
      <c r="D528" t="s">
        <v>4600</v>
      </c>
      <c r="E528" t="s">
        <v>4663</v>
      </c>
      <c r="F528">
        <v>3</v>
      </c>
      <c r="G528">
        <v>28.8</v>
      </c>
      <c r="H528" t="s">
        <v>4631</v>
      </c>
      <c r="J528" t="s">
        <v>4385</v>
      </c>
    </row>
    <row r="529" spans="1:10" x14ac:dyDescent="0.3">
      <c r="A529" t="s">
        <v>552</v>
      </c>
      <c r="B529" s="441">
        <v>46174</v>
      </c>
      <c r="C529" t="s">
        <v>4648</v>
      </c>
      <c r="D529" t="s">
        <v>4600</v>
      </c>
      <c r="E529" t="s">
        <v>4641</v>
      </c>
      <c r="F529">
        <v>1</v>
      </c>
      <c r="G529">
        <v>29.4</v>
      </c>
      <c r="H529" t="s">
        <v>4631</v>
      </c>
      <c r="J529" t="s">
        <v>4385</v>
      </c>
    </row>
    <row r="530" spans="1:10" x14ac:dyDescent="0.3">
      <c r="A530" t="s">
        <v>552</v>
      </c>
      <c r="B530" s="441">
        <v>46174</v>
      </c>
      <c r="C530" t="s">
        <v>4681</v>
      </c>
      <c r="D530" t="s">
        <v>4600</v>
      </c>
      <c r="E530" t="s">
        <v>4659</v>
      </c>
      <c r="F530">
        <v>1</v>
      </c>
      <c r="G530">
        <v>5.7</v>
      </c>
      <c r="H530" t="s">
        <v>4636</v>
      </c>
      <c r="J530" t="s">
        <v>4385</v>
      </c>
    </row>
    <row r="531" spans="1:10" x14ac:dyDescent="0.3">
      <c r="A531" t="s">
        <v>552</v>
      </c>
      <c r="B531" s="441">
        <v>46174</v>
      </c>
      <c r="C531" t="s">
        <v>4677</v>
      </c>
      <c r="D531" t="s">
        <v>4600</v>
      </c>
      <c r="E531" t="s">
        <v>4672</v>
      </c>
      <c r="F531">
        <v>4</v>
      </c>
      <c r="G531">
        <v>26.4</v>
      </c>
      <c r="H531" t="s">
        <v>4636</v>
      </c>
      <c r="J531" t="s">
        <v>4385</v>
      </c>
    </row>
    <row r="532" spans="1:10" x14ac:dyDescent="0.3">
      <c r="A532" t="s">
        <v>552</v>
      </c>
      <c r="B532" s="441">
        <v>46174</v>
      </c>
      <c r="C532" t="s">
        <v>4642</v>
      </c>
      <c r="D532" t="s">
        <v>4600</v>
      </c>
      <c r="E532" t="s">
        <v>4641</v>
      </c>
      <c r="F532">
        <v>6</v>
      </c>
      <c r="G532">
        <v>129.6</v>
      </c>
      <c r="H532" t="s">
        <v>4631</v>
      </c>
      <c r="J532" t="s">
        <v>4385</v>
      </c>
    </row>
    <row r="533" spans="1:10" x14ac:dyDescent="0.3">
      <c r="A533" t="s">
        <v>552</v>
      </c>
      <c r="B533" s="441">
        <v>46174</v>
      </c>
      <c r="C533" t="s">
        <v>4740</v>
      </c>
      <c r="D533" t="s">
        <v>4600</v>
      </c>
      <c r="E533" t="s">
        <v>4741</v>
      </c>
      <c r="F533">
        <v>2</v>
      </c>
      <c r="G533">
        <v>25.2</v>
      </c>
      <c r="H533" t="s">
        <v>4631</v>
      </c>
      <c r="J533" t="s">
        <v>4385</v>
      </c>
    </row>
    <row r="534" spans="1:10" x14ac:dyDescent="0.3">
      <c r="A534" t="s">
        <v>552</v>
      </c>
      <c r="B534" s="441">
        <v>46174</v>
      </c>
      <c r="C534" t="s">
        <v>4734</v>
      </c>
      <c r="D534" t="s">
        <v>4600</v>
      </c>
      <c r="E534" t="s">
        <v>4663</v>
      </c>
      <c r="F534">
        <v>1</v>
      </c>
      <c r="G534">
        <v>10.5</v>
      </c>
      <c r="H534" t="s">
        <v>4636</v>
      </c>
      <c r="J534" t="s">
        <v>4385</v>
      </c>
    </row>
    <row r="535" spans="1:10" x14ac:dyDescent="0.3">
      <c r="A535" t="s">
        <v>552</v>
      </c>
      <c r="B535" s="441">
        <v>46174</v>
      </c>
      <c r="C535" t="s">
        <v>4632</v>
      </c>
      <c r="D535" t="s">
        <v>4600</v>
      </c>
      <c r="E535" t="s">
        <v>4633</v>
      </c>
      <c r="F535">
        <v>2</v>
      </c>
      <c r="G535">
        <v>48.6</v>
      </c>
      <c r="H535" t="s">
        <v>4631</v>
      </c>
      <c r="J535" t="s">
        <v>4385</v>
      </c>
    </row>
    <row r="536" spans="1:10" x14ac:dyDescent="0.3">
      <c r="A536" t="s">
        <v>552</v>
      </c>
      <c r="B536" s="441">
        <v>46174</v>
      </c>
      <c r="C536" t="s">
        <v>4652</v>
      </c>
      <c r="D536" t="s">
        <v>4600</v>
      </c>
      <c r="E536" t="s">
        <v>4633</v>
      </c>
      <c r="F536">
        <v>5</v>
      </c>
      <c r="G536">
        <v>73.5</v>
      </c>
      <c r="H536" t="s">
        <v>4631</v>
      </c>
      <c r="J536" t="s">
        <v>4385</v>
      </c>
    </row>
    <row r="537" spans="1:10" x14ac:dyDescent="0.3">
      <c r="A537" t="s">
        <v>552</v>
      </c>
      <c r="B537" s="441">
        <v>46174</v>
      </c>
      <c r="C537" t="s">
        <v>4673</v>
      </c>
      <c r="D537" t="s">
        <v>4600</v>
      </c>
      <c r="E537" t="s">
        <v>4633</v>
      </c>
      <c r="F537">
        <v>9</v>
      </c>
      <c r="G537">
        <v>291.60000000000002</v>
      </c>
      <c r="H537" t="s">
        <v>4631</v>
      </c>
      <c r="J537" t="s">
        <v>4385</v>
      </c>
    </row>
    <row r="538" spans="1:10" x14ac:dyDescent="0.3">
      <c r="A538" t="s">
        <v>552</v>
      </c>
      <c r="B538" s="441">
        <v>46174</v>
      </c>
      <c r="C538" t="s">
        <v>4744</v>
      </c>
      <c r="D538" t="s">
        <v>4600</v>
      </c>
      <c r="E538" t="s">
        <v>4645</v>
      </c>
      <c r="F538">
        <v>2</v>
      </c>
      <c r="G538">
        <v>32.4</v>
      </c>
      <c r="H538" t="s">
        <v>4636</v>
      </c>
      <c r="J538" t="s">
        <v>4385</v>
      </c>
    </row>
    <row r="539" spans="1:10" x14ac:dyDescent="0.3">
      <c r="A539" t="s">
        <v>552</v>
      </c>
      <c r="B539" s="441">
        <v>46174</v>
      </c>
      <c r="C539" t="s">
        <v>4674</v>
      </c>
      <c r="D539" t="s">
        <v>4600</v>
      </c>
      <c r="E539" t="s">
        <v>4633</v>
      </c>
      <c r="F539">
        <v>5</v>
      </c>
      <c r="G539">
        <v>111</v>
      </c>
      <c r="H539" t="s">
        <v>4631</v>
      </c>
      <c r="J539" t="s">
        <v>4385</v>
      </c>
    </row>
    <row r="540" spans="1:10" x14ac:dyDescent="0.3">
      <c r="A540" t="s">
        <v>552</v>
      </c>
      <c r="B540" s="441">
        <v>46174</v>
      </c>
      <c r="C540" t="s">
        <v>4675</v>
      </c>
      <c r="D540" t="s">
        <v>4600</v>
      </c>
      <c r="E540" t="s">
        <v>4676</v>
      </c>
      <c r="F540">
        <v>1</v>
      </c>
      <c r="G540">
        <v>15.3</v>
      </c>
      <c r="H540" t="s">
        <v>4631</v>
      </c>
      <c r="J540" t="s">
        <v>4385</v>
      </c>
    </row>
    <row r="541" spans="1:10" x14ac:dyDescent="0.3">
      <c r="A541" t="s">
        <v>552</v>
      </c>
      <c r="B541" s="441">
        <v>46174</v>
      </c>
      <c r="C541" t="s">
        <v>4655</v>
      </c>
      <c r="D541" t="s">
        <v>4600</v>
      </c>
      <c r="E541" t="s">
        <v>4641</v>
      </c>
      <c r="F541">
        <v>1</v>
      </c>
      <c r="G541">
        <v>12.6</v>
      </c>
      <c r="H541" t="s">
        <v>4631</v>
      </c>
      <c r="J541" t="s">
        <v>4385</v>
      </c>
    </row>
    <row r="542" spans="1:10" x14ac:dyDescent="0.3">
      <c r="A542" t="s">
        <v>552</v>
      </c>
      <c r="B542" s="441">
        <v>46174</v>
      </c>
      <c r="C542" t="s">
        <v>4640</v>
      </c>
      <c r="D542" t="s">
        <v>4600</v>
      </c>
      <c r="E542" t="s">
        <v>4641</v>
      </c>
      <c r="F542">
        <v>2</v>
      </c>
      <c r="G542">
        <v>24.6</v>
      </c>
      <c r="H542" t="s">
        <v>4631</v>
      </c>
      <c r="J542" t="s">
        <v>4385</v>
      </c>
    </row>
    <row r="543" spans="1:10" x14ac:dyDescent="0.3">
      <c r="A543" t="s">
        <v>552</v>
      </c>
      <c r="B543" s="441">
        <v>46174</v>
      </c>
      <c r="C543" t="s">
        <v>4754</v>
      </c>
      <c r="D543" t="s">
        <v>4600</v>
      </c>
      <c r="E543" t="s">
        <v>4645</v>
      </c>
      <c r="F543">
        <v>3</v>
      </c>
      <c r="G543">
        <v>52.2</v>
      </c>
      <c r="H543" t="s">
        <v>4636</v>
      </c>
      <c r="J543" t="s">
        <v>4385</v>
      </c>
    </row>
    <row r="544" spans="1:10" x14ac:dyDescent="0.3">
      <c r="A544" t="s">
        <v>552</v>
      </c>
      <c r="B544" s="441">
        <v>46174</v>
      </c>
      <c r="C544" t="s">
        <v>4684</v>
      </c>
      <c r="D544" t="s">
        <v>4600</v>
      </c>
      <c r="E544" t="s">
        <v>4633</v>
      </c>
      <c r="F544">
        <v>5</v>
      </c>
      <c r="G544">
        <v>144</v>
      </c>
      <c r="H544" t="s">
        <v>4631</v>
      </c>
      <c r="J544" t="s">
        <v>4385</v>
      </c>
    </row>
    <row r="545" spans="1:10" x14ac:dyDescent="0.3">
      <c r="A545" t="s">
        <v>552</v>
      </c>
      <c r="B545" s="441">
        <v>46174</v>
      </c>
      <c r="C545" t="s">
        <v>4687</v>
      </c>
      <c r="D545" t="s">
        <v>4600</v>
      </c>
      <c r="E545" t="s">
        <v>4672</v>
      </c>
      <c r="F545">
        <v>1</v>
      </c>
      <c r="G545">
        <v>7.2</v>
      </c>
      <c r="H545" t="s">
        <v>4636</v>
      </c>
      <c r="J545" t="s">
        <v>4385</v>
      </c>
    </row>
    <row r="546" spans="1:10" x14ac:dyDescent="0.3">
      <c r="A546" t="s">
        <v>552</v>
      </c>
      <c r="B546" s="441">
        <v>46174</v>
      </c>
      <c r="C546" t="s">
        <v>4643</v>
      </c>
      <c r="D546" t="s">
        <v>4600</v>
      </c>
      <c r="E546" t="s">
        <v>4641</v>
      </c>
      <c r="F546">
        <v>6</v>
      </c>
      <c r="G546">
        <v>111.6</v>
      </c>
      <c r="H546" t="s">
        <v>4631</v>
      </c>
      <c r="J546" t="s">
        <v>4385</v>
      </c>
    </row>
    <row r="547" spans="1:10" x14ac:dyDescent="0.3">
      <c r="A547" t="s">
        <v>552</v>
      </c>
      <c r="B547" s="441">
        <v>46174</v>
      </c>
      <c r="C547" t="s">
        <v>4688</v>
      </c>
      <c r="D547" t="s">
        <v>4600</v>
      </c>
      <c r="E547" t="s">
        <v>4633</v>
      </c>
      <c r="F547">
        <v>4</v>
      </c>
      <c r="G547">
        <v>64.8</v>
      </c>
      <c r="H547" t="s">
        <v>4631</v>
      </c>
      <c r="J547" t="s">
        <v>4385</v>
      </c>
    </row>
    <row r="548" spans="1:10" x14ac:dyDescent="0.3">
      <c r="A548" t="s">
        <v>552</v>
      </c>
      <c r="B548" s="441">
        <v>46174</v>
      </c>
      <c r="C548" t="s">
        <v>4683</v>
      </c>
      <c r="D548" t="s">
        <v>4600</v>
      </c>
      <c r="E548" t="s">
        <v>4633</v>
      </c>
      <c r="F548">
        <v>7</v>
      </c>
      <c r="G548">
        <v>109.2</v>
      </c>
      <c r="H548" t="s">
        <v>4631</v>
      </c>
      <c r="J548" t="s">
        <v>4385</v>
      </c>
    </row>
    <row r="549" spans="1:10" x14ac:dyDescent="0.3">
      <c r="A549" t="s">
        <v>552</v>
      </c>
      <c r="B549" s="441">
        <v>46174</v>
      </c>
      <c r="C549" t="s">
        <v>4689</v>
      </c>
      <c r="D549" t="s">
        <v>4600</v>
      </c>
      <c r="E549" t="s">
        <v>4676</v>
      </c>
      <c r="F549">
        <v>2</v>
      </c>
      <c r="G549">
        <v>25.2</v>
      </c>
      <c r="H549" t="s">
        <v>4631</v>
      </c>
      <c r="J549" t="s">
        <v>4385</v>
      </c>
    </row>
    <row r="550" spans="1:10" x14ac:dyDescent="0.3">
      <c r="A550" t="s">
        <v>552</v>
      </c>
      <c r="B550" s="441">
        <v>46174</v>
      </c>
      <c r="C550" t="s">
        <v>4775</v>
      </c>
      <c r="D550" t="s">
        <v>4600</v>
      </c>
      <c r="E550" t="s">
        <v>4776</v>
      </c>
      <c r="F550">
        <v>2</v>
      </c>
      <c r="G550">
        <v>22.8</v>
      </c>
      <c r="H550" t="s">
        <v>4631</v>
      </c>
      <c r="J550" t="s">
        <v>4385</v>
      </c>
    </row>
    <row r="551" spans="1:10" x14ac:dyDescent="0.3">
      <c r="A551" t="s">
        <v>552</v>
      </c>
      <c r="B551" s="441">
        <v>46174</v>
      </c>
      <c r="C551" t="s">
        <v>4644</v>
      </c>
      <c r="D551" t="s">
        <v>4600</v>
      </c>
      <c r="E551" t="s">
        <v>4645</v>
      </c>
      <c r="F551">
        <v>3</v>
      </c>
      <c r="G551">
        <v>39.6</v>
      </c>
      <c r="H551" t="s">
        <v>4636</v>
      </c>
      <c r="J551" t="s">
        <v>4385</v>
      </c>
    </row>
    <row r="552" spans="1:10" x14ac:dyDescent="0.3">
      <c r="A552" t="s">
        <v>552</v>
      </c>
      <c r="B552" s="441">
        <v>46174</v>
      </c>
      <c r="C552" t="s">
        <v>4669</v>
      </c>
      <c r="D552" t="s">
        <v>4600</v>
      </c>
      <c r="E552" t="s">
        <v>4645</v>
      </c>
      <c r="F552">
        <v>2</v>
      </c>
      <c r="G552">
        <v>23.4</v>
      </c>
      <c r="H552" t="s">
        <v>4636</v>
      </c>
      <c r="J552" t="s">
        <v>4385</v>
      </c>
    </row>
    <row r="553" spans="1:10" x14ac:dyDescent="0.3">
      <c r="A553" t="s">
        <v>552</v>
      </c>
      <c r="B553" s="441">
        <v>46174</v>
      </c>
      <c r="C553" t="s">
        <v>4690</v>
      </c>
      <c r="D553" t="s">
        <v>4600</v>
      </c>
      <c r="E553" t="s">
        <v>4633</v>
      </c>
      <c r="F553">
        <v>1</v>
      </c>
      <c r="G553">
        <v>15.6</v>
      </c>
      <c r="H553" t="s">
        <v>4631</v>
      </c>
      <c r="J553" t="s">
        <v>4385</v>
      </c>
    </row>
    <row r="554" spans="1:10" x14ac:dyDescent="0.3">
      <c r="A554" t="s">
        <v>552</v>
      </c>
      <c r="B554" s="441">
        <v>46174</v>
      </c>
      <c r="C554" t="s">
        <v>4774</v>
      </c>
      <c r="D554" t="s">
        <v>4600</v>
      </c>
      <c r="E554" t="s">
        <v>4700</v>
      </c>
      <c r="F554">
        <v>2</v>
      </c>
      <c r="G554">
        <v>13.2</v>
      </c>
      <c r="H554" t="s">
        <v>4636</v>
      </c>
      <c r="J554" t="s">
        <v>4385</v>
      </c>
    </row>
    <row r="555" spans="1:10" x14ac:dyDescent="0.3">
      <c r="A555" t="s">
        <v>552</v>
      </c>
      <c r="B555" s="441">
        <v>46174</v>
      </c>
      <c r="C555" t="s">
        <v>4668</v>
      </c>
      <c r="D555" t="s">
        <v>4600</v>
      </c>
      <c r="E555" t="s">
        <v>4665</v>
      </c>
      <c r="F555">
        <v>4</v>
      </c>
      <c r="G555">
        <v>9.6</v>
      </c>
      <c r="H555" t="s">
        <v>4636</v>
      </c>
      <c r="J555" t="s">
        <v>4385</v>
      </c>
    </row>
    <row r="556" spans="1:10" x14ac:dyDescent="0.3">
      <c r="A556" t="s">
        <v>552</v>
      </c>
      <c r="B556" s="441">
        <v>46174</v>
      </c>
      <c r="C556" t="s">
        <v>4710</v>
      </c>
      <c r="D556" t="s">
        <v>4600</v>
      </c>
      <c r="E556" t="s">
        <v>4711</v>
      </c>
      <c r="F556">
        <v>5</v>
      </c>
      <c r="G556">
        <v>12</v>
      </c>
      <c r="H556" t="s">
        <v>4636</v>
      </c>
      <c r="J556" t="s">
        <v>4385</v>
      </c>
    </row>
    <row r="557" spans="1:10" x14ac:dyDescent="0.3">
      <c r="A557" t="s">
        <v>552</v>
      </c>
      <c r="B557" s="441">
        <v>46174</v>
      </c>
      <c r="C557" t="s">
        <v>4629</v>
      </c>
      <c r="D557" t="s">
        <v>4600</v>
      </c>
      <c r="E557" t="s">
        <v>4630</v>
      </c>
      <c r="F557">
        <v>1</v>
      </c>
      <c r="G557">
        <v>20.7</v>
      </c>
      <c r="H557" t="s">
        <v>4631</v>
      </c>
      <c r="J557" t="s">
        <v>4385</v>
      </c>
    </row>
    <row r="558" spans="1:10" x14ac:dyDescent="0.3">
      <c r="A558" t="s">
        <v>552</v>
      </c>
      <c r="B558" s="441">
        <v>46174</v>
      </c>
      <c r="C558" t="s">
        <v>4761</v>
      </c>
      <c r="D558" t="s">
        <v>4600</v>
      </c>
      <c r="E558" t="s">
        <v>4709</v>
      </c>
      <c r="F558">
        <v>6</v>
      </c>
      <c r="G558">
        <v>59.4</v>
      </c>
      <c r="H558" t="s">
        <v>4631</v>
      </c>
      <c r="J558" t="s">
        <v>4385</v>
      </c>
    </row>
    <row r="559" spans="1:10" x14ac:dyDescent="0.3">
      <c r="A559" t="s">
        <v>552</v>
      </c>
      <c r="B559" s="441">
        <v>46174</v>
      </c>
      <c r="C559" t="s">
        <v>4666</v>
      </c>
      <c r="D559" t="s">
        <v>4600</v>
      </c>
      <c r="E559" t="s">
        <v>4665</v>
      </c>
      <c r="F559">
        <v>1</v>
      </c>
      <c r="G559">
        <v>2.4</v>
      </c>
      <c r="H559" t="s">
        <v>4636</v>
      </c>
      <c r="J559" t="s">
        <v>4385</v>
      </c>
    </row>
    <row r="560" spans="1:10" x14ac:dyDescent="0.3">
      <c r="A560" t="s">
        <v>552</v>
      </c>
      <c r="B560" s="441">
        <v>46174</v>
      </c>
      <c r="C560" t="s">
        <v>4707</v>
      </c>
      <c r="D560" t="s">
        <v>4600</v>
      </c>
      <c r="E560" t="s">
        <v>4686</v>
      </c>
      <c r="F560">
        <v>1</v>
      </c>
      <c r="G560">
        <v>11.4</v>
      </c>
      <c r="H560" t="s">
        <v>4636</v>
      </c>
      <c r="J560" t="s">
        <v>4385</v>
      </c>
    </row>
    <row r="561" spans="1:10" x14ac:dyDescent="0.3">
      <c r="A561" t="s">
        <v>552</v>
      </c>
      <c r="B561" s="441">
        <v>46174</v>
      </c>
      <c r="C561" t="s">
        <v>4705</v>
      </c>
      <c r="D561" t="s">
        <v>4600</v>
      </c>
      <c r="E561" t="s">
        <v>4665</v>
      </c>
      <c r="F561">
        <v>1</v>
      </c>
      <c r="G561">
        <v>2.4</v>
      </c>
      <c r="H561" t="s">
        <v>4636</v>
      </c>
      <c r="J561" t="s">
        <v>4385</v>
      </c>
    </row>
    <row r="562" spans="1:10" x14ac:dyDescent="0.3">
      <c r="A562" t="s">
        <v>552</v>
      </c>
      <c r="B562" s="441">
        <v>46174</v>
      </c>
      <c r="C562" t="s">
        <v>4739</v>
      </c>
      <c r="D562" t="s">
        <v>4600</v>
      </c>
      <c r="E562" t="s">
        <v>4709</v>
      </c>
      <c r="F562">
        <v>2</v>
      </c>
      <c r="G562">
        <v>17.399999999999999</v>
      </c>
      <c r="H562" t="s">
        <v>4631</v>
      </c>
      <c r="J562" t="s">
        <v>4385</v>
      </c>
    </row>
    <row r="563" spans="1:10" x14ac:dyDescent="0.3">
      <c r="A563" t="s">
        <v>552</v>
      </c>
      <c r="B563" s="441">
        <v>46174</v>
      </c>
      <c r="C563" t="s">
        <v>4699</v>
      </c>
      <c r="D563" t="s">
        <v>4600</v>
      </c>
      <c r="E563" t="s">
        <v>4700</v>
      </c>
      <c r="F563">
        <v>3</v>
      </c>
      <c r="G563">
        <v>7.2</v>
      </c>
      <c r="H563" t="s">
        <v>4636</v>
      </c>
      <c r="J563" t="s">
        <v>4385</v>
      </c>
    </row>
    <row r="564" spans="1:10" x14ac:dyDescent="0.3">
      <c r="A564" t="s">
        <v>552</v>
      </c>
      <c r="B564" s="441">
        <v>46174</v>
      </c>
      <c r="C564" t="s">
        <v>4697</v>
      </c>
      <c r="D564" t="s">
        <v>4600</v>
      </c>
      <c r="E564" t="s">
        <v>4630</v>
      </c>
      <c r="F564">
        <v>3</v>
      </c>
      <c r="G564">
        <v>28.8</v>
      </c>
      <c r="H564" t="s">
        <v>4631</v>
      </c>
      <c r="J564" t="s">
        <v>4385</v>
      </c>
    </row>
    <row r="565" spans="1:10" x14ac:dyDescent="0.3">
      <c r="A565" t="s">
        <v>552</v>
      </c>
      <c r="B565" s="441">
        <v>46174</v>
      </c>
      <c r="C565" t="s">
        <v>4696</v>
      </c>
      <c r="D565" t="s">
        <v>4600</v>
      </c>
      <c r="E565" t="s">
        <v>4686</v>
      </c>
      <c r="F565">
        <v>4</v>
      </c>
      <c r="G565">
        <v>66</v>
      </c>
      <c r="H565" t="s">
        <v>4636</v>
      </c>
      <c r="J565" t="s">
        <v>4385</v>
      </c>
    </row>
    <row r="566" spans="1:10" x14ac:dyDescent="0.3">
      <c r="A566" t="s">
        <v>552</v>
      </c>
      <c r="B566" s="441">
        <v>46174</v>
      </c>
      <c r="C566" t="s">
        <v>4737</v>
      </c>
      <c r="D566" t="s">
        <v>4600</v>
      </c>
      <c r="E566" t="s">
        <v>4700</v>
      </c>
      <c r="F566">
        <v>1</v>
      </c>
      <c r="G566">
        <v>5.4</v>
      </c>
      <c r="H566" t="s">
        <v>4636</v>
      </c>
      <c r="J566" t="s">
        <v>4385</v>
      </c>
    </row>
    <row r="567" spans="1:10" x14ac:dyDescent="0.3">
      <c r="A567" t="s">
        <v>552</v>
      </c>
      <c r="B567" s="441">
        <v>46174</v>
      </c>
      <c r="C567" t="s">
        <v>4691</v>
      </c>
      <c r="D567" t="s">
        <v>4600</v>
      </c>
      <c r="E567" t="s">
        <v>4641</v>
      </c>
      <c r="F567">
        <v>1</v>
      </c>
      <c r="G567">
        <v>11.4</v>
      </c>
      <c r="H567" t="s">
        <v>4631</v>
      </c>
      <c r="J567" t="s">
        <v>4385</v>
      </c>
    </row>
    <row r="568" spans="1:10" x14ac:dyDescent="0.3">
      <c r="A568" t="s">
        <v>552</v>
      </c>
      <c r="B568" s="441">
        <v>46174</v>
      </c>
      <c r="C568" t="s">
        <v>4694</v>
      </c>
      <c r="D568" t="s">
        <v>4600</v>
      </c>
      <c r="E568" t="s">
        <v>4695</v>
      </c>
      <c r="F568">
        <v>11</v>
      </c>
      <c r="G568">
        <v>49.5</v>
      </c>
      <c r="H568" t="s">
        <v>4631</v>
      </c>
      <c r="J568" t="s">
        <v>4385</v>
      </c>
    </row>
    <row r="569" spans="1:10" x14ac:dyDescent="0.3">
      <c r="A569" t="s">
        <v>552</v>
      </c>
      <c r="B569" s="441">
        <v>46174</v>
      </c>
      <c r="C569" t="s">
        <v>4712</v>
      </c>
      <c r="D569" t="s">
        <v>4600</v>
      </c>
      <c r="E569" t="s">
        <v>4633</v>
      </c>
      <c r="F569">
        <v>7</v>
      </c>
      <c r="G569">
        <v>107.1</v>
      </c>
      <c r="H569" t="s">
        <v>4631</v>
      </c>
      <c r="J569" t="s">
        <v>4385</v>
      </c>
    </row>
    <row r="570" spans="1:10" x14ac:dyDescent="0.3">
      <c r="A570" t="s">
        <v>552</v>
      </c>
      <c r="B570" s="441">
        <v>46174</v>
      </c>
      <c r="C570" t="s">
        <v>4736</v>
      </c>
      <c r="D570" t="s">
        <v>4600</v>
      </c>
      <c r="E570" t="s">
        <v>4695</v>
      </c>
      <c r="F570">
        <v>5</v>
      </c>
      <c r="G570">
        <v>20.7</v>
      </c>
      <c r="H570" t="s">
        <v>4631</v>
      </c>
      <c r="J570" t="s">
        <v>4385</v>
      </c>
    </row>
    <row r="571" spans="1:10" x14ac:dyDescent="0.3">
      <c r="A571" t="s">
        <v>552</v>
      </c>
      <c r="B571" s="441">
        <v>46174</v>
      </c>
      <c r="C571" t="s">
        <v>4724</v>
      </c>
      <c r="D571" t="s">
        <v>4600</v>
      </c>
      <c r="E571" t="s">
        <v>4695</v>
      </c>
      <c r="F571">
        <v>1</v>
      </c>
      <c r="G571">
        <v>3.6</v>
      </c>
      <c r="H571" t="s">
        <v>4631</v>
      </c>
      <c r="J571" t="s">
        <v>4385</v>
      </c>
    </row>
    <row r="572" spans="1:10" x14ac:dyDescent="0.3">
      <c r="A572" t="s">
        <v>552</v>
      </c>
      <c r="B572" s="441">
        <v>46174</v>
      </c>
      <c r="C572" t="s">
        <v>4723</v>
      </c>
      <c r="D572" t="s">
        <v>4600</v>
      </c>
      <c r="E572" t="s">
        <v>4638</v>
      </c>
      <c r="F572">
        <v>1</v>
      </c>
      <c r="G572">
        <v>16.8</v>
      </c>
      <c r="H572" t="s">
        <v>4631</v>
      </c>
      <c r="J572" t="s">
        <v>4385</v>
      </c>
    </row>
    <row r="573" spans="1:10" x14ac:dyDescent="0.3">
      <c r="A573" t="s">
        <v>552</v>
      </c>
      <c r="B573" s="441">
        <v>46174</v>
      </c>
      <c r="C573" t="s">
        <v>4720</v>
      </c>
      <c r="D573" t="s">
        <v>4600</v>
      </c>
      <c r="E573" t="s">
        <v>4686</v>
      </c>
      <c r="F573">
        <v>1</v>
      </c>
      <c r="G573">
        <v>10.8</v>
      </c>
      <c r="H573" t="s">
        <v>4636</v>
      </c>
      <c r="J573" t="s">
        <v>4385</v>
      </c>
    </row>
    <row r="574" spans="1:10" x14ac:dyDescent="0.3">
      <c r="A574" t="s">
        <v>552</v>
      </c>
      <c r="B574" s="441">
        <v>46174</v>
      </c>
      <c r="C574" t="s">
        <v>4718</v>
      </c>
      <c r="D574" t="s">
        <v>4600</v>
      </c>
      <c r="E574" t="s">
        <v>4719</v>
      </c>
      <c r="F574">
        <v>1</v>
      </c>
      <c r="G574">
        <v>16.2</v>
      </c>
      <c r="H574" t="s">
        <v>4636</v>
      </c>
      <c r="J574" t="s">
        <v>4385</v>
      </c>
    </row>
    <row r="575" spans="1:10" x14ac:dyDescent="0.3">
      <c r="A575" t="s">
        <v>552</v>
      </c>
      <c r="B575" s="441">
        <v>46174</v>
      </c>
      <c r="C575" t="s">
        <v>4650</v>
      </c>
      <c r="D575" t="s">
        <v>4600</v>
      </c>
      <c r="E575" t="s">
        <v>4651</v>
      </c>
      <c r="F575">
        <v>4</v>
      </c>
      <c r="G575">
        <v>86.4</v>
      </c>
      <c r="H575" t="s">
        <v>4631</v>
      </c>
      <c r="J575" t="s">
        <v>4385</v>
      </c>
    </row>
    <row r="576" spans="1:10" x14ac:dyDescent="0.3">
      <c r="A576" t="s">
        <v>552</v>
      </c>
      <c r="B576" s="441">
        <v>46174</v>
      </c>
      <c r="C576" t="s">
        <v>4715</v>
      </c>
      <c r="D576" t="s">
        <v>4600</v>
      </c>
      <c r="E576" t="s">
        <v>4764</v>
      </c>
      <c r="F576">
        <v>1</v>
      </c>
      <c r="G576">
        <v>9.6</v>
      </c>
      <c r="H576" t="s">
        <v>4636</v>
      </c>
      <c r="J576" t="s">
        <v>4385</v>
      </c>
    </row>
    <row r="577" spans="1:10" x14ac:dyDescent="0.3">
      <c r="A577" t="s">
        <v>552</v>
      </c>
      <c r="B577" s="441">
        <v>46174</v>
      </c>
      <c r="C577" t="s">
        <v>4750</v>
      </c>
      <c r="D577" t="s">
        <v>4600</v>
      </c>
      <c r="E577" t="s">
        <v>4751</v>
      </c>
      <c r="F577">
        <v>5</v>
      </c>
      <c r="G577">
        <v>45</v>
      </c>
      <c r="H577" t="s">
        <v>4631</v>
      </c>
      <c r="J577" t="s">
        <v>4385</v>
      </c>
    </row>
    <row r="578" spans="1:10" x14ac:dyDescent="0.3">
      <c r="A578" t="s">
        <v>552</v>
      </c>
      <c r="B578" s="441">
        <v>46174</v>
      </c>
      <c r="C578" t="s">
        <v>4649</v>
      </c>
      <c r="D578" t="s">
        <v>4600</v>
      </c>
      <c r="E578" t="s">
        <v>4645</v>
      </c>
      <c r="F578">
        <v>2</v>
      </c>
      <c r="G578">
        <v>23.4</v>
      </c>
      <c r="H578" t="s">
        <v>4631</v>
      </c>
      <c r="J578" t="s">
        <v>4385</v>
      </c>
    </row>
    <row r="579" spans="1:10" x14ac:dyDescent="0.3">
      <c r="A579" t="s">
        <v>552</v>
      </c>
      <c r="B579" s="441">
        <v>46174</v>
      </c>
      <c r="C579" t="s">
        <v>4661</v>
      </c>
      <c r="D579" t="s">
        <v>4600</v>
      </c>
      <c r="E579" t="s">
        <v>4645</v>
      </c>
      <c r="F579">
        <v>4</v>
      </c>
      <c r="G579">
        <v>43.2</v>
      </c>
      <c r="H579" t="s">
        <v>4636</v>
      </c>
      <c r="J579" t="s">
        <v>4385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580"/>
  <sheetViews>
    <sheetView workbookViewId="0"/>
  </sheetViews>
  <sheetFormatPr defaultRowHeight="14.4" x14ac:dyDescent="0.3"/>
  <sheetData>
    <row r="1" spans="1:19" x14ac:dyDescent="0.3">
      <c r="A1" t="s">
        <v>4777</v>
      </c>
      <c r="B1" t="s">
        <v>4778</v>
      </c>
      <c r="C1" t="s">
        <v>4779</v>
      </c>
      <c r="D1" t="s">
        <v>536</v>
      </c>
      <c r="E1" t="s">
        <v>537</v>
      </c>
      <c r="F1" t="s">
        <v>4780</v>
      </c>
      <c r="G1" t="s">
        <v>4781</v>
      </c>
      <c r="H1" t="s">
        <v>543</v>
      </c>
      <c r="I1" t="s">
        <v>4782</v>
      </c>
      <c r="J1" t="s">
        <v>4783</v>
      </c>
      <c r="K1" t="s">
        <v>4784</v>
      </c>
      <c r="L1" t="s">
        <v>538</v>
      </c>
      <c r="M1" t="s">
        <v>539</v>
      </c>
      <c r="N1" t="s">
        <v>544</v>
      </c>
      <c r="O1" t="s">
        <v>549</v>
      </c>
      <c r="P1" t="s">
        <v>4785</v>
      </c>
      <c r="Q1" t="s">
        <v>4786</v>
      </c>
      <c r="R1" t="s">
        <v>4787</v>
      </c>
      <c r="S1" t="s">
        <v>4788</v>
      </c>
    </row>
    <row r="2" spans="1:19" x14ac:dyDescent="0.3">
      <c r="A2" t="s">
        <v>4789</v>
      </c>
      <c r="B2" t="s">
        <v>552</v>
      </c>
      <c r="C2" t="s">
        <v>1101</v>
      </c>
      <c r="D2" t="s">
        <v>1101</v>
      </c>
      <c r="E2" t="s">
        <v>1102</v>
      </c>
      <c r="F2" t="s">
        <v>561</v>
      </c>
      <c r="G2" t="s">
        <v>369</v>
      </c>
      <c r="H2">
        <v>5160.58</v>
      </c>
      <c r="I2" t="s">
        <v>4790</v>
      </c>
      <c r="L2" s="440">
        <v>46202</v>
      </c>
      <c r="M2" s="440">
        <v>46203</v>
      </c>
      <c r="N2">
        <v>5160.58</v>
      </c>
      <c r="O2" t="s">
        <v>557</v>
      </c>
      <c r="P2" s="440">
        <v>46202</v>
      </c>
      <c r="Q2" t="s">
        <v>1103</v>
      </c>
      <c r="R2" t="s">
        <v>466</v>
      </c>
      <c r="S2" t="s">
        <v>466</v>
      </c>
    </row>
    <row r="3" spans="1:19" x14ac:dyDescent="0.3">
      <c r="A3" t="s">
        <v>4791</v>
      </c>
      <c r="B3" t="s">
        <v>552</v>
      </c>
      <c r="C3" t="s">
        <v>1211</v>
      </c>
      <c r="D3" t="s">
        <v>1211</v>
      </c>
      <c r="E3" t="s">
        <v>1212</v>
      </c>
      <c r="F3" t="s">
        <v>561</v>
      </c>
      <c r="G3" t="s">
        <v>370</v>
      </c>
      <c r="H3">
        <v>30</v>
      </c>
      <c r="I3" t="s">
        <v>4790</v>
      </c>
      <c r="L3" s="440">
        <v>46174</v>
      </c>
      <c r="M3" s="440">
        <v>46237</v>
      </c>
      <c r="N3">
        <v>30</v>
      </c>
      <c r="Q3" t="s">
        <v>1213</v>
      </c>
      <c r="R3" t="s">
        <v>468</v>
      </c>
    </row>
    <row r="4" spans="1:19" x14ac:dyDescent="0.3">
      <c r="A4" t="s">
        <v>4792</v>
      </c>
      <c r="B4" t="s">
        <v>552</v>
      </c>
      <c r="C4" t="s">
        <v>1211</v>
      </c>
      <c r="D4" t="s">
        <v>1211</v>
      </c>
      <c r="E4" t="s">
        <v>1214</v>
      </c>
      <c r="F4" t="s">
        <v>561</v>
      </c>
      <c r="G4" t="s">
        <v>370</v>
      </c>
      <c r="H4">
        <v>900</v>
      </c>
      <c r="I4" t="s">
        <v>4793</v>
      </c>
      <c r="J4">
        <v>2</v>
      </c>
      <c r="K4">
        <v>1</v>
      </c>
      <c r="L4" s="440">
        <v>46174</v>
      </c>
      <c r="M4" s="440">
        <v>46202</v>
      </c>
      <c r="N4">
        <v>450</v>
      </c>
      <c r="O4" t="s">
        <v>557</v>
      </c>
      <c r="P4" s="440">
        <v>46202</v>
      </c>
      <c r="Q4" t="s">
        <v>1215</v>
      </c>
      <c r="R4" t="s">
        <v>466</v>
      </c>
      <c r="S4" t="s">
        <v>466</v>
      </c>
    </row>
    <row r="5" spans="1:19" x14ac:dyDescent="0.3">
      <c r="A5" t="s">
        <v>4794</v>
      </c>
      <c r="B5" t="s">
        <v>552</v>
      </c>
      <c r="C5" t="s">
        <v>1211</v>
      </c>
      <c r="D5" t="s">
        <v>1211</v>
      </c>
      <c r="E5" t="s">
        <v>1214</v>
      </c>
      <c r="F5" t="s">
        <v>561</v>
      </c>
      <c r="G5" t="s">
        <v>370</v>
      </c>
      <c r="H5">
        <v>900</v>
      </c>
      <c r="I5" t="s">
        <v>4793</v>
      </c>
      <c r="J5">
        <v>2</v>
      </c>
      <c r="K5">
        <v>2</v>
      </c>
      <c r="L5" s="440">
        <v>46174</v>
      </c>
      <c r="M5" s="440">
        <v>46232</v>
      </c>
      <c r="N5">
        <v>450</v>
      </c>
      <c r="O5" t="s">
        <v>4795</v>
      </c>
      <c r="Q5" t="s">
        <v>1215</v>
      </c>
      <c r="R5" t="s">
        <v>467</v>
      </c>
    </row>
    <row r="6" spans="1:19" x14ac:dyDescent="0.3">
      <c r="A6" t="s">
        <v>4796</v>
      </c>
      <c r="B6" t="s">
        <v>552</v>
      </c>
      <c r="C6" t="s">
        <v>1211</v>
      </c>
      <c r="D6" t="s">
        <v>1211</v>
      </c>
      <c r="E6" t="s">
        <v>1214</v>
      </c>
      <c r="F6" t="s">
        <v>561</v>
      </c>
      <c r="G6" t="s">
        <v>370</v>
      </c>
      <c r="H6">
        <v>2100</v>
      </c>
      <c r="I6" t="s">
        <v>4793</v>
      </c>
      <c r="J6">
        <v>2</v>
      </c>
      <c r="K6">
        <v>2</v>
      </c>
      <c r="L6" s="440">
        <v>46174</v>
      </c>
      <c r="M6" s="440">
        <v>46232</v>
      </c>
      <c r="N6">
        <v>1050</v>
      </c>
      <c r="O6" t="s">
        <v>4795</v>
      </c>
      <c r="Q6" t="s">
        <v>1216</v>
      </c>
      <c r="R6" t="s">
        <v>467</v>
      </c>
    </row>
    <row r="7" spans="1:19" x14ac:dyDescent="0.3">
      <c r="A7" t="s">
        <v>4797</v>
      </c>
      <c r="B7" t="s">
        <v>552</v>
      </c>
      <c r="C7" t="s">
        <v>1211</v>
      </c>
      <c r="D7" t="s">
        <v>1211</v>
      </c>
      <c r="E7" t="s">
        <v>1214</v>
      </c>
      <c r="F7" t="s">
        <v>561</v>
      </c>
      <c r="G7" t="s">
        <v>370</v>
      </c>
      <c r="H7">
        <v>2100</v>
      </c>
      <c r="I7" t="s">
        <v>4793</v>
      </c>
      <c r="J7">
        <v>2</v>
      </c>
      <c r="K7">
        <v>1</v>
      </c>
      <c r="L7" s="440">
        <v>46174</v>
      </c>
      <c r="M7" s="440">
        <v>46202</v>
      </c>
      <c r="N7">
        <v>1050</v>
      </c>
      <c r="O7" t="s">
        <v>557</v>
      </c>
      <c r="P7" s="440">
        <v>46202</v>
      </c>
      <c r="Q7" t="s">
        <v>1216</v>
      </c>
      <c r="R7" t="s">
        <v>466</v>
      </c>
      <c r="S7" t="s">
        <v>466</v>
      </c>
    </row>
    <row r="8" spans="1:19" x14ac:dyDescent="0.3">
      <c r="A8" t="s">
        <v>4798</v>
      </c>
      <c r="B8" t="s">
        <v>552</v>
      </c>
      <c r="C8" t="s">
        <v>1483</v>
      </c>
      <c r="D8" t="s">
        <v>1483</v>
      </c>
      <c r="E8" t="s">
        <v>1214</v>
      </c>
      <c r="F8" t="s">
        <v>561</v>
      </c>
      <c r="G8" t="s">
        <v>370</v>
      </c>
      <c r="H8">
        <v>22000</v>
      </c>
      <c r="I8" t="s">
        <v>4793</v>
      </c>
      <c r="J8">
        <v>11</v>
      </c>
      <c r="K8">
        <v>8</v>
      </c>
      <c r="L8" s="440">
        <v>46143</v>
      </c>
      <c r="M8" s="440">
        <v>46384</v>
      </c>
      <c r="N8">
        <v>2000</v>
      </c>
      <c r="O8" t="s">
        <v>4795</v>
      </c>
      <c r="Q8" t="s">
        <v>1484</v>
      </c>
      <c r="R8" t="s">
        <v>472</v>
      </c>
    </row>
    <row r="9" spans="1:19" x14ac:dyDescent="0.3">
      <c r="A9" t="s">
        <v>4799</v>
      </c>
      <c r="B9" t="s">
        <v>552</v>
      </c>
      <c r="C9" t="s">
        <v>1483</v>
      </c>
      <c r="D9" t="s">
        <v>1483</v>
      </c>
      <c r="E9" t="s">
        <v>1214</v>
      </c>
      <c r="F9" t="s">
        <v>561</v>
      </c>
      <c r="G9" t="s">
        <v>370</v>
      </c>
      <c r="H9">
        <v>22000</v>
      </c>
      <c r="I9" t="s">
        <v>4793</v>
      </c>
      <c r="J9">
        <v>11</v>
      </c>
      <c r="K9">
        <v>9</v>
      </c>
      <c r="L9" s="440">
        <v>46143</v>
      </c>
      <c r="M9" s="440">
        <v>46412</v>
      </c>
      <c r="N9">
        <v>2000</v>
      </c>
      <c r="O9" t="s">
        <v>4795</v>
      </c>
      <c r="Q9" t="s">
        <v>1484</v>
      </c>
      <c r="R9" t="s">
        <v>780</v>
      </c>
    </row>
    <row r="10" spans="1:19" x14ac:dyDescent="0.3">
      <c r="A10" t="s">
        <v>4800</v>
      </c>
      <c r="B10" t="s">
        <v>552</v>
      </c>
      <c r="C10" t="s">
        <v>1483</v>
      </c>
      <c r="D10" t="s">
        <v>1483</v>
      </c>
      <c r="E10" t="s">
        <v>1214</v>
      </c>
      <c r="F10" t="s">
        <v>561</v>
      </c>
      <c r="G10" t="s">
        <v>370</v>
      </c>
      <c r="H10">
        <v>22000</v>
      </c>
      <c r="I10" t="s">
        <v>4793</v>
      </c>
      <c r="J10">
        <v>11</v>
      </c>
      <c r="K10">
        <v>3</v>
      </c>
      <c r="L10" s="440">
        <v>46143</v>
      </c>
      <c r="M10" s="440">
        <v>46230</v>
      </c>
      <c r="N10">
        <v>2000</v>
      </c>
      <c r="O10" t="s">
        <v>4795</v>
      </c>
      <c r="Q10" t="s">
        <v>1484</v>
      </c>
      <c r="R10" t="s">
        <v>467</v>
      </c>
    </row>
    <row r="11" spans="1:19" x14ac:dyDescent="0.3">
      <c r="A11" t="s">
        <v>4801</v>
      </c>
      <c r="B11" t="s">
        <v>552</v>
      </c>
      <c r="C11" t="s">
        <v>1483</v>
      </c>
      <c r="D11" t="s">
        <v>1483</v>
      </c>
      <c r="E11" t="s">
        <v>1214</v>
      </c>
      <c r="F11" t="s">
        <v>561</v>
      </c>
      <c r="G11" t="s">
        <v>370</v>
      </c>
      <c r="H11">
        <v>22000</v>
      </c>
      <c r="I11" t="s">
        <v>4793</v>
      </c>
      <c r="J11">
        <v>11</v>
      </c>
      <c r="K11">
        <v>7</v>
      </c>
      <c r="L11" s="440">
        <v>46143</v>
      </c>
      <c r="M11" s="440">
        <v>46351</v>
      </c>
      <c r="N11">
        <v>2000</v>
      </c>
      <c r="O11" t="s">
        <v>4795</v>
      </c>
      <c r="Q11" t="s">
        <v>1484</v>
      </c>
      <c r="R11" t="s">
        <v>471</v>
      </c>
    </row>
    <row r="12" spans="1:19" x14ac:dyDescent="0.3">
      <c r="A12" t="s">
        <v>4802</v>
      </c>
      <c r="B12" t="s">
        <v>552</v>
      </c>
      <c r="C12" t="s">
        <v>1483</v>
      </c>
      <c r="D12" t="s">
        <v>1483</v>
      </c>
      <c r="E12" t="s">
        <v>1214</v>
      </c>
      <c r="F12" t="s">
        <v>561</v>
      </c>
      <c r="G12" t="s">
        <v>370</v>
      </c>
      <c r="H12">
        <v>22000</v>
      </c>
      <c r="I12" t="s">
        <v>4793</v>
      </c>
      <c r="J12">
        <v>11</v>
      </c>
      <c r="K12">
        <v>6</v>
      </c>
      <c r="L12" s="440">
        <v>46143</v>
      </c>
      <c r="M12" s="440">
        <v>46321</v>
      </c>
      <c r="N12">
        <v>2000</v>
      </c>
      <c r="O12" t="s">
        <v>4795</v>
      </c>
      <c r="Q12" t="s">
        <v>1484</v>
      </c>
      <c r="R12" t="s">
        <v>470</v>
      </c>
    </row>
    <row r="13" spans="1:19" x14ac:dyDescent="0.3">
      <c r="A13" t="s">
        <v>4803</v>
      </c>
      <c r="B13" t="s">
        <v>552</v>
      </c>
      <c r="C13" t="s">
        <v>1483</v>
      </c>
      <c r="D13" t="s">
        <v>1483</v>
      </c>
      <c r="E13" t="s">
        <v>1214</v>
      </c>
      <c r="F13" t="s">
        <v>561</v>
      </c>
      <c r="G13" t="s">
        <v>370</v>
      </c>
      <c r="H13">
        <v>22000</v>
      </c>
      <c r="I13" t="s">
        <v>4793</v>
      </c>
      <c r="J13">
        <v>11</v>
      </c>
      <c r="K13">
        <v>4</v>
      </c>
      <c r="L13" s="440">
        <v>46143</v>
      </c>
      <c r="M13" s="440">
        <v>46259</v>
      </c>
      <c r="N13">
        <v>2000</v>
      </c>
      <c r="O13" t="s">
        <v>4795</v>
      </c>
      <c r="Q13" t="s">
        <v>1484</v>
      </c>
      <c r="R13" t="s">
        <v>468</v>
      </c>
    </row>
    <row r="14" spans="1:19" x14ac:dyDescent="0.3">
      <c r="A14" t="s">
        <v>4804</v>
      </c>
      <c r="B14" t="s">
        <v>552</v>
      </c>
      <c r="C14" t="s">
        <v>1483</v>
      </c>
      <c r="D14" t="s">
        <v>1483</v>
      </c>
      <c r="E14" t="s">
        <v>1214</v>
      </c>
      <c r="F14" t="s">
        <v>561</v>
      </c>
      <c r="G14" t="s">
        <v>370</v>
      </c>
      <c r="H14">
        <v>22000</v>
      </c>
      <c r="I14" t="s">
        <v>4793</v>
      </c>
      <c r="J14">
        <v>11</v>
      </c>
      <c r="K14">
        <v>11</v>
      </c>
      <c r="L14" s="440">
        <v>46143</v>
      </c>
      <c r="M14" s="440">
        <v>46471</v>
      </c>
      <c r="N14">
        <v>2000</v>
      </c>
      <c r="O14" t="s">
        <v>4795</v>
      </c>
      <c r="Q14" t="s">
        <v>1484</v>
      </c>
      <c r="R14" t="s">
        <v>763</v>
      </c>
    </row>
    <row r="15" spans="1:19" x14ac:dyDescent="0.3">
      <c r="A15" t="s">
        <v>4805</v>
      </c>
      <c r="B15" t="s">
        <v>552</v>
      </c>
      <c r="C15" t="s">
        <v>1483</v>
      </c>
      <c r="D15" t="s">
        <v>1483</v>
      </c>
      <c r="E15" t="s">
        <v>1214</v>
      </c>
      <c r="F15" t="s">
        <v>561</v>
      </c>
      <c r="G15" t="s">
        <v>370</v>
      </c>
      <c r="H15">
        <v>22000</v>
      </c>
      <c r="I15" t="s">
        <v>4793</v>
      </c>
      <c r="J15">
        <v>11</v>
      </c>
      <c r="K15">
        <v>1</v>
      </c>
      <c r="L15" s="440">
        <v>46143</v>
      </c>
      <c r="M15" s="440">
        <v>46167</v>
      </c>
      <c r="N15">
        <v>2000</v>
      </c>
      <c r="O15" t="s">
        <v>557</v>
      </c>
      <c r="P15" s="440">
        <v>46167</v>
      </c>
      <c r="Q15" t="s">
        <v>1484</v>
      </c>
      <c r="R15" t="s">
        <v>465</v>
      </c>
      <c r="S15" t="s">
        <v>465</v>
      </c>
    </row>
    <row r="16" spans="1:19" x14ac:dyDescent="0.3">
      <c r="A16" t="s">
        <v>4806</v>
      </c>
      <c r="B16" t="s">
        <v>552</v>
      </c>
      <c r="C16" t="s">
        <v>1483</v>
      </c>
      <c r="D16" t="s">
        <v>1483</v>
      </c>
      <c r="E16" t="s">
        <v>1214</v>
      </c>
      <c r="F16" t="s">
        <v>561</v>
      </c>
      <c r="G16" t="s">
        <v>370</v>
      </c>
      <c r="H16">
        <v>22000</v>
      </c>
      <c r="I16" t="s">
        <v>4793</v>
      </c>
      <c r="J16">
        <v>11</v>
      </c>
      <c r="K16">
        <v>5</v>
      </c>
      <c r="L16" s="440">
        <v>46143</v>
      </c>
      <c r="M16" s="440">
        <v>46290</v>
      </c>
      <c r="N16">
        <v>2000</v>
      </c>
      <c r="O16" t="s">
        <v>4795</v>
      </c>
      <c r="Q16" t="s">
        <v>1484</v>
      </c>
      <c r="R16" t="s">
        <v>469</v>
      </c>
    </row>
    <row r="17" spans="1:19" x14ac:dyDescent="0.3">
      <c r="A17" t="s">
        <v>4807</v>
      </c>
      <c r="B17" t="s">
        <v>552</v>
      </c>
      <c r="C17" t="s">
        <v>1483</v>
      </c>
      <c r="D17" t="s">
        <v>1483</v>
      </c>
      <c r="E17" t="s">
        <v>1214</v>
      </c>
      <c r="F17" t="s">
        <v>561</v>
      </c>
      <c r="G17" t="s">
        <v>370</v>
      </c>
      <c r="H17">
        <v>22000</v>
      </c>
      <c r="I17" t="s">
        <v>4793</v>
      </c>
      <c r="J17">
        <v>11</v>
      </c>
      <c r="K17">
        <v>2</v>
      </c>
      <c r="L17" s="440">
        <v>46143</v>
      </c>
      <c r="M17" s="440">
        <v>46198</v>
      </c>
      <c r="N17">
        <v>2000</v>
      </c>
      <c r="O17" t="s">
        <v>557</v>
      </c>
      <c r="P17" s="440">
        <v>46197</v>
      </c>
      <c r="Q17" t="s">
        <v>1484</v>
      </c>
      <c r="R17" t="s">
        <v>466</v>
      </c>
      <c r="S17" t="s">
        <v>466</v>
      </c>
    </row>
    <row r="18" spans="1:19" x14ac:dyDescent="0.3">
      <c r="A18" t="s">
        <v>4808</v>
      </c>
      <c r="B18" t="s">
        <v>552</v>
      </c>
      <c r="C18" t="s">
        <v>1483</v>
      </c>
      <c r="D18" t="s">
        <v>1483</v>
      </c>
      <c r="E18" t="s">
        <v>1214</v>
      </c>
      <c r="F18" t="s">
        <v>561</v>
      </c>
      <c r="G18" t="s">
        <v>370</v>
      </c>
      <c r="H18">
        <v>22000</v>
      </c>
      <c r="I18" t="s">
        <v>4793</v>
      </c>
      <c r="J18">
        <v>11</v>
      </c>
      <c r="K18">
        <v>10</v>
      </c>
      <c r="L18" s="440">
        <v>46143</v>
      </c>
      <c r="M18" s="440">
        <v>46443</v>
      </c>
      <c r="N18">
        <v>2000</v>
      </c>
      <c r="O18" t="s">
        <v>4795</v>
      </c>
      <c r="Q18" t="s">
        <v>1484</v>
      </c>
      <c r="R18" t="s">
        <v>770</v>
      </c>
    </row>
    <row r="19" spans="1:19" x14ac:dyDescent="0.3">
      <c r="A19" t="s">
        <v>4809</v>
      </c>
      <c r="B19" t="s">
        <v>552</v>
      </c>
      <c r="C19" t="s">
        <v>2083</v>
      </c>
      <c r="D19" t="s">
        <v>2083</v>
      </c>
      <c r="E19" t="s">
        <v>1214</v>
      </c>
      <c r="F19" t="s">
        <v>561</v>
      </c>
      <c r="G19" t="s">
        <v>370</v>
      </c>
      <c r="H19">
        <v>35000</v>
      </c>
      <c r="I19" t="s">
        <v>4793</v>
      </c>
      <c r="J19">
        <v>14</v>
      </c>
      <c r="K19">
        <v>14</v>
      </c>
      <c r="L19" s="440">
        <v>46054</v>
      </c>
      <c r="M19" s="440">
        <v>46479</v>
      </c>
      <c r="N19">
        <v>2500</v>
      </c>
      <c r="O19" t="s">
        <v>4795</v>
      </c>
      <c r="Q19" t="s">
        <v>2124</v>
      </c>
      <c r="R19" t="s">
        <v>750</v>
      </c>
    </row>
    <row r="20" spans="1:19" x14ac:dyDescent="0.3">
      <c r="A20" t="s">
        <v>4810</v>
      </c>
      <c r="B20" t="s">
        <v>552</v>
      </c>
      <c r="C20" t="s">
        <v>2083</v>
      </c>
      <c r="D20" t="s">
        <v>2083</v>
      </c>
      <c r="E20" t="s">
        <v>1214</v>
      </c>
      <c r="F20" t="s">
        <v>561</v>
      </c>
      <c r="G20" t="s">
        <v>370</v>
      </c>
      <c r="H20">
        <v>35000</v>
      </c>
      <c r="I20" t="s">
        <v>4793</v>
      </c>
      <c r="J20">
        <v>14</v>
      </c>
      <c r="K20">
        <v>13</v>
      </c>
      <c r="L20" s="440">
        <v>46054</v>
      </c>
      <c r="M20" s="440">
        <v>46448</v>
      </c>
      <c r="N20">
        <v>2500</v>
      </c>
      <c r="O20" t="s">
        <v>4795</v>
      </c>
      <c r="Q20" t="s">
        <v>2124</v>
      </c>
      <c r="R20" t="s">
        <v>763</v>
      </c>
    </row>
    <row r="21" spans="1:19" x14ac:dyDescent="0.3">
      <c r="A21" t="s">
        <v>4811</v>
      </c>
      <c r="B21" t="s">
        <v>552</v>
      </c>
      <c r="C21" t="s">
        <v>2083</v>
      </c>
      <c r="D21" t="s">
        <v>2083</v>
      </c>
      <c r="E21" t="s">
        <v>1214</v>
      </c>
      <c r="F21" t="s">
        <v>561</v>
      </c>
      <c r="G21" t="s">
        <v>370</v>
      </c>
      <c r="H21">
        <v>35000</v>
      </c>
      <c r="I21" t="s">
        <v>4793</v>
      </c>
      <c r="J21">
        <v>14</v>
      </c>
      <c r="K21">
        <v>12</v>
      </c>
      <c r="L21" s="440">
        <v>46054</v>
      </c>
      <c r="M21" s="440">
        <v>46420</v>
      </c>
      <c r="N21">
        <v>2500</v>
      </c>
      <c r="O21" t="s">
        <v>4795</v>
      </c>
      <c r="Q21" t="s">
        <v>2124</v>
      </c>
      <c r="R21" t="s">
        <v>770</v>
      </c>
    </row>
    <row r="22" spans="1:19" x14ac:dyDescent="0.3">
      <c r="A22" t="s">
        <v>4812</v>
      </c>
      <c r="B22" t="s">
        <v>552</v>
      </c>
      <c r="C22" t="s">
        <v>2083</v>
      </c>
      <c r="D22" t="s">
        <v>2083</v>
      </c>
      <c r="E22" t="s">
        <v>1214</v>
      </c>
      <c r="F22" t="s">
        <v>561</v>
      </c>
      <c r="G22" t="s">
        <v>370</v>
      </c>
      <c r="H22">
        <v>35000</v>
      </c>
      <c r="I22" t="s">
        <v>4793</v>
      </c>
      <c r="J22">
        <v>14</v>
      </c>
      <c r="K22">
        <v>11</v>
      </c>
      <c r="L22" s="440">
        <v>46054</v>
      </c>
      <c r="M22" s="440">
        <v>46391</v>
      </c>
      <c r="N22">
        <v>2500</v>
      </c>
      <c r="O22" t="s">
        <v>4795</v>
      </c>
      <c r="Q22" t="s">
        <v>2124</v>
      </c>
      <c r="R22" t="s">
        <v>780</v>
      </c>
    </row>
    <row r="23" spans="1:19" x14ac:dyDescent="0.3">
      <c r="A23" t="s">
        <v>4813</v>
      </c>
      <c r="B23" t="s">
        <v>552</v>
      </c>
      <c r="C23" t="s">
        <v>2083</v>
      </c>
      <c r="D23" t="s">
        <v>2083</v>
      </c>
      <c r="E23" t="s">
        <v>1214</v>
      </c>
      <c r="F23" t="s">
        <v>561</v>
      </c>
      <c r="G23" t="s">
        <v>370</v>
      </c>
      <c r="H23">
        <v>35000</v>
      </c>
      <c r="I23" t="s">
        <v>4793</v>
      </c>
      <c r="J23">
        <v>14</v>
      </c>
      <c r="K23">
        <v>10</v>
      </c>
      <c r="L23" s="440">
        <v>46054</v>
      </c>
      <c r="M23" s="440">
        <v>46358</v>
      </c>
      <c r="N23">
        <v>2500</v>
      </c>
      <c r="O23" t="s">
        <v>4795</v>
      </c>
      <c r="Q23" t="s">
        <v>2124</v>
      </c>
      <c r="R23" t="s">
        <v>472</v>
      </c>
    </row>
    <row r="24" spans="1:19" x14ac:dyDescent="0.3">
      <c r="A24" t="s">
        <v>4814</v>
      </c>
      <c r="B24" t="s">
        <v>552</v>
      </c>
      <c r="C24" t="s">
        <v>2083</v>
      </c>
      <c r="D24" t="s">
        <v>2083</v>
      </c>
      <c r="E24" t="s">
        <v>1214</v>
      </c>
      <c r="F24" t="s">
        <v>561</v>
      </c>
      <c r="G24" t="s">
        <v>370</v>
      </c>
      <c r="H24">
        <v>35000</v>
      </c>
      <c r="I24" t="s">
        <v>4793</v>
      </c>
      <c r="J24">
        <v>14</v>
      </c>
      <c r="K24">
        <v>9</v>
      </c>
      <c r="L24" s="440">
        <v>46054</v>
      </c>
      <c r="M24" s="440">
        <v>46329</v>
      </c>
      <c r="N24">
        <v>2500</v>
      </c>
      <c r="O24" t="s">
        <v>4795</v>
      </c>
      <c r="Q24" t="s">
        <v>2124</v>
      </c>
      <c r="R24" t="s">
        <v>471</v>
      </c>
    </row>
    <row r="25" spans="1:19" x14ac:dyDescent="0.3">
      <c r="A25" t="s">
        <v>4815</v>
      </c>
      <c r="B25" t="s">
        <v>552</v>
      </c>
      <c r="C25" t="s">
        <v>2083</v>
      </c>
      <c r="D25" t="s">
        <v>2083</v>
      </c>
      <c r="E25" t="s">
        <v>1214</v>
      </c>
      <c r="F25" t="s">
        <v>561</v>
      </c>
      <c r="G25" t="s">
        <v>370</v>
      </c>
      <c r="H25">
        <v>35000</v>
      </c>
      <c r="I25" t="s">
        <v>4793</v>
      </c>
      <c r="J25">
        <v>14</v>
      </c>
      <c r="K25">
        <v>8</v>
      </c>
      <c r="L25" s="440">
        <v>46054</v>
      </c>
      <c r="M25" s="440">
        <v>46297</v>
      </c>
      <c r="N25">
        <v>2500</v>
      </c>
      <c r="O25" t="s">
        <v>4795</v>
      </c>
      <c r="Q25" t="s">
        <v>2124</v>
      </c>
      <c r="R25" t="s">
        <v>470</v>
      </c>
    </row>
    <row r="26" spans="1:19" x14ac:dyDescent="0.3">
      <c r="A26" t="s">
        <v>4816</v>
      </c>
      <c r="B26" t="s">
        <v>552</v>
      </c>
      <c r="C26" t="s">
        <v>2083</v>
      </c>
      <c r="D26" t="s">
        <v>2083</v>
      </c>
      <c r="E26" t="s">
        <v>1214</v>
      </c>
      <c r="F26" t="s">
        <v>561</v>
      </c>
      <c r="G26" t="s">
        <v>370</v>
      </c>
      <c r="H26">
        <v>35000</v>
      </c>
      <c r="I26" t="s">
        <v>4793</v>
      </c>
      <c r="J26">
        <v>14</v>
      </c>
      <c r="K26">
        <v>7</v>
      </c>
      <c r="L26" s="440">
        <v>46054</v>
      </c>
      <c r="M26" s="440">
        <v>46267</v>
      </c>
      <c r="N26">
        <v>2500</v>
      </c>
      <c r="O26" t="s">
        <v>4795</v>
      </c>
      <c r="Q26" t="s">
        <v>2124</v>
      </c>
      <c r="R26" t="s">
        <v>469</v>
      </c>
    </row>
    <row r="27" spans="1:19" x14ac:dyDescent="0.3">
      <c r="A27" t="s">
        <v>4817</v>
      </c>
      <c r="B27" t="s">
        <v>552</v>
      </c>
      <c r="C27" t="s">
        <v>2083</v>
      </c>
      <c r="D27" t="s">
        <v>2083</v>
      </c>
      <c r="E27" t="s">
        <v>1214</v>
      </c>
      <c r="F27" t="s">
        <v>561</v>
      </c>
      <c r="G27" t="s">
        <v>370</v>
      </c>
      <c r="H27">
        <v>35000</v>
      </c>
      <c r="I27" t="s">
        <v>4793</v>
      </c>
      <c r="J27">
        <v>14</v>
      </c>
      <c r="K27">
        <v>6</v>
      </c>
      <c r="L27" s="440">
        <v>46054</v>
      </c>
      <c r="M27" s="440">
        <v>46237</v>
      </c>
      <c r="N27">
        <v>2500</v>
      </c>
      <c r="O27" t="s">
        <v>4795</v>
      </c>
      <c r="Q27" t="s">
        <v>2124</v>
      </c>
      <c r="R27" t="s">
        <v>468</v>
      </c>
    </row>
    <row r="28" spans="1:19" x14ac:dyDescent="0.3">
      <c r="A28" t="s">
        <v>4818</v>
      </c>
      <c r="B28" t="s">
        <v>552</v>
      </c>
      <c r="C28" t="s">
        <v>2083</v>
      </c>
      <c r="D28" t="s">
        <v>2083</v>
      </c>
      <c r="E28" t="s">
        <v>1214</v>
      </c>
      <c r="F28" t="s">
        <v>561</v>
      </c>
      <c r="G28" t="s">
        <v>370</v>
      </c>
      <c r="H28">
        <v>35000</v>
      </c>
      <c r="I28" t="s">
        <v>4793</v>
      </c>
      <c r="J28">
        <v>14</v>
      </c>
      <c r="K28">
        <v>5</v>
      </c>
      <c r="L28" s="440">
        <v>46054</v>
      </c>
      <c r="M28" s="440">
        <v>46205</v>
      </c>
      <c r="N28">
        <v>2500</v>
      </c>
      <c r="O28" t="s">
        <v>557</v>
      </c>
      <c r="P28" s="440">
        <v>46204</v>
      </c>
      <c r="Q28" t="s">
        <v>2124</v>
      </c>
      <c r="R28" t="s">
        <v>467</v>
      </c>
      <c r="S28" t="s">
        <v>467</v>
      </c>
    </row>
    <row r="29" spans="1:19" x14ac:dyDescent="0.3">
      <c r="A29" t="s">
        <v>4819</v>
      </c>
      <c r="B29" t="s">
        <v>552</v>
      </c>
      <c r="C29" t="s">
        <v>2083</v>
      </c>
      <c r="D29" t="s">
        <v>2083</v>
      </c>
      <c r="E29" t="s">
        <v>1214</v>
      </c>
      <c r="F29" t="s">
        <v>561</v>
      </c>
      <c r="G29" t="s">
        <v>370</v>
      </c>
      <c r="H29">
        <v>35000</v>
      </c>
      <c r="I29" t="s">
        <v>4793</v>
      </c>
      <c r="J29">
        <v>14</v>
      </c>
      <c r="K29">
        <v>4</v>
      </c>
      <c r="L29" s="440">
        <v>46054</v>
      </c>
      <c r="M29" s="440">
        <v>46175</v>
      </c>
      <c r="N29">
        <v>2500</v>
      </c>
      <c r="O29" t="s">
        <v>557</v>
      </c>
      <c r="P29" s="440">
        <v>46174</v>
      </c>
      <c r="Q29" t="s">
        <v>2124</v>
      </c>
      <c r="R29" t="s">
        <v>466</v>
      </c>
      <c r="S29" t="s">
        <v>466</v>
      </c>
    </row>
    <row r="30" spans="1:19" x14ac:dyDescent="0.3">
      <c r="A30" t="s">
        <v>4820</v>
      </c>
      <c r="B30" t="s">
        <v>552</v>
      </c>
      <c r="C30" t="s">
        <v>2083</v>
      </c>
      <c r="D30" t="s">
        <v>2083</v>
      </c>
      <c r="E30" t="s">
        <v>1214</v>
      </c>
      <c r="F30" t="s">
        <v>561</v>
      </c>
      <c r="G30" t="s">
        <v>370</v>
      </c>
      <c r="H30">
        <v>35000</v>
      </c>
      <c r="I30" t="s">
        <v>4793</v>
      </c>
      <c r="J30">
        <v>14</v>
      </c>
      <c r="K30">
        <v>3</v>
      </c>
      <c r="L30" s="440">
        <v>46054</v>
      </c>
      <c r="M30" s="440">
        <v>46146</v>
      </c>
      <c r="N30">
        <v>2500</v>
      </c>
      <c r="O30" t="s">
        <v>4795</v>
      </c>
      <c r="P30" s="440">
        <v>46146</v>
      </c>
      <c r="Q30" t="s">
        <v>2124</v>
      </c>
      <c r="R30" t="s">
        <v>465</v>
      </c>
      <c r="S30" t="s">
        <v>465</v>
      </c>
    </row>
    <row r="31" spans="1:19" x14ac:dyDescent="0.3">
      <c r="A31" t="s">
        <v>4821</v>
      </c>
      <c r="B31" t="s">
        <v>552</v>
      </c>
      <c r="C31" t="s">
        <v>2083</v>
      </c>
      <c r="D31" t="s">
        <v>2083</v>
      </c>
      <c r="E31" t="s">
        <v>1214</v>
      </c>
      <c r="F31" t="s">
        <v>561</v>
      </c>
      <c r="G31" t="s">
        <v>370</v>
      </c>
      <c r="H31">
        <v>35000</v>
      </c>
      <c r="I31" t="s">
        <v>4793</v>
      </c>
      <c r="J31">
        <v>14</v>
      </c>
      <c r="K31">
        <v>2</v>
      </c>
      <c r="L31" s="440">
        <v>46054</v>
      </c>
      <c r="M31" s="440">
        <v>46114</v>
      </c>
      <c r="N31">
        <v>2500</v>
      </c>
      <c r="O31" t="s">
        <v>4795</v>
      </c>
      <c r="P31" s="440">
        <v>46113</v>
      </c>
      <c r="Q31" t="s">
        <v>2124</v>
      </c>
      <c r="R31" t="s">
        <v>464</v>
      </c>
      <c r="S31" t="s">
        <v>464</v>
      </c>
    </row>
    <row r="32" spans="1:19" x14ac:dyDescent="0.3">
      <c r="A32" t="s">
        <v>4822</v>
      </c>
      <c r="B32" t="s">
        <v>552</v>
      </c>
      <c r="C32" t="s">
        <v>2083</v>
      </c>
      <c r="D32" t="s">
        <v>2083</v>
      </c>
      <c r="E32" t="s">
        <v>1214</v>
      </c>
      <c r="F32" t="s">
        <v>561</v>
      </c>
      <c r="G32" t="s">
        <v>370</v>
      </c>
      <c r="H32">
        <v>35000</v>
      </c>
      <c r="I32" t="s">
        <v>4793</v>
      </c>
      <c r="J32">
        <v>14</v>
      </c>
      <c r="K32">
        <v>1</v>
      </c>
      <c r="L32" s="440">
        <v>46054</v>
      </c>
      <c r="M32" s="440">
        <v>46084</v>
      </c>
      <c r="N32">
        <v>2500</v>
      </c>
      <c r="O32" t="s">
        <v>4795</v>
      </c>
      <c r="P32" s="440">
        <v>46084</v>
      </c>
      <c r="Q32" t="s">
        <v>2124</v>
      </c>
      <c r="R32" t="s">
        <v>463</v>
      </c>
      <c r="S32" t="s">
        <v>463</v>
      </c>
    </row>
    <row r="33" spans="1:19" x14ac:dyDescent="0.3">
      <c r="A33" t="s">
        <v>4823</v>
      </c>
      <c r="B33" t="s">
        <v>552</v>
      </c>
      <c r="C33" t="s">
        <v>559</v>
      </c>
      <c r="D33" t="s">
        <v>4824</v>
      </c>
      <c r="E33" t="s">
        <v>1370</v>
      </c>
      <c r="F33" t="s">
        <v>561</v>
      </c>
      <c r="G33" t="s">
        <v>369</v>
      </c>
      <c r="H33">
        <v>756.82</v>
      </c>
      <c r="I33" t="s">
        <v>4790</v>
      </c>
      <c r="L33" s="440">
        <v>46168</v>
      </c>
      <c r="M33" s="440">
        <v>46203</v>
      </c>
      <c r="N33">
        <v>756.82</v>
      </c>
      <c r="O33" t="s">
        <v>557</v>
      </c>
      <c r="P33" s="440">
        <v>46202</v>
      </c>
      <c r="Q33" t="s">
        <v>1371</v>
      </c>
      <c r="R33" t="s">
        <v>466</v>
      </c>
      <c r="S33" t="s">
        <v>466</v>
      </c>
    </row>
    <row r="34" spans="1:19" x14ac:dyDescent="0.3">
      <c r="A34" t="s">
        <v>4825</v>
      </c>
      <c r="B34" t="s">
        <v>552</v>
      </c>
      <c r="C34" t="s">
        <v>559</v>
      </c>
      <c r="D34" t="s">
        <v>4824</v>
      </c>
      <c r="E34" t="s">
        <v>1622</v>
      </c>
      <c r="F34" t="s">
        <v>561</v>
      </c>
      <c r="G34" t="s">
        <v>369</v>
      </c>
      <c r="H34">
        <v>749.06</v>
      </c>
      <c r="I34" t="s">
        <v>4790</v>
      </c>
      <c r="L34" s="440">
        <v>46138</v>
      </c>
      <c r="M34" s="440">
        <v>46171</v>
      </c>
      <c r="N34">
        <v>749.06</v>
      </c>
      <c r="O34" t="s">
        <v>557</v>
      </c>
      <c r="P34" s="440">
        <v>46169</v>
      </c>
      <c r="Q34" t="s">
        <v>1623</v>
      </c>
      <c r="R34" t="s">
        <v>465</v>
      </c>
      <c r="S34" t="s">
        <v>465</v>
      </c>
    </row>
    <row r="35" spans="1:19" x14ac:dyDescent="0.3">
      <c r="A35" t="s">
        <v>4826</v>
      </c>
      <c r="B35" t="s">
        <v>552</v>
      </c>
      <c r="C35" t="s">
        <v>559</v>
      </c>
      <c r="D35" t="s">
        <v>4824</v>
      </c>
      <c r="E35" t="s">
        <v>1849</v>
      </c>
      <c r="F35" t="s">
        <v>561</v>
      </c>
      <c r="G35" t="s">
        <v>369</v>
      </c>
      <c r="H35">
        <v>741.16</v>
      </c>
      <c r="I35" t="s">
        <v>4790</v>
      </c>
      <c r="L35" s="440">
        <v>46107</v>
      </c>
      <c r="M35" s="440">
        <v>46142</v>
      </c>
      <c r="N35">
        <v>741.16</v>
      </c>
      <c r="O35" t="s">
        <v>557</v>
      </c>
      <c r="P35" s="440">
        <v>46142</v>
      </c>
      <c r="Q35" t="s">
        <v>1371</v>
      </c>
      <c r="R35" t="s">
        <v>464</v>
      </c>
      <c r="S35" t="s">
        <v>464</v>
      </c>
    </row>
    <row r="36" spans="1:19" x14ac:dyDescent="0.3">
      <c r="A36" t="s">
        <v>4827</v>
      </c>
      <c r="B36" t="s">
        <v>552</v>
      </c>
      <c r="C36" t="s">
        <v>559</v>
      </c>
      <c r="D36" t="s">
        <v>4824</v>
      </c>
      <c r="E36" t="s">
        <v>2074</v>
      </c>
      <c r="F36" t="s">
        <v>561</v>
      </c>
      <c r="G36" t="s">
        <v>369</v>
      </c>
      <c r="H36">
        <v>732.38</v>
      </c>
      <c r="I36" t="s">
        <v>4790</v>
      </c>
      <c r="L36" s="440">
        <v>46079</v>
      </c>
      <c r="M36" s="440">
        <v>46106</v>
      </c>
      <c r="N36">
        <v>732.38</v>
      </c>
      <c r="O36" t="s">
        <v>557</v>
      </c>
      <c r="P36" s="440">
        <v>46104</v>
      </c>
      <c r="Q36" t="s">
        <v>1371</v>
      </c>
      <c r="R36" t="s">
        <v>463</v>
      </c>
      <c r="S36" t="s">
        <v>463</v>
      </c>
    </row>
    <row r="37" spans="1:19" x14ac:dyDescent="0.3">
      <c r="A37" t="s">
        <v>4828</v>
      </c>
      <c r="B37" t="s">
        <v>552</v>
      </c>
      <c r="C37" t="s">
        <v>559</v>
      </c>
      <c r="D37" t="s">
        <v>4824</v>
      </c>
      <c r="E37" t="s">
        <v>560</v>
      </c>
      <c r="F37" t="s">
        <v>561</v>
      </c>
      <c r="G37" t="s">
        <v>369</v>
      </c>
      <c r="H37">
        <v>3381.49</v>
      </c>
      <c r="I37" t="s">
        <v>4790</v>
      </c>
      <c r="L37" s="440">
        <v>48605</v>
      </c>
      <c r="M37" s="440">
        <v>48638</v>
      </c>
      <c r="N37">
        <v>3381.49</v>
      </c>
      <c r="Q37" t="s">
        <v>562</v>
      </c>
      <c r="R37" t="s">
        <v>4829</v>
      </c>
    </row>
    <row r="38" spans="1:19" x14ac:dyDescent="0.3">
      <c r="A38" t="s">
        <v>4830</v>
      </c>
      <c r="B38" t="s">
        <v>552</v>
      </c>
      <c r="C38" t="s">
        <v>559</v>
      </c>
      <c r="D38" t="s">
        <v>4824</v>
      </c>
      <c r="E38" t="s">
        <v>565</v>
      </c>
      <c r="F38" t="s">
        <v>561</v>
      </c>
      <c r="G38" t="s">
        <v>369</v>
      </c>
      <c r="H38">
        <v>3381.49</v>
      </c>
      <c r="I38" t="s">
        <v>4790</v>
      </c>
      <c r="L38" s="440">
        <v>48574</v>
      </c>
      <c r="M38" s="440">
        <v>48609</v>
      </c>
      <c r="N38">
        <v>3381.49</v>
      </c>
      <c r="Q38" t="s">
        <v>562</v>
      </c>
      <c r="R38" t="s">
        <v>564</v>
      </c>
    </row>
    <row r="39" spans="1:19" x14ac:dyDescent="0.3">
      <c r="A39" t="s">
        <v>4831</v>
      </c>
      <c r="B39" t="s">
        <v>552</v>
      </c>
      <c r="C39" t="s">
        <v>559</v>
      </c>
      <c r="D39" t="s">
        <v>4824</v>
      </c>
      <c r="E39" t="s">
        <v>567</v>
      </c>
      <c r="F39" t="s">
        <v>561</v>
      </c>
      <c r="G39" t="s">
        <v>369</v>
      </c>
      <c r="H39">
        <v>3381.49</v>
      </c>
      <c r="I39" t="s">
        <v>4790</v>
      </c>
      <c r="L39" s="440">
        <v>48544</v>
      </c>
      <c r="M39" s="440">
        <v>48578</v>
      </c>
      <c r="N39">
        <v>3381.49</v>
      </c>
      <c r="Q39" t="s">
        <v>562</v>
      </c>
      <c r="R39" t="s">
        <v>566</v>
      </c>
    </row>
    <row r="40" spans="1:19" x14ac:dyDescent="0.3">
      <c r="A40" t="s">
        <v>4832</v>
      </c>
      <c r="B40" t="s">
        <v>552</v>
      </c>
      <c r="C40" t="s">
        <v>559</v>
      </c>
      <c r="D40" t="s">
        <v>4824</v>
      </c>
      <c r="E40" t="s">
        <v>569</v>
      </c>
      <c r="F40" t="s">
        <v>561</v>
      </c>
      <c r="G40" t="s">
        <v>369</v>
      </c>
      <c r="H40">
        <v>3381.49</v>
      </c>
      <c r="I40" t="s">
        <v>4790</v>
      </c>
      <c r="L40" s="440">
        <v>48513</v>
      </c>
      <c r="M40" s="440">
        <v>48548</v>
      </c>
      <c r="N40">
        <v>3381.49</v>
      </c>
      <c r="Q40" t="s">
        <v>562</v>
      </c>
      <c r="R40" t="s">
        <v>568</v>
      </c>
    </row>
    <row r="41" spans="1:19" x14ac:dyDescent="0.3">
      <c r="A41" t="s">
        <v>4833</v>
      </c>
      <c r="B41" t="s">
        <v>552</v>
      </c>
      <c r="C41" t="s">
        <v>559</v>
      </c>
      <c r="D41" t="s">
        <v>4824</v>
      </c>
      <c r="E41" t="s">
        <v>571</v>
      </c>
      <c r="F41" t="s">
        <v>561</v>
      </c>
      <c r="G41" t="s">
        <v>369</v>
      </c>
      <c r="H41">
        <v>3381.49</v>
      </c>
      <c r="I41" t="s">
        <v>4790</v>
      </c>
      <c r="L41" s="440">
        <v>48483</v>
      </c>
      <c r="M41" s="440">
        <v>48517</v>
      </c>
      <c r="N41">
        <v>3381.49</v>
      </c>
      <c r="Q41" t="s">
        <v>562</v>
      </c>
      <c r="R41" t="s">
        <v>570</v>
      </c>
    </row>
    <row r="42" spans="1:19" x14ac:dyDescent="0.3">
      <c r="A42" t="s">
        <v>4834</v>
      </c>
      <c r="B42" t="s">
        <v>552</v>
      </c>
      <c r="C42" t="s">
        <v>559</v>
      </c>
      <c r="D42" t="s">
        <v>4824</v>
      </c>
      <c r="E42" t="s">
        <v>573</v>
      </c>
      <c r="F42" t="s">
        <v>561</v>
      </c>
      <c r="G42" t="s">
        <v>369</v>
      </c>
      <c r="H42">
        <v>3381.49</v>
      </c>
      <c r="I42" t="s">
        <v>4790</v>
      </c>
      <c r="L42" s="440">
        <v>48452</v>
      </c>
      <c r="M42" s="440">
        <v>48487</v>
      </c>
      <c r="N42">
        <v>3381.49</v>
      </c>
      <c r="Q42" t="s">
        <v>562</v>
      </c>
      <c r="R42" t="s">
        <v>572</v>
      </c>
    </row>
    <row r="43" spans="1:19" x14ac:dyDescent="0.3">
      <c r="A43" t="s">
        <v>4835</v>
      </c>
      <c r="B43" t="s">
        <v>552</v>
      </c>
      <c r="C43" t="s">
        <v>559</v>
      </c>
      <c r="D43" t="s">
        <v>4824</v>
      </c>
      <c r="E43" t="s">
        <v>575</v>
      </c>
      <c r="F43" t="s">
        <v>561</v>
      </c>
      <c r="G43" t="s">
        <v>369</v>
      </c>
      <c r="H43">
        <v>3381.49</v>
      </c>
      <c r="I43" t="s">
        <v>4790</v>
      </c>
      <c r="L43" s="440">
        <v>48421</v>
      </c>
      <c r="M43" s="440">
        <v>48456</v>
      </c>
      <c r="N43">
        <v>3381.49</v>
      </c>
      <c r="Q43" t="s">
        <v>562</v>
      </c>
      <c r="R43" t="s">
        <v>574</v>
      </c>
    </row>
    <row r="44" spans="1:19" x14ac:dyDescent="0.3">
      <c r="A44" t="s">
        <v>4836</v>
      </c>
      <c r="B44" t="s">
        <v>552</v>
      </c>
      <c r="C44" t="s">
        <v>559</v>
      </c>
      <c r="D44" t="s">
        <v>4824</v>
      </c>
      <c r="E44" t="s">
        <v>577</v>
      </c>
      <c r="F44" t="s">
        <v>561</v>
      </c>
      <c r="G44" t="s">
        <v>369</v>
      </c>
      <c r="H44">
        <v>3381.49</v>
      </c>
      <c r="I44" t="s">
        <v>4790</v>
      </c>
      <c r="L44" s="440">
        <v>48391</v>
      </c>
      <c r="M44" s="440">
        <v>48425</v>
      </c>
      <c r="N44">
        <v>3381.49</v>
      </c>
      <c r="Q44" t="s">
        <v>562</v>
      </c>
      <c r="R44" t="s">
        <v>576</v>
      </c>
    </row>
    <row r="45" spans="1:19" x14ac:dyDescent="0.3">
      <c r="A45" t="s">
        <v>4837</v>
      </c>
      <c r="B45" t="s">
        <v>552</v>
      </c>
      <c r="C45" t="s">
        <v>559</v>
      </c>
      <c r="D45" t="s">
        <v>4824</v>
      </c>
      <c r="E45" t="s">
        <v>579</v>
      </c>
      <c r="F45" t="s">
        <v>561</v>
      </c>
      <c r="G45" t="s">
        <v>369</v>
      </c>
      <c r="H45">
        <v>3381.49</v>
      </c>
      <c r="I45" t="s">
        <v>4790</v>
      </c>
      <c r="L45" s="440">
        <v>48360</v>
      </c>
      <c r="M45" s="440">
        <v>48395</v>
      </c>
      <c r="N45">
        <v>3381.49</v>
      </c>
      <c r="Q45" t="s">
        <v>562</v>
      </c>
      <c r="R45" t="s">
        <v>578</v>
      </c>
    </row>
    <row r="46" spans="1:19" x14ac:dyDescent="0.3">
      <c r="A46" t="s">
        <v>4838</v>
      </c>
      <c r="B46" t="s">
        <v>552</v>
      </c>
      <c r="C46" t="s">
        <v>559</v>
      </c>
      <c r="D46" t="s">
        <v>4824</v>
      </c>
      <c r="E46" t="s">
        <v>581</v>
      </c>
      <c r="F46" t="s">
        <v>561</v>
      </c>
      <c r="G46" t="s">
        <v>369</v>
      </c>
      <c r="H46">
        <v>3381.49</v>
      </c>
      <c r="I46" t="s">
        <v>4790</v>
      </c>
      <c r="L46" s="440">
        <v>48330</v>
      </c>
      <c r="M46" s="440">
        <v>48364</v>
      </c>
      <c r="N46">
        <v>3381.49</v>
      </c>
      <c r="Q46" t="s">
        <v>562</v>
      </c>
      <c r="R46" t="s">
        <v>580</v>
      </c>
    </row>
    <row r="47" spans="1:19" x14ac:dyDescent="0.3">
      <c r="A47" t="s">
        <v>4839</v>
      </c>
      <c r="B47" t="s">
        <v>552</v>
      </c>
      <c r="C47" t="s">
        <v>559</v>
      </c>
      <c r="D47" t="s">
        <v>4824</v>
      </c>
      <c r="E47" t="s">
        <v>583</v>
      </c>
      <c r="F47" t="s">
        <v>561</v>
      </c>
      <c r="G47" t="s">
        <v>369</v>
      </c>
      <c r="H47">
        <v>3381.49</v>
      </c>
      <c r="I47" t="s">
        <v>4790</v>
      </c>
      <c r="L47" s="440">
        <v>48299</v>
      </c>
      <c r="M47" s="440">
        <v>48334</v>
      </c>
      <c r="N47">
        <v>3381.49</v>
      </c>
      <c r="Q47" t="s">
        <v>562</v>
      </c>
      <c r="R47" t="s">
        <v>582</v>
      </c>
    </row>
    <row r="48" spans="1:19" x14ac:dyDescent="0.3">
      <c r="A48" t="s">
        <v>4840</v>
      </c>
      <c r="B48" t="s">
        <v>552</v>
      </c>
      <c r="C48" t="s">
        <v>559</v>
      </c>
      <c r="D48" t="s">
        <v>4824</v>
      </c>
      <c r="E48" t="s">
        <v>585</v>
      </c>
      <c r="F48" t="s">
        <v>561</v>
      </c>
      <c r="G48" t="s">
        <v>369</v>
      </c>
      <c r="H48">
        <v>3381.49</v>
      </c>
      <c r="I48" t="s">
        <v>4790</v>
      </c>
      <c r="L48" s="440">
        <v>48270</v>
      </c>
      <c r="M48" s="440">
        <v>48303</v>
      </c>
      <c r="N48">
        <v>3381.49</v>
      </c>
      <c r="Q48" t="s">
        <v>562</v>
      </c>
      <c r="R48" t="s">
        <v>584</v>
      </c>
    </row>
    <row r="49" spans="1:18" x14ac:dyDescent="0.3">
      <c r="A49" t="s">
        <v>4841</v>
      </c>
      <c r="B49" t="s">
        <v>552</v>
      </c>
      <c r="C49" t="s">
        <v>559</v>
      </c>
      <c r="D49" t="s">
        <v>4824</v>
      </c>
      <c r="E49" t="s">
        <v>587</v>
      </c>
      <c r="F49" t="s">
        <v>561</v>
      </c>
      <c r="G49" t="s">
        <v>369</v>
      </c>
      <c r="H49">
        <v>3381.49</v>
      </c>
      <c r="I49" t="s">
        <v>4790</v>
      </c>
      <c r="L49" s="440">
        <v>48239</v>
      </c>
      <c r="M49" s="440">
        <v>48273</v>
      </c>
      <c r="N49">
        <v>3381.49</v>
      </c>
      <c r="Q49" t="s">
        <v>562</v>
      </c>
      <c r="R49" t="s">
        <v>586</v>
      </c>
    </row>
    <row r="50" spans="1:18" x14ac:dyDescent="0.3">
      <c r="A50" t="s">
        <v>4842</v>
      </c>
      <c r="B50" t="s">
        <v>552</v>
      </c>
      <c r="C50" t="s">
        <v>559</v>
      </c>
      <c r="D50" t="s">
        <v>4824</v>
      </c>
      <c r="E50" t="s">
        <v>589</v>
      </c>
      <c r="F50" t="s">
        <v>561</v>
      </c>
      <c r="G50" t="s">
        <v>369</v>
      </c>
      <c r="H50">
        <v>3381.49</v>
      </c>
      <c r="I50" t="s">
        <v>4790</v>
      </c>
      <c r="L50" s="440">
        <v>48208</v>
      </c>
      <c r="M50" s="440">
        <v>48243</v>
      </c>
      <c r="N50">
        <v>3381.49</v>
      </c>
      <c r="Q50" t="s">
        <v>562</v>
      </c>
      <c r="R50" t="s">
        <v>588</v>
      </c>
    </row>
    <row r="51" spans="1:18" x14ac:dyDescent="0.3">
      <c r="A51" t="s">
        <v>4843</v>
      </c>
      <c r="B51" t="s">
        <v>552</v>
      </c>
      <c r="C51" t="s">
        <v>559</v>
      </c>
      <c r="D51" t="s">
        <v>4824</v>
      </c>
      <c r="E51" t="s">
        <v>591</v>
      </c>
      <c r="F51" t="s">
        <v>561</v>
      </c>
      <c r="G51" t="s">
        <v>369</v>
      </c>
      <c r="H51">
        <v>3381.49</v>
      </c>
      <c r="I51" t="s">
        <v>4790</v>
      </c>
      <c r="L51" s="440">
        <v>48178</v>
      </c>
      <c r="M51" s="440">
        <v>48212</v>
      </c>
      <c r="N51">
        <v>3381.49</v>
      </c>
      <c r="Q51" t="s">
        <v>562</v>
      </c>
      <c r="R51" t="s">
        <v>590</v>
      </c>
    </row>
    <row r="52" spans="1:18" x14ac:dyDescent="0.3">
      <c r="A52" t="s">
        <v>4844</v>
      </c>
      <c r="B52" t="s">
        <v>552</v>
      </c>
      <c r="C52" t="s">
        <v>559</v>
      </c>
      <c r="D52" t="s">
        <v>4824</v>
      </c>
      <c r="E52" t="s">
        <v>593</v>
      </c>
      <c r="F52" t="s">
        <v>561</v>
      </c>
      <c r="G52" t="s">
        <v>369</v>
      </c>
      <c r="H52">
        <v>3381.49</v>
      </c>
      <c r="I52" t="s">
        <v>4790</v>
      </c>
      <c r="L52" s="440">
        <v>48147</v>
      </c>
      <c r="M52" s="440">
        <v>48182</v>
      </c>
      <c r="N52">
        <v>3381.49</v>
      </c>
      <c r="Q52" t="s">
        <v>562</v>
      </c>
      <c r="R52" t="s">
        <v>592</v>
      </c>
    </row>
    <row r="53" spans="1:18" x14ac:dyDescent="0.3">
      <c r="A53" t="s">
        <v>4845</v>
      </c>
      <c r="B53" t="s">
        <v>552</v>
      </c>
      <c r="C53" t="s">
        <v>559</v>
      </c>
      <c r="D53" t="s">
        <v>4824</v>
      </c>
      <c r="E53" t="s">
        <v>595</v>
      </c>
      <c r="F53" t="s">
        <v>561</v>
      </c>
      <c r="G53" t="s">
        <v>369</v>
      </c>
      <c r="H53">
        <v>3381.49</v>
      </c>
      <c r="I53" t="s">
        <v>4790</v>
      </c>
      <c r="L53" s="440">
        <v>48117</v>
      </c>
      <c r="M53" s="440">
        <v>48151</v>
      </c>
      <c r="N53">
        <v>3381.49</v>
      </c>
      <c r="Q53" t="s">
        <v>562</v>
      </c>
      <c r="R53" t="s">
        <v>594</v>
      </c>
    </row>
    <row r="54" spans="1:18" x14ac:dyDescent="0.3">
      <c r="A54" t="s">
        <v>4846</v>
      </c>
      <c r="B54" t="s">
        <v>552</v>
      </c>
      <c r="C54" t="s">
        <v>559</v>
      </c>
      <c r="D54" t="s">
        <v>4824</v>
      </c>
      <c r="E54" t="s">
        <v>597</v>
      </c>
      <c r="F54" t="s">
        <v>561</v>
      </c>
      <c r="G54" t="s">
        <v>369</v>
      </c>
      <c r="H54">
        <v>3381.49</v>
      </c>
      <c r="I54" t="s">
        <v>4790</v>
      </c>
      <c r="L54" s="440">
        <v>48086</v>
      </c>
      <c r="M54" s="440">
        <v>48121</v>
      </c>
      <c r="N54">
        <v>3381.49</v>
      </c>
      <c r="Q54" t="s">
        <v>562</v>
      </c>
      <c r="R54" t="s">
        <v>596</v>
      </c>
    </row>
    <row r="55" spans="1:18" x14ac:dyDescent="0.3">
      <c r="A55" t="s">
        <v>4847</v>
      </c>
      <c r="B55" t="s">
        <v>552</v>
      </c>
      <c r="C55" t="s">
        <v>559</v>
      </c>
      <c r="D55" t="s">
        <v>4824</v>
      </c>
      <c r="E55" t="s">
        <v>599</v>
      </c>
      <c r="F55" t="s">
        <v>561</v>
      </c>
      <c r="G55" t="s">
        <v>369</v>
      </c>
      <c r="H55">
        <v>3381.49</v>
      </c>
      <c r="I55" t="s">
        <v>4790</v>
      </c>
      <c r="L55" s="440">
        <v>48055</v>
      </c>
      <c r="M55" s="440">
        <v>48090</v>
      </c>
      <c r="N55">
        <v>3381.49</v>
      </c>
      <c r="Q55" t="s">
        <v>562</v>
      </c>
      <c r="R55" t="s">
        <v>598</v>
      </c>
    </row>
    <row r="56" spans="1:18" x14ac:dyDescent="0.3">
      <c r="A56" t="s">
        <v>4848</v>
      </c>
      <c r="B56" t="s">
        <v>552</v>
      </c>
      <c r="C56" t="s">
        <v>559</v>
      </c>
      <c r="D56" t="s">
        <v>4824</v>
      </c>
      <c r="E56" t="s">
        <v>601</v>
      </c>
      <c r="F56" t="s">
        <v>561</v>
      </c>
      <c r="G56" t="s">
        <v>369</v>
      </c>
      <c r="H56">
        <v>3381.49</v>
      </c>
      <c r="I56" t="s">
        <v>4790</v>
      </c>
      <c r="L56" s="440">
        <v>48025</v>
      </c>
      <c r="M56" s="440">
        <v>48059</v>
      </c>
      <c r="N56">
        <v>3381.49</v>
      </c>
      <c r="Q56" t="s">
        <v>562</v>
      </c>
      <c r="R56" t="s">
        <v>600</v>
      </c>
    </row>
    <row r="57" spans="1:18" x14ac:dyDescent="0.3">
      <c r="A57" t="s">
        <v>4849</v>
      </c>
      <c r="B57" t="s">
        <v>552</v>
      </c>
      <c r="C57" t="s">
        <v>559</v>
      </c>
      <c r="D57" t="s">
        <v>4824</v>
      </c>
      <c r="E57" t="s">
        <v>603</v>
      </c>
      <c r="F57" t="s">
        <v>561</v>
      </c>
      <c r="G57" t="s">
        <v>369</v>
      </c>
      <c r="H57">
        <v>3381.49</v>
      </c>
      <c r="I57" t="s">
        <v>4790</v>
      </c>
      <c r="L57" s="440">
        <v>47994</v>
      </c>
      <c r="M57" s="440">
        <v>48029</v>
      </c>
      <c r="N57">
        <v>3381.49</v>
      </c>
      <c r="Q57" t="s">
        <v>562</v>
      </c>
      <c r="R57" t="s">
        <v>602</v>
      </c>
    </row>
    <row r="58" spans="1:18" x14ac:dyDescent="0.3">
      <c r="A58" t="s">
        <v>4850</v>
      </c>
      <c r="B58" t="s">
        <v>552</v>
      </c>
      <c r="C58" t="s">
        <v>559</v>
      </c>
      <c r="D58" t="s">
        <v>4824</v>
      </c>
      <c r="E58" t="s">
        <v>605</v>
      </c>
      <c r="F58" t="s">
        <v>561</v>
      </c>
      <c r="G58" t="s">
        <v>369</v>
      </c>
      <c r="H58">
        <v>3381.49</v>
      </c>
      <c r="I58" t="s">
        <v>4790</v>
      </c>
      <c r="L58" s="440">
        <v>47964</v>
      </c>
      <c r="M58" s="440">
        <v>47998</v>
      </c>
      <c r="N58">
        <v>3381.49</v>
      </c>
      <c r="Q58" t="s">
        <v>562</v>
      </c>
      <c r="R58" t="s">
        <v>604</v>
      </c>
    </row>
    <row r="59" spans="1:18" x14ac:dyDescent="0.3">
      <c r="A59" t="s">
        <v>4851</v>
      </c>
      <c r="B59" t="s">
        <v>552</v>
      </c>
      <c r="C59" t="s">
        <v>559</v>
      </c>
      <c r="D59" t="s">
        <v>4824</v>
      </c>
      <c r="E59" t="s">
        <v>607</v>
      </c>
      <c r="F59" t="s">
        <v>561</v>
      </c>
      <c r="G59" t="s">
        <v>369</v>
      </c>
      <c r="H59">
        <v>3381.49</v>
      </c>
      <c r="I59" t="s">
        <v>4790</v>
      </c>
      <c r="L59" s="440">
        <v>47933</v>
      </c>
      <c r="M59" s="440">
        <v>47968</v>
      </c>
      <c r="N59">
        <v>3381.49</v>
      </c>
      <c r="Q59" t="s">
        <v>562</v>
      </c>
      <c r="R59" t="s">
        <v>606</v>
      </c>
    </row>
    <row r="60" spans="1:18" x14ac:dyDescent="0.3">
      <c r="A60" t="s">
        <v>4852</v>
      </c>
      <c r="B60" t="s">
        <v>552</v>
      </c>
      <c r="C60" t="s">
        <v>559</v>
      </c>
      <c r="D60" t="s">
        <v>4824</v>
      </c>
      <c r="E60" t="s">
        <v>609</v>
      </c>
      <c r="F60" t="s">
        <v>561</v>
      </c>
      <c r="G60" t="s">
        <v>369</v>
      </c>
      <c r="H60">
        <v>3381.49</v>
      </c>
      <c r="I60" t="s">
        <v>4790</v>
      </c>
      <c r="L60" s="440">
        <v>47905</v>
      </c>
      <c r="M60" s="440">
        <v>47937</v>
      </c>
      <c r="N60">
        <v>3381.49</v>
      </c>
      <c r="Q60" t="s">
        <v>562</v>
      </c>
      <c r="R60" t="s">
        <v>608</v>
      </c>
    </row>
    <row r="61" spans="1:18" x14ac:dyDescent="0.3">
      <c r="A61" t="s">
        <v>4853</v>
      </c>
      <c r="B61" t="s">
        <v>552</v>
      </c>
      <c r="C61" t="s">
        <v>559</v>
      </c>
      <c r="D61" t="s">
        <v>4824</v>
      </c>
      <c r="E61" t="s">
        <v>611</v>
      </c>
      <c r="F61" t="s">
        <v>561</v>
      </c>
      <c r="G61" t="s">
        <v>369</v>
      </c>
      <c r="H61">
        <v>3381.49</v>
      </c>
      <c r="I61" t="s">
        <v>4790</v>
      </c>
      <c r="L61" s="440">
        <v>47874</v>
      </c>
      <c r="M61" s="440">
        <v>47907</v>
      </c>
      <c r="N61">
        <v>3381.49</v>
      </c>
      <c r="Q61" t="s">
        <v>562</v>
      </c>
      <c r="R61" t="s">
        <v>610</v>
      </c>
    </row>
    <row r="62" spans="1:18" x14ac:dyDescent="0.3">
      <c r="A62" t="s">
        <v>4854</v>
      </c>
      <c r="B62" t="s">
        <v>552</v>
      </c>
      <c r="C62" t="s">
        <v>559</v>
      </c>
      <c r="D62" t="s">
        <v>4824</v>
      </c>
      <c r="E62" t="s">
        <v>613</v>
      </c>
      <c r="F62" t="s">
        <v>561</v>
      </c>
      <c r="G62" t="s">
        <v>369</v>
      </c>
      <c r="H62">
        <v>3381.49</v>
      </c>
      <c r="I62" t="s">
        <v>4790</v>
      </c>
      <c r="L62" s="440">
        <v>47843</v>
      </c>
      <c r="M62" s="440">
        <v>47878</v>
      </c>
      <c r="N62">
        <v>3381.49</v>
      </c>
      <c r="Q62" t="s">
        <v>562</v>
      </c>
      <c r="R62" t="s">
        <v>612</v>
      </c>
    </row>
    <row r="63" spans="1:18" x14ac:dyDescent="0.3">
      <c r="A63" t="s">
        <v>4855</v>
      </c>
      <c r="B63" t="s">
        <v>552</v>
      </c>
      <c r="C63" t="s">
        <v>559</v>
      </c>
      <c r="D63" t="s">
        <v>4824</v>
      </c>
      <c r="E63" t="s">
        <v>615</v>
      </c>
      <c r="F63" t="s">
        <v>561</v>
      </c>
      <c r="G63" t="s">
        <v>369</v>
      </c>
      <c r="H63">
        <v>3381.49</v>
      </c>
      <c r="I63" t="s">
        <v>4790</v>
      </c>
      <c r="L63" s="440">
        <v>47813</v>
      </c>
      <c r="M63" s="440">
        <v>47847</v>
      </c>
      <c r="N63">
        <v>3381.49</v>
      </c>
      <c r="Q63" t="s">
        <v>562</v>
      </c>
      <c r="R63" t="s">
        <v>614</v>
      </c>
    </row>
    <row r="64" spans="1:18" x14ac:dyDescent="0.3">
      <c r="A64" t="s">
        <v>4856</v>
      </c>
      <c r="B64" t="s">
        <v>552</v>
      </c>
      <c r="C64" t="s">
        <v>559</v>
      </c>
      <c r="D64" t="s">
        <v>4824</v>
      </c>
      <c r="E64" t="s">
        <v>617</v>
      </c>
      <c r="F64" t="s">
        <v>561</v>
      </c>
      <c r="G64" t="s">
        <v>369</v>
      </c>
      <c r="H64">
        <v>3381.49</v>
      </c>
      <c r="I64" t="s">
        <v>4790</v>
      </c>
      <c r="L64" s="440">
        <v>47782</v>
      </c>
      <c r="M64" s="440">
        <v>47817</v>
      </c>
      <c r="N64">
        <v>3381.49</v>
      </c>
      <c r="Q64" t="s">
        <v>562</v>
      </c>
      <c r="R64" t="s">
        <v>616</v>
      </c>
    </row>
    <row r="65" spans="1:18" x14ac:dyDescent="0.3">
      <c r="A65" t="s">
        <v>4857</v>
      </c>
      <c r="B65" t="s">
        <v>552</v>
      </c>
      <c r="C65" t="s">
        <v>559</v>
      </c>
      <c r="D65" t="s">
        <v>4824</v>
      </c>
      <c r="E65" t="s">
        <v>623</v>
      </c>
      <c r="F65" t="s">
        <v>561</v>
      </c>
      <c r="G65" t="s">
        <v>369</v>
      </c>
      <c r="H65">
        <v>3381.49</v>
      </c>
      <c r="I65" t="s">
        <v>4790</v>
      </c>
      <c r="L65" s="440">
        <v>47752</v>
      </c>
      <c r="M65" s="440">
        <v>47786</v>
      </c>
      <c r="N65">
        <v>3381.49</v>
      </c>
      <c r="Q65" t="s">
        <v>562</v>
      </c>
      <c r="R65" t="s">
        <v>618</v>
      </c>
    </row>
    <row r="66" spans="1:18" x14ac:dyDescent="0.3">
      <c r="A66" t="s">
        <v>4858</v>
      </c>
      <c r="B66" t="s">
        <v>552</v>
      </c>
      <c r="C66" t="s">
        <v>559</v>
      </c>
      <c r="D66" t="s">
        <v>4824</v>
      </c>
      <c r="E66" t="s">
        <v>626</v>
      </c>
      <c r="F66" t="s">
        <v>561</v>
      </c>
      <c r="G66" t="s">
        <v>369</v>
      </c>
      <c r="H66">
        <v>3381.49</v>
      </c>
      <c r="I66" t="s">
        <v>4790</v>
      </c>
      <c r="L66" s="440">
        <v>47721</v>
      </c>
      <c r="M66" s="440">
        <v>47756</v>
      </c>
      <c r="N66">
        <v>3381.49</v>
      </c>
      <c r="Q66" t="s">
        <v>562</v>
      </c>
      <c r="R66" t="s">
        <v>622</v>
      </c>
    </row>
    <row r="67" spans="1:18" x14ac:dyDescent="0.3">
      <c r="A67" t="s">
        <v>4859</v>
      </c>
      <c r="B67" t="s">
        <v>552</v>
      </c>
      <c r="C67" t="s">
        <v>559</v>
      </c>
      <c r="D67" t="s">
        <v>4824</v>
      </c>
      <c r="E67" t="s">
        <v>629</v>
      </c>
      <c r="F67" t="s">
        <v>561</v>
      </c>
      <c r="G67" t="s">
        <v>369</v>
      </c>
      <c r="H67">
        <v>3381.49</v>
      </c>
      <c r="I67" t="s">
        <v>4790</v>
      </c>
      <c r="L67" s="440">
        <v>47690</v>
      </c>
      <c r="M67" s="440">
        <v>47725</v>
      </c>
      <c r="N67">
        <v>3381.49</v>
      </c>
      <c r="Q67" t="s">
        <v>562</v>
      </c>
      <c r="R67" t="s">
        <v>625</v>
      </c>
    </row>
    <row r="68" spans="1:18" x14ac:dyDescent="0.3">
      <c r="A68" t="s">
        <v>4860</v>
      </c>
      <c r="B68" t="s">
        <v>552</v>
      </c>
      <c r="C68" t="s">
        <v>559</v>
      </c>
      <c r="D68" t="s">
        <v>4824</v>
      </c>
      <c r="E68" t="s">
        <v>632</v>
      </c>
      <c r="F68" t="s">
        <v>561</v>
      </c>
      <c r="G68" t="s">
        <v>369</v>
      </c>
      <c r="H68">
        <v>3381.49</v>
      </c>
      <c r="I68" t="s">
        <v>4790</v>
      </c>
      <c r="L68" s="440">
        <v>47660</v>
      </c>
      <c r="M68" s="440">
        <v>47694</v>
      </c>
      <c r="N68">
        <v>3381.49</v>
      </c>
      <c r="Q68" t="s">
        <v>562</v>
      </c>
      <c r="R68" t="s">
        <v>628</v>
      </c>
    </row>
    <row r="69" spans="1:18" x14ac:dyDescent="0.3">
      <c r="A69" t="s">
        <v>4861</v>
      </c>
      <c r="B69" t="s">
        <v>552</v>
      </c>
      <c r="C69" t="s">
        <v>559</v>
      </c>
      <c r="D69" t="s">
        <v>4824</v>
      </c>
      <c r="E69" t="s">
        <v>635</v>
      </c>
      <c r="F69" t="s">
        <v>561</v>
      </c>
      <c r="G69" t="s">
        <v>369</v>
      </c>
      <c r="H69">
        <v>3381.49</v>
      </c>
      <c r="I69" t="s">
        <v>4790</v>
      </c>
      <c r="L69" s="440">
        <v>47629</v>
      </c>
      <c r="M69" s="440">
        <v>47664</v>
      </c>
      <c r="N69">
        <v>3381.49</v>
      </c>
      <c r="Q69" t="s">
        <v>562</v>
      </c>
      <c r="R69" t="s">
        <v>631</v>
      </c>
    </row>
    <row r="70" spans="1:18" x14ac:dyDescent="0.3">
      <c r="A70" t="s">
        <v>4862</v>
      </c>
      <c r="B70" t="s">
        <v>552</v>
      </c>
      <c r="C70" t="s">
        <v>559</v>
      </c>
      <c r="D70" t="s">
        <v>4824</v>
      </c>
      <c r="E70" t="s">
        <v>639</v>
      </c>
      <c r="F70" t="s">
        <v>561</v>
      </c>
      <c r="G70" t="s">
        <v>369</v>
      </c>
      <c r="H70">
        <v>3381.49</v>
      </c>
      <c r="I70" t="s">
        <v>4790</v>
      </c>
      <c r="L70" s="440">
        <v>47599</v>
      </c>
      <c r="M70" s="440">
        <v>47633</v>
      </c>
      <c r="N70">
        <v>3381.49</v>
      </c>
      <c r="Q70" t="s">
        <v>562</v>
      </c>
      <c r="R70" t="s">
        <v>634</v>
      </c>
    </row>
    <row r="71" spans="1:18" x14ac:dyDescent="0.3">
      <c r="A71" t="s">
        <v>4863</v>
      </c>
      <c r="B71" t="s">
        <v>552</v>
      </c>
      <c r="C71" t="s">
        <v>559</v>
      </c>
      <c r="D71" t="s">
        <v>4824</v>
      </c>
      <c r="E71" t="s">
        <v>642</v>
      </c>
      <c r="F71" t="s">
        <v>561</v>
      </c>
      <c r="G71" t="s">
        <v>369</v>
      </c>
      <c r="H71">
        <v>3381.49</v>
      </c>
      <c r="I71" t="s">
        <v>4790</v>
      </c>
      <c r="L71" s="440">
        <v>47568</v>
      </c>
      <c r="M71" s="440">
        <v>47603</v>
      </c>
      <c r="N71">
        <v>3381.49</v>
      </c>
      <c r="Q71" t="s">
        <v>562</v>
      </c>
      <c r="R71" t="s">
        <v>637</v>
      </c>
    </row>
    <row r="72" spans="1:18" x14ac:dyDescent="0.3">
      <c r="A72" t="s">
        <v>4864</v>
      </c>
      <c r="B72" t="s">
        <v>552</v>
      </c>
      <c r="C72" t="s">
        <v>559</v>
      </c>
      <c r="D72" t="s">
        <v>4824</v>
      </c>
      <c r="E72" t="s">
        <v>645</v>
      </c>
      <c r="F72" t="s">
        <v>561</v>
      </c>
      <c r="G72" t="s">
        <v>369</v>
      </c>
      <c r="H72">
        <v>3381.49</v>
      </c>
      <c r="I72" t="s">
        <v>4790</v>
      </c>
      <c r="L72" s="440">
        <v>47540</v>
      </c>
      <c r="M72" s="440">
        <v>47572</v>
      </c>
      <c r="N72">
        <v>3381.49</v>
      </c>
      <c r="Q72" t="s">
        <v>562</v>
      </c>
      <c r="R72" t="s">
        <v>641</v>
      </c>
    </row>
    <row r="73" spans="1:18" x14ac:dyDescent="0.3">
      <c r="A73" t="s">
        <v>4865</v>
      </c>
      <c r="B73" t="s">
        <v>552</v>
      </c>
      <c r="C73" t="s">
        <v>559</v>
      </c>
      <c r="D73" t="s">
        <v>4824</v>
      </c>
      <c r="E73" t="s">
        <v>648</v>
      </c>
      <c r="F73" t="s">
        <v>561</v>
      </c>
      <c r="G73" t="s">
        <v>369</v>
      </c>
      <c r="H73">
        <v>3381.49</v>
      </c>
      <c r="I73" t="s">
        <v>4790</v>
      </c>
      <c r="L73" s="440">
        <v>47509</v>
      </c>
      <c r="M73" s="440">
        <v>47542</v>
      </c>
      <c r="N73">
        <v>3381.49</v>
      </c>
      <c r="Q73" t="s">
        <v>562</v>
      </c>
      <c r="R73" t="s">
        <v>643</v>
      </c>
    </row>
    <row r="74" spans="1:18" x14ac:dyDescent="0.3">
      <c r="A74" t="s">
        <v>4866</v>
      </c>
      <c r="B74" t="s">
        <v>552</v>
      </c>
      <c r="C74" t="s">
        <v>559</v>
      </c>
      <c r="D74" t="s">
        <v>4824</v>
      </c>
      <c r="E74" t="s">
        <v>651</v>
      </c>
      <c r="F74" t="s">
        <v>561</v>
      </c>
      <c r="G74" t="s">
        <v>369</v>
      </c>
      <c r="H74">
        <v>3381.49</v>
      </c>
      <c r="I74" t="s">
        <v>4790</v>
      </c>
      <c r="L74" s="440">
        <v>47478</v>
      </c>
      <c r="M74" s="440">
        <v>47513</v>
      </c>
      <c r="N74">
        <v>3381.49</v>
      </c>
      <c r="Q74" t="s">
        <v>562</v>
      </c>
      <c r="R74" t="s">
        <v>647</v>
      </c>
    </row>
    <row r="75" spans="1:18" x14ac:dyDescent="0.3">
      <c r="A75" t="s">
        <v>4867</v>
      </c>
      <c r="B75" t="s">
        <v>552</v>
      </c>
      <c r="C75" t="s">
        <v>559</v>
      </c>
      <c r="D75" t="s">
        <v>4824</v>
      </c>
      <c r="E75" t="s">
        <v>654</v>
      </c>
      <c r="F75" t="s">
        <v>561</v>
      </c>
      <c r="G75" t="s">
        <v>369</v>
      </c>
      <c r="H75">
        <v>3381.49</v>
      </c>
      <c r="I75" t="s">
        <v>4790</v>
      </c>
      <c r="L75" s="440">
        <v>47448</v>
      </c>
      <c r="M75" s="440">
        <v>47482</v>
      </c>
      <c r="N75">
        <v>3381.49</v>
      </c>
      <c r="Q75" t="s">
        <v>562</v>
      </c>
      <c r="R75" t="s">
        <v>650</v>
      </c>
    </row>
    <row r="76" spans="1:18" x14ac:dyDescent="0.3">
      <c r="A76" t="s">
        <v>4868</v>
      </c>
      <c r="B76" t="s">
        <v>552</v>
      </c>
      <c r="C76" t="s">
        <v>559</v>
      </c>
      <c r="D76" t="s">
        <v>4824</v>
      </c>
      <c r="E76" t="s">
        <v>657</v>
      </c>
      <c r="F76" t="s">
        <v>561</v>
      </c>
      <c r="G76" t="s">
        <v>369</v>
      </c>
      <c r="H76">
        <v>3381.49</v>
      </c>
      <c r="I76" t="s">
        <v>4790</v>
      </c>
      <c r="L76" s="440">
        <v>47417</v>
      </c>
      <c r="M76" s="440">
        <v>47452</v>
      </c>
      <c r="N76">
        <v>3381.49</v>
      </c>
      <c r="Q76" t="s">
        <v>562</v>
      </c>
      <c r="R76" t="s">
        <v>653</v>
      </c>
    </row>
    <row r="77" spans="1:18" x14ac:dyDescent="0.3">
      <c r="A77" t="s">
        <v>4869</v>
      </c>
      <c r="B77" t="s">
        <v>552</v>
      </c>
      <c r="C77" t="s">
        <v>559</v>
      </c>
      <c r="D77" t="s">
        <v>4824</v>
      </c>
      <c r="E77" t="s">
        <v>660</v>
      </c>
      <c r="F77" t="s">
        <v>561</v>
      </c>
      <c r="G77" t="s">
        <v>369</v>
      </c>
      <c r="H77">
        <v>3381.49</v>
      </c>
      <c r="I77" t="s">
        <v>4790</v>
      </c>
      <c r="L77" s="440">
        <v>47387</v>
      </c>
      <c r="M77" s="440">
        <v>47421</v>
      </c>
      <c r="N77">
        <v>3381.49</v>
      </c>
      <c r="Q77" t="s">
        <v>562</v>
      </c>
      <c r="R77" t="s">
        <v>656</v>
      </c>
    </row>
    <row r="78" spans="1:18" x14ac:dyDescent="0.3">
      <c r="A78" t="s">
        <v>4870</v>
      </c>
      <c r="B78" t="s">
        <v>552</v>
      </c>
      <c r="C78" t="s">
        <v>559</v>
      </c>
      <c r="D78" t="s">
        <v>4824</v>
      </c>
      <c r="E78" t="s">
        <v>663</v>
      </c>
      <c r="F78" t="s">
        <v>561</v>
      </c>
      <c r="G78" t="s">
        <v>369</v>
      </c>
      <c r="H78">
        <v>3381.49</v>
      </c>
      <c r="I78" t="s">
        <v>4790</v>
      </c>
      <c r="L78" s="440">
        <v>47356</v>
      </c>
      <c r="M78" s="440">
        <v>47391</v>
      </c>
      <c r="N78">
        <v>3381.49</v>
      </c>
      <c r="Q78" t="s">
        <v>562</v>
      </c>
      <c r="R78" t="s">
        <v>659</v>
      </c>
    </row>
    <row r="79" spans="1:18" x14ac:dyDescent="0.3">
      <c r="A79" t="s">
        <v>4871</v>
      </c>
      <c r="B79" t="s">
        <v>552</v>
      </c>
      <c r="C79" t="s">
        <v>559</v>
      </c>
      <c r="D79" t="s">
        <v>4824</v>
      </c>
      <c r="E79" t="s">
        <v>666</v>
      </c>
      <c r="F79" t="s">
        <v>561</v>
      </c>
      <c r="G79" t="s">
        <v>369</v>
      </c>
      <c r="H79">
        <v>3381.49</v>
      </c>
      <c r="I79" t="s">
        <v>4790</v>
      </c>
      <c r="L79" s="440">
        <v>47325</v>
      </c>
      <c r="M79" s="440">
        <v>47360</v>
      </c>
      <c r="N79">
        <v>3381.49</v>
      </c>
      <c r="Q79" t="s">
        <v>562</v>
      </c>
      <c r="R79" t="s">
        <v>662</v>
      </c>
    </row>
    <row r="80" spans="1:18" x14ac:dyDescent="0.3">
      <c r="A80" t="s">
        <v>4872</v>
      </c>
      <c r="B80" t="s">
        <v>552</v>
      </c>
      <c r="C80" t="s">
        <v>559</v>
      </c>
      <c r="D80" t="s">
        <v>4824</v>
      </c>
      <c r="E80" t="s">
        <v>669</v>
      </c>
      <c r="F80" t="s">
        <v>561</v>
      </c>
      <c r="G80" t="s">
        <v>369</v>
      </c>
      <c r="H80">
        <v>3381.49</v>
      </c>
      <c r="I80" t="s">
        <v>4790</v>
      </c>
      <c r="L80" s="440">
        <v>47295</v>
      </c>
      <c r="M80" s="440">
        <v>47329</v>
      </c>
      <c r="N80">
        <v>3381.49</v>
      </c>
      <c r="Q80" t="s">
        <v>562</v>
      </c>
      <c r="R80" t="s">
        <v>665</v>
      </c>
    </row>
    <row r="81" spans="1:18" x14ac:dyDescent="0.3">
      <c r="A81" t="s">
        <v>4873</v>
      </c>
      <c r="B81" t="s">
        <v>552</v>
      </c>
      <c r="C81" t="s">
        <v>559</v>
      </c>
      <c r="D81" t="s">
        <v>4824</v>
      </c>
      <c r="E81" t="s">
        <v>672</v>
      </c>
      <c r="F81" t="s">
        <v>561</v>
      </c>
      <c r="G81" t="s">
        <v>369</v>
      </c>
      <c r="H81">
        <v>3381.49</v>
      </c>
      <c r="I81" t="s">
        <v>4790</v>
      </c>
      <c r="L81" s="440">
        <v>47264</v>
      </c>
      <c r="M81" s="440">
        <v>47299</v>
      </c>
      <c r="N81">
        <v>3381.49</v>
      </c>
      <c r="Q81" t="s">
        <v>562</v>
      </c>
      <c r="R81" t="s">
        <v>668</v>
      </c>
    </row>
    <row r="82" spans="1:18" x14ac:dyDescent="0.3">
      <c r="A82" t="s">
        <v>4874</v>
      </c>
      <c r="B82" t="s">
        <v>552</v>
      </c>
      <c r="C82" t="s">
        <v>559</v>
      </c>
      <c r="D82" t="s">
        <v>4824</v>
      </c>
      <c r="E82" t="s">
        <v>675</v>
      </c>
      <c r="F82" t="s">
        <v>561</v>
      </c>
      <c r="G82" t="s">
        <v>369</v>
      </c>
      <c r="H82">
        <v>3381.49</v>
      </c>
      <c r="I82" t="s">
        <v>4790</v>
      </c>
      <c r="L82" s="440">
        <v>47234</v>
      </c>
      <c r="M82" s="440">
        <v>47268</v>
      </c>
      <c r="N82">
        <v>3381.49</v>
      </c>
      <c r="Q82" t="s">
        <v>562</v>
      </c>
      <c r="R82" t="s">
        <v>671</v>
      </c>
    </row>
    <row r="83" spans="1:18" x14ac:dyDescent="0.3">
      <c r="A83" t="s">
        <v>4875</v>
      </c>
      <c r="B83" t="s">
        <v>552</v>
      </c>
      <c r="C83" t="s">
        <v>559</v>
      </c>
      <c r="D83" t="s">
        <v>4824</v>
      </c>
      <c r="E83" t="s">
        <v>678</v>
      </c>
      <c r="F83" t="s">
        <v>561</v>
      </c>
      <c r="G83" t="s">
        <v>369</v>
      </c>
      <c r="H83">
        <v>3381.49</v>
      </c>
      <c r="I83" t="s">
        <v>4790</v>
      </c>
      <c r="L83" s="440">
        <v>47203</v>
      </c>
      <c r="M83" s="440">
        <v>47238</v>
      </c>
      <c r="N83">
        <v>3381.49</v>
      </c>
      <c r="Q83" t="s">
        <v>562</v>
      </c>
      <c r="R83" t="s">
        <v>674</v>
      </c>
    </row>
    <row r="84" spans="1:18" x14ac:dyDescent="0.3">
      <c r="A84" t="s">
        <v>4876</v>
      </c>
      <c r="B84" t="s">
        <v>552</v>
      </c>
      <c r="C84" t="s">
        <v>559</v>
      </c>
      <c r="D84" t="s">
        <v>4824</v>
      </c>
      <c r="E84" t="s">
        <v>681</v>
      </c>
      <c r="F84" t="s">
        <v>561</v>
      </c>
      <c r="G84" t="s">
        <v>369</v>
      </c>
      <c r="H84">
        <v>3381.49</v>
      </c>
      <c r="I84" t="s">
        <v>4790</v>
      </c>
      <c r="L84" s="440">
        <v>47175</v>
      </c>
      <c r="M84" s="440">
        <v>47207</v>
      </c>
      <c r="N84">
        <v>3381.49</v>
      </c>
      <c r="Q84" t="s">
        <v>562</v>
      </c>
      <c r="R84" t="s">
        <v>677</v>
      </c>
    </row>
    <row r="85" spans="1:18" x14ac:dyDescent="0.3">
      <c r="A85" t="s">
        <v>4877</v>
      </c>
      <c r="B85" t="s">
        <v>552</v>
      </c>
      <c r="C85" t="s">
        <v>559</v>
      </c>
      <c r="D85" t="s">
        <v>4824</v>
      </c>
      <c r="E85" t="s">
        <v>684</v>
      </c>
      <c r="F85" t="s">
        <v>561</v>
      </c>
      <c r="G85" t="s">
        <v>369</v>
      </c>
      <c r="H85">
        <v>3381.49</v>
      </c>
      <c r="I85" t="s">
        <v>4790</v>
      </c>
      <c r="L85" s="440">
        <v>47144</v>
      </c>
      <c r="M85" s="440">
        <v>47177</v>
      </c>
      <c r="N85">
        <v>3381.49</v>
      </c>
      <c r="Q85" t="s">
        <v>562</v>
      </c>
      <c r="R85" t="s">
        <v>679</v>
      </c>
    </row>
    <row r="86" spans="1:18" x14ac:dyDescent="0.3">
      <c r="A86" t="s">
        <v>4878</v>
      </c>
      <c r="B86" t="s">
        <v>552</v>
      </c>
      <c r="C86" t="s">
        <v>559</v>
      </c>
      <c r="D86" t="s">
        <v>4824</v>
      </c>
      <c r="E86" t="s">
        <v>687</v>
      </c>
      <c r="F86" t="s">
        <v>561</v>
      </c>
      <c r="G86" t="s">
        <v>369</v>
      </c>
      <c r="H86">
        <v>3381.49</v>
      </c>
      <c r="I86" t="s">
        <v>4790</v>
      </c>
      <c r="L86" s="440">
        <v>47113</v>
      </c>
      <c r="M86" s="440">
        <v>47148</v>
      </c>
      <c r="N86">
        <v>3381.49</v>
      </c>
      <c r="Q86" t="s">
        <v>562</v>
      </c>
      <c r="R86" t="s">
        <v>683</v>
      </c>
    </row>
    <row r="87" spans="1:18" x14ac:dyDescent="0.3">
      <c r="A87" t="s">
        <v>4879</v>
      </c>
      <c r="B87" t="s">
        <v>552</v>
      </c>
      <c r="C87" t="s">
        <v>559</v>
      </c>
      <c r="D87" t="s">
        <v>4824</v>
      </c>
      <c r="E87" t="s">
        <v>690</v>
      </c>
      <c r="F87" t="s">
        <v>561</v>
      </c>
      <c r="G87" t="s">
        <v>369</v>
      </c>
      <c r="H87">
        <v>3381.49</v>
      </c>
      <c r="I87" t="s">
        <v>4790</v>
      </c>
      <c r="L87" s="440">
        <v>47083</v>
      </c>
      <c r="M87" s="440">
        <v>47117</v>
      </c>
      <c r="N87">
        <v>3381.49</v>
      </c>
      <c r="Q87" t="s">
        <v>562</v>
      </c>
      <c r="R87" t="s">
        <v>686</v>
      </c>
    </row>
    <row r="88" spans="1:18" x14ac:dyDescent="0.3">
      <c r="A88" t="s">
        <v>4880</v>
      </c>
      <c r="B88" t="s">
        <v>552</v>
      </c>
      <c r="C88" t="s">
        <v>559</v>
      </c>
      <c r="D88" t="s">
        <v>4824</v>
      </c>
      <c r="E88" t="s">
        <v>693</v>
      </c>
      <c r="F88" t="s">
        <v>561</v>
      </c>
      <c r="G88" t="s">
        <v>369</v>
      </c>
      <c r="H88">
        <v>3381.49</v>
      </c>
      <c r="I88" t="s">
        <v>4790</v>
      </c>
      <c r="L88" s="440">
        <v>47052</v>
      </c>
      <c r="M88" s="440">
        <v>47087</v>
      </c>
      <c r="N88">
        <v>3381.49</v>
      </c>
      <c r="Q88" t="s">
        <v>562</v>
      </c>
      <c r="R88" t="s">
        <v>689</v>
      </c>
    </row>
    <row r="89" spans="1:18" x14ac:dyDescent="0.3">
      <c r="A89" t="s">
        <v>4881</v>
      </c>
      <c r="B89" t="s">
        <v>552</v>
      </c>
      <c r="C89" t="s">
        <v>559</v>
      </c>
      <c r="D89" t="s">
        <v>4824</v>
      </c>
      <c r="E89" t="s">
        <v>696</v>
      </c>
      <c r="F89" t="s">
        <v>561</v>
      </c>
      <c r="G89" t="s">
        <v>369</v>
      </c>
      <c r="H89">
        <v>3381.49</v>
      </c>
      <c r="I89" t="s">
        <v>4790</v>
      </c>
      <c r="L89" s="440">
        <v>47022</v>
      </c>
      <c r="M89" s="440">
        <v>47056</v>
      </c>
      <c r="N89">
        <v>3381.49</v>
      </c>
      <c r="Q89" t="s">
        <v>562</v>
      </c>
      <c r="R89" t="s">
        <v>692</v>
      </c>
    </row>
    <row r="90" spans="1:18" x14ac:dyDescent="0.3">
      <c r="A90" t="s">
        <v>4882</v>
      </c>
      <c r="B90" t="s">
        <v>552</v>
      </c>
      <c r="C90" t="s">
        <v>559</v>
      </c>
      <c r="D90" t="s">
        <v>4824</v>
      </c>
      <c r="E90" t="s">
        <v>699</v>
      </c>
      <c r="F90" t="s">
        <v>561</v>
      </c>
      <c r="G90" t="s">
        <v>369</v>
      </c>
      <c r="H90">
        <v>3381.49</v>
      </c>
      <c r="I90" t="s">
        <v>4790</v>
      </c>
      <c r="L90" s="440">
        <v>46991</v>
      </c>
      <c r="M90" s="440">
        <v>47026</v>
      </c>
      <c r="N90">
        <v>3381.49</v>
      </c>
      <c r="Q90" t="s">
        <v>562</v>
      </c>
      <c r="R90" t="s">
        <v>695</v>
      </c>
    </row>
    <row r="91" spans="1:18" x14ac:dyDescent="0.3">
      <c r="A91" t="s">
        <v>4883</v>
      </c>
      <c r="B91" t="s">
        <v>552</v>
      </c>
      <c r="C91" t="s">
        <v>559</v>
      </c>
      <c r="D91" t="s">
        <v>4824</v>
      </c>
      <c r="E91" t="s">
        <v>702</v>
      </c>
      <c r="F91" t="s">
        <v>561</v>
      </c>
      <c r="G91" t="s">
        <v>369</v>
      </c>
      <c r="H91">
        <v>3381.49</v>
      </c>
      <c r="I91" t="s">
        <v>4790</v>
      </c>
      <c r="L91" s="440">
        <v>46960</v>
      </c>
      <c r="M91" s="440">
        <v>46995</v>
      </c>
      <c r="N91">
        <v>3381.49</v>
      </c>
      <c r="Q91" t="s">
        <v>562</v>
      </c>
      <c r="R91" t="s">
        <v>698</v>
      </c>
    </row>
    <row r="92" spans="1:18" x14ac:dyDescent="0.3">
      <c r="A92" t="s">
        <v>4884</v>
      </c>
      <c r="B92" t="s">
        <v>552</v>
      </c>
      <c r="C92" t="s">
        <v>559</v>
      </c>
      <c r="D92" t="s">
        <v>4824</v>
      </c>
      <c r="E92" t="s">
        <v>705</v>
      </c>
      <c r="F92" t="s">
        <v>561</v>
      </c>
      <c r="G92" t="s">
        <v>369</v>
      </c>
      <c r="H92">
        <v>3381.49</v>
      </c>
      <c r="I92" t="s">
        <v>4790</v>
      </c>
      <c r="L92" s="440">
        <v>46930</v>
      </c>
      <c r="M92" s="440">
        <v>46964</v>
      </c>
      <c r="N92">
        <v>3381.49</v>
      </c>
      <c r="Q92" t="s">
        <v>562</v>
      </c>
      <c r="R92" t="s">
        <v>701</v>
      </c>
    </row>
    <row r="93" spans="1:18" x14ac:dyDescent="0.3">
      <c r="A93" t="s">
        <v>4885</v>
      </c>
      <c r="B93" t="s">
        <v>552</v>
      </c>
      <c r="C93" t="s">
        <v>559</v>
      </c>
      <c r="D93" t="s">
        <v>4824</v>
      </c>
      <c r="E93" t="s">
        <v>708</v>
      </c>
      <c r="F93" t="s">
        <v>561</v>
      </c>
      <c r="G93" t="s">
        <v>369</v>
      </c>
      <c r="H93">
        <v>3381.49</v>
      </c>
      <c r="I93" t="s">
        <v>4790</v>
      </c>
      <c r="L93" s="440">
        <v>46899</v>
      </c>
      <c r="M93" s="440">
        <v>46934</v>
      </c>
      <c r="N93">
        <v>3381.49</v>
      </c>
      <c r="Q93" t="s">
        <v>562</v>
      </c>
      <c r="R93" t="s">
        <v>704</v>
      </c>
    </row>
    <row r="94" spans="1:18" x14ac:dyDescent="0.3">
      <c r="A94" t="s">
        <v>4886</v>
      </c>
      <c r="B94" t="s">
        <v>552</v>
      </c>
      <c r="C94" t="s">
        <v>559</v>
      </c>
      <c r="D94" t="s">
        <v>4824</v>
      </c>
      <c r="E94" t="s">
        <v>711</v>
      </c>
      <c r="F94" t="s">
        <v>561</v>
      </c>
      <c r="G94" t="s">
        <v>369</v>
      </c>
      <c r="H94">
        <v>3381.49</v>
      </c>
      <c r="I94" t="s">
        <v>4790</v>
      </c>
      <c r="L94" s="440">
        <v>46869</v>
      </c>
      <c r="M94" s="440">
        <v>46903</v>
      </c>
      <c r="N94">
        <v>3381.49</v>
      </c>
      <c r="Q94" t="s">
        <v>562</v>
      </c>
      <c r="R94" t="s">
        <v>707</v>
      </c>
    </row>
    <row r="95" spans="1:18" x14ac:dyDescent="0.3">
      <c r="A95" t="s">
        <v>4887</v>
      </c>
      <c r="B95" t="s">
        <v>552</v>
      </c>
      <c r="C95" t="s">
        <v>559</v>
      </c>
      <c r="D95" t="s">
        <v>4824</v>
      </c>
      <c r="E95" t="s">
        <v>714</v>
      </c>
      <c r="F95" t="s">
        <v>561</v>
      </c>
      <c r="G95" t="s">
        <v>369</v>
      </c>
      <c r="H95">
        <v>3381.49</v>
      </c>
      <c r="I95" t="s">
        <v>4790</v>
      </c>
      <c r="L95" s="440">
        <v>46838</v>
      </c>
      <c r="M95" s="440">
        <v>46873</v>
      </c>
      <c r="N95">
        <v>3381.49</v>
      </c>
      <c r="Q95" t="s">
        <v>562</v>
      </c>
      <c r="R95" t="s">
        <v>710</v>
      </c>
    </row>
    <row r="96" spans="1:18" x14ac:dyDescent="0.3">
      <c r="A96" t="s">
        <v>4888</v>
      </c>
      <c r="B96" t="s">
        <v>552</v>
      </c>
      <c r="C96" t="s">
        <v>559</v>
      </c>
      <c r="D96" t="s">
        <v>4824</v>
      </c>
      <c r="E96" t="s">
        <v>717</v>
      </c>
      <c r="F96" t="s">
        <v>561</v>
      </c>
      <c r="G96" t="s">
        <v>369</v>
      </c>
      <c r="H96">
        <v>3381.49</v>
      </c>
      <c r="I96" t="s">
        <v>4790</v>
      </c>
      <c r="L96" s="440">
        <v>46809</v>
      </c>
      <c r="M96" s="440">
        <v>46842</v>
      </c>
      <c r="N96">
        <v>3381.49</v>
      </c>
      <c r="Q96" t="s">
        <v>562</v>
      </c>
      <c r="R96" t="s">
        <v>713</v>
      </c>
    </row>
    <row r="97" spans="1:18" x14ac:dyDescent="0.3">
      <c r="A97" t="s">
        <v>4889</v>
      </c>
      <c r="B97" t="s">
        <v>552</v>
      </c>
      <c r="C97" t="s">
        <v>559</v>
      </c>
      <c r="D97" t="s">
        <v>4824</v>
      </c>
      <c r="E97" t="s">
        <v>720</v>
      </c>
      <c r="F97" t="s">
        <v>561</v>
      </c>
      <c r="G97" t="s">
        <v>369</v>
      </c>
      <c r="H97">
        <v>3381.49</v>
      </c>
      <c r="I97" t="s">
        <v>4790</v>
      </c>
      <c r="L97" s="440">
        <v>46778</v>
      </c>
      <c r="M97" s="440">
        <v>46812</v>
      </c>
      <c r="N97">
        <v>3381.49</v>
      </c>
      <c r="Q97" t="s">
        <v>562</v>
      </c>
      <c r="R97" t="s">
        <v>716</v>
      </c>
    </row>
    <row r="98" spans="1:18" x14ac:dyDescent="0.3">
      <c r="A98" t="s">
        <v>4890</v>
      </c>
      <c r="B98" t="s">
        <v>552</v>
      </c>
      <c r="C98" t="s">
        <v>559</v>
      </c>
      <c r="D98" t="s">
        <v>4824</v>
      </c>
      <c r="E98" t="s">
        <v>723</v>
      </c>
      <c r="F98" t="s">
        <v>561</v>
      </c>
      <c r="G98" t="s">
        <v>369</v>
      </c>
      <c r="H98">
        <v>3381.49</v>
      </c>
      <c r="I98" t="s">
        <v>4790</v>
      </c>
      <c r="L98" s="440">
        <v>46747</v>
      </c>
      <c r="M98" s="440">
        <v>46782</v>
      </c>
      <c r="N98">
        <v>3381.49</v>
      </c>
      <c r="Q98" t="s">
        <v>562</v>
      </c>
      <c r="R98" t="s">
        <v>719</v>
      </c>
    </row>
    <row r="99" spans="1:18" x14ac:dyDescent="0.3">
      <c r="A99" t="s">
        <v>4891</v>
      </c>
      <c r="B99" t="s">
        <v>552</v>
      </c>
      <c r="C99" t="s">
        <v>559</v>
      </c>
      <c r="D99" t="s">
        <v>4824</v>
      </c>
      <c r="E99" t="s">
        <v>726</v>
      </c>
      <c r="F99" t="s">
        <v>561</v>
      </c>
      <c r="G99" t="s">
        <v>369</v>
      </c>
      <c r="H99">
        <v>3381.49</v>
      </c>
      <c r="I99" t="s">
        <v>4790</v>
      </c>
      <c r="L99" s="440">
        <v>46717</v>
      </c>
      <c r="M99" s="440">
        <v>46751</v>
      </c>
      <c r="N99">
        <v>3381.49</v>
      </c>
      <c r="Q99" t="s">
        <v>562</v>
      </c>
      <c r="R99" t="s">
        <v>722</v>
      </c>
    </row>
    <row r="100" spans="1:18" x14ac:dyDescent="0.3">
      <c r="A100" t="s">
        <v>4892</v>
      </c>
      <c r="B100" t="s">
        <v>552</v>
      </c>
      <c r="C100" t="s">
        <v>559</v>
      </c>
      <c r="D100" t="s">
        <v>4824</v>
      </c>
      <c r="E100" t="s">
        <v>729</v>
      </c>
      <c r="F100" t="s">
        <v>561</v>
      </c>
      <c r="G100" t="s">
        <v>369</v>
      </c>
      <c r="H100">
        <v>3381.49</v>
      </c>
      <c r="I100" t="s">
        <v>4790</v>
      </c>
      <c r="L100" s="440">
        <v>46686</v>
      </c>
      <c r="M100" s="440">
        <v>46721</v>
      </c>
      <c r="N100">
        <v>3381.49</v>
      </c>
      <c r="Q100" t="s">
        <v>562</v>
      </c>
      <c r="R100" t="s">
        <v>725</v>
      </c>
    </row>
    <row r="101" spans="1:18" x14ac:dyDescent="0.3">
      <c r="A101" t="s">
        <v>4893</v>
      </c>
      <c r="B101" t="s">
        <v>552</v>
      </c>
      <c r="C101" t="s">
        <v>559</v>
      </c>
      <c r="D101" t="s">
        <v>4824</v>
      </c>
      <c r="E101" t="s">
        <v>732</v>
      </c>
      <c r="F101" t="s">
        <v>561</v>
      </c>
      <c r="G101" t="s">
        <v>369</v>
      </c>
      <c r="H101">
        <v>3381.49</v>
      </c>
      <c r="I101" t="s">
        <v>4790</v>
      </c>
      <c r="L101" s="440">
        <v>46656</v>
      </c>
      <c r="M101" s="440">
        <v>46690</v>
      </c>
      <c r="N101">
        <v>3381.49</v>
      </c>
      <c r="Q101" t="s">
        <v>562</v>
      </c>
      <c r="R101" t="s">
        <v>728</v>
      </c>
    </row>
    <row r="102" spans="1:18" x14ac:dyDescent="0.3">
      <c r="A102" t="s">
        <v>4894</v>
      </c>
      <c r="B102" t="s">
        <v>552</v>
      </c>
      <c r="C102" t="s">
        <v>559</v>
      </c>
      <c r="D102" t="s">
        <v>4824</v>
      </c>
      <c r="E102" t="s">
        <v>735</v>
      </c>
      <c r="F102" t="s">
        <v>561</v>
      </c>
      <c r="G102" t="s">
        <v>369</v>
      </c>
      <c r="H102">
        <v>3381.49</v>
      </c>
      <c r="I102" t="s">
        <v>4790</v>
      </c>
      <c r="L102" s="440">
        <v>46625</v>
      </c>
      <c r="M102" s="440">
        <v>46660</v>
      </c>
      <c r="N102">
        <v>3381.49</v>
      </c>
      <c r="Q102" t="s">
        <v>562</v>
      </c>
      <c r="R102" t="s">
        <v>731</v>
      </c>
    </row>
    <row r="103" spans="1:18" x14ac:dyDescent="0.3">
      <c r="A103" t="s">
        <v>4895</v>
      </c>
      <c r="B103" t="s">
        <v>552</v>
      </c>
      <c r="C103" t="s">
        <v>559</v>
      </c>
      <c r="D103" t="s">
        <v>4824</v>
      </c>
      <c r="E103" t="s">
        <v>738</v>
      </c>
      <c r="F103" t="s">
        <v>561</v>
      </c>
      <c r="G103" t="s">
        <v>369</v>
      </c>
      <c r="H103">
        <v>3381.49</v>
      </c>
      <c r="I103" t="s">
        <v>4790</v>
      </c>
      <c r="L103" s="440">
        <v>46594</v>
      </c>
      <c r="M103" s="440">
        <v>46629</v>
      </c>
      <c r="N103">
        <v>3381.49</v>
      </c>
      <c r="Q103" t="s">
        <v>562</v>
      </c>
      <c r="R103" t="s">
        <v>734</v>
      </c>
    </row>
    <row r="104" spans="1:18" x14ac:dyDescent="0.3">
      <c r="A104" t="s">
        <v>4896</v>
      </c>
      <c r="B104" t="s">
        <v>552</v>
      </c>
      <c r="C104" t="s">
        <v>559</v>
      </c>
      <c r="D104" t="s">
        <v>4824</v>
      </c>
      <c r="E104" t="s">
        <v>741</v>
      </c>
      <c r="F104" t="s">
        <v>561</v>
      </c>
      <c r="G104" t="s">
        <v>369</v>
      </c>
      <c r="H104">
        <v>3381.49</v>
      </c>
      <c r="I104" t="s">
        <v>4790</v>
      </c>
      <c r="L104" s="440">
        <v>46564</v>
      </c>
      <c r="M104" s="440">
        <v>46598</v>
      </c>
      <c r="N104">
        <v>3381.49</v>
      </c>
      <c r="Q104" t="s">
        <v>562</v>
      </c>
      <c r="R104" t="s">
        <v>737</v>
      </c>
    </row>
    <row r="105" spans="1:18" x14ac:dyDescent="0.3">
      <c r="A105" t="s">
        <v>4897</v>
      </c>
      <c r="B105" t="s">
        <v>552</v>
      </c>
      <c r="C105" t="s">
        <v>559</v>
      </c>
      <c r="D105" t="s">
        <v>4824</v>
      </c>
      <c r="E105" t="s">
        <v>744</v>
      </c>
      <c r="F105" t="s">
        <v>561</v>
      </c>
      <c r="G105" t="s">
        <v>369</v>
      </c>
      <c r="H105">
        <v>3381.49</v>
      </c>
      <c r="I105" t="s">
        <v>4790</v>
      </c>
      <c r="L105" s="440">
        <v>46533</v>
      </c>
      <c r="M105" s="440">
        <v>46568</v>
      </c>
      <c r="N105">
        <v>3381.49</v>
      </c>
      <c r="Q105" t="s">
        <v>562</v>
      </c>
      <c r="R105" t="s">
        <v>740</v>
      </c>
    </row>
    <row r="106" spans="1:18" x14ac:dyDescent="0.3">
      <c r="A106" t="s">
        <v>4898</v>
      </c>
      <c r="B106" t="s">
        <v>552</v>
      </c>
      <c r="C106" t="s">
        <v>559</v>
      </c>
      <c r="D106" t="s">
        <v>4824</v>
      </c>
      <c r="E106" t="s">
        <v>751</v>
      </c>
      <c r="F106" t="s">
        <v>561</v>
      </c>
      <c r="G106" t="s">
        <v>369</v>
      </c>
      <c r="H106">
        <v>3381.49</v>
      </c>
      <c r="I106" t="s">
        <v>4790</v>
      </c>
      <c r="L106" s="440">
        <v>46503</v>
      </c>
      <c r="M106" s="440">
        <v>46537</v>
      </c>
      <c r="N106">
        <v>3381.49</v>
      </c>
      <c r="Q106" t="s">
        <v>562</v>
      </c>
      <c r="R106" t="s">
        <v>743</v>
      </c>
    </row>
    <row r="107" spans="1:18" x14ac:dyDescent="0.3">
      <c r="A107" t="s">
        <v>4899</v>
      </c>
      <c r="B107" t="s">
        <v>552</v>
      </c>
      <c r="C107" t="s">
        <v>559</v>
      </c>
      <c r="D107" t="s">
        <v>4824</v>
      </c>
      <c r="E107" t="s">
        <v>764</v>
      </c>
      <c r="F107" t="s">
        <v>561</v>
      </c>
      <c r="G107" t="s">
        <v>369</v>
      </c>
      <c r="H107">
        <v>3381.49</v>
      </c>
      <c r="I107" t="s">
        <v>4790</v>
      </c>
      <c r="L107" s="440">
        <v>46472</v>
      </c>
      <c r="M107" s="440">
        <v>46507</v>
      </c>
      <c r="N107">
        <v>3381.49</v>
      </c>
      <c r="Q107" t="s">
        <v>562</v>
      </c>
      <c r="R107" t="s">
        <v>750</v>
      </c>
    </row>
    <row r="108" spans="1:18" x14ac:dyDescent="0.3">
      <c r="A108" t="s">
        <v>4900</v>
      </c>
      <c r="B108" t="s">
        <v>552</v>
      </c>
      <c r="C108" t="s">
        <v>559</v>
      </c>
      <c r="D108" t="s">
        <v>4824</v>
      </c>
      <c r="E108" t="s">
        <v>772</v>
      </c>
      <c r="F108" t="s">
        <v>561</v>
      </c>
      <c r="G108" t="s">
        <v>369</v>
      </c>
      <c r="H108">
        <v>3381.49</v>
      </c>
      <c r="I108" t="s">
        <v>4790</v>
      </c>
      <c r="L108" s="440">
        <v>46444</v>
      </c>
      <c r="M108" s="440">
        <v>46476</v>
      </c>
      <c r="N108">
        <v>3381.49</v>
      </c>
      <c r="Q108" t="s">
        <v>562</v>
      </c>
      <c r="R108" t="s">
        <v>763</v>
      </c>
    </row>
    <row r="109" spans="1:18" x14ac:dyDescent="0.3">
      <c r="A109" t="s">
        <v>4901</v>
      </c>
      <c r="B109" t="s">
        <v>552</v>
      </c>
      <c r="C109" t="s">
        <v>559</v>
      </c>
      <c r="D109" t="s">
        <v>4824</v>
      </c>
      <c r="E109" t="s">
        <v>782</v>
      </c>
      <c r="F109" t="s">
        <v>561</v>
      </c>
      <c r="G109" t="s">
        <v>369</v>
      </c>
      <c r="H109">
        <v>3381.49</v>
      </c>
      <c r="I109" t="s">
        <v>4790</v>
      </c>
      <c r="L109" s="440">
        <v>46413</v>
      </c>
      <c r="M109" s="440">
        <v>46446</v>
      </c>
      <c r="N109">
        <v>3381.49</v>
      </c>
      <c r="Q109" t="s">
        <v>562</v>
      </c>
      <c r="R109" t="s">
        <v>770</v>
      </c>
    </row>
    <row r="110" spans="1:18" x14ac:dyDescent="0.3">
      <c r="A110" t="s">
        <v>4902</v>
      </c>
      <c r="B110" t="s">
        <v>552</v>
      </c>
      <c r="C110" t="s">
        <v>559</v>
      </c>
      <c r="D110" t="s">
        <v>4824</v>
      </c>
      <c r="E110" t="s">
        <v>804</v>
      </c>
      <c r="F110" t="s">
        <v>561</v>
      </c>
      <c r="G110" t="s">
        <v>369</v>
      </c>
      <c r="H110">
        <v>3381.49</v>
      </c>
      <c r="I110" t="s">
        <v>4790</v>
      </c>
      <c r="L110" s="440">
        <v>46382</v>
      </c>
      <c r="M110" s="440">
        <v>46417</v>
      </c>
      <c r="N110">
        <v>3381.49</v>
      </c>
      <c r="Q110" t="s">
        <v>562</v>
      </c>
      <c r="R110" t="s">
        <v>780</v>
      </c>
    </row>
    <row r="111" spans="1:18" x14ac:dyDescent="0.3">
      <c r="A111" t="s">
        <v>4903</v>
      </c>
      <c r="B111" t="s">
        <v>552</v>
      </c>
      <c r="C111" t="s">
        <v>559</v>
      </c>
      <c r="D111" t="s">
        <v>4824</v>
      </c>
      <c r="E111" t="s">
        <v>932</v>
      </c>
      <c r="F111" t="s">
        <v>561</v>
      </c>
      <c r="G111" t="s">
        <v>369</v>
      </c>
      <c r="H111">
        <v>3381.49</v>
      </c>
      <c r="I111" t="s">
        <v>4790</v>
      </c>
      <c r="L111" s="440">
        <v>46352</v>
      </c>
      <c r="M111" s="440">
        <v>46386</v>
      </c>
      <c r="N111">
        <v>3381.49</v>
      </c>
      <c r="Q111" t="s">
        <v>562</v>
      </c>
      <c r="R111" t="s">
        <v>472</v>
      </c>
    </row>
    <row r="112" spans="1:18" x14ac:dyDescent="0.3">
      <c r="A112" t="s">
        <v>4904</v>
      </c>
      <c r="B112" t="s">
        <v>552</v>
      </c>
      <c r="C112" t="s">
        <v>559</v>
      </c>
      <c r="D112" t="s">
        <v>4824</v>
      </c>
      <c r="E112" t="s">
        <v>943</v>
      </c>
      <c r="F112" t="s">
        <v>561</v>
      </c>
      <c r="G112" t="s">
        <v>369</v>
      </c>
      <c r="H112">
        <v>3381.49</v>
      </c>
      <c r="I112" t="s">
        <v>4790</v>
      </c>
      <c r="L112" s="440">
        <v>46321</v>
      </c>
      <c r="M112" s="440">
        <v>46356</v>
      </c>
      <c r="N112">
        <v>3381.49</v>
      </c>
      <c r="Q112" t="s">
        <v>562</v>
      </c>
      <c r="R112" t="s">
        <v>471</v>
      </c>
    </row>
    <row r="113" spans="1:19" x14ac:dyDescent="0.3">
      <c r="A113" t="s">
        <v>4905</v>
      </c>
      <c r="B113" t="s">
        <v>552</v>
      </c>
      <c r="C113" t="s">
        <v>559</v>
      </c>
      <c r="D113" t="s">
        <v>4824</v>
      </c>
      <c r="E113" t="s">
        <v>959</v>
      </c>
      <c r="F113" t="s">
        <v>561</v>
      </c>
      <c r="G113" t="s">
        <v>369</v>
      </c>
      <c r="H113">
        <v>3381.49</v>
      </c>
      <c r="I113" t="s">
        <v>4790</v>
      </c>
      <c r="L113" s="440">
        <v>46291</v>
      </c>
      <c r="M113" s="440">
        <v>46325</v>
      </c>
      <c r="N113">
        <v>3381.49</v>
      </c>
      <c r="Q113" t="s">
        <v>562</v>
      </c>
      <c r="R113" t="s">
        <v>470</v>
      </c>
    </row>
    <row r="114" spans="1:19" x14ac:dyDescent="0.3">
      <c r="A114" t="s">
        <v>4906</v>
      </c>
      <c r="B114" t="s">
        <v>552</v>
      </c>
      <c r="C114" t="s">
        <v>559</v>
      </c>
      <c r="D114" t="s">
        <v>4824</v>
      </c>
      <c r="E114" t="s">
        <v>974</v>
      </c>
      <c r="F114" t="s">
        <v>561</v>
      </c>
      <c r="G114" t="s">
        <v>369</v>
      </c>
      <c r="H114">
        <v>3381.49</v>
      </c>
      <c r="I114" t="s">
        <v>4790</v>
      </c>
      <c r="L114" s="440">
        <v>46260</v>
      </c>
      <c r="M114" s="440">
        <v>46295</v>
      </c>
      <c r="N114">
        <v>3381.49</v>
      </c>
      <c r="Q114" t="s">
        <v>562</v>
      </c>
      <c r="R114" t="s">
        <v>469</v>
      </c>
    </row>
    <row r="115" spans="1:19" x14ac:dyDescent="0.3">
      <c r="A115" t="s">
        <v>4907</v>
      </c>
      <c r="B115" t="s">
        <v>552</v>
      </c>
      <c r="C115" t="s">
        <v>559</v>
      </c>
      <c r="D115" t="s">
        <v>4824</v>
      </c>
      <c r="E115" t="s">
        <v>988</v>
      </c>
      <c r="F115" t="s">
        <v>561</v>
      </c>
      <c r="G115" t="s">
        <v>369</v>
      </c>
      <c r="H115">
        <v>3381.49</v>
      </c>
      <c r="I115" t="s">
        <v>4790</v>
      </c>
      <c r="L115" s="440">
        <v>46229</v>
      </c>
      <c r="M115" s="440">
        <v>46264</v>
      </c>
      <c r="N115">
        <v>3381.49</v>
      </c>
      <c r="Q115" t="s">
        <v>562</v>
      </c>
      <c r="R115" t="s">
        <v>468</v>
      </c>
    </row>
    <row r="116" spans="1:19" x14ac:dyDescent="0.3">
      <c r="A116" t="s">
        <v>4908</v>
      </c>
      <c r="B116" t="s">
        <v>552</v>
      </c>
      <c r="C116" t="s">
        <v>559</v>
      </c>
      <c r="D116" t="s">
        <v>4824</v>
      </c>
      <c r="E116" t="s">
        <v>1107</v>
      </c>
      <c r="F116" t="s">
        <v>561</v>
      </c>
      <c r="G116" t="s">
        <v>369</v>
      </c>
      <c r="H116">
        <v>3381.49</v>
      </c>
      <c r="I116" t="s">
        <v>4790</v>
      </c>
      <c r="L116" s="440">
        <v>46199</v>
      </c>
      <c r="M116" s="440">
        <v>46233</v>
      </c>
      <c r="N116">
        <v>3381.49</v>
      </c>
      <c r="Q116" t="s">
        <v>562</v>
      </c>
      <c r="R116" t="s">
        <v>467</v>
      </c>
    </row>
    <row r="117" spans="1:19" x14ac:dyDescent="0.3">
      <c r="A117" t="s">
        <v>4909</v>
      </c>
      <c r="B117" t="s">
        <v>552</v>
      </c>
      <c r="C117" t="s">
        <v>559</v>
      </c>
      <c r="D117" t="s">
        <v>4824</v>
      </c>
      <c r="E117" t="s">
        <v>1369</v>
      </c>
      <c r="F117" t="s">
        <v>561</v>
      </c>
      <c r="G117" t="s">
        <v>369</v>
      </c>
      <c r="H117">
        <v>3529.25</v>
      </c>
      <c r="I117" t="s">
        <v>4790</v>
      </c>
      <c r="L117" s="440">
        <v>46168</v>
      </c>
      <c r="M117" s="440">
        <v>46203</v>
      </c>
      <c r="N117">
        <v>3529.25</v>
      </c>
      <c r="O117" t="s">
        <v>557</v>
      </c>
      <c r="P117" s="440">
        <v>46202</v>
      </c>
      <c r="Q117" t="s">
        <v>562</v>
      </c>
      <c r="R117" t="s">
        <v>466</v>
      </c>
      <c r="S117" t="s">
        <v>466</v>
      </c>
    </row>
    <row r="118" spans="1:19" x14ac:dyDescent="0.3">
      <c r="A118" t="s">
        <v>4910</v>
      </c>
      <c r="B118" t="s">
        <v>552</v>
      </c>
      <c r="C118" t="s">
        <v>559</v>
      </c>
      <c r="D118" t="s">
        <v>4824</v>
      </c>
      <c r="E118" t="s">
        <v>1620</v>
      </c>
      <c r="F118" t="s">
        <v>561</v>
      </c>
      <c r="G118" t="s">
        <v>369</v>
      </c>
      <c r="H118">
        <v>3493.07</v>
      </c>
      <c r="I118" t="s">
        <v>4790</v>
      </c>
      <c r="L118" s="440">
        <v>46138</v>
      </c>
      <c r="M118" s="440">
        <v>46171</v>
      </c>
      <c r="N118">
        <v>3493.07</v>
      </c>
      <c r="O118" t="s">
        <v>557</v>
      </c>
      <c r="P118" s="440">
        <v>46169</v>
      </c>
      <c r="Q118" t="s">
        <v>1621</v>
      </c>
      <c r="R118" t="s">
        <v>465</v>
      </c>
      <c r="S118" t="s">
        <v>465</v>
      </c>
    </row>
    <row r="119" spans="1:19" x14ac:dyDescent="0.3">
      <c r="A119" t="s">
        <v>4911</v>
      </c>
      <c r="B119" t="s">
        <v>552</v>
      </c>
      <c r="C119" t="s">
        <v>559</v>
      </c>
      <c r="D119" t="s">
        <v>4824</v>
      </c>
      <c r="E119" t="s">
        <v>1850</v>
      </c>
      <c r="F119" t="s">
        <v>561</v>
      </c>
      <c r="G119" t="s">
        <v>369</v>
      </c>
      <c r="H119">
        <v>3456.21</v>
      </c>
      <c r="I119" t="s">
        <v>4790</v>
      </c>
      <c r="L119" s="440">
        <v>46107</v>
      </c>
      <c r="M119" s="440">
        <v>46142</v>
      </c>
      <c r="N119">
        <v>3456.21</v>
      </c>
      <c r="O119" t="s">
        <v>557</v>
      </c>
      <c r="P119" s="440">
        <v>46142</v>
      </c>
      <c r="Q119" t="s">
        <v>562</v>
      </c>
      <c r="R119" t="s">
        <v>464</v>
      </c>
      <c r="S119" t="s">
        <v>464</v>
      </c>
    </row>
    <row r="120" spans="1:19" x14ac:dyDescent="0.3">
      <c r="A120" t="s">
        <v>4912</v>
      </c>
      <c r="B120" t="s">
        <v>552</v>
      </c>
      <c r="C120" t="s">
        <v>559</v>
      </c>
      <c r="D120" t="s">
        <v>4824</v>
      </c>
      <c r="E120" t="s">
        <v>2073</v>
      </c>
      <c r="F120" t="s">
        <v>561</v>
      </c>
      <c r="G120" t="s">
        <v>369</v>
      </c>
      <c r="H120">
        <v>3415.29</v>
      </c>
      <c r="I120" t="s">
        <v>4790</v>
      </c>
      <c r="L120" s="440">
        <v>46079</v>
      </c>
      <c r="M120" s="440">
        <v>46106</v>
      </c>
      <c r="N120">
        <v>3415.29</v>
      </c>
      <c r="O120" t="s">
        <v>557</v>
      </c>
      <c r="P120" s="440">
        <v>46104</v>
      </c>
      <c r="Q120" t="s">
        <v>562</v>
      </c>
      <c r="R120" t="s">
        <v>463</v>
      </c>
      <c r="S120" t="s">
        <v>463</v>
      </c>
    </row>
    <row r="121" spans="1:19" x14ac:dyDescent="0.3">
      <c r="A121" t="s">
        <v>4913</v>
      </c>
      <c r="B121" t="s">
        <v>552</v>
      </c>
      <c r="C121" t="s">
        <v>619</v>
      </c>
      <c r="D121" t="s">
        <v>4914</v>
      </c>
      <c r="E121" t="s">
        <v>620</v>
      </c>
      <c r="F121" t="s">
        <v>561</v>
      </c>
      <c r="G121" t="s">
        <v>369</v>
      </c>
      <c r="H121">
        <v>8566.18</v>
      </c>
      <c r="I121" t="s">
        <v>4790</v>
      </c>
      <c r="L121" s="440">
        <v>47601</v>
      </c>
      <c r="M121" s="440">
        <v>47784</v>
      </c>
      <c r="N121">
        <v>8566.18</v>
      </c>
      <c r="Q121" t="s">
        <v>638</v>
      </c>
      <c r="R121" t="s">
        <v>618</v>
      </c>
    </row>
    <row r="122" spans="1:19" x14ac:dyDescent="0.3">
      <c r="A122" t="s">
        <v>4915</v>
      </c>
      <c r="B122" t="s">
        <v>552</v>
      </c>
      <c r="C122" t="s">
        <v>619</v>
      </c>
      <c r="D122" t="s">
        <v>4914</v>
      </c>
      <c r="E122" t="s">
        <v>624</v>
      </c>
      <c r="F122" t="s">
        <v>561</v>
      </c>
      <c r="G122" t="s">
        <v>369</v>
      </c>
      <c r="H122">
        <v>8566.18</v>
      </c>
      <c r="I122" t="s">
        <v>4790</v>
      </c>
      <c r="L122" s="440">
        <v>47570</v>
      </c>
      <c r="M122" s="440">
        <v>47754</v>
      </c>
      <c r="N122">
        <v>8566.18</v>
      </c>
      <c r="Q122" t="s">
        <v>638</v>
      </c>
      <c r="R122" t="s">
        <v>622</v>
      </c>
    </row>
    <row r="123" spans="1:19" x14ac:dyDescent="0.3">
      <c r="A123" t="s">
        <v>4916</v>
      </c>
      <c r="B123" t="s">
        <v>552</v>
      </c>
      <c r="C123" t="s">
        <v>619</v>
      </c>
      <c r="D123" t="s">
        <v>4914</v>
      </c>
      <c r="E123" t="s">
        <v>627</v>
      </c>
      <c r="F123" t="s">
        <v>561</v>
      </c>
      <c r="G123" t="s">
        <v>369</v>
      </c>
      <c r="H123">
        <v>8566.18</v>
      </c>
      <c r="I123" t="s">
        <v>4790</v>
      </c>
      <c r="L123" s="440">
        <v>47542</v>
      </c>
      <c r="M123" s="440">
        <v>47723</v>
      </c>
      <c r="N123">
        <v>8566.18</v>
      </c>
      <c r="Q123" t="s">
        <v>638</v>
      </c>
      <c r="R123" t="s">
        <v>625</v>
      </c>
    </row>
    <row r="124" spans="1:19" x14ac:dyDescent="0.3">
      <c r="A124" t="s">
        <v>4917</v>
      </c>
      <c r="B124" t="s">
        <v>552</v>
      </c>
      <c r="C124" t="s">
        <v>619</v>
      </c>
      <c r="D124" t="s">
        <v>4914</v>
      </c>
      <c r="E124" t="s">
        <v>630</v>
      </c>
      <c r="F124" t="s">
        <v>561</v>
      </c>
      <c r="G124" t="s">
        <v>369</v>
      </c>
      <c r="H124">
        <v>8566.18</v>
      </c>
      <c r="I124" t="s">
        <v>4790</v>
      </c>
      <c r="L124" s="440">
        <v>47511</v>
      </c>
      <c r="M124" s="440">
        <v>47692</v>
      </c>
      <c r="N124">
        <v>8566.18</v>
      </c>
      <c r="Q124" t="s">
        <v>638</v>
      </c>
      <c r="R124" t="s">
        <v>628</v>
      </c>
    </row>
    <row r="125" spans="1:19" x14ac:dyDescent="0.3">
      <c r="A125" t="s">
        <v>4918</v>
      </c>
      <c r="B125" t="s">
        <v>552</v>
      </c>
      <c r="C125" t="s">
        <v>619</v>
      </c>
      <c r="D125" t="s">
        <v>4914</v>
      </c>
      <c r="E125" t="s">
        <v>633</v>
      </c>
      <c r="F125" t="s">
        <v>561</v>
      </c>
      <c r="G125" t="s">
        <v>369</v>
      </c>
      <c r="H125">
        <v>8566.18</v>
      </c>
      <c r="I125" t="s">
        <v>4790</v>
      </c>
      <c r="L125" s="440">
        <v>47480</v>
      </c>
      <c r="M125" s="440">
        <v>47662</v>
      </c>
      <c r="N125">
        <v>8566.18</v>
      </c>
      <c r="Q125" t="s">
        <v>638</v>
      </c>
      <c r="R125" t="s">
        <v>631</v>
      </c>
    </row>
    <row r="126" spans="1:19" x14ac:dyDescent="0.3">
      <c r="A126" t="s">
        <v>4919</v>
      </c>
      <c r="B126" t="s">
        <v>552</v>
      </c>
      <c r="C126" t="s">
        <v>619</v>
      </c>
      <c r="D126" t="s">
        <v>4914</v>
      </c>
      <c r="E126" t="s">
        <v>636</v>
      </c>
      <c r="F126" t="s">
        <v>561</v>
      </c>
      <c r="G126" t="s">
        <v>369</v>
      </c>
      <c r="H126">
        <v>8566.18</v>
      </c>
      <c r="I126" t="s">
        <v>4790</v>
      </c>
      <c r="L126" s="440">
        <v>47450</v>
      </c>
      <c r="M126" s="440">
        <v>47631</v>
      </c>
      <c r="N126">
        <v>8566.18</v>
      </c>
      <c r="Q126" t="s">
        <v>638</v>
      </c>
      <c r="R126" t="s">
        <v>634</v>
      </c>
    </row>
    <row r="127" spans="1:19" x14ac:dyDescent="0.3">
      <c r="A127" t="s">
        <v>4920</v>
      </c>
      <c r="B127" t="s">
        <v>552</v>
      </c>
      <c r="C127" t="s">
        <v>619</v>
      </c>
      <c r="D127" t="s">
        <v>4914</v>
      </c>
      <c r="E127" t="s">
        <v>640</v>
      </c>
      <c r="F127" t="s">
        <v>561</v>
      </c>
      <c r="G127" t="s">
        <v>369</v>
      </c>
      <c r="H127">
        <v>8566.18</v>
      </c>
      <c r="I127" t="s">
        <v>4790</v>
      </c>
      <c r="L127" s="440">
        <v>47419</v>
      </c>
      <c r="M127" s="440">
        <v>47601</v>
      </c>
      <c r="N127">
        <v>8566.18</v>
      </c>
      <c r="Q127" t="s">
        <v>638</v>
      </c>
      <c r="R127" t="s">
        <v>637</v>
      </c>
    </row>
    <row r="128" spans="1:19" x14ac:dyDescent="0.3">
      <c r="A128" t="s">
        <v>4921</v>
      </c>
      <c r="B128" t="s">
        <v>552</v>
      </c>
      <c r="C128" t="s">
        <v>619</v>
      </c>
      <c r="D128" t="s">
        <v>4914</v>
      </c>
      <c r="E128" t="s">
        <v>644</v>
      </c>
      <c r="F128" t="s">
        <v>561</v>
      </c>
      <c r="G128" t="s">
        <v>369</v>
      </c>
      <c r="H128">
        <v>8566.18</v>
      </c>
      <c r="I128" t="s">
        <v>4790</v>
      </c>
      <c r="L128" s="440">
        <v>47389</v>
      </c>
      <c r="M128" s="440">
        <v>47570</v>
      </c>
      <c r="N128">
        <v>8566.18</v>
      </c>
      <c r="Q128" t="s">
        <v>638</v>
      </c>
      <c r="R128" t="s">
        <v>641</v>
      </c>
    </row>
    <row r="129" spans="1:18" x14ac:dyDescent="0.3">
      <c r="A129" t="s">
        <v>4922</v>
      </c>
      <c r="B129" t="s">
        <v>552</v>
      </c>
      <c r="C129" t="s">
        <v>619</v>
      </c>
      <c r="D129" t="s">
        <v>4914</v>
      </c>
      <c r="E129" t="s">
        <v>646</v>
      </c>
      <c r="F129" t="s">
        <v>561</v>
      </c>
      <c r="G129" t="s">
        <v>369</v>
      </c>
      <c r="H129">
        <v>8566.18</v>
      </c>
      <c r="I129" t="s">
        <v>4790</v>
      </c>
      <c r="L129" s="440">
        <v>47358</v>
      </c>
      <c r="M129" s="440">
        <v>47542</v>
      </c>
      <c r="N129">
        <v>8566.18</v>
      </c>
      <c r="Q129" t="s">
        <v>638</v>
      </c>
      <c r="R129" t="s">
        <v>643</v>
      </c>
    </row>
    <row r="130" spans="1:18" x14ac:dyDescent="0.3">
      <c r="A130" t="s">
        <v>4923</v>
      </c>
      <c r="B130" t="s">
        <v>552</v>
      </c>
      <c r="C130" t="s">
        <v>619</v>
      </c>
      <c r="D130" t="s">
        <v>4914</v>
      </c>
      <c r="E130" t="s">
        <v>649</v>
      </c>
      <c r="F130" t="s">
        <v>561</v>
      </c>
      <c r="G130" t="s">
        <v>369</v>
      </c>
      <c r="H130">
        <v>8566.18</v>
      </c>
      <c r="I130" t="s">
        <v>4790</v>
      </c>
      <c r="L130" s="440">
        <v>47327</v>
      </c>
      <c r="M130" s="440">
        <v>47511</v>
      </c>
      <c r="N130">
        <v>8566.18</v>
      </c>
      <c r="Q130" t="s">
        <v>638</v>
      </c>
      <c r="R130" t="s">
        <v>647</v>
      </c>
    </row>
    <row r="131" spans="1:18" x14ac:dyDescent="0.3">
      <c r="A131" t="s">
        <v>4924</v>
      </c>
      <c r="B131" t="s">
        <v>552</v>
      </c>
      <c r="C131" t="s">
        <v>619</v>
      </c>
      <c r="D131" t="s">
        <v>4914</v>
      </c>
      <c r="E131" t="s">
        <v>652</v>
      </c>
      <c r="F131" t="s">
        <v>561</v>
      </c>
      <c r="G131" t="s">
        <v>369</v>
      </c>
      <c r="H131">
        <v>8566.18</v>
      </c>
      <c r="I131" t="s">
        <v>4790</v>
      </c>
      <c r="L131" s="440">
        <v>47297</v>
      </c>
      <c r="M131" s="440">
        <v>47480</v>
      </c>
      <c r="N131">
        <v>8566.18</v>
      </c>
      <c r="Q131" t="s">
        <v>638</v>
      </c>
      <c r="R131" t="s">
        <v>650</v>
      </c>
    </row>
    <row r="132" spans="1:18" x14ac:dyDescent="0.3">
      <c r="A132" t="s">
        <v>4925</v>
      </c>
      <c r="B132" t="s">
        <v>552</v>
      </c>
      <c r="C132" t="s">
        <v>619</v>
      </c>
      <c r="D132" t="s">
        <v>4914</v>
      </c>
      <c r="E132" t="s">
        <v>655</v>
      </c>
      <c r="F132" t="s">
        <v>561</v>
      </c>
      <c r="G132" t="s">
        <v>369</v>
      </c>
      <c r="H132">
        <v>8566.18</v>
      </c>
      <c r="I132" t="s">
        <v>4790</v>
      </c>
      <c r="L132" s="440">
        <v>47266</v>
      </c>
      <c r="M132" s="440">
        <v>47450</v>
      </c>
      <c r="N132">
        <v>8566.18</v>
      </c>
      <c r="Q132" t="s">
        <v>638</v>
      </c>
      <c r="R132" t="s">
        <v>653</v>
      </c>
    </row>
    <row r="133" spans="1:18" x14ac:dyDescent="0.3">
      <c r="A133" t="s">
        <v>4926</v>
      </c>
      <c r="B133" t="s">
        <v>552</v>
      </c>
      <c r="C133" t="s">
        <v>619</v>
      </c>
      <c r="D133" t="s">
        <v>4914</v>
      </c>
      <c r="E133" t="s">
        <v>658</v>
      </c>
      <c r="F133" t="s">
        <v>561</v>
      </c>
      <c r="G133" t="s">
        <v>369</v>
      </c>
      <c r="H133">
        <v>8566.18</v>
      </c>
      <c r="I133" t="s">
        <v>4790</v>
      </c>
      <c r="L133" s="440">
        <v>47236</v>
      </c>
      <c r="M133" s="440">
        <v>47419</v>
      </c>
      <c r="N133">
        <v>8566.18</v>
      </c>
      <c r="Q133" t="s">
        <v>638</v>
      </c>
      <c r="R133" t="s">
        <v>656</v>
      </c>
    </row>
    <row r="134" spans="1:18" x14ac:dyDescent="0.3">
      <c r="A134" t="s">
        <v>4927</v>
      </c>
      <c r="B134" t="s">
        <v>552</v>
      </c>
      <c r="C134" t="s">
        <v>619</v>
      </c>
      <c r="D134" t="s">
        <v>4914</v>
      </c>
      <c r="E134" t="s">
        <v>661</v>
      </c>
      <c r="F134" t="s">
        <v>561</v>
      </c>
      <c r="G134" t="s">
        <v>369</v>
      </c>
      <c r="H134">
        <v>8566.18</v>
      </c>
      <c r="I134" t="s">
        <v>4790</v>
      </c>
      <c r="L134" s="440">
        <v>47205</v>
      </c>
      <c r="M134" s="440">
        <v>47389</v>
      </c>
      <c r="N134">
        <v>8566.18</v>
      </c>
      <c r="Q134" t="s">
        <v>638</v>
      </c>
      <c r="R134" t="s">
        <v>659</v>
      </c>
    </row>
    <row r="135" spans="1:18" x14ac:dyDescent="0.3">
      <c r="A135" t="s">
        <v>4928</v>
      </c>
      <c r="B135" t="s">
        <v>552</v>
      </c>
      <c r="C135" t="s">
        <v>619</v>
      </c>
      <c r="D135" t="s">
        <v>4914</v>
      </c>
      <c r="E135" t="s">
        <v>664</v>
      </c>
      <c r="F135" t="s">
        <v>561</v>
      </c>
      <c r="G135" t="s">
        <v>369</v>
      </c>
      <c r="H135">
        <v>8566.18</v>
      </c>
      <c r="I135" t="s">
        <v>4790</v>
      </c>
      <c r="L135" s="440">
        <v>47177</v>
      </c>
      <c r="M135" s="440">
        <v>47358</v>
      </c>
      <c r="N135">
        <v>8566.18</v>
      </c>
      <c r="Q135" t="s">
        <v>638</v>
      </c>
      <c r="R135" t="s">
        <v>662</v>
      </c>
    </row>
    <row r="136" spans="1:18" x14ac:dyDescent="0.3">
      <c r="A136" t="s">
        <v>4929</v>
      </c>
      <c r="B136" t="s">
        <v>552</v>
      </c>
      <c r="C136" t="s">
        <v>619</v>
      </c>
      <c r="D136" t="s">
        <v>4914</v>
      </c>
      <c r="E136" t="s">
        <v>667</v>
      </c>
      <c r="F136" t="s">
        <v>561</v>
      </c>
      <c r="G136" t="s">
        <v>369</v>
      </c>
      <c r="H136">
        <v>8566.18</v>
      </c>
      <c r="I136" t="s">
        <v>4790</v>
      </c>
      <c r="L136" s="440">
        <v>47146</v>
      </c>
      <c r="M136" s="440">
        <v>47327</v>
      </c>
      <c r="N136">
        <v>8566.18</v>
      </c>
      <c r="Q136" t="s">
        <v>638</v>
      </c>
      <c r="R136" t="s">
        <v>665</v>
      </c>
    </row>
    <row r="137" spans="1:18" x14ac:dyDescent="0.3">
      <c r="A137" t="s">
        <v>4930</v>
      </c>
      <c r="B137" t="s">
        <v>552</v>
      </c>
      <c r="C137" t="s">
        <v>619</v>
      </c>
      <c r="D137" t="s">
        <v>4914</v>
      </c>
      <c r="E137" t="s">
        <v>670</v>
      </c>
      <c r="F137" t="s">
        <v>561</v>
      </c>
      <c r="G137" t="s">
        <v>369</v>
      </c>
      <c r="H137">
        <v>8566.18</v>
      </c>
      <c r="I137" t="s">
        <v>4790</v>
      </c>
      <c r="L137" s="440">
        <v>47115</v>
      </c>
      <c r="M137" s="440">
        <v>47297</v>
      </c>
      <c r="N137">
        <v>8566.18</v>
      </c>
      <c r="Q137" t="s">
        <v>638</v>
      </c>
      <c r="R137" t="s">
        <v>668</v>
      </c>
    </row>
    <row r="138" spans="1:18" x14ac:dyDescent="0.3">
      <c r="A138" t="s">
        <v>4931</v>
      </c>
      <c r="B138" t="s">
        <v>552</v>
      </c>
      <c r="C138" t="s">
        <v>619</v>
      </c>
      <c r="D138" t="s">
        <v>4914</v>
      </c>
      <c r="E138" t="s">
        <v>673</v>
      </c>
      <c r="F138" t="s">
        <v>561</v>
      </c>
      <c r="G138" t="s">
        <v>369</v>
      </c>
      <c r="H138">
        <v>8566.18</v>
      </c>
      <c r="I138" t="s">
        <v>4790</v>
      </c>
      <c r="L138" s="440">
        <v>47085</v>
      </c>
      <c r="M138" s="440">
        <v>47266</v>
      </c>
      <c r="N138">
        <v>8566.18</v>
      </c>
      <c r="Q138" t="s">
        <v>638</v>
      </c>
      <c r="R138" t="s">
        <v>671</v>
      </c>
    </row>
    <row r="139" spans="1:18" x14ac:dyDescent="0.3">
      <c r="A139" t="s">
        <v>4932</v>
      </c>
      <c r="B139" t="s">
        <v>552</v>
      </c>
      <c r="C139" t="s">
        <v>619</v>
      </c>
      <c r="D139" t="s">
        <v>4914</v>
      </c>
      <c r="E139" t="s">
        <v>676</v>
      </c>
      <c r="F139" t="s">
        <v>561</v>
      </c>
      <c r="G139" t="s">
        <v>369</v>
      </c>
      <c r="H139">
        <v>8566.18</v>
      </c>
      <c r="I139" t="s">
        <v>4790</v>
      </c>
      <c r="L139" s="440">
        <v>47054</v>
      </c>
      <c r="M139" s="440">
        <v>47236</v>
      </c>
      <c r="N139">
        <v>8566.18</v>
      </c>
      <c r="Q139" t="s">
        <v>638</v>
      </c>
      <c r="R139" t="s">
        <v>674</v>
      </c>
    </row>
    <row r="140" spans="1:18" x14ac:dyDescent="0.3">
      <c r="A140" t="s">
        <v>4933</v>
      </c>
      <c r="B140" t="s">
        <v>552</v>
      </c>
      <c r="C140" t="s">
        <v>619</v>
      </c>
      <c r="D140" t="s">
        <v>4914</v>
      </c>
      <c r="E140" t="s">
        <v>680</v>
      </c>
      <c r="F140" t="s">
        <v>561</v>
      </c>
      <c r="G140" t="s">
        <v>369</v>
      </c>
      <c r="H140">
        <v>8566.18</v>
      </c>
      <c r="I140" t="s">
        <v>4790</v>
      </c>
      <c r="L140" s="440">
        <v>47024</v>
      </c>
      <c r="M140" s="440">
        <v>47205</v>
      </c>
      <c r="N140">
        <v>8566.18</v>
      </c>
      <c r="Q140" t="s">
        <v>638</v>
      </c>
      <c r="R140" t="s">
        <v>677</v>
      </c>
    </row>
    <row r="141" spans="1:18" x14ac:dyDescent="0.3">
      <c r="A141" t="s">
        <v>4934</v>
      </c>
      <c r="B141" t="s">
        <v>552</v>
      </c>
      <c r="C141" t="s">
        <v>619</v>
      </c>
      <c r="D141" t="s">
        <v>4914</v>
      </c>
      <c r="E141" t="s">
        <v>682</v>
      </c>
      <c r="F141" t="s">
        <v>561</v>
      </c>
      <c r="G141" t="s">
        <v>369</v>
      </c>
      <c r="H141">
        <v>8566.18</v>
      </c>
      <c r="I141" t="s">
        <v>4790</v>
      </c>
      <c r="L141" s="440">
        <v>46993</v>
      </c>
      <c r="M141" s="440">
        <v>47177</v>
      </c>
      <c r="N141">
        <v>8566.18</v>
      </c>
      <c r="Q141" t="s">
        <v>638</v>
      </c>
      <c r="R141" t="s">
        <v>679</v>
      </c>
    </row>
    <row r="142" spans="1:18" x14ac:dyDescent="0.3">
      <c r="A142" t="s">
        <v>4935</v>
      </c>
      <c r="B142" t="s">
        <v>552</v>
      </c>
      <c r="C142" t="s">
        <v>619</v>
      </c>
      <c r="D142" t="s">
        <v>4914</v>
      </c>
      <c r="E142" t="s">
        <v>685</v>
      </c>
      <c r="F142" t="s">
        <v>561</v>
      </c>
      <c r="G142" t="s">
        <v>369</v>
      </c>
      <c r="H142">
        <v>8566.18</v>
      </c>
      <c r="I142" t="s">
        <v>4790</v>
      </c>
      <c r="L142" s="440">
        <v>46962</v>
      </c>
      <c r="M142" s="440">
        <v>47146</v>
      </c>
      <c r="N142">
        <v>8566.18</v>
      </c>
      <c r="Q142" t="s">
        <v>638</v>
      </c>
      <c r="R142" t="s">
        <v>683</v>
      </c>
    </row>
    <row r="143" spans="1:18" x14ac:dyDescent="0.3">
      <c r="A143" t="s">
        <v>4936</v>
      </c>
      <c r="B143" t="s">
        <v>552</v>
      </c>
      <c r="C143" t="s">
        <v>619</v>
      </c>
      <c r="D143" t="s">
        <v>4914</v>
      </c>
      <c r="E143" t="s">
        <v>688</v>
      </c>
      <c r="F143" t="s">
        <v>561</v>
      </c>
      <c r="G143" t="s">
        <v>369</v>
      </c>
      <c r="H143">
        <v>8566.18</v>
      </c>
      <c r="I143" t="s">
        <v>4790</v>
      </c>
      <c r="L143" s="440">
        <v>46932</v>
      </c>
      <c r="M143" s="440">
        <v>47115</v>
      </c>
      <c r="N143">
        <v>8566.18</v>
      </c>
      <c r="Q143" t="s">
        <v>638</v>
      </c>
      <c r="R143" t="s">
        <v>686</v>
      </c>
    </row>
    <row r="144" spans="1:18" x14ac:dyDescent="0.3">
      <c r="A144" t="s">
        <v>4937</v>
      </c>
      <c r="B144" t="s">
        <v>552</v>
      </c>
      <c r="C144" t="s">
        <v>619</v>
      </c>
      <c r="D144" t="s">
        <v>4914</v>
      </c>
      <c r="E144" t="s">
        <v>691</v>
      </c>
      <c r="F144" t="s">
        <v>561</v>
      </c>
      <c r="G144" t="s">
        <v>369</v>
      </c>
      <c r="H144">
        <v>8566.18</v>
      </c>
      <c r="I144" t="s">
        <v>4790</v>
      </c>
      <c r="L144" s="440">
        <v>46901</v>
      </c>
      <c r="M144" s="440">
        <v>47085</v>
      </c>
      <c r="N144">
        <v>8566.18</v>
      </c>
      <c r="Q144" t="s">
        <v>638</v>
      </c>
      <c r="R144" t="s">
        <v>689</v>
      </c>
    </row>
    <row r="145" spans="1:18" x14ac:dyDescent="0.3">
      <c r="A145" t="s">
        <v>4938</v>
      </c>
      <c r="B145" t="s">
        <v>552</v>
      </c>
      <c r="C145" t="s">
        <v>619</v>
      </c>
      <c r="D145" t="s">
        <v>4914</v>
      </c>
      <c r="E145" t="s">
        <v>694</v>
      </c>
      <c r="F145" t="s">
        <v>561</v>
      </c>
      <c r="G145" t="s">
        <v>369</v>
      </c>
      <c r="H145">
        <v>8566.18</v>
      </c>
      <c r="I145" t="s">
        <v>4790</v>
      </c>
      <c r="L145" s="440">
        <v>46871</v>
      </c>
      <c r="M145" s="440">
        <v>47054</v>
      </c>
      <c r="N145">
        <v>8566.18</v>
      </c>
      <c r="Q145" t="s">
        <v>638</v>
      </c>
      <c r="R145" t="s">
        <v>692</v>
      </c>
    </row>
    <row r="146" spans="1:18" x14ac:dyDescent="0.3">
      <c r="A146" t="s">
        <v>4939</v>
      </c>
      <c r="B146" t="s">
        <v>552</v>
      </c>
      <c r="C146" t="s">
        <v>619</v>
      </c>
      <c r="D146" t="s">
        <v>4914</v>
      </c>
      <c r="E146" t="s">
        <v>697</v>
      </c>
      <c r="F146" t="s">
        <v>561</v>
      </c>
      <c r="G146" t="s">
        <v>369</v>
      </c>
      <c r="H146">
        <v>8566.18</v>
      </c>
      <c r="I146" t="s">
        <v>4790</v>
      </c>
      <c r="L146" s="440">
        <v>46840</v>
      </c>
      <c r="M146" s="440">
        <v>47024</v>
      </c>
      <c r="N146">
        <v>8566.18</v>
      </c>
      <c r="Q146" t="s">
        <v>638</v>
      </c>
      <c r="R146" t="s">
        <v>695</v>
      </c>
    </row>
    <row r="147" spans="1:18" x14ac:dyDescent="0.3">
      <c r="A147" t="s">
        <v>4940</v>
      </c>
      <c r="B147" t="s">
        <v>552</v>
      </c>
      <c r="C147" t="s">
        <v>619</v>
      </c>
      <c r="D147" t="s">
        <v>4914</v>
      </c>
      <c r="E147" t="s">
        <v>700</v>
      </c>
      <c r="F147" t="s">
        <v>561</v>
      </c>
      <c r="G147" t="s">
        <v>369</v>
      </c>
      <c r="H147">
        <v>8566.18</v>
      </c>
      <c r="I147" t="s">
        <v>4790</v>
      </c>
      <c r="L147" s="440">
        <v>46811</v>
      </c>
      <c r="M147" s="440">
        <v>46993</v>
      </c>
      <c r="N147">
        <v>8566.18</v>
      </c>
      <c r="Q147" t="s">
        <v>638</v>
      </c>
      <c r="R147" t="s">
        <v>698</v>
      </c>
    </row>
    <row r="148" spans="1:18" x14ac:dyDescent="0.3">
      <c r="A148" t="s">
        <v>4941</v>
      </c>
      <c r="B148" t="s">
        <v>552</v>
      </c>
      <c r="C148" t="s">
        <v>619</v>
      </c>
      <c r="D148" t="s">
        <v>4914</v>
      </c>
      <c r="E148" t="s">
        <v>703</v>
      </c>
      <c r="F148" t="s">
        <v>561</v>
      </c>
      <c r="G148" t="s">
        <v>369</v>
      </c>
      <c r="H148">
        <v>8566.18</v>
      </c>
      <c r="I148" t="s">
        <v>4790</v>
      </c>
      <c r="L148" s="440">
        <v>46780</v>
      </c>
      <c r="M148" s="440">
        <v>46962</v>
      </c>
      <c r="N148">
        <v>8566.18</v>
      </c>
      <c r="Q148" t="s">
        <v>638</v>
      </c>
      <c r="R148" t="s">
        <v>701</v>
      </c>
    </row>
    <row r="149" spans="1:18" x14ac:dyDescent="0.3">
      <c r="A149" t="s">
        <v>4942</v>
      </c>
      <c r="B149" t="s">
        <v>552</v>
      </c>
      <c r="C149" t="s">
        <v>619</v>
      </c>
      <c r="D149" t="s">
        <v>4914</v>
      </c>
      <c r="E149" t="s">
        <v>706</v>
      </c>
      <c r="F149" t="s">
        <v>561</v>
      </c>
      <c r="G149" t="s">
        <v>369</v>
      </c>
      <c r="H149">
        <v>8566.18</v>
      </c>
      <c r="I149" t="s">
        <v>4790</v>
      </c>
      <c r="L149" s="440">
        <v>46749</v>
      </c>
      <c r="M149" s="440">
        <v>46932</v>
      </c>
      <c r="N149">
        <v>8566.18</v>
      </c>
      <c r="Q149" t="s">
        <v>638</v>
      </c>
      <c r="R149" t="s">
        <v>704</v>
      </c>
    </row>
    <row r="150" spans="1:18" x14ac:dyDescent="0.3">
      <c r="A150" t="s">
        <v>4943</v>
      </c>
      <c r="B150" t="s">
        <v>552</v>
      </c>
      <c r="C150" t="s">
        <v>619</v>
      </c>
      <c r="D150" t="s">
        <v>4914</v>
      </c>
      <c r="E150" t="s">
        <v>709</v>
      </c>
      <c r="F150" t="s">
        <v>561</v>
      </c>
      <c r="G150" t="s">
        <v>369</v>
      </c>
      <c r="H150">
        <v>8566.18</v>
      </c>
      <c r="I150" t="s">
        <v>4790</v>
      </c>
      <c r="L150" s="440">
        <v>46719</v>
      </c>
      <c r="M150" s="440">
        <v>46901</v>
      </c>
      <c r="N150">
        <v>8566.18</v>
      </c>
      <c r="Q150" t="s">
        <v>638</v>
      </c>
      <c r="R150" t="s">
        <v>707</v>
      </c>
    </row>
    <row r="151" spans="1:18" x14ac:dyDescent="0.3">
      <c r="A151" t="s">
        <v>4944</v>
      </c>
      <c r="B151" t="s">
        <v>552</v>
      </c>
      <c r="C151" t="s">
        <v>619</v>
      </c>
      <c r="D151" t="s">
        <v>4914</v>
      </c>
      <c r="E151" t="s">
        <v>712</v>
      </c>
      <c r="F151" t="s">
        <v>561</v>
      </c>
      <c r="G151" t="s">
        <v>369</v>
      </c>
      <c r="H151">
        <v>8566.18</v>
      </c>
      <c r="I151" t="s">
        <v>4790</v>
      </c>
      <c r="L151" s="440">
        <v>46688</v>
      </c>
      <c r="M151" s="440">
        <v>46871</v>
      </c>
      <c r="N151">
        <v>8566.18</v>
      </c>
      <c r="Q151" t="s">
        <v>638</v>
      </c>
      <c r="R151" t="s">
        <v>710</v>
      </c>
    </row>
    <row r="152" spans="1:18" x14ac:dyDescent="0.3">
      <c r="A152" t="s">
        <v>4945</v>
      </c>
      <c r="B152" t="s">
        <v>552</v>
      </c>
      <c r="C152" t="s">
        <v>619</v>
      </c>
      <c r="D152" t="s">
        <v>4914</v>
      </c>
      <c r="E152" t="s">
        <v>715</v>
      </c>
      <c r="F152" t="s">
        <v>561</v>
      </c>
      <c r="G152" t="s">
        <v>369</v>
      </c>
      <c r="H152">
        <v>8566.18</v>
      </c>
      <c r="I152" t="s">
        <v>4790</v>
      </c>
      <c r="L152" s="440">
        <v>46658</v>
      </c>
      <c r="M152" s="440">
        <v>46840</v>
      </c>
      <c r="N152">
        <v>8566.18</v>
      </c>
      <c r="Q152" t="s">
        <v>638</v>
      </c>
      <c r="R152" t="s">
        <v>713</v>
      </c>
    </row>
    <row r="153" spans="1:18" x14ac:dyDescent="0.3">
      <c r="A153" t="s">
        <v>4946</v>
      </c>
      <c r="B153" t="s">
        <v>552</v>
      </c>
      <c r="C153" t="s">
        <v>619</v>
      </c>
      <c r="D153" t="s">
        <v>4914</v>
      </c>
      <c r="E153" t="s">
        <v>718</v>
      </c>
      <c r="F153" t="s">
        <v>561</v>
      </c>
      <c r="G153" t="s">
        <v>369</v>
      </c>
      <c r="H153">
        <v>8566.18</v>
      </c>
      <c r="I153" t="s">
        <v>4790</v>
      </c>
      <c r="L153" s="440">
        <v>46627</v>
      </c>
      <c r="M153" s="440">
        <v>46811</v>
      </c>
      <c r="N153">
        <v>8566.18</v>
      </c>
      <c r="Q153" t="s">
        <v>638</v>
      </c>
      <c r="R153" t="s">
        <v>716</v>
      </c>
    </row>
    <row r="154" spans="1:18" x14ac:dyDescent="0.3">
      <c r="A154" t="s">
        <v>4947</v>
      </c>
      <c r="B154" t="s">
        <v>552</v>
      </c>
      <c r="C154" t="s">
        <v>619</v>
      </c>
      <c r="D154" t="s">
        <v>4914</v>
      </c>
      <c r="E154" t="s">
        <v>721</v>
      </c>
      <c r="F154" t="s">
        <v>561</v>
      </c>
      <c r="G154" t="s">
        <v>369</v>
      </c>
      <c r="H154">
        <v>8566.18</v>
      </c>
      <c r="I154" t="s">
        <v>4790</v>
      </c>
      <c r="L154" s="440">
        <v>46596</v>
      </c>
      <c r="M154" s="440">
        <v>46780</v>
      </c>
      <c r="N154">
        <v>8566.18</v>
      </c>
      <c r="Q154" t="s">
        <v>638</v>
      </c>
      <c r="R154" t="s">
        <v>719</v>
      </c>
    </row>
    <row r="155" spans="1:18" x14ac:dyDescent="0.3">
      <c r="A155" t="s">
        <v>4948</v>
      </c>
      <c r="B155" t="s">
        <v>552</v>
      </c>
      <c r="C155" t="s">
        <v>619</v>
      </c>
      <c r="D155" t="s">
        <v>4914</v>
      </c>
      <c r="E155" t="s">
        <v>724</v>
      </c>
      <c r="F155" t="s">
        <v>561</v>
      </c>
      <c r="G155" t="s">
        <v>369</v>
      </c>
      <c r="H155">
        <v>8566.18</v>
      </c>
      <c r="I155" t="s">
        <v>4790</v>
      </c>
      <c r="L155" s="440">
        <v>46566</v>
      </c>
      <c r="M155" s="440">
        <v>46749</v>
      </c>
      <c r="N155">
        <v>8566.18</v>
      </c>
      <c r="Q155" t="s">
        <v>638</v>
      </c>
      <c r="R155" t="s">
        <v>722</v>
      </c>
    </row>
    <row r="156" spans="1:18" x14ac:dyDescent="0.3">
      <c r="A156" t="s">
        <v>4949</v>
      </c>
      <c r="B156" t="s">
        <v>552</v>
      </c>
      <c r="C156" t="s">
        <v>619</v>
      </c>
      <c r="D156" t="s">
        <v>4914</v>
      </c>
      <c r="E156" t="s">
        <v>727</v>
      </c>
      <c r="F156" t="s">
        <v>561</v>
      </c>
      <c r="G156" t="s">
        <v>369</v>
      </c>
      <c r="H156">
        <v>8566.18</v>
      </c>
      <c r="I156" t="s">
        <v>4790</v>
      </c>
      <c r="L156" s="440">
        <v>46535</v>
      </c>
      <c r="M156" s="440">
        <v>46719</v>
      </c>
      <c r="N156">
        <v>8566.18</v>
      </c>
      <c r="Q156" t="s">
        <v>638</v>
      </c>
      <c r="R156" t="s">
        <v>725</v>
      </c>
    </row>
    <row r="157" spans="1:18" x14ac:dyDescent="0.3">
      <c r="A157" t="s">
        <v>4950</v>
      </c>
      <c r="B157" t="s">
        <v>552</v>
      </c>
      <c r="C157" t="s">
        <v>619</v>
      </c>
      <c r="D157" t="s">
        <v>4914</v>
      </c>
      <c r="E157" t="s">
        <v>730</v>
      </c>
      <c r="F157" t="s">
        <v>561</v>
      </c>
      <c r="G157" t="s">
        <v>369</v>
      </c>
      <c r="H157">
        <v>8566.18</v>
      </c>
      <c r="I157" t="s">
        <v>4790</v>
      </c>
      <c r="L157" s="440">
        <v>46505</v>
      </c>
      <c r="M157" s="440">
        <v>46688</v>
      </c>
      <c r="N157">
        <v>8566.18</v>
      </c>
      <c r="Q157" t="s">
        <v>638</v>
      </c>
      <c r="R157" t="s">
        <v>728</v>
      </c>
    </row>
    <row r="158" spans="1:18" x14ac:dyDescent="0.3">
      <c r="A158" t="s">
        <v>4951</v>
      </c>
      <c r="B158" t="s">
        <v>552</v>
      </c>
      <c r="C158" t="s">
        <v>619</v>
      </c>
      <c r="D158" t="s">
        <v>4914</v>
      </c>
      <c r="E158" t="s">
        <v>733</v>
      </c>
      <c r="F158" t="s">
        <v>561</v>
      </c>
      <c r="G158" t="s">
        <v>369</v>
      </c>
      <c r="H158">
        <v>8566.18</v>
      </c>
      <c r="I158" t="s">
        <v>4790</v>
      </c>
      <c r="L158" s="440">
        <v>46474</v>
      </c>
      <c r="M158" s="440">
        <v>46658</v>
      </c>
      <c r="N158">
        <v>8566.18</v>
      </c>
      <c r="Q158" t="s">
        <v>638</v>
      </c>
      <c r="R158" t="s">
        <v>731</v>
      </c>
    </row>
    <row r="159" spans="1:18" x14ac:dyDescent="0.3">
      <c r="A159" t="s">
        <v>4952</v>
      </c>
      <c r="B159" t="s">
        <v>552</v>
      </c>
      <c r="C159" t="s">
        <v>619</v>
      </c>
      <c r="D159" t="s">
        <v>4914</v>
      </c>
      <c r="E159" t="s">
        <v>736</v>
      </c>
      <c r="F159" t="s">
        <v>561</v>
      </c>
      <c r="G159" t="s">
        <v>369</v>
      </c>
      <c r="H159">
        <v>8566.18</v>
      </c>
      <c r="I159" t="s">
        <v>4790</v>
      </c>
      <c r="L159" s="440">
        <v>46446</v>
      </c>
      <c r="M159" s="440">
        <v>46627</v>
      </c>
      <c r="N159">
        <v>8566.18</v>
      </c>
      <c r="Q159" t="s">
        <v>638</v>
      </c>
      <c r="R159" t="s">
        <v>734</v>
      </c>
    </row>
    <row r="160" spans="1:18" x14ac:dyDescent="0.3">
      <c r="A160" t="s">
        <v>4953</v>
      </c>
      <c r="B160" t="s">
        <v>552</v>
      </c>
      <c r="C160" t="s">
        <v>619</v>
      </c>
      <c r="D160" t="s">
        <v>4914</v>
      </c>
      <c r="E160" t="s">
        <v>739</v>
      </c>
      <c r="F160" t="s">
        <v>561</v>
      </c>
      <c r="G160" t="s">
        <v>369</v>
      </c>
      <c r="H160">
        <v>8566.18</v>
      </c>
      <c r="I160" t="s">
        <v>4790</v>
      </c>
      <c r="L160" s="440">
        <v>46415</v>
      </c>
      <c r="M160" s="440">
        <v>46596</v>
      </c>
      <c r="N160">
        <v>8566.18</v>
      </c>
      <c r="Q160" t="s">
        <v>638</v>
      </c>
      <c r="R160" t="s">
        <v>737</v>
      </c>
    </row>
    <row r="161" spans="1:19" x14ac:dyDescent="0.3">
      <c r="A161" t="s">
        <v>4954</v>
      </c>
      <c r="B161" t="s">
        <v>552</v>
      </c>
      <c r="C161" t="s">
        <v>619</v>
      </c>
      <c r="D161" t="s">
        <v>4914</v>
      </c>
      <c r="E161" t="s">
        <v>742</v>
      </c>
      <c r="F161" t="s">
        <v>561</v>
      </c>
      <c r="G161" t="s">
        <v>369</v>
      </c>
      <c r="H161">
        <v>8566.18</v>
      </c>
      <c r="I161" t="s">
        <v>4790</v>
      </c>
      <c r="L161" s="440">
        <v>46384</v>
      </c>
      <c r="M161" s="440">
        <v>46566</v>
      </c>
      <c r="N161">
        <v>8566.18</v>
      </c>
      <c r="Q161" t="s">
        <v>638</v>
      </c>
      <c r="R161" t="s">
        <v>740</v>
      </c>
    </row>
    <row r="162" spans="1:19" x14ac:dyDescent="0.3">
      <c r="A162" t="s">
        <v>4955</v>
      </c>
      <c r="B162" t="s">
        <v>552</v>
      </c>
      <c r="C162" t="s">
        <v>619</v>
      </c>
      <c r="D162" t="s">
        <v>4914</v>
      </c>
      <c r="E162" t="s">
        <v>749</v>
      </c>
      <c r="F162" t="s">
        <v>561</v>
      </c>
      <c r="G162" t="s">
        <v>369</v>
      </c>
      <c r="H162">
        <v>8566.18</v>
      </c>
      <c r="I162" t="s">
        <v>4790</v>
      </c>
      <c r="L162" s="440">
        <v>46354</v>
      </c>
      <c r="M162" s="440">
        <v>46535</v>
      </c>
      <c r="N162">
        <v>8566.18</v>
      </c>
      <c r="Q162" t="s">
        <v>638</v>
      </c>
      <c r="R162" t="s">
        <v>743</v>
      </c>
    </row>
    <row r="163" spans="1:19" x14ac:dyDescent="0.3">
      <c r="A163" t="s">
        <v>4956</v>
      </c>
      <c r="B163" t="s">
        <v>552</v>
      </c>
      <c r="C163" t="s">
        <v>619</v>
      </c>
      <c r="D163" t="s">
        <v>4914</v>
      </c>
      <c r="E163" t="s">
        <v>762</v>
      </c>
      <c r="F163" t="s">
        <v>561</v>
      </c>
      <c r="G163" t="s">
        <v>369</v>
      </c>
      <c r="H163">
        <v>8566.18</v>
      </c>
      <c r="I163" t="s">
        <v>4790</v>
      </c>
      <c r="L163" s="440">
        <v>46323</v>
      </c>
      <c r="M163" s="440">
        <v>46505</v>
      </c>
      <c r="N163">
        <v>8566.18</v>
      </c>
      <c r="Q163" t="s">
        <v>638</v>
      </c>
      <c r="R163" t="s">
        <v>750</v>
      </c>
    </row>
    <row r="164" spans="1:19" x14ac:dyDescent="0.3">
      <c r="A164" t="s">
        <v>4957</v>
      </c>
      <c r="B164" t="s">
        <v>552</v>
      </c>
      <c r="C164" t="s">
        <v>619</v>
      </c>
      <c r="D164" t="s">
        <v>4914</v>
      </c>
      <c r="E164" t="s">
        <v>771</v>
      </c>
      <c r="F164" t="s">
        <v>561</v>
      </c>
      <c r="G164" t="s">
        <v>369</v>
      </c>
      <c r="H164">
        <v>8566.18</v>
      </c>
      <c r="I164" t="s">
        <v>4790</v>
      </c>
      <c r="L164" s="440">
        <v>46293</v>
      </c>
      <c r="M164" s="440">
        <v>46474</v>
      </c>
      <c r="N164">
        <v>8566.18</v>
      </c>
      <c r="Q164" t="s">
        <v>638</v>
      </c>
      <c r="R164" t="s">
        <v>763</v>
      </c>
    </row>
    <row r="165" spans="1:19" x14ac:dyDescent="0.3">
      <c r="A165" t="s">
        <v>4958</v>
      </c>
      <c r="B165" t="s">
        <v>552</v>
      </c>
      <c r="C165" t="s">
        <v>619</v>
      </c>
      <c r="D165" t="s">
        <v>4914</v>
      </c>
      <c r="E165" t="s">
        <v>779</v>
      </c>
      <c r="F165" t="s">
        <v>561</v>
      </c>
      <c r="G165" t="s">
        <v>369</v>
      </c>
      <c r="H165">
        <v>8566.18</v>
      </c>
      <c r="I165" t="s">
        <v>4790</v>
      </c>
      <c r="L165" s="440">
        <v>46262</v>
      </c>
      <c r="M165" s="440">
        <v>46446</v>
      </c>
      <c r="N165">
        <v>8566.18</v>
      </c>
      <c r="Q165" t="s">
        <v>638</v>
      </c>
      <c r="R165" t="s">
        <v>770</v>
      </c>
    </row>
    <row r="166" spans="1:19" x14ac:dyDescent="0.3">
      <c r="A166" t="s">
        <v>4959</v>
      </c>
      <c r="B166" t="s">
        <v>552</v>
      </c>
      <c r="C166" t="s">
        <v>619</v>
      </c>
      <c r="D166" t="s">
        <v>4914</v>
      </c>
      <c r="E166" t="s">
        <v>803</v>
      </c>
      <c r="F166" t="s">
        <v>561</v>
      </c>
      <c r="G166" t="s">
        <v>369</v>
      </c>
      <c r="H166">
        <v>8566.18</v>
      </c>
      <c r="I166" t="s">
        <v>4790</v>
      </c>
      <c r="L166" s="440">
        <v>46231</v>
      </c>
      <c r="M166" s="440">
        <v>46415</v>
      </c>
      <c r="N166">
        <v>8566.18</v>
      </c>
      <c r="Q166" t="s">
        <v>638</v>
      </c>
      <c r="R166" t="s">
        <v>780</v>
      </c>
    </row>
    <row r="167" spans="1:19" x14ac:dyDescent="0.3">
      <c r="A167" t="s">
        <v>4960</v>
      </c>
      <c r="B167" t="s">
        <v>552</v>
      </c>
      <c r="C167" t="s">
        <v>619</v>
      </c>
      <c r="D167" t="s">
        <v>4914</v>
      </c>
      <c r="E167" t="s">
        <v>931</v>
      </c>
      <c r="F167" t="s">
        <v>561</v>
      </c>
      <c r="G167" t="s">
        <v>369</v>
      </c>
      <c r="H167">
        <v>8566.18</v>
      </c>
      <c r="I167" t="s">
        <v>4790</v>
      </c>
      <c r="L167" s="440">
        <v>46201</v>
      </c>
      <c r="M167" s="440">
        <v>46384</v>
      </c>
      <c r="N167">
        <v>8566.18</v>
      </c>
      <c r="Q167" t="s">
        <v>638</v>
      </c>
      <c r="R167" t="s">
        <v>472</v>
      </c>
    </row>
    <row r="168" spans="1:19" x14ac:dyDescent="0.3">
      <c r="A168" t="s">
        <v>4961</v>
      </c>
      <c r="B168" t="s">
        <v>552</v>
      </c>
      <c r="C168" t="s">
        <v>619</v>
      </c>
      <c r="D168" t="s">
        <v>4914</v>
      </c>
      <c r="E168" t="s">
        <v>942</v>
      </c>
      <c r="F168" t="s">
        <v>561</v>
      </c>
      <c r="G168" t="s">
        <v>369</v>
      </c>
      <c r="H168">
        <v>8566.18</v>
      </c>
      <c r="I168" t="s">
        <v>4790</v>
      </c>
      <c r="L168" s="440">
        <v>46170</v>
      </c>
      <c r="M168" s="440">
        <v>46354</v>
      </c>
      <c r="N168">
        <v>8566.18</v>
      </c>
      <c r="Q168" t="s">
        <v>638</v>
      </c>
      <c r="R168" t="s">
        <v>471</v>
      </c>
    </row>
    <row r="169" spans="1:19" x14ac:dyDescent="0.3">
      <c r="A169" t="s">
        <v>4962</v>
      </c>
      <c r="B169" t="s">
        <v>552</v>
      </c>
      <c r="C169" t="s">
        <v>619</v>
      </c>
      <c r="D169" t="s">
        <v>4914</v>
      </c>
      <c r="E169" t="s">
        <v>958</v>
      </c>
      <c r="F169" t="s">
        <v>561</v>
      </c>
      <c r="G169" t="s">
        <v>369</v>
      </c>
      <c r="H169">
        <v>8566.18</v>
      </c>
      <c r="I169" t="s">
        <v>4790</v>
      </c>
      <c r="L169" s="440">
        <v>46140</v>
      </c>
      <c r="M169" s="440">
        <v>46323</v>
      </c>
      <c r="N169">
        <v>8566.18</v>
      </c>
      <c r="Q169" t="s">
        <v>638</v>
      </c>
      <c r="R169" t="s">
        <v>470</v>
      </c>
    </row>
    <row r="170" spans="1:19" x14ac:dyDescent="0.3">
      <c r="A170" t="s">
        <v>4963</v>
      </c>
      <c r="B170" t="s">
        <v>552</v>
      </c>
      <c r="C170" t="s">
        <v>619</v>
      </c>
      <c r="D170" t="s">
        <v>4914</v>
      </c>
      <c r="E170" t="s">
        <v>973</v>
      </c>
      <c r="F170" t="s">
        <v>561</v>
      </c>
      <c r="G170" t="s">
        <v>369</v>
      </c>
      <c r="H170">
        <v>8566.18</v>
      </c>
      <c r="I170" t="s">
        <v>4790</v>
      </c>
      <c r="L170" s="440">
        <v>46109</v>
      </c>
      <c r="M170" s="440">
        <v>46293</v>
      </c>
      <c r="N170">
        <v>8566.18</v>
      </c>
      <c r="Q170" t="s">
        <v>638</v>
      </c>
      <c r="R170" t="s">
        <v>469</v>
      </c>
    </row>
    <row r="171" spans="1:19" x14ac:dyDescent="0.3">
      <c r="A171" t="s">
        <v>4964</v>
      </c>
      <c r="B171" t="s">
        <v>552</v>
      </c>
      <c r="C171" t="s">
        <v>619</v>
      </c>
      <c r="D171" t="s">
        <v>4914</v>
      </c>
      <c r="E171" t="s">
        <v>987</v>
      </c>
      <c r="F171" t="s">
        <v>561</v>
      </c>
      <c r="G171" t="s">
        <v>369</v>
      </c>
      <c r="H171">
        <v>8566.18</v>
      </c>
      <c r="I171" t="s">
        <v>4790</v>
      </c>
      <c r="L171" s="440">
        <v>46081</v>
      </c>
      <c r="M171" s="440">
        <v>46262</v>
      </c>
      <c r="N171">
        <v>8566.18</v>
      </c>
      <c r="Q171" t="s">
        <v>638</v>
      </c>
      <c r="R171" t="s">
        <v>468</v>
      </c>
    </row>
    <row r="172" spans="1:19" x14ac:dyDescent="0.3">
      <c r="A172" t="s">
        <v>4965</v>
      </c>
      <c r="B172" t="s">
        <v>552</v>
      </c>
      <c r="C172" t="s">
        <v>619</v>
      </c>
      <c r="D172" t="s">
        <v>4914</v>
      </c>
      <c r="E172" t="s">
        <v>1045</v>
      </c>
      <c r="F172" t="s">
        <v>561</v>
      </c>
      <c r="G172" t="s">
        <v>369</v>
      </c>
      <c r="H172">
        <v>8566.18</v>
      </c>
      <c r="I172" t="s">
        <v>4790</v>
      </c>
      <c r="L172" s="440">
        <v>46050</v>
      </c>
      <c r="M172" s="440">
        <v>46231</v>
      </c>
      <c r="N172">
        <v>8566.18</v>
      </c>
      <c r="Q172" t="s">
        <v>638</v>
      </c>
      <c r="R172" t="s">
        <v>467</v>
      </c>
    </row>
    <row r="173" spans="1:19" x14ac:dyDescent="0.3">
      <c r="A173" t="s">
        <v>4966</v>
      </c>
      <c r="B173" t="s">
        <v>552</v>
      </c>
      <c r="C173" t="s">
        <v>619</v>
      </c>
      <c r="D173" t="s">
        <v>4914</v>
      </c>
      <c r="E173" t="s">
        <v>1358</v>
      </c>
      <c r="F173" t="s">
        <v>561</v>
      </c>
      <c r="G173" t="s">
        <v>369</v>
      </c>
      <c r="H173">
        <v>9230.06</v>
      </c>
      <c r="I173" t="s">
        <v>4790</v>
      </c>
      <c r="L173" s="440">
        <v>46019</v>
      </c>
      <c r="M173" s="440">
        <v>46201</v>
      </c>
      <c r="N173">
        <v>9230.06</v>
      </c>
      <c r="O173" t="s">
        <v>557</v>
      </c>
      <c r="P173" s="440">
        <v>46202</v>
      </c>
      <c r="Q173" t="s">
        <v>638</v>
      </c>
      <c r="R173" t="s">
        <v>466</v>
      </c>
      <c r="S173" t="s">
        <v>466</v>
      </c>
    </row>
    <row r="174" spans="1:19" x14ac:dyDescent="0.3">
      <c r="A174" t="s">
        <v>4967</v>
      </c>
      <c r="B174" t="s">
        <v>552</v>
      </c>
      <c r="C174" t="s">
        <v>619</v>
      </c>
      <c r="D174" t="s">
        <v>4914</v>
      </c>
      <c r="E174" t="s">
        <v>1587</v>
      </c>
      <c r="F174" t="s">
        <v>561</v>
      </c>
      <c r="G174" t="s">
        <v>369</v>
      </c>
      <c r="H174">
        <v>9138.41</v>
      </c>
      <c r="I174" t="s">
        <v>4790</v>
      </c>
      <c r="L174" s="440">
        <v>45989</v>
      </c>
      <c r="M174" s="440">
        <v>46170</v>
      </c>
      <c r="N174">
        <v>9138.41</v>
      </c>
      <c r="O174" t="s">
        <v>557</v>
      </c>
      <c r="P174" s="440">
        <v>46170</v>
      </c>
      <c r="Q174" t="s">
        <v>638</v>
      </c>
      <c r="R174" t="s">
        <v>465</v>
      </c>
      <c r="S174" t="s">
        <v>465</v>
      </c>
    </row>
    <row r="175" spans="1:19" x14ac:dyDescent="0.3">
      <c r="A175" t="s">
        <v>4968</v>
      </c>
      <c r="B175" t="s">
        <v>552</v>
      </c>
      <c r="C175" t="s">
        <v>619</v>
      </c>
      <c r="D175" t="s">
        <v>4914</v>
      </c>
      <c r="E175" t="s">
        <v>1614</v>
      </c>
      <c r="F175" t="s">
        <v>561</v>
      </c>
      <c r="G175" t="s">
        <v>369</v>
      </c>
      <c r="H175">
        <v>5196.09</v>
      </c>
      <c r="I175" t="s">
        <v>4790</v>
      </c>
      <c r="L175" s="440">
        <v>46140</v>
      </c>
      <c r="M175" s="440">
        <v>46140</v>
      </c>
      <c r="N175">
        <v>5196.09</v>
      </c>
      <c r="O175" t="s">
        <v>557</v>
      </c>
      <c r="P175" s="440">
        <v>46140</v>
      </c>
      <c r="Q175" t="s">
        <v>1615</v>
      </c>
      <c r="R175" t="s">
        <v>464</v>
      </c>
      <c r="S175" t="s">
        <v>464</v>
      </c>
    </row>
    <row r="176" spans="1:19" x14ac:dyDescent="0.3">
      <c r="A176" t="s">
        <v>4969</v>
      </c>
      <c r="B176" t="s">
        <v>552</v>
      </c>
      <c r="C176" t="s">
        <v>619</v>
      </c>
      <c r="D176" t="s">
        <v>4914</v>
      </c>
      <c r="E176" t="s">
        <v>1848</v>
      </c>
      <c r="F176" t="s">
        <v>561</v>
      </c>
      <c r="G176" t="s">
        <v>369</v>
      </c>
      <c r="H176">
        <v>5136.54</v>
      </c>
      <c r="I176" t="s">
        <v>4790</v>
      </c>
      <c r="L176" s="440">
        <v>46109</v>
      </c>
      <c r="M176" s="440">
        <v>46112</v>
      </c>
      <c r="N176">
        <v>5136.54</v>
      </c>
      <c r="O176" t="s">
        <v>557</v>
      </c>
      <c r="P176" s="440">
        <v>46111</v>
      </c>
      <c r="Q176" t="s">
        <v>1615</v>
      </c>
      <c r="R176" t="s">
        <v>463</v>
      </c>
      <c r="S176" t="s">
        <v>463</v>
      </c>
    </row>
    <row r="177" spans="1:19" x14ac:dyDescent="0.3">
      <c r="A177" t="s">
        <v>4970</v>
      </c>
      <c r="B177" t="s">
        <v>552</v>
      </c>
      <c r="C177" t="s">
        <v>619</v>
      </c>
      <c r="D177" t="s">
        <v>4914</v>
      </c>
      <c r="E177" t="s">
        <v>2040</v>
      </c>
      <c r="F177" t="s">
        <v>561</v>
      </c>
      <c r="G177" t="s">
        <v>369</v>
      </c>
      <c r="H177">
        <v>5087.33</v>
      </c>
      <c r="I177" t="s">
        <v>4790</v>
      </c>
      <c r="L177" s="440">
        <v>46081</v>
      </c>
      <c r="M177" s="440">
        <v>46080</v>
      </c>
      <c r="N177">
        <v>5087.33</v>
      </c>
      <c r="O177" t="s">
        <v>557</v>
      </c>
      <c r="P177" s="440">
        <v>46079</v>
      </c>
      <c r="Q177" t="s">
        <v>1615</v>
      </c>
      <c r="R177" t="s">
        <v>462</v>
      </c>
      <c r="S177" t="s">
        <v>462</v>
      </c>
    </row>
    <row r="178" spans="1:19" x14ac:dyDescent="0.3">
      <c r="A178" t="s">
        <v>4971</v>
      </c>
      <c r="B178" t="s">
        <v>552</v>
      </c>
      <c r="C178" t="s">
        <v>619</v>
      </c>
      <c r="D178" t="s">
        <v>4914</v>
      </c>
      <c r="E178" t="s">
        <v>2265</v>
      </c>
      <c r="F178" t="s">
        <v>561</v>
      </c>
      <c r="G178" t="s">
        <v>369</v>
      </c>
      <c r="H178">
        <v>5030.25</v>
      </c>
      <c r="I178" t="s">
        <v>4790</v>
      </c>
      <c r="L178" s="440">
        <v>46050</v>
      </c>
      <c r="M178" s="440">
        <v>46050</v>
      </c>
      <c r="N178">
        <v>5030.25</v>
      </c>
      <c r="O178" t="s">
        <v>557</v>
      </c>
      <c r="P178" s="440">
        <v>46052</v>
      </c>
      <c r="Q178" t="s">
        <v>1615</v>
      </c>
      <c r="R178" t="s">
        <v>461</v>
      </c>
      <c r="S178" t="s">
        <v>461</v>
      </c>
    </row>
    <row r="179" spans="1:19" x14ac:dyDescent="0.3">
      <c r="A179" t="s">
        <v>4972</v>
      </c>
      <c r="B179" t="s">
        <v>552</v>
      </c>
      <c r="C179" t="s">
        <v>619</v>
      </c>
      <c r="D179" t="s">
        <v>4914</v>
      </c>
      <c r="E179" t="s">
        <v>2481</v>
      </c>
      <c r="F179" t="s">
        <v>561</v>
      </c>
      <c r="G179" t="s">
        <v>369</v>
      </c>
      <c r="H179">
        <v>4970.21</v>
      </c>
      <c r="I179" t="s">
        <v>4790</v>
      </c>
      <c r="L179" s="440">
        <v>46019</v>
      </c>
      <c r="M179" s="440">
        <v>46019</v>
      </c>
      <c r="N179">
        <v>4970.21</v>
      </c>
      <c r="O179" t="s">
        <v>557</v>
      </c>
      <c r="P179" s="440">
        <v>46020</v>
      </c>
      <c r="Q179" t="s">
        <v>638</v>
      </c>
      <c r="R179" t="s">
        <v>460</v>
      </c>
      <c r="S179" t="s">
        <v>460</v>
      </c>
    </row>
    <row r="180" spans="1:19" x14ac:dyDescent="0.3">
      <c r="A180" t="s">
        <v>4973</v>
      </c>
      <c r="B180" t="s">
        <v>552</v>
      </c>
      <c r="C180" t="s">
        <v>619</v>
      </c>
      <c r="D180" t="s">
        <v>4914</v>
      </c>
      <c r="E180" t="s">
        <v>4974</v>
      </c>
      <c r="F180" t="s">
        <v>561</v>
      </c>
      <c r="G180" t="s">
        <v>369</v>
      </c>
      <c r="H180">
        <v>4921</v>
      </c>
      <c r="I180" t="s">
        <v>4790</v>
      </c>
      <c r="L180" s="440">
        <v>45989</v>
      </c>
      <c r="M180" s="440">
        <v>45989</v>
      </c>
      <c r="N180">
        <v>4921</v>
      </c>
      <c r="O180" t="s">
        <v>557</v>
      </c>
      <c r="P180" s="440">
        <v>45987</v>
      </c>
      <c r="Q180" t="s">
        <v>638</v>
      </c>
      <c r="R180" t="s">
        <v>4415</v>
      </c>
      <c r="S180" t="s">
        <v>4415</v>
      </c>
    </row>
    <row r="181" spans="1:19" x14ac:dyDescent="0.3">
      <c r="A181" t="s">
        <v>4975</v>
      </c>
      <c r="B181" t="s">
        <v>552</v>
      </c>
      <c r="C181" t="s">
        <v>619</v>
      </c>
      <c r="D181" t="s">
        <v>4914</v>
      </c>
      <c r="E181" t="s">
        <v>620</v>
      </c>
      <c r="F181" t="s">
        <v>561</v>
      </c>
      <c r="G181" t="s">
        <v>369</v>
      </c>
      <c r="H181">
        <v>8615.2099999999991</v>
      </c>
      <c r="I181" t="s">
        <v>4790</v>
      </c>
      <c r="L181" s="440">
        <v>47756</v>
      </c>
      <c r="M181" s="440">
        <v>47756</v>
      </c>
      <c r="N181">
        <v>8615.2099999999991</v>
      </c>
      <c r="Q181" t="s">
        <v>621</v>
      </c>
      <c r="R181" t="s">
        <v>622</v>
      </c>
    </row>
    <row r="182" spans="1:19" x14ac:dyDescent="0.3">
      <c r="A182" t="s">
        <v>4976</v>
      </c>
      <c r="B182" t="s">
        <v>552</v>
      </c>
      <c r="C182" t="s">
        <v>619</v>
      </c>
      <c r="D182" t="s">
        <v>4914</v>
      </c>
      <c r="E182" t="s">
        <v>624</v>
      </c>
      <c r="F182" t="s">
        <v>561</v>
      </c>
      <c r="G182" t="s">
        <v>369</v>
      </c>
      <c r="H182">
        <v>8615.2099999999991</v>
      </c>
      <c r="I182" t="s">
        <v>4790</v>
      </c>
      <c r="L182" s="440">
        <v>47725</v>
      </c>
      <c r="M182" s="440">
        <v>47725</v>
      </c>
      <c r="N182">
        <v>8615.2099999999991</v>
      </c>
      <c r="Q182" t="s">
        <v>621</v>
      </c>
      <c r="R182" t="s">
        <v>625</v>
      </c>
    </row>
    <row r="183" spans="1:19" x14ac:dyDescent="0.3">
      <c r="A183" t="s">
        <v>4977</v>
      </c>
      <c r="B183" t="s">
        <v>552</v>
      </c>
      <c r="C183" t="s">
        <v>619</v>
      </c>
      <c r="D183" t="s">
        <v>4914</v>
      </c>
      <c r="E183" t="s">
        <v>627</v>
      </c>
      <c r="F183" t="s">
        <v>561</v>
      </c>
      <c r="G183" t="s">
        <v>369</v>
      </c>
      <c r="H183">
        <v>8615.2099999999991</v>
      </c>
      <c r="I183" t="s">
        <v>4790</v>
      </c>
      <c r="L183" s="440">
        <v>47694</v>
      </c>
      <c r="M183" s="440">
        <v>47694</v>
      </c>
      <c r="N183">
        <v>8615.2099999999991</v>
      </c>
      <c r="Q183" t="s">
        <v>621</v>
      </c>
      <c r="R183" t="s">
        <v>628</v>
      </c>
    </row>
    <row r="184" spans="1:19" x14ac:dyDescent="0.3">
      <c r="A184" t="s">
        <v>4978</v>
      </c>
      <c r="B184" t="s">
        <v>552</v>
      </c>
      <c r="C184" t="s">
        <v>619</v>
      </c>
      <c r="D184" t="s">
        <v>4914</v>
      </c>
      <c r="E184" t="s">
        <v>630</v>
      </c>
      <c r="F184" t="s">
        <v>561</v>
      </c>
      <c r="G184" t="s">
        <v>369</v>
      </c>
      <c r="H184">
        <v>8615.2099999999991</v>
      </c>
      <c r="I184" t="s">
        <v>4790</v>
      </c>
      <c r="L184" s="440">
        <v>47664</v>
      </c>
      <c r="M184" s="440">
        <v>47664</v>
      </c>
      <c r="N184">
        <v>8615.2099999999991</v>
      </c>
      <c r="Q184" t="s">
        <v>621</v>
      </c>
      <c r="R184" t="s">
        <v>631</v>
      </c>
    </row>
    <row r="185" spans="1:19" x14ac:dyDescent="0.3">
      <c r="A185" t="s">
        <v>4979</v>
      </c>
      <c r="B185" t="s">
        <v>552</v>
      </c>
      <c r="C185" t="s">
        <v>619</v>
      </c>
      <c r="D185" t="s">
        <v>4914</v>
      </c>
      <c r="E185" t="s">
        <v>633</v>
      </c>
      <c r="F185" t="s">
        <v>561</v>
      </c>
      <c r="G185" t="s">
        <v>369</v>
      </c>
      <c r="H185">
        <v>8615.2099999999991</v>
      </c>
      <c r="I185" t="s">
        <v>4790</v>
      </c>
      <c r="L185" s="440">
        <v>47633</v>
      </c>
      <c r="M185" s="440">
        <v>47633</v>
      </c>
      <c r="N185">
        <v>8615.2099999999991</v>
      </c>
      <c r="Q185" t="s">
        <v>621</v>
      </c>
      <c r="R185" t="s">
        <v>634</v>
      </c>
    </row>
    <row r="186" spans="1:19" x14ac:dyDescent="0.3">
      <c r="A186" t="s">
        <v>4980</v>
      </c>
      <c r="B186" t="s">
        <v>552</v>
      </c>
      <c r="C186" t="s">
        <v>619</v>
      </c>
      <c r="D186" t="s">
        <v>4914</v>
      </c>
      <c r="E186" t="s">
        <v>636</v>
      </c>
      <c r="F186" t="s">
        <v>561</v>
      </c>
      <c r="G186" t="s">
        <v>369</v>
      </c>
      <c r="H186">
        <v>8615.2099999999991</v>
      </c>
      <c r="I186" t="s">
        <v>4790</v>
      </c>
      <c r="L186" s="440">
        <v>47603</v>
      </c>
      <c r="M186" s="440">
        <v>47603</v>
      </c>
      <c r="N186">
        <v>8615.2099999999991</v>
      </c>
      <c r="Q186" t="s">
        <v>621</v>
      </c>
      <c r="R186" t="s">
        <v>637</v>
      </c>
    </row>
    <row r="187" spans="1:19" x14ac:dyDescent="0.3">
      <c r="A187" t="s">
        <v>4981</v>
      </c>
      <c r="B187" t="s">
        <v>552</v>
      </c>
      <c r="C187" t="s">
        <v>619</v>
      </c>
      <c r="D187" t="s">
        <v>4914</v>
      </c>
      <c r="E187" t="s">
        <v>640</v>
      </c>
      <c r="F187" t="s">
        <v>561</v>
      </c>
      <c r="G187" t="s">
        <v>369</v>
      </c>
      <c r="H187">
        <v>8615.2099999999991</v>
      </c>
      <c r="I187" t="s">
        <v>4790</v>
      </c>
      <c r="L187" s="440">
        <v>47572</v>
      </c>
      <c r="M187" s="440">
        <v>47572</v>
      </c>
      <c r="N187">
        <v>8615.2099999999991</v>
      </c>
      <c r="Q187" t="s">
        <v>621</v>
      </c>
      <c r="R187" t="s">
        <v>641</v>
      </c>
    </row>
    <row r="188" spans="1:19" x14ac:dyDescent="0.3">
      <c r="A188" t="s">
        <v>4982</v>
      </c>
      <c r="B188" t="s">
        <v>552</v>
      </c>
      <c r="C188" t="s">
        <v>619</v>
      </c>
      <c r="D188" t="s">
        <v>4914</v>
      </c>
      <c r="E188" t="s">
        <v>644</v>
      </c>
      <c r="F188" t="s">
        <v>561</v>
      </c>
      <c r="G188" t="s">
        <v>369</v>
      </c>
      <c r="H188">
        <v>8615.2099999999991</v>
      </c>
      <c r="I188" t="s">
        <v>4790</v>
      </c>
      <c r="L188" s="440">
        <v>47542</v>
      </c>
      <c r="M188" s="440">
        <v>47542</v>
      </c>
      <c r="N188">
        <v>8615.2099999999991</v>
      </c>
      <c r="Q188" t="s">
        <v>621</v>
      </c>
      <c r="R188" t="s">
        <v>643</v>
      </c>
    </row>
    <row r="189" spans="1:19" x14ac:dyDescent="0.3">
      <c r="A189" t="s">
        <v>4983</v>
      </c>
      <c r="B189" t="s">
        <v>552</v>
      </c>
      <c r="C189" t="s">
        <v>619</v>
      </c>
      <c r="D189" t="s">
        <v>4914</v>
      </c>
      <c r="E189" t="s">
        <v>646</v>
      </c>
      <c r="F189" t="s">
        <v>561</v>
      </c>
      <c r="G189" t="s">
        <v>369</v>
      </c>
      <c r="H189">
        <v>8615.2099999999991</v>
      </c>
      <c r="I189" t="s">
        <v>4790</v>
      </c>
      <c r="L189" s="440">
        <v>47513</v>
      </c>
      <c r="M189" s="440">
        <v>47513</v>
      </c>
      <c r="N189">
        <v>8615.2099999999991</v>
      </c>
      <c r="Q189" t="s">
        <v>621</v>
      </c>
      <c r="R189" t="s">
        <v>647</v>
      </c>
    </row>
    <row r="190" spans="1:19" x14ac:dyDescent="0.3">
      <c r="A190" t="s">
        <v>4984</v>
      </c>
      <c r="B190" t="s">
        <v>552</v>
      </c>
      <c r="C190" t="s">
        <v>619</v>
      </c>
      <c r="D190" t="s">
        <v>4914</v>
      </c>
      <c r="E190" t="s">
        <v>649</v>
      </c>
      <c r="F190" t="s">
        <v>561</v>
      </c>
      <c r="G190" t="s">
        <v>369</v>
      </c>
      <c r="H190">
        <v>8615.2099999999991</v>
      </c>
      <c r="I190" t="s">
        <v>4790</v>
      </c>
      <c r="L190" s="440">
        <v>47482</v>
      </c>
      <c r="M190" s="440">
        <v>47482</v>
      </c>
      <c r="N190">
        <v>8615.2099999999991</v>
      </c>
      <c r="Q190" t="s">
        <v>621</v>
      </c>
      <c r="R190" t="s">
        <v>650</v>
      </c>
    </row>
    <row r="191" spans="1:19" x14ac:dyDescent="0.3">
      <c r="A191" t="s">
        <v>4985</v>
      </c>
      <c r="B191" t="s">
        <v>552</v>
      </c>
      <c r="C191" t="s">
        <v>619</v>
      </c>
      <c r="D191" t="s">
        <v>4914</v>
      </c>
      <c r="E191" t="s">
        <v>652</v>
      </c>
      <c r="F191" t="s">
        <v>561</v>
      </c>
      <c r="G191" t="s">
        <v>369</v>
      </c>
      <c r="H191">
        <v>8615.2099999999991</v>
      </c>
      <c r="I191" t="s">
        <v>4790</v>
      </c>
      <c r="L191" s="440">
        <v>47452</v>
      </c>
      <c r="M191" s="440">
        <v>47452</v>
      </c>
      <c r="N191">
        <v>8615.2099999999991</v>
      </c>
      <c r="Q191" t="s">
        <v>621</v>
      </c>
      <c r="R191" t="s">
        <v>653</v>
      </c>
    </row>
    <row r="192" spans="1:19" x14ac:dyDescent="0.3">
      <c r="A192" t="s">
        <v>4986</v>
      </c>
      <c r="B192" t="s">
        <v>552</v>
      </c>
      <c r="C192" t="s">
        <v>619</v>
      </c>
      <c r="D192" t="s">
        <v>4914</v>
      </c>
      <c r="E192" t="s">
        <v>655</v>
      </c>
      <c r="F192" t="s">
        <v>561</v>
      </c>
      <c r="G192" t="s">
        <v>369</v>
      </c>
      <c r="H192">
        <v>8615.2099999999991</v>
      </c>
      <c r="I192" t="s">
        <v>4790</v>
      </c>
      <c r="L192" s="440">
        <v>47421</v>
      </c>
      <c r="M192" s="440">
        <v>47421</v>
      </c>
      <c r="N192">
        <v>8615.2099999999991</v>
      </c>
      <c r="Q192" t="s">
        <v>621</v>
      </c>
      <c r="R192" t="s">
        <v>656</v>
      </c>
    </row>
    <row r="193" spans="1:18" x14ac:dyDescent="0.3">
      <c r="A193" t="s">
        <v>4987</v>
      </c>
      <c r="B193" t="s">
        <v>552</v>
      </c>
      <c r="C193" t="s">
        <v>619</v>
      </c>
      <c r="D193" t="s">
        <v>4914</v>
      </c>
      <c r="E193" t="s">
        <v>658</v>
      </c>
      <c r="F193" t="s">
        <v>561</v>
      </c>
      <c r="G193" t="s">
        <v>369</v>
      </c>
      <c r="H193">
        <v>8615.2099999999991</v>
      </c>
      <c r="I193" t="s">
        <v>4790</v>
      </c>
      <c r="L193" s="440">
        <v>47391</v>
      </c>
      <c r="M193" s="440">
        <v>47391</v>
      </c>
      <c r="N193">
        <v>8615.2099999999991</v>
      </c>
      <c r="Q193" t="s">
        <v>621</v>
      </c>
      <c r="R193" t="s">
        <v>659</v>
      </c>
    </row>
    <row r="194" spans="1:18" x14ac:dyDescent="0.3">
      <c r="A194" t="s">
        <v>4988</v>
      </c>
      <c r="B194" t="s">
        <v>552</v>
      </c>
      <c r="C194" t="s">
        <v>619</v>
      </c>
      <c r="D194" t="s">
        <v>4914</v>
      </c>
      <c r="E194" t="s">
        <v>661</v>
      </c>
      <c r="F194" t="s">
        <v>561</v>
      </c>
      <c r="G194" t="s">
        <v>369</v>
      </c>
      <c r="H194">
        <v>8615.2099999999991</v>
      </c>
      <c r="I194" t="s">
        <v>4790</v>
      </c>
      <c r="L194" s="440">
        <v>47360</v>
      </c>
      <c r="M194" s="440">
        <v>47360</v>
      </c>
      <c r="N194">
        <v>8615.2099999999991</v>
      </c>
      <c r="Q194" t="s">
        <v>621</v>
      </c>
      <c r="R194" t="s">
        <v>662</v>
      </c>
    </row>
    <row r="195" spans="1:18" x14ac:dyDescent="0.3">
      <c r="A195" t="s">
        <v>4989</v>
      </c>
      <c r="B195" t="s">
        <v>552</v>
      </c>
      <c r="C195" t="s">
        <v>619</v>
      </c>
      <c r="D195" t="s">
        <v>4914</v>
      </c>
      <c r="E195" t="s">
        <v>664</v>
      </c>
      <c r="F195" t="s">
        <v>561</v>
      </c>
      <c r="G195" t="s">
        <v>369</v>
      </c>
      <c r="H195">
        <v>8615.2099999999991</v>
      </c>
      <c r="I195" t="s">
        <v>4790</v>
      </c>
      <c r="L195" s="440">
        <v>47329</v>
      </c>
      <c r="M195" s="440">
        <v>47329</v>
      </c>
      <c r="N195">
        <v>8615.2099999999991</v>
      </c>
      <c r="Q195" t="s">
        <v>621</v>
      </c>
      <c r="R195" t="s">
        <v>665</v>
      </c>
    </row>
    <row r="196" spans="1:18" x14ac:dyDescent="0.3">
      <c r="A196" t="s">
        <v>4990</v>
      </c>
      <c r="B196" t="s">
        <v>552</v>
      </c>
      <c r="C196" t="s">
        <v>619</v>
      </c>
      <c r="D196" t="s">
        <v>4914</v>
      </c>
      <c r="E196" t="s">
        <v>667</v>
      </c>
      <c r="F196" t="s">
        <v>561</v>
      </c>
      <c r="G196" t="s">
        <v>369</v>
      </c>
      <c r="H196">
        <v>8615.2099999999991</v>
      </c>
      <c r="I196" t="s">
        <v>4790</v>
      </c>
      <c r="L196" s="440">
        <v>47299</v>
      </c>
      <c r="M196" s="440">
        <v>47299</v>
      </c>
      <c r="N196">
        <v>8615.2099999999991</v>
      </c>
      <c r="Q196" t="s">
        <v>621</v>
      </c>
      <c r="R196" t="s">
        <v>668</v>
      </c>
    </row>
    <row r="197" spans="1:18" x14ac:dyDescent="0.3">
      <c r="A197" t="s">
        <v>4991</v>
      </c>
      <c r="B197" t="s">
        <v>552</v>
      </c>
      <c r="C197" t="s">
        <v>619</v>
      </c>
      <c r="D197" t="s">
        <v>4914</v>
      </c>
      <c r="E197" t="s">
        <v>670</v>
      </c>
      <c r="F197" t="s">
        <v>561</v>
      </c>
      <c r="G197" t="s">
        <v>369</v>
      </c>
      <c r="H197">
        <v>8615.2099999999991</v>
      </c>
      <c r="I197" t="s">
        <v>4790</v>
      </c>
      <c r="L197" s="440">
        <v>47268</v>
      </c>
      <c r="M197" s="440">
        <v>47268</v>
      </c>
      <c r="N197">
        <v>8615.2099999999991</v>
      </c>
      <c r="Q197" t="s">
        <v>621</v>
      </c>
      <c r="R197" t="s">
        <v>671</v>
      </c>
    </row>
    <row r="198" spans="1:18" x14ac:dyDescent="0.3">
      <c r="A198" t="s">
        <v>4992</v>
      </c>
      <c r="B198" t="s">
        <v>552</v>
      </c>
      <c r="C198" t="s">
        <v>619</v>
      </c>
      <c r="D198" t="s">
        <v>4914</v>
      </c>
      <c r="E198" t="s">
        <v>673</v>
      </c>
      <c r="F198" t="s">
        <v>561</v>
      </c>
      <c r="G198" t="s">
        <v>369</v>
      </c>
      <c r="H198">
        <v>8615.2099999999991</v>
      </c>
      <c r="I198" t="s">
        <v>4790</v>
      </c>
      <c r="L198" s="440">
        <v>47238</v>
      </c>
      <c r="M198" s="440">
        <v>47238</v>
      </c>
      <c r="N198">
        <v>8615.2099999999991</v>
      </c>
      <c r="Q198" t="s">
        <v>621</v>
      </c>
      <c r="R198" t="s">
        <v>674</v>
      </c>
    </row>
    <row r="199" spans="1:18" x14ac:dyDescent="0.3">
      <c r="A199" t="s">
        <v>4993</v>
      </c>
      <c r="B199" t="s">
        <v>552</v>
      </c>
      <c r="C199" t="s">
        <v>619</v>
      </c>
      <c r="D199" t="s">
        <v>4914</v>
      </c>
      <c r="E199" t="s">
        <v>676</v>
      </c>
      <c r="F199" t="s">
        <v>561</v>
      </c>
      <c r="G199" t="s">
        <v>369</v>
      </c>
      <c r="H199">
        <v>8615.2099999999991</v>
      </c>
      <c r="I199" t="s">
        <v>4790</v>
      </c>
      <c r="L199" s="440">
        <v>47207</v>
      </c>
      <c r="M199" s="440">
        <v>47207</v>
      </c>
      <c r="N199">
        <v>8615.2099999999991</v>
      </c>
      <c r="Q199" t="s">
        <v>621</v>
      </c>
      <c r="R199" t="s">
        <v>677</v>
      </c>
    </row>
    <row r="200" spans="1:18" x14ac:dyDescent="0.3">
      <c r="A200" t="s">
        <v>4994</v>
      </c>
      <c r="B200" t="s">
        <v>552</v>
      </c>
      <c r="C200" t="s">
        <v>619</v>
      </c>
      <c r="D200" t="s">
        <v>4914</v>
      </c>
      <c r="E200" t="s">
        <v>680</v>
      </c>
      <c r="F200" t="s">
        <v>561</v>
      </c>
      <c r="G200" t="s">
        <v>369</v>
      </c>
      <c r="H200">
        <v>8615.2099999999991</v>
      </c>
      <c r="I200" t="s">
        <v>4790</v>
      </c>
      <c r="L200" s="440">
        <v>47177</v>
      </c>
      <c r="M200" s="440">
        <v>47177</v>
      </c>
      <c r="N200">
        <v>8615.2099999999991</v>
      </c>
      <c r="Q200" t="s">
        <v>621</v>
      </c>
      <c r="R200" t="s">
        <v>679</v>
      </c>
    </row>
    <row r="201" spans="1:18" x14ac:dyDescent="0.3">
      <c r="A201" t="s">
        <v>4995</v>
      </c>
      <c r="B201" t="s">
        <v>552</v>
      </c>
      <c r="C201" t="s">
        <v>619</v>
      </c>
      <c r="D201" t="s">
        <v>4914</v>
      </c>
      <c r="E201" t="s">
        <v>682</v>
      </c>
      <c r="F201" t="s">
        <v>561</v>
      </c>
      <c r="G201" t="s">
        <v>369</v>
      </c>
      <c r="H201">
        <v>8615.2099999999991</v>
      </c>
      <c r="I201" t="s">
        <v>4790</v>
      </c>
      <c r="L201" s="440">
        <v>47148</v>
      </c>
      <c r="M201" s="440">
        <v>47148</v>
      </c>
      <c r="N201">
        <v>8615.2099999999991</v>
      </c>
      <c r="Q201" t="s">
        <v>621</v>
      </c>
      <c r="R201" t="s">
        <v>683</v>
      </c>
    </row>
    <row r="202" spans="1:18" x14ac:dyDescent="0.3">
      <c r="A202" t="s">
        <v>4996</v>
      </c>
      <c r="B202" t="s">
        <v>552</v>
      </c>
      <c r="C202" t="s">
        <v>619</v>
      </c>
      <c r="D202" t="s">
        <v>4914</v>
      </c>
      <c r="E202" t="s">
        <v>685</v>
      </c>
      <c r="F202" t="s">
        <v>561</v>
      </c>
      <c r="G202" t="s">
        <v>369</v>
      </c>
      <c r="H202">
        <v>8615.2099999999991</v>
      </c>
      <c r="I202" t="s">
        <v>4790</v>
      </c>
      <c r="L202" s="440">
        <v>47117</v>
      </c>
      <c r="M202" s="440">
        <v>47117</v>
      </c>
      <c r="N202">
        <v>8615.2099999999991</v>
      </c>
      <c r="Q202" t="s">
        <v>621</v>
      </c>
      <c r="R202" t="s">
        <v>686</v>
      </c>
    </row>
    <row r="203" spans="1:18" x14ac:dyDescent="0.3">
      <c r="A203" t="s">
        <v>4997</v>
      </c>
      <c r="B203" t="s">
        <v>552</v>
      </c>
      <c r="C203" t="s">
        <v>619</v>
      </c>
      <c r="D203" t="s">
        <v>4914</v>
      </c>
      <c r="E203" t="s">
        <v>688</v>
      </c>
      <c r="F203" t="s">
        <v>561</v>
      </c>
      <c r="G203" t="s">
        <v>369</v>
      </c>
      <c r="H203">
        <v>8615.2099999999991</v>
      </c>
      <c r="I203" t="s">
        <v>4790</v>
      </c>
      <c r="L203" s="440">
        <v>47087</v>
      </c>
      <c r="M203" s="440">
        <v>47087</v>
      </c>
      <c r="N203">
        <v>8615.2099999999991</v>
      </c>
      <c r="Q203" t="s">
        <v>621</v>
      </c>
      <c r="R203" t="s">
        <v>689</v>
      </c>
    </row>
    <row r="204" spans="1:18" x14ac:dyDescent="0.3">
      <c r="A204" t="s">
        <v>4998</v>
      </c>
      <c r="B204" t="s">
        <v>552</v>
      </c>
      <c r="C204" t="s">
        <v>619</v>
      </c>
      <c r="D204" t="s">
        <v>4914</v>
      </c>
      <c r="E204" t="s">
        <v>691</v>
      </c>
      <c r="F204" t="s">
        <v>561</v>
      </c>
      <c r="G204" t="s">
        <v>369</v>
      </c>
      <c r="H204">
        <v>8615.2099999999991</v>
      </c>
      <c r="I204" t="s">
        <v>4790</v>
      </c>
      <c r="L204" s="440">
        <v>47056</v>
      </c>
      <c r="M204" s="440">
        <v>47056</v>
      </c>
      <c r="N204">
        <v>8615.2099999999991</v>
      </c>
      <c r="Q204" t="s">
        <v>621</v>
      </c>
      <c r="R204" t="s">
        <v>692</v>
      </c>
    </row>
    <row r="205" spans="1:18" x14ac:dyDescent="0.3">
      <c r="A205" t="s">
        <v>4999</v>
      </c>
      <c r="B205" t="s">
        <v>552</v>
      </c>
      <c r="C205" t="s">
        <v>619</v>
      </c>
      <c r="D205" t="s">
        <v>4914</v>
      </c>
      <c r="E205" t="s">
        <v>694</v>
      </c>
      <c r="F205" t="s">
        <v>561</v>
      </c>
      <c r="G205" t="s">
        <v>369</v>
      </c>
      <c r="H205">
        <v>8615.2099999999991</v>
      </c>
      <c r="I205" t="s">
        <v>4790</v>
      </c>
      <c r="L205" s="440">
        <v>47026</v>
      </c>
      <c r="M205" s="440">
        <v>47026</v>
      </c>
      <c r="N205">
        <v>8615.2099999999991</v>
      </c>
      <c r="Q205" t="s">
        <v>621</v>
      </c>
      <c r="R205" t="s">
        <v>695</v>
      </c>
    </row>
    <row r="206" spans="1:18" x14ac:dyDescent="0.3">
      <c r="A206" t="s">
        <v>5000</v>
      </c>
      <c r="B206" t="s">
        <v>552</v>
      </c>
      <c r="C206" t="s">
        <v>619</v>
      </c>
      <c r="D206" t="s">
        <v>4914</v>
      </c>
      <c r="E206" t="s">
        <v>697</v>
      </c>
      <c r="F206" t="s">
        <v>561</v>
      </c>
      <c r="G206" t="s">
        <v>369</v>
      </c>
      <c r="H206">
        <v>8615.2099999999991</v>
      </c>
      <c r="I206" t="s">
        <v>4790</v>
      </c>
      <c r="L206" s="440">
        <v>46995</v>
      </c>
      <c r="M206" s="440">
        <v>46995</v>
      </c>
      <c r="N206">
        <v>8615.2099999999991</v>
      </c>
      <c r="Q206" t="s">
        <v>621</v>
      </c>
      <c r="R206" t="s">
        <v>698</v>
      </c>
    </row>
    <row r="207" spans="1:18" x14ac:dyDescent="0.3">
      <c r="A207" t="s">
        <v>5001</v>
      </c>
      <c r="B207" t="s">
        <v>552</v>
      </c>
      <c r="C207" t="s">
        <v>619</v>
      </c>
      <c r="D207" t="s">
        <v>4914</v>
      </c>
      <c r="E207" t="s">
        <v>700</v>
      </c>
      <c r="F207" t="s">
        <v>561</v>
      </c>
      <c r="G207" t="s">
        <v>369</v>
      </c>
      <c r="H207">
        <v>8615.2099999999991</v>
      </c>
      <c r="I207" t="s">
        <v>4790</v>
      </c>
      <c r="L207" s="440">
        <v>46964</v>
      </c>
      <c r="M207" s="440">
        <v>46964</v>
      </c>
      <c r="N207">
        <v>8615.2099999999991</v>
      </c>
      <c r="Q207" t="s">
        <v>621</v>
      </c>
      <c r="R207" t="s">
        <v>701</v>
      </c>
    </row>
    <row r="208" spans="1:18" x14ac:dyDescent="0.3">
      <c r="A208" t="s">
        <v>5002</v>
      </c>
      <c r="B208" t="s">
        <v>552</v>
      </c>
      <c r="C208" t="s">
        <v>619</v>
      </c>
      <c r="D208" t="s">
        <v>4914</v>
      </c>
      <c r="E208" t="s">
        <v>703</v>
      </c>
      <c r="F208" t="s">
        <v>561</v>
      </c>
      <c r="G208" t="s">
        <v>369</v>
      </c>
      <c r="H208">
        <v>8615.2099999999991</v>
      </c>
      <c r="I208" t="s">
        <v>4790</v>
      </c>
      <c r="L208" s="440">
        <v>46934</v>
      </c>
      <c r="M208" s="440">
        <v>46934</v>
      </c>
      <c r="N208">
        <v>8615.2099999999991</v>
      </c>
      <c r="Q208" t="s">
        <v>621</v>
      </c>
      <c r="R208" t="s">
        <v>704</v>
      </c>
    </row>
    <row r="209" spans="1:18" x14ac:dyDescent="0.3">
      <c r="A209" t="s">
        <v>5003</v>
      </c>
      <c r="B209" t="s">
        <v>552</v>
      </c>
      <c r="C209" t="s">
        <v>619</v>
      </c>
      <c r="D209" t="s">
        <v>4914</v>
      </c>
      <c r="E209" t="s">
        <v>706</v>
      </c>
      <c r="F209" t="s">
        <v>561</v>
      </c>
      <c r="G209" t="s">
        <v>369</v>
      </c>
      <c r="H209">
        <v>8615.2099999999991</v>
      </c>
      <c r="I209" t="s">
        <v>4790</v>
      </c>
      <c r="L209" s="440">
        <v>46903</v>
      </c>
      <c r="M209" s="440">
        <v>46903</v>
      </c>
      <c r="N209">
        <v>8615.2099999999991</v>
      </c>
      <c r="Q209" t="s">
        <v>621</v>
      </c>
      <c r="R209" t="s">
        <v>707</v>
      </c>
    </row>
    <row r="210" spans="1:18" x14ac:dyDescent="0.3">
      <c r="A210" t="s">
        <v>5004</v>
      </c>
      <c r="B210" t="s">
        <v>552</v>
      </c>
      <c r="C210" t="s">
        <v>619</v>
      </c>
      <c r="D210" t="s">
        <v>4914</v>
      </c>
      <c r="E210" t="s">
        <v>709</v>
      </c>
      <c r="F210" t="s">
        <v>561</v>
      </c>
      <c r="G210" t="s">
        <v>369</v>
      </c>
      <c r="H210">
        <v>8615.2099999999991</v>
      </c>
      <c r="I210" t="s">
        <v>4790</v>
      </c>
      <c r="L210" s="440">
        <v>46873</v>
      </c>
      <c r="M210" s="440">
        <v>46873</v>
      </c>
      <c r="N210">
        <v>8615.2099999999991</v>
      </c>
      <c r="Q210" t="s">
        <v>621</v>
      </c>
      <c r="R210" t="s">
        <v>710</v>
      </c>
    </row>
    <row r="211" spans="1:18" x14ac:dyDescent="0.3">
      <c r="A211" t="s">
        <v>5005</v>
      </c>
      <c r="B211" t="s">
        <v>552</v>
      </c>
      <c r="C211" t="s">
        <v>619</v>
      </c>
      <c r="D211" t="s">
        <v>4914</v>
      </c>
      <c r="E211" t="s">
        <v>712</v>
      </c>
      <c r="F211" t="s">
        <v>561</v>
      </c>
      <c r="G211" t="s">
        <v>369</v>
      </c>
      <c r="H211">
        <v>8615.2099999999991</v>
      </c>
      <c r="I211" t="s">
        <v>4790</v>
      </c>
      <c r="L211" s="440">
        <v>46842</v>
      </c>
      <c r="M211" s="440">
        <v>46842</v>
      </c>
      <c r="N211">
        <v>8615.2099999999991</v>
      </c>
      <c r="Q211" t="s">
        <v>621</v>
      </c>
      <c r="R211" t="s">
        <v>713</v>
      </c>
    </row>
    <row r="212" spans="1:18" x14ac:dyDescent="0.3">
      <c r="A212" t="s">
        <v>5006</v>
      </c>
      <c r="B212" t="s">
        <v>552</v>
      </c>
      <c r="C212" t="s">
        <v>619</v>
      </c>
      <c r="D212" t="s">
        <v>4914</v>
      </c>
      <c r="E212" t="s">
        <v>715</v>
      </c>
      <c r="F212" t="s">
        <v>561</v>
      </c>
      <c r="G212" t="s">
        <v>369</v>
      </c>
      <c r="H212">
        <v>8615.2099999999991</v>
      </c>
      <c r="I212" t="s">
        <v>4790</v>
      </c>
      <c r="L212" s="440">
        <v>46812</v>
      </c>
      <c r="M212" s="440">
        <v>46812</v>
      </c>
      <c r="N212">
        <v>8615.2099999999991</v>
      </c>
      <c r="Q212" t="s">
        <v>621</v>
      </c>
      <c r="R212" t="s">
        <v>716</v>
      </c>
    </row>
    <row r="213" spans="1:18" x14ac:dyDescent="0.3">
      <c r="A213" t="s">
        <v>5007</v>
      </c>
      <c r="B213" t="s">
        <v>552</v>
      </c>
      <c r="C213" t="s">
        <v>619</v>
      </c>
      <c r="D213" t="s">
        <v>4914</v>
      </c>
      <c r="E213" t="s">
        <v>718</v>
      </c>
      <c r="F213" t="s">
        <v>561</v>
      </c>
      <c r="G213" t="s">
        <v>369</v>
      </c>
      <c r="H213">
        <v>8615.2099999999991</v>
      </c>
      <c r="I213" t="s">
        <v>4790</v>
      </c>
      <c r="L213" s="440">
        <v>46782</v>
      </c>
      <c r="M213" s="440">
        <v>46782</v>
      </c>
      <c r="N213">
        <v>8615.2099999999991</v>
      </c>
      <c r="Q213" t="s">
        <v>621</v>
      </c>
      <c r="R213" t="s">
        <v>719</v>
      </c>
    </row>
    <row r="214" spans="1:18" x14ac:dyDescent="0.3">
      <c r="A214" t="s">
        <v>5008</v>
      </c>
      <c r="B214" t="s">
        <v>552</v>
      </c>
      <c r="C214" t="s">
        <v>619</v>
      </c>
      <c r="D214" t="s">
        <v>4914</v>
      </c>
      <c r="E214" t="s">
        <v>721</v>
      </c>
      <c r="F214" t="s">
        <v>561</v>
      </c>
      <c r="G214" t="s">
        <v>369</v>
      </c>
      <c r="H214">
        <v>8615.2099999999991</v>
      </c>
      <c r="I214" t="s">
        <v>4790</v>
      </c>
      <c r="L214" s="440">
        <v>46751</v>
      </c>
      <c r="M214" s="440">
        <v>46751</v>
      </c>
      <c r="N214">
        <v>8615.2099999999991</v>
      </c>
      <c r="Q214" t="s">
        <v>621</v>
      </c>
      <c r="R214" t="s">
        <v>722</v>
      </c>
    </row>
    <row r="215" spans="1:18" x14ac:dyDescent="0.3">
      <c r="A215" t="s">
        <v>5009</v>
      </c>
      <c r="B215" t="s">
        <v>552</v>
      </c>
      <c r="C215" t="s">
        <v>619</v>
      </c>
      <c r="D215" t="s">
        <v>4914</v>
      </c>
      <c r="E215" t="s">
        <v>724</v>
      </c>
      <c r="F215" t="s">
        <v>561</v>
      </c>
      <c r="G215" t="s">
        <v>369</v>
      </c>
      <c r="H215">
        <v>8615.2099999999991</v>
      </c>
      <c r="I215" t="s">
        <v>4790</v>
      </c>
      <c r="L215" s="440">
        <v>46721</v>
      </c>
      <c r="M215" s="440">
        <v>46721</v>
      </c>
      <c r="N215">
        <v>8615.2099999999991</v>
      </c>
      <c r="Q215" t="s">
        <v>621</v>
      </c>
      <c r="R215" t="s">
        <v>725</v>
      </c>
    </row>
    <row r="216" spans="1:18" x14ac:dyDescent="0.3">
      <c r="A216" t="s">
        <v>5010</v>
      </c>
      <c r="B216" t="s">
        <v>552</v>
      </c>
      <c r="C216" t="s">
        <v>619</v>
      </c>
      <c r="D216" t="s">
        <v>4914</v>
      </c>
      <c r="E216" t="s">
        <v>727</v>
      </c>
      <c r="F216" t="s">
        <v>561</v>
      </c>
      <c r="G216" t="s">
        <v>369</v>
      </c>
      <c r="H216">
        <v>8615.2099999999991</v>
      </c>
      <c r="I216" t="s">
        <v>4790</v>
      </c>
      <c r="L216" s="440">
        <v>46690</v>
      </c>
      <c r="M216" s="440">
        <v>46690</v>
      </c>
      <c r="N216">
        <v>8615.2099999999991</v>
      </c>
      <c r="Q216" t="s">
        <v>621</v>
      </c>
      <c r="R216" t="s">
        <v>728</v>
      </c>
    </row>
    <row r="217" spans="1:18" x14ac:dyDescent="0.3">
      <c r="A217" t="s">
        <v>5011</v>
      </c>
      <c r="B217" t="s">
        <v>552</v>
      </c>
      <c r="C217" t="s">
        <v>619</v>
      </c>
      <c r="D217" t="s">
        <v>4914</v>
      </c>
      <c r="E217" t="s">
        <v>730</v>
      </c>
      <c r="F217" t="s">
        <v>561</v>
      </c>
      <c r="G217" t="s">
        <v>369</v>
      </c>
      <c r="H217">
        <v>8615.2099999999991</v>
      </c>
      <c r="I217" t="s">
        <v>4790</v>
      </c>
      <c r="L217" s="440">
        <v>46660</v>
      </c>
      <c r="M217" s="440">
        <v>46660</v>
      </c>
      <c r="N217">
        <v>8615.2099999999991</v>
      </c>
      <c r="Q217" t="s">
        <v>621</v>
      </c>
      <c r="R217" t="s">
        <v>731</v>
      </c>
    </row>
    <row r="218" spans="1:18" x14ac:dyDescent="0.3">
      <c r="A218" t="s">
        <v>5012</v>
      </c>
      <c r="B218" t="s">
        <v>552</v>
      </c>
      <c r="C218" t="s">
        <v>619</v>
      </c>
      <c r="D218" t="s">
        <v>4914</v>
      </c>
      <c r="E218" t="s">
        <v>733</v>
      </c>
      <c r="F218" t="s">
        <v>561</v>
      </c>
      <c r="G218" t="s">
        <v>369</v>
      </c>
      <c r="H218">
        <v>8615.2099999999991</v>
      </c>
      <c r="I218" t="s">
        <v>4790</v>
      </c>
      <c r="L218" s="440">
        <v>46629</v>
      </c>
      <c r="M218" s="440">
        <v>46629</v>
      </c>
      <c r="N218">
        <v>8615.2099999999991</v>
      </c>
      <c r="Q218" t="s">
        <v>621</v>
      </c>
      <c r="R218" t="s">
        <v>734</v>
      </c>
    </row>
    <row r="219" spans="1:18" x14ac:dyDescent="0.3">
      <c r="A219" t="s">
        <v>5013</v>
      </c>
      <c r="B219" t="s">
        <v>552</v>
      </c>
      <c r="C219" t="s">
        <v>619</v>
      </c>
      <c r="D219" t="s">
        <v>4914</v>
      </c>
      <c r="E219" t="s">
        <v>736</v>
      </c>
      <c r="F219" t="s">
        <v>561</v>
      </c>
      <c r="G219" t="s">
        <v>369</v>
      </c>
      <c r="H219">
        <v>8615.2099999999991</v>
      </c>
      <c r="I219" t="s">
        <v>4790</v>
      </c>
      <c r="L219" s="440">
        <v>46598</v>
      </c>
      <c r="M219" s="440">
        <v>46598</v>
      </c>
      <c r="N219">
        <v>8615.2099999999991</v>
      </c>
      <c r="Q219" t="s">
        <v>621</v>
      </c>
      <c r="R219" t="s">
        <v>737</v>
      </c>
    </row>
    <row r="220" spans="1:18" x14ac:dyDescent="0.3">
      <c r="A220" t="s">
        <v>5014</v>
      </c>
      <c r="B220" t="s">
        <v>552</v>
      </c>
      <c r="C220" t="s">
        <v>619</v>
      </c>
      <c r="D220" t="s">
        <v>4914</v>
      </c>
      <c r="E220" t="s">
        <v>739</v>
      </c>
      <c r="F220" t="s">
        <v>561</v>
      </c>
      <c r="G220" t="s">
        <v>369</v>
      </c>
      <c r="H220">
        <v>8615.2099999999991</v>
      </c>
      <c r="I220" t="s">
        <v>4790</v>
      </c>
      <c r="L220" s="440">
        <v>46568</v>
      </c>
      <c r="M220" s="440">
        <v>46568</v>
      </c>
      <c r="N220">
        <v>8615.2099999999991</v>
      </c>
      <c r="Q220" t="s">
        <v>621</v>
      </c>
      <c r="R220" t="s">
        <v>740</v>
      </c>
    </row>
    <row r="221" spans="1:18" x14ac:dyDescent="0.3">
      <c r="A221" t="s">
        <v>5015</v>
      </c>
      <c r="B221" t="s">
        <v>552</v>
      </c>
      <c r="C221" t="s">
        <v>619</v>
      </c>
      <c r="D221" t="s">
        <v>4914</v>
      </c>
      <c r="E221" t="s">
        <v>742</v>
      </c>
      <c r="F221" t="s">
        <v>561</v>
      </c>
      <c r="G221" t="s">
        <v>369</v>
      </c>
      <c r="H221">
        <v>8615.2099999999991</v>
      </c>
      <c r="I221" t="s">
        <v>4790</v>
      </c>
      <c r="L221" s="440">
        <v>46537</v>
      </c>
      <c r="M221" s="440">
        <v>46537</v>
      </c>
      <c r="N221">
        <v>8615.2099999999991</v>
      </c>
      <c r="Q221" t="s">
        <v>621</v>
      </c>
      <c r="R221" t="s">
        <v>743</v>
      </c>
    </row>
    <row r="222" spans="1:18" x14ac:dyDescent="0.3">
      <c r="A222" t="s">
        <v>5016</v>
      </c>
      <c r="B222" t="s">
        <v>552</v>
      </c>
      <c r="C222" t="s">
        <v>619</v>
      </c>
      <c r="D222" t="s">
        <v>4914</v>
      </c>
      <c r="E222" t="s">
        <v>749</v>
      </c>
      <c r="F222" t="s">
        <v>561</v>
      </c>
      <c r="G222" t="s">
        <v>369</v>
      </c>
      <c r="H222">
        <v>8615.2099999999991</v>
      </c>
      <c r="I222" t="s">
        <v>4790</v>
      </c>
      <c r="L222" s="440">
        <v>46507</v>
      </c>
      <c r="M222" s="440">
        <v>46507</v>
      </c>
      <c r="N222">
        <v>8615.2099999999991</v>
      </c>
      <c r="Q222" t="s">
        <v>621</v>
      </c>
      <c r="R222" t="s">
        <v>750</v>
      </c>
    </row>
    <row r="223" spans="1:18" x14ac:dyDescent="0.3">
      <c r="A223" t="s">
        <v>5017</v>
      </c>
      <c r="B223" t="s">
        <v>552</v>
      </c>
      <c r="C223" t="s">
        <v>619</v>
      </c>
      <c r="D223" t="s">
        <v>4914</v>
      </c>
      <c r="E223" t="s">
        <v>762</v>
      </c>
      <c r="F223" t="s">
        <v>561</v>
      </c>
      <c r="G223" t="s">
        <v>369</v>
      </c>
      <c r="H223">
        <v>8615.2099999999991</v>
      </c>
      <c r="I223" t="s">
        <v>4790</v>
      </c>
      <c r="L223" s="440">
        <v>46476</v>
      </c>
      <c r="M223" s="440">
        <v>46476</v>
      </c>
      <c r="N223">
        <v>8615.2099999999991</v>
      </c>
      <c r="Q223" t="s">
        <v>621</v>
      </c>
      <c r="R223" t="s">
        <v>763</v>
      </c>
    </row>
    <row r="224" spans="1:18" x14ac:dyDescent="0.3">
      <c r="A224" t="s">
        <v>5018</v>
      </c>
      <c r="B224" t="s">
        <v>552</v>
      </c>
      <c r="C224" t="s">
        <v>619</v>
      </c>
      <c r="D224" t="s">
        <v>4914</v>
      </c>
      <c r="E224" t="s">
        <v>771</v>
      </c>
      <c r="F224" t="s">
        <v>561</v>
      </c>
      <c r="G224" t="s">
        <v>369</v>
      </c>
      <c r="H224">
        <v>8615.2099999999991</v>
      </c>
      <c r="I224" t="s">
        <v>4790</v>
      </c>
      <c r="L224" s="440">
        <v>46446</v>
      </c>
      <c r="M224" s="440">
        <v>46446</v>
      </c>
      <c r="N224">
        <v>8615.2099999999991</v>
      </c>
      <c r="Q224" t="s">
        <v>621</v>
      </c>
      <c r="R224" t="s">
        <v>770</v>
      </c>
    </row>
    <row r="225" spans="1:19" x14ac:dyDescent="0.3">
      <c r="A225" t="s">
        <v>5019</v>
      </c>
      <c r="B225" t="s">
        <v>552</v>
      </c>
      <c r="C225" t="s">
        <v>619</v>
      </c>
      <c r="D225" t="s">
        <v>4914</v>
      </c>
      <c r="E225" t="s">
        <v>779</v>
      </c>
      <c r="F225" t="s">
        <v>561</v>
      </c>
      <c r="G225" t="s">
        <v>369</v>
      </c>
      <c r="H225">
        <v>8615.2099999999991</v>
      </c>
      <c r="I225" t="s">
        <v>4790</v>
      </c>
      <c r="L225" s="440">
        <v>46417</v>
      </c>
      <c r="M225" s="440">
        <v>46417</v>
      </c>
      <c r="N225">
        <v>8615.2099999999991</v>
      </c>
      <c r="Q225" t="s">
        <v>621</v>
      </c>
      <c r="R225" t="s">
        <v>780</v>
      </c>
    </row>
    <row r="226" spans="1:19" x14ac:dyDescent="0.3">
      <c r="A226" t="s">
        <v>5020</v>
      </c>
      <c r="B226" t="s">
        <v>552</v>
      </c>
      <c r="C226" t="s">
        <v>619</v>
      </c>
      <c r="D226" t="s">
        <v>4914</v>
      </c>
      <c r="E226" t="s">
        <v>803</v>
      </c>
      <c r="F226" t="s">
        <v>561</v>
      </c>
      <c r="G226" t="s">
        <v>369</v>
      </c>
      <c r="H226">
        <v>8615.2099999999991</v>
      </c>
      <c r="I226" t="s">
        <v>4790</v>
      </c>
      <c r="L226" s="440">
        <v>46386</v>
      </c>
      <c r="M226" s="440">
        <v>46386</v>
      </c>
      <c r="N226">
        <v>8615.2099999999991</v>
      </c>
      <c r="Q226" t="s">
        <v>621</v>
      </c>
      <c r="R226" t="s">
        <v>472</v>
      </c>
    </row>
    <row r="227" spans="1:19" x14ac:dyDescent="0.3">
      <c r="A227" t="s">
        <v>5021</v>
      </c>
      <c r="B227" t="s">
        <v>552</v>
      </c>
      <c r="C227" t="s">
        <v>619</v>
      </c>
      <c r="D227" t="s">
        <v>4914</v>
      </c>
      <c r="E227" t="s">
        <v>931</v>
      </c>
      <c r="F227" t="s">
        <v>561</v>
      </c>
      <c r="G227" t="s">
        <v>369</v>
      </c>
      <c r="H227">
        <v>8615.2099999999991</v>
      </c>
      <c r="I227" t="s">
        <v>4790</v>
      </c>
      <c r="L227" s="440">
        <v>46356</v>
      </c>
      <c r="M227" s="440">
        <v>46356</v>
      </c>
      <c r="N227">
        <v>8615.2099999999991</v>
      </c>
      <c r="Q227" t="s">
        <v>621</v>
      </c>
      <c r="R227" t="s">
        <v>471</v>
      </c>
    </row>
    <row r="228" spans="1:19" x14ac:dyDescent="0.3">
      <c r="A228" t="s">
        <v>5022</v>
      </c>
      <c r="B228" t="s">
        <v>552</v>
      </c>
      <c r="C228" t="s">
        <v>619</v>
      </c>
      <c r="D228" t="s">
        <v>4914</v>
      </c>
      <c r="E228" t="s">
        <v>942</v>
      </c>
      <c r="F228" t="s">
        <v>561</v>
      </c>
      <c r="G228" t="s">
        <v>369</v>
      </c>
      <c r="H228">
        <v>8615.2099999999991</v>
      </c>
      <c r="I228" t="s">
        <v>4790</v>
      </c>
      <c r="L228" s="440">
        <v>46325</v>
      </c>
      <c r="M228" s="440">
        <v>46325</v>
      </c>
      <c r="N228">
        <v>8615.2099999999991</v>
      </c>
      <c r="Q228" t="s">
        <v>621</v>
      </c>
      <c r="R228" t="s">
        <v>470</v>
      </c>
    </row>
    <row r="229" spans="1:19" x14ac:dyDescent="0.3">
      <c r="A229" t="s">
        <v>5023</v>
      </c>
      <c r="B229" t="s">
        <v>552</v>
      </c>
      <c r="C229" t="s">
        <v>619</v>
      </c>
      <c r="D229" t="s">
        <v>4914</v>
      </c>
      <c r="E229" t="s">
        <v>958</v>
      </c>
      <c r="F229" t="s">
        <v>561</v>
      </c>
      <c r="G229" t="s">
        <v>369</v>
      </c>
      <c r="H229">
        <v>8615.2099999999991</v>
      </c>
      <c r="I229" t="s">
        <v>4790</v>
      </c>
      <c r="L229" s="440">
        <v>46295</v>
      </c>
      <c r="M229" s="440">
        <v>46295</v>
      </c>
      <c r="N229">
        <v>8615.2099999999991</v>
      </c>
      <c r="Q229" t="s">
        <v>621</v>
      </c>
      <c r="R229" t="s">
        <v>469</v>
      </c>
    </row>
    <row r="230" spans="1:19" x14ac:dyDescent="0.3">
      <c r="A230" t="s">
        <v>5024</v>
      </c>
      <c r="B230" t="s">
        <v>552</v>
      </c>
      <c r="C230" t="s">
        <v>619</v>
      </c>
      <c r="D230" t="s">
        <v>4914</v>
      </c>
      <c r="E230" t="s">
        <v>973</v>
      </c>
      <c r="F230" t="s">
        <v>561</v>
      </c>
      <c r="G230" t="s">
        <v>369</v>
      </c>
      <c r="H230">
        <v>8615.2099999999991</v>
      </c>
      <c r="I230" t="s">
        <v>4790</v>
      </c>
      <c r="L230" s="440">
        <v>46264</v>
      </c>
      <c r="M230" s="440">
        <v>46264</v>
      </c>
      <c r="N230">
        <v>8615.2099999999991</v>
      </c>
      <c r="Q230" t="s">
        <v>621</v>
      </c>
      <c r="R230" t="s">
        <v>468</v>
      </c>
    </row>
    <row r="231" spans="1:19" x14ac:dyDescent="0.3">
      <c r="A231" t="s">
        <v>5025</v>
      </c>
      <c r="B231" t="s">
        <v>552</v>
      </c>
      <c r="C231" t="s">
        <v>619</v>
      </c>
      <c r="D231" t="s">
        <v>4914</v>
      </c>
      <c r="E231" t="s">
        <v>987</v>
      </c>
      <c r="F231" t="s">
        <v>561</v>
      </c>
      <c r="G231" t="s">
        <v>369</v>
      </c>
      <c r="H231">
        <v>8615.2099999999991</v>
      </c>
      <c r="I231" t="s">
        <v>4790</v>
      </c>
      <c r="L231" s="440">
        <v>46233</v>
      </c>
      <c r="M231" s="440">
        <v>46233</v>
      </c>
      <c r="N231">
        <v>8615.2099999999991</v>
      </c>
      <c r="Q231" t="s">
        <v>621</v>
      </c>
      <c r="R231" t="s">
        <v>467</v>
      </c>
    </row>
    <row r="232" spans="1:19" x14ac:dyDescent="0.3">
      <c r="A232" t="s">
        <v>5026</v>
      </c>
      <c r="B232" t="s">
        <v>552</v>
      </c>
      <c r="C232" t="s">
        <v>619</v>
      </c>
      <c r="D232" t="s">
        <v>4914</v>
      </c>
      <c r="E232" t="s">
        <v>1045</v>
      </c>
      <c r="F232" t="s">
        <v>561</v>
      </c>
      <c r="G232" t="s">
        <v>369</v>
      </c>
      <c r="H232">
        <v>9373.35</v>
      </c>
      <c r="I232" t="s">
        <v>4790</v>
      </c>
      <c r="L232" s="440">
        <v>46203</v>
      </c>
      <c r="M232" s="440">
        <v>46203</v>
      </c>
      <c r="N232">
        <v>9373.35</v>
      </c>
      <c r="O232" t="s">
        <v>557</v>
      </c>
      <c r="P232" s="440">
        <v>46202</v>
      </c>
      <c r="Q232" t="s">
        <v>621</v>
      </c>
      <c r="R232" t="s">
        <v>466</v>
      </c>
      <c r="S232" t="s">
        <v>466</v>
      </c>
    </row>
    <row r="233" spans="1:19" x14ac:dyDescent="0.3">
      <c r="A233" t="s">
        <v>5027</v>
      </c>
      <c r="B233" t="s">
        <v>552</v>
      </c>
      <c r="C233" t="s">
        <v>619</v>
      </c>
      <c r="D233" t="s">
        <v>4914</v>
      </c>
      <c r="E233" t="s">
        <v>1358</v>
      </c>
      <c r="F233" t="s">
        <v>561</v>
      </c>
      <c r="G233" t="s">
        <v>369</v>
      </c>
      <c r="H233">
        <v>9281.17</v>
      </c>
      <c r="I233" t="s">
        <v>4790</v>
      </c>
      <c r="L233" s="440">
        <v>46172</v>
      </c>
      <c r="M233" s="440">
        <v>46171</v>
      </c>
      <c r="N233">
        <v>9281.17</v>
      </c>
      <c r="O233" t="s">
        <v>557</v>
      </c>
      <c r="P233" s="440">
        <v>46170</v>
      </c>
      <c r="Q233" t="s">
        <v>1359</v>
      </c>
      <c r="R233" t="s">
        <v>465</v>
      </c>
      <c r="S233" t="s">
        <v>465</v>
      </c>
    </row>
    <row r="234" spans="1:19" x14ac:dyDescent="0.3">
      <c r="A234" t="s">
        <v>5028</v>
      </c>
      <c r="B234" t="s">
        <v>552</v>
      </c>
      <c r="C234" t="s">
        <v>619</v>
      </c>
      <c r="D234" t="s">
        <v>4914</v>
      </c>
      <c r="E234" t="s">
        <v>1587</v>
      </c>
      <c r="F234" t="s">
        <v>561</v>
      </c>
      <c r="G234" t="s">
        <v>369</v>
      </c>
      <c r="H234">
        <v>9187.26</v>
      </c>
      <c r="I234" t="s">
        <v>4790</v>
      </c>
      <c r="L234" s="440">
        <v>46142</v>
      </c>
      <c r="M234" s="440">
        <v>46142</v>
      </c>
      <c r="N234">
        <v>9187.26</v>
      </c>
      <c r="O234" t="s">
        <v>557</v>
      </c>
      <c r="P234" s="440">
        <v>46142</v>
      </c>
      <c r="Q234" t="s">
        <v>1359</v>
      </c>
      <c r="R234" t="s">
        <v>464</v>
      </c>
      <c r="S234" t="s">
        <v>464</v>
      </c>
    </row>
    <row r="235" spans="1:19" x14ac:dyDescent="0.3">
      <c r="A235" t="s">
        <v>5029</v>
      </c>
      <c r="B235" t="s">
        <v>552</v>
      </c>
      <c r="C235" t="s">
        <v>619</v>
      </c>
      <c r="D235" t="s">
        <v>4914</v>
      </c>
      <c r="E235" t="s">
        <v>1614</v>
      </c>
      <c r="F235" t="s">
        <v>561</v>
      </c>
      <c r="G235" t="s">
        <v>369</v>
      </c>
      <c r="H235">
        <v>5217.8999999999996</v>
      </c>
      <c r="I235" t="s">
        <v>4790</v>
      </c>
      <c r="L235" s="440">
        <v>46111</v>
      </c>
      <c r="M235" s="440">
        <v>46112</v>
      </c>
      <c r="N235">
        <v>5217.8999999999996</v>
      </c>
      <c r="O235" t="s">
        <v>557</v>
      </c>
      <c r="P235" s="440">
        <v>46111</v>
      </c>
      <c r="Q235" t="s">
        <v>1359</v>
      </c>
      <c r="R235" t="s">
        <v>463</v>
      </c>
      <c r="S235" t="s">
        <v>463</v>
      </c>
    </row>
    <row r="236" spans="1:19" x14ac:dyDescent="0.3">
      <c r="A236" t="s">
        <v>5030</v>
      </c>
      <c r="B236" t="s">
        <v>552</v>
      </c>
      <c r="C236" t="s">
        <v>619</v>
      </c>
      <c r="D236" t="s">
        <v>4914</v>
      </c>
      <c r="E236" t="s">
        <v>1848</v>
      </c>
      <c r="F236" t="s">
        <v>561</v>
      </c>
      <c r="G236" t="s">
        <v>369</v>
      </c>
      <c r="H236">
        <v>5168.41</v>
      </c>
      <c r="I236" t="s">
        <v>4790</v>
      </c>
      <c r="L236" s="440">
        <v>46081</v>
      </c>
      <c r="M236" s="440">
        <v>46080</v>
      </c>
      <c r="N236">
        <v>5168.41</v>
      </c>
      <c r="O236" t="s">
        <v>557</v>
      </c>
      <c r="P236" s="440">
        <v>46079</v>
      </c>
      <c r="Q236" t="s">
        <v>1359</v>
      </c>
      <c r="R236" t="s">
        <v>462</v>
      </c>
      <c r="S236" t="s">
        <v>462</v>
      </c>
    </row>
    <row r="237" spans="1:19" x14ac:dyDescent="0.3">
      <c r="A237" t="s">
        <v>5031</v>
      </c>
      <c r="B237" t="s">
        <v>552</v>
      </c>
      <c r="C237" t="s">
        <v>619</v>
      </c>
      <c r="D237" t="s">
        <v>4914</v>
      </c>
      <c r="E237" t="s">
        <v>2040</v>
      </c>
      <c r="F237" t="s">
        <v>561</v>
      </c>
      <c r="G237" t="s">
        <v>369</v>
      </c>
      <c r="H237">
        <v>5111</v>
      </c>
      <c r="I237" t="s">
        <v>4790</v>
      </c>
      <c r="L237" s="440">
        <v>46052</v>
      </c>
      <c r="M237" s="440">
        <v>46052</v>
      </c>
      <c r="N237">
        <v>5111</v>
      </c>
      <c r="O237" t="s">
        <v>557</v>
      </c>
      <c r="P237" s="440">
        <v>46052</v>
      </c>
      <c r="Q237" t="s">
        <v>1359</v>
      </c>
      <c r="R237" t="s">
        <v>461</v>
      </c>
      <c r="S237" t="s">
        <v>461</v>
      </c>
    </row>
    <row r="238" spans="1:19" x14ac:dyDescent="0.3">
      <c r="A238" t="s">
        <v>5032</v>
      </c>
      <c r="B238" t="s">
        <v>552</v>
      </c>
      <c r="C238" t="s">
        <v>619</v>
      </c>
      <c r="D238" t="s">
        <v>4914</v>
      </c>
      <c r="E238" t="s">
        <v>2265</v>
      </c>
      <c r="F238" t="s">
        <v>561</v>
      </c>
      <c r="G238" t="s">
        <v>369</v>
      </c>
      <c r="H238">
        <v>5050.62</v>
      </c>
      <c r="I238" t="s">
        <v>4790</v>
      </c>
      <c r="L238" s="440">
        <v>46021</v>
      </c>
      <c r="M238" s="440">
        <v>46021</v>
      </c>
      <c r="N238">
        <v>5050.62</v>
      </c>
      <c r="O238" t="s">
        <v>557</v>
      </c>
      <c r="P238" s="440">
        <v>46020</v>
      </c>
      <c r="Q238" t="s">
        <v>621</v>
      </c>
      <c r="R238" t="s">
        <v>460</v>
      </c>
      <c r="S238" t="s">
        <v>460</v>
      </c>
    </row>
    <row r="239" spans="1:19" x14ac:dyDescent="0.3">
      <c r="A239" t="s">
        <v>5033</v>
      </c>
      <c r="B239" t="s">
        <v>552</v>
      </c>
      <c r="C239" t="s">
        <v>619</v>
      </c>
      <c r="D239" t="s">
        <v>4914</v>
      </c>
      <c r="E239" t="s">
        <v>2481</v>
      </c>
      <c r="F239" t="s">
        <v>561</v>
      </c>
      <c r="G239" t="s">
        <v>369</v>
      </c>
      <c r="H239">
        <v>4998.66</v>
      </c>
      <c r="I239" t="s">
        <v>4790</v>
      </c>
      <c r="L239" s="440">
        <v>45991</v>
      </c>
      <c r="M239" s="440">
        <v>45991</v>
      </c>
      <c r="N239">
        <v>4998.66</v>
      </c>
      <c r="O239" t="s">
        <v>557</v>
      </c>
      <c r="P239" s="440">
        <v>45987</v>
      </c>
      <c r="Q239" t="s">
        <v>621</v>
      </c>
      <c r="R239" t="s">
        <v>4415</v>
      </c>
      <c r="S239" t="s">
        <v>4415</v>
      </c>
    </row>
    <row r="240" spans="1:19" x14ac:dyDescent="0.3">
      <c r="A240" t="s">
        <v>5034</v>
      </c>
      <c r="B240" t="s">
        <v>552</v>
      </c>
      <c r="C240" t="s">
        <v>619</v>
      </c>
      <c r="D240" t="s">
        <v>4914</v>
      </c>
      <c r="E240" t="s">
        <v>4974</v>
      </c>
      <c r="F240" t="s">
        <v>561</v>
      </c>
      <c r="G240" t="s">
        <v>369</v>
      </c>
      <c r="H240">
        <v>4949.16</v>
      </c>
      <c r="I240" t="s">
        <v>4790</v>
      </c>
      <c r="L240" s="440">
        <v>45960</v>
      </c>
      <c r="M240" s="440">
        <v>45960</v>
      </c>
      <c r="N240">
        <v>4949.16</v>
      </c>
      <c r="O240" t="s">
        <v>557</v>
      </c>
      <c r="P240" s="440">
        <v>45959</v>
      </c>
      <c r="Q240" t="s">
        <v>621</v>
      </c>
      <c r="R240" t="s">
        <v>4417</v>
      </c>
      <c r="S240" t="s">
        <v>4417</v>
      </c>
    </row>
    <row r="241" spans="1:19" x14ac:dyDescent="0.3">
      <c r="A241" t="s">
        <v>5035</v>
      </c>
      <c r="B241" t="s">
        <v>552</v>
      </c>
      <c r="C241" t="s">
        <v>5036</v>
      </c>
      <c r="D241" t="s">
        <v>5036</v>
      </c>
      <c r="E241" t="s">
        <v>1214</v>
      </c>
      <c r="F241" t="s">
        <v>561</v>
      </c>
      <c r="G241" t="s">
        <v>370</v>
      </c>
      <c r="H241">
        <v>1000</v>
      </c>
      <c r="I241" t="s">
        <v>4790</v>
      </c>
      <c r="L241" s="440">
        <v>45939</v>
      </c>
      <c r="M241" s="440">
        <v>45950</v>
      </c>
      <c r="N241">
        <v>1000</v>
      </c>
      <c r="O241" t="s">
        <v>557</v>
      </c>
      <c r="P241" s="440">
        <v>45950</v>
      </c>
      <c r="Q241" t="s">
        <v>5037</v>
      </c>
      <c r="R241" t="s">
        <v>4417</v>
      </c>
      <c r="S241" t="s">
        <v>4417</v>
      </c>
    </row>
    <row r="242" spans="1:19" x14ac:dyDescent="0.3">
      <c r="A242" t="s">
        <v>5038</v>
      </c>
      <c r="B242" t="s">
        <v>552</v>
      </c>
      <c r="C242" t="s">
        <v>5039</v>
      </c>
      <c r="D242" t="s">
        <v>5039</v>
      </c>
      <c r="E242" t="s">
        <v>1214</v>
      </c>
      <c r="F242" t="s">
        <v>561</v>
      </c>
      <c r="G242" t="s">
        <v>371</v>
      </c>
      <c r="H242">
        <v>2169.11</v>
      </c>
      <c r="I242" t="s">
        <v>4790</v>
      </c>
      <c r="L242" s="440">
        <v>45888</v>
      </c>
      <c r="M242" s="440">
        <v>45889</v>
      </c>
      <c r="N242">
        <v>2169.11</v>
      </c>
      <c r="O242" t="s">
        <v>557</v>
      </c>
      <c r="P242" s="440">
        <v>45889</v>
      </c>
      <c r="Q242" t="s">
        <v>5040</v>
      </c>
      <c r="R242" t="s">
        <v>4524</v>
      </c>
      <c r="S242" t="s">
        <v>4524</v>
      </c>
    </row>
    <row r="243" spans="1:19" x14ac:dyDescent="0.3">
      <c r="A243" t="s">
        <v>5041</v>
      </c>
      <c r="B243" t="s">
        <v>552</v>
      </c>
      <c r="C243" t="s">
        <v>619</v>
      </c>
      <c r="D243" t="s">
        <v>4914</v>
      </c>
      <c r="E243" t="s">
        <v>1214</v>
      </c>
      <c r="F243" t="s">
        <v>561</v>
      </c>
      <c r="G243" t="s">
        <v>370</v>
      </c>
      <c r="H243">
        <v>500</v>
      </c>
      <c r="I243" t="s">
        <v>4790</v>
      </c>
      <c r="L243" s="440">
        <v>45862</v>
      </c>
      <c r="M243" s="440">
        <v>45862</v>
      </c>
      <c r="N243">
        <v>500</v>
      </c>
      <c r="O243" t="s">
        <v>557</v>
      </c>
      <c r="P243" s="440">
        <v>45862</v>
      </c>
      <c r="Q243" t="s">
        <v>5042</v>
      </c>
      <c r="R243" t="s">
        <v>4519</v>
      </c>
      <c r="S243" t="s">
        <v>4519</v>
      </c>
    </row>
    <row r="244" spans="1:19" x14ac:dyDescent="0.3">
      <c r="A244" t="s">
        <v>5043</v>
      </c>
      <c r="B244" t="s">
        <v>552</v>
      </c>
      <c r="C244" t="s">
        <v>5044</v>
      </c>
      <c r="D244" t="s">
        <v>5044</v>
      </c>
      <c r="E244" t="s">
        <v>1214</v>
      </c>
      <c r="F244" t="s">
        <v>561</v>
      </c>
      <c r="G244" t="s">
        <v>371</v>
      </c>
      <c r="H244">
        <v>64.260000000000005</v>
      </c>
      <c r="I244" t="s">
        <v>4790</v>
      </c>
      <c r="L244" s="440">
        <v>45809</v>
      </c>
      <c r="M244" s="440">
        <v>45824</v>
      </c>
      <c r="N244">
        <v>64.260000000000005</v>
      </c>
      <c r="O244" t="s">
        <v>557</v>
      </c>
      <c r="P244" s="440">
        <v>45824</v>
      </c>
      <c r="Q244" t="s">
        <v>5045</v>
      </c>
      <c r="R244" t="s">
        <v>5046</v>
      </c>
      <c r="S244" t="s">
        <v>5046</v>
      </c>
    </row>
    <row r="245" spans="1:19" x14ac:dyDescent="0.3">
      <c r="A245" t="s">
        <v>5047</v>
      </c>
      <c r="B245" t="s">
        <v>552</v>
      </c>
      <c r="C245" t="s">
        <v>50</v>
      </c>
      <c r="D245" t="s">
        <v>50</v>
      </c>
      <c r="E245" t="s">
        <v>620</v>
      </c>
      <c r="F245" t="s">
        <v>561</v>
      </c>
      <c r="G245" t="s">
        <v>369</v>
      </c>
      <c r="H245">
        <v>10800</v>
      </c>
      <c r="I245" t="s">
        <v>4790</v>
      </c>
      <c r="L245" s="440">
        <v>45406</v>
      </c>
      <c r="M245" s="440">
        <v>46749</v>
      </c>
      <c r="N245">
        <v>10800</v>
      </c>
      <c r="Q245" t="s">
        <v>5048</v>
      </c>
      <c r="R245" t="s">
        <v>722</v>
      </c>
    </row>
    <row r="246" spans="1:19" x14ac:dyDescent="0.3">
      <c r="A246" t="s">
        <v>5049</v>
      </c>
      <c r="B246" t="s">
        <v>552</v>
      </c>
      <c r="C246" t="s">
        <v>1136</v>
      </c>
      <c r="D246" t="s">
        <v>1136</v>
      </c>
      <c r="E246" t="s">
        <v>5050</v>
      </c>
      <c r="F246" t="s">
        <v>561</v>
      </c>
      <c r="G246" t="s">
        <v>369</v>
      </c>
      <c r="H246">
        <v>30.63</v>
      </c>
      <c r="I246" t="s">
        <v>4790</v>
      </c>
      <c r="L246" s="440">
        <v>45741</v>
      </c>
      <c r="M246" s="440">
        <v>45741</v>
      </c>
      <c r="N246">
        <v>30.63</v>
      </c>
      <c r="O246" t="s">
        <v>557</v>
      </c>
      <c r="P246" s="440">
        <v>45741</v>
      </c>
      <c r="Q246" t="s">
        <v>5051</v>
      </c>
      <c r="R246" t="s">
        <v>5052</v>
      </c>
      <c r="S246" t="s">
        <v>5052</v>
      </c>
    </row>
    <row r="247" spans="1:19" x14ac:dyDescent="0.3">
      <c r="A247" t="s">
        <v>5053</v>
      </c>
      <c r="B247" t="s">
        <v>552</v>
      </c>
      <c r="C247" t="s">
        <v>5036</v>
      </c>
      <c r="D247" t="s">
        <v>5036</v>
      </c>
      <c r="E247" t="s">
        <v>5054</v>
      </c>
      <c r="F247" t="s">
        <v>561</v>
      </c>
      <c r="G247" t="s">
        <v>370</v>
      </c>
      <c r="H247">
        <v>21500</v>
      </c>
      <c r="I247" t="s">
        <v>4793</v>
      </c>
      <c r="J247">
        <v>10</v>
      </c>
      <c r="K247">
        <v>10</v>
      </c>
      <c r="L247" s="440">
        <v>45631</v>
      </c>
      <c r="M247" s="440">
        <v>45923</v>
      </c>
      <c r="N247">
        <v>2150</v>
      </c>
      <c r="O247" t="s">
        <v>557</v>
      </c>
      <c r="P247" s="440">
        <v>45922</v>
      </c>
      <c r="Q247" t="s">
        <v>5055</v>
      </c>
      <c r="R247" t="s">
        <v>1097</v>
      </c>
      <c r="S247" t="s">
        <v>1097</v>
      </c>
    </row>
    <row r="248" spans="1:19" x14ac:dyDescent="0.3">
      <c r="A248" t="s">
        <v>5056</v>
      </c>
      <c r="B248" t="s">
        <v>552</v>
      </c>
      <c r="C248" t="s">
        <v>5036</v>
      </c>
      <c r="D248" t="s">
        <v>5036</v>
      </c>
      <c r="E248" t="s">
        <v>5054</v>
      </c>
      <c r="F248" t="s">
        <v>561</v>
      </c>
      <c r="G248" t="s">
        <v>370</v>
      </c>
      <c r="H248">
        <v>21500</v>
      </c>
      <c r="I248" t="s">
        <v>4793</v>
      </c>
      <c r="J248">
        <v>10</v>
      </c>
      <c r="K248">
        <v>9</v>
      </c>
      <c r="L248" s="440">
        <v>45631</v>
      </c>
      <c r="M248" s="440">
        <v>45894</v>
      </c>
      <c r="N248">
        <v>2150</v>
      </c>
      <c r="O248" t="s">
        <v>557</v>
      </c>
      <c r="P248" s="440">
        <v>45894</v>
      </c>
      <c r="Q248" t="s">
        <v>5055</v>
      </c>
      <c r="R248" t="s">
        <v>4524</v>
      </c>
      <c r="S248" t="s">
        <v>4524</v>
      </c>
    </row>
    <row r="249" spans="1:19" x14ac:dyDescent="0.3">
      <c r="A249" t="s">
        <v>5057</v>
      </c>
      <c r="B249" t="s">
        <v>552</v>
      </c>
      <c r="C249" t="s">
        <v>5036</v>
      </c>
      <c r="D249" t="s">
        <v>5036</v>
      </c>
      <c r="E249" t="s">
        <v>5054</v>
      </c>
      <c r="F249" t="s">
        <v>561</v>
      </c>
      <c r="G249" t="s">
        <v>370</v>
      </c>
      <c r="H249">
        <v>21500</v>
      </c>
      <c r="I249" t="s">
        <v>4793</v>
      </c>
      <c r="J249">
        <v>10</v>
      </c>
      <c r="K249">
        <v>8</v>
      </c>
      <c r="L249" s="440">
        <v>45631</v>
      </c>
      <c r="M249" s="440">
        <v>45861</v>
      </c>
      <c r="N249">
        <v>2150</v>
      </c>
      <c r="O249" t="s">
        <v>557</v>
      </c>
      <c r="P249" s="440">
        <v>45859</v>
      </c>
      <c r="Q249" t="s">
        <v>5055</v>
      </c>
      <c r="R249" t="s">
        <v>4519</v>
      </c>
      <c r="S249" t="s">
        <v>4519</v>
      </c>
    </row>
    <row r="250" spans="1:19" x14ac:dyDescent="0.3">
      <c r="A250" t="s">
        <v>5058</v>
      </c>
      <c r="B250" t="s">
        <v>552</v>
      </c>
      <c r="C250" t="s">
        <v>5036</v>
      </c>
      <c r="D250" t="s">
        <v>5036</v>
      </c>
      <c r="E250" t="s">
        <v>5054</v>
      </c>
      <c r="F250" t="s">
        <v>561</v>
      </c>
      <c r="G250" t="s">
        <v>370</v>
      </c>
      <c r="H250">
        <v>21500</v>
      </c>
      <c r="I250" t="s">
        <v>4793</v>
      </c>
      <c r="J250">
        <v>10</v>
      </c>
      <c r="K250">
        <v>7</v>
      </c>
      <c r="L250" s="440">
        <v>45631</v>
      </c>
      <c r="M250" s="440">
        <v>45831</v>
      </c>
      <c r="N250">
        <v>2150</v>
      </c>
      <c r="O250" t="s">
        <v>557</v>
      </c>
      <c r="P250" s="440">
        <v>45831</v>
      </c>
      <c r="Q250" t="s">
        <v>5055</v>
      </c>
      <c r="R250" t="s">
        <v>5046</v>
      </c>
      <c r="S250" t="s">
        <v>5046</v>
      </c>
    </row>
    <row r="251" spans="1:19" x14ac:dyDescent="0.3">
      <c r="A251" t="s">
        <v>5059</v>
      </c>
      <c r="B251" t="s">
        <v>552</v>
      </c>
      <c r="C251" t="s">
        <v>5036</v>
      </c>
      <c r="D251" t="s">
        <v>5036</v>
      </c>
      <c r="E251" t="s">
        <v>5054</v>
      </c>
      <c r="F251" t="s">
        <v>561</v>
      </c>
      <c r="G251" t="s">
        <v>370</v>
      </c>
      <c r="H251">
        <v>21500</v>
      </c>
      <c r="I251" t="s">
        <v>4793</v>
      </c>
      <c r="J251">
        <v>10</v>
      </c>
      <c r="K251">
        <v>6</v>
      </c>
      <c r="L251" s="440">
        <v>45631</v>
      </c>
      <c r="M251" s="440">
        <v>45800</v>
      </c>
      <c r="N251">
        <v>2150</v>
      </c>
      <c r="O251" t="s">
        <v>557</v>
      </c>
      <c r="P251" s="440">
        <v>45798</v>
      </c>
      <c r="Q251" t="s">
        <v>5055</v>
      </c>
      <c r="R251" t="s">
        <v>4523</v>
      </c>
      <c r="S251" t="s">
        <v>4523</v>
      </c>
    </row>
    <row r="252" spans="1:19" x14ac:dyDescent="0.3">
      <c r="A252" t="s">
        <v>5060</v>
      </c>
      <c r="B252" t="s">
        <v>552</v>
      </c>
      <c r="C252" t="s">
        <v>5036</v>
      </c>
      <c r="D252" t="s">
        <v>5036</v>
      </c>
      <c r="E252" t="s">
        <v>5054</v>
      </c>
      <c r="F252" t="s">
        <v>561</v>
      </c>
      <c r="G252" t="s">
        <v>370</v>
      </c>
      <c r="H252">
        <v>21500</v>
      </c>
      <c r="I252" t="s">
        <v>4793</v>
      </c>
      <c r="J252">
        <v>10</v>
      </c>
      <c r="K252">
        <v>5</v>
      </c>
      <c r="L252" s="440">
        <v>45631</v>
      </c>
      <c r="M252" s="440">
        <v>45770</v>
      </c>
      <c r="N252">
        <v>2150</v>
      </c>
      <c r="O252" t="s">
        <v>557</v>
      </c>
      <c r="P252" s="440">
        <v>45769</v>
      </c>
      <c r="Q252" t="s">
        <v>5055</v>
      </c>
      <c r="R252" t="s">
        <v>5061</v>
      </c>
      <c r="S252" t="s">
        <v>5061</v>
      </c>
    </row>
    <row r="253" spans="1:19" x14ac:dyDescent="0.3">
      <c r="A253" t="s">
        <v>5062</v>
      </c>
      <c r="B253" t="s">
        <v>552</v>
      </c>
      <c r="C253" t="s">
        <v>5036</v>
      </c>
      <c r="D253" t="s">
        <v>5036</v>
      </c>
      <c r="E253" t="s">
        <v>5054</v>
      </c>
      <c r="F253" t="s">
        <v>561</v>
      </c>
      <c r="G253" t="s">
        <v>370</v>
      </c>
      <c r="H253">
        <v>21500</v>
      </c>
      <c r="I253" t="s">
        <v>4793</v>
      </c>
      <c r="J253">
        <v>10</v>
      </c>
      <c r="K253">
        <v>4</v>
      </c>
      <c r="L253" s="440">
        <v>45631</v>
      </c>
      <c r="M253" s="440">
        <v>45740</v>
      </c>
      <c r="N253">
        <v>2150</v>
      </c>
      <c r="O253" t="s">
        <v>557</v>
      </c>
      <c r="P253" s="440">
        <v>45740</v>
      </c>
      <c r="Q253" t="s">
        <v>5055</v>
      </c>
      <c r="R253" t="s">
        <v>5052</v>
      </c>
      <c r="S253" t="s">
        <v>5052</v>
      </c>
    </row>
    <row r="254" spans="1:19" x14ac:dyDescent="0.3">
      <c r="A254" t="s">
        <v>5063</v>
      </c>
      <c r="B254" t="s">
        <v>552</v>
      </c>
      <c r="C254" t="s">
        <v>5036</v>
      </c>
      <c r="D254" t="s">
        <v>5036</v>
      </c>
      <c r="E254" t="s">
        <v>5054</v>
      </c>
      <c r="F254" t="s">
        <v>561</v>
      </c>
      <c r="G254" t="s">
        <v>370</v>
      </c>
      <c r="H254">
        <v>21500</v>
      </c>
      <c r="I254" t="s">
        <v>4793</v>
      </c>
      <c r="J254">
        <v>10</v>
      </c>
      <c r="K254">
        <v>3</v>
      </c>
      <c r="L254" s="440">
        <v>45631</v>
      </c>
      <c r="M254" s="440">
        <v>45712</v>
      </c>
      <c r="N254">
        <v>2150</v>
      </c>
      <c r="O254" t="s">
        <v>557</v>
      </c>
      <c r="P254" s="440">
        <v>45712</v>
      </c>
      <c r="Q254" t="s">
        <v>5055</v>
      </c>
      <c r="R254" t="s">
        <v>5064</v>
      </c>
      <c r="S254" t="s">
        <v>5064</v>
      </c>
    </row>
    <row r="255" spans="1:19" x14ac:dyDescent="0.3">
      <c r="A255" t="s">
        <v>5065</v>
      </c>
      <c r="B255" t="s">
        <v>552</v>
      </c>
      <c r="C255" t="s">
        <v>5036</v>
      </c>
      <c r="D255" t="s">
        <v>5036</v>
      </c>
      <c r="E255" t="s">
        <v>5054</v>
      </c>
      <c r="F255" t="s">
        <v>561</v>
      </c>
      <c r="G255" t="s">
        <v>370</v>
      </c>
      <c r="H255">
        <v>21500</v>
      </c>
      <c r="I255" t="s">
        <v>4793</v>
      </c>
      <c r="J255">
        <v>10</v>
      </c>
      <c r="K255">
        <v>2</v>
      </c>
      <c r="L255" s="440">
        <v>45631</v>
      </c>
      <c r="M255" s="440">
        <v>45680</v>
      </c>
      <c r="N255">
        <v>2150</v>
      </c>
      <c r="O255" t="s">
        <v>557</v>
      </c>
      <c r="P255" s="440">
        <v>45679</v>
      </c>
      <c r="Q255" t="s">
        <v>5055</v>
      </c>
      <c r="R255" t="s">
        <v>5066</v>
      </c>
      <c r="S255" t="s">
        <v>5066</v>
      </c>
    </row>
    <row r="256" spans="1:19" x14ac:dyDescent="0.3">
      <c r="A256" t="s">
        <v>5067</v>
      </c>
      <c r="B256" t="s">
        <v>552</v>
      </c>
      <c r="C256" t="s">
        <v>5036</v>
      </c>
      <c r="D256" t="s">
        <v>5036</v>
      </c>
      <c r="E256" t="s">
        <v>5054</v>
      </c>
      <c r="F256" t="s">
        <v>561</v>
      </c>
      <c r="G256" t="s">
        <v>370</v>
      </c>
      <c r="H256">
        <v>21500</v>
      </c>
      <c r="I256" t="s">
        <v>4793</v>
      </c>
      <c r="J256">
        <v>10</v>
      </c>
      <c r="K256">
        <v>1</v>
      </c>
      <c r="L256" s="440">
        <v>45631</v>
      </c>
      <c r="M256" s="440">
        <v>45649</v>
      </c>
      <c r="N256">
        <v>2150</v>
      </c>
      <c r="O256" t="s">
        <v>557</v>
      </c>
      <c r="P256" s="440">
        <v>45649</v>
      </c>
      <c r="Q256" t="s">
        <v>5055</v>
      </c>
      <c r="R256" t="s">
        <v>5068</v>
      </c>
      <c r="S256" t="s">
        <v>5068</v>
      </c>
    </row>
    <row r="257" spans="1:19" x14ac:dyDescent="0.3">
      <c r="A257" t="s">
        <v>5069</v>
      </c>
      <c r="B257" t="s">
        <v>552</v>
      </c>
      <c r="C257" t="s">
        <v>5070</v>
      </c>
      <c r="D257" t="s">
        <v>5070</v>
      </c>
      <c r="E257" t="s">
        <v>1214</v>
      </c>
      <c r="F257" t="s">
        <v>561</v>
      </c>
      <c r="G257" t="s">
        <v>371</v>
      </c>
      <c r="H257">
        <v>40463.42</v>
      </c>
      <c r="I257" t="s">
        <v>4793</v>
      </c>
      <c r="J257">
        <v>5</v>
      </c>
      <c r="K257">
        <v>5</v>
      </c>
      <c r="L257" s="440">
        <v>45597</v>
      </c>
      <c r="M257" s="440">
        <v>45719</v>
      </c>
      <c r="N257">
        <v>7151.9</v>
      </c>
      <c r="O257" t="s">
        <v>557</v>
      </c>
      <c r="P257" s="440">
        <v>45716</v>
      </c>
      <c r="R257" t="s">
        <v>5052</v>
      </c>
      <c r="S257" t="s">
        <v>5064</v>
      </c>
    </row>
    <row r="258" spans="1:19" x14ac:dyDescent="0.3">
      <c r="A258" t="s">
        <v>5071</v>
      </c>
      <c r="B258" t="s">
        <v>552</v>
      </c>
      <c r="C258" t="s">
        <v>5070</v>
      </c>
      <c r="D258" t="s">
        <v>5070</v>
      </c>
      <c r="E258" t="s">
        <v>1214</v>
      </c>
      <c r="F258" t="s">
        <v>561</v>
      </c>
      <c r="G258" t="s">
        <v>371</v>
      </c>
      <c r="H258">
        <v>40463.42</v>
      </c>
      <c r="I258" t="s">
        <v>4793</v>
      </c>
      <c r="J258">
        <v>5</v>
      </c>
      <c r="K258">
        <v>4</v>
      </c>
      <c r="L258" s="440">
        <v>45597</v>
      </c>
      <c r="M258" s="440">
        <v>45692</v>
      </c>
      <c r="N258">
        <v>7222.71</v>
      </c>
      <c r="O258" t="s">
        <v>557</v>
      </c>
      <c r="P258" s="440">
        <v>45692</v>
      </c>
      <c r="R258" t="s">
        <v>5064</v>
      </c>
      <c r="S258" t="s">
        <v>5064</v>
      </c>
    </row>
    <row r="259" spans="1:19" x14ac:dyDescent="0.3">
      <c r="A259" t="s">
        <v>5072</v>
      </c>
      <c r="B259" t="s">
        <v>552</v>
      </c>
      <c r="C259" t="s">
        <v>5070</v>
      </c>
      <c r="D259" t="s">
        <v>5070</v>
      </c>
      <c r="E259" t="s">
        <v>1214</v>
      </c>
      <c r="F259" t="s">
        <v>561</v>
      </c>
      <c r="G259" t="s">
        <v>371</v>
      </c>
      <c r="H259">
        <v>40463.42</v>
      </c>
      <c r="I259" t="s">
        <v>4793</v>
      </c>
      <c r="J259">
        <v>5</v>
      </c>
      <c r="K259">
        <v>3</v>
      </c>
      <c r="L259" s="440">
        <v>45597</v>
      </c>
      <c r="M259" s="440">
        <v>45660</v>
      </c>
      <c r="N259">
        <v>7293.52</v>
      </c>
      <c r="O259" t="s">
        <v>557</v>
      </c>
      <c r="P259" s="440">
        <v>45659</v>
      </c>
      <c r="R259" t="s">
        <v>5066</v>
      </c>
      <c r="S259" t="s">
        <v>5066</v>
      </c>
    </row>
    <row r="260" spans="1:19" x14ac:dyDescent="0.3">
      <c r="A260" t="s">
        <v>5073</v>
      </c>
      <c r="B260" t="s">
        <v>552</v>
      </c>
      <c r="C260" t="s">
        <v>5070</v>
      </c>
      <c r="D260" t="s">
        <v>5070</v>
      </c>
      <c r="E260" t="s">
        <v>1214</v>
      </c>
      <c r="F260" t="s">
        <v>561</v>
      </c>
      <c r="G260" t="s">
        <v>371</v>
      </c>
      <c r="H260">
        <v>40463.42</v>
      </c>
      <c r="I260" t="s">
        <v>4793</v>
      </c>
      <c r="J260">
        <v>5</v>
      </c>
      <c r="K260">
        <v>2</v>
      </c>
      <c r="L260" s="440">
        <v>45597</v>
      </c>
      <c r="M260" s="440">
        <v>45630</v>
      </c>
      <c r="N260">
        <v>7364.33</v>
      </c>
      <c r="O260" t="s">
        <v>557</v>
      </c>
      <c r="P260" s="440">
        <v>45628</v>
      </c>
      <c r="R260" t="s">
        <v>5068</v>
      </c>
      <c r="S260" t="s">
        <v>5068</v>
      </c>
    </row>
    <row r="261" spans="1:19" x14ac:dyDescent="0.3">
      <c r="A261" t="s">
        <v>5074</v>
      </c>
      <c r="B261" t="s">
        <v>552</v>
      </c>
      <c r="C261" t="s">
        <v>5070</v>
      </c>
      <c r="D261" t="s">
        <v>5070</v>
      </c>
      <c r="E261" t="s">
        <v>1214</v>
      </c>
      <c r="F261" t="s">
        <v>561</v>
      </c>
      <c r="G261" t="s">
        <v>371</v>
      </c>
      <c r="H261">
        <v>40463.42</v>
      </c>
      <c r="I261" t="s">
        <v>4793</v>
      </c>
      <c r="J261">
        <v>5</v>
      </c>
      <c r="K261">
        <v>1</v>
      </c>
      <c r="L261" s="440">
        <v>45597</v>
      </c>
      <c r="M261" s="440">
        <v>45600</v>
      </c>
      <c r="N261">
        <v>12139.02</v>
      </c>
      <c r="O261" t="s">
        <v>557</v>
      </c>
      <c r="P261" s="440">
        <v>45600</v>
      </c>
      <c r="R261" t="s">
        <v>5075</v>
      </c>
      <c r="S261" t="s">
        <v>5075</v>
      </c>
    </row>
    <row r="262" spans="1:19" x14ac:dyDescent="0.3">
      <c r="A262" t="s">
        <v>5076</v>
      </c>
      <c r="B262" t="s">
        <v>552</v>
      </c>
      <c r="C262" t="s">
        <v>5077</v>
      </c>
      <c r="D262" t="s">
        <v>5078</v>
      </c>
      <c r="E262" t="s">
        <v>5079</v>
      </c>
      <c r="F262" t="s">
        <v>5080</v>
      </c>
      <c r="G262" t="s">
        <v>5081</v>
      </c>
      <c r="H262">
        <v>259.27</v>
      </c>
      <c r="I262" t="s">
        <v>4790</v>
      </c>
      <c r="L262" s="440">
        <v>45519</v>
      </c>
      <c r="M262" s="440">
        <v>45523</v>
      </c>
      <c r="N262">
        <v>259.27</v>
      </c>
      <c r="O262" t="s">
        <v>557</v>
      </c>
      <c r="P262" s="440">
        <v>45525</v>
      </c>
      <c r="Q262" t="s">
        <v>5082</v>
      </c>
      <c r="R262" t="s">
        <v>5083</v>
      </c>
      <c r="S262" t="s">
        <v>5083</v>
      </c>
    </row>
    <row r="263" spans="1:19" x14ac:dyDescent="0.3">
      <c r="A263" t="s">
        <v>5084</v>
      </c>
      <c r="B263" t="s">
        <v>552</v>
      </c>
      <c r="C263" t="s">
        <v>5085</v>
      </c>
      <c r="D263" t="s">
        <v>5085</v>
      </c>
      <c r="E263" t="s">
        <v>5086</v>
      </c>
      <c r="F263" t="s">
        <v>5080</v>
      </c>
      <c r="G263" t="s">
        <v>5081</v>
      </c>
      <c r="H263">
        <v>325</v>
      </c>
      <c r="I263" t="s">
        <v>4790</v>
      </c>
      <c r="L263" s="440">
        <v>45476</v>
      </c>
      <c r="M263" s="440">
        <v>45481</v>
      </c>
      <c r="N263">
        <v>325</v>
      </c>
      <c r="O263" t="s">
        <v>557</v>
      </c>
      <c r="P263" s="440">
        <v>45481</v>
      </c>
      <c r="Q263" t="s">
        <v>5087</v>
      </c>
      <c r="R263" t="s">
        <v>5088</v>
      </c>
      <c r="S263" t="s">
        <v>5088</v>
      </c>
    </row>
    <row r="264" spans="1:19" x14ac:dyDescent="0.3">
      <c r="A264" t="s">
        <v>5089</v>
      </c>
      <c r="B264" t="s">
        <v>552</v>
      </c>
      <c r="C264" t="s">
        <v>619</v>
      </c>
      <c r="D264" t="s">
        <v>4914</v>
      </c>
      <c r="E264" t="s">
        <v>620</v>
      </c>
      <c r="F264" t="s">
        <v>561</v>
      </c>
      <c r="G264" t="s">
        <v>369</v>
      </c>
      <c r="H264">
        <v>6607.88</v>
      </c>
      <c r="I264" t="s">
        <v>4790</v>
      </c>
      <c r="L264" s="440">
        <v>45413</v>
      </c>
      <c r="M264" s="440">
        <v>47238</v>
      </c>
      <c r="N264">
        <v>6607.88</v>
      </c>
      <c r="Q264" t="s">
        <v>5090</v>
      </c>
      <c r="R264" t="s">
        <v>674</v>
      </c>
    </row>
    <row r="265" spans="1:19" x14ac:dyDescent="0.3">
      <c r="A265" t="s">
        <v>5091</v>
      </c>
      <c r="B265" t="s">
        <v>552</v>
      </c>
      <c r="C265" t="s">
        <v>619</v>
      </c>
      <c r="D265" t="s">
        <v>4914</v>
      </c>
      <c r="E265" t="s">
        <v>624</v>
      </c>
      <c r="F265" t="s">
        <v>561</v>
      </c>
      <c r="G265" t="s">
        <v>369</v>
      </c>
      <c r="H265">
        <v>6607.88</v>
      </c>
      <c r="I265" t="s">
        <v>4790</v>
      </c>
      <c r="L265" s="440">
        <v>45413</v>
      </c>
      <c r="M265" s="440">
        <v>47207</v>
      </c>
      <c r="N265">
        <v>6607.88</v>
      </c>
      <c r="Q265" t="s">
        <v>5092</v>
      </c>
      <c r="R265" t="s">
        <v>677</v>
      </c>
    </row>
    <row r="266" spans="1:19" x14ac:dyDescent="0.3">
      <c r="A266" t="s">
        <v>5093</v>
      </c>
      <c r="B266" t="s">
        <v>552</v>
      </c>
      <c r="C266" t="s">
        <v>619</v>
      </c>
      <c r="D266" t="s">
        <v>4914</v>
      </c>
      <c r="E266" t="s">
        <v>627</v>
      </c>
      <c r="F266" t="s">
        <v>561</v>
      </c>
      <c r="G266" t="s">
        <v>369</v>
      </c>
      <c r="H266">
        <v>6607.88</v>
      </c>
      <c r="I266" t="s">
        <v>4790</v>
      </c>
      <c r="L266" s="440">
        <v>45413</v>
      </c>
      <c r="M266" s="440">
        <v>47177</v>
      </c>
      <c r="N266">
        <v>6607.88</v>
      </c>
      <c r="Q266" t="s">
        <v>5092</v>
      </c>
      <c r="R266" t="s">
        <v>679</v>
      </c>
    </row>
    <row r="267" spans="1:19" x14ac:dyDescent="0.3">
      <c r="A267" t="s">
        <v>5094</v>
      </c>
      <c r="B267" t="s">
        <v>552</v>
      </c>
      <c r="C267" t="s">
        <v>619</v>
      </c>
      <c r="D267" t="s">
        <v>4914</v>
      </c>
      <c r="E267" t="s">
        <v>630</v>
      </c>
      <c r="F267" t="s">
        <v>561</v>
      </c>
      <c r="G267" t="s">
        <v>369</v>
      </c>
      <c r="H267">
        <v>6607.88</v>
      </c>
      <c r="I267" t="s">
        <v>4790</v>
      </c>
      <c r="L267" s="440">
        <v>45413</v>
      </c>
      <c r="M267" s="440">
        <v>47148</v>
      </c>
      <c r="N267">
        <v>6607.88</v>
      </c>
      <c r="Q267" t="s">
        <v>5092</v>
      </c>
      <c r="R267" t="s">
        <v>683</v>
      </c>
    </row>
    <row r="268" spans="1:19" x14ac:dyDescent="0.3">
      <c r="A268" t="s">
        <v>5095</v>
      </c>
      <c r="B268" t="s">
        <v>552</v>
      </c>
      <c r="C268" t="s">
        <v>619</v>
      </c>
      <c r="D268" t="s">
        <v>4914</v>
      </c>
      <c r="E268" t="s">
        <v>633</v>
      </c>
      <c r="F268" t="s">
        <v>561</v>
      </c>
      <c r="G268" t="s">
        <v>369</v>
      </c>
      <c r="H268">
        <v>6607.88</v>
      </c>
      <c r="I268" t="s">
        <v>4790</v>
      </c>
      <c r="L268" s="440">
        <v>45413</v>
      </c>
      <c r="M268" s="440">
        <v>47117</v>
      </c>
      <c r="N268">
        <v>6607.88</v>
      </c>
      <c r="Q268" t="s">
        <v>5092</v>
      </c>
      <c r="R268" t="s">
        <v>686</v>
      </c>
    </row>
    <row r="269" spans="1:19" x14ac:dyDescent="0.3">
      <c r="A269" t="s">
        <v>5096</v>
      </c>
      <c r="B269" t="s">
        <v>552</v>
      </c>
      <c r="C269" t="s">
        <v>619</v>
      </c>
      <c r="D269" t="s">
        <v>4914</v>
      </c>
      <c r="E269" t="s">
        <v>636</v>
      </c>
      <c r="F269" t="s">
        <v>561</v>
      </c>
      <c r="G269" t="s">
        <v>369</v>
      </c>
      <c r="H269">
        <v>6607.88</v>
      </c>
      <c r="I269" t="s">
        <v>4790</v>
      </c>
      <c r="L269" s="440">
        <v>45413</v>
      </c>
      <c r="M269" s="440">
        <v>47087</v>
      </c>
      <c r="N269">
        <v>6607.88</v>
      </c>
      <c r="Q269" t="s">
        <v>5092</v>
      </c>
      <c r="R269" t="s">
        <v>689</v>
      </c>
    </row>
    <row r="270" spans="1:19" x14ac:dyDescent="0.3">
      <c r="A270" t="s">
        <v>5097</v>
      </c>
      <c r="B270" t="s">
        <v>552</v>
      </c>
      <c r="C270" t="s">
        <v>619</v>
      </c>
      <c r="D270" t="s">
        <v>4914</v>
      </c>
      <c r="E270" t="s">
        <v>640</v>
      </c>
      <c r="F270" t="s">
        <v>561</v>
      </c>
      <c r="G270" t="s">
        <v>369</v>
      </c>
      <c r="H270">
        <v>6607.88</v>
      </c>
      <c r="I270" t="s">
        <v>4790</v>
      </c>
      <c r="L270" s="440">
        <v>45413</v>
      </c>
      <c r="M270" s="440">
        <v>47056</v>
      </c>
      <c r="N270">
        <v>6607.88</v>
      </c>
      <c r="Q270" t="s">
        <v>5092</v>
      </c>
      <c r="R270" t="s">
        <v>692</v>
      </c>
    </row>
    <row r="271" spans="1:19" x14ac:dyDescent="0.3">
      <c r="A271" t="s">
        <v>5098</v>
      </c>
      <c r="B271" t="s">
        <v>552</v>
      </c>
      <c r="C271" t="s">
        <v>619</v>
      </c>
      <c r="D271" t="s">
        <v>4914</v>
      </c>
      <c r="E271" t="s">
        <v>644</v>
      </c>
      <c r="F271" t="s">
        <v>561</v>
      </c>
      <c r="G271" t="s">
        <v>369</v>
      </c>
      <c r="H271">
        <v>6607.88</v>
      </c>
      <c r="I271" t="s">
        <v>4790</v>
      </c>
      <c r="L271" s="440">
        <v>45413</v>
      </c>
      <c r="M271" s="440">
        <v>47026</v>
      </c>
      <c r="N271">
        <v>6607.88</v>
      </c>
      <c r="Q271" t="s">
        <v>5092</v>
      </c>
      <c r="R271" t="s">
        <v>695</v>
      </c>
    </row>
    <row r="272" spans="1:19" x14ac:dyDescent="0.3">
      <c r="A272" t="s">
        <v>5099</v>
      </c>
      <c r="B272" t="s">
        <v>552</v>
      </c>
      <c r="C272" t="s">
        <v>619</v>
      </c>
      <c r="D272" t="s">
        <v>4914</v>
      </c>
      <c r="E272" t="s">
        <v>646</v>
      </c>
      <c r="F272" t="s">
        <v>561</v>
      </c>
      <c r="G272" t="s">
        <v>369</v>
      </c>
      <c r="H272">
        <v>6607.88</v>
      </c>
      <c r="I272" t="s">
        <v>4790</v>
      </c>
      <c r="L272" s="440">
        <v>45413</v>
      </c>
      <c r="M272" s="440">
        <v>46995</v>
      </c>
      <c r="N272">
        <v>6607.88</v>
      </c>
      <c r="Q272" t="s">
        <v>5092</v>
      </c>
      <c r="R272" t="s">
        <v>698</v>
      </c>
    </row>
    <row r="273" spans="1:18" x14ac:dyDescent="0.3">
      <c r="A273" t="s">
        <v>5100</v>
      </c>
      <c r="B273" t="s">
        <v>552</v>
      </c>
      <c r="C273" t="s">
        <v>619</v>
      </c>
      <c r="D273" t="s">
        <v>4914</v>
      </c>
      <c r="E273" t="s">
        <v>649</v>
      </c>
      <c r="F273" t="s">
        <v>561</v>
      </c>
      <c r="G273" t="s">
        <v>369</v>
      </c>
      <c r="H273">
        <v>6607.88</v>
      </c>
      <c r="I273" t="s">
        <v>4790</v>
      </c>
      <c r="L273" s="440">
        <v>45413</v>
      </c>
      <c r="M273" s="440">
        <v>46964</v>
      </c>
      <c r="N273">
        <v>6607.88</v>
      </c>
      <c r="Q273" t="s">
        <v>5092</v>
      </c>
      <c r="R273" t="s">
        <v>701</v>
      </c>
    </row>
    <row r="274" spans="1:18" x14ac:dyDescent="0.3">
      <c r="A274" t="s">
        <v>5101</v>
      </c>
      <c r="B274" t="s">
        <v>552</v>
      </c>
      <c r="C274" t="s">
        <v>619</v>
      </c>
      <c r="D274" t="s">
        <v>4914</v>
      </c>
      <c r="E274" t="s">
        <v>652</v>
      </c>
      <c r="F274" t="s">
        <v>561</v>
      </c>
      <c r="G274" t="s">
        <v>369</v>
      </c>
      <c r="H274">
        <v>6607.88</v>
      </c>
      <c r="I274" t="s">
        <v>4790</v>
      </c>
      <c r="L274" s="440">
        <v>45413</v>
      </c>
      <c r="M274" s="440">
        <v>46934</v>
      </c>
      <c r="N274">
        <v>6607.88</v>
      </c>
      <c r="Q274" t="s">
        <v>5092</v>
      </c>
      <c r="R274" t="s">
        <v>704</v>
      </c>
    </row>
    <row r="275" spans="1:18" x14ac:dyDescent="0.3">
      <c r="A275" t="s">
        <v>5102</v>
      </c>
      <c r="B275" t="s">
        <v>552</v>
      </c>
      <c r="C275" t="s">
        <v>619</v>
      </c>
      <c r="D275" t="s">
        <v>4914</v>
      </c>
      <c r="E275" t="s">
        <v>655</v>
      </c>
      <c r="F275" t="s">
        <v>561</v>
      </c>
      <c r="G275" t="s">
        <v>369</v>
      </c>
      <c r="H275">
        <v>6607.88</v>
      </c>
      <c r="I275" t="s">
        <v>4790</v>
      </c>
      <c r="L275" s="440">
        <v>45413</v>
      </c>
      <c r="M275" s="440">
        <v>46903</v>
      </c>
      <c r="N275">
        <v>6607.88</v>
      </c>
      <c r="Q275" t="s">
        <v>5092</v>
      </c>
      <c r="R275" t="s">
        <v>707</v>
      </c>
    </row>
    <row r="276" spans="1:18" x14ac:dyDescent="0.3">
      <c r="A276" t="s">
        <v>5103</v>
      </c>
      <c r="B276" t="s">
        <v>552</v>
      </c>
      <c r="C276" t="s">
        <v>619</v>
      </c>
      <c r="D276" t="s">
        <v>4914</v>
      </c>
      <c r="E276" t="s">
        <v>658</v>
      </c>
      <c r="F276" t="s">
        <v>561</v>
      </c>
      <c r="G276" t="s">
        <v>369</v>
      </c>
      <c r="H276">
        <v>6607.88</v>
      </c>
      <c r="I276" t="s">
        <v>4790</v>
      </c>
      <c r="L276" s="440">
        <v>45413</v>
      </c>
      <c r="M276" s="440">
        <v>46873</v>
      </c>
      <c r="N276">
        <v>6607.88</v>
      </c>
      <c r="Q276" t="s">
        <v>5092</v>
      </c>
      <c r="R276" t="s">
        <v>710</v>
      </c>
    </row>
    <row r="277" spans="1:18" x14ac:dyDescent="0.3">
      <c r="A277" t="s">
        <v>5104</v>
      </c>
      <c r="B277" t="s">
        <v>552</v>
      </c>
      <c r="C277" t="s">
        <v>619</v>
      </c>
      <c r="D277" t="s">
        <v>4914</v>
      </c>
      <c r="E277" t="s">
        <v>661</v>
      </c>
      <c r="F277" t="s">
        <v>561</v>
      </c>
      <c r="G277" t="s">
        <v>369</v>
      </c>
      <c r="H277">
        <v>6607.88</v>
      </c>
      <c r="I277" t="s">
        <v>4790</v>
      </c>
      <c r="L277" s="440">
        <v>45413</v>
      </c>
      <c r="M277" s="440">
        <v>46842</v>
      </c>
      <c r="N277">
        <v>6607.88</v>
      </c>
      <c r="Q277" t="s">
        <v>5092</v>
      </c>
      <c r="R277" t="s">
        <v>713</v>
      </c>
    </row>
    <row r="278" spans="1:18" x14ac:dyDescent="0.3">
      <c r="A278" t="s">
        <v>5105</v>
      </c>
      <c r="B278" t="s">
        <v>552</v>
      </c>
      <c r="C278" t="s">
        <v>619</v>
      </c>
      <c r="D278" t="s">
        <v>4914</v>
      </c>
      <c r="E278" t="s">
        <v>664</v>
      </c>
      <c r="F278" t="s">
        <v>561</v>
      </c>
      <c r="G278" t="s">
        <v>369</v>
      </c>
      <c r="H278">
        <v>6607.88</v>
      </c>
      <c r="I278" t="s">
        <v>4790</v>
      </c>
      <c r="L278" s="440">
        <v>45413</v>
      </c>
      <c r="M278" s="440">
        <v>46812</v>
      </c>
      <c r="N278">
        <v>6607.88</v>
      </c>
      <c r="Q278" t="s">
        <v>5092</v>
      </c>
      <c r="R278" t="s">
        <v>716</v>
      </c>
    </row>
    <row r="279" spans="1:18" x14ac:dyDescent="0.3">
      <c r="A279" t="s">
        <v>5106</v>
      </c>
      <c r="B279" t="s">
        <v>552</v>
      </c>
      <c r="C279" t="s">
        <v>619</v>
      </c>
      <c r="D279" t="s">
        <v>4914</v>
      </c>
      <c r="E279" t="s">
        <v>667</v>
      </c>
      <c r="F279" t="s">
        <v>561</v>
      </c>
      <c r="G279" t="s">
        <v>369</v>
      </c>
      <c r="H279">
        <v>6607.88</v>
      </c>
      <c r="I279" t="s">
        <v>4790</v>
      </c>
      <c r="L279" s="440">
        <v>45413</v>
      </c>
      <c r="M279" s="440">
        <v>46782</v>
      </c>
      <c r="N279">
        <v>6607.88</v>
      </c>
      <c r="Q279" t="s">
        <v>5092</v>
      </c>
      <c r="R279" t="s">
        <v>719</v>
      </c>
    </row>
    <row r="280" spans="1:18" x14ac:dyDescent="0.3">
      <c r="A280" t="s">
        <v>5107</v>
      </c>
      <c r="B280" t="s">
        <v>552</v>
      </c>
      <c r="C280" t="s">
        <v>619</v>
      </c>
      <c r="D280" t="s">
        <v>4914</v>
      </c>
      <c r="E280" t="s">
        <v>670</v>
      </c>
      <c r="F280" t="s">
        <v>561</v>
      </c>
      <c r="G280" t="s">
        <v>369</v>
      </c>
      <c r="H280">
        <v>6607.88</v>
      </c>
      <c r="I280" t="s">
        <v>4790</v>
      </c>
      <c r="L280" s="440">
        <v>45413</v>
      </c>
      <c r="M280" s="440">
        <v>46751</v>
      </c>
      <c r="N280">
        <v>6607.88</v>
      </c>
      <c r="Q280" t="s">
        <v>5092</v>
      </c>
      <c r="R280" t="s">
        <v>722</v>
      </c>
    </row>
    <row r="281" spans="1:18" x14ac:dyDescent="0.3">
      <c r="A281" t="s">
        <v>5108</v>
      </c>
      <c r="B281" t="s">
        <v>552</v>
      </c>
      <c r="C281" t="s">
        <v>619</v>
      </c>
      <c r="D281" t="s">
        <v>4914</v>
      </c>
      <c r="E281" t="s">
        <v>673</v>
      </c>
      <c r="F281" t="s">
        <v>561</v>
      </c>
      <c r="G281" t="s">
        <v>369</v>
      </c>
      <c r="H281">
        <v>6607.88</v>
      </c>
      <c r="I281" t="s">
        <v>4790</v>
      </c>
      <c r="L281" s="440">
        <v>45413</v>
      </c>
      <c r="M281" s="440">
        <v>46721</v>
      </c>
      <c r="N281">
        <v>6607.88</v>
      </c>
      <c r="Q281" t="s">
        <v>5092</v>
      </c>
      <c r="R281" t="s">
        <v>725</v>
      </c>
    </row>
    <row r="282" spans="1:18" x14ac:dyDescent="0.3">
      <c r="A282" t="s">
        <v>5109</v>
      </c>
      <c r="B282" t="s">
        <v>552</v>
      </c>
      <c r="C282" t="s">
        <v>619</v>
      </c>
      <c r="D282" t="s">
        <v>4914</v>
      </c>
      <c r="E282" t="s">
        <v>676</v>
      </c>
      <c r="F282" t="s">
        <v>561</v>
      </c>
      <c r="G282" t="s">
        <v>369</v>
      </c>
      <c r="H282">
        <v>6607.88</v>
      </c>
      <c r="I282" t="s">
        <v>4790</v>
      </c>
      <c r="L282" s="440">
        <v>45413</v>
      </c>
      <c r="M282" s="440">
        <v>46690</v>
      </c>
      <c r="N282">
        <v>6607.88</v>
      </c>
      <c r="Q282" t="s">
        <v>5092</v>
      </c>
      <c r="R282" t="s">
        <v>728</v>
      </c>
    </row>
    <row r="283" spans="1:18" x14ac:dyDescent="0.3">
      <c r="A283" t="s">
        <v>5110</v>
      </c>
      <c r="B283" t="s">
        <v>552</v>
      </c>
      <c r="C283" t="s">
        <v>619</v>
      </c>
      <c r="D283" t="s">
        <v>4914</v>
      </c>
      <c r="E283" t="s">
        <v>680</v>
      </c>
      <c r="F283" t="s">
        <v>561</v>
      </c>
      <c r="G283" t="s">
        <v>369</v>
      </c>
      <c r="H283">
        <v>6607.88</v>
      </c>
      <c r="I283" t="s">
        <v>4790</v>
      </c>
      <c r="L283" s="440">
        <v>45413</v>
      </c>
      <c r="M283" s="440">
        <v>46660</v>
      </c>
      <c r="N283">
        <v>6607.88</v>
      </c>
      <c r="Q283" t="s">
        <v>5092</v>
      </c>
      <c r="R283" t="s">
        <v>731</v>
      </c>
    </row>
    <row r="284" spans="1:18" x14ac:dyDescent="0.3">
      <c r="A284" t="s">
        <v>5111</v>
      </c>
      <c r="B284" t="s">
        <v>552</v>
      </c>
      <c r="C284" t="s">
        <v>619</v>
      </c>
      <c r="D284" t="s">
        <v>4914</v>
      </c>
      <c r="E284" t="s">
        <v>682</v>
      </c>
      <c r="F284" t="s">
        <v>561</v>
      </c>
      <c r="G284" t="s">
        <v>369</v>
      </c>
      <c r="H284">
        <v>6607.88</v>
      </c>
      <c r="I284" t="s">
        <v>4790</v>
      </c>
      <c r="L284" s="440">
        <v>45413</v>
      </c>
      <c r="M284" s="440">
        <v>46629</v>
      </c>
      <c r="N284">
        <v>6607.88</v>
      </c>
      <c r="Q284" t="s">
        <v>5092</v>
      </c>
      <c r="R284" t="s">
        <v>734</v>
      </c>
    </row>
    <row r="285" spans="1:18" x14ac:dyDescent="0.3">
      <c r="A285" t="s">
        <v>5112</v>
      </c>
      <c r="B285" t="s">
        <v>552</v>
      </c>
      <c r="C285" t="s">
        <v>619</v>
      </c>
      <c r="D285" t="s">
        <v>4914</v>
      </c>
      <c r="E285" t="s">
        <v>685</v>
      </c>
      <c r="F285" t="s">
        <v>561</v>
      </c>
      <c r="G285" t="s">
        <v>369</v>
      </c>
      <c r="H285">
        <v>6607.88</v>
      </c>
      <c r="I285" t="s">
        <v>4790</v>
      </c>
      <c r="L285" s="440">
        <v>45413</v>
      </c>
      <c r="M285" s="440">
        <v>46598</v>
      </c>
      <c r="N285">
        <v>6607.88</v>
      </c>
      <c r="Q285" t="s">
        <v>5092</v>
      </c>
      <c r="R285" t="s">
        <v>737</v>
      </c>
    </row>
    <row r="286" spans="1:18" x14ac:dyDescent="0.3">
      <c r="A286" t="s">
        <v>5113</v>
      </c>
      <c r="B286" t="s">
        <v>552</v>
      </c>
      <c r="C286" t="s">
        <v>619</v>
      </c>
      <c r="D286" t="s">
        <v>4914</v>
      </c>
      <c r="E286" t="s">
        <v>688</v>
      </c>
      <c r="F286" t="s">
        <v>561</v>
      </c>
      <c r="G286" t="s">
        <v>369</v>
      </c>
      <c r="H286">
        <v>6607.88</v>
      </c>
      <c r="I286" t="s">
        <v>4790</v>
      </c>
      <c r="L286" s="440">
        <v>45413</v>
      </c>
      <c r="M286" s="440">
        <v>46568</v>
      </c>
      <c r="N286">
        <v>6607.88</v>
      </c>
      <c r="Q286" t="s">
        <v>5092</v>
      </c>
      <c r="R286" t="s">
        <v>740</v>
      </c>
    </row>
    <row r="287" spans="1:18" x14ac:dyDescent="0.3">
      <c r="A287" t="s">
        <v>5114</v>
      </c>
      <c r="B287" t="s">
        <v>552</v>
      </c>
      <c r="C287" t="s">
        <v>619</v>
      </c>
      <c r="D287" t="s">
        <v>4914</v>
      </c>
      <c r="E287" t="s">
        <v>691</v>
      </c>
      <c r="F287" t="s">
        <v>561</v>
      </c>
      <c r="G287" t="s">
        <v>369</v>
      </c>
      <c r="H287">
        <v>6607.88</v>
      </c>
      <c r="I287" t="s">
        <v>4790</v>
      </c>
      <c r="L287" s="440">
        <v>45413</v>
      </c>
      <c r="M287" s="440">
        <v>46537</v>
      </c>
      <c r="N287">
        <v>6607.88</v>
      </c>
      <c r="Q287" t="s">
        <v>5092</v>
      </c>
      <c r="R287" t="s">
        <v>743</v>
      </c>
    </row>
    <row r="288" spans="1:18" x14ac:dyDescent="0.3">
      <c r="A288" t="s">
        <v>5115</v>
      </c>
      <c r="B288" t="s">
        <v>552</v>
      </c>
      <c r="C288" t="s">
        <v>619</v>
      </c>
      <c r="D288" t="s">
        <v>4914</v>
      </c>
      <c r="E288" t="s">
        <v>694</v>
      </c>
      <c r="F288" t="s">
        <v>561</v>
      </c>
      <c r="G288" t="s">
        <v>369</v>
      </c>
      <c r="H288">
        <v>6607.88</v>
      </c>
      <c r="I288" t="s">
        <v>4790</v>
      </c>
      <c r="L288" s="440">
        <v>45413</v>
      </c>
      <c r="M288" s="440">
        <v>46507</v>
      </c>
      <c r="N288">
        <v>6607.88</v>
      </c>
      <c r="Q288" t="s">
        <v>5092</v>
      </c>
      <c r="R288" t="s">
        <v>750</v>
      </c>
    </row>
    <row r="289" spans="1:19" x14ac:dyDescent="0.3">
      <c r="A289" t="s">
        <v>5116</v>
      </c>
      <c r="B289" t="s">
        <v>552</v>
      </c>
      <c r="C289" t="s">
        <v>619</v>
      </c>
      <c r="D289" t="s">
        <v>4914</v>
      </c>
      <c r="E289" t="s">
        <v>697</v>
      </c>
      <c r="F289" t="s">
        <v>561</v>
      </c>
      <c r="G289" t="s">
        <v>369</v>
      </c>
      <c r="H289">
        <v>6607.88</v>
      </c>
      <c r="I289" t="s">
        <v>4790</v>
      </c>
      <c r="L289" s="440">
        <v>45413</v>
      </c>
      <c r="M289" s="440">
        <v>46476</v>
      </c>
      <c r="N289">
        <v>6607.88</v>
      </c>
      <c r="Q289" t="s">
        <v>5092</v>
      </c>
      <c r="R289" t="s">
        <v>763</v>
      </c>
    </row>
    <row r="290" spans="1:19" x14ac:dyDescent="0.3">
      <c r="A290" t="s">
        <v>5117</v>
      </c>
      <c r="B290" t="s">
        <v>552</v>
      </c>
      <c r="C290" t="s">
        <v>619</v>
      </c>
      <c r="D290" t="s">
        <v>4914</v>
      </c>
      <c r="E290" t="s">
        <v>700</v>
      </c>
      <c r="F290" t="s">
        <v>561</v>
      </c>
      <c r="G290" t="s">
        <v>369</v>
      </c>
      <c r="H290">
        <v>6607.88</v>
      </c>
      <c r="I290" t="s">
        <v>4790</v>
      </c>
      <c r="L290" s="440">
        <v>45413</v>
      </c>
      <c r="M290" s="440">
        <v>46446</v>
      </c>
      <c r="N290">
        <v>6607.88</v>
      </c>
      <c r="Q290" t="s">
        <v>5092</v>
      </c>
      <c r="R290" t="s">
        <v>770</v>
      </c>
    </row>
    <row r="291" spans="1:19" x14ac:dyDescent="0.3">
      <c r="A291" t="s">
        <v>5118</v>
      </c>
      <c r="B291" t="s">
        <v>552</v>
      </c>
      <c r="C291" t="s">
        <v>619</v>
      </c>
      <c r="D291" t="s">
        <v>4914</v>
      </c>
      <c r="E291" t="s">
        <v>703</v>
      </c>
      <c r="F291" t="s">
        <v>561</v>
      </c>
      <c r="G291" t="s">
        <v>369</v>
      </c>
      <c r="H291">
        <v>6607.88</v>
      </c>
      <c r="I291" t="s">
        <v>4790</v>
      </c>
      <c r="L291" s="440">
        <v>45413</v>
      </c>
      <c r="M291" s="440">
        <v>46417</v>
      </c>
      <c r="N291">
        <v>6607.88</v>
      </c>
      <c r="Q291" t="s">
        <v>5092</v>
      </c>
      <c r="R291" t="s">
        <v>780</v>
      </c>
    </row>
    <row r="292" spans="1:19" x14ac:dyDescent="0.3">
      <c r="A292" t="s">
        <v>5119</v>
      </c>
      <c r="B292" t="s">
        <v>552</v>
      </c>
      <c r="C292" t="s">
        <v>619</v>
      </c>
      <c r="D292" t="s">
        <v>4914</v>
      </c>
      <c r="E292" t="s">
        <v>706</v>
      </c>
      <c r="F292" t="s">
        <v>561</v>
      </c>
      <c r="G292" t="s">
        <v>369</v>
      </c>
      <c r="H292">
        <v>6607.88</v>
      </c>
      <c r="I292" t="s">
        <v>4790</v>
      </c>
      <c r="L292" s="440">
        <v>45413</v>
      </c>
      <c r="M292" s="440">
        <v>46386</v>
      </c>
      <c r="N292">
        <v>6607.88</v>
      </c>
      <c r="Q292" t="s">
        <v>5092</v>
      </c>
      <c r="R292" t="s">
        <v>472</v>
      </c>
    </row>
    <row r="293" spans="1:19" x14ac:dyDescent="0.3">
      <c r="A293" t="s">
        <v>5120</v>
      </c>
      <c r="B293" t="s">
        <v>552</v>
      </c>
      <c r="C293" t="s">
        <v>619</v>
      </c>
      <c r="D293" t="s">
        <v>4914</v>
      </c>
      <c r="E293" t="s">
        <v>709</v>
      </c>
      <c r="F293" t="s">
        <v>561</v>
      </c>
      <c r="G293" t="s">
        <v>369</v>
      </c>
      <c r="H293">
        <v>6607.88</v>
      </c>
      <c r="I293" t="s">
        <v>4790</v>
      </c>
      <c r="L293" s="440">
        <v>45413</v>
      </c>
      <c r="M293" s="440">
        <v>46356</v>
      </c>
      <c r="N293">
        <v>6607.88</v>
      </c>
      <c r="Q293" t="s">
        <v>5092</v>
      </c>
      <c r="R293" t="s">
        <v>471</v>
      </c>
    </row>
    <row r="294" spans="1:19" x14ac:dyDescent="0.3">
      <c r="A294" t="s">
        <v>5121</v>
      </c>
      <c r="B294" t="s">
        <v>552</v>
      </c>
      <c r="C294" t="s">
        <v>619</v>
      </c>
      <c r="D294" t="s">
        <v>4914</v>
      </c>
      <c r="E294" t="s">
        <v>712</v>
      </c>
      <c r="F294" t="s">
        <v>561</v>
      </c>
      <c r="G294" t="s">
        <v>369</v>
      </c>
      <c r="H294">
        <v>6607.88</v>
      </c>
      <c r="I294" t="s">
        <v>4790</v>
      </c>
      <c r="L294" s="440">
        <v>45413</v>
      </c>
      <c r="M294" s="440">
        <v>46325</v>
      </c>
      <c r="N294">
        <v>6607.88</v>
      </c>
      <c r="Q294" t="s">
        <v>5092</v>
      </c>
      <c r="R294" t="s">
        <v>470</v>
      </c>
    </row>
    <row r="295" spans="1:19" x14ac:dyDescent="0.3">
      <c r="A295" t="s">
        <v>5122</v>
      </c>
      <c r="B295" t="s">
        <v>552</v>
      </c>
      <c r="C295" t="s">
        <v>619</v>
      </c>
      <c r="D295" t="s">
        <v>4914</v>
      </c>
      <c r="E295" t="s">
        <v>715</v>
      </c>
      <c r="F295" t="s">
        <v>561</v>
      </c>
      <c r="G295" t="s">
        <v>369</v>
      </c>
      <c r="H295">
        <v>6607.88</v>
      </c>
      <c r="I295" t="s">
        <v>4790</v>
      </c>
      <c r="L295" s="440">
        <v>45413</v>
      </c>
      <c r="M295" s="440">
        <v>46295</v>
      </c>
      <c r="N295">
        <v>6607.88</v>
      </c>
      <c r="Q295" t="s">
        <v>5092</v>
      </c>
      <c r="R295" t="s">
        <v>469</v>
      </c>
    </row>
    <row r="296" spans="1:19" x14ac:dyDescent="0.3">
      <c r="A296" t="s">
        <v>5123</v>
      </c>
      <c r="B296" t="s">
        <v>552</v>
      </c>
      <c r="C296" t="s">
        <v>619</v>
      </c>
      <c r="D296" t="s">
        <v>4914</v>
      </c>
      <c r="E296" t="s">
        <v>718</v>
      </c>
      <c r="F296" t="s">
        <v>561</v>
      </c>
      <c r="G296" t="s">
        <v>369</v>
      </c>
      <c r="H296">
        <v>6607.88</v>
      </c>
      <c r="I296" t="s">
        <v>4790</v>
      </c>
      <c r="L296" s="440">
        <v>45413</v>
      </c>
      <c r="M296" s="440">
        <v>46264</v>
      </c>
      <c r="N296">
        <v>6607.88</v>
      </c>
      <c r="Q296" t="s">
        <v>5092</v>
      </c>
      <c r="R296" t="s">
        <v>468</v>
      </c>
    </row>
    <row r="297" spans="1:19" x14ac:dyDescent="0.3">
      <c r="A297" t="s">
        <v>5124</v>
      </c>
      <c r="B297" t="s">
        <v>552</v>
      </c>
      <c r="C297" t="s">
        <v>619</v>
      </c>
      <c r="D297" t="s">
        <v>4914</v>
      </c>
      <c r="E297" t="s">
        <v>721</v>
      </c>
      <c r="F297" t="s">
        <v>561</v>
      </c>
      <c r="G297" t="s">
        <v>369</v>
      </c>
      <c r="H297">
        <v>6607.88</v>
      </c>
      <c r="I297" t="s">
        <v>4790</v>
      </c>
      <c r="L297" s="440">
        <v>45413</v>
      </c>
      <c r="M297" s="440">
        <v>46233</v>
      </c>
      <c r="N297">
        <v>6607.88</v>
      </c>
      <c r="Q297" t="s">
        <v>5092</v>
      </c>
      <c r="R297" t="s">
        <v>467</v>
      </c>
    </row>
    <row r="298" spans="1:19" x14ac:dyDescent="0.3">
      <c r="A298" t="s">
        <v>5125</v>
      </c>
      <c r="B298" t="s">
        <v>552</v>
      </c>
      <c r="C298" t="s">
        <v>619</v>
      </c>
      <c r="D298" t="s">
        <v>4914</v>
      </c>
      <c r="E298" t="s">
        <v>724</v>
      </c>
      <c r="F298" t="s">
        <v>561</v>
      </c>
      <c r="G298" t="s">
        <v>369</v>
      </c>
      <c r="H298">
        <v>8329.9</v>
      </c>
      <c r="I298" t="s">
        <v>4790</v>
      </c>
      <c r="L298" s="440">
        <v>45413</v>
      </c>
      <c r="M298" s="440">
        <v>46203</v>
      </c>
      <c r="N298">
        <v>8329.9</v>
      </c>
      <c r="O298" t="s">
        <v>557</v>
      </c>
      <c r="P298" s="440">
        <v>46202</v>
      </c>
      <c r="Q298" t="s">
        <v>5092</v>
      </c>
      <c r="R298" t="s">
        <v>466</v>
      </c>
      <c r="S298" t="s">
        <v>466</v>
      </c>
    </row>
    <row r="299" spans="1:19" x14ac:dyDescent="0.3">
      <c r="A299" t="s">
        <v>5126</v>
      </c>
      <c r="B299" t="s">
        <v>552</v>
      </c>
      <c r="C299" t="s">
        <v>619</v>
      </c>
      <c r="D299" t="s">
        <v>4914</v>
      </c>
      <c r="E299" t="s">
        <v>727</v>
      </c>
      <c r="F299" t="s">
        <v>561</v>
      </c>
      <c r="G299" t="s">
        <v>369</v>
      </c>
      <c r="H299">
        <v>8259.19</v>
      </c>
      <c r="I299" t="s">
        <v>4790</v>
      </c>
      <c r="L299" s="440">
        <v>45413</v>
      </c>
      <c r="M299" s="440">
        <v>46171</v>
      </c>
      <c r="N299">
        <v>8259.19</v>
      </c>
      <c r="O299" t="s">
        <v>557</v>
      </c>
      <c r="P299" s="440">
        <v>46170</v>
      </c>
      <c r="Q299" t="s">
        <v>5127</v>
      </c>
      <c r="R299" t="s">
        <v>465</v>
      </c>
      <c r="S299" t="s">
        <v>465</v>
      </c>
    </row>
    <row r="300" spans="1:19" x14ac:dyDescent="0.3">
      <c r="A300" t="s">
        <v>5128</v>
      </c>
      <c r="B300" t="s">
        <v>552</v>
      </c>
      <c r="C300" t="s">
        <v>619</v>
      </c>
      <c r="D300" t="s">
        <v>4914</v>
      </c>
      <c r="E300" t="s">
        <v>730</v>
      </c>
      <c r="F300" t="s">
        <v>561</v>
      </c>
      <c r="G300" t="s">
        <v>369</v>
      </c>
      <c r="H300">
        <v>8187.17</v>
      </c>
      <c r="I300" t="s">
        <v>4790</v>
      </c>
      <c r="L300" s="440">
        <v>45413</v>
      </c>
      <c r="M300" s="440">
        <v>46142</v>
      </c>
      <c r="N300">
        <v>8187.17</v>
      </c>
      <c r="O300" t="s">
        <v>557</v>
      </c>
      <c r="P300" s="440">
        <v>46142</v>
      </c>
      <c r="Q300" t="s">
        <v>5127</v>
      </c>
      <c r="R300" t="s">
        <v>464</v>
      </c>
      <c r="S300" t="s">
        <v>464</v>
      </c>
    </row>
    <row r="301" spans="1:19" x14ac:dyDescent="0.3">
      <c r="A301" t="s">
        <v>5129</v>
      </c>
      <c r="B301" t="s">
        <v>552</v>
      </c>
      <c r="C301" t="s">
        <v>619</v>
      </c>
      <c r="D301" t="s">
        <v>4914</v>
      </c>
      <c r="E301" t="s">
        <v>733</v>
      </c>
      <c r="F301" t="s">
        <v>561</v>
      </c>
      <c r="G301" t="s">
        <v>369</v>
      </c>
      <c r="H301">
        <v>8107.21</v>
      </c>
      <c r="I301" t="s">
        <v>4790</v>
      </c>
      <c r="L301" s="440">
        <v>45413</v>
      </c>
      <c r="M301" s="440">
        <v>46112</v>
      </c>
      <c r="N301">
        <v>8107.21</v>
      </c>
      <c r="O301" t="s">
        <v>557</v>
      </c>
      <c r="P301" s="440">
        <v>46111</v>
      </c>
      <c r="Q301" t="s">
        <v>5127</v>
      </c>
      <c r="R301" t="s">
        <v>463</v>
      </c>
      <c r="S301" t="s">
        <v>463</v>
      </c>
    </row>
    <row r="302" spans="1:19" x14ac:dyDescent="0.3">
      <c r="A302" t="s">
        <v>5130</v>
      </c>
      <c r="B302" t="s">
        <v>552</v>
      </c>
      <c r="C302" t="s">
        <v>619</v>
      </c>
      <c r="D302" t="s">
        <v>4914</v>
      </c>
      <c r="E302" t="s">
        <v>736</v>
      </c>
      <c r="F302" t="s">
        <v>561</v>
      </c>
      <c r="G302" t="s">
        <v>369</v>
      </c>
      <c r="H302">
        <v>8041.13</v>
      </c>
      <c r="I302" t="s">
        <v>4790</v>
      </c>
      <c r="L302" s="440">
        <v>45413</v>
      </c>
      <c r="M302" s="440">
        <v>46080</v>
      </c>
      <c r="N302">
        <v>8041.13</v>
      </c>
      <c r="O302" t="s">
        <v>557</v>
      </c>
      <c r="P302" s="440">
        <v>46079</v>
      </c>
      <c r="Q302" t="s">
        <v>5127</v>
      </c>
      <c r="R302" t="s">
        <v>462</v>
      </c>
      <c r="S302" t="s">
        <v>462</v>
      </c>
    </row>
    <row r="303" spans="1:19" x14ac:dyDescent="0.3">
      <c r="A303" t="s">
        <v>5131</v>
      </c>
      <c r="B303" t="s">
        <v>552</v>
      </c>
      <c r="C303" t="s">
        <v>619</v>
      </c>
      <c r="D303" t="s">
        <v>4914</v>
      </c>
      <c r="E303" t="s">
        <v>739</v>
      </c>
      <c r="F303" t="s">
        <v>561</v>
      </c>
      <c r="G303" t="s">
        <v>369</v>
      </c>
      <c r="H303">
        <v>7964.48</v>
      </c>
      <c r="I303" t="s">
        <v>4790</v>
      </c>
      <c r="L303" s="440">
        <v>45413</v>
      </c>
      <c r="M303" s="440">
        <v>46052</v>
      </c>
      <c r="N303">
        <v>7964.48</v>
      </c>
      <c r="O303" t="s">
        <v>557</v>
      </c>
      <c r="P303" s="440">
        <v>46052</v>
      </c>
      <c r="Q303" t="s">
        <v>5127</v>
      </c>
      <c r="R303" t="s">
        <v>461</v>
      </c>
      <c r="S303" t="s">
        <v>461</v>
      </c>
    </row>
    <row r="304" spans="1:19" x14ac:dyDescent="0.3">
      <c r="A304" t="s">
        <v>5132</v>
      </c>
      <c r="B304" t="s">
        <v>552</v>
      </c>
      <c r="C304" t="s">
        <v>619</v>
      </c>
      <c r="D304" t="s">
        <v>4914</v>
      </c>
      <c r="E304" t="s">
        <v>742</v>
      </c>
      <c r="F304" t="s">
        <v>561</v>
      </c>
      <c r="G304" t="s">
        <v>369</v>
      </c>
      <c r="H304">
        <v>7883.87</v>
      </c>
      <c r="I304" t="s">
        <v>4790</v>
      </c>
      <c r="L304" s="440">
        <v>45413</v>
      </c>
      <c r="M304" s="440">
        <v>46021</v>
      </c>
      <c r="N304">
        <v>7883.87</v>
      </c>
      <c r="O304" t="s">
        <v>557</v>
      </c>
      <c r="P304" s="440">
        <v>46020</v>
      </c>
      <c r="Q304" t="s">
        <v>5092</v>
      </c>
      <c r="R304" t="s">
        <v>460</v>
      </c>
      <c r="S304" t="s">
        <v>460</v>
      </c>
    </row>
    <row r="305" spans="1:19" x14ac:dyDescent="0.3">
      <c r="A305" t="s">
        <v>5133</v>
      </c>
      <c r="B305" t="s">
        <v>552</v>
      </c>
      <c r="C305" t="s">
        <v>619</v>
      </c>
      <c r="D305" t="s">
        <v>4914</v>
      </c>
      <c r="E305" t="s">
        <v>749</v>
      </c>
      <c r="F305" t="s">
        <v>561</v>
      </c>
      <c r="G305" t="s">
        <v>369</v>
      </c>
      <c r="H305">
        <v>7814.48</v>
      </c>
      <c r="I305" t="s">
        <v>4790</v>
      </c>
      <c r="L305" s="440">
        <v>45413</v>
      </c>
      <c r="M305" s="440">
        <v>45991</v>
      </c>
      <c r="N305">
        <v>7814.48</v>
      </c>
      <c r="O305" t="s">
        <v>557</v>
      </c>
      <c r="P305" s="440">
        <v>45987</v>
      </c>
      <c r="Q305" t="s">
        <v>5092</v>
      </c>
      <c r="R305" t="s">
        <v>4415</v>
      </c>
      <c r="S305" t="s">
        <v>4415</v>
      </c>
    </row>
    <row r="306" spans="1:19" x14ac:dyDescent="0.3">
      <c r="A306" t="s">
        <v>5134</v>
      </c>
      <c r="B306" t="s">
        <v>552</v>
      </c>
      <c r="C306" t="s">
        <v>619</v>
      </c>
      <c r="D306" t="s">
        <v>4914</v>
      </c>
      <c r="E306" t="s">
        <v>762</v>
      </c>
      <c r="F306" t="s">
        <v>561</v>
      </c>
      <c r="G306" t="s">
        <v>369</v>
      </c>
      <c r="H306">
        <v>6607.88</v>
      </c>
      <c r="I306" t="s">
        <v>4790</v>
      </c>
      <c r="L306" s="440">
        <v>45413</v>
      </c>
      <c r="M306" s="440">
        <v>45960</v>
      </c>
      <c r="N306">
        <v>7729.9</v>
      </c>
      <c r="O306" t="s">
        <v>557</v>
      </c>
      <c r="P306" s="440">
        <v>45959</v>
      </c>
      <c r="Q306" t="s">
        <v>5092</v>
      </c>
      <c r="R306" t="s">
        <v>4417</v>
      </c>
      <c r="S306" t="s">
        <v>4417</v>
      </c>
    </row>
    <row r="307" spans="1:19" x14ac:dyDescent="0.3">
      <c r="A307" t="s">
        <v>5135</v>
      </c>
      <c r="B307" t="s">
        <v>552</v>
      </c>
      <c r="C307" t="s">
        <v>619</v>
      </c>
      <c r="D307" t="s">
        <v>4914</v>
      </c>
      <c r="E307" t="s">
        <v>771</v>
      </c>
      <c r="F307" t="s">
        <v>561</v>
      </c>
      <c r="G307" t="s">
        <v>369</v>
      </c>
      <c r="H307">
        <v>6607.88</v>
      </c>
      <c r="I307" t="s">
        <v>4790</v>
      </c>
      <c r="L307" s="440">
        <v>45413</v>
      </c>
      <c r="M307" s="440">
        <v>45930</v>
      </c>
      <c r="N307">
        <v>7649.29</v>
      </c>
      <c r="O307" t="s">
        <v>557</v>
      </c>
      <c r="P307" s="440">
        <v>45929</v>
      </c>
      <c r="Q307" t="s">
        <v>5092</v>
      </c>
      <c r="R307" t="s">
        <v>1097</v>
      </c>
      <c r="S307" t="s">
        <v>1097</v>
      </c>
    </row>
    <row r="308" spans="1:19" x14ac:dyDescent="0.3">
      <c r="A308" t="s">
        <v>5136</v>
      </c>
      <c r="B308" t="s">
        <v>552</v>
      </c>
      <c r="C308" t="s">
        <v>619</v>
      </c>
      <c r="D308" t="s">
        <v>4914</v>
      </c>
      <c r="E308" t="s">
        <v>779</v>
      </c>
      <c r="F308" t="s">
        <v>561</v>
      </c>
      <c r="G308" t="s">
        <v>369</v>
      </c>
      <c r="H308">
        <v>6607.88</v>
      </c>
      <c r="I308" t="s">
        <v>4790</v>
      </c>
      <c r="L308" s="440">
        <v>45413</v>
      </c>
      <c r="M308" s="440">
        <v>45899</v>
      </c>
      <c r="N308">
        <v>7572.64</v>
      </c>
      <c r="O308" t="s">
        <v>557</v>
      </c>
      <c r="P308" s="440">
        <v>45896</v>
      </c>
      <c r="Q308" t="s">
        <v>5092</v>
      </c>
      <c r="R308" t="s">
        <v>4524</v>
      </c>
      <c r="S308" t="s">
        <v>4524</v>
      </c>
    </row>
    <row r="309" spans="1:19" x14ac:dyDescent="0.3">
      <c r="A309" t="s">
        <v>5137</v>
      </c>
      <c r="B309" t="s">
        <v>552</v>
      </c>
      <c r="C309" t="s">
        <v>619</v>
      </c>
      <c r="D309" t="s">
        <v>4914</v>
      </c>
      <c r="E309" t="s">
        <v>803</v>
      </c>
      <c r="F309" t="s">
        <v>561</v>
      </c>
      <c r="G309" t="s">
        <v>369</v>
      </c>
      <c r="H309">
        <v>6607.88</v>
      </c>
      <c r="I309" t="s">
        <v>4790</v>
      </c>
      <c r="L309" s="440">
        <v>45413</v>
      </c>
      <c r="M309" s="440">
        <v>45868</v>
      </c>
      <c r="N309">
        <v>7488.05</v>
      </c>
      <c r="O309" t="s">
        <v>557</v>
      </c>
      <c r="P309" s="440">
        <v>45866</v>
      </c>
      <c r="Q309" t="s">
        <v>5092</v>
      </c>
      <c r="R309" t="s">
        <v>4519</v>
      </c>
      <c r="S309" t="s">
        <v>4519</v>
      </c>
    </row>
    <row r="310" spans="1:19" x14ac:dyDescent="0.3">
      <c r="A310" t="s">
        <v>5138</v>
      </c>
      <c r="B310" t="s">
        <v>552</v>
      </c>
      <c r="C310" t="s">
        <v>619</v>
      </c>
      <c r="D310" t="s">
        <v>4914</v>
      </c>
      <c r="E310" t="s">
        <v>931</v>
      </c>
      <c r="F310" t="s">
        <v>561</v>
      </c>
      <c r="G310" t="s">
        <v>369</v>
      </c>
      <c r="H310">
        <v>6607.88</v>
      </c>
      <c r="I310" t="s">
        <v>4790</v>
      </c>
      <c r="L310" s="440">
        <v>45413</v>
      </c>
      <c r="M310" s="440">
        <v>45838</v>
      </c>
      <c r="N310">
        <v>7415.37</v>
      </c>
      <c r="O310" t="s">
        <v>557</v>
      </c>
      <c r="P310" s="440">
        <v>45838</v>
      </c>
      <c r="Q310" t="s">
        <v>5092</v>
      </c>
      <c r="R310" t="s">
        <v>5046</v>
      </c>
      <c r="S310" t="s">
        <v>5046</v>
      </c>
    </row>
    <row r="311" spans="1:19" x14ac:dyDescent="0.3">
      <c r="A311" t="s">
        <v>5139</v>
      </c>
      <c r="B311" t="s">
        <v>552</v>
      </c>
      <c r="C311" t="s">
        <v>619</v>
      </c>
      <c r="D311" t="s">
        <v>4914</v>
      </c>
      <c r="E311" t="s">
        <v>942</v>
      </c>
      <c r="F311" t="s">
        <v>561</v>
      </c>
      <c r="G311" t="s">
        <v>369</v>
      </c>
      <c r="H311">
        <v>6607.88</v>
      </c>
      <c r="I311" t="s">
        <v>4790</v>
      </c>
      <c r="L311" s="440">
        <v>45413</v>
      </c>
      <c r="M311" s="440">
        <v>45807</v>
      </c>
      <c r="N311">
        <v>7340.04</v>
      </c>
      <c r="O311" t="s">
        <v>557</v>
      </c>
      <c r="P311" s="440">
        <v>45805</v>
      </c>
      <c r="Q311" t="s">
        <v>5092</v>
      </c>
      <c r="R311" t="s">
        <v>4523</v>
      </c>
      <c r="S311" t="s">
        <v>4523</v>
      </c>
    </row>
    <row r="312" spans="1:19" x14ac:dyDescent="0.3">
      <c r="A312" t="s">
        <v>5140</v>
      </c>
      <c r="B312" t="s">
        <v>552</v>
      </c>
      <c r="C312" t="s">
        <v>619</v>
      </c>
      <c r="D312" t="s">
        <v>4914</v>
      </c>
      <c r="E312" t="s">
        <v>958</v>
      </c>
      <c r="F312" t="s">
        <v>561</v>
      </c>
      <c r="G312" t="s">
        <v>369</v>
      </c>
      <c r="H312">
        <v>6607.88</v>
      </c>
      <c r="I312" t="s">
        <v>4790</v>
      </c>
      <c r="L312" s="440">
        <v>45413</v>
      </c>
      <c r="M312" s="440">
        <v>45777</v>
      </c>
      <c r="N312">
        <v>7269.99</v>
      </c>
      <c r="O312" t="s">
        <v>557</v>
      </c>
      <c r="P312" s="440">
        <v>45777</v>
      </c>
      <c r="Q312" t="s">
        <v>5092</v>
      </c>
      <c r="R312" t="s">
        <v>5061</v>
      </c>
      <c r="S312" t="s">
        <v>5061</v>
      </c>
    </row>
    <row r="313" spans="1:19" x14ac:dyDescent="0.3">
      <c r="A313" t="s">
        <v>5141</v>
      </c>
      <c r="B313" t="s">
        <v>552</v>
      </c>
      <c r="C313" t="s">
        <v>619</v>
      </c>
      <c r="D313" t="s">
        <v>4914</v>
      </c>
      <c r="E313" t="s">
        <v>973</v>
      </c>
      <c r="F313" t="s">
        <v>561</v>
      </c>
      <c r="G313" t="s">
        <v>369</v>
      </c>
      <c r="H313">
        <v>3925.99</v>
      </c>
      <c r="I313" t="s">
        <v>4790</v>
      </c>
      <c r="L313" s="440">
        <v>45413</v>
      </c>
      <c r="M313" s="440">
        <v>45746</v>
      </c>
      <c r="N313">
        <v>7206.56</v>
      </c>
      <c r="O313" t="s">
        <v>557</v>
      </c>
      <c r="P313" s="440">
        <v>45742</v>
      </c>
      <c r="Q313" t="s">
        <v>5092</v>
      </c>
      <c r="R313" t="s">
        <v>5052</v>
      </c>
      <c r="S313" t="s">
        <v>5052</v>
      </c>
    </row>
    <row r="314" spans="1:19" x14ac:dyDescent="0.3">
      <c r="A314" t="s">
        <v>5142</v>
      </c>
      <c r="B314" t="s">
        <v>552</v>
      </c>
      <c r="C314" t="s">
        <v>619</v>
      </c>
      <c r="D314" t="s">
        <v>4914</v>
      </c>
      <c r="E314" t="s">
        <v>987</v>
      </c>
      <c r="F314" t="s">
        <v>561</v>
      </c>
      <c r="G314" t="s">
        <v>369</v>
      </c>
      <c r="H314">
        <v>3890.35</v>
      </c>
      <c r="I314" t="s">
        <v>4790</v>
      </c>
      <c r="L314" s="440">
        <v>45413</v>
      </c>
      <c r="M314" s="440">
        <v>45716</v>
      </c>
      <c r="N314">
        <v>7141.14</v>
      </c>
      <c r="O314" t="s">
        <v>557</v>
      </c>
      <c r="P314" s="440">
        <v>45714</v>
      </c>
      <c r="Q314" t="s">
        <v>5092</v>
      </c>
      <c r="R314" t="s">
        <v>5064</v>
      </c>
      <c r="S314" t="s">
        <v>5064</v>
      </c>
    </row>
    <row r="315" spans="1:19" x14ac:dyDescent="0.3">
      <c r="A315" t="s">
        <v>5143</v>
      </c>
      <c r="B315" t="s">
        <v>552</v>
      </c>
      <c r="C315" t="s">
        <v>619</v>
      </c>
      <c r="D315" t="s">
        <v>4914</v>
      </c>
      <c r="E315" t="s">
        <v>1045</v>
      </c>
      <c r="F315" t="s">
        <v>561</v>
      </c>
      <c r="G315" t="s">
        <v>369</v>
      </c>
      <c r="H315">
        <v>3854</v>
      </c>
      <c r="I315" t="s">
        <v>4790</v>
      </c>
      <c r="L315" s="440">
        <v>45413</v>
      </c>
      <c r="M315" s="440">
        <v>45687</v>
      </c>
      <c r="N315">
        <v>7074.4</v>
      </c>
      <c r="O315" t="s">
        <v>557</v>
      </c>
      <c r="P315" s="440">
        <v>45686</v>
      </c>
      <c r="Q315" t="s">
        <v>5144</v>
      </c>
      <c r="R315" t="s">
        <v>5066</v>
      </c>
      <c r="S315" t="s">
        <v>5066</v>
      </c>
    </row>
    <row r="316" spans="1:19" x14ac:dyDescent="0.3">
      <c r="A316" t="s">
        <v>5145</v>
      </c>
      <c r="B316" t="s">
        <v>552</v>
      </c>
      <c r="C316" t="s">
        <v>5146</v>
      </c>
      <c r="D316" t="s">
        <v>5146</v>
      </c>
      <c r="E316" t="s">
        <v>1214</v>
      </c>
      <c r="F316" t="s">
        <v>5080</v>
      </c>
      <c r="G316" t="s">
        <v>5081</v>
      </c>
      <c r="H316">
        <v>247.14</v>
      </c>
      <c r="I316" t="s">
        <v>4790</v>
      </c>
      <c r="L316" s="440">
        <v>45419</v>
      </c>
      <c r="M316" s="440">
        <v>45420</v>
      </c>
      <c r="N316">
        <v>247.14</v>
      </c>
      <c r="O316" t="s">
        <v>557</v>
      </c>
      <c r="P316" s="440">
        <v>45420</v>
      </c>
      <c r="Q316" t="s">
        <v>5147</v>
      </c>
      <c r="R316" t="s">
        <v>5148</v>
      </c>
      <c r="S316" t="s">
        <v>5148</v>
      </c>
    </row>
    <row r="317" spans="1:19" x14ac:dyDescent="0.3">
      <c r="A317" t="s">
        <v>5149</v>
      </c>
      <c r="B317" t="s">
        <v>552</v>
      </c>
      <c r="C317" t="s">
        <v>5036</v>
      </c>
      <c r="D317" t="s">
        <v>5036</v>
      </c>
      <c r="E317" t="s">
        <v>5150</v>
      </c>
      <c r="F317" t="s">
        <v>561</v>
      </c>
      <c r="G317" t="s">
        <v>370</v>
      </c>
      <c r="H317">
        <v>2850</v>
      </c>
      <c r="I317" t="s">
        <v>4793</v>
      </c>
      <c r="J317">
        <v>2</v>
      </c>
      <c r="K317">
        <v>2</v>
      </c>
      <c r="L317" s="440">
        <v>45425</v>
      </c>
      <c r="M317" s="440">
        <v>45429</v>
      </c>
      <c r="N317">
        <v>1425</v>
      </c>
      <c r="O317" t="s">
        <v>557</v>
      </c>
      <c r="P317" s="440">
        <v>45425</v>
      </c>
      <c r="Q317" t="s">
        <v>5151</v>
      </c>
      <c r="R317" t="s">
        <v>5148</v>
      </c>
      <c r="S317" t="s">
        <v>5148</v>
      </c>
    </row>
    <row r="318" spans="1:19" x14ac:dyDescent="0.3">
      <c r="A318" t="s">
        <v>5152</v>
      </c>
      <c r="B318" t="s">
        <v>552</v>
      </c>
      <c r="C318" t="s">
        <v>5036</v>
      </c>
      <c r="D318" t="s">
        <v>5036</v>
      </c>
      <c r="E318" t="s">
        <v>5150</v>
      </c>
      <c r="F318" t="s">
        <v>561</v>
      </c>
      <c r="G318" t="s">
        <v>370</v>
      </c>
      <c r="H318">
        <v>2850</v>
      </c>
      <c r="I318" t="s">
        <v>4793</v>
      </c>
      <c r="J318">
        <v>2</v>
      </c>
      <c r="K318">
        <v>1</v>
      </c>
      <c r="L318" s="440">
        <v>45425</v>
      </c>
      <c r="M318" s="440">
        <v>45439</v>
      </c>
      <c r="N318">
        <v>1425</v>
      </c>
      <c r="O318" t="s">
        <v>557</v>
      </c>
      <c r="P318" s="440">
        <v>45446</v>
      </c>
      <c r="Q318" t="s">
        <v>5151</v>
      </c>
      <c r="R318" t="s">
        <v>5148</v>
      </c>
      <c r="S318" t="s">
        <v>5153</v>
      </c>
    </row>
    <row r="319" spans="1:19" x14ac:dyDescent="0.3">
      <c r="A319" t="s">
        <v>5154</v>
      </c>
      <c r="B319" t="s">
        <v>552</v>
      </c>
      <c r="C319" t="s">
        <v>50</v>
      </c>
      <c r="D319" t="s">
        <v>50</v>
      </c>
      <c r="E319" t="s">
        <v>682</v>
      </c>
      <c r="F319" t="s">
        <v>561</v>
      </c>
      <c r="G319" t="s">
        <v>369</v>
      </c>
      <c r="H319">
        <v>10800</v>
      </c>
      <c r="I319" t="s">
        <v>4790</v>
      </c>
      <c r="L319" s="440">
        <v>45406</v>
      </c>
      <c r="M319" s="440">
        <v>46140</v>
      </c>
      <c r="N319">
        <v>10800</v>
      </c>
      <c r="O319" t="s">
        <v>4795</v>
      </c>
      <c r="Q319" t="s">
        <v>5048</v>
      </c>
      <c r="R319" t="s">
        <v>464</v>
      </c>
    </row>
    <row r="320" spans="1:19" x14ac:dyDescent="0.3">
      <c r="A320" t="s">
        <v>5155</v>
      </c>
      <c r="B320" t="s">
        <v>552</v>
      </c>
      <c r="C320" t="s">
        <v>50</v>
      </c>
      <c r="D320" t="s">
        <v>50</v>
      </c>
      <c r="E320" t="s">
        <v>624</v>
      </c>
      <c r="F320" t="s">
        <v>561</v>
      </c>
      <c r="G320" t="s">
        <v>369</v>
      </c>
      <c r="H320">
        <v>10800</v>
      </c>
      <c r="I320" t="s">
        <v>4790</v>
      </c>
      <c r="L320" s="440">
        <v>45406</v>
      </c>
      <c r="M320" s="440">
        <v>46719</v>
      </c>
      <c r="N320">
        <v>10800</v>
      </c>
      <c r="O320" t="s">
        <v>4795</v>
      </c>
      <c r="Q320" t="s">
        <v>5048</v>
      </c>
      <c r="R320" t="s">
        <v>725</v>
      </c>
    </row>
    <row r="321" spans="1:19" x14ac:dyDescent="0.3">
      <c r="A321" t="s">
        <v>5156</v>
      </c>
      <c r="B321" t="s">
        <v>552</v>
      </c>
      <c r="C321" t="s">
        <v>50</v>
      </c>
      <c r="D321" t="s">
        <v>50</v>
      </c>
      <c r="E321" t="s">
        <v>680</v>
      </c>
      <c r="F321" t="s">
        <v>561</v>
      </c>
      <c r="G321" t="s">
        <v>369</v>
      </c>
      <c r="H321">
        <v>10800</v>
      </c>
      <c r="I321" t="s">
        <v>4790</v>
      </c>
      <c r="L321" s="440">
        <v>45406</v>
      </c>
      <c r="M321" s="440">
        <v>46170</v>
      </c>
      <c r="N321">
        <v>10800</v>
      </c>
      <c r="O321" t="s">
        <v>4795</v>
      </c>
      <c r="Q321" t="s">
        <v>5048</v>
      </c>
      <c r="R321" t="s">
        <v>465</v>
      </c>
    </row>
    <row r="322" spans="1:19" x14ac:dyDescent="0.3">
      <c r="A322" t="s">
        <v>5157</v>
      </c>
      <c r="B322" t="s">
        <v>552</v>
      </c>
      <c r="C322" t="s">
        <v>50</v>
      </c>
      <c r="D322" t="s">
        <v>50</v>
      </c>
      <c r="E322" t="s">
        <v>676</v>
      </c>
      <c r="F322" t="s">
        <v>561</v>
      </c>
      <c r="G322" t="s">
        <v>369</v>
      </c>
      <c r="H322">
        <v>10800</v>
      </c>
      <c r="I322" t="s">
        <v>4790</v>
      </c>
      <c r="L322" s="440">
        <v>45406</v>
      </c>
      <c r="M322" s="440">
        <v>46201</v>
      </c>
      <c r="N322">
        <v>10800</v>
      </c>
      <c r="O322" t="s">
        <v>4795</v>
      </c>
      <c r="Q322" t="s">
        <v>5048</v>
      </c>
      <c r="R322" t="s">
        <v>466</v>
      </c>
    </row>
    <row r="323" spans="1:19" x14ac:dyDescent="0.3">
      <c r="A323" t="s">
        <v>5158</v>
      </c>
      <c r="B323" t="s">
        <v>552</v>
      </c>
      <c r="C323" t="s">
        <v>50</v>
      </c>
      <c r="D323" t="s">
        <v>50</v>
      </c>
      <c r="E323" t="s">
        <v>658</v>
      </c>
      <c r="F323" t="s">
        <v>561</v>
      </c>
      <c r="G323" t="s">
        <v>369</v>
      </c>
      <c r="H323">
        <v>10800</v>
      </c>
      <c r="I323" t="s">
        <v>4790</v>
      </c>
      <c r="L323" s="440">
        <v>45406</v>
      </c>
      <c r="M323" s="440">
        <v>46384</v>
      </c>
      <c r="N323">
        <v>10800</v>
      </c>
      <c r="O323" t="s">
        <v>4795</v>
      </c>
      <c r="Q323" t="s">
        <v>5048</v>
      </c>
      <c r="R323" t="s">
        <v>472</v>
      </c>
    </row>
    <row r="324" spans="1:19" x14ac:dyDescent="0.3">
      <c r="A324" t="s">
        <v>5159</v>
      </c>
      <c r="B324" t="s">
        <v>552</v>
      </c>
      <c r="C324" t="s">
        <v>50</v>
      </c>
      <c r="D324" t="s">
        <v>50</v>
      </c>
      <c r="E324" t="s">
        <v>640</v>
      </c>
      <c r="F324" t="s">
        <v>561</v>
      </c>
      <c r="G324" t="s">
        <v>369</v>
      </c>
      <c r="H324">
        <v>10800</v>
      </c>
      <c r="I324" t="s">
        <v>4790</v>
      </c>
      <c r="L324" s="440">
        <v>45406</v>
      </c>
      <c r="M324" s="440">
        <v>46566</v>
      </c>
      <c r="N324">
        <v>10800</v>
      </c>
      <c r="O324" t="s">
        <v>4795</v>
      </c>
      <c r="Q324" t="s">
        <v>5048</v>
      </c>
      <c r="R324" t="s">
        <v>740</v>
      </c>
    </row>
    <row r="325" spans="1:19" x14ac:dyDescent="0.3">
      <c r="A325" t="s">
        <v>5160</v>
      </c>
      <c r="B325" t="s">
        <v>552</v>
      </c>
      <c r="C325" t="s">
        <v>50</v>
      </c>
      <c r="D325" t="s">
        <v>50</v>
      </c>
      <c r="E325" t="s">
        <v>700</v>
      </c>
      <c r="F325" t="s">
        <v>561</v>
      </c>
      <c r="G325" t="s">
        <v>369</v>
      </c>
      <c r="H325">
        <v>10800</v>
      </c>
      <c r="I325" t="s">
        <v>4790</v>
      </c>
      <c r="L325" s="440">
        <v>45406</v>
      </c>
      <c r="M325" s="440">
        <v>45958</v>
      </c>
      <c r="N325">
        <v>12694.1</v>
      </c>
      <c r="O325" t="s">
        <v>557</v>
      </c>
      <c r="P325" s="440">
        <v>45957</v>
      </c>
      <c r="Q325" t="s">
        <v>5048</v>
      </c>
      <c r="R325" t="s">
        <v>4417</v>
      </c>
      <c r="S325" t="s">
        <v>4417</v>
      </c>
    </row>
    <row r="326" spans="1:19" x14ac:dyDescent="0.3">
      <c r="A326" t="s">
        <v>5161</v>
      </c>
      <c r="B326" t="s">
        <v>552</v>
      </c>
      <c r="C326" t="s">
        <v>50</v>
      </c>
      <c r="D326" t="s">
        <v>50</v>
      </c>
      <c r="E326" t="s">
        <v>630</v>
      </c>
      <c r="F326" t="s">
        <v>561</v>
      </c>
      <c r="G326" t="s">
        <v>369</v>
      </c>
      <c r="H326">
        <v>10800</v>
      </c>
      <c r="I326" t="s">
        <v>4790</v>
      </c>
      <c r="L326" s="440">
        <v>45406</v>
      </c>
      <c r="M326" s="440">
        <v>46658</v>
      </c>
      <c r="N326">
        <v>10800</v>
      </c>
      <c r="O326" t="s">
        <v>4795</v>
      </c>
      <c r="Q326" t="s">
        <v>5048</v>
      </c>
      <c r="R326" t="s">
        <v>731</v>
      </c>
    </row>
    <row r="327" spans="1:19" x14ac:dyDescent="0.3">
      <c r="A327" t="s">
        <v>5162</v>
      </c>
      <c r="B327" t="s">
        <v>552</v>
      </c>
      <c r="C327" t="s">
        <v>50</v>
      </c>
      <c r="D327" t="s">
        <v>50</v>
      </c>
      <c r="E327" t="s">
        <v>718</v>
      </c>
      <c r="F327" t="s">
        <v>561</v>
      </c>
      <c r="G327" t="s">
        <v>369</v>
      </c>
      <c r="H327">
        <v>10800</v>
      </c>
      <c r="I327" t="s">
        <v>4790</v>
      </c>
      <c r="L327" s="440">
        <v>45406</v>
      </c>
      <c r="M327" s="440">
        <v>45775</v>
      </c>
      <c r="N327">
        <v>12032.84</v>
      </c>
      <c r="O327" t="s">
        <v>557</v>
      </c>
      <c r="P327" s="440">
        <v>45777</v>
      </c>
      <c r="Q327" t="s">
        <v>5048</v>
      </c>
      <c r="R327" t="s">
        <v>5061</v>
      </c>
      <c r="S327" t="s">
        <v>5061</v>
      </c>
    </row>
    <row r="328" spans="1:19" x14ac:dyDescent="0.3">
      <c r="A328" t="s">
        <v>5163</v>
      </c>
      <c r="B328" t="s">
        <v>552</v>
      </c>
      <c r="C328" t="s">
        <v>50</v>
      </c>
      <c r="D328" t="s">
        <v>50</v>
      </c>
      <c r="E328" t="s">
        <v>709</v>
      </c>
      <c r="F328" t="s">
        <v>561</v>
      </c>
      <c r="G328" t="s">
        <v>369</v>
      </c>
      <c r="H328">
        <v>10800</v>
      </c>
      <c r="I328" t="s">
        <v>4790</v>
      </c>
      <c r="L328" s="440">
        <v>45406</v>
      </c>
      <c r="M328" s="440">
        <v>45866</v>
      </c>
      <c r="N328">
        <v>12346.37</v>
      </c>
      <c r="O328" t="s">
        <v>557</v>
      </c>
      <c r="P328" s="440">
        <v>45866</v>
      </c>
      <c r="Q328" t="s">
        <v>5048</v>
      </c>
      <c r="R328" t="s">
        <v>4519</v>
      </c>
      <c r="S328" t="s">
        <v>4519</v>
      </c>
    </row>
    <row r="329" spans="1:19" x14ac:dyDescent="0.3">
      <c r="A329" t="s">
        <v>5164</v>
      </c>
      <c r="B329" t="s">
        <v>552</v>
      </c>
      <c r="C329" t="s">
        <v>50</v>
      </c>
      <c r="D329" t="s">
        <v>50</v>
      </c>
      <c r="E329" t="s">
        <v>661</v>
      </c>
      <c r="F329" t="s">
        <v>561</v>
      </c>
      <c r="G329" t="s">
        <v>369</v>
      </c>
      <c r="H329">
        <v>10800</v>
      </c>
      <c r="I329" t="s">
        <v>4790</v>
      </c>
      <c r="L329" s="440">
        <v>45406</v>
      </c>
      <c r="M329" s="440">
        <v>46354</v>
      </c>
      <c r="N329">
        <v>10800</v>
      </c>
      <c r="O329" t="s">
        <v>4795</v>
      </c>
      <c r="Q329" t="s">
        <v>5048</v>
      </c>
      <c r="R329" t="s">
        <v>471</v>
      </c>
    </row>
    <row r="330" spans="1:19" x14ac:dyDescent="0.3">
      <c r="A330" t="s">
        <v>5165</v>
      </c>
      <c r="B330" t="s">
        <v>552</v>
      </c>
      <c r="C330" t="s">
        <v>50</v>
      </c>
      <c r="D330" t="s">
        <v>50</v>
      </c>
      <c r="E330" t="s">
        <v>655</v>
      </c>
      <c r="F330" t="s">
        <v>561</v>
      </c>
      <c r="G330" t="s">
        <v>369</v>
      </c>
      <c r="H330">
        <v>10800</v>
      </c>
      <c r="I330" t="s">
        <v>4790</v>
      </c>
      <c r="L330" s="440">
        <v>45406</v>
      </c>
      <c r="M330" s="440">
        <v>46415</v>
      </c>
      <c r="N330">
        <v>10800</v>
      </c>
      <c r="O330" t="s">
        <v>4795</v>
      </c>
      <c r="Q330" t="s">
        <v>5048</v>
      </c>
      <c r="R330" t="s">
        <v>780</v>
      </c>
    </row>
    <row r="331" spans="1:19" x14ac:dyDescent="0.3">
      <c r="A331" t="s">
        <v>5166</v>
      </c>
      <c r="B331" t="s">
        <v>552</v>
      </c>
      <c r="C331" t="s">
        <v>50</v>
      </c>
      <c r="D331" t="s">
        <v>50</v>
      </c>
      <c r="E331" t="s">
        <v>646</v>
      </c>
      <c r="F331" t="s">
        <v>561</v>
      </c>
      <c r="G331" t="s">
        <v>369</v>
      </c>
      <c r="H331">
        <v>10800</v>
      </c>
      <c r="I331" t="s">
        <v>4790</v>
      </c>
      <c r="L331" s="440">
        <v>45406</v>
      </c>
      <c r="M331" s="440">
        <v>46505</v>
      </c>
      <c r="N331">
        <v>10800</v>
      </c>
      <c r="O331" t="s">
        <v>4795</v>
      </c>
      <c r="Q331" t="s">
        <v>5048</v>
      </c>
      <c r="R331" t="s">
        <v>750</v>
      </c>
    </row>
    <row r="332" spans="1:19" x14ac:dyDescent="0.3">
      <c r="A332" t="s">
        <v>5167</v>
      </c>
      <c r="B332" t="s">
        <v>552</v>
      </c>
      <c r="C332" t="s">
        <v>50</v>
      </c>
      <c r="D332" t="s">
        <v>50</v>
      </c>
      <c r="E332" t="s">
        <v>712</v>
      </c>
      <c r="F332" t="s">
        <v>561</v>
      </c>
      <c r="G332" t="s">
        <v>369</v>
      </c>
      <c r="H332">
        <v>10800</v>
      </c>
      <c r="I332" t="s">
        <v>4790</v>
      </c>
      <c r="L332" s="440">
        <v>45406</v>
      </c>
      <c r="M332" s="440">
        <v>45836</v>
      </c>
      <c r="N332">
        <v>12224.75</v>
      </c>
      <c r="O332" t="s">
        <v>557</v>
      </c>
      <c r="P332" s="440">
        <v>45838</v>
      </c>
      <c r="Q332" t="s">
        <v>5048</v>
      </c>
      <c r="R332" t="s">
        <v>5046</v>
      </c>
      <c r="S332" t="s">
        <v>5046</v>
      </c>
    </row>
    <row r="333" spans="1:19" x14ac:dyDescent="0.3">
      <c r="A333" t="s">
        <v>5168</v>
      </c>
      <c r="B333" t="s">
        <v>552</v>
      </c>
      <c r="C333" t="s">
        <v>50</v>
      </c>
      <c r="D333" t="s">
        <v>50</v>
      </c>
      <c r="E333" t="s">
        <v>685</v>
      </c>
      <c r="F333" t="s">
        <v>561</v>
      </c>
      <c r="G333" t="s">
        <v>369</v>
      </c>
      <c r="H333">
        <v>10800</v>
      </c>
      <c r="I333" t="s">
        <v>4790</v>
      </c>
      <c r="L333" s="440">
        <v>45406</v>
      </c>
      <c r="M333" s="440">
        <v>46109</v>
      </c>
      <c r="N333">
        <v>10800</v>
      </c>
      <c r="O333" t="s">
        <v>4795</v>
      </c>
      <c r="Q333" t="s">
        <v>5169</v>
      </c>
      <c r="R333" t="s">
        <v>463</v>
      </c>
    </row>
    <row r="334" spans="1:19" x14ac:dyDescent="0.3">
      <c r="A334" t="s">
        <v>5170</v>
      </c>
      <c r="B334" t="s">
        <v>552</v>
      </c>
      <c r="C334" t="s">
        <v>50</v>
      </c>
      <c r="D334" t="s">
        <v>50</v>
      </c>
      <c r="E334" t="s">
        <v>670</v>
      </c>
      <c r="F334" t="s">
        <v>561</v>
      </c>
      <c r="G334" t="s">
        <v>369</v>
      </c>
      <c r="H334">
        <v>10800</v>
      </c>
      <c r="I334" t="s">
        <v>4790</v>
      </c>
      <c r="L334" s="440">
        <v>45406</v>
      </c>
      <c r="M334" s="440">
        <v>46262</v>
      </c>
      <c r="N334">
        <v>10800</v>
      </c>
      <c r="O334" t="s">
        <v>4795</v>
      </c>
      <c r="Q334" t="s">
        <v>5048</v>
      </c>
      <c r="R334" t="s">
        <v>468</v>
      </c>
    </row>
    <row r="335" spans="1:19" x14ac:dyDescent="0.3">
      <c r="A335" t="s">
        <v>5171</v>
      </c>
      <c r="B335" t="s">
        <v>552</v>
      </c>
      <c r="C335" t="s">
        <v>50</v>
      </c>
      <c r="D335" t="s">
        <v>50</v>
      </c>
      <c r="E335" t="s">
        <v>703</v>
      </c>
      <c r="F335" t="s">
        <v>561</v>
      </c>
      <c r="G335" t="s">
        <v>369</v>
      </c>
      <c r="H335">
        <v>10800</v>
      </c>
      <c r="I335" t="s">
        <v>4790</v>
      </c>
      <c r="L335" s="440">
        <v>45406</v>
      </c>
      <c r="M335" s="440">
        <v>45930</v>
      </c>
      <c r="N335">
        <v>12578.17</v>
      </c>
      <c r="O335" t="s">
        <v>557</v>
      </c>
      <c r="P335" s="440">
        <v>45929</v>
      </c>
      <c r="Q335" t="s">
        <v>5048</v>
      </c>
      <c r="R335" t="s">
        <v>1097</v>
      </c>
      <c r="S335" t="s">
        <v>1097</v>
      </c>
    </row>
    <row r="336" spans="1:19" x14ac:dyDescent="0.3">
      <c r="A336" t="s">
        <v>5172</v>
      </c>
      <c r="B336" t="s">
        <v>552</v>
      </c>
      <c r="C336" t="s">
        <v>50</v>
      </c>
      <c r="D336" t="s">
        <v>50</v>
      </c>
      <c r="E336" t="s">
        <v>667</v>
      </c>
      <c r="F336" t="s">
        <v>561</v>
      </c>
      <c r="G336" t="s">
        <v>369</v>
      </c>
      <c r="H336">
        <v>10800</v>
      </c>
      <c r="I336" t="s">
        <v>4790</v>
      </c>
      <c r="L336" s="440">
        <v>45406</v>
      </c>
      <c r="M336" s="440">
        <v>46293</v>
      </c>
      <c r="N336">
        <v>10800</v>
      </c>
      <c r="O336" t="s">
        <v>4795</v>
      </c>
      <c r="Q336" t="s">
        <v>5048</v>
      </c>
      <c r="R336" t="s">
        <v>469</v>
      </c>
    </row>
    <row r="337" spans="1:19" x14ac:dyDescent="0.3">
      <c r="A337" t="s">
        <v>5173</v>
      </c>
      <c r="B337" t="s">
        <v>552</v>
      </c>
      <c r="C337" t="s">
        <v>50</v>
      </c>
      <c r="D337" t="s">
        <v>50</v>
      </c>
      <c r="E337" t="s">
        <v>664</v>
      </c>
      <c r="F337" t="s">
        <v>561</v>
      </c>
      <c r="G337" t="s">
        <v>369</v>
      </c>
      <c r="H337">
        <v>10800</v>
      </c>
      <c r="I337" t="s">
        <v>4790</v>
      </c>
      <c r="L337" s="440">
        <v>45406</v>
      </c>
      <c r="M337" s="440">
        <v>46323</v>
      </c>
      <c r="N337">
        <v>10800</v>
      </c>
      <c r="O337" t="s">
        <v>4795</v>
      </c>
      <c r="Q337" t="s">
        <v>5048</v>
      </c>
      <c r="R337" t="s">
        <v>470</v>
      </c>
    </row>
    <row r="338" spans="1:19" x14ac:dyDescent="0.3">
      <c r="A338" t="s">
        <v>5174</v>
      </c>
      <c r="B338" t="s">
        <v>552</v>
      </c>
      <c r="C338" t="s">
        <v>50</v>
      </c>
      <c r="D338" t="s">
        <v>50</v>
      </c>
      <c r="E338" t="s">
        <v>636</v>
      </c>
      <c r="F338" t="s">
        <v>561</v>
      </c>
      <c r="G338" t="s">
        <v>369</v>
      </c>
      <c r="H338">
        <v>10800</v>
      </c>
      <c r="I338" t="s">
        <v>4790</v>
      </c>
      <c r="L338" s="440">
        <v>45406</v>
      </c>
      <c r="M338" s="440">
        <v>46596</v>
      </c>
      <c r="N338">
        <v>10800</v>
      </c>
      <c r="O338" t="s">
        <v>4795</v>
      </c>
      <c r="Q338" t="s">
        <v>5048</v>
      </c>
      <c r="R338" t="s">
        <v>737</v>
      </c>
    </row>
    <row r="339" spans="1:19" x14ac:dyDescent="0.3">
      <c r="A339" t="s">
        <v>5175</v>
      </c>
      <c r="B339" t="s">
        <v>552</v>
      </c>
      <c r="C339" t="s">
        <v>50</v>
      </c>
      <c r="D339" t="s">
        <v>50</v>
      </c>
      <c r="E339" t="s">
        <v>649</v>
      </c>
      <c r="F339" t="s">
        <v>561</v>
      </c>
      <c r="G339" t="s">
        <v>369</v>
      </c>
      <c r="H339">
        <v>10800</v>
      </c>
      <c r="I339" t="s">
        <v>4790</v>
      </c>
      <c r="L339" s="440">
        <v>45406</v>
      </c>
      <c r="M339" s="440">
        <v>46474</v>
      </c>
      <c r="N339">
        <v>10800</v>
      </c>
      <c r="O339" t="s">
        <v>4795</v>
      </c>
      <c r="Q339" t="s">
        <v>5048</v>
      </c>
      <c r="R339" t="s">
        <v>763</v>
      </c>
    </row>
    <row r="340" spans="1:19" x14ac:dyDescent="0.3">
      <c r="A340" t="s">
        <v>5176</v>
      </c>
      <c r="B340" t="s">
        <v>552</v>
      </c>
      <c r="C340" t="s">
        <v>50</v>
      </c>
      <c r="D340" t="s">
        <v>50</v>
      </c>
      <c r="E340" t="s">
        <v>627</v>
      </c>
      <c r="F340" t="s">
        <v>561</v>
      </c>
      <c r="G340" t="s">
        <v>369</v>
      </c>
      <c r="H340">
        <v>10800</v>
      </c>
      <c r="I340" t="s">
        <v>4790</v>
      </c>
      <c r="L340" s="440">
        <v>45406</v>
      </c>
      <c r="M340" s="440">
        <v>46688</v>
      </c>
      <c r="N340">
        <v>10800</v>
      </c>
      <c r="O340" t="s">
        <v>4795</v>
      </c>
      <c r="Q340" t="s">
        <v>5048</v>
      </c>
      <c r="R340" t="s">
        <v>728</v>
      </c>
    </row>
    <row r="341" spans="1:19" x14ac:dyDescent="0.3">
      <c r="A341" t="s">
        <v>5177</v>
      </c>
      <c r="B341" t="s">
        <v>552</v>
      </c>
      <c r="C341" t="s">
        <v>50</v>
      </c>
      <c r="D341" t="s">
        <v>50</v>
      </c>
      <c r="E341" t="s">
        <v>724</v>
      </c>
      <c r="F341" t="s">
        <v>561</v>
      </c>
      <c r="G341" t="s">
        <v>369</v>
      </c>
      <c r="H341">
        <v>9084.33</v>
      </c>
      <c r="I341" t="s">
        <v>4790</v>
      </c>
      <c r="L341" s="440">
        <v>45406</v>
      </c>
      <c r="M341" s="440">
        <v>45716</v>
      </c>
      <c r="N341">
        <v>11847.56</v>
      </c>
      <c r="O341" t="s">
        <v>557</v>
      </c>
      <c r="P341" s="440">
        <v>45714</v>
      </c>
      <c r="Q341" t="s">
        <v>5048</v>
      </c>
      <c r="R341" t="s">
        <v>5064</v>
      </c>
      <c r="S341" t="s">
        <v>5064</v>
      </c>
    </row>
    <row r="342" spans="1:19" x14ac:dyDescent="0.3">
      <c r="A342" t="s">
        <v>5178</v>
      </c>
      <c r="B342" t="s">
        <v>552</v>
      </c>
      <c r="C342" t="s">
        <v>50</v>
      </c>
      <c r="D342" t="s">
        <v>50</v>
      </c>
      <c r="E342" t="s">
        <v>697</v>
      </c>
      <c r="F342" t="s">
        <v>561</v>
      </c>
      <c r="G342" t="s">
        <v>369</v>
      </c>
      <c r="H342">
        <v>10800</v>
      </c>
      <c r="I342" t="s">
        <v>4790</v>
      </c>
      <c r="L342" s="440">
        <v>45406</v>
      </c>
      <c r="M342" s="440">
        <v>45989</v>
      </c>
      <c r="N342">
        <v>12815.71</v>
      </c>
      <c r="O342" t="s">
        <v>557</v>
      </c>
      <c r="P342" s="440">
        <v>45987</v>
      </c>
      <c r="Q342" t="s">
        <v>5048</v>
      </c>
      <c r="R342" t="s">
        <v>4415</v>
      </c>
      <c r="S342" t="s">
        <v>4415</v>
      </c>
    </row>
    <row r="343" spans="1:19" x14ac:dyDescent="0.3">
      <c r="A343" t="s">
        <v>5179</v>
      </c>
      <c r="B343" t="s">
        <v>552</v>
      </c>
      <c r="C343" t="s">
        <v>50</v>
      </c>
      <c r="D343" t="s">
        <v>50</v>
      </c>
      <c r="E343" t="s">
        <v>721</v>
      </c>
      <c r="F343" t="s">
        <v>561</v>
      </c>
      <c r="G343" t="s">
        <v>369</v>
      </c>
      <c r="H343">
        <v>11941.62</v>
      </c>
      <c r="I343" t="s">
        <v>4790</v>
      </c>
      <c r="L343" s="440">
        <v>45406</v>
      </c>
      <c r="M343" s="440">
        <v>45744</v>
      </c>
      <c r="N343">
        <v>11941.62</v>
      </c>
      <c r="O343" t="s">
        <v>557</v>
      </c>
      <c r="P343" s="440">
        <v>45742</v>
      </c>
      <c r="Q343" t="s">
        <v>5048</v>
      </c>
      <c r="R343" t="s">
        <v>5052</v>
      </c>
      <c r="S343" t="s">
        <v>5052</v>
      </c>
    </row>
    <row r="344" spans="1:19" x14ac:dyDescent="0.3">
      <c r="A344" t="s">
        <v>5180</v>
      </c>
      <c r="B344" t="s">
        <v>552</v>
      </c>
      <c r="C344" t="s">
        <v>50</v>
      </c>
      <c r="D344" t="s">
        <v>50</v>
      </c>
      <c r="E344" t="s">
        <v>694</v>
      </c>
      <c r="F344" t="s">
        <v>561</v>
      </c>
      <c r="G344" t="s">
        <v>369</v>
      </c>
      <c r="H344">
        <v>12915.47</v>
      </c>
      <c r="I344" t="s">
        <v>4790</v>
      </c>
      <c r="L344" s="440">
        <v>45406</v>
      </c>
      <c r="M344" s="440">
        <v>46019</v>
      </c>
      <c r="N344">
        <v>12915.47</v>
      </c>
      <c r="O344" t="s">
        <v>557</v>
      </c>
      <c r="P344" s="440">
        <v>46020</v>
      </c>
      <c r="Q344" t="s">
        <v>5048</v>
      </c>
      <c r="R344" t="s">
        <v>460</v>
      </c>
      <c r="S344" t="s">
        <v>460</v>
      </c>
    </row>
    <row r="345" spans="1:19" x14ac:dyDescent="0.3">
      <c r="A345" t="s">
        <v>5181</v>
      </c>
      <c r="B345" t="s">
        <v>552</v>
      </c>
      <c r="C345" t="s">
        <v>50</v>
      </c>
      <c r="D345" t="s">
        <v>50</v>
      </c>
      <c r="E345" t="s">
        <v>673</v>
      </c>
      <c r="F345" t="s">
        <v>561</v>
      </c>
      <c r="G345" t="s">
        <v>369</v>
      </c>
      <c r="H345">
        <v>10800</v>
      </c>
      <c r="I345" t="s">
        <v>4790</v>
      </c>
      <c r="L345" s="440">
        <v>45406</v>
      </c>
      <c r="M345" s="440">
        <v>46231</v>
      </c>
      <c r="N345">
        <v>10800</v>
      </c>
      <c r="O345" t="s">
        <v>4795</v>
      </c>
      <c r="Q345" t="s">
        <v>5048</v>
      </c>
      <c r="R345" t="s">
        <v>467</v>
      </c>
    </row>
    <row r="346" spans="1:19" x14ac:dyDescent="0.3">
      <c r="A346" t="s">
        <v>5182</v>
      </c>
      <c r="B346" t="s">
        <v>552</v>
      </c>
      <c r="C346" t="s">
        <v>50</v>
      </c>
      <c r="D346" t="s">
        <v>50</v>
      </c>
      <c r="E346" t="s">
        <v>652</v>
      </c>
      <c r="F346" t="s">
        <v>561</v>
      </c>
      <c r="G346" t="s">
        <v>369</v>
      </c>
      <c r="H346">
        <v>10800</v>
      </c>
      <c r="I346" t="s">
        <v>4790</v>
      </c>
      <c r="L346" s="440">
        <v>45406</v>
      </c>
      <c r="M346" s="440">
        <v>46446</v>
      </c>
      <c r="N346">
        <v>10800</v>
      </c>
      <c r="O346" t="s">
        <v>4795</v>
      </c>
      <c r="Q346" t="s">
        <v>5048</v>
      </c>
      <c r="R346" t="s">
        <v>770</v>
      </c>
    </row>
    <row r="347" spans="1:19" x14ac:dyDescent="0.3">
      <c r="A347" t="s">
        <v>5183</v>
      </c>
      <c r="B347" t="s">
        <v>552</v>
      </c>
      <c r="C347" t="s">
        <v>50</v>
      </c>
      <c r="D347" t="s">
        <v>50</v>
      </c>
      <c r="E347" t="s">
        <v>633</v>
      </c>
      <c r="F347" t="s">
        <v>561</v>
      </c>
      <c r="G347" t="s">
        <v>369</v>
      </c>
      <c r="H347">
        <v>10800</v>
      </c>
      <c r="I347" t="s">
        <v>4790</v>
      </c>
      <c r="L347" s="440">
        <v>45406</v>
      </c>
      <c r="M347" s="440">
        <v>46627</v>
      </c>
      <c r="N347">
        <v>10800</v>
      </c>
      <c r="O347" t="s">
        <v>4795</v>
      </c>
      <c r="Q347" t="s">
        <v>5048</v>
      </c>
      <c r="R347" t="s">
        <v>734</v>
      </c>
    </row>
    <row r="348" spans="1:19" x14ac:dyDescent="0.3">
      <c r="A348" t="s">
        <v>5184</v>
      </c>
      <c r="B348" t="s">
        <v>552</v>
      </c>
      <c r="C348" t="s">
        <v>50</v>
      </c>
      <c r="D348" t="s">
        <v>50</v>
      </c>
      <c r="E348" t="s">
        <v>706</v>
      </c>
      <c r="F348" t="s">
        <v>561</v>
      </c>
      <c r="G348" t="s">
        <v>369</v>
      </c>
      <c r="H348">
        <v>10800</v>
      </c>
      <c r="I348" t="s">
        <v>4790</v>
      </c>
      <c r="L348" s="440">
        <v>45406</v>
      </c>
      <c r="M348" s="440">
        <v>45897</v>
      </c>
      <c r="N348">
        <v>12467.97</v>
      </c>
      <c r="O348" t="s">
        <v>557</v>
      </c>
      <c r="P348" s="440">
        <v>45896</v>
      </c>
      <c r="Q348" t="s">
        <v>5048</v>
      </c>
      <c r="R348" t="s">
        <v>4524</v>
      </c>
      <c r="S348" t="s">
        <v>4524</v>
      </c>
    </row>
    <row r="349" spans="1:19" x14ac:dyDescent="0.3">
      <c r="A349" t="s">
        <v>5185</v>
      </c>
      <c r="B349" t="s">
        <v>552</v>
      </c>
      <c r="C349" t="s">
        <v>50</v>
      </c>
      <c r="D349" t="s">
        <v>50</v>
      </c>
      <c r="E349" t="s">
        <v>688</v>
      </c>
      <c r="F349" t="s">
        <v>561</v>
      </c>
      <c r="G349" t="s">
        <v>369</v>
      </c>
      <c r="H349">
        <v>13141.57</v>
      </c>
      <c r="I349" t="s">
        <v>4790</v>
      </c>
      <c r="L349" s="440">
        <v>45406</v>
      </c>
      <c r="M349" s="440">
        <v>46080</v>
      </c>
      <c r="N349">
        <v>13141.57</v>
      </c>
      <c r="O349" t="s">
        <v>557</v>
      </c>
      <c r="P349" s="440">
        <v>46079</v>
      </c>
      <c r="Q349" t="s">
        <v>5186</v>
      </c>
      <c r="R349" t="s">
        <v>462</v>
      </c>
      <c r="S349" t="s">
        <v>462</v>
      </c>
    </row>
    <row r="350" spans="1:19" x14ac:dyDescent="0.3">
      <c r="A350" t="s">
        <v>5187</v>
      </c>
      <c r="B350" t="s">
        <v>552</v>
      </c>
      <c r="C350" t="s">
        <v>50</v>
      </c>
      <c r="D350" t="s">
        <v>50</v>
      </c>
      <c r="E350" t="s">
        <v>727</v>
      </c>
      <c r="F350" t="s">
        <v>561</v>
      </c>
      <c r="G350" t="s">
        <v>369</v>
      </c>
      <c r="H350">
        <v>8988.3700000000008</v>
      </c>
      <c r="I350" t="s">
        <v>4790</v>
      </c>
      <c r="L350" s="440">
        <v>45406</v>
      </c>
      <c r="M350" s="440">
        <v>45686</v>
      </c>
      <c r="N350">
        <v>11751.6</v>
      </c>
      <c r="O350" t="s">
        <v>557</v>
      </c>
      <c r="P350" s="440">
        <v>45687</v>
      </c>
      <c r="Q350" t="s">
        <v>5048</v>
      </c>
      <c r="R350" t="s">
        <v>5066</v>
      </c>
      <c r="S350" t="s">
        <v>5066</v>
      </c>
    </row>
    <row r="351" spans="1:19" x14ac:dyDescent="0.3">
      <c r="A351" t="s">
        <v>5188</v>
      </c>
      <c r="B351" t="s">
        <v>552</v>
      </c>
      <c r="C351" t="s">
        <v>50</v>
      </c>
      <c r="D351" t="s">
        <v>50</v>
      </c>
      <c r="E351" t="s">
        <v>715</v>
      </c>
      <c r="F351" t="s">
        <v>561</v>
      </c>
      <c r="G351" t="s">
        <v>369</v>
      </c>
      <c r="H351">
        <v>10800</v>
      </c>
      <c r="I351" t="s">
        <v>4790</v>
      </c>
      <c r="L351" s="440">
        <v>45406</v>
      </c>
      <c r="M351" s="440">
        <v>45805</v>
      </c>
      <c r="N351">
        <v>12133.54</v>
      </c>
      <c r="O351" t="s">
        <v>557</v>
      </c>
      <c r="P351" s="440">
        <v>45803</v>
      </c>
      <c r="Q351" t="s">
        <v>5048</v>
      </c>
      <c r="R351" t="s">
        <v>4523</v>
      </c>
      <c r="S351" t="s">
        <v>4523</v>
      </c>
    </row>
    <row r="352" spans="1:19" x14ac:dyDescent="0.3">
      <c r="A352" t="s">
        <v>5189</v>
      </c>
      <c r="B352" t="s">
        <v>552</v>
      </c>
      <c r="C352" t="s">
        <v>50</v>
      </c>
      <c r="D352" t="s">
        <v>50</v>
      </c>
      <c r="E352" t="s">
        <v>691</v>
      </c>
      <c r="F352" t="s">
        <v>561</v>
      </c>
      <c r="G352" t="s">
        <v>369</v>
      </c>
      <c r="H352">
        <v>13031.37</v>
      </c>
      <c r="I352" t="s">
        <v>4790</v>
      </c>
      <c r="L352" s="440">
        <v>45406</v>
      </c>
      <c r="M352" s="440">
        <v>46050</v>
      </c>
      <c r="N352">
        <v>13031.37</v>
      </c>
      <c r="O352" t="s">
        <v>557</v>
      </c>
      <c r="P352" s="440">
        <v>46049</v>
      </c>
      <c r="Q352" t="s">
        <v>5048</v>
      </c>
      <c r="R352" t="s">
        <v>461</v>
      </c>
      <c r="S352" t="s">
        <v>461</v>
      </c>
    </row>
    <row r="353" spans="1:19" x14ac:dyDescent="0.3">
      <c r="A353" t="s">
        <v>5190</v>
      </c>
      <c r="B353" t="s">
        <v>552</v>
      </c>
      <c r="C353" t="s">
        <v>50</v>
      </c>
      <c r="D353" t="s">
        <v>50</v>
      </c>
      <c r="E353" t="s">
        <v>644</v>
      </c>
      <c r="F353" t="s">
        <v>561</v>
      </c>
      <c r="G353" t="s">
        <v>369</v>
      </c>
      <c r="H353">
        <v>10800</v>
      </c>
      <c r="I353" t="s">
        <v>4790</v>
      </c>
      <c r="L353" s="440">
        <v>45406</v>
      </c>
      <c r="M353" s="440">
        <v>46535</v>
      </c>
      <c r="N353">
        <v>10800</v>
      </c>
      <c r="O353" t="s">
        <v>4795</v>
      </c>
      <c r="Q353" t="s">
        <v>5048</v>
      </c>
      <c r="R353" t="s">
        <v>743</v>
      </c>
    </row>
    <row r="354" spans="1:19" x14ac:dyDescent="0.3">
      <c r="A354" t="s">
        <v>5191</v>
      </c>
      <c r="B354" t="s">
        <v>552</v>
      </c>
      <c r="C354" t="s">
        <v>619</v>
      </c>
      <c r="D354" t="s">
        <v>4914</v>
      </c>
      <c r="E354" t="s">
        <v>5192</v>
      </c>
      <c r="F354" t="s">
        <v>561</v>
      </c>
      <c r="G354" t="s">
        <v>370</v>
      </c>
      <c r="H354">
        <v>873.98</v>
      </c>
      <c r="I354" t="s">
        <v>4790</v>
      </c>
      <c r="L354" s="440">
        <v>45359</v>
      </c>
      <c r="M354" s="440">
        <v>45379</v>
      </c>
      <c r="N354">
        <v>873.98</v>
      </c>
      <c r="O354" t="s">
        <v>557</v>
      </c>
      <c r="P354" s="440">
        <v>45379</v>
      </c>
      <c r="Q354" t="s">
        <v>5193</v>
      </c>
      <c r="R354" t="s">
        <v>5194</v>
      </c>
      <c r="S354" t="s">
        <v>5194</v>
      </c>
    </row>
    <row r="355" spans="1:19" x14ac:dyDescent="0.3">
      <c r="A355" t="s">
        <v>5195</v>
      </c>
      <c r="B355" t="s">
        <v>552</v>
      </c>
      <c r="C355" t="s">
        <v>5196</v>
      </c>
      <c r="D355" t="s">
        <v>5196</v>
      </c>
      <c r="E355" t="s">
        <v>5197</v>
      </c>
      <c r="F355" t="s">
        <v>561</v>
      </c>
      <c r="G355" t="s">
        <v>370</v>
      </c>
      <c r="H355">
        <v>873.98</v>
      </c>
      <c r="I355" t="s">
        <v>4790</v>
      </c>
      <c r="L355" s="440">
        <v>45352</v>
      </c>
      <c r="M355" s="440">
        <v>45378</v>
      </c>
      <c r="N355">
        <v>873.98</v>
      </c>
      <c r="O355" t="s">
        <v>557</v>
      </c>
      <c r="P355" s="440">
        <v>45379</v>
      </c>
      <c r="Q355" t="s">
        <v>5198</v>
      </c>
      <c r="R355" t="s">
        <v>5194</v>
      </c>
      <c r="S355" t="s">
        <v>5194</v>
      </c>
    </row>
    <row r="356" spans="1:19" x14ac:dyDescent="0.3">
      <c r="A356" t="s">
        <v>5199</v>
      </c>
      <c r="B356" t="s">
        <v>552</v>
      </c>
      <c r="C356" t="s">
        <v>619</v>
      </c>
      <c r="D356" t="s">
        <v>4914</v>
      </c>
      <c r="E356" t="s">
        <v>5200</v>
      </c>
      <c r="F356" t="s">
        <v>561</v>
      </c>
      <c r="G356" t="s">
        <v>369</v>
      </c>
      <c r="H356">
        <v>3907.67</v>
      </c>
      <c r="I356" t="s">
        <v>4790</v>
      </c>
      <c r="L356" s="440">
        <v>44469</v>
      </c>
      <c r="M356" s="440">
        <v>48119</v>
      </c>
      <c r="N356">
        <v>3907.67</v>
      </c>
      <c r="O356" t="s">
        <v>4795</v>
      </c>
      <c r="Q356" t="s">
        <v>5201</v>
      </c>
      <c r="R356" t="s">
        <v>596</v>
      </c>
    </row>
    <row r="357" spans="1:19" x14ac:dyDescent="0.3">
      <c r="A357" t="s">
        <v>5202</v>
      </c>
      <c r="B357" t="s">
        <v>552</v>
      </c>
      <c r="C357" t="s">
        <v>619</v>
      </c>
      <c r="D357" t="s">
        <v>4914</v>
      </c>
      <c r="E357" t="s">
        <v>5203</v>
      </c>
      <c r="F357" t="s">
        <v>561</v>
      </c>
      <c r="G357" t="s">
        <v>369</v>
      </c>
      <c r="H357">
        <v>3907.67</v>
      </c>
      <c r="I357" t="s">
        <v>4790</v>
      </c>
      <c r="L357" s="440">
        <v>44469</v>
      </c>
      <c r="M357" s="440">
        <v>47907</v>
      </c>
      <c r="N357">
        <v>3907.67</v>
      </c>
      <c r="O357" t="s">
        <v>4795</v>
      </c>
      <c r="Q357" t="s">
        <v>5201</v>
      </c>
      <c r="R357" t="s">
        <v>610</v>
      </c>
    </row>
    <row r="358" spans="1:19" x14ac:dyDescent="0.3">
      <c r="A358" t="s">
        <v>5204</v>
      </c>
      <c r="B358" t="s">
        <v>552</v>
      </c>
      <c r="C358" t="s">
        <v>50</v>
      </c>
      <c r="D358" t="s">
        <v>50</v>
      </c>
      <c r="F358" t="s">
        <v>5080</v>
      </c>
      <c r="G358" t="s">
        <v>5081</v>
      </c>
      <c r="H358">
        <v>9988.24</v>
      </c>
      <c r="I358" t="s">
        <v>4790</v>
      </c>
      <c r="L358" s="440">
        <v>45076</v>
      </c>
      <c r="M358" s="440">
        <v>45077</v>
      </c>
      <c r="N358">
        <v>9988.24</v>
      </c>
      <c r="O358" t="s">
        <v>557</v>
      </c>
      <c r="Q358" t="s">
        <v>5048</v>
      </c>
      <c r="R358" t="s">
        <v>5205</v>
      </c>
    </row>
    <row r="359" spans="1:19" x14ac:dyDescent="0.3">
      <c r="A359" t="s">
        <v>5206</v>
      </c>
      <c r="B359" t="s">
        <v>552</v>
      </c>
      <c r="C359" t="s">
        <v>5207</v>
      </c>
      <c r="D359" t="s">
        <v>5207</v>
      </c>
      <c r="F359" t="s">
        <v>5080</v>
      </c>
      <c r="G359" t="s">
        <v>5081</v>
      </c>
      <c r="H359">
        <v>3046.95</v>
      </c>
      <c r="I359" t="s">
        <v>4790</v>
      </c>
      <c r="L359" s="440">
        <v>45075</v>
      </c>
      <c r="M359" s="440">
        <v>45085</v>
      </c>
      <c r="N359">
        <v>3046.95</v>
      </c>
      <c r="O359" t="s">
        <v>557</v>
      </c>
      <c r="Q359" t="s">
        <v>5208</v>
      </c>
      <c r="R359" t="s">
        <v>5209</v>
      </c>
    </row>
    <row r="360" spans="1:19" x14ac:dyDescent="0.3">
      <c r="A360" t="s">
        <v>5210</v>
      </c>
      <c r="B360" t="s">
        <v>552</v>
      </c>
      <c r="C360" t="s">
        <v>553</v>
      </c>
      <c r="D360" t="s">
        <v>5211</v>
      </c>
      <c r="F360" t="s">
        <v>5080</v>
      </c>
      <c r="G360" t="s">
        <v>5081</v>
      </c>
      <c r="H360">
        <v>2397.86</v>
      </c>
      <c r="I360" t="s">
        <v>4790</v>
      </c>
      <c r="L360" s="440">
        <v>45092</v>
      </c>
      <c r="M360" s="440">
        <v>45111</v>
      </c>
      <c r="N360">
        <v>2397.86</v>
      </c>
      <c r="O360" t="s">
        <v>557</v>
      </c>
      <c r="Q360" t="s">
        <v>5212</v>
      </c>
      <c r="R360" t="s">
        <v>5213</v>
      </c>
    </row>
    <row r="361" spans="1:19" x14ac:dyDescent="0.3">
      <c r="A361" t="s">
        <v>5214</v>
      </c>
      <c r="B361" t="s">
        <v>552</v>
      </c>
      <c r="C361" t="s">
        <v>50</v>
      </c>
      <c r="D361" t="s">
        <v>50</v>
      </c>
      <c r="F361" t="s">
        <v>5080</v>
      </c>
      <c r="G361" t="s">
        <v>5081</v>
      </c>
      <c r="H361">
        <v>10498.45</v>
      </c>
      <c r="I361" t="s">
        <v>4790</v>
      </c>
      <c r="L361" s="440">
        <v>45200</v>
      </c>
      <c r="M361" s="440">
        <v>45230</v>
      </c>
      <c r="N361">
        <v>10498.45</v>
      </c>
      <c r="O361" t="s">
        <v>557</v>
      </c>
      <c r="Q361" t="s">
        <v>5048</v>
      </c>
      <c r="R361" t="s">
        <v>5215</v>
      </c>
    </row>
    <row r="362" spans="1:19" x14ac:dyDescent="0.3">
      <c r="A362" t="s">
        <v>5216</v>
      </c>
      <c r="B362" t="s">
        <v>552</v>
      </c>
      <c r="C362" t="s">
        <v>5217</v>
      </c>
      <c r="D362" t="s">
        <v>5217</v>
      </c>
      <c r="F362" t="s">
        <v>561</v>
      </c>
      <c r="G362" t="s">
        <v>370</v>
      </c>
      <c r="H362">
        <v>2500</v>
      </c>
      <c r="I362" t="s">
        <v>4790</v>
      </c>
      <c r="L362" s="440">
        <v>45230</v>
      </c>
      <c r="M362" s="440">
        <v>45238</v>
      </c>
      <c r="N362">
        <v>2500</v>
      </c>
      <c r="O362" t="s">
        <v>557</v>
      </c>
      <c r="Q362" t="s">
        <v>5218</v>
      </c>
      <c r="R362" t="s">
        <v>5219</v>
      </c>
    </row>
    <row r="363" spans="1:19" x14ac:dyDescent="0.3">
      <c r="A363" t="s">
        <v>5220</v>
      </c>
      <c r="B363" t="s">
        <v>552</v>
      </c>
      <c r="C363" t="s">
        <v>5221</v>
      </c>
      <c r="D363" t="s">
        <v>5221</v>
      </c>
      <c r="F363" t="s">
        <v>561</v>
      </c>
      <c r="G363" t="s">
        <v>370</v>
      </c>
      <c r="H363">
        <v>2000</v>
      </c>
      <c r="I363" t="s">
        <v>4790</v>
      </c>
      <c r="L363" s="440">
        <v>45162</v>
      </c>
      <c r="M363" s="440">
        <v>45210</v>
      </c>
      <c r="N363">
        <v>2000</v>
      </c>
      <c r="O363" t="s">
        <v>557</v>
      </c>
      <c r="Q363" t="s">
        <v>5222</v>
      </c>
      <c r="R363" t="s">
        <v>5215</v>
      </c>
    </row>
    <row r="364" spans="1:19" x14ac:dyDescent="0.3">
      <c r="A364" t="s">
        <v>5223</v>
      </c>
      <c r="B364" t="s">
        <v>552</v>
      </c>
      <c r="C364" t="s">
        <v>619</v>
      </c>
      <c r="D364" t="s">
        <v>4914</v>
      </c>
      <c r="F364" t="s">
        <v>5080</v>
      </c>
      <c r="G364" t="s">
        <v>5081</v>
      </c>
      <c r="H364">
        <v>2488.96</v>
      </c>
      <c r="I364" t="s">
        <v>4790</v>
      </c>
      <c r="L364" s="440">
        <v>44469</v>
      </c>
      <c r="M364" s="440">
        <v>45260</v>
      </c>
      <c r="N364">
        <v>2488.96</v>
      </c>
      <c r="O364" t="s">
        <v>557</v>
      </c>
      <c r="Q364" t="s">
        <v>5201</v>
      </c>
      <c r="R364" t="s">
        <v>5219</v>
      </c>
    </row>
    <row r="365" spans="1:19" x14ac:dyDescent="0.3">
      <c r="A365" t="s">
        <v>5224</v>
      </c>
      <c r="B365" t="s">
        <v>552</v>
      </c>
      <c r="C365" t="s">
        <v>50</v>
      </c>
      <c r="D365" t="s">
        <v>50</v>
      </c>
      <c r="F365" t="s">
        <v>5080</v>
      </c>
      <c r="G365" t="s">
        <v>5081</v>
      </c>
      <c r="H365">
        <v>9988.25</v>
      </c>
      <c r="I365" t="s">
        <v>4790</v>
      </c>
      <c r="L365" s="440">
        <v>45261</v>
      </c>
      <c r="M365" s="440">
        <v>45290</v>
      </c>
      <c r="N365">
        <v>9988.25</v>
      </c>
      <c r="O365" t="s">
        <v>557</v>
      </c>
      <c r="Q365" t="s">
        <v>5048</v>
      </c>
      <c r="R365" t="s">
        <v>5225</v>
      </c>
    </row>
    <row r="366" spans="1:19" x14ac:dyDescent="0.3">
      <c r="A366" t="s">
        <v>5226</v>
      </c>
      <c r="B366" t="s">
        <v>552</v>
      </c>
      <c r="C366" t="s">
        <v>619</v>
      </c>
      <c r="D366" t="s">
        <v>4914</v>
      </c>
      <c r="E366" t="s">
        <v>5227</v>
      </c>
      <c r="F366" t="s">
        <v>561</v>
      </c>
      <c r="G366" t="s">
        <v>369</v>
      </c>
      <c r="H366">
        <v>5364.06</v>
      </c>
      <c r="I366" t="s">
        <v>4790</v>
      </c>
      <c r="L366" s="440">
        <v>44469</v>
      </c>
      <c r="M366" s="440">
        <v>45687</v>
      </c>
      <c r="N366">
        <v>5364.06</v>
      </c>
      <c r="O366" t="s">
        <v>557</v>
      </c>
      <c r="P366" s="440">
        <v>45686</v>
      </c>
      <c r="Q366" t="s">
        <v>5201</v>
      </c>
      <c r="R366" t="s">
        <v>5066</v>
      </c>
      <c r="S366" t="s">
        <v>5066</v>
      </c>
    </row>
    <row r="367" spans="1:19" x14ac:dyDescent="0.3">
      <c r="A367" t="s">
        <v>5228</v>
      </c>
      <c r="B367" t="s">
        <v>552</v>
      </c>
      <c r="C367" t="s">
        <v>431</v>
      </c>
      <c r="D367" t="s">
        <v>431</v>
      </c>
      <c r="E367" t="s">
        <v>680</v>
      </c>
      <c r="F367" t="s">
        <v>561</v>
      </c>
      <c r="G367" t="s">
        <v>369</v>
      </c>
      <c r="H367">
        <v>11625.44</v>
      </c>
      <c r="I367" t="s">
        <v>4790</v>
      </c>
      <c r="L367" s="440">
        <v>44469</v>
      </c>
      <c r="M367" s="440">
        <v>45687</v>
      </c>
      <c r="N367">
        <v>11625.44</v>
      </c>
      <c r="O367" t="s">
        <v>557</v>
      </c>
      <c r="P367" s="440">
        <v>45686</v>
      </c>
      <c r="Q367" t="s">
        <v>5229</v>
      </c>
      <c r="R367" t="s">
        <v>5066</v>
      </c>
      <c r="S367" t="s">
        <v>5066</v>
      </c>
    </row>
    <row r="368" spans="1:19" x14ac:dyDescent="0.3">
      <c r="A368" t="s">
        <v>5230</v>
      </c>
      <c r="B368" t="s">
        <v>552</v>
      </c>
      <c r="C368" t="s">
        <v>431</v>
      </c>
      <c r="D368" t="s">
        <v>431</v>
      </c>
      <c r="E368" t="s">
        <v>676</v>
      </c>
      <c r="F368" t="s">
        <v>561</v>
      </c>
      <c r="G368" t="s">
        <v>369</v>
      </c>
      <c r="H368">
        <v>11710.98</v>
      </c>
      <c r="I368" t="s">
        <v>4790</v>
      </c>
      <c r="L368" s="440">
        <v>44469</v>
      </c>
      <c r="M368" s="440">
        <v>45716</v>
      </c>
      <c r="N368">
        <v>11710.98</v>
      </c>
      <c r="O368" t="s">
        <v>557</v>
      </c>
      <c r="P368" s="440">
        <v>45714</v>
      </c>
      <c r="Q368" t="s">
        <v>5229</v>
      </c>
      <c r="R368" t="s">
        <v>5064</v>
      </c>
      <c r="S368" t="s">
        <v>5064</v>
      </c>
    </row>
    <row r="369" spans="1:19" x14ac:dyDescent="0.3">
      <c r="A369" t="s">
        <v>5231</v>
      </c>
      <c r="B369" t="s">
        <v>552</v>
      </c>
      <c r="C369" t="s">
        <v>431</v>
      </c>
      <c r="D369" t="s">
        <v>431</v>
      </c>
      <c r="E369" t="s">
        <v>673</v>
      </c>
      <c r="F369" t="s">
        <v>561</v>
      </c>
      <c r="G369" t="s">
        <v>369</v>
      </c>
      <c r="H369">
        <v>11794.82</v>
      </c>
      <c r="I369" t="s">
        <v>4790</v>
      </c>
      <c r="L369" s="440">
        <v>44469</v>
      </c>
      <c r="M369" s="440">
        <v>45744</v>
      </c>
      <c r="N369">
        <v>11794.82</v>
      </c>
      <c r="O369" t="s">
        <v>557</v>
      </c>
      <c r="P369" s="440">
        <v>45742</v>
      </c>
      <c r="Q369" t="s">
        <v>5229</v>
      </c>
      <c r="R369" t="s">
        <v>5052</v>
      </c>
      <c r="S369" t="s">
        <v>5052</v>
      </c>
    </row>
    <row r="370" spans="1:19" x14ac:dyDescent="0.3">
      <c r="A370" t="s">
        <v>5232</v>
      </c>
      <c r="B370" t="s">
        <v>552</v>
      </c>
      <c r="C370" t="s">
        <v>619</v>
      </c>
      <c r="D370" t="s">
        <v>4914</v>
      </c>
      <c r="E370" t="s">
        <v>5233</v>
      </c>
      <c r="F370" t="s">
        <v>561</v>
      </c>
      <c r="G370" t="s">
        <v>369</v>
      </c>
      <c r="H370">
        <v>3907.67</v>
      </c>
      <c r="I370" t="s">
        <v>4790</v>
      </c>
      <c r="L370" s="440">
        <v>44469</v>
      </c>
      <c r="M370" s="440">
        <v>45897</v>
      </c>
      <c r="N370">
        <v>5658.7</v>
      </c>
      <c r="O370" t="s">
        <v>557</v>
      </c>
      <c r="P370" s="440">
        <v>45896</v>
      </c>
      <c r="Q370" t="s">
        <v>5201</v>
      </c>
      <c r="R370" t="s">
        <v>4524</v>
      </c>
      <c r="S370" t="s">
        <v>4524</v>
      </c>
    </row>
    <row r="371" spans="1:19" x14ac:dyDescent="0.3">
      <c r="A371" t="s">
        <v>5234</v>
      </c>
      <c r="B371" t="s">
        <v>552</v>
      </c>
      <c r="C371" t="s">
        <v>431</v>
      </c>
      <c r="D371" t="s">
        <v>431</v>
      </c>
      <c r="E371" t="s">
        <v>652</v>
      </c>
      <c r="F371" t="s">
        <v>561</v>
      </c>
      <c r="G371" t="s">
        <v>369</v>
      </c>
      <c r="H371">
        <v>8469.0300000000007</v>
      </c>
      <c r="I371" t="s">
        <v>4790</v>
      </c>
      <c r="L371" s="440">
        <v>44469</v>
      </c>
      <c r="M371" s="440">
        <v>45958</v>
      </c>
      <c r="N371">
        <v>12465.57</v>
      </c>
      <c r="O371" t="s">
        <v>557</v>
      </c>
      <c r="P371" s="440">
        <v>45957</v>
      </c>
      <c r="Q371" t="s">
        <v>5229</v>
      </c>
      <c r="R371" t="s">
        <v>4417</v>
      </c>
      <c r="S371" t="s">
        <v>4417</v>
      </c>
    </row>
    <row r="372" spans="1:19" x14ac:dyDescent="0.3">
      <c r="A372" t="s">
        <v>5235</v>
      </c>
      <c r="B372" t="s">
        <v>552</v>
      </c>
      <c r="C372" t="s">
        <v>619</v>
      </c>
      <c r="D372" t="s">
        <v>4914</v>
      </c>
      <c r="E372" t="s">
        <v>5236</v>
      </c>
      <c r="F372" t="s">
        <v>561</v>
      </c>
      <c r="G372" t="s">
        <v>369</v>
      </c>
      <c r="H372">
        <v>3907.67</v>
      </c>
      <c r="I372" t="s">
        <v>4790</v>
      </c>
      <c r="L372" s="440">
        <v>44469</v>
      </c>
      <c r="M372" s="440">
        <v>46901</v>
      </c>
      <c r="N372">
        <v>3907.67</v>
      </c>
      <c r="O372" t="s">
        <v>4795</v>
      </c>
      <c r="Q372" t="s">
        <v>5201</v>
      </c>
      <c r="R372" t="s">
        <v>707</v>
      </c>
    </row>
    <row r="373" spans="1:19" x14ac:dyDescent="0.3">
      <c r="A373" t="s">
        <v>5237</v>
      </c>
      <c r="B373" t="s">
        <v>552</v>
      </c>
      <c r="C373" t="s">
        <v>619</v>
      </c>
      <c r="D373" t="s">
        <v>4914</v>
      </c>
      <c r="E373" t="s">
        <v>5238</v>
      </c>
      <c r="F373" t="s">
        <v>561</v>
      </c>
      <c r="G373" t="s">
        <v>369</v>
      </c>
      <c r="H373">
        <v>3907.67</v>
      </c>
      <c r="I373" t="s">
        <v>4790</v>
      </c>
      <c r="L373" s="440">
        <v>44469</v>
      </c>
      <c r="M373" s="440">
        <v>47054</v>
      </c>
      <c r="N373">
        <v>3907.67</v>
      </c>
      <c r="O373" t="s">
        <v>4795</v>
      </c>
      <c r="Q373" t="s">
        <v>5201</v>
      </c>
      <c r="R373" t="s">
        <v>692</v>
      </c>
    </row>
    <row r="374" spans="1:19" x14ac:dyDescent="0.3">
      <c r="A374" t="s">
        <v>5239</v>
      </c>
      <c r="B374" t="s">
        <v>552</v>
      </c>
      <c r="C374" t="s">
        <v>619</v>
      </c>
      <c r="D374" t="s">
        <v>4914</v>
      </c>
      <c r="E374" t="s">
        <v>5240</v>
      </c>
      <c r="F374" t="s">
        <v>561</v>
      </c>
      <c r="G374" t="s">
        <v>369</v>
      </c>
      <c r="H374">
        <v>3907.67</v>
      </c>
      <c r="I374" t="s">
        <v>4790</v>
      </c>
      <c r="L374" s="440">
        <v>44469</v>
      </c>
      <c r="M374" s="440">
        <v>47450</v>
      </c>
      <c r="N374">
        <v>3907.67</v>
      </c>
      <c r="O374" t="s">
        <v>4795</v>
      </c>
      <c r="Q374" t="s">
        <v>5201</v>
      </c>
      <c r="R374" t="s">
        <v>653</v>
      </c>
    </row>
    <row r="375" spans="1:19" x14ac:dyDescent="0.3">
      <c r="A375" t="s">
        <v>5241</v>
      </c>
      <c r="B375" t="s">
        <v>552</v>
      </c>
      <c r="C375" t="s">
        <v>619</v>
      </c>
      <c r="D375" t="s">
        <v>4914</v>
      </c>
      <c r="E375" t="s">
        <v>5242</v>
      </c>
      <c r="F375" t="s">
        <v>561</v>
      </c>
      <c r="G375" t="s">
        <v>369</v>
      </c>
      <c r="H375">
        <v>3907.67</v>
      </c>
      <c r="I375" t="s">
        <v>4790</v>
      </c>
      <c r="L375" s="440">
        <v>44469</v>
      </c>
      <c r="M375" s="440">
        <v>47480</v>
      </c>
      <c r="N375">
        <v>3907.67</v>
      </c>
      <c r="O375" t="s">
        <v>4795</v>
      </c>
      <c r="Q375" t="s">
        <v>5201</v>
      </c>
      <c r="R375" t="s">
        <v>650</v>
      </c>
    </row>
    <row r="376" spans="1:19" x14ac:dyDescent="0.3">
      <c r="A376" t="s">
        <v>5243</v>
      </c>
      <c r="B376" t="s">
        <v>552</v>
      </c>
      <c r="C376" t="s">
        <v>619</v>
      </c>
      <c r="D376" t="s">
        <v>4914</v>
      </c>
      <c r="E376" t="s">
        <v>5244</v>
      </c>
      <c r="F376" t="s">
        <v>561</v>
      </c>
      <c r="G376" t="s">
        <v>369</v>
      </c>
      <c r="H376">
        <v>3907.67</v>
      </c>
      <c r="I376" t="s">
        <v>4790</v>
      </c>
      <c r="L376" s="440">
        <v>44469</v>
      </c>
      <c r="M376" s="440">
        <v>47876</v>
      </c>
      <c r="N376">
        <v>3907.67</v>
      </c>
      <c r="O376" t="s">
        <v>4795</v>
      </c>
      <c r="Q376" t="s">
        <v>5201</v>
      </c>
      <c r="R376" t="s">
        <v>612</v>
      </c>
    </row>
    <row r="377" spans="1:19" x14ac:dyDescent="0.3">
      <c r="A377" t="s">
        <v>5245</v>
      </c>
      <c r="B377" t="s">
        <v>552</v>
      </c>
      <c r="C377" t="s">
        <v>619</v>
      </c>
      <c r="D377" t="s">
        <v>4914</v>
      </c>
      <c r="E377" t="s">
        <v>5246</v>
      </c>
      <c r="F377" t="s">
        <v>561</v>
      </c>
      <c r="G377" t="s">
        <v>369</v>
      </c>
      <c r="H377">
        <v>3907.67</v>
      </c>
      <c r="I377" t="s">
        <v>4790</v>
      </c>
      <c r="L377" s="440">
        <v>44469</v>
      </c>
      <c r="M377" s="440">
        <v>48362</v>
      </c>
      <c r="N377">
        <v>3907.67</v>
      </c>
      <c r="O377" t="s">
        <v>4795</v>
      </c>
      <c r="Q377" t="s">
        <v>5201</v>
      </c>
      <c r="R377" t="s">
        <v>580</v>
      </c>
    </row>
    <row r="378" spans="1:19" x14ac:dyDescent="0.3">
      <c r="A378" t="s">
        <v>5247</v>
      </c>
      <c r="B378" t="s">
        <v>552</v>
      </c>
      <c r="C378" t="s">
        <v>619</v>
      </c>
      <c r="D378" t="s">
        <v>4914</v>
      </c>
      <c r="E378" t="s">
        <v>5248</v>
      </c>
      <c r="F378" t="s">
        <v>561</v>
      </c>
      <c r="G378" t="s">
        <v>369</v>
      </c>
      <c r="H378">
        <v>3907.67</v>
      </c>
      <c r="I378" t="s">
        <v>4790</v>
      </c>
      <c r="L378" s="440">
        <v>44469</v>
      </c>
      <c r="M378" s="440">
        <v>47723</v>
      </c>
      <c r="N378">
        <v>3907.67</v>
      </c>
      <c r="O378" t="s">
        <v>4795</v>
      </c>
      <c r="Q378" t="s">
        <v>5201</v>
      </c>
      <c r="R378" t="s">
        <v>625</v>
      </c>
    </row>
    <row r="379" spans="1:19" x14ac:dyDescent="0.3">
      <c r="A379" t="s">
        <v>5249</v>
      </c>
      <c r="B379" t="s">
        <v>552</v>
      </c>
      <c r="C379" t="s">
        <v>619</v>
      </c>
      <c r="D379" t="s">
        <v>4914</v>
      </c>
      <c r="E379" t="s">
        <v>5250</v>
      </c>
      <c r="F379" t="s">
        <v>561</v>
      </c>
      <c r="G379" t="s">
        <v>369</v>
      </c>
      <c r="H379">
        <v>3907.67</v>
      </c>
      <c r="I379" t="s">
        <v>4790</v>
      </c>
      <c r="L379" s="440">
        <v>44469</v>
      </c>
      <c r="M379" s="440">
        <v>48057</v>
      </c>
      <c r="N379">
        <v>3907.67</v>
      </c>
      <c r="O379" t="s">
        <v>4795</v>
      </c>
      <c r="Q379" t="s">
        <v>5201</v>
      </c>
      <c r="R379" t="s">
        <v>600</v>
      </c>
    </row>
    <row r="380" spans="1:19" x14ac:dyDescent="0.3">
      <c r="A380" t="s">
        <v>5251</v>
      </c>
      <c r="B380" t="s">
        <v>552</v>
      </c>
      <c r="C380" t="s">
        <v>619</v>
      </c>
      <c r="D380" t="s">
        <v>4914</v>
      </c>
      <c r="E380" t="s">
        <v>5252</v>
      </c>
      <c r="F380" t="s">
        <v>561</v>
      </c>
      <c r="G380" t="s">
        <v>369</v>
      </c>
      <c r="H380">
        <v>3907.67</v>
      </c>
      <c r="I380" t="s">
        <v>4790</v>
      </c>
      <c r="L380" s="440">
        <v>44469</v>
      </c>
      <c r="M380" s="440">
        <v>48241</v>
      </c>
      <c r="N380">
        <v>3907.67</v>
      </c>
      <c r="O380" t="s">
        <v>4795</v>
      </c>
      <c r="Q380" t="s">
        <v>5201</v>
      </c>
      <c r="R380" t="s">
        <v>588</v>
      </c>
    </row>
    <row r="381" spans="1:19" x14ac:dyDescent="0.3">
      <c r="A381" t="s">
        <v>5253</v>
      </c>
      <c r="B381" t="s">
        <v>552</v>
      </c>
      <c r="C381" t="s">
        <v>431</v>
      </c>
      <c r="D381" t="s">
        <v>431</v>
      </c>
      <c r="F381" t="s">
        <v>5080</v>
      </c>
      <c r="G381" t="s">
        <v>5081</v>
      </c>
      <c r="H381">
        <v>1117.07</v>
      </c>
      <c r="I381" t="s">
        <v>4790</v>
      </c>
      <c r="L381" s="440">
        <v>44469</v>
      </c>
      <c r="M381" s="440">
        <v>45077</v>
      </c>
      <c r="N381">
        <v>1117.07</v>
      </c>
      <c r="O381" t="s">
        <v>557</v>
      </c>
      <c r="Q381" t="s">
        <v>5229</v>
      </c>
      <c r="R381" t="s">
        <v>5205</v>
      </c>
    </row>
    <row r="382" spans="1:19" x14ac:dyDescent="0.3">
      <c r="A382" t="s">
        <v>5254</v>
      </c>
      <c r="B382" t="s">
        <v>552</v>
      </c>
      <c r="C382" t="s">
        <v>619</v>
      </c>
      <c r="D382" t="s">
        <v>4914</v>
      </c>
      <c r="E382" t="s">
        <v>5255</v>
      </c>
      <c r="F382" t="s">
        <v>561</v>
      </c>
      <c r="G382" t="s">
        <v>369</v>
      </c>
      <c r="H382">
        <v>3907.67</v>
      </c>
      <c r="I382" t="s">
        <v>4790</v>
      </c>
      <c r="L382" s="440">
        <v>44469</v>
      </c>
      <c r="M382" s="440">
        <v>48332</v>
      </c>
      <c r="N382">
        <v>3907.67</v>
      </c>
      <c r="O382" t="s">
        <v>4795</v>
      </c>
      <c r="Q382" t="s">
        <v>5201</v>
      </c>
      <c r="R382" t="s">
        <v>582</v>
      </c>
    </row>
    <row r="383" spans="1:19" x14ac:dyDescent="0.3">
      <c r="A383" t="s">
        <v>5256</v>
      </c>
      <c r="B383" t="s">
        <v>552</v>
      </c>
      <c r="C383" t="s">
        <v>619</v>
      </c>
      <c r="D383" t="s">
        <v>4914</v>
      </c>
      <c r="E383" t="s">
        <v>5257</v>
      </c>
      <c r="F383" t="s">
        <v>561</v>
      </c>
      <c r="G383" t="s">
        <v>369</v>
      </c>
      <c r="H383">
        <v>3907.67</v>
      </c>
      <c r="I383" t="s">
        <v>4790</v>
      </c>
      <c r="L383" s="440">
        <v>44469</v>
      </c>
      <c r="M383" s="440">
        <v>47601</v>
      </c>
      <c r="N383">
        <v>3907.67</v>
      </c>
      <c r="O383" t="s">
        <v>4795</v>
      </c>
      <c r="Q383" t="s">
        <v>5201</v>
      </c>
      <c r="R383" t="s">
        <v>637</v>
      </c>
    </row>
    <row r="384" spans="1:19" x14ac:dyDescent="0.3">
      <c r="A384" t="s">
        <v>5258</v>
      </c>
      <c r="B384" t="s">
        <v>552</v>
      </c>
      <c r="C384" t="s">
        <v>619</v>
      </c>
      <c r="D384" t="s">
        <v>4914</v>
      </c>
      <c r="E384" t="s">
        <v>5259</v>
      </c>
      <c r="F384" t="s">
        <v>561</v>
      </c>
      <c r="G384" t="s">
        <v>369</v>
      </c>
      <c r="H384">
        <v>3907.67</v>
      </c>
      <c r="I384" t="s">
        <v>4790</v>
      </c>
      <c r="L384" s="440">
        <v>44469</v>
      </c>
      <c r="M384" s="440">
        <v>48638</v>
      </c>
      <c r="N384">
        <v>3907.67</v>
      </c>
      <c r="O384" t="s">
        <v>4795</v>
      </c>
      <c r="Q384" t="s">
        <v>5201</v>
      </c>
      <c r="R384" t="s">
        <v>4829</v>
      </c>
    </row>
    <row r="385" spans="1:19" x14ac:dyDescent="0.3">
      <c r="A385" t="s">
        <v>5260</v>
      </c>
      <c r="B385" t="s">
        <v>552</v>
      </c>
      <c r="C385" t="s">
        <v>5261</v>
      </c>
      <c r="D385" t="s">
        <v>5261</v>
      </c>
      <c r="F385" t="s">
        <v>561</v>
      </c>
      <c r="G385" t="s">
        <v>370</v>
      </c>
      <c r="H385">
        <v>2000</v>
      </c>
      <c r="I385" t="s">
        <v>4790</v>
      </c>
      <c r="L385" s="440">
        <v>45061</v>
      </c>
      <c r="M385" s="440">
        <v>45075</v>
      </c>
      <c r="N385">
        <v>2000</v>
      </c>
      <c r="O385" t="s">
        <v>557</v>
      </c>
      <c r="Q385" t="s">
        <v>5262</v>
      </c>
      <c r="R385" t="s">
        <v>5205</v>
      </c>
    </row>
    <row r="386" spans="1:19" x14ac:dyDescent="0.3">
      <c r="A386" t="s">
        <v>5263</v>
      </c>
      <c r="B386" t="s">
        <v>552</v>
      </c>
      <c r="C386" t="s">
        <v>5264</v>
      </c>
      <c r="D386" t="s">
        <v>5264</v>
      </c>
      <c r="F386" t="s">
        <v>5080</v>
      </c>
      <c r="G386" t="s">
        <v>5081</v>
      </c>
      <c r="H386">
        <v>268.06</v>
      </c>
      <c r="I386" t="s">
        <v>4790</v>
      </c>
      <c r="L386" s="440">
        <v>45104</v>
      </c>
      <c r="M386" s="440">
        <v>45107</v>
      </c>
      <c r="N386">
        <v>268.06</v>
      </c>
      <c r="O386" t="s">
        <v>557</v>
      </c>
      <c r="Q386" t="s">
        <v>5265</v>
      </c>
      <c r="R386" t="s">
        <v>5209</v>
      </c>
    </row>
    <row r="387" spans="1:19" x14ac:dyDescent="0.3">
      <c r="A387" t="s">
        <v>5266</v>
      </c>
      <c r="B387" t="s">
        <v>552</v>
      </c>
      <c r="C387" t="s">
        <v>1054</v>
      </c>
      <c r="D387" t="s">
        <v>1054</v>
      </c>
      <c r="F387" t="s">
        <v>561</v>
      </c>
      <c r="G387" t="s">
        <v>373</v>
      </c>
      <c r="H387">
        <v>2334.06</v>
      </c>
      <c r="I387" t="s">
        <v>4790</v>
      </c>
      <c r="L387" s="440">
        <v>45117</v>
      </c>
      <c r="M387" s="440">
        <v>45117</v>
      </c>
      <c r="N387">
        <v>2334.06</v>
      </c>
      <c r="O387" t="s">
        <v>557</v>
      </c>
      <c r="Q387" t="s">
        <v>5267</v>
      </c>
      <c r="R387" t="s">
        <v>5213</v>
      </c>
    </row>
    <row r="388" spans="1:19" x14ac:dyDescent="0.3">
      <c r="A388" t="s">
        <v>5268</v>
      </c>
      <c r="B388" t="s">
        <v>552</v>
      </c>
      <c r="C388" t="s">
        <v>5269</v>
      </c>
      <c r="D388" t="s">
        <v>5269</v>
      </c>
      <c r="F388" t="s">
        <v>561</v>
      </c>
      <c r="G388" t="s">
        <v>370</v>
      </c>
      <c r="H388">
        <v>5900</v>
      </c>
      <c r="I388" t="s">
        <v>4790</v>
      </c>
      <c r="L388" s="440">
        <v>45002</v>
      </c>
      <c r="M388" s="440">
        <v>45128</v>
      </c>
      <c r="N388">
        <v>5900</v>
      </c>
      <c r="O388" t="s">
        <v>557</v>
      </c>
      <c r="Q388" t="s">
        <v>5270</v>
      </c>
      <c r="R388" t="s">
        <v>5213</v>
      </c>
    </row>
    <row r="389" spans="1:19" x14ac:dyDescent="0.3">
      <c r="A389" t="s">
        <v>5271</v>
      </c>
      <c r="B389" t="s">
        <v>552</v>
      </c>
      <c r="C389" t="s">
        <v>431</v>
      </c>
      <c r="D389" t="s">
        <v>431</v>
      </c>
      <c r="F389" t="s">
        <v>5080</v>
      </c>
      <c r="G389" t="s">
        <v>5081</v>
      </c>
      <c r="H389">
        <v>1147.74</v>
      </c>
      <c r="I389" t="s">
        <v>4790</v>
      </c>
      <c r="L389" s="440">
        <v>44469</v>
      </c>
      <c r="M389" s="440">
        <v>45166</v>
      </c>
      <c r="N389">
        <v>1147.74</v>
      </c>
      <c r="O389" t="s">
        <v>557</v>
      </c>
      <c r="Q389" t="s">
        <v>5229</v>
      </c>
      <c r="R389" t="s">
        <v>5272</v>
      </c>
    </row>
    <row r="390" spans="1:19" x14ac:dyDescent="0.3">
      <c r="A390" t="s">
        <v>5273</v>
      </c>
      <c r="B390" t="s">
        <v>552</v>
      </c>
      <c r="C390" t="s">
        <v>50</v>
      </c>
      <c r="D390" t="s">
        <v>50</v>
      </c>
      <c r="F390" t="s">
        <v>5080</v>
      </c>
      <c r="G390" t="s">
        <v>5081</v>
      </c>
      <c r="H390">
        <v>10406.290000000001</v>
      </c>
      <c r="I390" t="s">
        <v>4790</v>
      </c>
      <c r="L390" s="440">
        <v>45170</v>
      </c>
      <c r="M390" s="440">
        <v>45199</v>
      </c>
      <c r="N390">
        <v>10406.290000000001</v>
      </c>
      <c r="O390" t="s">
        <v>557</v>
      </c>
      <c r="Q390" t="s">
        <v>5048</v>
      </c>
      <c r="R390" t="s">
        <v>5274</v>
      </c>
    </row>
    <row r="391" spans="1:19" x14ac:dyDescent="0.3">
      <c r="A391" t="s">
        <v>5275</v>
      </c>
      <c r="B391" t="s">
        <v>552</v>
      </c>
      <c r="C391" t="s">
        <v>5261</v>
      </c>
      <c r="D391" t="s">
        <v>5261</v>
      </c>
      <c r="F391" t="s">
        <v>561</v>
      </c>
      <c r="G391" t="s">
        <v>370</v>
      </c>
      <c r="H391">
        <v>2000</v>
      </c>
      <c r="I391" t="s">
        <v>4790</v>
      </c>
      <c r="L391" s="440">
        <v>45061</v>
      </c>
      <c r="M391" s="440">
        <v>45228</v>
      </c>
      <c r="N391">
        <v>2000</v>
      </c>
      <c r="O391" t="s">
        <v>557</v>
      </c>
      <c r="Q391" t="s">
        <v>5262</v>
      </c>
      <c r="R391" t="s">
        <v>5215</v>
      </c>
    </row>
    <row r="392" spans="1:19" x14ac:dyDescent="0.3">
      <c r="A392" t="s">
        <v>5276</v>
      </c>
      <c r="B392" t="s">
        <v>552</v>
      </c>
      <c r="C392" t="s">
        <v>431</v>
      </c>
      <c r="D392" t="s">
        <v>431</v>
      </c>
      <c r="F392" t="s">
        <v>5080</v>
      </c>
      <c r="G392" t="s">
        <v>5081</v>
      </c>
      <c r="H392">
        <v>1176.29</v>
      </c>
      <c r="I392" t="s">
        <v>4790</v>
      </c>
      <c r="L392" s="440">
        <v>44469</v>
      </c>
      <c r="M392" s="440">
        <v>45229</v>
      </c>
      <c r="N392">
        <v>1176.29</v>
      </c>
      <c r="O392" t="s">
        <v>557</v>
      </c>
      <c r="Q392" t="s">
        <v>5229</v>
      </c>
      <c r="R392" t="s">
        <v>5215</v>
      </c>
    </row>
    <row r="393" spans="1:19" x14ac:dyDescent="0.3">
      <c r="A393" t="s">
        <v>5277</v>
      </c>
      <c r="B393" t="s">
        <v>552</v>
      </c>
      <c r="C393" t="s">
        <v>619</v>
      </c>
      <c r="D393" t="s">
        <v>4914</v>
      </c>
      <c r="F393" t="s">
        <v>5080</v>
      </c>
      <c r="G393" t="s">
        <v>5081</v>
      </c>
      <c r="H393">
        <v>2488.96</v>
      </c>
      <c r="I393" t="s">
        <v>4790</v>
      </c>
      <c r="L393" s="440">
        <v>44469</v>
      </c>
      <c r="M393" s="440">
        <v>45290</v>
      </c>
      <c r="N393">
        <v>2488.96</v>
      </c>
      <c r="O393" t="s">
        <v>557</v>
      </c>
      <c r="Q393" t="s">
        <v>5201</v>
      </c>
      <c r="R393" t="s">
        <v>5225</v>
      </c>
    </row>
    <row r="394" spans="1:19" x14ac:dyDescent="0.3">
      <c r="A394" t="s">
        <v>5278</v>
      </c>
      <c r="B394" t="s">
        <v>552</v>
      </c>
      <c r="C394" t="s">
        <v>431</v>
      </c>
      <c r="D394" t="s">
        <v>431</v>
      </c>
      <c r="F394" t="s">
        <v>5080</v>
      </c>
      <c r="G394" t="s">
        <v>5081</v>
      </c>
      <c r="H394">
        <v>1176.29</v>
      </c>
      <c r="I394" t="s">
        <v>4790</v>
      </c>
      <c r="L394" s="440">
        <v>44469</v>
      </c>
      <c r="M394" s="440">
        <v>45290</v>
      </c>
      <c r="N394">
        <v>1176.29</v>
      </c>
      <c r="O394" t="s">
        <v>557</v>
      </c>
      <c r="Q394" t="s">
        <v>5229</v>
      </c>
      <c r="R394" t="s">
        <v>5225</v>
      </c>
    </row>
    <row r="395" spans="1:19" x14ac:dyDescent="0.3">
      <c r="A395" t="s">
        <v>5279</v>
      </c>
      <c r="B395" t="s">
        <v>552</v>
      </c>
      <c r="C395" t="s">
        <v>5280</v>
      </c>
      <c r="D395" t="s">
        <v>5280</v>
      </c>
      <c r="F395" t="s">
        <v>561</v>
      </c>
      <c r="G395" t="s">
        <v>370</v>
      </c>
      <c r="H395">
        <v>2000</v>
      </c>
      <c r="I395" t="s">
        <v>4790</v>
      </c>
      <c r="L395" s="440">
        <v>45392</v>
      </c>
      <c r="M395" s="440">
        <v>45392</v>
      </c>
      <c r="N395">
        <v>2000</v>
      </c>
      <c r="O395" t="s">
        <v>557</v>
      </c>
      <c r="P395" s="440">
        <v>45390</v>
      </c>
      <c r="Q395" t="s">
        <v>5281</v>
      </c>
      <c r="R395" t="s">
        <v>5282</v>
      </c>
      <c r="S395" t="s">
        <v>5282</v>
      </c>
    </row>
    <row r="396" spans="1:19" x14ac:dyDescent="0.3">
      <c r="A396" t="s">
        <v>5283</v>
      </c>
      <c r="B396" t="s">
        <v>552</v>
      </c>
      <c r="C396" t="s">
        <v>50</v>
      </c>
      <c r="D396" t="s">
        <v>50</v>
      </c>
      <c r="E396" t="s">
        <v>5284</v>
      </c>
      <c r="F396" t="s">
        <v>5080</v>
      </c>
      <c r="G396" t="s">
        <v>5081</v>
      </c>
      <c r="H396">
        <v>4806.41</v>
      </c>
      <c r="I396" t="s">
        <v>4790</v>
      </c>
      <c r="L396" s="440">
        <v>45104</v>
      </c>
      <c r="M396" s="440">
        <v>45443</v>
      </c>
      <c r="N396">
        <v>4806.41</v>
      </c>
      <c r="O396" t="s">
        <v>557</v>
      </c>
      <c r="P396" s="440">
        <v>45440</v>
      </c>
      <c r="Q396" t="s">
        <v>5285</v>
      </c>
      <c r="R396" t="s">
        <v>5148</v>
      </c>
      <c r="S396" t="s">
        <v>5148</v>
      </c>
    </row>
    <row r="397" spans="1:19" x14ac:dyDescent="0.3">
      <c r="A397" t="s">
        <v>5286</v>
      </c>
      <c r="B397" t="s">
        <v>552</v>
      </c>
      <c r="C397" t="s">
        <v>619</v>
      </c>
      <c r="D397" t="s">
        <v>4914</v>
      </c>
      <c r="E397" t="s">
        <v>5287</v>
      </c>
      <c r="F397" t="s">
        <v>561</v>
      </c>
      <c r="G397" t="s">
        <v>369</v>
      </c>
      <c r="H397">
        <v>3907.67</v>
      </c>
      <c r="I397" t="s">
        <v>4790</v>
      </c>
      <c r="L397" s="440">
        <v>44469</v>
      </c>
      <c r="M397" s="440">
        <v>45805</v>
      </c>
      <c r="N397">
        <v>5521.15</v>
      </c>
      <c r="O397" t="s">
        <v>557</v>
      </c>
      <c r="P397" s="440">
        <v>45803</v>
      </c>
      <c r="Q397" t="s">
        <v>5201</v>
      </c>
      <c r="R397" t="s">
        <v>4523</v>
      </c>
      <c r="S397" t="s">
        <v>4523</v>
      </c>
    </row>
    <row r="398" spans="1:19" x14ac:dyDescent="0.3">
      <c r="A398" t="s">
        <v>5288</v>
      </c>
      <c r="B398" t="s">
        <v>552</v>
      </c>
      <c r="C398" t="s">
        <v>619</v>
      </c>
      <c r="D398" t="s">
        <v>4914</v>
      </c>
      <c r="E398" t="s">
        <v>5289</v>
      </c>
      <c r="F398" t="s">
        <v>561</v>
      </c>
      <c r="G398" t="s">
        <v>369</v>
      </c>
      <c r="H398">
        <v>3907.67</v>
      </c>
      <c r="I398" t="s">
        <v>4790</v>
      </c>
      <c r="L398" s="440">
        <v>44469</v>
      </c>
      <c r="M398" s="440">
        <v>45866</v>
      </c>
      <c r="N398">
        <v>5608.68</v>
      </c>
      <c r="O398" t="s">
        <v>557</v>
      </c>
      <c r="P398" s="440">
        <v>45866</v>
      </c>
      <c r="Q398" t="s">
        <v>5201</v>
      </c>
      <c r="R398" t="s">
        <v>4519</v>
      </c>
      <c r="S398" t="s">
        <v>4519</v>
      </c>
    </row>
    <row r="399" spans="1:19" x14ac:dyDescent="0.3">
      <c r="A399" t="s">
        <v>5290</v>
      </c>
      <c r="B399" t="s">
        <v>552</v>
      </c>
      <c r="C399" t="s">
        <v>619</v>
      </c>
      <c r="D399" t="s">
        <v>4914</v>
      </c>
      <c r="E399" t="s">
        <v>5291</v>
      </c>
      <c r="F399" t="s">
        <v>561</v>
      </c>
      <c r="G399" t="s">
        <v>369</v>
      </c>
      <c r="H399">
        <v>5842.75</v>
      </c>
      <c r="I399" t="s">
        <v>4790</v>
      </c>
      <c r="L399" s="440">
        <v>44469</v>
      </c>
      <c r="M399" s="440">
        <v>46019</v>
      </c>
      <c r="N399">
        <v>5842.75</v>
      </c>
      <c r="O399" t="s">
        <v>557</v>
      </c>
      <c r="P399" s="440">
        <v>46020</v>
      </c>
      <c r="Q399" t="s">
        <v>5201</v>
      </c>
      <c r="R399" t="s">
        <v>460</v>
      </c>
      <c r="S399" t="s">
        <v>460</v>
      </c>
    </row>
    <row r="400" spans="1:19" x14ac:dyDescent="0.3">
      <c r="A400" t="s">
        <v>5292</v>
      </c>
      <c r="B400" t="s">
        <v>552</v>
      </c>
      <c r="C400" t="s">
        <v>431</v>
      </c>
      <c r="D400" t="s">
        <v>431</v>
      </c>
      <c r="E400" t="s">
        <v>644</v>
      </c>
      <c r="F400" t="s">
        <v>561</v>
      </c>
      <c r="G400" t="s">
        <v>369</v>
      </c>
      <c r="H400">
        <v>12766.22</v>
      </c>
      <c r="I400" t="s">
        <v>4790</v>
      </c>
      <c r="L400" s="440">
        <v>44469</v>
      </c>
      <c r="M400" s="440">
        <v>46050</v>
      </c>
      <c r="N400">
        <v>12766.22</v>
      </c>
      <c r="O400" t="s">
        <v>557</v>
      </c>
      <c r="P400" s="440">
        <v>46052</v>
      </c>
      <c r="Q400" t="s">
        <v>5293</v>
      </c>
      <c r="R400" t="s">
        <v>461</v>
      </c>
      <c r="S400" t="s">
        <v>461</v>
      </c>
    </row>
    <row r="401" spans="1:19" x14ac:dyDescent="0.3">
      <c r="A401" t="s">
        <v>5294</v>
      </c>
      <c r="B401" t="s">
        <v>552</v>
      </c>
      <c r="C401" t="s">
        <v>619</v>
      </c>
      <c r="D401" t="s">
        <v>4914</v>
      </c>
      <c r="E401" t="s">
        <v>5295</v>
      </c>
      <c r="F401" t="s">
        <v>561</v>
      </c>
      <c r="G401" t="s">
        <v>369</v>
      </c>
      <c r="H401">
        <v>6064.71</v>
      </c>
      <c r="I401" t="s">
        <v>4790</v>
      </c>
      <c r="L401" s="440">
        <v>44469</v>
      </c>
      <c r="M401" s="440">
        <v>46170</v>
      </c>
      <c r="N401">
        <v>6064.71</v>
      </c>
      <c r="O401" t="s">
        <v>557</v>
      </c>
      <c r="P401" s="440">
        <v>46170</v>
      </c>
      <c r="Q401" t="s">
        <v>5296</v>
      </c>
      <c r="R401" t="s">
        <v>465</v>
      </c>
      <c r="S401" t="s">
        <v>465</v>
      </c>
    </row>
    <row r="402" spans="1:19" x14ac:dyDescent="0.3">
      <c r="A402" t="s">
        <v>5297</v>
      </c>
      <c r="B402" t="s">
        <v>552</v>
      </c>
      <c r="C402" t="s">
        <v>431</v>
      </c>
      <c r="D402" t="s">
        <v>431</v>
      </c>
      <c r="E402" t="s">
        <v>630</v>
      </c>
      <c r="F402" t="s">
        <v>561</v>
      </c>
      <c r="G402" t="s">
        <v>369</v>
      </c>
      <c r="H402">
        <v>13143.94</v>
      </c>
      <c r="I402" t="s">
        <v>4790</v>
      </c>
      <c r="L402" s="440">
        <v>44469</v>
      </c>
      <c r="M402" s="440">
        <v>46170</v>
      </c>
      <c r="N402">
        <v>13143.94</v>
      </c>
      <c r="O402" t="s">
        <v>557</v>
      </c>
      <c r="P402" s="440">
        <v>46170</v>
      </c>
      <c r="Q402" t="s">
        <v>5298</v>
      </c>
      <c r="R402" t="s">
        <v>465</v>
      </c>
      <c r="S402" t="s">
        <v>465</v>
      </c>
    </row>
    <row r="403" spans="1:19" x14ac:dyDescent="0.3">
      <c r="A403" t="s">
        <v>5299</v>
      </c>
      <c r="B403" t="s">
        <v>552</v>
      </c>
      <c r="C403" t="s">
        <v>431</v>
      </c>
      <c r="D403" t="s">
        <v>431</v>
      </c>
      <c r="E403" t="s">
        <v>627</v>
      </c>
      <c r="F403" t="s">
        <v>561</v>
      </c>
      <c r="G403" t="s">
        <v>369</v>
      </c>
      <c r="H403">
        <v>13234.56</v>
      </c>
      <c r="I403" t="s">
        <v>4790</v>
      </c>
      <c r="L403" s="440">
        <v>44469</v>
      </c>
      <c r="M403" s="440">
        <v>46201</v>
      </c>
      <c r="N403">
        <v>13234.56</v>
      </c>
      <c r="O403" t="s">
        <v>557</v>
      </c>
      <c r="P403" s="440">
        <v>46202</v>
      </c>
      <c r="Q403" t="s">
        <v>5293</v>
      </c>
      <c r="R403" t="s">
        <v>466</v>
      </c>
      <c r="S403" t="s">
        <v>466</v>
      </c>
    </row>
    <row r="404" spans="1:19" x14ac:dyDescent="0.3">
      <c r="A404" t="s">
        <v>5300</v>
      </c>
      <c r="B404" t="s">
        <v>552</v>
      </c>
      <c r="C404" t="s">
        <v>619</v>
      </c>
      <c r="D404" t="s">
        <v>4914</v>
      </c>
      <c r="E404" t="s">
        <v>5301</v>
      </c>
      <c r="F404" t="s">
        <v>561</v>
      </c>
      <c r="G404" t="s">
        <v>369</v>
      </c>
      <c r="H404">
        <v>3907.67</v>
      </c>
      <c r="I404" t="s">
        <v>4790</v>
      </c>
      <c r="L404" s="440">
        <v>44469</v>
      </c>
      <c r="M404" s="440">
        <v>46323</v>
      </c>
      <c r="N404">
        <v>3907.67</v>
      </c>
      <c r="O404" t="s">
        <v>4795</v>
      </c>
      <c r="Q404" t="s">
        <v>5201</v>
      </c>
      <c r="R404" t="s">
        <v>470</v>
      </c>
    </row>
    <row r="405" spans="1:19" x14ac:dyDescent="0.3">
      <c r="A405" t="s">
        <v>5302</v>
      </c>
      <c r="B405" t="s">
        <v>552</v>
      </c>
      <c r="C405" t="s">
        <v>619</v>
      </c>
      <c r="D405" t="s">
        <v>4914</v>
      </c>
      <c r="E405" t="s">
        <v>5303</v>
      </c>
      <c r="F405" t="s">
        <v>561</v>
      </c>
      <c r="G405" t="s">
        <v>369</v>
      </c>
      <c r="H405">
        <v>3907.67</v>
      </c>
      <c r="I405" t="s">
        <v>4790</v>
      </c>
      <c r="L405" s="440">
        <v>44469</v>
      </c>
      <c r="M405" s="440">
        <v>46566</v>
      </c>
      <c r="N405">
        <v>3907.67</v>
      </c>
      <c r="O405" t="s">
        <v>4795</v>
      </c>
      <c r="Q405" t="s">
        <v>5201</v>
      </c>
      <c r="R405" t="s">
        <v>740</v>
      </c>
    </row>
    <row r="406" spans="1:19" x14ac:dyDescent="0.3">
      <c r="A406" t="s">
        <v>5304</v>
      </c>
      <c r="B406" t="s">
        <v>552</v>
      </c>
      <c r="C406" t="s">
        <v>619</v>
      </c>
      <c r="D406" t="s">
        <v>4914</v>
      </c>
      <c r="E406" t="s">
        <v>5305</v>
      </c>
      <c r="F406" t="s">
        <v>561</v>
      </c>
      <c r="G406" t="s">
        <v>369</v>
      </c>
      <c r="H406">
        <v>3907.67</v>
      </c>
      <c r="I406" t="s">
        <v>4790</v>
      </c>
      <c r="L406" s="440">
        <v>44469</v>
      </c>
      <c r="M406" s="440">
        <v>46596</v>
      </c>
      <c r="N406">
        <v>3907.67</v>
      </c>
      <c r="O406" t="s">
        <v>4795</v>
      </c>
      <c r="Q406" t="s">
        <v>5201</v>
      </c>
      <c r="R406" t="s">
        <v>737</v>
      </c>
    </row>
    <row r="407" spans="1:19" x14ac:dyDescent="0.3">
      <c r="A407" t="s">
        <v>5306</v>
      </c>
      <c r="B407" t="s">
        <v>552</v>
      </c>
      <c r="C407" t="s">
        <v>619</v>
      </c>
      <c r="D407" t="s">
        <v>4914</v>
      </c>
      <c r="E407" t="s">
        <v>5307</v>
      </c>
      <c r="F407" t="s">
        <v>561</v>
      </c>
      <c r="G407" t="s">
        <v>369</v>
      </c>
      <c r="H407">
        <v>3907.67</v>
      </c>
      <c r="I407" t="s">
        <v>4790</v>
      </c>
      <c r="L407" s="440">
        <v>44469</v>
      </c>
      <c r="M407" s="440">
        <v>47205</v>
      </c>
      <c r="N407">
        <v>3907.67</v>
      </c>
      <c r="O407" t="s">
        <v>4795</v>
      </c>
      <c r="Q407" t="s">
        <v>5201</v>
      </c>
      <c r="R407" t="s">
        <v>677</v>
      </c>
    </row>
    <row r="408" spans="1:19" x14ac:dyDescent="0.3">
      <c r="A408" t="s">
        <v>5308</v>
      </c>
      <c r="B408" t="s">
        <v>552</v>
      </c>
      <c r="C408" t="s">
        <v>619</v>
      </c>
      <c r="D408" t="s">
        <v>4914</v>
      </c>
      <c r="E408" t="s">
        <v>5309</v>
      </c>
      <c r="F408" t="s">
        <v>561</v>
      </c>
      <c r="G408" t="s">
        <v>369</v>
      </c>
      <c r="H408">
        <v>3907.67</v>
      </c>
      <c r="I408" t="s">
        <v>4790</v>
      </c>
      <c r="L408" s="440">
        <v>44469</v>
      </c>
      <c r="M408" s="440">
        <v>47419</v>
      </c>
      <c r="N408">
        <v>3907.67</v>
      </c>
      <c r="O408" t="s">
        <v>4795</v>
      </c>
      <c r="Q408" t="s">
        <v>5201</v>
      </c>
      <c r="R408" t="s">
        <v>656</v>
      </c>
    </row>
    <row r="409" spans="1:19" x14ac:dyDescent="0.3">
      <c r="A409" t="s">
        <v>5310</v>
      </c>
      <c r="B409" t="s">
        <v>552</v>
      </c>
      <c r="C409" t="s">
        <v>619</v>
      </c>
      <c r="D409" t="s">
        <v>4914</v>
      </c>
      <c r="E409" t="s">
        <v>5311</v>
      </c>
      <c r="F409" t="s">
        <v>561</v>
      </c>
      <c r="G409" t="s">
        <v>369</v>
      </c>
      <c r="H409">
        <v>3907.67</v>
      </c>
      <c r="I409" t="s">
        <v>4790</v>
      </c>
      <c r="L409" s="440">
        <v>44469</v>
      </c>
      <c r="M409" s="440">
        <v>47511</v>
      </c>
      <c r="N409">
        <v>3907.67</v>
      </c>
      <c r="O409" t="s">
        <v>4795</v>
      </c>
      <c r="Q409" t="s">
        <v>5201</v>
      </c>
      <c r="R409" t="s">
        <v>647</v>
      </c>
    </row>
    <row r="410" spans="1:19" x14ac:dyDescent="0.3">
      <c r="A410" t="s">
        <v>5312</v>
      </c>
      <c r="B410" t="s">
        <v>552</v>
      </c>
      <c r="C410" t="s">
        <v>619</v>
      </c>
      <c r="D410" t="s">
        <v>4914</v>
      </c>
      <c r="E410" t="s">
        <v>5313</v>
      </c>
      <c r="F410" t="s">
        <v>561</v>
      </c>
      <c r="G410" t="s">
        <v>369</v>
      </c>
      <c r="H410">
        <v>3907.67</v>
      </c>
      <c r="I410" t="s">
        <v>4790</v>
      </c>
      <c r="L410" s="440">
        <v>44469</v>
      </c>
      <c r="M410" s="440">
        <v>48272</v>
      </c>
      <c r="N410">
        <v>3907.67</v>
      </c>
      <c r="O410" t="s">
        <v>4795</v>
      </c>
      <c r="Q410" t="s">
        <v>5201</v>
      </c>
      <c r="R410" t="s">
        <v>586</v>
      </c>
    </row>
    <row r="411" spans="1:19" x14ac:dyDescent="0.3">
      <c r="A411" t="s">
        <v>5314</v>
      </c>
      <c r="B411" t="s">
        <v>552</v>
      </c>
      <c r="C411" t="s">
        <v>619</v>
      </c>
      <c r="D411" t="s">
        <v>4914</v>
      </c>
      <c r="E411" t="s">
        <v>5315</v>
      </c>
      <c r="F411" t="s">
        <v>561</v>
      </c>
      <c r="G411" t="s">
        <v>369</v>
      </c>
      <c r="H411">
        <v>3907.67</v>
      </c>
      <c r="I411" t="s">
        <v>4790</v>
      </c>
      <c r="L411" s="440">
        <v>44469</v>
      </c>
      <c r="M411" s="440">
        <v>48180</v>
      </c>
      <c r="N411">
        <v>3907.67</v>
      </c>
      <c r="O411" t="s">
        <v>4795</v>
      </c>
      <c r="Q411" t="s">
        <v>5201</v>
      </c>
      <c r="R411" t="s">
        <v>592</v>
      </c>
    </row>
    <row r="412" spans="1:19" x14ac:dyDescent="0.3">
      <c r="A412" t="s">
        <v>5316</v>
      </c>
      <c r="B412" t="s">
        <v>552</v>
      </c>
      <c r="C412" t="s">
        <v>619</v>
      </c>
      <c r="D412" t="s">
        <v>4914</v>
      </c>
      <c r="E412" t="s">
        <v>5317</v>
      </c>
      <c r="F412" t="s">
        <v>561</v>
      </c>
      <c r="G412" t="s">
        <v>369</v>
      </c>
      <c r="H412">
        <v>3907.67</v>
      </c>
      <c r="I412" t="s">
        <v>4790</v>
      </c>
      <c r="L412" s="440">
        <v>44469</v>
      </c>
      <c r="M412" s="440">
        <v>48727</v>
      </c>
      <c r="N412">
        <v>3907.67</v>
      </c>
      <c r="O412" t="s">
        <v>4795</v>
      </c>
      <c r="Q412" t="s">
        <v>5201</v>
      </c>
      <c r="R412" t="s">
        <v>5318</v>
      </c>
    </row>
    <row r="413" spans="1:19" x14ac:dyDescent="0.3">
      <c r="A413" t="s">
        <v>5319</v>
      </c>
      <c r="B413" t="s">
        <v>552</v>
      </c>
      <c r="C413" t="s">
        <v>5320</v>
      </c>
      <c r="D413" t="s">
        <v>5320</v>
      </c>
      <c r="F413" t="s">
        <v>5080</v>
      </c>
      <c r="G413" t="s">
        <v>5081</v>
      </c>
      <c r="H413">
        <v>268.82</v>
      </c>
      <c r="I413" t="s">
        <v>4790</v>
      </c>
      <c r="L413" s="440">
        <v>45017</v>
      </c>
      <c r="M413" s="440">
        <v>45245</v>
      </c>
      <c r="N413">
        <v>268.82</v>
      </c>
      <c r="O413" t="s">
        <v>557</v>
      </c>
      <c r="Q413" t="s">
        <v>5321</v>
      </c>
      <c r="R413" t="s">
        <v>5219</v>
      </c>
    </row>
    <row r="414" spans="1:19" x14ac:dyDescent="0.3">
      <c r="A414" t="s">
        <v>5322</v>
      </c>
      <c r="B414" t="s">
        <v>552</v>
      </c>
      <c r="C414" t="s">
        <v>5261</v>
      </c>
      <c r="D414" t="s">
        <v>5261</v>
      </c>
      <c r="F414" t="s">
        <v>561</v>
      </c>
      <c r="G414" t="s">
        <v>370</v>
      </c>
      <c r="H414">
        <v>2000</v>
      </c>
      <c r="I414" t="s">
        <v>4790</v>
      </c>
      <c r="L414" s="440">
        <v>45061</v>
      </c>
      <c r="M414" s="440">
        <v>45167</v>
      </c>
      <c r="N414">
        <v>2000</v>
      </c>
      <c r="O414" t="s">
        <v>557</v>
      </c>
      <c r="Q414" t="s">
        <v>5262</v>
      </c>
      <c r="R414" t="s">
        <v>5272</v>
      </c>
    </row>
    <row r="415" spans="1:19" x14ac:dyDescent="0.3">
      <c r="A415" t="s">
        <v>5323</v>
      </c>
      <c r="B415" t="s">
        <v>552</v>
      </c>
      <c r="C415" t="s">
        <v>50</v>
      </c>
      <c r="D415" t="s">
        <v>50</v>
      </c>
      <c r="F415" t="s">
        <v>5080</v>
      </c>
      <c r="G415" t="s">
        <v>5081</v>
      </c>
      <c r="H415">
        <v>4440.53</v>
      </c>
      <c r="I415" t="s">
        <v>4790</v>
      </c>
      <c r="L415" s="440">
        <v>45104</v>
      </c>
      <c r="M415" s="440">
        <v>45169</v>
      </c>
      <c r="N415">
        <v>4440.53</v>
      </c>
      <c r="O415" t="s">
        <v>557</v>
      </c>
      <c r="Q415" t="s">
        <v>5285</v>
      </c>
      <c r="R415" t="s">
        <v>5272</v>
      </c>
    </row>
    <row r="416" spans="1:19" x14ac:dyDescent="0.3">
      <c r="A416" t="s">
        <v>5324</v>
      </c>
      <c r="B416" t="s">
        <v>552</v>
      </c>
      <c r="C416" t="s">
        <v>431</v>
      </c>
      <c r="D416" t="s">
        <v>431</v>
      </c>
      <c r="F416" t="s">
        <v>5080</v>
      </c>
      <c r="G416" t="s">
        <v>5081</v>
      </c>
      <c r="H416">
        <v>1448.09</v>
      </c>
      <c r="I416" t="s">
        <v>4790</v>
      </c>
      <c r="L416" s="440">
        <v>44469</v>
      </c>
      <c r="M416" s="440">
        <v>45199</v>
      </c>
      <c r="N416">
        <v>1448.09</v>
      </c>
      <c r="O416" t="s">
        <v>557</v>
      </c>
      <c r="Q416" t="s">
        <v>5229</v>
      </c>
      <c r="R416" t="s">
        <v>5274</v>
      </c>
    </row>
    <row r="417" spans="1:19" x14ac:dyDescent="0.3">
      <c r="A417" t="s">
        <v>5325</v>
      </c>
      <c r="B417" t="s">
        <v>552</v>
      </c>
      <c r="C417" t="s">
        <v>5269</v>
      </c>
      <c r="D417" t="s">
        <v>5269</v>
      </c>
      <c r="F417" t="s">
        <v>561</v>
      </c>
      <c r="G417" t="s">
        <v>370</v>
      </c>
      <c r="H417">
        <v>2065.6799999999998</v>
      </c>
      <c r="I417" t="s">
        <v>4790</v>
      </c>
      <c r="L417" s="440">
        <v>45204</v>
      </c>
      <c r="M417" s="440">
        <v>45210</v>
      </c>
      <c r="N417">
        <v>2065.6799999999998</v>
      </c>
      <c r="O417" t="s">
        <v>557</v>
      </c>
      <c r="Q417" t="s">
        <v>5326</v>
      </c>
      <c r="R417" t="s">
        <v>5215</v>
      </c>
    </row>
    <row r="418" spans="1:19" x14ac:dyDescent="0.3">
      <c r="A418" t="s">
        <v>5327</v>
      </c>
      <c r="B418" t="s">
        <v>552</v>
      </c>
      <c r="C418" t="s">
        <v>5261</v>
      </c>
      <c r="D418" t="s">
        <v>5261</v>
      </c>
      <c r="F418" t="s">
        <v>561</v>
      </c>
      <c r="G418" t="s">
        <v>370</v>
      </c>
      <c r="H418">
        <v>2000</v>
      </c>
      <c r="I418" t="s">
        <v>4790</v>
      </c>
      <c r="L418" s="440">
        <v>45061</v>
      </c>
      <c r="M418" s="440">
        <v>45259</v>
      </c>
      <c r="N418">
        <v>2000</v>
      </c>
      <c r="O418" t="s">
        <v>557</v>
      </c>
      <c r="Q418" t="s">
        <v>5262</v>
      </c>
      <c r="R418" t="s">
        <v>5219</v>
      </c>
    </row>
    <row r="419" spans="1:19" x14ac:dyDescent="0.3">
      <c r="A419" t="s">
        <v>5328</v>
      </c>
      <c r="B419" t="s">
        <v>552</v>
      </c>
      <c r="C419" t="s">
        <v>5221</v>
      </c>
      <c r="D419" t="s">
        <v>5221</v>
      </c>
      <c r="F419" t="s">
        <v>561</v>
      </c>
      <c r="G419" t="s">
        <v>370</v>
      </c>
      <c r="H419">
        <v>2000</v>
      </c>
      <c r="I419" t="s">
        <v>4790</v>
      </c>
      <c r="L419" s="440">
        <v>45162</v>
      </c>
      <c r="M419" s="440">
        <v>45271</v>
      </c>
      <c r="N419">
        <v>2000</v>
      </c>
      <c r="O419" t="s">
        <v>557</v>
      </c>
      <c r="Q419" t="s">
        <v>5222</v>
      </c>
      <c r="R419" t="s">
        <v>5225</v>
      </c>
    </row>
    <row r="420" spans="1:19" x14ac:dyDescent="0.3">
      <c r="A420" t="s">
        <v>5329</v>
      </c>
      <c r="B420" t="s">
        <v>552</v>
      </c>
      <c r="C420" t="s">
        <v>50</v>
      </c>
      <c r="D420" t="s">
        <v>50</v>
      </c>
      <c r="F420" t="s">
        <v>5080</v>
      </c>
      <c r="G420" t="s">
        <v>5081</v>
      </c>
      <c r="H420">
        <v>4654.58</v>
      </c>
      <c r="I420" t="s">
        <v>4790</v>
      </c>
      <c r="L420" s="440">
        <v>45104</v>
      </c>
      <c r="M420" s="440">
        <v>45322</v>
      </c>
      <c r="N420">
        <v>4654.58</v>
      </c>
      <c r="O420" t="s">
        <v>557</v>
      </c>
      <c r="Q420" t="s">
        <v>5285</v>
      </c>
      <c r="R420" t="s">
        <v>5330</v>
      </c>
    </row>
    <row r="421" spans="1:19" x14ac:dyDescent="0.3">
      <c r="A421" t="s">
        <v>5331</v>
      </c>
      <c r="B421" t="s">
        <v>552</v>
      </c>
      <c r="C421" t="s">
        <v>619</v>
      </c>
      <c r="D421" t="s">
        <v>4914</v>
      </c>
      <c r="E421" t="s">
        <v>5332</v>
      </c>
      <c r="F421" t="s">
        <v>561</v>
      </c>
      <c r="G421" t="s">
        <v>369</v>
      </c>
      <c r="H421">
        <v>3907.67</v>
      </c>
      <c r="I421" t="s">
        <v>4790</v>
      </c>
      <c r="L421" s="440">
        <v>44469</v>
      </c>
      <c r="M421" s="440">
        <v>45958</v>
      </c>
      <c r="N421">
        <v>5751.7</v>
      </c>
      <c r="O421" t="s">
        <v>557</v>
      </c>
      <c r="P421" s="440">
        <v>45957</v>
      </c>
      <c r="Q421" t="s">
        <v>5201</v>
      </c>
      <c r="R421" t="s">
        <v>4417</v>
      </c>
      <c r="S421" t="s">
        <v>4417</v>
      </c>
    </row>
    <row r="422" spans="1:19" x14ac:dyDescent="0.3">
      <c r="A422" t="s">
        <v>5333</v>
      </c>
      <c r="B422" t="s">
        <v>552</v>
      </c>
      <c r="C422" t="s">
        <v>619</v>
      </c>
      <c r="D422" t="s">
        <v>4914</v>
      </c>
      <c r="E422" t="s">
        <v>5334</v>
      </c>
      <c r="F422" t="s">
        <v>561</v>
      </c>
      <c r="G422" t="s">
        <v>369</v>
      </c>
      <c r="H422">
        <v>5890.43</v>
      </c>
      <c r="I422" t="s">
        <v>4790</v>
      </c>
      <c r="L422" s="440">
        <v>44469</v>
      </c>
      <c r="M422" s="440">
        <v>46050</v>
      </c>
      <c r="N422">
        <v>5890.43</v>
      </c>
      <c r="O422" t="s">
        <v>557</v>
      </c>
      <c r="P422" s="440">
        <v>46052</v>
      </c>
      <c r="Q422" t="s">
        <v>5335</v>
      </c>
      <c r="R422" t="s">
        <v>461</v>
      </c>
      <c r="S422" t="s">
        <v>461</v>
      </c>
    </row>
    <row r="423" spans="1:19" x14ac:dyDescent="0.3">
      <c r="A423" t="s">
        <v>5336</v>
      </c>
      <c r="B423" t="s">
        <v>552</v>
      </c>
      <c r="C423" t="s">
        <v>619</v>
      </c>
      <c r="D423" t="s">
        <v>4914</v>
      </c>
      <c r="E423" t="s">
        <v>5337</v>
      </c>
      <c r="F423" t="s">
        <v>561</v>
      </c>
      <c r="G423" t="s">
        <v>369</v>
      </c>
      <c r="H423">
        <v>6022.12</v>
      </c>
      <c r="I423" t="s">
        <v>4790</v>
      </c>
      <c r="L423" s="440">
        <v>44469</v>
      </c>
      <c r="M423" s="440">
        <v>46140</v>
      </c>
      <c r="N423">
        <v>6022.12</v>
      </c>
      <c r="O423" t="s">
        <v>557</v>
      </c>
      <c r="P423" s="440">
        <v>46140</v>
      </c>
      <c r="Q423" t="s">
        <v>5335</v>
      </c>
      <c r="R423" t="s">
        <v>464</v>
      </c>
      <c r="S423" t="s">
        <v>464</v>
      </c>
    </row>
    <row r="424" spans="1:19" x14ac:dyDescent="0.3">
      <c r="A424" t="s">
        <v>5338</v>
      </c>
      <c r="B424" t="s">
        <v>552</v>
      </c>
      <c r="C424" t="s">
        <v>619</v>
      </c>
      <c r="D424" t="s">
        <v>4914</v>
      </c>
      <c r="E424" t="s">
        <v>5339</v>
      </c>
      <c r="F424" t="s">
        <v>561</v>
      </c>
      <c r="G424" t="s">
        <v>369</v>
      </c>
      <c r="H424">
        <v>3907.67</v>
      </c>
      <c r="I424" t="s">
        <v>4790</v>
      </c>
      <c r="L424" s="440">
        <v>44469</v>
      </c>
      <c r="M424" s="440">
        <v>46415</v>
      </c>
      <c r="N424">
        <v>3907.67</v>
      </c>
      <c r="O424" t="s">
        <v>4795</v>
      </c>
      <c r="Q424" t="s">
        <v>5201</v>
      </c>
      <c r="R424" t="s">
        <v>780</v>
      </c>
    </row>
    <row r="425" spans="1:19" x14ac:dyDescent="0.3">
      <c r="A425" t="s">
        <v>5340</v>
      </c>
      <c r="B425" t="s">
        <v>552</v>
      </c>
      <c r="C425" t="s">
        <v>619</v>
      </c>
      <c r="D425" t="s">
        <v>4914</v>
      </c>
      <c r="E425" t="s">
        <v>5341</v>
      </c>
      <c r="F425" t="s">
        <v>561</v>
      </c>
      <c r="G425" t="s">
        <v>369</v>
      </c>
      <c r="H425">
        <v>3907.67</v>
      </c>
      <c r="I425" t="s">
        <v>4790</v>
      </c>
      <c r="L425" s="440">
        <v>44469</v>
      </c>
      <c r="M425" s="440">
        <v>46474</v>
      </c>
      <c r="N425">
        <v>3907.67</v>
      </c>
      <c r="O425" t="s">
        <v>4795</v>
      </c>
      <c r="Q425" t="s">
        <v>5201</v>
      </c>
      <c r="R425" t="s">
        <v>763</v>
      </c>
    </row>
    <row r="426" spans="1:19" x14ac:dyDescent="0.3">
      <c r="A426" t="s">
        <v>5342</v>
      </c>
      <c r="B426" t="s">
        <v>552</v>
      </c>
      <c r="C426" t="s">
        <v>619</v>
      </c>
      <c r="D426" t="s">
        <v>4914</v>
      </c>
      <c r="E426" t="s">
        <v>5343</v>
      </c>
      <c r="F426" t="s">
        <v>561</v>
      </c>
      <c r="G426" t="s">
        <v>369</v>
      </c>
      <c r="H426">
        <v>3907.67</v>
      </c>
      <c r="I426" t="s">
        <v>4790</v>
      </c>
      <c r="L426" s="440">
        <v>44469</v>
      </c>
      <c r="M426" s="440">
        <v>46505</v>
      </c>
      <c r="N426">
        <v>3907.67</v>
      </c>
      <c r="O426" t="s">
        <v>4795</v>
      </c>
      <c r="Q426" t="s">
        <v>5201</v>
      </c>
      <c r="R426" t="s">
        <v>750</v>
      </c>
    </row>
    <row r="427" spans="1:19" x14ac:dyDescent="0.3">
      <c r="A427" t="s">
        <v>5344</v>
      </c>
      <c r="B427" t="s">
        <v>552</v>
      </c>
      <c r="C427" t="s">
        <v>619</v>
      </c>
      <c r="D427" t="s">
        <v>4914</v>
      </c>
      <c r="E427" t="s">
        <v>5345</v>
      </c>
      <c r="F427" t="s">
        <v>561</v>
      </c>
      <c r="G427" t="s">
        <v>369</v>
      </c>
      <c r="H427">
        <v>3907.67</v>
      </c>
      <c r="I427" t="s">
        <v>4790</v>
      </c>
      <c r="L427" s="440">
        <v>44469</v>
      </c>
      <c r="M427" s="440">
        <v>46719</v>
      </c>
      <c r="N427">
        <v>3907.67</v>
      </c>
      <c r="O427" t="s">
        <v>4795</v>
      </c>
      <c r="Q427" t="s">
        <v>5201</v>
      </c>
      <c r="R427" t="s">
        <v>725</v>
      </c>
    </row>
    <row r="428" spans="1:19" x14ac:dyDescent="0.3">
      <c r="A428" t="s">
        <v>5346</v>
      </c>
      <c r="B428" t="s">
        <v>552</v>
      </c>
      <c r="C428" t="s">
        <v>619</v>
      </c>
      <c r="D428" t="s">
        <v>4914</v>
      </c>
      <c r="E428" t="s">
        <v>5347</v>
      </c>
      <c r="F428" t="s">
        <v>561</v>
      </c>
      <c r="G428" t="s">
        <v>369</v>
      </c>
      <c r="H428">
        <v>3907.67</v>
      </c>
      <c r="I428" t="s">
        <v>4790</v>
      </c>
      <c r="L428" s="440">
        <v>44469</v>
      </c>
      <c r="M428" s="440">
        <v>46811</v>
      </c>
      <c r="N428">
        <v>3907.67</v>
      </c>
      <c r="O428" t="s">
        <v>4795</v>
      </c>
      <c r="Q428" t="s">
        <v>5201</v>
      </c>
      <c r="R428" t="s">
        <v>716</v>
      </c>
    </row>
    <row r="429" spans="1:19" x14ac:dyDescent="0.3">
      <c r="A429" t="s">
        <v>5348</v>
      </c>
      <c r="B429" t="s">
        <v>552</v>
      </c>
      <c r="C429" t="s">
        <v>619</v>
      </c>
      <c r="D429" t="s">
        <v>4914</v>
      </c>
      <c r="E429" t="s">
        <v>5349</v>
      </c>
      <c r="F429" t="s">
        <v>561</v>
      </c>
      <c r="G429" t="s">
        <v>369</v>
      </c>
      <c r="H429">
        <v>3907.67</v>
      </c>
      <c r="I429" t="s">
        <v>4790</v>
      </c>
      <c r="L429" s="440">
        <v>44469</v>
      </c>
      <c r="M429" s="440">
        <v>47297</v>
      </c>
      <c r="N429">
        <v>3907.67</v>
      </c>
      <c r="O429" t="s">
        <v>4795</v>
      </c>
      <c r="Q429" t="s">
        <v>5201</v>
      </c>
      <c r="R429" t="s">
        <v>668</v>
      </c>
    </row>
    <row r="430" spans="1:19" x14ac:dyDescent="0.3">
      <c r="A430" t="s">
        <v>5350</v>
      </c>
      <c r="B430" t="s">
        <v>552</v>
      </c>
      <c r="C430" t="s">
        <v>619</v>
      </c>
      <c r="D430" t="s">
        <v>4914</v>
      </c>
      <c r="E430" t="s">
        <v>5351</v>
      </c>
      <c r="F430" t="s">
        <v>561</v>
      </c>
      <c r="G430" t="s">
        <v>369</v>
      </c>
      <c r="H430">
        <v>3907.67</v>
      </c>
      <c r="I430" t="s">
        <v>4790</v>
      </c>
      <c r="L430" s="440">
        <v>44469</v>
      </c>
      <c r="M430" s="440">
        <v>47327</v>
      </c>
      <c r="N430">
        <v>3907.67</v>
      </c>
      <c r="O430" t="s">
        <v>4795</v>
      </c>
      <c r="Q430" t="s">
        <v>5201</v>
      </c>
      <c r="R430" t="s">
        <v>665</v>
      </c>
    </row>
    <row r="431" spans="1:19" x14ac:dyDescent="0.3">
      <c r="A431" t="s">
        <v>5352</v>
      </c>
      <c r="B431" t="s">
        <v>552</v>
      </c>
      <c r="C431" t="s">
        <v>619</v>
      </c>
      <c r="D431" t="s">
        <v>4914</v>
      </c>
      <c r="E431" t="s">
        <v>5353</v>
      </c>
      <c r="F431" t="s">
        <v>561</v>
      </c>
      <c r="G431" t="s">
        <v>369</v>
      </c>
      <c r="H431">
        <v>3907.67</v>
      </c>
      <c r="I431" t="s">
        <v>4790</v>
      </c>
      <c r="L431" s="440">
        <v>44469</v>
      </c>
      <c r="M431" s="440">
        <v>48666</v>
      </c>
      <c r="N431">
        <v>3907.67</v>
      </c>
      <c r="O431" t="s">
        <v>4795</v>
      </c>
      <c r="Q431" t="s">
        <v>5201</v>
      </c>
      <c r="R431" t="s">
        <v>5354</v>
      </c>
    </row>
    <row r="432" spans="1:19" x14ac:dyDescent="0.3">
      <c r="A432" t="s">
        <v>5355</v>
      </c>
      <c r="B432" t="s">
        <v>552</v>
      </c>
      <c r="C432" t="s">
        <v>619</v>
      </c>
      <c r="D432" t="s">
        <v>4914</v>
      </c>
      <c r="E432" t="s">
        <v>5356</v>
      </c>
      <c r="F432" t="s">
        <v>561</v>
      </c>
      <c r="G432" t="s">
        <v>369</v>
      </c>
      <c r="H432">
        <v>3907.67</v>
      </c>
      <c r="I432" t="s">
        <v>4790</v>
      </c>
      <c r="L432" s="440">
        <v>44469</v>
      </c>
      <c r="M432" s="440">
        <v>48609</v>
      </c>
      <c r="N432">
        <v>3907.67</v>
      </c>
      <c r="O432" t="s">
        <v>4795</v>
      </c>
      <c r="Q432" t="s">
        <v>5201</v>
      </c>
      <c r="R432" t="s">
        <v>564</v>
      </c>
    </row>
    <row r="433" spans="1:18" x14ac:dyDescent="0.3">
      <c r="A433" t="s">
        <v>5357</v>
      </c>
      <c r="B433" t="s">
        <v>552</v>
      </c>
      <c r="C433" t="s">
        <v>619</v>
      </c>
      <c r="D433" t="s">
        <v>4914</v>
      </c>
      <c r="E433" t="s">
        <v>5358</v>
      </c>
      <c r="F433" t="s">
        <v>561</v>
      </c>
      <c r="G433" t="s">
        <v>369</v>
      </c>
      <c r="H433">
        <v>3907.67</v>
      </c>
      <c r="I433" t="s">
        <v>4790</v>
      </c>
      <c r="L433" s="440">
        <v>44469</v>
      </c>
      <c r="M433" s="440">
        <v>48210</v>
      </c>
      <c r="N433">
        <v>3907.67</v>
      </c>
      <c r="O433" t="s">
        <v>4795</v>
      </c>
      <c r="Q433" t="s">
        <v>5201</v>
      </c>
      <c r="R433" t="s">
        <v>590</v>
      </c>
    </row>
    <row r="434" spans="1:18" x14ac:dyDescent="0.3">
      <c r="A434" t="s">
        <v>5359</v>
      </c>
      <c r="B434" t="s">
        <v>552</v>
      </c>
      <c r="C434" t="s">
        <v>619</v>
      </c>
      <c r="D434" t="s">
        <v>4914</v>
      </c>
      <c r="E434" t="s">
        <v>5360</v>
      </c>
      <c r="F434" t="s">
        <v>561</v>
      </c>
      <c r="G434" t="s">
        <v>369</v>
      </c>
      <c r="H434">
        <v>3907.67</v>
      </c>
      <c r="I434" t="s">
        <v>4790</v>
      </c>
      <c r="L434" s="440">
        <v>44469</v>
      </c>
      <c r="M434" s="440">
        <v>47662</v>
      </c>
      <c r="N434">
        <v>3907.67</v>
      </c>
      <c r="O434" t="s">
        <v>4795</v>
      </c>
      <c r="Q434" t="s">
        <v>5201</v>
      </c>
      <c r="R434" t="s">
        <v>631</v>
      </c>
    </row>
    <row r="435" spans="1:18" x14ac:dyDescent="0.3">
      <c r="A435" t="s">
        <v>5361</v>
      </c>
      <c r="B435" t="s">
        <v>552</v>
      </c>
      <c r="C435" t="s">
        <v>619</v>
      </c>
      <c r="D435" t="s">
        <v>4914</v>
      </c>
      <c r="E435" t="s">
        <v>5362</v>
      </c>
      <c r="F435" t="s">
        <v>561</v>
      </c>
      <c r="G435" t="s">
        <v>369</v>
      </c>
      <c r="H435">
        <v>3907.67</v>
      </c>
      <c r="I435" t="s">
        <v>4790</v>
      </c>
      <c r="L435" s="440">
        <v>44469</v>
      </c>
      <c r="M435" s="440">
        <v>47784</v>
      </c>
      <c r="N435">
        <v>3907.67</v>
      </c>
      <c r="O435" t="s">
        <v>4795</v>
      </c>
      <c r="Q435" t="s">
        <v>5201</v>
      </c>
      <c r="R435" t="s">
        <v>618</v>
      </c>
    </row>
    <row r="436" spans="1:18" x14ac:dyDescent="0.3">
      <c r="A436" t="s">
        <v>5363</v>
      </c>
      <c r="B436" t="s">
        <v>552</v>
      </c>
      <c r="C436" t="s">
        <v>619</v>
      </c>
      <c r="D436" t="s">
        <v>4914</v>
      </c>
      <c r="E436" t="s">
        <v>5364</v>
      </c>
      <c r="F436" t="s">
        <v>561</v>
      </c>
      <c r="G436" t="s">
        <v>369</v>
      </c>
      <c r="H436">
        <v>3907.67</v>
      </c>
      <c r="I436" t="s">
        <v>4790</v>
      </c>
      <c r="L436" s="440">
        <v>44469</v>
      </c>
      <c r="M436" s="440">
        <v>47815</v>
      </c>
      <c r="N436">
        <v>3907.67</v>
      </c>
      <c r="O436" t="s">
        <v>4795</v>
      </c>
      <c r="Q436" t="s">
        <v>5201</v>
      </c>
      <c r="R436" t="s">
        <v>616</v>
      </c>
    </row>
    <row r="437" spans="1:18" x14ac:dyDescent="0.3">
      <c r="A437" t="s">
        <v>5365</v>
      </c>
      <c r="B437" t="s">
        <v>552</v>
      </c>
      <c r="C437" t="s">
        <v>5366</v>
      </c>
      <c r="D437" t="s">
        <v>5366</v>
      </c>
      <c r="F437" t="s">
        <v>561</v>
      </c>
      <c r="G437" t="s">
        <v>370</v>
      </c>
      <c r="H437">
        <v>2000</v>
      </c>
      <c r="I437" t="s">
        <v>4790</v>
      </c>
      <c r="L437" s="440">
        <v>45042</v>
      </c>
      <c r="M437" s="440">
        <v>45056</v>
      </c>
      <c r="N437">
        <v>2000</v>
      </c>
      <c r="O437" t="s">
        <v>557</v>
      </c>
      <c r="Q437" t="s">
        <v>5281</v>
      </c>
      <c r="R437" t="s">
        <v>5205</v>
      </c>
    </row>
    <row r="438" spans="1:18" x14ac:dyDescent="0.3">
      <c r="A438" t="s">
        <v>5367</v>
      </c>
      <c r="B438" t="s">
        <v>552</v>
      </c>
      <c r="C438" t="s">
        <v>5217</v>
      </c>
      <c r="D438" t="s">
        <v>5217</v>
      </c>
      <c r="F438" t="s">
        <v>561</v>
      </c>
      <c r="G438" t="s">
        <v>370</v>
      </c>
      <c r="H438">
        <v>2500</v>
      </c>
      <c r="I438" t="s">
        <v>4790</v>
      </c>
      <c r="L438" s="440">
        <v>45230</v>
      </c>
      <c r="M438" s="440">
        <v>45330</v>
      </c>
      <c r="N438">
        <v>2500</v>
      </c>
      <c r="O438" t="s">
        <v>557</v>
      </c>
      <c r="Q438" t="s">
        <v>5368</v>
      </c>
      <c r="R438" t="s">
        <v>5369</v>
      </c>
    </row>
    <row r="439" spans="1:18" x14ac:dyDescent="0.3">
      <c r="A439" t="s">
        <v>5370</v>
      </c>
      <c r="B439" t="s">
        <v>552</v>
      </c>
      <c r="C439" t="s">
        <v>5217</v>
      </c>
      <c r="D439" t="s">
        <v>5217</v>
      </c>
      <c r="F439" t="s">
        <v>561</v>
      </c>
      <c r="G439" t="s">
        <v>370</v>
      </c>
      <c r="H439">
        <v>2500</v>
      </c>
      <c r="I439" t="s">
        <v>4790</v>
      </c>
      <c r="L439" s="440">
        <v>45230</v>
      </c>
      <c r="M439" s="440">
        <v>45299</v>
      </c>
      <c r="N439">
        <v>2500</v>
      </c>
      <c r="O439" t="s">
        <v>557</v>
      </c>
      <c r="Q439" t="s">
        <v>5218</v>
      </c>
      <c r="R439" t="s">
        <v>5330</v>
      </c>
    </row>
    <row r="440" spans="1:18" x14ac:dyDescent="0.3">
      <c r="A440" t="s">
        <v>5371</v>
      </c>
      <c r="B440" t="s">
        <v>552</v>
      </c>
      <c r="C440" t="s">
        <v>5269</v>
      </c>
      <c r="D440" t="s">
        <v>5269</v>
      </c>
      <c r="F440" t="s">
        <v>561</v>
      </c>
      <c r="G440" t="s">
        <v>370</v>
      </c>
      <c r="H440">
        <v>5900</v>
      </c>
      <c r="I440" t="s">
        <v>4790</v>
      </c>
      <c r="L440" s="440">
        <v>45002</v>
      </c>
      <c r="M440" s="440">
        <v>45098</v>
      </c>
      <c r="N440">
        <v>5900</v>
      </c>
      <c r="O440" t="s">
        <v>557</v>
      </c>
      <c r="Q440" t="s">
        <v>5270</v>
      </c>
      <c r="R440" t="s">
        <v>5209</v>
      </c>
    </row>
    <row r="441" spans="1:18" x14ac:dyDescent="0.3">
      <c r="A441" t="s">
        <v>5372</v>
      </c>
      <c r="B441" t="s">
        <v>552</v>
      </c>
      <c r="C441" t="s">
        <v>50</v>
      </c>
      <c r="D441" t="s">
        <v>50</v>
      </c>
      <c r="F441" t="s">
        <v>5080</v>
      </c>
      <c r="G441" t="s">
        <v>5081</v>
      </c>
      <c r="H441">
        <v>10094.65</v>
      </c>
      <c r="I441" t="s">
        <v>4790</v>
      </c>
      <c r="L441" s="440">
        <v>45078</v>
      </c>
      <c r="M441" s="440">
        <v>45107</v>
      </c>
      <c r="N441">
        <v>10094.65</v>
      </c>
      <c r="O441" t="s">
        <v>557</v>
      </c>
      <c r="Q441" t="s">
        <v>5048</v>
      </c>
      <c r="R441" t="s">
        <v>5209</v>
      </c>
    </row>
    <row r="442" spans="1:18" x14ac:dyDescent="0.3">
      <c r="A442" t="s">
        <v>5373</v>
      </c>
      <c r="B442" t="s">
        <v>552</v>
      </c>
      <c r="C442" t="s">
        <v>5366</v>
      </c>
      <c r="D442" t="s">
        <v>5366</v>
      </c>
      <c r="F442" t="s">
        <v>561</v>
      </c>
      <c r="G442" t="s">
        <v>370</v>
      </c>
      <c r="H442">
        <v>2000</v>
      </c>
      <c r="I442" t="s">
        <v>4790</v>
      </c>
      <c r="L442" s="440">
        <v>45042</v>
      </c>
      <c r="M442" s="440">
        <v>45117</v>
      </c>
      <c r="N442">
        <v>2000</v>
      </c>
      <c r="O442" t="s">
        <v>557</v>
      </c>
      <c r="Q442" t="s">
        <v>5374</v>
      </c>
      <c r="R442" t="s">
        <v>5213</v>
      </c>
    </row>
    <row r="443" spans="1:18" x14ac:dyDescent="0.3">
      <c r="A443" t="s">
        <v>5375</v>
      </c>
      <c r="B443" t="s">
        <v>552</v>
      </c>
      <c r="C443" t="s">
        <v>50</v>
      </c>
      <c r="D443" t="s">
        <v>50</v>
      </c>
      <c r="F443" t="s">
        <v>5080</v>
      </c>
      <c r="G443" t="s">
        <v>5081</v>
      </c>
      <c r="H443">
        <v>10196.32</v>
      </c>
      <c r="I443" t="s">
        <v>4790</v>
      </c>
      <c r="L443" s="440">
        <v>45108</v>
      </c>
      <c r="M443" s="440">
        <v>45137</v>
      </c>
      <c r="N443">
        <v>10196.32</v>
      </c>
      <c r="O443" t="s">
        <v>557</v>
      </c>
      <c r="Q443" t="s">
        <v>5048</v>
      </c>
      <c r="R443" t="s">
        <v>5213</v>
      </c>
    </row>
    <row r="444" spans="1:18" x14ac:dyDescent="0.3">
      <c r="A444" t="s">
        <v>5376</v>
      </c>
      <c r="B444" t="s">
        <v>552</v>
      </c>
      <c r="C444" t="s">
        <v>50</v>
      </c>
      <c r="D444" t="s">
        <v>50</v>
      </c>
      <c r="F444" t="s">
        <v>5080</v>
      </c>
      <c r="G444" t="s">
        <v>5081</v>
      </c>
      <c r="H444">
        <v>4490.13</v>
      </c>
      <c r="I444" t="s">
        <v>4790</v>
      </c>
      <c r="L444" s="440">
        <v>45104</v>
      </c>
      <c r="M444" s="440">
        <v>45198</v>
      </c>
      <c r="N444">
        <v>4490.13</v>
      </c>
      <c r="O444" t="s">
        <v>557</v>
      </c>
      <c r="Q444" t="s">
        <v>5285</v>
      </c>
      <c r="R444" t="s">
        <v>5274</v>
      </c>
    </row>
    <row r="445" spans="1:18" x14ac:dyDescent="0.3">
      <c r="A445" t="s">
        <v>5377</v>
      </c>
      <c r="B445" t="s">
        <v>552</v>
      </c>
      <c r="C445" t="s">
        <v>5269</v>
      </c>
      <c r="D445" t="s">
        <v>5269</v>
      </c>
      <c r="F445" t="s">
        <v>561</v>
      </c>
      <c r="G445" t="s">
        <v>370</v>
      </c>
      <c r="H445">
        <v>10378.1</v>
      </c>
      <c r="I445" t="s">
        <v>4790</v>
      </c>
      <c r="L445" s="440">
        <v>45204</v>
      </c>
      <c r="M445" s="440">
        <v>45210</v>
      </c>
      <c r="N445">
        <v>10378.1</v>
      </c>
      <c r="O445" t="s">
        <v>557</v>
      </c>
      <c r="Q445" t="s">
        <v>5378</v>
      </c>
      <c r="R445" t="s">
        <v>5215</v>
      </c>
    </row>
    <row r="446" spans="1:18" x14ac:dyDescent="0.3">
      <c r="A446" t="s">
        <v>5379</v>
      </c>
      <c r="B446" t="s">
        <v>552</v>
      </c>
      <c r="C446" t="s">
        <v>50</v>
      </c>
      <c r="D446" t="s">
        <v>50</v>
      </c>
      <c r="F446" t="s">
        <v>5080</v>
      </c>
      <c r="G446" t="s">
        <v>5081</v>
      </c>
      <c r="H446">
        <v>4350.4799999999996</v>
      </c>
      <c r="I446" t="s">
        <v>4790</v>
      </c>
      <c r="L446" s="440">
        <v>45104</v>
      </c>
      <c r="M446" s="440">
        <v>45260</v>
      </c>
      <c r="N446">
        <v>4350.4799999999996</v>
      </c>
      <c r="O446" t="s">
        <v>557</v>
      </c>
      <c r="Q446" t="s">
        <v>5285</v>
      </c>
      <c r="R446" t="s">
        <v>5219</v>
      </c>
    </row>
    <row r="447" spans="1:18" x14ac:dyDescent="0.3">
      <c r="A447" t="s">
        <v>5380</v>
      </c>
      <c r="B447" t="s">
        <v>552</v>
      </c>
      <c r="C447" t="s">
        <v>50</v>
      </c>
      <c r="D447" t="s">
        <v>50</v>
      </c>
      <c r="F447" t="s">
        <v>5080</v>
      </c>
      <c r="G447" t="s">
        <v>5081</v>
      </c>
      <c r="H447">
        <v>4350.4799999999996</v>
      </c>
      <c r="I447" t="s">
        <v>4790</v>
      </c>
      <c r="L447" s="440">
        <v>45104</v>
      </c>
      <c r="M447" s="440">
        <v>45289</v>
      </c>
      <c r="N447">
        <v>4350.4799999999996</v>
      </c>
      <c r="O447" t="s">
        <v>557</v>
      </c>
      <c r="Q447" t="s">
        <v>5285</v>
      </c>
      <c r="R447" t="s">
        <v>5225</v>
      </c>
    </row>
    <row r="448" spans="1:18" x14ac:dyDescent="0.3">
      <c r="A448" t="s">
        <v>5381</v>
      </c>
      <c r="B448" t="s">
        <v>552</v>
      </c>
      <c r="C448" t="s">
        <v>5280</v>
      </c>
      <c r="D448" t="s">
        <v>5280</v>
      </c>
      <c r="F448" t="s">
        <v>561</v>
      </c>
      <c r="G448" t="s">
        <v>370</v>
      </c>
      <c r="H448">
        <v>2000</v>
      </c>
      <c r="I448" t="s">
        <v>4790</v>
      </c>
      <c r="L448" s="440">
        <v>45100</v>
      </c>
      <c r="M448" s="440">
        <v>45301</v>
      </c>
      <c r="N448">
        <v>2000</v>
      </c>
      <c r="O448" t="s">
        <v>557</v>
      </c>
      <c r="Q448" t="s">
        <v>5281</v>
      </c>
      <c r="R448" t="s">
        <v>5330</v>
      </c>
    </row>
    <row r="449" spans="1:19" x14ac:dyDescent="0.3">
      <c r="A449" t="s">
        <v>5382</v>
      </c>
      <c r="B449" t="s">
        <v>552</v>
      </c>
      <c r="C449" t="s">
        <v>5221</v>
      </c>
      <c r="D449" t="s">
        <v>5221</v>
      </c>
      <c r="F449" t="s">
        <v>561</v>
      </c>
      <c r="G449" t="s">
        <v>370</v>
      </c>
      <c r="H449">
        <v>2000</v>
      </c>
      <c r="I449" t="s">
        <v>4790</v>
      </c>
      <c r="L449" s="440">
        <v>45162</v>
      </c>
      <c r="M449" s="440">
        <v>45302</v>
      </c>
      <c r="N449">
        <v>2000</v>
      </c>
      <c r="O449" t="s">
        <v>557</v>
      </c>
      <c r="Q449" t="s">
        <v>5222</v>
      </c>
      <c r="R449" t="s">
        <v>5330</v>
      </c>
    </row>
    <row r="450" spans="1:19" x14ac:dyDescent="0.3">
      <c r="A450" t="s">
        <v>5383</v>
      </c>
      <c r="B450" t="s">
        <v>552</v>
      </c>
      <c r="C450" t="s">
        <v>5221</v>
      </c>
      <c r="D450" t="s">
        <v>5221</v>
      </c>
      <c r="F450" t="s">
        <v>561</v>
      </c>
      <c r="G450" t="s">
        <v>370</v>
      </c>
      <c r="H450">
        <v>2000</v>
      </c>
      <c r="I450" t="s">
        <v>4790</v>
      </c>
      <c r="L450" s="440">
        <v>45162</v>
      </c>
      <c r="M450" s="440">
        <v>45334</v>
      </c>
      <c r="N450">
        <v>2000</v>
      </c>
      <c r="O450" t="s">
        <v>557</v>
      </c>
      <c r="P450" s="440">
        <v>45336</v>
      </c>
      <c r="Q450" t="s">
        <v>5222</v>
      </c>
      <c r="R450" t="s">
        <v>5369</v>
      </c>
      <c r="S450" t="s">
        <v>5369</v>
      </c>
    </row>
    <row r="451" spans="1:19" x14ac:dyDescent="0.3">
      <c r="A451" t="s">
        <v>5384</v>
      </c>
      <c r="B451" t="s">
        <v>552</v>
      </c>
      <c r="C451" t="s">
        <v>50</v>
      </c>
      <c r="D451" t="s">
        <v>50</v>
      </c>
      <c r="F451" t="s">
        <v>5080</v>
      </c>
      <c r="G451" t="s">
        <v>5081</v>
      </c>
      <c r="H451">
        <v>3473.84</v>
      </c>
      <c r="I451" t="s">
        <v>4790</v>
      </c>
      <c r="L451" s="440">
        <v>45104</v>
      </c>
      <c r="M451" s="440">
        <v>45412</v>
      </c>
      <c r="N451">
        <v>4767.6899999999996</v>
      </c>
      <c r="O451" t="s">
        <v>557</v>
      </c>
      <c r="P451" s="440">
        <v>45411</v>
      </c>
      <c r="Q451" t="s">
        <v>5285</v>
      </c>
      <c r="R451" t="s">
        <v>5282</v>
      </c>
      <c r="S451" t="s">
        <v>5282</v>
      </c>
    </row>
    <row r="452" spans="1:19" x14ac:dyDescent="0.3">
      <c r="A452" t="s">
        <v>5385</v>
      </c>
      <c r="B452" t="s">
        <v>552</v>
      </c>
      <c r="C452" t="s">
        <v>431</v>
      </c>
      <c r="D452" t="s">
        <v>431</v>
      </c>
      <c r="E452" t="s">
        <v>664</v>
      </c>
      <c r="F452" t="s">
        <v>561</v>
      </c>
      <c r="G452" t="s">
        <v>369</v>
      </c>
      <c r="H452">
        <v>8469.0300000000007</v>
      </c>
      <c r="I452" t="s">
        <v>4790</v>
      </c>
      <c r="L452" s="440">
        <v>44469</v>
      </c>
      <c r="M452" s="440">
        <v>45836</v>
      </c>
      <c r="N452">
        <v>12062.44</v>
      </c>
      <c r="O452" t="s">
        <v>557</v>
      </c>
      <c r="P452" s="440">
        <v>45838</v>
      </c>
      <c r="Q452" t="s">
        <v>5229</v>
      </c>
      <c r="R452" t="s">
        <v>5046</v>
      </c>
      <c r="S452" t="s">
        <v>5046</v>
      </c>
    </row>
    <row r="453" spans="1:19" x14ac:dyDescent="0.3">
      <c r="A453" t="s">
        <v>5386</v>
      </c>
      <c r="B453" t="s">
        <v>552</v>
      </c>
      <c r="C453" t="s">
        <v>431</v>
      </c>
      <c r="D453" t="s">
        <v>431</v>
      </c>
      <c r="E453" t="s">
        <v>649</v>
      </c>
      <c r="F453" t="s">
        <v>561</v>
      </c>
      <c r="G453" t="s">
        <v>369</v>
      </c>
      <c r="H453">
        <v>12573.97</v>
      </c>
      <c r="I453" t="s">
        <v>4790</v>
      </c>
      <c r="L453" s="440">
        <v>44469</v>
      </c>
      <c r="M453" s="440">
        <v>45989</v>
      </c>
      <c r="N453">
        <v>12573.97</v>
      </c>
      <c r="O453" t="s">
        <v>557</v>
      </c>
      <c r="P453" s="440">
        <v>45987</v>
      </c>
      <c r="Q453" t="s">
        <v>5229</v>
      </c>
      <c r="R453" t="s">
        <v>4415</v>
      </c>
      <c r="S453" t="s">
        <v>4415</v>
      </c>
    </row>
    <row r="454" spans="1:19" x14ac:dyDescent="0.3">
      <c r="A454" t="s">
        <v>5387</v>
      </c>
      <c r="B454" t="s">
        <v>552</v>
      </c>
      <c r="C454" t="s">
        <v>431</v>
      </c>
      <c r="D454" t="s">
        <v>431</v>
      </c>
      <c r="E454" t="s">
        <v>640</v>
      </c>
      <c r="F454" t="s">
        <v>561</v>
      </c>
      <c r="G454" t="s">
        <v>369</v>
      </c>
      <c r="H454">
        <v>12864.46</v>
      </c>
      <c r="I454" t="s">
        <v>4790</v>
      </c>
      <c r="L454" s="440">
        <v>44469</v>
      </c>
      <c r="M454" s="440">
        <v>46080</v>
      </c>
      <c r="N454">
        <v>12864.46</v>
      </c>
      <c r="O454" t="s">
        <v>557</v>
      </c>
      <c r="P454" s="440">
        <v>46079</v>
      </c>
      <c r="Q454" t="s">
        <v>5298</v>
      </c>
      <c r="R454" t="s">
        <v>462</v>
      </c>
      <c r="S454" t="s">
        <v>462</v>
      </c>
    </row>
    <row r="455" spans="1:19" x14ac:dyDescent="0.3">
      <c r="A455" t="s">
        <v>5388</v>
      </c>
      <c r="B455" t="s">
        <v>552</v>
      </c>
      <c r="C455" t="s">
        <v>619</v>
      </c>
      <c r="D455" t="s">
        <v>4914</v>
      </c>
      <c r="E455" t="s">
        <v>5389</v>
      </c>
      <c r="F455" t="s">
        <v>561</v>
      </c>
      <c r="G455" t="s">
        <v>369</v>
      </c>
      <c r="H455">
        <v>3907.67</v>
      </c>
      <c r="I455" t="s">
        <v>4790</v>
      </c>
      <c r="L455" s="440">
        <v>44469</v>
      </c>
      <c r="M455" s="440">
        <v>46354</v>
      </c>
      <c r="N455">
        <v>3907.67</v>
      </c>
      <c r="O455" t="s">
        <v>4795</v>
      </c>
      <c r="Q455" t="s">
        <v>5201</v>
      </c>
      <c r="R455" t="s">
        <v>471</v>
      </c>
    </row>
    <row r="456" spans="1:19" x14ac:dyDescent="0.3">
      <c r="A456" t="s">
        <v>5390</v>
      </c>
      <c r="B456" t="s">
        <v>552</v>
      </c>
      <c r="C456" t="s">
        <v>619</v>
      </c>
      <c r="D456" t="s">
        <v>4914</v>
      </c>
      <c r="E456" t="s">
        <v>5391</v>
      </c>
      <c r="F456" t="s">
        <v>561</v>
      </c>
      <c r="G456" t="s">
        <v>369</v>
      </c>
      <c r="H456">
        <v>3907.67</v>
      </c>
      <c r="I456" t="s">
        <v>4790</v>
      </c>
      <c r="L456" s="440">
        <v>44469</v>
      </c>
      <c r="M456" s="440">
        <v>46749</v>
      </c>
      <c r="N456">
        <v>3907.67</v>
      </c>
      <c r="O456" t="s">
        <v>4795</v>
      </c>
      <c r="Q456" t="s">
        <v>5201</v>
      </c>
      <c r="R456" t="s">
        <v>722</v>
      </c>
    </row>
    <row r="457" spans="1:19" x14ac:dyDescent="0.3">
      <c r="A457" t="s">
        <v>5392</v>
      </c>
      <c r="B457" t="s">
        <v>552</v>
      </c>
      <c r="C457" t="s">
        <v>619</v>
      </c>
      <c r="D457" t="s">
        <v>4914</v>
      </c>
      <c r="E457" t="s">
        <v>5393</v>
      </c>
      <c r="F457" t="s">
        <v>561</v>
      </c>
      <c r="G457" t="s">
        <v>369</v>
      </c>
      <c r="H457">
        <v>3907.67</v>
      </c>
      <c r="I457" t="s">
        <v>4790</v>
      </c>
      <c r="L457" s="440">
        <v>44469</v>
      </c>
      <c r="M457" s="440">
        <v>46780</v>
      </c>
      <c r="N457">
        <v>3907.67</v>
      </c>
      <c r="O457" t="s">
        <v>4795</v>
      </c>
      <c r="Q457" t="s">
        <v>5201</v>
      </c>
      <c r="R457" t="s">
        <v>719</v>
      </c>
    </row>
    <row r="458" spans="1:19" x14ac:dyDescent="0.3">
      <c r="A458" t="s">
        <v>5394</v>
      </c>
      <c r="B458" t="s">
        <v>552</v>
      </c>
      <c r="C458" t="s">
        <v>619</v>
      </c>
      <c r="D458" t="s">
        <v>4914</v>
      </c>
      <c r="E458" t="s">
        <v>5395</v>
      </c>
      <c r="F458" t="s">
        <v>561</v>
      </c>
      <c r="G458" t="s">
        <v>369</v>
      </c>
      <c r="H458">
        <v>3907.67</v>
      </c>
      <c r="I458" t="s">
        <v>4790</v>
      </c>
      <c r="L458" s="440">
        <v>44469</v>
      </c>
      <c r="M458" s="440">
        <v>47085</v>
      </c>
      <c r="N458">
        <v>3907.67</v>
      </c>
      <c r="O458" t="s">
        <v>4795</v>
      </c>
      <c r="Q458" t="s">
        <v>5201</v>
      </c>
      <c r="R458" t="s">
        <v>689</v>
      </c>
    </row>
    <row r="459" spans="1:19" x14ac:dyDescent="0.3">
      <c r="A459" t="s">
        <v>5396</v>
      </c>
      <c r="B459" t="s">
        <v>552</v>
      </c>
      <c r="C459" t="s">
        <v>619</v>
      </c>
      <c r="D459" t="s">
        <v>4914</v>
      </c>
      <c r="E459" t="s">
        <v>5397</v>
      </c>
      <c r="F459" t="s">
        <v>561</v>
      </c>
      <c r="G459" t="s">
        <v>369</v>
      </c>
      <c r="H459">
        <v>3907.67</v>
      </c>
      <c r="I459" t="s">
        <v>4790</v>
      </c>
      <c r="L459" s="440">
        <v>44469</v>
      </c>
      <c r="M459" s="440">
        <v>47177</v>
      </c>
      <c r="N459">
        <v>3907.67</v>
      </c>
      <c r="O459" t="s">
        <v>4795</v>
      </c>
      <c r="Q459" t="s">
        <v>5201</v>
      </c>
      <c r="R459" t="s">
        <v>679</v>
      </c>
    </row>
    <row r="460" spans="1:19" x14ac:dyDescent="0.3">
      <c r="A460" t="s">
        <v>5398</v>
      </c>
      <c r="B460" t="s">
        <v>552</v>
      </c>
      <c r="C460" t="s">
        <v>619</v>
      </c>
      <c r="D460" t="s">
        <v>4914</v>
      </c>
      <c r="E460" t="s">
        <v>5399</v>
      </c>
      <c r="F460" t="s">
        <v>561</v>
      </c>
      <c r="G460" t="s">
        <v>369</v>
      </c>
      <c r="H460">
        <v>3907.67</v>
      </c>
      <c r="I460" t="s">
        <v>4790</v>
      </c>
      <c r="L460" s="440">
        <v>44469</v>
      </c>
      <c r="M460" s="440">
        <v>47389</v>
      </c>
      <c r="N460">
        <v>3907.67</v>
      </c>
      <c r="O460" t="s">
        <v>4795</v>
      </c>
      <c r="Q460" t="s">
        <v>5201</v>
      </c>
      <c r="R460" t="s">
        <v>659</v>
      </c>
    </row>
    <row r="461" spans="1:19" x14ac:dyDescent="0.3">
      <c r="A461" t="s">
        <v>5400</v>
      </c>
      <c r="B461" t="s">
        <v>552</v>
      </c>
      <c r="C461" t="s">
        <v>619</v>
      </c>
      <c r="D461" t="s">
        <v>4914</v>
      </c>
      <c r="E461" t="s">
        <v>5401</v>
      </c>
      <c r="F461" t="s">
        <v>561</v>
      </c>
      <c r="G461" t="s">
        <v>369</v>
      </c>
      <c r="H461">
        <v>3907.67</v>
      </c>
      <c r="I461" t="s">
        <v>4790</v>
      </c>
      <c r="L461" s="440">
        <v>44469</v>
      </c>
      <c r="M461" s="440">
        <v>47631</v>
      </c>
      <c r="N461">
        <v>3907.67</v>
      </c>
      <c r="O461" t="s">
        <v>4795</v>
      </c>
      <c r="Q461" t="s">
        <v>5201</v>
      </c>
      <c r="R461" t="s">
        <v>634</v>
      </c>
    </row>
    <row r="462" spans="1:19" x14ac:dyDescent="0.3">
      <c r="A462" t="s">
        <v>5402</v>
      </c>
      <c r="B462" t="s">
        <v>552</v>
      </c>
      <c r="C462" t="s">
        <v>619</v>
      </c>
      <c r="D462" t="s">
        <v>4914</v>
      </c>
      <c r="E462" t="s">
        <v>5403</v>
      </c>
      <c r="F462" t="s">
        <v>561</v>
      </c>
      <c r="G462" t="s">
        <v>369</v>
      </c>
      <c r="H462">
        <v>3907.67</v>
      </c>
      <c r="I462" t="s">
        <v>4790</v>
      </c>
      <c r="L462" s="440">
        <v>44469</v>
      </c>
      <c r="M462" s="440">
        <v>48515</v>
      </c>
      <c r="N462">
        <v>3907.67</v>
      </c>
      <c r="O462" t="s">
        <v>4795</v>
      </c>
      <c r="Q462" t="s">
        <v>5201</v>
      </c>
      <c r="R462" t="s">
        <v>570</v>
      </c>
    </row>
    <row r="463" spans="1:19" x14ac:dyDescent="0.3">
      <c r="A463" t="s">
        <v>5404</v>
      </c>
      <c r="B463" t="s">
        <v>552</v>
      </c>
      <c r="C463" t="s">
        <v>619</v>
      </c>
      <c r="D463" t="s">
        <v>4914</v>
      </c>
      <c r="E463" t="s">
        <v>5405</v>
      </c>
      <c r="F463" t="s">
        <v>561</v>
      </c>
      <c r="G463" t="s">
        <v>369</v>
      </c>
      <c r="H463">
        <v>3907.67</v>
      </c>
      <c r="I463" t="s">
        <v>4790</v>
      </c>
      <c r="L463" s="440">
        <v>44469</v>
      </c>
      <c r="M463" s="440">
        <v>47542</v>
      </c>
      <c r="N463">
        <v>3907.67</v>
      </c>
      <c r="O463" t="s">
        <v>4795</v>
      </c>
      <c r="Q463" t="s">
        <v>5201</v>
      </c>
      <c r="R463" t="s">
        <v>643</v>
      </c>
    </row>
    <row r="464" spans="1:19" x14ac:dyDescent="0.3">
      <c r="A464" t="s">
        <v>5406</v>
      </c>
      <c r="B464" t="s">
        <v>552</v>
      </c>
      <c r="C464" t="s">
        <v>619</v>
      </c>
      <c r="D464" t="s">
        <v>4914</v>
      </c>
      <c r="E464" t="s">
        <v>5407</v>
      </c>
      <c r="F464" t="s">
        <v>561</v>
      </c>
      <c r="G464" t="s">
        <v>369</v>
      </c>
      <c r="H464">
        <v>3907.67</v>
      </c>
      <c r="I464" t="s">
        <v>4790</v>
      </c>
      <c r="L464" s="440">
        <v>44469</v>
      </c>
      <c r="M464" s="440">
        <v>48697</v>
      </c>
      <c r="N464">
        <v>3907.67</v>
      </c>
      <c r="O464" t="s">
        <v>4795</v>
      </c>
      <c r="Q464" t="s">
        <v>5201</v>
      </c>
      <c r="R464" t="s">
        <v>5408</v>
      </c>
    </row>
    <row r="465" spans="1:19" x14ac:dyDescent="0.3">
      <c r="A465" t="s">
        <v>5409</v>
      </c>
      <c r="B465" t="s">
        <v>552</v>
      </c>
      <c r="C465" t="s">
        <v>619</v>
      </c>
      <c r="D465" t="s">
        <v>4914</v>
      </c>
      <c r="E465" t="s">
        <v>5410</v>
      </c>
      <c r="F465" t="s">
        <v>561</v>
      </c>
      <c r="G465" t="s">
        <v>369</v>
      </c>
      <c r="H465">
        <v>3907.67</v>
      </c>
      <c r="I465" t="s">
        <v>4790</v>
      </c>
      <c r="L465" s="440">
        <v>44469</v>
      </c>
      <c r="M465" s="440">
        <v>48485</v>
      </c>
      <c r="N465">
        <v>3907.67</v>
      </c>
      <c r="O465" t="s">
        <v>4795</v>
      </c>
      <c r="Q465" t="s">
        <v>5201</v>
      </c>
      <c r="R465" t="s">
        <v>572</v>
      </c>
    </row>
    <row r="466" spans="1:19" x14ac:dyDescent="0.3">
      <c r="A466" t="s">
        <v>5411</v>
      </c>
      <c r="B466" t="s">
        <v>552</v>
      </c>
      <c r="C466" t="s">
        <v>619</v>
      </c>
      <c r="D466" t="s">
        <v>4914</v>
      </c>
      <c r="E466" t="s">
        <v>5412</v>
      </c>
      <c r="F466" t="s">
        <v>561</v>
      </c>
      <c r="G466" t="s">
        <v>369</v>
      </c>
      <c r="H466">
        <v>3907.67</v>
      </c>
      <c r="I466" t="s">
        <v>4790</v>
      </c>
      <c r="L466" s="440">
        <v>44469</v>
      </c>
      <c r="M466" s="440">
        <v>47692</v>
      </c>
      <c r="N466">
        <v>3907.67</v>
      </c>
      <c r="O466" t="s">
        <v>4795</v>
      </c>
      <c r="Q466" t="s">
        <v>5201</v>
      </c>
      <c r="R466" t="s">
        <v>628</v>
      </c>
    </row>
    <row r="467" spans="1:19" x14ac:dyDescent="0.3">
      <c r="A467" t="s">
        <v>5413</v>
      </c>
      <c r="B467" t="s">
        <v>552</v>
      </c>
      <c r="C467" t="s">
        <v>619</v>
      </c>
      <c r="D467" t="s">
        <v>4914</v>
      </c>
      <c r="E467" t="s">
        <v>5414</v>
      </c>
      <c r="F467" t="s">
        <v>561</v>
      </c>
      <c r="G467" t="s">
        <v>369</v>
      </c>
      <c r="H467">
        <v>3907.67</v>
      </c>
      <c r="I467" t="s">
        <v>4790</v>
      </c>
      <c r="L467" s="440">
        <v>44469</v>
      </c>
      <c r="M467" s="440">
        <v>48788</v>
      </c>
      <c r="N467">
        <v>3907.67</v>
      </c>
      <c r="O467" t="s">
        <v>4795</v>
      </c>
      <c r="Q467" t="s">
        <v>5201</v>
      </c>
      <c r="R467" t="s">
        <v>5415</v>
      </c>
    </row>
    <row r="468" spans="1:19" x14ac:dyDescent="0.3">
      <c r="A468" t="s">
        <v>5416</v>
      </c>
      <c r="B468" t="s">
        <v>552</v>
      </c>
      <c r="C468" t="s">
        <v>619</v>
      </c>
      <c r="D468" t="s">
        <v>4914</v>
      </c>
      <c r="E468" t="s">
        <v>5417</v>
      </c>
      <c r="F468" t="s">
        <v>561</v>
      </c>
      <c r="G468" t="s">
        <v>369</v>
      </c>
      <c r="H468">
        <v>3907.67</v>
      </c>
      <c r="I468" t="s">
        <v>4790</v>
      </c>
      <c r="L468" s="440">
        <v>44469</v>
      </c>
      <c r="M468" s="440">
        <v>47845</v>
      </c>
      <c r="N468">
        <v>3907.67</v>
      </c>
      <c r="O468" t="s">
        <v>4795</v>
      </c>
      <c r="Q468" t="s">
        <v>5201</v>
      </c>
      <c r="R468" t="s">
        <v>614</v>
      </c>
    </row>
    <row r="469" spans="1:19" x14ac:dyDescent="0.3">
      <c r="A469" t="s">
        <v>5418</v>
      </c>
      <c r="B469" t="s">
        <v>552</v>
      </c>
      <c r="C469" t="s">
        <v>50</v>
      </c>
      <c r="D469" t="s">
        <v>50</v>
      </c>
      <c r="F469" t="s">
        <v>5080</v>
      </c>
      <c r="G469" t="s">
        <v>5081</v>
      </c>
      <c r="H469">
        <v>9988.25</v>
      </c>
      <c r="I469" t="s">
        <v>4790</v>
      </c>
      <c r="L469" s="440">
        <v>45076</v>
      </c>
      <c r="M469" s="440">
        <v>45077</v>
      </c>
      <c r="N469">
        <v>9988.25</v>
      </c>
      <c r="O469" t="s">
        <v>557</v>
      </c>
      <c r="Q469" t="s">
        <v>5048</v>
      </c>
      <c r="R469" t="s">
        <v>5205</v>
      </c>
    </row>
    <row r="470" spans="1:19" x14ac:dyDescent="0.3">
      <c r="A470" t="s">
        <v>5419</v>
      </c>
      <c r="B470" t="s">
        <v>552</v>
      </c>
      <c r="C470" t="s">
        <v>5217</v>
      </c>
      <c r="D470" t="s">
        <v>5217</v>
      </c>
      <c r="F470" t="s">
        <v>561</v>
      </c>
      <c r="G470" t="s">
        <v>370</v>
      </c>
      <c r="H470">
        <v>2500</v>
      </c>
      <c r="I470" t="s">
        <v>4790</v>
      </c>
      <c r="L470" s="440">
        <v>45230</v>
      </c>
      <c r="M470" s="440">
        <v>45359</v>
      </c>
      <c r="N470">
        <v>2500</v>
      </c>
      <c r="O470" t="s">
        <v>557</v>
      </c>
      <c r="P470" s="440">
        <v>45357</v>
      </c>
      <c r="Q470" t="s">
        <v>5218</v>
      </c>
      <c r="R470" t="s">
        <v>5194</v>
      </c>
      <c r="S470" t="s">
        <v>5194</v>
      </c>
    </row>
    <row r="471" spans="1:19" x14ac:dyDescent="0.3">
      <c r="A471" t="s">
        <v>5420</v>
      </c>
      <c r="B471" t="s">
        <v>552</v>
      </c>
      <c r="C471" t="s">
        <v>5217</v>
      </c>
      <c r="D471" t="s">
        <v>5217</v>
      </c>
      <c r="F471" t="s">
        <v>561</v>
      </c>
      <c r="G471" t="s">
        <v>370</v>
      </c>
      <c r="H471">
        <v>2000</v>
      </c>
      <c r="I471" t="s">
        <v>4790</v>
      </c>
      <c r="L471" s="440">
        <v>45230</v>
      </c>
      <c r="M471" s="440">
        <v>45420</v>
      </c>
      <c r="N471">
        <v>2000</v>
      </c>
      <c r="O471" t="s">
        <v>557</v>
      </c>
      <c r="P471" s="440">
        <v>45418</v>
      </c>
      <c r="Q471" t="s">
        <v>5218</v>
      </c>
      <c r="R471" t="s">
        <v>5148</v>
      </c>
      <c r="S471" t="s">
        <v>5148</v>
      </c>
    </row>
    <row r="472" spans="1:19" x14ac:dyDescent="0.3">
      <c r="A472" t="s">
        <v>5421</v>
      </c>
      <c r="B472" t="s">
        <v>552</v>
      </c>
      <c r="C472" t="s">
        <v>5422</v>
      </c>
      <c r="D472" t="s">
        <v>5422</v>
      </c>
      <c r="F472" t="s">
        <v>561</v>
      </c>
      <c r="G472" t="s">
        <v>370</v>
      </c>
      <c r="H472">
        <v>957.69</v>
      </c>
      <c r="I472" t="s">
        <v>4790</v>
      </c>
      <c r="L472" s="440">
        <v>45253</v>
      </c>
      <c r="M472" s="440">
        <v>45257</v>
      </c>
      <c r="N472">
        <v>957.69</v>
      </c>
      <c r="O472" t="s">
        <v>557</v>
      </c>
      <c r="Q472" t="s">
        <v>5423</v>
      </c>
      <c r="R472" t="s">
        <v>5219</v>
      </c>
    </row>
    <row r="473" spans="1:19" x14ac:dyDescent="0.3">
      <c r="A473" t="s">
        <v>5424</v>
      </c>
      <c r="B473" t="s">
        <v>552</v>
      </c>
      <c r="C473" t="s">
        <v>619</v>
      </c>
      <c r="D473" t="s">
        <v>4914</v>
      </c>
      <c r="F473" t="s">
        <v>5080</v>
      </c>
      <c r="G473" t="s">
        <v>5081</v>
      </c>
      <c r="H473">
        <v>2407.33</v>
      </c>
      <c r="I473" t="s">
        <v>4790</v>
      </c>
      <c r="L473" s="440">
        <v>44469</v>
      </c>
      <c r="M473" s="440">
        <v>45135</v>
      </c>
      <c r="N473">
        <v>2407.33</v>
      </c>
      <c r="O473" t="s">
        <v>557</v>
      </c>
      <c r="Q473" t="s">
        <v>5201</v>
      </c>
      <c r="R473" t="s">
        <v>5213</v>
      </c>
    </row>
    <row r="474" spans="1:19" x14ac:dyDescent="0.3">
      <c r="A474" t="s">
        <v>5425</v>
      </c>
      <c r="B474" t="s">
        <v>552</v>
      </c>
      <c r="C474" t="s">
        <v>5426</v>
      </c>
      <c r="D474" t="s">
        <v>5426</v>
      </c>
      <c r="F474" t="s">
        <v>5080</v>
      </c>
      <c r="G474" t="s">
        <v>5081</v>
      </c>
      <c r="H474">
        <v>411.4</v>
      </c>
      <c r="I474" t="s">
        <v>4790</v>
      </c>
      <c r="L474" s="440">
        <v>45131</v>
      </c>
      <c r="M474" s="440">
        <v>45139</v>
      </c>
      <c r="N474">
        <v>411.4</v>
      </c>
      <c r="O474" t="s">
        <v>557</v>
      </c>
      <c r="Q474" t="s">
        <v>5427</v>
      </c>
      <c r="R474" t="s">
        <v>5272</v>
      </c>
    </row>
    <row r="475" spans="1:19" x14ac:dyDescent="0.3">
      <c r="A475" t="s">
        <v>5428</v>
      </c>
      <c r="B475" t="s">
        <v>552</v>
      </c>
      <c r="C475" t="s">
        <v>5280</v>
      </c>
      <c r="D475" t="s">
        <v>5280</v>
      </c>
      <c r="F475" t="s">
        <v>561</v>
      </c>
      <c r="G475" t="s">
        <v>370</v>
      </c>
      <c r="H475">
        <v>2000</v>
      </c>
      <c r="I475" t="s">
        <v>4790</v>
      </c>
      <c r="L475" s="440">
        <v>45100</v>
      </c>
      <c r="M475" s="440">
        <v>45148</v>
      </c>
      <c r="N475">
        <v>2000</v>
      </c>
      <c r="O475" t="s">
        <v>557</v>
      </c>
      <c r="Q475" t="s">
        <v>5281</v>
      </c>
      <c r="R475" t="s">
        <v>5272</v>
      </c>
    </row>
    <row r="476" spans="1:19" x14ac:dyDescent="0.3">
      <c r="A476" t="s">
        <v>5429</v>
      </c>
      <c r="B476" t="s">
        <v>552</v>
      </c>
      <c r="C476" t="s">
        <v>619</v>
      </c>
      <c r="D476" t="s">
        <v>4914</v>
      </c>
      <c r="F476" t="s">
        <v>5080</v>
      </c>
      <c r="G476" t="s">
        <v>5081</v>
      </c>
      <c r="H476">
        <v>3064.16</v>
      </c>
      <c r="I476" t="s">
        <v>4790</v>
      </c>
      <c r="L476" s="440">
        <v>44469</v>
      </c>
      <c r="M476" s="440">
        <v>45198</v>
      </c>
      <c r="N476">
        <v>3064.16</v>
      </c>
      <c r="O476" t="s">
        <v>557</v>
      </c>
      <c r="Q476" t="s">
        <v>5201</v>
      </c>
      <c r="R476" t="s">
        <v>5274</v>
      </c>
    </row>
    <row r="477" spans="1:19" x14ac:dyDescent="0.3">
      <c r="A477" t="s">
        <v>5430</v>
      </c>
      <c r="B477" t="s">
        <v>552</v>
      </c>
      <c r="C477" t="s">
        <v>619</v>
      </c>
      <c r="D477" t="s">
        <v>4914</v>
      </c>
      <c r="F477" t="s">
        <v>5080</v>
      </c>
      <c r="G477" t="s">
        <v>5081</v>
      </c>
      <c r="H477">
        <v>3088.31</v>
      </c>
      <c r="I477" t="s">
        <v>4790</v>
      </c>
      <c r="L477" s="440">
        <v>44469</v>
      </c>
      <c r="M477" s="440">
        <v>45230</v>
      </c>
      <c r="N477">
        <v>3088.31</v>
      </c>
      <c r="O477" t="s">
        <v>557</v>
      </c>
      <c r="Q477" t="s">
        <v>5201</v>
      </c>
      <c r="R477" t="s">
        <v>5215</v>
      </c>
    </row>
    <row r="478" spans="1:19" x14ac:dyDescent="0.3">
      <c r="A478" t="s">
        <v>5431</v>
      </c>
      <c r="B478" t="s">
        <v>552</v>
      </c>
      <c r="C478" t="s">
        <v>5280</v>
      </c>
      <c r="D478" t="s">
        <v>5280</v>
      </c>
      <c r="F478" t="s">
        <v>561</v>
      </c>
      <c r="G478" t="s">
        <v>370</v>
      </c>
      <c r="H478">
        <v>2000</v>
      </c>
      <c r="I478" t="s">
        <v>4790</v>
      </c>
      <c r="L478" s="440">
        <v>45100</v>
      </c>
      <c r="M478" s="440">
        <v>45334</v>
      </c>
      <c r="N478">
        <v>2000</v>
      </c>
      <c r="O478" t="s">
        <v>557</v>
      </c>
      <c r="P478" s="440">
        <v>45336</v>
      </c>
      <c r="Q478" t="s">
        <v>5281</v>
      </c>
      <c r="R478" t="s">
        <v>5369</v>
      </c>
      <c r="S478" t="s">
        <v>5369</v>
      </c>
    </row>
    <row r="479" spans="1:19" x14ac:dyDescent="0.3">
      <c r="A479" t="s">
        <v>5432</v>
      </c>
      <c r="B479" t="s">
        <v>552</v>
      </c>
      <c r="C479" t="s">
        <v>5280</v>
      </c>
      <c r="D479" t="s">
        <v>5280</v>
      </c>
      <c r="F479" t="s">
        <v>561</v>
      </c>
      <c r="G479" t="s">
        <v>370</v>
      </c>
      <c r="H479">
        <v>2000</v>
      </c>
      <c r="I479" t="s">
        <v>4790</v>
      </c>
      <c r="L479" s="440">
        <v>45100</v>
      </c>
      <c r="M479" s="440">
        <v>45362</v>
      </c>
      <c r="N479">
        <v>2000</v>
      </c>
      <c r="O479" t="s">
        <v>557</v>
      </c>
      <c r="P479" s="440">
        <v>45362</v>
      </c>
      <c r="Q479" t="s">
        <v>5281</v>
      </c>
      <c r="R479" t="s">
        <v>5194</v>
      </c>
      <c r="S479" t="s">
        <v>5194</v>
      </c>
    </row>
    <row r="480" spans="1:19" x14ac:dyDescent="0.3">
      <c r="A480" t="s">
        <v>5433</v>
      </c>
      <c r="B480" t="s">
        <v>552</v>
      </c>
      <c r="C480" t="s">
        <v>5221</v>
      </c>
      <c r="D480" t="s">
        <v>5221</v>
      </c>
      <c r="F480" t="s">
        <v>561</v>
      </c>
      <c r="G480" t="s">
        <v>370</v>
      </c>
      <c r="H480">
        <v>2000</v>
      </c>
      <c r="I480" t="s">
        <v>4790</v>
      </c>
      <c r="L480" s="440">
        <v>45162</v>
      </c>
      <c r="M480" s="440">
        <v>45516</v>
      </c>
      <c r="N480">
        <v>2000</v>
      </c>
      <c r="O480" t="s">
        <v>557</v>
      </c>
      <c r="P480" s="440">
        <v>45516</v>
      </c>
      <c r="Q480" t="s">
        <v>5222</v>
      </c>
      <c r="R480" t="s">
        <v>5083</v>
      </c>
      <c r="S480" t="s">
        <v>5083</v>
      </c>
    </row>
    <row r="481" spans="1:19" x14ac:dyDescent="0.3">
      <c r="A481" t="s">
        <v>5434</v>
      </c>
      <c r="B481" t="s">
        <v>552</v>
      </c>
      <c r="C481" t="s">
        <v>619</v>
      </c>
      <c r="D481" t="s">
        <v>4914</v>
      </c>
      <c r="E481" t="s">
        <v>5435</v>
      </c>
      <c r="F481" t="s">
        <v>561</v>
      </c>
      <c r="G481" t="s">
        <v>369</v>
      </c>
      <c r="H481">
        <v>5403.53</v>
      </c>
      <c r="I481" t="s">
        <v>4790</v>
      </c>
      <c r="L481" s="440">
        <v>44469</v>
      </c>
      <c r="M481" s="440">
        <v>45716</v>
      </c>
      <c r="N481">
        <v>5403.53</v>
      </c>
      <c r="O481" t="s">
        <v>557</v>
      </c>
      <c r="P481" s="440">
        <v>45714</v>
      </c>
      <c r="Q481" t="s">
        <v>5201</v>
      </c>
      <c r="R481" t="s">
        <v>5064</v>
      </c>
      <c r="S481" t="s">
        <v>5064</v>
      </c>
    </row>
    <row r="482" spans="1:19" x14ac:dyDescent="0.3">
      <c r="A482" t="s">
        <v>5436</v>
      </c>
      <c r="B482" t="s">
        <v>552</v>
      </c>
      <c r="C482" t="s">
        <v>431</v>
      </c>
      <c r="D482" t="s">
        <v>431</v>
      </c>
      <c r="E482" t="s">
        <v>646</v>
      </c>
      <c r="F482" t="s">
        <v>561</v>
      </c>
      <c r="G482" t="s">
        <v>369</v>
      </c>
      <c r="H482">
        <v>12662.9</v>
      </c>
      <c r="I482" t="s">
        <v>4790</v>
      </c>
      <c r="L482" s="440">
        <v>44469</v>
      </c>
      <c r="M482" s="440">
        <v>46019</v>
      </c>
      <c r="N482">
        <v>12662.9</v>
      </c>
      <c r="O482" t="s">
        <v>557</v>
      </c>
      <c r="P482" s="440">
        <v>46020</v>
      </c>
      <c r="Q482" t="s">
        <v>5229</v>
      </c>
      <c r="R482" t="s">
        <v>460</v>
      </c>
      <c r="S482" t="s">
        <v>460</v>
      </c>
    </row>
    <row r="483" spans="1:19" x14ac:dyDescent="0.3">
      <c r="A483" t="s">
        <v>5437</v>
      </c>
      <c r="B483" t="s">
        <v>552</v>
      </c>
      <c r="C483" t="s">
        <v>619</v>
      </c>
      <c r="D483" t="s">
        <v>4914</v>
      </c>
      <c r="E483" t="s">
        <v>5438</v>
      </c>
      <c r="F483" t="s">
        <v>561</v>
      </c>
      <c r="G483" t="s">
        <v>369</v>
      </c>
      <c r="H483">
        <v>5935.76</v>
      </c>
      <c r="I483" t="s">
        <v>4790</v>
      </c>
      <c r="L483" s="440">
        <v>44469</v>
      </c>
      <c r="M483" s="440">
        <v>46080</v>
      </c>
      <c r="N483">
        <v>5935.76</v>
      </c>
      <c r="O483" t="s">
        <v>557</v>
      </c>
      <c r="P483" s="440">
        <v>46079</v>
      </c>
      <c r="Q483" t="s">
        <v>5335</v>
      </c>
      <c r="R483" t="s">
        <v>462</v>
      </c>
      <c r="S483" t="s">
        <v>462</v>
      </c>
    </row>
    <row r="484" spans="1:19" x14ac:dyDescent="0.3">
      <c r="A484" t="s">
        <v>5439</v>
      </c>
      <c r="B484" t="s">
        <v>552</v>
      </c>
      <c r="C484" t="s">
        <v>431</v>
      </c>
      <c r="D484" t="s">
        <v>431</v>
      </c>
      <c r="E484" t="s">
        <v>636</v>
      </c>
      <c r="F484" t="s">
        <v>561</v>
      </c>
      <c r="G484" t="s">
        <v>369</v>
      </c>
      <c r="H484">
        <v>12949.15</v>
      </c>
      <c r="I484" t="s">
        <v>4790</v>
      </c>
      <c r="L484" s="440">
        <v>44469</v>
      </c>
      <c r="M484" s="440">
        <v>46109</v>
      </c>
      <c r="N484">
        <v>12949.15</v>
      </c>
      <c r="O484" t="s">
        <v>557</v>
      </c>
      <c r="P484" s="440">
        <v>46111</v>
      </c>
      <c r="Q484" t="s">
        <v>5293</v>
      </c>
      <c r="R484" t="s">
        <v>463</v>
      </c>
      <c r="S484" t="s">
        <v>463</v>
      </c>
    </row>
    <row r="485" spans="1:19" x14ac:dyDescent="0.3">
      <c r="A485" t="s">
        <v>5440</v>
      </c>
      <c r="B485" t="s">
        <v>552</v>
      </c>
      <c r="C485" t="s">
        <v>619</v>
      </c>
      <c r="D485" t="s">
        <v>4914</v>
      </c>
      <c r="E485" t="s">
        <v>5441</v>
      </c>
      <c r="F485" t="s">
        <v>561</v>
      </c>
      <c r="G485" t="s">
        <v>369</v>
      </c>
      <c r="H485">
        <v>3907.67</v>
      </c>
      <c r="I485" t="s">
        <v>4790</v>
      </c>
      <c r="L485" s="440">
        <v>44469</v>
      </c>
      <c r="M485" s="440">
        <v>46840</v>
      </c>
      <c r="N485">
        <v>3907.67</v>
      </c>
      <c r="O485" t="s">
        <v>4795</v>
      </c>
      <c r="Q485" t="s">
        <v>5201</v>
      </c>
      <c r="R485" t="s">
        <v>713</v>
      </c>
    </row>
    <row r="486" spans="1:19" x14ac:dyDescent="0.3">
      <c r="A486" t="s">
        <v>5442</v>
      </c>
      <c r="B486" t="s">
        <v>552</v>
      </c>
      <c r="C486" t="s">
        <v>619</v>
      </c>
      <c r="D486" t="s">
        <v>4914</v>
      </c>
      <c r="E486" t="s">
        <v>5443</v>
      </c>
      <c r="F486" t="s">
        <v>561</v>
      </c>
      <c r="G486" t="s">
        <v>369</v>
      </c>
      <c r="H486">
        <v>3907.67</v>
      </c>
      <c r="I486" t="s">
        <v>4790</v>
      </c>
      <c r="L486" s="440">
        <v>44469</v>
      </c>
      <c r="M486" s="440">
        <v>46871</v>
      </c>
      <c r="N486">
        <v>3907.67</v>
      </c>
      <c r="O486" t="s">
        <v>4795</v>
      </c>
      <c r="Q486" t="s">
        <v>5201</v>
      </c>
      <c r="R486" t="s">
        <v>710</v>
      </c>
    </row>
    <row r="487" spans="1:19" x14ac:dyDescent="0.3">
      <c r="A487" t="s">
        <v>5444</v>
      </c>
      <c r="B487" t="s">
        <v>552</v>
      </c>
      <c r="C487" t="s">
        <v>619</v>
      </c>
      <c r="D487" t="s">
        <v>4914</v>
      </c>
      <c r="E487" t="s">
        <v>5445</v>
      </c>
      <c r="F487" t="s">
        <v>561</v>
      </c>
      <c r="G487" t="s">
        <v>369</v>
      </c>
      <c r="H487">
        <v>3907.67</v>
      </c>
      <c r="I487" t="s">
        <v>4790</v>
      </c>
      <c r="L487" s="440">
        <v>44469</v>
      </c>
      <c r="M487" s="440">
        <v>47024</v>
      </c>
      <c r="N487">
        <v>3907.67</v>
      </c>
      <c r="O487" t="s">
        <v>4795</v>
      </c>
      <c r="Q487" t="s">
        <v>5201</v>
      </c>
      <c r="R487" t="s">
        <v>695</v>
      </c>
    </row>
    <row r="488" spans="1:19" x14ac:dyDescent="0.3">
      <c r="A488" t="s">
        <v>5446</v>
      </c>
      <c r="B488" t="s">
        <v>552</v>
      </c>
      <c r="C488" t="s">
        <v>619</v>
      </c>
      <c r="D488" t="s">
        <v>4914</v>
      </c>
      <c r="E488" t="s">
        <v>5447</v>
      </c>
      <c r="F488" t="s">
        <v>561</v>
      </c>
      <c r="G488" t="s">
        <v>369</v>
      </c>
      <c r="H488">
        <v>3907.67</v>
      </c>
      <c r="I488" t="s">
        <v>4790</v>
      </c>
      <c r="L488" s="440">
        <v>44469</v>
      </c>
      <c r="M488" s="440">
        <v>47358</v>
      </c>
      <c r="N488">
        <v>3907.67</v>
      </c>
      <c r="O488" t="s">
        <v>4795</v>
      </c>
      <c r="Q488" t="s">
        <v>5201</v>
      </c>
      <c r="R488" t="s">
        <v>662</v>
      </c>
    </row>
    <row r="489" spans="1:19" x14ac:dyDescent="0.3">
      <c r="A489" t="s">
        <v>5448</v>
      </c>
      <c r="B489" t="s">
        <v>552</v>
      </c>
      <c r="C489" t="s">
        <v>619</v>
      </c>
      <c r="D489" t="s">
        <v>4914</v>
      </c>
      <c r="E489" t="s">
        <v>5449</v>
      </c>
      <c r="F489" t="s">
        <v>561</v>
      </c>
      <c r="G489" t="s">
        <v>369</v>
      </c>
      <c r="H489">
        <v>3907.67</v>
      </c>
      <c r="I489" t="s">
        <v>4790</v>
      </c>
      <c r="L489" s="440">
        <v>44469</v>
      </c>
      <c r="M489" s="440">
        <v>48301</v>
      </c>
      <c r="N489">
        <v>3907.67</v>
      </c>
      <c r="O489" t="s">
        <v>4795</v>
      </c>
      <c r="Q489" t="s">
        <v>5201</v>
      </c>
      <c r="R489" t="s">
        <v>584</v>
      </c>
    </row>
    <row r="490" spans="1:19" x14ac:dyDescent="0.3">
      <c r="A490" t="s">
        <v>5450</v>
      </c>
      <c r="B490" t="s">
        <v>552</v>
      </c>
      <c r="C490" t="s">
        <v>619</v>
      </c>
      <c r="D490" t="s">
        <v>4914</v>
      </c>
      <c r="E490" t="s">
        <v>5451</v>
      </c>
      <c r="F490" t="s">
        <v>561</v>
      </c>
      <c r="G490" t="s">
        <v>369</v>
      </c>
      <c r="H490">
        <v>3907.67</v>
      </c>
      <c r="I490" t="s">
        <v>4790</v>
      </c>
      <c r="L490" s="440">
        <v>44469</v>
      </c>
      <c r="M490" s="440">
        <v>48454</v>
      </c>
      <c r="N490">
        <v>3907.67</v>
      </c>
      <c r="O490" t="s">
        <v>4795</v>
      </c>
      <c r="Q490" t="s">
        <v>5201</v>
      </c>
      <c r="R490" t="s">
        <v>574</v>
      </c>
    </row>
    <row r="491" spans="1:19" x14ac:dyDescent="0.3">
      <c r="A491" t="s">
        <v>5452</v>
      </c>
      <c r="B491" t="s">
        <v>552</v>
      </c>
      <c r="C491" t="s">
        <v>619</v>
      </c>
      <c r="D491" t="s">
        <v>4914</v>
      </c>
      <c r="E491" t="s">
        <v>5453</v>
      </c>
      <c r="F491" t="s">
        <v>561</v>
      </c>
      <c r="G491" t="s">
        <v>369</v>
      </c>
      <c r="H491">
        <v>3907.67</v>
      </c>
      <c r="I491" t="s">
        <v>4790</v>
      </c>
      <c r="L491" s="440">
        <v>44469</v>
      </c>
      <c r="M491" s="440">
        <v>48393</v>
      </c>
      <c r="N491">
        <v>3907.67</v>
      </c>
      <c r="O491" t="s">
        <v>4795</v>
      </c>
      <c r="Q491" t="s">
        <v>5201</v>
      </c>
      <c r="R491" t="s">
        <v>578</v>
      </c>
    </row>
    <row r="492" spans="1:19" x14ac:dyDescent="0.3">
      <c r="A492" t="s">
        <v>5454</v>
      </c>
      <c r="B492" t="s">
        <v>552</v>
      </c>
      <c r="C492" t="s">
        <v>619</v>
      </c>
      <c r="D492" t="s">
        <v>4914</v>
      </c>
      <c r="F492" t="s">
        <v>5080</v>
      </c>
      <c r="G492" t="s">
        <v>5081</v>
      </c>
      <c r="H492">
        <v>2363.7199999999998</v>
      </c>
      <c r="I492" t="s">
        <v>4790</v>
      </c>
      <c r="L492" s="440">
        <v>44469</v>
      </c>
      <c r="M492" s="440">
        <v>45077</v>
      </c>
      <c r="N492">
        <v>2363.7199999999998</v>
      </c>
      <c r="O492" t="s">
        <v>557</v>
      </c>
      <c r="Q492" t="s">
        <v>5201</v>
      </c>
      <c r="R492" t="s">
        <v>5205</v>
      </c>
    </row>
    <row r="493" spans="1:19" x14ac:dyDescent="0.3">
      <c r="A493" t="s">
        <v>5455</v>
      </c>
      <c r="B493" t="s">
        <v>552</v>
      </c>
      <c r="C493" t="s">
        <v>619</v>
      </c>
      <c r="D493" t="s">
        <v>4914</v>
      </c>
      <c r="E493" t="s">
        <v>5456</v>
      </c>
      <c r="F493" t="s">
        <v>561</v>
      </c>
      <c r="G493" t="s">
        <v>369</v>
      </c>
      <c r="H493">
        <v>3907.67</v>
      </c>
      <c r="I493" t="s">
        <v>4790</v>
      </c>
      <c r="L493" s="440">
        <v>44469</v>
      </c>
      <c r="M493" s="440">
        <v>48088</v>
      </c>
      <c r="N493">
        <v>3907.67</v>
      </c>
      <c r="O493" t="s">
        <v>4795</v>
      </c>
      <c r="Q493" t="s">
        <v>5201</v>
      </c>
      <c r="R493" t="s">
        <v>598</v>
      </c>
    </row>
    <row r="494" spans="1:19" x14ac:dyDescent="0.3">
      <c r="A494" t="s">
        <v>5457</v>
      </c>
      <c r="B494" t="s">
        <v>552</v>
      </c>
      <c r="C494" t="s">
        <v>619</v>
      </c>
      <c r="D494" t="s">
        <v>4914</v>
      </c>
      <c r="E494" t="s">
        <v>5458</v>
      </c>
      <c r="F494" t="s">
        <v>561</v>
      </c>
      <c r="G494" t="s">
        <v>369</v>
      </c>
      <c r="H494">
        <v>3907.67</v>
      </c>
      <c r="I494" t="s">
        <v>4790</v>
      </c>
      <c r="L494" s="440">
        <v>44469</v>
      </c>
      <c r="M494" s="440">
        <v>47966</v>
      </c>
      <c r="N494">
        <v>3907.67</v>
      </c>
      <c r="O494" t="s">
        <v>4795</v>
      </c>
      <c r="Q494" t="s">
        <v>5201</v>
      </c>
      <c r="R494" t="s">
        <v>606</v>
      </c>
    </row>
    <row r="495" spans="1:19" x14ac:dyDescent="0.3">
      <c r="A495" t="s">
        <v>5459</v>
      </c>
      <c r="B495" t="s">
        <v>552</v>
      </c>
      <c r="C495" t="s">
        <v>619</v>
      </c>
      <c r="D495" t="s">
        <v>4914</v>
      </c>
      <c r="E495" t="s">
        <v>5460</v>
      </c>
      <c r="F495" t="s">
        <v>561</v>
      </c>
      <c r="G495" t="s">
        <v>369</v>
      </c>
      <c r="H495">
        <v>3907.67</v>
      </c>
      <c r="I495" t="s">
        <v>4790</v>
      </c>
      <c r="L495" s="440">
        <v>44469</v>
      </c>
      <c r="M495" s="440">
        <v>48546</v>
      </c>
      <c r="N495">
        <v>3907.67</v>
      </c>
      <c r="O495" t="s">
        <v>4795</v>
      </c>
      <c r="Q495" t="s">
        <v>5201</v>
      </c>
      <c r="R495" t="s">
        <v>568</v>
      </c>
    </row>
    <row r="496" spans="1:19" x14ac:dyDescent="0.3">
      <c r="A496" t="s">
        <v>5461</v>
      </c>
      <c r="B496" t="s">
        <v>552</v>
      </c>
      <c r="C496" t="s">
        <v>5269</v>
      </c>
      <c r="D496" t="s">
        <v>5269</v>
      </c>
      <c r="F496" t="s">
        <v>561</v>
      </c>
      <c r="G496" t="s">
        <v>370</v>
      </c>
      <c r="H496">
        <v>5900</v>
      </c>
      <c r="I496" t="s">
        <v>4790</v>
      </c>
      <c r="L496" s="440">
        <v>45002</v>
      </c>
      <c r="M496" s="440">
        <v>45068</v>
      </c>
      <c r="N496">
        <v>5900</v>
      </c>
      <c r="O496" t="s">
        <v>557</v>
      </c>
      <c r="Q496" t="s">
        <v>5270</v>
      </c>
      <c r="R496" t="s">
        <v>5205</v>
      </c>
    </row>
    <row r="497" spans="1:19" x14ac:dyDescent="0.3">
      <c r="A497" t="s">
        <v>5462</v>
      </c>
      <c r="B497" t="s">
        <v>552</v>
      </c>
      <c r="C497" t="s">
        <v>50</v>
      </c>
      <c r="D497" t="s">
        <v>50</v>
      </c>
      <c r="F497" t="s">
        <v>5080</v>
      </c>
      <c r="G497" t="s">
        <v>5081</v>
      </c>
      <c r="H497">
        <v>10094.67</v>
      </c>
      <c r="I497" t="s">
        <v>4790</v>
      </c>
      <c r="L497" s="440">
        <v>45076</v>
      </c>
      <c r="M497" s="440">
        <v>45086</v>
      </c>
      <c r="N497">
        <v>10094.67</v>
      </c>
      <c r="O497" t="s">
        <v>557</v>
      </c>
      <c r="Q497" t="s">
        <v>5048</v>
      </c>
      <c r="R497" t="s">
        <v>5209</v>
      </c>
    </row>
    <row r="498" spans="1:19" x14ac:dyDescent="0.3">
      <c r="A498" t="s">
        <v>5463</v>
      </c>
      <c r="B498" t="s">
        <v>552</v>
      </c>
      <c r="C498" t="s">
        <v>619</v>
      </c>
      <c r="D498" t="s">
        <v>4914</v>
      </c>
      <c r="F498" t="s">
        <v>5080</v>
      </c>
      <c r="G498" t="s">
        <v>5081</v>
      </c>
      <c r="H498">
        <v>2386.02</v>
      </c>
      <c r="I498" t="s">
        <v>4790</v>
      </c>
      <c r="L498" s="440">
        <v>44469</v>
      </c>
      <c r="M498" s="440">
        <v>45107</v>
      </c>
      <c r="N498">
        <v>2386.02</v>
      </c>
      <c r="O498" t="s">
        <v>557</v>
      </c>
      <c r="Q498" t="s">
        <v>5201</v>
      </c>
      <c r="R498" t="s">
        <v>5209</v>
      </c>
    </row>
    <row r="499" spans="1:19" x14ac:dyDescent="0.3">
      <c r="A499" t="s">
        <v>5464</v>
      </c>
      <c r="B499" t="s">
        <v>552</v>
      </c>
      <c r="C499" t="s">
        <v>5280</v>
      </c>
      <c r="D499" t="s">
        <v>5280</v>
      </c>
      <c r="F499" t="s">
        <v>561</v>
      </c>
      <c r="G499" t="s">
        <v>370</v>
      </c>
      <c r="H499">
        <v>2000</v>
      </c>
      <c r="I499" t="s">
        <v>4790</v>
      </c>
      <c r="L499" s="440">
        <v>45100</v>
      </c>
      <c r="M499" s="440">
        <v>45117</v>
      </c>
      <c r="N499">
        <v>2000</v>
      </c>
      <c r="O499" t="s">
        <v>557</v>
      </c>
      <c r="Q499" t="s">
        <v>5281</v>
      </c>
      <c r="R499" t="s">
        <v>5213</v>
      </c>
    </row>
    <row r="500" spans="1:19" x14ac:dyDescent="0.3">
      <c r="A500" t="s">
        <v>5465</v>
      </c>
      <c r="B500" t="s">
        <v>552</v>
      </c>
      <c r="C500" t="s">
        <v>5466</v>
      </c>
      <c r="D500" t="s">
        <v>5466</v>
      </c>
      <c r="F500" t="s">
        <v>5080</v>
      </c>
      <c r="G500" t="s">
        <v>5081</v>
      </c>
      <c r="H500">
        <v>133.47999999999999</v>
      </c>
      <c r="I500" t="s">
        <v>4790</v>
      </c>
      <c r="L500" s="440">
        <v>45098</v>
      </c>
      <c r="M500" s="440">
        <v>45132</v>
      </c>
      <c r="N500">
        <v>133.47999999999999</v>
      </c>
      <c r="O500" t="s">
        <v>557</v>
      </c>
      <c r="Q500" t="s">
        <v>5467</v>
      </c>
      <c r="R500" t="s">
        <v>5213</v>
      </c>
    </row>
    <row r="501" spans="1:19" x14ac:dyDescent="0.3">
      <c r="A501" t="s">
        <v>5468</v>
      </c>
      <c r="B501" t="s">
        <v>552</v>
      </c>
      <c r="C501" t="s">
        <v>5221</v>
      </c>
      <c r="D501" t="s">
        <v>5221</v>
      </c>
      <c r="F501" t="s">
        <v>561</v>
      </c>
      <c r="G501" t="s">
        <v>370</v>
      </c>
      <c r="H501">
        <v>2000</v>
      </c>
      <c r="I501" t="s">
        <v>4790</v>
      </c>
      <c r="L501" s="440">
        <v>45162</v>
      </c>
      <c r="M501" s="440">
        <v>45180</v>
      </c>
      <c r="N501">
        <v>2000</v>
      </c>
      <c r="O501" t="s">
        <v>557</v>
      </c>
      <c r="Q501" t="s">
        <v>5222</v>
      </c>
      <c r="R501" t="s">
        <v>5274</v>
      </c>
    </row>
    <row r="502" spans="1:19" x14ac:dyDescent="0.3">
      <c r="A502" t="s">
        <v>3538</v>
      </c>
      <c r="B502" t="s">
        <v>552</v>
      </c>
      <c r="C502" t="s">
        <v>5217</v>
      </c>
      <c r="D502" t="s">
        <v>5217</v>
      </c>
      <c r="F502" t="s">
        <v>561</v>
      </c>
      <c r="G502" t="s">
        <v>370</v>
      </c>
      <c r="H502">
        <v>2500</v>
      </c>
      <c r="I502" t="s">
        <v>4790</v>
      </c>
      <c r="L502" s="440">
        <v>45230</v>
      </c>
      <c r="M502" s="440">
        <v>45268</v>
      </c>
      <c r="N502">
        <v>2500</v>
      </c>
      <c r="O502" t="s">
        <v>557</v>
      </c>
      <c r="Q502" t="s">
        <v>5218</v>
      </c>
      <c r="R502" t="s">
        <v>5225</v>
      </c>
    </row>
    <row r="503" spans="1:19" x14ac:dyDescent="0.3">
      <c r="A503" t="s">
        <v>5469</v>
      </c>
      <c r="B503" t="s">
        <v>552</v>
      </c>
      <c r="C503" t="s">
        <v>5280</v>
      </c>
      <c r="D503" t="s">
        <v>5280</v>
      </c>
      <c r="F503" t="s">
        <v>561</v>
      </c>
      <c r="G503" t="s">
        <v>370</v>
      </c>
      <c r="H503">
        <v>2000</v>
      </c>
      <c r="I503" t="s">
        <v>4790</v>
      </c>
      <c r="L503" s="440">
        <v>45100</v>
      </c>
      <c r="M503" s="440">
        <v>45271</v>
      </c>
      <c r="N503">
        <v>2000</v>
      </c>
      <c r="O503" t="s">
        <v>557</v>
      </c>
      <c r="Q503" t="s">
        <v>5281</v>
      </c>
      <c r="R503" t="s">
        <v>5225</v>
      </c>
    </row>
    <row r="504" spans="1:19" x14ac:dyDescent="0.3">
      <c r="A504" t="s">
        <v>5470</v>
      </c>
      <c r="B504" t="s">
        <v>552</v>
      </c>
      <c r="C504" t="s">
        <v>5261</v>
      </c>
      <c r="D504" t="s">
        <v>5261</v>
      </c>
      <c r="F504" t="s">
        <v>561</v>
      </c>
      <c r="G504" t="s">
        <v>370</v>
      </c>
      <c r="H504">
        <v>2000</v>
      </c>
      <c r="I504" t="s">
        <v>4790</v>
      </c>
      <c r="L504" s="440">
        <v>45061</v>
      </c>
      <c r="M504" s="440">
        <v>45289</v>
      </c>
      <c r="N504">
        <v>2000</v>
      </c>
      <c r="O504" t="s">
        <v>557</v>
      </c>
      <c r="Q504" t="s">
        <v>5262</v>
      </c>
      <c r="R504" t="s">
        <v>5225</v>
      </c>
    </row>
    <row r="505" spans="1:19" x14ac:dyDescent="0.3">
      <c r="A505" t="s">
        <v>5471</v>
      </c>
      <c r="B505" t="s">
        <v>552</v>
      </c>
      <c r="C505" t="s">
        <v>5221</v>
      </c>
      <c r="D505" t="s">
        <v>5221</v>
      </c>
      <c r="F505" t="s">
        <v>561</v>
      </c>
      <c r="G505" t="s">
        <v>370</v>
      </c>
      <c r="H505">
        <v>2000</v>
      </c>
      <c r="I505" t="s">
        <v>4790</v>
      </c>
      <c r="L505" s="440">
        <v>45383</v>
      </c>
      <c r="M505" s="440">
        <v>45393</v>
      </c>
      <c r="N505">
        <v>2000</v>
      </c>
      <c r="O505" t="s">
        <v>557</v>
      </c>
      <c r="P505" s="440">
        <v>45392</v>
      </c>
      <c r="Q505" t="s">
        <v>5222</v>
      </c>
      <c r="R505" t="s">
        <v>5282</v>
      </c>
      <c r="S505" t="s">
        <v>5282</v>
      </c>
    </row>
    <row r="506" spans="1:19" x14ac:dyDescent="0.3">
      <c r="A506" t="s">
        <v>5472</v>
      </c>
      <c r="B506" t="s">
        <v>552</v>
      </c>
      <c r="C506" t="s">
        <v>5221</v>
      </c>
      <c r="D506" t="s">
        <v>5221</v>
      </c>
      <c r="F506" t="s">
        <v>561</v>
      </c>
      <c r="G506" t="s">
        <v>370</v>
      </c>
      <c r="H506">
        <v>2000</v>
      </c>
      <c r="I506" t="s">
        <v>4790</v>
      </c>
      <c r="L506" s="440">
        <v>45162</v>
      </c>
      <c r="M506" s="440">
        <v>45425</v>
      </c>
      <c r="N506">
        <v>2000</v>
      </c>
      <c r="O506" t="s">
        <v>557</v>
      </c>
      <c r="P506" s="440">
        <v>45425</v>
      </c>
      <c r="Q506" t="s">
        <v>5222</v>
      </c>
      <c r="R506" t="s">
        <v>5148</v>
      </c>
      <c r="S506" t="s">
        <v>5148</v>
      </c>
    </row>
    <row r="507" spans="1:19" x14ac:dyDescent="0.3">
      <c r="A507" t="s">
        <v>5473</v>
      </c>
      <c r="B507" t="s">
        <v>552</v>
      </c>
      <c r="C507" t="s">
        <v>5221</v>
      </c>
      <c r="D507" t="s">
        <v>5221</v>
      </c>
      <c r="F507" t="s">
        <v>561</v>
      </c>
      <c r="G507" t="s">
        <v>370</v>
      </c>
      <c r="H507">
        <v>2000</v>
      </c>
      <c r="I507" t="s">
        <v>4790</v>
      </c>
      <c r="L507" s="440">
        <v>45454</v>
      </c>
      <c r="M507" s="440">
        <v>45454</v>
      </c>
      <c r="N507">
        <v>2000</v>
      </c>
      <c r="O507" t="s">
        <v>557</v>
      </c>
      <c r="P507" s="440">
        <v>45453</v>
      </c>
      <c r="Q507" t="s">
        <v>5222</v>
      </c>
      <c r="R507" t="s">
        <v>5153</v>
      </c>
      <c r="S507" t="s">
        <v>5153</v>
      </c>
    </row>
    <row r="508" spans="1:19" x14ac:dyDescent="0.3">
      <c r="A508" t="s">
        <v>5474</v>
      </c>
      <c r="B508" t="s">
        <v>552</v>
      </c>
      <c r="C508" t="s">
        <v>5221</v>
      </c>
      <c r="D508" t="s">
        <v>5221</v>
      </c>
      <c r="F508" t="s">
        <v>561</v>
      </c>
      <c r="G508" t="s">
        <v>370</v>
      </c>
      <c r="H508">
        <v>2000</v>
      </c>
      <c r="I508" t="s">
        <v>4790</v>
      </c>
      <c r="L508" s="440">
        <v>45484</v>
      </c>
      <c r="M508" s="440">
        <v>45484</v>
      </c>
      <c r="N508">
        <v>2000</v>
      </c>
      <c r="O508" t="s">
        <v>557</v>
      </c>
      <c r="P508" s="440">
        <v>45483</v>
      </c>
      <c r="Q508" t="s">
        <v>5222</v>
      </c>
      <c r="R508" t="s">
        <v>5088</v>
      </c>
      <c r="S508" t="s">
        <v>5088</v>
      </c>
    </row>
    <row r="509" spans="1:19" x14ac:dyDescent="0.3">
      <c r="A509" t="s">
        <v>5475</v>
      </c>
      <c r="B509" t="s">
        <v>552</v>
      </c>
      <c r="C509" t="s">
        <v>619</v>
      </c>
      <c r="D509" t="s">
        <v>4914</v>
      </c>
      <c r="E509" t="s">
        <v>5476</v>
      </c>
      <c r="F509" t="s">
        <v>561</v>
      </c>
      <c r="G509" t="s">
        <v>369</v>
      </c>
      <c r="H509">
        <v>5442.22</v>
      </c>
      <c r="I509" t="s">
        <v>4790</v>
      </c>
      <c r="L509" s="440">
        <v>44469</v>
      </c>
      <c r="M509" s="440">
        <v>45744</v>
      </c>
      <c r="N509">
        <v>5442.22</v>
      </c>
      <c r="O509" t="s">
        <v>557</v>
      </c>
      <c r="P509" s="440">
        <v>45742</v>
      </c>
      <c r="Q509" t="s">
        <v>5201</v>
      </c>
      <c r="R509" t="s">
        <v>5052</v>
      </c>
      <c r="S509" t="s">
        <v>5052</v>
      </c>
    </row>
    <row r="510" spans="1:19" x14ac:dyDescent="0.3">
      <c r="A510" t="s">
        <v>5477</v>
      </c>
      <c r="B510" t="s">
        <v>552</v>
      </c>
      <c r="C510" t="s">
        <v>619</v>
      </c>
      <c r="D510" t="s">
        <v>4914</v>
      </c>
      <c r="E510" t="s">
        <v>5478</v>
      </c>
      <c r="F510" t="s">
        <v>561</v>
      </c>
      <c r="G510" t="s">
        <v>369</v>
      </c>
      <c r="H510">
        <v>3907.67</v>
      </c>
      <c r="I510" t="s">
        <v>4790</v>
      </c>
      <c r="L510" s="440">
        <v>44469</v>
      </c>
      <c r="M510" s="440">
        <v>45930</v>
      </c>
      <c r="N510">
        <v>5704.03</v>
      </c>
      <c r="O510" t="s">
        <v>557</v>
      </c>
      <c r="P510" s="440">
        <v>45929</v>
      </c>
      <c r="Q510" t="s">
        <v>5201</v>
      </c>
      <c r="R510" t="s">
        <v>1097</v>
      </c>
      <c r="S510" t="s">
        <v>1097</v>
      </c>
    </row>
    <row r="511" spans="1:19" x14ac:dyDescent="0.3">
      <c r="A511" t="s">
        <v>5479</v>
      </c>
      <c r="B511" t="s">
        <v>552</v>
      </c>
      <c r="C511" t="s">
        <v>619</v>
      </c>
      <c r="D511" t="s">
        <v>4914</v>
      </c>
      <c r="E511" t="s">
        <v>5480</v>
      </c>
      <c r="F511" t="s">
        <v>561</v>
      </c>
      <c r="G511" t="s">
        <v>369</v>
      </c>
      <c r="H511">
        <v>6106.52</v>
      </c>
      <c r="I511" t="s">
        <v>4790</v>
      </c>
      <c r="L511" s="440">
        <v>44469</v>
      </c>
      <c r="M511" s="440">
        <v>46201</v>
      </c>
      <c r="N511">
        <v>6106.52</v>
      </c>
      <c r="O511" t="s">
        <v>557</v>
      </c>
      <c r="P511" s="440">
        <v>46203</v>
      </c>
      <c r="Q511" t="s">
        <v>5296</v>
      </c>
      <c r="R511" t="s">
        <v>466</v>
      </c>
      <c r="S511" t="s">
        <v>466</v>
      </c>
    </row>
    <row r="512" spans="1:19" x14ac:dyDescent="0.3">
      <c r="A512" t="s">
        <v>5481</v>
      </c>
      <c r="B512" t="s">
        <v>552</v>
      </c>
      <c r="C512" t="s">
        <v>619</v>
      </c>
      <c r="D512" t="s">
        <v>4914</v>
      </c>
      <c r="E512" t="s">
        <v>5482</v>
      </c>
      <c r="F512" t="s">
        <v>561</v>
      </c>
      <c r="G512" t="s">
        <v>369</v>
      </c>
      <c r="H512">
        <v>3907.67</v>
      </c>
      <c r="I512" t="s">
        <v>4790</v>
      </c>
      <c r="L512" s="440">
        <v>44469</v>
      </c>
      <c r="M512" s="440">
        <v>46262</v>
      </c>
      <c r="N512">
        <v>3907.67</v>
      </c>
      <c r="O512" t="s">
        <v>4795</v>
      </c>
      <c r="Q512" t="s">
        <v>5201</v>
      </c>
      <c r="R512" t="s">
        <v>468</v>
      </c>
    </row>
    <row r="513" spans="1:18" x14ac:dyDescent="0.3">
      <c r="A513" t="s">
        <v>5483</v>
      </c>
      <c r="B513" t="s">
        <v>552</v>
      </c>
      <c r="C513" t="s">
        <v>431</v>
      </c>
      <c r="D513" t="s">
        <v>431</v>
      </c>
      <c r="E513" t="s">
        <v>620</v>
      </c>
      <c r="F513" t="s">
        <v>561</v>
      </c>
      <c r="G513" t="s">
        <v>369</v>
      </c>
      <c r="H513">
        <v>6587.02</v>
      </c>
      <c r="I513" t="s">
        <v>4790</v>
      </c>
      <c r="L513" s="440">
        <v>44469</v>
      </c>
      <c r="M513" s="440">
        <v>46264</v>
      </c>
      <c r="N513">
        <v>6587.02</v>
      </c>
      <c r="O513" t="s">
        <v>4795</v>
      </c>
      <c r="Q513" t="s">
        <v>5229</v>
      </c>
      <c r="R513" t="s">
        <v>468</v>
      </c>
    </row>
    <row r="514" spans="1:18" x14ac:dyDescent="0.3">
      <c r="A514" t="s">
        <v>5484</v>
      </c>
      <c r="B514" t="s">
        <v>552</v>
      </c>
      <c r="C514" t="s">
        <v>619</v>
      </c>
      <c r="D514" t="s">
        <v>4914</v>
      </c>
      <c r="E514" t="s">
        <v>5485</v>
      </c>
      <c r="F514" t="s">
        <v>561</v>
      </c>
      <c r="G514" t="s">
        <v>369</v>
      </c>
      <c r="H514">
        <v>3907.67</v>
      </c>
      <c r="I514" t="s">
        <v>4790</v>
      </c>
      <c r="L514" s="440">
        <v>44469</v>
      </c>
      <c r="M514" s="440">
        <v>46293</v>
      </c>
      <c r="N514">
        <v>3907.67</v>
      </c>
      <c r="O514" t="s">
        <v>4795</v>
      </c>
      <c r="Q514" t="s">
        <v>5201</v>
      </c>
      <c r="R514" t="s">
        <v>469</v>
      </c>
    </row>
    <row r="515" spans="1:18" x14ac:dyDescent="0.3">
      <c r="A515" t="s">
        <v>5486</v>
      </c>
      <c r="B515" t="s">
        <v>552</v>
      </c>
      <c r="C515" t="s">
        <v>619</v>
      </c>
      <c r="D515" t="s">
        <v>4914</v>
      </c>
      <c r="E515" t="s">
        <v>5487</v>
      </c>
      <c r="F515" t="s">
        <v>561</v>
      </c>
      <c r="G515" t="s">
        <v>369</v>
      </c>
      <c r="H515">
        <v>3907.67</v>
      </c>
      <c r="I515" t="s">
        <v>4790</v>
      </c>
      <c r="L515" s="440">
        <v>44469</v>
      </c>
      <c r="M515" s="440">
        <v>46535</v>
      </c>
      <c r="N515">
        <v>3907.67</v>
      </c>
      <c r="O515" t="s">
        <v>4795</v>
      </c>
      <c r="Q515" t="s">
        <v>5201</v>
      </c>
      <c r="R515" t="s">
        <v>743</v>
      </c>
    </row>
    <row r="516" spans="1:18" x14ac:dyDescent="0.3">
      <c r="A516" t="s">
        <v>5488</v>
      </c>
      <c r="B516" t="s">
        <v>552</v>
      </c>
      <c r="C516" t="s">
        <v>619</v>
      </c>
      <c r="D516" t="s">
        <v>4914</v>
      </c>
      <c r="E516" t="s">
        <v>5489</v>
      </c>
      <c r="F516" t="s">
        <v>561</v>
      </c>
      <c r="G516" t="s">
        <v>369</v>
      </c>
      <c r="H516">
        <v>3907.67</v>
      </c>
      <c r="I516" t="s">
        <v>4790</v>
      </c>
      <c r="L516" s="440">
        <v>44469</v>
      </c>
      <c r="M516" s="440">
        <v>46658</v>
      </c>
      <c r="N516">
        <v>3907.67</v>
      </c>
      <c r="O516" t="s">
        <v>4795</v>
      </c>
      <c r="Q516" t="s">
        <v>5201</v>
      </c>
      <c r="R516" t="s">
        <v>731</v>
      </c>
    </row>
    <row r="517" spans="1:18" x14ac:dyDescent="0.3">
      <c r="A517" t="s">
        <v>5490</v>
      </c>
      <c r="B517" t="s">
        <v>552</v>
      </c>
      <c r="C517" t="s">
        <v>619</v>
      </c>
      <c r="D517" t="s">
        <v>4914</v>
      </c>
      <c r="E517" t="s">
        <v>5491</v>
      </c>
      <c r="F517" t="s">
        <v>561</v>
      </c>
      <c r="G517" t="s">
        <v>369</v>
      </c>
      <c r="H517">
        <v>3907.67</v>
      </c>
      <c r="I517" t="s">
        <v>4790</v>
      </c>
      <c r="L517" s="440">
        <v>44469</v>
      </c>
      <c r="M517" s="440">
        <v>47115</v>
      </c>
      <c r="N517">
        <v>3907.67</v>
      </c>
      <c r="O517" t="s">
        <v>4795</v>
      </c>
      <c r="Q517" t="s">
        <v>5201</v>
      </c>
      <c r="R517" t="s">
        <v>686</v>
      </c>
    </row>
    <row r="518" spans="1:18" x14ac:dyDescent="0.3">
      <c r="A518" t="s">
        <v>5492</v>
      </c>
      <c r="B518" t="s">
        <v>552</v>
      </c>
      <c r="C518" t="s">
        <v>619</v>
      </c>
      <c r="D518" t="s">
        <v>4914</v>
      </c>
      <c r="E518" t="s">
        <v>5493</v>
      </c>
      <c r="F518" t="s">
        <v>561</v>
      </c>
      <c r="G518" t="s">
        <v>369</v>
      </c>
      <c r="H518">
        <v>3907.67</v>
      </c>
      <c r="I518" t="s">
        <v>4790</v>
      </c>
      <c r="L518" s="440">
        <v>44469</v>
      </c>
      <c r="M518" s="440">
        <v>47996</v>
      </c>
      <c r="N518">
        <v>3907.67</v>
      </c>
      <c r="O518" t="s">
        <v>4795</v>
      </c>
      <c r="Q518" t="s">
        <v>5201</v>
      </c>
      <c r="R518" t="s">
        <v>604</v>
      </c>
    </row>
    <row r="519" spans="1:18" x14ac:dyDescent="0.3">
      <c r="A519" t="s">
        <v>5494</v>
      </c>
      <c r="B519" t="s">
        <v>552</v>
      </c>
      <c r="C519" t="s">
        <v>619</v>
      </c>
      <c r="D519" t="s">
        <v>4914</v>
      </c>
      <c r="E519" t="s">
        <v>5495</v>
      </c>
      <c r="F519" t="s">
        <v>561</v>
      </c>
      <c r="G519" t="s">
        <v>369</v>
      </c>
      <c r="H519">
        <v>3907.67</v>
      </c>
      <c r="I519" t="s">
        <v>4790</v>
      </c>
      <c r="L519" s="440">
        <v>44469</v>
      </c>
      <c r="M519" s="440">
        <v>48423</v>
      </c>
      <c r="N519">
        <v>3907.67</v>
      </c>
      <c r="O519" t="s">
        <v>4795</v>
      </c>
      <c r="Q519" t="s">
        <v>5201</v>
      </c>
      <c r="R519" t="s">
        <v>576</v>
      </c>
    </row>
    <row r="520" spans="1:18" x14ac:dyDescent="0.3">
      <c r="A520" t="s">
        <v>5496</v>
      </c>
      <c r="B520" t="s">
        <v>552</v>
      </c>
      <c r="C520" t="s">
        <v>619</v>
      </c>
      <c r="D520" t="s">
        <v>4914</v>
      </c>
      <c r="E520" t="s">
        <v>5497</v>
      </c>
      <c r="F520" t="s">
        <v>561</v>
      </c>
      <c r="G520" t="s">
        <v>369</v>
      </c>
      <c r="H520">
        <v>3907.67</v>
      </c>
      <c r="I520" t="s">
        <v>4790</v>
      </c>
      <c r="L520" s="440">
        <v>44469</v>
      </c>
      <c r="M520" s="440">
        <v>48819</v>
      </c>
      <c r="N520">
        <v>3907.67</v>
      </c>
      <c r="O520" t="s">
        <v>4795</v>
      </c>
      <c r="Q520" t="s">
        <v>5201</v>
      </c>
      <c r="R520" t="s">
        <v>5498</v>
      </c>
    </row>
    <row r="521" spans="1:18" x14ac:dyDescent="0.3">
      <c r="A521" t="s">
        <v>5499</v>
      </c>
      <c r="B521" t="s">
        <v>552</v>
      </c>
      <c r="C521" t="s">
        <v>619</v>
      </c>
      <c r="D521" t="s">
        <v>4914</v>
      </c>
      <c r="E521" t="s">
        <v>5500</v>
      </c>
      <c r="F521" t="s">
        <v>561</v>
      </c>
      <c r="G521" t="s">
        <v>369</v>
      </c>
      <c r="H521">
        <v>3907.67</v>
      </c>
      <c r="I521" t="s">
        <v>4790</v>
      </c>
      <c r="L521" s="440">
        <v>44469</v>
      </c>
      <c r="M521" s="440">
        <v>48576</v>
      </c>
      <c r="N521">
        <v>3907.67</v>
      </c>
      <c r="O521" t="s">
        <v>4795</v>
      </c>
      <c r="Q521" t="s">
        <v>5201</v>
      </c>
      <c r="R521" t="s">
        <v>566</v>
      </c>
    </row>
    <row r="522" spans="1:18" x14ac:dyDescent="0.3">
      <c r="A522" t="s">
        <v>5501</v>
      </c>
      <c r="B522" t="s">
        <v>552</v>
      </c>
      <c r="C522" t="s">
        <v>619</v>
      </c>
      <c r="D522" t="s">
        <v>4914</v>
      </c>
      <c r="E522" t="s">
        <v>5502</v>
      </c>
      <c r="F522" t="s">
        <v>561</v>
      </c>
      <c r="G522" t="s">
        <v>369</v>
      </c>
      <c r="H522">
        <v>3907.67</v>
      </c>
      <c r="I522" t="s">
        <v>4790</v>
      </c>
      <c r="L522" s="440">
        <v>44469</v>
      </c>
      <c r="M522" s="440">
        <v>48149</v>
      </c>
      <c r="N522">
        <v>3907.67</v>
      </c>
      <c r="O522" t="s">
        <v>4795</v>
      </c>
      <c r="Q522" t="s">
        <v>5201</v>
      </c>
      <c r="R522" t="s">
        <v>594</v>
      </c>
    </row>
    <row r="523" spans="1:18" x14ac:dyDescent="0.3">
      <c r="A523" t="s">
        <v>5503</v>
      </c>
      <c r="B523" t="s">
        <v>552</v>
      </c>
      <c r="C523" t="s">
        <v>50</v>
      </c>
      <c r="D523" t="s">
        <v>50</v>
      </c>
      <c r="F523" t="s">
        <v>5080</v>
      </c>
      <c r="G523" t="s">
        <v>5081</v>
      </c>
      <c r="H523">
        <v>4532.33</v>
      </c>
      <c r="I523" t="s">
        <v>4790</v>
      </c>
      <c r="L523" s="440">
        <v>45104</v>
      </c>
      <c r="M523" s="440">
        <v>45230</v>
      </c>
      <c r="N523">
        <v>4532.33</v>
      </c>
      <c r="O523" t="s">
        <v>557</v>
      </c>
      <c r="Q523" t="s">
        <v>5285</v>
      </c>
      <c r="R523" t="s">
        <v>5215</v>
      </c>
    </row>
    <row r="524" spans="1:18" x14ac:dyDescent="0.3">
      <c r="A524" t="s">
        <v>5504</v>
      </c>
      <c r="B524" t="s">
        <v>552</v>
      </c>
      <c r="C524" t="s">
        <v>5366</v>
      </c>
      <c r="D524" t="s">
        <v>5366</v>
      </c>
      <c r="F524" t="s">
        <v>561</v>
      </c>
      <c r="G524" t="s">
        <v>370</v>
      </c>
      <c r="H524">
        <v>2000</v>
      </c>
      <c r="I524" t="s">
        <v>4790</v>
      </c>
      <c r="L524" s="440">
        <v>45042</v>
      </c>
      <c r="M524" s="440">
        <v>45087</v>
      </c>
      <c r="N524">
        <v>2000</v>
      </c>
      <c r="O524" t="s">
        <v>557</v>
      </c>
      <c r="Q524" t="s">
        <v>5505</v>
      </c>
      <c r="R524" t="s">
        <v>5209</v>
      </c>
    </row>
    <row r="525" spans="1:18" x14ac:dyDescent="0.3">
      <c r="A525" t="s">
        <v>5506</v>
      </c>
      <c r="B525" t="s">
        <v>552</v>
      </c>
      <c r="C525" t="s">
        <v>5261</v>
      </c>
      <c r="D525" t="s">
        <v>5261</v>
      </c>
      <c r="F525" t="s">
        <v>561</v>
      </c>
      <c r="G525" t="s">
        <v>370</v>
      </c>
      <c r="H525">
        <v>2000</v>
      </c>
      <c r="I525" t="s">
        <v>4790</v>
      </c>
      <c r="L525" s="440">
        <v>45061</v>
      </c>
      <c r="M525" s="440">
        <v>45106</v>
      </c>
      <c r="N525">
        <v>2000</v>
      </c>
      <c r="O525" t="s">
        <v>557</v>
      </c>
      <c r="Q525" t="s">
        <v>5262</v>
      </c>
      <c r="R525" t="s">
        <v>5209</v>
      </c>
    </row>
    <row r="526" spans="1:18" x14ac:dyDescent="0.3">
      <c r="A526" t="s">
        <v>5507</v>
      </c>
      <c r="B526" t="s">
        <v>552</v>
      </c>
      <c r="C526" t="s">
        <v>431</v>
      </c>
      <c r="D526" t="s">
        <v>431</v>
      </c>
      <c r="F526" t="s">
        <v>5080</v>
      </c>
      <c r="G526" t="s">
        <v>5081</v>
      </c>
      <c r="H526">
        <v>1127.6099999999999</v>
      </c>
      <c r="I526" t="s">
        <v>4790</v>
      </c>
      <c r="L526" s="440">
        <v>44469</v>
      </c>
      <c r="M526" s="440">
        <v>45107</v>
      </c>
      <c r="N526">
        <v>1127.6099999999999</v>
      </c>
      <c r="O526" t="s">
        <v>557</v>
      </c>
      <c r="Q526" t="s">
        <v>5229</v>
      </c>
      <c r="R526" t="s">
        <v>5209</v>
      </c>
    </row>
    <row r="527" spans="1:18" x14ac:dyDescent="0.3">
      <c r="A527" t="s">
        <v>5508</v>
      </c>
      <c r="B527" t="s">
        <v>552</v>
      </c>
      <c r="C527" t="s">
        <v>5509</v>
      </c>
      <c r="D527" t="s">
        <v>5510</v>
      </c>
      <c r="F527" t="s">
        <v>5080</v>
      </c>
      <c r="G527" t="s">
        <v>5081</v>
      </c>
      <c r="H527">
        <v>4532.96</v>
      </c>
      <c r="I527" t="s">
        <v>4790</v>
      </c>
      <c r="L527" s="440">
        <v>45131</v>
      </c>
      <c r="M527" s="440">
        <v>45132</v>
      </c>
      <c r="N527">
        <v>4532.96</v>
      </c>
      <c r="O527" t="s">
        <v>557</v>
      </c>
      <c r="Q527" t="s">
        <v>5511</v>
      </c>
      <c r="R527" t="s">
        <v>5213</v>
      </c>
    </row>
    <row r="528" spans="1:18" x14ac:dyDescent="0.3">
      <c r="A528" t="s">
        <v>5512</v>
      </c>
      <c r="B528" t="s">
        <v>552</v>
      </c>
      <c r="C528" t="s">
        <v>5261</v>
      </c>
      <c r="D528" t="s">
        <v>5261</v>
      </c>
      <c r="F528" t="s">
        <v>561</v>
      </c>
      <c r="G528" t="s">
        <v>370</v>
      </c>
      <c r="H528">
        <v>2000</v>
      </c>
      <c r="I528" t="s">
        <v>4790</v>
      </c>
      <c r="L528" s="440">
        <v>45061</v>
      </c>
      <c r="M528" s="440">
        <v>45136</v>
      </c>
      <c r="N528">
        <v>2000</v>
      </c>
      <c r="O528" t="s">
        <v>557</v>
      </c>
      <c r="Q528" t="s">
        <v>5262</v>
      </c>
      <c r="R528" t="s">
        <v>5213</v>
      </c>
    </row>
    <row r="529" spans="1:19" x14ac:dyDescent="0.3">
      <c r="A529" t="s">
        <v>5513</v>
      </c>
      <c r="B529" t="s">
        <v>552</v>
      </c>
      <c r="C529" t="s">
        <v>5466</v>
      </c>
      <c r="D529" t="s">
        <v>5466</v>
      </c>
      <c r="F529" t="s">
        <v>5080</v>
      </c>
      <c r="G529" t="s">
        <v>5081</v>
      </c>
      <c r="H529">
        <v>260</v>
      </c>
      <c r="I529" t="s">
        <v>4790</v>
      </c>
      <c r="L529" s="440">
        <v>45141</v>
      </c>
      <c r="M529" s="440">
        <v>45148</v>
      </c>
      <c r="N529">
        <v>260</v>
      </c>
      <c r="O529" t="s">
        <v>557</v>
      </c>
      <c r="Q529" t="s">
        <v>5467</v>
      </c>
      <c r="R529" t="s">
        <v>5272</v>
      </c>
    </row>
    <row r="530" spans="1:19" x14ac:dyDescent="0.3">
      <c r="A530" t="s">
        <v>5514</v>
      </c>
      <c r="B530" t="s">
        <v>552</v>
      </c>
      <c r="C530" t="s">
        <v>619</v>
      </c>
      <c r="D530" t="s">
        <v>4914</v>
      </c>
      <c r="F530" t="s">
        <v>5080</v>
      </c>
      <c r="G530" t="s">
        <v>5081</v>
      </c>
      <c r="H530">
        <v>2428.64</v>
      </c>
      <c r="I530" t="s">
        <v>4790</v>
      </c>
      <c r="L530" s="440">
        <v>44469</v>
      </c>
      <c r="M530" s="440">
        <v>45166</v>
      </c>
      <c r="N530">
        <v>2428.64</v>
      </c>
      <c r="O530" t="s">
        <v>557</v>
      </c>
      <c r="Q530" t="s">
        <v>5201</v>
      </c>
      <c r="R530" t="s">
        <v>5272</v>
      </c>
    </row>
    <row r="531" spans="1:19" x14ac:dyDescent="0.3">
      <c r="A531" t="s">
        <v>5515</v>
      </c>
      <c r="B531" t="s">
        <v>552</v>
      </c>
      <c r="C531" t="s">
        <v>50</v>
      </c>
      <c r="D531" t="s">
        <v>50</v>
      </c>
      <c r="F531" t="s">
        <v>5080</v>
      </c>
      <c r="G531" t="s">
        <v>5081</v>
      </c>
      <c r="H531">
        <v>10297.98</v>
      </c>
      <c r="I531" t="s">
        <v>4790</v>
      </c>
      <c r="L531" s="440">
        <v>45139</v>
      </c>
      <c r="M531" s="440">
        <v>45168</v>
      </c>
      <c r="N531">
        <v>10297.98</v>
      </c>
      <c r="O531" t="s">
        <v>557</v>
      </c>
      <c r="Q531" t="s">
        <v>5048</v>
      </c>
      <c r="R531" t="s">
        <v>5272</v>
      </c>
    </row>
    <row r="532" spans="1:19" x14ac:dyDescent="0.3">
      <c r="A532" t="s">
        <v>5516</v>
      </c>
      <c r="B532" t="s">
        <v>552</v>
      </c>
      <c r="C532" t="s">
        <v>5280</v>
      </c>
      <c r="D532" t="s">
        <v>5280</v>
      </c>
      <c r="F532" t="s">
        <v>561</v>
      </c>
      <c r="G532" t="s">
        <v>370</v>
      </c>
      <c r="H532">
        <v>2000</v>
      </c>
      <c r="I532" t="s">
        <v>4790</v>
      </c>
      <c r="L532" s="440">
        <v>45100</v>
      </c>
      <c r="M532" s="440">
        <v>45180</v>
      </c>
      <c r="N532">
        <v>2000</v>
      </c>
      <c r="O532" t="s">
        <v>557</v>
      </c>
      <c r="Q532" t="s">
        <v>5281</v>
      </c>
      <c r="R532" t="s">
        <v>5274</v>
      </c>
    </row>
    <row r="533" spans="1:19" x14ac:dyDescent="0.3">
      <c r="A533" t="s">
        <v>5517</v>
      </c>
      <c r="B533" t="s">
        <v>552</v>
      </c>
      <c r="C533" t="s">
        <v>5261</v>
      </c>
      <c r="D533" t="s">
        <v>5261</v>
      </c>
      <c r="F533" t="s">
        <v>561</v>
      </c>
      <c r="G533" t="s">
        <v>370</v>
      </c>
      <c r="H533">
        <v>2000</v>
      </c>
      <c r="I533" t="s">
        <v>4790</v>
      </c>
      <c r="L533" s="440">
        <v>45061</v>
      </c>
      <c r="M533" s="440">
        <v>45198</v>
      </c>
      <c r="N533">
        <v>2000</v>
      </c>
      <c r="O533" t="s">
        <v>557</v>
      </c>
      <c r="Q533" t="s">
        <v>5262</v>
      </c>
      <c r="R533" t="s">
        <v>5274</v>
      </c>
    </row>
    <row r="534" spans="1:19" x14ac:dyDescent="0.3">
      <c r="A534" t="s">
        <v>5518</v>
      </c>
      <c r="B534" t="s">
        <v>552</v>
      </c>
      <c r="C534" t="s">
        <v>5280</v>
      </c>
      <c r="D534" t="s">
        <v>5280</v>
      </c>
      <c r="F534" t="s">
        <v>561</v>
      </c>
      <c r="G534" t="s">
        <v>370</v>
      </c>
      <c r="H534">
        <v>2000</v>
      </c>
      <c r="I534" t="s">
        <v>4790</v>
      </c>
      <c r="L534" s="440">
        <v>45100</v>
      </c>
      <c r="M534" s="440">
        <v>45209</v>
      </c>
      <c r="N534">
        <v>2000</v>
      </c>
      <c r="O534" t="s">
        <v>557</v>
      </c>
      <c r="Q534" t="s">
        <v>5281</v>
      </c>
      <c r="R534" t="s">
        <v>5215</v>
      </c>
    </row>
    <row r="535" spans="1:19" x14ac:dyDescent="0.3">
      <c r="A535" t="s">
        <v>5519</v>
      </c>
      <c r="B535" t="s">
        <v>552</v>
      </c>
      <c r="C535" t="s">
        <v>5280</v>
      </c>
      <c r="D535" t="s">
        <v>5280</v>
      </c>
      <c r="F535" t="s">
        <v>561</v>
      </c>
      <c r="G535" t="s">
        <v>370</v>
      </c>
      <c r="H535">
        <v>2000</v>
      </c>
      <c r="I535" t="s">
        <v>4790</v>
      </c>
      <c r="L535" s="440">
        <v>45100</v>
      </c>
      <c r="M535" s="440">
        <v>45240</v>
      </c>
      <c r="N535">
        <v>2000</v>
      </c>
      <c r="O535" t="s">
        <v>557</v>
      </c>
      <c r="Q535" t="s">
        <v>5281</v>
      </c>
      <c r="R535" t="s">
        <v>5219</v>
      </c>
    </row>
    <row r="536" spans="1:19" x14ac:dyDescent="0.3">
      <c r="A536" t="s">
        <v>5520</v>
      </c>
      <c r="B536" t="s">
        <v>552</v>
      </c>
      <c r="C536" t="s">
        <v>5221</v>
      </c>
      <c r="D536" t="s">
        <v>5221</v>
      </c>
      <c r="F536" t="s">
        <v>561</v>
      </c>
      <c r="G536" t="s">
        <v>370</v>
      </c>
      <c r="H536">
        <v>2000</v>
      </c>
      <c r="I536" t="s">
        <v>4790</v>
      </c>
      <c r="L536" s="440">
        <v>45162</v>
      </c>
      <c r="M536" s="440">
        <v>45243</v>
      </c>
      <c r="N536">
        <v>2000</v>
      </c>
      <c r="O536" t="s">
        <v>557</v>
      </c>
      <c r="Q536" t="s">
        <v>5222</v>
      </c>
      <c r="R536" t="s">
        <v>5219</v>
      </c>
    </row>
    <row r="537" spans="1:19" x14ac:dyDescent="0.3">
      <c r="A537" t="s">
        <v>5521</v>
      </c>
      <c r="B537" t="s">
        <v>552</v>
      </c>
      <c r="C537" t="s">
        <v>5261</v>
      </c>
      <c r="D537" t="s">
        <v>5261</v>
      </c>
      <c r="F537" t="s">
        <v>561</v>
      </c>
      <c r="G537" t="s">
        <v>370</v>
      </c>
      <c r="H537">
        <v>2000</v>
      </c>
      <c r="I537" t="s">
        <v>4790</v>
      </c>
      <c r="L537" s="440">
        <v>45061</v>
      </c>
      <c r="M537" s="440">
        <v>45320</v>
      </c>
      <c r="N537">
        <v>2000</v>
      </c>
      <c r="O537" t="s">
        <v>557</v>
      </c>
      <c r="Q537" t="s">
        <v>5262</v>
      </c>
      <c r="R537" t="s">
        <v>5330</v>
      </c>
    </row>
    <row r="538" spans="1:19" x14ac:dyDescent="0.3">
      <c r="A538" t="s">
        <v>5522</v>
      </c>
      <c r="B538" t="s">
        <v>552</v>
      </c>
      <c r="C538" t="s">
        <v>50</v>
      </c>
      <c r="D538" t="s">
        <v>50</v>
      </c>
      <c r="F538" t="s">
        <v>5080</v>
      </c>
      <c r="G538" t="s">
        <v>5081</v>
      </c>
      <c r="H538">
        <v>4696.78</v>
      </c>
      <c r="I538" t="s">
        <v>4790</v>
      </c>
      <c r="L538" s="440">
        <v>45104</v>
      </c>
      <c r="M538" s="440">
        <v>45351</v>
      </c>
      <c r="N538">
        <v>4696.78</v>
      </c>
      <c r="O538" t="s">
        <v>557</v>
      </c>
      <c r="P538" s="440">
        <v>45350</v>
      </c>
      <c r="Q538" t="s">
        <v>5285</v>
      </c>
      <c r="R538" t="s">
        <v>5369</v>
      </c>
      <c r="S538" t="s">
        <v>5369</v>
      </c>
    </row>
    <row r="539" spans="1:19" x14ac:dyDescent="0.3">
      <c r="A539" t="s">
        <v>5523</v>
      </c>
      <c r="B539" t="s">
        <v>552</v>
      </c>
      <c r="C539" t="s">
        <v>50</v>
      </c>
      <c r="D539" t="s">
        <v>50</v>
      </c>
      <c r="E539" t="s">
        <v>5524</v>
      </c>
      <c r="F539" t="s">
        <v>5080</v>
      </c>
      <c r="G539" t="s">
        <v>5081</v>
      </c>
      <c r="H539">
        <v>4842.5200000000004</v>
      </c>
      <c r="I539" t="s">
        <v>4790</v>
      </c>
      <c r="L539" s="440">
        <v>45104</v>
      </c>
      <c r="M539" s="440">
        <v>45471</v>
      </c>
      <c r="N539">
        <v>4842.5200000000004</v>
      </c>
      <c r="O539" t="s">
        <v>557</v>
      </c>
      <c r="P539" s="440">
        <v>45469</v>
      </c>
      <c r="Q539" t="s">
        <v>5285</v>
      </c>
      <c r="R539" t="s">
        <v>5153</v>
      </c>
      <c r="S539" t="s">
        <v>5153</v>
      </c>
    </row>
    <row r="540" spans="1:19" x14ac:dyDescent="0.3">
      <c r="A540" t="s">
        <v>5525</v>
      </c>
      <c r="B540" t="s">
        <v>552</v>
      </c>
      <c r="C540" t="s">
        <v>5221</v>
      </c>
      <c r="D540" t="s">
        <v>5221</v>
      </c>
      <c r="F540" t="s">
        <v>561</v>
      </c>
      <c r="G540" t="s">
        <v>370</v>
      </c>
      <c r="H540">
        <v>1000</v>
      </c>
      <c r="I540" t="s">
        <v>4790</v>
      </c>
      <c r="L540" s="440">
        <v>45162</v>
      </c>
      <c r="M540" s="440">
        <v>45546</v>
      </c>
      <c r="N540">
        <v>1000</v>
      </c>
      <c r="O540" t="s">
        <v>557</v>
      </c>
      <c r="P540" s="440">
        <v>45544</v>
      </c>
      <c r="Q540" t="s">
        <v>5222</v>
      </c>
      <c r="R540" t="s">
        <v>5526</v>
      </c>
      <c r="S540" t="s">
        <v>5526</v>
      </c>
    </row>
    <row r="541" spans="1:19" x14ac:dyDescent="0.3">
      <c r="A541" t="s">
        <v>5527</v>
      </c>
      <c r="B541" t="s">
        <v>552</v>
      </c>
      <c r="C541" t="s">
        <v>619</v>
      </c>
      <c r="D541" t="s">
        <v>4914</v>
      </c>
      <c r="E541" t="s">
        <v>5528</v>
      </c>
      <c r="F541" t="s">
        <v>561</v>
      </c>
      <c r="G541" t="s">
        <v>369</v>
      </c>
      <c r="H541">
        <v>3907.67</v>
      </c>
      <c r="I541" t="s">
        <v>4790</v>
      </c>
      <c r="L541" s="440">
        <v>44469</v>
      </c>
      <c r="M541" s="440">
        <v>45775</v>
      </c>
      <c r="N541">
        <v>5479.73</v>
      </c>
      <c r="O541" t="s">
        <v>557</v>
      </c>
      <c r="P541" s="440">
        <v>45777</v>
      </c>
      <c r="Q541" t="s">
        <v>5201</v>
      </c>
      <c r="R541" t="s">
        <v>5061</v>
      </c>
      <c r="S541" t="s">
        <v>5061</v>
      </c>
    </row>
    <row r="542" spans="1:19" x14ac:dyDescent="0.3">
      <c r="A542" t="s">
        <v>5529</v>
      </c>
      <c r="B542" t="s">
        <v>552</v>
      </c>
      <c r="C542" t="s">
        <v>431</v>
      </c>
      <c r="D542" t="s">
        <v>431</v>
      </c>
      <c r="E542" t="s">
        <v>670</v>
      </c>
      <c r="F542" t="s">
        <v>561</v>
      </c>
      <c r="G542" t="s">
        <v>369</v>
      </c>
      <c r="H542">
        <v>8469.0300000000007</v>
      </c>
      <c r="I542" t="s">
        <v>4790</v>
      </c>
      <c r="L542" s="440">
        <v>44469</v>
      </c>
      <c r="M542" s="440">
        <v>45775</v>
      </c>
      <c r="N542">
        <v>11876.13</v>
      </c>
      <c r="O542" t="s">
        <v>557</v>
      </c>
      <c r="P542" s="440">
        <v>45777</v>
      </c>
      <c r="Q542" t="s">
        <v>5229</v>
      </c>
      <c r="R542" t="s">
        <v>5061</v>
      </c>
      <c r="S542" t="s">
        <v>5061</v>
      </c>
    </row>
    <row r="543" spans="1:19" x14ac:dyDescent="0.3">
      <c r="A543" t="s">
        <v>5530</v>
      </c>
      <c r="B543" t="s">
        <v>552</v>
      </c>
      <c r="C543" t="s">
        <v>431</v>
      </c>
      <c r="D543" t="s">
        <v>431</v>
      </c>
      <c r="E543" t="s">
        <v>667</v>
      </c>
      <c r="F543" t="s">
        <v>561</v>
      </c>
      <c r="G543" t="s">
        <v>369</v>
      </c>
      <c r="H543">
        <v>8469.0300000000007</v>
      </c>
      <c r="I543" t="s">
        <v>4790</v>
      </c>
      <c r="L543" s="440">
        <v>44469</v>
      </c>
      <c r="M543" s="440">
        <v>45805</v>
      </c>
      <c r="N543">
        <v>11965.9</v>
      </c>
      <c r="O543" t="s">
        <v>557</v>
      </c>
      <c r="P543" s="440">
        <v>45803</v>
      </c>
      <c r="Q543" t="s">
        <v>5229</v>
      </c>
      <c r="R543" t="s">
        <v>4523</v>
      </c>
      <c r="S543" t="s">
        <v>4523</v>
      </c>
    </row>
    <row r="544" spans="1:19" x14ac:dyDescent="0.3">
      <c r="A544" t="s">
        <v>5531</v>
      </c>
      <c r="B544" t="s">
        <v>552</v>
      </c>
      <c r="C544" t="s">
        <v>431</v>
      </c>
      <c r="D544" t="s">
        <v>431</v>
      </c>
      <c r="E544" t="s">
        <v>655</v>
      </c>
      <c r="F544" t="s">
        <v>561</v>
      </c>
      <c r="G544" t="s">
        <v>369</v>
      </c>
      <c r="H544">
        <v>8469.0300000000007</v>
      </c>
      <c r="I544" t="s">
        <v>4790</v>
      </c>
      <c r="L544" s="440">
        <v>44469</v>
      </c>
      <c r="M544" s="440">
        <v>45930</v>
      </c>
      <c r="N544">
        <v>12362.25</v>
      </c>
      <c r="O544" t="s">
        <v>557</v>
      </c>
      <c r="P544" s="440">
        <v>45929</v>
      </c>
      <c r="Q544" t="s">
        <v>5229</v>
      </c>
      <c r="R544" t="s">
        <v>1097</v>
      </c>
      <c r="S544" t="s">
        <v>1097</v>
      </c>
    </row>
    <row r="545" spans="1:19" x14ac:dyDescent="0.3">
      <c r="A545" t="s">
        <v>5532</v>
      </c>
      <c r="B545" t="s">
        <v>552</v>
      </c>
      <c r="C545" t="s">
        <v>619</v>
      </c>
      <c r="D545" t="s">
        <v>4914</v>
      </c>
      <c r="E545" t="s">
        <v>5533</v>
      </c>
      <c r="F545" t="s">
        <v>561</v>
      </c>
      <c r="G545" t="s">
        <v>369</v>
      </c>
      <c r="H545">
        <v>5801.72</v>
      </c>
      <c r="I545" t="s">
        <v>4790</v>
      </c>
      <c r="L545" s="440">
        <v>44469</v>
      </c>
      <c r="M545" s="440">
        <v>45989</v>
      </c>
      <c r="N545">
        <v>5801.72</v>
      </c>
      <c r="O545" t="s">
        <v>557</v>
      </c>
      <c r="P545" s="440">
        <v>45987</v>
      </c>
      <c r="Q545" t="s">
        <v>5201</v>
      </c>
      <c r="R545" t="s">
        <v>4415</v>
      </c>
      <c r="S545" t="s">
        <v>4415</v>
      </c>
    </row>
    <row r="546" spans="1:19" x14ac:dyDescent="0.3">
      <c r="A546" t="s">
        <v>5534</v>
      </c>
      <c r="B546" t="s">
        <v>552</v>
      </c>
      <c r="C546" t="s">
        <v>619</v>
      </c>
      <c r="D546" t="s">
        <v>4914</v>
      </c>
      <c r="E546" t="s">
        <v>5535</v>
      </c>
      <c r="F546" t="s">
        <v>561</v>
      </c>
      <c r="G546" t="s">
        <v>369</v>
      </c>
      <c r="H546">
        <v>5974.83</v>
      </c>
      <c r="I546" t="s">
        <v>4790</v>
      </c>
      <c r="L546" s="440">
        <v>44469</v>
      </c>
      <c r="M546" s="440">
        <v>46112</v>
      </c>
      <c r="N546">
        <v>5974.83</v>
      </c>
      <c r="O546" t="s">
        <v>557</v>
      </c>
      <c r="P546" s="440">
        <v>46111</v>
      </c>
      <c r="Q546" t="s">
        <v>5335</v>
      </c>
      <c r="R546" t="s">
        <v>463</v>
      </c>
      <c r="S546" t="s">
        <v>463</v>
      </c>
    </row>
    <row r="547" spans="1:19" x14ac:dyDescent="0.3">
      <c r="A547" t="s">
        <v>5536</v>
      </c>
      <c r="B547" t="s">
        <v>552</v>
      </c>
      <c r="C547" t="s">
        <v>619</v>
      </c>
      <c r="D547" t="s">
        <v>4914</v>
      </c>
      <c r="E547" t="s">
        <v>5537</v>
      </c>
      <c r="F547" t="s">
        <v>561</v>
      </c>
      <c r="G547" t="s">
        <v>369</v>
      </c>
      <c r="H547">
        <v>3907.67</v>
      </c>
      <c r="I547" t="s">
        <v>4790</v>
      </c>
      <c r="L547" s="440">
        <v>44469</v>
      </c>
      <c r="M547" s="440">
        <v>46231</v>
      </c>
      <c r="N547">
        <v>3907.67</v>
      </c>
      <c r="O547" t="s">
        <v>4795</v>
      </c>
      <c r="Q547" t="s">
        <v>5201</v>
      </c>
      <c r="R547" t="s">
        <v>467</v>
      </c>
    </row>
    <row r="548" spans="1:19" x14ac:dyDescent="0.3">
      <c r="A548" t="s">
        <v>5538</v>
      </c>
      <c r="B548" t="s">
        <v>552</v>
      </c>
      <c r="C548" t="s">
        <v>619</v>
      </c>
      <c r="D548" t="s">
        <v>4914</v>
      </c>
      <c r="E548" t="s">
        <v>5539</v>
      </c>
      <c r="F548" t="s">
        <v>561</v>
      </c>
      <c r="G548" t="s">
        <v>369</v>
      </c>
      <c r="H548">
        <v>3907.67</v>
      </c>
      <c r="I548" t="s">
        <v>4790</v>
      </c>
      <c r="L548" s="440">
        <v>44469</v>
      </c>
      <c r="M548" s="440">
        <v>46446</v>
      </c>
      <c r="N548">
        <v>3907.67</v>
      </c>
      <c r="O548" t="s">
        <v>4795</v>
      </c>
      <c r="Q548" t="s">
        <v>5201</v>
      </c>
      <c r="R548" t="s">
        <v>770</v>
      </c>
    </row>
    <row r="549" spans="1:19" x14ac:dyDescent="0.3">
      <c r="A549" t="s">
        <v>5540</v>
      </c>
      <c r="B549" t="s">
        <v>552</v>
      </c>
      <c r="C549" t="s">
        <v>619</v>
      </c>
      <c r="D549" t="s">
        <v>4914</v>
      </c>
      <c r="E549" t="s">
        <v>5541</v>
      </c>
      <c r="F549" t="s">
        <v>561</v>
      </c>
      <c r="G549" t="s">
        <v>369</v>
      </c>
      <c r="H549">
        <v>3907.67</v>
      </c>
      <c r="I549" t="s">
        <v>4790</v>
      </c>
      <c r="L549" s="440">
        <v>44469</v>
      </c>
      <c r="M549" s="440">
        <v>46688</v>
      </c>
      <c r="N549">
        <v>3907.67</v>
      </c>
      <c r="O549" t="s">
        <v>4795</v>
      </c>
      <c r="Q549" t="s">
        <v>5201</v>
      </c>
      <c r="R549" t="s">
        <v>728</v>
      </c>
    </row>
    <row r="550" spans="1:19" x14ac:dyDescent="0.3">
      <c r="A550" t="s">
        <v>5542</v>
      </c>
      <c r="B550" t="s">
        <v>552</v>
      </c>
      <c r="C550" t="s">
        <v>619</v>
      </c>
      <c r="D550" t="s">
        <v>4914</v>
      </c>
      <c r="E550" t="s">
        <v>5543</v>
      </c>
      <c r="F550" t="s">
        <v>561</v>
      </c>
      <c r="G550" t="s">
        <v>369</v>
      </c>
      <c r="H550">
        <v>3907.67</v>
      </c>
      <c r="I550" t="s">
        <v>4790</v>
      </c>
      <c r="L550" s="440">
        <v>44469</v>
      </c>
      <c r="M550" s="440">
        <v>46962</v>
      </c>
      <c r="N550">
        <v>3907.67</v>
      </c>
      <c r="O550" t="s">
        <v>4795</v>
      </c>
      <c r="Q550" t="s">
        <v>5201</v>
      </c>
      <c r="R550" t="s">
        <v>701</v>
      </c>
    </row>
    <row r="551" spans="1:19" x14ac:dyDescent="0.3">
      <c r="A551" t="s">
        <v>5544</v>
      </c>
      <c r="B551" t="s">
        <v>552</v>
      </c>
      <c r="C551" t="s">
        <v>619</v>
      </c>
      <c r="D551" t="s">
        <v>4914</v>
      </c>
      <c r="E551" t="s">
        <v>5545</v>
      </c>
      <c r="F551" t="s">
        <v>561</v>
      </c>
      <c r="G551" t="s">
        <v>369</v>
      </c>
      <c r="H551">
        <v>3907.67</v>
      </c>
      <c r="I551" t="s">
        <v>4790</v>
      </c>
      <c r="L551" s="440">
        <v>44469</v>
      </c>
      <c r="M551" s="440">
        <v>47146</v>
      </c>
      <c r="N551">
        <v>3907.67</v>
      </c>
      <c r="O551" t="s">
        <v>4795</v>
      </c>
      <c r="Q551" t="s">
        <v>5201</v>
      </c>
      <c r="R551" t="s">
        <v>683</v>
      </c>
    </row>
    <row r="552" spans="1:19" x14ac:dyDescent="0.3">
      <c r="A552" t="s">
        <v>5546</v>
      </c>
      <c r="B552" t="s">
        <v>552</v>
      </c>
      <c r="C552" t="s">
        <v>619</v>
      </c>
      <c r="D552" t="s">
        <v>4914</v>
      </c>
      <c r="E552" t="s">
        <v>5547</v>
      </c>
      <c r="F552" t="s">
        <v>561</v>
      </c>
      <c r="G552" t="s">
        <v>369</v>
      </c>
      <c r="H552">
        <v>3907.67</v>
      </c>
      <c r="I552" t="s">
        <v>4790</v>
      </c>
      <c r="L552" s="440">
        <v>44469</v>
      </c>
      <c r="M552" s="440">
        <v>47935</v>
      </c>
      <c r="N552">
        <v>3907.67</v>
      </c>
      <c r="O552" t="s">
        <v>4795</v>
      </c>
      <c r="Q552" t="s">
        <v>5201</v>
      </c>
      <c r="R552" t="s">
        <v>608</v>
      </c>
    </row>
    <row r="553" spans="1:19" x14ac:dyDescent="0.3">
      <c r="A553" t="s">
        <v>5548</v>
      </c>
      <c r="B553" t="s">
        <v>552</v>
      </c>
      <c r="C553" t="s">
        <v>619</v>
      </c>
      <c r="D553" t="s">
        <v>4914</v>
      </c>
      <c r="E553" t="s">
        <v>5549</v>
      </c>
      <c r="F553" t="s">
        <v>561</v>
      </c>
      <c r="G553" t="s">
        <v>369</v>
      </c>
      <c r="H553">
        <v>3907.67</v>
      </c>
      <c r="I553" t="s">
        <v>4790</v>
      </c>
      <c r="L553" s="440">
        <v>44469</v>
      </c>
      <c r="M553" s="440">
        <v>48758</v>
      </c>
      <c r="N553">
        <v>3907.67</v>
      </c>
      <c r="O553" t="s">
        <v>4795</v>
      </c>
      <c r="Q553" t="s">
        <v>5201</v>
      </c>
      <c r="R553" t="s">
        <v>5550</v>
      </c>
    </row>
    <row r="554" spans="1:19" x14ac:dyDescent="0.3">
      <c r="A554" t="s">
        <v>5551</v>
      </c>
      <c r="B554" t="s">
        <v>552</v>
      </c>
      <c r="C554" t="s">
        <v>619</v>
      </c>
      <c r="D554" t="s">
        <v>4914</v>
      </c>
      <c r="E554" t="s">
        <v>5552</v>
      </c>
      <c r="F554" t="s">
        <v>561</v>
      </c>
      <c r="G554" t="s">
        <v>369</v>
      </c>
      <c r="H554">
        <v>3907.67</v>
      </c>
      <c r="I554" t="s">
        <v>4790</v>
      </c>
      <c r="L554" s="440">
        <v>44469</v>
      </c>
      <c r="M554" s="440">
        <v>48027</v>
      </c>
      <c r="N554">
        <v>3907.67</v>
      </c>
      <c r="O554" t="s">
        <v>4795</v>
      </c>
      <c r="Q554" t="s">
        <v>5201</v>
      </c>
      <c r="R554" t="s">
        <v>602</v>
      </c>
    </row>
    <row r="555" spans="1:19" x14ac:dyDescent="0.3">
      <c r="A555" t="s">
        <v>5553</v>
      </c>
      <c r="B555" t="s">
        <v>552</v>
      </c>
      <c r="C555" t="s">
        <v>619</v>
      </c>
      <c r="D555" t="s">
        <v>4914</v>
      </c>
      <c r="E555" t="s">
        <v>5554</v>
      </c>
      <c r="F555" t="s">
        <v>561</v>
      </c>
      <c r="G555" t="s">
        <v>369</v>
      </c>
      <c r="H555">
        <v>3907.67</v>
      </c>
      <c r="I555" t="s">
        <v>4790</v>
      </c>
      <c r="L555" s="440">
        <v>44469</v>
      </c>
      <c r="M555" s="440">
        <v>47754</v>
      </c>
      <c r="N555">
        <v>3907.67</v>
      </c>
      <c r="O555" t="s">
        <v>4795</v>
      </c>
      <c r="Q555" t="s">
        <v>5201</v>
      </c>
      <c r="R555" t="s">
        <v>622</v>
      </c>
    </row>
    <row r="556" spans="1:19" x14ac:dyDescent="0.3">
      <c r="A556" t="s">
        <v>5555</v>
      </c>
      <c r="B556" t="s">
        <v>552</v>
      </c>
      <c r="C556" t="s">
        <v>619</v>
      </c>
      <c r="D556" t="s">
        <v>4914</v>
      </c>
      <c r="E556" t="s">
        <v>5556</v>
      </c>
      <c r="F556" t="s">
        <v>561</v>
      </c>
      <c r="G556" t="s">
        <v>369</v>
      </c>
      <c r="H556">
        <v>4081.9</v>
      </c>
      <c r="I556" t="s">
        <v>4790</v>
      </c>
      <c r="L556" s="440">
        <v>44469</v>
      </c>
      <c r="M556" s="440">
        <v>48852</v>
      </c>
      <c r="N556">
        <v>4081.9</v>
      </c>
      <c r="O556" t="s">
        <v>4795</v>
      </c>
      <c r="Q556" t="s">
        <v>5201</v>
      </c>
      <c r="R556" t="s">
        <v>5557</v>
      </c>
    </row>
    <row r="557" spans="1:19" x14ac:dyDescent="0.3">
      <c r="A557" t="s">
        <v>5558</v>
      </c>
      <c r="B557" t="s">
        <v>552</v>
      </c>
      <c r="C557" t="s">
        <v>619</v>
      </c>
      <c r="D557" t="s">
        <v>4914</v>
      </c>
      <c r="E557" t="s">
        <v>5559</v>
      </c>
      <c r="F557" t="s">
        <v>561</v>
      </c>
      <c r="G557" t="s">
        <v>369</v>
      </c>
      <c r="H557">
        <v>3907.67</v>
      </c>
      <c r="I557" t="s">
        <v>4790</v>
      </c>
      <c r="L557" s="440">
        <v>44469</v>
      </c>
      <c r="M557" s="440">
        <v>47570</v>
      </c>
      <c r="N557">
        <v>3907.67</v>
      </c>
      <c r="O557" t="s">
        <v>4795</v>
      </c>
      <c r="Q557" t="s">
        <v>5201</v>
      </c>
      <c r="R557" t="s">
        <v>641</v>
      </c>
    </row>
    <row r="558" spans="1:19" x14ac:dyDescent="0.3">
      <c r="A558" t="s">
        <v>5560</v>
      </c>
      <c r="B558" t="s">
        <v>552</v>
      </c>
      <c r="C558" t="s">
        <v>5217</v>
      </c>
      <c r="D558" t="s">
        <v>5217</v>
      </c>
      <c r="F558" t="s">
        <v>561</v>
      </c>
      <c r="G558" t="s">
        <v>370</v>
      </c>
      <c r="H558">
        <v>2500</v>
      </c>
      <c r="I558" t="s">
        <v>4790</v>
      </c>
      <c r="L558" s="440">
        <v>45383</v>
      </c>
      <c r="M558" s="440">
        <v>45390</v>
      </c>
      <c r="N558">
        <v>2500</v>
      </c>
      <c r="O558" t="s">
        <v>557</v>
      </c>
      <c r="P558" s="440">
        <v>45390</v>
      </c>
      <c r="Q558" t="s">
        <v>5218</v>
      </c>
      <c r="R558" t="s">
        <v>5282</v>
      </c>
      <c r="S558" t="s">
        <v>5282</v>
      </c>
    </row>
    <row r="559" spans="1:19" x14ac:dyDescent="0.3">
      <c r="A559" t="s">
        <v>5561</v>
      </c>
      <c r="B559" t="s">
        <v>552</v>
      </c>
      <c r="C559" t="s">
        <v>5320</v>
      </c>
      <c r="D559" t="s">
        <v>5320</v>
      </c>
      <c r="F559" t="s">
        <v>5080</v>
      </c>
      <c r="G559" t="s">
        <v>5081</v>
      </c>
      <c r="H559">
        <v>134.41</v>
      </c>
      <c r="I559" t="s">
        <v>4790</v>
      </c>
      <c r="L559" s="440">
        <v>45049</v>
      </c>
      <c r="M559" s="440">
        <v>45245</v>
      </c>
      <c r="N559">
        <v>134.41</v>
      </c>
      <c r="O559" t="s">
        <v>557</v>
      </c>
      <c r="Q559" t="s">
        <v>5562</v>
      </c>
      <c r="R559" t="s">
        <v>5219</v>
      </c>
    </row>
    <row r="560" spans="1:19" x14ac:dyDescent="0.3">
      <c r="A560" t="s">
        <v>5563</v>
      </c>
      <c r="B560" t="s">
        <v>552</v>
      </c>
      <c r="C560" t="s">
        <v>50</v>
      </c>
      <c r="D560" t="s">
        <v>50</v>
      </c>
      <c r="F560" t="s">
        <v>5080</v>
      </c>
      <c r="G560" t="s">
        <v>5081</v>
      </c>
      <c r="H560">
        <v>10094.65</v>
      </c>
      <c r="I560" t="s">
        <v>4790</v>
      </c>
      <c r="L560" s="440">
        <v>45076</v>
      </c>
      <c r="M560" s="440">
        <v>45090</v>
      </c>
      <c r="N560">
        <v>10094.65</v>
      </c>
      <c r="O560" t="s">
        <v>557</v>
      </c>
      <c r="Q560" t="s">
        <v>5048</v>
      </c>
      <c r="R560" t="s">
        <v>5209</v>
      </c>
    </row>
    <row r="561" spans="1:19" x14ac:dyDescent="0.3">
      <c r="A561" t="s">
        <v>5564</v>
      </c>
      <c r="B561" t="s">
        <v>552</v>
      </c>
      <c r="C561" t="s">
        <v>50</v>
      </c>
      <c r="D561" t="s">
        <v>50</v>
      </c>
      <c r="F561" t="s">
        <v>5080</v>
      </c>
      <c r="G561" t="s">
        <v>5081</v>
      </c>
      <c r="H561">
        <v>4393.9799999999996</v>
      </c>
      <c r="I561" t="s">
        <v>4790</v>
      </c>
      <c r="L561" s="440">
        <v>45104</v>
      </c>
      <c r="M561" s="440">
        <v>45104</v>
      </c>
      <c r="N561">
        <v>4393.9799999999996</v>
      </c>
      <c r="O561" t="s">
        <v>557</v>
      </c>
      <c r="Q561" t="s">
        <v>5285</v>
      </c>
      <c r="R561" t="s">
        <v>5209</v>
      </c>
    </row>
    <row r="562" spans="1:19" x14ac:dyDescent="0.3">
      <c r="A562" t="s">
        <v>5565</v>
      </c>
      <c r="B562" t="s">
        <v>552</v>
      </c>
      <c r="C562" t="s">
        <v>431</v>
      </c>
      <c r="D562" t="s">
        <v>431</v>
      </c>
      <c r="F562" t="s">
        <v>5080</v>
      </c>
      <c r="G562" t="s">
        <v>5081</v>
      </c>
      <c r="H562">
        <v>1137.67</v>
      </c>
      <c r="I562" t="s">
        <v>4790</v>
      </c>
      <c r="L562" s="440">
        <v>44469</v>
      </c>
      <c r="M562" s="440">
        <v>45135</v>
      </c>
      <c r="N562">
        <v>1137.67</v>
      </c>
      <c r="O562" t="s">
        <v>557</v>
      </c>
      <c r="Q562" t="s">
        <v>5229</v>
      </c>
      <c r="R562" t="s">
        <v>5213</v>
      </c>
    </row>
    <row r="563" spans="1:19" x14ac:dyDescent="0.3">
      <c r="A563" t="s">
        <v>5566</v>
      </c>
      <c r="B563" t="s">
        <v>552</v>
      </c>
      <c r="C563" t="s">
        <v>5269</v>
      </c>
      <c r="D563" t="s">
        <v>5269</v>
      </c>
      <c r="F563" t="s">
        <v>561</v>
      </c>
      <c r="G563" t="s">
        <v>370</v>
      </c>
      <c r="H563">
        <v>5900</v>
      </c>
      <c r="I563" t="s">
        <v>4790</v>
      </c>
      <c r="L563" s="440">
        <v>45002</v>
      </c>
      <c r="M563" s="440">
        <v>45159</v>
      </c>
      <c r="N563">
        <v>5900</v>
      </c>
      <c r="O563" t="s">
        <v>557</v>
      </c>
      <c r="Q563" t="s">
        <v>5270</v>
      </c>
      <c r="R563" t="s">
        <v>5272</v>
      </c>
    </row>
    <row r="564" spans="1:19" x14ac:dyDescent="0.3">
      <c r="A564" t="s">
        <v>5567</v>
      </c>
      <c r="B564" t="s">
        <v>552</v>
      </c>
      <c r="C564" t="s">
        <v>5269</v>
      </c>
      <c r="D564" t="s">
        <v>5269</v>
      </c>
      <c r="F564" t="s">
        <v>561</v>
      </c>
      <c r="G564" t="s">
        <v>370</v>
      </c>
      <c r="H564">
        <v>5900</v>
      </c>
      <c r="I564" t="s">
        <v>4790</v>
      </c>
      <c r="L564" s="440">
        <v>45002</v>
      </c>
      <c r="M564" s="440">
        <v>45190</v>
      </c>
      <c r="N564">
        <v>5900</v>
      </c>
      <c r="O564" t="s">
        <v>557</v>
      </c>
      <c r="Q564" t="s">
        <v>5270</v>
      </c>
      <c r="R564" t="s">
        <v>5274</v>
      </c>
    </row>
    <row r="565" spans="1:19" x14ac:dyDescent="0.3">
      <c r="A565" t="s">
        <v>5568</v>
      </c>
      <c r="B565" t="s">
        <v>552</v>
      </c>
      <c r="C565" t="s">
        <v>431</v>
      </c>
      <c r="D565" t="s">
        <v>431</v>
      </c>
      <c r="F565" t="s">
        <v>5080</v>
      </c>
      <c r="G565" t="s">
        <v>5081</v>
      </c>
      <c r="H565">
        <v>1176.29</v>
      </c>
      <c r="I565" t="s">
        <v>4790</v>
      </c>
      <c r="L565" s="440">
        <v>44469</v>
      </c>
      <c r="M565" s="440">
        <v>45260</v>
      </c>
      <c r="N565">
        <v>1176.29</v>
      </c>
      <c r="O565" t="s">
        <v>557</v>
      </c>
      <c r="Q565" t="s">
        <v>5229</v>
      </c>
      <c r="R565" t="s">
        <v>5219</v>
      </c>
    </row>
    <row r="566" spans="1:19" x14ac:dyDescent="0.3">
      <c r="A566" t="s">
        <v>5569</v>
      </c>
      <c r="B566" t="s">
        <v>552</v>
      </c>
      <c r="C566" t="s">
        <v>50</v>
      </c>
      <c r="D566" t="s">
        <v>50</v>
      </c>
      <c r="F566" t="s">
        <v>5080</v>
      </c>
      <c r="G566" t="s">
        <v>5081</v>
      </c>
      <c r="H566">
        <v>9988.25</v>
      </c>
      <c r="I566" t="s">
        <v>4790</v>
      </c>
      <c r="L566" s="440">
        <v>45231</v>
      </c>
      <c r="M566" s="440">
        <v>45260</v>
      </c>
      <c r="N566">
        <v>9988.25</v>
      </c>
      <c r="O566" t="s">
        <v>557</v>
      </c>
      <c r="Q566" t="s">
        <v>5048</v>
      </c>
      <c r="R566" t="s">
        <v>5219</v>
      </c>
    </row>
    <row r="567" spans="1:19" x14ac:dyDescent="0.3">
      <c r="A567" t="s">
        <v>5570</v>
      </c>
      <c r="B567" t="s">
        <v>552</v>
      </c>
      <c r="C567" t="s">
        <v>5261</v>
      </c>
      <c r="D567" t="s">
        <v>5261</v>
      </c>
      <c r="F567" t="s">
        <v>561</v>
      </c>
      <c r="G567" t="s">
        <v>370</v>
      </c>
      <c r="H567">
        <v>2000</v>
      </c>
      <c r="I567" t="s">
        <v>4790</v>
      </c>
      <c r="L567" s="440">
        <v>45061</v>
      </c>
      <c r="M567" s="440">
        <v>45351</v>
      </c>
      <c r="N567">
        <v>2000</v>
      </c>
      <c r="O567" t="s">
        <v>557</v>
      </c>
      <c r="P567" s="440">
        <v>45350</v>
      </c>
      <c r="Q567" t="s">
        <v>5262</v>
      </c>
      <c r="R567" t="s">
        <v>5369</v>
      </c>
      <c r="S567" t="s">
        <v>5369</v>
      </c>
    </row>
    <row r="568" spans="1:19" x14ac:dyDescent="0.3">
      <c r="A568" t="s">
        <v>5571</v>
      </c>
      <c r="B568" t="s">
        <v>552</v>
      </c>
      <c r="C568" t="s">
        <v>5221</v>
      </c>
      <c r="D568" t="s">
        <v>5221</v>
      </c>
      <c r="F568" t="s">
        <v>561</v>
      </c>
      <c r="G568" t="s">
        <v>370</v>
      </c>
      <c r="H568">
        <v>2000</v>
      </c>
      <c r="I568" t="s">
        <v>4790</v>
      </c>
      <c r="L568" s="440">
        <v>45162</v>
      </c>
      <c r="M568" s="440">
        <v>45362</v>
      </c>
      <c r="N568">
        <v>2000</v>
      </c>
      <c r="O568" t="s">
        <v>557</v>
      </c>
      <c r="P568" s="440">
        <v>45362</v>
      </c>
      <c r="Q568" t="s">
        <v>5222</v>
      </c>
      <c r="R568" t="s">
        <v>5194</v>
      </c>
      <c r="S568" t="s">
        <v>5194</v>
      </c>
    </row>
    <row r="569" spans="1:19" x14ac:dyDescent="0.3">
      <c r="A569" t="s">
        <v>5572</v>
      </c>
      <c r="B569" t="s">
        <v>552</v>
      </c>
      <c r="C569" t="s">
        <v>50</v>
      </c>
      <c r="D569" t="s">
        <v>50</v>
      </c>
      <c r="F569" t="s">
        <v>5080</v>
      </c>
      <c r="G569" t="s">
        <v>5081</v>
      </c>
      <c r="H569">
        <v>4731.58</v>
      </c>
      <c r="I569" t="s">
        <v>4790</v>
      </c>
      <c r="L569" s="440">
        <v>45104</v>
      </c>
      <c r="M569" s="440">
        <v>45380</v>
      </c>
      <c r="N569">
        <v>4731.58</v>
      </c>
      <c r="O569" t="s">
        <v>557</v>
      </c>
      <c r="P569" s="440">
        <v>45378</v>
      </c>
      <c r="Q569" t="s">
        <v>5285</v>
      </c>
      <c r="R569" t="s">
        <v>5194</v>
      </c>
      <c r="S569" t="s">
        <v>5194</v>
      </c>
    </row>
    <row r="570" spans="1:19" x14ac:dyDescent="0.3">
      <c r="A570" t="s">
        <v>5573</v>
      </c>
      <c r="B570" t="s">
        <v>552</v>
      </c>
      <c r="C570" t="s">
        <v>619</v>
      </c>
      <c r="D570" t="s">
        <v>4914</v>
      </c>
      <c r="E570" t="s">
        <v>5574</v>
      </c>
      <c r="F570" t="s">
        <v>561</v>
      </c>
      <c r="G570" t="s">
        <v>369</v>
      </c>
      <c r="H570">
        <v>3907.67</v>
      </c>
      <c r="I570" t="s">
        <v>4790</v>
      </c>
      <c r="L570" s="440">
        <v>44469</v>
      </c>
      <c r="M570" s="440">
        <v>45836</v>
      </c>
      <c r="N570">
        <v>5565.7</v>
      </c>
      <c r="O570" t="s">
        <v>557</v>
      </c>
      <c r="P570" s="440">
        <v>45838</v>
      </c>
      <c r="Q570" t="s">
        <v>5201</v>
      </c>
      <c r="R570" t="s">
        <v>5046</v>
      </c>
      <c r="S570" t="s">
        <v>5046</v>
      </c>
    </row>
    <row r="571" spans="1:19" x14ac:dyDescent="0.3">
      <c r="A571" t="s">
        <v>5575</v>
      </c>
      <c r="B571" t="s">
        <v>552</v>
      </c>
      <c r="C571" t="s">
        <v>431</v>
      </c>
      <c r="D571" t="s">
        <v>431</v>
      </c>
      <c r="E571" t="s">
        <v>661</v>
      </c>
      <c r="F571" t="s">
        <v>561</v>
      </c>
      <c r="G571" t="s">
        <v>369</v>
      </c>
      <c r="H571">
        <v>8469.0300000000007</v>
      </c>
      <c r="I571" t="s">
        <v>4790</v>
      </c>
      <c r="L571" s="440">
        <v>44469</v>
      </c>
      <c r="M571" s="440">
        <v>45866</v>
      </c>
      <c r="N571">
        <v>12155.6</v>
      </c>
      <c r="O571" t="s">
        <v>557</v>
      </c>
      <c r="P571" s="440">
        <v>45866</v>
      </c>
      <c r="Q571" t="s">
        <v>5229</v>
      </c>
      <c r="R571" t="s">
        <v>4519</v>
      </c>
      <c r="S571" t="s">
        <v>4519</v>
      </c>
    </row>
    <row r="572" spans="1:19" x14ac:dyDescent="0.3">
      <c r="A572" t="s">
        <v>5576</v>
      </c>
      <c r="B572" t="s">
        <v>552</v>
      </c>
      <c r="C572" t="s">
        <v>431</v>
      </c>
      <c r="D572" t="s">
        <v>431</v>
      </c>
      <c r="E572" t="s">
        <v>658</v>
      </c>
      <c r="F572" t="s">
        <v>561</v>
      </c>
      <c r="G572" t="s">
        <v>369</v>
      </c>
      <c r="H572">
        <v>8469.0300000000007</v>
      </c>
      <c r="I572" t="s">
        <v>4790</v>
      </c>
      <c r="L572" s="440">
        <v>44469</v>
      </c>
      <c r="M572" s="440">
        <v>45897</v>
      </c>
      <c r="N572">
        <v>12264.01</v>
      </c>
      <c r="O572" t="s">
        <v>557</v>
      </c>
      <c r="P572" s="440">
        <v>45896</v>
      </c>
      <c r="Q572" t="s">
        <v>5229</v>
      </c>
      <c r="R572" t="s">
        <v>4524</v>
      </c>
      <c r="S572" t="s">
        <v>4524</v>
      </c>
    </row>
    <row r="573" spans="1:19" x14ac:dyDescent="0.3">
      <c r="A573" t="s">
        <v>5577</v>
      </c>
      <c r="B573" t="s">
        <v>552</v>
      </c>
      <c r="C573" t="s">
        <v>431</v>
      </c>
      <c r="D573" t="s">
        <v>431</v>
      </c>
      <c r="E573" t="s">
        <v>633</v>
      </c>
      <c r="F573" t="s">
        <v>561</v>
      </c>
      <c r="G573" t="s">
        <v>369</v>
      </c>
      <c r="H573">
        <v>13051.63</v>
      </c>
      <c r="I573" t="s">
        <v>4790</v>
      </c>
      <c r="L573" s="440">
        <v>44469</v>
      </c>
      <c r="M573" s="440">
        <v>46140</v>
      </c>
      <c r="N573">
        <v>13051.63</v>
      </c>
      <c r="O573" t="s">
        <v>557</v>
      </c>
      <c r="P573" s="440">
        <v>46140</v>
      </c>
      <c r="Q573" t="s">
        <v>5293</v>
      </c>
      <c r="R573" t="s">
        <v>464</v>
      </c>
      <c r="S573" t="s">
        <v>464</v>
      </c>
    </row>
    <row r="574" spans="1:19" x14ac:dyDescent="0.3">
      <c r="A574" t="s">
        <v>5578</v>
      </c>
      <c r="B574" t="s">
        <v>552</v>
      </c>
      <c r="C574" t="s">
        <v>431</v>
      </c>
      <c r="D574" t="s">
        <v>431</v>
      </c>
      <c r="E574" t="s">
        <v>624</v>
      </c>
      <c r="F574" t="s">
        <v>561</v>
      </c>
      <c r="G574" t="s">
        <v>369</v>
      </c>
      <c r="H574">
        <v>8469.0300000000007</v>
      </c>
      <c r="I574" t="s">
        <v>4790</v>
      </c>
      <c r="L574" s="440">
        <v>44469</v>
      </c>
      <c r="M574" s="440">
        <v>46231</v>
      </c>
      <c r="N574">
        <v>8469.0300000000007</v>
      </c>
      <c r="O574" t="s">
        <v>4795</v>
      </c>
      <c r="Q574" t="s">
        <v>5229</v>
      </c>
      <c r="R574" t="s">
        <v>467</v>
      </c>
    </row>
    <row r="575" spans="1:19" x14ac:dyDescent="0.3">
      <c r="A575" t="s">
        <v>5579</v>
      </c>
      <c r="B575" t="s">
        <v>552</v>
      </c>
      <c r="C575" t="s">
        <v>619</v>
      </c>
      <c r="D575" t="s">
        <v>4914</v>
      </c>
      <c r="E575" t="s">
        <v>5580</v>
      </c>
      <c r="F575" t="s">
        <v>561</v>
      </c>
      <c r="G575" t="s">
        <v>369</v>
      </c>
      <c r="H575">
        <v>3907.67</v>
      </c>
      <c r="I575" t="s">
        <v>4790</v>
      </c>
      <c r="L575" s="440">
        <v>44469</v>
      </c>
      <c r="M575" s="440">
        <v>46384</v>
      </c>
      <c r="N575">
        <v>3907.67</v>
      </c>
      <c r="O575" t="s">
        <v>4795</v>
      </c>
      <c r="Q575" t="s">
        <v>5201</v>
      </c>
      <c r="R575" t="s">
        <v>472</v>
      </c>
    </row>
    <row r="576" spans="1:19" x14ac:dyDescent="0.3">
      <c r="A576" t="s">
        <v>5581</v>
      </c>
      <c r="B576" t="s">
        <v>552</v>
      </c>
      <c r="C576" t="s">
        <v>619</v>
      </c>
      <c r="D576" t="s">
        <v>4914</v>
      </c>
      <c r="E576" t="s">
        <v>5582</v>
      </c>
      <c r="F576" t="s">
        <v>561</v>
      </c>
      <c r="G576" t="s">
        <v>369</v>
      </c>
      <c r="H576">
        <v>3907.67</v>
      </c>
      <c r="I576" t="s">
        <v>4790</v>
      </c>
      <c r="L576" s="440">
        <v>44469</v>
      </c>
      <c r="M576" s="440">
        <v>46627</v>
      </c>
      <c r="N576">
        <v>3907.67</v>
      </c>
      <c r="O576" t="s">
        <v>4795</v>
      </c>
      <c r="Q576" t="s">
        <v>5201</v>
      </c>
      <c r="R576" t="s">
        <v>734</v>
      </c>
    </row>
    <row r="577" spans="1:18" x14ac:dyDescent="0.3">
      <c r="A577" t="s">
        <v>5583</v>
      </c>
      <c r="B577" t="s">
        <v>552</v>
      </c>
      <c r="C577" t="s">
        <v>619</v>
      </c>
      <c r="D577" t="s">
        <v>4914</v>
      </c>
      <c r="E577" t="s">
        <v>5584</v>
      </c>
      <c r="F577" t="s">
        <v>561</v>
      </c>
      <c r="G577" t="s">
        <v>369</v>
      </c>
      <c r="H577">
        <v>3907.67</v>
      </c>
      <c r="I577" t="s">
        <v>4790</v>
      </c>
      <c r="L577" s="440">
        <v>44469</v>
      </c>
      <c r="M577" s="440">
        <v>46932</v>
      </c>
      <c r="N577">
        <v>3907.67</v>
      </c>
      <c r="O577" t="s">
        <v>4795</v>
      </c>
      <c r="Q577" t="s">
        <v>5201</v>
      </c>
      <c r="R577" t="s">
        <v>704</v>
      </c>
    </row>
    <row r="578" spans="1:18" x14ac:dyDescent="0.3">
      <c r="A578" t="s">
        <v>5585</v>
      </c>
      <c r="B578" t="s">
        <v>552</v>
      </c>
      <c r="C578" t="s">
        <v>619</v>
      </c>
      <c r="D578" t="s">
        <v>4914</v>
      </c>
      <c r="E578" t="s">
        <v>5586</v>
      </c>
      <c r="F578" t="s">
        <v>561</v>
      </c>
      <c r="G578" t="s">
        <v>369</v>
      </c>
      <c r="H578">
        <v>3907.67</v>
      </c>
      <c r="I578" t="s">
        <v>4790</v>
      </c>
      <c r="L578" s="440">
        <v>44469</v>
      </c>
      <c r="M578" s="440">
        <v>46993</v>
      </c>
      <c r="N578">
        <v>3907.67</v>
      </c>
      <c r="O578" t="s">
        <v>4795</v>
      </c>
      <c r="Q578" t="s">
        <v>5201</v>
      </c>
      <c r="R578" t="s">
        <v>698</v>
      </c>
    </row>
    <row r="579" spans="1:18" x14ac:dyDescent="0.3">
      <c r="A579" t="s">
        <v>5587</v>
      </c>
      <c r="B579" t="s">
        <v>552</v>
      </c>
      <c r="C579" t="s">
        <v>619</v>
      </c>
      <c r="D579" t="s">
        <v>4914</v>
      </c>
      <c r="E579" t="s">
        <v>5588</v>
      </c>
      <c r="F579" t="s">
        <v>561</v>
      </c>
      <c r="G579" t="s">
        <v>369</v>
      </c>
      <c r="H579">
        <v>3907.67</v>
      </c>
      <c r="I579" t="s">
        <v>4790</v>
      </c>
      <c r="L579" s="440">
        <v>44469</v>
      </c>
      <c r="M579" s="440">
        <v>47236</v>
      </c>
      <c r="N579">
        <v>3907.67</v>
      </c>
      <c r="O579" t="s">
        <v>4795</v>
      </c>
      <c r="Q579" t="s">
        <v>5201</v>
      </c>
      <c r="R579" t="s">
        <v>674</v>
      </c>
    </row>
    <row r="580" spans="1:18" x14ac:dyDescent="0.3">
      <c r="A580" t="s">
        <v>5589</v>
      </c>
      <c r="B580" t="s">
        <v>552</v>
      </c>
      <c r="C580" t="s">
        <v>619</v>
      </c>
      <c r="D580" t="s">
        <v>4914</v>
      </c>
      <c r="E580" t="s">
        <v>5590</v>
      </c>
      <c r="F580" t="s">
        <v>561</v>
      </c>
      <c r="G580" t="s">
        <v>369</v>
      </c>
      <c r="H580">
        <v>3907.67</v>
      </c>
      <c r="I580" t="s">
        <v>4790</v>
      </c>
      <c r="L580" s="440">
        <v>44469</v>
      </c>
      <c r="M580" s="440">
        <v>47266</v>
      </c>
      <c r="N580">
        <v>3907.67</v>
      </c>
      <c r="O580" t="s">
        <v>4795</v>
      </c>
      <c r="Q580" t="s">
        <v>5201</v>
      </c>
      <c r="R580" t="s">
        <v>671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477"/>
  <sheetViews>
    <sheetView workbookViewId="0"/>
  </sheetViews>
  <sheetFormatPr defaultRowHeight="14.4" x14ac:dyDescent="0.3"/>
  <sheetData>
    <row r="1" spans="1:9" x14ac:dyDescent="0.3">
      <c r="A1" t="s">
        <v>5591</v>
      </c>
      <c r="B1" t="s">
        <v>2673</v>
      </c>
      <c r="C1" t="s">
        <v>5592</v>
      </c>
      <c r="D1" t="s">
        <v>2674</v>
      </c>
      <c r="E1" t="s">
        <v>5593</v>
      </c>
      <c r="F1" t="s">
        <v>5594</v>
      </c>
      <c r="G1" t="s">
        <v>5595</v>
      </c>
      <c r="H1" t="s">
        <v>5596</v>
      </c>
      <c r="I1" t="s">
        <v>550</v>
      </c>
    </row>
    <row r="2" spans="1:9" x14ac:dyDescent="0.3">
      <c r="A2">
        <v>64247</v>
      </c>
      <c r="B2">
        <v>122</v>
      </c>
      <c r="C2" s="441">
        <v>45992</v>
      </c>
      <c r="D2" t="s">
        <v>552</v>
      </c>
      <c r="E2">
        <v>26588</v>
      </c>
      <c r="F2" t="s">
        <v>5597</v>
      </c>
      <c r="G2">
        <v>2</v>
      </c>
      <c r="H2" t="s">
        <v>5598</v>
      </c>
      <c r="I2" t="s">
        <v>460</v>
      </c>
    </row>
    <row r="3" spans="1:9" x14ac:dyDescent="0.3">
      <c r="A3">
        <v>64248</v>
      </c>
      <c r="B3">
        <v>122</v>
      </c>
      <c r="C3" s="441">
        <v>45992</v>
      </c>
      <c r="D3" t="s">
        <v>552</v>
      </c>
      <c r="E3">
        <v>24952</v>
      </c>
      <c r="F3" t="s">
        <v>5599</v>
      </c>
      <c r="G3">
        <v>6</v>
      </c>
      <c r="H3" t="s">
        <v>5598</v>
      </c>
      <c r="I3" t="s">
        <v>460</v>
      </c>
    </row>
    <row r="4" spans="1:9" x14ac:dyDescent="0.3">
      <c r="A4">
        <v>64249</v>
      </c>
      <c r="B4">
        <v>122</v>
      </c>
      <c r="C4" s="441">
        <v>45992</v>
      </c>
      <c r="D4" t="s">
        <v>552</v>
      </c>
      <c r="E4">
        <v>21062</v>
      </c>
      <c r="F4" t="s">
        <v>5600</v>
      </c>
      <c r="G4">
        <v>9</v>
      </c>
      <c r="H4" t="s">
        <v>5601</v>
      </c>
      <c r="I4" t="s">
        <v>460</v>
      </c>
    </row>
    <row r="5" spans="1:9" x14ac:dyDescent="0.3">
      <c r="A5">
        <v>64250</v>
      </c>
      <c r="B5">
        <v>122</v>
      </c>
      <c r="C5" s="441">
        <v>45992</v>
      </c>
      <c r="D5" t="s">
        <v>552</v>
      </c>
      <c r="E5">
        <v>19857</v>
      </c>
      <c r="F5" t="s">
        <v>5602</v>
      </c>
      <c r="G5">
        <v>1</v>
      </c>
      <c r="H5" t="s">
        <v>5598</v>
      </c>
      <c r="I5" t="s">
        <v>460</v>
      </c>
    </row>
    <row r="6" spans="1:9" x14ac:dyDescent="0.3">
      <c r="A6">
        <v>64251</v>
      </c>
      <c r="B6">
        <v>122</v>
      </c>
      <c r="C6" s="441">
        <v>45992</v>
      </c>
      <c r="D6" t="s">
        <v>552</v>
      </c>
      <c r="E6">
        <v>23992</v>
      </c>
      <c r="F6" t="s">
        <v>5603</v>
      </c>
      <c r="G6">
        <v>1</v>
      </c>
      <c r="H6" t="s">
        <v>5598</v>
      </c>
      <c r="I6" t="s">
        <v>460</v>
      </c>
    </row>
    <row r="7" spans="1:9" x14ac:dyDescent="0.3">
      <c r="A7">
        <v>64252</v>
      </c>
      <c r="B7">
        <v>122</v>
      </c>
      <c r="C7" s="441">
        <v>45992</v>
      </c>
      <c r="D7" t="s">
        <v>552</v>
      </c>
      <c r="E7">
        <v>26342</v>
      </c>
      <c r="F7" t="s">
        <v>5604</v>
      </c>
      <c r="G7">
        <v>6</v>
      </c>
      <c r="H7" t="s">
        <v>5605</v>
      </c>
      <c r="I7" t="s">
        <v>460</v>
      </c>
    </row>
    <row r="8" spans="1:9" x14ac:dyDescent="0.3">
      <c r="A8">
        <v>64253</v>
      </c>
      <c r="B8">
        <v>122</v>
      </c>
      <c r="C8" s="441">
        <v>45992</v>
      </c>
      <c r="D8" t="s">
        <v>552</v>
      </c>
      <c r="E8">
        <v>21075</v>
      </c>
      <c r="F8" t="s">
        <v>5606</v>
      </c>
      <c r="G8">
        <v>1</v>
      </c>
      <c r="H8" t="s">
        <v>5605</v>
      </c>
      <c r="I8" t="s">
        <v>460</v>
      </c>
    </row>
    <row r="9" spans="1:9" x14ac:dyDescent="0.3">
      <c r="A9">
        <v>64254</v>
      </c>
      <c r="B9">
        <v>122</v>
      </c>
      <c r="C9" s="441">
        <v>45992</v>
      </c>
      <c r="D9" t="s">
        <v>552</v>
      </c>
      <c r="E9">
        <v>21098</v>
      </c>
      <c r="F9" t="s">
        <v>5607</v>
      </c>
      <c r="G9">
        <v>20</v>
      </c>
      <c r="H9" t="s">
        <v>5605</v>
      </c>
      <c r="I9" t="s">
        <v>460</v>
      </c>
    </row>
    <row r="10" spans="1:9" x14ac:dyDescent="0.3">
      <c r="A10">
        <v>64255</v>
      </c>
      <c r="B10">
        <v>122</v>
      </c>
      <c r="C10" s="441">
        <v>45992</v>
      </c>
      <c r="D10" t="s">
        <v>552</v>
      </c>
      <c r="E10">
        <v>21093</v>
      </c>
      <c r="F10" t="s">
        <v>5608</v>
      </c>
      <c r="G10">
        <v>79</v>
      </c>
      <c r="H10" t="s">
        <v>5598</v>
      </c>
      <c r="I10" t="s">
        <v>460</v>
      </c>
    </row>
    <row r="11" spans="1:9" x14ac:dyDescent="0.3">
      <c r="A11">
        <v>64256</v>
      </c>
      <c r="B11">
        <v>122</v>
      </c>
      <c r="C11" s="441">
        <v>45992</v>
      </c>
      <c r="D11" t="s">
        <v>552</v>
      </c>
      <c r="E11">
        <v>20757</v>
      </c>
      <c r="F11" t="s">
        <v>5609</v>
      </c>
      <c r="G11">
        <v>1</v>
      </c>
      <c r="H11" t="s">
        <v>5610</v>
      </c>
      <c r="I11" t="s">
        <v>460</v>
      </c>
    </row>
    <row r="12" spans="1:9" x14ac:dyDescent="0.3">
      <c r="A12">
        <v>64257</v>
      </c>
      <c r="B12">
        <v>122</v>
      </c>
      <c r="C12" s="441">
        <v>45992</v>
      </c>
      <c r="D12" t="s">
        <v>552</v>
      </c>
      <c r="E12">
        <v>26429</v>
      </c>
      <c r="F12" t="s">
        <v>5611</v>
      </c>
      <c r="G12">
        <v>0.4</v>
      </c>
      <c r="H12" t="s">
        <v>5598</v>
      </c>
      <c r="I12" t="s">
        <v>460</v>
      </c>
    </row>
    <row r="13" spans="1:9" x14ac:dyDescent="0.3">
      <c r="A13">
        <v>64258</v>
      </c>
      <c r="B13">
        <v>122</v>
      </c>
      <c r="C13" s="441">
        <v>45992</v>
      </c>
      <c r="D13" t="s">
        <v>552</v>
      </c>
      <c r="E13">
        <v>24036</v>
      </c>
      <c r="F13" t="s">
        <v>5612</v>
      </c>
      <c r="G13">
        <v>2</v>
      </c>
      <c r="H13" t="s">
        <v>5613</v>
      </c>
      <c r="I13" t="s">
        <v>460</v>
      </c>
    </row>
    <row r="14" spans="1:9" x14ac:dyDescent="0.3">
      <c r="A14">
        <v>64259</v>
      </c>
      <c r="B14">
        <v>122</v>
      </c>
      <c r="C14" s="441">
        <v>45992</v>
      </c>
      <c r="D14" t="s">
        <v>552</v>
      </c>
      <c r="E14">
        <v>20715</v>
      </c>
      <c r="F14" t="s">
        <v>5614</v>
      </c>
      <c r="G14">
        <v>1</v>
      </c>
      <c r="H14" t="s">
        <v>5615</v>
      </c>
      <c r="I14" t="s">
        <v>460</v>
      </c>
    </row>
    <row r="15" spans="1:9" x14ac:dyDescent="0.3">
      <c r="A15">
        <v>64260</v>
      </c>
      <c r="B15">
        <v>122</v>
      </c>
      <c r="C15" s="441">
        <v>45992</v>
      </c>
      <c r="D15" t="s">
        <v>552</v>
      </c>
      <c r="E15">
        <v>24039</v>
      </c>
      <c r="F15" t="s">
        <v>5616</v>
      </c>
      <c r="G15">
        <v>3</v>
      </c>
      <c r="H15" t="s">
        <v>5598</v>
      </c>
      <c r="I15" t="s">
        <v>460</v>
      </c>
    </row>
    <row r="16" spans="1:9" x14ac:dyDescent="0.3">
      <c r="A16">
        <v>64261</v>
      </c>
      <c r="B16">
        <v>122</v>
      </c>
      <c r="C16" s="441">
        <v>45992</v>
      </c>
      <c r="D16" t="s">
        <v>552</v>
      </c>
      <c r="E16">
        <v>20301</v>
      </c>
      <c r="F16" t="s">
        <v>5617</v>
      </c>
      <c r="G16">
        <v>6</v>
      </c>
      <c r="H16" t="s">
        <v>5605</v>
      </c>
      <c r="I16" t="s">
        <v>460</v>
      </c>
    </row>
    <row r="17" spans="1:9" x14ac:dyDescent="0.3">
      <c r="A17">
        <v>64262</v>
      </c>
      <c r="B17">
        <v>122</v>
      </c>
      <c r="C17" s="441">
        <v>45992</v>
      </c>
      <c r="D17" t="s">
        <v>552</v>
      </c>
      <c r="E17">
        <v>20422</v>
      </c>
      <c r="F17" t="s">
        <v>5618</v>
      </c>
      <c r="G17">
        <v>4</v>
      </c>
      <c r="H17" t="s">
        <v>5613</v>
      </c>
      <c r="I17" t="s">
        <v>460</v>
      </c>
    </row>
    <row r="18" spans="1:9" x14ac:dyDescent="0.3">
      <c r="A18">
        <v>64263</v>
      </c>
      <c r="B18">
        <v>122</v>
      </c>
      <c r="C18" s="441">
        <v>45992</v>
      </c>
      <c r="D18" t="s">
        <v>552</v>
      </c>
      <c r="E18">
        <v>21060</v>
      </c>
      <c r="F18" t="s">
        <v>5619</v>
      </c>
      <c r="G18">
        <v>2</v>
      </c>
      <c r="H18" t="s">
        <v>5613</v>
      </c>
      <c r="I18" t="s">
        <v>460</v>
      </c>
    </row>
    <row r="19" spans="1:9" x14ac:dyDescent="0.3">
      <c r="A19">
        <v>64264</v>
      </c>
      <c r="B19">
        <v>122</v>
      </c>
      <c r="C19" s="441">
        <v>45992</v>
      </c>
      <c r="D19" t="s">
        <v>552</v>
      </c>
      <c r="E19">
        <v>21030</v>
      </c>
      <c r="F19" t="s">
        <v>5620</v>
      </c>
      <c r="G19">
        <v>11</v>
      </c>
      <c r="H19" t="s">
        <v>5613</v>
      </c>
      <c r="I19" t="s">
        <v>460</v>
      </c>
    </row>
    <row r="20" spans="1:9" x14ac:dyDescent="0.3">
      <c r="A20">
        <v>64265</v>
      </c>
      <c r="B20">
        <v>122</v>
      </c>
      <c r="C20" s="441">
        <v>45992</v>
      </c>
      <c r="D20" t="s">
        <v>552</v>
      </c>
      <c r="E20">
        <v>21047</v>
      </c>
      <c r="F20" t="s">
        <v>5621</v>
      </c>
      <c r="G20">
        <v>11</v>
      </c>
      <c r="H20" t="s">
        <v>5622</v>
      </c>
      <c r="I20" t="s">
        <v>460</v>
      </c>
    </row>
    <row r="21" spans="1:9" x14ac:dyDescent="0.3">
      <c r="A21">
        <v>64266</v>
      </c>
      <c r="B21">
        <v>122</v>
      </c>
      <c r="C21" s="441">
        <v>45992</v>
      </c>
      <c r="D21" t="s">
        <v>552</v>
      </c>
      <c r="E21">
        <v>27438</v>
      </c>
      <c r="F21" t="s">
        <v>5623</v>
      </c>
      <c r="G21">
        <v>41</v>
      </c>
      <c r="H21" t="s">
        <v>5613</v>
      </c>
      <c r="I21" t="s">
        <v>460</v>
      </c>
    </row>
    <row r="22" spans="1:9" x14ac:dyDescent="0.3">
      <c r="A22">
        <v>64267</v>
      </c>
      <c r="B22">
        <v>122</v>
      </c>
      <c r="C22" s="441">
        <v>45992</v>
      </c>
      <c r="D22" t="s">
        <v>552</v>
      </c>
      <c r="E22">
        <v>20752</v>
      </c>
      <c r="F22" t="s">
        <v>5624</v>
      </c>
      <c r="G22">
        <v>2</v>
      </c>
      <c r="H22" t="s">
        <v>5625</v>
      </c>
      <c r="I22" t="s">
        <v>460</v>
      </c>
    </row>
    <row r="23" spans="1:9" x14ac:dyDescent="0.3">
      <c r="A23">
        <v>64268</v>
      </c>
      <c r="B23">
        <v>122</v>
      </c>
      <c r="C23" s="441">
        <v>45992</v>
      </c>
      <c r="D23" t="s">
        <v>552</v>
      </c>
      <c r="E23">
        <v>20287</v>
      </c>
      <c r="F23" t="s">
        <v>5626</v>
      </c>
      <c r="G23">
        <v>4</v>
      </c>
      <c r="H23" t="s">
        <v>5605</v>
      </c>
      <c r="I23" t="s">
        <v>460</v>
      </c>
    </row>
    <row r="24" spans="1:9" x14ac:dyDescent="0.3">
      <c r="A24">
        <v>64269</v>
      </c>
      <c r="B24">
        <v>122</v>
      </c>
      <c r="C24" s="441">
        <v>45992</v>
      </c>
      <c r="D24" t="s">
        <v>552</v>
      </c>
      <c r="E24">
        <v>20809</v>
      </c>
      <c r="F24" t="s">
        <v>5627</v>
      </c>
      <c r="G24">
        <v>15</v>
      </c>
      <c r="H24" t="s">
        <v>5605</v>
      </c>
      <c r="I24" t="s">
        <v>460</v>
      </c>
    </row>
    <row r="25" spans="1:9" x14ac:dyDescent="0.3">
      <c r="A25">
        <v>64270</v>
      </c>
      <c r="B25">
        <v>122</v>
      </c>
      <c r="C25" s="441">
        <v>45992</v>
      </c>
      <c r="D25" t="s">
        <v>552</v>
      </c>
      <c r="E25">
        <v>21073</v>
      </c>
      <c r="F25" t="s">
        <v>5628</v>
      </c>
      <c r="G25">
        <v>9</v>
      </c>
      <c r="H25" t="s">
        <v>5613</v>
      </c>
      <c r="I25" t="s">
        <v>460</v>
      </c>
    </row>
    <row r="26" spans="1:9" x14ac:dyDescent="0.3">
      <c r="A26">
        <v>64271</v>
      </c>
      <c r="B26">
        <v>122</v>
      </c>
      <c r="C26" s="441">
        <v>45992</v>
      </c>
      <c r="D26" t="s">
        <v>552</v>
      </c>
      <c r="E26">
        <v>23548</v>
      </c>
      <c r="F26" t="s">
        <v>5629</v>
      </c>
      <c r="G26">
        <v>3</v>
      </c>
      <c r="H26" t="s">
        <v>5598</v>
      </c>
      <c r="I26" t="s">
        <v>460</v>
      </c>
    </row>
    <row r="27" spans="1:9" x14ac:dyDescent="0.3">
      <c r="A27">
        <v>64272</v>
      </c>
      <c r="B27">
        <v>122</v>
      </c>
      <c r="C27" s="441">
        <v>45992</v>
      </c>
      <c r="D27" t="s">
        <v>552</v>
      </c>
      <c r="E27">
        <v>24110</v>
      </c>
      <c r="F27" t="s">
        <v>5630</v>
      </c>
      <c r="G27">
        <v>2.5</v>
      </c>
      <c r="H27" t="s">
        <v>5598</v>
      </c>
      <c r="I27" t="s">
        <v>460</v>
      </c>
    </row>
    <row r="28" spans="1:9" x14ac:dyDescent="0.3">
      <c r="A28">
        <v>64273</v>
      </c>
      <c r="B28">
        <v>122</v>
      </c>
      <c r="C28" s="441">
        <v>45992</v>
      </c>
      <c r="D28" t="s">
        <v>552</v>
      </c>
      <c r="E28">
        <v>20270</v>
      </c>
      <c r="F28" t="s">
        <v>5631</v>
      </c>
      <c r="G28">
        <v>10</v>
      </c>
      <c r="H28" t="s">
        <v>5605</v>
      </c>
      <c r="I28" t="s">
        <v>460</v>
      </c>
    </row>
    <row r="29" spans="1:9" x14ac:dyDescent="0.3">
      <c r="A29">
        <v>64274</v>
      </c>
      <c r="B29">
        <v>122</v>
      </c>
      <c r="C29" s="441">
        <v>45992</v>
      </c>
      <c r="D29" t="s">
        <v>552</v>
      </c>
      <c r="E29">
        <v>24123</v>
      </c>
      <c r="F29" t="s">
        <v>5632</v>
      </c>
      <c r="G29">
        <v>8</v>
      </c>
      <c r="H29" t="s">
        <v>5605</v>
      </c>
      <c r="I29" t="s">
        <v>460</v>
      </c>
    </row>
    <row r="30" spans="1:9" x14ac:dyDescent="0.3">
      <c r="A30">
        <v>64275</v>
      </c>
      <c r="B30">
        <v>122</v>
      </c>
      <c r="C30" s="441">
        <v>45992</v>
      </c>
      <c r="D30" t="s">
        <v>552</v>
      </c>
      <c r="E30">
        <v>20054</v>
      </c>
      <c r="F30" t="s">
        <v>5633</v>
      </c>
      <c r="G30">
        <v>16</v>
      </c>
      <c r="H30" t="s">
        <v>5613</v>
      </c>
      <c r="I30" t="s">
        <v>460</v>
      </c>
    </row>
    <row r="31" spans="1:9" x14ac:dyDescent="0.3">
      <c r="A31">
        <v>64276</v>
      </c>
      <c r="B31">
        <v>122</v>
      </c>
      <c r="C31" s="441">
        <v>45992</v>
      </c>
      <c r="D31" t="s">
        <v>552</v>
      </c>
      <c r="E31">
        <v>20936</v>
      </c>
      <c r="F31" t="s">
        <v>5634</v>
      </c>
      <c r="G31">
        <v>7</v>
      </c>
      <c r="H31" t="s">
        <v>5613</v>
      </c>
      <c r="I31" t="s">
        <v>460</v>
      </c>
    </row>
    <row r="32" spans="1:9" x14ac:dyDescent="0.3">
      <c r="A32">
        <v>64277</v>
      </c>
      <c r="B32">
        <v>122</v>
      </c>
      <c r="C32" s="441">
        <v>45992</v>
      </c>
      <c r="D32" t="s">
        <v>552</v>
      </c>
      <c r="E32">
        <v>26187</v>
      </c>
      <c r="F32" t="s">
        <v>5635</v>
      </c>
      <c r="G32">
        <v>2</v>
      </c>
      <c r="H32" t="s">
        <v>5625</v>
      </c>
      <c r="I32" t="s">
        <v>460</v>
      </c>
    </row>
    <row r="33" spans="1:9" x14ac:dyDescent="0.3">
      <c r="A33">
        <v>64278</v>
      </c>
      <c r="B33">
        <v>122</v>
      </c>
      <c r="C33" s="441">
        <v>45992</v>
      </c>
      <c r="D33" t="s">
        <v>552</v>
      </c>
      <c r="E33">
        <v>20908</v>
      </c>
      <c r="F33" t="s">
        <v>5636</v>
      </c>
      <c r="G33">
        <v>5</v>
      </c>
      <c r="H33" t="s">
        <v>5605</v>
      </c>
      <c r="I33" t="s">
        <v>460</v>
      </c>
    </row>
    <row r="34" spans="1:9" x14ac:dyDescent="0.3">
      <c r="A34">
        <v>64279</v>
      </c>
      <c r="B34">
        <v>122</v>
      </c>
      <c r="C34" s="441">
        <v>45992</v>
      </c>
      <c r="D34" t="s">
        <v>552</v>
      </c>
      <c r="E34">
        <v>20421</v>
      </c>
      <c r="F34" t="s">
        <v>5637</v>
      </c>
      <c r="G34">
        <v>30</v>
      </c>
      <c r="H34" t="s">
        <v>5613</v>
      </c>
      <c r="I34" t="s">
        <v>460</v>
      </c>
    </row>
    <row r="35" spans="1:9" x14ac:dyDescent="0.3">
      <c r="A35">
        <v>64280</v>
      </c>
      <c r="B35">
        <v>122</v>
      </c>
      <c r="C35" s="441">
        <v>45992</v>
      </c>
      <c r="D35" t="s">
        <v>552</v>
      </c>
      <c r="E35">
        <v>20689</v>
      </c>
      <c r="F35" t="s">
        <v>5638</v>
      </c>
      <c r="G35">
        <v>18</v>
      </c>
      <c r="H35" t="s">
        <v>5613</v>
      </c>
      <c r="I35" t="s">
        <v>460</v>
      </c>
    </row>
    <row r="36" spans="1:9" x14ac:dyDescent="0.3">
      <c r="A36">
        <v>64281</v>
      </c>
      <c r="B36">
        <v>122</v>
      </c>
      <c r="C36" s="441">
        <v>45992</v>
      </c>
      <c r="D36" t="s">
        <v>552</v>
      </c>
      <c r="E36">
        <v>26020</v>
      </c>
      <c r="F36" t="s">
        <v>5639</v>
      </c>
      <c r="G36">
        <v>18</v>
      </c>
      <c r="H36" t="s">
        <v>5613</v>
      </c>
      <c r="I36" t="s">
        <v>460</v>
      </c>
    </row>
    <row r="37" spans="1:9" x14ac:dyDescent="0.3">
      <c r="A37">
        <v>64282</v>
      </c>
      <c r="B37">
        <v>122</v>
      </c>
      <c r="C37" s="441">
        <v>45992</v>
      </c>
      <c r="D37" t="s">
        <v>552</v>
      </c>
      <c r="E37">
        <v>25429</v>
      </c>
      <c r="F37" t="s">
        <v>5640</v>
      </c>
      <c r="G37">
        <v>265</v>
      </c>
      <c r="H37" t="s">
        <v>5613</v>
      </c>
      <c r="I37" t="s">
        <v>460</v>
      </c>
    </row>
    <row r="38" spans="1:9" x14ac:dyDescent="0.3">
      <c r="A38">
        <v>64283</v>
      </c>
      <c r="B38">
        <v>122</v>
      </c>
      <c r="C38" s="441">
        <v>45992</v>
      </c>
      <c r="D38" t="s">
        <v>552</v>
      </c>
      <c r="E38">
        <v>26024</v>
      </c>
      <c r="F38" t="s">
        <v>5641</v>
      </c>
      <c r="G38">
        <v>523</v>
      </c>
      <c r="H38" t="s">
        <v>5613</v>
      </c>
      <c r="I38" t="s">
        <v>460</v>
      </c>
    </row>
    <row r="39" spans="1:9" x14ac:dyDescent="0.3">
      <c r="A39">
        <v>64284</v>
      </c>
      <c r="B39">
        <v>122</v>
      </c>
      <c r="C39" s="441">
        <v>45992</v>
      </c>
      <c r="D39" t="s">
        <v>552</v>
      </c>
      <c r="E39">
        <v>20672</v>
      </c>
      <c r="F39" t="s">
        <v>5642</v>
      </c>
      <c r="G39">
        <v>11</v>
      </c>
      <c r="H39" t="s">
        <v>5605</v>
      </c>
      <c r="I39" t="s">
        <v>460</v>
      </c>
    </row>
    <row r="40" spans="1:9" x14ac:dyDescent="0.3">
      <c r="A40">
        <v>64285</v>
      </c>
      <c r="B40">
        <v>122</v>
      </c>
      <c r="C40" s="441">
        <v>45992</v>
      </c>
      <c r="D40" t="s">
        <v>552</v>
      </c>
      <c r="E40">
        <v>23698</v>
      </c>
      <c r="F40" t="s">
        <v>5643</v>
      </c>
      <c r="G40">
        <v>4</v>
      </c>
      <c r="H40" t="s">
        <v>5598</v>
      </c>
      <c r="I40" t="s">
        <v>460</v>
      </c>
    </row>
    <row r="41" spans="1:9" x14ac:dyDescent="0.3">
      <c r="A41">
        <v>64286</v>
      </c>
      <c r="B41">
        <v>122</v>
      </c>
      <c r="C41" s="441">
        <v>45992</v>
      </c>
      <c r="D41" t="s">
        <v>552</v>
      </c>
      <c r="E41">
        <v>20410</v>
      </c>
      <c r="F41" t="s">
        <v>5644</v>
      </c>
      <c r="G41">
        <v>5</v>
      </c>
      <c r="H41" t="s">
        <v>5613</v>
      </c>
      <c r="I41" t="s">
        <v>460</v>
      </c>
    </row>
    <row r="42" spans="1:9" x14ac:dyDescent="0.3">
      <c r="A42">
        <v>64287</v>
      </c>
      <c r="B42">
        <v>122</v>
      </c>
      <c r="C42" s="441">
        <v>45992</v>
      </c>
      <c r="D42" t="s">
        <v>552</v>
      </c>
      <c r="E42">
        <v>20385</v>
      </c>
      <c r="F42" t="s">
        <v>5645</v>
      </c>
      <c r="G42">
        <v>28</v>
      </c>
      <c r="H42" t="s">
        <v>5613</v>
      </c>
      <c r="I42" t="s">
        <v>460</v>
      </c>
    </row>
    <row r="43" spans="1:9" x14ac:dyDescent="0.3">
      <c r="A43">
        <v>64288</v>
      </c>
      <c r="B43">
        <v>122</v>
      </c>
      <c r="C43" s="441">
        <v>45992</v>
      </c>
      <c r="D43" t="s">
        <v>552</v>
      </c>
      <c r="E43">
        <v>20360</v>
      </c>
      <c r="F43" t="s">
        <v>5646</v>
      </c>
      <c r="G43">
        <v>9</v>
      </c>
      <c r="H43" t="s">
        <v>5605</v>
      </c>
      <c r="I43" t="s">
        <v>460</v>
      </c>
    </row>
    <row r="44" spans="1:9" x14ac:dyDescent="0.3">
      <c r="A44">
        <v>64289</v>
      </c>
      <c r="B44">
        <v>122</v>
      </c>
      <c r="C44" s="441">
        <v>45992</v>
      </c>
      <c r="D44" t="s">
        <v>552</v>
      </c>
      <c r="E44">
        <v>20322</v>
      </c>
      <c r="F44" t="s">
        <v>5647</v>
      </c>
      <c r="G44">
        <v>1</v>
      </c>
      <c r="H44" t="s">
        <v>5605</v>
      </c>
      <c r="I44" t="s">
        <v>460</v>
      </c>
    </row>
    <row r="45" spans="1:9" x14ac:dyDescent="0.3">
      <c r="A45">
        <v>64290</v>
      </c>
      <c r="B45">
        <v>122</v>
      </c>
      <c r="C45" s="441">
        <v>45992</v>
      </c>
      <c r="D45" t="s">
        <v>552</v>
      </c>
      <c r="E45">
        <v>20358</v>
      </c>
      <c r="F45" t="s">
        <v>5648</v>
      </c>
      <c r="G45">
        <v>8</v>
      </c>
      <c r="H45" t="s">
        <v>5605</v>
      </c>
      <c r="I45" t="s">
        <v>460</v>
      </c>
    </row>
    <row r="46" spans="1:9" x14ac:dyDescent="0.3">
      <c r="A46">
        <v>64291</v>
      </c>
      <c r="B46">
        <v>122</v>
      </c>
      <c r="C46" s="441">
        <v>45992</v>
      </c>
      <c r="D46" t="s">
        <v>552</v>
      </c>
      <c r="E46">
        <v>20242</v>
      </c>
      <c r="F46" t="s">
        <v>5649</v>
      </c>
      <c r="G46">
        <v>12</v>
      </c>
      <c r="H46" t="s">
        <v>5605</v>
      </c>
      <c r="I46" t="s">
        <v>460</v>
      </c>
    </row>
    <row r="47" spans="1:9" x14ac:dyDescent="0.3">
      <c r="A47">
        <v>64292</v>
      </c>
      <c r="B47">
        <v>122</v>
      </c>
      <c r="C47" s="441">
        <v>45992</v>
      </c>
      <c r="D47" t="s">
        <v>552</v>
      </c>
      <c r="E47">
        <v>20227</v>
      </c>
      <c r="F47" t="s">
        <v>5650</v>
      </c>
      <c r="G47">
        <v>21</v>
      </c>
      <c r="H47" t="s">
        <v>5605</v>
      </c>
      <c r="I47" t="s">
        <v>460</v>
      </c>
    </row>
    <row r="48" spans="1:9" x14ac:dyDescent="0.3">
      <c r="A48">
        <v>64293</v>
      </c>
      <c r="B48">
        <v>122</v>
      </c>
      <c r="C48" s="441">
        <v>45992</v>
      </c>
      <c r="D48" t="s">
        <v>552</v>
      </c>
      <c r="E48">
        <v>20022</v>
      </c>
      <c r="F48" t="s">
        <v>5651</v>
      </c>
      <c r="G48">
        <v>5</v>
      </c>
      <c r="H48" t="s">
        <v>5613</v>
      </c>
      <c r="I48" t="s">
        <v>460</v>
      </c>
    </row>
    <row r="49" spans="1:9" x14ac:dyDescent="0.3">
      <c r="A49">
        <v>64294</v>
      </c>
      <c r="B49">
        <v>122</v>
      </c>
      <c r="C49" s="441">
        <v>45992</v>
      </c>
      <c r="D49" t="s">
        <v>552</v>
      </c>
      <c r="E49">
        <v>25282</v>
      </c>
      <c r="F49" t="s">
        <v>5652</v>
      </c>
      <c r="G49">
        <v>1</v>
      </c>
      <c r="H49" t="s">
        <v>5598</v>
      </c>
      <c r="I49" t="s">
        <v>460</v>
      </c>
    </row>
    <row r="50" spans="1:9" x14ac:dyDescent="0.3">
      <c r="A50">
        <v>64295</v>
      </c>
      <c r="B50">
        <v>122</v>
      </c>
      <c r="C50" s="441">
        <v>45992</v>
      </c>
      <c r="D50" t="s">
        <v>552</v>
      </c>
      <c r="E50">
        <v>20892</v>
      </c>
      <c r="F50" t="s">
        <v>5653</v>
      </c>
      <c r="G50">
        <v>5</v>
      </c>
      <c r="H50" t="s">
        <v>5613</v>
      </c>
      <c r="I50" t="s">
        <v>460</v>
      </c>
    </row>
    <row r="51" spans="1:9" x14ac:dyDescent="0.3">
      <c r="A51">
        <v>64296</v>
      </c>
      <c r="B51">
        <v>122</v>
      </c>
      <c r="C51" s="441">
        <v>45992</v>
      </c>
      <c r="D51" t="s">
        <v>552</v>
      </c>
      <c r="E51">
        <v>20213</v>
      </c>
      <c r="F51" t="s">
        <v>5654</v>
      </c>
      <c r="G51">
        <v>4</v>
      </c>
      <c r="H51" t="s">
        <v>5605</v>
      </c>
      <c r="I51" t="s">
        <v>460</v>
      </c>
    </row>
    <row r="52" spans="1:9" x14ac:dyDescent="0.3">
      <c r="A52">
        <v>64297</v>
      </c>
      <c r="B52">
        <v>122</v>
      </c>
      <c r="C52" s="441">
        <v>45992</v>
      </c>
      <c r="D52" t="s">
        <v>552</v>
      </c>
      <c r="E52">
        <v>20653</v>
      </c>
      <c r="F52" t="s">
        <v>5655</v>
      </c>
      <c r="G52">
        <v>14</v>
      </c>
      <c r="H52" t="s">
        <v>5613</v>
      </c>
      <c r="I52" t="s">
        <v>460</v>
      </c>
    </row>
    <row r="53" spans="1:9" x14ac:dyDescent="0.3">
      <c r="A53">
        <v>64298</v>
      </c>
      <c r="B53">
        <v>122</v>
      </c>
      <c r="C53" s="441">
        <v>45992</v>
      </c>
      <c r="D53" t="s">
        <v>552</v>
      </c>
      <c r="E53">
        <v>25478</v>
      </c>
      <c r="F53" t="s">
        <v>5656</v>
      </c>
      <c r="G53">
        <v>18</v>
      </c>
      <c r="H53" t="s">
        <v>5613</v>
      </c>
      <c r="I53" t="s">
        <v>460</v>
      </c>
    </row>
    <row r="54" spans="1:9" x14ac:dyDescent="0.3">
      <c r="A54">
        <v>64299</v>
      </c>
      <c r="B54">
        <v>122</v>
      </c>
      <c r="C54" s="441">
        <v>45992</v>
      </c>
      <c r="D54" t="s">
        <v>552</v>
      </c>
      <c r="E54">
        <v>24322</v>
      </c>
      <c r="F54" t="s">
        <v>5657</v>
      </c>
      <c r="G54">
        <v>2</v>
      </c>
      <c r="H54" t="s">
        <v>5598</v>
      </c>
      <c r="I54" t="s">
        <v>460</v>
      </c>
    </row>
    <row r="55" spans="1:9" x14ac:dyDescent="0.3">
      <c r="A55">
        <v>64300</v>
      </c>
      <c r="B55">
        <v>122</v>
      </c>
      <c r="C55" s="441">
        <v>45992</v>
      </c>
      <c r="D55" t="s">
        <v>552</v>
      </c>
      <c r="E55">
        <v>20136</v>
      </c>
      <c r="F55" t="s">
        <v>5658</v>
      </c>
      <c r="G55">
        <v>1</v>
      </c>
      <c r="H55" t="s">
        <v>5605</v>
      </c>
      <c r="I55" t="s">
        <v>460</v>
      </c>
    </row>
    <row r="56" spans="1:9" x14ac:dyDescent="0.3">
      <c r="A56">
        <v>64301</v>
      </c>
      <c r="B56">
        <v>122</v>
      </c>
      <c r="C56" s="441">
        <v>45992</v>
      </c>
      <c r="D56" t="s">
        <v>552</v>
      </c>
      <c r="E56">
        <v>20114</v>
      </c>
      <c r="F56" t="s">
        <v>5659</v>
      </c>
      <c r="G56">
        <v>28</v>
      </c>
      <c r="H56" t="s">
        <v>5613</v>
      </c>
      <c r="I56" t="s">
        <v>460</v>
      </c>
    </row>
    <row r="57" spans="1:9" x14ac:dyDescent="0.3">
      <c r="A57">
        <v>64302</v>
      </c>
      <c r="B57">
        <v>122</v>
      </c>
      <c r="C57" s="441">
        <v>45992</v>
      </c>
      <c r="D57" t="s">
        <v>552</v>
      </c>
      <c r="E57">
        <v>20007</v>
      </c>
      <c r="F57" t="s">
        <v>5660</v>
      </c>
      <c r="G57">
        <v>2</v>
      </c>
      <c r="H57" t="s">
        <v>5610</v>
      </c>
      <c r="I57" t="s">
        <v>460</v>
      </c>
    </row>
    <row r="58" spans="1:9" x14ac:dyDescent="0.3">
      <c r="A58">
        <v>64303</v>
      </c>
      <c r="B58">
        <v>122</v>
      </c>
      <c r="C58" s="441">
        <v>45992</v>
      </c>
      <c r="D58" t="s">
        <v>552</v>
      </c>
      <c r="E58">
        <v>25075</v>
      </c>
      <c r="F58" t="s">
        <v>5661</v>
      </c>
      <c r="G58">
        <v>7</v>
      </c>
      <c r="H58" t="s">
        <v>5605</v>
      </c>
      <c r="I58" t="s">
        <v>460</v>
      </c>
    </row>
    <row r="59" spans="1:9" x14ac:dyDescent="0.3">
      <c r="A59">
        <v>64304</v>
      </c>
      <c r="B59">
        <v>122</v>
      </c>
      <c r="C59" s="441">
        <v>45992</v>
      </c>
      <c r="D59" t="s">
        <v>552</v>
      </c>
      <c r="E59">
        <v>20887</v>
      </c>
      <c r="F59" t="s">
        <v>5662</v>
      </c>
      <c r="G59">
        <v>30</v>
      </c>
      <c r="H59" t="s">
        <v>5625</v>
      </c>
      <c r="I59" t="s">
        <v>460</v>
      </c>
    </row>
    <row r="60" spans="1:9" x14ac:dyDescent="0.3">
      <c r="A60">
        <v>64305</v>
      </c>
      <c r="B60">
        <v>122</v>
      </c>
      <c r="C60" s="441">
        <v>45992</v>
      </c>
      <c r="D60" t="s">
        <v>552</v>
      </c>
      <c r="E60">
        <v>20871</v>
      </c>
      <c r="F60" t="s">
        <v>5663</v>
      </c>
      <c r="G60">
        <v>3</v>
      </c>
      <c r="H60" t="s">
        <v>5625</v>
      </c>
      <c r="I60" t="s">
        <v>460</v>
      </c>
    </row>
    <row r="61" spans="1:9" x14ac:dyDescent="0.3">
      <c r="A61">
        <v>64306</v>
      </c>
      <c r="B61">
        <v>122</v>
      </c>
      <c r="C61" s="441">
        <v>45992</v>
      </c>
      <c r="D61" t="s">
        <v>552</v>
      </c>
      <c r="E61">
        <v>20645</v>
      </c>
      <c r="F61" t="s">
        <v>5664</v>
      </c>
      <c r="G61">
        <v>4</v>
      </c>
      <c r="H61" t="s">
        <v>5615</v>
      </c>
      <c r="I61" t="s">
        <v>460</v>
      </c>
    </row>
    <row r="62" spans="1:9" x14ac:dyDescent="0.3">
      <c r="A62">
        <v>64307</v>
      </c>
      <c r="B62">
        <v>122</v>
      </c>
      <c r="C62" s="441">
        <v>45992</v>
      </c>
      <c r="D62" t="s">
        <v>552</v>
      </c>
      <c r="E62">
        <v>25213</v>
      </c>
      <c r="F62" t="s">
        <v>5665</v>
      </c>
      <c r="G62">
        <v>2</v>
      </c>
      <c r="H62" t="s">
        <v>5625</v>
      </c>
      <c r="I62" t="s">
        <v>460</v>
      </c>
    </row>
    <row r="63" spans="1:9" x14ac:dyDescent="0.3">
      <c r="A63">
        <v>64308</v>
      </c>
      <c r="B63">
        <v>122</v>
      </c>
      <c r="C63" s="441">
        <v>45992</v>
      </c>
      <c r="D63" t="s">
        <v>552</v>
      </c>
      <c r="E63">
        <v>25628</v>
      </c>
      <c r="F63" t="s">
        <v>5666</v>
      </c>
      <c r="G63">
        <v>7</v>
      </c>
      <c r="H63" t="s">
        <v>5613</v>
      </c>
      <c r="I63" t="s">
        <v>460</v>
      </c>
    </row>
    <row r="64" spans="1:9" x14ac:dyDescent="0.3">
      <c r="A64">
        <v>64309</v>
      </c>
      <c r="B64">
        <v>122</v>
      </c>
      <c r="C64" s="441">
        <v>45992</v>
      </c>
      <c r="D64" t="s">
        <v>552</v>
      </c>
      <c r="E64">
        <v>19979</v>
      </c>
      <c r="F64" t="s">
        <v>5667</v>
      </c>
      <c r="G64">
        <v>14</v>
      </c>
      <c r="H64" t="s">
        <v>5668</v>
      </c>
      <c r="I64" t="s">
        <v>460</v>
      </c>
    </row>
    <row r="65" spans="1:9" x14ac:dyDescent="0.3">
      <c r="A65">
        <v>64310</v>
      </c>
      <c r="B65">
        <v>122</v>
      </c>
      <c r="C65" s="441">
        <v>45992</v>
      </c>
      <c r="D65" t="s">
        <v>552</v>
      </c>
      <c r="E65">
        <v>19984</v>
      </c>
      <c r="F65" t="s">
        <v>5669</v>
      </c>
      <c r="G65">
        <v>2</v>
      </c>
      <c r="H65" t="s">
        <v>5613</v>
      </c>
      <c r="I65" t="s">
        <v>460</v>
      </c>
    </row>
    <row r="66" spans="1:9" x14ac:dyDescent="0.3">
      <c r="A66">
        <v>64311</v>
      </c>
      <c r="B66">
        <v>122</v>
      </c>
      <c r="C66" s="441">
        <v>45992</v>
      </c>
      <c r="D66" t="s">
        <v>552</v>
      </c>
      <c r="E66">
        <v>19973</v>
      </c>
      <c r="F66" t="s">
        <v>5670</v>
      </c>
      <c r="G66">
        <v>10</v>
      </c>
      <c r="H66" t="s">
        <v>5613</v>
      </c>
      <c r="I66" t="s">
        <v>460</v>
      </c>
    </row>
    <row r="67" spans="1:9" x14ac:dyDescent="0.3">
      <c r="A67">
        <v>64312</v>
      </c>
      <c r="B67">
        <v>122</v>
      </c>
      <c r="C67" s="441">
        <v>45992</v>
      </c>
      <c r="D67" t="s">
        <v>552</v>
      </c>
      <c r="E67">
        <v>19965</v>
      </c>
      <c r="F67" t="s">
        <v>5671</v>
      </c>
      <c r="G67">
        <v>8</v>
      </c>
      <c r="H67" t="s">
        <v>5613</v>
      </c>
      <c r="I67" t="s">
        <v>460</v>
      </c>
    </row>
    <row r="68" spans="1:9" x14ac:dyDescent="0.3">
      <c r="A68">
        <v>64313</v>
      </c>
      <c r="B68">
        <v>122</v>
      </c>
      <c r="C68" s="441">
        <v>45992</v>
      </c>
      <c r="D68" t="s">
        <v>552</v>
      </c>
      <c r="E68">
        <v>19946</v>
      </c>
      <c r="F68" t="s">
        <v>5672</v>
      </c>
      <c r="G68">
        <v>2</v>
      </c>
      <c r="H68" t="s">
        <v>5625</v>
      </c>
      <c r="I68" t="s">
        <v>460</v>
      </c>
    </row>
    <row r="69" spans="1:9" x14ac:dyDescent="0.3">
      <c r="A69">
        <v>64314</v>
      </c>
      <c r="B69">
        <v>122</v>
      </c>
      <c r="C69" s="441">
        <v>45992</v>
      </c>
      <c r="D69" t="s">
        <v>552</v>
      </c>
      <c r="E69">
        <v>21017</v>
      </c>
      <c r="F69" t="s">
        <v>5673</v>
      </c>
      <c r="G69">
        <v>8</v>
      </c>
      <c r="H69" t="s">
        <v>5610</v>
      </c>
      <c r="I69" t="s">
        <v>460</v>
      </c>
    </row>
    <row r="70" spans="1:9" x14ac:dyDescent="0.3">
      <c r="A70">
        <v>64315</v>
      </c>
      <c r="B70">
        <v>122</v>
      </c>
      <c r="C70" s="441">
        <v>45992</v>
      </c>
      <c r="D70" t="s">
        <v>552</v>
      </c>
      <c r="E70">
        <v>21010</v>
      </c>
      <c r="F70" t="s">
        <v>5674</v>
      </c>
      <c r="G70">
        <v>35</v>
      </c>
      <c r="H70" t="s">
        <v>5668</v>
      </c>
      <c r="I70" t="s">
        <v>460</v>
      </c>
    </row>
    <row r="71" spans="1:9" x14ac:dyDescent="0.3">
      <c r="A71">
        <v>64316</v>
      </c>
      <c r="B71">
        <v>122</v>
      </c>
      <c r="C71" s="441">
        <v>45992</v>
      </c>
      <c r="D71" t="s">
        <v>552</v>
      </c>
      <c r="E71">
        <v>21004</v>
      </c>
      <c r="F71" t="s">
        <v>5675</v>
      </c>
      <c r="G71">
        <v>3</v>
      </c>
      <c r="H71" t="s">
        <v>5613</v>
      </c>
      <c r="I71" t="s">
        <v>460</v>
      </c>
    </row>
    <row r="72" spans="1:9" x14ac:dyDescent="0.3">
      <c r="A72">
        <v>64317</v>
      </c>
      <c r="B72">
        <v>122</v>
      </c>
      <c r="C72" s="441">
        <v>45992</v>
      </c>
      <c r="D72" t="s">
        <v>552</v>
      </c>
      <c r="E72">
        <v>24401</v>
      </c>
      <c r="F72" t="s">
        <v>5676</v>
      </c>
      <c r="G72">
        <v>1</v>
      </c>
      <c r="H72" t="s">
        <v>5613</v>
      </c>
      <c r="I72" t="s">
        <v>460</v>
      </c>
    </row>
    <row r="73" spans="1:9" x14ac:dyDescent="0.3">
      <c r="A73">
        <v>64318</v>
      </c>
      <c r="B73">
        <v>122</v>
      </c>
      <c r="C73" s="441">
        <v>45992</v>
      </c>
      <c r="D73" t="s">
        <v>552</v>
      </c>
      <c r="E73">
        <v>20621</v>
      </c>
      <c r="F73" t="s">
        <v>5677</v>
      </c>
      <c r="G73">
        <v>7</v>
      </c>
      <c r="H73" t="s">
        <v>5625</v>
      </c>
      <c r="I73" t="s">
        <v>460</v>
      </c>
    </row>
    <row r="74" spans="1:9" x14ac:dyDescent="0.3">
      <c r="A74">
        <v>64319</v>
      </c>
      <c r="B74">
        <v>122</v>
      </c>
      <c r="C74" s="441">
        <v>45992</v>
      </c>
      <c r="D74" t="s">
        <v>552</v>
      </c>
      <c r="E74">
        <v>19923</v>
      </c>
      <c r="F74" t="s">
        <v>5678</v>
      </c>
      <c r="G74">
        <v>2</v>
      </c>
      <c r="H74" t="s">
        <v>5605</v>
      </c>
      <c r="I74" t="s">
        <v>460</v>
      </c>
    </row>
    <row r="75" spans="1:9" x14ac:dyDescent="0.3">
      <c r="A75">
        <v>64320</v>
      </c>
      <c r="B75">
        <v>122</v>
      </c>
      <c r="C75" s="441">
        <v>45992</v>
      </c>
      <c r="D75" t="s">
        <v>552</v>
      </c>
      <c r="E75">
        <v>20349</v>
      </c>
      <c r="F75" t="s">
        <v>5679</v>
      </c>
      <c r="G75">
        <v>84</v>
      </c>
      <c r="H75" t="s">
        <v>5605</v>
      </c>
      <c r="I75" t="s">
        <v>460</v>
      </c>
    </row>
    <row r="76" spans="1:9" x14ac:dyDescent="0.3">
      <c r="A76">
        <v>64321</v>
      </c>
      <c r="B76">
        <v>122</v>
      </c>
      <c r="C76" s="441">
        <v>45992</v>
      </c>
      <c r="D76" t="s">
        <v>552</v>
      </c>
      <c r="E76">
        <v>24420</v>
      </c>
      <c r="F76" t="s">
        <v>5680</v>
      </c>
      <c r="G76">
        <v>4</v>
      </c>
      <c r="H76" t="s">
        <v>5598</v>
      </c>
      <c r="I76" t="s">
        <v>460</v>
      </c>
    </row>
    <row r="77" spans="1:9" x14ac:dyDescent="0.3">
      <c r="A77">
        <v>64322</v>
      </c>
      <c r="B77">
        <v>122</v>
      </c>
      <c r="C77" s="441">
        <v>45992</v>
      </c>
      <c r="D77" t="s">
        <v>552</v>
      </c>
      <c r="E77">
        <v>20332</v>
      </c>
      <c r="F77" t="s">
        <v>5681</v>
      </c>
      <c r="G77">
        <v>24</v>
      </c>
      <c r="H77" t="s">
        <v>5605</v>
      </c>
      <c r="I77" t="s">
        <v>460</v>
      </c>
    </row>
    <row r="78" spans="1:9" x14ac:dyDescent="0.3">
      <c r="A78">
        <v>64323</v>
      </c>
      <c r="B78">
        <v>122</v>
      </c>
      <c r="C78" s="441">
        <v>45992</v>
      </c>
      <c r="D78" t="s">
        <v>552</v>
      </c>
      <c r="E78">
        <v>19917</v>
      </c>
      <c r="F78" t="s">
        <v>5682</v>
      </c>
      <c r="G78">
        <v>9</v>
      </c>
      <c r="H78" t="s">
        <v>5605</v>
      </c>
      <c r="I78" t="s">
        <v>460</v>
      </c>
    </row>
    <row r="79" spans="1:9" x14ac:dyDescent="0.3">
      <c r="A79">
        <v>64324</v>
      </c>
      <c r="B79">
        <v>122</v>
      </c>
      <c r="C79" s="441">
        <v>45992</v>
      </c>
      <c r="D79" t="s">
        <v>552</v>
      </c>
      <c r="E79">
        <v>19907</v>
      </c>
      <c r="F79" t="s">
        <v>5683</v>
      </c>
      <c r="G79">
        <v>13</v>
      </c>
      <c r="H79" t="s">
        <v>5613</v>
      </c>
      <c r="I79" t="s">
        <v>460</v>
      </c>
    </row>
    <row r="80" spans="1:9" x14ac:dyDescent="0.3">
      <c r="A80">
        <v>64325</v>
      </c>
      <c r="B80">
        <v>122</v>
      </c>
      <c r="C80" s="441">
        <v>45992</v>
      </c>
      <c r="D80" t="s">
        <v>552</v>
      </c>
      <c r="E80">
        <v>20185</v>
      </c>
      <c r="F80" t="s">
        <v>5684</v>
      </c>
      <c r="G80">
        <v>3</v>
      </c>
      <c r="H80" t="s">
        <v>5598</v>
      </c>
      <c r="I80" t="s">
        <v>460</v>
      </c>
    </row>
    <row r="81" spans="1:9" x14ac:dyDescent="0.3">
      <c r="A81">
        <v>64326</v>
      </c>
      <c r="B81">
        <v>122</v>
      </c>
      <c r="C81" s="441">
        <v>45992</v>
      </c>
      <c r="D81" t="s">
        <v>552</v>
      </c>
      <c r="E81">
        <v>20174</v>
      </c>
      <c r="F81" t="s">
        <v>5685</v>
      </c>
      <c r="G81">
        <v>4</v>
      </c>
      <c r="H81" t="s">
        <v>5598</v>
      </c>
      <c r="I81" t="s">
        <v>460</v>
      </c>
    </row>
    <row r="82" spans="1:9" x14ac:dyDescent="0.3">
      <c r="A82">
        <v>64327</v>
      </c>
      <c r="B82">
        <v>122</v>
      </c>
      <c r="C82" s="441">
        <v>45992</v>
      </c>
      <c r="D82" t="s">
        <v>552</v>
      </c>
      <c r="E82">
        <v>20614</v>
      </c>
      <c r="F82" t="s">
        <v>5686</v>
      </c>
      <c r="G82">
        <v>2</v>
      </c>
      <c r="H82" t="s">
        <v>5613</v>
      </c>
      <c r="I82" t="s">
        <v>460</v>
      </c>
    </row>
    <row r="83" spans="1:9" x14ac:dyDescent="0.3">
      <c r="A83">
        <v>64328</v>
      </c>
      <c r="B83">
        <v>122</v>
      </c>
      <c r="C83" s="441">
        <v>45992</v>
      </c>
      <c r="D83" t="s">
        <v>552</v>
      </c>
      <c r="E83">
        <v>20961</v>
      </c>
      <c r="F83" t="s">
        <v>5687</v>
      </c>
      <c r="G83">
        <v>13</v>
      </c>
      <c r="H83" t="s">
        <v>5613</v>
      </c>
      <c r="I83" t="s">
        <v>460</v>
      </c>
    </row>
    <row r="84" spans="1:9" x14ac:dyDescent="0.3">
      <c r="A84">
        <v>64329</v>
      </c>
      <c r="B84">
        <v>122</v>
      </c>
      <c r="C84" s="441">
        <v>45992</v>
      </c>
      <c r="D84" t="s">
        <v>552</v>
      </c>
      <c r="E84">
        <v>24676</v>
      </c>
      <c r="F84" t="s">
        <v>5688</v>
      </c>
      <c r="G84">
        <v>1</v>
      </c>
      <c r="H84" t="s">
        <v>5605</v>
      </c>
      <c r="I84" t="s">
        <v>460</v>
      </c>
    </row>
    <row r="85" spans="1:9" x14ac:dyDescent="0.3">
      <c r="A85">
        <v>64330</v>
      </c>
      <c r="B85">
        <v>122</v>
      </c>
      <c r="C85" s="441">
        <v>45992</v>
      </c>
      <c r="D85" t="s">
        <v>552</v>
      </c>
      <c r="E85">
        <v>24831</v>
      </c>
      <c r="F85" t="s">
        <v>5689</v>
      </c>
      <c r="G85">
        <v>2</v>
      </c>
      <c r="H85" t="s">
        <v>5598</v>
      </c>
      <c r="I85" t="s">
        <v>460</v>
      </c>
    </row>
    <row r="86" spans="1:9" x14ac:dyDescent="0.3">
      <c r="A86">
        <v>64331</v>
      </c>
      <c r="B86">
        <v>122</v>
      </c>
      <c r="C86" s="441">
        <v>45992</v>
      </c>
      <c r="D86" t="s">
        <v>552</v>
      </c>
      <c r="E86">
        <v>25184</v>
      </c>
      <c r="F86" t="s">
        <v>5690</v>
      </c>
      <c r="G86">
        <v>5</v>
      </c>
      <c r="H86" t="s">
        <v>5598</v>
      </c>
      <c r="I86" t="s">
        <v>460</v>
      </c>
    </row>
    <row r="87" spans="1:9" x14ac:dyDescent="0.3">
      <c r="A87">
        <v>64332</v>
      </c>
      <c r="B87">
        <v>122</v>
      </c>
      <c r="C87" s="441">
        <v>45992</v>
      </c>
      <c r="D87" t="s">
        <v>552</v>
      </c>
      <c r="E87">
        <v>19439</v>
      </c>
      <c r="F87" t="s">
        <v>5691</v>
      </c>
      <c r="G87">
        <v>10</v>
      </c>
      <c r="H87" t="s">
        <v>5598</v>
      </c>
      <c r="I87" t="s">
        <v>460</v>
      </c>
    </row>
    <row r="88" spans="1:9" x14ac:dyDescent="0.3">
      <c r="A88">
        <v>64333</v>
      </c>
      <c r="B88">
        <v>122</v>
      </c>
      <c r="C88" s="441">
        <v>45992</v>
      </c>
      <c r="D88" t="s">
        <v>552</v>
      </c>
      <c r="E88">
        <v>19203</v>
      </c>
      <c r="F88" t="s">
        <v>5692</v>
      </c>
      <c r="G88">
        <v>80</v>
      </c>
      <c r="H88" t="s">
        <v>5613</v>
      </c>
      <c r="I88" t="s">
        <v>460</v>
      </c>
    </row>
    <row r="89" spans="1:9" x14ac:dyDescent="0.3">
      <c r="A89">
        <v>64334</v>
      </c>
      <c r="B89">
        <v>122</v>
      </c>
      <c r="C89" s="441">
        <v>45992</v>
      </c>
      <c r="D89" t="s">
        <v>552</v>
      </c>
      <c r="E89">
        <v>19420</v>
      </c>
      <c r="F89" t="s">
        <v>5693</v>
      </c>
      <c r="G89">
        <v>26</v>
      </c>
      <c r="H89" t="s">
        <v>5613</v>
      </c>
      <c r="I89" t="s">
        <v>460</v>
      </c>
    </row>
    <row r="90" spans="1:9" x14ac:dyDescent="0.3">
      <c r="A90">
        <v>64335</v>
      </c>
      <c r="B90">
        <v>122</v>
      </c>
      <c r="C90" s="441">
        <v>45992</v>
      </c>
      <c r="D90" t="s">
        <v>552</v>
      </c>
      <c r="E90">
        <v>19409</v>
      </c>
      <c r="F90" t="s">
        <v>5694</v>
      </c>
      <c r="G90">
        <v>13</v>
      </c>
      <c r="H90" t="s">
        <v>5613</v>
      </c>
      <c r="I90" t="s">
        <v>460</v>
      </c>
    </row>
    <row r="91" spans="1:9" x14ac:dyDescent="0.3">
      <c r="A91">
        <v>64336</v>
      </c>
      <c r="B91">
        <v>122</v>
      </c>
      <c r="C91" s="441">
        <v>45992</v>
      </c>
      <c r="D91" t="s">
        <v>552</v>
      </c>
      <c r="E91">
        <v>19370</v>
      </c>
      <c r="F91" t="s">
        <v>5695</v>
      </c>
      <c r="G91">
        <v>16</v>
      </c>
      <c r="H91" t="s">
        <v>5598</v>
      </c>
      <c r="I91" t="s">
        <v>460</v>
      </c>
    </row>
    <row r="92" spans="1:9" x14ac:dyDescent="0.3">
      <c r="A92">
        <v>64337</v>
      </c>
      <c r="B92">
        <v>122</v>
      </c>
      <c r="C92" s="441">
        <v>45992</v>
      </c>
      <c r="D92" t="s">
        <v>552</v>
      </c>
      <c r="E92">
        <v>19356</v>
      </c>
      <c r="F92" t="s">
        <v>5696</v>
      </c>
      <c r="G92">
        <v>18</v>
      </c>
      <c r="H92" t="s">
        <v>5598</v>
      </c>
      <c r="I92" t="s">
        <v>460</v>
      </c>
    </row>
    <row r="93" spans="1:9" x14ac:dyDescent="0.3">
      <c r="A93">
        <v>64338</v>
      </c>
      <c r="B93">
        <v>122</v>
      </c>
      <c r="C93" s="441">
        <v>45992</v>
      </c>
      <c r="D93" t="s">
        <v>552</v>
      </c>
      <c r="E93">
        <v>23082</v>
      </c>
      <c r="F93" t="s">
        <v>5697</v>
      </c>
      <c r="G93">
        <v>7</v>
      </c>
      <c r="H93" t="s">
        <v>5598</v>
      </c>
      <c r="I93" t="s">
        <v>460</v>
      </c>
    </row>
    <row r="94" spans="1:9" x14ac:dyDescent="0.3">
      <c r="A94">
        <v>64339</v>
      </c>
      <c r="B94">
        <v>122</v>
      </c>
      <c r="C94" s="441">
        <v>45992</v>
      </c>
      <c r="D94" t="s">
        <v>552</v>
      </c>
      <c r="E94">
        <v>26594</v>
      </c>
      <c r="F94" t="s">
        <v>5698</v>
      </c>
      <c r="G94">
        <v>9</v>
      </c>
      <c r="H94" t="s">
        <v>5598</v>
      </c>
      <c r="I94" t="s">
        <v>460</v>
      </c>
    </row>
    <row r="95" spans="1:9" x14ac:dyDescent="0.3">
      <c r="A95">
        <v>64340</v>
      </c>
      <c r="B95">
        <v>122</v>
      </c>
      <c r="C95" s="441">
        <v>45992</v>
      </c>
      <c r="D95" t="s">
        <v>552</v>
      </c>
      <c r="E95">
        <v>19324</v>
      </c>
      <c r="F95" t="s">
        <v>5699</v>
      </c>
      <c r="G95">
        <v>8</v>
      </c>
      <c r="H95" t="s">
        <v>5598</v>
      </c>
      <c r="I95" t="s">
        <v>460</v>
      </c>
    </row>
    <row r="96" spans="1:9" x14ac:dyDescent="0.3">
      <c r="A96">
        <v>64341</v>
      </c>
      <c r="B96">
        <v>122</v>
      </c>
      <c r="C96" s="441">
        <v>45992</v>
      </c>
      <c r="D96" t="s">
        <v>552</v>
      </c>
      <c r="E96">
        <v>25012</v>
      </c>
      <c r="F96" t="s">
        <v>5700</v>
      </c>
      <c r="G96">
        <v>2</v>
      </c>
      <c r="H96" t="s">
        <v>5598</v>
      </c>
      <c r="I96" t="s">
        <v>460</v>
      </c>
    </row>
    <row r="97" spans="1:9" x14ac:dyDescent="0.3">
      <c r="A97">
        <v>64342</v>
      </c>
      <c r="B97">
        <v>122</v>
      </c>
      <c r="C97" s="441">
        <v>45992</v>
      </c>
      <c r="D97" t="s">
        <v>552</v>
      </c>
      <c r="E97">
        <v>26336</v>
      </c>
      <c r="F97" t="s">
        <v>5701</v>
      </c>
      <c r="G97">
        <v>155</v>
      </c>
      <c r="H97" t="s">
        <v>5613</v>
      </c>
      <c r="I97" t="s">
        <v>460</v>
      </c>
    </row>
    <row r="98" spans="1:9" x14ac:dyDescent="0.3">
      <c r="A98">
        <v>64343</v>
      </c>
      <c r="B98">
        <v>122</v>
      </c>
      <c r="C98" s="441">
        <v>45992</v>
      </c>
      <c r="D98" t="s">
        <v>552</v>
      </c>
      <c r="E98">
        <v>19125</v>
      </c>
      <c r="F98" t="s">
        <v>5702</v>
      </c>
      <c r="G98">
        <v>17</v>
      </c>
      <c r="H98" t="s">
        <v>5703</v>
      </c>
      <c r="I98" t="s">
        <v>460</v>
      </c>
    </row>
    <row r="99" spans="1:9" x14ac:dyDescent="0.3">
      <c r="A99">
        <v>64344</v>
      </c>
      <c r="B99">
        <v>122</v>
      </c>
      <c r="C99" s="441">
        <v>45992</v>
      </c>
      <c r="D99" t="s">
        <v>552</v>
      </c>
      <c r="E99">
        <v>21372</v>
      </c>
      <c r="F99" t="s">
        <v>5704</v>
      </c>
      <c r="G99">
        <v>6</v>
      </c>
      <c r="H99" t="s">
        <v>5613</v>
      </c>
      <c r="I99" t="s">
        <v>460</v>
      </c>
    </row>
    <row r="100" spans="1:9" x14ac:dyDescent="0.3">
      <c r="A100">
        <v>64345</v>
      </c>
      <c r="B100">
        <v>122</v>
      </c>
      <c r="C100" s="441">
        <v>45992</v>
      </c>
      <c r="D100" t="s">
        <v>552</v>
      </c>
      <c r="E100">
        <v>17040</v>
      </c>
      <c r="F100" t="s">
        <v>5705</v>
      </c>
      <c r="G100">
        <v>20</v>
      </c>
      <c r="H100" t="s">
        <v>5613</v>
      </c>
      <c r="I100" t="s">
        <v>460</v>
      </c>
    </row>
    <row r="101" spans="1:9" x14ac:dyDescent="0.3">
      <c r="A101">
        <v>64346</v>
      </c>
      <c r="B101">
        <v>122</v>
      </c>
      <c r="C101" s="441">
        <v>45992</v>
      </c>
      <c r="D101" t="s">
        <v>552</v>
      </c>
      <c r="E101">
        <v>24801</v>
      </c>
      <c r="F101" t="s">
        <v>5706</v>
      </c>
      <c r="G101">
        <v>20</v>
      </c>
      <c r="H101" t="s">
        <v>5613</v>
      </c>
      <c r="I101" t="s">
        <v>460</v>
      </c>
    </row>
    <row r="102" spans="1:9" x14ac:dyDescent="0.3">
      <c r="A102">
        <v>64347</v>
      </c>
      <c r="B102">
        <v>122</v>
      </c>
      <c r="C102" s="441">
        <v>45992</v>
      </c>
      <c r="D102" t="s">
        <v>552</v>
      </c>
      <c r="E102">
        <v>24833</v>
      </c>
      <c r="F102" t="s">
        <v>5707</v>
      </c>
      <c r="G102">
        <v>24</v>
      </c>
      <c r="H102" t="s">
        <v>5703</v>
      </c>
      <c r="I102" t="s">
        <v>460</v>
      </c>
    </row>
    <row r="103" spans="1:9" x14ac:dyDescent="0.3">
      <c r="A103">
        <v>64348</v>
      </c>
      <c r="B103">
        <v>122</v>
      </c>
      <c r="C103" s="441">
        <v>45992</v>
      </c>
      <c r="D103" t="s">
        <v>552</v>
      </c>
      <c r="E103">
        <v>27399</v>
      </c>
      <c r="F103" t="s">
        <v>5708</v>
      </c>
      <c r="G103">
        <v>15</v>
      </c>
      <c r="H103" t="s">
        <v>5605</v>
      </c>
      <c r="I103" t="s">
        <v>460</v>
      </c>
    </row>
    <row r="104" spans="1:9" x14ac:dyDescent="0.3">
      <c r="A104">
        <v>64349</v>
      </c>
      <c r="B104">
        <v>122</v>
      </c>
      <c r="C104" s="441">
        <v>45992</v>
      </c>
      <c r="D104" t="s">
        <v>552</v>
      </c>
      <c r="E104">
        <v>22869</v>
      </c>
      <c r="F104" t="s">
        <v>5709</v>
      </c>
      <c r="G104">
        <v>10.52</v>
      </c>
      <c r="H104" t="s">
        <v>5598</v>
      </c>
      <c r="I104" t="s">
        <v>460</v>
      </c>
    </row>
    <row r="105" spans="1:9" x14ac:dyDescent="0.3">
      <c r="A105">
        <v>64350</v>
      </c>
      <c r="B105">
        <v>122</v>
      </c>
      <c r="C105" s="441">
        <v>45992</v>
      </c>
      <c r="D105" t="s">
        <v>552</v>
      </c>
      <c r="E105">
        <v>23990</v>
      </c>
      <c r="F105" t="s">
        <v>5709</v>
      </c>
      <c r="G105">
        <v>10.52</v>
      </c>
      <c r="H105" t="s">
        <v>5598</v>
      </c>
      <c r="I105" t="s">
        <v>460</v>
      </c>
    </row>
    <row r="106" spans="1:9" x14ac:dyDescent="0.3">
      <c r="A106">
        <v>64351</v>
      </c>
      <c r="B106">
        <v>122</v>
      </c>
      <c r="C106" s="441">
        <v>45992</v>
      </c>
      <c r="D106" t="s">
        <v>552</v>
      </c>
      <c r="E106">
        <v>22721</v>
      </c>
      <c r="F106" t="s">
        <v>5710</v>
      </c>
      <c r="G106">
        <v>23.46</v>
      </c>
      <c r="H106" t="s">
        <v>5598</v>
      </c>
      <c r="I106" t="s">
        <v>460</v>
      </c>
    </row>
    <row r="107" spans="1:9" x14ac:dyDescent="0.3">
      <c r="A107">
        <v>64352</v>
      </c>
      <c r="B107">
        <v>122</v>
      </c>
      <c r="C107" s="441">
        <v>45992</v>
      </c>
      <c r="D107" t="s">
        <v>552</v>
      </c>
      <c r="E107">
        <v>26582</v>
      </c>
      <c r="F107" t="s">
        <v>5711</v>
      </c>
      <c r="G107">
        <v>19.399999999999999</v>
      </c>
      <c r="H107" t="s">
        <v>5598</v>
      </c>
      <c r="I107" t="s">
        <v>460</v>
      </c>
    </row>
    <row r="108" spans="1:9" x14ac:dyDescent="0.3">
      <c r="A108">
        <v>64353</v>
      </c>
      <c r="B108">
        <v>122</v>
      </c>
      <c r="C108" s="441">
        <v>45992</v>
      </c>
      <c r="D108" t="s">
        <v>552</v>
      </c>
      <c r="E108">
        <v>19034</v>
      </c>
      <c r="F108" t="s">
        <v>5712</v>
      </c>
      <c r="G108">
        <v>7.76</v>
      </c>
      <c r="H108" t="s">
        <v>5598</v>
      </c>
      <c r="I108" t="s">
        <v>460</v>
      </c>
    </row>
    <row r="109" spans="1:9" x14ac:dyDescent="0.3">
      <c r="A109">
        <v>64354</v>
      </c>
      <c r="B109">
        <v>122</v>
      </c>
      <c r="C109" s="441">
        <v>45992</v>
      </c>
      <c r="D109" t="s">
        <v>552</v>
      </c>
      <c r="E109">
        <v>26584</v>
      </c>
      <c r="F109" t="s">
        <v>5713</v>
      </c>
      <c r="G109">
        <v>0.4</v>
      </c>
      <c r="H109" t="s">
        <v>5598</v>
      </c>
      <c r="I109" t="s">
        <v>460</v>
      </c>
    </row>
    <row r="110" spans="1:9" x14ac:dyDescent="0.3">
      <c r="A110">
        <v>64355</v>
      </c>
      <c r="B110">
        <v>122</v>
      </c>
      <c r="C110" s="441">
        <v>45992</v>
      </c>
      <c r="D110" t="s">
        <v>552</v>
      </c>
      <c r="E110">
        <v>24217</v>
      </c>
      <c r="F110" t="s">
        <v>5714</v>
      </c>
      <c r="G110">
        <v>5.58</v>
      </c>
      <c r="H110" t="s">
        <v>5598</v>
      </c>
      <c r="I110" t="s">
        <v>460</v>
      </c>
    </row>
    <row r="111" spans="1:9" x14ac:dyDescent="0.3">
      <c r="A111">
        <v>64356</v>
      </c>
      <c r="B111">
        <v>122</v>
      </c>
      <c r="C111" s="441">
        <v>45992</v>
      </c>
      <c r="D111" t="s">
        <v>552</v>
      </c>
      <c r="E111">
        <v>19017</v>
      </c>
      <c r="F111" t="s">
        <v>5715</v>
      </c>
      <c r="G111">
        <v>8.18</v>
      </c>
      <c r="H111" t="s">
        <v>5598</v>
      </c>
      <c r="I111" t="s">
        <v>460</v>
      </c>
    </row>
    <row r="112" spans="1:9" x14ac:dyDescent="0.3">
      <c r="A112">
        <v>64357</v>
      </c>
      <c r="B112">
        <v>122</v>
      </c>
      <c r="C112" s="441">
        <v>45992</v>
      </c>
      <c r="D112" t="s">
        <v>552</v>
      </c>
      <c r="E112">
        <v>24259</v>
      </c>
      <c r="F112" t="s">
        <v>5716</v>
      </c>
      <c r="G112">
        <v>15.9</v>
      </c>
      <c r="H112" t="s">
        <v>5598</v>
      </c>
      <c r="I112" t="s">
        <v>460</v>
      </c>
    </row>
    <row r="113" spans="1:9" x14ac:dyDescent="0.3">
      <c r="A113">
        <v>64358</v>
      </c>
      <c r="B113">
        <v>122</v>
      </c>
      <c r="C113" s="441">
        <v>45992</v>
      </c>
      <c r="D113" t="s">
        <v>552</v>
      </c>
      <c r="E113">
        <v>26592</v>
      </c>
      <c r="F113" t="s">
        <v>5717</v>
      </c>
      <c r="G113">
        <v>62.06</v>
      </c>
      <c r="H113" t="s">
        <v>5598</v>
      </c>
      <c r="I113" t="s">
        <v>460</v>
      </c>
    </row>
    <row r="114" spans="1:9" x14ac:dyDescent="0.3">
      <c r="A114">
        <v>64359</v>
      </c>
      <c r="B114">
        <v>122</v>
      </c>
      <c r="C114" s="441">
        <v>45992</v>
      </c>
      <c r="D114" t="s">
        <v>552</v>
      </c>
      <c r="E114">
        <v>18667</v>
      </c>
      <c r="F114" t="s">
        <v>5718</v>
      </c>
      <c r="G114">
        <v>17.72</v>
      </c>
      <c r="H114" t="s">
        <v>5598</v>
      </c>
      <c r="I114" t="s">
        <v>460</v>
      </c>
    </row>
    <row r="115" spans="1:9" x14ac:dyDescent="0.3">
      <c r="A115">
        <v>64360</v>
      </c>
      <c r="B115">
        <v>122</v>
      </c>
      <c r="C115" s="441">
        <v>45992</v>
      </c>
      <c r="D115" t="s">
        <v>552</v>
      </c>
      <c r="E115">
        <v>25562</v>
      </c>
      <c r="F115" t="s">
        <v>5719</v>
      </c>
      <c r="G115">
        <v>3</v>
      </c>
      <c r="H115" t="s">
        <v>5605</v>
      </c>
      <c r="I115" t="s">
        <v>460</v>
      </c>
    </row>
    <row r="116" spans="1:9" x14ac:dyDescent="0.3">
      <c r="A116">
        <v>64361</v>
      </c>
      <c r="B116">
        <v>122</v>
      </c>
      <c r="C116" s="441">
        <v>45992</v>
      </c>
      <c r="D116" t="s">
        <v>552</v>
      </c>
      <c r="E116">
        <v>25746</v>
      </c>
      <c r="F116" t="s">
        <v>5720</v>
      </c>
      <c r="G116">
        <v>265</v>
      </c>
      <c r="H116" t="s">
        <v>5601</v>
      </c>
      <c r="I116" t="s">
        <v>460</v>
      </c>
    </row>
    <row r="117" spans="1:9" x14ac:dyDescent="0.3">
      <c r="A117">
        <v>64362</v>
      </c>
      <c r="B117">
        <v>122</v>
      </c>
      <c r="C117" s="441">
        <v>45992</v>
      </c>
      <c r="D117" t="s">
        <v>552</v>
      </c>
      <c r="E117">
        <v>18595</v>
      </c>
      <c r="F117" t="s">
        <v>5721</v>
      </c>
      <c r="G117">
        <v>25</v>
      </c>
      <c r="H117" t="s">
        <v>5605</v>
      </c>
      <c r="I117" t="s">
        <v>460</v>
      </c>
    </row>
    <row r="118" spans="1:9" x14ac:dyDescent="0.3">
      <c r="A118">
        <v>64363</v>
      </c>
      <c r="B118">
        <v>122</v>
      </c>
      <c r="C118" s="441">
        <v>45992</v>
      </c>
      <c r="D118" t="s">
        <v>552</v>
      </c>
      <c r="E118">
        <v>18589</v>
      </c>
      <c r="F118" t="s">
        <v>5722</v>
      </c>
      <c r="G118">
        <v>18.38</v>
      </c>
      <c r="H118" t="s">
        <v>5605</v>
      </c>
      <c r="I118" t="s">
        <v>460</v>
      </c>
    </row>
    <row r="119" spans="1:9" x14ac:dyDescent="0.3">
      <c r="A119">
        <v>64364</v>
      </c>
      <c r="B119">
        <v>122</v>
      </c>
      <c r="C119" s="441">
        <v>45992</v>
      </c>
      <c r="D119" t="s">
        <v>552</v>
      </c>
      <c r="E119">
        <v>18552</v>
      </c>
      <c r="F119" t="s">
        <v>5723</v>
      </c>
      <c r="G119">
        <v>1.86</v>
      </c>
      <c r="H119" t="s">
        <v>5601</v>
      </c>
      <c r="I119" t="s">
        <v>460</v>
      </c>
    </row>
    <row r="120" spans="1:9" x14ac:dyDescent="0.3">
      <c r="A120">
        <v>64365</v>
      </c>
      <c r="B120">
        <v>122</v>
      </c>
      <c r="C120" s="441">
        <v>45992</v>
      </c>
      <c r="D120" t="s">
        <v>552</v>
      </c>
      <c r="E120">
        <v>18550</v>
      </c>
      <c r="F120" t="s">
        <v>5724</v>
      </c>
      <c r="G120">
        <v>10.23</v>
      </c>
      <c r="H120" t="s">
        <v>5601</v>
      </c>
      <c r="I120" t="s">
        <v>460</v>
      </c>
    </row>
    <row r="121" spans="1:9" x14ac:dyDescent="0.3">
      <c r="A121">
        <v>64366</v>
      </c>
      <c r="B121">
        <v>122</v>
      </c>
      <c r="C121" s="441">
        <v>45992</v>
      </c>
      <c r="D121" t="s">
        <v>552</v>
      </c>
      <c r="E121">
        <v>22598</v>
      </c>
      <c r="F121" t="s">
        <v>5725</v>
      </c>
      <c r="G121">
        <v>9.91</v>
      </c>
      <c r="H121" t="s">
        <v>5601</v>
      </c>
      <c r="I121" t="s">
        <v>460</v>
      </c>
    </row>
    <row r="122" spans="1:9" x14ac:dyDescent="0.3">
      <c r="A122">
        <v>64367</v>
      </c>
      <c r="B122">
        <v>122</v>
      </c>
      <c r="C122" s="441">
        <v>45992</v>
      </c>
      <c r="D122" t="s">
        <v>552</v>
      </c>
      <c r="E122">
        <v>18547</v>
      </c>
      <c r="F122" t="s">
        <v>5726</v>
      </c>
      <c r="G122">
        <v>7.68</v>
      </c>
      <c r="H122" t="s">
        <v>5601</v>
      </c>
      <c r="I122" t="s">
        <v>460</v>
      </c>
    </row>
    <row r="123" spans="1:9" x14ac:dyDescent="0.3">
      <c r="A123">
        <v>64368</v>
      </c>
      <c r="B123">
        <v>122</v>
      </c>
      <c r="C123" s="441">
        <v>45992</v>
      </c>
      <c r="D123" t="s">
        <v>552</v>
      </c>
      <c r="E123">
        <v>18545</v>
      </c>
      <c r="F123" t="s">
        <v>5727</v>
      </c>
      <c r="G123">
        <v>23</v>
      </c>
      <c r="H123" t="s">
        <v>5601</v>
      </c>
      <c r="I123" t="s">
        <v>460</v>
      </c>
    </row>
    <row r="124" spans="1:9" x14ac:dyDescent="0.3">
      <c r="A124">
        <v>64369</v>
      </c>
      <c r="B124">
        <v>122</v>
      </c>
      <c r="C124" s="441">
        <v>45992</v>
      </c>
      <c r="D124" t="s">
        <v>552</v>
      </c>
      <c r="E124">
        <v>18542</v>
      </c>
      <c r="F124" t="s">
        <v>5728</v>
      </c>
      <c r="G124">
        <v>2</v>
      </c>
      <c r="H124" t="s">
        <v>5601</v>
      </c>
      <c r="I124" t="s">
        <v>460</v>
      </c>
    </row>
    <row r="125" spans="1:9" x14ac:dyDescent="0.3">
      <c r="A125">
        <v>64370</v>
      </c>
      <c r="B125">
        <v>122</v>
      </c>
      <c r="C125" s="441">
        <v>45992</v>
      </c>
      <c r="D125" t="s">
        <v>552</v>
      </c>
      <c r="E125">
        <v>18543</v>
      </c>
      <c r="F125" t="s">
        <v>5729</v>
      </c>
      <c r="G125">
        <v>18</v>
      </c>
      <c r="H125" t="s">
        <v>5601</v>
      </c>
      <c r="I125" t="s">
        <v>460</v>
      </c>
    </row>
    <row r="126" spans="1:9" x14ac:dyDescent="0.3">
      <c r="A126">
        <v>64371</v>
      </c>
      <c r="B126">
        <v>122</v>
      </c>
      <c r="C126" s="441">
        <v>45992</v>
      </c>
      <c r="D126" t="s">
        <v>552</v>
      </c>
      <c r="E126">
        <v>18540</v>
      </c>
      <c r="F126" t="s">
        <v>5730</v>
      </c>
      <c r="G126">
        <v>6.36</v>
      </c>
      <c r="H126" t="s">
        <v>5601</v>
      </c>
      <c r="I126" t="s">
        <v>460</v>
      </c>
    </row>
    <row r="127" spans="1:9" x14ac:dyDescent="0.3">
      <c r="A127">
        <v>64372</v>
      </c>
      <c r="B127">
        <v>122</v>
      </c>
      <c r="C127" s="441">
        <v>45992</v>
      </c>
      <c r="D127" t="s">
        <v>552</v>
      </c>
      <c r="E127">
        <v>18537</v>
      </c>
      <c r="F127" t="s">
        <v>5731</v>
      </c>
      <c r="G127">
        <v>1.2</v>
      </c>
      <c r="H127" t="s">
        <v>5601</v>
      </c>
      <c r="I127" t="s">
        <v>460</v>
      </c>
    </row>
    <row r="128" spans="1:9" x14ac:dyDescent="0.3">
      <c r="A128">
        <v>64373</v>
      </c>
      <c r="B128">
        <v>122</v>
      </c>
      <c r="C128" s="441">
        <v>45992</v>
      </c>
      <c r="D128" t="s">
        <v>552</v>
      </c>
      <c r="E128">
        <v>26560</v>
      </c>
      <c r="F128" t="s">
        <v>5732</v>
      </c>
      <c r="G128">
        <v>39.26</v>
      </c>
      <c r="H128" t="s">
        <v>5601</v>
      </c>
      <c r="I128" t="s">
        <v>460</v>
      </c>
    </row>
    <row r="129" spans="1:9" x14ac:dyDescent="0.3">
      <c r="A129">
        <v>64374</v>
      </c>
      <c r="B129">
        <v>122</v>
      </c>
      <c r="C129" s="441">
        <v>45992</v>
      </c>
      <c r="D129" t="s">
        <v>552</v>
      </c>
      <c r="E129">
        <v>18486</v>
      </c>
      <c r="F129" t="s">
        <v>5733</v>
      </c>
      <c r="G129">
        <v>49.63</v>
      </c>
      <c r="H129" t="s">
        <v>5601</v>
      </c>
      <c r="I129" t="s">
        <v>460</v>
      </c>
    </row>
    <row r="130" spans="1:9" x14ac:dyDescent="0.3">
      <c r="A130">
        <v>64375</v>
      </c>
      <c r="B130">
        <v>122</v>
      </c>
      <c r="C130" s="441">
        <v>45992</v>
      </c>
      <c r="D130" t="s">
        <v>552</v>
      </c>
      <c r="E130">
        <v>25156</v>
      </c>
      <c r="F130" t="s">
        <v>5734</v>
      </c>
      <c r="G130">
        <v>8.49</v>
      </c>
      <c r="H130" t="s">
        <v>5601</v>
      </c>
      <c r="I130" t="s">
        <v>460</v>
      </c>
    </row>
    <row r="131" spans="1:9" x14ac:dyDescent="0.3">
      <c r="A131">
        <v>64376</v>
      </c>
      <c r="B131">
        <v>122</v>
      </c>
      <c r="C131" s="441">
        <v>45992</v>
      </c>
      <c r="D131" t="s">
        <v>552</v>
      </c>
      <c r="E131">
        <v>25152</v>
      </c>
      <c r="F131" t="s">
        <v>5735</v>
      </c>
      <c r="G131">
        <v>6</v>
      </c>
      <c r="H131" t="s">
        <v>5601</v>
      </c>
      <c r="I131" t="s">
        <v>460</v>
      </c>
    </row>
    <row r="132" spans="1:9" x14ac:dyDescent="0.3">
      <c r="A132">
        <v>64377</v>
      </c>
      <c r="B132">
        <v>122</v>
      </c>
      <c r="C132" s="441">
        <v>45992</v>
      </c>
      <c r="D132" t="s">
        <v>552</v>
      </c>
      <c r="E132">
        <v>18444</v>
      </c>
      <c r="F132" t="s">
        <v>5736</v>
      </c>
      <c r="G132">
        <v>6.22</v>
      </c>
      <c r="H132" t="s">
        <v>5613</v>
      </c>
      <c r="I132" t="s">
        <v>460</v>
      </c>
    </row>
    <row r="133" spans="1:9" x14ac:dyDescent="0.3">
      <c r="A133">
        <v>64378</v>
      </c>
      <c r="B133">
        <v>122</v>
      </c>
      <c r="C133" s="441">
        <v>45992</v>
      </c>
      <c r="D133" t="s">
        <v>552</v>
      </c>
      <c r="E133">
        <v>18433</v>
      </c>
      <c r="F133" t="s">
        <v>5737</v>
      </c>
      <c r="G133">
        <v>1</v>
      </c>
      <c r="H133" t="s">
        <v>5613</v>
      </c>
      <c r="I133" t="s">
        <v>460</v>
      </c>
    </row>
    <row r="134" spans="1:9" x14ac:dyDescent="0.3">
      <c r="A134">
        <v>64379</v>
      </c>
      <c r="B134">
        <v>122</v>
      </c>
      <c r="C134" s="441">
        <v>45992</v>
      </c>
      <c r="D134" t="s">
        <v>552</v>
      </c>
      <c r="E134">
        <v>18382</v>
      </c>
      <c r="F134" t="s">
        <v>5738</v>
      </c>
      <c r="G134">
        <v>13.91</v>
      </c>
      <c r="H134" t="s">
        <v>5601</v>
      </c>
      <c r="I134" t="s">
        <v>460</v>
      </c>
    </row>
    <row r="135" spans="1:9" x14ac:dyDescent="0.3">
      <c r="A135">
        <v>64380</v>
      </c>
      <c r="B135">
        <v>122</v>
      </c>
      <c r="C135" s="441">
        <v>45992</v>
      </c>
      <c r="D135" t="s">
        <v>552</v>
      </c>
      <c r="E135">
        <v>18395</v>
      </c>
      <c r="F135" t="s">
        <v>5739</v>
      </c>
      <c r="G135">
        <v>13</v>
      </c>
      <c r="H135" t="s">
        <v>5601</v>
      </c>
      <c r="I135" t="s">
        <v>460</v>
      </c>
    </row>
    <row r="136" spans="1:9" x14ac:dyDescent="0.3">
      <c r="A136">
        <v>64381</v>
      </c>
      <c r="B136">
        <v>122</v>
      </c>
      <c r="C136" s="441">
        <v>45992</v>
      </c>
      <c r="D136" t="s">
        <v>552</v>
      </c>
      <c r="E136">
        <v>18392</v>
      </c>
      <c r="F136" t="s">
        <v>5740</v>
      </c>
      <c r="G136">
        <v>4.29</v>
      </c>
      <c r="H136" t="s">
        <v>5613</v>
      </c>
      <c r="I136" t="s">
        <v>460</v>
      </c>
    </row>
    <row r="137" spans="1:9" x14ac:dyDescent="0.3">
      <c r="A137">
        <v>64382</v>
      </c>
      <c r="B137">
        <v>122</v>
      </c>
      <c r="C137" s="441">
        <v>45992</v>
      </c>
      <c r="D137" t="s">
        <v>552</v>
      </c>
      <c r="E137">
        <v>18372</v>
      </c>
      <c r="F137" t="s">
        <v>5741</v>
      </c>
      <c r="G137">
        <v>1.34</v>
      </c>
      <c r="H137" t="s">
        <v>5601</v>
      </c>
      <c r="I137" t="s">
        <v>460</v>
      </c>
    </row>
    <row r="138" spans="1:9" x14ac:dyDescent="0.3">
      <c r="A138">
        <v>64383</v>
      </c>
      <c r="B138">
        <v>122</v>
      </c>
      <c r="C138" s="441">
        <v>45992</v>
      </c>
      <c r="D138" t="s">
        <v>552</v>
      </c>
      <c r="E138">
        <v>18366</v>
      </c>
      <c r="F138" t="s">
        <v>5742</v>
      </c>
      <c r="G138">
        <v>2.25</v>
      </c>
      <c r="H138" t="s">
        <v>5613</v>
      </c>
      <c r="I138" t="s">
        <v>460</v>
      </c>
    </row>
    <row r="139" spans="1:9" x14ac:dyDescent="0.3">
      <c r="A139">
        <v>64384</v>
      </c>
      <c r="B139">
        <v>122</v>
      </c>
      <c r="C139" s="441">
        <v>45992</v>
      </c>
      <c r="D139" t="s">
        <v>552</v>
      </c>
      <c r="E139">
        <v>18364</v>
      </c>
      <c r="F139" t="s">
        <v>5743</v>
      </c>
      <c r="G139">
        <v>1</v>
      </c>
      <c r="H139" t="s">
        <v>5613</v>
      </c>
      <c r="I139" t="s">
        <v>460</v>
      </c>
    </row>
    <row r="140" spans="1:9" x14ac:dyDescent="0.3">
      <c r="A140">
        <v>64385</v>
      </c>
      <c r="B140">
        <v>122</v>
      </c>
      <c r="C140" s="441">
        <v>45992</v>
      </c>
      <c r="D140" t="s">
        <v>552</v>
      </c>
      <c r="E140">
        <v>18363</v>
      </c>
      <c r="F140" t="s">
        <v>5744</v>
      </c>
      <c r="G140">
        <v>1</v>
      </c>
      <c r="H140" t="s">
        <v>5613</v>
      </c>
      <c r="I140" t="s">
        <v>460</v>
      </c>
    </row>
    <row r="141" spans="1:9" x14ac:dyDescent="0.3">
      <c r="A141">
        <v>64386</v>
      </c>
      <c r="B141">
        <v>122</v>
      </c>
      <c r="C141" s="441">
        <v>45992</v>
      </c>
      <c r="D141" t="s">
        <v>552</v>
      </c>
      <c r="E141">
        <v>18360</v>
      </c>
      <c r="F141" t="s">
        <v>5745</v>
      </c>
      <c r="G141">
        <v>0.57999999999999996</v>
      </c>
      <c r="H141" t="s">
        <v>5613</v>
      </c>
      <c r="I141" t="s">
        <v>460</v>
      </c>
    </row>
    <row r="142" spans="1:9" x14ac:dyDescent="0.3">
      <c r="A142">
        <v>64387</v>
      </c>
      <c r="B142">
        <v>122</v>
      </c>
      <c r="C142" s="441">
        <v>45992</v>
      </c>
      <c r="D142" t="s">
        <v>552</v>
      </c>
      <c r="E142">
        <v>18359</v>
      </c>
      <c r="F142" t="s">
        <v>5746</v>
      </c>
      <c r="G142">
        <v>114.88</v>
      </c>
      <c r="H142" t="s">
        <v>5601</v>
      </c>
      <c r="I142" t="s">
        <v>460</v>
      </c>
    </row>
    <row r="143" spans="1:9" x14ac:dyDescent="0.3">
      <c r="A143">
        <v>64388</v>
      </c>
      <c r="B143">
        <v>122</v>
      </c>
      <c r="C143" s="441">
        <v>45992</v>
      </c>
      <c r="D143" t="s">
        <v>552</v>
      </c>
      <c r="E143">
        <v>18353</v>
      </c>
      <c r="F143" t="s">
        <v>5747</v>
      </c>
      <c r="G143">
        <v>44.86</v>
      </c>
      <c r="H143" t="s">
        <v>5601</v>
      </c>
      <c r="I143" t="s">
        <v>460</v>
      </c>
    </row>
    <row r="144" spans="1:9" x14ac:dyDescent="0.3">
      <c r="A144">
        <v>64389</v>
      </c>
      <c r="B144">
        <v>122</v>
      </c>
      <c r="C144" s="441">
        <v>45992</v>
      </c>
      <c r="D144" t="s">
        <v>552</v>
      </c>
      <c r="E144">
        <v>18352</v>
      </c>
      <c r="F144" t="s">
        <v>5748</v>
      </c>
      <c r="G144">
        <v>1</v>
      </c>
      <c r="H144" t="s">
        <v>5613</v>
      </c>
      <c r="I144" t="s">
        <v>460</v>
      </c>
    </row>
    <row r="145" spans="1:9" x14ac:dyDescent="0.3">
      <c r="A145">
        <v>64390</v>
      </c>
      <c r="B145">
        <v>122</v>
      </c>
      <c r="C145" s="441">
        <v>45992</v>
      </c>
      <c r="D145" t="s">
        <v>552</v>
      </c>
      <c r="E145">
        <v>18351</v>
      </c>
      <c r="F145" t="s">
        <v>5749</v>
      </c>
      <c r="G145">
        <v>1</v>
      </c>
      <c r="H145" t="s">
        <v>5613</v>
      </c>
      <c r="I145" t="s">
        <v>460</v>
      </c>
    </row>
    <row r="146" spans="1:9" x14ac:dyDescent="0.3">
      <c r="A146">
        <v>64391</v>
      </c>
      <c r="B146">
        <v>122</v>
      </c>
      <c r="C146" s="441">
        <v>45992</v>
      </c>
      <c r="D146" t="s">
        <v>552</v>
      </c>
      <c r="E146">
        <v>18348</v>
      </c>
      <c r="F146" t="s">
        <v>5750</v>
      </c>
      <c r="G146">
        <v>2</v>
      </c>
      <c r="H146" t="s">
        <v>5613</v>
      </c>
      <c r="I146" t="s">
        <v>460</v>
      </c>
    </row>
    <row r="147" spans="1:9" x14ac:dyDescent="0.3">
      <c r="A147">
        <v>64392</v>
      </c>
      <c r="B147">
        <v>122</v>
      </c>
      <c r="C147" s="441">
        <v>45992</v>
      </c>
      <c r="D147" t="s">
        <v>552</v>
      </c>
      <c r="E147">
        <v>25033</v>
      </c>
      <c r="F147" t="s">
        <v>5751</v>
      </c>
      <c r="G147">
        <v>4.57</v>
      </c>
      <c r="H147" t="s">
        <v>5613</v>
      </c>
      <c r="I147" t="s">
        <v>460</v>
      </c>
    </row>
    <row r="148" spans="1:9" x14ac:dyDescent="0.3">
      <c r="A148">
        <v>64393</v>
      </c>
      <c r="B148">
        <v>122</v>
      </c>
      <c r="C148" s="441">
        <v>45992</v>
      </c>
      <c r="D148" t="s">
        <v>552</v>
      </c>
      <c r="E148">
        <v>18278</v>
      </c>
      <c r="F148" t="s">
        <v>5752</v>
      </c>
      <c r="G148">
        <v>9.6999999999999993</v>
      </c>
      <c r="H148" t="s">
        <v>5601</v>
      </c>
      <c r="I148" t="s">
        <v>460</v>
      </c>
    </row>
    <row r="149" spans="1:9" x14ac:dyDescent="0.3">
      <c r="A149">
        <v>64394</v>
      </c>
      <c r="B149">
        <v>122</v>
      </c>
      <c r="C149" s="441">
        <v>45992</v>
      </c>
      <c r="D149" t="s">
        <v>552</v>
      </c>
      <c r="E149">
        <v>25533</v>
      </c>
      <c r="F149" t="s">
        <v>5753</v>
      </c>
      <c r="G149">
        <v>7</v>
      </c>
      <c r="H149" t="s">
        <v>5601</v>
      </c>
      <c r="I149" t="s">
        <v>460</v>
      </c>
    </row>
    <row r="150" spans="1:9" x14ac:dyDescent="0.3">
      <c r="A150">
        <v>64395</v>
      </c>
      <c r="B150">
        <v>122</v>
      </c>
      <c r="C150" s="441">
        <v>45992</v>
      </c>
      <c r="D150" t="s">
        <v>552</v>
      </c>
      <c r="E150">
        <v>25630</v>
      </c>
      <c r="F150" t="s">
        <v>5754</v>
      </c>
      <c r="G150">
        <v>4.1100000000000003</v>
      </c>
      <c r="H150" t="s">
        <v>5601</v>
      </c>
      <c r="I150" t="s">
        <v>460</v>
      </c>
    </row>
    <row r="151" spans="1:9" x14ac:dyDescent="0.3">
      <c r="A151">
        <v>64396</v>
      </c>
      <c r="B151">
        <v>122</v>
      </c>
      <c r="C151" s="441">
        <v>45992</v>
      </c>
      <c r="D151" t="s">
        <v>552</v>
      </c>
      <c r="E151">
        <v>18313</v>
      </c>
      <c r="F151" t="s">
        <v>5755</v>
      </c>
      <c r="G151">
        <v>3.06</v>
      </c>
      <c r="H151" t="s">
        <v>5601</v>
      </c>
      <c r="I151" t="s">
        <v>460</v>
      </c>
    </row>
    <row r="152" spans="1:9" x14ac:dyDescent="0.3">
      <c r="A152">
        <v>64397</v>
      </c>
      <c r="B152">
        <v>122</v>
      </c>
      <c r="C152" s="441">
        <v>45992</v>
      </c>
      <c r="D152" t="s">
        <v>552</v>
      </c>
      <c r="E152">
        <v>18310</v>
      </c>
      <c r="F152" t="s">
        <v>5756</v>
      </c>
      <c r="G152">
        <v>3</v>
      </c>
      <c r="H152" t="s">
        <v>5613</v>
      </c>
      <c r="I152" t="s">
        <v>460</v>
      </c>
    </row>
    <row r="153" spans="1:9" x14ac:dyDescent="0.3">
      <c r="A153">
        <v>64398</v>
      </c>
      <c r="B153">
        <v>122</v>
      </c>
      <c r="C153" s="441">
        <v>45992</v>
      </c>
      <c r="D153" t="s">
        <v>552</v>
      </c>
      <c r="E153">
        <v>18284</v>
      </c>
      <c r="F153" t="s">
        <v>5757</v>
      </c>
      <c r="G153">
        <v>5.67</v>
      </c>
      <c r="H153" t="s">
        <v>5601</v>
      </c>
      <c r="I153" t="s">
        <v>460</v>
      </c>
    </row>
    <row r="154" spans="1:9" x14ac:dyDescent="0.3">
      <c r="A154">
        <v>64399</v>
      </c>
      <c r="B154">
        <v>122</v>
      </c>
      <c r="C154" s="441">
        <v>45992</v>
      </c>
      <c r="D154" t="s">
        <v>552</v>
      </c>
      <c r="E154">
        <v>18308</v>
      </c>
      <c r="F154" t="s">
        <v>5758</v>
      </c>
      <c r="G154">
        <v>1.2</v>
      </c>
      <c r="H154" t="s">
        <v>5613</v>
      </c>
      <c r="I154" t="s">
        <v>460</v>
      </c>
    </row>
    <row r="155" spans="1:9" x14ac:dyDescent="0.3">
      <c r="A155">
        <v>64400</v>
      </c>
      <c r="B155">
        <v>122</v>
      </c>
      <c r="C155" s="441">
        <v>45992</v>
      </c>
      <c r="D155" t="s">
        <v>552</v>
      </c>
      <c r="E155">
        <v>18306</v>
      </c>
      <c r="F155" t="s">
        <v>5759</v>
      </c>
      <c r="G155">
        <v>11.83</v>
      </c>
      <c r="H155" t="s">
        <v>5601</v>
      </c>
      <c r="I155" t="s">
        <v>460</v>
      </c>
    </row>
    <row r="156" spans="1:9" x14ac:dyDescent="0.3">
      <c r="A156">
        <v>64401</v>
      </c>
      <c r="B156">
        <v>122</v>
      </c>
      <c r="C156" s="441">
        <v>45992</v>
      </c>
      <c r="D156" t="s">
        <v>552</v>
      </c>
      <c r="E156">
        <v>26717</v>
      </c>
      <c r="F156" t="s">
        <v>5760</v>
      </c>
      <c r="G156">
        <v>13.95</v>
      </c>
      <c r="H156" t="s">
        <v>5601</v>
      </c>
      <c r="I156" t="s">
        <v>460</v>
      </c>
    </row>
    <row r="157" spans="1:9" x14ac:dyDescent="0.3">
      <c r="A157">
        <v>64402</v>
      </c>
      <c r="B157">
        <v>122</v>
      </c>
      <c r="C157" s="441">
        <v>45992</v>
      </c>
      <c r="D157" t="s">
        <v>552</v>
      </c>
      <c r="E157">
        <v>18296</v>
      </c>
      <c r="F157" t="s">
        <v>5761</v>
      </c>
      <c r="G157">
        <v>13.89</v>
      </c>
      <c r="H157" t="s">
        <v>5601</v>
      </c>
      <c r="I157" t="s">
        <v>460</v>
      </c>
    </row>
    <row r="158" spans="1:9" x14ac:dyDescent="0.3">
      <c r="A158">
        <v>64403</v>
      </c>
      <c r="B158">
        <v>122</v>
      </c>
      <c r="C158" s="441">
        <v>45992</v>
      </c>
      <c r="D158" t="s">
        <v>552</v>
      </c>
      <c r="E158">
        <v>18510</v>
      </c>
      <c r="F158" t="s">
        <v>5762</v>
      </c>
      <c r="G158">
        <v>2</v>
      </c>
      <c r="H158" t="s">
        <v>5613</v>
      </c>
      <c r="I158" t="s">
        <v>460</v>
      </c>
    </row>
    <row r="159" spans="1:9" x14ac:dyDescent="0.3">
      <c r="A159">
        <v>64404</v>
      </c>
      <c r="B159">
        <v>122</v>
      </c>
      <c r="C159" s="441">
        <v>45992</v>
      </c>
      <c r="D159" t="s">
        <v>552</v>
      </c>
      <c r="E159">
        <v>26883</v>
      </c>
      <c r="F159" t="s">
        <v>5763</v>
      </c>
      <c r="G159">
        <v>8.49</v>
      </c>
      <c r="H159" t="s">
        <v>5601</v>
      </c>
      <c r="I159" t="s">
        <v>460</v>
      </c>
    </row>
    <row r="160" spans="1:9" x14ac:dyDescent="0.3">
      <c r="A160">
        <v>64405</v>
      </c>
      <c r="B160">
        <v>122</v>
      </c>
      <c r="C160" s="441">
        <v>45992</v>
      </c>
      <c r="D160" t="s">
        <v>552</v>
      </c>
      <c r="E160">
        <v>18275</v>
      </c>
      <c r="F160" t="s">
        <v>5764</v>
      </c>
      <c r="G160">
        <v>3.45</v>
      </c>
      <c r="H160" t="s">
        <v>5601</v>
      </c>
      <c r="I160" t="s">
        <v>460</v>
      </c>
    </row>
    <row r="161" spans="1:9" x14ac:dyDescent="0.3">
      <c r="A161">
        <v>64406</v>
      </c>
      <c r="B161">
        <v>122</v>
      </c>
      <c r="C161" s="441">
        <v>45992</v>
      </c>
      <c r="D161" t="s">
        <v>552</v>
      </c>
      <c r="E161">
        <v>18272</v>
      </c>
      <c r="F161" t="s">
        <v>5765</v>
      </c>
      <c r="G161">
        <v>20.3</v>
      </c>
      <c r="H161" t="s">
        <v>5601</v>
      </c>
      <c r="I161" t="s">
        <v>460</v>
      </c>
    </row>
    <row r="162" spans="1:9" x14ac:dyDescent="0.3">
      <c r="A162">
        <v>64407</v>
      </c>
      <c r="B162">
        <v>122</v>
      </c>
      <c r="C162" s="441">
        <v>45992</v>
      </c>
      <c r="D162" t="s">
        <v>552</v>
      </c>
      <c r="E162">
        <v>18268</v>
      </c>
      <c r="F162" t="s">
        <v>5766</v>
      </c>
      <c r="G162">
        <v>7.63</v>
      </c>
      <c r="H162" t="s">
        <v>5601</v>
      </c>
      <c r="I162" t="s">
        <v>460</v>
      </c>
    </row>
    <row r="163" spans="1:9" x14ac:dyDescent="0.3">
      <c r="A163">
        <v>64408</v>
      </c>
      <c r="B163">
        <v>122</v>
      </c>
      <c r="C163" s="441">
        <v>45992</v>
      </c>
      <c r="D163" t="s">
        <v>552</v>
      </c>
      <c r="E163">
        <v>18266</v>
      </c>
      <c r="F163" t="s">
        <v>5767</v>
      </c>
      <c r="G163">
        <v>0.73</v>
      </c>
      <c r="H163" t="s">
        <v>5613</v>
      </c>
      <c r="I163" t="s">
        <v>460</v>
      </c>
    </row>
    <row r="164" spans="1:9" x14ac:dyDescent="0.3">
      <c r="A164">
        <v>64409</v>
      </c>
      <c r="B164">
        <v>122</v>
      </c>
      <c r="C164" s="441">
        <v>45992</v>
      </c>
      <c r="D164" t="s">
        <v>552</v>
      </c>
      <c r="E164">
        <v>18264</v>
      </c>
      <c r="F164" t="s">
        <v>5768</v>
      </c>
      <c r="G164">
        <v>0.22</v>
      </c>
      <c r="H164" t="s">
        <v>5613</v>
      </c>
      <c r="I164" t="s">
        <v>460</v>
      </c>
    </row>
    <row r="165" spans="1:9" x14ac:dyDescent="0.3">
      <c r="A165">
        <v>64410</v>
      </c>
      <c r="B165">
        <v>122</v>
      </c>
      <c r="C165" s="441">
        <v>45992</v>
      </c>
      <c r="D165" t="s">
        <v>552</v>
      </c>
      <c r="E165">
        <v>18261</v>
      </c>
      <c r="F165" t="s">
        <v>5769</v>
      </c>
      <c r="G165">
        <v>24</v>
      </c>
      <c r="H165" t="s">
        <v>5601</v>
      </c>
      <c r="I165" t="s">
        <v>460</v>
      </c>
    </row>
    <row r="166" spans="1:9" x14ac:dyDescent="0.3">
      <c r="A166">
        <v>64411</v>
      </c>
      <c r="B166">
        <v>122</v>
      </c>
      <c r="C166" s="441">
        <v>45992</v>
      </c>
      <c r="D166" t="s">
        <v>552</v>
      </c>
      <c r="E166">
        <v>25445</v>
      </c>
      <c r="F166" t="s">
        <v>5770</v>
      </c>
      <c r="G166">
        <v>4.34</v>
      </c>
      <c r="H166" t="s">
        <v>5601</v>
      </c>
      <c r="I166" t="s">
        <v>460</v>
      </c>
    </row>
    <row r="167" spans="1:9" x14ac:dyDescent="0.3">
      <c r="A167">
        <v>64412</v>
      </c>
      <c r="B167">
        <v>122</v>
      </c>
      <c r="C167" s="441">
        <v>45992</v>
      </c>
      <c r="D167" t="s">
        <v>552</v>
      </c>
      <c r="E167">
        <v>18242</v>
      </c>
      <c r="F167" t="s">
        <v>5771</v>
      </c>
      <c r="G167">
        <v>46.23</v>
      </c>
      <c r="H167" t="s">
        <v>5601</v>
      </c>
      <c r="I167" t="s">
        <v>460</v>
      </c>
    </row>
    <row r="168" spans="1:9" x14ac:dyDescent="0.3">
      <c r="A168">
        <v>64413</v>
      </c>
      <c r="B168">
        <v>122</v>
      </c>
      <c r="C168" s="441">
        <v>45992</v>
      </c>
      <c r="D168" t="s">
        <v>552</v>
      </c>
      <c r="E168">
        <v>25507</v>
      </c>
      <c r="F168" t="s">
        <v>5772</v>
      </c>
      <c r="G168">
        <v>0.81</v>
      </c>
      <c r="H168" t="s">
        <v>5601</v>
      </c>
      <c r="I168" t="s">
        <v>460</v>
      </c>
    </row>
    <row r="169" spans="1:9" x14ac:dyDescent="0.3">
      <c r="A169">
        <v>64414</v>
      </c>
      <c r="B169">
        <v>122</v>
      </c>
      <c r="C169" s="441">
        <v>45992</v>
      </c>
      <c r="D169" t="s">
        <v>552</v>
      </c>
      <c r="E169">
        <v>18237</v>
      </c>
      <c r="F169" t="s">
        <v>5773</v>
      </c>
      <c r="G169">
        <v>2.73</v>
      </c>
      <c r="H169" t="s">
        <v>5601</v>
      </c>
      <c r="I169" t="s">
        <v>460</v>
      </c>
    </row>
    <row r="170" spans="1:9" x14ac:dyDescent="0.3">
      <c r="A170">
        <v>64415</v>
      </c>
      <c r="B170">
        <v>122</v>
      </c>
      <c r="C170" s="441">
        <v>45992</v>
      </c>
      <c r="D170" t="s">
        <v>552</v>
      </c>
      <c r="E170">
        <v>18235</v>
      </c>
      <c r="F170" t="s">
        <v>5774</v>
      </c>
      <c r="G170">
        <v>3.32</v>
      </c>
      <c r="H170" t="s">
        <v>5613</v>
      </c>
      <c r="I170" t="s">
        <v>460</v>
      </c>
    </row>
    <row r="171" spans="1:9" x14ac:dyDescent="0.3">
      <c r="A171">
        <v>64416</v>
      </c>
      <c r="B171">
        <v>122</v>
      </c>
      <c r="C171" s="441">
        <v>45992</v>
      </c>
      <c r="D171" t="s">
        <v>552</v>
      </c>
      <c r="E171">
        <v>18234</v>
      </c>
      <c r="F171" t="s">
        <v>5775</v>
      </c>
      <c r="G171">
        <v>1.2</v>
      </c>
      <c r="H171" t="s">
        <v>5613</v>
      </c>
      <c r="I171" t="s">
        <v>460</v>
      </c>
    </row>
    <row r="172" spans="1:9" x14ac:dyDescent="0.3">
      <c r="A172">
        <v>64417</v>
      </c>
      <c r="B172">
        <v>122</v>
      </c>
      <c r="C172" s="441">
        <v>45992</v>
      </c>
      <c r="D172" t="s">
        <v>552</v>
      </c>
      <c r="E172">
        <v>18208</v>
      </c>
      <c r="F172" t="s">
        <v>5776</v>
      </c>
      <c r="G172">
        <v>6</v>
      </c>
      <c r="H172" t="s">
        <v>5601</v>
      </c>
      <c r="I172" t="s">
        <v>460</v>
      </c>
    </row>
    <row r="173" spans="1:9" x14ac:dyDescent="0.3">
      <c r="A173">
        <v>64418</v>
      </c>
      <c r="B173">
        <v>122</v>
      </c>
      <c r="C173" s="441">
        <v>45992</v>
      </c>
      <c r="D173" t="s">
        <v>552</v>
      </c>
      <c r="E173">
        <v>18220</v>
      </c>
      <c r="F173" t="s">
        <v>5777</v>
      </c>
      <c r="G173">
        <v>14.52</v>
      </c>
      <c r="H173" t="s">
        <v>5601</v>
      </c>
      <c r="I173" t="s">
        <v>460</v>
      </c>
    </row>
    <row r="174" spans="1:9" x14ac:dyDescent="0.3">
      <c r="A174">
        <v>64419</v>
      </c>
      <c r="B174">
        <v>122</v>
      </c>
      <c r="C174" s="441">
        <v>45992</v>
      </c>
      <c r="D174" t="s">
        <v>552</v>
      </c>
      <c r="E174">
        <v>18219</v>
      </c>
      <c r="F174" t="s">
        <v>5778</v>
      </c>
      <c r="G174">
        <v>9</v>
      </c>
      <c r="H174" t="s">
        <v>5601</v>
      </c>
      <c r="I174" t="s">
        <v>460</v>
      </c>
    </row>
    <row r="175" spans="1:9" x14ac:dyDescent="0.3">
      <c r="A175">
        <v>64420</v>
      </c>
      <c r="B175">
        <v>122</v>
      </c>
      <c r="C175" s="441">
        <v>45992</v>
      </c>
      <c r="D175" t="s">
        <v>552</v>
      </c>
      <c r="E175">
        <v>18218</v>
      </c>
      <c r="F175" t="s">
        <v>5779</v>
      </c>
      <c r="G175">
        <v>30.53</v>
      </c>
      <c r="H175" t="s">
        <v>5601</v>
      </c>
      <c r="I175" t="s">
        <v>460</v>
      </c>
    </row>
    <row r="176" spans="1:9" x14ac:dyDescent="0.3">
      <c r="A176">
        <v>64421</v>
      </c>
      <c r="B176">
        <v>122</v>
      </c>
      <c r="C176" s="441">
        <v>45992</v>
      </c>
      <c r="D176" t="s">
        <v>552</v>
      </c>
      <c r="E176">
        <v>18202</v>
      </c>
      <c r="F176" t="s">
        <v>5780</v>
      </c>
      <c r="G176">
        <v>16.38</v>
      </c>
      <c r="H176" t="s">
        <v>5601</v>
      </c>
      <c r="I176" t="s">
        <v>460</v>
      </c>
    </row>
    <row r="177" spans="1:9" x14ac:dyDescent="0.3">
      <c r="A177">
        <v>64422</v>
      </c>
      <c r="B177">
        <v>122</v>
      </c>
      <c r="C177" s="441">
        <v>45992</v>
      </c>
      <c r="D177" t="s">
        <v>552</v>
      </c>
      <c r="E177">
        <v>18214</v>
      </c>
      <c r="F177" t="s">
        <v>5781</v>
      </c>
      <c r="G177">
        <v>22</v>
      </c>
      <c r="H177" t="s">
        <v>5601</v>
      </c>
      <c r="I177" t="s">
        <v>460</v>
      </c>
    </row>
    <row r="178" spans="1:9" x14ac:dyDescent="0.3">
      <c r="A178">
        <v>64423</v>
      </c>
      <c r="B178">
        <v>122</v>
      </c>
      <c r="C178" s="441">
        <v>45992</v>
      </c>
      <c r="D178" t="s">
        <v>552</v>
      </c>
      <c r="E178">
        <v>18211</v>
      </c>
      <c r="F178" t="s">
        <v>5782</v>
      </c>
      <c r="G178">
        <v>6</v>
      </c>
      <c r="H178" t="s">
        <v>5601</v>
      </c>
      <c r="I178" t="s">
        <v>460</v>
      </c>
    </row>
    <row r="179" spans="1:9" x14ac:dyDescent="0.3">
      <c r="A179">
        <v>64424</v>
      </c>
      <c r="B179">
        <v>122</v>
      </c>
      <c r="C179" s="441">
        <v>45992</v>
      </c>
      <c r="D179" t="s">
        <v>552</v>
      </c>
      <c r="E179">
        <v>18209</v>
      </c>
      <c r="F179" t="s">
        <v>5783</v>
      </c>
      <c r="G179">
        <v>2</v>
      </c>
      <c r="H179" t="s">
        <v>5601</v>
      </c>
      <c r="I179" t="s">
        <v>460</v>
      </c>
    </row>
    <row r="180" spans="1:9" x14ac:dyDescent="0.3">
      <c r="A180">
        <v>64425</v>
      </c>
      <c r="B180">
        <v>122</v>
      </c>
      <c r="C180" s="441">
        <v>45992</v>
      </c>
      <c r="D180" t="s">
        <v>552</v>
      </c>
      <c r="E180">
        <v>18200</v>
      </c>
      <c r="F180" t="s">
        <v>5784</v>
      </c>
      <c r="G180">
        <v>1</v>
      </c>
      <c r="H180" t="s">
        <v>5601</v>
      </c>
      <c r="I180" t="s">
        <v>460</v>
      </c>
    </row>
    <row r="181" spans="1:9" x14ac:dyDescent="0.3">
      <c r="A181">
        <v>64426</v>
      </c>
      <c r="B181">
        <v>122</v>
      </c>
      <c r="C181" s="441">
        <v>45992</v>
      </c>
      <c r="D181" t="s">
        <v>552</v>
      </c>
      <c r="E181">
        <v>18189</v>
      </c>
      <c r="F181" t="s">
        <v>5785</v>
      </c>
      <c r="G181">
        <v>0.51</v>
      </c>
      <c r="H181" t="s">
        <v>5601</v>
      </c>
      <c r="I181" t="s">
        <v>460</v>
      </c>
    </row>
    <row r="182" spans="1:9" x14ac:dyDescent="0.3">
      <c r="A182">
        <v>64427</v>
      </c>
      <c r="B182">
        <v>122</v>
      </c>
      <c r="C182" s="441">
        <v>45992</v>
      </c>
      <c r="D182" t="s">
        <v>552</v>
      </c>
      <c r="E182">
        <v>18185</v>
      </c>
      <c r="F182" t="s">
        <v>5786</v>
      </c>
      <c r="G182">
        <v>2</v>
      </c>
      <c r="H182" t="s">
        <v>5601</v>
      </c>
      <c r="I182" t="s">
        <v>460</v>
      </c>
    </row>
    <row r="183" spans="1:9" x14ac:dyDescent="0.3">
      <c r="A183">
        <v>64428</v>
      </c>
      <c r="B183">
        <v>122</v>
      </c>
      <c r="C183" s="441">
        <v>45992</v>
      </c>
      <c r="D183" t="s">
        <v>552</v>
      </c>
      <c r="E183">
        <v>18186</v>
      </c>
      <c r="F183" t="s">
        <v>5787</v>
      </c>
      <c r="G183">
        <v>10.17</v>
      </c>
      <c r="H183" t="s">
        <v>5601</v>
      </c>
      <c r="I183" t="s">
        <v>460</v>
      </c>
    </row>
    <row r="184" spans="1:9" x14ac:dyDescent="0.3">
      <c r="A184">
        <v>64429</v>
      </c>
      <c r="B184">
        <v>122</v>
      </c>
      <c r="C184" s="441">
        <v>45992</v>
      </c>
      <c r="D184" t="s">
        <v>552</v>
      </c>
      <c r="E184">
        <v>18180</v>
      </c>
      <c r="F184" t="s">
        <v>5788</v>
      </c>
      <c r="G184">
        <v>0.37</v>
      </c>
      <c r="H184" t="s">
        <v>5601</v>
      </c>
      <c r="I184" t="s">
        <v>460</v>
      </c>
    </row>
    <row r="185" spans="1:9" x14ac:dyDescent="0.3">
      <c r="A185">
        <v>64430</v>
      </c>
      <c r="B185">
        <v>122</v>
      </c>
      <c r="C185" s="441">
        <v>45992</v>
      </c>
      <c r="D185" t="s">
        <v>552</v>
      </c>
      <c r="E185">
        <v>18179</v>
      </c>
      <c r="F185" t="s">
        <v>5789</v>
      </c>
      <c r="G185">
        <v>144</v>
      </c>
      <c r="H185" t="s">
        <v>5601</v>
      </c>
      <c r="I185" t="s">
        <v>460</v>
      </c>
    </row>
    <row r="186" spans="1:9" x14ac:dyDescent="0.3">
      <c r="A186">
        <v>64431</v>
      </c>
      <c r="B186">
        <v>122</v>
      </c>
      <c r="C186" s="441">
        <v>45992</v>
      </c>
      <c r="D186" t="s">
        <v>552</v>
      </c>
      <c r="E186">
        <v>18178</v>
      </c>
      <c r="F186" t="s">
        <v>5790</v>
      </c>
      <c r="G186">
        <v>1</v>
      </c>
      <c r="H186" t="s">
        <v>5601</v>
      </c>
      <c r="I186" t="s">
        <v>460</v>
      </c>
    </row>
    <row r="187" spans="1:9" x14ac:dyDescent="0.3">
      <c r="A187">
        <v>64432</v>
      </c>
      <c r="B187">
        <v>122</v>
      </c>
      <c r="C187" s="441">
        <v>45992</v>
      </c>
      <c r="D187" t="s">
        <v>552</v>
      </c>
      <c r="E187">
        <v>18176</v>
      </c>
      <c r="F187" t="s">
        <v>5791</v>
      </c>
      <c r="G187">
        <v>1</v>
      </c>
      <c r="H187" t="s">
        <v>5601</v>
      </c>
      <c r="I187" t="s">
        <v>460</v>
      </c>
    </row>
    <row r="188" spans="1:9" x14ac:dyDescent="0.3">
      <c r="A188">
        <v>64433</v>
      </c>
      <c r="B188">
        <v>122</v>
      </c>
      <c r="C188" s="441">
        <v>45992</v>
      </c>
      <c r="D188" t="s">
        <v>552</v>
      </c>
      <c r="E188">
        <v>18159</v>
      </c>
      <c r="F188" t="s">
        <v>5792</v>
      </c>
      <c r="G188">
        <v>2</v>
      </c>
      <c r="H188" t="s">
        <v>5601</v>
      </c>
      <c r="I188" t="s">
        <v>460</v>
      </c>
    </row>
    <row r="189" spans="1:9" x14ac:dyDescent="0.3">
      <c r="A189">
        <v>64434</v>
      </c>
      <c r="B189">
        <v>122</v>
      </c>
      <c r="C189" s="441">
        <v>45992</v>
      </c>
      <c r="D189" t="s">
        <v>552</v>
      </c>
      <c r="E189">
        <v>18157</v>
      </c>
      <c r="F189" t="s">
        <v>5793</v>
      </c>
      <c r="G189">
        <v>12</v>
      </c>
      <c r="H189" t="s">
        <v>5601</v>
      </c>
      <c r="I189" t="s">
        <v>460</v>
      </c>
    </row>
    <row r="190" spans="1:9" x14ac:dyDescent="0.3">
      <c r="A190">
        <v>64435</v>
      </c>
      <c r="B190">
        <v>122</v>
      </c>
      <c r="C190" s="441">
        <v>45992</v>
      </c>
      <c r="D190" t="s">
        <v>552</v>
      </c>
      <c r="E190">
        <v>18153</v>
      </c>
      <c r="F190" t="s">
        <v>5794</v>
      </c>
      <c r="G190">
        <v>1.18</v>
      </c>
      <c r="H190" t="s">
        <v>5601</v>
      </c>
      <c r="I190" t="s">
        <v>460</v>
      </c>
    </row>
    <row r="191" spans="1:9" x14ac:dyDescent="0.3">
      <c r="A191">
        <v>64436</v>
      </c>
      <c r="B191">
        <v>122</v>
      </c>
      <c r="C191" s="441">
        <v>45992</v>
      </c>
      <c r="D191" t="s">
        <v>552</v>
      </c>
      <c r="E191">
        <v>18146</v>
      </c>
      <c r="F191" t="s">
        <v>5795</v>
      </c>
      <c r="G191">
        <v>0.68</v>
      </c>
      <c r="H191" t="s">
        <v>5601</v>
      </c>
      <c r="I191" t="s">
        <v>460</v>
      </c>
    </row>
    <row r="192" spans="1:9" x14ac:dyDescent="0.3">
      <c r="A192">
        <v>64437</v>
      </c>
      <c r="B192">
        <v>122</v>
      </c>
      <c r="C192" s="441">
        <v>45992</v>
      </c>
      <c r="D192" t="s">
        <v>552</v>
      </c>
      <c r="E192">
        <v>18145</v>
      </c>
      <c r="F192" t="s">
        <v>5796</v>
      </c>
      <c r="G192">
        <v>0.15</v>
      </c>
      <c r="H192" t="s">
        <v>5601</v>
      </c>
      <c r="I192" t="s">
        <v>460</v>
      </c>
    </row>
    <row r="193" spans="1:9" x14ac:dyDescent="0.3">
      <c r="A193">
        <v>64438</v>
      </c>
      <c r="B193">
        <v>122</v>
      </c>
      <c r="C193" s="441">
        <v>45992</v>
      </c>
      <c r="D193" t="s">
        <v>552</v>
      </c>
      <c r="E193">
        <v>18143</v>
      </c>
      <c r="F193" t="s">
        <v>5797</v>
      </c>
      <c r="G193">
        <v>2.6</v>
      </c>
      <c r="H193" t="s">
        <v>5601</v>
      </c>
      <c r="I193" t="s">
        <v>460</v>
      </c>
    </row>
    <row r="194" spans="1:9" x14ac:dyDescent="0.3">
      <c r="A194">
        <v>64439</v>
      </c>
      <c r="B194">
        <v>122</v>
      </c>
      <c r="C194" s="441">
        <v>45992</v>
      </c>
      <c r="D194" t="s">
        <v>552</v>
      </c>
      <c r="E194">
        <v>18140</v>
      </c>
      <c r="F194" t="s">
        <v>5798</v>
      </c>
      <c r="G194">
        <v>1.08</v>
      </c>
      <c r="H194" t="s">
        <v>5601</v>
      </c>
      <c r="I194" t="s">
        <v>460</v>
      </c>
    </row>
    <row r="195" spans="1:9" x14ac:dyDescent="0.3">
      <c r="A195">
        <v>64440</v>
      </c>
      <c r="B195">
        <v>122</v>
      </c>
      <c r="C195" s="441">
        <v>45992</v>
      </c>
      <c r="D195" t="s">
        <v>552</v>
      </c>
      <c r="E195">
        <v>18138</v>
      </c>
      <c r="F195" t="s">
        <v>5799</v>
      </c>
      <c r="G195">
        <v>0.61</v>
      </c>
      <c r="H195" t="s">
        <v>5601</v>
      </c>
      <c r="I195" t="s">
        <v>460</v>
      </c>
    </row>
    <row r="196" spans="1:9" x14ac:dyDescent="0.3">
      <c r="A196">
        <v>64441</v>
      </c>
      <c r="B196">
        <v>122</v>
      </c>
      <c r="C196" s="441">
        <v>45992</v>
      </c>
      <c r="D196" t="s">
        <v>552</v>
      </c>
      <c r="E196">
        <v>18129</v>
      </c>
      <c r="F196" t="s">
        <v>5800</v>
      </c>
      <c r="G196">
        <v>1.22</v>
      </c>
      <c r="H196" t="s">
        <v>5601</v>
      </c>
      <c r="I196" t="s">
        <v>460</v>
      </c>
    </row>
    <row r="197" spans="1:9" x14ac:dyDescent="0.3">
      <c r="A197">
        <v>64442</v>
      </c>
      <c r="B197">
        <v>122</v>
      </c>
      <c r="C197" s="441">
        <v>45992</v>
      </c>
      <c r="D197" t="s">
        <v>552</v>
      </c>
      <c r="E197">
        <v>18121</v>
      </c>
      <c r="F197" t="s">
        <v>5801</v>
      </c>
      <c r="G197">
        <v>0.81</v>
      </c>
      <c r="H197" t="s">
        <v>5601</v>
      </c>
      <c r="I197" t="s">
        <v>460</v>
      </c>
    </row>
    <row r="198" spans="1:9" x14ac:dyDescent="0.3">
      <c r="A198">
        <v>64443</v>
      </c>
      <c r="B198">
        <v>122</v>
      </c>
      <c r="C198" s="441">
        <v>45992</v>
      </c>
      <c r="D198" t="s">
        <v>552</v>
      </c>
      <c r="E198">
        <v>18119</v>
      </c>
      <c r="F198" t="s">
        <v>5802</v>
      </c>
      <c r="G198">
        <v>32.700000000000003</v>
      </c>
      <c r="H198" t="s">
        <v>5601</v>
      </c>
      <c r="I198" t="s">
        <v>460</v>
      </c>
    </row>
    <row r="199" spans="1:9" x14ac:dyDescent="0.3">
      <c r="A199">
        <v>64444</v>
      </c>
      <c r="B199">
        <v>122</v>
      </c>
      <c r="C199" s="441">
        <v>45992</v>
      </c>
      <c r="D199" t="s">
        <v>552</v>
      </c>
      <c r="E199">
        <v>18118</v>
      </c>
      <c r="F199" t="s">
        <v>5803</v>
      </c>
      <c r="G199">
        <v>0.89</v>
      </c>
      <c r="H199" t="s">
        <v>5601</v>
      </c>
      <c r="I199" t="s">
        <v>460</v>
      </c>
    </row>
    <row r="200" spans="1:9" x14ac:dyDescent="0.3">
      <c r="A200">
        <v>64445</v>
      </c>
      <c r="B200">
        <v>122</v>
      </c>
      <c r="C200" s="441">
        <v>45992</v>
      </c>
      <c r="D200" t="s">
        <v>552</v>
      </c>
      <c r="E200">
        <v>18115</v>
      </c>
      <c r="F200" t="s">
        <v>5804</v>
      </c>
      <c r="G200">
        <v>11</v>
      </c>
      <c r="H200" t="s">
        <v>5601</v>
      </c>
      <c r="I200" t="s">
        <v>460</v>
      </c>
    </row>
    <row r="201" spans="1:9" x14ac:dyDescent="0.3">
      <c r="A201">
        <v>64446</v>
      </c>
      <c r="B201">
        <v>122</v>
      </c>
      <c r="C201" s="441">
        <v>45992</v>
      </c>
      <c r="D201" t="s">
        <v>552</v>
      </c>
      <c r="E201">
        <v>18114</v>
      </c>
      <c r="F201" t="s">
        <v>5805</v>
      </c>
      <c r="G201">
        <v>3.52</v>
      </c>
      <c r="H201" t="s">
        <v>5601</v>
      </c>
      <c r="I201" t="s">
        <v>460</v>
      </c>
    </row>
    <row r="202" spans="1:9" x14ac:dyDescent="0.3">
      <c r="A202">
        <v>64447</v>
      </c>
      <c r="B202">
        <v>122</v>
      </c>
      <c r="C202" s="441">
        <v>45992</v>
      </c>
      <c r="D202" t="s">
        <v>552</v>
      </c>
      <c r="E202">
        <v>18113</v>
      </c>
      <c r="F202" t="s">
        <v>5806</v>
      </c>
      <c r="G202">
        <v>1.54</v>
      </c>
      <c r="H202" t="s">
        <v>5601</v>
      </c>
      <c r="I202" t="s">
        <v>460</v>
      </c>
    </row>
    <row r="203" spans="1:9" x14ac:dyDescent="0.3">
      <c r="A203">
        <v>64448</v>
      </c>
      <c r="B203">
        <v>122</v>
      </c>
      <c r="C203" s="441">
        <v>45992</v>
      </c>
      <c r="D203" t="s">
        <v>552</v>
      </c>
      <c r="E203">
        <v>18107</v>
      </c>
      <c r="F203" t="s">
        <v>5807</v>
      </c>
      <c r="G203">
        <v>0.16</v>
      </c>
      <c r="H203" t="s">
        <v>5601</v>
      </c>
      <c r="I203" t="s">
        <v>460</v>
      </c>
    </row>
    <row r="204" spans="1:9" x14ac:dyDescent="0.3">
      <c r="A204">
        <v>64449</v>
      </c>
      <c r="B204">
        <v>122</v>
      </c>
      <c r="C204" s="441">
        <v>45992</v>
      </c>
      <c r="D204" t="s">
        <v>552</v>
      </c>
      <c r="E204">
        <v>18104</v>
      </c>
      <c r="F204" t="s">
        <v>5808</v>
      </c>
      <c r="G204">
        <v>1</v>
      </c>
      <c r="H204" t="s">
        <v>5601</v>
      </c>
      <c r="I204" t="s">
        <v>460</v>
      </c>
    </row>
    <row r="205" spans="1:9" x14ac:dyDescent="0.3">
      <c r="A205">
        <v>64450</v>
      </c>
      <c r="B205">
        <v>122</v>
      </c>
      <c r="C205" s="441">
        <v>45992</v>
      </c>
      <c r="D205" t="s">
        <v>552</v>
      </c>
      <c r="E205">
        <v>18103</v>
      </c>
      <c r="F205" t="s">
        <v>5809</v>
      </c>
      <c r="G205">
        <v>3.46</v>
      </c>
      <c r="H205" t="s">
        <v>5601</v>
      </c>
      <c r="I205" t="s">
        <v>460</v>
      </c>
    </row>
    <row r="206" spans="1:9" x14ac:dyDescent="0.3">
      <c r="A206">
        <v>64451</v>
      </c>
      <c r="B206">
        <v>122</v>
      </c>
      <c r="C206" s="441">
        <v>45992</v>
      </c>
      <c r="D206" t="s">
        <v>552</v>
      </c>
      <c r="E206">
        <v>18099</v>
      </c>
      <c r="F206" t="s">
        <v>5810</v>
      </c>
      <c r="G206">
        <v>14.65</v>
      </c>
      <c r="H206" t="s">
        <v>5601</v>
      </c>
      <c r="I206" t="s">
        <v>460</v>
      </c>
    </row>
    <row r="207" spans="1:9" x14ac:dyDescent="0.3">
      <c r="A207">
        <v>64452</v>
      </c>
      <c r="B207">
        <v>122</v>
      </c>
      <c r="C207" s="441">
        <v>45992</v>
      </c>
      <c r="D207" t="s">
        <v>552</v>
      </c>
      <c r="E207">
        <v>18097</v>
      </c>
      <c r="F207" t="s">
        <v>5811</v>
      </c>
      <c r="G207">
        <v>3.58</v>
      </c>
      <c r="H207" t="s">
        <v>5601</v>
      </c>
      <c r="I207" t="s">
        <v>460</v>
      </c>
    </row>
    <row r="208" spans="1:9" x14ac:dyDescent="0.3">
      <c r="A208">
        <v>64453</v>
      </c>
      <c r="B208">
        <v>122</v>
      </c>
      <c r="C208" s="441">
        <v>45992</v>
      </c>
      <c r="D208" t="s">
        <v>552</v>
      </c>
      <c r="E208">
        <v>24552</v>
      </c>
      <c r="F208" t="s">
        <v>5812</v>
      </c>
      <c r="G208">
        <v>102</v>
      </c>
      <c r="H208" t="s">
        <v>5601</v>
      </c>
      <c r="I208" t="s">
        <v>460</v>
      </c>
    </row>
    <row r="209" spans="1:9" x14ac:dyDescent="0.3">
      <c r="A209">
        <v>64454</v>
      </c>
      <c r="B209">
        <v>122</v>
      </c>
      <c r="C209" s="441">
        <v>45992</v>
      </c>
      <c r="D209" t="s">
        <v>552</v>
      </c>
      <c r="E209">
        <v>17933</v>
      </c>
      <c r="F209" t="s">
        <v>5813</v>
      </c>
      <c r="G209">
        <v>26.12</v>
      </c>
      <c r="H209" t="s">
        <v>5605</v>
      </c>
      <c r="I209" t="s">
        <v>460</v>
      </c>
    </row>
    <row r="210" spans="1:9" x14ac:dyDescent="0.3">
      <c r="A210">
        <v>64455</v>
      </c>
      <c r="B210">
        <v>122</v>
      </c>
      <c r="C210" s="441">
        <v>45992</v>
      </c>
      <c r="D210" t="s">
        <v>552</v>
      </c>
      <c r="E210">
        <v>17934</v>
      </c>
      <c r="F210" t="s">
        <v>5814</v>
      </c>
      <c r="G210">
        <v>40.380000000000003</v>
      </c>
      <c r="H210" t="s">
        <v>5605</v>
      </c>
      <c r="I210" t="s">
        <v>460</v>
      </c>
    </row>
    <row r="211" spans="1:9" x14ac:dyDescent="0.3">
      <c r="A211">
        <v>64456</v>
      </c>
      <c r="B211">
        <v>122</v>
      </c>
      <c r="C211" s="441">
        <v>45992</v>
      </c>
      <c r="D211" t="s">
        <v>552</v>
      </c>
      <c r="E211">
        <v>18003</v>
      </c>
      <c r="F211" t="s">
        <v>5815</v>
      </c>
      <c r="G211">
        <v>7.92</v>
      </c>
      <c r="H211" t="s">
        <v>5605</v>
      </c>
      <c r="I211" t="s">
        <v>460</v>
      </c>
    </row>
    <row r="212" spans="1:9" x14ac:dyDescent="0.3">
      <c r="A212">
        <v>64457</v>
      </c>
      <c r="B212">
        <v>122</v>
      </c>
      <c r="C212" s="441">
        <v>45992</v>
      </c>
      <c r="D212" t="s">
        <v>552</v>
      </c>
      <c r="E212">
        <v>17838</v>
      </c>
      <c r="F212" t="s">
        <v>5816</v>
      </c>
      <c r="G212">
        <v>9</v>
      </c>
      <c r="H212" t="s">
        <v>5703</v>
      </c>
      <c r="I212" t="s">
        <v>460</v>
      </c>
    </row>
    <row r="213" spans="1:9" x14ac:dyDescent="0.3">
      <c r="A213">
        <v>64458</v>
      </c>
      <c r="B213">
        <v>122</v>
      </c>
      <c r="C213" s="441">
        <v>45992</v>
      </c>
      <c r="D213" t="s">
        <v>552</v>
      </c>
      <c r="E213">
        <v>17905</v>
      </c>
      <c r="F213" t="s">
        <v>5817</v>
      </c>
      <c r="G213">
        <v>12</v>
      </c>
      <c r="H213" t="s">
        <v>5605</v>
      </c>
      <c r="I213" t="s">
        <v>460</v>
      </c>
    </row>
    <row r="214" spans="1:9" x14ac:dyDescent="0.3">
      <c r="A214">
        <v>64459</v>
      </c>
      <c r="B214">
        <v>122</v>
      </c>
      <c r="C214" s="441">
        <v>45992</v>
      </c>
      <c r="D214" t="s">
        <v>552</v>
      </c>
      <c r="E214">
        <v>17903</v>
      </c>
      <c r="F214" t="s">
        <v>5818</v>
      </c>
      <c r="G214">
        <v>21</v>
      </c>
      <c r="H214" t="s">
        <v>5605</v>
      </c>
      <c r="I214" t="s">
        <v>460</v>
      </c>
    </row>
    <row r="215" spans="1:9" x14ac:dyDescent="0.3">
      <c r="A215">
        <v>64460</v>
      </c>
      <c r="B215">
        <v>122</v>
      </c>
      <c r="C215" s="441">
        <v>45992</v>
      </c>
      <c r="D215" t="s">
        <v>552</v>
      </c>
      <c r="E215">
        <v>17895</v>
      </c>
      <c r="F215" t="s">
        <v>5819</v>
      </c>
      <c r="G215">
        <v>42</v>
      </c>
      <c r="H215" t="s">
        <v>5605</v>
      </c>
      <c r="I215" t="s">
        <v>460</v>
      </c>
    </row>
    <row r="216" spans="1:9" x14ac:dyDescent="0.3">
      <c r="A216">
        <v>64461</v>
      </c>
      <c r="B216">
        <v>122</v>
      </c>
      <c r="C216" s="441">
        <v>45992</v>
      </c>
      <c r="D216" t="s">
        <v>552</v>
      </c>
      <c r="E216">
        <v>17886</v>
      </c>
      <c r="F216" t="s">
        <v>5820</v>
      </c>
      <c r="G216">
        <v>4.42</v>
      </c>
      <c r="H216" t="s">
        <v>5605</v>
      </c>
      <c r="I216" t="s">
        <v>460</v>
      </c>
    </row>
    <row r="217" spans="1:9" x14ac:dyDescent="0.3">
      <c r="A217">
        <v>64462</v>
      </c>
      <c r="B217">
        <v>122</v>
      </c>
      <c r="C217" s="441">
        <v>45992</v>
      </c>
      <c r="D217" t="s">
        <v>552</v>
      </c>
      <c r="E217">
        <v>17883</v>
      </c>
      <c r="F217" t="s">
        <v>5821</v>
      </c>
      <c r="G217">
        <v>10</v>
      </c>
      <c r="H217" t="s">
        <v>5605</v>
      </c>
      <c r="I217" t="s">
        <v>460</v>
      </c>
    </row>
    <row r="218" spans="1:9" x14ac:dyDescent="0.3">
      <c r="A218">
        <v>64463</v>
      </c>
      <c r="B218">
        <v>122</v>
      </c>
      <c r="C218" s="441">
        <v>45992</v>
      </c>
      <c r="D218" t="s">
        <v>552</v>
      </c>
      <c r="E218">
        <v>17881</v>
      </c>
      <c r="F218" t="s">
        <v>5822</v>
      </c>
      <c r="G218">
        <v>3.83</v>
      </c>
      <c r="H218" t="s">
        <v>5605</v>
      </c>
      <c r="I218" t="s">
        <v>460</v>
      </c>
    </row>
    <row r="219" spans="1:9" x14ac:dyDescent="0.3">
      <c r="A219">
        <v>64464</v>
      </c>
      <c r="B219">
        <v>122</v>
      </c>
      <c r="C219" s="441">
        <v>45992</v>
      </c>
      <c r="D219" t="s">
        <v>552</v>
      </c>
      <c r="E219">
        <v>25093</v>
      </c>
      <c r="F219" t="s">
        <v>5823</v>
      </c>
      <c r="G219">
        <v>7</v>
      </c>
      <c r="H219" t="s">
        <v>5601</v>
      </c>
      <c r="I219" t="s">
        <v>460</v>
      </c>
    </row>
    <row r="220" spans="1:9" x14ac:dyDescent="0.3">
      <c r="A220">
        <v>64465</v>
      </c>
      <c r="B220">
        <v>122</v>
      </c>
      <c r="C220" s="441">
        <v>45992</v>
      </c>
      <c r="D220" t="s">
        <v>552</v>
      </c>
      <c r="E220">
        <v>17800</v>
      </c>
      <c r="F220" t="s">
        <v>5824</v>
      </c>
      <c r="G220">
        <v>12</v>
      </c>
      <c r="H220" t="s">
        <v>5601</v>
      </c>
      <c r="I220" t="s">
        <v>460</v>
      </c>
    </row>
    <row r="221" spans="1:9" x14ac:dyDescent="0.3">
      <c r="A221">
        <v>64466</v>
      </c>
      <c r="B221">
        <v>122</v>
      </c>
      <c r="C221" s="441">
        <v>45992</v>
      </c>
      <c r="D221" t="s">
        <v>552</v>
      </c>
      <c r="E221">
        <v>17778</v>
      </c>
      <c r="F221" t="s">
        <v>5825</v>
      </c>
      <c r="G221">
        <v>15</v>
      </c>
      <c r="H221" t="s">
        <v>5601</v>
      </c>
      <c r="I221" t="s">
        <v>460</v>
      </c>
    </row>
    <row r="222" spans="1:9" x14ac:dyDescent="0.3">
      <c r="A222">
        <v>64467</v>
      </c>
      <c r="B222">
        <v>122</v>
      </c>
      <c r="C222" s="441">
        <v>45992</v>
      </c>
      <c r="D222" t="s">
        <v>552</v>
      </c>
      <c r="E222">
        <v>25451</v>
      </c>
      <c r="F222" t="s">
        <v>5826</v>
      </c>
      <c r="G222">
        <v>2</v>
      </c>
      <c r="H222" t="s">
        <v>5613</v>
      </c>
      <c r="I222" t="s">
        <v>460</v>
      </c>
    </row>
    <row r="223" spans="1:9" x14ac:dyDescent="0.3">
      <c r="A223">
        <v>64468</v>
      </c>
      <c r="B223">
        <v>122</v>
      </c>
      <c r="C223" s="441">
        <v>45992</v>
      </c>
      <c r="D223" t="s">
        <v>552</v>
      </c>
      <c r="E223">
        <v>25535</v>
      </c>
      <c r="F223" t="s">
        <v>5827</v>
      </c>
      <c r="G223">
        <v>31</v>
      </c>
      <c r="H223" t="s">
        <v>5601</v>
      </c>
      <c r="I223" t="s">
        <v>460</v>
      </c>
    </row>
    <row r="224" spans="1:9" x14ac:dyDescent="0.3">
      <c r="A224">
        <v>64469</v>
      </c>
      <c r="B224">
        <v>122</v>
      </c>
      <c r="C224" s="441">
        <v>45992</v>
      </c>
      <c r="D224" t="s">
        <v>552</v>
      </c>
      <c r="E224">
        <v>17797</v>
      </c>
      <c r="F224" t="s">
        <v>5828</v>
      </c>
      <c r="G224">
        <v>101.51</v>
      </c>
      <c r="H224" t="s">
        <v>5601</v>
      </c>
      <c r="I224" t="s">
        <v>460</v>
      </c>
    </row>
    <row r="225" spans="1:9" x14ac:dyDescent="0.3">
      <c r="A225">
        <v>64470</v>
      </c>
      <c r="B225">
        <v>122</v>
      </c>
      <c r="C225" s="441">
        <v>45992</v>
      </c>
      <c r="D225" t="s">
        <v>552</v>
      </c>
      <c r="E225">
        <v>25091</v>
      </c>
      <c r="F225" t="s">
        <v>5829</v>
      </c>
      <c r="G225">
        <v>2</v>
      </c>
      <c r="H225" t="s">
        <v>5601</v>
      </c>
      <c r="I225" t="s">
        <v>460</v>
      </c>
    </row>
    <row r="226" spans="1:9" x14ac:dyDescent="0.3">
      <c r="A226">
        <v>64471</v>
      </c>
      <c r="B226">
        <v>122</v>
      </c>
      <c r="C226" s="441">
        <v>45992</v>
      </c>
      <c r="D226" t="s">
        <v>552</v>
      </c>
      <c r="E226">
        <v>17716</v>
      </c>
      <c r="F226" t="s">
        <v>5830</v>
      </c>
      <c r="G226">
        <v>6</v>
      </c>
      <c r="H226" t="s">
        <v>5601</v>
      </c>
      <c r="I226" t="s">
        <v>460</v>
      </c>
    </row>
    <row r="227" spans="1:9" x14ac:dyDescent="0.3">
      <c r="A227">
        <v>64472</v>
      </c>
      <c r="B227">
        <v>122</v>
      </c>
      <c r="C227" s="441">
        <v>45992</v>
      </c>
      <c r="D227" t="s">
        <v>552</v>
      </c>
      <c r="E227">
        <v>17722</v>
      </c>
      <c r="F227" t="s">
        <v>5831</v>
      </c>
      <c r="G227">
        <v>6</v>
      </c>
      <c r="H227" t="s">
        <v>5601</v>
      </c>
      <c r="I227" t="s">
        <v>460</v>
      </c>
    </row>
    <row r="228" spans="1:9" x14ac:dyDescent="0.3">
      <c r="A228">
        <v>64473</v>
      </c>
      <c r="B228">
        <v>122</v>
      </c>
      <c r="C228" s="441">
        <v>45992</v>
      </c>
      <c r="D228" t="s">
        <v>552</v>
      </c>
      <c r="E228">
        <v>25040</v>
      </c>
      <c r="F228" t="s">
        <v>5832</v>
      </c>
      <c r="G228">
        <v>13</v>
      </c>
      <c r="H228" t="s">
        <v>5601</v>
      </c>
      <c r="I228" t="s">
        <v>460</v>
      </c>
    </row>
    <row r="229" spans="1:9" x14ac:dyDescent="0.3">
      <c r="A229">
        <v>64474</v>
      </c>
      <c r="B229">
        <v>122</v>
      </c>
      <c r="C229" s="441">
        <v>45992</v>
      </c>
      <c r="D229" t="s">
        <v>552</v>
      </c>
      <c r="E229">
        <v>17710</v>
      </c>
      <c r="F229" t="s">
        <v>5833</v>
      </c>
      <c r="G229">
        <v>260.55</v>
      </c>
      <c r="H229" t="s">
        <v>5601</v>
      </c>
      <c r="I229" t="s">
        <v>460</v>
      </c>
    </row>
    <row r="230" spans="1:9" x14ac:dyDescent="0.3">
      <c r="A230">
        <v>64475</v>
      </c>
      <c r="B230">
        <v>122</v>
      </c>
      <c r="C230" s="441">
        <v>45992</v>
      </c>
      <c r="D230" t="s">
        <v>552</v>
      </c>
      <c r="E230">
        <v>26591</v>
      </c>
      <c r="F230" t="s">
        <v>5834</v>
      </c>
      <c r="G230">
        <v>1</v>
      </c>
      <c r="H230" t="s">
        <v>5598</v>
      </c>
      <c r="I230" t="s">
        <v>460</v>
      </c>
    </row>
    <row r="231" spans="1:9" x14ac:dyDescent="0.3">
      <c r="A231">
        <v>64476</v>
      </c>
      <c r="B231">
        <v>122</v>
      </c>
      <c r="C231" s="441">
        <v>45992</v>
      </c>
      <c r="D231" t="s">
        <v>552</v>
      </c>
      <c r="E231">
        <v>24986</v>
      </c>
      <c r="F231" t="s">
        <v>5835</v>
      </c>
      <c r="G231">
        <v>3</v>
      </c>
      <c r="H231" t="s">
        <v>5625</v>
      </c>
      <c r="I231" t="s">
        <v>460</v>
      </c>
    </row>
    <row r="232" spans="1:9" x14ac:dyDescent="0.3">
      <c r="A232">
        <v>64477</v>
      </c>
      <c r="B232">
        <v>122</v>
      </c>
      <c r="C232" s="441">
        <v>45992</v>
      </c>
      <c r="D232" t="s">
        <v>552</v>
      </c>
      <c r="E232">
        <v>21159</v>
      </c>
      <c r="F232" t="s">
        <v>5836</v>
      </c>
      <c r="G232">
        <v>1</v>
      </c>
      <c r="H232" t="s">
        <v>5625</v>
      </c>
      <c r="I232" t="s">
        <v>460</v>
      </c>
    </row>
    <row r="233" spans="1:9" x14ac:dyDescent="0.3">
      <c r="A233">
        <v>64478</v>
      </c>
      <c r="B233">
        <v>122</v>
      </c>
      <c r="C233" s="441">
        <v>45992</v>
      </c>
      <c r="D233" t="s">
        <v>552</v>
      </c>
      <c r="E233">
        <v>24712</v>
      </c>
      <c r="F233" t="s">
        <v>5837</v>
      </c>
      <c r="G233">
        <v>2</v>
      </c>
      <c r="H233" t="s">
        <v>5601</v>
      </c>
      <c r="I233" t="s">
        <v>460</v>
      </c>
    </row>
    <row r="234" spans="1:9" x14ac:dyDescent="0.3">
      <c r="A234">
        <v>64479</v>
      </c>
      <c r="B234">
        <v>122</v>
      </c>
      <c r="C234" s="441">
        <v>45992</v>
      </c>
      <c r="D234" t="s">
        <v>552</v>
      </c>
      <c r="E234">
        <v>21079</v>
      </c>
      <c r="F234" t="s">
        <v>5838</v>
      </c>
      <c r="G234">
        <v>2</v>
      </c>
      <c r="H234" t="s">
        <v>5613</v>
      </c>
      <c r="I234" t="s">
        <v>460</v>
      </c>
    </row>
    <row r="235" spans="1:9" x14ac:dyDescent="0.3">
      <c r="A235">
        <v>64480</v>
      </c>
      <c r="B235">
        <v>122</v>
      </c>
      <c r="C235" s="441">
        <v>45992</v>
      </c>
      <c r="D235" t="s">
        <v>552</v>
      </c>
      <c r="E235">
        <v>17974</v>
      </c>
      <c r="F235" t="s">
        <v>5839</v>
      </c>
      <c r="G235">
        <v>16</v>
      </c>
      <c r="H235" t="s">
        <v>5613</v>
      </c>
      <c r="I235" t="s">
        <v>460</v>
      </c>
    </row>
    <row r="236" spans="1:9" x14ac:dyDescent="0.3">
      <c r="A236">
        <v>64481</v>
      </c>
      <c r="B236">
        <v>122</v>
      </c>
      <c r="C236" s="441">
        <v>45992</v>
      </c>
      <c r="D236" t="s">
        <v>552</v>
      </c>
      <c r="E236">
        <v>20429</v>
      </c>
      <c r="F236" t="s">
        <v>5840</v>
      </c>
      <c r="G236">
        <v>3</v>
      </c>
      <c r="H236" t="s">
        <v>5613</v>
      </c>
      <c r="I236" t="s">
        <v>460</v>
      </c>
    </row>
    <row r="237" spans="1:9" x14ac:dyDescent="0.3">
      <c r="A237">
        <v>64482</v>
      </c>
      <c r="B237">
        <v>122</v>
      </c>
      <c r="C237" s="441">
        <v>45992</v>
      </c>
      <c r="D237" t="s">
        <v>552</v>
      </c>
      <c r="E237">
        <v>20308</v>
      </c>
      <c r="F237" t="s">
        <v>5841</v>
      </c>
      <c r="G237">
        <v>1</v>
      </c>
      <c r="H237" t="s">
        <v>5605</v>
      </c>
      <c r="I237" t="s">
        <v>460</v>
      </c>
    </row>
    <row r="238" spans="1:9" x14ac:dyDescent="0.3">
      <c r="A238">
        <v>64483</v>
      </c>
      <c r="B238">
        <v>122</v>
      </c>
      <c r="C238" s="441">
        <v>45992</v>
      </c>
      <c r="D238" t="s">
        <v>552</v>
      </c>
      <c r="E238">
        <v>24089</v>
      </c>
      <c r="F238" t="s">
        <v>5842</v>
      </c>
      <c r="G238">
        <v>4</v>
      </c>
      <c r="H238" t="s">
        <v>5598</v>
      </c>
      <c r="I238" t="s">
        <v>460</v>
      </c>
    </row>
    <row r="239" spans="1:9" x14ac:dyDescent="0.3">
      <c r="A239">
        <v>64484</v>
      </c>
      <c r="B239">
        <v>122</v>
      </c>
      <c r="C239" s="441">
        <v>45992</v>
      </c>
      <c r="D239" t="s">
        <v>552</v>
      </c>
      <c r="E239">
        <v>20821</v>
      </c>
      <c r="F239" t="s">
        <v>5843</v>
      </c>
      <c r="G239">
        <v>6</v>
      </c>
      <c r="H239" t="s">
        <v>5613</v>
      </c>
      <c r="I239" t="s">
        <v>460</v>
      </c>
    </row>
    <row r="240" spans="1:9" x14ac:dyDescent="0.3">
      <c r="A240">
        <v>64485</v>
      </c>
      <c r="B240">
        <v>122</v>
      </c>
      <c r="C240" s="441">
        <v>45992</v>
      </c>
      <c r="D240" t="s">
        <v>552</v>
      </c>
      <c r="E240">
        <v>23826</v>
      </c>
      <c r="F240" t="s">
        <v>5844</v>
      </c>
      <c r="G240">
        <v>16</v>
      </c>
      <c r="H240" t="s">
        <v>5605</v>
      </c>
      <c r="I240" t="s">
        <v>460</v>
      </c>
    </row>
    <row r="241" spans="1:9" x14ac:dyDescent="0.3">
      <c r="A241">
        <v>64486</v>
      </c>
      <c r="B241">
        <v>122</v>
      </c>
      <c r="C241" s="441">
        <v>45992</v>
      </c>
      <c r="D241" t="s">
        <v>552</v>
      </c>
      <c r="E241">
        <v>20908</v>
      </c>
      <c r="F241" t="s">
        <v>5636</v>
      </c>
      <c r="G241">
        <v>5</v>
      </c>
      <c r="H241" t="s">
        <v>5605</v>
      </c>
      <c r="I241" t="s">
        <v>460</v>
      </c>
    </row>
    <row r="242" spans="1:9" x14ac:dyDescent="0.3">
      <c r="A242">
        <v>64487</v>
      </c>
      <c r="B242">
        <v>122</v>
      </c>
      <c r="C242" s="441">
        <v>45992</v>
      </c>
      <c r="D242" t="s">
        <v>552</v>
      </c>
      <c r="E242">
        <v>20922</v>
      </c>
      <c r="F242" t="s">
        <v>5845</v>
      </c>
      <c r="G242">
        <v>5</v>
      </c>
      <c r="H242" t="s">
        <v>5605</v>
      </c>
      <c r="I242" t="s">
        <v>460</v>
      </c>
    </row>
    <row r="243" spans="1:9" x14ac:dyDescent="0.3">
      <c r="A243">
        <v>64488</v>
      </c>
      <c r="B243">
        <v>122</v>
      </c>
      <c r="C243" s="441">
        <v>45992</v>
      </c>
      <c r="D243" t="s">
        <v>552</v>
      </c>
      <c r="E243">
        <v>20034</v>
      </c>
      <c r="F243" t="s">
        <v>5846</v>
      </c>
      <c r="G243">
        <v>2</v>
      </c>
      <c r="H243" t="s">
        <v>5598</v>
      </c>
      <c r="I243" t="s">
        <v>460</v>
      </c>
    </row>
    <row r="244" spans="1:9" x14ac:dyDescent="0.3">
      <c r="A244">
        <v>64489</v>
      </c>
      <c r="B244">
        <v>122</v>
      </c>
      <c r="C244" s="441">
        <v>45992</v>
      </c>
      <c r="D244" t="s">
        <v>552</v>
      </c>
      <c r="E244">
        <v>24219</v>
      </c>
      <c r="F244" t="s">
        <v>5847</v>
      </c>
      <c r="G244">
        <v>2.5</v>
      </c>
      <c r="H244" t="s">
        <v>5598</v>
      </c>
      <c r="I244" t="s">
        <v>460</v>
      </c>
    </row>
    <row r="245" spans="1:9" x14ac:dyDescent="0.3">
      <c r="A245">
        <v>64490</v>
      </c>
      <c r="B245">
        <v>122</v>
      </c>
      <c r="C245" s="441">
        <v>45992</v>
      </c>
      <c r="D245" t="s">
        <v>552</v>
      </c>
      <c r="E245">
        <v>20029</v>
      </c>
      <c r="F245" t="s">
        <v>5848</v>
      </c>
      <c r="G245">
        <v>4</v>
      </c>
      <c r="H245" t="s">
        <v>5668</v>
      </c>
      <c r="I245" t="s">
        <v>460</v>
      </c>
    </row>
    <row r="246" spans="1:9" x14ac:dyDescent="0.3">
      <c r="A246">
        <v>64491</v>
      </c>
      <c r="B246">
        <v>122</v>
      </c>
      <c r="C246" s="441">
        <v>45992</v>
      </c>
      <c r="D246" t="s">
        <v>552</v>
      </c>
      <c r="E246">
        <v>24272</v>
      </c>
      <c r="F246" t="s">
        <v>5849</v>
      </c>
      <c r="G246">
        <v>0.35</v>
      </c>
      <c r="H246" t="s">
        <v>5598</v>
      </c>
      <c r="I246" t="s">
        <v>460</v>
      </c>
    </row>
    <row r="247" spans="1:9" x14ac:dyDescent="0.3">
      <c r="A247">
        <v>64492</v>
      </c>
      <c r="B247">
        <v>122</v>
      </c>
      <c r="C247" s="441">
        <v>45992</v>
      </c>
      <c r="D247" t="s">
        <v>552</v>
      </c>
      <c r="E247">
        <v>20661</v>
      </c>
      <c r="F247" t="s">
        <v>5850</v>
      </c>
      <c r="G247">
        <v>21</v>
      </c>
      <c r="H247" t="s">
        <v>5613</v>
      </c>
      <c r="I247" t="s">
        <v>460</v>
      </c>
    </row>
    <row r="248" spans="1:9" x14ac:dyDescent="0.3">
      <c r="A248">
        <v>64493</v>
      </c>
      <c r="B248">
        <v>122</v>
      </c>
      <c r="C248" s="441">
        <v>45992</v>
      </c>
      <c r="D248" t="s">
        <v>552</v>
      </c>
      <c r="E248">
        <v>20488</v>
      </c>
      <c r="F248" t="s">
        <v>5851</v>
      </c>
      <c r="G248">
        <v>14</v>
      </c>
      <c r="H248" t="s">
        <v>5598</v>
      </c>
      <c r="I248" t="s">
        <v>460</v>
      </c>
    </row>
    <row r="249" spans="1:9" x14ac:dyDescent="0.3">
      <c r="A249">
        <v>64494</v>
      </c>
      <c r="B249">
        <v>122</v>
      </c>
      <c r="C249" s="441">
        <v>45992</v>
      </c>
      <c r="D249" t="s">
        <v>552</v>
      </c>
      <c r="E249">
        <v>20202</v>
      </c>
      <c r="F249" t="s">
        <v>5852</v>
      </c>
      <c r="G249">
        <v>15</v>
      </c>
      <c r="H249" t="s">
        <v>5613</v>
      </c>
      <c r="I249" t="s">
        <v>460</v>
      </c>
    </row>
    <row r="250" spans="1:9" x14ac:dyDescent="0.3">
      <c r="A250">
        <v>64495</v>
      </c>
      <c r="B250">
        <v>122</v>
      </c>
      <c r="C250" s="441">
        <v>45992</v>
      </c>
      <c r="D250" t="s">
        <v>552</v>
      </c>
      <c r="E250">
        <v>24805</v>
      </c>
      <c r="F250" t="s">
        <v>5853</v>
      </c>
      <c r="G250">
        <v>2.5</v>
      </c>
      <c r="H250" t="s">
        <v>5605</v>
      </c>
      <c r="I250" t="s">
        <v>460</v>
      </c>
    </row>
    <row r="251" spans="1:9" x14ac:dyDescent="0.3">
      <c r="A251">
        <v>64496</v>
      </c>
      <c r="B251">
        <v>122</v>
      </c>
      <c r="C251" s="441">
        <v>45992</v>
      </c>
      <c r="D251" t="s">
        <v>552</v>
      </c>
      <c r="E251">
        <v>20861</v>
      </c>
      <c r="F251" t="s">
        <v>5854</v>
      </c>
      <c r="G251">
        <v>4</v>
      </c>
      <c r="H251" t="s">
        <v>5613</v>
      </c>
      <c r="I251" t="s">
        <v>460</v>
      </c>
    </row>
    <row r="252" spans="1:9" x14ac:dyDescent="0.3">
      <c r="A252">
        <v>64497</v>
      </c>
      <c r="B252">
        <v>122</v>
      </c>
      <c r="C252" s="441">
        <v>45992</v>
      </c>
      <c r="D252" t="s">
        <v>552</v>
      </c>
      <c r="E252">
        <v>19297</v>
      </c>
      <c r="F252" t="s">
        <v>5855</v>
      </c>
      <c r="G252">
        <v>30</v>
      </c>
      <c r="H252" t="s">
        <v>5598</v>
      </c>
      <c r="I252" t="s">
        <v>460</v>
      </c>
    </row>
    <row r="253" spans="1:9" x14ac:dyDescent="0.3">
      <c r="A253">
        <v>64498</v>
      </c>
      <c r="B253">
        <v>122</v>
      </c>
      <c r="C253" s="441">
        <v>45992</v>
      </c>
      <c r="D253" t="s">
        <v>552</v>
      </c>
      <c r="E253">
        <v>19150</v>
      </c>
      <c r="F253" t="s">
        <v>5856</v>
      </c>
      <c r="G253">
        <v>36</v>
      </c>
      <c r="H253" t="s">
        <v>5613</v>
      </c>
      <c r="I253" t="s">
        <v>460</v>
      </c>
    </row>
    <row r="254" spans="1:9" x14ac:dyDescent="0.3">
      <c r="A254">
        <v>64499</v>
      </c>
      <c r="B254">
        <v>122</v>
      </c>
      <c r="C254" s="441">
        <v>45992</v>
      </c>
      <c r="D254" t="s">
        <v>552</v>
      </c>
      <c r="E254">
        <v>20117</v>
      </c>
      <c r="F254" t="s">
        <v>5857</v>
      </c>
      <c r="G254">
        <v>36</v>
      </c>
      <c r="H254" t="s">
        <v>5613</v>
      </c>
      <c r="I254" t="s">
        <v>460</v>
      </c>
    </row>
    <row r="255" spans="1:9" x14ac:dyDescent="0.3">
      <c r="A255">
        <v>64500</v>
      </c>
      <c r="B255">
        <v>122</v>
      </c>
      <c r="C255" s="441">
        <v>45992</v>
      </c>
      <c r="D255" t="s">
        <v>552</v>
      </c>
      <c r="E255">
        <v>25164</v>
      </c>
      <c r="F255" t="s">
        <v>5858</v>
      </c>
      <c r="G255">
        <v>15.7</v>
      </c>
      <c r="H255" t="s">
        <v>5598</v>
      </c>
      <c r="I255" t="s">
        <v>460</v>
      </c>
    </row>
    <row r="256" spans="1:9" x14ac:dyDescent="0.3">
      <c r="A256">
        <v>64501</v>
      </c>
      <c r="B256">
        <v>122</v>
      </c>
      <c r="C256" s="441">
        <v>45992</v>
      </c>
      <c r="D256" t="s">
        <v>552</v>
      </c>
      <c r="E256">
        <v>25126</v>
      </c>
      <c r="F256" t="s">
        <v>5859</v>
      </c>
      <c r="G256">
        <v>15.82</v>
      </c>
      <c r="H256" t="s">
        <v>5598</v>
      </c>
      <c r="I256" t="s">
        <v>460</v>
      </c>
    </row>
    <row r="257" spans="1:9" x14ac:dyDescent="0.3">
      <c r="A257">
        <v>64502</v>
      </c>
      <c r="B257">
        <v>122</v>
      </c>
      <c r="C257" s="441">
        <v>45992</v>
      </c>
      <c r="D257" t="s">
        <v>552</v>
      </c>
      <c r="E257">
        <v>18546</v>
      </c>
      <c r="F257" t="s">
        <v>5860</v>
      </c>
      <c r="G257">
        <v>2</v>
      </c>
      <c r="H257" t="s">
        <v>5601</v>
      </c>
      <c r="I257" t="s">
        <v>460</v>
      </c>
    </row>
    <row r="258" spans="1:9" x14ac:dyDescent="0.3">
      <c r="A258">
        <v>64503</v>
      </c>
      <c r="B258">
        <v>122</v>
      </c>
      <c r="C258" s="441">
        <v>45992</v>
      </c>
      <c r="D258" t="s">
        <v>552</v>
      </c>
      <c r="E258">
        <v>18327</v>
      </c>
      <c r="F258" t="s">
        <v>5861</v>
      </c>
      <c r="G258">
        <v>2</v>
      </c>
      <c r="H258" t="s">
        <v>5601</v>
      </c>
      <c r="I258" t="s">
        <v>460</v>
      </c>
    </row>
    <row r="259" spans="1:9" x14ac:dyDescent="0.3">
      <c r="A259">
        <v>64504</v>
      </c>
      <c r="B259">
        <v>122</v>
      </c>
      <c r="C259" s="441">
        <v>45992</v>
      </c>
      <c r="D259" t="s">
        <v>552</v>
      </c>
      <c r="E259">
        <v>18235</v>
      </c>
      <c r="F259" t="s">
        <v>5774</v>
      </c>
      <c r="G259">
        <v>2</v>
      </c>
      <c r="H259" t="s">
        <v>5613</v>
      </c>
      <c r="I259" t="s">
        <v>460</v>
      </c>
    </row>
    <row r="260" spans="1:9" x14ac:dyDescent="0.3">
      <c r="A260">
        <v>64505</v>
      </c>
      <c r="B260">
        <v>122</v>
      </c>
      <c r="C260" s="441">
        <v>45992</v>
      </c>
      <c r="D260" t="s">
        <v>552</v>
      </c>
      <c r="E260">
        <v>22310</v>
      </c>
      <c r="F260" t="s">
        <v>5862</v>
      </c>
      <c r="G260">
        <v>12</v>
      </c>
      <c r="H260" t="s">
        <v>5601</v>
      </c>
      <c r="I260" t="s">
        <v>460</v>
      </c>
    </row>
    <row r="261" spans="1:9" x14ac:dyDescent="0.3">
      <c r="A261">
        <v>64506</v>
      </c>
      <c r="B261">
        <v>122</v>
      </c>
      <c r="C261" s="441">
        <v>45992</v>
      </c>
      <c r="D261" t="s">
        <v>552</v>
      </c>
      <c r="E261">
        <v>18017</v>
      </c>
      <c r="F261" t="s">
        <v>5863</v>
      </c>
      <c r="G261">
        <v>11</v>
      </c>
      <c r="H261" t="s">
        <v>5601</v>
      </c>
      <c r="I261" t="s">
        <v>460</v>
      </c>
    </row>
    <row r="262" spans="1:9" x14ac:dyDescent="0.3">
      <c r="A262">
        <v>64507</v>
      </c>
      <c r="B262">
        <v>122</v>
      </c>
      <c r="C262" s="441">
        <v>45992</v>
      </c>
      <c r="D262" t="s">
        <v>552</v>
      </c>
      <c r="E262">
        <v>18015</v>
      </c>
      <c r="F262" t="s">
        <v>5864</v>
      </c>
      <c r="G262">
        <v>12</v>
      </c>
      <c r="H262" t="s">
        <v>5601</v>
      </c>
      <c r="I262" t="s">
        <v>460</v>
      </c>
    </row>
    <row r="263" spans="1:9" x14ac:dyDescent="0.3">
      <c r="A263">
        <v>64508</v>
      </c>
      <c r="B263">
        <v>122</v>
      </c>
      <c r="C263" s="441">
        <v>45992</v>
      </c>
      <c r="D263" t="s">
        <v>552</v>
      </c>
      <c r="E263">
        <v>20500</v>
      </c>
      <c r="F263" t="s">
        <v>5865</v>
      </c>
      <c r="G263">
        <v>10</v>
      </c>
      <c r="H263" t="s">
        <v>5613</v>
      </c>
      <c r="I263" t="s">
        <v>460</v>
      </c>
    </row>
    <row r="264" spans="1:9" x14ac:dyDescent="0.3">
      <c r="A264">
        <v>64509</v>
      </c>
      <c r="B264">
        <v>122</v>
      </c>
      <c r="C264" s="441">
        <v>45992</v>
      </c>
      <c r="D264" t="s">
        <v>552</v>
      </c>
      <c r="E264">
        <v>20525</v>
      </c>
      <c r="F264" t="s">
        <v>5866</v>
      </c>
      <c r="G264">
        <v>5</v>
      </c>
      <c r="H264" t="s">
        <v>5605</v>
      </c>
      <c r="I264" t="s">
        <v>460</v>
      </c>
    </row>
    <row r="265" spans="1:9" x14ac:dyDescent="0.3">
      <c r="A265">
        <v>64510</v>
      </c>
      <c r="B265">
        <v>122</v>
      </c>
      <c r="C265" s="441">
        <v>45992</v>
      </c>
      <c r="D265" t="s">
        <v>552</v>
      </c>
      <c r="E265">
        <v>21944</v>
      </c>
      <c r="F265" t="s">
        <v>5867</v>
      </c>
      <c r="G265">
        <v>114</v>
      </c>
      <c r="H265" t="s">
        <v>5601</v>
      </c>
      <c r="I265" t="s">
        <v>460</v>
      </c>
    </row>
    <row r="266" spans="1:9" x14ac:dyDescent="0.3">
      <c r="A266">
        <v>64511</v>
      </c>
      <c r="B266">
        <v>122</v>
      </c>
      <c r="C266" s="441">
        <v>45992</v>
      </c>
      <c r="D266" t="s">
        <v>552</v>
      </c>
      <c r="E266">
        <v>26054</v>
      </c>
      <c r="F266" t="s">
        <v>5868</v>
      </c>
      <c r="G266">
        <v>9</v>
      </c>
      <c r="H266" t="s">
        <v>5613</v>
      </c>
      <c r="I266" t="s">
        <v>460</v>
      </c>
    </row>
    <row r="267" spans="1:9" x14ac:dyDescent="0.3">
      <c r="A267">
        <v>64512</v>
      </c>
      <c r="B267">
        <v>122</v>
      </c>
      <c r="C267" s="441">
        <v>45992</v>
      </c>
      <c r="D267" t="s">
        <v>552</v>
      </c>
      <c r="E267">
        <v>17778</v>
      </c>
      <c r="F267" t="s">
        <v>5825</v>
      </c>
      <c r="G267">
        <v>5</v>
      </c>
      <c r="H267" t="s">
        <v>5601</v>
      </c>
      <c r="I267" t="s">
        <v>460</v>
      </c>
    </row>
    <row r="268" spans="1:9" x14ac:dyDescent="0.3">
      <c r="A268">
        <v>64513</v>
      </c>
      <c r="B268">
        <v>122</v>
      </c>
      <c r="C268" s="441">
        <v>45992</v>
      </c>
      <c r="D268" t="s">
        <v>552</v>
      </c>
      <c r="E268">
        <v>17792</v>
      </c>
      <c r="F268" t="s">
        <v>5869</v>
      </c>
      <c r="G268">
        <v>2</v>
      </c>
      <c r="H268" t="s">
        <v>5613</v>
      </c>
      <c r="I268" t="s">
        <v>460</v>
      </c>
    </row>
    <row r="269" spans="1:9" x14ac:dyDescent="0.3">
      <c r="A269">
        <v>64514</v>
      </c>
      <c r="B269">
        <v>122</v>
      </c>
      <c r="C269" s="441">
        <v>45992</v>
      </c>
      <c r="D269" t="s">
        <v>552</v>
      </c>
      <c r="E269">
        <v>25068</v>
      </c>
      <c r="F269" t="s">
        <v>5870</v>
      </c>
      <c r="G269">
        <v>2</v>
      </c>
      <c r="H269" t="s">
        <v>5601</v>
      </c>
      <c r="I269" t="s">
        <v>460</v>
      </c>
    </row>
    <row r="270" spans="1:9" x14ac:dyDescent="0.3">
      <c r="A270">
        <v>64515</v>
      </c>
      <c r="B270">
        <v>122</v>
      </c>
      <c r="C270" s="441">
        <v>45992</v>
      </c>
      <c r="D270" t="s">
        <v>552</v>
      </c>
      <c r="E270">
        <v>18051</v>
      </c>
      <c r="F270" t="s">
        <v>5871</v>
      </c>
      <c r="G270">
        <v>5</v>
      </c>
      <c r="H270" t="s">
        <v>5601</v>
      </c>
      <c r="I270" t="s">
        <v>460</v>
      </c>
    </row>
    <row r="271" spans="1:9" x14ac:dyDescent="0.3">
      <c r="A271">
        <v>64516</v>
      </c>
      <c r="B271">
        <v>122</v>
      </c>
      <c r="C271" s="441">
        <v>45992</v>
      </c>
      <c r="D271" t="s">
        <v>552</v>
      </c>
      <c r="E271">
        <v>24704</v>
      </c>
      <c r="F271" t="s">
        <v>5872</v>
      </c>
      <c r="G271">
        <v>3</v>
      </c>
      <c r="H271" t="s">
        <v>5601</v>
      </c>
      <c r="I271" t="s">
        <v>460</v>
      </c>
    </row>
    <row r="272" spans="1:9" x14ac:dyDescent="0.3">
      <c r="A272">
        <v>64517</v>
      </c>
      <c r="B272">
        <v>122</v>
      </c>
      <c r="C272" s="441">
        <v>45992</v>
      </c>
      <c r="D272" t="s">
        <v>552</v>
      </c>
      <c r="E272">
        <v>18546</v>
      </c>
      <c r="F272" t="s">
        <v>5860</v>
      </c>
      <c r="G272">
        <v>3.8</v>
      </c>
      <c r="H272" t="s">
        <v>5601</v>
      </c>
      <c r="I272" t="s">
        <v>460</v>
      </c>
    </row>
    <row r="273" spans="1:9" x14ac:dyDescent="0.3">
      <c r="A273">
        <v>64518</v>
      </c>
      <c r="B273">
        <v>122</v>
      </c>
      <c r="C273" s="441">
        <v>45992</v>
      </c>
      <c r="D273" t="s">
        <v>552</v>
      </c>
      <c r="E273">
        <v>18392</v>
      </c>
      <c r="F273" t="s">
        <v>5740</v>
      </c>
      <c r="G273">
        <v>0.94</v>
      </c>
      <c r="H273" t="s">
        <v>5613</v>
      </c>
      <c r="I273" t="s">
        <v>460</v>
      </c>
    </row>
    <row r="274" spans="1:9" x14ac:dyDescent="0.3">
      <c r="A274">
        <v>64519</v>
      </c>
      <c r="B274">
        <v>122</v>
      </c>
      <c r="C274" s="441">
        <v>45992</v>
      </c>
      <c r="D274" t="s">
        <v>552</v>
      </c>
      <c r="E274">
        <v>18391</v>
      </c>
      <c r="F274" t="s">
        <v>5873</v>
      </c>
      <c r="G274">
        <v>2.13</v>
      </c>
      <c r="H274" t="s">
        <v>5613</v>
      </c>
      <c r="I274" t="s">
        <v>460</v>
      </c>
    </row>
    <row r="275" spans="1:9" x14ac:dyDescent="0.3">
      <c r="A275">
        <v>64520</v>
      </c>
      <c r="B275">
        <v>122</v>
      </c>
      <c r="C275" s="441">
        <v>45992</v>
      </c>
      <c r="D275" t="s">
        <v>552</v>
      </c>
      <c r="E275">
        <v>18369</v>
      </c>
      <c r="F275" t="s">
        <v>5874</v>
      </c>
      <c r="G275">
        <v>0.33</v>
      </c>
      <c r="H275" t="s">
        <v>5613</v>
      </c>
      <c r="I275" t="s">
        <v>460</v>
      </c>
    </row>
    <row r="276" spans="1:9" x14ac:dyDescent="0.3">
      <c r="A276">
        <v>64521</v>
      </c>
      <c r="B276">
        <v>122</v>
      </c>
      <c r="C276" s="441">
        <v>45992</v>
      </c>
      <c r="D276" t="s">
        <v>552</v>
      </c>
      <c r="E276">
        <v>18367</v>
      </c>
      <c r="F276" t="s">
        <v>5875</v>
      </c>
      <c r="G276">
        <v>0.57999999999999996</v>
      </c>
      <c r="H276" t="s">
        <v>5613</v>
      </c>
      <c r="I276" t="s">
        <v>460</v>
      </c>
    </row>
    <row r="277" spans="1:9" x14ac:dyDescent="0.3">
      <c r="A277">
        <v>64522</v>
      </c>
      <c r="B277">
        <v>122</v>
      </c>
      <c r="C277" s="441">
        <v>45992</v>
      </c>
      <c r="D277" t="s">
        <v>552</v>
      </c>
      <c r="E277">
        <v>18223</v>
      </c>
      <c r="F277" t="s">
        <v>5876</v>
      </c>
      <c r="G277">
        <v>0.18</v>
      </c>
      <c r="H277" t="s">
        <v>5613</v>
      </c>
      <c r="I277" t="s">
        <v>460</v>
      </c>
    </row>
    <row r="278" spans="1:9" x14ac:dyDescent="0.3">
      <c r="A278">
        <v>64523</v>
      </c>
      <c r="B278">
        <v>122</v>
      </c>
      <c r="C278" s="441">
        <v>45992</v>
      </c>
      <c r="D278" t="s">
        <v>552</v>
      </c>
      <c r="E278">
        <v>18562</v>
      </c>
      <c r="F278" t="s">
        <v>5877</v>
      </c>
      <c r="G278">
        <v>7</v>
      </c>
      <c r="H278" t="s">
        <v>5605</v>
      </c>
      <c r="I278" t="s">
        <v>460</v>
      </c>
    </row>
    <row r="279" spans="1:9" x14ac:dyDescent="0.3">
      <c r="A279">
        <v>64524</v>
      </c>
      <c r="B279">
        <v>122</v>
      </c>
      <c r="C279" s="441">
        <v>45992</v>
      </c>
      <c r="D279" t="s">
        <v>552</v>
      </c>
      <c r="E279">
        <v>17594</v>
      </c>
      <c r="F279" t="s">
        <v>5878</v>
      </c>
      <c r="G279">
        <v>4.07</v>
      </c>
      <c r="H279" t="s">
        <v>5601</v>
      </c>
      <c r="I279" t="s">
        <v>460</v>
      </c>
    </row>
    <row r="280" spans="1:9" x14ac:dyDescent="0.3">
      <c r="A280">
        <v>64525</v>
      </c>
      <c r="B280">
        <v>122</v>
      </c>
      <c r="C280" s="441">
        <v>45992</v>
      </c>
      <c r="D280" t="s">
        <v>552</v>
      </c>
      <c r="E280">
        <v>17713</v>
      </c>
      <c r="F280" t="s">
        <v>5879</v>
      </c>
      <c r="G280">
        <v>15</v>
      </c>
      <c r="H280" t="s">
        <v>5601</v>
      </c>
      <c r="I280" t="s">
        <v>460</v>
      </c>
    </row>
    <row r="281" spans="1:9" x14ac:dyDescent="0.3">
      <c r="A281">
        <v>64526</v>
      </c>
      <c r="B281">
        <v>122</v>
      </c>
      <c r="C281" s="441">
        <v>45992</v>
      </c>
      <c r="D281" t="s">
        <v>552</v>
      </c>
      <c r="E281">
        <v>18373</v>
      </c>
      <c r="F281" t="s">
        <v>5880</v>
      </c>
      <c r="G281">
        <v>7</v>
      </c>
      <c r="H281" t="s">
        <v>5601</v>
      </c>
      <c r="I281" t="s">
        <v>460</v>
      </c>
    </row>
    <row r="282" spans="1:9" x14ac:dyDescent="0.3">
      <c r="A282">
        <v>64527</v>
      </c>
      <c r="B282">
        <v>122</v>
      </c>
      <c r="C282" s="441">
        <v>45992</v>
      </c>
      <c r="D282" t="s">
        <v>552</v>
      </c>
      <c r="E282">
        <v>18172</v>
      </c>
      <c r="F282" t="s">
        <v>5881</v>
      </c>
      <c r="G282">
        <v>10</v>
      </c>
      <c r="H282" t="s">
        <v>5601</v>
      </c>
      <c r="I282" t="s">
        <v>460</v>
      </c>
    </row>
    <row r="283" spans="1:9" x14ac:dyDescent="0.3">
      <c r="A283">
        <v>64528</v>
      </c>
      <c r="B283">
        <v>122</v>
      </c>
      <c r="C283" s="441">
        <v>45992</v>
      </c>
      <c r="D283" t="s">
        <v>552</v>
      </c>
      <c r="E283">
        <v>18394</v>
      </c>
      <c r="F283" t="s">
        <v>5882</v>
      </c>
      <c r="G283">
        <v>3.11</v>
      </c>
      <c r="H283" t="s">
        <v>5601</v>
      </c>
      <c r="I283" t="s">
        <v>460</v>
      </c>
    </row>
    <row r="284" spans="1:9" x14ac:dyDescent="0.3">
      <c r="A284">
        <v>64529</v>
      </c>
      <c r="B284">
        <v>122</v>
      </c>
      <c r="C284" s="441">
        <v>45992</v>
      </c>
      <c r="D284" t="s">
        <v>552</v>
      </c>
      <c r="E284">
        <v>17753</v>
      </c>
      <c r="F284" t="s">
        <v>5883</v>
      </c>
      <c r="G284">
        <v>3</v>
      </c>
      <c r="H284" t="s">
        <v>5601</v>
      </c>
      <c r="I284" t="s">
        <v>460</v>
      </c>
    </row>
    <row r="285" spans="1:9" x14ac:dyDescent="0.3">
      <c r="A285">
        <v>64930</v>
      </c>
      <c r="B285">
        <v>122</v>
      </c>
      <c r="C285" s="441">
        <v>46023</v>
      </c>
      <c r="D285" t="s">
        <v>552</v>
      </c>
      <c r="E285">
        <v>26591</v>
      </c>
      <c r="F285" t="s">
        <v>5834</v>
      </c>
      <c r="G285">
        <v>1.9</v>
      </c>
      <c r="H285" t="s">
        <v>5598</v>
      </c>
      <c r="I285" t="s">
        <v>461</v>
      </c>
    </row>
    <row r="286" spans="1:9" x14ac:dyDescent="0.3">
      <c r="A286">
        <v>64931</v>
      </c>
      <c r="B286">
        <v>122</v>
      </c>
      <c r="C286" s="441">
        <v>46023</v>
      </c>
      <c r="D286" t="s">
        <v>552</v>
      </c>
      <c r="E286">
        <v>26588</v>
      </c>
      <c r="F286" t="s">
        <v>5597</v>
      </c>
      <c r="G286">
        <v>2</v>
      </c>
      <c r="H286" t="s">
        <v>5598</v>
      </c>
      <c r="I286" t="s">
        <v>461</v>
      </c>
    </row>
    <row r="287" spans="1:9" x14ac:dyDescent="0.3">
      <c r="A287">
        <v>64932</v>
      </c>
      <c r="B287">
        <v>122</v>
      </c>
      <c r="C287" s="441">
        <v>46023</v>
      </c>
      <c r="D287" t="s">
        <v>552</v>
      </c>
      <c r="E287">
        <v>21130</v>
      </c>
      <c r="F287" t="s">
        <v>5884</v>
      </c>
      <c r="G287">
        <v>2</v>
      </c>
      <c r="H287" t="s">
        <v>5613</v>
      </c>
      <c r="I287" t="s">
        <v>461</v>
      </c>
    </row>
    <row r="288" spans="1:9" x14ac:dyDescent="0.3">
      <c r="A288">
        <v>64933</v>
      </c>
      <c r="B288">
        <v>122</v>
      </c>
      <c r="C288" s="441">
        <v>46023</v>
      </c>
      <c r="D288" t="s">
        <v>552</v>
      </c>
      <c r="E288">
        <v>24986</v>
      </c>
      <c r="F288" t="s">
        <v>5835</v>
      </c>
      <c r="G288">
        <v>3</v>
      </c>
      <c r="H288" t="s">
        <v>5625</v>
      </c>
      <c r="I288" t="s">
        <v>461</v>
      </c>
    </row>
    <row r="289" spans="1:9" x14ac:dyDescent="0.3">
      <c r="A289">
        <v>64934</v>
      </c>
      <c r="B289">
        <v>122</v>
      </c>
      <c r="C289" s="441">
        <v>46023</v>
      </c>
      <c r="D289" t="s">
        <v>552</v>
      </c>
      <c r="E289">
        <v>21159</v>
      </c>
      <c r="F289" t="s">
        <v>5836</v>
      </c>
      <c r="G289">
        <v>3</v>
      </c>
      <c r="H289" t="s">
        <v>5625</v>
      </c>
      <c r="I289" t="s">
        <v>461</v>
      </c>
    </row>
    <row r="290" spans="1:9" x14ac:dyDescent="0.3">
      <c r="A290">
        <v>64935</v>
      </c>
      <c r="B290">
        <v>122</v>
      </c>
      <c r="C290" s="441">
        <v>46023</v>
      </c>
      <c r="D290" t="s">
        <v>552</v>
      </c>
      <c r="E290">
        <v>24952</v>
      </c>
      <c r="F290" t="s">
        <v>5599</v>
      </c>
      <c r="G290">
        <v>5</v>
      </c>
      <c r="H290" t="s">
        <v>5598</v>
      </c>
      <c r="I290" t="s">
        <v>461</v>
      </c>
    </row>
    <row r="291" spans="1:9" x14ac:dyDescent="0.3">
      <c r="A291">
        <v>64936</v>
      </c>
      <c r="B291">
        <v>122</v>
      </c>
      <c r="C291" s="441">
        <v>46023</v>
      </c>
      <c r="D291" t="s">
        <v>552</v>
      </c>
      <c r="E291">
        <v>24712</v>
      </c>
      <c r="F291" t="s">
        <v>5837</v>
      </c>
      <c r="G291">
        <v>2</v>
      </c>
      <c r="H291" t="s">
        <v>5601</v>
      </c>
      <c r="I291" t="s">
        <v>461</v>
      </c>
    </row>
    <row r="292" spans="1:9" x14ac:dyDescent="0.3">
      <c r="A292">
        <v>64937</v>
      </c>
      <c r="B292">
        <v>122</v>
      </c>
      <c r="C292" s="441">
        <v>46023</v>
      </c>
      <c r="D292" t="s">
        <v>552</v>
      </c>
      <c r="E292">
        <v>21062</v>
      </c>
      <c r="F292" t="s">
        <v>5600</v>
      </c>
      <c r="G292">
        <v>9</v>
      </c>
      <c r="H292" t="s">
        <v>5601</v>
      </c>
      <c r="I292" t="s">
        <v>461</v>
      </c>
    </row>
    <row r="293" spans="1:9" x14ac:dyDescent="0.3">
      <c r="A293">
        <v>64938</v>
      </c>
      <c r="B293">
        <v>122</v>
      </c>
      <c r="C293" s="441">
        <v>46023</v>
      </c>
      <c r="D293" t="s">
        <v>552</v>
      </c>
      <c r="E293">
        <v>19857</v>
      </c>
      <c r="F293" t="s">
        <v>5602</v>
      </c>
      <c r="G293">
        <v>2</v>
      </c>
      <c r="H293" t="s">
        <v>5598</v>
      </c>
      <c r="I293" t="s">
        <v>461</v>
      </c>
    </row>
    <row r="294" spans="1:9" x14ac:dyDescent="0.3">
      <c r="A294">
        <v>64939</v>
      </c>
      <c r="B294">
        <v>122</v>
      </c>
      <c r="C294" s="441">
        <v>46023</v>
      </c>
      <c r="D294" t="s">
        <v>552</v>
      </c>
      <c r="E294">
        <v>26342</v>
      </c>
      <c r="F294" t="s">
        <v>5604</v>
      </c>
      <c r="G294">
        <v>3</v>
      </c>
      <c r="H294" t="s">
        <v>5605</v>
      </c>
      <c r="I294" t="s">
        <v>461</v>
      </c>
    </row>
    <row r="295" spans="1:9" x14ac:dyDescent="0.3">
      <c r="A295">
        <v>64940</v>
      </c>
      <c r="B295">
        <v>122</v>
      </c>
      <c r="C295" s="441">
        <v>46023</v>
      </c>
      <c r="D295" t="s">
        <v>552</v>
      </c>
      <c r="E295">
        <v>21075</v>
      </c>
      <c r="F295" t="s">
        <v>5606</v>
      </c>
      <c r="G295">
        <v>1</v>
      </c>
      <c r="H295" t="s">
        <v>5605</v>
      </c>
      <c r="I295" t="s">
        <v>461</v>
      </c>
    </row>
    <row r="296" spans="1:9" x14ac:dyDescent="0.3">
      <c r="A296">
        <v>64941</v>
      </c>
      <c r="B296">
        <v>122</v>
      </c>
      <c r="C296" s="441">
        <v>46023</v>
      </c>
      <c r="D296" t="s">
        <v>552</v>
      </c>
      <c r="E296">
        <v>21098</v>
      </c>
      <c r="F296" t="s">
        <v>5607</v>
      </c>
      <c r="G296">
        <v>11</v>
      </c>
      <c r="H296" t="s">
        <v>5605</v>
      </c>
      <c r="I296" t="s">
        <v>461</v>
      </c>
    </row>
    <row r="297" spans="1:9" x14ac:dyDescent="0.3">
      <c r="A297">
        <v>64942</v>
      </c>
      <c r="B297">
        <v>122</v>
      </c>
      <c r="C297" s="441">
        <v>46023</v>
      </c>
      <c r="D297" t="s">
        <v>552</v>
      </c>
      <c r="E297">
        <v>21093</v>
      </c>
      <c r="F297" t="s">
        <v>5608</v>
      </c>
      <c r="G297">
        <v>15</v>
      </c>
      <c r="H297" t="s">
        <v>5598</v>
      </c>
      <c r="I297" t="s">
        <v>461</v>
      </c>
    </row>
    <row r="298" spans="1:9" x14ac:dyDescent="0.3">
      <c r="A298">
        <v>64943</v>
      </c>
      <c r="B298">
        <v>122</v>
      </c>
      <c r="C298" s="441">
        <v>46023</v>
      </c>
      <c r="D298" t="s">
        <v>552</v>
      </c>
      <c r="E298">
        <v>21085</v>
      </c>
      <c r="F298" t="s">
        <v>5885</v>
      </c>
      <c r="G298">
        <v>3</v>
      </c>
      <c r="H298" t="s">
        <v>5703</v>
      </c>
      <c r="I298" t="s">
        <v>461</v>
      </c>
    </row>
    <row r="299" spans="1:9" x14ac:dyDescent="0.3">
      <c r="A299">
        <v>64944</v>
      </c>
      <c r="B299">
        <v>122</v>
      </c>
      <c r="C299" s="441">
        <v>46023</v>
      </c>
      <c r="D299" t="s">
        <v>552</v>
      </c>
      <c r="E299">
        <v>21079</v>
      </c>
      <c r="F299" t="s">
        <v>5838</v>
      </c>
      <c r="G299">
        <v>1</v>
      </c>
      <c r="H299" t="s">
        <v>5613</v>
      </c>
      <c r="I299" t="s">
        <v>461</v>
      </c>
    </row>
    <row r="300" spans="1:9" x14ac:dyDescent="0.3">
      <c r="A300">
        <v>64945</v>
      </c>
      <c r="B300">
        <v>122</v>
      </c>
      <c r="C300" s="441">
        <v>46023</v>
      </c>
      <c r="D300" t="s">
        <v>552</v>
      </c>
      <c r="E300">
        <v>20757</v>
      </c>
      <c r="F300" t="s">
        <v>5609</v>
      </c>
      <c r="G300">
        <v>2</v>
      </c>
      <c r="H300" t="s">
        <v>5610</v>
      </c>
      <c r="I300" t="s">
        <v>461</v>
      </c>
    </row>
    <row r="301" spans="1:9" x14ac:dyDescent="0.3">
      <c r="A301">
        <v>64946</v>
      </c>
      <c r="B301">
        <v>122</v>
      </c>
      <c r="C301" s="441">
        <v>46023</v>
      </c>
      <c r="D301" t="s">
        <v>552</v>
      </c>
      <c r="E301">
        <v>26429</v>
      </c>
      <c r="F301" t="s">
        <v>5611</v>
      </c>
      <c r="G301">
        <v>0.3</v>
      </c>
      <c r="H301" t="s">
        <v>5598</v>
      </c>
      <c r="I301" t="s">
        <v>461</v>
      </c>
    </row>
    <row r="302" spans="1:9" x14ac:dyDescent="0.3">
      <c r="A302">
        <v>64947</v>
      </c>
      <c r="B302">
        <v>122</v>
      </c>
      <c r="C302" s="441">
        <v>46023</v>
      </c>
      <c r="D302" t="s">
        <v>552</v>
      </c>
      <c r="E302">
        <v>24036</v>
      </c>
      <c r="F302" t="s">
        <v>5612</v>
      </c>
      <c r="G302">
        <v>2</v>
      </c>
      <c r="H302" t="s">
        <v>5613</v>
      </c>
      <c r="I302" t="s">
        <v>461</v>
      </c>
    </row>
    <row r="303" spans="1:9" x14ac:dyDescent="0.3">
      <c r="A303">
        <v>64948</v>
      </c>
      <c r="B303">
        <v>122</v>
      </c>
      <c r="C303" s="441">
        <v>46023</v>
      </c>
      <c r="D303" t="s">
        <v>552</v>
      </c>
      <c r="E303">
        <v>20715</v>
      </c>
      <c r="F303" t="s">
        <v>5614</v>
      </c>
      <c r="G303">
        <v>2</v>
      </c>
      <c r="H303" t="s">
        <v>5615</v>
      </c>
      <c r="I303" t="s">
        <v>461</v>
      </c>
    </row>
    <row r="304" spans="1:9" x14ac:dyDescent="0.3">
      <c r="A304">
        <v>64949</v>
      </c>
      <c r="B304">
        <v>122</v>
      </c>
      <c r="C304" s="441">
        <v>46023</v>
      </c>
      <c r="D304" t="s">
        <v>552</v>
      </c>
      <c r="E304">
        <v>24039</v>
      </c>
      <c r="F304" t="s">
        <v>5616</v>
      </c>
      <c r="G304">
        <v>11</v>
      </c>
      <c r="H304" t="s">
        <v>5598</v>
      </c>
      <c r="I304" t="s">
        <v>461</v>
      </c>
    </row>
    <row r="305" spans="1:9" x14ac:dyDescent="0.3">
      <c r="A305">
        <v>64950</v>
      </c>
      <c r="B305">
        <v>122</v>
      </c>
      <c r="C305" s="441">
        <v>46023</v>
      </c>
      <c r="D305" t="s">
        <v>552</v>
      </c>
      <c r="E305">
        <v>20429</v>
      </c>
      <c r="F305" t="s">
        <v>5840</v>
      </c>
      <c r="G305">
        <v>7</v>
      </c>
      <c r="H305" t="s">
        <v>5613</v>
      </c>
      <c r="I305" t="s">
        <v>461</v>
      </c>
    </row>
    <row r="306" spans="1:9" x14ac:dyDescent="0.3">
      <c r="A306">
        <v>64951</v>
      </c>
      <c r="B306">
        <v>122</v>
      </c>
      <c r="C306" s="441">
        <v>46023</v>
      </c>
      <c r="D306" t="s">
        <v>552</v>
      </c>
      <c r="E306">
        <v>20308</v>
      </c>
      <c r="F306" t="s">
        <v>5841</v>
      </c>
      <c r="G306">
        <v>1</v>
      </c>
      <c r="H306" t="s">
        <v>5605</v>
      </c>
      <c r="I306" t="s">
        <v>461</v>
      </c>
    </row>
    <row r="307" spans="1:9" x14ac:dyDescent="0.3">
      <c r="A307">
        <v>64952</v>
      </c>
      <c r="B307">
        <v>122</v>
      </c>
      <c r="C307" s="441">
        <v>46023</v>
      </c>
      <c r="D307" t="s">
        <v>552</v>
      </c>
      <c r="E307">
        <v>20301</v>
      </c>
      <c r="F307" t="s">
        <v>5617</v>
      </c>
      <c r="G307">
        <v>4</v>
      </c>
      <c r="H307" t="s">
        <v>5605</v>
      </c>
      <c r="I307" t="s">
        <v>461</v>
      </c>
    </row>
    <row r="308" spans="1:9" x14ac:dyDescent="0.3">
      <c r="A308">
        <v>64953</v>
      </c>
      <c r="B308">
        <v>122</v>
      </c>
      <c r="C308" s="441">
        <v>46023</v>
      </c>
      <c r="D308" t="s">
        <v>552</v>
      </c>
      <c r="E308">
        <v>20422</v>
      </c>
      <c r="F308" t="s">
        <v>5618</v>
      </c>
      <c r="G308">
        <v>3</v>
      </c>
      <c r="H308" t="s">
        <v>5613</v>
      </c>
      <c r="I308" t="s">
        <v>461</v>
      </c>
    </row>
    <row r="309" spans="1:9" x14ac:dyDescent="0.3">
      <c r="A309">
        <v>64954</v>
      </c>
      <c r="B309">
        <v>122</v>
      </c>
      <c r="C309" s="441">
        <v>46023</v>
      </c>
      <c r="D309" t="s">
        <v>552</v>
      </c>
      <c r="E309">
        <v>21060</v>
      </c>
      <c r="F309" t="s">
        <v>5619</v>
      </c>
      <c r="G309">
        <v>1</v>
      </c>
      <c r="H309" t="s">
        <v>5613</v>
      </c>
      <c r="I309" t="s">
        <v>461</v>
      </c>
    </row>
    <row r="310" spans="1:9" x14ac:dyDescent="0.3">
      <c r="A310">
        <v>64955</v>
      </c>
      <c r="B310">
        <v>122</v>
      </c>
      <c r="C310" s="441">
        <v>46023</v>
      </c>
      <c r="D310" t="s">
        <v>552</v>
      </c>
      <c r="E310">
        <v>21030</v>
      </c>
      <c r="F310" t="s">
        <v>5620</v>
      </c>
      <c r="G310">
        <v>3</v>
      </c>
      <c r="H310" t="s">
        <v>5613</v>
      </c>
      <c r="I310" t="s">
        <v>461</v>
      </c>
    </row>
    <row r="311" spans="1:9" x14ac:dyDescent="0.3">
      <c r="A311">
        <v>64956</v>
      </c>
      <c r="B311">
        <v>122</v>
      </c>
      <c r="C311" s="441">
        <v>46023</v>
      </c>
      <c r="D311" t="s">
        <v>552</v>
      </c>
      <c r="E311">
        <v>21047</v>
      </c>
      <c r="F311" t="s">
        <v>5621</v>
      </c>
      <c r="G311">
        <v>8</v>
      </c>
      <c r="H311" t="s">
        <v>5622</v>
      </c>
      <c r="I311" t="s">
        <v>461</v>
      </c>
    </row>
    <row r="312" spans="1:9" x14ac:dyDescent="0.3">
      <c r="A312">
        <v>64957</v>
      </c>
      <c r="B312">
        <v>122</v>
      </c>
      <c r="C312" s="441">
        <v>46023</v>
      </c>
      <c r="D312" t="s">
        <v>552</v>
      </c>
      <c r="E312">
        <v>27438</v>
      </c>
      <c r="F312" t="s">
        <v>5623</v>
      </c>
      <c r="G312">
        <v>30</v>
      </c>
      <c r="H312" t="s">
        <v>5613</v>
      </c>
      <c r="I312" t="s">
        <v>461</v>
      </c>
    </row>
    <row r="313" spans="1:9" x14ac:dyDescent="0.3">
      <c r="A313">
        <v>64958</v>
      </c>
      <c r="B313">
        <v>122</v>
      </c>
      <c r="C313" s="441">
        <v>46023</v>
      </c>
      <c r="D313" t="s">
        <v>552</v>
      </c>
      <c r="E313">
        <v>20752</v>
      </c>
      <c r="F313" t="s">
        <v>5624</v>
      </c>
      <c r="G313">
        <v>1</v>
      </c>
      <c r="H313" t="s">
        <v>5625</v>
      </c>
      <c r="I313" t="s">
        <v>461</v>
      </c>
    </row>
    <row r="314" spans="1:9" x14ac:dyDescent="0.3">
      <c r="A314">
        <v>64959</v>
      </c>
      <c r="B314">
        <v>122</v>
      </c>
      <c r="C314" s="441">
        <v>46023</v>
      </c>
      <c r="D314" t="s">
        <v>552</v>
      </c>
      <c r="E314">
        <v>20287</v>
      </c>
      <c r="F314" t="s">
        <v>5626</v>
      </c>
      <c r="G314">
        <v>5</v>
      </c>
      <c r="H314" t="s">
        <v>5605</v>
      </c>
      <c r="I314" t="s">
        <v>461</v>
      </c>
    </row>
    <row r="315" spans="1:9" x14ac:dyDescent="0.3">
      <c r="A315">
        <v>64960</v>
      </c>
      <c r="B315">
        <v>122</v>
      </c>
      <c r="C315" s="441">
        <v>46023</v>
      </c>
      <c r="D315" t="s">
        <v>552</v>
      </c>
      <c r="E315">
        <v>24089</v>
      </c>
      <c r="F315" t="s">
        <v>5842</v>
      </c>
      <c r="G315">
        <v>5</v>
      </c>
      <c r="H315" t="s">
        <v>5598</v>
      </c>
      <c r="I315" t="s">
        <v>461</v>
      </c>
    </row>
    <row r="316" spans="1:9" x14ac:dyDescent="0.3">
      <c r="A316">
        <v>64961</v>
      </c>
      <c r="B316">
        <v>122</v>
      </c>
      <c r="C316" s="441">
        <v>46023</v>
      </c>
      <c r="D316" t="s">
        <v>552</v>
      </c>
      <c r="E316">
        <v>23826</v>
      </c>
      <c r="F316" t="s">
        <v>5844</v>
      </c>
      <c r="G316">
        <v>4</v>
      </c>
      <c r="H316" t="s">
        <v>5605</v>
      </c>
      <c r="I316" t="s">
        <v>461</v>
      </c>
    </row>
    <row r="317" spans="1:9" x14ac:dyDescent="0.3">
      <c r="A317">
        <v>64962</v>
      </c>
      <c r="B317">
        <v>122</v>
      </c>
      <c r="C317" s="441">
        <v>46023</v>
      </c>
      <c r="D317" t="s">
        <v>552</v>
      </c>
      <c r="E317">
        <v>20809</v>
      </c>
      <c r="F317" t="s">
        <v>5627</v>
      </c>
      <c r="G317">
        <v>7</v>
      </c>
      <c r="H317" t="s">
        <v>5605</v>
      </c>
      <c r="I317" t="s">
        <v>461</v>
      </c>
    </row>
    <row r="318" spans="1:9" x14ac:dyDescent="0.3">
      <c r="A318">
        <v>64963</v>
      </c>
      <c r="B318">
        <v>122</v>
      </c>
      <c r="C318" s="441">
        <v>46023</v>
      </c>
      <c r="D318" t="s">
        <v>552</v>
      </c>
      <c r="E318">
        <v>21073</v>
      </c>
      <c r="F318" t="s">
        <v>5628</v>
      </c>
      <c r="G318">
        <v>1</v>
      </c>
      <c r="H318" t="s">
        <v>5613</v>
      </c>
      <c r="I318" t="s">
        <v>461</v>
      </c>
    </row>
    <row r="319" spans="1:9" x14ac:dyDescent="0.3">
      <c r="A319">
        <v>64964</v>
      </c>
      <c r="B319">
        <v>122</v>
      </c>
      <c r="C319" s="441">
        <v>46023</v>
      </c>
      <c r="D319" t="s">
        <v>552</v>
      </c>
      <c r="E319">
        <v>23548</v>
      </c>
      <c r="F319" t="s">
        <v>5629</v>
      </c>
      <c r="G319">
        <v>3</v>
      </c>
      <c r="H319" t="s">
        <v>5598</v>
      </c>
      <c r="I319" t="s">
        <v>461</v>
      </c>
    </row>
    <row r="320" spans="1:9" x14ac:dyDescent="0.3">
      <c r="A320">
        <v>64965</v>
      </c>
      <c r="B320">
        <v>122</v>
      </c>
      <c r="C320" s="441">
        <v>46023</v>
      </c>
      <c r="D320" t="s">
        <v>552</v>
      </c>
      <c r="E320">
        <v>24110</v>
      </c>
      <c r="F320" t="s">
        <v>5630</v>
      </c>
      <c r="G320">
        <v>2.5</v>
      </c>
      <c r="H320" t="s">
        <v>5598</v>
      </c>
      <c r="I320" t="s">
        <v>461</v>
      </c>
    </row>
    <row r="321" spans="1:9" x14ac:dyDescent="0.3">
      <c r="A321">
        <v>64966</v>
      </c>
      <c r="B321">
        <v>122</v>
      </c>
      <c r="C321" s="441">
        <v>46023</v>
      </c>
      <c r="D321" t="s">
        <v>552</v>
      </c>
      <c r="E321">
        <v>20270</v>
      </c>
      <c r="F321" t="s">
        <v>5631</v>
      </c>
      <c r="G321">
        <v>17</v>
      </c>
      <c r="H321" t="s">
        <v>5605</v>
      </c>
      <c r="I321" t="s">
        <v>461</v>
      </c>
    </row>
    <row r="322" spans="1:9" x14ac:dyDescent="0.3">
      <c r="A322">
        <v>64967</v>
      </c>
      <c r="B322">
        <v>122</v>
      </c>
      <c r="C322" s="441">
        <v>46023</v>
      </c>
      <c r="D322" t="s">
        <v>552</v>
      </c>
      <c r="E322">
        <v>24123</v>
      </c>
      <c r="F322" t="s">
        <v>5632</v>
      </c>
      <c r="G322">
        <v>49</v>
      </c>
      <c r="H322" t="s">
        <v>5605</v>
      </c>
      <c r="I322" t="s">
        <v>461</v>
      </c>
    </row>
    <row r="323" spans="1:9" x14ac:dyDescent="0.3">
      <c r="A323">
        <v>64968</v>
      </c>
      <c r="B323">
        <v>122</v>
      </c>
      <c r="C323" s="441">
        <v>46023</v>
      </c>
      <c r="D323" t="s">
        <v>552</v>
      </c>
      <c r="E323">
        <v>20054</v>
      </c>
      <c r="F323" t="s">
        <v>5633</v>
      </c>
      <c r="G323">
        <v>7</v>
      </c>
      <c r="H323" t="s">
        <v>5613</v>
      </c>
      <c r="I323" t="s">
        <v>461</v>
      </c>
    </row>
    <row r="324" spans="1:9" x14ac:dyDescent="0.3">
      <c r="A324">
        <v>64969</v>
      </c>
      <c r="B324">
        <v>122</v>
      </c>
      <c r="C324" s="441">
        <v>46023</v>
      </c>
      <c r="D324" t="s">
        <v>552</v>
      </c>
      <c r="E324">
        <v>20936</v>
      </c>
      <c r="F324" t="s">
        <v>5634</v>
      </c>
      <c r="G324">
        <v>6</v>
      </c>
      <c r="H324" t="s">
        <v>5613</v>
      </c>
      <c r="I324" t="s">
        <v>461</v>
      </c>
    </row>
    <row r="325" spans="1:9" x14ac:dyDescent="0.3">
      <c r="A325">
        <v>64970</v>
      </c>
      <c r="B325">
        <v>122</v>
      </c>
      <c r="C325" s="441">
        <v>46023</v>
      </c>
      <c r="D325" t="s">
        <v>552</v>
      </c>
      <c r="E325">
        <v>26187</v>
      </c>
      <c r="F325" t="s">
        <v>5635</v>
      </c>
      <c r="G325">
        <v>2</v>
      </c>
      <c r="H325" t="s">
        <v>5625</v>
      </c>
      <c r="I325" t="s">
        <v>461</v>
      </c>
    </row>
    <row r="326" spans="1:9" x14ac:dyDescent="0.3">
      <c r="A326">
        <v>64971</v>
      </c>
      <c r="B326">
        <v>122</v>
      </c>
      <c r="C326" s="441">
        <v>46023</v>
      </c>
      <c r="D326" t="s">
        <v>552</v>
      </c>
      <c r="E326">
        <v>20941</v>
      </c>
      <c r="F326" t="s">
        <v>5886</v>
      </c>
      <c r="G326">
        <v>4</v>
      </c>
      <c r="H326" t="s">
        <v>5605</v>
      </c>
      <c r="I326" t="s">
        <v>461</v>
      </c>
    </row>
    <row r="327" spans="1:9" x14ac:dyDescent="0.3">
      <c r="A327">
        <v>64972</v>
      </c>
      <c r="B327">
        <v>122</v>
      </c>
      <c r="C327" s="441">
        <v>46023</v>
      </c>
      <c r="D327" t="s">
        <v>552</v>
      </c>
      <c r="E327">
        <v>20922</v>
      </c>
      <c r="F327" t="s">
        <v>5845</v>
      </c>
      <c r="G327">
        <v>4</v>
      </c>
      <c r="H327" t="s">
        <v>5605</v>
      </c>
      <c r="I327" t="s">
        <v>461</v>
      </c>
    </row>
    <row r="328" spans="1:9" x14ac:dyDescent="0.3">
      <c r="A328">
        <v>64973</v>
      </c>
      <c r="B328">
        <v>122</v>
      </c>
      <c r="C328" s="441">
        <v>46023</v>
      </c>
      <c r="D328" t="s">
        <v>552</v>
      </c>
      <c r="E328">
        <v>20908</v>
      </c>
      <c r="F328" t="s">
        <v>5636</v>
      </c>
      <c r="G328">
        <v>5</v>
      </c>
      <c r="H328" t="s">
        <v>5605</v>
      </c>
      <c r="I328" t="s">
        <v>461</v>
      </c>
    </row>
    <row r="329" spans="1:9" x14ac:dyDescent="0.3">
      <c r="A329">
        <v>64974</v>
      </c>
      <c r="B329">
        <v>122</v>
      </c>
      <c r="C329" s="441">
        <v>46023</v>
      </c>
      <c r="D329" t="s">
        <v>552</v>
      </c>
      <c r="E329">
        <v>20257</v>
      </c>
      <c r="F329" t="s">
        <v>5887</v>
      </c>
      <c r="G329">
        <v>5</v>
      </c>
      <c r="H329" t="s">
        <v>5605</v>
      </c>
      <c r="I329" t="s">
        <v>461</v>
      </c>
    </row>
    <row r="330" spans="1:9" x14ac:dyDescent="0.3">
      <c r="A330">
        <v>64975</v>
      </c>
      <c r="B330">
        <v>122</v>
      </c>
      <c r="C330" s="441">
        <v>46023</v>
      </c>
      <c r="D330" t="s">
        <v>552</v>
      </c>
      <c r="E330">
        <v>20421</v>
      </c>
      <c r="F330" t="s">
        <v>5637</v>
      </c>
      <c r="G330">
        <v>12</v>
      </c>
      <c r="H330" t="s">
        <v>5613</v>
      </c>
      <c r="I330" t="s">
        <v>461</v>
      </c>
    </row>
    <row r="331" spans="1:9" x14ac:dyDescent="0.3">
      <c r="A331">
        <v>64976</v>
      </c>
      <c r="B331">
        <v>122</v>
      </c>
      <c r="C331" s="441">
        <v>46023</v>
      </c>
      <c r="D331" t="s">
        <v>552</v>
      </c>
      <c r="E331">
        <v>20034</v>
      </c>
      <c r="F331" t="s">
        <v>5846</v>
      </c>
      <c r="G331">
        <v>2</v>
      </c>
      <c r="H331" t="s">
        <v>5598</v>
      </c>
      <c r="I331" t="s">
        <v>461</v>
      </c>
    </row>
    <row r="332" spans="1:9" x14ac:dyDescent="0.3">
      <c r="A332">
        <v>64977</v>
      </c>
      <c r="B332">
        <v>122</v>
      </c>
      <c r="C332" s="441">
        <v>46023</v>
      </c>
      <c r="D332" t="s">
        <v>552</v>
      </c>
      <c r="E332">
        <v>20689</v>
      </c>
      <c r="F332" t="s">
        <v>5638</v>
      </c>
      <c r="G332">
        <v>13</v>
      </c>
      <c r="H332" t="s">
        <v>5613</v>
      </c>
      <c r="I332" t="s">
        <v>461</v>
      </c>
    </row>
    <row r="333" spans="1:9" x14ac:dyDescent="0.3">
      <c r="A333">
        <v>64978</v>
      </c>
      <c r="B333">
        <v>122</v>
      </c>
      <c r="C333" s="441">
        <v>46023</v>
      </c>
      <c r="D333" t="s">
        <v>552</v>
      </c>
      <c r="E333">
        <v>26020</v>
      </c>
      <c r="F333" t="s">
        <v>5639</v>
      </c>
      <c r="G333">
        <v>4</v>
      </c>
      <c r="H333" t="s">
        <v>5613</v>
      </c>
      <c r="I333" t="s">
        <v>461</v>
      </c>
    </row>
    <row r="334" spans="1:9" x14ac:dyDescent="0.3">
      <c r="A334">
        <v>64979</v>
      </c>
      <c r="B334">
        <v>122</v>
      </c>
      <c r="C334" s="441">
        <v>46023</v>
      </c>
      <c r="D334" t="s">
        <v>552</v>
      </c>
      <c r="E334">
        <v>24219</v>
      </c>
      <c r="F334" t="s">
        <v>5847</v>
      </c>
      <c r="G334">
        <v>1.5</v>
      </c>
      <c r="H334" t="s">
        <v>5598</v>
      </c>
      <c r="I334" t="s">
        <v>461</v>
      </c>
    </row>
    <row r="335" spans="1:9" x14ac:dyDescent="0.3">
      <c r="A335">
        <v>64980</v>
      </c>
      <c r="B335">
        <v>122</v>
      </c>
      <c r="C335" s="441">
        <v>46023</v>
      </c>
      <c r="D335" t="s">
        <v>552</v>
      </c>
      <c r="E335">
        <v>25429</v>
      </c>
      <c r="F335" t="s">
        <v>5640</v>
      </c>
      <c r="G335">
        <v>315</v>
      </c>
      <c r="H335" t="s">
        <v>5613</v>
      </c>
      <c r="I335" t="s">
        <v>461</v>
      </c>
    </row>
    <row r="336" spans="1:9" x14ac:dyDescent="0.3">
      <c r="A336">
        <v>64981</v>
      </c>
      <c r="B336">
        <v>122</v>
      </c>
      <c r="C336" s="441">
        <v>46023</v>
      </c>
      <c r="D336" t="s">
        <v>552</v>
      </c>
      <c r="E336">
        <v>26024</v>
      </c>
      <c r="F336" t="s">
        <v>5641</v>
      </c>
      <c r="G336">
        <v>306</v>
      </c>
      <c r="H336" t="s">
        <v>5613</v>
      </c>
      <c r="I336" t="s">
        <v>461</v>
      </c>
    </row>
    <row r="337" spans="1:9" x14ac:dyDescent="0.3">
      <c r="A337">
        <v>64982</v>
      </c>
      <c r="B337">
        <v>122</v>
      </c>
      <c r="C337" s="441">
        <v>46023</v>
      </c>
      <c r="D337" t="s">
        <v>552</v>
      </c>
      <c r="E337">
        <v>20029</v>
      </c>
      <c r="F337" t="s">
        <v>5848</v>
      </c>
      <c r="G337">
        <v>3</v>
      </c>
      <c r="H337" t="s">
        <v>5668</v>
      </c>
      <c r="I337" t="s">
        <v>461</v>
      </c>
    </row>
    <row r="338" spans="1:9" x14ac:dyDescent="0.3">
      <c r="A338">
        <v>64983</v>
      </c>
      <c r="B338">
        <v>122</v>
      </c>
      <c r="C338" s="441">
        <v>46023</v>
      </c>
      <c r="D338" t="s">
        <v>552</v>
      </c>
      <c r="E338">
        <v>20672</v>
      </c>
      <c r="F338" t="s">
        <v>5642</v>
      </c>
      <c r="G338">
        <v>9</v>
      </c>
      <c r="H338" t="s">
        <v>5605</v>
      </c>
      <c r="I338" t="s">
        <v>461</v>
      </c>
    </row>
    <row r="339" spans="1:9" x14ac:dyDescent="0.3">
      <c r="A339">
        <v>64984</v>
      </c>
      <c r="B339">
        <v>122</v>
      </c>
      <c r="C339" s="441">
        <v>46023</v>
      </c>
      <c r="D339" t="s">
        <v>552</v>
      </c>
      <c r="E339">
        <v>23698</v>
      </c>
      <c r="F339" t="s">
        <v>5643</v>
      </c>
      <c r="G339">
        <v>5</v>
      </c>
      <c r="H339" t="s">
        <v>5598</v>
      </c>
      <c r="I339" t="s">
        <v>461</v>
      </c>
    </row>
    <row r="340" spans="1:9" x14ac:dyDescent="0.3">
      <c r="A340">
        <v>64985</v>
      </c>
      <c r="B340">
        <v>122</v>
      </c>
      <c r="C340" s="441">
        <v>46023</v>
      </c>
      <c r="D340" t="s">
        <v>552</v>
      </c>
      <c r="E340">
        <v>20385</v>
      </c>
      <c r="F340" t="s">
        <v>5645</v>
      </c>
      <c r="G340">
        <v>24</v>
      </c>
      <c r="H340" t="s">
        <v>5613</v>
      </c>
      <c r="I340" t="s">
        <v>461</v>
      </c>
    </row>
    <row r="341" spans="1:9" x14ac:dyDescent="0.3">
      <c r="A341">
        <v>64986</v>
      </c>
      <c r="B341">
        <v>122</v>
      </c>
      <c r="C341" s="441">
        <v>46023</v>
      </c>
      <c r="D341" t="s">
        <v>552</v>
      </c>
      <c r="E341">
        <v>20360</v>
      </c>
      <c r="F341" t="s">
        <v>5646</v>
      </c>
      <c r="G341">
        <v>7</v>
      </c>
      <c r="H341" t="s">
        <v>5605</v>
      </c>
      <c r="I341" t="s">
        <v>461</v>
      </c>
    </row>
    <row r="342" spans="1:9" x14ac:dyDescent="0.3">
      <c r="A342">
        <v>64987</v>
      </c>
      <c r="B342">
        <v>122</v>
      </c>
      <c r="C342" s="441">
        <v>46023</v>
      </c>
      <c r="D342" t="s">
        <v>552</v>
      </c>
      <c r="E342">
        <v>20322</v>
      </c>
      <c r="F342" t="s">
        <v>5647</v>
      </c>
      <c r="G342">
        <v>1</v>
      </c>
      <c r="H342" t="s">
        <v>5605</v>
      </c>
      <c r="I342" t="s">
        <v>461</v>
      </c>
    </row>
    <row r="343" spans="1:9" x14ac:dyDescent="0.3">
      <c r="A343">
        <v>64988</v>
      </c>
      <c r="B343">
        <v>122</v>
      </c>
      <c r="C343" s="441">
        <v>46023</v>
      </c>
      <c r="D343" t="s">
        <v>552</v>
      </c>
      <c r="E343">
        <v>20358</v>
      </c>
      <c r="F343" t="s">
        <v>5648</v>
      </c>
      <c r="G343">
        <v>3</v>
      </c>
      <c r="H343" t="s">
        <v>5605</v>
      </c>
      <c r="I343" t="s">
        <v>461</v>
      </c>
    </row>
    <row r="344" spans="1:9" x14ac:dyDescent="0.3">
      <c r="A344">
        <v>64989</v>
      </c>
      <c r="B344">
        <v>122</v>
      </c>
      <c r="C344" s="441">
        <v>46023</v>
      </c>
      <c r="D344" t="s">
        <v>552</v>
      </c>
      <c r="E344">
        <v>20242</v>
      </c>
      <c r="F344" t="s">
        <v>5649</v>
      </c>
      <c r="G344">
        <v>17</v>
      </c>
      <c r="H344" t="s">
        <v>5605</v>
      </c>
      <c r="I344" t="s">
        <v>461</v>
      </c>
    </row>
    <row r="345" spans="1:9" x14ac:dyDescent="0.3">
      <c r="A345">
        <v>64990</v>
      </c>
      <c r="B345">
        <v>122</v>
      </c>
      <c r="C345" s="441">
        <v>46023</v>
      </c>
      <c r="D345" t="s">
        <v>552</v>
      </c>
      <c r="E345">
        <v>20227</v>
      </c>
      <c r="F345" t="s">
        <v>5650</v>
      </c>
      <c r="G345">
        <v>9</v>
      </c>
      <c r="H345" t="s">
        <v>5605</v>
      </c>
      <c r="I345" t="s">
        <v>461</v>
      </c>
    </row>
    <row r="346" spans="1:9" x14ac:dyDescent="0.3">
      <c r="A346">
        <v>64991</v>
      </c>
      <c r="B346">
        <v>122</v>
      </c>
      <c r="C346" s="441">
        <v>46023</v>
      </c>
      <c r="D346" t="s">
        <v>552</v>
      </c>
      <c r="E346">
        <v>20022</v>
      </c>
      <c r="F346" t="s">
        <v>5651</v>
      </c>
      <c r="G346">
        <v>7</v>
      </c>
      <c r="H346" t="s">
        <v>5613</v>
      </c>
      <c r="I346" t="s">
        <v>461</v>
      </c>
    </row>
    <row r="347" spans="1:9" x14ac:dyDescent="0.3">
      <c r="A347">
        <v>64992</v>
      </c>
      <c r="B347">
        <v>122</v>
      </c>
      <c r="C347" s="441">
        <v>46023</v>
      </c>
      <c r="D347" t="s">
        <v>552</v>
      </c>
      <c r="E347">
        <v>24272</v>
      </c>
      <c r="F347" t="s">
        <v>5849</v>
      </c>
      <c r="G347">
        <v>1</v>
      </c>
      <c r="H347" t="s">
        <v>5598</v>
      </c>
      <c r="I347" t="s">
        <v>461</v>
      </c>
    </row>
    <row r="348" spans="1:9" x14ac:dyDescent="0.3">
      <c r="A348">
        <v>64993</v>
      </c>
      <c r="B348">
        <v>122</v>
      </c>
      <c r="C348" s="441">
        <v>46023</v>
      </c>
      <c r="D348" t="s">
        <v>552</v>
      </c>
      <c r="E348">
        <v>25282</v>
      </c>
      <c r="F348" t="s">
        <v>5652</v>
      </c>
      <c r="G348">
        <v>1</v>
      </c>
      <c r="H348" t="s">
        <v>5598</v>
      </c>
      <c r="I348" t="s">
        <v>461</v>
      </c>
    </row>
    <row r="349" spans="1:9" x14ac:dyDescent="0.3">
      <c r="A349">
        <v>64994</v>
      </c>
      <c r="B349">
        <v>122</v>
      </c>
      <c r="C349" s="441">
        <v>46023</v>
      </c>
      <c r="D349" t="s">
        <v>552</v>
      </c>
      <c r="E349">
        <v>20327</v>
      </c>
      <c r="F349" t="s">
        <v>5888</v>
      </c>
      <c r="G349">
        <v>16</v>
      </c>
      <c r="H349" t="s">
        <v>5605</v>
      </c>
      <c r="I349" t="s">
        <v>461</v>
      </c>
    </row>
    <row r="350" spans="1:9" x14ac:dyDescent="0.3">
      <c r="A350">
        <v>64995</v>
      </c>
      <c r="B350">
        <v>122</v>
      </c>
      <c r="C350" s="441">
        <v>46023</v>
      </c>
      <c r="D350" t="s">
        <v>552</v>
      </c>
      <c r="E350">
        <v>20892</v>
      </c>
      <c r="F350" t="s">
        <v>5653</v>
      </c>
      <c r="G350">
        <v>3</v>
      </c>
      <c r="H350" t="s">
        <v>5613</v>
      </c>
      <c r="I350" t="s">
        <v>461</v>
      </c>
    </row>
    <row r="351" spans="1:9" x14ac:dyDescent="0.3">
      <c r="A351">
        <v>64996</v>
      </c>
      <c r="B351">
        <v>122</v>
      </c>
      <c r="C351" s="441">
        <v>46023</v>
      </c>
      <c r="D351" t="s">
        <v>552</v>
      </c>
      <c r="E351">
        <v>20861</v>
      </c>
      <c r="F351" t="s">
        <v>5854</v>
      </c>
      <c r="G351">
        <v>2</v>
      </c>
      <c r="H351" t="s">
        <v>5613</v>
      </c>
      <c r="I351" t="s">
        <v>461</v>
      </c>
    </row>
    <row r="352" spans="1:9" x14ac:dyDescent="0.3">
      <c r="A352">
        <v>64997</v>
      </c>
      <c r="B352">
        <v>122</v>
      </c>
      <c r="C352" s="441">
        <v>46023</v>
      </c>
      <c r="D352" t="s">
        <v>552</v>
      </c>
      <c r="E352">
        <v>20213</v>
      </c>
      <c r="F352" t="s">
        <v>5654</v>
      </c>
      <c r="G352">
        <v>4</v>
      </c>
      <c r="H352" t="s">
        <v>5605</v>
      </c>
      <c r="I352" t="s">
        <v>461</v>
      </c>
    </row>
    <row r="353" spans="1:9" x14ac:dyDescent="0.3">
      <c r="A353">
        <v>64998</v>
      </c>
      <c r="B353">
        <v>122</v>
      </c>
      <c r="C353" s="441">
        <v>46023</v>
      </c>
      <c r="D353" t="s">
        <v>552</v>
      </c>
      <c r="E353">
        <v>20661</v>
      </c>
      <c r="F353" t="s">
        <v>5850</v>
      </c>
      <c r="G353">
        <v>8</v>
      </c>
      <c r="H353" t="s">
        <v>5613</v>
      </c>
      <c r="I353" t="s">
        <v>461</v>
      </c>
    </row>
    <row r="354" spans="1:9" x14ac:dyDescent="0.3">
      <c r="A354">
        <v>64999</v>
      </c>
      <c r="B354">
        <v>122</v>
      </c>
      <c r="C354" s="441">
        <v>46023</v>
      </c>
      <c r="D354" t="s">
        <v>552</v>
      </c>
      <c r="E354">
        <v>20653</v>
      </c>
      <c r="F354" t="s">
        <v>5655</v>
      </c>
      <c r="G354">
        <v>15</v>
      </c>
      <c r="H354" t="s">
        <v>5613</v>
      </c>
      <c r="I354" t="s">
        <v>461</v>
      </c>
    </row>
    <row r="355" spans="1:9" x14ac:dyDescent="0.3">
      <c r="A355">
        <v>65000</v>
      </c>
      <c r="B355">
        <v>122</v>
      </c>
      <c r="C355" s="441">
        <v>46023</v>
      </c>
      <c r="D355" t="s">
        <v>552</v>
      </c>
      <c r="E355">
        <v>25478</v>
      </c>
      <c r="F355" t="s">
        <v>5656</v>
      </c>
      <c r="G355">
        <v>52</v>
      </c>
      <c r="H355" t="s">
        <v>5613</v>
      </c>
      <c r="I355" t="s">
        <v>461</v>
      </c>
    </row>
    <row r="356" spans="1:9" x14ac:dyDescent="0.3">
      <c r="A356">
        <v>65001</v>
      </c>
      <c r="B356">
        <v>122</v>
      </c>
      <c r="C356" s="441">
        <v>46023</v>
      </c>
      <c r="D356" t="s">
        <v>552</v>
      </c>
      <c r="E356">
        <v>24322</v>
      </c>
      <c r="F356" t="s">
        <v>5657</v>
      </c>
      <c r="G356">
        <v>3</v>
      </c>
      <c r="H356" t="s">
        <v>5598</v>
      </c>
      <c r="I356" t="s">
        <v>461</v>
      </c>
    </row>
    <row r="357" spans="1:9" x14ac:dyDescent="0.3">
      <c r="A357">
        <v>65002</v>
      </c>
      <c r="B357">
        <v>122</v>
      </c>
      <c r="C357" s="441">
        <v>46023</v>
      </c>
      <c r="D357" t="s">
        <v>552</v>
      </c>
      <c r="E357">
        <v>20525</v>
      </c>
      <c r="F357" t="s">
        <v>5866</v>
      </c>
      <c r="G357">
        <v>6.1</v>
      </c>
      <c r="H357" t="s">
        <v>5605</v>
      </c>
      <c r="I357" t="s">
        <v>461</v>
      </c>
    </row>
    <row r="358" spans="1:9" x14ac:dyDescent="0.3">
      <c r="A358">
        <v>65003</v>
      </c>
      <c r="B358">
        <v>122</v>
      </c>
      <c r="C358" s="441">
        <v>46023</v>
      </c>
      <c r="D358" t="s">
        <v>552</v>
      </c>
      <c r="E358">
        <v>20136</v>
      </c>
      <c r="F358" t="s">
        <v>5658</v>
      </c>
      <c r="G358">
        <v>9</v>
      </c>
      <c r="H358" t="s">
        <v>5605</v>
      </c>
      <c r="I358" t="s">
        <v>461</v>
      </c>
    </row>
    <row r="359" spans="1:9" x14ac:dyDescent="0.3">
      <c r="A359">
        <v>65004</v>
      </c>
      <c r="B359">
        <v>122</v>
      </c>
      <c r="C359" s="441">
        <v>46023</v>
      </c>
      <c r="D359" t="s">
        <v>552</v>
      </c>
      <c r="E359">
        <v>20114</v>
      </c>
      <c r="F359" t="s">
        <v>5659</v>
      </c>
      <c r="G359">
        <v>25</v>
      </c>
      <c r="H359" t="s">
        <v>5613</v>
      </c>
      <c r="I359" t="s">
        <v>461</v>
      </c>
    </row>
    <row r="360" spans="1:9" x14ac:dyDescent="0.3">
      <c r="A360">
        <v>65005</v>
      </c>
      <c r="B360">
        <v>122</v>
      </c>
      <c r="C360" s="441">
        <v>46023</v>
      </c>
      <c r="D360" t="s">
        <v>552</v>
      </c>
      <c r="E360">
        <v>20007</v>
      </c>
      <c r="F360" t="s">
        <v>5660</v>
      </c>
      <c r="G360">
        <v>2</v>
      </c>
      <c r="H360" t="s">
        <v>5610</v>
      </c>
      <c r="I360" t="s">
        <v>461</v>
      </c>
    </row>
    <row r="361" spans="1:9" x14ac:dyDescent="0.3">
      <c r="A361">
        <v>65006</v>
      </c>
      <c r="B361">
        <v>122</v>
      </c>
      <c r="C361" s="441">
        <v>46023</v>
      </c>
      <c r="D361" t="s">
        <v>552</v>
      </c>
      <c r="E361">
        <v>20117</v>
      </c>
      <c r="F361" t="s">
        <v>5857</v>
      </c>
      <c r="G361">
        <v>24</v>
      </c>
      <c r="H361" t="s">
        <v>5613</v>
      </c>
      <c r="I361" t="s">
        <v>461</v>
      </c>
    </row>
    <row r="362" spans="1:9" x14ac:dyDescent="0.3">
      <c r="A362">
        <v>65007</v>
      </c>
      <c r="B362">
        <v>122</v>
      </c>
      <c r="C362" s="441">
        <v>46023</v>
      </c>
      <c r="D362" t="s">
        <v>552</v>
      </c>
      <c r="E362">
        <v>25075</v>
      </c>
      <c r="F362" t="s">
        <v>5661</v>
      </c>
      <c r="G362">
        <v>7</v>
      </c>
      <c r="H362" t="s">
        <v>5605</v>
      </c>
      <c r="I362" t="s">
        <v>461</v>
      </c>
    </row>
    <row r="363" spans="1:9" x14ac:dyDescent="0.3">
      <c r="A363">
        <v>65008</v>
      </c>
      <c r="B363">
        <v>122</v>
      </c>
      <c r="C363" s="441">
        <v>46023</v>
      </c>
      <c r="D363" t="s">
        <v>552</v>
      </c>
      <c r="E363">
        <v>20887</v>
      </c>
      <c r="F363" t="s">
        <v>5662</v>
      </c>
      <c r="G363">
        <v>28</v>
      </c>
      <c r="H363" t="s">
        <v>5625</v>
      </c>
      <c r="I363" t="s">
        <v>461</v>
      </c>
    </row>
    <row r="364" spans="1:9" x14ac:dyDescent="0.3">
      <c r="A364">
        <v>65009</v>
      </c>
      <c r="B364">
        <v>122</v>
      </c>
      <c r="C364" s="441">
        <v>46023</v>
      </c>
      <c r="D364" t="s">
        <v>552</v>
      </c>
      <c r="E364">
        <v>20871</v>
      </c>
      <c r="F364" t="s">
        <v>5663</v>
      </c>
      <c r="G364">
        <v>9</v>
      </c>
      <c r="H364" t="s">
        <v>5625</v>
      </c>
      <c r="I364" t="s">
        <v>461</v>
      </c>
    </row>
    <row r="365" spans="1:9" x14ac:dyDescent="0.3">
      <c r="A365">
        <v>65010</v>
      </c>
      <c r="B365">
        <v>122</v>
      </c>
      <c r="C365" s="441">
        <v>46023</v>
      </c>
      <c r="D365" t="s">
        <v>552</v>
      </c>
      <c r="E365">
        <v>25213</v>
      </c>
      <c r="F365" t="s">
        <v>5665</v>
      </c>
      <c r="G365">
        <v>2</v>
      </c>
      <c r="H365" t="s">
        <v>5625</v>
      </c>
      <c r="I365" t="s">
        <v>461</v>
      </c>
    </row>
    <row r="366" spans="1:9" x14ac:dyDescent="0.3">
      <c r="A366">
        <v>65011</v>
      </c>
      <c r="B366">
        <v>122</v>
      </c>
      <c r="C366" s="441">
        <v>46023</v>
      </c>
      <c r="D366" t="s">
        <v>552</v>
      </c>
      <c r="E366">
        <v>25628</v>
      </c>
      <c r="F366" t="s">
        <v>5666</v>
      </c>
      <c r="G366">
        <v>6</v>
      </c>
      <c r="H366" t="s">
        <v>5613</v>
      </c>
      <c r="I366" t="s">
        <v>461</v>
      </c>
    </row>
    <row r="367" spans="1:9" x14ac:dyDescent="0.3">
      <c r="A367">
        <v>65012</v>
      </c>
      <c r="B367">
        <v>122</v>
      </c>
      <c r="C367" s="441">
        <v>46023</v>
      </c>
      <c r="D367" t="s">
        <v>552</v>
      </c>
      <c r="E367">
        <v>19979</v>
      </c>
      <c r="F367" t="s">
        <v>5667</v>
      </c>
      <c r="G367">
        <v>2</v>
      </c>
      <c r="H367" t="s">
        <v>5668</v>
      </c>
      <c r="I367" t="s">
        <v>461</v>
      </c>
    </row>
    <row r="368" spans="1:9" x14ac:dyDescent="0.3">
      <c r="A368">
        <v>65013</v>
      </c>
      <c r="B368">
        <v>122</v>
      </c>
      <c r="C368" s="441">
        <v>46023</v>
      </c>
      <c r="D368" t="s">
        <v>552</v>
      </c>
      <c r="E368">
        <v>19984</v>
      </c>
      <c r="F368" t="s">
        <v>5669</v>
      </c>
      <c r="G368">
        <v>1</v>
      </c>
      <c r="H368" t="s">
        <v>5613</v>
      </c>
      <c r="I368" t="s">
        <v>461</v>
      </c>
    </row>
    <row r="369" spans="1:9" x14ac:dyDescent="0.3">
      <c r="A369">
        <v>65014</v>
      </c>
      <c r="B369">
        <v>122</v>
      </c>
      <c r="C369" s="441">
        <v>46023</v>
      </c>
      <c r="D369" t="s">
        <v>552</v>
      </c>
      <c r="E369">
        <v>19973</v>
      </c>
      <c r="F369" t="s">
        <v>5670</v>
      </c>
      <c r="G369">
        <v>8</v>
      </c>
      <c r="H369" t="s">
        <v>5613</v>
      </c>
      <c r="I369" t="s">
        <v>461</v>
      </c>
    </row>
    <row r="370" spans="1:9" x14ac:dyDescent="0.3">
      <c r="A370">
        <v>65015</v>
      </c>
      <c r="B370">
        <v>122</v>
      </c>
      <c r="C370" s="441">
        <v>46023</v>
      </c>
      <c r="D370" t="s">
        <v>552</v>
      </c>
      <c r="E370">
        <v>19965</v>
      </c>
      <c r="F370" t="s">
        <v>5671</v>
      </c>
      <c r="G370">
        <v>5</v>
      </c>
      <c r="H370" t="s">
        <v>5613</v>
      </c>
      <c r="I370" t="s">
        <v>461</v>
      </c>
    </row>
    <row r="371" spans="1:9" x14ac:dyDescent="0.3">
      <c r="A371">
        <v>65016</v>
      </c>
      <c r="B371">
        <v>122</v>
      </c>
      <c r="C371" s="441">
        <v>46023</v>
      </c>
      <c r="D371" t="s">
        <v>552</v>
      </c>
      <c r="E371">
        <v>19946</v>
      </c>
      <c r="F371" t="s">
        <v>5672</v>
      </c>
      <c r="G371">
        <v>1</v>
      </c>
      <c r="H371" t="s">
        <v>5625</v>
      </c>
      <c r="I371" t="s">
        <v>461</v>
      </c>
    </row>
    <row r="372" spans="1:9" x14ac:dyDescent="0.3">
      <c r="A372">
        <v>65017</v>
      </c>
      <c r="B372">
        <v>122</v>
      </c>
      <c r="C372" s="441">
        <v>46023</v>
      </c>
      <c r="D372" t="s">
        <v>552</v>
      </c>
      <c r="E372">
        <v>21017</v>
      </c>
      <c r="F372" t="s">
        <v>5673</v>
      </c>
      <c r="G372">
        <v>2</v>
      </c>
      <c r="H372" t="s">
        <v>5610</v>
      </c>
      <c r="I372" t="s">
        <v>461</v>
      </c>
    </row>
    <row r="373" spans="1:9" x14ac:dyDescent="0.3">
      <c r="A373">
        <v>65018</v>
      </c>
      <c r="B373">
        <v>122</v>
      </c>
      <c r="C373" s="441">
        <v>46023</v>
      </c>
      <c r="D373" t="s">
        <v>552</v>
      </c>
      <c r="E373">
        <v>21010</v>
      </c>
      <c r="F373" t="s">
        <v>5674</v>
      </c>
      <c r="G373">
        <v>29</v>
      </c>
      <c r="H373" t="s">
        <v>5668</v>
      </c>
      <c r="I373" t="s">
        <v>461</v>
      </c>
    </row>
    <row r="374" spans="1:9" x14ac:dyDescent="0.3">
      <c r="A374">
        <v>65019</v>
      </c>
      <c r="B374">
        <v>122</v>
      </c>
      <c r="C374" s="441">
        <v>46023</v>
      </c>
      <c r="D374" t="s">
        <v>552</v>
      </c>
      <c r="E374">
        <v>21004</v>
      </c>
      <c r="F374" t="s">
        <v>5675</v>
      </c>
      <c r="G374">
        <v>3</v>
      </c>
      <c r="H374" t="s">
        <v>5613</v>
      </c>
      <c r="I374" t="s">
        <v>461</v>
      </c>
    </row>
    <row r="375" spans="1:9" x14ac:dyDescent="0.3">
      <c r="A375">
        <v>65020</v>
      </c>
      <c r="B375">
        <v>122</v>
      </c>
      <c r="C375" s="441">
        <v>46023</v>
      </c>
      <c r="D375" t="s">
        <v>552</v>
      </c>
      <c r="E375">
        <v>24401</v>
      </c>
      <c r="F375" t="s">
        <v>5676</v>
      </c>
      <c r="G375">
        <v>2</v>
      </c>
      <c r="H375" t="s">
        <v>5613</v>
      </c>
      <c r="I375" t="s">
        <v>461</v>
      </c>
    </row>
    <row r="376" spans="1:9" x14ac:dyDescent="0.3">
      <c r="A376">
        <v>65021</v>
      </c>
      <c r="B376">
        <v>122</v>
      </c>
      <c r="C376" s="441">
        <v>46023</v>
      </c>
      <c r="D376" t="s">
        <v>552</v>
      </c>
      <c r="E376">
        <v>20621</v>
      </c>
      <c r="F376" t="s">
        <v>5677</v>
      </c>
      <c r="G376">
        <v>4</v>
      </c>
      <c r="H376" t="s">
        <v>5625</v>
      </c>
      <c r="I376" t="s">
        <v>461</v>
      </c>
    </row>
    <row r="377" spans="1:9" x14ac:dyDescent="0.3">
      <c r="A377">
        <v>65022</v>
      </c>
      <c r="B377">
        <v>122</v>
      </c>
      <c r="C377" s="441">
        <v>46023</v>
      </c>
      <c r="D377" t="s">
        <v>552</v>
      </c>
      <c r="E377">
        <v>19923</v>
      </c>
      <c r="F377" t="s">
        <v>5678</v>
      </c>
      <c r="G377">
        <v>2</v>
      </c>
      <c r="H377" t="s">
        <v>5605</v>
      </c>
      <c r="I377" t="s">
        <v>461</v>
      </c>
    </row>
    <row r="378" spans="1:9" x14ac:dyDescent="0.3">
      <c r="A378">
        <v>65023</v>
      </c>
      <c r="B378">
        <v>122</v>
      </c>
      <c r="C378" s="441">
        <v>46023</v>
      </c>
      <c r="D378" t="s">
        <v>552</v>
      </c>
      <c r="E378">
        <v>20349</v>
      </c>
      <c r="F378" t="s">
        <v>5679</v>
      </c>
      <c r="G378">
        <v>20</v>
      </c>
      <c r="H378" t="s">
        <v>5605</v>
      </c>
      <c r="I378" t="s">
        <v>461</v>
      </c>
    </row>
    <row r="379" spans="1:9" x14ac:dyDescent="0.3">
      <c r="A379">
        <v>65024</v>
      </c>
      <c r="B379">
        <v>122</v>
      </c>
      <c r="C379" s="441">
        <v>46023</v>
      </c>
      <c r="D379" t="s">
        <v>552</v>
      </c>
      <c r="E379">
        <v>24420</v>
      </c>
      <c r="F379" t="s">
        <v>5680</v>
      </c>
      <c r="G379">
        <v>4</v>
      </c>
      <c r="H379" t="s">
        <v>5598</v>
      </c>
      <c r="I379" t="s">
        <v>461</v>
      </c>
    </row>
    <row r="380" spans="1:9" x14ac:dyDescent="0.3">
      <c r="A380">
        <v>65025</v>
      </c>
      <c r="B380">
        <v>122</v>
      </c>
      <c r="C380" s="441">
        <v>46023</v>
      </c>
      <c r="D380" t="s">
        <v>552</v>
      </c>
      <c r="E380">
        <v>20488</v>
      </c>
      <c r="F380" t="s">
        <v>5851</v>
      </c>
      <c r="G380">
        <v>3.5</v>
      </c>
      <c r="H380" t="s">
        <v>5598</v>
      </c>
      <c r="I380" t="s">
        <v>461</v>
      </c>
    </row>
    <row r="381" spans="1:9" x14ac:dyDescent="0.3">
      <c r="A381">
        <v>65026</v>
      </c>
      <c r="B381">
        <v>122</v>
      </c>
      <c r="C381" s="441">
        <v>46023</v>
      </c>
      <c r="D381" t="s">
        <v>552</v>
      </c>
      <c r="E381">
        <v>20332</v>
      </c>
      <c r="F381" t="s">
        <v>5681</v>
      </c>
      <c r="G381">
        <v>16</v>
      </c>
      <c r="H381" t="s">
        <v>5605</v>
      </c>
      <c r="I381" t="s">
        <v>461</v>
      </c>
    </row>
    <row r="382" spans="1:9" x14ac:dyDescent="0.3">
      <c r="A382">
        <v>65027</v>
      </c>
      <c r="B382">
        <v>122</v>
      </c>
      <c r="C382" s="441">
        <v>46023</v>
      </c>
      <c r="D382" t="s">
        <v>552</v>
      </c>
      <c r="E382">
        <v>19917</v>
      </c>
      <c r="F382" t="s">
        <v>5682</v>
      </c>
      <c r="G382">
        <v>7</v>
      </c>
      <c r="H382" t="s">
        <v>5605</v>
      </c>
      <c r="I382" t="s">
        <v>461</v>
      </c>
    </row>
    <row r="383" spans="1:9" x14ac:dyDescent="0.3">
      <c r="A383">
        <v>65028</v>
      </c>
      <c r="B383">
        <v>122</v>
      </c>
      <c r="C383" s="441">
        <v>46023</v>
      </c>
      <c r="D383" t="s">
        <v>552</v>
      </c>
      <c r="E383">
        <v>19907</v>
      </c>
      <c r="F383" t="s">
        <v>5683</v>
      </c>
      <c r="G383">
        <v>10</v>
      </c>
      <c r="H383" t="s">
        <v>5613</v>
      </c>
      <c r="I383" t="s">
        <v>461</v>
      </c>
    </row>
    <row r="384" spans="1:9" x14ac:dyDescent="0.3">
      <c r="A384">
        <v>65029</v>
      </c>
      <c r="B384">
        <v>122</v>
      </c>
      <c r="C384" s="441">
        <v>46023</v>
      </c>
      <c r="D384" t="s">
        <v>552</v>
      </c>
      <c r="E384">
        <v>20185</v>
      </c>
      <c r="F384" t="s">
        <v>5684</v>
      </c>
      <c r="G384">
        <v>1</v>
      </c>
      <c r="H384" t="s">
        <v>5598</v>
      </c>
      <c r="I384" t="s">
        <v>461</v>
      </c>
    </row>
    <row r="385" spans="1:9" x14ac:dyDescent="0.3">
      <c r="A385">
        <v>65030</v>
      </c>
      <c r="B385">
        <v>122</v>
      </c>
      <c r="C385" s="441">
        <v>46023</v>
      </c>
      <c r="D385" t="s">
        <v>552</v>
      </c>
      <c r="E385">
        <v>20174</v>
      </c>
      <c r="F385" t="s">
        <v>5685</v>
      </c>
      <c r="G385">
        <v>3</v>
      </c>
      <c r="H385" t="s">
        <v>5598</v>
      </c>
      <c r="I385" t="s">
        <v>461</v>
      </c>
    </row>
    <row r="386" spans="1:9" x14ac:dyDescent="0.3">
      <c r="A386">
        <v>65031</v>
      </c>
      <c r="B386">
        <v>122</v>
      </c>
      <c r="C386" s="441">
        <v>46023</v>
      </c>
      <c r="D386" t="s">
        <v>552</v>
      </c>
      <c r="E386">
        <v>20614</v>
      </c>
      <c r="F386" t="s">
        <v>5686</v>
      </c>
      <c r="G386">
        <v>2</v>
      </c>
      <c r="H386" t="s">
        <v>5613</v>
      </c>
      <c r="I386" t="s">
        <v>461</v>
      </c>
    </row>
    <row r="387" spans="1:9" x14ac:dyDescent="0.3">
      <c r="A387">
        <v>65032</v>
      </c>
      <c r="B387">
        <v>122</v>
      </c>
      <c r="C387" s="441">
        <v>46023</v>
      </c>
      <c r="D387" t="s">
        <v>552</v>
      </c>
      <c r="E387">
        <v>26586</v>
      </c>
      <c r="F387" t="s">
        <v>5889</v>
      </c>
      <c r="G387">
        <v>16</v>
      </c>
      <c r="H387" t="s">
        <v>5605</v>
      </c>
      <c r="I387" t="s">
        <v>461</v>
      </c>
    </row>
    <row r="388" spans="1:9" x14ac:dyDescent="0.3">
      <c r="A388">
        <v>65033</v>
      </c>
      <c r="B388">
        <v>122</v>
      </c>
      <c r="C388" s="441">
        <v>46023</v>
      </c>
      <c r="D388" t="s">
        <v>552</v>
      </c>
      <c r="E388">
        <v>20202</v>
      </c>
      <c r="F388" t="s">
        <v>5852</v>
      </c>
      <c r="G388">
        <v>12</v>
      </c>
      <c r="H388" t="s">
        <v>5613</v>
      </c>
      <c r="I388" t="s">
        <v>461</v>
      </c>
    </row>
    <row r="389" spans="1:9" x14ac:dyDescent="0.3">
      <c r="A389">
        <v>65034</v>
      </c>
      <c r="B389">
        <v>122</v>
      </c>
      <c r="C389" s="441">
        <v>46023</v>
      </c>
      <c r="D389" t="s">
        <v>552</v>
      </c>
      <c r="E389">
        <v>26054</v>
      </c>
      <c r="F389" t="s">
        <v>5868</v>
      </c>
      <c r="G389">
        <v>9</v>
      </c>
      <c r="H389" t="s">
        <v>5613</v>
      </c>
      <c r="I389" t="s">
        <v>461</v>
      </c>
    </row>
    <row r="390" spans="1:9" x14ac:dyDescent="0.3">
      <c r="A390">
        <v>65035</v>
      </c>
      <c r="B390">
        <v>122</v>
      </c>
      <c r="C390" s="441">
        <v>46023</v>
      </c>
      <c r="D390" t="s">
        <v>552</v>
      </c>
      <c r="E390">
        <v>20961</v>
      </c>
      <c r="F390" t="s">
        <v>5687</v>
      </c>
      <c r="G390">
        <v>10</v>
      </c>
      <c r="H390" t="s">
        <v>5613</v>
      </c>
      <c r="I390" t="s">
        <v>461</v>
      </c>
    </row>
    <row r="391" spans="1:9" x14ac:dyDescent="0.3">
      <c r="A391">
        <v>65036</v>
      </c>
      <c r="B391">
        <v>122</v>
      </c>
      <c r="C391" s="441">
        <v>46023</v>
      </c>
      <c r="D391" t="s">
        <v>552</v>
      </c>
      <c r="E391">
        <v>24676</v>
      </c>
      <c r="F391" t="s">
        <v>5688</v>
      </c>
      <c r="G391">
        <v>1</v>
      </c>
      <c r="H391" t="s">
        <v>5605</v>
      </c>
      <c r="I391" t="s">
        <v>461</v>
      </c>
    </row>
    <row r="392" spans="1:9" x14ac:dyDescent="0.3">
      <c r="A392">
        <v>65037</v>
      </c>
      <c r="B392">
        <v>122</v>
      </c>
      <c r="C392" s="441">
        <v>46023</v>
      </c>
      <c r="D392" t="s">
        <v>552</v>
      </c>
      <c r="E392">
        <v>24805</v>
      </c>
      <c r="F392" t="s">
        <v>5853</v>
      </c>
      <c r="G392">
        <v>2.5</v>
      </c>
      <c r="H392" t="s">
        <v>5605</v>
      </c>
      <c r="I392" t="s">
        <v>461</v>
      </c>
    </row>
    <row r="393" spans="1:9" x14ac:dyDescent="0.3">
      <c r="A393">
        <v>65038</v>
      </c>
      <c r="B393">
        <v>122</v>
      </c>
      <c r="C393" s="441">
        <v>46023</v>
      </c>
      <c r="D393" t="s">
        <v>552</v>
      </c>
      <c r="E393">
        <v>24831</v>
      </c>
      <c r="F393" t="s">
        <v>5689</v>
      </c>
      <c r="G393">
        <v>2</v>
      </c>
      <c r="H393" t="s">
        <v>5598</v>
      </c>
      <c r="I393" t="s">
        <v>461</v>
      </c>
    </row>
    <row r="394" spans="1:9" x14ac:dyDescent="0.3">
      <c r="A394">
        <v>65039</v>
      </c>
      <c r="B394">
        <v>122</v>
      </c>
      <c r="C394" s="441">
        <v>46023</v>
      </c>
      <c r="D394" t="s">
        <v>552</v>
      </c>
      <c r="E394">
        <v>25184</v>
      </c>
      <c r="F394" t="s">
        <v>5690</v>
      </c>
      <c r="G394">
        <v>3</v>
      </c>
      <c r="H394" t="s">
        <v>5598</v>
      </c>
      <c r="I394" t="s">
        <v>461</v>
      </c>
    </row>
    <row r="395" spans="1:9" x14ac:dyDescent="0.3">
      <c r="A395">
        <v>65040</v>
      </c>
      <c r="B395">
        <v>122</v>
      </c>
      <c r="C395" s="441">
        <v>46023</v>
      </c>
      <c r="D395" t="s">
        <v>552</v>
      </c>
      <c r="E395">
        <v>19439</v>
      </c>
      <c r="F395" t="s">
        <v>5691</v>
      </c>
      <c r="G395">
        <v>7</v>
      </c>
      <c r="H395" t="s">
        <v>5598</v>
      </c>
      <c r="I395" t="s">
        <v>461</v>
      </c>
    </row>
    <row r="396" spans="1:9" x14ac:dyDescent="0.3">
      <c r="A396">
        <v>65041</v>
      </c>
      <c r="B396">
        <v>122</v>
      </c>
      <c r="C396" s="441">
        <v>46023</v>
      </c>
      <c r="D396" t="s">
        <v>552</v>
      </c>
      <c r="E396">
        <v>19203</v>
      </c>
      <c r="F396" t="s">
        <v>5692</v>
      </c>
      <c r="G396">
        <v>55</v>
      </c>
      <c r="H396" t="s">
        <v>5613</v>
      </c>
      <c r="I396" t="s">
        <v>461</v>
      </c>
    </row>
    <row r="397" spans="1:9" x14ac:dyDescent="0.3">
      <c r="A397">
        <v>65042</v>
      </c>
      <c r="B397">
        <v>122</v>
      </c>
      <c r="C397" s="441">
        <v>46023</v>
      </c>
      <c r="D397" t="s">
        <v>552</v>
      </c>
      <c r="E397">
        <v>19420</v>
      </c>
      <c r="F397" t="s">
        <v>5693</v>
      </c>
      <c r="G397">
        <v>8</v>
      </c>
      <c r="H397" t="s">
        <v>5613</v>
      </c>
      <c r="I397" t="s">
        <v>461</v>
      </c>
    </row>
    <row r="398" spans="1:9" x14ac:dyDescent="0.3">
      <c r="A398">
        <v>65043</v>
      </c>
      <c r="B398">
        <v>122</v>
      </c>
      <c r="C398" s="441">
        <v>46023</v>
      </c>
      <c r="D398" t="s">
        <v>552</v>
      </c>
      <c r="E398">
        <v>19409</v>
      </c>
      <c r="F398" t="s">
        <v>5694</v>
      </c>
      <c r="G398">
        <v>12</v>
      </c>
      <c r="H398" t="s">
        <v>5613</v>
      </c>
      <c r="I398" t="s">
        <v>461</v>
      </c>
    </row>
    <row r="399" spans="1:9" x14ac:dyDescent="0.3">
      <c r="A399">
        <v>65044</v>
      </c>
      <c r="B399">
        <v>122</v>
      </c>
      <c r="C399" s="441">
        <v>46023</v>
      </c>
      <c r="D399" t="s">
        <v>552</v>
      </c>
      <c r="E399">
        <v>19356</v>
      </c>
      <c r="F399" t="s">
        <v>5696</v>
      </c>
      <c r="G399">
        <v>12</v>
      </c>
      <c r="H399" t="s">
        <v>5598</v>
      </c>
      <c r="I399" t="s">
        <v>461</v>
      </c>
    </row>
    <row r="400" spans="1:9" x14ac:dyDescent="0.3">
      <c r="A400">
        <v>65045</v>
      </c>
      <c r="B400">
        <v>122</v>
      </c>
      <c r="C400" s="441">
        <v>46023</v>
      </c>
      <c r="D400" t="s">
        <v>552</v>
      </c>
      <c r="E400">
        <v>25868</v>
      </c>
      <c r="F400" t="s">
        <v>5890</v>
      </c>
      <c r="G400">
        <v>3</v>
      </c>
      <c r="H400" t="s">
        <v>5598</v>
      </c>
      <c r="I400" t="s">
        <v>461</v>
      </c>
    </row>
    <row r="401" spans="1:9" x14ac:dyDescent="0.3">
      <c r="A401">
        <v>65046</v>
      </c>
      <c r="B401">
        <v>122</v>
      </c>
      <c r="C401" s="441">
        <v>46023</v>
      </c>
      <c r="D401" t="s">
        <v>552</v>
      </c>
      <c r="E401">
        <v>26596</v>
      </c>
      <c r="F401" t="s">
        <v>5891</v>
      </c>
      <c r="G401">
        <v>3</v>
      </c>
      <c r="H401" t="s">
        <v>5598</v>
      </c>
      <c r="I401" t="s">
        <v>461</v>
      </c>
    </row>
    <row r="402" spans="1:9" x14ac:dyDescent="0.3">
      <c r="A402">
        <v>65047</v>
      </c>
      <c r="B402">
        <v>122</v>
      </c>
      <c r="C402" s="441">
        <v>46023</v>
      </c>
      <c r="D402" t="s">
        <v>552</v>
      </c>
      <c r="E402">
        <v>26594</v>
      </c>
      <c r="F402" t="s">
        <v>5698</v>
      </c>
      <c r="G402">
        <v>12</v>
      </c>
      <c r="H402" t="s">
        <v>5598</v>
      </c>
      <c r="I402" t="s">
        <v>461</v>
      </c>
    </row>
    <row r="403" spans="1:9" x14ac:dyDescent="0.3">
      <c r="A403">
        <v>65048</v>
      </c>
      <c r="B403">
        <v>122</v>
      </c>
      <c r="C403" s="441">
        <v>46023</v>
      </c>
      <c r="D403" t="s">
        <v>552</v>
      </c>
      <c r="E403">
        <v>19324</v>
      </c>
      <c r="F403" t="s">
        <v>5699</v>
      </c>
      <c r="G403">
        <v>4</v>
      </c>
      <c r="H403" t="s">
        <v>5598</v>
      </c>
      <c r="I403" t="s">
        <v>461</v>
      </c>
    </row>
    <row r="404" spans="1:9" x14ac:dyDescent="0.3">
      <c r="A404">
        <v>65049</v>
      </c>
      <c r="B404">
        <v>122</v>
      </c>
      <c r="C404" s="441">
        <v>46023</v>
      </c>
      <c r="D404" t="s">
        <v>552</v>
      </c>
      <c r="E404">
        <v>19297</v>
      </c>
      <c r="F404" t="s">
        <v>5855</v>
      </c>
      <c r="G404">
        <v>7.5</v>
      </c>
      <c r="H404" t="s">
        <v>5598</v>
      </c>
      <c r="I404" t="s">
        <v>461</v>
      </c>
    </row>
    <row r="405" spans="1:9" x14ac:dyDescent="0.3">
      <c r="A405">
        <v>65050</v>
      </c>
      <c r="B405">
        <v>122</v>
      </c>
      <c r="C405" s="441">
        <v>46023</v>
      </c>
      <c r="D405" t="s">
        <v>552</v>
      </c>
      <c r="E405">
        <v>25012</v>
      </c>
      <c r="F405" t="s">
        <v>5700</v>
      </c>
      <c r="G405">
        <v>2</v>
      </c>
      <c r="H405" t="s">
        <v>5598</v>
      </c>
      <c r="I405" t="s">
        <v>461</v>
      </c>
    </row>
    <row r="406" spans="1:9" x14ac:dyDescent="0.3">
      <c r="A406">
        <v>65051</v>
      </c>
      <c r="B406">
        <v>122</v>
      </c>
      <c r="C406" s="441">
        <v>46023</v>
      </c>
      <c r="D406" t="s">
        <v>552</v>
      </c>
      <c r="E406">
        <v>19166</v>
      </c>
      <c r="F406" t="s">
        <v>5892</v>
      </c>
      <c r="G406">
        <v>20</v>
      </c>
      <c r="H406" t="s">
        <v>5613</v>
      </c>
      <c r="I406" t="s">
        <v>461</v>
      </c>
    </row>
    <row r="407" spans="1:9" x14ac:dyDescent="0.3">
      <c r="A407">
        <v>65052</v>
      </c>
      <c r="B407">
        <v>122</v>
      </c>
      <c r="C407" s="441">
        <v>46023</v>
      </c>
      <c r="D407" t="s">
        <v>552</v>
      </c>
      <c r="E407">
        <v>26336</v>
      </c>
      <c r="F407" t="s">
        <v>5701</v>
      </c>
      <c r="G407">
        <v>105</v>
      </c>
      <c r="H407" t="s">
        <v>5613</v>
      </c>
      <c r="I407" t="s">
        <v>461</v>
      </c>
    </row>
    <row r="408" spans="1:9" x14ac:dyDescent="0.3">
      <c r="A408">
        <v>65053</v>
      </c>
      <c r="B408">
        <v>122</v>
      </c>
      <c r="C408" s="441">
        <v>46023</v>
      </c>
      <c r="D408" t="s">
        <v>552</v>
      </c>
      <c r="E408">
        <v>19125</v>
      </c>
      <c r="F408" t="s">
        <v>5702</v>
      </c>
      <c r="G408">
        <v>2.93</v>
      </c>
      <c r="H408" t="s">
        <v>5703</v>
      </c>
      <c r="I408" t="s">
        <v>461</v>
      </c>
    </row>
    <row r="409" spans="1:9" x14ac:dyDescent="0.3">
      <c r="A409">
        <v>65054</v>
      </c>
      <c r="B409">
        <v>122</v>
      </c>
      <c r="C409" s="441">
        <v>46023</v>
      </c>
      <c r="D409" t="s">
        <v>552</v>
      </c>
      <c r="E409">
        <v>27704</v>
      </c>
      <c r="F409" t="s">
        <v>5893</v>
      </c>
      <c r="G409">
        <v>5</v>
      </c>
      <c r="H409" t="s">
        <v>5613</v>
      </c>
      <c r="I409" t="s">
        <v>461</v>
      </c>
    </row>
    <row r="410" spans="1:9" x14ac:dyDescent="0.3">
      <c r="A410">
        <v>65055</v>
      </c>
      <c r="B410">
        <v>122</v>
      </c>
      <c r="C410" s="441">
        <v>46023</v>
      </c>
      <c r="D410" t="s">
        <v>552</v>
      </c>
      <c r="E410">
        <v>21372</v>
      </c>
      <c r="F410" t="s">
        <v>5704</v>
      </c>
      <c r="G410">
        <v>18</v>
      </c>
      <c r="H410" t="s">
        <v>5613</v>
      </c>
      <c r="I410" t="s">
        <v>461</v>
      </c>
    </row>
    <row r="411" spans="1:9" x14ac:dyDescent="0.3">
      <c r="A411">
        <v>65056</v>
      </c>
      <c r="B411">
        <v>122</v>
      </c>
      <c r="C411" s="441">
        <v>46023</v>
      </c>
      <c r="D411" t="s">
        <v>552</v>
      </c>
      <c r="E411">
        <v>17040</v>
      </c>
      <c r="F411" t="s">
        <v>5705</v>
      </c>
      <c r="G411">
        <v>10</v>
      </c>
      <c r="H411" t="s">
        <v>5613</v>
      </c>
      <c r="I411" t="s">
        <v>461</v>
      </c>
    </row>
    <row r="412" spans="1:9" x14ac:dyDescent="0.3">
      <c r="A412">
        <v>65057</v>
      </c>
      <c r="B412">
        <v>122</v>
      </c>
      <c r="C412" s="441">
        <v>46023</v>
      </c>
      <c r="D412" t="s">
        <v>552</v>
      </c>
      <c r="E412">
        <v>19150</v>
      </c>
      <c r="F412" t="s">
        <v>5856</v>
      </c>
      <c r="G412">
        <v>22</v>
      </c>
      <c r="H412" t="s">
        <v>5613</v>
      </c>
      <c r="I412" t="s">
        <v>461</v>
      </c>
    </row>
    <row r="413" spans="1:9" x14ac:dyDescent="0.3">
      <c r="A413">
        <v>65058</v>
      </c>
      <c r="B413">
        <v>122</v>
      </c>
      <c r="C413" s="441">
        <v>46023</v>
      </c>
      <c r="D413" t="s">
        <v>552</v>
      </c>
      <c r="E413">
        <v>24833</v>
      </c>
      <c r="F413" t="s">
        <v>5707</v>
      </c>
      <c r="G413">
        <v>1</v>
      </c>
      <c r="H413" t="s">
        <v>5703</v>
      </c>
      <c r="I413" t="s">
        <v>461</v>
      </c>
    </row>
    <row r="414" spans="1:9" x14ac:dyDescent="0.3">
      <c r="A414">
        <v>65059</v>
      </c>
      <c r="B414">
        <v>122</v>
      </c>
      <c r="C414" s="441">
        <v>46023</v>
      </c>
      <c r="D414" t="s">
        <v>552</v>
      </c>
      <c r="E414">
        <v>27399</v>
      </c>
      <c r="F414" t="s">
        <v>5708</v>
      </c>
      <c r="G414">
        <v>18</v>
      </c>
      <c r="H414" t="s">
        <v>5605</v>
      </c>
      <c r="I414" t="s">
        <v>461</v>
      </c>
    </row>
    <row r="415" spans="1:9" x14ac:dyDescent="0.3">
      <c r="A415">
        <v>65060</v>
      </c>
      <c r="B415">
        <v>122</v>
      </c>
      <c r="C415" s="441">
        <v>46023</v>
      </c>
      <c r="D415" t="s">
        <v>552</v>
      </c>
      <c r="E415">
        <v>28384</v>
      </c>
      <c r="F415" t="s">
        <v>5894</v>
      </c>
      <c r="G415">
        <v>35</v>
      </c>
      <c r="H415" t="s">
        <v>5613</v>
      </c>
      <c r="I415" t="s">
        <v>461</v>
      </c>
    </row>
    <row r="416" spans="1:9" x14ac:dyDescent="0.3">
      <c r="A416">
        <v>65061</v>
      </c>
      <c r="B416">
        <v>122</v>
      </c>
      <c r="C416" s="441">
        <v>46023</v>
      </c>
      <c r="D416" t="s">
        <v>552</v>
      </c>
      <c r="E416">
        <v>22721</v>
      </c>
      <c r="F416" t="s">
        <v>5710</v>
      </c>
      <c r="G416">
        <v>29.2</v>
      </c>
      <c r="H416" t="s">
        <v>5598</v>
      </c>
      <c r="I416" t="s">
        <v>461</v>
      </c>
    </row>
    <row r="417" spans="1:9" x14ac:dyDescent="0.3">
      <c r="A417">
        <v>65062</v>
      </c>
      <c r="B417">
        <v>122</v>
      </c>
      <c r="C417" s="441">
        <v>46023</v>
      </c>
      <c r="D417" t="s">
        <v>552</v>
      </c>
      <c r="E417">
        <v>26582</v>
      </c>
      <c r="F417" t="s">
        <v>5711</v>
      </c>
      <c r="G417">
        <v>21.7</v>
      </c>
      <c r="H417" t="s">
        <v>5598</v>
      </c>
      <c r="I417" t="s">
        <v>461</v>
      </c>
    </row>
    <row r="418" spans="1:9" x14ac:dyDescent="0.3">
      <c r="A418">
        <v>65063</v>
      </c>
      <c r="B418">
        <v>122</v>
      </c>
      <c r="C418" s="441">
        <v>46023</v>
      </c>
      <c r="D418" t="s">
        <v>552</v>
      </c>
      <c r="E418">
        <v>27692</v>
      </c>
      <c r="F418" t="s">
        <v>5895</v>
      </c>
      <c r="G418">
        <v>20</v>
      </c>
      <c r="H418" t="s">
        <v>5598</v>
      </c>
      <c r="I418" t="s">
        <v>461</v>
      </c>
    </row>
    <row r="419" spans="1:9" x14ac:dyDescent="0.3">
      <c r="A419">
        <v>65064</v>
      </c>
      <c r="B419">
        <v>122</v>
      </c>
      <c r="C419" s="441">
        <v>46023</v>
      </c>
      <c r="D419" t="s">
        <v>552</v>
      </c>
      <c r="E419">
        <v>28212</v>
      </c>
      <c r="F419" t="s">
        <v>5896</v>
      </c>
      <c r="G419">
        <v>3.1</v>
      </c>
      <c r="H419" t="s">
        <v>5598</v>
      </c>
      <c r="I419" t="s">
        <v>461</v>
      </c>
    </row>
    <row r="420" spans="1:9" x14ac:dyDescent="0.3">
      <c r="A420">
        <v>65065</v>
      </c>
      <c r="B420">
        <v>122</v>
      </c>
      <c r="C420" s="441">
        <v>46023</v>
      </c>
      <c r="D420" t="s">
        <v>552</v>
      </c>
      <c r="E420">
        <v>19034</v>
      </c>
      <c r="F420" t="s">
        <v>5712</v>
      </c>
      <c r="G420">
        <v>15</v>
      </c>
      <c r="H420" t="s">
        <v>5598</v>
      </c>
      <c r="I420" t="s">
        <v>461</v>
      </c>
    </row>
    <row r="421" spans="1:9" x14ac:dyDescent="0.3">
      <c r="A421">
        <v>65066</v>
      </c>
      <c r="B421">
        <v>122</v>
      </c>
      <c r="C421" s="441">
        <v>46023</v>
      </c>
      <c r="D421" t="s">
        <v>552</v>
      </c>
      <c r="E421">
        <v>26584</v>
      </c>
      <c r="F421" t="s">
        <v>5713</v>
      </c>
      <c r="G421">
        <v>2</v>
      </c>
      <c r="H421" t="s">
        <v>5598</v>
      </c>
      <c r="I421" t="s">
        <v>461</v>
      </c>
    </row>
    <row r="422" spans="1:9" x14ac:dyDescent="0.3">
      <c r="A422">
        <v>65067</v>
      </c>
      <c r="B422">
        <v>122</v>
      </c>
      <c r="C422" s="441">
        <v>46023</v>
      </c>
      <c r="D422" t="s">
        <v>552</v>
      </c>
      <c r="E422">
        <v>25128</v>
      </c>
      <c r="F422" t="s">
        <v>5897</v>
      </c>
      <c r="G422">
        <v>5</v>
      </c>
      <c r="H422" t="s">
        <v>5598</v>
      </c>
      <c r="I422" t="s">
        <v>461</v>
      </c>
    </row>
    <row r="423" spans="1:9" x14ac:dyDescent="0.3">
      <c r="A423">
        <v>65068</v>
      </c>
      <c r="B423">
        <v>122</v>
      </c>
      <c r="C423" s="441">
        <v>46023</v>
      </c>
      <c r="D423" t="s">
        <v>552</v>
      </c>
      <c r="E423">
        <v>24259</v>
      </c>
      <c r="F423" t="s">
        <v>5716</v>
      </c>
      <c r="G423">
        <v>35.5</v>
      </c>
      <c r="H423" t="s">
        <v>5598</v>
      </c>
      <c r="I423" t="s">
        <v>461</v>
      </c>
    </row>
    <row r="424" spans="1:9" x14ac:dyDescent="0.3">
      <c r="A424">
        <v>65069</v>
      </c>
      <c r="B424">
        <v>122</v>
      </c>
      <c r="C424" s="441">
        <v>46023</v>
      </c>
      <c r="D424" t="s">
        <v>552</v>
      </c>
      <c r="E424">
        <v>26592</v>
      </c>
      <c r="F424" t="s">
        <v>5717</v>
      </c>
      <c r="G424">
        <v>42</v>
      </c>
      <c r="H424" t="s">
        <v>5598</v>
      </c>
      <c r="I424" t="s">
        <v>461</v>
      </c>
    </row>
    <row r="425" spans="1:9" x14ac:dyDescent="0.3">
      <c r="A425">
        <v>65070</v>
      </c>
      <c r="B425">
        <v>122</v>
      </c>
      <c r="C425" s="441">
        <v>46023</v>
      </c>
      <c r="D425" t="s">
        <v>552</v>
      </c>
      <c r="E425">
        <v>18832</v>
      </c>
      <c r="F425" t="s">
        <v>5898</v>
      </c>
      <c r="G425">
        <v>15</v>
      </c>
      <c r="H425" t="s">
        <v>5598</v>
      </c>
      <c r="I425" t="s">
        <v>461</v>
      </c>
    </row>
    <row r="426" spans="1:9" x14ac:dyDescent="0.3">
      <c r="A426">
        <v>65071</v>
      </c>
      <c r="B426">
        <v>122</v>
      </c>
      <c r="C426" s="441">
        <v>46023</v>
      </c>
      <c r="D426" t="s">
        <v>552</v>
      </c>
      <c r="E426">
        <v>18667</v>
      </c>
      <c r="F426" t="s">
        <v>5718</v>
      </c>
      <c r="G426">
        <v>10.8</v>
      </c>
      <c r="H426" t="s">
        <v>5598</v>
      </c>
      <c r="I426" t="s">
        <v>461</v>
      </c>
    </row>
    <row r="427" spans="1:9" x14ac:dyDescent="0.3">
      <c r="A427">
        <v>65072</v>
      </c>
      <c r="B427">
        <v>122</v>
      </c>
      <c r="C427" s="441">
        <v>46023</v>
      </c>
      <c r="D427" t="s">
        <v>552</v>
      </c>
      <c r="E427">
        <v>25562</v>
      </c>
      <c r="F427" t="s">
        <v>5719</v>
      </c>
      <c r="G427">
        <v>6</v>
      </c>
      <c r="H427" t="s">
        <v>5605</v>
      </c>
      <c r="I427" t="s">
        <v>461</v>
      </c>
    </row>
    <row r="428" spans="1:9" x14ac:dyDescent="0.3">
      <c r="A428">
        <v>65073</v>
      </c>
      <c r="B428">
        <v>122</v>
      </c>
      <c r="C428" s="441">
        <v>46023</v>
      </c>
      <c r="D428" t="s">
        <v>552</v>
      </c>
      <c r="E428">
        <v>18562</v>
      </c>
      <c r="F428" t="s">
        <v>5877</v>
      </c>
      <c r="G428">
        <v>6</v>
      </c>
      <c r="H428" t="s">
        <v>5605</v>
      </c>
      <c r="I428" t="s">
        <v>461</v>
      </c>
    </row>
    <row r="429" spans="1:9" x14ac:dyDescent="0.3">
      <c r="A429">
        <v>65074</v>
      </c>
      <c r="B429">
        <v>122</v>
      </c>
      <c r="C429" s="441">
        <v>46023</v>
      </c>
      <c r="D429" t="s">
        <v>552</v>
      </c>
      <c r="E429">
        <v>25746</v>
      </c>
      <c r="F429" t="s">
        <v>5720</v>
      </c>
      <c r="G429">
        <v>17.920000000000002</v>
      </c>
      <c r="H429" t="s">
        <v>5601</v>
      </c>
      <c r="I429" t="s">
        <v>461</v>
      </c>
    </row>
    <row r="430" spans="1:9" x14ac:dyDescent="0.3">
      <c r="A430">
        <v>65075</v>
      </c>
      <c r="B430">
        <v>122</v>
      </c>
      <c r="C430" s="441">
        <v>46023</v>
      </c>
      <c r="D430" t="s">
        <v>552</v>
      </c>
      <c r="E430">
        <v>18589</v>
      </c>
      <c r="F430" t="s">
        <v>5722</v>
      </c>
      <c r="G430">
        <v>31.33</v>
      </c>
      <c r="H430" t="s">
        <v>5605</v>
      </c>
      <c r="I430" t="s">
        <v>461</v>
      </c>
    </row>
    <row r="431" spans="1:9" x14ac:dyDescent="0.3">
      <c r="A431">
        <v>65076</v>
      </c>
      <c r="B431">
        <v>122</v>
      </c>
      <c r="C431" s="441">
        <v>46023</v>
      </c>
      <c r="D431" t="s">
        <v>552</v>
      </c>
      <c r="E431">
        <v>18552</v>
      </c>
      <c r="F431" t="s">
        <v>5723</v>
      </c>
      <c r="G431">
        <v>1.86</v>
      </c>
      <c r="H431" t="s">
        <v>5601</v>
      </c>
      <c r="I431" t="s">
        <v>461</v>
      </c>
    </row>
    <row r="432" spans="1:9" x14ac:dyDescent="0.3">
      <c r="A432">
        <v>65077</v>
      </c>
      <c r="B432">
        <v>122</v>
      </c>
      <c r="C432" s="441">
        <v>46023</v>
      </c>
      <c r="D432" t="s">
        <v>552</v>
      </c>
      <c r="E432">
        <v>18550</v>
      </c>
      <c r="F432" t="s">
        <v>5724</v>
      </c>
      <c r="G432">
        <v>5.36</v>
      </c>
      <c r="H432" t="s">
        <v>5601</v>
      </c>
      <c r="I432" t="s">
        <v>461</v>
      </c>
    </row>
    <row r="433" spans="1:9" x14ac:dyDescent="0.3">
      <c r="A433">
        <v>65078</v>
      </c>
      <c r="B433">
        <v>122</v>
      </c>
      <c r="C433" s="441">
        <v>46023</v>
      </c>
      <c r="D433" t="s">
        <v>552</v>
      </c>
      <c r="E433">
        <v>22598</v>
      </c>
      <c r="F433" t="s">
        <v>5725</v>
      </c>
      <c r="G433">
        <v>7.87</v>
      </c>
      <c r="H433" t="s">
        <v>5601</v>
      </c>
      <c r="I433" t="s">
        <v>461</v>
      </c>
    </row>
    <row r="434" spans="1:9" x14ac:dyDescent="0.3">
      <c r="A434">
        <v>65079</v>
      </c>
      <c r="B434">
        <v>122</v>
      </c>
      <c r="C434" s="441">
        <v>46023</v>
      </c>
      <c r="D434" t="s">
        <v>552</v>
      </c>
      <c r="E434">
        <v>18547</v>
      </c>
      <c r="F434" t="s">
        <v>5726</v>
      </c>
      <c r="G434">
        <v>4.26</v>
      </c>
      <c r="H434" t="s">
        <v>5601</v>
      </c>
      <c r="I434" t="s">
        <v>461</v>
      </c>
    </row>
    <row r="435" spans="1:9" x14ac:dyDescent="0.3">
      <c r="A435">
        <v>65080</v>
      </c>
      <c r="B435">
        <v>122</v>
      </c>
      <c r="C435" s="441">
        <v>46023</v>
      </c>
      <c r="D435" t="s">
        <v>552</v>
      </c>
      <c r="E435">
        <v>18546</v>
      </c>
      <c r="F435" t="s">
        <v>5860</v>
      </c>
      <c r="G435">
        <v>3.81</v>
      </c>
      <c r="H435" t="s">
        <v>5601</v>
      </c>
      <c r="I435" t="s">
        <v>461</v>
      </c>
    </row>
    <row r="436" spans="1:9" x14ac:dyDescent="0.3">
      <c r="A436">
        <v>65081</v>
      </c>
      <c r="B436">
        <v>122</v>
      </c>
      <c r="C436" s="441">
        <v>46023</v>
      </c>
      <c r="D436" t="s">
        <v>552</v>
      </c>
      <c r="E436">
        <v>18545</v>
      </c>
      <c r="F436" t="s">
        <v>5727</v>
      </c>
      <c r="G436">
        <v>11.44</v>
      </c>
      <c r="H436" t="s">
        <v>5601</v>
      </c>
      <c r="I436" t="s">
        <v>461</v>
      </c>
    </row>
    <row r="437" spans="1:9" x14ac:dyDescent="0.3">
      <c r="A437">
        <v>65082</v>
      </c>
      <c r="B437">
        <v>122</v>
      </c>
      <c r="C437" s="441">
        <v>46023</v>
      </c>
      <c r="D437" t="s">
        <v>552</v>
      </c>
      <c r="E437">
        <v>18542</v>
      </c>
      <c r="F437" t="s">
        <v>5728</v>
      </c>
      <c r="G437">
        <v>2</v>
      </c>
      <c r="H437" t="s">
        <v>5601</v>
      </c>
      <c r="I437" t="s">
        <v>461</v>
      </c>
    </row>
    <row r="438" spans="1:9" x14ac:dyDescent="0.3">
      <c r="A438">
        <v>65083</v>
      </c>
      <c r="B438">
        <v>122</v>
      </c>
      <c r="C438" s="441">
        <v>46023</v>
      </c>
      <c r="D438" t="s">
        <v>552</v>
      </c>
      <c r="E438">
        <v>18540</v>
      </c>
      <c r="F438" t="s">
        <v>5730</v>
      </c>
      <c r="G438">
        <v>6.12</v>
      </c>
      <c r="H438" t="s">
        <v>5601</v>
      </c>
      <c r="I438" t="s">
        <v>461</v>
      </c>
    </row>
    <row r="439" spans="1:9" x14ac:dyDescent="0.3">
      <c r="A439">
        <v>65084</v>
      </c>
      <c r="B439">
        <v>122</v>
      </c>
      <c r="C439" s="441">
        <v>46023</v>
      </c>
      <c r="D439" t="s">
        <v>552</v>
      </c>
      <c r="E439">
        <v>18537</v>
      </c>
      <c r="F439" t="s">
        <v>5731</v>
      </c>
      <c r="G439">
        <v>1.17</v>
      </c>
      <c r="H439" t="s">
        <v>5601</v>
      </c>
      <c r="I439" t="s">
        <v>461</v>
      </c>
    </row>
    <row r="440" spans="1:9" x14ac:dyDescent="0.3">
      <c r="A440">
        <v>65085</v>
      </c>
      <c r="B440">
        <v>122</v>
      </c>
      <c r="C440" s="441">
        <v>46023</v>
      </c>
      <c r="D440" t="s">
        <v>552</v>
      </c>
      <c r="E440">
        <v>26560</v>
      </c>
      <c r="F440" t="s">
        <v>5732</v>
      </c>
      <c r="G440">
        <v>20.81</v>
      </c>
      <c r="H440" t="s">
        <v>5601</v>
      </c>
      <c r="I440" t="s">
        <v>461</v>
      </c>
    </row>
    <row r="441" spans="1:9" x14ac:dyDescent="0.3">
      <c r="A441">
        <v>65086</v>
      </c>
      <c r="B441">
        <v>122</v>
      </c>
      <c r="C441" s="441">
        <v>46023</v>
      </c>
      <c r="D441" t="s">
        <v>552</v>
      </c>
      <c r="E441">
        <v>18486</v>
      </c>
      <c r="F441" t="s">
        <v>5733</v>
      </c>
      <c r="G441">
        <v>12.23</v>
      </c>
      <c r="H441" t="s">
        <v>5601</v>
      </c>
      <c r="I441" t="s">
        <v>461</v>
      </c>
    </row>
    <row r="442" spans="1:9" x14ac:dyDescent="0.3">
      <c r="A442">
        <v>65087</v>
      </c>
      <c r="B442">
        <v>122</v>
      </c>
      <c r="C442" s="441">
        <v>46023</v>
      </c>
      <c r="D442" t="s">
        <v>552</v>
      </c>
      <c r="E442">
        <v>25156</v>
      </c>
      <c r="F442" t="s">
        <v>5734</v>
      </c>
      <c r="G442">
        <v>6.14</v>
      </c>
      <c r="H442" t="s">
        <v>5601</v>
      </c>
      <c r="I442" t="s">
        <v>461</v>
      </c>
    </row>
    <row r="443" spans="1:9" x14ac:dyDescent="0.3">
      <c r="A443">
        <v>65088</v>
      </c>
      <c r="B443">
        <v>122</v>
      </c>
      <c r="C443" s="441">
        <v>46023</v>
      </c>
      <c r="D443" t="s">
        <v>552</v>
      </c>
      <c r="E443">
        <v>25152</v>
      </c>
      <c r="F443" t="s">
        <v>5735</v>
      </c>
      <c r="G443">
        <v>5.24</v>
      </c>
      <c r="H443" t="s">
        <v>5601</v>
      </c>
      <c r="I443" t="s">
        <v>461</v>
      </c>
    </row>
    <row r="444" spans="1:9" x14ac:dyDescent="0.3">
      <c r="A444">
        <v>65089</v>
      </c>
      <c r="B444">
        <v>122</v>
      </c>
      <c r="C444" s="441">
        <v>46023</v>
      </c>
      <c r="D444" t="s">
        <v>552</v>
      </c>
      <c r="E444">
        <v>18444</v>
      </c>
      <c r="F444" t="s">
        <v>5736</v>
      </c>
      <c r="G444">
        <v>0.19</v>
      </c>
      <c r="H444" t="s">
        <v>5613</v>
      </c>
      <c r="I444" t="s">
        <v>461</v>
      </c>
    </row>
    <row r="445" spans="1:9" x14ac:dyDescent="0.3">
      <c r="A445">
        <v>65090</v>
      </c>
      <c r="B445">
        <v>122</v>
      </c>
      <c r="C445" s="441">
        <v>46023</v>
      </c>
      <c r="D445" t="s">
        <v>552</v>
      </c>
      <c r="E445">
        <v>18382</v>
      </c>
      <c r="F445" t="s">
        <v>5738</v>
      </c>
      <c r="G445">
        <v>7.17</v>
      </c>
      <c r="H445" t="s">
        <v>5601</v>
      </c>
      <c r="I445" t="s">
        <v>461</v>
      </c>
    </row>
    <row r="446" spans="1:9" x14ac:dyDescent="0.3">
      <c r="A446">
        <v>65091</v>
      </c>
      <c r="B446">
        <v>122</v>
      </c>
      <c r="C446" s="441">
        <v>46023</v>
      </c>
      <c r="D446" t="s">
        <v>552</v>
      </c>
      <c r="E446">
        <v>18392</v>
      </c>
      <c r="F446" t="s">
        <v>5740</v>
      </c>
      <c r="G446">
        <v>4.13</v>
      </c>
      <c r="H446" t="s">
        <v>5613</v>
      </c>
      <c r="I446" t="s">
        <v>461</v>
      </c>
    </row>
    <row r="447" spans="1:9" x14ac:dyDescent="0.3">
      <c r="A447">
        <v>65092</v>
      </c>
      <c r="B447">
        <v>122</v>
      </c>
      <c r="C447" s="441">
        <v>46023</v>
      </c>
      <c r="D447" t="s">
        <v>552</v>
      </c>
      <c r="E447">
        <v>18391</v>
      </c>
      <c r="F447" t="s">
        <v>5873</v>
      </c>
      <c r="G447">
        <v>2.12</v>
      </c>
      <c r="H447" t="s">
        <v>5613</v>
      </c>
      <c r="I447" t="s">
        <v>461</v>
      </c>
    </row>
    <row r="448" spans="1:9" x14ac:dyDescent="0.3">
      <c r="A448">
        <v>65093</v>
      </c>
      <c r="B448">
        <v>122</v>
      </c>
      <c r="C448" s="441">
        <v>46023</v>
      </c>
      <c r="D448" t="s">
        <v>552</v>
      </c>
      <c r="E448">
        <v>18372</v>
      </c>
      <c r="F448" t="s">
        <v>5741</v>
      </c>
      <c r="G448">
        <v>1.34</v>
      </c>
      <c r="H448" t="s">
        <v>5601</v>
      </c>
      <c r="I448" t="s">
        <v>461</v>
      </c>
    </row>
    <row r="449" spans="1:9" x14ac:dyDescent="0.3">
      <c r="A449">
        <v>65094</v>
      </c>
      <c r="B449">
        <v>122</v>
      </c>
      <c r="C449" s="441">
        <v>46023</v>
      </c>
      <c r="D449" t="s">
        <v>552</v>
      </c>
      <c r="E449">
        <v>18369</v>
      </c>
      <c r="F449" t="s">
        <v>5874</v>
      </c>
      <c r="G449">
        <v>1</v>
      </c>
      <c r="H449" t="s">
        <v>5613</v>
      </c>
      <c r="I449" t="s">
        <v>461</v>
      </c>
    </row>
    <row r="450" spans="1:9" x14ac:dyDescent="0.3">
      <c r="A450">
        <v>65095</v>
      </c>
      <c r="B450">
        <v>122</v>
      </c>
      <c r="C450" s="441">
        <v>46023</v>
      </c>
      <c r="D450" t="s">
        <v>552</v>
      </c>
      <c r="E450">
        <v>18367</v>
      </c>
      <c r="F450" t="s">
        <v>5875</v>
      </c>
      <c r="G450">
        <v>0.57999999999999996</v>
      </c>
      <c r="H450" t="s">
        <v>5613</v>
      </c>
      <c r="I450" t="s">
        <v>461</v>
      </c>
    </row>
    <row r="451" spans="1:9" x14ac:dyDescent="0.3">
      <c r="A451">
        <v>65096</v>
      </c>
      <c r="B451">
        <v>122</v>
      </c>
      <c r="C451" s="441">
        <v>46023</v>
      </c>
      <c r="D451" t="s">
        <v>552</v>
      </c>
      <c r="E451">
        <v>18366</v>
      </c>
      <c r="F451" t="s">
        <v>5742</v>
      </c>
      <c r="G451">
        <v>2.25</v>
      </c>
      <c r="H451" t="s">
        <v>5613</v>
      </c>
      <c r="I451" t="s">
        <v>461</v>
      </c>
    </row>
    <row r="452" spans="1:9" x14ac:dyDescent="0.3">
      <c r="A452">
        <v>65097</v>
      </c>
      <c r="B452">
        <v>122</v>
      </c>
      <c r="C452" s="441">
        <v>46023</v>
      </c>
      <c r="D452" t="s">
        <v>552</v>
      </c>
      <c r="E452">
        <v>18364</v>
      </c>
      <c r="F452" t="s">
        <v>5743</v>
      </c>
      <c r="G452">
        <v>1</v>
      </c>
      <c r="H452" t="s">
        <v>5613</v>
      </c>
      <c r="I452" t="s">
        <v>461</v>
      </c>
    </row>
    <row r="453" spans="1:9" x14ac:dyDescent="0.3">
      <c r="A453">
        <v>65098</v>
      </c>
      <c r="B453">
        <v>122</v>
      </c>
      <c r="C453" s="441">
        <v>46023</v>
      </c>
      <c r="D453" t="s">
        <v>552</v>
      </c>
      <c r="E453">
        <v>18363</v>
      </c>
      <c r="F453" t="s">
        <v>5744</v>
      </c>
      <c r="G453">
        <v>1</v>
      </c>
      <c r="H453" t="s">
        <v>5613</v>
      </c>
      <c r="I453" t="s">
        <v>461</v>
      </c>
    </row>
    <row r="454" spans="1:9" x14ac:dyDescent="0.3">
      <c r="A454">
        <v>65099</v>
      </c>
      <c r="B454">
        <v>122</v>
      </c>
      <c r="C454" s="441">
        <v>46023</v>
      </c>
      <c r="D454" t="s">
        <v>552</v>
      </c>
      <c r="E454">
        <v>18360</v>
      </c>
      <c r="F454" t="s">
        <v>5745</v>
      </c>
      <c r="G454">
        <v>0.57999999999999996</v>
      </c>
      <c r="H454" t="s">
        <v>5613</v>
      </c>
      <c r="I454" t="s">
        <v>461</v>
      </c>
    </row>
    <row r="455" spans="1:9" x14ac:dyDescent="0.3">
      <c r="A455">
        <v>65100</v>
      </c>
      <c r="B455">
        <v>122</v>
      </c>
      <c r="C455" s="441">
        <v>46023</v>
      </c>
      <c r="D455" t="s">
        <v>552</v>
      </c>
      <c r="E455">
        <v>18359</v>
      </c>
      <c r="F455" t="s">
        <v>5746</v>
      </c>
      <c r="G455">
        <v>88.65</v>
      </c>
      <c r="H455" t="s">
        <v>5601</v>
      </c>
      <c r="I455" t="s">
        <v>461</v>
      </c>
    </row>
    <row r="456" spans="1:9" x14ac:dyDescent="0.3">
      <c r="A456">
        <v>65101</v>
      </c>
      <c r="B456">
        <v>122</v>
      </c>
      <c r="C456" s="441">
        <v>46023</v>
      </c>
      <c r="D456" t="s">
        <v>552</v>
      </c>
      <c r="E456">
        <v>18353</v>
      </c>
      <c r="F456" t="s">
        <v>5747</v>
      </c>
      <c r="G456">
        <v>66.41</v>
      </c>
      <c r="H456" t="s">
        <v>5601</v>
      </c>
      <c r="I456" t="s">
        <v>461</v>
      </c>
    </row>
    <row r="457" spans="1:9" x14ac:dyDescent="0.3">
      <c r="A457">
        <v>65102</v>
      </c>
      <c r="B457">
        <v>122</v>
      </c>
      <c r="C457" s="441">
        <v>46023</v>
      </c>
      <c r="D457" t="s">
        <v>552</v>
      </c>
      <c r="E457">
        <v>18352</v>
      </c>
      <c r="F457" t="s">
        <v>5748</v>
      </c>
      <c r="G457">
        <v>1</v>
      </c>
      <c r="H457" t="s">
        <v>5613</v>
      </c>
      <c r="I457" t="s">
        <v>461</v>
      </c>
    </row>
    <row r="458" spans="1:9" x14ac:dyDescent="0.3">
      <c r="A458">
        <v>65103</v>
      </c>
      <c r="B458">
        <v>122</v>
      </c>
      <c r="C458" s="441">
        <v>46023</v>
      </c>
      <c r="D458" t="s">
        <v>552</v>
      </c>
      <c r="E458">
        <v>18348</v>
      </c>
      <c r="F458" t="s">
        <v>5750</v>
      </c>
      <c r="G458">
        <v>2</v>
      </c>
      <c r="H458" t="s">
        <v>5613</v>
      </c>
      <c r="I458" t="s">
        <v>461</v>
      </c>
    </row>
    <row r="459" spans="1:9" x14ac:dyDescent="0.3">
      <c r="A459">
        <v>65104</v>
      </c>
      <c r="B459">
        <v>122</v>
      </c>
      <c r="C459" s="441">
        <v>46023</v>
      </c>
      <c r="D459" t="s">
        <v>552</v>
      </c>
      <c r="E459">
        <v>24704</v>
      </c>
      <c r="F459" t="s">
        <v>5872</v>
      </c>
      <c r="G459">
        <v>2.57</v>
      </c>
      <c r="H459" t="s">
        <v>5601</v>
      </c>
      <c r="I459" t="s">
        <v>461</v>
      </c>
    </row>
    <row r="460" spans="1:9" x14ac:dyDescent="0.3">
      <c r="A460">
        <v>65105</v>
      </c>
      <c r="B460">
        <v>122</v>
      </c>
      <c r="C460" s="441">
        <v>46023</v>
      </c>
      <c r="D460" t="s">
        <v>552</v>
      </c>
      <c r="E460">
        <v>25033</v>
      </c>
      <c r="F460" t="s">
        <v>5751</v>
      </c>
      <c r="G460">
        <v>4</v>
      </c>
      <c r="H460" t="s">
        <v>5613</v>
      </c>
      <c r="I460" t="s">
        <v>461</v>
      </c>
    </row>
    <row r="461" spans="1:9" x14ac:dyDescent="0.3">
      <c r="A461">
        <v>65106</v>
      </c>
      <c r="B461">
        <v>122</v>
      </c>
      <c r="C461" s="441">
        <v>46023</v>
      </c>
      <c r="D461" t="s">
        <v>552</v>
      </c>
      <c r="E461">
        <v>18327</v>
      </c>
      <c r="F461" t="s">
        <v>5861</v>
      </c>
      <c r="G461">
        <v>2</v>
      </c>
      <c r="H461" t="s">
        <v>5601</v>
      </c>
      <c r="I461" t="s">
        <v>461</v>
      </c>
    </row>
    <row r="462" spans="1:9" x14ac:dyDescent="0.3">
      <c r="A462">
        <v>65107</v>
      </c>
      <c r="B462">
        <v>122</v>
      </c>
      <c r="C462" s="441">
        <v>46023</v>
      </c>
      <c r="D462" t="s">
        <v>552</v>
      </c>
      <c r="E462">
        <v>18278</v>
      </c>
      <c r="F462" t="s">
        <v>5752</v>
      </c>
      <c r="G462">
        <v>1.32</v>
      </c>
      <c r="H462" t="s">
        <v>5601</v>
      </c>
      <c r="I462" t="s">
        <v>461</v>
      </c>
    </row>
    <row r="463" spans="1:9" x14ac:dyDescent="0.3">
      <c r="A463">
        <v>65108</v>
      </c>
      <c r="B463">
        <v>122</v>
      </c>
      <c r="C463" s="441">
        <v>46023</v>
      </c>
      <c r="D463" t="s">
        <v>552</v>
      </c>
      <c r="E463">
        <v>25533</v>
      </c>
      <c r="F463" t="s">
        <v>5753</v>
      </c>
      <c r="G463">
        <v>7</v>
      </c>
      <c r="H463" t="s">
        <v>5601</v>
      </c>
      <c r="I463" t="s">
        <v>461</v>
      </c>
    </row>
    <row r="464" spans="1:9" x14ac:dyDescent="0.3">
      <c r="A464">
        <v>65109</v>
      </c>
      <c r="B464">
        <v>122</v>
      </c>
      <c r="C464" s="441">
        <v>46023</v>
      </c>
      <c r="D464" t="s">
        <v>552</v>
      </c>
      <c r="E464">
        <v>25630</v>
      </c>
      <c r="F464" t="s">
        <v>5754</v>
      </c>
      <c r="G464">
        <v>2.4700000000000002</v>
      </c>
      <c r="H464" t="s">
        <v>5601</v>
      </c>
      <c r="I464" t="s">
        <v>461</v>
      </c>
    </row>
    <row r="465" spans="1:9" x14ac:dyDescent="0.3">
      <c r="A465">
        <v>65110</v>
      </c>
      <c r="B465">
        <v>122</v>
      </c>
      <c r="C465" s="441">
        <v>46023</v>
      </c>
      <c r="D465" t="s">
        <v>552</v>
      </c>
      <c r="E465">
        <v>18313</v>
      </c>
      <c r="F465" t="s">
        <v>5755</v>
      </c>
      <c r="G465">
        <v>2.37</v>
      </c>
      <c r="H465" t="s">
        <v>5601</v>
      </c>
      <c r="I465" t="s">
        <v>461</v>
      </c>
    </row>
    <row r="466" spans="1:9" x14ac:dyDescent="0.3">
      <c r="A466">
        <v>65111</v>
      </c>
      <c r="B466">
        <v>122</v>
      </c>
      <c r="C466" s="441">
        <v>46023</v>
      </c>
      <c r="D466" t="s">
        <v>552</v>
      </c>
      <c r="E466">
        <v>18310</v>
      </c>
      <c r="F466" t="s">
        <v>5756</v>
      </c>
      <c r="G466">
        <v>3</v>
      </c>
      <c r="H466" t="s">
        <v>5613</v>
      </c>
      <c r="I466" t="s">
        <v>461</v>
      </c>
    </row>
    <row r="467" spans="1:9" x14ac:dyDescent="0.3">
      <c r="A467">
        <v>65112</v>
      </c>
      <c r="B467">
        <v>122</v>
      </c>
      <c r="C467" s="441">
        <v>46023</v>
      </c>
      <c r="D467" t="s">
        <v>552</v>
      </c>
      <c r="E467">
        <v>18284</v>
      </c>
      <c r="F467" t="s">
        <v>5757</v>
      </c>
      <c r="G467">
        <v>4</v>
      </c>
      <c r="H467" t="s">
        <v>5601</v>
      </c>
      <c r="I467" t="s">
        <v>461</v>
      </c>
    </row>
    <row r="468" spans="1:9" x14ac:dyDescent="0.3">
      <c r="A468">
        <v>65113</v>
      </c>
      <c r="B468">
        <v>122</v>
      </c>
      <c r="C468" s="441">
        <v>46023</v>
      </c>
      <c r="D468" t="s">
        <v>552</v>
      </c>
      <c r="E468">
        <v>18308</v>
      </c>
      <c r="F468" t="s">
        <v>5758</v>
      </c>
      <c r="G468">
        <v>1</v>
      </c>
      <c r="H468" t="s">
        <v>5613</v>
      </c>
      <c r="I468" t="s">
        <v>461</v>
      </c>
    </row>
    <row r="469" spans="1:9" x14ac:dyDescent="0.3">
      <c r="A469">
        <v>65114</v>
      </c>
      <c r="B469">
        <v>122</v>
      </c>
      <c r="C469" s="441">
        <v>46023</v>
      </c>
      <c r="D469" t="s">
        <v>552</v>
      </c>
      <c r="E469">
        <v>18306</v>
      </c>
      <c r="F469" t="s">
        <v>5759</v>
      </c>
      <c r="G469">
        <v>11.83</v>
      </c>
      <c r="H469" t="s">
        <v>5601</v>
      </c>
      <c r="I469" t="s">
        <v>461</v>
      </c>
    </row>
    <row r="470" spans="1:9" x14ac:dyDescent="0.3">
      <c r="A470">
        <v>65115</v>
      </c>
      <c r="B470">
        <v>122</v>
      </c>
      <c r="C470" s="441">
        <v>46023</v>
      </c>
      <c r="D470" t="s">
        <v>552</v>
      </c>
      <c r="E470">
        <v>26717</v>
      </c>
      <c r="F470" t="s">
        <v>5760</v>
      </c>
      <c r="G470">
        <v>5</v>
      </c>
      <c r="H470" t="s">
        <v>5601</v>
      </c>
      <c r="I470" t="s">
        <v>461</v>
      </c>
    </row>
    <row r="471" spans="1:9" x14ac:dyDescent="0.3">
      <c r="A471">
        <v>65116</v>
      </c>
      <c r="B471">
        <v>122</v>
      </c>
      <c r="C471" s="441">
        <v>46023</v>
      </c>
      <c r="D471" t="s">
        <v>552</v>
      </c>
      <c r="E471">
        <v>18296</v>
      </c>
      <c r="F471" t="s">
        <v>5761</v>
      </c>
      <c r="G471">
        <v>4.84</v>
      </c>
      <c r="H471" t="s">
        <v>5601</v>
      </c>
      <c r="I471" t="s">
        <v>461</v>
      </c>
    </row>
    <row r="472" spans="1:9" x14ac:dyDescent="0.3">
      <c r="A472">
        <v>65117</v>
      </c>
      <c r="B472">
        <v>122</v>
      </c>
      <c r="C472" s="441">
        <v>46023</v>
      </c>
      <c r="D472" t="s">
        <v>552</v>
      </c>
      <c r="E472">
        <v>18510</v>
      </c>
      <c r="F472" t="s">
        <v>5762</v>
      </c>
      <c r="G472">
        <v>1.84</v>
      </c>
      <c r="H472" t="s">
        <v>5613</v>
      </c>
      <c r="I472" t="s">
        <v>461</v>
      </c>
    </row>
    <row r="473" spans="1:9" x14ac:dyDescent="0.3">
      <c r="A473">
        <v>65118</v>
      </c>
      <c r="B473">
        <v>122</v>
      </c>
      <c r="C473" s="441">
        <v>46023</v>
      </c>
      <c r="D473" t="s">
        <v>552</v>
      </c>
      <c r="E473">
        <v>26883</v>
      </c>
      <c r="F473" t="s">
        <v>5763</v>
      </c>
      <c r="G473">
        <v>17</v>
      </c>
      <c r="H473" t="s">
        <v>5601</v>
      </c>
      <c r="I473" t="s">
        <v>461</v>
      </c>
    </row>
    <row r="474" spans="1:9" x14ac:dyDescent="0.3">
      <c r="A474">
        <v>65119</v>
      </c>
      <c r="B474">
        <v>122</v>
      </c>
      <c r="C474" s="441">
        <v>46023</v>
      </c>
      <c r="D474" t="s">
        <v>552</v>
      </c>
      <c r="E474">
        <v>18275</v>
      </c>
      <c r="F474" t="s">
        <v>5764</v>
      </c>
      <c r="G474">
        <v>1.94</v>
      </c>
      <c r="H474" t="s">
        <v>5601</v>
      </c>
      <c r="I474" t="s">
        <v>461</v>
      </c>
    </row>
    <row r="475" spans="1:9" x14ac:dyDescent="0.3">
      <c r="A475">
        <v>65120</v>
      </c>
      <c r="B475">
        <v>122</v>
      </c>
      <c r="C475" s="441">
        <v>46023</v>
      </c>
      <c r="D475" t="s">
        <v>552</v>
      </c>
      <c r="E475">
        <v>18272</v>
      </c>
      <c r="F475" t="s">
        <v>5765</v>
      </c>
      <c r="G475">
        <v>4.83</v>
      </c>
      <c r="H475" t="s">
        <v>5601</v>
      </c>
      <c r="I475" t="s">
        <v>461</v>
      </c>
    </row>
    <row r="476" spans="1:9" x14ac:dyDescent="0.3">
      <c r="A476">
        <v>65121</v>
      </c>
      <c r="B476">
        <v>122</v>
      </c>
      <c r="C476" s="441">
        <v>46023</v>
      </c>
      <c r="D476" t="s">
        <v>552</v>
      </c>
      <c r="E476">
        <v>18268</v>
      </c>
      <c r="F476" t="s">
        <v>5766</v>
      </c>
      <c r="G476">
        <v>9.1300000000000008</v>
      </c>
      <c r="H476" t="s">
        <v>5601</v>
      </c>
      <c r="I476" t="s">
        <v>461</v>
      </c>
    </row>
    <row r="477" spans="1:9" x14ac:dyDescent="0.3">
      <c r="A477">
        <v>65122</v>
      </c>
      <c r="B477">
        <v>122</v>
      </c>
      <c r="C477" s="441">
        <v>46023</v>
      </c>
      <c r="D477" t="s">
        <v>552</v>
      </c>
      <c r="E477">
        <v>18266</v>
      </c>
      <c r="F477" t="s">
        <v>5767</v>
      </c>
      <c r="G477">
        <v>2.73</v>
      </c>
      <c r="H477" t="s">
        <v>5613</v>
      </c>
      <c r="I477" t="s">
        <v>461</v>
      </c>
    </row>
    <row r="478" spans="1:9" x14ac:dyDescent="0.3">
      <c r="A478">
        <v>65123</v>
      </c>
      <c r="B478">
        <v>122</v>
      </c>
      <c r="C478" s="441">
        <v>46023</v>
      </c>
      <c r="D478" t="s">
        <v>552</v>
      </c>
      <c r="E478">
        <v>18264</v>
      </c>
      <c r="F478" t="s">
        <v>5768</v>
      </c>
      <c r="G478">
        <v>0.22</v>
      </c>
      <c r="H478" t="s">
        <v>5613</v>
      </c>
      <c r="I478" t="s">
        <v>461</v>
      </c>
    </row>
    <row r="479" spans="1:9" x14ac:dyDescent="0.3">
      <c r="A479">
        <v>65124</v>
      </c>
      <c r="B479">
        <v>122</v>
      </c>
      <c r="C479" s="441">
        <v>46023</v>
      </c>
      <c r="D479" t="s">
        <v>552</v>
      </c>
      <c r="E479">
        <v>18261</v>
      </c>
      <c r="F479" t="s">
        <v>5769</v>
      </c>
      <c r="G479">
        <v>2.92</v>
      </c>
      <c r="H479" t="s">
        <v>5601</v>
      </c>
      <c r="I479" t="s">
        <v>461</v>
      </c>
    </row>
    <row r="480" spans="1:9" x14ac:dyDescent="0.3">
      <c r="A480">
        <v>65125</v>
      </c>
      <c r="B480">
        <v>122</v>
      </c>
      <c r="C480" s="441">
        <v>46023</v>
      </c>
      <c r="D480" t="s">
        <v>552</v>
      </c>
      <c r="E480">
        <v>25445</v>
      </c>
      <c r="F480" t="s">
        <v>5770</v>
      </c>
      <c r="G480">
        <v>0.69</v>
      </c>
      <c r="H480" t="s">
        <v>5601</v>
      </c>
      <c r="I480" t="s">
        <v>461</v>
      </c>
    </row>
    <row r="481" spans="1:9" x14ac:dyDescent="0.3">
      <c r="A481">
        <v>65126</v>
      </c>
      <c r="B481">
        <v>122</v>
      </c>
      <c r="C481" s="441">
        <v>46023</v>
      </c>
      <c r="D481" t="s">
        <v>552</v>
      </c>
      <c r="E481">
        <v>18242</v>
      </c>
      <c r="F481" t="s">
        <v>5771</v>
      </c>
      <c r="G481">
        <v>32.47</v>
      </c>
      <c r="H481" t="s">
        <v>5601</v>
      </c>
      <c r="I481" t="s">
        <v>461</v>
      </c>
    </row>
    <row r="482" spans="1:9" x14ac:dyDescent="0.3">
      <c r="A482">
        <v>65127</v>
      </c>
      <c r="B482">
        <v>122</v>
      </c>
      <c r="C482" s="441">
        <v>46023</v>
      </c>
      <c r="D482" t="s">
        <v>552</v>
      </c>
      <c r="E482">
        <v>18237</v>
      </c>
      <c r="F482" t="s">
        <v>5773</v>
      </c>
      <c r="G482">
        <v>2.46</v>
      </c>
      <c r="H482" t="s">
        <v>5601</v>
      </c>
      <c r="I482" t="s">
        <v>461</v>
      </c>
    </row>
    <row r="483" spans="1:9" x14ac:dyDescent="0.3">
      <c r="A483">
        <v>65128</v>
      </c>
      <c r="B483">
        <v>122</v>
      </c>
      <c r="C483" s="441">
        <v>46023</v>
      </c>
      <c r="D483" t="s">
        <v>552</v>
      </c>
      <c r="E483">
        <v>18235</v>
      </c>
      <c r="F483" t="s">
        <v>5774</v>
      </c>
      <c r="G483">
        <v>3.32</v>
      </c>
      <c r="H483" t="s">
        <v>5613</v>
      </c>
      <c r="I483" t="s">
        <v>461</v>
      </c>
    </row>
    <row r="484" spans="1:9" x14ac:dyDescent="0.3">
      <c r="A484">
        <v>65129</v>
      </c>
      <c r="B484">
        <v>122</v>
      </c>
      <c r="C484" s="441">
        <v>46023</v>
      </c>
      <c r="D484" t="s">
        <v>552</v>
      </c>
      <c r="E484">
        <v>18234</v>
      </c>
      <c r="F484" t="s">
        <v>5775</v>
      </c>
      <c r="G484">
        <v>1.2</v>
      </c>
      <c r="H484" t="s">
        <v>5613</v>
      </c>
      <c r="I484" t="s">
        <v>461</v>
      </c>
    </row>
    <row r="485" spans="1:9" x14ac:dyDescent="0.3">
      <c r="A485">
        <v>65130</v>
      </c>
      <c r="B485">
        <v>122</v>
      </c>
      <c r="C485" s="441">
        <v>46023</v>
      </c>
      <c r="D485" t="s">
        <v>552</v>
      </c>
      <c r="E485">
        <v>18223</v>
      </c>
      <c r="F485" t="s">
        <v>5876</v>
      </c>
      <c r="G485">
        <v>0.18</v>
      </c>
      <c r="H485" t="s">
        <v>5613</v>
      </c>
      <c r="I485" t="s">
        <v>461</v>
      </c>
    </row>
    <row r="486" spans="1:9" x14ac:dyDescent="0.3">
      <c r="A486">
        <v>65131</v>
      </c>
      <c r="B486">
        <v>122</v>
      </c>
      <c r="C486" s="441">
        <v>46023</v>
      </c>
      <c r="D486" t="s">
        <v>552</v>
      </c>
      <c r="E486">
        <v>18208</v>
      </c>
      <c r="F486" t="s">
        <v>5776</v>
      </c>
      <c r="G486">
        <v>12</v>
      </c>
      <c r="H486" t="s">
        <v>5601</v>
      </c>
      <c r="I486" t="s">
        <v>461</v>
      </c>
    </row>
    <row r="487" spans="1:9" x14ac:dyDescent="0.3">
      <c r="A487">
        <v>65132</v>
      </c>
      <c r="B487">
        <v>122</v>
      </c>
      <c r="C487" s="441">
        <v>46023</v>
      </c>
      <c r="D487" t="s">
        <v>552</v>
      </c>
      <c r="E487">
        <v>18220</v>
      </c>
      <c r="F487" t="s">
        <v>5777</v>
      </c>
      <c r="G487">
        <v>8</v>
      </c>
      <c r="H487" t="s">
        <v>5601</v>
      </c>
      <c r="I487" t="s">
        <v>461</v>
      </c>
    </row>
    <row r="488" spans="1:9" x14ac:dyDescent="0.3">
      <c r="A488">
        <v>65133</v>
      </c>
      <c r="B488">
        <v>122</v>
      </c>
      <c r="C488" s="441">
        <v>46023</v>
      </c>
      <c r="D488" t="s">
        <v>552</v>
      </c>
      <c r="E488">
        <v>18219</v>
      </c>
      <c r="F488" t="s">
        <v>5778</v>
      </c>
      <c r="G488">
        <v>8</v>
      </c>
      <c r="H488" t="s">
        <v>5601</v>
      </c>
      <c r="I488" t="s">
        <v>461</v>
      </c>
    </row>
    <row r="489" spans="1:9" x14ac:dyDescent="0.3">
      <c r="A489">
        <v>65134</v>
      </c>
      <c r="B489">
        <v>122</v>
      </c>
      <c r="C489" s="441">
        <v>46023</v>
      </c>
      <c r="D489" t="s">
        <v>552</v>
      </c>
      <c r="E489">
        <v>18218</v>
      </c>
      <c r="F489" t="s">
        <v>5779</v>
      </c>
      <c r="G489">
        <v>22</v>
      </c>
      <c r="H489" t="s">
        <v>5601</v>
      </c>
      <c r="I489" t="s">
        <v>461</v>
      </c>
    </row>
    <row r="490" spans="1:9" x14ac:dyDescent="0.3">
      <c r="A490">
        <v>65135</v>
      </c>
      <c r="B490">
        <v>122</v>
      </c>
      <c r="C490" s="441">
        <v>46023</v>
      </c>
      <c r="D490" t="s">
        <v>552</v>
      </c>
      <c r="E490">
        <v>18202</v>
      </c>
      <c r="F490" t="s">
        <v>5780</v>
      </c>
      <c r="G490">
        <v>20.71</v>
      </c>
      <c r="H490" t="s">
        <v>5601</v>
      </c>
      <c r="I490" t="s">
        <v>461</v>
      </c>
    </row>
    <row r="491" spans="1:9" x14ac:dyDescent="0.3">
      <c r="A491">
        <v>65136</v>
      </c>
      <c r="B491">
        <v>122</v>
      </c>
      <c r="C491" s="441">
        <v>46023</v>
      </c>
      <c r="D491" t="s">
        <v>552</v>
      </c>
      <c r="E491">
        <v>18214</v>
      </c>
      <c r="F491" t="s">
        <v>5781</v>
      </c>
      <c r="G491">
        <v>2</v>
      </c>
      <c r="H491" t="s">
        <v>5601</v>
      </c>
      <c r="I491" t="s">
        <v>461</v>
      </c>
    </row>
    <row r="492" spans="1:9" x14ac:dyDescent="0.3">
      <c r="A492">
        <v>65137</v>
      </c>
      <c r="B492">
        <v>122</v>
      </c>
      <c r="C492" s="441">
        <v>46023</v>
      </c>
      <c r="D492" t="s">
        <v>552</v>
      </c>
      <c r="E492">
        <v>18211</v>
      </c>
      <c r="F492" t="s">
        <v>5782</v>
      </c>
      <c r="G492">
        <v>6</v>
      </c>
      <c r="H492" t="s">
        <v>5601</v>
      </c>
      <c r="I492" t="s">
        <v>461</v>
      </c>
    </row>
    <row r="493" spans="1:9" x14ac:dyDescent="0.3">
      <c r="A493">
        <v>65138</v>
      </c>
      <c r="B493">
        <v>122</v>
      </c>
      <c r="C493" s="441">
        <v>46023</v>
      </c>
      <c r="D493" t="s">
        <v>552</v>
      </c>
      <c r="E493">
        <v>18209</v>
      </c>
      <c r="F493" t="s">
        <v>5783</v>
      </c>
      <c r="G493">
        <v>22</v>
      </c>
      <c r="H493" t="s">
        <v>5601</v>
      </c>
      <c r="I493" t="s">
        <v>461</v>
      </c>
    </row>
    <row r="494" spans="1:9" x14ac:dyDescent="0.3">
      <c r="A494">
        <v>65139</v>
      </c>
      <c r="B494">
        <v>122</v>
      </c>
      <c r="C494" s="441">
        <v>46023</v>
      </c>
      <c r="D494" t="s">
        <v>552</v>
      </c>
      <c r="E494">
        <v>18189</v>
      </c>
      <c r="F494" t="s">
        <v>5785</v>
      </c>
      <c r="G494">
        <v>0.35</v>
      </c>
      <c r="H494" t="s">
        <v>5601</v>
      </c>
      <c r="I494" t="s">
        <v>461</v>
      </c>
    </row>
    <row r="495" spans="1:9" x14ac:dyDescent="0.3">
      <c r="A495">
        <v>65140</v>
      </c>
      <c r="B495">
        <v>122</v>
      </c>
      <c r="C495" s="441">
        <v>46023</v>
      </c>
      <c r="D495" t="s">
        <v>552</v>
      </c>
      <c r="E495">
        <v>18185</v>
      </c>
      <c r="F495" t="s">
        <v>5786</v>
      </c>
      <c r="G495">
        <v>2</v>
      </c>
      <c r="H495" t="s">
        <v>5601</v>
      </c>
      <c r="I495" t="s">
        <v>461</v>
      </c>
    </row>
    <row r="496" spans="1:9" x14ac:dyDescent="0.3">
      <c r="A496">
        <v>65141</v>
      </c>
      <c r="B496">
        <v>122</v>
      </c>
      <c r="C496" s="441">
        <v>46023</v>
      </c>
      <c r="D496" t="s">
        <v>552</v>
      </c>
      <c r="E496">
        <v>18186</v>
      </c>
      <c r="F496" t="s">
        <v>5787</v>
      </c>
      <c r="G496">
        <v>9.9700000000000006</v>
      </c>
      <c r="H496" t="s">
        <v>5601</v>
      </c>
      <c r="I496" t="s">
        <v>461</v>
      </c>
    </row>
    <row r="497" spans="1:9" x14ac:dyDescent="0.3">
      <c r="A497">
        <v>65142</v>
      </c>
      <c r="B497">
        <v>122</v>
      </c>
      <c r="C497" s="441">
        <v>46023</v>
      </c>
      <c r="D497" t="s">
        <v>552</v>
      </c>
      <c r="E497">
        <v>18180</v>
      </c>
      <c r="F497" t="s">
        <v>5788</v>
      </c>
      <c r="G497">
        <v>0.37</v>
      </c>
      <c r="H497" t="s">
        <v>5601</v>
      </c>
      <c r="I497" t="s">
        <v>461</v>
      </c>
    </row>
    <row r="498" spans="1:9" x14ac:dyDescent="0.3">
      <c r="A498">
        <v>65143</v>
      </c>
      <c r="B498">
        <v>122</v>
      </c>
      <c r="C498" s="441">
        <v>46023</v>
      </c>
      <c r="D498" t="s">
        <v>552</v>
      </c>
      <c r="E498">
        <v>18179</v>
      </c>
      <c r="F498" t="s">
        <v>5789</v>
      </c>
      <c r="G498">
        <v>148.1</v>
      </c>
      <c r="H498" t="s">
        <v>5601</v>
      </c>
      <c r="I498" t="s">
        <v>461</v>
      </c>
    </row>
    <row r="499" spans="1:9" x14ac:dyDescent="0.3">
      <c r="A499">
        <v>65144</v>
      </c>
      <c r="B499">
        <v>122</v>
      </c>
      <c r="C499" s="441">
        <v>46023</v>
      </c>
      <c r="D499" t="s">
        <v>552</v>
      </c>
      <c r="E499">
        <v>18178</v>
      </c>
      <c r="F499" t="s">
        <v>5790</v>
      </c>
      <c r="G499">
        <v>1</v>
      </c>
      <c r="H499" t="s">
        <v>5601</v>
      </c>
      <c r="I499" t="s">
        <v>461</v>
      </c>
    </row>
    <row r="500" spans="1:9" x14ac:dyDescent="0.3">
      <c r="A500">
        <v>65145</v>
      </c>
      <c r="B500">
        <v>122</v>
      </c>
      <c r="C500" s="441">
        <v>46023</v>
      </c>
      <c r="D500" t="s">
        <v>552</v>
      </c>
      <c r="E500">
        <v>18176</v>
      </c>
      <c r="F500" t="s">
        <v>5791</v>
      </c>
      <c r="G500">
        <v>1</v>
      </c>
      <c r="H500" t="s">
        <v>5601</v>
      </c>
      <c r="I500" t="s">
        <v>461</v>
      </c>
    </row>
    <row r="501" spans="1:9" x14ac:dyDescent="0.3">
      <c r="A501">
        <v>65146</v>
      </c>
      <c r="B501">
        <v>122</v>
      </c>
      <c r="C501" s="441">
        <v>46023</v>
      </c>
      <c r="D501" t="s">
        <v>552</v>
      </c>
      <c r="E501">
        <v>18157</v>
      </c>
      <c r="F501" t="s">
        <v>5793</v>
      </c>
      <c r="G501">
        <v>10</v>
      </c>
      <c r="H501" t="s">
        <v>5601</v>
      </c>
      <c r="I501" t="s">
        <v>461</v>
      </c>
    </row>
    <row r="502" spans="1:9" x14ac:dyDescent="0.3">
      <c r="A502">
        <v>65147</v>
      </c>
      <c r="B502">
        <v>122</v>
      </c>
      <c r="C502" s="441">
        <v>46023</v>
      </c>
      <c r="D502" t="s">
        <v>552</v>
      </c>
      <c r="E502">
        <v>18153</v>
      </c>
      <c r="F502" t="s">
        <v>5794</v>
      </c>
      <c r="G502">
        <v>0.18</v>
      </c>
      <c r="H502" t="s">
        <v>5601</v>
      </c>
      <c r="I502" t="s">
        <v>461</v>
      </c>
    </row>
    <row r="503" spans="1:9" x14ac:dyDescent="0.3">
      <c r="A503">
        <v>65148</v>
      </c>
      <c r="B503">
        <v>122</v>
      </c>
      <c r="C503" s="441">
        <v>46023</v>
      </c>
      <c r="D503" t="s">
        <v>552</v>
      </c>
      <c r="E503">
        <v>18146</v>
      </c>
      <c r="F503" t="s">
        <v>5795</v>
      </c>
      <c r="G503">
        <v>2.19</v>
      </c>
      <c r="H503" t="s">
        <v>5601</v>
      </c>
      <c r="I503" t="s">
        <v>461</v>
      </c>
    </row>
    <row r="504" spans="1:9" x14ac:dyDescent="0.3">
      <c r="A504">
        <v>65149</v>
      </c>
      <c r="B504">
        <v>122</v>
      </c>
      <c r="C504" s="441">
        <v>46023</v>
      </c>
      <c r="D504" t="s">
        <v>552</v>
      </c>
      <c r="E504">
        <v>18145</v>
      </c>
      <c r="F504" t="s">
        <v>5796</v>
      </c>
      <c r="G504">
        <v>0.45</v>
      </c>
      <c r="H504" t="s">
        <v>5601</v>
      </c>
      <c r="I504" t="s">
        <v>461</v>
      </c>
    </row>
    <row r="505" spans="1:9" x14ac:dyDescent="0.3">
      <c r="A505">
        <v>65150</v>
      </c>
      <c r="B505">
        <v>122</v>
      </c>
      <c r="C505" s="441">
        <v>46023</v>
      </c>
      <c r="D505" t="s">
        <v>552</v>
      </c>
      <c r="E505">
        <v>18143</v>
      </c>
      <c r="F505" t="s">
        <v>5797</v>
      </c>
      <c r="G505">
        <v>2.6</v>
      </c>
      <c r="H505" t="s">
        <v>5601</v>
      </c>
      <c r="I505" t="s">
        <v>461</v>
      </c>
    </row>
    <row r="506" spans="1:9" x14ac:dyDescent="0.3">
      <c r="A506">
        <v>65151</v>
      </c>
      <c r="B506">
        <v>122</v>
      </c>
      <c r="C506" s="441">
        <v>46023</v>
      </c>
      <c r="D506" t="s">
        <v>552</v>
      </c>
      <c r="E506">
        <v>18140</v>
      </c>
      <c r="F506" t="s">
        <v>5798</v>
      </c>
      <c r="G506">
        <v>0.83</v>
      </c>
      <c r="H506" t="s">
        <v>5601</v>
      </c>
      <c r="I506" t="s">
        <v>461</v>
      </c>
    </row>
    <row r="507" spans="1:9" x14ac:dyDescent="0.3">
      <c r="A507">
        <v>65152</v>
      </c>
      <c r="B507">
        <v>122</v>
      </c>
      <c r="C507" s="441">
        <v>46023</v>
      </c>
      <c r="D507" t="s">
        <v>552</v>
      </c>
      <c r="E507">
        <v>18138</v>
      </c>
      <c r="F507" t="s">
        <v>5799</v>
      </c>
      <c r="G507">
        <v>0.61</v>
      </c>
      <c r="H507" t="s">
        <v>5601</v>
      </c>
      <c r="I507" t="s">
        <v>461</v>
      </c>
    </row>
    <row r="508" spans="1:9" x14ac:dyDescent="0.3">
      <c r="A508">
        <v>65153</v>
      </c>
      <c r="B508">
        <v>122</v>
      </c>
      <c r="C508" s="441">
        <v>46023</v>
      </c>
      <c r="D508" t="s">
        <v>552</v>
      </c>
      <c r="E508">
        <v>18129</v>
      </c>
      <c r="F508" t="s">
        <v>5800</v>
      </c>
      <c r="G508">
        <v>5.0999999999999996</v>
      </c>
      <c r="H508" t="s">
        <v>5601</v>
      </c>
      <c r="I508" t="s">
        <v>461</v>
      </c>
    </row>
    <row r="509" spans="1:9" x14ac:dyDescent="0.3">
      <c r="A509">
        <v>65154</v>
      </c>
      <c r="B509">
        <v>122</v>
      </c>
      <c r="C509" s="441">
        <v>46023</v>
      </c>
      <c r="D509" t="s">
        <v>552</v>
      </c>
      <c r="E509">
        <v>18121</v>
      </c>
      <c r="F509" t="s">
        <v>5801</v>
      </c>
      <c r="G509">
        <v>0.75</v>
      </c>
      <c r="H509" t="s">
        <v>5601</v>
      </c>
      <c r="I509" t="s">
        <v>461</v>
      </c>
    </row>
    <row r="510" spans="1:9" x14ac:dyDescent="0.3">
      <c r="A510">
        <v>65155</v>
      </c>
      <c r="B510">
        <v>122</v>
      </c>
      <c r="C510" s="441">
        <v>46023</v>
      </c>
      <c r="D510" t="s">
        <v>552</v>
      </c>
      <c r="E510">
        <v>18119</v>
      </c>
      <c r="F510" t="s">
        <v>5802</v>
      </c>
      <c r="G510">
        <v>17.04</v>
      </c>
      <c r="H510" t="s">
        <v>5601</v>
      </c>
      <c r="I510" t="s">
        <v>461</v>
      </c>
    </row>
    <row r="511" spans="1:9" x14ac:dyDescent="0.3">
      <c r="A511">
        <v>65156</v>
      </c>
      <c r="B511">
        <v>122</v>
      </c>
      <c r="C511" s="441">
        <v>46023</v>
      </c>
      <c r="D511" t="s">
        <v>552</v>
      </c>
      <c r="E511">
        <v>18118</v>
      </c>
      <c r="F511" t="s">
        <v>5803</v>
      </c>
      <c r="G511">
        <v>0.26</v>
      </c>
      <c r="H511" t="s">
        <v>5601</v>
      </c>
      <c r="I511" t="s">
        <v>461</v>
      </c>
    </row>
    <row r="512" spans="1:9" x14ac:dyDescent="0.3">
      <c r="A512">
        <v>65157</v>
      </c>
      <c r="B512">
        <v>122</v>
      </c>
      <c r="C512" s="441">
        <v>46023</v>
      </c>
      <c r="D512" t="s">
        <v>552</v>
      </c>
      <c r="E512">
        <v>18115</v>
      </c>
      <c r="F512" t="s">
        <v>5804</v>
      </c>
      <c r="G512">
        <v>11</v>
      </c>
      <c r="H512" t="s">
        <v>5601</v>
      </c>
      <c r="I512" t="s">
        <v>461</v>
      </c>
    </row>
    <row r="513" spans="1:9" x14ac:dyDescent="0.3">
      <c r="A513">
        <v>65158</v>
      </c>
      <c r="B513">
        <v>122</v>
      </c>
      <c r="C513" s="441">
        <v>46023</v>
      </c>
      <c r="D513" t="s">
        <v>552</v>
      </c>
      <c r="E513">
        <v>18114</v>
      </c>
      <c r="F513" t="s">
        <v>5805</v>
      </c>
      <c r="G513">
        <v>3.51</v>
      </c>
      <c r="H513" t="s">
        <v>5601</v>
      </c>
      <c r="I513" t="s">
        <v>461</v>
      </c>
    </row>
    <row r="514" spans="1:9" x14ac:dyDescent="0.3">
      <c r="A514">
        <v>65159</v>
      </c>
      <c r="B514">
        <v>122</v>
      </c>
      <c r="C514" s="441">
        <v>46023</v>
      </c>
      <c r="D514" t="s">
        <v>552</v>
      </c>
      <c r="E514">
        <v>18113</v>
      </c>
      <c r="F514" t="s">
        <v>5806</v>
      </c>
      <c r="G514">
        <v>1.54</v>
      </c>
      <c r="H514" t="s">
        <v>5601</v>
      </c>
      <c r="I514" t="s">
        <v>461</v>
      </c>
    </row>
    <row r="515" spans="1:9" x14ac:dyDescent="0.3">
      <c r="A515">
        <v>65160</v>
      </c>
      <c r="B515">
        <v>122</v>
      </c>
      <c r="C515" s="441">
        <v>46023</v>
      </c>
      <c r="D515" t="s">
        <v>552</v>
      </c>
      <c r="E515">
        <v>18104</v>
      </c>
      <c r="F515" t="s">
        <v>5808</v>
      </c>
      <c r="G515">
        <v>1</v>
      </c>
      <c r="H515" t="s">
        <v>5601</v>
      </c>
      <c r="I515" t="s">
        <v>461</v>
      </c>
    </row>
    <row r="516" spans="1:9" x14ac:dyDescent="0.3">
      <c r="A516">
        <v>65161</v>
      </c>
      <c r="B516">
        <v>122</v>
      </c>
      <c r="C516" s="441">
        <v>46023</v>
      </c>
      <c r="D516" t="s">
        <v>552</v>
      </c>
      <c r="E516">
        <v>18103</v>
      </c>
      <c r="F516" t="s">
        <v>5809</v>
      </c>
      <c r="G516">
        <v>2.67</v>
      </c>
      <c r="H516" t="s">
        <v>5601</v>
      </c>
      <c r="I516" t="s">
        <v>461</v>
      </c>
    </row>
    <row r="517" spans="1:9" x14ac:dyDescent="0.3">
      <c r="A517">
        <v>65162</v>
      </c>
      <c r="B517">
        <v>122</v>
      </c>
      <c r="C517" s="441">
        <v>46023</v>
      </c>
      <c r="D517" t="s">
        <v>552</v>
      </c>
      <c r="E517">
        <v>18099</v>
      </c>
      <c r="F517" t="s">
        <v>5810</v>
      </c>
      <c r="G517">
        <v>6.71</v>
      </c>
      <c r="H517" t="s">
        <v>5601</v>
      </c>
      <c r="I517" t="s">
        <v>461</v>
      </c>
    </row>
    <row r="518" spans="1:9" x14ac:dyDescent="0.3">
      <c r="A518">
        <v>65163</v>
      </c>
      <c r="B518">
        <v>122</v>
      </c>
      <c r="C518" s="441">
        <v>46023</v>
      </c>
      <c r="D518" t="s">
        <v>552</v>
      </c>
      <c r="E518">
        <v>18097</v>
      </c>
      <c r="F518" t="s">
        <v>5811</v>
      </c>
      <c r="G518">
        <v>3.35</v>
      </c>
      <c r="H518" t="s">
        <v>5601</v>
      </c>
      <c r="I518" t="s">
        <v>461</v>
      </c>
    </row>
    <row r="519" spans="1:9" x14ac:dyDescent="0.3">
      <c r="A519">
        <v>65164</v>
      </c>
      <c r="B519">
        <v>122</v>
      </c>
      <c r="C519" s="441">
        <v>46023</v>
      </c>
      <c r="D519" t="s">
        <v>552</v>
      </c>
      <c r="E519">
        <v>25068</v>
      </c>
      <c r="F519" t="s">
        <v>5870</v>
      </c>
      <c r="G519">
        <v>4</v>
      </c>
      <c r="H519" t="s">
        <v>5601</v>
      </c>
      <c r="I519" t="s">
        <v>461</v>
      </c>
    </row>
    <row r="520" spans="1:9" x14ac:dyDescent="0.3">
      <c r="A520">
        <v>65165</v>
      </c>
      <c r="B520">
        <v>122</v>
      </c>
      <c r="C520" s="441">
        <v>46023</v>
      </c>
      <c r="D520" t="s">
        <v>552</v>
      </c>
      <c r="E520">
        <v>18051</v>
      </c>
      <c r="F520" t="s">
        <v>5871</v>
      </c>
      <c r="G520">
        <v>2</v>
      </c>
      <c r="H520" t="s">
        <v>5601</v>
      </c>
      <c r="I520" t="s">
        <v>461</v>
      </c>
    </row>
    <row r="521" spans="1:9" x14ac:dyDescent="0.3">
      <c r="A521">
        <v>65166</v>
      </c>
      <c r="B521">
        <v>122</v>
      </c>
      <c r="C521" s="441">
        <v>46023</v>
      </c>
      <c r="D521" t="s">
        <v>552</v>
      </c>
      <c r="E521">
        <v>24552</v>
      </c>
      <c r="F521" t="s">
        <v>5812</v>
      </c>
      <c r="G521">
        <v>117.15</v>
      </c>
      <c r="H521" t="s">
        <v>5601</v>
      </c>
      <c r="I521" t="s">
        <v>461</v>
      </c>
    </row>
    <row r="522" spans="1:9" x14ac:dyDescent="0.3">
      <c r="A522">
        <v>65167</v>
      </c>
      <c r="B522">
        <v>122</v>
      </c>
      <c r="C522" s="441">
        <v>46023</v>
      </c>
      <c r="D522" t="s">
        <v>552</v>
      </c>
      <c r="E522">
        <v>18017</v>
      </c>
      <c r="F522" t="s">
        <v>5863</v>
      </c>
      <c r="G522">
        <v>11</v>
      </c>
      <c r="H522" t="s">
        <v>5601</v>
      </c>
      <c r="I522" t="s">
        <v>461</v>
      </c>
    </row>
    <row r="523" spans="1:9" x14ac:dyDescent="0.3">
      <c r="A523">
        <v>65168</v>
      </c>
      <c r="B523">
        <v>122</v>
      </c>
      <c r="C523" s="441">
        <v>46023</v>
      </c>
      <c r="D523" t="s">
        <v>552</v>
      </c>
      <c r="E523">
        <v>18015</v>
      </c>
      <c r="F523" t="s">
        <v>5864</v>
      </c>
      <c r="G523">
        <v>7</v>
      </c>
      <c r="H523" t="s">
        <v>5601</v>
      </c>
      <c r="I523" t="s">
        <v>461</v>
      </c>
    </row>
    <row r="524" spans="1:9" x14ac:dyDescent="0.3">
      <c r="A524">
        <v>65169</v>
      </c>
      <c r="B524">
        <v>122</v>
      </c>
      <c r="C524" s="441">
        <v>46023</v>
      </c>
      <c r="D524" t="s">
        <v>552</v>
      </c>
      <c r="E524">
        <v>27406</v>
      </c>
      <c r="F524" t="s">
        <v>5899</v>
      </c>
      <c r="G524">
        <v>4</v>
      </c>
      <c r="H524" t="s">
        <v>5598</v>
      </c>
      <c r="I524" t="s">
        <v>461</v>
      </c>
    </row>
    <row r="525" spans="1:9" x14ac:dyDescent="0.3">
      <c r="A525">
        <v>65170</v>
      </c>
      <c r="B525">
        <v>122</v>
      </c>
      <c r="C525" s="441">
        <v>46023</v>
      </c>
      <c r="D525" t="s">
        <v>552</v>
      </c>
      <c r="E525">
        <v>17974</v>
      </c>
      <c r="F525" t="s">
        <v>5839</v>
      </c>
      <c r="G525">
        <v>2</v>
      </c>
      <c r="H525" t="s">
        <v>5613</v>
      </c>
      <c r="I525" t="s">
        <v>461</v>
      </c>
    </row>
    <row r="526" spans="1:9" x14ac:dyDescent="0.3">
      <c r="A526">
        <v>65171</v>
      </c>
      <c r="B526">
        <v>122</v>
      </c>
      <c r="C526" s="441">
        <v>46023</v>
      </c>
      <c r="D526" t="s">
        <v>552</v>
      </c>
      <c r="E526">
        <v>17933</v>
      </c>
      <c r="F526" t="s">
        <v>5813</v>
      </c>
      <c r="G526">
        <v>18.96</v>
      </c>
      <c r="H526" t="s">
        <v>5605</v>
      </c>
      <c r="I526" t="s">
        <v>461</v>
      </c>
    </row>
    <row r="527" spans="1:9" x14ac:dyDescent="0.3">
      <c r="A527">
        <v>65172</v>
      </c>
      <c r="B527">
        <v>122</v>
      </c>
      <c r="C527" s="441">
        <v>46023</v>
      </c>
      <c r="D527" t="s">
        <v>552</v>
      </c>
      <c r="E527">
        <v>17934</v>
      </c>
      <c r="F527" t="s">
        <v>5814</v>
      </c>
      <c r="G527">
        <v>22.21</v>
      </c>
      <c r="H527" t="s">
        <v>5605</v>
      </c>
      <c r="I527" t="s">
        <v>461</v>
      </c>
    </row>
    <row r="528" spans="1:9" x14ac:dyDescent="0.3">
      <c r="A528">
        <v>65173</v>
      </c>
      <c r="B528">
        <v>122</v>
      </c>
      <c r="C528" s="441">
        <v>46023</v>
      </c>
      <c r="D528" t="s">
        <v>552</v>
      </c>
      <c r="E528">
        <v>18003</v>
      </c>
      <c r="F528" t="s">
        <v>5815</v>
      </c>
      <c r="G528">
        <v>5.04</v>
      </c>
      <c r="H528" t="s">
        <v>5605</v>
      </c>
      <c r="I528" t="s">
        <v>461</v>
      </c>
    </row>
    <row r="529" spans="1:9" x14ac:dyDescent="0.3">
      <c r="A529">
        <v>65174</v>
      </c>
      <c r="B529">
        <v>122</v>
      </c>
      <c r="C529" s="441">
        <v>46023</v>
      </c>
      <c r="D529" t="s">
        <v>552</v>
      </c>
      <c r="E529">
        <v>17838</v>
      </c>
      <c r="F529" t="s">
        <v>5816</v>
      </c>
      <c r="G529">
        <v>5</v>
      </c>
      <c r="H529" t="s">
        <v>5703</v>
      </c>
      <c r="I529" t="s">
        <v>461</v>
      </c>
    </row>
    <row r="530" spans="1:9" x14ac:dyDescent="0.3">
      <c r="A530">
        <v>65175</v>
      </c>
      <c r="B530">
        <v>122</v>
      </c>
      <c r="C530" s="441">
        <v>46023</v>
      </c>
      <c r="D530" t="s">
        <v>552</v>
      </c>
      <c r="E530">
        <v>17905</v>
      </c>
      <c r="F530" t="s">
        <v>5817</v>
      </c>
      <c r="G530">
        <v>16</v>
      </c>
      <c r="H530" t="s">
        <v>5605</v>
      </c>
      <c r="I530" t="s">
        <v>461</v>
      </c>
    </row>
    <row r="531" spans="1:9" x14ac:dyDescent="0.3">
      <c r="A531">
        <v>65176</v>
      </c>
      <c r="B531">
        <v>122</v>
      </c>
      <c r="C531" s="441">
        <v>46023</v>
      </c>
      <c r="D531" t="s">
        <v>552</v>
      </c>
      <c r="E531">
        <v>17903</v>
      </c>
      <c r="F531" t="s">
        <v>5818</v>
      </c>
      <c r="G531">
        <v>13.83</v>
      </c>
      <c r="H531" t="s">
        <v>5605</v>
      </c>
      <c r="I531" t="s">
        <v>461</v>
      </c>
    </row>
    <row r="532" spans="1:9" x14ac:dyDescent="0.3">
      <c r="A532">
        <v>65177</v>
      </c>
      <c r="B532">
        <v>122</v>
      </c>
      <c r="C532" s="441">
        <v>46023</v>
      </c>
      <c r="D532" t="s">
        <v>552</v>
      </c>
      <c r="E532">
        <v>17895</v>
      </c>
      <c r="F532" t="s">
        <v>5819</v>
      </c>
      <c r="G532">
        <v>29.25</v>
      </c>
      <c r="H532" t="s">
        <v>5605</v>
      </c>
      <c r="I532" t="s">
        <v>461</v>
      </c>
    </row>
    <row r="533" spans="1:9" x14ac:dyDescent="0.3">
      <c r="A533">
        <v>65178</v>
      </c>
      <c r="B533">
        <v>122</v>
      </c>
      <c r="C533" s="441">
        <v>46023</v>
      </c>
      <c r="D533" t="s">
        <v>552</v>
      </c>
      <c r="E533">
        <v>17886</v>
      </c>
      <c r="F533" t="s">
        <v>5820</v>
      </c>
      <c r="G533">
        <v>13.17</v>
      </c>
      <c r="H533" t="s">
        <v>5605</v>
      </c>
      <c r="I533" t="s">
        <v>461</v>
      </c>
    </row>
    <row r="534" spans="1:9" x14ac:dyDescent="0.3">
      <c r="A534">
        <v>65179</v>
      </c>
      <c r="B534">
        <v>122</v>
      </c>
      <c r="C534" s="441">
        <v>46023</v>
      </c>
      <c r="D534" t="s">
        <v>552</v>
      </c>
      <c r="E534">
        <v>17883</v>
      </c>
      <c r="F534" t="s">
        <v>5821</v>
      </c>
      <c r="G534">
        <v>9.83</v>
      </c>
      <c r="H534" t="s">
        <v>5605</v>
      </c>
      <c r="I534" t="s">
        <v>461</v>
      </c>
    </row>
    <row r="535" spans="1:9" x14ac:dyDescent="0.3">
      <c r="A535">
        <v>65180</v>
      </c>
      <c r="B535">
        <v>122</v>
      </c>
      <c r="C535" s="441">
        <v>46023</v>
      </c>
      <c r="D535" t="s">
        <v>552</v>
      </c>
      <c r="E535">
        <v>17881</v>
      </c>
      <c r="F535" t="s">
        <v>5822</v>
      </c>
      <c r="G535">
        <v>10.83</v>
      </c>
      <c r="H535" t="s">
        <v>5605</v>
      </c>
      <c r="I535" t="s">
        <v>461</v>
      </c>
    </row>
    <row r="536" spans="1:9" x14ac:dyDescent="0.3">
      <c r="A536">
        <v>65181</v>
      </c>
      <c r="B536">
        <v>122</v>
      </c>
      <c r="C536" s="441">
        <v>46023</v>
      </c>
      <c r="D536" t="s">
        <v>552</v>
      </c>
      <c r="E536">
        <v>25093</v>
      </c>
      <c r="F536" t="s">
        <v>5823</v>
      </c>
      <c r="G536">
        <v>14</v>
      </c>
      <c r="H536" t="s">
        <v>5601</v>
      </c>
      <c r="I536" t="s">
        <v>461</v>
      </c>
    </row>
    <row r="537" spans="1:9" x14ac:dyDescent="0.3">
      <c r="A537">
        <v>65182</v>
      </c>
      <c r="B537">
        <v>122</v>
      </c>
      <c r="C537" s="441">
        <v>46023</v>
      </c>
      <c r="D537" t="s">
        <v>552</v>
      </c>
      <c r="E537">
        <v>17800</v>
      </c>
      <c r="F537" t="s">
        <v>5824</v>
      </c>
      <c r="G537">
        <v>7</v>
      </c>
      <c r="H537" t="s">
        <v>5601</v>
      </c>
      <c r="I537" t="s">
        <v>461</v>
      </c>
    </row>
    <row r="538" spans="1:9" x14ac:dyDescent="0.3">
      <c r="A538">
        <v>65183</v>
      </c>
      <c r="B538">
        <v>122</v>
      </c>
      <c r="C538" s="441">
        <v>46023</v>
      </c>
      <c r="D538" t="s">
        <v>552</v>
      </c>
      <c r="E538">
        <v>25451</v>
      </c>
      <c r="F538" t="s">
        <v>5826</v>
      </c>
      <c r="G538">
        <v>2</v>
      </c>
      <c r="H538" t="s">
        <v>5613</v>
      </c>
      <c r="I538" t="s">
        <v>461</v>
      </c>
    </row>
    <row r="539" spans="1:9" x14ac:dyDescent="0.3">
      <c r="A539">
        <v>65184</v>
      </c>
      <c r="B539">
        <v>122</v>
      </c>
      <c r="C539" s="441">
        <v>46023</v>
      </c>
      <c r="D539" t="s">
        <v>552</v>
      </c>
      <c r="E539">
        <v>25535</v>
      </c>
      <c r="F539" t="s">
        <v>5827</v>
      </c>
      <c r="G539">
        <v>16</v>
      </c>
      <c r="H539" t="s">
        <v>5601</v>
      </c>
      <c r="I539" t="s">
        <v>461</v>
      </c>
    </row>
    <row r="540" spans="1:9" x14ac:dyDescent="0.3">
      <c r="A540">
        <v>65185</v>
      </c>
      <c r="B540">
        <v>122</v>
      </c>
      <c r="C540" s="441">
        <v>46023</v>
      </c>
      <c r="D540" t="s">
        <v>552</v>
      </c>
      <c r="E540">
        <v>21944</v>
      </c>
      <c r="F540" t="s">
        <v>5867</v>
      </c>
      <c r="G540">
        <v>62.57</v>
      </c>
      <c r="H540" t="s">
        <v>5601</v>
      </c>
      <c r="I540" t="s">
        <v>461</v>
      </c>
    </row>
    <row r="541" spans="1:9" x14ac:dyDescent="0.3">
      <c r="A541">
        <v>65186</v>
      </c>
      <c r="B541">
        <v>122</v>
      </c>
      <c r="C541" s="441">
        <v>46023</v>
      </c>
      <c r="D541" t="s">
        <v>552</v>
      </c>
      <c r="E541">
        <v>17797</v>
      </c>
      <c r="F541" t="s">
        <v>5828</v>
      </c>
      <c r="G541">
        <v>58.4</v>
      </c>
      <c r="H541" t="s">
        <v>5601</v>
      </c>
      <c r="I541" t="s">
        <v>461</v>
      </c>
    </row>
    <row r="542" spans="1:9" x14ac:dyDescent="0.3">
      <c r="A542">
        <v>65187</v>
      </c>
      <c r="B542">
        <v>122</v>
      </c>
      <c r="C542" s="441">
        <v>46023</v>
      </c>
      <c r="D542" t="s">
        <v>552</v>
      </c>
      <c r="E542">
        <v>17753</v>
      </c>
      <c r="F542" t="s">
        <v>5883</v>
      </c>
      <c r="G542">
        <v>3</v>
      </c>
      <c r="H542" t="s">
        <v>5601</v>
      </c>
      <c r="I542" t="s">
        <v>461</v>
      </c>
    </row>
    <row r="543" spans="1:9" x14ac:dyDescent="0.3">
      <c r="A543">
        <v>65188</v>
      </c>
      <c r="B543">
        <v>122</v>
      </c>
      <c r="C543" s="441">
        <v>46023</v>
      </c>
      <c r="D543" t="s">
        <v>552</v>
      </c>
      <c r="E543">
        <v>17716</v>
      </c>
      <c r="F543" t="s">
        <v>5830</v>
      </c>
      <c r="G543">
        <v>6</v>
      </c>
      <c r="H543" t="s">
        <v>5601</v>
      </c>
      <c r="I543" t="s">
        <v>461</v>
      </c>
    </row>
    <row r="544" spans="1:9" x14ac:dyDescent="0.3">
      <c r="A544">
        <v>65189</v>
      </c>
      <c r="B544">
        <v>122</v>
      </c>
      <c r="C544" s="441">
        <v>46023</v>
      </c>
      <c r="D544" t="s">
        <v>552</v>
      </c>
      <c r="E544">
        <v>25040</v>
      </c>
      <c r="F544" t="s">
        <v>5832</v>
      </c>
      <c r="G544">
        <v>13</v>
      </c>
      <c r="H544" t="s">
        <v>5601</v>
      </c>
      <c r="I544" t="s">
        <v>461</v>
      </c>
    </row>
    <row r="545" spans="1:9" x14ac:dyDescent="0.3">
      <c r="A545">
        <v>65190</v>
      </c>
      <c r="B545">
        <v>122</v>
      </c>
      <c r="C545" s="441">
        <v>46023</v>
      </c>
      <c r="D545" t="s">
        <v>552</v>
      </c>
      <c r="E545">
        <v>17710</v>
      </c>
      <c r="F545" t="s">
        <v>5833</v>
      </c>
      <c r="G545">
        <v>259.44</v>
      </c>
      <c r="H545" t="s">
        <v>5601</v>
      </c>
      <c r="I545" t="s">
        <v>461</v>
      </c>
    </row>
    <row r="546" spans="1:9" x14ac:dyDescent="0.3">
      <c r="A546">
        <v>65191</v>
      </c>
      <c r="B546">
        <v>122</v>
      </c>
      <c r="C546" s="441">
        <v>46023</v>
      </c>
      <c r="D546" t="s">
        <v>552</v>
      </c>
      <c r="E546">
        <v>17713</v>
      </c>
      <c r="F546" t="s">
        <v>5879</v>
      </c>
      <c r="G546">
        <v>14</v>
      </c>
      <c r="H546" t="s">
        <v>5601</v>
      </c>
      <c r="I546" t="s">
        <v>461</v>
      </c>
    </row>
    <row r="547" spans="1:9" x14ac:dyDescent="0.3">
      <c r="A547">
        <v>65192</v>
      </c>
      <c r="B547">
        <v>122</v>
      </c>
      <c r="C547" s="441">
        <v>46023</v>
      </c>
      <c r="D547" t="s">
        <v>552</v>
      </c>
      <c r="E547">
        <v>21100</v>
      </c>
      <c r="F547" t="s">
        <v>5900</v>
      </c>
      <c r="G547">
        <v>3</v>
      </c>
      <c r="H547" t="s">
        <v>5605</v>
      </c>
      <c r="I547" t="s">
        <v>461</v>
      </c>
    </row>
    <row r="548" spans="1:9" x14ac:dyDescent="0.3">
      <c r="A548">
        <v>65193</v>
      </c>
      <c r="B548">
        <v>122</v>
      </c>
      <c r="C548" s="441">
        <v>46023</v>
      </c>
      <c r="D548" t="s">
        <v>552</v>
      </c>
      <c r="E548">
        <v>20417</v>
      </c>
      <c r="F548" t="s">
        <v>5901</v>
      </c>
      <c r="G548">
        <v>19</v>
      </c>
      <c r="H548" t="s">
        <v>5613</v>
      </c>
      <c r="I548" t="s">
        <v>461</v>
      </c>
    </row>
    <row r="549" spans="1:9" x14ac:dyDescent="0.3">
      <c r="A549">
        <v>65194</v>
      </c>
      <c r="B549">
        <v>122</v>
      </c>
      <c r="C549" s="441">
        <v>46023</v>
      </c>
      <c r="D549" t="s">
        <v>552</v>
      </c>
      <c r="E549">
        <v>25209</v>
      </c>
      <c r="F549" t="s">
        <v>5902</v>
      </c>
      <c r="G549">
        <v>2</v>
      </c>
      <c r="H549" t="s">
        <v>5605</v>
      </c>
      <c r="I549" t="s">
        <v>461</v>
      </c>
    </row>
    <row r="550" spans="1:9" x14ac:dyDescent="0.3">
      <c r="A550">
        <v>65195</v>
      </c>
      <c r="B550">
        <v>122</v>
      </c>
      <c r="C550" s="441">
        <v>46023</v>
      </c>
      <c r="D550" t="s">
        <v>552</v>
      </c>
      <c r="E550">
        <v>26713</v>
      </c>
      <c r="F550" t="s">
        <v>5903</v>
      </c>
      <c r="G550">
        <v>2</v>
      </c>
      <c r="H550" t="s">
        <v>5598</v>
      </c>
      <c r="I550" t="s">
        <v>461</v>
      </c>
    </row>
    <row r="551" spans="1:9" x14ac:dyDescent="0.3">
      <c r="A551">
        <v>65196</v>
      </c>
      <c r="B551">
        <v>122</v>
      </c>
      <c r="C551" s="441">
        <v>46023</v>
      </c>
      <c r="D551" t="s">
        <v>552</v>
      </c>
      <c r="E551">
        <v>25807</v>
      </c>
      <c r="F551" t="s">
        <v>5904</v>
      </c>
      <c r="G551">
        <v>1</v>
      </c>
      <c r="H551" t="s">
        <v>5613</v>
      </c>
      <c r="I551" t="s">
        <v>461</v>
      </c>
    </row>
    <row r="552" spans="1:9" x14ac:dyDescent="0.3">
      <c r="A552">
        <v>65197</v>
      </c>
      <c r="B552">
        <v>122</v>
      </c>
      <c r="C552" s="441">
        <v>46023</v>
      </c>
      <c r="D552" t="s">
        <v>552</v>
      </c>
      <c r="E552">
        <v>20349</v>
      </c>
      <c r="F552" t="s">
        <v>5679</v>
      </c>
      <c r="G552">
        <v>39</v>
      </c>
      <c r="H552" t="s">
        <v>5605</v>
      </c>
      <c r="I552" t="s">
        <v>461</v>
      </c>
    </row>
    <row r="553" spans="1:9" x14ac:dyDescent="0.3">
      <c r="A553">
        <v>65198</v>
      </c>
      <c r="B553">
        <v>122</v>
      </c>
      <c r="C553" s="441">
        <v>46023</v>
      </c>
      <c r="D553" t="s">
        <v>552</v>
      </c>
      <c r="E553">
        <v>25416</v>
      </c>
      <c r="F553" t="s">
        <v>5905</v>
      </c>
      <c r="G553">
        <v>16</v>
      </c>
      <c r="H553" t="s">
        <v>5613</v>
      </c>
      <c r="I553" t="s">
        <v>461</v>
      </c>
    </row>
    <row r="554" spans="1:9" x14ac:dyDescent="0.3">
      <c r="A554">
        <v>65199</v>
      </c>
      <c r="B554">
        <v>122</v>
      </c>
      <c r="C554" s="441">
        <v>46023</v>
      </c>
      <c r="D554" t="s">
        <v>552</v>
      </c>
      <c r="E554">
        <v>19434</v>
      </c>
      <c r="F554" t="s">
        <v>5906</v>
      </c>
      <c r="G554">
        <v>2</v>
      </c>
      <c r="H554" t="s">
        <v>5605</v>
      </c>
      <c r="I554" t="s">
        <v>461</v>
      </c>
    </row>
    <row r="555" spans="1:9" x14ac:dyDescent="0.3">
      <c r="A555">
        <v>65200</v>
      </c>
      <c r="B555">
        <v>122</v>
      </c>
      <c r="C555" s="441">
        <v>46023</v>
      </c>
      <c r="D555" t="s">
        <v>552</v>
      </c>
      <c r="E555">
        <v>21062</v>
      </c>
      <c r="F555" t="s">
        <v>5600</v>
      </c>
      <c r="G555">
        <v>15</v>
      </c>
      <c r="H555" t="s">
        <v>5601</v>
      </c>
      <c r="I555" t="s">
        <v>461</v>
      </c>
    </row>
    <row r="556" spans="1:9" x14ac:dyDescent="0.3">
      <c r="A556">
        <v>65201</v>
      </c>
      <c r="B556">
        <v>122</v>
      </c>
      <c r="C556" s="441">
        <v>46023</v>
      </c>
      <c r="D556" t="s">
        <v>552</v>
      </c>
      <c r="E556">
        <v>18249</v>
      </c>
      <c r="F556" t="s">
        <v>5907</v>
      </c>
      <c r="G556">
        <v>2</v>
      </c>
      <c r="H556" t="s">
        <v>5613</v>
      </c>
      <c r="I556" t="s">
        <v>461</v>
      </c>
    </row>
    <row r="557" spans="1:9" x14ac:dyDescent="0.3">
      <c r="A557">
        <v>65202</v>
      </c>
      <c r="B557">
        <v>122</v>
      </c>
      <c r="C557" s="441">
        <v>46023</v>
      </c>
      <c r="D557" t="s">
        <v>552</v>
      </c>
      <c r="E557">
        <v>19405</v>
      </c>
      <c r="F557" t="s">
        <v>5908</v>
      </c>
      <c r="G557">
        <v>20</v>
      </c>
      <c r="H557" t="s">
        <v>5598</v>
      </c>
      <c r="I557" t="s">
        <v>461</v>
      </c>
    </row>
    <row r="558" spans="1:9" x14ac:dyDescent="0.3">
      <c r="A558">
        <v>65203</v>
      </c>
      <c r="B558">
        <v>122</v>
      </c>
      <c r="C558" s="441">
        <v>46023</v>
      </c>
      <c r="D558" t="s">
        <v>552</v>
      </c>
      <c r="E558">
        <v>26580</v>
      </c>
      <c r="F558" t="s">
        <v>5909</v>
      </c>
      <c r="G558">
        <v>10.84</v>
      </c>
      <c r="H558" t="s">
        <v>5598</v>
      </c>
      <c r="I558" t="s">
        <v>461</v>
      </c>
    </row>
    <row r="559" spans="1:9" x14ac:dyDescent="0.3">
      <c r="A559">
        <v>65204</v>
      </c>
      <c r="B559">
        <v>122</v>
      </c>
      <c r="C559" s="441">
        <v>46023</v>
      </c>
      <c r="D559" t="s">
        <v>552</v>
      </c>
      <c r="E559">
        <v>27606</v>
      </c>
      <c r="F559" t="s">
        <v>5910</v>
      </c>
      <c r="G559">
        <v>0.95</v>
      </c>
      <c r="H559" t="s">
        <v>5613</v>
      </c>
      <c r="I559" t="s">
        <v>461</v>
      </c>
    </row>
    <row r="560" spans="1:9" x14ac:dyDescent="0.3">
      <c r="A560">
        <v>65205</v>
      </c>
      <c r="B560">
        <v>122</v>
      </c>
      <c r="C560" s="441">
        <v>46023</v>
      </c>
      <c r="D560" t="s">
        <v>552</v>
      </c>
      <c r="E560">
        <v>28072</v>
      </c>
      <c r="F560" t="s">
        <v>5911</v>
      </c>
      <c r="G560">
        <v>1.28</v>
      </c>
      <c r="H560" t="s">
        <v>5613</v>
      </c>
      <c r="I560" t="s">
        <v>461</v>
      </c>
    </row>
    <row r="561" spans="1:9" x14ac:dyDescent="0.3">
      <c r="A561">
        <v>65206</v>
      </c>
      <c r="B561">
        <v>122</v>
      </c>
      <c r="C561" s="441">
        <v>46023</v>
      </c>
      <c r="D561" t="s">
        <v>552</v>
      </c>
      <c r="E561">
        <v>17594</v>
      </c>
      <c r="F561" t="s">
        <v>5878</v>
      </c>
      <c r="G561">
        <v>10</v>
      </c>
      <c r="H561" t="s">
        <v>5601</v>
      </c>
      <c r="I561" t="s">
        <v>461</v>
      </c>
    </row>
    <row r="562" spans="1:9" x14ac:dyDescent="0.3">
      <c r="A562">
        <v>65207</v>
      </c>
      <c r="B562">
        <v>122</v>
      </c>
      <c r="C562" s="441">
        <v>46023</v>
      </c>
      <c r="D562" t="s">
        <v>552</v>
      </c>
      <c r="E562">
        <v>18003</v>
      </c>
      <c r="F562" t="s">
        <v>5815</v>
      </c>
      <c r="G562">
        <v>6.67</v>
      </c>
      <c r="H562" t="s">
        <v>5605</v>
      </c>
      <c r="I562" t="s">
        <v>461</v>
      </c>
    </row>
    <row r="563" spans="1:9" x14ac:dyDescent="0.3">
      <c r="A563">
        <v>65208</v>
      </c>
      <c r="B563">
        <v>122</v>
      </c>
      <c r="C563" s="441">
        <v>46023</v>
      </c>
      <c r="D563" t="s">
        <v>552</v>
      </c>
      <c r="E563">
        <v>25645</v>
      </c>
      <c r="F563" t="s">
        <v>5912</v>
      </c>
      <c r="G563">
        <v>2</v>
      </c>
      <c r="H563" t="s">
        <v>5601</v>
      </c>
      <c r="I563" t="s">
        <v>461</v>
      </c>
    </row>
    <row r="564" spans="1:9" x14ac:dyDescent="0.3">
      <c r="A564">
        <v>65209</v>
      </c>
      <c r="B564">
        <v>122</v>
      </c>
      <c r="C564" s="441">
        <v>46023</v>
      </c>
      <c r="D564" t="s">
        <v>552</v>
      </c>
      <c r="E564">
        <v>17778</v>
      </c>
      <c r="F564" t="s">
        <v>5825</v>
      </c>
      <c r="G564">
        <v>5</v>
      </c>
      <c r="H564" t="s">
        <v>5601</v>
      </c>
      <c r="I564" t="s">
        <v>461</v>
      </c>
    </row>
    <row r="565" spans="1:9" x14ac:dyDescent="0.3">
      <c r="A565">
        <v>65210</v>
      </c>
      <c r="B565">
        <v>122</v>
      </c>
      <c r="C565" s="441">
        <v>46023</v>
      </c>
      <c r="D565" t="s">
        <v>552</v>
      </c>
      <c r="E565">
        <v>17722</v>
      </c>
      <c r="F565" t="s">
        <v>5831</v>
      </c>
      <c r="G565">
        <v>6</v>
      </c>
      <c r="H565" t="s">
        <v>5601</v>
      </c>
      <c r="I565" t="s">
        <v>461</v>
      </c>
    </row>
    <row r="566" spans="1:9" x14ac:dyDescent="0.3">
      <c r="A566">
        <v>70247</v>
      </c>
      <c r="B566">
        <v>122</v>
      </c>
      <c r="C566" s="441">
        <v>46054</v>
      </c>
      <c r="D566" t="s">
        <v>552</v>
      </c>
      <c r="E566">
        <v>26591</v>
      </c>
      <c r="F566" t="s">
        <v>5834</v>
      </c>
      <c r="G566">
        <v>1.2</v>
      </c>
      <c r="H566" t="s">
        <v>5598</v>
      </c>
      <c r="I566" t="s">
        <v>462</v>
      </c>
    </row>
    <row r="567" spans="1:9" x14ac:dyDescent="0.3">
      <c r="A567">
        <v>70248</v>
      </c>
      <c r="B567">
        <v>122</v>
      </c>
      <c r="C567" s="441">
        <v>46054</v>
      </c>
      <c r="D567" t="s">
        <v>552</v>
      </c>
      <c r="E567">
        <v>26588</v>
      </c>
      <c r="F567" t="s">
        <v>5597</v>
      </c>
      <c r="G567">
        <v>1.6</v>
      </c>
      <c r="H567" t="s">
        <v>5598</v>
      </c>
      <c r="I567" t="s">
        <v>462</v>
      </c>
    </row>
    <row r="568" spans="1:9" x14ac:dyDescent="0.3">
      <c r="A568">
        <v>70249</v>
      </c>
      <c r="B568">
        <v>122</v>
      </c>
      <c r="C568" s="441">
        <v>46054</v>
      </c>
      <c r="D568" t="s">
        <v>552</v>
      </c>
      <c r="E568">
        <v>24986</v>
      </c>
      <c r="F568" t="s">
        <v>5835</v>
      </c>
      <c r="G568">
        <v>2</v>
      </c>
      <c r="H568" t="s">
        <v>5625</v>
      </c>
      <c r="I568" t="s">
        <v>462</v>
      </c>
    </row>
    <row r="569" spans="1:9" x14ac:dyDescent="0.3">
      <c r="A569">
        <v>70250</v>
      </c>
      <c r="B569">
        <v>122</v>
      </c>
      <c r="C569" s="441">
        <v>46054</v>
      </c>
      <c r="D569" t="s">
        <v>552</v>
      </c>
      <c r="E569">
        <v>21159</v>
      </c>
      <c r="F569" t="s">
        <v>5836</v>
      </c>
      <c r="G569">
        <v>2</v>
      </c>
      <c r="H569" t="s">
        <v>5625</v>
      </c>
      <c r="I569" t="s">
        <v>462</v>
      </c>
    </row>
    <row r="570" spans="1:9" x14ac:dyDescent="0.3">
      <c r="A570">
        <v>70251</v>
      </c>
      <c r="B570">
        <v>122</v>
      </c>
      <c r="C570" s="441">
        <v>46054</v>
      </c>
      <c r="D570" t="s">
        <v>552</v>
      </c>
      <c r="E570">
        <v>24952</v>
      </c>
      <c r="F570" t="s">
        <v>5599</v>
      </c>
      <c r="G570">
        <v>5</v>
      </c>
      <c r="H570" t="s">
        <v>5598</v>
      </c>
      <c r="I570" t="s">
        <v>462</v>
      </c>
    </row>
    <row r="571" spans="1:9" x14ac:dyDescent="0.3">
      <c r="A571">
        <v>70252</v>
      </c>
      <c r="B571">
        <v>122</v>
      </c>
      <c r="C571" s="441">
        <v>46054</v>
      </c>
      <c r="D571" t="s">
        <v>552</v>
      </c>
      <c r="E571">
        <v>24712</v>
      </c>
      <c r="F571" t="s">
        <v>5837</v>
      </c>
      <c r="G571">
        <v>2</v>
      </c>
      <c r="H571" t="s">
        <v>5601</v>
      </c>
      <c r="I571" t="s">
        <v>462</v>
      </c>
    </row>
    <row r="572" spans="1:9" x14ac:dyDescent="0.3">
      <c r="A572">
        <v>70253</v>
      </c>
      <c r="B572">
        <v>122</v>
      </c>
      <c r="C572" s="441">
        <v>46054</v>
      </c>
      <c r="D572" t="s">
        <v>552</v>
      </c>
      <c r="E572">
        <v>21062</v>
      </c>
      <c r="F572" t="s">
        <v>5600</v>
      </c>
      <c r="G572">
        <v>9</v>
      </c>
      <c r="H572" t="s">
        <v>5601</v>
      </c>
      <c r="I572" t="s">
        <v>462</v>
      </c>
    </row>
    <row r="573" spans="1:9" x14ac:dyDescent="0.3">
      <c r="A573">
        <v>70254</v>
      </c>
      <c r="B573">
        <v>122</v>
      </c>
      <c r="C573" s="441">
        <v>46054</v>
      </c>
      <c r="D573" t="s">
        <v>552</v>
      </c>
      <c r="E573">
        <v>21062</v>
      </c>
      <c r="F573" t="s">
        <v>5600</v>
      </c>
      <c r="G573">
        <v>9</v>
      </c>
      <c r="H573" t="s">
        <v>5601</v>
      </c>
      <c r="I573" t="s">
        <v>462</v>
      </c>
    </row>
    <row r="574" spans="1:9" x14ac:dyDescent="0.3">
      <c r="A574">
        <v>70255</v>
      </c>
      <c r="B574">
        <v>122</v>
      </c>
      <c r="C574" s="441">
        <v>46054</v>
      </c>
      <c r="D574" t="s">
        <v>552</v>
      </c>
      <c r="E574">
        <v>19857</v>
      </c>
      <c r="F574" t="s">
        <v>5602</v>
      </c>
      <c r="G574">
        <v>2</v>
      </c>
      <c r="H574" t="s">
        <v>5598</v>
      </c>
      <c r="I574" t="s">
        <v>462</v>
      </c>
    </row>
    <row r="575" spans="1:9" x14ac:dyDescent="0.3">
      <c r="A575">
        <v>70256</v>
      </c>
      <c r="B575">
        <v>122</v>
      </c>
      <c r="C575" s="441">
        <v>46054</v>
      </c>
      <c r="D575" t="s">
        <v>552</v>
      </c>
      <c r="E575">
        <v>25562</v>
      </c>
      <c r="F575" t="s">
        <v>5719</v>
      </c>
      <c r="G575">
        <v>3</v>
      </c>
      <c r="H575" t="s">
        <v>5605</v>
      </c>
      <c r="I575" t="s">
        <v>462</v>
      </c>
    </row>
    <row r="576" spans="1:9" x14ac:dyDescent="0.3">
      <c r="A576">
        <v>70257</v>
      </c>
      <c r="B576">
        <v>122</v>
      </c>
      <c r="C576" s="441">
        <v>46054</v>
      </c>
      <c r="D576" t="s">
        <v>552</v>
      </c>
      <c r="E576">
        <v>21093</v>
      </c>
      <c r="F576" t="s">
        <v>5608</v>
      </c>
      <c r="G576">
        <v>49</v>
      </c>
      <c r="H576" t="s">
        <v>5598</v>
      </c>
      <c r="I576" t="s">
        <v>462</v>
      </c>
    </row>
    <row r="577" spans="1:9" x14ac:dyDescent="0.3">
      <c r="A577">
        <v>70258</v>
      </c>
      <c r="B577">
        <v>122</v>
      </c>
      <c r="C577" s="441">
        <v>46054</v>
      </c>
      <c r="D577" t="s">
        <v>552</v>
      </c>
      <c r="E577">
        <v>18003</v>
      </c>
      <c r="F577" t="s">
        <v>5815</v>
      </c>
      <c r="G577">
        <v>1.75</v>
      </c>
      <c r="H577" t="s">
        <v>5605</v>
      </c>
      <c r="I577" t="s">
        <v>462</v>
      </c>
    </row>
    <row r="578" spans="1:9" x14ac:dyDescent="0.3">
      <c r="A578">
        <v>70259</v>
      </c>
      <c r="B578">
        <v>122</v>
      </c>
      <c r="C578" s="441">
        <v>46054</v>
      </c>
      <c r="D578" t="s">
        <v>552</v>
      </c>
      <c r="E578">
        <v>18003</v>
      </c>
      <c r="F578" t="s">
        <v>5815</v>
      </c>
      <c r="G578">
        <v>1.75</v>
      </c>
      <c r="H578" t="s">
        <v>5605</v>
      </c>
      <c r="I578" t="s">
        <v>462</v>
      </c>
    </row>
    <row r="579" spans="1:9" x14ac:dyDescent="0.3">
      <c r="A579">
        <v>70260</v>
      </c>
      <c r="B579">
        <v>122</v>
      </c>
      <c r="C579" s="441">
        <v>46054</v>
      </c>
      <c r="D579" t="s">
        <v>552</v>
      </c>
      <c r="E579">
        <v>17895</v>
      </c>
      <c r="F579" t="s">
        <v>5819</v>
      </c>
      <c r="G579">
        <v>32.83</v>
      </c>
      <c r="H579" t="s">
        <v>5605</v>
      </c>
      <c r="I579" t="s">
        <v>462</v>
      </c>
    </row>
    <row r="580" spans="1:9" x14ac:dyDescent="0.3">
      <c r="A580">
        <v>70261</v>
      </c>
      <c r="B580">
        <v>122</v>
      </c>
      <c r="C580" s="441">
        <v>46054</v>
      </c>
      <c r="D580" t="s">
        <v>552</v>
      </c>
      <c r="E580">
        <v>17886</v>
      </c>
      <c r="F580" t="s">
        <v>5820</v>
      </c>
      <c r="G580">
        <v>27.25</v>
      </c>
      <c r="H580" t="s">
        <v>5605</v>
      </c>
      <c r="I580" t="s">
        <v>462</v>
      </c>
    </row>
    <row r="581" spans="1:9" x14ac:dyDescent="0.3">
      <c r="A581">
        <v>70262</v>
      </c>
      <c r="B581">
        <v>122</v>
      </c>
      <c r="C581" s="441">
        <v>46054</v>
      </c>
      <c r="D581" t="s">
        <v>552</v>
      </c>
      <c r="E581">
        <v>21010</v>
      </c>
      <c r="F581" t="s">
        <v>5674</v>
      </c>
      <c r="G581">
        <v>26</v>
      </c>
      <c r="H581" t="s">
        <v>5668</v>
      </c>
      <c r="I581" t="s">
        <v>462</v>
      </c>
    </row>
    <row r="582" spans="1:9" x14ac:dyDescent="0.3">
      <c r="A582">
        <v>70263</v>
      </c>
      <c r="B582">
        <v>122</v>
      </c>
      <c r="C582" s="441">
        <v>46054</v>
      </c>
      <c r="D582" t="s">
        <v>552</v>
      </c>
      <c r="E582">
        <v>21079</v>
      </c>
      <c r="F582" t="s">
        <v>5838</v>
      </c>
      <c r="G582">
        <v>1</v>
      </c>
      <c r="H582" t="s">
        <v>5613</v>
      </c>
      <c r="I582" t="s">
        <v>462</v>
      </c>
    </row>
    <row r="583" spans="1:9" x14ac:dyDescent="0.3">
      <c r="A583">
        <v>70264</v>
      </c>
      <c r="B583">
        <v>122</v>
      </c>
      <c r="C583" s="441">
        <v>46054</v>
      </c>
      <c r="D583" t="s">
        <v>552</v>
      </c>
      <c r="E583">
        <v>20358</v>
      </c>
      <c r="F583" t="s">
        <v>5648</v>
      </c>
      <c r="G583">
        <v>24</v>
      </c>
      <c r="H583" t="s">
        <v>5605</v>
      </c>
      <c r="I583" t="s">
        <v>462</v>
      </c>
    </row>
    <row r="584" spans="1:9" x14ac:dyDescent="0.3">
      <c r="A584">
        <v>70265</v>
      </c>
      <c r="B584">
        <v>122</v>
      </c>
      <c r="C584" s="441">
        <v>46054</v>
      </c>
      <c r="D584" t="s">
        <v>552</v>
      </c>
      <c r="E584">
        <v>26429</v>
      </c>
      <c r="F584" t="s">
        <v>5611</v>
      </c>
      <c r="G584">
        <v>2.2999999999999998</v>
      </c>
      <c r="H584" t="s">
        <v>5598</v>
      </c>
      <c r="I584" t="s">
        <v>462</v>
      </c>
    </row>
    <row r="585" spans="1:9" x14ac:dyDescent="0.3">
      <c r="A585">
        <v>70266</v>
      </c>
      <c r="B585">
        <v>122</v>
      </c>
      <c r="C585" s="441">
        <v>46054</v>
      </c>
      <c r="D585" t="s">
        <v>552</v>
      </c>
      <c r="E585">
        <v>24036</v>
      </c>
      <c r="F585" t="s">
        <v>5612</v>
      </c>
      <c r="G585">
        <v>2</v>
      </c>
      <c r="H585" t="s">
        <v>5613</v>
      </c>
      <c r="I585" t="s">
        <v>462</v>
      </c>
    </row>
    <row r="586" spans="1:9" x14ac:dyDescent="0.3">
      <c r="A586">
        <v>70267</v>
      </c>
      <c r="B586">
        <v>122</v>
      </c>
      <c r="C586" s="441">
        <v>46054</v>
      </c>
      <c r="D586" t="s">
        <v>552</v>
      </c>
      <c r="E586">
        <v>20715</v>
      </c>
      <c r="F586" t="s">
        <v>5614</v>
      </c>
      <c r="G586">
        <v>1</v>
      </c>
      <c r="H586" t="s">
        <v>5615</v>
      </c>
      <c r="I586" t="s">
        <v>462</v>
      </c>
    </row>
    <row r="587" spans="1:9" x14ac:dyDescent="0.3">
      <c r="A587">
        <v>70268</v>
      </c>
      <c r="B587">
        <v>122</v>
      </c>
      <c r="C587" s="441">
        <v>46054</v>
      </c>
      <c r="D587" t="s">
        <v>552</v>
      </c>
      <c r="E587">
        <v>24039</v>
      </c>
      <c r="F587" t="s">
        <v>5616</v>
      </c>
      <c r="G587">
        <v>22</v>
      </c>
      <c r="H587" t="s">
        <v>5598</v>
      </c>
      <c r="I587" t="s">
        <v>462</v>
      </c>
    </row>
    <row r="588" spans="1:9" x14ac:dyDescent="0.3">
      <c r="A588">
        <v>70269</v>
      </c>
      <c r="B588">
        <v>122</v>
      </c>
      <c r="C588" s="441">
        <v>46054</v>
      </c>
      <c r="D588" t="s">
        <v>552</v>
      </c>
      <c r="E588">
        <v>17905</v>
      </c>
      <c r="F588" t="s">
        <v>5817</v>
      </c>
      <c r="G588">
        <v>22.66</v>
      </c>
      <c r="H588" t="s">
        <v>5605</v>
      </c>
      <c r="I588" t="s">
        <v>462</v>
      </c>
    </row>
    <row r="589" spans="1:9" x14ac:dyDescent="0.3">
      <c r="A589">
        <v>70270</v>
      </c>
      <c r="B589">
        <v>122</v>
      </c>
      <c r="C589" s="441">
        <v>46054</v>
      </c>
      <c r="D589" t="s">
        <v>552</v>
      </c>
      <c r="E589">
        <v>17933</v>
      </c>
      <c r="F589" t="s">
        <v>5813</v>
      </c>
      <c r="G589">
        <v>19.75</v>
      </c>
      <c r="H589" t="s">
        <v>5605</v>
      </c>
      <c r="I589" t="s">
        <v>462</v>
      </c>
    </row>
    <row r="590" spans="1:9" x14ac:dyDescent="0.3">
      <c r="A590">
        <v>70271</v>
      </c>
      <c r="B590">
        <v>122</v>
      </c>
      <c r="C590" s="441">
        <v>46054</v>
      </c>
      <c r="D590" t="s">
        <v>552</v>
      </c>
      <c r="E590">
        <v>18589</v>
      </c>
      <c r="F590" t="s">
        <v>5722</v>
      </c>
      <c r="G590">
        <v>19.329999999999998</v>
      </c>
      <c r="H590" t="s">
        <v>5605</v>
      </c>
      <c r="I590" t="s">
        <v>462</v>
      </c>
    </row>
    <row r="591" spans="1:9" x14ac:dyDescent="0.3">
      <c r="A591">
        <v>70272</v>
      </c>
      <c r="B591">
        <v>122</v>
      </c>
      <c r="C591" s="441">
        <v>46054</v>
      </c>
      <c r="D591" t="s">
        <v>552</v>
      </c>
      <c r="E591">
        <v>21060</v>
      </c>
      <c r="F591" t="s">
        <v>5619</v>
      </c>
      <c r="G591">
        <v>1</v>
      </c>
      <c r="H591" t="s">
        <v>5613</v>
      </c>
      <c r="I591" t="s">
        <v>462</v>
      </c>
    </row>
    <row r="592" spans="1:9" x14ac:dyDescent="0.3">
      <c r="A592">
        <v>70273</v>
      </c>
      <c r="B592">
        <v>122</v>
      </c>
      <c r="C592" s="441">
        <v>46054</v>
      </c>
      <c r="D592" t="s">
        <v>552</v>
      </c>
      <c r="E592">
        <v>21030</v>
      </c>
      <c r="F592" t="s">
        <v>5620</v>
      </c>
      <c r="G592">
        <v>11</v>
      </c>
      <c r="H592" t="s">
        <v>5613</v>
      </c>
      <c r="I592" t="s">
        <v>462</v>
      </c>
    </row>
    <row r="593" spans="1:9" x14ac:dyDescent="0.3">
      <c r="A593">
        <v>70274</v>
      </c>
      <c r="B593">
        <v>122</v>
      </c>
      <c r="C593" s="441">
        <v>46054</v>
      </c>
      <c r="D593" t="s">
        <v>552</v>
      </c>
      <c r="E593">
        <v>21047</v>
      </c>
      <c r="F593" t="s">
        <v>5621</v>
      </c>
      <c r="G593">
        <v>10</v>
      </c>
      <c r="H593" t="s">
        <v>5622</v>
      </c>
      <c r="I593" t="s">
        <v>462</v>
      </c>
    </row>
    <row r="594" spans="1:9" x14ac:dyDescent="0.3">
      <c r="A594">
        <v>70275</v>
      </c>
      <c r="B594">
        <v>122</v>
      </c>
      <c r="C594" s="441">
        <v>46054</v>
      </c>
      <c r="D594" t="s">
        <v>552</v>
      </c>
      <c r="E594">
        <v>27438</v>
      </c>
      <c r="F594" t="s">
        <v>5623</v>
      </c>
      <c r="G594">
        <v>15</v>
      </c>
      <c r="H594" t="s">
        <v>5613</v>
      </c>
      <c r="I594" t="s">
        <v>462</v>
      </c>
    </row>
    <row r="595" spans="1:9" x14ac:dyDescent="0.3">
      <c r="A595">
        <v>70276</v>
      </c>
      <c r="B595">
        <v>122</v>
      </c>
      <c r="C595" s="441">
        <v>46054</v>
      </c>
      <c r="D595" t="s">
        <v>552</v>
      </c>
      <c r="E595">
        <v>20752</v>
      </c>
      <c r="F595" t="s">
        <v>5624</v>
      </c>
      <c r="G595">
        <v>2</v>
      </c>
      <c r="H595" t="s">
        <v>5625</v>
      </c>
      <c r="I595" t="s">
        <v>462</v>
      </c>
    </row>
    <row r="596" spans="1:9" x14ac:dyDescent="0.3">
      <c r="A596">
        <v>70277</v>
      </c>
      <c r="B596">
        <v>122</v>
      </c>
      <c r="C596" s="441">
        <v>46054</v>
      </c>
      <c r="D596" t="s">
        <v>552</v>
      </c>
      <c r="E596">
        <v>24833</v>
      </c>
      <c r="F596" t="s">
        <v>5707</v>
      </c>
      <c r="G596">
        <v>15</v>
      </c>
      <c r="H596" t="s">
        <v>5703</v>
      </c>
      <c r="I596" t="s">
        <v>462</v>
      </c>
    </row>
    <row r="597" spans="1:9" x14ac:dyDescent="0.3">
      <c r="A597">
        <v>70278</v>
      </c>
      <c r="B597">
        <v>122</v>
      </c>
      <c r="C597" s="441">
        <v>46054</v>
      </c>
      <c r="D597" t="s">
        <v>552</v>
      </c>
      <c r="E597">
        <v>24089</v>
      </c>
      <c r="F597" t="s">
        <v>5842</v>
      </c>
      <c r="G597">
        <v>5</v>
      </c>
      <c r="H597" t="s">
        <v>5598</v>
      </c>
      <c r="I597" t="s">
        <v>462</v>
      </c>
    </row>
    <row r="598" spans="1:9" x14ac:dyDescent="0.3">
      <c r="A598">
        <v>70279</v>
      </c>
      <c r="B598">
        <v>122</v>
      </c>
      <c r="C598" s="441">
        <v>46054</v>
      </c>
      <c r="D598" t="s">
        <v>552</v>
      </c>
      <c r="E598">
        <v>17903</v>
      </c>
      <c r="F598" t="s">
        <v>5818</v>
      </c>
      <c r="G598">
        <v>14.08</v>
      </c>
      <c r="H598" t="s">
        <v>5605</v>
      </c>
      <c r="I598" t="s">
        <v>462</v>
      </c>
    </row>
    <row r="599" spans="1:9" x14ac:dyDescent="0.3">
      <c r="A599">
        <v>70280</v>
      </c>
      <c r="B599">
        <v>122</v>
      </c>
      <c r="C599" s="441">
        <v>46054</v>
      </c>
      <c r="D599" t="s">
        <v>552</v>
      </c>
      <c r="E599">
        <v>21073</v>
      </c>
      <c r="F599" t="s">
        <v>5628</v>
      </c>
      <c r="G599">
        <v>3</v>
      </c>
      <c r="H599" t="s">
        <v>5613</v>
      </c>
      <c r="I599" t="s">
        <v>462</v>
      </c>
    </row>
    <row r="600" spans="1:9" x14ac:dyDescent="0.3">
      <c r="A600">
        <v>70281</v>
      </c>
      <c r="B600">
        <v>122</v>
      </c>
      <c r="C600" s="441">
        <v>46054</v>
      </c>
      <c r="D600" t="s">
        <v>552</v>
      </c>
      <c r="E600">
        <v>23548</v>
      </c>
      <c r="F600" t="s">
        <v>5629</v>
      </c>
      <c r="G600">
        <v>3</v>
      </c>
      <c r="H600" t="s">
        <v>5598</v>
      </c>
      <c r="I600" t="s">
        <v>462</v>
      </c>
    </row>
    <row r="601" spans="1:9" x14ac:dyDescent="0.3">
      <c r="A601">
        <v>70282</v>
      </c>
      <c r="B601">
        <v>122</v>
      </c>
      <c r="C601" s="441">
        <v>46054</v>
      </c>
      <c r="D601" t="s">
        <v>552</v>
      </c>
      <c r="E601">
        <v>24110</v>
      </c>
      <c r="F601" t="s">
        <v>5630</v>
      </c>
      <c r="G601">
        <v>2.5</v>
      </c>
      <c r="H601" t="s">
        <v>5598</v>
      </c>
      <c r="I601" t="s">
        <v>462</v>
      </c>
    </row>
    <row r="602" spans="1:9" x14ac:dyDescent="0.3">
      <c r="A602">
        <v>70283</v>
      </c>
      <c r="B602">
        <v>122</v>
      </c>
      <c r="C602" s="441">
        <v>46054</v>
      </c>
      <c r="D602" t="s">
        <v>552</v>
      </c>
      <c r="E602">
        <v>19973</v>
      </c>
      <c r="F602" t="s">
        <v>5670</v>
      </c>
      <c r="G602">
        <v>13</v>
      </c>
      <c r="H602" t="s">
        <v>5613</v>
      </c>
      <c r="I602" t="s">
        <v>462</v>
      </c>
    </row>
    <row r="603" spans="1:9" x14ac:dyDescent="0.3">
      <c r="A603">
        <v>70284</v>
      </c>
      <c r="B603">
        <v>122</v>
      </c>
      <c r="C603" s="441">
        <v>46054</v>
      </c>
      <c r="D603" t="s">
        <v>552</v>
      </c>
      <c r="E603">
        <v>20327</v>
      </c>
      <c r="F603" t="s">
        <v>5888</v>
      </c>
      <c r="G603">
        <v>12</v>
      </c>
      <c r="H603" t="s">
        <v>5605</v>
      </c>
      <c r="I603" t="s">
        <v>462</v>
      </c>
    </row>
    <row r="604" spans="1:9" x14ac:dyDescent="0.3">
      <c r="A604">
        <v>70285</v>
      </c>
      <c r="B604">
        <v>122</v>
      </c>
      <c r="C604" s="441">
        <v>46054</v>
      </c>
      <c r="D604" t="s">
        <v>552</v>
      </c>
      <c r="E604">
        <v>20054</v>
      </c>
      <c r="F604" t="s">
        <v>5633</v>
      </c>
      <c r="G604">
        <v>8</v>
      </c>
      <c r="H604" t="s">
        <v>5613</v>
      </c>
      <c r="I604" t="s">
        <v>462</v>
      </c>
    </row>
    <row r="605" spans="1:9" x14ac:dyDescent="0.3">
      <c r="A605">
        <v>70286</v>
      </c>
      <c r="B605">
        <v>122</v>
      </c>
      <c r="C605" s="441">
        <v>46054</v>
      </c>
      <c r="D605" t="s">
        <v>552</v>
      </c>
      <c r="E605">
        <v>20936</v>
      </c>
      <c r="F605" t="s">
        <v>5634</v>
      </c>
      <c r="G605">
        <v>5</v>
      </c>
      <c r="H605" t="s">
        <v>5613</v>
      </c>
      <c r="I605" t="s">
        <v>462</v>
      </c>
    </row>
    <row r="606" spans="1:9" x14ac:dyDescent="0.3">
      <c r="A606">
        <v>70287</v>
      </c>
      <c r="B606">
        <v>122</v>
      </c>
      <c r="C606" s="441">
        <v>46054</v>
      </c>
      <c r="D606" t="s">
        <v>552</v>
      </c>
      <c r="E606">
        <v>26187</v>
      </c>
      <c r="F606" t="s">
        <v>5635</v>
      </c>
      <c r="G606">
        <v>1</v>
      </c>
      <c r="H606" t="s">
        <v>5625</v>
      </c>
      <c r="I606" t="s">
        <v>462</v>
      </c>
    </row>
    <row r="607" spans="1:9" x14ac:dyDescent="0.3">
      <c r="A607">
        <v>70288</v>
      </c>
      <c r="B607">
        <v>122</v>
      </c>
      <c r="C607" s="441">
        <v>46054</v>
      </c>
      <c r="D607" t="s">
        <v>552</v>
      </c>
      <c r="E607">
        <v>25807</v>
      </c>
      <c r="F607" t="s">
        <v>5904</v>
      </c>
      <c r="G607">
        <v>1</v>
      </c>
      <c r="H607" t="s">
        <v>5613</v>
      </c>
      <c r="I607" t="s">
        <v>462</v>
      </c>
    </row>
    <row r="608" spans="1:9" x14ac:dyDescent="0.3">
      <c r="A608">
        <v>70289</v>
      </c>
      <c r="B608">
        <v>122</v>
      </c>
      <c r="C608" s="441">
        <v>46054</v>
      </c>
      <c r="D608" t="s">
        <v>552</v>
      </c>
      <c r="E608">
        <v>21098</v>
      </c>
      <c r="F608" t="s">
        <v>5607</v>
      </c>
      <c r="G608">
        <v>11</v>
      </c>
      <c r="H608" t="s">
        <v>5605</v>
      </c>
      <c r="I608" t="s">
        <v>462</v>
      </c>
    </row>
    <row r="609" spans="1:9" x14ac:dyDescent="0.3">
      <c r="A609">
        <v>70290</v>
      </c>
      <c r="B609">
        <v>122</v>
      </c>
      <c r="C609" s="441">
        <v>46054</v>
      </c>
      <c r="D609" t="s">
        <v>552</v>
      </c>
      <c r="E609">
        <v>24123</v>
      </c>
      <c r="F609" t="s">
        <v>5632</v>
      </c>
      <c r="G609">
        <v>11</v>
      </c>
      <c r="H609" t="s">
        <v>5605</v>
      </c>
      <c r="I609" t="s">
        <v>462</v>
      </c>
    </row>
    <row r="610" spans="1:9" x14ac:dyDescent="0.3">
      <c r="A610">
        <v>70291</v>
      </c>
      <c r="B610">
        <v>122</v>
      </c>
      <c r="C610" s="441">
        <v>46054</v>
      </c>
      <c r="D610" t="s">
        <v>552</v>
      </c>
      <c r="E610">
        <v>17934</v>
      </c>
      <c r="F610" t="s">
        <v>5814</v>
      </c>
      <c r="G610">
        <v>10.29</v>
      </c>
      <c r="H610" t="s">
        <v>5605</v>
      </c>
      <c r="I610" t="s">
        <v>462</v>
      </c>
    </row>
    <row r="611" spans="1:9" x14ac:dyDescent="0.3">
      <c r="A611">
        <v>70292</v>
      </c>
      <c r="B611">
        <v>122</v>
      </c>
      <c r="C611" s="441">
        <v>46054</v>
      </c>
      <c r="D611" t="s">
        <v>552</v>
      </c>
      <c r="E611">
        <v>20270</v>
      </c>
      <c r="F611" t="s">
        <v>5631</v>
      </c>
      <c r="G611">
        <v>9</v>
      </c>
      <c r="H611" t="s">
        <v>5605</v>
      </c>
      <c r="I611" t="s">
        <v>462</v>
      </c>
    </row>
    <row r="612" spans="1:9" x14ac:dyDescent="0.3">
      <c r="A612">
        <v>70293</v>
      </c>
      <c r="B612">
        <v>122</v>
      </c>
      <c r="C612" s="441">
        <v>46054</v>
      </c>
      <c r="D612" t="s">
        <v>552</v>
      </c>
      <c r="E612">
        <v>20417</v>
      </c>
      <c r="F612" t="s">
        <v>5901</v>
      </c>
      <c r="G612">
        <v>1</v>
      </c>
      <c r="H612" t="s">
        <v>5613</v>
      </c>
      <c r="I612" t="s">
        <v>462</v>
      </c>
    </row>
    <row r="613" spans="1:9" x14ac:dyDescent="0.3">
      <c r="A613">
        <v>70294</v>
      </c>
      <c r="B613">
        <v>122</v>
      </c>
      <c r="C613" s="441">
        <v>46054</v>
      </c>
      <c r="D613" t="s">
        <v>552</v>
      </c>
      <c r="E613">
        <v>20421</v>
      </c>
      <c r="F613" t="s">
        <v>5637</v>
      </c>
      <c r="G613">
        <v>5</v>
      </c>
      <c r="H613" t="s">
        <v>5613</v>
      </c>
      <c r="I613" t="s">
        <v>462</v>
      </c>
    </row>
    <row r="614" spans="1:9" x14ac:dyDescent="0.3">
      <c r="A614">
        <v>70295</v>
      </c>
      <c r="B614">
        <v>122</v>
      </c>
      <c r="C614" s="441">
        <v>46054</v>
      </c>
      <c r="D614" t="s">
        <v>552</v>
      </c>
      <c r="E614">
        <v>20034</v>
      </c>
      <c r="F614" t="s">
        <v>5846</v>
      </c>
      <c r="G614">
        <v>2</v>
      </c>
      <c r="H614" t="s">
        <v>5598</v>
      </c>
      <c r="I614" t="s">
        <v>462</v>
      </c>
    </row>
    <row r="615" spans="1:9" x14ac:dyDescent="0.3">
      <c r="A615">
        <v>70296</v>
      </c>
      <c r="B615">
        <v>122</v>
      </c>
      <c r="C615" s="441">
        <v>46054</v>
      </c>
      <c r="D615" t="s">
        <v>552</v>
      </c>
      <c r="E615">
        <v>20689</v>
      </c>
      <c r="F615" t="s">
        <v>5638</v>
      </c>
      <c r="G615">
        <v>10</v>
      </c>
      <c r="H615" t="s">
        <v>5613</v>
      </c>
      <c r="I615" t="s">
        <v>462</v>
      </c>
    </row>
    <row r="616" spans="1:9" x14ac:dyDescent="0.3">
      <c r="A616">
        <v>70297</v>
      </c>
      <c r="B616">
        <v>122</v>
      </c>
      <c r="C616" s="441">
        <v>46054</v>
      </c>
      <c r="D616" t="s">
        <v>552</v>
      </c>
      <c r="E616">
        <v>26020</v>
      </c>
      <c r="F616" t="s">
        <v>5639</v>
      </c>
      <c r="G616">
        <v>47</v>
      </c>
      <c r="H616" t="s">
        <v>5613</v>
      </c>
      <c r="I616" t="s">
        <v>462</v>
      </c>
    </row>
    <row r="617" spans="1:9" x14ac:dyDescent="0.3">
      <c r="A617">
        <v>70298</v>
      </c>
      <c r="B617">
        <v>122</v>
      </c>
      <c r="C617" s="441">
        <v>46054</v>
      </c>
      <c r="D617" t="s">
        <v>552</v>
      </c>
      <c r="E617">
        <v>25429</v>
      </c>
      <c r="F617" t="s">
        <v>5640</v>
      </c>
      <c r="G617">
        <v>150</v>
      </c>
      <c r="H617" t="s">
        <v>5613</v>
      </c>
      <c r="I617" t="s">
        <v>462</v>
      </c>
    </row>
    <row r="618" spans="1:9" x14ac:dyDescent="0.3">
      <c r="A618">
        <v>70299</v>
      </c>
      <c r="B618">
        <v>122</v>
      </c>
      <c r="C618" s="441">
        <v>46054</v>
      </c>
      <c r="D618" t="s">
        <v>552</v>
      </c>
      <c r="E618">
        <v>26024</v>
      </c>
      <c r="F618" t="s">
        <v>5641</v>
      </c>
      <c r="G618">
        <v>125</v>
      </c>
      <c r="H618" t="s">
        <v>5613</v>
      </c>
      <c r="I618" t="s">
        <v>462</v>
      </c>
    </row>
    <row r="619" spans="1:9" x14ac:dyDescent="0.3">
      <c r="A619">
        <v>70300</v>
      </c>
      <c r="B619">
        <v>122</v>
      </c>
      <c r="C619" s="441">
        <v>46054</v>
      </c>
      <c r="D619" t="s">
        <v>552</v>
      </c>
      <c r="E619">
        <v>26880</v>
      </c>
      <c r="F619" t="s">
        <v>5913</v>
      </c>
      <c r="G619">
        <v>200</v>
      </c>
      <c r="H619" t="s">
        <v>5613</v>
      </c>
      <c r="I619" t="s">
        <v>462</v>
      </c>
    </row>
    <row r="620" spans="1:9" x14ac:dyDescent="0.3">
      <c r="A620">
        <v>70301</v>
      </c>
      <c r="B620">
        <v>122</v>
      </c>
      <c r="C620" s="441">
        <v>46054</v>
      </c>
      <c r="D620" t="s">
        <v>552</v>
      </c>
      <c r="E620">
        <v>20672</v>
      </c>
      <c r="F620" t="s">
        <v>5642</v>
      </c>
      <c r="G620">
        <v>9</v>
      </c>
      <c r="H620" t="s">
        <v>5605</v>
      </c>
      <c r="I620" t="s">
        <v>462</v>
      </c>
    </row>
    <row r="621" spans="1:9" x14ac:dyDescent="0.3">
      <c r="A621">
        <v>70302</v>
      </c>
      <c r="B621">
        <v>122</v>
      </c>
      <c r="C621" s="441">
        <v>46054</v>
      </c>
      <c r="D621" t="s">
        <v>552</v>
      </c>
      <c r="E621">
        <v>20242</v>
      </c>
      <c r="F621" t="s">
        <v>5649</v>
      </c>
      <c r="G621">
        <v>8</v>
      </c>
      <c r="H621" t="s">
        <v>5605</v>
      </c>
      <c r="I621" t="s">
        <v>462</v>
      </c>
    </row>
    <row r="622" spans="1:9" x14ac:dyDescent="0.3">
      <c r="A622">
        <v>70303</v>
      </c>
      <c r="B622">
        <v>122</v>
      </c>
      <c r="C622" s="441">
        <v>46054</v>
      </c>
      <c r="D622" t="s">
        <v>552</v>
      </c>
      <c r="E622">
        <v>23698</v>
      </c>
      <c r="F622" t="s">
        <v>5643</v>
      </c>
      <c r="G622">
        <v>6</v>
      </c>
      <c r="H622" t="s">
        <v>5598</v>
      </c>
      <c r="I622" t="s">
        <v>462</v>
      </c>
    </row>
    <row r="623" spans="1:9" x14ac:dyDescent="0.3">
      <c r="A623">
        <v>70304</v>
      </c>
      <c r="B623">
        <v>122</v>
      </c>
      <c r="C623" s="441">
        <v>46054</v>
      </c>
      <c r="D623" t="s">
        <v>552</v>
      </c>
      <c r="E623">
        <v>20410</v>
      </c>
      <c r="F623" t="s">
        <v>5644</v>
      </c>
      <c r="G623">
        <v>2</v>
      </c>
      <c r="H623" t="s">
        <v>5613</v>
      </c>
      <c r="I623" t="s">
        <v>462</v>
      </c>
    </row>
    <row r="624" spans="1:9" x14ac:dyDescent="0.3">
      <c r="A624">
        <v>70305</v>
      </c>
      <c r="B624">
        <v>122</v>
      </c>
      <c r="C624" s="441">
        <v>46054</v>
      </c>
      <c r="D624" t="s">
        <v>552</v>
      </c>
      <c r="E624">
        <v>20385</v>
      </c>
      <c r="F624" t="s">
        <v>5645</v>
      </c>
      <c r="G624">
        <v>15</v>
      </c>
      <c r="H624" t="s">
        <v>5613</v>
      </c>
      <c r="I624" t="s">
        <v>462</v>
      </c>
    </row>
    <row r="625" spans="1:9" x14ac:dyDescent="0.3">
      <c r="A625">
        <v>70306</v>
      </c>
      <c r="B625">
        <v>122</v>
      </c>
      <c r="C625" s="441">
        <v>46054</v>
      </c>
      <c r="D625" t="s">
        <v>552</v>
      </c>
      <c r="E625">
        <v>19979</v>
      </c>
      <c r="F625" t="s">
        <v>5667</v>
      </c>
      <c r="G625">
        <v>8</v>
      </c>
      <c r="H625" t="s">
        <v>5668</v>
      </c>
      <c r="I625" t="s">
        <v>462</v>
      </c>
    </row>
    <row r="626" spans="1:9" x14ac:dyDescent="0.3">
      <c r="A626">
        <v>70307</v>
      </c>
      <c r="B626">
        <v>122</v>
      </c>
      <c r="C626" s="441">
        <v>46054</v>
      </c>
      <c r="D626" t="s">
        <v>552</v>
      </c>
      <c r="E626">
        <v>17838</v>
      </c>
      <c r="F626" t="s">
        <v>5816</v>
      </c>
      <c r="G626">
        <v>8</v>
      </c>
      <c r="H626" t="s">
        <v>5703</v>
      </c>
      <c r="I626" t="s">
        <v>462</v>
      </c>
    </row>
    <row r="627" spans="1:9" x14ac:dyDescent="0.3">
      <c r="A627">
        <v>70308</v>
      </c>
      <c r="B627">
        <v>122</v>
      </c>
      <c r="C627" s="441">
        <v>46054</v>
      </c>
      <c r="D627" t="s">
        <v>552</v>
      </c>
      <c r="E627">
        <v>20136</v>
      </c>
      <c r="F627" t="s">
        <v>5658</v>
      </c>
      <c r="G627">
        <v>7</v>
      </c>
      <c r="H627" t="s">
        <v>5605</v>
      </c>
      <c r="I627" t="s">
        <v>462</v>
      </c>
    </row>
    <row r="628" spans="1:9" x14ac:dyDescent="0.3">
      <c r="A628">
        <v>70309</v>
      </c>
      <c r="B628">
        <v>122</v>
      </c>
      <c r="C628" s="441">
        <v>46054</v>
      </c>
      <c r="D628" t="s">
        <v>552</v>
      </c>
      <c r="E628">
        <v>25075</v>
      </c>
      <c r="F628" t="s">
        <v>5661</v>
      </c>
      <c r="G628">
        <v>7</v>
      </c>
      <c r="H628" t="s">
        <v>5605</v>
      </c>
      <c r="I628" t="s">
        <v>462</v>
      </c>
    </row>
    <row r="629" spans="1:9" x14ac:dyDescent="0.3">
      <c r="A629">
        <v>70310</v>
      </c>
      <c r="B629">
        <v>122</v>
      </c>
      <c r="C629" s="441">
        <v>46054</v>
      </c>
      <c r="D629" t="s">
        <v>552</v>
      </c>
      <c r="E629">
        <v>21017</v>
      </c>
      <c r="F629" t="s">
        <v>5673</v>
      </c>
      <c r="G629">
        <v>7</v>
      </c>
      <c r="H629" t="s">
        <v>5610</v>
      </c>
      <c r="I629" t="s">
        <v>462</v>
      </c>
    </row>
    <row r="630" spans="1:9" x14ac:dyDescent="0.3">
      <c r="A630">
        <v>70311</v>
      </c>
      <c r="B630">
        <v>122</v>
      </c>
      <c r="C630" s="441">
        <v>46054</v>
      </c>
      <c r="D630" t="s">
        <v>552</v>
      </c>
      <c r="E630">
        <v>20022</v>
      </c>
      <c r="F630" t="s">
        <v>5651</v>
      </c>
      <c r="G630">
        <v>10</v>
      </c>
      <c r="H630" t="s">
        <v>5613</v>
      </c>
      <c r="I630" t="s">
        <v>462</v>
      </c>
    </row>
    <row r="631" spans="1:9" x14ac:dyDescent="0.3">
      <c r="A631">
        <v>70312</v>
      </c>
      <c r="B631">
        <v>122</v>
      </c>
      <c r="C631" s="441">
        <v>46054</v>
      </c>
      <c r="D631" t="s">
        <v>552</v>
      </c>
      <c r="E631">
        <v>24272</v>
      </c>
      <c r="F631" t="s">
        <v>5849</v>
      </c>
      <c r="G631">
        <v>0.85</v>
      </c>
      <c r="H631" t="s">
        <v>5598</v>
      </c>
      <c r="I631" t="s">
        <v>462</v>
      </c>
    </row>
    <row r="632" spans="1:9" x14ac:dyDescent="0.3">
      <c r="A632">
        <v>70313</v>
      </c>
      <c r="B632">
        <v>122</v>
      </c>
      <c r="C632" s="441">
        <v>46054</v>
      </c>
      <c r="D632" t="s">
        <v>552</v>
      </c>
      <c r="E632">
        <v>19917</v>
      </c>
      <c r="F632" t="s">
        <v>5682</v>
      </c>
      <c r="G632">
        <v>7</v>
      </c>
      <c r="H632" t="s">
        <v>5605</v>
      </c>
      <c r="I632" t="s">
        <v>462</v>
      </c>
    </row>
    <row r="633" spans="1:9" x14ac:dyDescent="0.3">
      <c r="A633">
        <v>70314</v>
      </c>
      <c r="B633">
        <v>122</v>
      </c>
      <c r="C633" s="441">
        <v>46054</v>
      </c>
      <c r="D633" t="s">
        <v>552</v>
      </c>
      <c r="E633">
        <v>20892</v>
      </c>
      <c r="F633" t="s">
        <v>5653</v>
      </c>
      <c r="G633">
        <v>7</v>
      </c>
      <c r="H633" t="s">
        <v>5613</v>
      </c>
      <c r="I633" t="s">
        <v>462</v>
      </c>
    </row>
    <row r="634" spans="1:9" x14ac:dyDescent="0.3">
      <c r="A634">
        <v>70315</v>
      </c>
      <c r="B634">
        <v>122</v>
      </c>
      <c r="C634" s="441">
        <v>46054</v>
      </c>
      <c r="D634" t="s">
        <v>552</v>
      </c>
      <c r="E634">
        <v>20861</v>
      </c>
      <c r="F634" t="s">
        <v>5854</v>
      </c>
      <c r="G634">
        <v>10</v>
      </c>
      <c r="H634" t="s">
        <v>5613</v>
      </c>
      <c r="I634" t="s">
        <v>462</v>
      </c>
    </row>
    <row r="635" spans="1:9" x14ac:dyDescent="0.3">
      <c r="A635">
        <v>70316</v>
      </c>
      <c r="B635">
        <v>122</v>
      </c>
      <c r="C635" s="441">
        <v>46054</v>
      </c>
      <c r="D635" t="s">
        <v>552</v>
      </c>
      <c r="E635">
        <v>27399</v>
      </c>
      <c r="F635" t="s">
        <v>5708</v>
      </c>
      <c r="G635">
        <v>7</v>
      </c>
      <c r="H635" t="s">
        <v>5605</v>
      </c>
      <c r="I635" t="s">
        <v>462</v>
      </c>
    </row>
    <row r="636" spans="1:9" x14ac:dyDescent="0.3">
      <c r="A636">
        <v>70317</v>
      </c>
      <c r="B636">
        <v>122</v>
      </c>
      <c r="C636" s="441">
        <v>46054</v>
      </c>
      <c r="D636" t="s">
        <v>552</v>
      </c>
      <c r="E636">
        <v>20661</v>
      </c>
      <c r="F636" t="s">
        <v>5850</v>
      </c>
      <c r="G636">
        <v>13</v>
      </c>
      <c r="H636" t="s">
        <v>5613</v>
      </c>
      <c r="I636" t="s">
        <v>462</v>
      </c>
    </row>
    <row r="637" spans="1:9" x14ac:dyDescent="0.3">
      <c r="A637">
        <v>70318</v>
      </c>
      <c r="B637">
        <v>122</v>
      </c>
      <c r="C637" s="441">
        <v>46054</v>
      </c>
      <c r="D637" t="s">
        <v>552</v>
      </c>
      <c r="E637">
        <v>20653</v>
      </c>
      <c r="F637" t="s">
        <v>5655</v>
      </c>
      <c r="G637">
        <v>18</v>
      </c>
      <c r="H637" t="s">
        <v>5613</v>
      </c>
      <c r="I637" t="s">
        <v>462</v>
      </c>
    </row>
    <row r="638" spans="1:9" x14ac:dyDescent="0.3">
      <c r="A638">
        <v>70319</v>
      </c>
      <c r="B638">
        <v>122</v>
      </c>
      <c r="C638" s="441">
        <v>46054</v>
      </c>
      <c r="D638" t="s">
        <v>552</v>
      </c>
      <c r="E638">
        <v>25478</v>
      </c>
      <c r="F638" t="s">
        <v>5656</v>
      </c>
      <c r="G638">
        <v>18</v>
      </c>
      <c r="H638" t="s">
        <v>5613</v>
      </c>
      <c r="I638" t="s">
        <v>462</v>
      </c>
    </row>
    <row r="639" spans="1:9" x14ac:dyDescent="0.3">
      <c r="A639">
        <v>70320</v>
      </c>
      <c r="B639">
        <v>122</v>
      </c>
      <c r="C639" s="441">
        <v>46054</v>
      </c>
      <c r="D639" t="s">
        <v>552</v>
      </c>
      <c r="E639">
        <v>24322</v>
      </c>
      <c r="F639" t="s">
        <v>5657</v>
      </c>
      <c r="G639">
        <v>2.5</v>
      </c>
      <c r="H639" t="s">
        <v>5598</v>
      </c>
      <c r="I639" t="s">
        <v>462</v>
      </c>
    </row>
    <row r="640" spans="1:9" x14ac:dyDescent="0.3">
      <c r="A640">
        <v>70321</v>
      </c>
      <c r="B640">
        <v>122</v>
      </c>
      <c r="C640" s="441">
        <v>46054</v>
      </c>
      <c r="D640" t="s">
        <v>552</v>
      </c>
      <c r="E640">
        <v>20301</v>
      </c>
      <c r="F640" t="s">
        <v>5617</v>
      </c>
      <c r="G640">
        <v>6</v>
      </c>
      <c r="H640" t="s">
        <v>5605</v>
      </c>
      <c r="I640" t="s">
        <v>462</v>
      </c>
    </row>
    <row r="641" spans="1:9" x14ac:dyDescent="0.3">
      <c r="A641">
        <v>70322</v>
      </c>
      <c r="B641">
        <v>122</v>
      </c>
      <c r="C641" s="441">
        <v>46054</v>
      </c>
      <c r="D641" t="s">
        <v>552</v>
      </c>
      <c r="E641">
        <v>20114</v>
      </c>
      <c r="F641" t="s">
        <v>5659</v>
      </c>
      <c r="G641">
        <v>30</v>
      </c>
      <c r="H641" t="s">
        <v>5613</v>
      </c>
      <c r="I641" t="s">
        <v>462</v>
      </c>
    </row>
    <row r="642" spans="1:9" x14ac:dyDescent="0.3">
      <c r="A642">
        <v>70323</v>
      </c>
      <c r="B642">
        <v>122</v>
      </c>
      <c r="C642" s="441">
        <v>46054</v>
      </c>
      <c r="D642" t="s">
        <v>552</v>
      </c>
      <c r="E642">
        <v>20908</v>
      </c>
      <c r="F642" t="s">
        <v>5636</v>
      </c>
      <c r="G642">
        <v>6</v>
      </c>
      <c r="H642" t="s">
        <v>5605</v>
      </c>
      <c r="I642" t="s">
        <v>462</v>
      </c>
    </row>
    <row r="643" spans="1:9" x14ac:dyDescent="0.3">
      <c r="A643">
        <v>70324</v>
      </c>
      <c r="B643">
        <v>122</v>
      </c>
      <c r="C643" s="441">
        <v>46054</v>
      </c>
      <c r="D643" t="s">
        <v>552</v>
      </c>
      <c r="E643">
        <v>20117</v>
      </c>
      <c r="F643" t="s">
        <v>5857</v>
      </c>
      <c r="G643">
        <v>20</v>
      </c>
      <c r="H643" t="s">
        <v>5613</v>
      </c>
      <c r="I643" t="s">
        <v>462</v>
      </c>
    </row>
    <row r="644" spans="1:9" x14ac:dyDescent="0.3">
      <c r="A644">
        <v>70325</v>
      </c>
      <c r="B644">
        <v>122</v>
      </c>
      <c r="C644" s="441">
        <v>46054</v>
      </c>
      <c r="D644" t="s">
        <v>552</v>
      </c>
      <c r="E644">
        <v>20360</v>
      </c>
      <c r="F644" t="s">
        <v>5646</v>
      </c>
      <c r="G644">
        <v>6</v>
      </c>
      <c r="H644" t="s">
        <v>5605</v>
      </c>
      <c r="I644" t="s">
        <v>462</v>
      </c>
    </row>
    <row r="645" spans="1:9" x14ac:dyDescent="0.3">
      <c r="A645">
        <v>70326</v>
      </c>
      <c r="B645">
        <v>122</v>
      </c>
      <c r="C645" s="441">
        <v>46054</v>
      </c>
      <c r="D645" t="s">
        <v>552</v>
      </c>
      <c r="E645">
        <v>20887</v>
      </c>
      <c r="F645" t="s">
        <v>5662</v>
      </c>
      <c r="G645">
        <v>15</v>
      </c>
      <c r="H645" t="s">
        <v>5625</v>
      </c>
      <c r="I645" t="s">
        <v>462</v>
      </c>
    </row>
    <row r="646" spans="1:9" x14ac:dyDescent="0.3">
      <c r="A646">
        <v>70327</v>
      </c>
      <c r="B646">
        <v>122</v>
      </c>
      <c r="C646" s="441">
        <v>46054</v>
      </c>
      <c r="D646" t="s">
        <v>552</v>
      </c>
      <c r="E646">
        <v>20871</v>
      </c>
      <c r="F646" t="s">
        <v>5663</v>
      </c>
      <c r="G646">
        <v>4</v>
      </c>
      <c r="H646" t="s">
        <v>5625</v>
      </c>
      <c r="I646" t="s">
        <v>462</v>
      </c>
    </row>
    <row r="647" spans="1:9" x14ac:dyDescent="0.3">
      <c r="A647">
        <v>70328</v>
      </c>
      <c r="B647">
        <v>122</v>
      </c>
      <c r="C647" s="441">
        <v>46054</v>
      </c>
      <c r="D647" t="s">
        <v>552</v>
      </c>
      <c r="E647">
        <v>20645</v>
      </c>
      <c r="F647" t="s">
        <v>5664</v>
      </c>
      <c r="G647">
        <v>14</v>
      </c>
      <c r="H647" t="s">
        <v>5615</v>
      </c>
      <c r="I647" t="s">
        <v>462</v>
      </c>
    </row>
    <row r="648" spans="1:9" x14ac:dyDescent="0.3">
      <c r="A648">
        <v>70329</v>
      </c>
      <c r="B648">
        <v>122</v>
      </c>
      <c r="C648" s="441">
        <v>46054</v>
      </c>
      <c r="D648" t="s">
        <v>552</v>
      </c>
      <c r="E648">
        <v>25213</v>
      </c>
      <c r="F648" t="s">
        <v>5665</v>
      </c>
      <c r="G648">
        <v>2</v>
      </c>
      <c r="H648" t="s">
        <v>5625</v>
      </c>
      <c r="I648" t="s">
        <v>462</v>
      </c>
    </row>
    <row r="649" spans="1:9" x14ac:dyDescent="0.3">
      <c r="A649">
        <v>70330</v>
      </c>
      <c r="B649">
        <v>122</v>
      </c>
      <c r="C649" s="441">
        <v>46054</v>
      </c>
      <c r="D649" t="s">
        <v>552</v>
      </c>
      <c r="E649">
        <v>26586</v>
      </c>
      <c r="F649" t="s">
        <v>5889</v>
      </c>
      <c r="G649">
        <v>6</v>
      </c>
      <c r="H649" t="s">
        <v>5605</v>
      </c>
      <c r="I649" t="s">
        <v>462</v>
      </c>
    </row>
    <row r="650" spans="1:9" x14ac:dyDescent="0.3">
      <c r="A650">
        <v>70331</v>
      </c>
      <c r="B650">
        <v>122</v>
      </c>
      <c r="C650" s="441">
        <v>46054</v>
      </c>
      <c r="D650" t="s">
        <v>552</v>
      </c>
      <c r="E650">
        <v>19984</v>
      </c>
      <c r="F650" t="s">
        <v>5669</v>
      </c>
      <c r="G650">
        <v>5</v>
      </c>
      <c r="H650" t="s">
        <v>5613</v>
      </c>
      <c r="I650" t="s">
        <v>462</v>
      </c>
    </row>
    <row r="651" spans="1:9" x14ac:dyDescent="0.3">
      <c r="A651">
        <v>70332</v>
      </c>
      <c r="B651">
        <v>122</v>
      </c>
      <c r="C651" s="441">
        <v>46054</v>
      </c>
      <c r="D651" t="s">
        <v>552</v>
      </c>
      <c r="E651">
        <v>17883</v>
      </c>
      <c r="F651" t="s">
        <v>5821</v>
      </c>
      <c r="G651">
        <v>5.75</v>
      </c>
      <c r="H651" t="s">
        <v>5605</v>
      </c>
      <c r="I651" t="s">
        <v>462</v>
      </c>
    </row>
    <row r="652" spans="1:9" x14ac:dyDescent="0.3">
      <c r="A652">
        <v>70333</v>
      </c>
      <c r="B652">
        <v>122</v>
      </c>
      <c r="C652" s="441">
        <v>46054</v>
      </c>
      <c r="D652" t="s">
        <v>552</v>
      </c>
      <c r="E652">
        <v>19965</v>
      </c>
      <c r="F652" t="s">
        <v>5671</v>
      </c>
      <c r="G652">
        <v>5</v>
      </c>
      <c r="H652" t="s">
        <v>5613</v>
      </c>
      <c r="I652" t="s">
        <v>462</v>
      </c>
    </row>
    <row r="653" spans="1:9" x14ac:dyDescent="0.3">
      <c r="A653">
        <v>70334</v>
      </c>
      <c r="B653">
        <v>122</v>
      </c>
      <c r="C653" s="441">
        <v>46054</v>
      </c>
      <c r="D653" t="s">
        <v>552</v>
      </c>
      <c r="E653">
        <v>19946</v>
      </c>
      <c r="F653" t="s">
        <v>5672</v>
      </c>
      <c r="G653">
        <v>2</v>
      </c>
      <c r="H653" t="s">
        <v>5625</v>
      </c>
      <c r="I653" t="s">
        <v>462</v>
      </c>
    </row>
    <row r="654" spans="1:9" x14ac:dyDescent="0.3">
      <c r="A654">
        <v>70335</v>
      </c>
      <c r="B654">
        <v>122</v>
      </c>
      <c r="C654" s="441">
        <v>46054</v>
      </c>
      <c r="D654" t="s">
        <v>552</v>
      </c>
      <c r="E654">
        <v>17881</v>
      </c>
      <c r="F654" t="s">
        <v>5822</v>
      </c>
      <c r="G654">
        <v>5.5</v>
      </c>
      <c r="H654" t="s">
        <v>5605</v>
      </c>
      <c r="I654" t="s">
        <v>462</v>
      </c>
    </row>
    <row r="655" spans="1:9" x14ac:dyDescent="0.3">
      <c r="A655">
        <v>70336</v>
      </c>
      <c r="B655">
        <v>122</v>
      </c>
      <c r="C655" s="441">
        <v>46054</v>
      </c>
      <c r="D655" t="s">
        <v>552</v>
      </c>
      <c r="E655">
        <v>20287</v>
      </c>
      <c r="F655" t="s">
        <v>5626</v>
      </c>
      <c r="G655">
        <v>5</v>
      </c>
      <c r="H655" t="s">
        <v>5605</v>
      </c>
      <c r="I655" t="s">
        <v>462</v>
      </c>
    </row>
    <row r="656" spans="1:9" x14ac:dyDescent="0.3">
      <c r="A656">
        <v>70337</v>
      </c>
      <c r="B656">
        <v>122</v>
      </c>
      <c r="C656" s="441">
        <v>46054</v>
      </c>
      <c r="D656" t="s">
        <v>552</v>
      </c>
      <c r="E656">
        <v>21004</v>
      </c>
      <c r="F656" t="s">
        <v>5675</v>
      </c>
      <c r="G656">
        <v>2</v>
      </c>
      <c r="H656" t="s">
        <v>5613</v>
      </c>
      <c r="I656" t="s">
        <v>462</v>
      </c>
    </row>
    <row r="657" spans="1:9" x14ac:dyDescent="0.3">
      <c r="A657">
        <v>70338</v>
      </c>
      <c r="B657">
        <v>122</v>
      </c>
      <c r="C657" s="441">
        <v>46054</v>
      </c>
      <c r="D657" t="s">
        <v>552</v>
      </c>
      <c r="E657">
        <v>24401</v>
      </c>
      <c r="F657" t="s">
        <v>5676</v>
      </c>
      <c r="G657">
        <v>1.5</v>
      </c>
      <c r="H657" t="s">
        <v>5613</v>
      </c>
      <c r="I657" t="s">
        <v>462</v>
      </c>
    </row>
    <row r="658" spans="1:9" x14ac:dyDescent="0.3">
      <c r="A658">
        <v>70339</v>
      </c>
      <c r="B658">
        <v>122</v>
      </c>
      <c r="C658" s="441">
        <v>46054</v>
      </c>
      <c r="D658" t="s">
        <v>552</v>
      </c>
      <c r="E658">
        <v>20621</v>
      </c>
      <c r="F658" t="s">
        <v>5677</v>
      </c>
      <c r="G658">
        <v>10</v>
      </c>
      <c r="H658" t="s">
        <v>5625</v>
      </c>
      <c r="I658" t="s">
        <v>462</v>
      </c>
    </row>
    <row r="659" spans="1:9" x14ac:dyDescent="0.3">
      <c r="A659">
        <v>70340</v>
      </c>
      <c r="B659">
        <v>122</v>
      </c>
      <c r="C659" s="441">
        <v>46054</v>
      </c>
      <c r="D659" t="s">
        <v>552</v>
      </c>
      <c r="E659">
        <v>20227</v>
      </c>
      <c r="F659" t="s">
        <v>5650</v>
      </c>
      <c r="G659">
        <v>5</v>
      </c>
      <c r="H659" t="s">
        <v>5605</v>
      </c>
      <c r="I659" t="s">
        <v>462</v>
      </c>
    </row>
    <row r="660" spans="1:9" x14ac:dyDescent="0.3">
      <c r="A660">
        <v>70341</v>
      </c>
      <c r="B660">
        <v>122</v>
      </c>
      <c r="C660" s="441">
        <v>46054</v>
      </c>
      <c r="D660" t="s">
        <v>552</v>
      </c>
      <c r="E660">
        <v>24420</v>
      </c>
      <c r="F660" t="s">
        <v>5680</v>
      </c>
      <c r="G660">
        <v>4</v>
      </c>
      <c r="H660" t="s">
        <v>5598</v>
      </c>
      <c r="I660" t="s">
        <v>462</v>
      </c>
    </row>
    <row r="661" spans="1:9" x14ac:dyDescent="0.3">
      <c r="A661">
        <v>70342</v>
      </c>
      <c r="B661">
        <v>122</v>
      </c>
      <c r="C661" s="441">
        <v>46054</v>
      </c>
      <c r="D661" t="s">
        <v>552</v>
      </c>
      <c r="E661">
        <v>20488</v>
      </c>
      <c r="F661" t="s">
        <v>5851</v>
      </c>
      <c r="G661">
        <v>10.5</v>
      </c>
      <c r="H661" t="s">
        <v>5598</v>
      </c>
      <c r="I661" t="s">
        <v>462</v>
      </c>
    </row>
    <row r="662" spans="1:9" x14ac:dyDescent="0.3">
      <c r="A662">
        <v>70343</v>
      </c>
      <c r="B662">
        <v>122</v>
      </c>
      <c r="C662" s="441">
        <v>46054</v>
      </c>
      <c r="D662" t="s">
        <v>552</v>
      </c>
      <c r="E662">
        <v>23826</v>
      </c>
      <c r="F662" t="s">
        <v>5844</v>
      </c>
      <c r="G662">
        <v>4</v>
      </c>
      <c r="H662" t="s">
        <v>5605</v>
      </c>
      <c r="I662" t="s">
        <v>462</v>
      </c>
    </row>
    <row r="663" spans="1:9" x14ac:dyDescent="0.3">
      <c r="A663">
        <v>70344</v>
      </c>
      <c r="B663">
        <v>122</v>
      </c>
      <c r="C663" s="441">
        <v>46054</v>
      </c>
      <c r="D663" t="s">
        <v>552</v>
      </c>
      <c r="E663">
        <v>20922</v>
      </c>
      <c r="F663" t="s">
        <v>5845</v>
      </c>
      <c r="G663">
        <v>4</v>
      </c>
      <c r="H663" t="s">
        <v>5605</v>
      </c>
      <c r="I663" t="s">
        <v>462</v>
      </c>
    </row>
    <row r="664" spans="1:9" x14ac:dyDescent="0.3">
      <c r="A664">
        <v>70345</v>
      </c>
      <c r="B664">
        <v>122</v>
      </c>
      <c r="C664" s="441">
        <v>46054</v>
      </c>
      <c r="D664" t="s">
        <v>552</v>
      </c>
      <c r="E664">
        <v>19907</v>
      </c>
      <c r="F664" t="s">
        <v>5683</v>
      </c>
      <c r="G664">
        <v>9</v>
      </c>
      <c r="H664" t="s">
        <v>5613</v>
      </c>
      <c r="I664" t="s">
        <v>462</v>
      </c>
    </row>
    <row r="665" spans="1:9" x14ac:dyDescent="0.3">
      <c r="A665">
        <v>70346</v>
      </c>
      <c r="B665">
        <v>122</v>
      </c>
      <c r="C665" s="441">
        <v>46054</v>
      </c>
      <c r="D665" t="s">
        <v>552</v>
      </c>
      <c r="E665">
        <v>20185</v>
      </c>
      <c r="F665" t="s">
        <v>5684</v>
      </c>
      <c r="G665">
        <v>1</v>
      </c>
      <c r="H665" t="s">
        <v>5598</v>
      </c>
      <c r="I665" t="s">
        <v>462</v>
      </c>
    </row>
    <row r="666" spans="1:9" x14ac:dyDescent="0.3">
      <c r="A666">
        <v>70347</v>
      </c>
      <c r="B666">
        <v>122</v>
      </c>
      <c r="C666" s="441">
        <v>46054</v>
      </c>
      <c r="D666" t="s">
        <v>552</v>
      </c>
      <c r="E666">
        <v>20174</v>
      </c>
      <c r="F666" t="s">
        <v>5685</v>
      </c>
      <c r="G666">
        <v>3</v>
      </c>
      <c r="H666" t="s">
        <v>5598</v>
      </c>
      <c r="I666" t="s">
        <v>462</v>
      </c>
    </row>
    <row r="667" spans="1:9" x14ac:dyDescent="0.3">
      <c r="A667">
        <v>70348</v>
      </c>
      <c r="B667">
        <v>122</v>
      </c>
      <c r="C667" s="441">
        <v>46054</v>
      </c>
      <c r="D667" t="s">
        <v>552</v>
      </c>
      <c r="E667">
        <v>20614</v>
      </c>
      <c r="F667" t="s">
        <v>5686</v>
      </c>
      <c r="G667">
        <v>5</v>
      </c>
      <c r="H667" t="s">
        <v>5613</v>
      </c>
      <c r="I667" t="s">
        <v>462</v>
      </c>
    </row>
    <row r="668" spans="1:9" x14ac:dyDescent="0.3">
      <c r="A668">
        <v>70349</v>
      </c>
      <c r="B668">
        <v>122</v>
      </c>
      <c r="C668" s="441">
        <v>46054</v>
      </c>
      <c r="D668" t="s">
        <v>552</v>
      </c>
      <c r="E668">
        <v>20257</v>
      </c>
      <c r="F668" t="s">
        <v>5887</v>
      </c>
      <c r="G668">
        <v>4</v>
      </c>
      <c r="H668" t="s">
        <v>5605</v>
      </c>
      <c r="I668" t="s">
        <v>462</v>
      </c>
    </row>
    <row r="669" spans="1:9" x14ac:dyDescent="0.3">
      <c r="A669">
        <v>70350</v>
      </c>
      <c r="B669">
        <v>122</v>
      </c>
      <c r="C669" s="441">
        <v>46054</v>
      </c>
      <c r="D669" t="s">
        <v>552</v>
      </c>
      <c r="E669">
        <v>20202</v>
      </c>
      <c r="F669" t="s">
        <v>5852</v>
      </c>
      <c r="G669">
        <v>12</v>
      </c>
      <c r="H669" t="s">
        <v>5613</v>
      </c>
      <c r="I669" t="s">
        <v>462</v>
      </c>
    </row>
    <row r="670" spans="1:9" x14ac:dyDescent="0.3">
      <c r="A670">
        <v>70351</v>
      </c>
      <c r="B670">
        <v>122</v>
      </c>
      <c r="C670" s="441">
        <v>46054</v>
      </c>
      <c r="D670" t="s">
        <v>552</v>
      </c>
      <c r="E670">
        <v>26054</v>
      </c>
      <c r="F670" t="s">
        <v>5868</v>
      </c>
      <c r="G670">
        <v>9</v>
      </c>
      <c r="H670" t="s">
        <v>5613</v>
      </c>
      <c r="I670" t="s">
        <v>462</v>
      </c>
    </row>
    <row r="671" spans="1:9" x14ac:dyDescent="0.3">
      <c r="A671">
        <v>70352</v>
      </c>
      <c r="B671">
        <v>122</v>
      </c>
      <c r="C671" s="441">
        <v>46054</v>
      </c>
      <c r="D671" t="s">
        <v>552</v>
      </c>
      <c r="E671">
        <v>20961</v>
      </c>
      <c r="F671" t="s">
        <v>5687</v>
      </c>
      <c r="G671">
        <v>9</v>
      </c>
      <c r="H671" t="s">
        <v>5613</v>
      </c>
      <c r="I671" t="s">
        <v>462</v>
      </c>
    </row>
    <row r="672" spans="1:9" x14ac:dyDescent="0.3">
      <c r="A672">
        <v>70353</v>
      </c>
      <c r="B672">
        <v>122</v>
      </c>
      <c r="C672" s="441">
        <v>46054</v>
      </c>
      <c r="D672" t="s">
        <v>552</v>
      </c>
      <c r="E672">
        <v>19787</v>
      </c>
      <c r="F672" t="s">
        <v>5914</v>
      </c>
      <c r="G672">
        <v>1.82</v>
      </c>
      <c r="H672" t="s">
        <v>5598</v>
      </c>
      <c r="I672" t="s">
        <v>462</v>
      </c>
    </row>
    <row r="673" spans="1:9" x14ac:dyDescent="0.3">
      <c r="A673">
        <v>70354</v>
      </c>
      <c r="B673">
        <v>122</v>
      </c>
      <c r="C673" s="441">
        <v>46054</v>
      </c>
      <c r="D673" t="s">
        <v>552</v>
      </c>
      <c r="E673">
        <v>19658</v>
      </c>
      <c r="F673" t="s">
        <v>5915</v>
      </c>
      <c r="G673">
        <v>24.58</v>
      </c>
      <c r="H673" t="s">
        <v>5598</v>
      </c>
      <c r="I673" t="s">
        <v>462</v>
      </c>
    </row>
    <row r="674" spans="1:9" x14ac:dyDescent="0.3">
      <c r="A674">
        <v>70355</v>
      </c>
      <c r="B674">
        <v>122</v>
      </c>
      <c r="C674" s="441">
        <v>46054</v>
      </c>
      <c r="D674" t="s">
        <v>552</v>
      </c>
      <c r="E674">
        <v>19657</v>
      </c>
      <c r="F674" t="s">
        <v>5916</v>
      </c>
      <c r="G674">
        <v>2.7</v>
      </c>
      <c r="H674" t="s">
        <v>5598</v>
      </c>
      <c r="I674" t="s">
        <v>462</v>
      </c>
    </row>
    <row r="675" spans="1:9" x14ac:dyDescent="0.3">
      <c r="A675">
        <v>70356</v>
      </c>
      <c r="B675">
        <v>122</v>
      </c>
      <c r="C675" s="441">
        <v>46054</v>
      </c>
      <c r="D675" t="s">
        <v>552</v>
      </c>
      <c r="E675">
        <v>19654</v>
      </c>
      <c r="F675" t="s">
        <v>5917</v>
      </c>
      <c r="G675">
        <v>2.42</v>
      </c>
      <c r="H675" t="s">
        <v>5598</v>
      </c>
      <c r="I675" t="s">
        <v>462</v>
      </c>
    </row>
    <row r="676" spans="1:9" x14ac:dyDescent="0.3">
      <c r="A676">
        <v>70357</v>
      </c>
      <c r="B676">
        <v>122</v>
      </c>
      <c r="C676" s="441">
        <v>46054</v>
      </c>
      <c r="D676" t="s">
        <v>552</v>
      </c>
      <c r="E676">
        <v>25647</v>
      </c>
      <c r="F676" t="s">
        <v>5918</v>
      </c>
      <c r="G676">
        <v>0.24</v>
      </c>
      <c r="H676" t="s">
        <v>5598</v>
      </c>
      <c r="I676" t="s">
        <v>462</v>
      </c>
    </row>
    <row r="677" spans="1:9" x14ac:dyDescent="0.3">
      <c r="A677">
        <v>70358</v>
      </c>
      <c r="B677">
        <v>122</v>
      </c>
      <c r="C677" s="441">
        <v>46054</v>
      </c>
      <c r="D677" t="s">
        <v>552</v>
      </c>
      <c r="E677">
        <v>19506</v>
      </c>
      <c r="F677" t="s">
        <v>5919</v>
      </c>
      <c r="G677">
        <v>0.1</v>
      </c>
      <c r="H677" t="s">
        <v>5598</v>
      </c>
      <c r="I677" t="s">
        <v>462</v>
      </c>
    </row>
    <row r="678" spans="1:9" x14ac:dyDescent="0.3">
      <c r="A678">
        <v>70359</v>
      </c>
      <c r="B678">
        <v>122</v>
      </c>
      <c r="C678" s="441">
        <v>46054</v>
      </c>
      <c r="D678" t="s">
        <v>552</v>
      </c>
      <c r="E678">
        <v>19652</v>
      </c>
      <c r="F678" t="s">
        <v>5920</v>
      </c>
      <c r="G678">
        <v>1.48</v>
      </c>
      <c r="H678" t="s">
        <v>5598</v>
      </c>
      <c r="I678" t="s">
        <v>462</v>
      </c>
    </row>
    <row r="679" spans="1:9" x14ac:dyDescent="0.3">
      <c r="A679">
        <v>70360</v>
      </c>
      <c r="B679">
        <v>122</v>
      </c>
      <c r="C679" s="441">
        <v>46054</v>
      </c>
      <c r="D679" t="s">
        <v>552</v>
      </c>
      <c r="E679">
        <v>19647</v>
      </c>
      <c r="F679" t="s">
        <v>5921</v>
      </c>
      <c r="G679">
        <v>1</v>
      </c>
      <c r="H679" t="s">
        <v>5598</v>
      </c>
      <c r="I679" t="s">
        <v>462</v>
      </c>
    </row>
    <row r="680" spans="1:9" x14ac:dyDescent="0.3">
      <c r="A680">
        <v>70361</v>
      </c>
      <c r="B680">
        <v>122</v>
      </c>
      <c r="C680" s="441">
        <v>46054</v>
      </c>
      <c r="D680" t="s">
        <v>552</v>
      </c>
      <c r="E680">
        <v>23390</v>
      </c>
      <c r="F680" t="s">
        <v>5922</v>
      </c>
      <c r="G680">
        <v>5.68</v>
      </c>
      <c r="H680" t="s">
        <v>5598</v>
      </c>
      <c r="I680" t="s">
        <v>462</v>
      </c>
    </row>
    <row r="681" spans="1:9" x14ac:dyDescent="0.3">
      <c r="A681">
        <v>70362</v>
      </c>
      <c r="B681">
        <v>122</v>
      </c>
      <c r="C681" s="441">
        <v>46054</v>
      </c>
      <c r="D681" t="s">
        <v>552</v>
      </c>
      <c r="E681">
        <v>23389</v>
      </c>
      <c r="F681" t="s">
        <v>5923</v>
      </c>
      <c r="G681">
        <v>0.8</v>
      </c>
      <c r="H681" t="s">
        <v>5598</v>
      </c>
      <c r="I681" t="s">
        <v>462</v>
      </c>
    </row>
    <row r="682" spans="1:9" x14ac:dyDescent="0.3">
      <c r="A682">
        <v>70363</v>
      </c>
      <c r="B682">
        <v>122</v>
      </c>
      <c r="C682" s="441">
        <v>46054</v>
      </c>
      <c r="D682" t="s">
        <v>552</v>
      </c>
      <c r="E682">
        <v>24083</v>
      </c>
      <c r="F682" t="s">
        <v>5924</v>
      </c>
      <c r="G682">
        <v>40.98</v>
      </c>
      <c r="H682" t="s">
        <v>5598</v>
      </c>
      <c r="I682" t="s">
        <v>462</v>
      </c>
    </row>
    <row r="683" spans="1:9" x14ac:dyDescent="0.3">
      <c r="A683">
        <v>70364</v>
      </c>
      <c r="B683">
        <v>122</v>
      </c>
      <c r="C683" s="441">
        <v>46054</v>
      </c>
      <c r="D683" t="s">
        <v>552</v>
      </c>
      <c r="E683">
        <v>19634</v>
      </c>
      <c r="F683" t="s">
        <v>5925</v>
      </c>
      <c r="G683">
        <v>1.22</v>
      </c>
      <c r="H683" t="s">
        <v>5598</v>
      </c>
      <c r="I683" t="s">
        <v>462</v>
      </c>
    </row>
    <row r="684" spans="1:9" x14ac:dyDescent="0.3">
      <c r="A684">
        <v>70365</v>
      </c>
      <c r="B684">
        <v>122</v>
      </c>
      <c r="C684" s="441">
        <v>46054</v>
      </c>
      <c r="D684" t="s">
        <v>552</v>
      </c>
      <c r="E684">
        <v>19632</v>
      </c>
      <c r="F684" t="s">
        <v>5926</v>
      </c>
      <c r="G684">
        <v>2.2400000000000002</v>
      </c>
      <c r="H684" t="s">
        <v>5598</v>
      </c>
      <c r="I684" t="s">
        <v>462</v>
      </c>
    </row>
    <row r="685" spans="1:9" x14ac:dyDescent="0.3">
      <c r="A685">
        <v>70366</v>
      </c>
      <c r="B685">
        <v>122</v>
      </c>
      <c r="C685" s="441">
        <v>46054</v>
      </c>
      <c r="D685" t="s">
        <v>552</v>
      </c>
      <c r="E685">
        <v>23377</v>
      </c>
      <c r="F685" t="s">
        <v>5927</v>
      </c>
      <c r="G685">
        <v>4</v>
      </c>
      <c r="H685" t="s">
        <v>5598</v>
      </c>
      <c r="I685" t="s">
        <v>462</v>
      </c>
    </row>
    <row r="686" spans="1:9" x14ac:dyDescent="0.3">
      <c r="A686">
        <v>70367</v>
      </c>
      <c r="B686">
        <v>122</v>
      </c>
      <c r="C686" s="441">
        <v>46054</v>
      </c>
      <c r="D686" t="s">
        <v>552</v>
      </c>
      <c r="E686">
        <v>26713</v>
      </c>
      <c r="F686" t="s">
        <v>5903</v>
      </c>
      <c r="G686">
        <v>2</v>
      </c>
      <c r="H686" t="s">
        <v>5598</v>
      </c>
      <c r="I686" t="s">
        <v>462</v>
      </c>
    </row>
    <row r="687" spans="1:9" x14ac:dyDescent="0.3">
      <c r="A687">
        <v>70368</v>
      </c>
      <c r="B687">
        <v>122</v>
      </c>
      <c r="C687" s="441">
        <v>46054</v>
      </c>
      <c r="D687" t="s">
        <v>552</v>
      </c>
      <c r="E687">
        <v>24509</v>
      </c>
      <c r="F687" t="s">
        <v>5928</v>
      </c>
      <c r="G687">
        <v>24.68</v>
      </c>
      <c r="H687" t="s">
        <v>5598</v>
      </c>
      <c r="I687" t="s">
        <v>462</v>
      </c>
    </row>
    <row r="688" spans="1:9" x14ac:dyDescent="0.3">
      <c r="A688">
        <v>70369</v>
      </c>
      <c r="B688">
        <v>122</v>
      </c>
      <c r="C688" s="441">
        <v>46054</v>
      </c>
      <c r="D688" t="s">
        <v>552</v>
      </c>
      <c r="E688">
        <v>19623</v>
      </c>
      <c r="F688" t="s">
        <v>5929</v>
      </c>
      <c r="G688">
        <v>2.86</v>
      </c>
      <c r="H688" t="s">
        <v>5598</v>
      </c>
      <c r="I688" t="s">
        <v>462</v>
      </c>
    </row>
    <row r="689" spans="1:9" x14ac:dyDescent="0.3">
      <c r="A689">
        <v>70370</v>
      </c>
      <c r="B689">
        <v>122</v>
      </c>
      <c r="C689" s="441">
        <v>46054</v>
      </c>
      <c r="D689" t="s">
        <v>552</v>
      </c>
      <c r="E689">
        <v>19488</v>
      </c>
      <c r="F689" t="s">
        <v>5930</v>
      </c>
      <c r="G689">
        <v>0.32</v>
      </c>
      <c r="H689" t="s">
        <v>5598</v>
      </c>
      <c r="I689" t="s">
        <v>462</v>
      </c>
    </row>
    <row r="690" spans="1:9" x14ac:dyDescent="0.3">
      <c r="A690">
        <v>70371</v>
      </c>
      <c r="B690">
        <v>122</v>
      </c>
      <c r="C690" s="441">
        <v>46054</v>
      </c>
      <c r="D690" t="s">
        <v>552</v>
      </c>
      <c r="E690">
        <v>19621</v>
      </c>
      <c r="F690" t="s">
        <v>5931</v>
      </c>
      <c r="G690">
        <v>6.5</v>
      </c>
      <c r="H690" t="s">
        <v>5598</v>
      </c>
      <c r="I690" t="s">
        <v>462</v>
      </c>
    </row>
    <row r="691" spans="1:9" x14ac:dyDescent="0.3">
      <c r="A691">
        <v>70372</v>
      </c>
      <c r="B691">
        <v>122</v>
      </c>
      <c r="C691" s="441">
        <v>46054</v>
      </c>
      <c r="D691" t="s">
        <v>552</v>
      </c>
      <c r="E691">
        <v>23241</v>
      </c>
      <c r="F691" t="s">
        <v>5932</v>
      </c>
      <c r="G691">
        <v>2.04</v>
      </c>
      <c r="H691" t="s">
        <v>5598</v>
      </c>
      <c r="I691" t="s">
        <v>462</v>
      </c>
    </row>
    <row r="692" spans="1:9" x14ac:dyDescent="0.3">
      <c r="A692">
        <v>70373</v>
      </c>
      <c r="B692">
        <v>122</v>
      </c>
      <c r="C692" s="441">
        <v>46054</v>
      </c>
      <c r="D692" t="s">
        <v>552</v>
      </c>
      <c r="E692">
        <v>19617</v>
      </c>
      <c r="F692" t="s">
        <v>5933</v>
      </c>
      <c r="G692">
        <v>0.12</v>
      </c>
      <c r="H692" t="s">
        <v>5598</v>
      </c>
      <c r="I692" t="s">
        <v>462</v>
      </c>
    </row>
    <row r="693" spans="1:9" x14ac:dyDescent="0.3">
      <c r="A693">
        <v>70374</v>
      </c>
      <c r="B693">
        <v>122</v>
      </c>
      <c r="C693" s="441">
        <v>46054</v>
      </c>
      <c r="D693" t="s">
        <v>552</v>
      </c>
      <c r="E693">
        <v>23236</v>
      </c>
      <c r="F693" t="s">
        <v>5934</v>
      </c>
      <c r="G693">
        <v>0.72</v>
      </c>
      <c r="H693" t="s">
        <v>5598</v>
      </c>
      <c r="I693" t="s">
        <v>462</v>
      </c>
    </row>
    <row r="694" spans="1:9" x14ac:dyDescent="0.3">
      <c r="A694">
        <v>70375</v>
      </c>
      <c r="B694">
        <v>122</v>
      </c>
      <c r="C694" s="441">
        <v>46054</v>
      </c>
      <c r="D694" t="s">
        <v>552</v>
      </c>
      <c r="E694">
        <v>19485</v>
      </c>
      <c r="F694" t="s">
        <v>5935</v>
      </c>
      <c r="G694">
        <v>0.48</v>
      </c>
      <c r="H694" t="s">
        <v>5598</v>
      </c>
      <c r="I694" t="s">
        <v>462</v>
      </c>
    </row>
    <row r="695" spans="1:9" x14ac:dyDescent="0.3">
      <c r="A695">
        <v>70376</v>
      </c>
      <c r="B695">
        <v>122</v>
      </c>
      <c r="C695" s="441">
        <v>46054</v>
      </c>
      <c r="D695" t="s">
        <v>552</v>
      </c>
      <c r="E695">
        <v>19480</v>
      </c>
      <c r="F695" t="s">
        <v>5936</v>
      </c>
      <c r="G695">
        <v>0.18</v>
      </c>
      <c r="H695" t="s">
        <v>5598</v>
      </c>
      <c r="I695" t="s">
        <v>462</v>
      </c>
    </row>
    <row r="696" spans="1:9" x14ac:dyDescent="0.3">
      <c r="A696">
        <v>70377</v>
      </c>
      <c r="B696">
        <v>122</v>
      </c>
      <c r="C696" s="441">
        <v>46054</v>
      </c>
      <c r="D696" t="s">
        <v>552</v>
      </c>
      <c r="E696">
        <v>23361</v>
      </c>
      <c r="F696" t="s">
        <v>5937</v>
      </c>
      <c r="G696">
        <v>50</v>
      </c>
      <c r="H696" t="s">
        <v>5598</v>
      </c>
      <c r="I696" t="s">
        <v>462</v>
      </c>
    </row>
    <row r="697" spans="1:9" x14ac:dyDescent="0.3">
      <c r="A697">
        <v>70378</v>
      </c>
      <c r="B697">
        <v>122</v>
      </c>
      <c r="C697" s="441">
        <v>46054</v>
      </c>
      <c r="D697" t="s">
        <v>552</v>
      </c>
      <c r="E697">
        <v>19751</v>
      </c>
      <c r="F697" t="s">
        <v>5938</v>
      </c>
      <c r="G697">
        <v>0.38</v>
      </c>
      <c r="H697" t="s">
        <v>5598</v>
      </c>
      <c r="I697" t="s">
        <v>462</v>
      </c>
    </row>
    <row r="698" spans="1:9" x14ac:dyDescent="0.3">
      <c r="A698">
        <v>70379</v>
      </c>
      <c r="B698">
        <v>122</v>
      </c>
      <c r="C698" s="441">
        <v>46054</v>
      </c>
      <c r="D698" t="s">
        <v>552</v>
      </c>
      <c r="E698">
        <v>23359</v>
      </c>
      <c r="F698" t="s">
        <v>5939</v>
      </c>
      <c r="G698">
        <v>0.57999999999999996</v>
      </c>
      <c r="H698" t="s">
        <v>5598</v>
      </c>
      <c r="I698" t="s">
        <v>462</v>
      </c>
    </row>
    <row r="699" spans="1:9" x14ac:dyDescent="0.3">
      <c r="A699">
        <v>70380</v>
      </c>
      <c r="B699">
        <v>122</v>
      </c>
      <c r="C699" s="441">
        <v>46054</v>
      </c>
      <c r="D699" t="s">
        <v>552</v>
      </c>
      <c r="E699">
        <v>19743</v>
      </c>
      <c r="F699" t="s">
        <v>5940</v>
      </c>
      <c r="G699">
        <v>1.1200000000000001</v>
      </c>
      <c r="H699" t="s">
        <v>5598</v>
      </c>
      <c r="I699" t="s">
        <v>462</v>
      </c>
    </row>
    <row r="700" spans="1:9" x14ac:dyDescent="0.3">
      <c r="A700">
        <v>70381</v>
      </c>
      <c r="B700">
        <v>122</v>
      </c>
      <c r="C700" s="441">
        <v>46054</v>
      </c>
      <c r="D700" t="s">
        <v>552</v>
      </c>
      <c r="E700">
        <v>23096</v>
      </c>
      <c r="F700" t="s">
        <v>5941</v>
      </c>
      <c r="G700">
        <v>30</v>
      </c>
      <c r="H700" t="s">
        <v>5613</v>
      </c>
      <c r="I700" t="s">
        <v>462</v>
      </c>
    </row>
    <row r="701" spans="1:9" x14ac:dyDescent="0.3">
      <c r="A701">
        <v>70382</v>
      </c>
      <c r="B701">
        <v>122</v>
      </c>
      <c r="C701" s="441">
        <v>46054</v>
      </c>
      <c r="D701" t="s">
        <v>552</v>
      </c>
      <c r="E701">
        <v>23095</v>
      </c>
      <c r="F701" t="s">
        <v>5942</v>
      </c>
      <c r="G701">
        <v>380</v>
      </c>
      <c r="H701" t="s">
        <v>5613</v>
      </c>
      <c r="I701" t="s">
        <v>462</v>
      </c>
    </row>
    <row r="702" spans="1:9" x14ac:dyDescent="0.3">
      <c r="A702">
        <v>70383</v>
      </c>
      <c r="B702">
        <v>122</v>
      </c>
      <c r="C702" s="441">
        <v>46054</v>
      </c>
      <c r="D702" t="s">
        <v>552</v>
      </c>
      <c r="E702">
        <v>19589</v>
      </c>
      <c r="F702" t="s">
        <v>5943</v>
      </c>
      <c r="G702">
        <v>0.74</v>
      </c>
      <c r="H702" t="s">
        <v>5598</v>
      </c>
      <c r="I702" t="s">
        <v>462</v>
      </c>
    </row>
    <row r="703" spans="1:9" x14ac:dyDescent="0.3">
      <c r="A703">
        <v>70384</v>
      </c>
      <c r="B703">
        <v>122</v>
      </c>
      <c r="C703" s="441">
        <v>46054</v>
      </c>
      <c r="D703" t="s">
        <v>552</v>
      </c>
      <c r="E703">
        <v>19575</v>
      </c>
      <c r="F703" t="s">
        <v>5944</v>
      </c>
      <c r="G703">
        <v>0.36</v>
      </c>
      <c r="H703" t="s">
        <v>5598</v>
      </c>
      <c r="I703" t="s">
        <v>462</v>
      </c>
    </row>
    <row r="704" spans="1:9" x14ac:dyDescent="0.3">
      <c r="A704">
        <v>70385</v>
      </c>
      <c r="B704">
        <v>122</v>
      </c>
      <c r="C704" s="441">
        <v>46054</v>
      </c>
      <c r="D704" t="s">
        <v>552</v>
      </c>
      <c r="E704">
        <v>19572</v>
      </c>
      <c r="F704" t="s">
        <v>5945</v>
      </c>
      <c r="G704">
        <v>0.28000000000000003</v>
      </c>
      <c r="H704" t="s">
        <v>5598</v>
      </c>
      <c r="I704" t="s">
        <v>462</v>
      </c>
    </row>
    <row r="705" spans="1:9" x14ac:dyDescent="0.3">
      <c r="A705">
        <v>70386</v>
      </c>
      <c r="B705">
        <v>122</v>
      </c>
      <c r="C705" s="441">
        <v>46054</v>
      </c>
      <c r="D705" t="s">
        <v>552</v>
      </c>
      <c r="E705">
        <v>19562</v>
      </c>
      <c r="F705" t="s">
        <v>5946</v>
      </c>
      <c r="G705">
        <v>1.92</v>
      </c>
      <c r="H705" t="s">
        <v>5598</v>
      </c>
      <c r="I705" t="s">
        <v>462</v>
      </c>
    </row>
    <row r="706" spans="1:9" x14ac:dyDescent="0.3">
      <c r="A706">
        <v>70387</v>
      </c>
      <c r="B706">
        <v>122</v>
      </c>
      <c r="C706" s="441">
        <v>46054</v>
      </c>
      <c r="D706" t="s">
        <v>552</v>
      </c>
      <c r="E706">
        <v>23198</v>
      </c>
      <c r="F706" t="s">
        <v>5947</v>
      </c>
      <c r="G706">
        <v>1.32</v>
      </c>
      <c r="H706" t="s">
        <v>5598</v>
      </c>
      <c r="I706" t="s">
        <v>462</v>
      </c>
    </row>
    <row r="707" spans="1:9" x14ac:dyDescent="0.3">
      <c r="A707">
        <v>70388</v>
      </c>
      <c r="B707">
        <v>122</v>
      </c>
      <c r="C707" s="441">
        <v>46054</v>
      </c>
      <c r="D707" t="s">
        <v>552</v>
      </c>
      <c r="E707">
        <v>19790</v>
      </c>
      <c r="F707" t="s">
        <v>5948</v>
      </c>
      <c r="G707">
        <v>3</v>
      </c>
      <c r="H707" t="s">
        <v>5598</v>
      </c>
      <c r="I707" t="s">
        <v>462</v>
      </c>
    </row>
    <row r="708" spans="1:9" x14ac:dyDescent="0.3">
      <c r="A708">
        <v>70389</v>
      </c>
      <c r="B708">
        <v>122</v>
      </c>
      <c r="C708" s="441">
        <v>46054</v>
      </c>
      <c r="D708" t="s">
        <v>552</v>
      </c>
      <c r="E708">
        <v>26425</v>
      </c>
      <c r="F708" t="s">
        <v>5949</v>
      </c>
      <c r="G708">
        <v>2</v>
      </c>
      <c r="H708" t="s">
        <v>5598</v>
      </c>
      <c r="I708" t="s">
        <v>462</v>
      </c>
    </row>
    <row r="709" spans="1:9" x14ac:dyDescent="0.3">
      <c r="A709">
        <v>70390</v>
      </c>
      <c r="B709">
        <v>122</v>
      </c>
      <c r="C709" s="441">
        <v>46054</v>
      </c>
      <c r="D709" t="s">
        <v>552</v>
      </c>
      <c r="E709">
        <v>19558</v>
      </c>
      <c r="F709" t="s">
        <v>5950</v>
      </c>
      <c r="G709">
        <v>2.04</v>
      </c>
      <c r="H709" t="s">
        <v>5598</v>
      </c>
      <c r="I709" t="s">
        <v>462</v>
      </c>
    </row>
    <row r="710" spans="1:9" x14ac:dyDescent="0.3">
      <c r="A710">
        <v>70391</v>
      </c>
      <c r="B710">
        <v>122</v>
      </c>
      <c r="C710" s="441">
        <v>46054</v>
      </c>
      <c r="D710" t="s">
        <v>552</v>
      </c>
      <c r="E710">
        <v>23195</v>
      </c>
      <c r="F710" t="s">
        <v>5951</v>
      </c>
      <c r="G710">
        <v>1.42</v>
      </c>
      <c r="H710" t="s">
        <v>5598</v>
      </c>
      <c r="I710" t="s">
        <v>462</v>
      </c>
    </row>
    <row r="711" spans="1:9" x14ac:dyDescent="0.3">
      <c r="A711">
        <v>70392</v>
      </c>
      <c r="B711">
        <v>122</v>
      </c>
      <c r="C711" s="441">
        <v>46054</v>
      </c>
      <c r="D711" t="s">
        <v>552</v>
      </c>
      <c r="E711">
        <v>19721</v>
      </c>
      <c r="F711" t="s">
        <v>5952</v>
      </c>
      <c r="G711">
        <v>0.38</v>
      </c>
      <c r="H711" t="s">
        <v>5598</v>
      </c>
      <c r="I711" t="s">
        <v>462</v>
      </c>
    </row>
    <row r="712" spans="1:9" x14ac:dyDescent="0.3">
      <c r="A712">
        <v>70393</v>
      </c>
      <c r="B712">
        <v>122</v>
      </c>
      <c r="C712" s="441">
        <v>46054</v>
      </c>
      <c r="D712" t="s">
        <v>552</v>
      </c>
      <c r="E712">
        <v>19465</v>
      </c>
      <c r="F712" t="s">
        <v>5953</v>
      </c>
      <c r="G712">
        <v>0.6</v>
      </c>
      <c r="H712" t="s">
        <v>5598</v>
      </c>
      <c r="I712" t="s">
        <v>462</v>
      </c>
    </row>
    <row r="713" spans="1:9" x14ac:dyDescent="0.3">
      <c r="A713">
        <v>70394</v>
      </c>
      <c r="B713">
        <v>122</v>
      </c>
      <c r="C713" s="441">
        <v>46054</v>
      </c>
      <c r="D713" t="s">
        <v>552</v>
      </c>
      <c r="E713">
        <v>17061</v>
      </c>
      <c r="F713" t="s">
        <v>5954</v>
      </c>
      <c r="G713">
        <v>0.12</v>
      </c>
      <c r="H713" t="s">
        <v>5598</v>
      </c>
      <c r="I713" t="s">
        <v>462</v>
      </c>
    </row>
    <row r="714" spans="1:9" x14ac:dyDescent="0.3">
      <c r="A714">
        <v>70395</v>
      </c>
      <c r="B714">
        <v>122</v>
      </c>
      <c r="C714" s="441">
        <v>46054</v>
      </c>
      <c r="D714" t="s">
        <v>552</v>
      </c>
      <c r="E714">
        <v>23186</v>
      </c>
      <c r="F714" t="s">
        <v>5955</v>
      </c>
      <c r="G714">
        <v>10.7</v>
      </c>
      <c r="H714" t="s">
        <v>5598</v>
      </c>
      <c r="I714" t="s">
        <v>462</v>
      </c>
    </row>
    <row r="715" spans="1:9" x14ac:dyDescent="0.3">
      <c r="A715">
        <v>70396</v>
      </c>
      <c r="B715">
        <v>122</v>
      </c>
      <c r="C715" s="441">
        <v>46054</v>
      </c>
      <c r="D715" t="s">
        <v>552</v>
      </c>
      <c r="E715">
        <v>23184</v>
      </c>
      <c r="F715" t="s">
        <v>5956</v>
      </c>
      <c r="G715">
        <v>0.8</v>
      </c>
      <c r="H715" t="s">
        <v>5598</v>
      </c>
      <c r="I715" t="s">
        <v>462</v>
      </c>
    </row>
    <row r="716" spans="1:9" x14ac:dyDescent="0.3">
      <c r="A716">
        <v>70397</v>
      </c>
      <c r="B716">
        <v>122</v>
      </c>
      <c r="C716" s="441">
        <v>46054</v>
      </c>
      <c r="D716" t="s">
        <v>552</v>
      </c>
      <c r="E716">
        <v>20213</v>
      </c>
      <c r="F716" t="s">
        <v>5654</v>
      </c>
      <c r="G716">
        <v>4</v>
      </c>
      <c r="H716" t="s">
        <v>5605</v>
      </c>
      <c r="I716" t="s">
        <v>462</v>
      </c>
    </row>
    <row r="717" spans="1:9" x14ac:dyDescent="0.3">
      <c r="A717">
        <v>70398</v>
      </c>
      <c r="B717">
        <v>122</v>
      </c>
      <c r="C717" s="441">
        <v>46054</v>
      </c>
      <c r="D717" t="s">
        <v>552</v>
      </c>
      <c r="E717">
        <v>20332</v>
      </c>
      <c r="F717" t="s">
        <v>5681</v>
      </c>
      <c r="G717">
        <v>4</v>
      </c>
      <c r="H717" t="s">
        <v>5605</v>
      </c>
      <c r="I717" t="s">
        <v>462</v>
      </c>
    </row>
    <row r="718" spans="1:9" x14ac:dyDescent="0.3">
      <c r="A718">
        <v>70399</v>
      </c>
      <c r="B718">
        <v>122</v>
      </c>
      <c r="C718" s="441">
        <v>46054</v>
      </c>
      <c r="D718" t="s">
        <v>552</v>
      </c>
      <c r="E718">
        <v>19125</v>
      </c>
      <c r="F718" t="s">
        <v>5702</v>
      </c>
      <c r="G718">
        <v>4</v>
      </c>
      <c r="H718" t="s">
        <v>5703</v>
      </c>
      <c r="I718" t="s">
        <v>462</v>
      </c>
    </row>
    <row r="719" spans="1:9" x14ac:dyDescent="0.3">
      <c r="A719">
        <v>70400</v>
      </c>
      <c r="B719">
        <v>122</v>
      </c>
      <c r="C719" s="441">
        <v>46054</v>
      </c>
      <c r="D719" t="s">
        <v>552</v>
      </c>
      <c r="E719">
        <v>25184</v>
      </c>
      <c r="F719" t="s">
        <v>5690</v>
      </c>
      <c r="G719">
        <v>3</v>
      </c>
      <c r="H719" t="s">
        <v>5598</v>
      </c>
      <c r="I719" t="s">
        <v>462</v>
      </c>
    </row>
    <row r="720" spans="1:9" x14ac:dyDescent="0.3">
      <c r="A720">
        <v>70401</v>
      </c>
      <c r="B720">
        <v>122</v>
      </c>
      <c r="C720" s="441">
        <v>46054</v>
      </c>
      <c r="D720" t="s">
        <v>552</v>
      </c>
      <c r="E720">
        <v>19439</v>
      </c>
      <c r="F720" t="s">
        <v>5691</v>
      </c>
      <c r="G720">
        <v>11</v>
      </c>
      <c r="H720" t="s">
        <v>5598</v>
      </c>
      <c r="I720" t="s">
        <v>462</v>
      </c>
    </row>
    <row r="721" spans="1:9" x14ac:dyDescent="0.3">
      <c r="A721">
        <v>70402</v>
      </c>
      <c r="B721">
        <v>122</v>
      </c>
      <c r="C721" s="441">
        <v>46054</v>
      </c>
      <c r="D721" t="s">
        <v>552</v>
      </c>
      <c r="E721">
        <v>19203</v>
      </c>
      <c r="F721" t="s">
        <v>5692</v>
      </c>
      <c r="G721">
        <v>44</v>
      </c>
      <c r="H721" t="s">
        <v>5613</v>
      </c>
      <c r="I721" t="s">
        <v>462</v>
      </c>
    </row>
    <row r="722" spans="1:9" x14ac:dyDescent="0.3">
      <c r="A722">
        <v>70403</v>
      </c>
      <c r="B722">
        <v>122</v>
      </c>
      <c r="C722" s="441">
        <v>46054</v>
      </c>
      <c r="D722" t="s">
        <v>552</v>
      </c>
      <c r="E722">
        <v>25416</v>
      </c>
      <c r="F722" t="s">
        <v>5905</v>
      </c>
      <c r="G722">
        <v>26</v>
      </c>
      <c r="H722" t="s">
        <v>5613</v>
      </c>
      <c r="I722" t="s">
        <v>462</v>
      </c>
    </row>
    <row r="723" spans="1:9" x14ac:dyDescent="0.3">
      <c r="A723">
        <v>70404</v>
      </c>
      <c r="B723">
        <v>122</v>
      </c>
      <c r="C723" s="441">
        <v>46054</v>
      </c>
      <c r="D723" t="s">
        <v>552</v>
      </c>
      <c r="E723">
        <v>21085</v>
      </c>
      <c r="F723" t="s">
        <v>5885</v>
      </c>
      <c r="G723">
        <v>3</v>
      </c>
      <c r="H723" t="s">
        <v>5703</v>
      </c>
      <c r="I723" t="s">
        <v>462</v>
      </c>
    </row>
    <row r="724" spans="1:9" x14ac:dyDescent="0.3">
      <c r="A724">
        <v>70405</v>
      </c>
      <c r="B724">
        <v>122</v>
      </c>
      <c r="C724" s="441">
        <v>46054</v>
      </c>
      <c r="D724" t="s">
        <v>552</v>
      </c>
      <c r="E724">
        <v>19420</v>
      </c>
      <c r="F724" t="s">
        <v>5693</v>
      </c>
      <c r="G724">
        <v>17</v>
      </c>
      <c r="H724" t="s">
        <v>5613</v>
      </c>
      <c r="I724" t="s">
        <v>462</v>
      </c>
    </row>
    <row r="725" spans="1:9" x14ac:dyDescent="0.3">
      <c r="A725">
        <v>70406</v>
      </c>
      <c r="B725">
        <v>122</v>
      </c>
      <c r="C725" s="441">
        <v>46054</v>
      </c>
      <c r="D725" t="s">
        <v>552</v>
      </c>
      <c r="E725">
        <v>20429</v>
      </c>
      <c r="F725" t="s">
        <v>5840</v>
      </c>
      <c r="G725">
        <v>3</v>
      </c>
      <c r="H725" t="s">
        <v>5613</v>
      </c>
      <c r="I725" t="s">
        <v>462</v>
      </c>
    </row>
    <row r="726" spans="1:9" x14ac:dyDescent="0.3">
      <c r="A726">
        <v>70407</v>
      </c>
      <c r="B726">
        <v>122</v>
      </c>
      <c r="C726" s="441">
        <v>46054</v>
      </c>
      <c r="D726" t="s">
        <v>552</v>
      </c>
      <c r="E726">
        <v>19409</v>
      </c>
      <c r="F726" t="s">
        <v>5694</v>
      </c>
      <c r="G726">
        <v>7</v>
      </c>
      <c r="H726" t="s">
        <v>5613</v>
      </c>
      <c r="I726" t="s">
        <v>462</v>
      </c>
    </row>
    <row r="727" spans="1:9" x14ac:dyDescent="0.3">
      <c r="A727">
        <v>70408</v>
      </c>
      <c r="B727">
        <v>122</v>
      </c>
      <c r="C727" s="441">
        <v>46054</v>
      </c>
      <c r="D727" t="s">
        <v>552</v>
      </c>
      <c r="E727">
        <v>19405</v>
      </c>
      <c r="F727" t="s">
        <v>5908</v>
      </c>
      <c r="G727">
        <v>2</v>
      </c>
      <c r="H727" t="s">
        <v>5598</v>
      </c>
      <c r="I727" t="s">
        <v>462</v>
      </c>
    </row>
    <row r="728" spans="1:9" x14ac:dyDescent="0.3">
      <c r="A728">
        <v>70409</v>
      </c>
      <c r="B728">
        <v>122</v>
      </c>
      <c r="C728" s="441">
        <v>46054</v>
      </c>
      <c r="D728" t="s">
        <v>552</v>
      </c>
      <c r="E728">
        <v>19224</v>
      </c>
      <c r="F728" t="s">
        <v>5957</v>
      </c>
      <c r="G728">
        <v>3</v>
      </c>
      <c r="H728" t="s">
        <v>5613</v>
      </c>
      <c r="I728" t="s">
        <v>462</v>
      </c>
    </row>
    <row r="729" spans="1:9" x14ac:dyDescent="0.3">
      <c r="A729">
        <v>70410</v>
      </c>
      <c r="B729">
        <v>122</v>
      </c>
      <c r="C729" s="441">
        <v>46054</v>
      </c>
      <c r="D729" t="s">
        <v>552</v>
      </c>
      <c r="E729">
        <v>19415</v>
      </c>
      <c r="F729" t="s">
        <v>5958</v>
      </c>
      <c r="G729">
        <v>4</v>
      </c>
      <c r="H729" t="s">
        <v>5613</v>
      </c>
      <c r="I729" t="s">
        <v>462</v>
      </c>
    </row>
    <row r="730" spans="1:9" x14ac:dyDescent="0.3">
      <c r="A730">
        <v>70411</v>
      </c>
      <c r="B730">
        <v>122</v>
      </c>
      <c r="C730" s="441">
        <v>46054</v>
      </c>
      <c r="D730" t="s">
        <v>552</v>
      </c>
      <c r="E730">
        <v>19370</v>
      </c>
      <c r="F730" t="s">
        <v>5695</v>
      </c>
      <c r="G730">
        <v>89</v>
      </c>
      <c r="H730" t="s">
        <v>5598</v>
      </c>
      <c r="I730" t="s">
        <v>462</v>
      </c>
    </row>
    <row r="731" spans="1:9" x14ac:dyDescent="0.3">
      <c r="A731">
        <v>70412</v>
      </c>
      <c r="B731">
        <v>122</v>
      </c>
      <c r="C731" s="441">
        <v>46054</v>
      </c>
      <c r="D731" t="s">
        <v>552</v>
      </c>
      <c r="E731">
        <v>19356</v>
      </c>
      <c r="F731" t="s">
        <v>5696</v>
      </c>
      <c r="G731">
        <v>6</v>
      </c>
      <c r="H731" t="s">
        <v>5598</v>
      </c>
      <c r="I731" t="s">
        <v>462</v>
      </c>
    </row>
    <row r="732" spans="1:9" x14ac:dyDescent="0.3">
      <c r="A732">
        <v>70413</v>
      </c>
      <c r="B732">
        <v>122</v>
      </c>
      <c r="C732" s="441">
        <v>46054</v>
      </c>
      <c r="D732" t="s">
        <v>552</v>
      </c>
      <c r="E732">
        <v>23082</v>
      </c>
      <c r="F732" t="s">
        <v>5697</v>
      </c>
      <c r="G732">
        <v>5</v>
      </c>
      <c r="H732" t="s">
        <v>5598</v>
      </c>
      <c r="I732" t="s">
        <v>462</v>
      </c>
    </row>
    <row r="733" spans="1:9" x14ac:dyDescent="0.3">
      <c r="A733">
        <v>70414</v>
      </c>
      <c r="B733">
        <v>122</v>
      </c>
      <c r="C733" s="441">
        <v>46054</v>
      </c>
      <c r="D733" t="s">
        <v>552</v>
      </c>
      <c r="E733">
        <v>25868</v>
      </c>
      <c r="F733" t="s">
        <v>5890</v>
      </c>
      <c r="G733">
        <v>1</v>
      </c>
      <c r="H733" t="s">
        <v>5598</v>
      </c>
      <c r="I733" t="s">
        <v>462</v>
      </c>
    </row>
    <row r="734" spans="1:9" x14ac:dyDescent="0.3">
      <c r="A734">
        <v>70415</v>
      </c>
      <c r="B734">
        <v>122</v>
      </c>
      <c r="C734" s="441">
        <v>46054</v>
      </c>
      <c r="D734" t="s">
        <v>552</v>
      </c>
      <c r="E734">
        <v>26594</v>
      </c>
      <c r="F734" t="s">
        <v>5698</v>
      </c>
      <c r="G734">
        <v>15</v>
      </c>
      <c r="H734" t="s">
        <v>5598</v>
      </c>
      <c r="I734" t="s">
        <v>462</v>
      </c>
    </row>
    <row r="735" spans="1:9" x14ac:dyDescent="0.3">
      <c r="A735">
        <v>70416</v>
      </c>
      <c r="B735">
        <v>122</v>
      </c>
      <c r="C735" s="441">
        <v>46054</v>
      </c>
      <c r="D735" t="s">
        <v>552</v>
      </c>
      <c r="E735">
        <v>19324</v>
      </c>
      <c r="F735" t="s">
        <v>5699</v>
      </c>
      <c r="G735">
        <v>8</v>
      </c>
      <c r="H735" t="s">
        <v>5598</v>
      </c>
      <c r="I735" t="s">
        <v>462</v>
      </c>
    </row>
    <row r="736" spans="1:9" x14ac:dyDescent="0.3">
      <c r="A736">
        <v>70417</v>
      </c>
      <c r="B736">
        <v>122</v>
      </c>
      <c r="C736" s="441">
        <v>46054</v>
      </c>
      <c r="D736" t="s">
        <v>552</v>
      </c>
      <c r="E736">
        <v>19297</v>
      </c>
      <c r="F736" t="s">
        <v>5855</v>
      </c>
      <c r="G736">
        <v>15</v>
      </c>
      <c r="H736" t="s">
        <v>5598</v>
      </c>
      <c r="I736" t="s">
        <v>462</v>
      </c>
    </row>
    <row r="737" spans="1:9" x14ac:dyDescent="0.3">
      <c r="A737">
        <v>70418</v>
      </c>
      <c r="B737">
        <v>122</v>
      </c>
      <c r="C737" s="441">
        <v>46054</v>
      </c>
      <c r="D737" t="s">
        <v>552</v>
      </c>
      <c r="E737">
        <v>19166</v>
      </c>
      <c r="F737" t="s">
        <v>5892</v>
      </c>
      <c r="G737">
        <v>20</v>
      </c>
      <c r="H737" t="s">
        <v>5613</v>
      </c>
      <c r="I737" t="s">
        <v>462</v>
      </c>
    </row>
    <row r="738" spans="1:9" x14ac:dyDescent="0.3">
      <c r="A738">
        <v>70419</v>
      </c>
      <c r="B738">
        <v>122</v>
      </c>
      <c r="C738" s="441">
        <v>46054</v>
      </c>
      <c r="D738" t="s">
        <v>552</v>
      </c>
      <c r="E738">
        <v>20941</v>
      </c>
      <c r="F738" t="s">
        <v>5886</v>
      </c>
      <c r="G738">
        <v>3</v>
      </c>
      <c r="H738" t="s">
        <v>5605</v>
      </c>
      <c r="I738" t="s">
        <v>462</v>
      </c>
    </row>
    <row r="739" spans="1:9" x14ac:dyDescent="0.3">
      <c r="A739">
        <v>70420</v>
      </c>
      <c r="B739">
        <v>122</v>
      </c>
      <c r="C739" s="441">
        <v>46054</v>
      </c>
      <c r="D739" t="s">
        <v>552</v>
      </c>
      <c r="E739">
        <v>21372</v>
      </c>
      <c r="F739" t="s">
        <v>5704</v>
      </c>
      <c r="G739">
        <v>13</v>
      </c>
      <c r="H739" t="s">
        <v>5613</v>
      </c>
      <c r="I739" t="s">
        <v>462</v>
      </c>
    </row>
    <row r="740" spans="1:9" x14ac:dyDescent="0.3">
      <c r="A740">
        <v>70421</v>
      </c>
      <c r="B740">
        <v>122</v>
      </c>
      <c r="C740" s="441">
        <v>46054</v>
      </c>
      <c r="D740" t="s">
        <v>552</v>
      </c>
      <c r="E740">
        <v>17040</v>
      </c>
      <c r="F740" t="s">
        <v>5705</v>
      </c>
      <c r="G740">
        <v>10</v>
      </c>
      <c r="H740" t="s">
        <v>5613</v>
      </c>
      <c r="I740" t="s">
        <v>462</v>
      </c>
    </row>
    <row r="741" spans="1:9" x14ac:dyDescent="0.3">
      <c r="A741">
        <v>70422</v>
      </c>
      <c r="B741">
        <v>122</v>
      </c>
      <c r="C741" s="441">
        <v>46054</v>
      </c>
      <c r="D741" t="s">
        <v>552</v>
      </c>
      <c r="E741">
        <v>20029</v>
      </c>
      <c r="F741" t="s">
        <v>5848</v>
      </c>
      <c r="G741">
        <v>3</v>
      </c>
      <c r="H741" t="s">
        <v>5668</v>
      </c>
      <c r="I741" t="s">
        <v>462</v>
      </c>
    </row>
    <row r="742" spans="1:9" x14ac:dyDescent="0.3">
      <c r="A742">
        <v>70423</v>
      </c>
      <c r="B742">
        <v>122</v>
      </c>
      <c r="C742" s="441">
        <v>46054</v>
      </c>
      <c r="D742" t="s">
        <v>552</v>
      </c>
      <c r="E742">
        <v>24831</v>
      </c>
      <c r="F742" t="s">
        <v>5689</v>
      </c>
      <c r="G742">
        <v>3</v>
      </c>
      <c r="H742" t="s">
        <v>5598</v>
      </c>
      <c r="I742" t="s">
        <v>462</v>
      </c>
    </row>
    <row r="743" spans="1:9" x14ac:dyDescent="0.3">
      <c r="A743">
        <v>70424</v>
      </c>
      <c r="B743">
        <v>122</v>
      </c>
      <c r="C743" s="441">
        <v>46054</v>
      </c>
      <c r="D743" t="s">
        <v>552</v>
      </c>
      <c r="E743">
        <v>28384</v>
      </c>
      <c r="F743" t="s">
        <v>5894</v>
      </c>
      <c r="G743">
        <v>40</v>
      </c>
      <c r="H743" t="s">
        <v>5613</v>
      </c>
      <c r="I743" t="s">
        <v>462</v>
      </c>
    </row>
    <row r="744" spans="1:9" x14ac:dyDescent="0.3">
      <c r="A744">
        <v>70425</v>
      </c>
      <c r="B744">
        <v>122</v>
      </c>
      <c r="C744" s="441">
        <v>46054</v>
      </c>
      <c r="D744" t="s">
        <v>552</v>
      </c>
      <c r="E744">
        <v>22721</v>
      </c>
      <c r="F744" t="s">
        <v>5710</v>
      </c>
      <c r="G744">
        <v>6.16</v>
      </c>
      <c r="H744" t="s">
        <v>5598</v>
      </c>
      <c r="I744" t="s">
        <v>462</v>
      </c>
    </row>
    <row r="745" spans="1:9" x14ac:dyDescent="0.3">
      <c r="A745">
        <v>70426</v>
      </c>
      <c r="B745">
        <v>122</v>
      </c>
      <c r="C745" s="441">
        <v>46054</v>
      </c>
      <c r="D745" t="s">
        <v>552</v>
      </c>
      <c r="E745">
        <v>26582</v>
      </c>
      <c r="F745" t="s">
        <v>5711</v>
      </c>
      <c r="G745">
        <v>7.1</v>
      </c>
      <c r="H745" t="s">
        <v>5598</v>
      </c>
      <c r="I745" t="s">
        <v>462</v>
      </c>
    </row>
    <row r="746" spans="1:9" x14ac:dyDescent="0.3">
      <c r="A746">
        <v>70427</v>
      </c>
      <c r="B746">
        <v>122</v>
      </c>
      <c r="C746" s="441">
        <v>46054</v>
      </c>
      <c r="D746" t="s">
        <v>552</v>
      </c>
      <c r="E746">
        <v>19034</v>
      </c>
      <c r="F746" t="s">
        <v>5712</v>
      </c>
      <c r="G746">
        <v>9.16</v>
      </c>
      <c r="H746" t="s">
        <v>5598</v>
      </c>
      <c r="I746" t="s">
        <v>462</v>
      </c>
    </row>
    <row r="747" spans="1:9" x14ac:dyDescent="0.3">
      <c r="A747">
        <v>70428</v>
      </c>
      <c r="B747">
        <v>122</v>
      </c>
      <c r="C747" s="441">
        <v>46054</v>
      </c>
      <c r="D747" t="s">
        <v>552</v>
      </c>
      <c r="E747">
        <v>26584</v>
      </c>
      <c r="F747" t="s">
        <v>5713</v>
      </c>
      <c r="G747">
        <v>18.52</v>
      </c>
      <c r="H747" t="s">
        <v>5598</v>
      </c>
      <c r="I747" t="s">
        <v>462</v>
      </c>
    </row>
    <row r="748" spans="1:9" x14ac:dyDescent="0.3">
      <c r="A748">
        <v>70429</v>
      </c>
      <c r="B748">
        <v>122</v>
      </c>
      <c r="C748" s="441">
        <v>46054</v>
      </c>
      <c r="D748" t="s">
        <v>552</v>
      </c>
      <c r="E748">
        <v>28479</v>
      </c>
      <c r="F748" t="s">
        <v>5959</v>
      </c>
      <c r="G748">
        <v>60.38</v>
      </c>
      <c r="H748" t="s">
        <v>5598</v>
      </c>
      <c r="I748" t="s">
        <v>462</v>
      </c>
    </row>
    <row r="749" spans="1:9" x14ac:dyDescent="0.3">
      <c r="A749">
        <v>70430</v>
      </c>
      <c r="B749">
        <v>122</v>
      </c>
      <c r="C749" s="441">
        <v>46054</v>
      </c>
      <c r="D749" t="s">
        <v>552</v>
      </c>
      <c r="E749">
        <v>19017</v>
      </c>
      <c r="F749" t="s">
        <v>5715</v>
      </c>
      <c r="G749">
        <v>20</v>
      </c>
      <c r="H749" t="s">
        <v>5598</v>
      </c>
      <c r="I749" t="s">
        <v>462</v>
      </c>
    </row>
    <row r="750" spans="1:9" x14ac:dyDescent="0.3">
      <c r="A750">
        <v>70431</v>
      </c>
      <c r="B750">
        <v>122</v>
      </c>
      <c r="C750" s="441">
        <v>46054</v>
      </c>
      <c r="D750" t="s">
        <v>552</v>
      </c>
      <c r="E750">
        <v>26592</v>
      </c>
      <c r="F750" t="s">
        <v>5717</v>
      </c>
      <c r="G750">
        <v>37.520000000000003</v>
      </c>
      <c r="H750" t="s">
        <v>5598</v>
      </c>
      <c r="I750" t="s">
        <v>462</v>
      </c>
    </row>
    <row r="751" spans="1:9" x14ac:dyDescent="0.3">
      <c r="A751">
        <v>70432</v>
      </c>
      <c r="B751">
        <v>122</v>
      </c>
      <c r="C751" s="441">
        <v>46054</v>
      </c>
      <c r="D751" t="s">
        <v>552</v>
      </c>
      <c r="E751">
        <v>18832</v>
      </c>
      <c r="F751" t="s">
        <v>5898</v>
      </c>
      <c r="G751">
        <v>15.8</v>
      </c>
      <c r="H751" t="s">
        <v>5598</v>
      </c>
      <c r="I751" t="s">
        <v>462</v>
      </c>
    </row>
    <row r="752" spans="1:9" x14ac:dyDescent="0.3">
      <c r="A752">
        <v>70433</v>
      </c>
      <c r="B752">
        <v>122</v>
      </c>
      <c r="C752" s="441">
        <v>46054</v>
      </c>
      <c r="D752" t="s">
        <v>552</v>
      </c>
      <c r="E752">
        <v>26580</v>
      </c>
      <c r="F752" t="s">
        <v>5909</v>
      </c>
      <c r="G752">
        <v>8.4</v>
      </c>
      <c r="H752" t="s">
        <v>5598</v>
      </c>
      <c r="I752" t="s">
        <v>462</v>
      </c>
    </row>
    <row r="753" spans="1:9" x14ac:dyDescent="0.3">
      <c r="A753">
        <v>70434</v>
      </c>
      <c r="B753">
        <v>122</v>
      </c>
      <c r="C753" s="441">
        <v>46054</v>
      </c>
      <c r="D753" t="s">
        <v>552</v>
      </c>
      <c r="E753">
        <v>18667</v>
      </c>
      <c r="F753" t="s">
        <v>5718</v>
      </c>
      <c r="G753">
        <v>9.6</v>
      </c>
      <c r="H753" t="s">
        <v>5598</v>
      </c>
      <c r="I753" t="s">
        <v>462</v>
      </c>
    </row>
    <row r="754" spans="1:9" x14ac:dyDescent="0.3">
      <c r="A754">
        <v>70435</v>
      </c>
      <c r="B754">
        <v>122</v>
      </c>
      <c r="C754" s="441">
        <v>46054</v>
      </c>
      <c r="D754" t="s">
        <v>552</v>
      </c>
      <c r="E754">
        <v>19434</v>
      </c>
      <c r="F754" t="s">
        <v>5906</v>
      </c>
      <c r="G754">
        <v>3</v>
      </c>
      <c r="H754" t="s">
        <v>5605</v>
      </c>
      <c r="I754" t="s">
        <v>462</v>
      </c>
    </row>
    <row r="755" spans="1:9" x14ac:dyDescent="0.3">
      <c r="A755">
        <v>70436</v>
      </c>
      <c r="B755">
        <v>122</v>
      </c>
      <c r="C755" s="441">
        <v>46054</v>
      </c>
      <c r="D755" t="s">
        <v>552</v>
      </c>
      <c r="E755">
        <v>25746</v>
      </c>
      <c r="F755" t="s">
        <v>5720</v>
      </c>
      <c r="G755">
        <v>465</v>
      </c>
      <c r="H755" t="s">
        <v>5601</v>
      </c>
      <c r="I755" t="s">
        <v>462</v>
      </c>
    </row>
    <row r="756" spans="1:9" x14ac:dyDescent="0.3">
      <c r="A756">
        <v>70437</v>
      </c>
      <c r="B756">
        <v>122</v>
      </c>
      <c r="C756" s="441">
        <v>46054</v>
      </c>
      <c r="D756" t="s">
        <v>552</v>
      </c>
      <c r="E756">
        <v>24805</v>
      </c>
      <c r="F756" t="s">
        <v>5853</v>
      </c>
      <c r="G756">
        <v>2.5</v>
      </c>
      <c r="H756" t="s">
        <v>5605</v>
      </c>
      <c r="I756" t="s">
        <v>462</v>
      </c>
    </row>
    <row r="757" spans="1:9" x14ac:dyDescent="0.3">
      <c r="A757">
        <v>70438</v>
      </c>
      <c r="B757">
        <v>122</v>
      </c>
      <c r="C757" s="441">
        <v>46054</v>
      </c>
      <c r="D757" t="s">
        <v>552</v>
      </c>
      <c r="E757">
        <v>18550</v>
      </c>
      <c r="F757" t="s">
        <v>5724</v>
      </c>
      <c r="G757">
        <v>3.45</v>
      </c>
      <c r="H757" t="s">
        <v>5601</v>
      </c>
      <c r="I757" t="s">
        <v>462</v>
      </c>
    </row>
    <row r="758" spans="1:9" x14ac:dyDescent="0.3">
      <c r="A758">
        <v>70439</v>
      </c>
      <c r="B758">
        <v>122</v>
      </c>
      <c r="C758" s="441">
        <v>46054</v>
      </c>
      <c r="D758" t="s">
        <v>552</v>
      </c>
      <c r="E758">
        <v>22598</v>
      </c>
      <c r="F758" t="s">
        <v>5725</v>
      </c>
      <c r="G758">
        <v>6.1</v>
      </c>
      <c r="H758" t="s">
        <v>5601</v>
      </c>
      <c r="I758" t="s">
        <v>462</v>
      </c>
    </row>
    <row r="759" spans="1:9" x14ac:dyDescent="0.3">
      <c r="A759">
        <v>70440</v>
      </c>
      <c r="B759">
        <v>122</v>
      </c>
      <c r="C759" s="441">
        <v>46054</v>
      </c>
      <c r="D759" t="s">
        <v>552</v>
      </c>
      <c r="E759">
        <v>18547</v>
      </c>
      <c r="F759" t="s">
        <v>5726</v>
      </c>
      <c r="G759">
        <v>14.92</v>
      </c>
      <c r="H759" t="s">
        <v>5601</v>
      </c>
      <c r="I759" t="s">
        <v>462</v>
      </c>
    </row>
    <row r="760" spans="1:9" x14ac:dyDescent="0.3">
      <c r="A760">
        <v>70441</v>
      </c>
      <c r="B760">
        <v>122</v>
      </c>
      <c r="C760" s="441">
        <v>46054</v>
      </c>
      <c r="D760" t="s">
        <v>552</v>
      </c>
      <c r="E760">
        <v>18545</v>
      </c>
      <c r="F760" t="s">
        <v>5727</v>
      </c>
      <c r="G760">
        <v>12.58</v>
      </c>
      <c r="H760" t="s">
        <v>5601</v>
      </c>
      <c r="I760" t="s">
        <v>462</v>
      </c>
    </row>
    <row r="761" spans="1:9" x14ac:dyDescent="0.3">
      <c r="A761">
        <v>70442</v>
      </c>
      <c r="B761">
        <v>122</v>
      </c>
      <c r="C761" s="441">
        <v>46054</v>
      </c>
      <c r="D761" t="s">
        <v>552</v>
      </c>
      <c r="E761">
        <v>18542</v>
      </c>
      <c r="F761" t="s">
        <v>5728</v>
      </c>
      <c r="G761">
        <v>1.9</v>
      </c>
      <c r="H761" t="s">
        <v>5601</v>
      </c>
      <c r="I761" t="s">
        <v>462</v>
      </c>
    </row>
    <row r="762" spans="1:9" x14ac:dyDescent="0.3">
      <c r="A762">
        <v>70443</v>
      </c>
      <c r="B762">
        <v>122</v>
      </c>
      <c r="C762" s="441">
        <v>46054</v>
      </c>
      <c r="D762" t="s">
        <v>552</v>
      </c>
      <c r="E762">
        <v>18543</v>
      </c>
      <c r="F762" t="s">
        <v>5729</v>
      </c>
      <c r="G762">
        <v>12.63</v>
      </c>
      <c r="H762" t="s">
        <v>5601</v>
      </c>
      <c r="I762" t="s">
        <v>462</v>
      </c>
    </row>
    <row r="763" spans="1:9" x14ac:dyDescent="0.3">
      <c r="A763">
        <v>70444</v>
      </c>
      <c r="B763">
        <v>122</v>
      </c>
      <c r="C763" s="441">
        <v>46054</v>
      </c>
      <c r="D763" t="s">
        <v>552</v>
      </c>
      <c r="E763">
        <v>18540</v>
      </c>
      <c r="F763" t="s">
        <v>5730</v>
      </c>
      <c r="G763">
        <v>5.55</v>
      </c>
      <c r="H763" t="s">
        <v>5601</v>
      </c>
      <c r="I763" t="s">
        <v>462</v>
      </c>
    </row>
    <row r="764" spans="1:9" x14ac:dyDescent="0.3">
      <c r="A764">
        <v>70445</v>
      </c>
      <c r="B764">
        <v>122</v>
      </c>
      <c r="C764" s="441">
        <v>46054</v>
      </c>
      <c r="D764" t="s">
        <v>552</v>
      </c>
      <c r="E764">
        <v>18537</v>
      </c>
      <c r="F764" t="s">
        <v>5731</v>
      </c>
      <c r="G764">
        <v>1.01</v>
      </c>
      <c r="H764" t="s">
        <v>5601</v>
      </c>
      <c r="I764" t="s">
        <v>462</v>
      </c>
    </row>
    <row r="765" spans="1:9" x14ac:dyDescent="0.3">
      <c r="A765">
        <v>70446</v>
      </c>
      <c r="B765">
        <v>122</v>
      </c>
      <c r="C765" s="441">
        <v>46054</v>
      </c>
      <c r="D765" t="s">
        <v>552</v>
      </c>
      <c r="E765">
        <v>26560</v>
      </c>
      <c r="F765" t="s">
        <v>5732</v>
      </c>
      <c r="G765">
        <v>1.9</v>
      </c>
      <c r="H765" t="s">
        <v>5601</v>
      </c>
      <c r="I765" t="s">
        <v>462</v>
      </c>
    </row>
    <row r="766" spans="1:9" x14ac:dyDescent="0.3">
      <c r="A766">
        <v>70447</v>
      </c>
      <c r="B766">
        <v>122</v>
      </c>
      <c r="C766" s="441">
        <v>46054</v>
      </c>
      <c r="D766" t="s">
        <v>552</v>
      </c>
      <c r="E766">
        <v>18486</v>
      </c>
      <c r="F766" t="s">
        <v>5733</v>
      </c>
      <c r="G766">
        <v>2.08</v>
      </c>
      <c r="H766" t="s">
        <v>5601</v>
      </c>
      <c r="I766" t="s">
        <v>462</v>
      </c>
    </row>
    <row r="767" spans="1:9" x14ac:dyDescent="0.3">
      <c r="A767">
        <v>70448</v>
      </c>
      <c r="B767">
        <v>122</v>
      </c>
      <c r="C767" s="441">
        <v>46054</v>
      </c>
      <c r="D767" t="s">
        <v>552</v>
      </c>
      <c r="E767">
        <v>25156</v>
      </c>
      <c r="F767" t="s">
        <v>5734</v>
      </c>
      <c r="G767">
        <v>5.39</v>
      </c>
      <c r="H767" t="s">
        <v>5601</v>
      </c>
      <c r="I767" t="s">
        <v>462</v>
      </c>
    </row>
    <row r="768" spans="1:9" x14ac:dyDescent="0.3">
      <c r="A768">
        <v>70449</v>
      </c>
      <c r="B768">
        <v>122</v>
      </c>
      <c r="C768" s="441">
        <v>46054</v>
      </c>
      <c r="D768" t="s">
        <v>552</v>
      </c>
      <c r="E768">
        <v>25152</v>
      </c>
      <c r="F768" t="s">
        <v>5735</v>
      </c>
      <c r="G768">
        <v>4.1100000000000003</v>
      </c>
      <c r="H768" t="s">
        <v>5601</v>
      </c>
      <c r="I768" t="s">
        <v>462</v>
      </c>
    </row>
    <row r="769" spans="1:9" x14ac:dyDescent="0.3">
      <c r="A769">
        <v>70450</v>
      </c>
      <c r="B769">
        <v>122</v>
      </c>
      <c r="C769" s="441">
        <v>46054</v>
      </c>
      <c r="D769" t="s">
        <v>552</v>
      </c>
      <c r="E769">
        <v>18444</v>
      </c>
      <c r="F769" t="s">
        <v>5736</v>
      </c>
      <c r="G769">
        <v>0.19</v>
      </c>
      <c r="H769" t="s">
        <v>5613</v>
      </c>
      <c r="I769" t="s">
        <v>462</v>
      </c>
    </row>
    <row r="770" spans="1:9" x14ac:dyDescent="0.3">
      <c r="A770">
        <v>70451</v>
      </c>
      <c r="B770">
        <v>122</v>
      </c>
      <c r="C770" s="441">
        <v>46054</v>
      </c>
      <c r="D770" t="s">
        <v>552</v>
      </c>
      <c r="E770">
        <v>27606</v>
      </c>
      <c r="F770" t="s">
        <v>5910</v>
      </c>
      <c r="G770">
        <v>4.12</v>
      </c>
      <c r="H770" t="s">
        <v>5613</v>
      </c>
      <c r="I770" t="s">
        <v>462</v>
      </c>
    </row>
    <row r="771" spans="1:9" x14ac:dyDescent="0.3">
      <c r="A771">
        <v>70452</v>
      </c>
      <c r="B771">
        <v>122</v>
      </c>
      <c r="C771" s="441">
        <v>46054</v>
      </c>
      <c r="D771" t="s">
        <v>552</v>
      </c>
      <c r="E771">
        <v>18382</v>
      </c>
      <c r="F771" t="s">
        <v>5738</v>
      </c>
      <c r="G771">
        <v>14.17</v>
      </c>
      <c r="H771" t="s">
        <v>5601</v>
      </c>
      <c r="I771" t="s">
        <v>462</v>
      </c>
    </row>
    <row r="772" spans="1:9" x14ac:dyDescent="0.3">
      <c r="A772">
        <v>70453</v>
      </c>
      <c r="B772">
        <v>122</v>
      </c>
      <c r="C772" s="441">
        <v>46054</v>
      </c>
      <c r="D772" t="s">
        <v>552</v>
      </c>
      <c r="E772">
        <v>18372</v>
      </c>
      <c r="F772" t="s">
        <v>5741</v>
      </c>
      <c r="G772">
        <v>1.34</v>
      </c>
      <c r="H772" t="s">
        <v>5601</v>
      </c>
      <c r="I772" t="s">
        <v>462</v>
      </c>
    </row>
    <row r="773" spans="1:9" x14ac:dyDescent="0.3">
      <c r="A773">
        <v>70454</v>
      </c>
      <c r="B773">
        <v>122</v>
      </c>
      <c r="C773" s="441">
        <v>46054</v>
      </c>
      <c r="D773" t="s">
        <v>552</v>
      </c>
      <c r="E773">
        <v>18364</v>
      </c>
      <c r="F773" t="s">
        <v>5743</v>
      </c>
      <c r="G773">
        <v>1</v>
      </c>
      <c r="H773" t="s">
        <v>5613</v>
      </c>
      <c r="I773" t="s">
        <v>462</v>
      </c>
    </row>
    <row r="774" spans="1:9" x14ac:dyDescent="0.3">
      <c r="A774">
        <v>70455</v>
      </c>
      <c r="B774">
        <v>122</v>
      </c>
      <c r="C774" s="441">
        <v>46054</v>
      </c>
      <c r="D774" t="s">
        <v>552</v>
      </c>
      <c r="E774">
        <v>18363</v>
      </c>
      <c r="F774" t="s">
        <v>5744</v>
      </c>
      <c r="G774">
        <v>1</v>
      </c>
      <c r="H774" t="s">
        <v>5613</v>
      </c>
      <c r="I774" t="s">
        <v>462</v>
      </c>
    </row>
    <row r="775" spans="1:9" x14ac:dyDescent="0.3">
      <c r="A775">
        <v>70456</v>
      </c>
      <c r="B775">
        <v>122</v>
      </c>
      <c r="C775" s="441">
        <v>46054</v>
      </c>
      <c r="D775" t="s">
        <v>552</v>
      </c>
      <c r="E775">
        <v>18359</v>
      </c>
      <c r="F775" t="s">
        <v>5746</v>
      </c>
      <c r="G775">
        <v>100.75</v>
      </c>
      <c r="H775" t="s">
        <v>5601</v>
      </c>
      <c r="I775" t="s">
        <v>462</v>
      </c>
    </row>
    <row r="776" spans="1:9" x14ac:dyDescent="0.3">
      <c r="A776">
        <v>70457</v>
      </c>
      <c r="B776">
        <v>122</v>
      </c>
      <c r="C776" s="441">
        <v>46054</v>
      </c>
      <c r="D776" t="s">
        <v>552</v>
      </c>
      <c r="E776">
        <v>18353</v>
      </c>
      <c r="F776" t="s">
        <v>5747</v>
      </c>
      <c r="G776">
        <v>61.27</v>
      </c>
      <c r="H776" t="s">
        <v>5601</v>
      </c>
      <c r="I776" t="s">
        <v>462</v>
      </c>
    </row>
    <row r="777" spans="1:9" x14ac:dyDescent="0.3">
      <c r="A777">
        <v>70458</v>
      </c>
      <c r="B777">
        <v>122</v>
      </c>
      <c r="C777" s="441">
        <v>46054</v>
      </c>
      <c r="D777" t="s">
        <v>552</v>
      </c>
      <c r="E777">
        <v>18352</v>
      </c>
      <c r="F777" t="s">
        <v>5748</v>
      </c>
      <c r="G777">
        <v>1</v>
      </c>
      <c r="H777" t="s">
        <v>5613</v>
      </c>
      <c r="I777" t="s">
        <v>462</v>
      </c>
    </row>
    <row r="778" spans="1:9" x14ac:dyDescent="0.3">
      <c r="A778">
        <v>70459</v>
      </c>
      <c r="B778">
        <v>122</v>
      </c>
      <c r="C778" s="441">
        <v>46054</v>
      </c>
      <c r="D778" t="s">
        <v>552</v>
      </c>
      <c r="E778">
        <v>18348</v>
      </c>
      <c r="F778" t="s">
        <v>5750</v>
      </c>
      <c r="G778">
        <v>2</v>
      </c>
      <c r="H778" t="s">
        <v>5613</v>
      </c>
      <c r="I778" t="s">
        <v>462</v>
      </c>
    </row>
    <row r="779" spans="1:9" x14ac:dyDescent="0.3">
      <c r="A779">
        <v>70460</v>
      </c>
      <c r="B779">
        <v>122</v>
      </c>
      <c r="C779" s="441">
        <v>46054</v>
      </c>
      <c r="D779" t="s">
        <v>552</v>
      </c>
      <c r="E779">
        <v>24704</v>
      </c>
      <c r="F779" t="s">
        <v>5872</v>
      </c>
      <c r="G779">
        <v>2</v>
      </c>
      <c r="H779" t="s">
        <v>5601</v>
      </c>
      <c r="I779" t="s">
        <v>462</v>
      </c>
    </row>
    <row r="780" spans="1:9" x14ac:dyDescent="0.3">
      <c r="A780">
        <v>70461</v>
      </c>
      <c r="B780">
        <v>122</v>
      </c>
      <c r="C780" s="441">
        <v>46054</v>
      </c>
      <c r="D780" t="s">
        <v>552</v>
      </c>
      <c r="E780">
        <v>25033</v>
      </c>
      <c r="F780" t="s">
        <v>5751</v>
      </c>
      <c r="G780">
        <v>3.36</v>
      </c>
      <c r="H780" t="s">
        <v>5613</v>
      </c>
      <c r="I780" t="s">
        <v>462</v>
      </c>
    </row>
    <row r="781" spans="1:9" x14ac:dyDescent="0.3">
      <c r="A781">
        <v>70462</v>
      </c>
      <c r="B781">
        <v>122</v>
      </c>
      <c r="C781" s="441">
        <v>46054</v>
      </c>
      <c r="D781" t="s">
        <v>552</v>
      </c>
      <c r="E781">
        <v>18327</v>
      </c>
      <c r="F781" t="s">
        <v>5861</v>
      </c>
      <c r="G781">
        <v>1.96</v>
      </c>
      <c r="H781" t="s">
        <v>5601</v>
      </c>
      <c r="I781" t="s">
        <v>462</v>
      </c>
    </row>
    <row r="782" spans="1:9" x14ac:dyDescent="0.3">
      <c r="A782">
        <v>70463</v>
      </c>
      <c r="B782">
        <v>122</v>
      </c>
      <c r="C782" s="441">
        <v>46054</v>
      </c>
      <c r="D782" t="s">
        <v>552</v>
      </c>
      <c r="E782">
        <v>18278</v>
      </c>
      <c r="F782" t="s">
        <v>5752</v>
      </c>
      <c r="G782">
        <v>5.14</v>
      </c>
      <c r="H782" t="s">
        <v>5601</v>
      </c>
      <c r="I782" t="s">
        <v>462</v>
      </c>
    </row>
    <row r="783" spans="1:9" x14ac:dyDescent="0.3">
      <c r="A783">
        <v>70464</v>
      </c>
      <c r="B783">
        <v>122</v>
      </c>
      <c r="C783" s="441">
        <v>46054</v>
      </c>
      <c r="D783" t="s">
        <v>552</v>
      </c>
      <c r="E783">
        <v>25533</v>
      </c>
      <c r="F783" t="s">
        <v>5753</v>
      </c>
      <c r="G783">
        <v>1</v>
      </c>
      <c r="H783" t="s">
        <v>5601</v>
      </c>
      <c r="I783" t="s">
        <v>462</v>
      </c>
    </row>
    <row r="784" spans="1:9" x14ac:dyDescent="0.3">
      <c r="A784">
        <v>70465</v>
      </c>
      <c r="B784">
        <v>122</v>
      </c>
      <c r="C784" s="441">
        <v>46054</v>
      </c>
      <c r="D784" t="s">
        <v>552</v>
      </c>
      <c r="E784">
        <v>25630</v>
      </c>
      <c r="F784" t="s">
        <v>5754</v>
      </c>
      <c r="G784">
        <v>6.08</v>
      </c>
      <c r="H784" t="s">
        <v>5601</v>
      </c>
      <c r="I784" t="s">
        <v>462</v>
      </c>
    </row>
    <row r="785" spans="1:9" x14ac:dyDescent="0.3">
      <c r="A785">
        <v>70466</v>
      </c>
      <c r="B785">
        <v>122</v>
      </c>
      <c r="C785" s="441">
        <v>46054</v>
      </c>
      <c r="D785" t="s">
        <v>552</v>
      </c>
      <c r="E785">
        <v>18313</v>
      </c>
      <c r="F785" t="s">
        <v>5755</v>
      </c>
      <c r="G785">
        <v>2.2400000000000002</v>
      </c>
      <c r="H785" t="s">
        <v>5601</v>
      </c>
      <c r="I785" t="s">
        <v>462</v>
      </c>
    </row>
    <row r="786" spans="1:9" x14ac:dyDescent="0.3">
      <c r="A786">
        <v>70467</v>
      </c>
      <c r="B786">
        <v>122</v>
      </c>
      <c r="C786" s="441">
        <v>46054</v>
      </c>
      <c r="D786" t="s">
        <v>552</v>
      </c>
      <c r="E786">
        <v>18284</v>
      </c>
      <c r="F786" t="s">
        <v>5757</v>
      </c>
      <c r="G786">
        <v>8.74</v>
      </c>
      <c r="H786" t="s">
        <v>5601</v>
      </c>
      <c r="I786" t="s">
        <v>462</v>
      </c>
    </row>
    <row r="787" spans="1:9" x14ac:dyDescent="0.3">
      <c r="A787">
        <v>70468</v>
      </c>
      <c r="B787">
        <v>122</v>
      </c>
      <c r="C787" s="441">
        <v>46054</v>
      </c>
      <c r="D787" t="s">
        <v>552</v>
      </c>
      <c r="E787">
        <v>18308</v>
      </c>
      <c r="F787" t="s">
        <v>5758</v>
      </c>
      <c r="G787">
        <v>4.75</v>
      </c>
      <c r="H787" t="s">
        <v>5613</v>
      </c>
      <c r="I787" t="s">
        <v>462</v>
      </c>
    </row>
    <row r="788" spans="1:9" x14ac:dyDescent="0.3">
      <c r="A788">
        <v>70469</v>
      </c>
      <c r="B788">
        <v>122</v>
      </c>
      <c r="C788" s="441">
        <v>46054</v>
      </c>
      <c r="D788" t="s">
        <v>552</v>
      </c>
      <c r="E788">
        <v>18306</v>
      </c>
      <c r="F788" t="s">
        <v>5759</v>
      </c>
      <c r="G788">
        <v>11.83</v>
      </c>
      <c r="H788" t="s">
        <v>5601</v>
      </c>
      <c r="I788" t="s">
        <v>462</v>
      </c>
    </row>
    <row r="789" spans="1:9" x14ac:dyDescent="0.3">
      <c r="A789">
        <v>70470</v>
      </c>
      <c r="B789">
        <v>122</v>
      </c>
      <c r="C789" s="441">
        <v>46054</v>
      </c>
      <c r="D789" t="s">
        <v>552</v>
      </c>
      <c r="E789">
        <v>26717</v>
      </c>
      <c r="F789" t="s">
        <v>5760</v>
      </c>
      <c r="G789">
        <v>6</v>
      </c>
      <c r="H789" t="s">
        <v>5601</v>
      </c>
      <c r="I789" t="s">
        <v>462</v>
      </c>
    </row>
    <row r="790" spans="1:9" x14ac:dyDescent="0.3">
      <c r="A790">
        <v>70471</v>
      </c>
      <c r="B790">
        <v>122</v>
      </c>
      <c r="C790" s="441">
        <v>46054</v>
      </c>
      <c r="D790" t="s">
        <v>552</v>
      </c>
      <c r="E790">
        <v>18296</v>
      </c>
      <c r="F790" t="s">
        <v>5761</v>
      </c>
      <c r="G790">
        <v>4.7</v>
      </c>
      <c r="H790" t="s">
        <v>5601</v>
      </c>
      <c r="I790" t="s">
        <v>462</v>
      </c>
    </row>
    <row r="791" spans="1:9" x14ac:dyDescent="0.3">
      <c r="A791">
        <v>70472</v>
      </c>
      <c r="B791">
        <v>122</v>
      </c>
      <c r="C791" s="441">
        <v>46054</v>
      </c>
      <c r="D791" t="s">
        <v>552</v>
      </c>
      <c r="E791">
        <v>18510</v>
      </c>
      <c r="F791" t="s">
        <v>5762</v>
      </c>
      <c r="G791">
        <v>1.81</v>
      </c>
      <c r="H791" t="s">
        <v>5613</v>
      </c>
      <c r="I791" t="s">
        <v>462</v>
      </c>
    </row>
    <row r="792" spans="1:9" x14ac:dyDescent="0.3">
      <c r="A792">
        <v>70473</v>
      </c>
      <c r="B792">
        <v>122</v>
      </c>
      <c r="C792" s="441">
        <v>46054</v>
      </c>
      <c r="D792" t="s">
        <v>552</v>
      </c>
      <c r="E792">
        <v>26883</v>
      </c>
      <c r="F792" t="s">
        <v>5763</v>
      </c>
      <c r="G792">
        <v>1</v>
      </c>
      <c r="H792" t="s">
        <v>5601</v>
      </c>
      <c r="I792" t="s">
        <v>462</v>
      </c>
    </row>
    <row r="793" spans="1:9" x14ac:dyDescent="0.3">
      <c r="A793">
        <v>70474</v>
      </c>
      <c r="B793">
        <v>122</v>
      </c>
      <c r="C793" s="441">
        <v>46054</v>
      </c>
      <c r="D793" t="s">
        <v>552</v>
      </c>
      <c r="E793">
        <v>18275</v>
      </c>
      <c r="F793" t="s">
        <v>5764</v>
      </c>
      <c r="G793">
        <v>3.68</v>
      </c>
      <c r="H793" t="s">
        <v>5601</v>
      </c>
      <c r="I793" t="s">
        <v>462</v>
      </c>
    </row>
    <row r="794" spans="1:9" x14ac:dyDescent="0.3">
      <c r="A794">
        <v>70475</v>
      </c>
      <c r="B794">
        <v>122</v>
      </c>
      <c r="C794" s="441">
        <v>46054</v>
      </c>
      <c r="D794" t="s">
        <v>552</v>
      </c>
      <c r="E794">
        <v>18272</v>
      </c>
      <c r="F794" t="s">
        <v>5765</v>
      </c>
      <c r="G794">
        <v>12.71</v>
      </c>
      <c r="H794" t="s">
        <v>5601</v>
      </c>
      <c r="I794" t="s">
        <v>462</v>
      </c>
    </row>
    <row r="795" spans="1:9" x14ac:dyDescent="0.3">
      <c r="A795">
        <v>70476</v>
      </c>
      <c r="B795">
        <v>122</v>
      </c>
      <c r="C795" s="441">
        <v>46054</v>
      </c>
      <c r="D795" t="s">
        <v>552</v>
      </c>
      <c r="E795">
        <v>18268</v>
      </c>
      <c r="F795" t="s">
        <v>5766</v>
      </c>
      <c r="G795">
        <v>8.9</v>
      </c>
      <c r="H795" t="s">
        <v>5601</v>
      </c>
      <c r="I795" t="s">
        <v>462</v>
      </c>
    </row>
    <row r="796" spans="1:9" x14ac:dyDescent="0.3">
      <c r="A796">
        <v>70477</v>
      </c>
      <c r="B796">
        <v>122</v>
      </c>
      <c r="C796" s="441">
        <v>46054</v>
      </c>
      <c r="D796" t="s">
        <v>552</v>
      </c>
      <c r="E796">
        <v>18266</v>
      </c>
      <c r="F796" t="s">
        <v>5767</v>
      </c>
      <c r="G796">
        <v>2.73</v>
      </c>
      <c r="H796" t="s">
        <v>5613</v>
      </c>
      <c r="I796" t="s">
        <v>462</v>
      </c>
    </row>
    <row r="797" spans="1:9" x14ac:dyDescent="0.3">
      <c r="A797">
        <v>70478</v>
      </c>
      <c r="B797">
        <v>122</v>
      </c>
      <c r="C797" s="441">
        <v>46054</v>
      </c>
      <c r="D797" t="s">
        <v>552</v>
      </c>
      <c r="E797">
        <v>18264</v>
      </c>
      <c r="F797" t="s">
        <v>5768</v>
      </c>
      <c r="G797">
        <v>0.22</v>
      </c>
      <c r="H797" t="s">
        <v>5613</v>
      </c>
      <c r="I797" t="s">
        <v>462</v>
      </c>
    </row>
    <row r="798" spans="1:9" x14ac:dyDescent="0.3">
      <c r="A798">
        <v>70479</v>
      </c>
      <c r="B798">
        <v>122</v>
      </c>
      <c r="C798" s="441">
        <v>46054</v>
      </c>
      <c r="D798" t="s">
        <v>552</v>
      </c>
      <c r="E798">
        <v>18261</v>
      </c>
      <c r="F798" t="s">
        <v>5769</v>
      </c>
      <c r="G798">
        <v>2.34</v>
      </c>
      <c r="H798" t="s">
        <v>5601</v>
      </c>
      <c r="I798" t="s">
        <v>462</v>
      </c>
    </row>
    <row r="799" spans="1:9" x14ac:dyDescent="0.3">
      <c r="A799">
        <v>70480</v>
      </c>
      <c r="B799">
        <v>122</v>
      </c>
      <c r="C799" s="441">
        <v>46054</v>
      </c>
      <c r="D799" t="s">
        <v>552</v>
      </c>
      <c r="E799">
        <v>25445</v>
      </c>
      <c r="F799" t="s">
        <v>5770</v>
      </c>
      <c r="G799">
        <v>5.15</v>
      </c>
      <c r="H799" t="s">
        <v>5601</v>
      </c>
      <c r="I799" t="s">
        <v>462</v>
      </c>
    </row>
    <row r="800" spans="1:9" x14ac:dyDescent="0.3">
      <c r="A800">
        <v>70481</v>
      </c>
      <c r="B800">
        <v>122</v>
      </c>
      <c r="C800" s="441">
        <v>46054</v>
      </c>
      <c r="D800" t="s">
        <v>552</v>
      </c>
      <c r="E800">
        <v>18242</v>
      </c>
      <c r="F800" t="s">
        <v>5771</v>
      </c>
      <c r="G800">
        <v>31.27</v>
      </c>
      <c r="H800" t="s">
        <v>5601</v>
      </c>
      <c r="I800" t="s">
        <v>462</v>
      </c>
    </row>
    <row r="801" spans="1:9" x14ac:dyDescent="0.3">
      <c r="A801">
        <v>70482</v>
      </c>
      <c r="B801">
        <v>122</v>
      </c>
      <c r="C801" s="441">
        <v>46054</v>
      </c>
      <c r="D801" t="s">
        <v>552</v>
      </c>
      <c r="E801">
        <v>18237</v>
      </c>
      <c r="F801" t="s">
        <v>5773</v>
      </c>
      <c r="G801">
        <v>2.64</v>
      </c>
      <c r="H801" t="s">
        <v>5601</v>
      </c>
      <c r="I801" t="s">
        <v>462</v>
      </c>
    </row>
    <row r="802" spans="1:9" x14ac:dyDescent="0.3">
      <c r="A802">
        <v>70483</v>
      </c>
      <c r="B802">
        <v>122</v>
      </c>
      <c r="C802" s="441">
        <v>46054</v>
      </c>
      <c r="D802" t="s">
        <v>552</v>
      </c>
      <c r="E802">
        <v>18235</v>
      </c>
      <c r="F802" t="s">
        <v>5774</v>
      </c>
      <c r="G802">
        <v>2.98</v>
      </c>
      <c r="H802" t="s">
        <v>5613</v>
      </c>
      <c r="I802" t="s">
        <v>462</v>
      </c>
    </row>
    <row r="803" spans="1:9" x14ac:dyDescent="0.3">
      <c r="A803">
        <v>70484</v>
      </c>
      <c r="B803">
        <v>122</v>
      </c>
      <c r="C803" s="441">
        <v>46054</v>
      </c>
      <c r="D803" t="s">
        <v>552</v>
      </c>
      <c r="E803">
        <v>18234</v>
      </c>
      <c r="F803" t="s">
        <v>5775</v>
      </c>
      <c r="G803">
        <v>1</v>
      </c>
      <c r="H803" t="s">
        <v>5613</v>
      </c>
      <c r="I803" t="s">
        <v>462</v>
      </c>
    </row>
    <row r="804" spans="1:9" x14ac:dyDescent="0.3">
      <c r="A804">
        <v>70485</v>
      </c>
      <c r="B804">
        <v>122</v>
      </c>
      <c r="C804" s="441">
        <v>46054</v>
      </c>
      <c r="D804" t="s">
        <v>552</v>
      </c>
      <c r="E804">
        <v>18223</v>
      </c>
      <c r="F804" t="s">
        <v>5876</v>
      </c>
      <c r="G804">
        <v>0.18</v>
      </c>
      <c r="H804" t="s">
        <v>5613</v>
      </c>
      <c r="I804" t="s">
        <v>462</v>
      </c>
    </row>
    <row r="805" spans="1:9" x14ac:dyDescent="0.3">
      <c r="A805">
        <v>70486</v>
      </c>
      <c r="B805">
        <v>122</v>
      </c>
      <c r="C805" s="441">
        <v>46054</v>
      </c>
      <c r="D805" t="s">
        <v>552</v>
      </c>
      <c r="E805">
        <v>18208</v>
      </c>
      <c r="F805" t="s">
        <v>5776</v>
      </c>
      <c r="G805">
        <v>12</v>
      </c>
      <c r="H805" t="s">
        <v>5601</v>
      </c>
      <c r="I805" t="s">
        <v>462</v>
      </c>
    </row>
    <row r="806" spans="1:9" x14ac:dyDescent="0.3">
      <c r="A806">
        <v>70487</v>
      </c>
      <c r="B806">
        <v>122</v>
      </c>
      <c r="C806" s="441">
        <v>46054</v>
      </c>
      <c r="D806" t="s">
        <v>552</v>
      </c>
      <c r="E806">
        <v>18220</v>
      </c>
      <c r="F806" t="s">
        <v>5777</v>
      </c>
      <c r="G806">
        <v>12.6</v>
      </c>
      <c r="H806" t="s">
        <v>5601</v>
      </c>
      <c r="I806" t="s">
        <v>462</v>
      </c>
    </row>
    <row r="807" spans="1:9" x14ac:dyDescent="0.3">
      <c r="A807">
        <v>70488</v>
      </c>
      <c r="B807">
        <v>122</v>
      </c>
      <c r="C807" s="441">
        <v>46054</v>
      </c>
      <c r="D807" t="s">
        <v>552</v>
      </c>
      <c r="E807">
        <v>18219</v>
      </c>
      <c r="F807" t="s">
        <v>5778</v>
      </c>
      <c r="G807">
        <v>14</v>
      </c>
      <c r="H807" t="s">
        <v>5601</v>
      </c>
      <c r="I807" t="s">
        <v>462</v>
      </c>
    </row>
    <row r="808" spans="1:9" x14ac:dyDescent="0.3">
      <c r="A808">
        <v>70489</v>
      </c>
      <c r="B808">
        <v>122</v>
      </c>
      <c r="C808" s="441">
        <v>46054</v>
      </c>
      <c r="D808" t="s">
        <v>552</v>
      </c>
      <c r="E808">
        <v>18218</v>
      </c>
      <c r="F808" t="s">
        <v>5779</v>
      </c>
      <c r="G808">
        <v>17</v>
      </c>
      <c r="H808" t="s">
        <v>5601</v>
      </c>
      <c r="I808" t="s">
        <v>462</v>
      </c>
    </row>
    <row r="809" spans="1:9" x14ac:dyDescent="0.3">
      <c r="A809">
        <v>70490</v>
      </c>
      <c r="B809">
        <v>122</v>
      </c>
      <c r="C809" s="441">
        <v>46054</v>
      </c>
      <c r="D809" t="s">
        <v>552</v>
      </c>
      <c r="E809">
        <v>18202</v>
      </c>
      <c r="F809" t="s">
        <v>5780</v>
      </c>
      <c r="G809">
        <v>13.84</v>
      </c>
      <c r="H809" t="s">
        <v>5601</v>
      </c>
      <c r="I809" t="s">
        <v>462</v>
      </c>
    </row>
    <row r="810" spans="1:9" x14ac:dyDescent="0.3">
      <c r="A810">
        <v>70491</v>
      </c>
      <c r="B810">
        <v>122</v>
      </c>
      <c r="C810" s="441">
        <v>46054</v>
      </c>
      <c r="D810" t="s">
        <v>552</v>
      </c>
      <c r="E810">
        <v>18214</v>
      </c>
      <c r="F810" t="s">
        <v>5781</v>
      </c>
      <c r="G810">
        <v>27</v>
      </c>
      <c r="H810" t="s">
        <v>5601</v>
      </c>
      <c r="I810" t="s">
        <v>462</v>
      </c>
    </row>
    <row r="811" spans="1:9" x14ac:dyDescent="0.3">
      <c r="A811">
        <v>70492</v>
      </c>
      <c r="B811">
        <v>122</v>
      </c>
      <c r="C811" s="441">
        <v>46054</v>
      </c>
      <c r="D811" t="s">
        <v>552</v>
      </c>
      <c r="E811">
        <v>18211</v>
      </c>
      <c r="F811" t="s">
        <v>5782</v>
      </c>
      <c r="G811">
        <v>6</v>
      </c>
      <c r="H811" t="s">
        <v>5601</v>
      </c>
      <c r="I811" t="s">
        <v>462</v>
      </c>
    </row>
    <row r="812" spans="1:9" x14ac:dyDescent="0.3">
      <c r="A812">
        <v>70493</v>
      </c>
      <c r="B812">
        <v>122</v>
      </c>
      <c r="C812" s="441">
        <v>46054</v>
      </c>
      <c r="D812" t="s">
        <v>552</v>
      </c>
      <c r="E812">
        <v>18209</v>
      </c>
      <c r="F812" t="s">
        <v>5783</v>
      </c>
      <c r="G812">
        <v>2</v>
      </c>
      <c r="H812" t="s">
        <v>5601</v>
      </c>
      <c r="I812" t="s">
        <v>462</v>
      </c>
    </row>
    <row r="813" spans="1:9" x14ac:dyDescent="0.3">
      <c r="A813">
        <v>70494</v>
      </c>
      <c r="B813">
        <v>122</v>
      </c>
      <c r="C813" s="441">
        <v>46054</v>
      </c>
      <c r="D813" t="s">
        <v>552</v>
      </c>
      <c r="E813">
        <v>18189</v>
      </c>
      <c r="F813" t="s">
        <v>5785</v>
      </c>
      <c r="G813">
        <v>0.22</v>
      </c>
      <c r="H813" t="s">
        <v>5601</v>
      </c>
      <c r="I813" t="s">
        <v>462</v>
      </c>
    </row>
    <row r="814" spans="1:9" x14ac:dyDescent="0.3">
      <c r="A814">
        <v>70495</v>
      </c>
      <c r="B814">
        <v>122</v>
      </c>
      <c r="C814" s="441">
        <v>46054</v>
      </c>
      <c r="D814" t="s">
        <v>552</v>
      </c>
      <c r="E814">
        <v>18185</v>
      </c>
      <c r="F814" t="s">
        <v>5786</v>
      </c>
      <c r="G814">
        <v>2</v>
      </c>
      <c r="H814" t="s">
        <v>5601</v>
      </c>
      <c r="I814" t="s">
        <v>462</v>
      </c>
    </row>
    <row r="815" spans="1:9" x14ac:dyDescent="0.3">
      <c r="A815">
        <v>70496</v>
      </c>
      <c r="B815">
        <v>122</v>
      </c>
      <c r="C815" s="441">
        <v>46054</v>
      </c>
      <c r="D815" t="s">
        <v>552</v>
      </c>
      <c r="E815">
        <v>18186</v>
      </c>
      <c r="F815" t="s">
        <v>5787</v>
      </c>
      <c r="G815">
        <v>9.9600000000000009</v>
      </c>
      <c r="H815" t="s">
        <v>5601</v>
      </c>
      <c r="I815" t="s">
        <v>462</v>
      </c>
    </row>
    <row r="816" spans="1:9" x14ac:dyDescent="0.3">
      <c r="A816">
        <v>70497</v>
      </c>
      <c r="B816">
        <v>122</v>
      </c>
      <c r="C816" s="441">
        <v>46054</v>
      </c>
      <c r="D816" t="s">
        <v>552</v>
      </c>
      <c r="E816">
        <v>18180</v>
      </c>
      <c r="F816" t="s">
        <v>5788</v>
      </c>
      <c r="G816">
        <v>0.37</v>
      </c>
      <c r="H816" t="s">
        <v>5601</v>
      </c>
      <c r="I816" t="s">
        <v>462</v>
      </c>
    </row>
    <row r="817" spans="1:9" x14ac:dyDescent="0.3">
      <c r="A817">
        <v>70498</v>
      </c>
      <c r="B817">
        <v>122</v>
      </c>
      <c r="C817" s="441">
        <v>46054</v>
      </c>
      <c r="D817" t="s">
        <v>552</v>
      </c>
      <c r="E817">
        <v>18179</v>
      </c>
      <c r="F817" t="s">
        <v>5789</v>
      </c>
      <c r="G817">
        <v>114.8</v>
      </c>
      <c r="H817" t="s">
        <v>5601</v>
      </c>
      <c r="I817" t="s">
        <v>462</v>
      </c>
    </row>
    <row r="818" spans="1:9" x14ac:dyDescent="0.3">
      <c r="A818">
        <v>70499</v>
      </c>
      <c r="B818">
        <v>122</v>
      </c>
      <c r="C818" s="441">
        <v>46054</v>
      </c>
      <c r="D818" t="s">
        <v>552</v>
      </c>
      <c r="E818">
        <v>18178</v>
      </c>
      <c r="F818" t="s">
        <v>5790</v>
      </c>
      <c r="G818">
        <v>1</v>
      </c>
      <c r="H818" t="s">
        <v>5601</v>
      </c>
      <c r="I818" t="s">
        <v>462</v>
      </c>
    </row>
    <row r="819" spans="1:9" x14ac:dyDescent="0.3">
      <c r="A819">
        <v>70500</v>
      </c>
      <c r="B819">
        <v>122</v>
      </c>
      <c r="C819" s="441">
        <v>46054</v>
      </c>
      <c r="D819" t="s">
        <v>552</v>
      </c>
      <c r="E819">
        <v>18176</v>
      </c>
      <c r="F819" t="s">
        <v>5791</v>
      </c>
      <c r="G819">
        <v>1</v>
      </c>
      <c r="H819" t="s">
        <v>5601</v>
      </c>
      <c r="I819" t="s">
        <v>462</v>
      </c>
    </row>
    <row r="820" spans="1:9" x14ac:dyDescent="0.3">
      <c r="A820">
        <v>70501</v>
      </c>
      <c r="B820">
        <v>122</v>
      </c>
      <c r="C820" s="441">
        <v>46054</v>
      </c>
      <c r="D820" t="s">
        <v>552</v>
      </c>
      <c r="E820">
        <v>18157</v>
      </c>
      <c r="F820" t="s">
        <v>5793</v>
      </c>
      <c r="G820">
        <v>11.74</v>
      </c>
      <c r="H820" t="s">
        <v>5601</v>
      </c>
      <c r="I820" t="s">
        <v>462</v>
      </c>
    </row>
    <row r="821" spans="1:9" x14ac:dyDescent="0.3">
      <c r="A821">
        <v>70502</v>
      </c>
      <c r="B821">
        <v>122</v>
      </c>
      <c r="C821" s="441">
        <v>46054</v>
      </c>
      <c r="D821" t="s">
        <v>552</v>
      </c>
      <c r="E821">
        <v>18146</v>
      </c>
      <c r="F821" t="s">
        <v>5795</v>
      </c>
      <c r="G821">
        <v>0.87</v>
      </c>
      <c r="H821" t="s">
        <v>5601</v>
      </c>
      <c r="I821" t="s">
        <v>462</v>
      </c>
    </row>
    <row r="822" spans="1:9" x14ac:dyDescent="0.3">
      <c r="A822">
        <v>70503</v>
      </c>
      <c r="B822">
        <v>122</v>
      </c>
      <c r="C822" s="441">
        <v>46054</v>
      </c>
      <c r="D822" t="s">
        <v>552</v>
      </c>
      <c r="E822">
        <v>18145</v>
      </c>
      <c r="F822" t="s">
        <v>5796</v>
      </c>
      <c r="G822">
        <v>0.44</v>
      </c>
      <c r="H822" t="s">
        <v>5601</v>
      </c>
      <c r="I822" t="s">
        <v>462</v>
      </c>
    </row>
    <row r="823" spans="1:9" x14ac:dyDescent="0.3">
      <c r="A823">
        <v>70504</v>
      </c>
      <c r="B823">
        <v>122</v>
      </c>
      <c r="C823" s="441">
        <v>46054</v>
      </c>
      <c r="D823" t="s">
        <v>552</v>
      </c>
      <c r="E823">
        <v>18143</v>
      </c>
      <c r="F823" t="s">
        <v>5797</v>
      </c>
      <c r="G823">
        <v>2.6</v>
      </c>
      <c r="H823" t="s">
        <v>5601</v>
      </c>
      <c r="I823" t="s">
        <v>462</v>
      </c>
    </row>
    <row r="824" spans="1:9" x14ac:dyDescent="0.3">
      <c r="A824">
        <v>70505</v>
      </c>
      <c r="B824">
        <v>122</v>
      </c>
      <c r="C824" s="441">
        <v>46054</v>
      </c>
      <c r="D824" t="s">
        <v>552</v>
      </c>
      <c r="E824">
        <v>18140</v>
      </c>
      <c r="F824" t="s">
        <v>5798</v>
      </c>
      <c r="G824">
        <v>0.4</v>
      </c>
      <c r="H824" t="s">
        <v>5601</v>
      </c>
      <c r="I824" t="s">
        <v>462</v>
      </c>
    </row>
    <row r="825" spans="1:9" x14ac:dyDescent="0.3">
      <c r="A825">
        <v>70506</v>
      </c>
      <c r="B825">
        <v>122</v>
      </c>
      <c r="C825" s="441">
        <v>46054</v>
      </c>
      <c r="D825" t="s">
        <v>552</v>
      </c>
      <c r="E825">
        <v>18139</v>
      </c>
      <c r="F825" t="s">
        <v>5960</v>
      </c>
      <c r="G825">
        <v>2</v>
      </c>
      <c r="H825" t="s">
        <v>5601</v>
      </c>
      <c r="I825" t="s">
        <v>462</v>
      </c>
    </row>
    <row r="826" spans="1:9" x14ac:dyDescent="0.3">
      <c r="A826">
        <v>70507</v>
      </c>
      <c r="B826">
        <v>122</v>
      </c>
      <c r="C826" s="441">
        <v>46054</v>
      </c>
      <c r="D826" t="s">
        <v>552</v>
      </c>
      <c r="E826">
        <v>18138</v>
      </c>
      <c r="F826" t="s">
        <v>5799</v>
      </c>
      <c r="G826">
        <v>0.62</v>
      </c>
      <c r="H826" t="s">
        <v>5601</v>
      </c>
      <c r="I826" t="s">
        <v>462</v>
      </c>
    </row>
    <row r="827" spans="1:9" x14ac:dyDescent="0.3">
      <c r="A827">
        <v>70508</v>
      </c>
      <c r="B827">
        <v>122</v>
      </c>
      <c r="C827" s="441">
        <v>46054</v>
      </c>
      <c r="D827" t="s">
        <v>552</v>
      </c>
      <c r="E827">
        <v>18129</v>
      </c>
      <c r="F827" t="s">
        <v>5800</v>
      </c>
      <c r="G827">
        <v>4.6100000000000003</v>
      </c>
      <c r="H827" t="s">
        <v>5601</v>
      </c>
      <c r="I827" t="s">
        <v>462</v>
      </c>
    </row>
    <row r="828" spans="1:9" x14ac:dyDescent="0.3">
      <c r="A828">
        <v>70509</v>
      </c>
      <c r="B828">
        <v>122</v>
      </c>
      <c r="C828" s="441">
        <v>46054</v>
      </c>
      <c r="D828" t="s">
        <v>552</v>
      </c>
      <c r="E828">
        <v>18121</v>
      </c>
      <c r="F828" t="s">
        <v>5801</v>
      </c>
      <c r="G828">
        <v>0.66</v>
      </c>
      <c r="H828" t="s">
        <v>5601</v>
      </c>
      <c r="I828" t="s">
        <v>462</v>
      </c>
    </row>
    <row r="829" spans="1:9" x14ac:dyDescent="0.3">
      <c r="A829">
        <v>70510</v>
      </c>
      <c r="B829">
        <v>122</v>
      </c>
      <c r="C829" s="441">
        <v>46054</v>
      </c>
      <c r="D829" t="s">
        <v>552</v>
      </c>
      <c r="E829">
        <v>18119</v>
      </c>
      <c r="F829" t="s">
        <v>5802</v>
      </c>
      <c r="G829">
        <v>9.6999999999999993</v>
      </c>
      <c r="H829" t="s">
        <v>5601</v>
      </c>
      <c r="I829" t="s">
        <v>462</v>
      </c>
    </row>
    <row r="830" spans="1:9" x14ac:dyDescent="0.3">
      <c r="A830">
        <v>70511</v>
      </c>
      <c r="B830">
        <v>122</v>
      </c>
      <c r="C830" s="441">
        <v>46054</v>
      </c>
      <c r="D830" t="s">
        <v>552</v>
      </c>
      <c r="E830">
        <v>18118</v>
      </c>
      <c r="F830" t="s">
        <v>5803</v>
      </c>
      <c r="G830">
        <v>0.16</v>
      </c>
      <c r="H830" t="s">
        <v>5601</v>
      </c>
      <c r="I830" t="s">
        <v>462</v>
      </c>
    </row>
    <row r="831" spans="1:9" x14ac:dyDescent="0.3">
      <c r="A831">
        <v>70512</v>
      </c>
      <c r="B831">
        <v>122</v>
      </c>
      <c r="C831" s="441">
        <v>46054</v>
      </c>
      <c r="D831" t="s">
        <v>552</v>
      </c>
      <c r="E831">
        <v>18115</v>
      </c>
      <c r="F831" t="s">
        <v>5804</v>
      </c>
      <c r="G831">
        <v>5</v>
      </c>
      <c r="H831" t="s">
        <v>5601</v>
      </c>
      <c r="I831" t="s">
        <v>462</v>
      </c>
    </row>
    <row r="832" spans="1:9" x14ac:dyDescent="0.3">
      <c r="A832">
        <v>70513</v>
      </c>
      <c r="B832">
        <v>122</v>
      </c>
      <c r="C832" s="441">
        <v>46054</v>
      </c>
      <c r="D832" t="s">
        <v>552</v>
      </c>
      <c r="E832">
        <v>18113</v>
      </c>
      <c r="F832" t="s">
        <v>5806</v>
      </c>
      <c r="G832">
        <v>1.53</v>
      </c>
      <c r="H832" t="s">
        <v>5601</v>
      </c>
      <c r="I832" t="s">
        <v>462</v>
      </c>
    </row>
    <row r="833" spans="1:9" x14ac:dyDescent="0.3">
      <c r="A833">
        <v>70514</v>
      </c>
      <c r="B833">
        <v>122</v>
      </c>
      <c r="C833" s="441">
        <v>46054</v>
      </c>
      <c r="D833" t="s">
        <v>552</v>
      </c>
      <c r="E833">
        <v>18104</v>
      </c>
      <c r="F833" t="s">
        <v>5808</v>
      </c>
      <c r="G833">
        <v>1</v>
      </c>
      <c r="H833" t="s">
        <v>5601</v>
      </c>
      <c r="I833" t="s">
        <v>462</v>
      </c>
    </row>
    <row r="834" spans="1:9" x14ac:dyDescent="0.3">
      <c r="A834">
        <v>70515</v>
      </c>
      <c r="B834">
        <v>122</v>
      </c>
      <c r="C834" s="441">
        <v>46054</v>
      </c>
      <c r="D834" t="s">
        <v>552</v>
      </c>
      <c r="E834">
        <v>18103</v>
      </c>
      <c r="F834" t="s">
        <v>5809</v>
      </c>
      <c r="G834">
        <v>2</v>
      </c>
      <c r="H834" t="s">
        <v>5601</v>
      </c>
      <c r="I834" t="s">
        <v>462</v>
      </c>
    </row>
    <row r="835" spans="1:9" x14ac:dyDescent="0.3">
      <c r="A835">
        <v>70516</v>
      </c>
      <c r="B835">
        <v>122</v>
      </c>
      <c r="C835" s="441">
        <v>46054</v>
      </c>
      <c r="D835" t="s">
        <v>552</v>
      </c>
      <c r="E835">
        <v>18099</v>
      </c>
      <c r="F835" t="s">
        <v>5810</v>
      </c>
      <c r="G835">
        <v>8.6</v>
      </c>
      <c r="H835" t="s">
        <v>5601</v>
      </c>
      <c r="I835" t="s">
        <v>462</v>
      </c>
    </row>
    <row r="836" spans="1:9" x14ac:dyDescent="0.3">
      <c r="A836">
        <v>70517</v>
      </c>
      <c r="B836">
        <v>122</v>
      </c>
      <c r="C836" s="441">
        <v>46054</v>
      </c>
      <c r="D836" t="s">
        <v>552</v>
      </c>
      <c r="E836">
        <v>18097</v>
      </c>
      <c r="F836" t="s">
        <v>5811</v>
      </c>
      <c r="G836">
        <v>5.24</v>
      </c>
      <c r="H836" t="s">
        <v>5601</v>
      </c>
      <c r="I836" t="s">
        <v>462</v>
      </c>
    </row>
    <row r="837" spans="1:9" x14ac:dyDescent="0.3">
      <c r="A837">
        <v>70518</v>
      </c>
      <c r="B837">
        <v>122</v>
      </c>
      <c r="C837" s="441">
        <v>46054</v>
      </c>
      <c r="D837" t="s">
        <v>552</v>
      </c>
      <c r="E837">
        <v>25068</v>
      </c>
      <c r="F837" t="s">
        <v>5870</v>
      </c>
      <c r="G837">
        <v>2</v>
      </c>
      <c r="H837" t="s">
        <v>5601</v>
      </c>
      <c r="I837" t="s">
        <v>462</v>
      </c>
    </row>
    <row r="838" spans="1:9" x14ac:dyDescent="0.3">
      <c r="A838">
        <v>70519</v>
      </c>
      <c r="B838">
        <v>122</v>
      </c>
      <c r="C838" s="441">
        <v>46054</v>
      </c>
      <c r="D838" t="s">
        <v>552</v>
      </c>
      <c r="E838">
        <v>18051</v>
      </c>
      <c r="F838" t="s">
        <v>5871</v>
      </c>
      <c r="G838">
        <v>4</v>
      </c>
      <c r="H838" t="s">
        <v>5601</v>
      </c>
      <c r="I838" t="s">
        <v>462</v>
      </c>
    </row>
    <row r="839" spans="1:9" x14ac:dyDescent="0.3">
      <c r="A839">
        <v>70520</v>
      </c>
      <c r="B839">
        <v>122</v>
      </c>
      <c r="C839" s="441">
        <v>46054</v>
      </c>
      <c r="D839" t="s">
        <v>552</v>
      </c>
      <c r="E839">
        <v>24552</v>
      </c>
      <c r="F839" t="s">
        <v>5812</v>
      </c>
      <c r="G839">
        <v>88.94</v>
      </c>
      <c r="H839" t="s">
        <v>5601</v>
      </c>
      <c r="I839" t="s">
        <v>462</v>
      </c>
    </row>
    <row r="840" spans="1:9" x14ac:dyDescent="0.3">
      <c r="A840">
        <v>70521</v>
      </c>
      <c r="B840">
        <v>122</v>
      </c>
      <c r="C840" s="441">
        <v>46054</v>
      </c>
      <c r="D840" t="s">
        <v>552</v>
      </c>
      <c r="E840">
        <v>18017</v>
      </c>
      <c r="F840" t="s">
        <v>5863</v>
      </c>
      <c r="G840">
        <v>7</v>
      </c>
      <c r="H840" t="s">
        <v>5601</v>
      </c>
      <c r="I840" t="s">
        <v>462</v>
      </c>
    </row>
    <row r="841" spans="1:9" x14ac:dyDescent="0.3">
      <c r="A841">
        <v>70522</v>
      </c>
      <c r="B841">
        <v>122</v>
      </c>
      <c r="C841" s="441">
        <v>46054</v>
      </c>
      <c r="D841" t="s">
        <v>552</v>
      </c>
      <c r="E841">
        <v>18018</v>
      </c>
      <c r="F841" t="s">
        <v>5961</v>
      </c>
      <c r="G841">
        <v>18</v>
      </c>
      <c r="H841" t="s">
        <v>5601</v>
      </c>
      <c r="I841" t="s">
        <v>462</v>
      </c>
    </row>
    <row r="842" spans="1:9" x14ac:dyDescent="0.3">
      <c r="A842">
        <v>70523</v>
      </c>
      <c r="B842">
        <v>122</v>
      </c>
      <c r="C842" s="441">
        <v>46054</v>
      </c>
      <c r="D842" t="s">
        <v>552</v>
      </c>
      <c r="E842">
        <v>27406</v>
      </c>
      <c r="F842" t="s">
        <v>5899</v>
      </c>
      <c r="G842">
        <v>14</v>
      </c>
      <c r="H842" t="s">
        <v>5598</v>
      </c>
      <c r="I842" t="s">
        <v>462</v>
      </c>
    </row>
    <row r="843" spans="1:9" x14ac:dyDescent="0.3">
      <c r="A843">
        <v>70524</v>
      </c>
      <c r="B843">
        <v>122</v>
      </c>
      <c r="C843" s="441">
        <v>46054</v>
      </c>
      <c r="D843" t="s">
        <v>552</v>
      </c>
      <c r="E843">
        <v>26342</v>
      </c>
      <c r="F843" t="s">
        <v>5604</v>
      </c>
      <c r="G843">
        <v>2</v>
      </c>
      <c r="H843" t="s">
        <v>5605</v>
      </c>
      <c r="I843" t="s">
        <v>462</v>
      </c>
    </row>
    <row r="844" spans="1:9" x14ac:dyDescent="0.3">
      <c r="A844">
        <v>70525</v>
      </c>
      <c r="B844">
        <v>122</v>
      </c>
      <c r="C844" s="441">
        <v>46054</v>
      </c>
      <c r="D844" t="s">
        <v>552</v>
      </c>
      <c r="E844">
        <v>20757</v>
      </c>
      <c r="F844" t="s">
        <v>5609</v>
      </c>
      <c r="G844">
        <v>2</v>
      </c>
      <c r="H844" t="s">
        <v>5610</v>
      </c>
      <c r="I844" t="s">
        <v>462</v>
      </c>
    </row>
    <row r="845" spans="1:9" x14ac:dyDescent="0.3">
      <c r="A845">
        <v>70526</v>
      </c>
      <c r="B845">
        <v>122</v>
      </c>
      <c r="C845" s="441">
        <v>46054</v>
      </c>
      <c r="D845" t="s">
        <v>552</v>
      </c>
      <c r="E845">
        <v>24030</v>
      </c>
      <c r="F845" t="s">
        <v>5962</v>
      </c>
      <c r="G845">
        <v>53</v>
      </c>
      <c r="H845" t="s">
        <v>5613</v>
      </c>
      <c r="I845" t="s">
        <v>462</v>
      </c>
    </row>
    <row r="846" spans="1:9" x14ac:dyDescent="0.3">
      <c r="A846">
        <v>70527</v>
      </c>
      <c r="B846">
        <v>122</v>
      </c>
      <c r="C846" s="441">
        <v>46054</v>
      </c>
      <c r="D846" t="s">
        <v>552</v>
      </c>
      <c r="E846">
        <v>20007</v>
      </c>
      <c r="F846" t="s">
        <v>5660</v>
      </c>
      <c r="G846">
        <v>2</v>
      </c>
      <c r="H846" t="s">
        <v>5610</v>
      </c>
      <c r="I846" t="s">
        <v>462</v>
      </c>
    </row>
    <row r="847" spans="1:9" x14ac:dyDescent="0.3">
      <c r="A847">
        <v>70528</v>
      </c>
      <c r="B847">
        <v>122</v>
      </c>
      <c r="C847" s="441">
        <v>46054</v>
      </c>
      <c r="D847" t="s">
        <v>552</v>
      </c>
      <c r="E847">
        <v>19923</v>
      </c>
      <c r="F847" t="s">
        <v>5678</v>
      </c>
      <c r="G847">
        <v>2</v>
      </c>
      <c r="H847" t="s">
        <v>5605</v>
      </c>
      <c r="I847" t="s">
        <v>462</v>
      </c>
    </row>
    <row r="848" spans="1:9" x14ac:dyDescent="0.3">
      <c r="A848">
        <v>70529</v>
      </c>
      <c r="B848">
        <v>122</v>
      </c>
      <c r="C848" s="441">
        <v>46054</v>
      </c>
      <c r="D848" t="s">
        <v>552</v>
      </c>
      <c r="E848">
        <v>24676</v>
      </c>
      <c r="F848" t="s">
        <v>5688</v>
      </c>
      <c r="G848">
        <v>2</v>
      </c>
      <c r="H848" t="s">
        <v>5605</v>
      </c>
      <c r="I848" t="s">
        <v>462</v>
      </c>
    </row>
    <row r="849" spans="1:9" x14ac:dyDescent="0.3">
      <c r="A849">
        <v>70530</v>
      </c>
      <c r="B849">
        <v>122</v>
      </c>
      <c r="C849" s="441">
        <v>46054</v>
      </c>
      <c r="D849" t="s">
        <v>552</v>
      </c>
      <c r="E849">
        <v>19421</v>
      </c>
      <c r="F849" t="s">
        <v>5963</v>
      </c>
      <c r="G849">
        <v>2</v>
      </c>
      <c r="H849" t="s">
        <v>5703</v>
      </c>
      <c r="I849" t="s">
        <v>462</v>
      </c>
    </row>
    <row r="850" spans="1:9" x14ac:dyDescent="0.3">
      <c r="A850">
        <v>70531</v>
      </c>
      <c r="B850">
        <v>122</v>
      </c>
      <c r="C850" s="441">
        <v>46054</v>
      </c>
      <c r="D850" t="s">
        <v>552</v>
      </c>
      <c r="E850">
        <v>23992</v>
      </c>
      <c r="F850" t="s">
        <v>5603</v>
      </c>
      <c r="G850">
        <v>1</v>
      </c>
      <c r="H850" t="s">
        <v>5598</v>
      </c>
      <c r="I850" t="s">
        <v>462</v>
      </c>
    </row>
    <row r="851" spans="1:9" x14ac:dyDescent="0.3">
      <c r="A851">
        <v>70532</v>
      </c>
      <c r="B851">
        <v>122</v>
      </c>
      <c r="C851" s="441">
        <v>46054</v>
      </c>
      <c r="D851" t="s">
        <v>552</v>
      </c>
      <c r="E851">
        <v>21100</v>
      </c>
      <c r="F851" t="s">
        <v>5900</v>
      </c>
      <c r="G851">
        <v>1</v>
      </c>
      <c r="H851" t="s">
        <v>5605</v>
      </c>
      <c r="I851" t="s">
        <v>462</v>
      </c>
    </row>
    <row r="852" spans="1:9" x14ac:dyDescent="0.3">
      <c r="A852">
        <v>70533</v>
      </c>
      <c r="B852">
        <v>122</v>
      </c>
      <c r="C852" s="441">
        <v>46054</v>
      </c>
      <c r="D852" t="s">
        <v>552</v>
      </c>
      <c r="E852">
        <v>21075</v>
      </c>
      <c r="F852" t="s">
        <v>5606</v>
      </c>
      <c r="G852">
        <v>1</v>
      </c>
      <c r="H852" t="s">
        <v>5605</v>
      </c>
      <c r="I852" t="s">
        <v>462</v>
      </c>
    </row>
    <row r="853" spans="1:9" x14ac:dyDescent="0.3">
      <c r="A853">
        <v>70534</v>
      </c>
      <c r="B853">
        <v>122</v>
      </c>
      <c r="C853" s="441">
        <v>46054</v>
      </c>
      <c r="D853" t="s">
        <v>552</v>
      </c>
      <c r="E853">
        <v>25209</v>
      </c>
      <c r="F853" t="s">
        <v>5902</v>
      </c>
      <c r="G853">
        <v>1</v>
      </c>
      <c r="H853" t="s">
        <v>5605</v>
      </c>
      <c r="I853" t="s">
        <v>462</v>
      </c>
    </row>
    <row r="854" spans="1:9" x14ac:dyDescent="0.3">
      <c r="A854">
        <v>70535</v>
      </c>
      <c r="B854">
        <v>122</v>
      </c>
      <c r="C854" s="441">
        <v>46054</v>
      </c>
      <c r="D854" t="s">
        <v>552</v>
      </c>
      <c r="E854">
        <v>20322</v>
      </c>
      <c r="F854" t="s">
        <v>5647</v>
      </c>
      <c r="G854">
        <v>1</v>
      </c>
      <c r="H854" t="s">
        <v>5605</v>
      </c>
      <c r="I854" t="s">
        <v>462</v>
      </c>
    </row>
    <row r="855" spans="1:9" x14ac:dyDescent="0.3">
      <c r="A855">
        <v>70536</v>
      </c>
      <c r="B855">
        <v>122</v>
      </c>
      <c r="C855" s="441">
        <v>46054</v>
      </c>
      <c r="D855" t="s">
        <v>552</v>
      </c>
      <c r="E855">
        <v>25093</v>
      </c>
      <c r="F855" t="s">
        <v>5823</v>
      </c>
      <c r="G855">
        <v>18</v>
      </c>
      <c r="H855" t="s">
        <v>5601</v>
      </c>
      <c r="I855" t="s">
        <v>462</v>
      </c>
    </row>
    <row r="856" spans="1:9" x14ac:dyDescent="0.3">
      <c r="A856">
        <v>70537</v>
      </c>
      <c r="B856">
        <v>122</v>
      </c>
      <c r="C856" s="441">
        <v>46054</v>
      </c>
      <c r="D856" t="s">
        <v>552</v>
      </c>
      <c r="E856">
        <v>17800</v>
      </c>
      <c r="F856" t="s">
        <v>5824</v>
      </c>
      <c r="G856">
        <v>12</v>
      </c>
      <c r="H856" t="s">
        <v>5601</v>
      </c>
      <c r="I856" t="s">
        <v>462</v>
      </c>
    </row>
    <row r="857" spans="1:9" x14ac:dyDescent="0.3">
      <c r="A857">
        <v>70538</v>
      </c>
      <c r="B857">
        <v>122</v>
      </c>
      <c r="C857" s="441">
        <v>46054</v>
      </c>
      <c r="D857" t="s">
        <v>552</v>
      </c>
      <c r="E857">
        <v>25645</v>
      </c>
      <c r="F857" t="s">
        <v>5912</v>
      </c>
      <c r="G857">
        <v>2</v>
      </c>
      <c r="H857" t="s">
        <v>5601</v>
      </c>
      <c r="I857" t="s">
        <v>462</v>
      </c>
    </row>
    <row r="858" spans="1:9" x14ac:dyDescent="0.3">
      <c r="A858">
        <v>70539</v>
      </c>
      <c r="B858">
        <v>122</v>
      </c>
      <c r="C858" s="441">
        <v>46054</v>
      </c>
      <c r="D858" t="s">
        <v>552</v>
      </c>
      <c r="E858">
        <v>17778</v>
      </c>
      <c r="F858" t="s">
        <v>5825</v>
      </c>
      <c r="G858">
        <v>10.76</v>
      </c>
      <c r="H858" t="s">
        <v>5601</v>
      </c>
      <c r="I858" t="s">
        <v>462</v>
      </c>
    </row>
    <row r="859" spans="1:9" x14ac:dyDescent="0.3">
      <c r="A859">
        <v>70540</v>
      </c>
      <c r="B859">
        <v>122</v>
      </c>
      <c r="C859" s="441">
        <v>46054</v>
      </c>
      <c r="D859" t="s">
        <v>552</v>
      </c>
      <c r="E859">
        <v>25451</v>
      </c>
      <c r="F859" t="s">
        <v>5826</v>
      </c>
      <c r="G859">
        <v>2</v>
      </c>
      <c r="H859" t="s">
        <v>5613</v>
      </c>
      <c r="I859" t="s">
        <v>462</v>
      </c>
    </row>
    <row r="860" spans="1:9" x14ac:dyDescent="0.3">
      <c r="A860">
        <v>70541</v>
      </c>
      <c r="B860">
        <v>122</v>
      </c>
      <c r="C860" s="441">
        <v>46054</v>
      </c>
      <c r="D860" t="s">
        <v>552</v>
      </c>
      <c r="E860">
        <v>25535</v>
      </c>
      <c r="F860" t="s">
        <v>5827</v>
      </c>
      <c r="G860">
        <v>10</v>
      </c>
      <c r="H860" t="s">
        <v>5601</v>
      </c>
      <c r="I860" t="s">
        <v>462</v>
      </c>
    </row>
    <row r="861" spans="1:9" x14ac:dyDescent="0.3">
      <c r="A861">
        <v>70542</v>
      </c>
      <c r="B861">
        <v>122</v>
      </c>
      <c r="C861" s="441">
        <v>46054</v>
      </c>
      <c r="D861" t="s">
        <v>552</v>
      </c>
      <c r="E861">
        <v>21944</v>
      </c>
      <c r="F861" t="s">
        <v>5867</v>
      </c>
      <c r="G861">
        <v>4.18</v>
      </c>
      <c r="H861" t="s">
        <v>5601</v>
      </c>
      <c r="I861" t="s">
        <v>462</v>
      </c>
    </row>
    <row r="862" spans="1:9" x14ac:dyDescent="0.3">
      <c r="A862">
        <v>70543</v>
      </c>
      <c r="B862">
        <v>122</v>
      </c>
      <c r="C862" s="441">
        <v>46054</v>
      </c>
      <c r="D862" t="s">
        <v>552</v>
      </c>
      <c r="E862">
        <v>21945</v>
      </c>
      <c r="F862" t="s">
        <v>5828</v>
      </c>
      <c r="G862">
        <v>72.22</v>
      </c>
      <c r="H862" t="s">
        <v>5615</v>
      </c>
      <c r="I862" t="s">
        <v>462</v>
      </c>
    </row>
    <row r="863" spans="1:9" x14ac:dyDescent="0.3">
      <c r="A863">
        <v>70544</v>
      </c>
      <c r="B863">
        <v>122</v>
      </c>
      <c r="C863" s="441">
        <v>46054</v>
      </c>
      <c r="D863" t="s">
        <v>552</v>
      </c>
      <c r="E863">
        <v>17753</v>
      </c>
      <c r="F863" t="s">
        <v>5883</v>
      </c>
      <c r="G863">
        <v>3</v>
      </c>
      <c r="H863" t="s">
        <v>5601</v>
      </c>
      <c r="I863" t="s">
        <v>462</v>
      </c>
    </row>
    <row r="864" spans="1:9" x14ac:dyDescent="0.3">
      <c r="A864">
        <v>70545</v>
      </c>
      <c r="B864">
        <v>122</v>
      </c>
      <c r="C864" s="441">
        <v>46054</v>
      </c>
      <c r="D864" t="s">
        <v>552</v>
      </c>
      <c r="E864">
        <v>17594</v>
      </c>
      <c r="F864" t="s">
        <v>5878</v>
      </c>
      <c r="G864">
        <v>8</v>
      </c>
      <c r="H864" t="s">
        <v>5601</v>
      </c>
      <c r="I864" t="s">
        <v>462</v>
      </c>
    </row>
    <row r="865" spans="1:9" x14ac:dyDescent="0.3">
      <c r="A865">
        <v>70546</v>
      </c>
      <c r="B865">
        <v>122</v>
      </c>
      <c r="C865" s="441">
        <v>46054</v>
      </c>
      <c r="D865" t="s">
        <v>552</v>
      </c>
      <c r="E865">
        <v>17716</v>
      </c>
      <c r="F865" t="s">
        <v>5830</v>
      </c>
      <c r="G865">
        <v>10</v>
      </c>
      <c r="H865" t="s">
        <v>5601</v>
      </c>
      <c r="I865" t="s">
        <v>462</v>
      </c>
    </row>
    <row r="866" spans="1:9" x14ac:dyDescent="0.3">
      <c r="A866">
        <v>70547</v>
      </c>
      <c r="B866">
        <v>122</v>
      </c>
      <c r="C866" s="441">
        <v>46054</v>
      </c>
      <c r="D866" t="s">
        <v>552</v>
      </c>
      <c r="E866">
        <v>17722</v>
      </c>
      <c r="F866" t="s">
        <v>5831</v>
      </c>
      <c r="G866">
        <v>6</v>
      </c>
      <c r="H866" t="s">
        <v>5601</v>
      </c>
      <c r="I866" t="s">
        <v>462</v>
      </c>
    </row>
    <row r="867" spans="1:9" x14ac:dyDescent="0.3">
      <c r="A867">
        <v>70548</v>
      </c>
      <c r="B867">
        <v>122</v>
      </c>
      <c r="C867" s="441">
        <v>46054</v>
      </c>
      <c r="D867" t="s">
        <v>552</v>
      </c>
      <c r="E867">
        <v>25040</v>
      </c>
      <c r="F867" t="s">
        <v>5832</v>
      </c>
      <c r="G867">
        <v>38</v>
      </c>
      <c r="H867" t="s">
        <v>5601</v>
      </c>
      <c r="I867" t="s">
        <v>462</v>
      </c>
    </row>
    <row r="868" spans="1:9" x14ac:dyDescent="0.3">
      <c r="A868">
        <v>70549</v>
      </c>
      <c r="B868">
        <v>122</v>
      </c>
      <c r="C868" s="441">
        <v>46054</v>
      </c>
      <c r="D868" t="s">
        <v>552</v>
      </c>
      <c r="E868">
        <v>17710</v>
      </c>
      <c r="F868" t="s">
        <v>5833</v>
      </c>
      <c r="G868">
        <v>232.48</v>
      </c>
      <c r="H868" t="s">
        <v>5601</v>
      </c>
      <c r="I868" t="s">
        <v>462</v>
      </c>
    </row>
    <row r="869" spans="1:9" x14ac:dyDescent="0.3">
      <c r="A869">
        <v>70550</v>
      </c>
      <c r="B869">
        <v>122</v>
      </c>
      <c r="C869" s="441">
        <v>46054</v>
      </c>
      <c r="D869" t="s">
        <v>552</v>
      </c>
      <c r="E869">
        <v>17713</v>
      </c>
      <c r="F869" t="s">
        <v>5879</v>
      </c>
      <c r="G869">
        <v>12</v>
      </c>
      <c r="H869" t="s">
        <v>5601</v>
      </c>
      <c r="I869" t="s">
        <v>462</v>
      </c>
    </row>
    <row r="870" spans="1:9" x14ac:dyDescent="0.3">
      <c r="A870">
        <v>70551</v>
      </c>
      <c r="B870">
        <v>122</v>
      </c>
      <c r="C870" s="441">
        <v>46054</v>
      </c>
      <c r="D870" t="s">
        <v>552</v>
      </c>
      <c r="E870">
        <v>25044</v>
      </c>
      <c r="F870" t="s">
        <v>5964</v>
      </c>
      <c r="G870">
        <v>10</v>
      </c>
      <c r="H870" t="s">
        <v>5601</v>
      </c>
      <c r="I870" t="s">
        <v>462</v>
      </c>
    </row>
    <row r="871" spans="1:9" x14ac:dyDescent="0.3">
      <c r="A871">
        <v>70552</v>
      </c>
      <c r="B871">
        <v>122</v>
      </c>
      <c r="C871" s="441">
        <v>46054</v>
      </c>
      <c r="D871" t="s">
        <v>552</v>
      </c>
      <c r="E871">
        <v>26881</v>
      </c>
      <c r="F871" t="s">
        <v>5965</v>
      </c>
      <c r="G871">
        <v>2.25</v>
      </c>
      <c r="H871" t="s">
        <v>5598</v>
      </c>
      <c r="I871" t="s">
        <v>462</v>
      </c>
    </row>
    <row r="872" spans="1:9" x14ac:dyDescent="0.3">
      <c r="A872">
        <v>70553</v>
      </c>
      <c r="B872">
        <v>122</v>
      </c>
      <c r="C872" s="441">
        <v>46054</v>
      </c>
      <c r="D872" t="s">
        <v>552</v>
      </c>
      <c r="E872">
        <v>19626</v>
      </c>
      <c r="F872" t="s">
        <v>5966</v>
      </c>
      <c r="G872">
        <v>3.14</v>
      </c>
      <c r="H872" t="s">
        <v>5598</v>
      </c>
      <c r="I872" t="s">
        <v>462</v>
      </c>
    </row>
    <row r="873" spans="1:9" x14ac:dyDescent="0.3">
      <c r="A873">
        <v>70554</v>
      </c>
      <c r="B873">
        <v>122</v>
      </c>
      <c r="C873" s="441">
        <v>46054</v>
      </c>
      <c r="D873" t="s">
        <v>552</v>
      </c>
      <c r="E873">
        <v>19187</v>
      </c>
      <c r="F873" t="s">
        <v>5967</v>
      </c>
      <c r="G873">
        <v>2</v>
      </c>
      <c r="H873" t="s">
        <v>5598</v>
      </c>
      <c r="I873" t="s">
        <v>462</v>
      </c>
    </row>
    <row r="874" spans="1:9" x14ac:dyDescent="0.3">
      <c r="A874">
        <v>70555</v>
      </c>
      <c r="B874">
        <v>122</v>
      </c>
      <c r="C874" s="441">
        <v>46054</v>
      </c>
      <c r="D874" t="s">
        <v>552</v>
      </c>
      <c r="E874">
        <v>20349</v>
      </c>
      <c r="F874" t="s">
        <v>5679</v>
      </c>
      <c r="G874">
        <v>26</v>
      </c>
      <c r="H874" t="s">
        <v>5605</v>
      </c>
      <c r="I874" t="s">
        <v>462</v>
      </c>
    </row>
    <row r="875" spans="1:9" x14ac:dyDescent="0.3">
      <c r="A875">
        <v>70556</v>
      </c>
      <c r="B875">
        <v>122</v>
      </c>
      <c r="C875" s="441">
        <v>46054</v>
      </c>
      <c r="D875" t="s">
        <v>552</v>
      </c>
      <c r="E875">
        <v>28295</v>
      </c>
      <c r="F875" t="s">
        <v>5968</v>
      </c>
      <c r="G875">
        <v>3</v>
      </c>
      <c r="H875" t="s">
        <v>5613</v>
      </c>
      <c r="I875" t="s">
        <v>462</v>
      </c>
    </row>
    <row r="876" spans="1:9" x14ac:dyDescent="0.3">
      <c r="A876">
        <v>70557</v>
      </c>
      <c r="B876">
        <v>122</v>
      </c>
      <c r="C876" s="441">
        <v>46054</v>
      </c>
      <c r="D876" t="s">
        <v>552</v>
      </c>
      <c r="E876">
        <v>25315</v>
      </c>
      <c r="F876" t="s">
        <v>5969</v>
      </c>
      <c r="G876">
        <v>9</v>
      </c>
      <c r="H876" t="s">
        <v>5605</v>
      </c>
      <c r="I876" t="s">
        <v>462</v>
      </c>
    </row>
    <row r="877" spans="1:9" x14ac:dyDescent="0.3">
      <c r="A877">
        <v>70558</v>
      </c>
      <c r="B877">
        <v>122</v>
      </c>
      <c r="C877" s="441">
        <v>46054</v>
      </c>
      <c r="D877" t="s">
        <v>552</v>
      </c>
      <c r="E877">
        <v>23320</v>
      </c>
      <c r="F877" t="s">
        <v>5970</v>
      </c>
      <c r="G877">
        <v>1</v>
      </c>
      <c r="H877" t="s">
        <v>5598</v>
      </c>
      <c r="I877" t="s">
        <v>462</v>
      </c>
    </row>
    <row r="878" spans="1:9" x14ac:dyDescent="0.3">
      <c r="A878">
        <v>70559</v>
      </c>
      <c r="B878">
        <v>122</v>
      </c>
      <c r="C878" s="441">
        <v>46054</v>
      </c>
      <c r="D878" t="s">
        <v>552</v>
      </c>
      <c r="E878">
        <v>19818</v>
      </c>
      <c r="F878" t="s">
        <v>5971</v>
      </c>
      <c r="G878">
        <v>0.28000000000000003</v>
      </c>
      <c r="H878" t="s">
        <v>5703</v>
      </c>
      <c r="I878" t="s">
        <v>462</v>
      </c>
    </row>
    <row r="879" spans="1:9" x14ac:dyDescent="0.3">
      <c r="A879">
        <v>70560</v>
      </c>
      <c r="B879">
        <v>122</v>
      </c>
      <c r="C879" s="441">
        <v>46054</v>
      </c>
      <c r="D879" t="s">
        <v>552</v>
      </c>
      <c r="E879">
        <v>17760</v>
      </c>
      <c r="F879" t="s">
        <v>5972</v>
      </c>
      <c r="G879">
        <v>5</v>
      </c>
      <c r="H879" t="s">
        <v>5601</v>
      </c>
      <c r="I879" t="s">
        <v>462</v>
      </c>
    </row>
    <row r="880" spans="1:9" x14ac:dyDescent="0.3">
      <c r="A880">
        <v>70561</v>
      </c>
      <c r="B880">
        <v>122</v>
      </c>
      <c r="C880" s="441">
        <v>46054</v>
      </c>
      <c r="D880" t="s">
        <v>552</v>
      </c>
      <c r="E880">
        <v>18159</v>
      </c>
      <c r="F880" t="s">
        <v>5792</v>
      </c>
      <c r="G880">
        <v>2</v>
      </c>
      <c r="H880" t="s">
        <v>5601</v>
      </c>
      <c r="I880" t="s">
        <v>462</v>
      </c>
    </row>
    <row r="881" spans="1:9" x14ac:dyDescent="0.3">
      <c r="A881">
        <v>75284</v>
      </c>
      <c r="B881">
        <v>122</v>
      </c>
      <c r="C881" s="441">
        <v>46082</v>
      </c>
      <c r="D881" t="s">
        <v>552</v>
      </c>
      <c r="E881">
        <v>26591</v>
      </c>
      <c r="F881" t="s">
        <v>5834</v>
      </c>
      <c r="G881">
        <v>1.5</v>
      </c>
      <c r="H881" t="s">
        <v>5598</v>
      </c>
      <c r="I881" t="s">
        <v>463</v>
      </c>
    </row>
    <row r="882" spans="1:9" x14ac:dyDescent="0.3">
      <c r="A882">
        <v>75285</v>
      </c>
      <c r="B882">
        <v>122</v>
      </c>
      <c r="C882" s="441">
        <v>46082</v>
      </c>
      <c r="D882" t="s">
        <v>552</v>
      </c>
      <c r="E882">
        <v>26588</v>
      </c>
      <c r="F882" t="s">
        <v>5597</v>
      </c>
      <c r="G882">
        <v>1.5</v>
      </c>
      <c r="H882" t="s">
        <v>5598</v>
      </c>
      <c r="I882" t="s">
        <v>463</v>
      </c>
    </row>
    <row r="883" spans="1:9" x14ac:dyDescent="0.3">
      <c r="A883">
        <v>75286</v>
      </c>
      <c r="B883">
        <v>122</v>
      </c>
      <c r="C883" s="441">
        <v>46082</v>
      </c>
      <c r="D883" t="s">
        <v>552</v>
      </c>
      <c r="E883">
        <v>21130</v>
      </c>
      <c r="F883" t="s">
        <v>5884</v>
      </c>
      <c r="G883">
        <v>3</v>
      </c>
      <c r="H883" t="s">
        <v>5613</v>
      </c>
      <c r="I883" t="s">
        <v>463</v>
      </c>
    </row>
    <row r="884" spans="1:9" x14ac:dyDescent="0.3">
      <c r="A884">
        <v>75287</v>
      </c>
      <c r="B884">
        <v>122</v>
      </c>
      <c r="C884" s="441">
        <v>46082</v>
      </c>
      <c r="D884" t="s">
        <v>552</v>
      </c>
      <c r="E884">
        <v>24986</v>
      </c>
      <c r="F884" t="s">
        <v>5835</v>
      </c>
      <c r="G884">
        <v>2</v>
      </c>
      <c r="H884" t="s">
        <v>5625</v>
      </c>
      <c r="I884" t="s">
        <v>463</v>
      </c>
    </row>
    <row r="885" spans="1:9" x14ac:dyDescent="0.3">
      <c r="A885">
        <v>75288</v>
      </c>
      <c r="B885">
        <v>122</v>
      </c>
      <c r="C885" s="441">
        <v>46082</v>
      </c>
      <c r="D885" t="s">
        <v>552</v>
      </c>
      <c r="E885">
        <v>21159</v>
      </c>
      <c r="F885" t="s">
        <v>5836</v>
      </c>
      <c r="G885">
        <v>3</v>
      </c>
      <c r="H885" t="s">
        <v>5625</v>
      </c>
      <c r="I885" t="s">
        <v>463</v>
      </c>
    </row>
    <row r="886" spans="1:9" x14ac:dyDescent="0.3">
      <c r="A886">
        <v>75289</v>
      </c>
      <c r="B886">
        <v>122</v>
      </c>
      <c r="C886" s="441">
        <v>46082</v>
      </c>
      <c r="D886" t="s">
        <v>552</v>
      </c>
      <c r="E886">
        <v>24952</v>
      </c>
      <c r="F886" t="s">
        <v>5599</v>
      </c>
      <c r="G886">
        <v>7</v>
      </c>
      <c r="H886" t="s">
        <v>5598</v>
      </c>
      <c r="I886" t="s">
        <v>463</v>
      </c>
    </row>
    <row r="887" spans="1:9" x14ac:dyDescent="0.3">
      <c r="A887">
        <v>75290</v>
      </c>
      <c r="B887">
        <v>122</v>
      </c>
      <c r="C887" s="441">
        <v>46082</v>
      </c>
      <c r="D887" t="s">
        <v>552</v>
      </c>
      <c r="E887">
        <v>24712</v>
      </c>
      <c r="F887" t="s">
        <v>5837</v>
      </c>
      <c r="G887">
        <v>2</v>
      </c>
      <c r="H887" t="s">
        <v>5601</v>
      </c>
      <c r="I887" t="s">
        <v>463</v>
      </c>
    </row>
    <row r="888" spans="1:9" x14ac:dyDescent="0.3">
      <c r="A888">
        <v>75291</v>
      </c>
      <c r="B888">
        <v>122</v>
      </c>
      <c r="C888" s="441">
        <v>46082</v>
      </c>
      <c r="D888" t="s">
        <v>552</v>
      </c>
      <c r="E888">
        <v>21062</v>
      </c>
      <c r="F888" t="s">
        <v>5600</v>
      </c>
      <c r="G888">
        <v>9</v>
      </c>
      <c r="H888" t="s">
        <v>5601</v>
      </c>
      <c r="I888" t="s">
        <v>463</v>
      </c>
    </row>
    <row r="889" spans="1:9" x14ac:dyDescent="0.3">
      <c r="A889">
        <v>75292</v>
      </c>
      <c r="B889">
        <v>122</v>
      </c>
      <c r="C889" s="441">
        <v>46082</v>
      </c>
      <c r="D889" t="s">
        <v>552</v>
      </c>
      <c r="E889">
        <v>19857</v>
      </c>
      <c r="F889" t="s">
        <v>5602</v>
      </c>
      <c r="G889">
        <v>1</v>
      </c>
      <c r="H889" t="s">
        <v>5598</v>
      </c>
      <c r="I889" t="s">
        <v>463</v>
      </c>
    </row>
    <row r="890" spans="1:9" x14ac:dyDescent="0.3">
      <c r="A890">
        <v>75293</v>
      </c>
      <c r="B890">
        <v>122</v>
      </c>
      <c r="C890" s="441">
        <v>46082</v>
      </c>
      <c r="D890" t="s">
        <v>552</v>
      </c>
      <c r="E890">
        <v>23992</v>
      </c>
      <c r="F890" t="s">
        <v>5603</v>
      </c>
      <c r="G890">
        <v>3</v>
      </c>
      <c r="H890" t="s">
        <v>5598</v>
      </c>
      <c r="I890" t="s">
        <v>463</v>
      </c>
    </row>
    <row r="891" spans="1:9" x14ac:dyDescent="0.3">
      <c r="A891">
        <v>75294</v>
      </c>
      <c r="B891">
        <v>122</v>
      </c>
      <c r="C891" s="441">
        <v>46082</v>
      </c>
      <c r="D891" t="s">
        <v>552</v>
      </c>
      <c r="E891">
        <v>26342</v>
      </c>
      <c r="F891" t="s">
        <v>5604</v>
      </c>
      <c r="G891">
        <v>2</v>
      </c>
      <c r="H891" t="s">
        <v>5605</v>
      </c>
      <c r="I891" t="s">
        <v>463</v>
      </c>
    </row>
    <row r="892" spans="1:9" x14ac:dyDescent="0.3">
      <c r="A892">
        <v>75295</v>
      </c>
      <c r="B892">
        <v>122</v>
      </c>
      <c r="C892" s="441">
        <v>46082</v>
      </c>
      <c r="D892" t="s">
        <v>552</v>
      </c>
      <c r="E892">
        <v>21098</v>
      </c>
      <c r="F892" t="s">
        <v>5607</v>
      </c>
      <c r="G892">
        <v>7</v>
      </c>
      <c r="H892" t="s">
        <v>5605</v>
      </c>
      <c r="I892" t="s">
        <v>463</v>
      </c>
    </row>
    <row r="893" spans="1:9" x14ac:dyDescent="0.3">
      <c r="A893">
        <v>75296</v>
      </c>
      <c r="B893">
        <v>122</v>
      </c>
      <c r="C893" s="441">
        <v>46082</v>
      </c>
      <c r="D893" t="s">
        <v>552</v>
      </c>
      <c r="E893">
        <v>21093</v>
      </c>
      <c r="F893" t="s">
        <v>5608</v>
      </c>
      <c r="G893">
        <v>61</v>
      </c>
      <c r="H893" t="s">
        <v>5598</v>
      </c>
      <c r="I893" t="s">
        <v>463</v>
      </c>
    </row>
    <row r="894" spans="1:9" x14ac:dyDescent="0.3">
      <c r="A894">
        <v>75297</v>
      </c>
      <c r="B894">
        <v>122</v>
      </c>
      <c r="C894" s="441">
        <v>46082</v>
      </c>
      <c r="D894" t="s">
        <v>552</v>
      </c>
      <c r="E894">
        <v>21085</v>
      </c>
      <c r="F894" t="s">
        <v>5885</v>
      </c>
      <c r="G894">
        <v>1</v>
      </c>
      <c r="H894" t="s">
        <v>5703</v>
      </c>
      <c r="I894" t="s">
        <v>463</v>
      </c>
    </row>
    <row r="895" spans="1:9" x14ac:dyDescent="0.3">
      <c r="A895">
        <v>75298</v>
      </c>
      <c r="B895">
        <v>122</v>
      </c>
      <c r="C895" s="441">
        <v>46082</v>
      </c>
      <c r="D895" t="s">
        <v>552</v>
      </c>
      <c r="E895">
        <v>21079</v>
      </c>
      <c r="F895" t="s">
        <v>5838</v>
      </c>
      <c r="G895">
        <v>2</v>
      </c>
      <c r="H895" t="s">
        <v>5613</v>
      </c>
      <c r="I895" t="s">
        <v>463</v>
      </c>
    </row>
    <row r="896" spans="1:9" x14ac:dyDescent="0.3">
      <c r="A896">
        <v>75299</v>
      </c>
      <c r="B896">
        <v>122</v>
      </c>
      <c r="C896" s="441">
        <v>46082</v>
      </c>
      <c r="D896" t="s">
        <v>552</v>
      </c>
      <c r="E896">
        <v>20757</v>
      </c>
      <c r="F896" t="s">
        <v>5609</v>
      </c>
      <c r="G896">
        <v>3</v>
      </c>
      <c r="H896" t="s">
        <v>5610</v>
      </c>
      <c r="I896" t="s">
        <v>463</v>
      </c>
    </row>
    <row r="897" spans="1:9" x14ac:dyDescent="0.3">
      <c r="A897">
        <v>75300</v>
      </c>
      <c r="B897">
        <v>122</v>
      </c>
      <c r="C897" s="441">
        <v>46082</v>
      </c>
      <c r="D897" t="s">
        <v>552</v>
      </c>
      <c r="E897">
        <v>25315</v>
      </c>
      <c r="F897" t="s">
        <v>5969</v>
      </c>
      <c r="G897">
        <v>8</v>
      </c>
      <c r="H897" t="s">
        <v>5605</v>
      </c>
      <c r="I897" t="s">
        <v>463</v>
      </c>
    </row>
    <row r="898" spans="1:9" x14ac:dyDescent="0.3">
      <c r="A898">
        <v>75301</v>
      </c>
      <c r="B898">
        <v>122</v>
      </c>
      <c r="C898" s="441">
        <v>46082</v>
      </c>
      <c r="D898" t="s">
        <v>552</v>
      </c>
      <c r="E898">
        <v>26429</v>
      </c>
      <c r="F898" t="s">
        <v>5611</v>
      </c>
      <c r="G898">
        <v>2.2999999999999998</v>
      </c>
      <c r="H898" t="s">
        <v>5598</v>
      </c>
      <c r="I898" t="s">
        <v>463</v>
      </c>
    </row>
    <row r="899" spans="1:9" x14ac:dyDescent="0.3">
      <c r="A899">
        <v>75302</v>
      </c>
      <c r="B899">
        <v>122</v>
      </c>
      <c r="C899" s="441">
        <v>46082</v>
      </c>
      <c r="D899" t="s">
        <v>552</v>
      </c>
      <c r="E899">
        <v>24036</v>
      </c>
      <c r="F899" t="s">
        <v>5612</v>
      </c>
      <c r="G899">
        <v>1</v>
      </c>
      <c r="H899" t="s">
        <v>5613</v>
      </c>
      <c r="I899" t="s">
        <v>463</v>
      </c>
    </row>
    <row r="900" spans="1:9" x14ac:dyDescent="0.3">
      <c r="A900">
        <v>75303</v>
      </c>
      <c r="B900">
        <v>122</v>
      </c>
      <c r="C900" s="441">
        <v>46082</v>
      </c>
      <c r="D900" t="s">
        <v>552</v>
      </c>
      <c r="E900">
        <v>20715</v>
      </c>
      <c r="F900" t="s">
        <v>5614</v>
      </c>
      <c r="G900">
        <v>2</v>
      </c>
      <c r="H900" t="s">
        <v>5615</v>
      </c>
      <c r="I900" t="s">
        <v>463</v>
      </c>
    </row>
    <row r="901" spans="1:9" x14ac:dyDescent="0.3">
      <c r="A901">
        <v>75304</v>
      </c>
      <c r="B901">
        <v>122</v>
      </c>
      <c r="C901" s="441">
        <v>46082</v>
      </c>
      <c r="D901" t="s">
        <v>552</v>
      </c>
      <c r="E901">
        <v>24039</v>
      </c>
      <c r="F901" t="s">
        <v>5616</v>
      </c>
      <c r="G901">
        <v>16</v>
      </c>
      <c r="H901" t="s">
        <v>5598</v>
      </c>
      <c r="I901" t="s">
        <v>463</v>
      </c>
    </row>
    <row r="902" spans="1:9" x14ac:dyDescent="0.3">
      <c r="A902">
        <v>75305</v>
      </c>
      <c r="B902">
        <v>122</v>
      </c>
      <c r="C902" s="441">
        <v>46082</v>
      </c>
      <c r="D902" t="s">
        <v>552</v>
      </c>
      <c r="E902">
        <v>20429</v>
      </c>
      <c r="F902" t="s">
        <v>5840</v>
      </c>
      <c r="G902">
        <v>5</v>
      </c>
      <c r="H902" t="s">
        <v>5613</v>
      </c>
      <c r="I902" t="s">
        <v>463</v>
      </c>
    </row>
    <row r="903" spans="1:9" x14ac:dyDescent="0.3">
      <c r="A903">
        <v>75306</v>
      </c>
      <c r="B903">
        <v>122</v>
      </c>
      <c r="C903" s="441">
        <v>46082</v>
      </c>
      <c r="D903" t="s">
        <v>552</v>
      </c>
      <c r="E903">
        <v>20301</v>
      </c>
      <c r="F903" t="s">
        <v>5617</v>
      </c>
      <c r="G903">
        <v>14</v>
      </c>
      <c r="H903" t="s">
        <v>5605</v>
      </c>
      <c r="I903" t="s">
        <v>463</v>
      </c>
    </row>
    <row r="904" spans="1:9" x14ac:dyDescent="0.3">
      <c r="A904">
        <v>75307</v>
      </c>
      <c r="B904">
        <v>122</v>
      </c>
      <c r="C904" s="441">
        <v>46082</v>
      </c>
      <c r="D904" t="s">
        <v>552</v>
      </c>
      <c r="E904">
        <v>28295</v>
      </c>
      <c r="F904" t="s">
        <v>5968</v>
      </c>
      <c r="G904">
        <v>3</v>
      </c>
      <c r="H904" t="s">
        <v>5613</v>
      </c>
      <c r="I904" t="s">
        <v>463</v>
      </c>
    </row>
    <row r="905" spans="1:9" x14ac:dyDescent="0.3">
      <c r="A905">
        <v>75308</v>
      </c>
      <c r="B905">
        <v>122</v>
      </c>
      <c r="C905" s="441">
        <v>46082</v>
      </c>
      <c r="D905" t="s">
        <v>552</v>
      </c>
      <c r="E905">
        <v>21030</v>
      </c>
      <c r="F905" t="s">
        <v>5620</v>
      </c>
      <c r="G905">
        <v>11</v>
      </c>
      <c r="H905" t="s">
        <v>5613</v>
      </c>
      <c r="I905" t="s">
        <v>463</v>
      </c>
    </row>
    <row r="906" spans="1:9" x14ac:dyDescent="0.3">
      <c r="A906">
        <v>75309</v>
      </c>
      <c r="B906">
        <v>122</v>
      </c>
      <c r="C906" s="441">
        <v>46082</v>
      </c>
      <c r="D906" t="s">
        <v>552</v>
      </c>
      <c r="E906">
        <v>21047</v>
      </c>
      <c r="F906" t="s">
        <v>5621</v>
      </c>
      <c r="G906">
        <v>6</v>
      </c>
      <c r="H906" t="s">
        <v>5622</v>
      </c>
      <c r="I906" t="s">
        <v>463</v>
      </c>
    </row>
    <row r="907" spans="1:9" x14ac:dyDescent="0.3">
      <c r="A907">
        <v>75310</v>
      </c>
      <c r="B907">
        <v>122</v>
      </c>
      <c r="C907" s="441">
        <v>46082</v>
      </c>
      <c r="D907" t="s">
        <v>552</v>
      </c>
      <c r="E907">
        <v>27438</v>
      </c>
      <c r="F907" t="s">
        <v>5623</v>
      </c>
      <c r="G907">
        <v>40</v>
      </c>
      <c r="H907" t="s">
        <v>5613</v>
      </c>
      <c r="I907" t="s">
        <v>463</v>
      </c>
    </row>
    <row r="908" spans="1:9" x14ac:dyDescent="0.3">
      <c r="A908">
        <v>75311</v>
      </c>
      <c r="B908">
        <v>122</v>
      </c>
      <c r="C908" s="441">
        <v>46082</v>
      </c>
      <c r="D908" t="s">
        <v>552</v>
      </c>
      <c r="E908">
        <v>20752</v>
      </c>
      <c r="F908" t="s">
        <v>5624</v>
      </c>
      <c r="G908">
        <v>4</v>
      </c>
      <c r="H908" t="s">
        <v>5625</v>
      </c>
      <c r="I908" t="s">
        <v>463</v>
      </c>
    </row>
    <row r="909" spans="1:9" x14ac:dyDescent="0.3">
      <c r="A909">
        <v>75312</v>
      </c>
      <c r="B909">
        <v>122</v>
      </c>
      <c r="C909" s="441">
        <v>46082</v>
      </c>
      <c r="D909" t="s">
        <v>552</v>
      </c>
      <c r="E909">
        <v>20287</v>
      </c>
      <c r="F909" t="s">
        <v>5626</v>
      </c>
      <c r="G909">
        <v>5</v>
      </c>
      <c r="H909" t="s">
        <v>5605</v>
      </c>
      <c r="I909" t="s">
        <v>463</v>
      </c>
    </row>
    <row r="910" spans="1:9" x14ac:dyDescent="0.3">
      <c r="A910">
        <v>75313</v>
      </c>
      <c r="B910">
        <v>122</v>
      </c>
      <c r="C910" s="441">
        <v>46082</v>
      </c>
      <c r="D910" t="s">
        <v>552</v>
      </c>
      <c r="E910">
        <v>24089</v>
      </c>
      <c r="F910" t="s">
        <v>5842</v>
      </c>
      <c r="G910">
        <v>5</v>
      </c>
      <c r="H910" t="s">
        <v>5598</v>
      </c>
      <c r="I910" t="s">
        <v>463</v>
      </c>
    </row>
    <row r="911" spans="1:9" x14ac:dyDescent="0.3">
      <c r="A911">
        <v>75314</v>
      </c>
      <c r="B911">
        <v>122</v>
      </c>
      <c r="C911" s="441">
        <v>46082</v>
      </c>
      <c r="D911" t="s">
        <v>552</v>
      </c>
      <c r="E911">
        <v>23826</v>
      </c>
      <c r="F911" t="s">
        <v>5844</v>
      </c>
      <c r="G911">
        <v>1</v>
      </c>
      <c r="H911" t="s">
        <v>5605</v>
      </c>
      <c r="I911" t="s">
        <v>463</v>
      </c>
    </row>
    <row r="912" spans="1:9" x14ac:dyDescent="0.3">
      <c r="A912">
        <v>75315</v>
      </c>
      <c r="B912">
        <v>122</v>
      </c>
      <c r="C912" s="441">
        <v>46082</v>
      </c>
      <c r="D912" t="s">
        <v>552</v>
      </c>
      <c r="E912">
        <v>20809</v>
      </c>
      <c r="F912" t="s">
        <v>5627</v>
      </c>
      <c r="G912">
        <v>5</v>
      </c>
      <c r="H912" t="s">
        <v>5605</v>
      </c>
      <c r="I912" t="s">
        <v>463</v>
      </c>
    </row>
    <row r="913" spans="1:9" x14ac:dyDescent="0.3">
      <c r="A913">
        <v>75316</v>
      </c>
      <c r="B913">
        <v>122</v>
      </c>
      <c r="C913" s="441">
        <v>46082</v>
      </c>
      <c r="D913" t="s">
        <v>552</v>
      </c>
      <c r="E913">
        <v>21073</v>
      </c>
      <c r="F913" t="s">
        <v>5628</v>
      </c>
      <c r="G913">
        <v>5</v>
      </c>
      <c r="H913" t="s">
        <v>5613</v>
      </c>
      <c r="I913" t="s">
        <v>463</v>
      </c>
    </row>
    <row r="914" spans="1:9" x14ac:dyDescent="0.3">
      <c r="A914">
        <v>75317</v>
      </c>
      <c r="B914">
        <v>122</v>
      </c>
      <c r="C914" s="441">
        <v>46082</v>
      </c>
      <c r="D914" t="s">
        <v>552</v>
      </c>
      <c r="E914">
        <v>23548</v>
      </c>
      <c r="F914" t="s">
        <v>5629</v>
      </c>
      <c r="G914">
        <v>3</v>
      </c>
      <c r="H914" t="s">
        <v>5598</v>
      </c>
      <c r="I914" t="s">
        <v>463</v>
      </c>
    </row>
    <row r="915" spans="1:9" x14ac:dyDescent="0.3">
      <c r="A915">
        <v>75318</v>
      </c>
      <c r="B915">
        <v>122</v>
      </c>
      <c r="C915" s="441">
        <v>46082</v>
      </c>
      <c r="D915" t="s">
        <v>552</v>
      </c>
      <c r="E915">
        <v>24110</v>
      </c>
      <c r="F915" t="s">
        <v>5630</v>
      </c>
      <c r="G915">
        <v>2.5</v>
      </c>
      <c r="H915" t="s">
        <v>5598</v>
      </c>
      <c r="I915" t="s">
        <v>463</v>
      </c>
    </row>
    <row r="916" spans="1:9" x14ac:dyDescent="0.3">
      <c r="A916">
        <v>75319</v>
      </c>
      <c r="B916">
        <v>122</v>
      </c>
      <c r="C916" s="441">
        <v>46082</v>
      </c>
      <c r="D916" t="s">
        <v>552</v>
      </c>
      <c r="E916">
        <v>26881</v>
      </c>
      <c r="F916" t="s">
        <v>5965</v>
      </c>
      <c r="G916">
        <v>1.5</v>
      </c>
      <c r="H916" t="s">
        <v>5598</v>
      </c>
      <c r="I916" t="s">
        <v>463</v>
      </c>
    </row>
    <row r="917" spans="1:9" x14ac:dyDescent="0.3">
      <c r="A917">
        <v>75320</v>
      </c>
      <c r="B917">
        <v>122</v>
      </c>
      <c r="C917" s="441">
        <v>46082</v>
      </c>
      <c r="D917" t="s">
        <v>552</v>
      </c>
      <c r="E917">
        <v>24118</v>
      </c>
      <c r="F917" t="s">
        <v>5973</v>
      </c>
      <c r="G917">
        <v>8</v>
      </c>
      <c r="H917" t="s">
        <v>5598</v>
      </c>
      <c r="I917" t="s">
        <v>463</v>
      </c>
    </row>
    <row r="918" spans="1:9" x14ac:dyDescent="0.3">
      <c r="A918">
        <v>75321</v>
      </c>
      <c r="B918">
        <v>122</v>
      </c>
      <c r="C918" s="441">
        <v>46082</v>
      </c>
      <c r="D918" t="s">
        <v>552</v>
      </c>
      <c r="E918">
        <v>23648</v>
      </c>
      <c r="F918" t="s">
        <v>5974</v>
      </c>
      <c r="G918">
        <v>13</v>
      </c>
      <c r="H918" t="s">
        <v>5598</v>
      </c>
      <c r="I918" t="s">
        <v>463</v>
      </c>
    </row>
    <row r="919" spans="1:9" x14ac:dyDescent="0.3">
      <c r="A919">
        <v>75322</v>
      </c>
      <c r="B919">
        <v>122</v>
      </c>
      <c r="C919" s="441">
        <v>46082</v>
      </c>
      <c r="D919" t="s">
        <v>552</v>
      </c>
      <c r="E919">
        <v>20054</v>
      </c>
      <c r="F919" t="s">
        <v>5633</v>
      </c>
      <c r="G919">
        <v>10</v>
      </c>
      <c r="H919" t="s">
        <v>5613</v>
      </c>
      <c r="I919" t="s">
        <v>463</v>
      </c>
    </row>
    <row r="920" spans="1:9" x14ac:dyDescent="0.3">
      <c r="A920">
        <v>75323</v>
      </c>
      <c r="B920">
        <v>122</v>
      </c>
      <c r="C920" s="441">
        <v>46082</v>
      </c>
      <c r="D920" t="s">
        <v>552</v>
      </c>
      <c r="E920">
        <v>20936</v>
      </c>
      <c r="F920" t="s">
        <v>5634</v>
      </c>
      <c r="G920">
        <v>5</v>
      </c>
      <c r="H920" t="s">
        <v>5613</v>
      </c>
      <c r="I920" t="s">
        <v>463</v>
      </c>
    </row>
    <row r="921" spans="1:9" x14ac:dyDescent="0.3">
      <c r="A921">
        <v>75324</v>
      </c>
      <c r="B921">
        <v>122</v>
      </c>
      <c r="C921" s="441">
        <v>46082</v>
      </c>
      <c r="D921" t="s">
        <v>552</v>
      </c>
      <c r="E921">
        <v>26187</v>
      </c>
      <c r="F921" t="s">
        <v>5635</v>
      </c>
      <c r="G921">
        <v>1</v>
      </c>
      <c r="H921" t="s">
        <v>5625</v>
      </c>
      <c r="I921" t="s">
        <v>463</v>
      </c>
    </row>
    <row r="922" spans="1:9" x14ac:dyDescent="0.3">
      <c r="A922">
        <v>75325</v>
      </c>
      <c r="B922">
        <v>122</v>
      </c>
      <c r="C922" s="441">
        <v>46082</v>
      </c>
      <c r="D922" t="s">
        <v>552</v>
      </c>
      <c r="E922">
        <v>25807</v>
      </c>
      <c r="F922" t="s">
        <v>5904</v>
      </c>
      <c r="G922">
        <v>1</v>
      </c>
      <c r="H922" t="s">
        <v>5613</v>
      </c>
      <c r="I922" t="s">
        <v>463</v>
      </c>
    </row>
    <row r="923" spans="1:9" x14ac:dyDescent="0.3">
      <c r="A923">
        <v>75326</v>
      </c>
      <c r="B923">
        <v>122</v>
      </c>
      <c r="C923" s="441">
        <v>46082</v>
      </c>
      <c r="D923" t="s">
        <v>552</v>
      </c>
      <c r="E923">
        <v>20941</v>
      </c>
      <c r="F923" t="s">
        <v>5886</v>
      </c>
      <c r="G923">
        <v>5</v>
      </c>
      <c r="H923" t="s">
        <v>5605</v>
      </c>
      <c r="I923" t="s">
        <v>463</v>
      </c>
    </row>
    <row r="924" spans="1:9" x14ac:dyDescent="0.3">
      <c r="A924">
        <v>75327</v>
      </c>
      <c r="B924">
        <v>122</v>
      </c>
      <c r="C924" s="441">
        <v>46082</v>
      </c>
      <c r="D924" t="s">
        <v>552</v>
      </c>
      <c r="E924">
        <v>20922</v>
      </c>
      <c r="F924" t="s">
        <v>5845</v>
      </c>
      <c r="G924">
        <v>6</v>
      </c>
      <c r="H924" t="s">
        <v>5605</v>
      </c>
      <c r="I924" t="s">
        <v>463</v>
      </c>
    </row>
    <row r="925" spans="1:9" x14ac:dyDescent="0.3">
      <c r="A925">
        <v>75328</v>
      </c>
      <c r="B925">
        <v>122</v>
      </c>
      <c r="C925" s="441">
        <v>46082</v>
      </c>
      <c r="D925" t="s">
        <v>552</v>
      </c>
      <c r="E925">
        <v>20908</v>
      </c>
      <c r="F925" t="s">
        <v>5636</v>
      </c>
      <c r="G925">
        <v>5</v>
      </c>
      <c r="H925" t="s">
        <v>5605</v>
      </c>
      <c r="I925" t="s">
        <v>463</v>
      </c>
    </row>
    <row r="926" spans="1:9" x14ac:dyDescent="0.3">
      <c r="A926">
        <v>75329</v>
      </c>
      <c r="B926">
        <v>122</v>
      </c>
      <c r="C926" s="441">
        <v>46082</v>
      </c>
      <c r="D926" t="s">
        <v>552</v>
      </c>
      <c r="E926">
        <v>20257</v>
      </c>
      <c r="F926" t="s">
        <v>5887</v>
      </c>
      <c r="G926">
        <v>4</v>
      </c>
      <c r="H926" t="s">
        <v>5605</v>
      </c>
      <c r="I926" t="s">
        <v>463</v>
      </c>
    </row>
    <row r="927" spans="1:9" x14ac:dyDescent="0.3">
      <c r="A927">
        <v>75330</v>
      </c>
      <c r="B927">
        <v>122</v>
      </c>
      <c r="C927" s="441">
        <v>46082</v>
      </c>
      <c r="D927" t="s">
        <v>552</v>
      </c>
      <c r="E927">
        <v>20421</v>
      </c>
      <c r="F927" t="s">
        <v>5637</v>
      </c>
      <c r="G927">
        <v>9</v>
      </c>
      <c r="H927" t="s">
        <v>5613</v>
      </c>
      <c r="I927" t="s">
        <v>463</v>
      </c>
    </row>
    <row r="928" spans="1:9" x14ac:dyDescent="0.3">
      <c r="A928">
        <v>75331</v>
      </c>
      <c r="B928">
        <v>122</v>
      </c>
      <c r="C928" s="441">
        <v>46082</v>
      </c>
      <c r="D928" t="s">
        <v>552</v>
      </c>
      <c r="E928">
        <v>20034</v>
      </c>
      <c r="F928" t="s">
        <v>5846</v>
      </c>
      <c r="G928">
        <v>2</v>
      </c>
      <c r="H928" t="s">
        <v>5598</v>
      </c>
      <c r="I928" t="s">
        <v>463</v>
      </c>
    </row>
    <row r="929" spans="1:9" x14ac:dyDescent="0.3">
      <c r="A929">
        <v>75332</v>
      </c>
      <c r="B929">
        <v>122</v>
      </c>
      <c r="C929" s="441">
        <v>46082</v>
      </c>
      <c r="D929" t="s">
        <v>552</v>
      </c>
      <c r="E929">
        <v>20689</v>
      </c>
      <c r="F929" t="s">
        <v>5638</v>
      </c>
      <c r="G929">
        <v>12</v>
      </c>
      <c r="H929" t="s">
        <v>5613</v>
      </c>
      <c r="I929" t="s">
        <v>463</v>
      </c>
    </row>
    <row r="930" spans="1:9" x14ac:dyDescent="0.3">
      <c r="A930">
        <v>75333</v>
      </c>
      <c r="B930">
        <v>122</v>
      </c>
      <c r="C930" s="441">
        <v>46082</v>
      </c>
      <c r="D930" t="s">
        <v>552</v>
      </c>
      <c r="E930">
        <v>26020</v>
      </c>
      <c r="F930" t="s">
        <v>5639</v>
      </c>
      <c r="G930">
        <v>56</v>
      </c>
      <c r="H930" t="s">
        <v>5613</v>
      </c>
      <c r="I930" t="s">
        <v>463</v>
      </c>
    </row>
    <row r="931" spans="1:9" x14ac:dyDescent="0.3">
      <c r="A931">
        <v>75334</v>
      </c>
      <c r="B931">
        <v>122</v>
      </c>
      <c r="C931" s="441">
        <v>46082</v>
      </c>
      <c r="D931" t="s">
        <v>552</v>
      </c>
      <c r="E931">
        <v>25429</v>
      </c>
      <c r="F931" t="s">
        <v>5640</v>
      </c>
      <c r="G931">
        <v>175</v>
      </c>
      <c r="H931" t="s">
        <v>5613</v>
      </c>
      <c r="I931" t="s">
        <v>463</v>
      </c>
    </row>
    <row r="932" spans="1:9" x14ac:dyDescent="0.3">
      <c r="A932">
        <v>75335</v>
      </c>
      <c r="B932">
        <v>122</v>
      </c>
      <c r="C932" s="441">
        <v>46082</v>
      </c>
      <c r="D932" t="s">
        <v>552</v>
      </c>
      <c r="E932">
        <v>26024</v>
      </c>
      <c r="F932" t="s">
        <v>5641</v>
      </c>
      <c r="G932">
        <v>23</v>
      </c>
      <c r="H932" t="s">
        <v>5613</v>
      </c>
      <c r="I932" t="s">
        <v>463</v>
      </c>
    </row>
    <row r="933" spans="1:9" x14ac:dyDescent="0.3">
      <c r="A933">
        <v>75336</v>
      </c>
      <c r="B933">
        <v>122</v>
      </c>
      <c r="C933" s="441">
        <v>46082</v>
      </c>
      <c r="D933" t="s">
        <v>552</v>
      </c>
      <c r="E933">
        <v>20029</v>
      </c>
      <c r="F933" t="s">
        <v>5848</v>
      </c>
      <c r="G933">
        <v>2</v>
      </c>
      <c r="H933" t="s">
        <v>5668</v>
      </c>
      <c r="I933" t="s">
        <v>463</v>
      </c>
    </row>
    <row r="934" spans="1:9" x14ac:dyDescent="0.3">
      <c r="A934">
        <v>75337</v>
      </c>
      <c r="B934">
        <v>122</v>
      </c>
      <c r="C934" s="441">
        <v>46082</v>
      </c>
      <c r="D934" t="s">
        <v>552</v>
      </c>
      <c r="E934">
        <v>20672</v>
      </c>
      <c r="F934" t="s">
        <v>5642</v>
      </c>
      <c r="G934">
        <v>6</v>
      </c>
      <c r="H934" t="s">
        <v>5605</v>
      </c>
      <c r="I934" t="s">
        <v>463</v>
      </c>
    </row>
    <row r="935" spans="1:9" x14ac:dyDescent="0.3">
      <c r="A935">
        <v>75338</v>
      </c>
      <c r="B935">
        <v>122</v>
      </c>
      <c r="C935" s="441">
        <v>46082</v>
      </c>
      <c r="D935" t="s">
        <v>552</v>
      </c>
      <c r="E935">
        <v>23698</v>
      </c>
      <c r="F935" t="s">
        <v>5643</v>
      </c>
      <c r="G935">
        <v>6</v>
      </c>
      <c r="H935" t="s">
        <v>5598</v>
      </c>
      <c r="I935" t="s">
        <v>463</v>
      </c>
    </row>
    <row r="936" spans="1:9" x14ac:dyDescent="0.3">
      <c r="A936">
        <v>75339</v>
      </c>
      <c r="B936">
        <v>122</v>
      </c>
      <c r="C936" s="441">
        <v>46082</v>
      </c>
      <c r="D936" t="s">
        <v>552</v>
      </c>
      <c r="E936">
        <v>20410</v>
      </c>
      <c r="F936" t="s">
        <v>5644</v>
      </c>
      <c r="G936">
        <v>12</v>
      </c>
      <c r="H936" t="s">
        <v>5613</v>
      </c>
      <c r="I936" t="s">
        <v>463</v>
      </c>
    </row>
    <row r="937" spans="1:9" x14ac:dyDescent="0.3">
      <c r="A937">
        <v>75340</v>
      </c>
      <c r="B937">
        <v>122</v>
      </c>
      <c r="C937" s="441">
        <v>46082</v>
      </c>
      <c r="D937" t="s">
        <v>552</v>
      </c>
      <c r="E937">
        <v>20385</v>
      </c>
      <c r="F937" t="s">
        <v>5645</v>
      </c>
      <c r="G937">
        <v>18</v>
      </c>
      <c r="H937" t="s">
        <v>5613</v>
      </c>
      <c r="I937" t="s">
        <v>463</v>
      </c>
    </row>
    <row r="938" spans="1:9" x14ac:dyDescent="0.3">
      <c r="A938">
        <v>75341</v>
      </c>
      <c r="B938">
        <v>122</v>
      </c>
      <c r="C938" s="441">
        <v>46082</v>
      </c>
      <c r="D938" t="s">
        <v>552</v>
      </c>
      <c r="E938">
        <v>20360</v>
      </c>
      <c r="F938" t="s">
        <v>5646</v>
      </c>
      <c r="G938">
        <v>6</v>
      </c>
      <c r="H938" t="s">
        <v>5605</v>
      </c>
      <c r="I938" t="s">
        <v>463</v>
      </c>
    </row>
    <row r="939" spans="1:9" x14ac:dyDescent="0.3">
      <c r="A939">
        <v>75342</v>
      </c>
      <c r="B939">
        <v>122</v>
      </c>
      <c r="C939" s="441">
        <v>46082</v>
      </c>
      <c r="D939" t="s">
        <v>552</v>
      </c>
      <c r="E939">
        <v>20322</v>
      </c>
      <c r="F939" t="s">
        <v>5647</v>
      </c>
      <c r="G939">
        <v>1</v>
      </c>
      <c r="H939" t="s">
        <v>5605</v>
      </c>
      <c r="I939" t="s">
        <v>463</v>
      </c>
    </row>
    <row r="940" spans="1:9" x14ac:dyDescent="0.3">
      <c r="A940">
        <v>75343</v>
      </c>
      <c r="B940">
        <v>122</v>
      </c>
      <c r="C940" s="441">
        <v>46082</v>
      </c>
      <c r="D940" t="s">
        <v>552</v>
      </c>
      <c r="E940">
        <v>20358</v>
      </c>
      <c r="F940" t="s">
        <v>5648</v>
      </c>
      <c r="G940">
        <v>22</v>
      </c>
      <c r="H940" t="s">
        <v>5605</v>
      </c>
      <c r="I940" t="s">
        <v>463</v>
      </c>
    </row>
    <row r="941" spans="1:9" x14ac:dyDescent="0.3">
      <c r="A941">
        <v>75344</v>
      </c>
      <c r="B941">
        <v>122</v>
      </c>
      <c r="C941" s="441">
        <v>46082</v>
      </c>
      <c r="D941" t="s">
        <v>552</v>
      </c>
      <c r="E941">
        <v>20242</v>
      </c>
      <c r="F941" t="s">
        <v>5649</v>
      </c>
      <c r="G941">
        <v>9</v>
      </c>
      <c r="H941" t="s">
        <v>5605</v>
      </c>
      <c r="I941" t="s">
        <v>463</v>
      </c>
    </row>
    <row r="942" spans="1:9" x14ac:dyDescent="0.3">
      <c r="A942">
        <v>75345</v>
      </c>
      <c r="B942">
        <v>122</v>
      </c>
      <c r="C942" s="441">
        <v>46082</v>
      </c>
      <c r="D942" t="s">
        <v>552</v>
      </c>
      <c r="E942">
        <v>20227</v>
      </c>
      <c r="F942" t="s">
        <v>5650</v>
      </c>
      <c r="G942">
        <v>6</v>
      </c>
      <c r="H942" t="s">
        <v>5605</v>
      </c>
      <c r="I942" t="s">
        <v>463</v>
      </c>
    </row>
    <row r="943" spans="1:9" x14ac:dyDescent="0.3">
      <c r="A943">
        <v>75346</v>
      </c>
      <c r="B943">
        <v>122</v>
      </c>
      <c r="C943" s="441">
        <v>46082</v>
      </c>
      <c r="D943" t="s">
        <v>552</v>
      </c>
      <c r="E943">
        <v>20022</v>
      </c>
      <c r="F943" t="s">
        <v>5651</v>
      </c>
      <c r="G943">
        <v>6</v>
      </c>
      <c r="H943" t="s">
        <v>5613</v>
      </c>
      <c r="I943" t="s">
        <v>463</v>
      </c>
    </row>
    <row r="944" spans="1:9" x14ac:dyDescent="0.3">
      <c r="A944">
        <v>75347</v>
      </c>
      <c r="B944">
        <v>122</v>
      </c>
      <c r="C944" s="441">
        <v>46082</v>
      </c>
      <c r="D944" t="s">
        <v>552</v>
      </c>
      <c r="E944">
        <v>24272</v>
      </c>
      <c r="F944" t="s">
        <v>5849</v>
      </c>
      <c r="G944">
        <v>0.88</v>
      </c>
      <c r="H944" t="s">
        <v>5598</v>
      </c>
      <c r="I944" t="s">
        <v>463</v>
      </c>
    </row>
    <row r="945" spans="1:9" x14ac:dyDescent="0.3">
      <c r="A945">
        <v>75348</v>
      </c>
      <c r="B945">
        <v>122</v>
      </c>
      <c r="C945" s="441">
        <v>46082</v>
      </c>
      <c r="D945" t="s">
        <v>552</v>
      </c>
      <c r="E945">
        <v>25282</v>
      </c>
      <c r="F945" t="s">
        <v>5652</v>
      </c>
      <c r="G945">
        <v>3</v>
      </c>
      <c r="H945" t="s">
        <v>5598</v>
      </c>
      <c r="I945" t="s">
        <v>463</v>
      </c>
    </row>
    <row r="946" spans="1:9" x14ac:dyDescent="0.3">
      <c r="A946">
        <v>75349</v>
      </c>
      <c r="B946">
        <v>122</v>
      </c>
      <c r="C946" s="441">
        <v>46082</v>
      </c>
      <c r="D946" t="s">
        <v>552</v>
      </c>
      <c r="E946">
        <v>20327</v>
      </c>
      <c r="F946" t="s">
        <v>5888</v>
      </c>
      <c r="G946">
        <v>11</v>
      </c>
      <c r="H946" t="s">
        <v>5605</v>
      </c>
      <c r="I946" t="s">
        <v>463</v>
      </c>
    </row>
    <row r="947" spans="1:9" x14ac:dyDescent="0.3">
      <c r="A947">
        <v>75350</v>
      </c>
      <c r="B947">
        <v>122</v>
      </c>
      <c r="C947" s="441">
        <v>46082</v>
      </c>
      <c r="D947" t="s">
        <v>552</v>
      </c>
      <c r="E947">
        <v>20892</v>
      </c>
      <c r="F947" t="s">
        <v>5653</v>
      </c>
      <c r="G947">
        <v>6</v>
      </c>
      <c r="H947" t="s">
        <v>5613</v>
      </c>
      <c r="I947" t="s">
        <v>463</v>
      </c>
    </row>
    <row r="948" spans="1:9" x14ac:dyDescent="0.3">
      <c r="A948">
        <v>75351</v>
      </c>
      <c r="B948">
        <v>122</v>
      </c>
      <c r="C948" s="441">
        <v>46082</v>
      </c>
      <c r="D948" t="s">
        <v>552</v>
      </c>
      <c r="E948">
        <v>20861</v>
      </c>
      <c r="F948" t="s">
        <v>5854</v>
      </c>
      <c r="G948">
        <v>11</v>
      </c>
      <c r="H948" t="s">
        <v>5613</v>
      </c>
      <c r="I948" t="s">
        <v>463</v>
      </c>
    </row>
    <row r="949" spans="1:9" x14ac:dyDescent="0.3">
      <c r="A949">
        <v>75352</v>
      </c>
      <c r="B949">
        <v>122</v>
      </c>
      <c r="C949" s="441">
        <v>46082</v>
      </c>
      <c r="D949" t="s">
        <v>552</v>
      </c>
      <c r="E949">
        <v>20213</v>
      </c>
      <c r="F949" t="s">
        <v>5654</v>
      </c>
      <c r="G949">
        <v>4</v>
      </c>
      <c r="H949" t="s">
        <v>5605</v>
      </c>
      <c r="I949" t="s">
        <v>463</v>
      </c>
    </row>
    <row r="950" spans="1:9" x14ac:dyDescent="0.3">
      <c r="A950">
        <v>75353</v>
      </c>
      <c r="B950">
        <v>122</v>
      </c>
      <c r="C950" s="441">
        <v>46082</v>
      </c>
      <c r="D950" t="s">
        <v>552</v>
      </c>
      <c r="E950">
        <v>20661</v>
      </c>
      <c r="F950" t="s">
        <v>5850</v>
      </c>
      <c r="G950">
        <v>15</v>
      </c>
      <c r="H950" t="s">
        <v>5613</v>
      </c>
      <c r="I950" t="s">
        <v>463</v>
      </c>
    </row>
    <row r="951" spans="1:9" x14ac:dyDescent="0.3">
      <c r="A951">
        <v>75354</v>
      </c>
      <c r="B951">
        <v>122</v>
      </c>
      <c r="C951" s="441">
        <v>46082</v>
      </c>
      <c r="D951" t="s">
        <v>552</v>
      </c>
      <c r="E951">
        <v>20653</v>
      </c>
      <c r="F951" t="s">
        <v>5655</v>
      </c>
      <c r="G951">
        <v>21</v>
      </c>
      <c r="H951" t="s">
        <v>5613</v>
      </c>
      <c r="I951" t="s">
        <v>463</v>
      </c>
    </row>
    <row r="952" spans="1:9" x14ac:dyDescent="0.3">
      <c r="A952">
        <v>75355</v>
      </c>
      <c r="B952">
        <v>122</v>
      </c>
      <c r="C952" s="441">
        <v>46082</v>
      </c>
      <c r="D952" t="s">
        <v>552</v>
      </c>
      <c r="E952">
        <v>25478</v>
      </c>
      <c r="F952" t="s">
        <v>5656</v>
      </c>
      <c r="G952">
        <v>28</v>
      </c>
      <c r="H952" t="s">
        <v>5613</v>
      </c>
      <c r="I952" t="s">
        <v>463</v>
      </c>
    </row>
    <row r="953" spans="1:9" x14ac:dyDescent="0.3">
      <c r="A953">
        <v>75356</v>
      </c>
      <c r="B953">
        <v>122</v>
      </c>
      <c r="C953" s="441">
        <v>46082</v>
      </c>
      <c r="D953" t="s">
        <v>552</v>
      </c>
      <c r="E953">
        <v>24322</v>
      </c>
      <c r="F953" t="s">
        <v>5657</v>
      </c>
      <c r="G953">
        <v>1.5</v>
      </c>
      <c r="H953" t="s">
        <v>5598</v>
      </c>
      <c r="I953" t="s">
        <v>463</v>
      </c>
    </row>
    <row r="954" spans="1:9" x14ac:dyDescent="0.3">
      <c r="A954">
        <v>75357</v>
      </c>
      <c r="B954">
        <v>122</v>
      </c>
      <c r="C954" s="441">
        <v>46082</v>
      </c>
      <c r="D954" t="s">
        <v>552</v>
      </c>
      <c r="E954">
        <v>24331</v>
      </c>
      <c r="F954" t="s">
        <v>5975</v>
      </c>
      <c r="G954">
        <v>2.46</v>
      </c>
      <c r="H954" t="s">
        <v>5598</v>
      </c>
      <c r="I954" t="s">
        <v>463</v>
      </c>
    </row>
    <row r="955" spans="1:9" x14ac:dyDescent="0.3">
      <c r="A955">
        <v>75358</v>
      </c>
      <c r="B955">
        <v>122</v>
      </c>
      <c r="C955" s="441">
        <v>46082</v>
      </c>
      <c r="D955" t="s">
        <v>552</v>
      </c>
      <c r="E955">
        <v>20501</v>
      </c>
      <c r="F955" t="s">
        <v>5976</v>
      </c>
      <c r="G955">
        <v>15</v>
      </c>
      <c r="H955" t="s">
        <v>5598</v>
      </c>
      <c r="I955" t="s">
        <v>463</v>
      </c>
    </row>
    <row r="956" spans="1:9" x14ac:dyDescent="0.3">
      <c r="A956">
        <v>75359</v>
      </c>
      <c r="B956">
        <v>122</v>
      </c>
      <c r="C956" s="441">
        <v>46082</v>
      </c>
      <c r="D956" t="s">
        <v>552</v>
      </c>
      <c r="E956">
        <v>20136</v>
      </c>
      <c r="F956" t="s">
        <v>5658</v>
      </c>
      <c r="G956">
        <v>14</v>
      </c>
      <c r="H956" t="s">
        <v>5605</v>
      </c>
      <c r="I956" t="s">
        <v>463</v>
      </c>
    </row>
    <row r="957" spans="1:9" x14ac:dyDescent="0.3">
      <c r="A957">
        <v>75360</v>
      </c>
      <c r="B957">
        <v>122</v>
      </c>
      <c r="C957" s="441">
        <v>46082</v>
      </c>
      <c r="D957" t="s">
        <v>552</v>
      </c>
      <c r="E957">
        <v>20114</v>
      </c>
      <c r="F957" t="s">
        <v>5659</v>
      </c>
      <c r="G957">
        <v>35</v>
      </c>
      <c r="H957" t="s">
        <v>5613</v>
      </c>
      <c r="I957" t="s">
        <v>463</v>
      </c>
    </row>
    <row r="958" spans="1:9" x14ac:dyDescent="0.3">
      <c r="A958">
        <v>75361</v>
      </c>
      <c r="B958">
        <v>122</v>
      </c>
      <c r="C958" s="441">
        <v>46082</v>
      </c>
      <c r="D958" t="s">
        <v>552</v>
      </c>
      <c r="E958">
        <v>20007</v>
      </c>
      <c r="F958" t="s">
        <v>5660</v>
      </c>
      <c r="G958">
        <v>4</v>
      </c>
      <c r="H958" t="s">
        <v>5610</v>
      </c>
      <c r="I958" t="s">
        <v>463</v>
      </c>
    </row>
    <row r="959" spans="1:9" x14ac:dyDescent="0.3">
      <c r="A959">
        <v>75362</v>
      </c>
      <c r="B959">
        <v>122</v>
      </c>
      <c r="C959" s="441">
        <v>46082</v>
      </c>
      <c r="D959" t="s">
        <v>552</v>
      </c>
      <c r="E959">
        <v>20117</v>
      </c>
      <c r="F959" t="s">
        <v>5857</v>
      </c>
      <c r="G959">
        <v>18</v>
      </c>
      <c r="H959" t="s">
        <v>5613</v>
      </c>
      <c r="I959" t="s">
        <v>463</v>
      </c>
    </row>
    <row r="960" spans="1:9" x14ac:dyDescent="0.3">
      <c r="A960">
        <v>75363</v>
      </c>
      <c r="B960">
        <v>122</v>
      </c>
      <c r="C960" s="441">
        <v>46082</v>
      </c>
      <c r="D960" t="s">
        <v>552</v>
      </c>
      <c r="E960">
        <v>25075</v>
      </c>
      <c r="F960" t="s">
        <v>5661</v>
      </c>
      <c r="G960">
        <v>7</v>
      </c>
      <c r="H960" t="s">
        <v>5605</v>
      </c>
      <c r="I960" t="s">
        <v>463</v>
      </c>
    </row>
    <row r="961" spans="1:9" x14ac:dyDescent="0.3">
      <c r="A961">
        <v>75364</v>
      </c>
      <c r="B961">
        <v>122</v>
      </c>
      <c r="C961" s="441">
        <v>46082</v>
      </c>
      <c r="D961" t="s">
        <v>552</v>
      </c>
      <c r="E961">
        <v>20887</v>
      </c>
      <c r="F961" t="s">
        <v>5662</v>
      </c>
      <c r="G961">
        <v>17</v>
      </c>
      <c r="H961" t="s">
        <v>5625</v>
      </c>
      <c r="I961" t="s">
        <v>463</v>
      </c>
    </row>
    <row r="962" spans="1:9" x14ac:dyDescent="0.3">
      <c r="A962">
        <v>75365</v>
      </c>
      <c r="B962">
        <v>122</v>
      </c>
      <c r="C962" s="441">
        <v>46082</v>
      </c>
      <c r="D962" t="s">
        <v>552</v>
      </c>
      <c r="E962">
        <v>20871</v>
      </c>
      <c r="F962" t="s">
        <v>5663</v>
      </c>
      <c r="G962">
        <v>8</v>
      </c>
      <c r="H962" t="s">
        <v>5625</v>
      </c>
      <c r="I962" t="s">
        <v>463</v>
      </c>
    </row>
    <row r="963" spans="1:9" x14ac:dyDescent="0.3">
      <c r="A963">
        <v>75366</v>
      </c>
      <c r="B963">
        <v>122</v>
      </c>
      <c r="C963" s="441">
        <v>46082</v>
      </c>
      <c r="D963" t="s">
        <v>552</v>
      </c>
      <c r="E963">
        <v>20645</v>
      </c>
      <c r="F963" t="s">
        <v>5664</v>
      </c>
      <c r="G963">
        <v>16</v>
      </c>
      <c r="H963" t="s">
        <v>5615</v>
      </c>
      <c r="I963" t="s">
        <v>463</v>
      </c>
    </row>
    <row r="964" spans="1:9" x14ac:dyDescent="0.3">
      <c r="A964">
        <v>75367</v>
      </c>
      <c r="B964">
        <v>122</v>
      </c>
      <c r="C964" s="441">
        <v>46082</v>
      </c>
      <c r="D964" t="s">
        <v>552</v>
      </c>
      <c r="E964">
        <v>19979</v>
      </c>
      <c r="F964" t="s">
        <v>5667</v>
      </c>
      <c r="G964">
        <v>5</v>
      </c>
      <c r="H964" t="s">
        <v>5668</v>
      </c>
      <c r="I964" t="s">
        <v>463</v>
      </c>
    </row>
    <row r="965" spans="1:9" x14ac:dyDescent="0.3">
      <c r="A965">
        <v>75368</v>
      </c>
      <c r="B965">
        <v>122</v>
      </c>
      <c r="C965" s="441">
        <v>46082</v>
      </c>
      <c r="D965" t="s">
        <v>552</v>
      </c>
      <c r="E965">
        <v>19984</v>
      </c>
      <c r="F965" t="s">
        <v>5669</v>
      </c>
      <c r="G965">
        <v>1</v>
      </c>
      <c r="H965" t="s">
        <v>5613</v>
      </c>
      <c r="I965" t="s">
        <v>463</v>
      </c>
    </row>
    <row r="966" spans="1:9" x14ac:dyDescent="0.3">
      <c r="A966">
        <v>75369</v>
      </c>
      <c r="B966">
        <v>122</v>
      </c>
      <c r="C966" s="441">
        <v>46082</v>
      </c>
      <c r="D966" t="s">
        <v>552</v>
      </c>
      <c r="E966">
        <v>19973</v>
      </c>
      <c r="F966" t="s">
        <v>5670</v>
      </c>
      <c r="G966">
        <v>11</v>
      </c>
      <c r="H966" t="s">
        <v>5613</v>
      </c>
      <c r="I966" t="s">
        <v>463</v>
      </c>
    </row>
    <row r="967" spans="1:9" x14ac:dyDescent="0.3">
      <c r="A967">
        <v>75370</v>
      </c>
      <c r="B967">
        <v>122</v>
      </c>
      <c r="C967" s="441">
        <v>46082</v>
      </c>
      <c r="D967" t="s">
        <v>552</v>
      </c>
      <c r="E967">
        <v>19965</v>
      </c>
      <c r="F967" t="s">
        <v>5671</v>
      </c>
      <c r="G967">
        <v>9</v>
      </c>
      <c r="H967" t="s">
        <v>5613</v>
      </c>
      <c r="I967" t="s">
        <v>463</v>
      </c>
    </row>
    <row r="968" spans="1:9" x14ac:dyDescent="0.3">
      <c r="A968">
        <v>75371</v>
      </c>
      <c r="B968">
        <v>122</v>
      </c>
      <c r="C968" s="441">
        <v>46082</v>
      </c>
      <c r="D968" t="s">
        <v>552</v>
      </c>
      <c r="E968">
        <v>19946</v>
      </c>
      <c r="F968" t="s">
        <v>5672</v>
      </c>
      <c r="G968">
        <v>2</v>
      </c>
      <c r="H968" t="s">
        <v>5625</v>
      </c>
      <c r="I968" t="s">
        <v>463</v>
      </c>
    </row>
    <row r="969" spans="1:9" x14ac:dyDescent="0.3">
      <c r="A969">
        <v>75372</v>
      </c>
      <c r="B969">
        <v>122</v>
      </c>
      <c r="C969" s="441">
        <v>46082</v>
      </c>
      <c r="D969" t="s">
        <v>552</v>
      </c>
      <c r="E969">
        <v>21017</v>
      </c>
      <c r="F969" t="s">
        <v>5673</v>
      </c>
      <c r="G969">
        <v>9</v>
      </c>
      <c r="H969" t="s">
        <v>5610</v>
      </c>
      <c r="I969" t="s">
        <v>463</v>
      </c>
    </row>
    <row r="970" spans="1:9" x14ac:dyDescent="0.3">
      <c r="A970">
        <v>75373</v>
      </c>
      <c r="B970">
        <v>122</v>
      </c>
      <c r="C970" s="441">
        <v>46082</v>
      </c>
      <c r="D970" t="s">
        <v>552</v>
      </c>
      <c r="E970">
        <v>21010</v>
      </c>
      <c r="F970" t="s">
        <v>5674</v>
      </c>
      <c r="G970">
        <v>34</v>
      </c>
      <c r="H970" t="s">
        <v>5668</v>
      </c>
      <c r="I970" t="s">
        <v>463</v>
      </c>
    </row>
    <row r="971" spans="1:9" x14ac:dyDescent="0.3">
      <c r="A971">
        <v>75374</v>
      </c>
      <c r="B971">
        <v>122</v>
      </c>
      <c r="C971" s="441">
        <v>46082</v>
      </c>
      <c r="D971" t="s">
        <v>552</v>
      </c>
      <c r="E971">
        <v>21004</v>
      </c>
      <c r="F971" t="s">
        <v>5675</v>
      </c>
      <c r="G971">
        <v>2</v>
      </c>
      <c r="H971" t="s">
        <v>5613</v>
      </c>
      <c r="I971" t="s">
        <v>463</v>
      </c>
    </row>
    <row r="972" spans="1:9" x14ac:dyDescent="0.3">
      <c r="A972">
        <v>75375</v>
      </c>
      <c r="B972">
        <v>122</v>
      </c>
      <c r="C972" s="441">
        <v>46082</v>
      </c>
      <c r="D972" t="s">
        <v>552</v>
      </c>
      <c r="E972">
        <v>23502</v>
      </c>
      <c r="F972" t="s">
        <v>5977</v>
      </c>
      <c r="G972">
        <v>2</v>
      </c>
      <c r="H972" t="s">
        <v>5613</v>
      </c>
      <c r="I972" t="s">
        <v>463</v>
      </c>
    </row>
    <row r="973" spans="1:9" x14ac:dyDescent="0.3">
      <c r="A973">
        <v>75376</v>
      </c>
      <c r="B973">
        <v>122</v>
      </c>
      <c r="C973" s="441">
        <v>46082</v>
      </c>
      <c r="D973" t="s">
        <v>552</v>
      </c>
      <c r="E973">
        <v>24401</v>
      </c>
      <c r="F973" t="s">
        <v>5676</v>
      </c>
      <c r="G973">
        <v>3</v>
      </c>
      <c r="H973" t="s">
        <v>5613</v>
      </c>
      <c r="I973" t="s">
        <v>463</v>
      </c>
    </row>
    <row r="974" spans="1:9" x14ac:dyDescent="0.3">
      <c r="A974">
        <v>75377</v>
      </c>
      <c r="B974">
        <v>122</v>
      </c>
      <c r="C974" s="441">
        <v>46082</v>
      </c>
      <c r="D974" t="s">
        <v>552</v>
      </c>
      <c r="E974">
        <v>20621</v>
      </c>
      <c r="F974" t="s">
        <v>5677</v>
      </c>
      <c r="G974">
        <v>8</v>
      </c>
      <c r="H974" t="s">
        <v>5625</v>
      </c>
      <c r="I974" t="s">
        <v>463</v>
      </c>
    </row>
    <row r="975" spans="1:9" x14ac:dyDescent="0.3">
      <c r="A975">
        <v>75378</v>
      </c>
      <c r="B975">
        <v>122</v>
      </c>
      <c r="C975" s="441">
        <v>46082</v>
      </c>
      <c r="D975" t="s">
        <v>552</v>
      </c>
      <c r="E975">
        <v>19923</v>
      </c>
      <c r="F975" t="s">
        <v>5678</v>
      </c>
      <c r="G975">
        <v>2</v>
      </c>
      <c r="H975" t="s">
        <v>5605</v>
      </c>
      <c r="I975" t="s">
        <v>463</v>
      </c>
    </row>
    <row r="976" spans="1:9" x14ac:dyDescent="0.3">
      <c r="A976">
        <v>75379</v>
      </c>
      <c r="B976">
        <v>122</v>
      </c>
      <c r="C976" s="441">
        <v>46082</v>
      </c>
      <c r="D976" t="s">
        <v>552</v>
      </c>
      <c r="E976">
        <v>20349</v>
      </c>
      <c r="F976" t="s">
        <v>5679</v>
      </c>
      <c r="G976">
        <v>20</v>
      </c>
      <c r="H976" t="s">
        <v>5605</v>
      </c>
      <c r="I976" t="s">
        <v>463</v>
      </c>
    </row>
    <row r="977" spans="1:9" x14ac:dyDescent="0.3">
      <c r="A977">
        <v>75380</v>
      </c>
      <c r="B977">
        <v>122</v>
      </c>
      <c r="C977" s="441">
        <v>46082</v>
      </c>
      <c r="D977" t="s">
        <v>552</v>
      </c>
      <c r="E977">
        <v>20488</v>
      </c>
      <c r="F977" t="s">
        <v>5851</v>
      </c>
      <c r="G977">
        <v>7.5</v>
      </c>
      <c r="H977" t="s">
        <v>5598</v>
      </c>
      <c r="I977" t="s">
        <v>463</v>
      </c>
    </row>
    <row r="978" spans="1:9" x14ac:dyDescent="0.3">
      <c r="A978">
        <v>75381</v>
      </c>
      <c r="B978">
        <v>122</v>
      </c>
      <c r="C978" s="441">
        <v>46082</v>
      </c>
      <c r="D978" t="s">
        <v>552</v>
      </c>
      <c r="E978">
        <v>20332</v>
      </c>
      <c r="F978" t="s">
        <v>5681</v>
      </c>
      <c r="G978">
        <v>15</v>
      </c>
      <c r="H978" t="s">
        <v>5605</v>
      </c>
      <c r="I978" t="s">
        <v>463</v>
      </c>
    </row>
    <row r="979" spans="1:9" x14ac:dyDescent="0.3">
      <c r="A979">
        <v>75382</v>
      </c>
      <c r="B979">
        <v>122</v>
      </c>
      <c r="C979" s="441">
        <v>46082</v>
      </c>
      <c r="D979" t="s">
        <v>552</v>
      </c>
      <c r="E979">
        <v>19917</v>
      </c>
      <c r="F979" t="s">
        <v>5682</v>
      </c>
      <c r="G979">
        <v>7</v>
      </c>
      <c r="H979" t="s">
        <v>5605</v>
      </c>
      <c r="I979" t="s">
        <v>463</v>
      </c>
    </row>
    <row r="980" spans="1:9" x14ac:dyDescent="0.3">
      <c r="A980">
        <v>75383</v>
      </c>
      <c r="B980">
        <v>122</v>
      </c>
      <c r="C980" s="441">
        <v>46082</v>
      </c>
      <c r="D980" t="s">
        <v>552</v>
      </c>
      <c r="E980">
        <v>19907</v>
      </c>
      <c r="F980" t="s">
        <v>5683</v>
      </c>
      <c r="G980">
        <v>11</v>
      </c>
      <c r="H980" t="s">
        <v>5613</v>
      </c>
      <c r="I980" t="s">
        <v>463</v>
      </c>
    </row>
    <row r="981" spans="1:9" x14ac:dyDescent="0.3">
      <c r="A981">
        <v>75384</v>
      </c>
      <c r="B981">
        <v>122</v>
      </c>
      <c r="C981" s="441">
        <v>46082</v>
      </c>
      <c r="D981" t="s">
        <v>552</v>
      </c>
      <c r="E981">
        <v>20185</v>
      </c>
      <c r="F981" t="s">
        <v>5684</v>
      </c>
      <c r="G981">
        <v>1</v>
      </c>
      <c r="H981" t="s">
        <v>5598</v>
      </c>
      <c r="I981" t="s">
        <v>463</v>
      </c>
    </row>
    <row r="982" spans="1:9" x14ac:dyDescent="0.3">
      <c r="A982">
        <v>75385</v>
      </c>
      <c r="B982">
        <v>122</v>
      </c>
      <c r="C982" s="441">
        <v>46082</v>
      </c>
      <c r="D982" t="s">
        <v>552</v>
      </c>
      <c r="E982">
        <v>20174</v>
      </c>
      <c r="F982" t="s">
        <v>5685</v>
      </c>
      <c r="G982">
        <v>3</v>
      </c>
      <c r="H982" t="s">
        <v>5598</v>
      </c>
      <c r="I982" t="s">
        <v>463</v>
      </c>
    </row>
    <row r="983" spans="1:9" x14ac:dyDescent="0.3">
      <c r="A983">
        <v>75386</v>
      </c>
      <c r="B983">
        <v>122</v>
      </c>
      <c r="C983" s="441">
        <v>46082</v>
      </c>
      <c r="D983" t="s">
        <v>552</v>
      </c>
      <c r="E983">
        <v>20614</v>
      </c>
      <c r="F983" t="s">
        <v>5686</v>
      </c>
      <c r="G983">
        <v>1</v>
      </c>
      <c r="H983" t="s">
        <v>5613</v>
      </c>
      <c r="I983" t="s">
        <v>463</v>
      </c>
    </row>
    <row r="984" spans="1:9" x14ac:dyDescent="0.3">
      <c r="A984">
        <v>75387</v>
      </c>
      <c r="B984">
        <v>122</v>
      </c>
      <c r="C984" s="441">
        <v>46082</v>
      </c>
      <c r="D984" t="s">
        <v>552</v>
      </c>
      <c r="E984">
        <v>26586</v>
      </c>
      <c r="F984" t="s">
        <v>5889</v>
      </c>
      <c r="G984">
        <v>15</v>
      </c>
      <c r="H984" t="s">
        <v>5605</v>
      </c>
      <c r="I984" t="s">
        <v>463</v>
      </c>
    </row>
    <row r="985" spans="1:9" x14ac:dyDescent="0.3">
      <c r="A985">
        <v>75388</v>
      </c>
      <c r="B985">
        <v>122</v>
      </c>
      <c r="C985" s="441">
        <v>46082</v>
      </c>
      <c r="D985" t="s">
        <v>552</v>
      </c>
      <c r="E985">
        <v>20202</v>
      </c>
      <c r="F985" t="s">
        <v>5852</v>
      </c>
      <c r="G985">
        <v>10</v>
      </c>
      <c r="H985" t="s">
        <v>5613</v>
      </c>
      <c r="I985" t="s">
        <v>463</v>
      </c>
    </row>
    <row r="986" spans="1:9" x14ac:dyDescent="0.3">
      <c r="A986">
        <v>75389</v>
      </c>
      <c r="B986">
        <v>122</v>
      </c>
      <c r="C986" s="441">
        <v>46082</v>
      </c>
      <c r="D986" t="s">
        <v>552</v>
      </c>
      <c r="E986">
        <v>26054</v>
      </c>
      <c r="F986" t="s">
        <v>5868</v>
      </c>
      <c r="G986">
        <v>9</v>
      </c>
      <c r="H986" t="s">
        <v>5613</v>
      </c>
      <c r="I986" t="s">
        <v>463</v>
      </c>
    </row>
    <row r="987" spans="1:9" x14ac:dyDescent="0.3">
      <c r="A987">
        <v>75390</v>
      </c>
      <c r="B987">
        <v>122</v>
      </c>
      <c r="C987" s="441">
        <v>46082</v>
      </c>
      <c r="D987" t="s">
        <v>552</v>
      </c>
      <c r="E987">
        <v>20961</v>
      </c>
      <c r="F987" t="s">
        <v>5687</v>
      </c>
      <c r="G987">
        <v>8</v>
      </c>
      <c r="H987" t="s">
        <v>5613</v>
      </c>
      <c r="I987" t="s">
        <v>463</v>
      </c>
    </row>
    <row r="988" spans="1:9" x14ac:dyDescent="0.3">
      <c r="A988">
        <v>75391</v>
      </c>
      <c r="B988">
        <v>122</v>
      </c>
      <c r="C988" s="441">
        <v>46082</v>
      </c>
      <c r="D988" t="s">
        <v>552</v>
      </c>
      <c r="E988">
        <v>19658</v>
      </c>
      <c r="F988" t="s">
        <v>5915</v>
      </c>
      <c r="G988">
        <v>5.0599999999999996</v>
      </c>
      <c r="H988" t="s">
        <v>5598</v>
      </c>
      <c r="I988" t="s">
        <v>463</v>
      </c>
    </row>
    <row r="989" spans="1:9" x14ac:dyDescent="0.3">
      <c r="A989">
        <v>75392</v>
      </c>
      <c r="B989">
        <v>122</v>
      </c>
      <c r="C989" s="441">
        <v>46082</v>
      </c>
      <c r="D989" t="s">
        <v>552</v>
      </c>
      <c r="E989">
        <v>19654</v>
      </c>
      <c r="F989" t="s">
        <v>5917</v>
      </c>
      <c r="G989">
        <v>2.3199999999999998</v>
      </c>
      <c r="H989" t="s">
        <v>5598</v>
      </c>
      <c r="I989" t="s">
        <v>463</v>
      </c>
    </row>
    <row r="990" spans="1:9" x14ac:dyDescent="0.3">
      <c r="A990">
        <v>75393</v>
      </c>
      <c r="B990">
        <v>122</v>
      </c>
      <c r="C990" s="441">
        <v>46082</v>
      </c>
      <c r="D990" t="s">
        <v>552</v>
      </c>
      <c r="E990">
        <v>25647</v>
      </c>
      <c r="F990" t="s">
        <v>5918</v>
      </c>
      <c r="G990">
        <v>0.44</v>
      </c>
      <c r="H990" t="s">
        <v>5598</v>
      </c>
      <c r="I990" t="s">
        <v>463</v>
      </c>
    </row>
    <row r="991" spans="1:9" x14ac:dyDescent="0.3">
      <c r="A991">
        <v>75394</v>
      </c>
      <c r="B991">
        <v>122</v>
      </c>
      <c r="C991" s="441">
        <v>46082</v>
      </c>
      <c r="D991" t="s">
        <v>552</v>
      </c>
      <c r="E991">
        <v>19506</v>
      </c>
      <c r="F991" t="s">
        <v>5919</v>
      </c>
      <c r="G991">
        <v>0.26</v>
      </c>
      <c r="H991" t="s">
        <v>5598</v>
      </c>
      <c r="I991" t="s">
        <v>463</v>
      </c>
    </row>
    <row r="992" spans="1:9" x14ac:dyDescent="0.3">
      <c r="A992">
        <v>75395</v>
      </c>
      <c r="B992">
        <v>122</v>
      </c>
      <c r="C992" s="441">
        <v>46082</v>
      </c>
      <c r="D992" t="s">
        <v>552</v>
      </c>
      <c r="E992">
        <v>19505</v>
      </c>
      <c r="F992" t="s">
        <v>5978</v>
      </c>
      <c r="G992">
        <v>0.4</v>
      </c>
      <c r="H992" t="s">
        <v>5598</v>
      </c>
      <c r="I992" t="s">
        <v>463</v>
      </c>
    </row>
    <row r="993" spans="1:9" x14ac:dyDescent="0.3">
      <c r="A993">
        <v>75396</v>
      </c>
      <c r="B993">
        <v>122</v>
      </c>
      <c r="C993" s="441">
        <v>46082</v>
      </c>
      <c r="D993" t="s">
        <v>552</v>
      </c>
      <c r="E993">
        <v>19498</v>
      </c>
      <c r="F993" t="s">
        <v>5979</v>
      </c>
      <c r="G993">
        <v>0.48</v>
      </c>
      <c r="H993" t="s">
        <v>5598</v>
      </c>
      <c r="I993" t="s">
        <v>463</v>
      </c>
    </row>
    <row r="994" spans="1:9" x14ac:dyDescent="0.3">
      <c r="A994">
        <v>75397</v>
      </c>
      <c r="B994">
        <v>122</v>
      </c>
      <c r="C994" s="441">
        <v>46082</v>
      </c>
      <c r="D994" t="s">
        <v>552</v>
      </c>
      <c r="E994">
        <v>19652</v>
      </c>
      <c r="F994" t="s">
        <v>5920</v>
      </c>
      <c r="G994">
        <v>1.34</v>
      </c>
      <c r="H994" t="s">
        <v>5598</v>
      </c>
      <c r="I994" t="s">
        <v>463</v>
      </c>
    </row>
    <row r="995" spans="1:9" x14ac:dyDescent="0.3">
      <c r="A995">
        <v>75398</v>
      </c>
      <c r="B995">
        <v>122</v>
      </c>
      <c r="C995" s="441">
        <v>46082</v>
      </c>
      <c r="D995" t="s">
        <v>552</v>
      </c>
      <c r="E995">
        <v>19647</v>
      </c>
      <c r="F995" t="s">
        <v>5921</v>
      </c>
      <c r="G995">
        <v>1.2</v>
      </c>
      <c r="H995" t="s">
        <v>5598</v>
      </c>
      <c r="I995" t="s">
        <v>463</v>
      </c>
    </row>
    <row r="996" spans="1:9" x14ac:dyDescent="0.3">
      <c r="A996">
        <v>75399</v>
      </c>
      <c r="B996">
        <v>122</v>
      </c>
      <c r="C996" s="441">
        <v>46082</v>
      </c>
      <c r="D996" t="s">
        <v>552</v>
      </c>
      <c r="E996">
        <v>19701</v>
      </c>
      <c r="F996" t="s">
        <v>5980</v>
      </c>
      <c r="G996">
        <v>0.52</v>
      </c>
      <c r="H996" t="s">
        <v>5598</v>
      </c>
      <c r="I996" t="s">
        <v>463</v>
      </c>
    </row>
    <row r="997" spans="1:9" x14ac:dyDescent="0.3">
      <c r="A997">
        <v>75400</v>
      </c>
      <c r="B997">
        <v>122</v>
      </c>
      <c r="C997" s="441">
        <v>46082</v>
      </c>
      <c r="D997" t="s">
        <v>552</v>
      </c>
      <c r="E997">
        <v>24044</v>
      </c>
      <c r="F997" t="s">
        <v>5981</v>
      </c>
      <c r="G997">
        <v>1</v>
      </c>
      <c r="H997" t="s">
        <v>5598</v>
      </c>
      <c r="I997" t="s">
        <v>463</v>
      </c>
    </row>
    <row r="998" spans="1:9" x14ac:dyDescent="0.3">
      <c r="A998">
        <v>75401</v>
      </c>
      <c r="B998">
        <v>122</v>
      </c>
      <c r="C998" s="441">
        <v>46082</v>
      </c>
      <c r="D998" t="s">
        <v>552</v>
      </c>
      <c r="E998">
        <v>23390</v>
      </c>
      <c r="F998" t="s">
        <v>5922</v>
      </c>
      <c r="G998">
        <v>1.72</v>
      </c>
      <c r="H998" t="s">
        <v>5598</v>
      </c>
      <c r="I998" t="s">
        <v>463</v>
      </c>
    </row>
    <row r="999" spans="1:9" x14ac:dyDescent="0.3">
      <c r="A999">
        <v>75402</v>
      </c>
      <c r="B999">
        <v>122</v>
      </c>
      <c r="C999" s="441">
        <v>46082</v>
      </c>
      <c r="D999" t="s">
        <v>552</v>
      </c>
      <c r="E999">
        <v>23389</v>
      </c>
      <c r="F999" t="s">
        <v>5923</v>
      </c>
      <c r="G999">
        <v>3</v>
      </c>
      <c r="H999" t="s">
        <v>5598</v>
      </c>
      <c r="I999" t="s">
        <v>463</v>
      </c>
    </row>
    <row r="1000" spans="1:9" x14ac:dyDescent="0.3">
      <c r="A1000">
        <v>75403</v>
      </c>
      <c r="B1000">
        <v>122</v>
      </c>
      <c r="C1000" s="441">
        <v>46082</v>
      </c>
      <c r="D1000" t="s">
        <v>552</v>
      </c>
      <c r="E1000">
        <v>19634</v>
      </c>
      <c r="F1000" t="s">
        <v>5925</v>
      </c>
      <c r="G1000">
        <v>1.1599999999999999</v>
      </c>
      <c r="H1000" t="s">
        <v>5598</v>
      </c>
      <c r="I1000" t="s">
        <v>463</v>
      </c>
    </row>
    <row r="1001" spans="1:9" x14ac:dyDescent="0.3">
      <c r="A1001">
        <v>75404</v>
      </c>
      <c r="B1001">
        <v>122</v>
      </c>
      <c r="C1001" s="441">
        <v>46082</v>
      </c>
      <c r="D1001" t="s">
        <v>552</v>
      </c>
      <c r="E1001">
        <v>19632</v>
      </c>
      <c r="F1001" t="s">
        <v>5926</v>
      </c>
      <c r="G1001">
        <v>2.3199999999999998</v>
      </c>
      <c r="H1001" t="s">
        <v>5598</v>
      </c>
      <c r="I1001" t="s">
        <v>463</v>
      </c>
    </row>
    <row r="1002" spans="1:9" x14ac:dyDescent="0.3">
      <c r="A1002">
        <v>75405</v>
      </c>
      <c r="B1002">
        <v>122</v>
      </c>
      <c r="C1002" s="441">
        <v>46082</v>
      </c>
      <c r="D1002" t="s">
        <v>552</v>
      </c>
      <c r="E1002">
        <v>26713</v>
      </c>
      <c r="F1002" t="s">
        <v>5903</v>
      </c>
      <c r="G1002">
        <v>1</v>
      </c>
      <c r="H1002" t="s">
        <v>5598</v>
      </c>
      <c r="I1002" t="s">
        <v>463</v>
      </c>
    </row>
    <row r="1003" spans="1:9" x14ac:dyDescent="0.3">
      <c r="A1003">
        <v>75406</v>
      </c>
      <c r="B1003">
        <v>122</v>
      </c>
      <c r="C1003" s="441">
        <v>46082</v>
      </c>
      <c r="D1003" t="s">
        <v>552</v>
      </c>
      <c r="E1003">
        <v>24509</v>
      </c>
      <c r="F1003" t="s">
        <v>5928</v>
      </c>
      <c r="G1003">
        <v>4.9000000000000004</v>
      </c>
      <c r="H1003" t="s">
        <v>5598</v>
      </c>
      <c r="I1003" t="s">
        <v>463</v>
      </c>
    </row>
    <row r="1004" spans="1:9" x14ac:dyDescent="0.3">
      <c r="A1004">
        <v>75407</v>
      </c>
      <c r="B1004">
        <v>122</v>
      </c>
      <c r="C1004" s="441">
        <v>46082</v>
      </c>
      <c r="D1004" t="s">
        <v>552</v>
      </c>
      <c r="E1004">
        <v>19626</v>
      </c>
      <c r="F1004" t="s">
        <v>5966</v>
      </c>
      <c r="G1004">
        <v>1.24</v>
      </c>
      <c r="H1004" t="s">
        <v>5598</v>
      </c>
      <c r="I1004" t="s">
        <v>463</v>
      </c>
    </row>
    <row r="1005" spans="1:9" x14ac:dyDescent="0.3">
      <c r="A1005">
        <v>75408</v>
      </c>
      <c r="B1005">
        <v>122</v>
      </c>
      <c r="C1005" s="441">
        <v>46082</v>
      </c>
      <c r="D1005" t="s">
        <v>552</v>
      </c>
      <c r="E1005">
        <v>19623</v>
      </c>
      <c r="F1005" t="s">
        <v>5929</v>
      </c>
      <c r="G1005">
        <v>5.5</v>
      </c>
      <c r="H1005" t="s">
        <v>5598</v>
      </c>
      <c r="I1005" t="s">
        <v>463</v>
      </c>
    </row>
    <row r="1006" spans="1:9" x14ac:dyDescent="0.3">
      <c r="A1006">
        <v>75409</v>
      </c>
      <c r="B1006">
        <v>122</v>
      </c>
      <c r="C1006" s="441">
        <v>46082</v>
      </c>
      <c r="D1006" t="s">
        <v>552</v>
      </c>
      <c r="E1006">
        <v>19488</v>
      </c>
      <c r="F1006" t="s">
        <v>5930</v>
      </c>
      <c r="G1006">
        <v>0.76</v>
      </c>
      <c r="H1006" t="s">
        <v>5598</v>
      </c>
      <c r="I1006" t="s">
        <v>463</v>
      </c>
    </row>
    <row r="1007" spans="1:9" x14ac:dyDescent="0.3">
      <c r="A1007">
        <v>75410</v>
      </c>
      <c r="B1007">
        <v>122</v>
      </c>
      <c r="C1007" s="441">
        <v>46082</v>
      </c>
      <c r="D1007" t="s">
        <v>552</v>
      </c>
      <c r="E1007">
        <v>19621</v>
      </c>
      <c r="F1007" t="s">
        <v>5931</v>
      </c>
      <c r="G1007">
        <v>5</v>
      </c>
      <c r="H1007" t="s">
        <v>5598</v>
      </c>
      <c r="I1007" t="s">
        <v>463</v>
      </c>
    </row>
    <row r="1008" spans="1:9" x14ac:dyDescent="0.3">
      <c r="A1008">
        <v>75411</v>
      </c>
      <c r="B1008">
        <v>122</v>
      </c>
      <c r="C1008" s="441">
        <v>46082</v>
      </c>
      <c r="D1008" t="s">
        <v>552</v>
      </c>
      <c r="E1008">
        <v>23241</v>
      </c>
      <c r="F1008" t="s">
        <v>5932</v>
      </c>
      <c r="G1008">
        <v>4.0999999999999996</v>
      </c>
      <c r="H1008" t="s">
        <v>5598</v>
      </c>
      <c r="I1008" t="s">
        <v>463</v>
      </c>
    </row>
    <row r="1009" spans="1:9" x14ac:dyDescent="0.3">
      <c r="A1009">
        <v>75412</v>
      </c>
      <c r="B1009">
        <v>122</v>
      </c>
      <c r="C1009" s="441">
        <v>46082</v>
      </c>
      <c r="D1009" t="s">
        <v>552</v>
      </c>
      <c r="E1009">
        <v>19617</v>
      </c>
      <c r="F1009" t="s">
        <v>5933</v>
      </c>
      <c r="G1009">
        <v>0.36</v>
      </c>
      <c r="H1009" t="s">
        <v>5598</v>
      </c>
      <c r="I1009" t="s">
        <v>463</v>
      </c>
    </row>
    <row r="1010" spans="1:9" x14ac:dyDescent="0.3">
      <c r="A1010">
        <v>75413</v>
      </c>
      <c r="B1010">
        <v>122</v>
      </c>
      <c r="C1010" s="441">
        <v>46082</v>
      </c>
      <c r="D1010" t="s">
        <v>552</v>
      </c>
      <c r="E1010">
        <v>19485</v>
      </c>
      <c r="F1010" t="s">
        <v>5935</v>
      </c>
      <c r="G1010">
        <v>0.22</v>
      </c>
      <c r="H1010" t="s">
        <v>5598</v>
      </c>
      <c r="I1010" t="s">
        <v>463</v>
      </c>
    </row>
    <row r="1011" spans="1:9" x14ac:dyDescent="0.3">
      <c r="A1011">
        <v>75414</v>
      </c>
      <c r="B1011">
        <v>122</v>
      </c>
      <c r="C1011" s="441">
        <v>46082</v>
      </c>
      <c r="D1011" t="s">
        <v>552</v>
      </c>
      <c r="E1011">
        <v>19480</v>
      </c>
      <c r="F1011" t="s">
        <v>5936</v>
      </c>
      <c r="G1011">
        <v>0.32</v>
      </c>
      <c r="H1011" t="s">
        <v>5598</v>
      </c>
      <c r="I1011" t="s">
        <v>463</v>
      </c>
    </row>
    <row r="1012" spans="1:9" x14ac:dyDescent="0.3">
      <c r="A1012">
        <v>75415</v>
      </c>
      <c r="B1012">
        <v>122</v>
      </c>
      <c r="C1012" s="441">
        <v>46082</v>
      </c>
      <c r="D1012" t="s">
        <v>552</v>
      </c>
      <c r="E1012">
        <v>23361</v>
      </c>
      <c r="F1012" t="s">
        <v>5937</v>
      </c>
      <c r="G1012">
        <v>25</v>
      </c>
      <c r="H1012" t="s">
        <v>5598</v>
      </c>
      <c r="I1012" t="s">
        <v>463</v>
      </c>
    </row>
    <row r="1013" spans="1:9" x14ac:dyDescent="0.3">
      <c r="A1013">
        <v>75416</v>
      </c>
      <c r="B1013">
        <v>122</v>
      </c>
      <c r="C1013" s="441">
        <v>46082</v>
      </c>
      <c r="D1013" t="s">
        <v>552</v>
      </c>
      <c r="E1013">
        <v>19751</v>
      </c>
      <c r="F1013" t="s">
        <v>5938</v>
      </c>
      <c r="G1013">
        <v>1.42</v>
      </c>
      <c r="H1013" t="s">
        <v>5598</v>
      </c>
      <c r="I1013" t="s">
        <v>463</v>
      </c>
    </row>
    <row r="1014" spans="1:9" x14ac:dyDescent="0.3">
      <c r="A1014">
        <v>75417</v>
      </c>
      <c r="B1014">
        <v>122</v>
      </c>
      <c r="C1014" s="441">
        <v>46082</v>
      </c>
      <c r="D1014" t="s">
        <v>552</v>
      </c>
      <c r="E1014">
        <v>23359</v>
      </c>
      <c r="F1014" t="s">
        <v>5939</v>
      </c>
      <c r="G1014">
        <v>2</v>
      </c>
      <c r="H1014" t="s">
        <v>5598</v>
      </c>
      <c r="I1014" t="s">
        <v>463</v>
      </c>
    </row>
    <row r="1015" spans="1:9" x14ac:dyDescent="0.3">
      <c r="A1015">
        <v>75418</v>
      </c>
      <c r="B1015">
        <v>122</v>
      </c>
      <c r="C1015" s="441">
        <v>46082</v>
      </c>
      <c r="D1015" t="s">
        <v>552</v>
      </c>
      <c r="E1015">
        <v>19478</v>
      </c>
      <c r="F1015" t="s">
        <v>5982</v>
      </c>
      <c r="G1015">
        <v>0.06</v>
      </c>
      <c r="H1015" t="s">
        <v>5598</v>
      </c>
      <c r="I1015" t="s">
        <v>463</v>
      </c>
    </row>
    <row r="1016" spans="1:9" x14ac:dyDescent="0.3">
      <c r="A1016">
        <v>75419</v>
      </c>
      <c r="B1016">
        <v>122</v>
      </c>
      <c r="C1016" s="441">
        <v>46082</v>
      </c>
      <c r="D1016" t="s">
        <v>552</v>
      </c>
      <c r="E1016">
        <v>19748</v>
      </c>
      <c r="F1016" t="s">
        <v>5983</v>
      </c>
      <c r="G1016">
        <v>0.8</v>
      </c>
      <c r="H1016" t="s">
        <v>5598</v>
      </c>
      <c r="I1016" t="s">
        <v>463</v>
      </c>
    </row>
    <row r="1017" spans="1:9" x14ac:dyDescent="0.3">
      <c r="A1017">
        <v>75420</v>
      </c>
      <c r="B1017">
        <v>122</v>
      </c>
      <c r="C1017" s="441">
        <v>46082</v>
      </c>
      <c r="D1017" t="s">
        <v>552</v>
      </c>
      <c r="E1017">
        <v>19743</v>
      </c>
      <c r="F1017" t="s">
        <v>5940</v>
      </c>
      <c r="G1017">
        <v>0.54</v>
      </c>
      <c r="H1017" t="s">
        <v>5598</v>
      </c>
      <c r="I1017" t="s">
        <v>463</v>
      </c>
    </row>
    <row r="1018" spans="1:9" x14ac:dyDescent="0.3">
      <c r="A1018">
        <v>75421</v>
      </c>
      <c r="B1018">
        <v>122</v>
      </c>
      <c r="C1018" s="441">
        <v>46082</v>
      </c>
      <c r="D1018" t="s">
        <v>552</v>
      </c>
      <c r="E1018">
        <v>24385</v>
      </c>
      <c r="F1018" t="s">
        <v>5984</v>
      </c>
      <c r="G1018">
        <v>1</v>
      </c>
      <c r="H1018" t="s">
        <v>5598</v>
      </c>
      <c r="I1018" t="s">
        <v>463</v>
      </c>
    </row>
    <row r="1019" spans="1:9" x14ac:dyDescent="0.3">
      <c r="A1019">
        <v>75422</v>
      </c>
      <c r="B1019">
        <v>122</v>
      </c>
      <c r="C1019" s="441">
        <v>46082</v>
      </c>
      <c r="D1019" t="s">
        <v>552</v>
      </c>
      <c r="E1019">
        <v>23096</v>
      </c>
      <c r="F1019" t="s">
        <v>5941</v>
      </c>
      <c r="G1019">
        <v>54</v>
      </c>
      <c r="H1019" t="s">
        <v>5613</v>
      </c>
      <c r="I1019" t="s">
        <v>463</v>
      </c>
    </row>
    <row r="1020" spans="1:9" x14ac:dyDescent="0.3">
      <c r="A1020">
        <v>75423</v>
      </c>
      <c r="B1020">
        <v>122</v>
      </c>
      <c r="C1020" s="441">
        <v>46082</v>
      </c>
      <c r="D1020" t="s">
        <v>552</v>
      </c>
      <c r="E1020">
        <v>23095</v>
      </c>
      <c r="F1020" t="s">
        <v>5942</v>
      </c>
      <c r="G1020">
        <v>310</v>
      </c>
      <c r="H1020" t="s">
        <v>5613</v>
      </c>
      <c r="I1020" t="s">
        <v>463</v>
      </c>
    </row>
    <row r="1021" spans="1:9" x14ac:dyDescent="0.3">
      <c r="A1021">
        <v>75424</v>
      </c>
      <c r="B1021">
        <v>122</v>
      </c>
      <c r="C1021" s="441">
        <v>46082</v>
      </c>
      <c r="D1021" t="s">
        <v>552</v>
      </c>
      <c r="E1021">
        <v>19589</v>
      </c>
      <c r="F1021" t="s">
        <v>5943</v>
      </c>
      <c r="G1021">
        <v>0.96</v>
      </c>
      <c r="H1021" t="s">
        <v>5598</v>
      </c>
      <c r="I1021" t="s">
        <v>463</v>
      </c>
    </row>
    <row r="1022" spans="1:9" x14ac:dyDescent="0.3">
      <c r="A1022">
        <v>75425</v>
      </c>
      <c r="B1022">
        <v>122</v>
      </c>
      <c r="C1022" s="441">
        <v>46082</v>
      </c>
      <c r="D1022" t="s">
        <v>552</v>
      </c>
      <c r="E1022">
        <v>19575</v>
      </c>
      <c r="F1022" t="s">
        <v>5944</v>
      </c>
      <c r="G1022">
        <v>0.48</v>
      </c>
      <c r="H1022" t="s">
        <v>5598</v>
      </c>
      <c r="I1022" t="s">
        <v>463</v>
      </c>
    </row>
    <row r="1023" spans="1:9" x14ac:dyDescent="0.3">
      <c r="A1023">
        <v>75426</v>
      </c>
      <c r="B1023">
        <v>122</v>
      </c>
      <c r="C1023" s="441">
        <v>46082</v>
      </c>
      <c r="D1023" t="s">
        <v>552</v>
      </c>
      <c r="E1023">
        <v>19572</v>
      </c>
      <c r="F1023" t="s">
        <v>5945</v>
      </c>
      <c r="G1023">
        <v>0.42</v>
      </c>
      <c r="H1023" t="s">
        <v>5598</v>
      </c>
      <c r="I1023" t="s">
        <v>463</v>
      </c>
    </row>
    <row r="1024" spans="1:9" x14ac:dyDescent="0.3">
      <c r="A1024">
        <v>75427</v>
      </c>
      <c r="B1024">
        <v>122</v>
      </c>
      <c r="C1024" s="441">
        <v>46082</v>
      </c>
      <c r="D1024" t="s">
        <v>552</v>
      </c>
      <c r="E1024">
        <v>19562</v>
      </c>
      <c r="F1024" t="s">
        <v>5946</v>
      </c>
      <c r="G1024">
        <v>0.54</v>
      </c>
      <c r="H1024" t="s">
        <v>5598</v>
      </c>
      <c r="I1024" t="s">
        <v>463</v>
      </c>
    </row>
    <row r="1025" spans="1:9" x14ac:dyDescent="0.3">
      <c r="A1025">
        <v>75428</v>
      </c>
      <c r="B1025">
        <v>122</v>
      </c>
      <c r="C1025" s="441">
        <v>46082</v>
      </c>
      <c r="D1025" t="s">
        <v>552</v>
      </c>
      <c r="E1025">
        <v>19790</v>
      </c>
      <c r="F1025" t="s">
        <v>5948</v>
      </c>
      <c r="G1025">
        <v>3</v>
      </c>
      <c r="H1025" t="s">
        <v>5598</v>
      </c>
      <c r="I1025" t="s">
        <v>463</v>
      </c>
    </row>
    <row r="1026" spans="1:9" x14ac:dyDescent="0.3">
      <c r="A1026">
        <v>75429</v>
      </c>
      <c r="B1026">
        <v>122</v>
      </c>
      <c r="C1026" s="441">
        <v>46082</v>
      </c>
      <c r="D1026" t="s">
        <v>552</v>
      </c>
      <c r="E1026">
        <v>23195</v>
      </c>
      <c r="F1026" t="s">
        <v>5951</v>
      </c>
      <c r="G1026">
        <v>0.88</v>
      </c>
      <c r="H1026" t="s">
        <v>5598</v>
      </c>
      <c r="I1026" t="s">
        <v>463</v>
      </c>
    </row>
    <row r="1027" spans="1:9" x14ac:dyDescent="0.3">
      <c r="A1027">
        <v>75430</v>
      </c>
      <c r="B1027">
        <v>122</v>
      </c>
      <c r="C1027" s="441">
        <v>46082</v>
      </c>
      <c r="D1027" t="s">
        <v>552</v>
      </c>
      <c r="E1027">
        <v>19721</v>
      </c>
      <c r="F1027" t="s">
        <v>5952</v>
      </c>
      <c r="G1027">
        <v>0.76</v>
      </c>
      <c r="H1027" t="s">
        <v>5598</v>
      </c>
      <c r="I1027" t="s">
        <v>463</v>
      </c>
    </row>
    <row r="1028" spans="1:9" x14ac:dyDescent="0.3">
      <c r="A1028">
        <v>75431</v>
      </c>
      <c r="B1028">
        <v>122</v>
      </c>
      <c r="C1028" s="441">
        <v>46082</v>
      </c>
      <c r="D1028" t="s">
        <v>552</v>
      </c>
      <c r="E1028">
        <v>23113</v>
      </c>
      <c r="F1028" t="s">
        <v>5985</v>
      </c>
      <c r="G1028">
        <v>0.66</v>
      </c>
      <c r="H1028" t="s">
        <v>5598</v>
      </c>
      <c r="I1028" t="s">
        <v>463</v>
      </c>
    </row>
    <row r="1029" spans="1:9" x14ac:dyDescent="0.3">
      <c r="A1029">
        <v>75432</v>
      </c>
      <c r="B1029">
        <v>122</v>
      </c>
      <c r="C1029" s="441">
        <v>46082</v>
      </c>
      <c r="D1029" t="s">
        <v>552</v>
      </c>
      <c r="E1029">
        <v>19465</v>
      </c>
      <c r="F1029" t="s">
        <v>5953</v>
      </c>
      <c r="G1029">
        <v>0.66</v>
      </c>
      <c r="H1029" t="s">
        <v>5598</v>
      </c>
      <c r="I1029" t="s">
        <v>463</v>
      </c>
    </row>
    <row r="1030" spans="1:9" x14ac:dyDescent="0.3">
      <c r="A1030">
        <v>75433</v>
      </c>
      <c r="B1030">
        <v>122</v>
      </c>
      <c r="C1030" s="441">
        <v>46082</v>
      </c>
      <c r="D1030" t="s">
        <v>552</v>
      </c>
      <c r="E1030">
        <v>23186</v>
      </c>
      <c r="F1030" t="s">
        <v>5955</v>
      </c>
      <c r="G1030">
        <v>4.4800000000000004</v>
      </c>
      <c r="H1030" t="s">
        <v>5598</v>
      </c>
      <c r="I1030" t="s">
        <v>463</v>
      </c>
    </row>
    <row r="1031" spans="1:9" x14ac:dyDescent="0.3">
      <c r="A1031">
        <v>75434</v>
      </c>
      <c r="B1031">
        <v>122</v>
      </c>
      <c r="C1031" s="441">
        <v>46082</v>
      </c>
      <c r="D1031" t="s">
        <v>552</v>
      </c>
      <c r="E1031">
        <v>23184</v>
      </c>
      <c r="F1031" t="s">
        <v>5956</v>
      </c>
      <c r="G1031">
        <v>0.45</v>
      </c>
      <c r="H1031" t="s">
        <v>5598</v>
      </c>
      <c r="I1031" t="s">
        <v>463</v>
      </c>
    </row>
    <row r="1032" spans="1:9" x14ac:dyDescent="0.3">
      <c r="A1032">
        <v>75435</v>
      </c>
      <c r="B1032">
        <v>122</v>
      </c>
      <c r="C1032" s="441">
        <v>46082</v>
      </c>
      <c r="D1032" t="s">
        <v>552</v>
      </c>
      <c r="E1032">
        <v>23108</v>
      </c>
      <c r="F1032" t="s">
        <v>5986</v>
      </c>
      <c r="G1032">
        <v>0.02</v>
      </c>
      <c r="H1032" t="s">
        <v>5598</v>
      </c>
      <c r="I1032" t="s">
        <v>463</v>
      </c>
    </row>
    <row r="1033" spans="1:9" x14ac:dyDescent="0.3">
      <c r="A1033">
        <v>75436</v>
      </c>
      <c r="B1033">
        <v>122</v>
      </c>
      <c r="C1033" s="441">
        <v>46082</v>
      </c>
      <c r="D1033" t="s">
        <v>552</v>
      </c>
      <c r="E1033">
        <v>23320</v>
      </c>
      <c r="F1033" t="s">
        <v>5970</v>
      </c>
      <c r="G1033">
        <v>1</v>
      </c>
      <c r="H1033" t="s">
        <v>5598</v>
      </c>
      <c r="I1033" t="s">
        <v>463</v>
      </c>
    </row>
    <row r="1034" spans="1:9" x14ac:dyDescent="0.3">
      <c r="A1034">
        <v>75437</v>
      </c>
      <c r="B1034">
        <v>122</v>
      </c>
      <c r="C1034" s="441">
        <v>46082</v>
      </c>
      <c r="D1034" t="s">
        <v>552</v>
      </c>
      <c r="E1034">
        <v>24676</v>
      </c>
      <c r="F1034" t="s">
        <v>5688</v>
      </c>
      <c r="G1034">
        <v>4</v>
      </c>
      <c r="H1034" t="s">
        <v>5605</v>
      </c>
      <c r="I1034" t="s">
        <v>463</v>
      </c>
    </row>
    <row r="1035" spans="1:9" x14ac:dyDescent="0.3">
      <c r="A1035">
        <v>75438</v>
      </c>
      <c r="B1035">
        <v>122</v>
      </c>
      <c r="C1035" s="441">
        <v>46082</v>
      </c>
      <c r="D1035" t="s">
        <v>552</v>
      </c>
      <c r="E1035">
        <v>24805</v>
      </c>
      <c r="F1035" t="s">
        <v>5853</v>
      </c>
      <c r="G1035">
        <v>2.5</v>
      </c>
      <c r="H1035" t="s">
        <v>5605</v>
      </c>
      <c r="I1035" t="s">
        <v>463</v>
      </c>
    </row>
    <row r="1036" spans="1:9" x14ac:dyDescent="0.3">
      <c r="A1036">
        <v>75439</v>
      </c>
      <c r="B1036">
        <v>122</v>
      </c>
      <c r="C1036" s="441">
        <v>46082</v>
      </c>
      <c r="D1036" t="s">
        <v>552</v>
      </c>
      <c r="E1036">
        <v>24831</v>
      </c>
      <c r="F1036" t="s">
        <v>5689</v>
      </c>
      <c r="G1036">
        <v>4</v>
      </c>
      <c r="H1036" t="s">
        <v>5598</v>
      </c>
      <c r="I1036" t="s">
        <v>463</v>
      </c>
    </row>
    <row r="1037" spans="1:9" x14ac:dyDescent="0.3">
      <c r="A1037">
        <v>75440</v>
      </c>
      <c r="B1037">
        <v>122</v>
      </c>
      <c r="C1037" s="441">
        <v>46082</v>
      </c>
      <c r="D1037" t="s">
        <v>552</v>
      </c>
      <c r="E1037">
        <v>25184</v>
      </c>
      <c r="F1037" t="s">
        <v>5690</v>
      </c>
      <c r="G1037">
        <v>3</v>
      </c>
      <c r="H1037" t="s">
        <v>5598</v>
      </c>
      <c r="I1037" t="s">
        <v>463</v>
      </c>
    </row>
    <row r="1038" spans="1:9" x14ac:dyDescent="0.3">
      <c r="A1038">
        <v>75441</v>
      </c>
      <c r="B1038">
        <v>122</v>
      </c>
      <c r="C1038" s="441">
        <v>46082</v>
      </c>
      <c r="D1038" t="s">
        <v>552</v>
      </c>
      <c r="E1038">
        <v>19439</v>
      </c>
      <c r="F1038" t="s">
        <v>5691</v>
      </c>
      <c r="G1038">
        <v>13</v>
      </c>
      <c r="H1038" t="s">
        <v>5598</v>
      </c>
      <c r="I1038" t="s">
        <v>463</v>
      </c>
    </row>
    <row r="1039" spans="1:9" x14ac:dyDescent="0.3">
      <c r="A1039">
        <v>75442</v>
      </c>
      <c r="B1039">
        <v>122</v>
      </c>
      <c r="C1039" s="441">
        <v>46082</v>
      </c>
      <c r="D1039" t="s">
        <v>552</v>
      </c>
      <c r="E1039">
        <v>19203</v>
      </c>
      <c r="F1039" t="s">
        <v>5692</v>
      </c>
      <c r="G1039">
        <v>43</v>
      </c>
      <c r="H1039" t="s">
        <v>5613</v>
      </c>
      <c r="I1039" t="s">
        <v>463</v>
      </c>
    </row>
    <row r="1040" spans="1:9" x14ac:dyDescent="0.3">
      <c r="A1040">
        <v>75443</v>
      </c>
      <c r="B1040">
        <v>122</v>
      </c>
      <c r="C1040" s="441">
        <v>46082</v>
      </c>
      <c r="D1040" t="s">
        <v>552</v>
      </c>
      <c r="E1040">
        <v>25416</v>
      </c>
      <c r="F1040" t="s">
        <v>5905</v>
      </c>
      <c r="G1040">
        <v>17</v>
      </c>
      <c r="H1040" t="s">
        <v>5613</v>
      </c>
      <c r="I1040" t="s">
        <v>463</v>
      </c>
    </row>
    <row r="1041" spans="1:9" x14ac:dyDescent="0.3">
      <c r="A1041">
        <v>75444</v>
      </c>
      <c r="B1041">
        <v>122</v>
      </c>
      <c r="C1041" s="441">
        <v>46082</v>
      </c>
      <c r="D1041" t="s">
        <v>552</v>
      </c>
      <c r="E1041">
        <v>19434</v>
      </c>
      <c r="F1041" t="s">
        <v>5906</v>
      </c>
      <c r="G1041">
        <v>2</v>
      </c>
      <c r="H1041" t="s">
        <v>5605</v>
      </c>
      <c r="I1041" t="s">
        <v>463</v>
      </c>
    </row>
    <row r="1042" spans="1:9" x14ac:dyDescent="0.3">
      <c r="A1042">
        <v>75445</v>
      </c>
      <c r="B1042">
        <v>122</v>
      </c>
      <c r="C1042" s="441">
        <v>46082</v>
      </c>
      <c r="D1042" t="s">
        <v>552</v>
      </c>
      <c r="E1042">
        <v>19420</v>
      </c>
      <c r="F1042" t="s">
        <v>5693</v>
      </c>
      <c r="G1042">
        <v>53</v>
      </c>
      <c r="H1042" t="s">
        <v>5613</v>
      </c>
      <c r="I1042" t="s">
        <v>463</v>
      </c>
    </row>
    <row r="1043" spans="1:9" x14ac:dyDescent="0.3">
      <c r="A1043">
        <v>75446</v>
      </c>
      <c r="B1043">
        <v>122</v>
      </c>
      <c r="C1043" s="441">
        <v>46082</v>
      </c>
      <c r="D1043" t="s">
        <v>552</v>
      </c>
      <c r="E1043">
        <v>19409</v>
      </c>
      <c r="F1043" t="s">
        <v>5694</v>
      </c>
      <c r="G1043">
        <v>9</v>
      </c>
      <c r="H1043" t="s">
        <v>5613</v>
      </c>
      <c r="I1043" t="s">
        <v>463</v>
      </c>
    </row>
    <row r="1044" spans="1:9" x14ac:dyDescent="0.3">
      <c r="A1044">
        <v>75447</v>
      </c>
      <c r="B1044">
        <v>122</v>
      </c>
      <c r="C1044" s="441">
        <v>46082</v>
      </c>
      <c r="D1044" t="s">
        <v>552</v>
      </c>
      <c r="E1044">
        <v>19405</v>
      </c>
      <c r="F1044" t="s">
        <v>5908</v>
      </c>
      <c r="G1044">
        <v>6</v>
      </c>
      <c r="H1044" t="s">
        <v>5598</v>
      </c>
      <c r="I1044" t="s">
        <v>463</v>
      </c>
    </row>
    <row r="1045" spans="1:9" x14ac:dyDescent="0.3">
      <c r="A1045">
        <v>75448</v>
      </c>
      <c r="B1045">
        <v>122</v>
      </c>
      <c r="C1045" s="441">
        <v>46082</v>
      </c>
      <c r="D1045" t="s">
        <v>552</v>
      </c>
      <c r="E1045">
        <v>19224</v>
      </c>
      <c r="F1045" t="s">
        <v>5957</v>
      </c>
      <c r="G1045">
        <v>20</v>
      </c>
      <c r="H1045" t="s">
        <v>5613</v>
      </c>
      <c r="I1045" t="s">
        <v>463</v>
      </c>
    </row>
    <row r="1046" spans="1:9" x14ac:dyDescent="0.3">
      <c r="A1046">
        <v>75449</v>
      </c>
      <c r="B1046">
        <v>122</v>
      </c>
      <c r="C1046" s="441">
        <v>46082</v>
      </c>
      <c r="D1046" t="s">
        <v>552</v>
      </c>
      <c r="E1046">
        <v>19370</v>
      </c>
      <c r="F1046" t="s">
        <v>5695</v>
      </c>
      <c r="G1046">
        <v>35</v>
      </c>
      <c r="H1046" t="s">
        <v>5598</v>
      </c>
      <c r="I1046" t="s">
        <v>463</v>
      </c>
    </row>
    <row r="1047" spans="1:9" x14ac:dyDescent="0.3">
      <c r="A1047">
        <v>75450</v>
      </c>
      <c r="B1047">
        <v>122</v>
      </c>
      <c r="C1047" s="441">
        <v>46082</v>
      </c>
      <c r="D1047" t="s">
        <v>552</v>
      </c>
      <c r="E1047">
        <v>19356</v>
      </c>
      <c r="F1047" t="s">
        <v>5696</v>
      </c>
      <c r="G1047">
        <v>24</v>
      </c>
      <c r="H1047" t="s">
        <v>5598</v>
      </c>
      <c r="I1047" t="s">
        <v>463</v>
      </c>
    </row>
    <row r="1048" spans="1:9" x14ac:dyDescent="0.3">
      <c r="A1048">
        <v>75451</v>
      </c>
      <c r="B1048">
        <v>122</v>
      </c>
      <c r="C1048" s="441">
        <v>46082</v>
      </c>
      <c r="D1048" t="s">
        <v>552</v>
      </c>
      <c r="E1048">
        <v>25868</v>
      </c>
      <c r="F1048" t="s">
        <v>5890</v>
      </c>
      <c r="G1048">
        <v>0.42</v>
      </c>
      <c r="H1048" t="s">
        <v>5598</v>
      </c>
      <c r="I1048" t="s">
        <v>463</v>
      </c>
    </row>
    <row r="1049" spans="1:9" x14ac:dyDescent="0.3">
      <c r="A1049">
        <v>75452</v>
      </c>
      <c r="B1049">
        <v>122</v>
      </c>
      <c r="C1049" s="441">
        <v>46082</v>
      </c>
      <c r="D1049" t="s">
        <v>552</v>
      </c>
      <c r="E1049">
        <v>26596</v>
      </c>
      <c r="F1049" t="s">
        <v>5891</v>
      </c>
      <c r="G1049">
        <v>1.32</v>
      </c>
      <c r="H1049" t="s">
        <v>5598</v>
      </c>
      <c r="I1049" t="s">
        <v>463</v>
      </c>
    </row>
    <row r="1050" spans="1:9" x14ac:dyDescent="0.3">
      <c r="A1050">
        <v>75453</v>
      </c>
      <c r="B1050">
        <v>122</v>
      </c>
      <c r="C1050" s="441">
        <v>46082</v>
      </c>
      <c r="D1050" t="s">
        <v>552</v>
      </c>
      <c r="E1050">
        <v>19339</v>
      </c>
      <c r="F1050" t="s">
        <v>5987</v>
      </c>
      <c r="G1050">
        <v>6</v>
      </c>
      <c r="H1050" t="s">
        <v>5598</v>
      </c>
      <c r="I1050" t="s">
        <v>463</v>
      </c>
    </row>
    <row r="1051" spans="1:9" x14ac:dyDescent="0.3">
      <c r="A1051">
        <v>75454</v>
      </c>
      <c r="B1051">
        <v>122</v>
      </c>
      <c r="C1051" s="441">
        <v>46082</v>
      </c>
      <c r="D1051" t="s">
        <v>552</v>
      </c>
      <c r="E1051">
        <v>19324</v>
      </c>
      <c r="F1051" t="s">
        <v>5699</v>
      </c>
      <c r="G1051">
        <v>12</v>
      </c>
      <c r="H1051" t="s">
        <v>5598</v>
      </c>
      <c r="I1051" t="s">
        <v>463</v>
      </c>
    </row>
    <row r="1052" spans="1:9" x14ac:dyDescent="0.3">
      <c r="A1052">
        <v>75455</v>
      </c>
      <c r="B1052">
        <v>122</v>
      </c>
      <c r="C1052" s="441">
        <v>46082</v>
      </c>
      <c r="D1052" t="s">
        <v>552</v>
      </c>
      <c r="E1052">
        <v>19297</v>
      </c>
      <c r="F1052" t="s">
        <v>5855</v>
      </c>
      <c r="G1052">
        <v>37.5</v>
      </c>
      <c r="H1052" t="s">
        <v>5598</v>
      </c>
      <c r="I1052" t="s">
        <v>463</v>
      </c>
    </row>
    <row r="1053" spans="1:9" x14ac:dyDescent="0.3">
      <c r="A1053">
        <v>75456</v>
      </c>
      <c r="B1053">
        <v>122</v>
      </c>
      <c r="C1053" s="441">
        <v>46082</v>
      </c>
      <c r="D1053" t="s">
        <v>552</v>
      </c>
      <c r="E1053">
        <v>19166</v>
      </c>
      <c r="F1053" t="s">
        <v>5892</v>
      </c>
      <c r="G1053">
        <v>35</v>
      </c>
      <c r="H1053" t="s">
        <v>5613</v>
      </c>
      <c r="I1053" t="s">
        <v>463</v>
      </c>
    </row>
    <row r="1054" spans="1:9" x14ac:dyDescent="0.3">
      <c r="A1054">
        <v>75457</v>
      </c>
      <c r="B1054">
        <v>122</v>
      </c>
      <c r="C1054" s="441">
        <v>46082</v>
      </c>
      <c r="D1054" t="s">
        <v>552</v>
      </c>
      <c r="E1054">
        <v>26336</v>
      </c>
      <c r="F1054" t="s">
        <v>5701</v>
      </c>
      <c r="G1054">
        <v>100</v>
      </c>
      <c r="H1054" t="s">
        <v>5613</v>
      </c>
      <c r="I1054" t="s">
        <v>463</v>
      </c>
    </row>
    <row r="1055" spans="1:9" x14ac:dyDescent="0.3">
      <c r="A1055">
        <v>75458</v>
      </c>
      <c r="B1055">
        <v>122</v>
      </c>
      <c r="C1055" s="441">
        <v>46082</v>
      </c>
      <c r="D1055" t="s">
        <v>552</v>
      </c>
      <c r="E1055">
        <v>21372</v>
      </c>
      <c r="F1055" t="s">
        <v>5704</v>
      </c>
      <c r="G1055">
        <v>12</v>
      </c>
      <c r="H1055" t="s">
        <v>5613</v>
      </c>
      <c r="I1055" t="s">
        <v>463</v>
      </c>
    </row>
    <row r="1056" spans="1:9" x14ac:dyDescent="0.3">
      <c r="A1056">
        <v>75459</v>
      </c>
      <c r="B1056">
        <v>122</v>
      </c>
      <c r="C1056" s="441">
        <v>46082</v>
      </c>
      <c r="D1056" t="s">
        <v>552</v>
      </c>
      <c r="E1056">
        <v>19135</v>
      </c>
      <c r="F1056" t="s">
        <v>5988</v>
      </c>
      <c r="G1056">
        <v>3</v>
      </c>
      <c r="H1056" t="s">
        <v>5605</v>
      </c>
      <c r="I1056" t="s">
        <v>463</v>
      </c>
    </row>
    <row r="1057" spans="1:9" x14ac:dyDescent="0.3">
      <c r="A1057">
        <v>75460</v>
      </c>
      <c r="B1057">
        <v>122</v>
      </c>
      <c r="C1057" s="441">
        <v>46082</v>
      </c>
      <c r="D1057" t="s">
        <v>552</v>
      </c>
      <c r="E1057">
        <v>24833</v>
      </c>
      <c r="F1057" t="s">
        <v>5707</v>
      </c>
      <c r="G1057">
        <v>17</v>
      </c>
      <c r="H1057" t="s">
        <v>5703</v>
      </c>
      <c r="I1057" t="s">
        <v>463</v>
      </c>
    </row>
    <row r="1058" spans="1:9" x14ac:dyDescent="0.3">
      <c r="A1058">
        <v>75461</v>
      </c>
      <c r="B1058">
        <v>122</v>
      </c>
      <c r="C1058" s="441">
        <v>46082</v>
      </c>
      <c r="D1058" t="s">
        <v>552</v>
      </c>
      <c r="E1058">
        <v>28730</v>
      </c>
      <c r="F1058" t="s">
        <v>5989</v>
      </c>
      <c r="G1058">
        <v>2</v>
      </c>
      <c r="H1058" t="s">
        <v>5598</v>
      </c>
      <c r="I1058" t="s">
        <v>463</v>
      </c>
    </row>
    <row r="1059" spans="1:9" x14ac:dyDescent="0.3">
      <c r="A1059">
        <v>75462</v>
      </c>
      <c r="B1059">
        <v>122</v>
      </c>
      <c r="C1059" s="441">
        <v>46082</v>
      </c>
      <c r="D1059" t="s">
        <v>552</v>
      </c>
      <c r="E1059">
        <v>27399</v>
      </c>
      <c r="F1059" t="s">
        <v>5708</v>
      </c>
      <c r="G1059">
        <v>17</v>
      </c>
      <c r="H1059" t="s">
        <v>5605</v>
      </c>
      <c r="I1059" t="s">
        <v>463</v>
      </c>
    </row>
    <row r="1060" spans="1:9" x14ac:dyDescent="0.3">
      <c r="A1060">
        <v>75463</v>
      </c>
      <c r="B1060">
        <v>122</v>
      </c>
      <c r="C1060" s="441">
        <v>46082</v>
      </c>
      <c r="D1060" t="s">
        <v>552</v>
      </c>
      <c r="E1060">
        <v>28384</v>
      </c>
      <c r="F1060" t="s">
        <v>5894</v>
      </c>
      <c r="G1060">
        <v>30</v>
      </c>
      <c r="H1060" t="s">
        <v>5613</v>
      </c>
      <c r="I1060" t="s">
        <v>463</v>
      </c>
    </row>
    <row r="1061" spans="1:9" x14ac:dyDescent="0.3">
      <c r="A1061">
        <v>75464</v>
      </c>
      <c r="B1061">
        <v>122</v>
      </c>
      <c r="C1061" s="441">
        <v>46082</v>
      </c>
      <c r="D1061" t="s">
        <v>552</v>
      </c>
      <c r="E1061">
        <v>22721</v>
      </c>
      <c r="F1061" t="s">
        <v>5710</v>
      </c>
      <c r="G1061">
        <v>13.18</v>
      </c>
      <c r="H1061" t="s">
        <v>5598</v>
      </c>
      <c r="I1061" t="s">
        <v>463</v>
      </c>
    </row>
    <row r="1062" spans="1:9" x14ac:dyDescent="0.3">
      <c r="A1062">
        <v>75465</v>
      </c>
      <c r="B1062">
        <v>122</v>
      </c>
      <c r="C1062" s="441">
        <v>46082</v>
      </c>
      <c r="D1062" t="s">
        <v>552</v>
      </c>
      <c r="E1062">
        <v>19034</v>
      </c>
      <c r="F1062" t="s">
        <v>5712</v>
      </c>
      <c r="G1062">
        <v>10.3</v>
      </c>
      <c r="H1062" t="s">
        <v>5598</v>
      </c>
      <c r="I1062" t="s">
        <v>463</v>
      </c>
    </row>
    <row r="1063" spans="1:9" x14ac:dyDescent="0.3">
      <c r="A1063">
        <v>75466</v>
      </c>
      <c r="B1063">
        <v>122</v>
      </c>
      <c r="C1063" s="441">
        <v>46082</v>
      </c>
      <c r="D1063" t="s">
        <v>552</v>
      </c>
      <c r="E1063">
        <v>26584</v>
      </c>
      <c r="F1063" t="s">
        <v>5713</v>
      </c>
      <c r="G1063">
        <v>3.14</v>
      </c>
      <c r="H1063" t="s">
        <v>5598</v>
      </c>
      <c r="I1063" t="s">
        <v>463</v>
      </c>
    </row>
    <row r="1064" spans="1:9" x14ac:dyDescent="0.3">
      <c r="A1064">
        <v>75467</v>
      </c>
      <c r="B1064">
        <v>122</v>
      </c>
      <c r="C1064" s="441">
        <v>46082</v>
      </c>
      <c r="D1064" t="s">
        <v>552</v>
      </c>
      <c r="E1064">
        <v>28479</v>
      </c>
      <c r="F1064" t="s">
        <v>5959</v>
      </c>
      <c r="G1064">
        <v>22.68</v>
      </c>
      <c r="H1064" t="s">
        <v>5598</v>
      </c>
      <c r="I1064" t="s">
        <v>463</v>
      </c>
    </row>
    <row r="1065" spans="1:9" x14ac:dyDescent="0.3">
      <c r="A1065">
        <v>75468</v>
      </c>
      <c r="B1065">
        <v>122</v>
      </c>
      <c r="C1065" s="441">
        <v>46082</v>
      </c>
      <c r="D1065" t="s">
        <v>552</v>
      </c>
      <c r="E1065">
        <v>19017</v>
      </c>
      <c r="F1065" t="s">
        <v>5715</v>
      </c>
      <c r="G1065">
        <v>15.08</v>
      </c>
      <c r="H1065" t="s">
        <v>5598</v>
      </c>
      <c r="I1065" t="s">
        <v>463</v>
      </c>
    </row>
    <row r="1066" spans="1:9" x14ac:dyDescent="0.3">
      <c r="A1066">
        <v>75469</v>
      </c>
      <c r="B1066">
        <v>122</v>
      </c>
      <c r="C1066" s="441">
        <v>46082</v>
      </c>
      <c r="D1066" t="s">
        <v>552</v>
      </c>
      <c r="E1066">
        <v>26592</v>
      </c>
      <c r="F1066" t="s">
        <v>5717</v>
      </c>
      <c r="G1066">
        <v>22.24</v>
      </c>
      <c r="H1066" t="s">
        <v>5598</v>
      </c>
      <c r="I1066" t="s">
        <v>463</v>
      </c>
    </row>
    <row r="1067" spans="1:9" x14ac:dyDescent="0.3">
      <c r="A1067">
        <v>75470</v>
      </c>
      <c r="B1067">
        <v>122</v>
      </c>
      <c r="C1067" s="441">
        <v>46082</v>
      </c>
      <c r="D1067" t="s">
        <v>552</v>
      </c>
      <c r="E1067">
        <v>25562</v>
      </c>
      <c r="F1067" t="s">
        <v>5719</v>
      </c>
      <c r="G1067">
        <v>3</v>
      </c>
      <c r="H1067" t="s">
        <v>5605</v>
      </c>
      <c r="I1067" t="s">
        <v>463</v>
      </c>
    </row>
    <row r="1068" spans="1:9" x14ac:dyDescent="0.3">
      <c r="A1068">
        <v>75471</v>
      </c>
      <c r="B1068">
        <v>122</v>
      </c>
      <c r="C1068" s="441">
        <v>46082</v>
      </c>
      <c r="D1068" t="s">
        <v>552</v>
      </c>
      <c r="E1068">
        <v>25746</v>
      </c>
      <c r="F1068" t="s">
        <v>5720</v>
      </c>
      <c r="G1068">
        <v>13.29</v>
      </c>
      <c r="H1068" t="s">
        <v>5601</v>
      </c>
      <c r="I1068" t="s">
        <v>463</v>
      </c>
    </row>
    <row r="1069" spans="1:9" x14ac:dyDescent="0.3">
      <c r="A1069">
        <v>75472</v>
      </c>
      <c r="B1069">
        <v>122</v>
      </c>
      <c r="C1069" s="441">
        <v>46082</v>
      </c>
      <c r="D1069" t="s">
        <v>552</v>
      </c>
      <c r="E1069">
        <v>18589</v>
      </c>
      <c r="F1069" t="s">
        <v>5722</v>
      </c>
      <c r="G1069">
        <v>31.46</v>
      </c>
      <c r="H1069" t="s">
        <v>5605</v>
      </c>
      <c r="I1069" t="s">
        <v>463</v>
      </c>
    </row>
    <row r="1070" spans="1:9" x14ac:dyDescent="0.3">
      <c r="A1070">
        <v>75473</v>
      </c>
      <c r="B1070">
        <v>122</v>
      </c>
      <c r="C1070" s="441">
        <v>46082</v>
      </c>
      <c r="D1070" t="s">
        <v>552</v>
      </c>
      <c r="E1070">
        <v>18550</v>
      </c>
      <c r="F1070" t="s">
        <v>5724</v>
      </c>
      <c r="G1070">
        <v>1.1100000000000001</v>
      </c>
      <c r="H1070" t="s">
        <v>5601</v>
      </c>
      <c r="I1070" t="s">
        <v>463</v>
      </c>
    </row>
    <row r="1071" spans="1:9" x14ac:dyDescent="0.3">
      <c r="A1071">
        <v>75474</v>
      </c>
      <c r="B1071">
        <v>122</v>
      </c>
      <c r="C1071" s="441">
        <v>46082</v>
      </c>
      <c r="D1071" t="s">
        <v>552</v>
      </c>
      <c r="E1071">
        <v>22598</v>
      </c>
      <c r="F1071" t="s">
        <v>5725</v>
      </c>
      <c r="G1071">
        <v>9.02</v>
      </c>
      <c r="H1071" t="s">
        <v>5601</v>
      </c>
      <c r="I1071" t="s">
        <v>463</v>
      </c>
    </row>
    <row r="1072" spans="1:9" x14ac:dyDescent="0.3">
      <c r="A1072">
        <v>75475</v>
      </c>
      <c r="B1072">
        <v>122</v>
      </c>
      <c r="C1072" s="441">
        <v>46082</v>
      </c>
      <c r="D1072" t="s">
        <v>552</v>
      </c>
      <c r="E1072">
        <v>18547</v>
      </c>
      <c r="F1072" t="s">
        <v>5726</v>
      </c>
      <c r="G1072">
        <v>10.49</v>
      </c>
      <c r="H1072" t="s">
        <v>5601</v>
      </c>
      <c r="I1072" t="s">
        <v>463</v>
      </c>
    </row>
    <row r="1073" spans="1:9" x14ac:dyDescent="0.3">
      <c r="A1073">
        <v>75476</v>
      </c>
      <c r="B1073">
        <v>122</v>
      </c>
      <c r="C1073" s="441">
        <v>46082</v>
      </c>
      <c r="D1073" t="s">
        <v>552</v>
      </c>
      <c r="E1073">
        <v>18545</v>
      </c>
      <c r="F1073" t="s">
        <v>5727</v>
      </c>
      <c r="G1073">
        <v>9.98</v>
      </c>
      <c r="H1073" t="s">
        <v>5601</v>
      </c>
      <c r="I1073" t="s">
        <v>463</v>
      </c>
    </row>
    <row r="1074" spans="1:9" x14ac:dyDescent="0.3">
      <c r="A1074">
        <v>75477</v>
      </c>
      <c r="B1074">
        <v>122</v>
      </c>
      <c r="C1074" s="441">
        <v>46082</v>
      </c>
      <c r="D1074" t="s">
        <v>552</v>
      </c>
      <c r="E1074">
        <v>18542</v>
      </c>
      <c r="F1074" t="s">
        <v>5728</v>
      </c>
      <c r="G1074">
        <v>1.85</v>
      </c>
      <c r="H1074" t="s">
        <v>5601</v>
      </c>
      <c r="I1074" t="s">
        <v>463</v>
      </c>
    </row>
    <row r="1075" spans="1:9" x14ac:dyDescent="0.3">
      <c r="A1075">
        <v>75478</v>
      </c>
      <c r="B1075">
        <v>122</v>
      </c>
      <c r="C1075" s="441">
        <v>46082</v>
      </c>
      <c r="D1075" t="s">
        <v>552</v>
      </c>
      <c r="E1075">
        <v>18543</v>
      </c>
      <c r="F1075" t="s">
        <v>5729</v>
      </c>
      <c r="G1075">
        <v>8.89</v>
      </c>
      <c r="H1075" t="s">
        <v>5601</v>
      </c>
      <c r="I1075" t="s">
        <v>463</v>
      </c>
    </row>
    <row r="1076" spans="1:9" x14ac:dyDescent="0.3">
      <c r="A1076">
        <v>75479</v>
      </c>
      <c r="B1076">
        <v>122</v>
      </c>
      <c r="C1076" s="441">
        <v>46082</v>
      </c>
      <c r="D1076" t="s">
        <v>552</v>
      </c>
      <c r="E1076">
        <v>18540</v>
      </c>
      <c r="F1076" t="s">
        <v>5730</v>
      </c>
      <c r="G1076">
        <v>4.7699999999999996</v>
      </c>
      <c r="H1076" t="s">
        <v>5601</v>
      </c>
      <c r="I1076" t="s">
        <v>463</v>
      </c>
    </row>
    <row r="1077" spans="1:9" x14ac:dyDescent="0.3">
      <c r="A1077">
        <v>75480</v>
      </c>
      <c r="B1077">
        <v>122</v>
      </c>
      <c r="C1077" s="441">
        <v>46082</v>
      </c>
      <c r="D1077" t="s">
        <v>552</v>
      </c>
      <c r="E1077">
        <v>18537</v>
      </c>
      <c r="F1077" t="s">
        <v>5731</v>
      </c>
      <c r="G1077">
        <v>1</v>
      </c>
      <c r="H1077" t="s">
        <v>5601</v>
      </c>
      <c r="I1077" t="s">
        <v>463</v>
      </c>
    </row>
    <row r="1078" spans="1:9" x14ac:dyDescent="0.3">
      <c r="A1078">
        <v>75481</v>
      </c>
      <c r="B1078">
        <v>122</v>
      </c>
      <c r="C1078" s="441">
        <v>46082</v>
      </c>
      <c r="D1078" t="s">
        <v>552</v>
      </c>
      <c r="E1078">
        <v>26560</v>
      </c>
      <c r="F1078" t="s">
        <v>5732</v>
      </c>
      <c r="G1078">
        <v>16.23</v>
      </c>
      <c r="H1078" t="s">
        <v>5601</v>
      </c>
      <c r="I1078" t="s">
        <v>463</v>
      </c>
    </row>
    <row r="1079" spans="1:9" x14ac:dyDescent="0.3">
      <c r="A1079">
        <v>75482</v>
      </c>
      <c r="B1079">
        <v>122</v>
      </c>
      <c r="C1079" s="441">
        <v>46082</v>
      </c>
      <c r="D1079" t="s">
        <v>552</v>
      </c>
      <c r="E1079">
        <v>18486</v>
      </c>
      <c r="F1079" t="s">
        <v>5733</v>
      </c>
      <c r="G1079">
        <v>13</v>
      </c>
      <c r="H1079" t="s">
        <v>5601</v>
      </c>
      <c r="I1079" t="s">
        <v>463</v>
      </c>
    </row>
    <row r="1080" spans="1:9" x14ac:dyDescent="0.3">
      <c r="A1080">
        <v>75483</v>
      </c>
      <c r="B1080">
        <v>122</v>
      </c>
      <c r="C1080" s="441">
        <v>46082</v>
      </c>
      <c r="D1080" t="s">
        <v>552</v>
      </c>
      <c r="E1080">
        <v>25156</v>
      </c>
      <c r="F1080" t="s">
        <v>5734</v>
      </c>
      <c r="G1080">
        <v>5.19</v>
      </c>
      <c r="H1080" t="s">
        <v>5601</v>
      </c>
      <c r="I1080" t="s">
        <v>463</v>
      </c>
    </row>
    <row r="1081" spans="1:9" x14ac:dyDescent="0.3">
      <c r="A1081">
        <v>75484</v>
      </c>
      <c r="B1081">
        <v>122</v>
      </c>
      <c r="C1081" s="441">
        <v>46082</v>
      </c>
      <c r="D1081" t="s">
        <v>552</v>
      </c>
      <c r="E1081">
        <v>25152</v>
      </c>
      <c r="F1081" t="s">
        <v>5735</v>
      </c>
      <c r="G1081">
        <v>2</v>
      </c>
      <c r="H1081" t="s">
        <v>5601</v>
      </c>
      <c r="I1081" t="s">
        <v>463</v>
      </c>
    </row>
    <row r="1082" spans="1:9" x14ac:dyDescent="0.3">
      <c r="A1082">
        <v>75485</v>
      </c>
      <c r="B1082">
        <v>122</v>
      </c>
      <c r="C1082" s="441">
        <v>46082</v>
      </c>
      <c r="D1082" t="s">
        <v>552</v>
      </c>
      <c r="E1082">
        <v>18444</v>
      </c>
      <c r="F1082" t="s">
        <v>5736</v>
      </c>
      <c r="G1082">
        <v>0.2</v>
      </c>
      <c r="H1082" t="s">
        <v>5613</v>
      </c>
      <c r="I1082" t="s">
        <v>463</v>
      </c>
    </row>
    <row r="1083" spans="1:9" x14ac:dyDescent="0.3">
      <c r="A1083">
        <v>75486</v>
      </c>
      <c r="B1083">
        <v>122</v>
      </c>
      <c r="C1083" s="441">
        <v>46082</v>
      </c>
      <c r="D1083" t="s">
        <v>552</v>
      </c>
      <c r="E1083">
        <v>27606</v>
      </c>
      <c r="F1083" t="s">
        <v>5910</v>
      </c>
      <c r="G1083">
        <v>0.13</v>
      </c>
      <c r="H1083" t="s">
        <v>5613</v>
      </c>
      <c r="I1083" t="s">
        <v>463</v>
      </c>
    </row>
    <row r="1084" spans="1:9" x14ac:dyDescent="0.3">
      <c r="A1084">
        <v>75487</v>
      </c>
      <c r="B1084">
        <v>122</v>
      </c>
      <c r="C1084" s="441">
        <v>46082</v>
      </c>
      <c r="D1084" t="s">
        <v>552</v>
      </c>
      <c r="E1084">
        <v>18382</v>
      </c>
      <c r="F1084" t="s">
        <v>5738</v>
      </c>
      <c r="G1084">
        <v>14.04</v>
      </c>
      <c r="H1084" t="s">
        <v>5601</v>
      </c>
      <c r="I1084" t="s">
        <v>463</v>
      </c>
    </row>
    <row r="1085" spans="1:9" x14ac:dyDescent="0.3">
      <c r="A1085">
        <v>75488</v>
      </c>
      <c r="B1085">
        <v>122</v>
      </c>
      <c r="C1085" s="441">
        <v>46082</v>
      </c>
      <c r="D1085" t="s">
        <v>552</v>
      </c>
      <c r="E1085">
        <v>18372</v>
      </c>
      <c r="F1085" t="s">
        <v>5741</v>
      </c>
      <c r="G1085">
        <v>1.26</v>
      </c>
      <c r="H1085" t="s">
        <v>5601</v>
      </c>
      <c r="I1085" t="s">
        <v>463</v>
      </c>
    </row>
    <row r="1086" spans="1:9" x14ac:dyDescent="0.3">
      <c r="A1086">
        <v>75489</v>
      </c>
      <c r="B1086">
        <v>122</v>
      </c>
      <c r="C1086" s="441">
        <v>46082</v>
      </c>
      <c r="D1086" t="s">
        <v>552</v>
      </c>
      <c r="E1086">
        <v>18364</v>
      </c>
      <c r="F1086" t="s">
        <v>5743</v>
      </c>
      <c r="G1086">
        <v>1</v>
      </c>
      <c r="H1086" t="s">
        <v>5613</v>
      </c>
      <c r="I1086" t="s">
        <v>463</v>
      </c>
    </row>
    <row r="1087" spans="1:9" x14ac:dyDescent="0.3">
      <c r="A1087">
        <v>75490</v>
      </c>
      <c r="B1087">
        <v>122</v>
      </c>
      <c r="C1087" s="441">
        <v>46082</v>
      </c>
      <c r="D1087" t="s">
        <v>552</v>
      </c>
      <c r="E1087">
        <v>18363</v>
      </c>
      <c r="F1087" t="s">
        <v>5744</v>
      </c>
      <c r="G1087">
        <v>1</v>
      </c>
      <c r="H1087" t="s">
        <v>5613</v>
      </c>
      <c r="I1087" t="s">
        <v>463</v>
      </c>
    </row>
    <row r="1088" spans="1:9" x14ac:dyDescent="0.3">
      <c r="A1088">
        <v>75491</v>
      </c>
      <c r="B1088">
        <v>122</v>
      </c>
      <c r="C1088" s="441">
        <v>46082</v>
      </c>
      <c r="D1088" t="s">
        <v>552</v>
      </c>
      <c r="E1088">
        <v>18359</v>
      </c>
      <c r="F1088" t="s">
        <v>5746</v>
      </c>
      <c r="G1088">
        <v>143.5</v>
      </c>
      <c r="H1088" t="s">
        <v>5601</v>
      </c>
      <c r="I1088" t="s">
        <v>463</v>
      </c>
    </row>
    <row r="1089" spans="1:9" x14ac:dyDescent="0.3">
      <c r="A1089">
        <v>75492</v>
      </c>
      <c r="B1089">
        <v>122</v>
      </c>
      <c r="C1089" s="441">
        <v>46082</v>
      </c>
      <c r="D1089" t="s">
        <v>552</v>
      </c>
      <c r="E1089">
        <v>18353</v>
      </c>
      <c r="F1089" t="s">
        <v>5747</v>
      </c>
      <c r="G1089">
        <v>127.84</v>
      </c>
      <c r="H1089" t="s">
        <v>5601</v>
      </c>
      <c r="I1089" t="s">
        <v>463</v>
      </c>
    </row>
    <row r="1090" spans="1:9" x14ac:dyDescent="0.3">
      <c r="A1090">
        <v>75493</v>
      </c>
      <c r="B1090">
        <v>122</v>
      </c>
      <c r="C1090" s="441">
        <v>46082</v>
      </c>
      <c r="D1090" t="s">
        <v>552</v>
      </c>
      <c r="E1090">
        <v>18352</v>
      </c>
      <c r="F1090" t="s">
        <v>5748</v>
      </c>
      <c r="G1090">
        <v>1</v>
      </c>
      <c r="H1090" t="s">
        <v>5613</v>
      </c>
      <c r="I1090" t="s">
        <v>463</v>
      </c>
    </row>
    <row r="1091" spans="1:9" x14ac:dyDescent="0.3">
      <c r="A1091">
        <v>75494</v>
      </c>
      <c r="B1091">
        <v>122</v>
      </c>
      <c r="C1091" s="441">
        <v>46082</v>
      </c>
      <c r="D1091" t="s">
        <v>552</v>
      </c>
      <c r="E1091">
        <v>18348</v>
      </c>
      <c r="F1091" t="s">
        <v>5750</v>
      </c>
      <c r="G1091">
        <v>2</v>
      </c>
      <c r="H1091" t="s">
        <v>5613</v>
      </c>
      <c r="I1091" t="s">
        <v>463</v>
      </c>
    </row>
    <row r="1092" spans="1:9" x14ac:dyDescent="0.3">
      <c r="A1092">
        <v>75495</v>
      </c>
      <c r="B1092">
        <v>122</v>
      </c>
      <c r="C1092" s="441">
        <v>46082</v>
      </c>
      <c r="D1092" t="s">
        <v>552</v>
      </c>
      <c r="E1092">
        <v>24704</v>
      </c>
      <c r="F1092" t="s">
        <v>5872</v>
      </c>
      <c r="G1092">
        <v>2</v>
      </c>
      <c r="H1092" t="s">
        <v>5601</v>
      </c>
      <c r="I1092" t="s">
        <v>463</v>
      </c>
    </row>
    <row r="1093" spans="1:9" x14ac:dyDescent="0.3">
      <c r="A1093">
        <v>75496</v>
      </c>
      <c r="B1093">
        <v>122</v>
      </c>
      <c r="C1093" s="441">
        <v>46082</v>
      </c>
      <c r="D1093" t="s">
        <v>552</v>
      </c>
      <c r="E1093">
        <v>25033</v>
      </c>
      <c r="F1093" t="s">
        <v>5751</v>
      </c>
      <c r="G1093">
        <v>7.79</v>
      </c>
      <c r="H1093" t="s">
        <v>5613</v>
      </c>
      <c r="I1093" t="s">
        <v>463</v>
      </c>
    </row>
    <row r="1094" spans="1:9" x14ac:dyDescent="0.3">
      <c r="A1094">
        <v>75497</v>
      </c>
      <c r="B1094">
        <v>122</v>
      </c>
      <c r="C1094" s="441">
        <v>46082</v>
      </c>
      <c r="D1094" t="s">
        <v>552</v>
      </c>
      <c r="E1094">
        <v>18327</v>
      </c>
      <c r="F1094" t="s">
        <v>5861</v>
      </c>
      <c r="G1094">
        <v>1.95</v>
      </c>
      <c r="H1094" t="s">
        <v>5601</v>
      </c>
      <c r="I1094" t="s">
        <v>463</v>
      </c>
    </row>
    <row r="1095" spans="1:9" x14ac:dyDescent="0.3">
      <c r="A1095">
        <v>75498</v>
      </c>
      <c r="B1095">
        <v>122</v>
      </c>
      <c r="C1095" s="441">
        <v>46082</v>
      </c>
      <c r="D1095" t="s">
        <v>552</v>
      </c>
      <c r="E1095">
        <v>18278</v>
      </c>
      <c r="F1095" t="s">
        <v>5752</v>
      </c>
      <c r="G1095">
        <v>8.16</v>
      </c>
      <c r="H1095" t="s">
        <v>5601</v>
      </c>
      <c r="I1095" t="s">
        <v>463</v>
      </c>
    </row>
    <row r="1096" spans="1:9" x14ac:dyDescent="0.3">
      <c r="A1096">
        <v>75499</v>
      </c>
      <c r="B1096">
        <v>122</v>
      </c>
      <c r="C1096" s="441">
        <v>46082</v>
      </c>
      <c r="D1096" t="s">
        <v>552</v>
      </c>
      <c r="E1096">
        <v>25533</v>
      </c>
      <c r="F1096" t="s">
        <v>5753</v>
      </c>
      <c r="G1096">
        <v>7</v>
      </c>
      <c r="H1096" t="s">
        <v>5601</v>
      </c>
      <c r="I1096" t="s">
        <v>463</v>
      </c>
    </row>
    <row r="1097" spans="1:9" x14ac:dyDescent="0.3">
      <c r="A1097">
        <v>75500</v>
      </c>
      <c r="B1097">
        <v>122</v>
      </c>
      <c r="C1097" s="441">
        <v>46082</v>
      </c>
      <c r="D1097" t="s">
        <v>552</v>
      </c>
      <c r="E1097">
        <v>25630</v>
      </c>
      <c r="F1097" t="s">
        <v>5754</v>
      </c>
      <c r="G1097">
        <v>4.0999999999999996</v>
      </c>
      <c r="H1097" t="s">
        <v>5601</v>
      </c>
      <c r="I1097" t="s">
        <v>463</v>
      </c>
    </row>
    <row r="1098" spans="1:9" x14ac:dyDescent="0.3">
      <c r="A1098">
        <v>75501</v>
      </c>
      <c r="B1098">
        <v>122</v>
      </c>
      <c r="C1098" s="441">
        <v>46082</v>
      </c>
      <c r="D1098" t="s">
        <v>552</v>
      </c>
      <c r="E1098">
        <v>18313</v>
      </c>
      <c r="F1098" t="s">
        <v>5755</v>
      </c>
      <c r="G1098">
        <v>2.11</v>
      </c>
      <c r="H1098" t="s">
        <v>5601</v>
      </c>
      <c r="I1098" t="s">
        <v>463</v>
      </c>
    </row>
    <row r="1099" spans="1:9" x14ac:dyDescent="0.3">
      <c r="A1099">
        <v>75502</v>
      </c>
      <c r="B1099">
        <v>122</v>
      </c>
      <c r="C1099" s="441">
        <v>46082</v>
      </c>
      <c r="D1099" t="s">
        <v>552</v>
      </c>
      <c r="E1099">
        <v>18284</v>
      </c>
      <c r="F1099" t="s">
        <v>5757</v>
      </c>
      <c r="G1099">
        <v>8</v>
      </c>
      <c r="H1099" t="s">
        <v>5601</v>
      </c>
      <c r="I1099" t="s">
        <v>463</v>
      </c>
    </row>
    <row r="1100" spans="1:9" x14ac:dyDescent="0.3">
      <c r="A1100">
        <v>75503</v>
      </c>
      <c r="B1100">
        <v>122</v>
      </c>
      <c r="C1100" s="441">
        <v>46082</v>
      </c>
      <c r="D1100" t="s">
        <v>552</v>
      </c>
      <c r="E1100">
        <v>18308</v>
      </c>
      <c r="F1100" t="s">
        <v>5758</v>
      </c>
      <c r="G1100">
        <v>3.75</v>
      </c>
      <c r="H1100" t="s">
        <v>5613</v>
      </c>
      <c r="I1100" t="s">
        <v>463</v>
      </c>
    </row>
    <row r="1101" spans="1:9" x14ac:dyDescent="0.3">
      <c r="A1101">
        <v>75504</v>
      </c>
      <c r="B1101">
        <v>122</v>
      </c>
      <c r="C1101" s="441">
        <v>46082</v>
      </c>
      <c r="D1101" t="s">
        <v>552</v>
      </c>
      <c r="E1101">
        <v>18306</v>
      </c>
      <c r="F1101" t="s">
        <v>5759</v>
      </c>
      <c r="G1101">
        <v>11.83</v>
      </c>
      <c r="H1101" t="s">
        <v>5601</v>
      </c>
      <c r="I1101" t="s">
        <v>463</v>
      </c>
    </row>
    <row r="1102" spans="1:9" x14ac:dyDescent="0.3">
      <c r="A1102">
        <v>75505</v>
      </c>
      <c r="B1102">
        <v>122</v>
      </c>
      <c r="C1102" s="441">
        <v>46082</v>
      </c>
      <c r="D1102" t="s">
        <v>552</v>
      </c>
      <c r="E1102">
        <v>26717</v>
      </c>
      <c r="F1102" t="s">
        <v>5760</v>
      </c>
      <c r="G1102">
        <v>7</v>
      </c>
      <c r="H1102" t="s">
        <v>5601</v>
      </c>
      <c r="I1102" t="s">
        <v>463</v>
      </c>
    </row>
    <row r="1103" spans="1:9" x14ac:dyDescent="0.3">
      <c r="A1103">
        <v>75506</v>
      </c>
      <c r="B1103">
        <v>122</v>
      </c>
      <c r="C1103" s="441">
        <v>46082</v>
      </c>
      <c r="D1103" t="s">
        <v>552</v>
      </c>
      <c r="E1103">
        <v>18296</v>
      </c>
      <c r="F1103" t="s">
        <v>5761</v>
      </c>
      <c r="G1103">
        <v>4.43</v>
      </c>
      <c r="H1103" t="s">
        <v>5601</v>
      </c>
      <c r="I1103" t="s">
        <v>463</v>
      </c>
    </row>
    <row r="1104" spans="1:9" x14ac:dyDescent="0.3">
      <c r="A1104">
        <v>75507</v>
      </c>
      <c r="B1104">
        <v>122</v>
      </c>
      <c r="C1104" s="441">
        <v>46082</v>
      </c>
      <c r="D1104" t="s">
        <v>552</v>
      </c>
      <c r="E1104">
        <v>18510</v>
      </c>
      <c r="F1104" t="s">
        <v>5762</v>
      </c>
      <c r="G1104">
        <v>1.82</v>
      </c>
      <c r="H1104" t="s">
        <v>5613</v>
      </c>
      <c r="I1104" t="s">
        <v>463</v>
      </c>
    </row>
    <row r="1105" spans="1:9" x14ac:dyDescent="0.3">
      <c r="A1105">
        <v>75508</v>
      </c>
      <c r="B1105">
        <v>122</v>
      </c>
      <c r="C1105" s="441">
        <v>46082</v>
      </c>
      <c r="D1105" t="s">
        <v>552</v>
      </c>
      <c r="E1105">
        <v>18275</v>
      </c>
      <c r="F1105" t="s">
        <v>5764</v>
      </c>
      <c r="G1105">
        <v>3.9</v>
      </c>
      <c r="H1105" t="s">
        <v>5601</v>
      </c>
      <c r="I1105" t="s">
        <v>463</v>
      </c>
    </row>
    <row r="1106" spans="1:9" x14ac:dyDescent="0.3">
      <c r="A1106">
        <v>75509</v>
      </c>
      <c r="B1106">
        <v>122</v>
      </c>
      <c r="C1106" s="441">
        <v>46082</v>
      </c>
      <c r="D1106" t="s">
        <v>552</v>
      </c>
      <c r="E1106">
        <v>18272</v>
      </c>
      <c r="F1106" t="s">
        <v>5765</v>
      </c>
      <c r="G1106">
        <v>10.58</v>
      </c>
      <c r="H1106" t="s">
        <v>5601</v>
      </c>
      <c r="I1106" t="s">
        <v>463</v>
      </c>
    </row>
    <row r="1107" spans="1:9" x14ac:dyDescent="0.3">
      <c r="A1107">
        <v>75510</v>
      </c>
      <c r="B1107">
        <v>122</v>
      </c>
      <c r="C1107" s="441">
        <v>46082</v>
      </c>
      <c r="D1107" t="s">
        <v>552</v>
      </c>
      <c r="E1107">
        <v>18268</v>
      </c>
      <c r="F1107" t="s">
        <v>5766</v>
      </c>
      <c r="G1107">
        <v>8.9499999999999993</v>
      </c>
      <c r="H1107" t="s">
        <v>5601</v>
      </c>
      <c r="I1107" t="s">
        <v>463</v>
      </c>
    </row>
    <row r="1108" spans="1:9" x14ac:dyDescent="0.3">
      <c r="A1108">
        <v>75511</v>
      </c>
      <c r="B1108">
        <v>122</v>
      </c>
      <c r="C1108" s="441">
        <v>46082</v>
      </c>
      <c r="D1108" t="s">
        <v>552</v>
      </c>
      <c r="E1108">
        <v>18266</v>
      </c>
      <c r="F1108" t="s">
        <v>5767</v>
      </c>
      <c r="G1108">
        <v>2.74</v>
      </c>
      <c r="H1108" t="s">
        <v>5613</v>
      </c>
      <c r="I1108" t="s">
        <v>463</v>
      </c>
    </row>
    <row r="1109" spans="1:9" x14ac:dyDescent="0.3">
      <c r="A1109">
        <v>75512</v>
      </c>
      <c r="B1109">
        <v>122</v>
      </c>
      <c r="C1109" s="441">
        <v>46082</v>
      </c>
      <c r="D1109" t="s">
        <v>552</v>
      </c>
      <c r="E1109">
        <v>18264</v>
      </c>
      <c r="F1109" t="s">
        <v>5768</v>
      </c>
      <c r="G1109">
        <v>0.22</v>
      </c>
      <c r="H1109" t="s">
        <v>5613</v>
      </c>
      <c r="I1109" t="s">
        <v>463</v>
      </c>
    </row>
    <row r="1110" spans="1:9" x14ac:dyDescent="0.3">
      <c r="A1110">
        <v>75513</v>
      </c>
      <c r="B1110">
        <v>122</v>
      </c>
      <c r="C1110" s="441">
        <v>46082</v>
      </c>
      <c r="D1110" t="s">
        <v>552</v>
      </c>
      <c r="E1110">
        <v>18261</v>
      </c>
      <c r="F1110" t="s">
        <v>5769</v>
      </c>
      <c r="G1110">
        <v>5</v>
      </c>
      <c r="H1110" t="s">
        <v>5601</v>
      </c>
      <c r="I1110" t="s">
        <v>463</v>
      </c>
    </row>
    <row r="1111" spans="1:9" x14ac:dyDescent="0.3">
      <c r="A1111">
        <v>75514</v>
      </c>
      <c r="B1111">
        <v>122</v>
      </c>
      <c r="C1111" s="441">
        <v>46082</v>
      </c>
      <c r="D1111" t="s">
        <v>552</v>
      </c>
      <c r="E1111">
        <v>25445</v>
      </c>
      <c r="F1111" t="s">
        <v>5770</v>
      </c>
      <c r="G1111">
        <v>10.31</v>
      </c>
      <c r="H1111" t="s">
        <v>5601</v>
      </c>
      <c r="I1111" t="s">
        <v>463</v>
      </c>
    </row>
    <row r="1112" spans="1:9" x14ac:dyDescent="0.3">
      <c r="A1112">
        <v>75515</v>
      </c>
      <c r="B1112">
        <v>122</v>
      </c>
      <c r="C1112" s="441">
        <v>46082</v>
      </c>
      <c r="D1112" t="s">
        <v>552</v>
      </c>
      <c r="E1112">
        <v>18242</v>
      </c>
      <c r="F1112" t="s">
        <v>5771</v>
      </c>
      <c r="G1112">
        <v>25.14</v>
      </c>
      <c r="H1112" t="s">
        <v>5601</v>
      </c>
      <c r="I1112" t="s">
        <v>463</v>
      </c>
    </row>
    <row r="1113" spans="1:9" x14ac:dyDescent="0.3">
      <c r="A1113">
        <v>75516</v>
      </c>
      <c r="B1113">
        <v>122</v>
      </c>
      <c r="C1113" s="441">
        <v>46082</v>
      </c>
      <c r="D1113" t="s">
        <v>552</v>
      </c>
      <c r="E1113">
        <v>25507</v>
      </c>
      <c r="F1113" t="s">
        <v>5772</v>
      </c>
      <c r="G1113">
        <v>3.44</v>
      </c>
      <c r="H1113" t="s">
        <v>5601</v>
      </c>
      <c r="I1113" t="s">
        <v>463</v>
      </c>
    </row>
    <row r="1114" spans="1:9" x14ac:dyDescent="0.3">
      <c r="A1114">
        <v>75517</v>
      </c>
      <c r="B1114">
        <v>122</v>
      </c>
      <c r="C1114" s="441">
        <v>46082</v>
      </c>
      <c r="D1114" t="s">
        <v>552</v>
      </c>
      <c r="E1114">
        <v>18237</v>
      </c>
      <c r="F1114" t="s">
        <v>5773</v>
      </c>
      <c r="G1114">
        <v>2.36</v>
      </c>
      <c r="H1114" t="s">
        <v>5601</v>
      </c>
      <c r="I1114" t="s">
        <v>463</v>
      </c>
    </row>
    <row r="1115" spans="1:9" x14ac:dyDescent="0.3">
      <c r="A1115">
        <v>75518</v>
      </c>
      <c r="B1115">
        <v>122</v>
      </c>
      <c r="C1115" s="441">
        <v>46082</v>
      </c>
      <c r="D1115" t="s">
        <v>552</v>
      </c>
      <c r="E1115">
        <v>18235</v>
      </c>
      <c r="F1115" t="s">
        <v>5774</v>
      </c>
      <c r="G1115">
        <v>2.98</v>
      </c>
      <c r="H1115" t="s">
        <v>5613</v>
      </c>
      <c r="I1115" t="s">
        <v>463</v>
      </c>
    </row>
    <row r="1116" spans="1:9" x14ac:dyDescent="0.3">
      <c r="A1116">
        <v>75519</v>
      </c>
      <c r="B1116">
        <v>122</v>
      </c>
      <c r="C1116" s="441">
        <v>46082</v>
      </c>
      <c r="D1116" t="s">
        <v>552</v>
      </c>
      <c r="E1116">
        <v>18234</v>
      </c>
      <c r="F1116" t="s">
        <v>5775</v>
      </c>
      <c r="G1116">
        <v>1.01</v>
      </c>
      <c r="H1116" t="s">
        <v>5613</v>
      </c>
      <c r="I1116" t="s">
        <v>463</v>
      </c>
    </row>
    <row r="1117" spans="1:9" x14ac:dyDescent="0.3">
      <c r="A1117">
        <v>75520</v>
      </c>
      <c r="B1117">
        <v>122</v>
      </c>
      <c r="C1117" s="441">
        <v>46082</v>
      </c>
      <c r="D1117" t="s">
        <v>552</v>
      </c>
      <c r="E1117">
        <v>18223</v>
      </c>
      <c r="F1117" t="s">
        <v>5876</v>
      </c>
      <c r="G1117">
        <v>0.18</v>
      </c>
      <c r="H1117" t="s">
        <v>5613</v>
      </c>
      <c r="I1117" t="s">
        <v>463</v>
      </c>
    </row>
    <row r="1118" spans="1:9" x14ac:dyDescent="0.3">
      <c r="A1118">
        <v>75521</v>
      </c>
      <c r="B1118">
        <v>122</v>
      </c>
      <c r="C1118" s="441">
        <v>46082</v>
      </c>
      <c r="D1118" t="s">
        <v>552</v>
      </c>
      <c r="E1118">
        <v>18208</v>
      </c>
      <c r="F1118" t="s">
        <v>5776</v>
      </c>
      <c r="G1118">
        <v>12</v>
      </c>
      <c r="H1118" t="s">
        <v>5601</v>
      </c>
      <c r="I1118" t="s">
        <v>463</v>
      </c>
    </row>
    <row r="1119" spans="1:9" x14ac:dyDescent="0.3">
      <c r="A1119">
        <v>75522</v>
      </c>
      <c r="B1119">
        <v>122</v>
      </c>
      <c r="C1119" s="441">
        <v>46082</v>
      </c>
      <c r="D1119" t="s">
        <v>552</v>
      </c>
      <c r="E1119">
        <v>18220</v>
      </c>
      <c r="F1119" t="s">
        <v>5777</v>
      </c>
      <c r="G1119">
        <v>8.6</v>
      </c>
      <c r="H1119" t="s">
        <v>5601</v>
      </c>
      <c r="I1119" t="s">
        <v>463</v>
      </c>
    </row>
    <row r="1120" spans="1:9" x14ac:dyDescent="0.3">
      <c r="A1120">
        <v>75523</v>
      </c>
      <c r="B1120">
        <v>122</v>
      </c>
      <c r="C1120" s="441">
        <v>46082</v>
      </c>
      <c r="D1120" t="s">
        <v>552</v>
      </c>
      <c r="E1120">
        <v>18219</v>
      </c>
      <c r="F1120" t="s">
        <v>5778</v>
      </c>
      <c r="G1120">
        <v>13</v>
      </c>
      <c r="H1120" t="s">
        <v>5601</v>
      </c>
      <c r="I1120" t="s">
        <v>463</v>
      </c>
    </row>
    <row r="1121" spans="1:9" x14ac:dyDescent="0.3">
      <c r="A1121">
        <v>75524</v>
      </c>
      <c r="B1121">
        <v>122</v>
      </c>
      <c r="C1121" s="441">
        <v>46082</v>
      </c>
      <c r="D1121" t="s">
        <v>552</v>
      </c>
      <c r="E1121">
        <v>18218</v>
      </c>
      <c r="F1121" t="s">
        <v>5779</v>
      </c>
      <c r="G1121">
        <v>12</v>
      </c>
      <c r="H1121" t="s">
        <v>5601</v>
      </c>
      <c r="I1121" t="s">
        <v>463</v>
      </c>
    </row>
    <row r="1122" spans="1:9" x14ac:dyDescent="0.3">
      <c r="A1122">
        <v>75525</v>
      </c>
      <c r="B1122">
        <v>122</v>
      </c>
      <c r="C1122" s="441">
        <v>46082</v>
      </c>
      <c r="D1122" t="s">
        <v>552</v>
      </c>
      <c r="E1122">
        <v>18202</v>
      </c>
      <c r="F1122" t="s">
        <v>5780</v>
      </c>
      <c r="G1122">
        <v>22.29</v>
      </c>
      <c r="H1122" t="s">
        <v>5601</v>
      </c>
      <c r="I1122" t="s">
        <v>463</v>
      </c>
    </row>
    <row r="1123" spans="1:9" x14ac:dyDescent="0.3">
      <c r="A1123">
        <v>75526</v>
      </c>
      <c r="B1123">
        <v>122</v>
      </c>
      <c r="C1123" s="441">
        <v>46082</v>
      </c>
      <c r="D1123" t="s">
        <v>552</v>
      </c>
      <c r="E1123">
        <v>18214</v>
      </c>
      <c r="F1123" t="s">
        <v>5781</v>
      </c>
      <c r="G1123">
        <v>22</v>
      </c>
      <c r="H1123" t="s">
        <v>5601</v>
      </c>
      <c r="I1123" t="s">
        <v>463</v>
      </c>
    </row>
    <row r="1124" spans="1:9" x14ac:dyDescent="0.3">
      <c r="A1124">
        <v>75527</v>
      </c>
      <c r="B1124">
        <v>122</v>
      </c>
      <c r="C1124" s="441">
        <v>46082</v>
      </c>
      <c r="D1124" t="s">
        <v>552</v>
      </c>
      <c r="E1124">
        <v>18211</v>
      </c>
      <c r="F1124" t="s">
        <v>5782</v>
      </c>
      <c r="G1124">
        <v>6</v>
      </c>
      <c r="H1124" t="s">
        <v>5601</v>
      </c>
      <c r="I1124" t="s">
        <v>463</v>
      </c>
    </row>
    <row r="1125" spans="1:9" x14ac:dyDescent="0.3">
      <c r="A1125">
        <v>75528</v>
      </c>
      <c r="B1125">
        <v>122</v>
      </c>
      <c r="C1125" s="441">
        <v>46082</v>
      </c>
      <c r="D1125" t="s">
        <v>552</v>
      </c>
      <c r="E1125">
        <v>18209</v>
      </c>
      <c r="F1125" t="s">
        <v>5783</v>
      </c>
      <c r="G1125">
        <v>2</v>
      </c>
      <c r="H1125" t="s">
        <v>5601</v>
      </c>
      <c r="I1125" t="s">
        <v>463</v>
      </c>
    </row>
    <row r="1126" spans="1:9" x14ac:dyDescent="0.3">
      <c r="A1126">
        <v>75529</v>
      </c>
      <c r="B1126">
        <v>122</v>
      </c>
      <c r="C1126" s="441">
        <v>46082</v>
      </c>
      <c r="D1126" t="s">
        <v>552</v>
      </c>
      <c r="E1126">
        <v>18189</v>
      </c>
      <c r="F1126" t="s">
        <v>5785</v>
      </c>
      <c r="G1126">
        <v>0.17</v>
      </c>
      <c r="H1126" t="s">
        <v>5601</v>
      </c>
      <c r="I1126" t="s">
        <v>463</v>
      </c>
    </row>
    <row r="1127" spans="1:9" x14ac:dyDescent="0.3">
      <c r="A1127">
        <v>75530</v>
      </c>
      <c r="B1127">
        <v>122</v>
      </c>
      <c r="C1127" s="441">
        <v>46082</v>
      </c>
      <c r="D1127" t="s">
        <v>552</v>
      </c>
      <c r="E1127">
        <v>18185</v>
      </c>
      <c r="F1127" t="s">
        <v>5786</v>
      </c>
      <c r="G1127">
        <v>2</v>
      </c>
      <c r="H1127" t="s">
        <v>5601</v>
      </c>
      <c r="I1127" t="s">
        <v>463</v>
      </c>
    </row>
    <row r="1128" spans="1:9" x14ac:dyDescent="0.3">
      <c r="A1128">
        <v>75531</v>
      </c>
      <c r="B1128">
        <v>122</v>
      </c>
      <c r="C1128" s="441">
        <v>46082</v>
      </c>
      <c r="D1128" t="s">
        <v>552</v>
      </c>
      <c r="E1128">
        <v>18186</v>
      </c>
      <c r="F1128" t="s">
        <v>5787</v>
      </c>
      <c r="G1128">
        <v>9.9700000000000006</v>
      </c>
      <c r="H1128" t="s">
        <v>5601</v>
      </c>
      <c r="I1128" t="s">
        <v>463</v>
      </c>
    </row>
    <row r="1129" spans="1:9" x14ac:dyDescent="0.3">
      <c r="A1129">
        <v>75532</v>
      </c>
      <c r="B1129">
        <v>122</v>
      </c>
      <c r="C1129" s="441">
        <v>46082</v>
      </c>
      <c r="D1129" t="s">
        <v>552</v>
      </c>
      <c r="E1129">
        <v>18180</v>
      </c>
      <c r="F1129" t="s">
        <v>5788</v>
      </c>
      <c r="G1129">
        <v>0.28999999999999998</v>
      </c>
      <c r="H1129" t="s">
        <v>5601</v>
      </c>
      <c r="I1129" t="s">
        <v>463</v>
      </c>
    </row>
    <row r="1130" spans="1:9" x14ac:dyDescent="0.3">
      <c r="A1130">
        <v>75533</v>
      </c>
      <c r="B1130">
        <v>122</v>
      </c>
      <c r="C1130" s="441">
        <v>46082</v>
      </c>
      <c r="D1130" t="s">
        <v>552</v>
      </c>
      <c r="E1130">
        <v>18179</v>
      </c>
      <c r="F1130" t="s">
        <v>5789</v>
      </c>
      <c r="G1130">
        <v>96.7</v>
      </c>
      <c r="H1130" t="s">
        <v>5601</v>
      </c>
      <c r="I1130" t="s">
        <v>463</v>
      </c>
    </row>
    <row r="1131" spans="1:9" x14ac:dyDescent="0.3">
      <c r="A1131">
        <v>75534</v>
      </c>
      <c r="B1131">
        <v>122</v>
      </c>
      <c r="C1131" s="441">
        <v>46082</v>
      </c>
      <c r="D1131" t="s">
        <v>552</v>
      </c>
      <c r="E1131">
        <v>18178</v>
      </c>
      <c r="F1131" t="s">
        <v>5790</v>
      </c>
      <c r="G1131">
        <v>1</v>
      </c>
      <c r="H1131" t="s">
        <v>5601</v>
      </c>
      <c r="I1131" t="s">
        <v>463</v>
      </c>
    </row>
    <row r="1132" spans="1:9" x14ac:dyDescent="0.3">
      <c r="A1132">
        <v>75535</v>
      </c>
      <c r="B1132">
        <v>122</v>
      </c>
      <c r="C1132" s="441">
        <v>46082</v>
      </c>
      <c r="D1132" t="s">
        <v>552</v>
      </c>
      <c r="E1132">
        <v>18176</v>
      </c>
      <c r="F1132" t="s">
        <v>5791</v>
      </c>
      <c r="G1132">
        <v>1</v>
      </c>
      <c r="H1132" t="s">
        <v>5601</v>
      </c>
      <c r="I1132" t="s">
        <v>463</v>
      </c>
    </row>
    <row r="1133" spans="1:9" x14ac:dyDescent="0.3">
      <c r="A1133">
        <v>75536</v>
      </c>
      <c r="B1133">
        <v>122</v>
      </c>
      <c r="C1133" s="441">
        <v>46082</v>
      </c>
      <c r="D1133" t="s">
        <v>552</v>
      </c>
      <c r="E1133">
        <v>18159</v>
      </c>
      <c r="F1133" t="s">
        <v>5792</v>
      </c>
      <c r="G1133">
        <v>2</v>
      </c>
      <c r="H1133" t="s">
        <v>5601</v>
      </c>
      <c r="I1133" t="s">
        <v>463</v>
      </c>
    </row>
    <row r="1134" spans="1:9" x14ac:dyDescent="0.3">
      <c r="A1134">
        <v>75537</v>
      </c>
      <c r="B1134">
        <v>122</v>
      </c>
      <c r="C1134" s="441">
        <v>46082</v>
      </c>
      <c r="D1134" t="s">
        <v>552</v>
      </c>
      <c r="E1134">
        <v>18157</v>
      </c>
      <c r="F1134" t="s">
        <v>5793</v>
      </c>
      <c r="G1134">
        <v>19.57</v>
      </c>
      <c r="H1134" t="s">
        <v>5601</v>
      </c>
      <c r="I1134" t="s">
        <v>463</v>
      </c>
    </row>
    <row r="1135" spans="1:9" x14ac:dyDescent="0.3">
      <c r="A1135">
        <v>75538</v>
      </c>
      <c r="B1135">
        <v>122</v>
      </c>
      <c r="C1135" s="441">
        <v>46082</v>
      </c>
      <c r="D1135" t="s">
        <v>552</v>
      </c>
      <c r="E1135">
        <v>18146</v>
      </c>
      <c r="F1135" t="s">
        <v>5795</v>
      </c>
      <c r="G1135">
        <v>2.4300000000000002</v>
      </c>
      <c r="H1135" t="s">
        <v>5601</v>
      </c>
      <c r="I1135" t="s">
        <v>463</v>
      </c>
    </row>
    <row r="1136" spans="1:9" x14ac:dyDescent="0.3">
      <c r="A1136">
        <v>75539</v>
      </c>
      <c r="B1136">
        <v>122</v>
      </c>
      <c r="C1136" s="441">
        <v>46082</v>
      </c>
      <c r="D1136" t="s">
        <v>552</v>
      </c>
      <c r="E1136">
        <v>18145</v>
      </c>
      <c r="F1136" t="s">
        <v>5796</v>
      </c>
      <c r="G1136">
        <v>0.16</v>
      </c>
      <c r="H1136" t="s">
        <v>5601</v>
      </c>
      <c r="I1136" t="s">
        <v>463</v>
      </c>
    </row>
    <row r="1137" spans="1:9" x14ac:dyDescent="0.3">
      <c r="A1137">
        <v>75540</v>
      </c>
      <c r="B1137">
        <v>122</v>
      </c>
      <c r="C1137" s="441">
        <v>46082</v>
      </c>
      <c r="D1137" t="s">
        <v>552</v>
      </c>
      <c r="E1137">
        <v>18143</v>
      </c>
      <c r="F1137" t="s">
        <v>5797</v>
      </c>
      <c r="G1137">
        <v>2.6</v>
      </c>
      <c r="H1137" t="s">
        <v>5601</v>
      </c>
      <c r="I1137" t="s">
        <v>463</v>
      </c>
    </row>
    <row r="1138" spans="1:9" x14ac:dyDescent="0.3">
      <c r="A1138">
        <v>75541</v>
      </c>
      <c r="B1138">
        <v>122</v>
      </c>
      <c r="C1138" s="441">
        <v>46082</v>
      </c>
      <c r="D1138" t="s">
        <v>552</v>
      </c>
      <c r="E1138">
        <v>18139</v>
      </c>
      <c r="F1138" t="s">
        <v>5960</v>
      </c>
      <c r="G1138">
        <v>2.7</v>
      </c>
      <c r="H1138" t="s">
        <v>5601</v>
      </c>
      <c r="I1138" t="s">
        <v>463</v>
      </c>
    </row>
    <row r="1139" spans="1:9" x14ac:dyDescent="0.3">
      <c r="A1139">
        <v>75542</v>
      </c>
      <c r="B1139">
        <v>122</v>
      </c>
      <c r="C1139" s="441">
        <v>46082</v>
      </c>
      <c r="D1139" t="s">
        <v>552</v>
      </c>
      <c r="E1139">
        <v>18138</v>
      </c>
      <c r="F1139" t="s">
        <v>5799</v>
      </c>
      <c r="G1139">
        <v>0.6</v>
      </c>
      <c r="H1139" t="s">
        <v>5601</v>
      </c>
      <c r="I1139" t="s">
        <v>463</v>
      </c>
    </row>
    <row r="1140" spans="1:9" x14ac:dyDescent="0.3">
      <c r="A1140">
        <v>75543</v>
      </c>
      <c r="B1140">
        <v>122</v>
      </c>
      <c r="C1140" s="441">
        <v>46082</v>
      </c>
      <c r="D1140" t="s">
        <v>552</v>
      </c>
      <c r="E1140">
        <v>18129</v>
      </c>
      <c r="F1140" t="s">
        <v>5800</v>
      </c>
      <c r="G1140">
        <v>3.42</v>
      </c>
      <c r="H1140" t="s">
        <v>5601</v>
      </c>
      <c r="I1140" t="s">
        <v>463</v>
      </c>
    </row>
    <row r="1141" spans="1:9" x14ac:dyDescent="0.3">
      <c r="A1141">
        <v>75544</v>
      </c>
      <c r="B1141">
        <v>122</v>
      </c>
      <c r="C1141" s="441">
        <v>46082</v>
      </c>
      <c r="D1141" t="s">
        <v>552</v>
      </c>
      <c r="E1141">
        <v>18121</v>
      </c>
      <c r="F1141" t="s">
        <v>5801</v>
      </c>
      <c r="G1141">
        <v>0.47</v>
      </c>
      <c r="H1141" t="s">
        <v>5601</v>
      </c>
      <c r="I1141" t="s">
        <v>463</v>
      </c>
    </row>
    <row r="1142" spans="1:9" x14ac:dyDescent="0.3">
      <c r="A1142">
        <v>75545</v>
      </c>
      <c r="B1142">
        <v>122</v>
      </c>
      <c r="C1142" s="441">
        <v>46082</v>
      </c>
      <c r="D1142" t="s">
        <v>552</v>
      </c>
      <c r="E1142">
        <v>28818</v>
      </c>
      <c r="F1142" t="s">
        <v>5990</v>
      </c>
      <c r="G1142">
        <v>8</v>
      </c>
      <c r="H1142" t="s">
        <v>5613</v>
      </c>
      <c r="I1142" t="s">
        <v>463</v>
      </c>
    </row>
    <row r="1143" spans="1:9" x14ac:dyDescent="0.3">
      <c r="A1143">
        <v>75546</v>
      </c>
      <c r="B1143">
        <v>122</v>
      </c>
      <c r="C1143" s="441">
        <v>46082</v>
      </c>
      <c r="D1143" t="s">
        <v>552</v>
      </c>
      <c r="E1143">
        <v>18119</v>
      </c>
      <c r="F1143" t="s">
        <v>5802</v>
      </c>
      <c r="G1143">
        <v>18.02</v>
      </c>
      <c r="H1143" t="s">
        <v>5601</v>
      </c>
      <c r="I1143" t="s">
        <v>463</v>
      </c>
    </row>
    <row r="1144" spans="1:9" x14ac:dyDescent="0.3">
      <c r="A1144">
        <v>75547</v>
      </c>
      <c r="B1144">
        <v>122</v>
      </c>
      <c r="C1144" s="441">
        <v>46082</v>
      </c>
      <c r="D1144" t="s">
        <v>552</v>
      </c>
      <c r="E1144">
        <v>18118</v>
      </c>
      <c r="F1144" t="s">
        <v>5803</v>
      </c>
      <c r="G1144">
        <v>5.17</v>
      </c>
      <c r="H1144" t="s">
        <v>5601</v>
      </c>
      <c r="I1144" t="s">
        <v>463</v>
      </c>
    </row>
    <row r="1145" spans="1:9" x14ac:dyDescent="0.3">
      <c r="A1145">
        <v>75548</v>
      </c>
      <c r="B1145">
        <v>122</v>
      </c>
      <c r="C1145" s="441">
        <v>46082</v>
      </c>
      <c r="D1145" t="s">
        <v>552</v>
      </c>
      <c r="E1145">
        <v>18115</v>
      </c>
      <c r="F1145" t="s">
        <v>5804</v>
      </c>
      <c r="G1145">
        <v>5.23</v>
      </c>
      <c r="H1145" t="s">
        <v>5601</v>
      </c>
      <c r="I1145" t="s">
        <v>463</v>
      </c>
    </row>
    <row r="1146" spans="1:9" x14ac:dyDescent="0.3">
      <c r="A1146">
        <v>75549</v>
      </c>
      <c r="B1146">
        <v>122</v>
      </c>
      <c r="C1146" s="441">
        <v>46082</v>
      </c>
      <c r="D1146" t="s">
        <v>552</v>
      </c>
      <c r="E1146">
        <v>18114</v>
      </c>
      <c r="F1146" t="s">
        <v>5805</v>
      </c>
      <c r="G1146">
        <v>5.5</v>
      </c>
      <c r="H1146" t="s">
        <v>5601</v>
      </c>
      <c r="I1146" t="s">
        <v>463</v>
      </c>
    </row>
    <row r="1147" spans="1:9" x14ac:dyDescent="0.3">
      <c r="A1147">
        <v>75550</v>
      </c>
      <c r="B1147">
        <v>122</v>
      </c>
      <c r="C1147" s="441">
        <v>46082</v>
      </c>
      <c r="D1147" t="s">
        <v>552</v>
      </c>
      <c r="E1147">
        <v>18113</v>
      </c>
      <c r="F1147" t="s">
        <v>5806</v>
      </c>
      <c r="G1147">
        <v>6.54</v>
      </c>
      <c r="H1147" t="s">
        <v>5601</v>
      </c>
      <c r="I1147" t="s">
        <v>463</v>
      </c>
    </row>
    <row r="1148" spans="1:9" x14ac:dyDescent="0.3">
      <c r="A1148">
        <v>75551</v>
      </c>
      <c r="B1148">
        <v>122</v>
      </c>
      <c r="C1148" s="441">
        <v>46082</v>
      </c>
      <c r="D1148" t="s">
        <v>552</v>
      </c>
      <c r="E1148">
        <v>18104</v>
      </c>
      <c r="F1148" t="s">
        <v>5808</v>
      </c>
      <c r="G1148">
        <v>0.66</v>
      </c>
      <c r="H1148" t="s">
        <v>5601</v>
      </c>
      <c r="I1148" t="s">
        <v>463</v>
      </c>
    </row>
    <row r="1149" spans="1:9" x14ac:dyDescent="0.3">
      <c r="A1149">
        <v>75552</v>
      </c>
      <c r="B1149">
        <v>122</v>
      </c>
      <c r="C1149" s="441">
        <v>46082</v>
      </c>
      <c r="D1149" t="s">
        <v>552</v>
      </c>
      <c r="E1149">
        <v>18103</v>
      </c>
      <c r="F1149" t="s">
        <v>5809</v>
      </c>
      <c r="G1149">
        <v>6</v>
      </c>
      <c r="H1149" t="s">
        <v>5601</v>
      </c>
      <c r="I1149" t="s">
        <v>463</v>
      </c>
    </row>
    <row r="1150" spans="1:9" x14ac:dyDescent="0.3">
      <c r="A1150">
        <v>75553</v>
      </c>
      <c r="B1150">
        <v>122</v>
      </c>
      <c r="C1150" s="441">
        <v>46082</v>
      </c>
      <c r="D1150" t="s">
        <v>552</v>
      </c>
      <c r="E1150">
        <v>18099</v>
      </c>
      <c r="F1150" t="s">
        <v>5810</v>
      </c>
      <c r="G1150">
        <v>10.59</v>
      </c>
      <c r="H1150" t="s">
        <v>5601</v>
      </c>
      <c r="I1150" t="s">
        <v>463</v>
      </c>
    </row>
    <row r="1151" spans="1:9" x14ac:dyDescent="0.3">
      <c r="A1151">
        <v>75554</v>
      </c>
      <c r="B1151">
        <v>122</v>
      </c>
      <c r="C1151" s="441">
        <v>46082</v>
      </c>
      <c r="D1151" t="s">
        <v>552</v>
      </c>
      <c r="E1151">
        <v>18097</v>
      </c>
      <c r="F1151" t="s">
        <v>5811</v>
      </c>
      <c r="G1151">
        <v>7.89</v>
      </c>
      <c r="H1151" t="s">
        <v>5601</v>
      </c>
      <c r="I1151" t="s">
        <v>463</v>
      </c>
    </row>
    <row r="1152" spans="1:9" x14ac:dyDescent="0.3">
      <c r="A1152">
        <v>75555</v>
      </c>
      <c r="B1152">
        <v>122</v>
      </c>
      <c r="C1152" s="441">
        <v>46082</v>
      </c>
      <c r="D1152" t="s">
        <v>552</v>
      </c>
      <c r="E1152">
        <v>25068</v>
      </c>
      <c r="F1152" t="s">
        <v>5870</v>
      </c>
      <c r="G1152">
        <v>2</v>
      </c>
      <c r="H1152" t="s">
        <v>5601</v>
      </c>
      <c r="I1152" t="s">
        <v>463</v>
      </c>
    </row>
    <row r="1153" spans="1:9" x14ac:dyDescent="0.3">
      <c r="A1153">
        <v>75556</v>
      </c>
      <c r="B1153">
        <v>122</v>
      </c>
      <c r="C1153" s="441">
        <v>46082</v>
      </c>
      <c r="D1153" t="s">
        <v>552</v>
      </c>
      <c r="E1153">
        <v>18051</v>
      </c>
      <c r="F1153" t="s">
        <v>5871</v>
      </c>
      <c r="G1153">
        <v>4</v>
      </c>
      <c r="H1153" t="s">
        <v>5601</v>
      </c>
      <c r="I1153" t="s">
        <v>463</v>
      </c>
    </row>
    <row r="1154" spans="1:9" x14ac:dyDescent="0.3">
      <c r="A1154">
        <v>75557</v>
      </c>
      <c r="B1154">
        <v>122</v>
      </c>
      <c r="C1154" s="441">
        <v>46082</v>
      </c>
      <c r="D1154" t="s">
        <v>552</v>
      </c>
      <c r="E1154">
        <v>24552</v>
      </c>
      <c r="F1154" t="s">
        <v>5812</v>
      </c>
      <c r="G1154">
        <v>80.23</v>
      </c>
      <c r="H1154" t="s">
        <v>5601</v>
      </c>
      <c r="I1154" t="s">
        <v>463</v>
      </c>
    </row>
    <row r="1155" spans="1:9" x14ac:dyDescent="0.3">
      <c r="A1155">
        <v>75558</v>
      </c>
      <c r="B1155">
        <v>122</v>
      </c>
      <c r="C1155" s="441">
        <v>46082</v>
      </c>
      <c r="D1155" t="s">
        <v>552</v>
      </c>
      <c r="E1155">
        <v>18017</v>
      </c>
      <c r="F1155" t="s">
        <v>5863</v>
      </c>
      <c r="G1155">
        <v>20</v>
      </c>
      <c r="H1155" t="s">
        <v>5601</v>
      </c>
      <c r="I1155" t="s">
        <v>463</v>
      </c>
    </row>
    <row r="1156" spans="1:9" x14ac:dyDescent="0.3">
      <c r="A1156">
        <v>75559</v>
      </c>
      <c r="B1156">
        <v>122</v>
      </c>
      <c r="C1156" s="441">
        <v>46082</v>
      </c>
      <c r="D1156" t="s">
        <v>552</v>
      </c>
      <c r="E1156">
        <v>18018</v>
      </c>
      <c r="F1156" t="s">
        <v>5961</v>
      </c>
      <c r="G1156">
        <v>8</v>
      </c>
      <c r="H1156" t="s">
        <v>5601</v>
      </c>
      <c r="I1156" t="s">
        <v>463</v>
      </c>
    </row>
    <row r="1157" spans="1:9" x14ac:dyDescent="0.3">
      <c r="A1157">
        <v>75560</v>
      </c>
      <c r="B1157">
        <v>122</v>
      </c>
      <c r="C1157" s="441">
        <v>46082</v>
      </c>
      <c r="D1157" t="s">
        <v>552</v>
      </c>
      <c r="E1157">
        <v>27406</v>
      </c>
      <c r="F1157" t="s">
        <v>5899</v>
      </c>
      <c r="G1157">
        <v>5</v>
      </c>
      <c r="H1157" t="s">
        <v>5598</v>
      </c>
      <c r="I1157" t="s">
        <v>463</v>
      </c>
    </row>
    <row r="1158" spans="1:9" x14ac:dyDescent="0.3">
      <c r="A1158">
        <v>75561</v>
      </c>
      <c r="B1158">
        <v>122</v>
      </c>
      <c r="C1158" s="441">
        <v>46082</v>
      </c>
      <c r="D1158" t="s">
        <v>552</v>
      </c>
      <c r="E1158">
        <v>17974</v>
      </c>
      <c r="F1158" t="s">
        <v>5839</v>
      </c>
      <c r="G1158">
        <v>18</v>
      </c>
      <c r="H1158" t="s">
        <v>5613</v>
      </c>
      <c r="I1158" t="s">
        <v>463</v>
      </c>
    </row>
    <row r="1159" spans="1:9" x14ac:dyDescent="0.3">
      <c r="A1159">
        <v>75562</v>
      </c>
      <c r="B1159">
        <v>122</v>
      </c>
      <c r="C1159" s="441">
        <v>46082</v>
      </c>
      <c r="D1159" t="s">
        <v>552</v>
      </c>
      <c r="E1159">
        <v>24006</v>
      </c>
      <c r="F1159" t="s">
        <v>5991</v>
      </c>
      <c r="G1159">
        <v>25.83</v>
      </c>
      <c r="H1159" t="s">
        <v>5605</v>
      </c>
      <c r="I1159" t="s">
        <v>463</v>
      </c>
    </row>
    <row r="1160" spans="1:9" x14ac:dyDescent="0.3">
      <c r="A1160">
        <v>75563</v>
      </c>
      <c r="B1160">
        <v>122</v>
      </c>
      <c r="C1160" s="441">
        <v>46082</v>
      </c>
      <c r="D1160" t="s">
        <v>552</v>
      </c>
      <c r="E1160">
        <v>17933</v>
      </c>
      <c r="F1160" t="s">
        <v>5813</v>
      </c>
      <c r="G1160">
        <v>24.25</v>
      </c>
      <c r="H1160" t="s">
        <v>5605</v>
      </c>
      <c r="I1160" t="s">
        <v>463</v>
      </c>
    </row>
    <row r="1161" spans="1:9" x14ac:dyDescent="0.3">
      <c r="A1161">
        <v>75564</v>
      </c>
      <c r="B1161">
        <v>122</v>
      </c>
      <c r="C1161" s="441">
        <v>46082</v>
      </c>
      <c r="D1161" t="s">
        <v>552</v>
      </c>
      <c r="E1161">
        <v>17934</v>
      </c>
      <c r="F1161" t="s">
        <v>5814</v>
      </c>
      <c r="G1161">
        <v>14.79</v>
      </c>
      <c r="H1161" t="s">
        <v>5605</v>
      </c>
      <c r="I1161" t="s">
        <v>463</v>
      </c>
    </row>
    <row r="1162" spans="1:9" x14ac:dyDescent="0.3">
      <c r="A1162">
        <v>75565</v>
      </c>
      <c r="B1162">
        <v>122</v>
      </c>
      <c r="C1162" s="441">
        <v>46082</v>
      </c>
      <c r="D1162" t="s">
        <v>552</v>
      </c>
      <c r="E1162">
        <v>18003</v>
      </c>
      <c r="F1162" t="s">
        <v>5815</v>
      </c>
      <c r="G1162">
        <v>4.03</v>
      </c>
      <c r="H1162" t="s">
        <v>5605</v>
      </c>
      <c r="I1162" t="s">
        <v>463</v>
      </c>
    </row>
    <row r="1163" spans="1:9" x14ac:dyDescent="0.3">
      <c r="A1163">
        <v>75566</v>
      </c>
      <c r="B1163">
        <v>122</v>
      </c>
      <c r="C1163" s="441">
        <v>46082</v>
      </c>
      <c r="D1163" t="s">
        <v>552</v>
      </c>
      <c r="E1163">
        <v>17838</v>
      </c>
      <c r="F1163" t="s">
        <v>5816</v>
      </c>
      <c r="G1163">
        <v>6</v>
      </c>
      <c r="H1163" t="s">
        <v>5703</v>
      </c>
      <c r="I1163" t="s">
        <v>463</v>
      </c>
    </row>
    <row r="1164" spans="1:9" x14ac:dyDescent="0.3">
      <c r="A1164">
        <v>75567</v>
      </c>
      <c r="B1164">
        <v>122</v>
      </c>
      <c r="C1164" s="441">
        <v>46082</v>
      </c>
      <c r="D1164" t="s">
        <v>552</v>
      </c>
      <c r="E1164">
        <v>17905</v>
      </c>
      <c r="F1164" t="s">
        <v>5817</v>
      </c>
      <c r="G1164">
        <v>12.5</v>
      </c>
      <c r="H1164" t="s">
        <v>5605</v>
      </c>
      <c r="I1164" t="s">
        <v>463</v>
      </c>
    </row>
    <row r="1165" spans="1:9" x14ac:dyDescent="0.3">
      <c r="A1165">
        <v>75568</v>
      </c>
      <c r="B1165">
        <v>122</v>
      </c>
      <c r="C1165" s="441">
        <v>46082</v>
      </c>
      <c r="D1165" t="s">
        <v>552</v>
      </c>
      <c r="E1165">
        <v>17903</v>
      </c>
      <c r="F1165" t="s">
        <v>5818</v>
      </c>
      <c r="G1165">
        <v>15.25</v>
      </c>
      <c r="H1165" t="s">
        <v>5605</v>
      </c>
      <c r="I1165" t="s">
        <v>463</v>
      </c>
    </row>
    <row r="1166" spans="1:9" x14ac:dyDescent="0.3">
      <c r="A1166">
        <v>75569</v>
      </c>
      <c r="B1166">
        <v>122</v>
      </c>
      <c r="C1166" s="441">
        <v>46082</v>
      </c>
      <c r="D1166" t="s">
        <v>552</v>
      </c>
      <c r="E1166">
        <v>17895</v>
      </c>
      <c r="F1166" t="s">
        <v>5819</v>
      </c>
      <c r="G1166">
        <v>17.829999999999998</v>
      </c>
      <c r="H1166" t="s">
        <v>5605</v>
      </c>
      <c r="I1166" t="s">
        <v>463</v>
      </c>
    </row>
    <row r="1167" spans="1:9" x14ac:dyDescent="0.3">
      <c r="A1167">
        <v>75570</v>
      </c>
      <c r="B1167">
        <v>122</v>
      </c>
      <c r="C1167" s="441">
        <v>46082</v>
      </c>
      <c r="D1167" t="s">
        <v>552</v>
      </c>
      <c r="E1167">
        <v>17886</v>
      </c>
      <c r="F1167" t="s">
        <v>5820</v>
      </c>
      <c r="G1167">
        <v>16.25</v>
      </c>
      <c r="H1167" t="s">
        <v>5605</v>
      </c>
      <c r="I1167" t="s">
        <v>463</v>
      </c>
    </row>
    <row r="1168" spans="1:9" x14ac:dyDescent="0.3">
      <c r="A1168">
        <v>75571</v>
      </c>
      <c r="B1168">
        <v>122</v>
      </c>
      <c r="C1168" s="441">
        <v>46082</v>
      </c>
      <c r="D1168" t="s">
        <v>552</v>
      </c>
      <c r="E1168">
        <v>17881</v>
      </c>
      <c r="F1168" t="s">
        <v>5822</v>
      </c>
      <c r="G1168">
        <v>11.25</v>
      </c>
      <c r="H1168" t="s">
        <v>5605</v>
      </c>
      <c r="I1168" t="s">
        <v>463</v>
      </c>
    </row>
    <row r="1169" spans="1:9" x14ac:dyDescent="0.3">
      <c r="A1169">
        <v>75572</v>
      </c>
      <c r="B1169">
        <v>122</v>
      </c>
      <c r="C1169" s="441">
        <v>46082</v>
      </c>
      <c r="D1169" t="s">
        <v>552</v>
      </c>
      <c r="E1169">
        <v>25093</v>
      </c>
      <c r="F1169" t="s">
        <v>5823</v>
      </c>
      <c r="G1169">
        <v>16</v>
      </c>
      <c r="H1169" t="s">
        <v>5601</v>
      </c>
      <c r="I1169" t="s">
        <v>463</v>
      </c>
    </row>
    <row r="1170" spans="1:9" x14ac:dyDescent="0.3">
      <c r="A1170">
        <v>75573</v>
      </c>
      <c r="B1170">
        <v>122</v>
      </c>
      <c r="C1170" s="441">
        <v>46082</v>
      </c>
      <c r="D1170" t="s">
        <v>552</v>
      </c>
      <c r="E1170">
        <v>17800</v>
      </c>
      <c r="F1170" t="s">
        <v>5824</v>
      </c>
      <c r="G1170">
        <v>13</v>
      </c>
      <c r="H1170" t="s">
        <v>5601</v>
      </c>
      <c r="I1170" t="s">
        <v>463</v>
      </c>
    </row>
    <row r="1171" spans="1:9" x14ac:dyDescent="0.3">
      <c r="A1171">
        <v>75574</v>
      </c>
      <c r="B1171">
        <v>122</v>
      </c>
      <c r="C1171" s="441">
        <v>46082</v>
      </c>
      <c r="D1171" t="s">
        <v>552</v>
      </c>
      <c r="E1171">
        <v>25645</v>
      </c>
      <c r="F1171" t="s">
        <v>5912</v>
      </c>
      <c r="G1171">
        <v>2</v>
      </c>
      <c r="H1171" t="s">
        <v>5601</v>
      </c>
      <c r="I1171" t="s">
        <v>463</v>
      </c>
    </row>
    <row r="1172" spans="1:9" x14ac:dyDescent="0.3">
      <c r="A1172">
        <v>75575</v>
      </c>
      <c r="B1172">
        <v>122</v>
      </c>
      <c r="C1172" s="441">
        <v>46082</v>
      </c>
      <c r="D1172" t="s">
        <v>552</v>
      </c>
      <c r="E1172">
        <v>17778</v>
      </c>
      <c r="F1172" t="s">
        <v>5825</v>
      </c>
      <c r="G1172">
        <v>14.58</v>
      </c>
      <c r="H1172" t="s">
        <v>5601</v>
      </c>
      <c r="I1172" t="s">
        <v>463</v>
      </c>
    </row>
    <row r="1173" spans="1:9" x14ac:dyDescent="0.3">
      <c r="A1173">
        <v>75576</v>
      </c>
      <c r="B1173">
        <v>122</v>
      </c>
      <c r="C1173" s="441">
        <v>46082</v>
      </c>
      <c r="D1173" t="s">
        <v>552</v>
      </c>
      <c r="E1173">
        <v>25535</v>
      </c>
      <c r="F1173" t="s">
        <v>5827</v>
      </c>
      <c r="G1173">
        <v>15</v>
      </c>
      <c r="H1173" t="s">
        <v>5601</v>
      </c>
      <c r="I1173" t="s">
        <v>463</v>
      </c>
    </row>
    <row r="1174" spans="1:9" x14ac:dyDescent="0.3">
      <c r="A1174">
        <v>75577</v>
      </c>
      <c r="B1174">
        <v>122</v>
      </c>
      <c r="C1174" s="441">
        <v>46082</v>
      </c>
      <c r="D1174" t="s">
        <v>552</v>
      </c>
      <c r="E1174">
        <v>17760</v>
      </c>
      <c r="F1174" t="s">
        <v>5972</v>
      </c>
      <c r="G1174">
        <v>5</v>
      </c>
      <c r="H1174" t="s">
        <v>5601</v>
      </c>
      <c r="I1174" t="s">
        <v>463</v>
      </c>
    </row>
    <row r="1175" spans="1:9" x14ac:dyDescent="0.3">
      <c r="A1175">
        <v>75578</v>
      </c>
      <c r="B1175">
        <v>122</v>
      </c>
      <c r="C1175" s="441">
        <v>46082</v>
      </c>
      <c r="D1175" t="s">
        <v>552</v>
      </c>
      <c r="E1175">
        <v>21944</v>
      </c>
      <c r="F1175" t="s">
        <v>5867</v>
      </c>
      <c r="G1175">
        <v>1.57</v>
      </c>
      <c r="H1175" t="s">
        <v>5601</v>
      </c>
      <c r="I1175" t="s">
        <v>463</v>
      </c>
    </row>
    <row r="1176" spans="1:9" x14ac:dyDescent="0.3">
      <c r="A1176">
        <v>75579</v>
      </c>
      <c r="B1176">
        <v>122</v>
      </c>
      <c r="C1176" s="441">
        <v>46082</v>
      </c>
      <c r="D1176" t="s">
        <v>552</v>
      </c>
      <c r="E1176">
        <v>21945</v>
      </c>
      <c r="F1176" t="s">
        <v>5828</v>
      </c>
      <c r="G1176">
        <v>67.5</v>
      </c>
      <c r="H1176" t="s">
        <v>5615</v>
      </c>
      <c r="I1176" t="s">
        <v>463</v>
      </c>
    </row>
    <row r="1177" spans="1:9" x14ac:dyDescent="0.3">
      <c r="A1177">
        <v>75580</v>
      </c>
      <c r="B1177">
        <v>122</v>
      </c>
      <c r="C1177" s="441">
        <v>46082</v>
      </c>
      <c r="D1177" t="s">
        <v>552</v>
      </c>
      <c r="E1177">
        <v>26052</v>
      </c>
      <c r="F1177" t="s">
        <v>5992</v>
      </c>
      <c r="G1177">
        <v>2</v>
      </c>
      <c r="H1177" t="s">
        <v>5601</v>
      </c>
      <c r="I1177" t="s">
        <v>463</v>
      </c>
    </row>
    <row r="1178" spans="1:9" x14ac:dyDescent="0.3">
      <c r="A1178">
        <v>75581</v>
      </c>
      <c r="B1178">
        <v>122</v>
      </c>
      <c r="C1178" s="441">
        <v>46082</v>
      </c>
      <c r="D1178" t="s">
        <v>552</v>
      </c>
      <c r="E1178">
        <v>17753</v>
      </c>
      <c r="F1178" t="s">
        <v>5883</v>
      </c>
      <c r="G1178">
        <v>3</v>
      </c>
      <c r="H1178" t="s">
        <v>5601</v>
      </c>
      <c r="I1178" t="s">
        <v>463</v>
      </c>
    </row>
    <row r="1179" spans="1:9" x14ac:dyDescent="0.3">
      <c r="A1179">
        <v>75582</v>
      </c>
      <c r="B1179">
        <v>122</v>
      </c>
      <c r="C1179" s="441">
        <v>46082</v>
      </c>
      <c r="D1179" t="s">
        <v>552</v>
      </c>
      <c r="E1179">
        <v>17594</v>
      </c>
      <c r="F1179" t="s">
        <v>5878</v>
      </c>
      <c r="G1179">
        <v>9</v>
      </c>
      <c r="H1179" t="s">
        <v>5601</v>
      </c>
      <c r="I1179" t="s">
        <v>463</v>
      </c>
    </row>
    <row r="1180" spans="1:9" x14ac:dyDescent="0.3">
      <c r="A1180">
        <v>75583</v>
      </c>
      <c r="B1180">
        <v>122</v>
      </c>
      <c r="C1180" s="441">
        <v>46082</v>
      </c>
      <c r="D1180" t="s">
        <v>552</v>
      </c>
      <c r="E1180">
        <v>17716</v>
      </c>
      <c r="F1180" t="s">
        <v>5830</v>
      </c>
      <c r="G1180">
        <v>213.9</v>
      </c>
      <c r="H1180" t="s">
        <v>5601</v>
      </c>
      <c r="I1180" t="s">
        <v>463</v>
      </c>
    </row>
    <row r="1181" spans="1:9" x14ac:dyDescent="0.3">
      <c r="A1181">
        <v>75584</v>
      </c>
      <c r="B1181">
        <v>122</v>
      </c>
      <c r="C1181" s="441">
        <v>46082</v>
      </c>
      <c r="D1181" t="s">
        <v>552</v>
      </c>
      <c r="E1181">
        <v>17722</v>
      </c>
      <c r="F1181" t="s">
        <v>5831</v>
      </c>
      <c r="G1181">
        <v>6</v>
      </c>
      <c r="H1181" t="s">
        <v>5601</v>
      </c>
      <c r="I1181" t="s">
        <v>463</v>
      </c>
    </row>
    <row r="1182" spans="1:9" x14ac:dyDescent="0.3">
      <c r="A1182">
        <v>75585</v>
      </c>
      <c r="B1182">
        <v>122</v>
      </c>
      <c r="C1182" s="441">
        <v>46082</v>
      </c>
      <c r="D1182" t="s">
        <v>552</v>
      </c>
      <c r="E1182">
        <v>25040</v>
      </c>
      <c r="F1182" t="s">
        <v>5832</v>
      </c>
      <c r="G1182">
        <v>9</v>
      </c>
      <c r="H1182" t="s">
        <v>5601</v>
      </c>
      <c r="I1182" t="s">
        <v>463</v>
      </c>
    </row>
    <row r="1183" spans="1:9" x14ac:dyDescent="0.3">
      <c r="A1183">
        <v>75586</v>
      </c>
      <c r="B1183">
        <v>122</v>
      </c>
      <c r="C1183" s="441">
        <v>46082</v>
      </c>
      <c r="D1183" t="s">
        <v>552</v>
      </c>
      <c r="E1183">
        <v>17710</v>
      </c>
      <c r="F1183" t="s">
        <v>5833</v>
      </c>
      <c r="G1183">
        <v>13</v>
      </c>
      <c r="H1183" t="s">
        <v>5601</v>
      </c>
      <c r="I1183" t="s">
        <v>463</v>
      </c>
    </row>
    <row r="1184" spans="1:9" x14ac:dyDescent="0.3">
      <c r="A1184">
        <v>75587</v>
      </c>
      <c r="B1184">
        <v>122</v>
      </c>
      <c r="C1184" s="441">
        <v>46082</v>
      </c>
      <c r="D1184" t="s">
        <v>552</v>
      </c>
      <c r="E1184">
        <v>17713</v>
      </c>
      <c r="F1184" t="s">
        <v>5879</v>
      </c>
      <c r="G1184">
        <v>18</v>
      </c>
      <c r="H1184" t="s">
        <v>5601</v>
      </c>
      <c r="I1184" t="s">
        <v>463</v>
      </c>
    </row>
    <row r="1185" spans="1:9" x14ac:dyDescent="0.3">
      <c r="A1185">
        <v>79803</v>
      </c>
      <c r="B1185">
        <v>122</v>
      </c>
      <c r="C1185" s="441">
        <v>46113</v>
      </c>
      <c r="D1185" t="s">
        <v>552</v>
      </c>
      <c r="E1185">
        <v>17594</v>
      </c>
      <c r="F1185" t="s">
        <v>5878</v>
      </c>
      <c r="G1185">
        <v>19.27</v>
      </c>
      <c r="H1185" t="s">
        <v>5601</v>
      </c>
      <c r="I1185" t="s">
        <v>464</v>
      </c>
    </row>
    <row r="1186" spans="1:9" x14ac:dyDescent="0.3">
      <c r="A1186">
        <v>79804</v>
      </c>
      <c r="B1186">
        <v>122</v>
      </c>
      <c r="C1186" s="441">
        <v>46113</v>
      </c>
      <c r="D1186" t="s">
        <v>552</v>
      </c>
      <c r="E1186">
        <v>17710</v>
      </c>
      <c r="F1186" t="s">
        <v>5833</v>
      </c>
      <c r="G1186">
        <v>155.24</v>
      </c>
      <c r="H1186" t="s">
        <v>5601</v>
      </c>
      <c r="I1186" t="s">
        <v>464</v>
      </c>
    </row>
    <row r="1187" spans="1:9" x14ac:dyDescent="0.3">
      <c r="A1187">
        <v>79805</v>
      </c>
      <c r="B1187">
        <v>122</v>
      </c>
      <c r="C1187" s="441">
        <v>46113</v>
      </c>
      <c r="D1187" t="s">
        <v>552</v>
      </c>
      <c r="E1187">
        <v>17713</v>
      </c>
      <c r="F1187" t="s">
        <v>5879</v>
      </c>
      <c r="G1187">
        <v>14</v>
      </c>
      <c r="H1187" t="s">
        <v>5601</v>
      </c>
      <c r="I1187" t="s">
        <v>464</v>
      </c>
    </row>
    <row r="1188" spans="1:9" x14ac:dyDescent="0.3">
      <c r="A1188">
        <v>79806</v>
      </c>
      <c r="B1188">
        <v>122</v>
      </c>
      <c r="C1188" s="441">
        <v>46113</v>
      </c>
      <c r="D1188" t="s">
        <v>552</v>
      </c>
      <c r="E1188">
        <v>17716</v>
      </c>
      <c r="F1188" t="s">
        <v>5830</v>
      </c>
      <c r="G1188">
        <v>7</v>
      </c>
      <c r="H1188" t="s">
        <v>5601</v>
      </c>
      <c r="I1188" t="s">
        <v>464</v>
      </c>
    </row>
    <row r="1189" spans="1:9" x14ac:dyDescent="0.3">
      <c r="A1189">
        <v>79807</v>
      </c>
      <c r="B1189">
        <v>122</v>
      </c>
      <c r="C1189" s="441">
        <v>46113</v>
      </c>
      <c r="D1189" t="s">
        <v>552</v>
      </c>
      <c r="E1189">
        <v>17722</v>
      </c>
      <c r="F1189" t="s">
        <v>5831</v>
      </c>
      <c r="G1189">
        <v>6</v>
      </c>
      <c r="H1189" t="s">
        <v>5601</v>
      </c>
      <c r="I1189" t="s">
        <v>464</v>
      </c>
    </row>
    <row r="1190" spans="1:9" x14ac:dyDescent="0.3">
      <c r="A1190">
        <v>79808</v>
      </c>
      <c r="B1190">
        <v>122</v>
      </c>
      <c r="C1190" s="441">
        <v>46113</v>
      </c>
      <c r="D1190" t="s">
        <v>552</v>
      </c>
      <c r="E1190">
        <v>17753</v>
      </c>
      <c r="F1190" t="s">
        <v>5883</v>
      </c>
      <c r="G1190">
        <v>3</v>
      </c>
      <c r="H1190" t="s">
        <v>5601</v>
      </c>
      <c r="I1190" t="s">
        <v>464</v>
      </c>
    </row>
    <row r="1191" spans="1:9" x14ac:dyDescent="0.3">
      <c r="A1191">
        <v>79809</v>
      </c>
      <c r="B1191">
        <v>122</v>
      </c>
      <c r="C1191" s="441">
        <v>46113</v>
      </c>
      <c r="D1191" t="s">
        <v>552</v>
      </c>
      <c r="E1191">
        <v>17778</v>
      </c>
      <c r="F1191" t="s">
        <v>5825</v>
      </c>
      <c r="G1191">
        <v>16.989999999999998</v>
      </c>
      <c r="H1191" t="s">
        <v>5601</v>
      </c>
      <c r="I1191" t="s">
        <v>464</v>
      </c>
    </row>
    <row r="1192" spans="1:9" x14ac:dyDescent="0.3">
      <c r="A1192">
        <v>79810</v>
      </c>
      <c r="B1192">
        <v>122</v>
      </c>
      <c r="C1192" s="441">
        <v>46113</v>
      </c>
      <c r="D1192" t="s">
        <v>552</v>
      </c>
      <c r="E1192">
        <v>17800</v>
      </c>
      <c r="F1192" t="s">
        <v>5824</v>
      </c>
      <c r="G1192">
        <v>8</v>
      </c>
      <c r="H1192" t="s">
        <v>5601</v>
      </c>
      <c r="I1192" t="s">
        <v>464</v>
      </c>
    </row>
    <row r="1193" spans="1:9" x14ac:dyDescent="0.3">
      <c r="A1193">
        <v>79811</v>
      </c>
      <c r="B1193">
        <v>122</v>
      </c>
      <c r="C1193" s="441">
        <v>46113</v>
      </c>
      <c r="D1193" t="s">
        <v>552</v>
      </c>
      <c r="E1193">
        <v>17828</v>
      </c>
      <c r="F1193" t="s">
        <v>5993</v>
      </c>
      <c r="G1193">
        <v>2</v>
      </c>
      <c r="H1193" t="s">
        <v>5613</v>
      </c>
      <c r="I1193" t="s">
        <v>464</v>
      </c>
    </row>
    <row r="1194" spans="1:9" x14ac:dyDescent="0.3">
      <c r="A1194">
        <v>79812</v>
      </c>
      <c r="B1194">
        <v>122</v>
      </c>
      <c r="C1194" s="441">
        <v>46113</v>
      </c>
      <c r="D1194" t="s">
        <v>552</v>
      </c>
      <c r="E1194">
        <v>17838</v>
      </c>
      <c r="F1194" t="s">
        <v>5816</v>
      </c>
      <c r="G1194">
        <v>12</v>
      </c>
      <c r="H1194" t="s">
        <v>5703</v>
      </c>
      <c r="I1194" t="s">
        <v>464</v>
      </c>
    </row>
    <row r="1195" spans="1:9" x14ac:dyDescent="0.3">
      <c r="A1195">
        <v>79813</v>
      </c>
      <c r="B1195">
        <v>122</v>
      </c>
      <c r="C1195" s="441">
        <v>46113</v>
      </c>
      <c r="D1195" t="s">
        <v>552</v>
      </c>
      <c r="E1195">
        <v>17881</v>
      </c>
      <c r="F1195" t="s">
        <v>5822</v>
      </c>
      <c r="G1195">
        <v>12.25</v>
      </c>
      <c r="H1195" t="s">
        <v>5605</v>
      </c>
      <c r="I1195" t="s">
        <v>464</v>
      </c>
    </row>
    <row r="1196" spans="1:9" x14ac:dyDescent="0.3">
      <c r="A1196">
        <v>79814</v>
      </c>
      <c r="B1196">
        <v>122</v>
      </c>
      <c r="C1196" s="441">
        <v>46113</v>
      </c>
      <c r="D1196" t="s">
        <v>552</v>
      </c>
      <c r="E1196">
        <v>17883</v>
      </c>
      <c r="F1196" t="s">
        <v>5821</v>
      </c>
      <c r="G1196">
        <v>13.33</v>
      </c>
      <c r="H1196" t="s">
        <v>5605</v>
      </c>
      <c r="I1196" t="s">
        <v>464</v>
      </c>
    </row>
    <row r="1197" spans="1:9" x14ac:dyDescent="0.3">
      <c r="A1197">
        <v>79815</v>
      </c>
      <c r="B1197">
        <v>122</v>
      </c>
      <c r="C1197" s="441">
        <v>46113</v>
      </c>
      <c r="D1197" t="s">
        <v>552</v>
      </c>
      <c r="E1197">
        <v>17886</v>
      </c>
      <c r="F1197" t="s">
        <v>5820</v>
      </c>
      <c r="G1197">
        <v>22.17</v>
      </c>
      <c r="H1197" t="s">
        <v>5605</v>
      </c>
      <c r="I1197" t="s">
        <v>464</v>
      </c>
    </row>
    <row r="1198" spans="1:9" x14ac:dyDescent="0.3">
      <c r="A1198">
        <v>79816</v>
      </c>
      <c r="B1198">
        <v>122</v>
      </c>
      <c r="C1198" s="441">
        <v>46113</v>
      </c>
      <c r="D1198" t="s">
        <v>552</v>
      </c>
      <c r="E1198">
        <v>17895</v>
      </c>
      <c r="F1198" t="s">
        <v>5819</v>
      </c>
      <c r="G1198">
        <v>14.17</v>
      </c>
      <c r="H1198" t="s">
        <v>5605</v>
      </c>
      <c r="I1198" t="s">
        <v>464</v>
      </c>
    </row>
    <row r="1199" spans="1:9" x14ac:dyDescent="0.3">
      <c r="A1199">
        <v>79817</v>
      </c>
      <c r="B1199">
        <v>122</v>
      </c>
      <c r="C1199" s="441">
        <v>46113</v>
      </c>
      <c r="D1199" t="s">
        <v>552</v>
      </c>
      <c r="E1199">
        <v>17903</v>
      </c>
      <c r="F1199" t="s">
        <v>5818</v>
      </c>
      <c r="G1199">
        <v>33.5</v>
      </c>
      <c r="H1199" t="s">
        <v>5605</v>
      </c>
      <c r="I1199" t="s">
        <v>464</v>
      </c>
    </row>
    <row r="1200" spans="1:9" x14ac:dyDescent="0.3">
      <c r="A1200">
        <v>79818</v>
      </c>
      <c r="B1200">
        <v>122</v>
      </c>
      <c r="C1200" s="441">
        <v>46113</v>
      </c>
      <c r="D1200" t="s">
        <v>552</v>
      </c>
      <c r="E1200">
        <v>17905</v>
      </c>
      <c r="F1200" t="s">
        <v>5817</v>
      </c>
      <c r="G1200">
        <v>22.33</v>
      </c>
      <c r="H1200" t="s">
        <v>5605</v>
      </c>
      <c r="I1200" t="s">
        <v>464</v>
      </c>
    </row>
    <row r="1201" spans="1:9" x14ac:dyDescent="0.3">
      <c r="A1201">
        <v>79819</v>
      </c>
      <c r="B1201">
        <v>122</v>
      </c>
      <c r="C1201" s="441">
        <v>46113</v>
      </c>
      <c r="D1201" t="s">
        <v>552</v>
      </c>
      <c r="E1201">
        <v>17925</v>
      </c>
      <c r="F1201" t="s">
        <v>5994</v>
      </c>
      <c r="G1201">
        <v>2.83</v>
      </c>
      <c r="H1201" t="s">
        <v>5605</v>
      </c>
      <c r="I1201" t="s">
        <v>464</v>
      </c>
    </row>
    <row r="1202" spans="1:9" x14ac:dyDescent="0.3">
      <c r="A1202">
        <v>79820</v>
      </c>
      <c r="B1202">
        <v>122</v>
      </c>
      <c r="C1202" s="441">
        <v>46113</v>
      </c>
      <c r="D1202" t="s">
        <v>552</v>
      </c>
      <c r="E1202">
        <v>17933</v>
      </c>
      <c r="F1202" t="s">
        <v>5813</v>
      </c>
      <c r="G1202">
        <v>38.46</v>
      </c>
      <c r="H1202" t="s">
        <v>5605</v>
      </c>
      <c r="I1202" t="s">
        <v>464</v>
      </c>
    </row>
    <row r="1203" spans="1:9" x14ac:dyDescent="0.3">
      <c r="A1203">
        <v>79821</v>
      </c>
      <c r="B1203">
        <v>122</v>
      </c>
      <c r="C1203" s="441">
        <v>46113</v>
      </c>
      <c r="D1203" t="s">
        <v>552</v>
      </c>
      <c r="E1203">
        <v>18017</v>
      </c>
      <c r="F1203" t="s">
        <v>5863</v>
      </c>
      <c r="G1203">
        <v>7</v>
      </c>
      <c r="H1203" t="s">
        <v>5601</v>
      </c>
      <c r="I1203" t="s">
        <v>464</v>
      </c>
    </row>
    <row r="1204" spans="1:9" x14ac:dyDescent="0.3">
      <c r="A1204">
        <v>79822</v>
      </c>
      <c r="B1204">
        <v>122</v>
      </c>
      <c r="C1204" s="441">
        <v>46113</v>
      </c>
      <c r="D1204" t="s">
        <v>552</v>
      </c>
      <c r="E1204">
        <v>18018</v>
      </c>
      <c r="F1204" t="s">
        <v>5961</v>
      </c>
      <c r="G1204">
        <v>8</v>
      </c>
      <c r="H1204" t="s">
        <v>5601</v>
      </c>
      <c r="I1204" t="s">
        <v>464</v>
      </c>
    </row>
    <row r="1205" spans="1:9" x14ac:dyDescent="0.3">
      <c r="A1205">
        <v>79823</v>
      </c>
      <c r="B1205">
        <v>122</v>
      </c>
      <c r="C1205" s="441">
        <v>46113</v>
      </c>
      <c r="D1205" t="s">
        <v>552</v>
      </c>
      <c r="E1205">
        <v>18051</v>
      </c>
      <c r="F1205" t="s">
        <v>5871</v>
      </c>
      <c r="G1205">
        <v>4</v>
      </c>
      <c r="H1205" t="s">
        <v>5601</v>
      </c>
      <c r="I1205" t="s">
        <v>464</v>
      </c>
    </row>
    <row r="1206" spans="1:9" x14ac:dyDescent="0.3">
      <c r="A1206">
        <v>79824</v>
      </c>
      <c r="B1206">
        <v>122</v>
      </c>
      <c r="C1206" s="441">
        <v>46113</v>
      </c>
      <c r="D1206" t="s">
        <v>552</v>
      </c>
      <c r="E1206">
        <v>18097</v>
      </c>
      <c r="F1206" t="s">
        <v>5811</v>
      </c>
      <c r="G1206">
        <v>7.75</v>
      </c>
      <c r="H1206" t="s">
        <v>5601</v>
      </c>
      <c r="I1206" t="s">
        <v>464</v>
      </c>
    </row>
    <row r="1207" spans="1:9" x14ac:dyDescent="0.3">
      <c r="A1207">
        <v>79825</v>
      </c>
      <c r="B1207">
        <v>122</v>
      </c>
      <c r="C1207" s="441">
        <v>46113</v>
      </c>
      <c r="D1207" t="s">
        <v>552</v>
      </c>
      <c r="E1207">
        <v>18099</v>
      </c>
      <c r="F1207" t="s">
        <v>5810</v>
      </c>
      <c r="G1207">
        <v>36.090000000000003</v>
      </c>
      <c r="H1207" t="s">
        <v>5601</v>
      </c>
      <c r="I1207" t="s">
        <v>464</v>
      </c>
    </row>
    <row r="1208" spans="1:9" x14ac:dyDescent="0.3">
      <c r="A1208">
        <v>79826</v>
      </c>
      <c r="B1208">
        <v>122</v>
      </c>
      <c r="C1208" s="441">
        <v>46113</v>
      </c>
      <c r="D1208" t="s">
        <v>552</v>
      </c>
      <c r="E1208">
        <v>18100</v>
      </c>
      <c r="F1208" t="s">
        <v>5995</v>
      </c>
      <c r="G1208">
        <v>3</v>
      </c>
      <c r="H1208" t="s">
        <v>5601</v>
      </c>
      <c r="I1208" t="s">
        <v>464</v>
      </c>
    </row>
    <row r="1209" spans="1:9" x14ac:dyDescent="0.3">
      <c r="A1209">
        <v>79827</v>
      </c>
      <c r="B1209">
        <v>122</v>
      </c>
      <c r="C1209" s="441">
        <v>46113</v>
      </c>
      <c r="D1209" t="s">
        <v>552</v>
      </c>
      <c r="E1209">
        <v>18103</v>
      </c>
      <c r="F1209" t="s">
        <v>5809</v>
      </c>
      <c r="G1209">
        <v>5.13</v>
      </c>
      <c r="H1209" t="s">
        <v>5601</v>
      </c>
      <c r="I1209" t="s">
        <v>464</v>
      </c>
    </row>
    <row r="1210" spans="1:9" x14ac:dyDescent="0.3">
      <c r="A1210">
        <v>79828</v>
      </c>
      <c r="B1210">
        <v>122</v>
      </c>
      <c r="C1210" s="441">
        <v>46113</v>
      </c>
      <c r="D1210" t="s">
        <v>552</v>
      </c>
      <c r="E1210">
        <v>18104</v>
      </c>
      <c r="F1210" t="s">
        <v>5808</v>
      </c>
      <c r="G1210">
        <v>0.37</v>
      </c>
      <c r="H1210" t="s">
        <v>5601</v>
      </c>
      <c r="I1210" t="s">
        <v>464</v>
      </c>
    </row>
    <row r="1211" spans="1:9" x14ac:dyDescent="0.3">
      <c r="A1211">
        <v>79829</v>
      </c>
      <c r="B1211">
        <v>122</v>
      </c>
      <c r="C1211" s="441">
        <v>46113</v>
      </c>
      <c r="D1211" t="s">
        <v>552</v>
      </c>
      <c r="E1211">
        <v>18113</v>
      </c>
      <c r="F1211" t="s">
        <v>5806</v>
      </c>
      <c r="G1211">
        <v>6.53</v>
      </c>
      <c r="H1211" t="s">
        <v>5601</v>
      </c>
      <c r="I1211" t="s">
        <v>464</v>
      </c>
    </row>
    <row r="1212" spans="1:9" x14ac:dyDescent="0.3">
      <c r="A1212">
        <v>79830</v>
      </c>
      <c r="B1212">
        <v>122</v>
      </c>
      <c r="C1212" s="441">
        <v>46113</v>
      </c>
      <c r="D1212" t="s">
        <v>552</v>
      </c>
      <c r="E1212">
        <v>18114</v>
      </c>
      <c r="F1212" t="s">
        <v>5805</v>
      </c>
      <c r="G1212">
        <v>5.44</v>
      </c>
      <c r="H1212" t="s">
        <v>5601</v>
      </c>
      <c r="I1212" t="s">
        <v>464</v>
      </c>
    </row>
    <row r="1213" spans="1:9" x14ac:dyDescent="0.3">
      <c r="A1213">
        <v>79831</v>
      </c>
      <c r="B1213">
        <v>122</v>
      </c>
      <c r="C1213" s="441">
        <v>46113</v>
      </c>
      <c r="D1213" t="s">
        <v>552</v>
      </c>
      <c r="E1213">
        <v>18115</v>
      </c>
      <c r="F1213" t="s">
        <v>5804</v>
      </c>
      <c r="G1213">
        <v>0.23</v>
      </c>
      <c r="H1213" t="s">
        <v>5601</v>
      </c>
      <c r="I1213" t="s">
        <v>464</v>
      </c>
    </row>
    <row r="1214" spans="1:9" x14ac:dyDescent="0.3">
      <c r="A1214">
        <v>79832</v>
      </c>
      <c r="B1214">
        <v>122</v>
      </c>
      <c r="C1214" s="441">
        <v>46113</v>
      </c>
      <c r="D1214" t="s">
        <v>552</v>
      </c>
      <c r="E1214">
        <v>18118</v>
      </c>
      <c r="F1214" t="s">
        <v>5803</v>
      </c>
      <c r="G1214">
        <v>5.16</v>
      </c>
      <c r="H1214" t="s">
        <v>5601</v>
      </c>
      <c r="I1214" t="s">
        <v>464</v>
      </c>
    </row>
    <row r="1215" spans="1:9" x14ac:dyDescent="0.3">
      <c r="A1215">
        <v>79833</v>
      </c>
      <c r="B1215">
        <v>122</v>
      </c>
      <c r="C1215" s="441">
        <v>46113</v>
      </c>
      <c r="D1215" t="s">
        <v>552</v>
      </c>
      <c r="E1215">
        <v>18119</v>
      </c>
      <c r="F1215" t="s">
        <v>5802</v>
      </c>
      <c r="G1215">
        <v>31.24</v>
      </c>
      <c r="H1215" t="s">
        <v>5601</v>
      </c>
      <c r="I1215" t="s">
        <v>464</v>
      </c>
    </row>
    <row r="1216" spans="1:9" x14ac:dyDescent="0.3">
      <c r="A1216">
        <v>79834</v>
      </c>
      <c r="B1216">
        <v>122</v>
      </c>
      <c r="C1216" s="441">
        <v>46113</v>
      </c>
      <c r="D1216" t="s">
        <v>552</v>
      </c>
      <c r="E1216">
        <v>18121</v>
      </c>
      <c r="F1216" t="s">
        <v>5801</v>
      </c>
      <c r="G1216">
        <v>0.46</v>
      </c>
      <c r="H1216" t="s">
        <v>5601</v>
      </c>
      <c r="I1216" t="s">
        <v>464</v>
      </c>
    </row>
    <row r="1217" spans="1:9" x14ac:dyDescent="0.3">
      <c r="A1217">
        <v>79835</v>
      </c>
      <c r="B1217">
        <v>122</v>
      </c>
      <c r="C1217" s="441">
        <v>46113</v>
      </c>
      <c r="D1217" t="s">
        <v>552</v>
      </c>
      <c r="E1217">
        <v>18129</v>
      </c>
      <c r="F1217" t="s">
        <v>5800</v>
      </c>
      <c r="G1217">
        <v>2.71</v>
      </c>
      <c r="H1217" t="s">
        <v>5601</v>
      </c>
      <c r="I1217" t="s">
        <v>464</v>
      </c>
    </row>
    <row r="1218" spans="1:9" x14ac:dyDescent="0.3">
      <c r="A1218">
        <v>79836</v>
      </c>
      <c r="B1218">
        <v>122</v>
      </c>
      <c r="C1218" s="441">
        <v>46113</v>
      </c>
      <c r="D1218" t="s">
        <v>552</v>
      </c>
      <c r="E1218">
        <v>18133</v>
      </c>
      <c r="F1218" t="s">
        <v>5996</v>
      </c>
      <c r="G1218">
        <v>1.21</v>
      </c>
      <c r="H1218" t="s">
        <v>5601</v>
      </c>
      <c r="I1218" t="s">
        <v>464</v>
      </c>
    </row>
    <row r="1219" spans="1:9" x14ac:dyDescent="0.3">
      <c r="A1219">
        <v>79837</v>
      </c>
      <c r="B1219">
        <v>122</v>
      </c>
      <c r="C1219" s="441">
        <v>46113</v>
      </c>
      <c r="D1219" t="s">
        <v>552</v>
      </c>
      <c r="E1219">
        <v>18138</v>
      </c>
      <c r="F1219" t="s">
        <v>5799</v>
      </c>
      <c r="G1219">
        <v>0.6</v>
      </c>
      <c r="H1219" t="s">
        <v>5601</v>
      </c>
      <c r="I1219" t="s">
        <v>464</v>
      </c>
    </row>
    <row r="1220" spans="1:9" x14ac:dyDescent="0.3">
      <c r="A1220">
        <v>79838</v>
      </c>
      <c r="B1220">
        <v>122</v>
      </c>
      <c r="C1220" s="441">
        <v>46113</v>
      </c>
      <c r="D1220" t="s">
        <v>552</v>
      </c>
      <c r="E1220">
        <v>18139</v>
      </c>
      <c r="F1220" t="s">
        <v>5960</v>
      </c>
      <c r="G1220">
        <v>2</v>
      </c>
      <c r="H1220" t="s">
        <v>5601</v>
      </c>
      <c r="I1220" t="s">
        <v>464</v>
      </c>
    </row>
    <row r="1221" spans="1:9" x14ac:dyDescent="0.3">
      <c r="A1221">
        <v>79839</v>
      </c>
      <c r="B1221">
        <v>122</v>
      </c>
      <c r="C1221" s="441">
        <v>46113</v>
      </c>
      <c r="D1221" t="s">
        <v>552</v>
      </c>
      <c r="E1221">
        <v>18143</v>
      </c>
      <c r="F1221" t="s">
        <v>5797</v>
      </c>
      <c r="G1221">
        <v>2.59</v>
      </c>
      <c r="H1221" t="s">
        <v>5601</v>
      </c>
      <c r="I1221" t="s">
        <v>464</v>
      </c>
    </row>
    <row r="1222" spans="1:9" x14ac:dyDescent="0.3">
      <c r="A1222">
        <v>79840</v>
      </c>
      <c r="B1222">
        <v>122</v>
      </c>
      <c r="C1222" s="441">
        <v>46113</v>
      </c>
      <c r="D1222" t="s">
        <v>552</v>
      </c>
      <c r="E1222">
        <v>18145</v>
      </c>
      <c r="F1222" t="s">
        <v>5796</v>
      </c>
      <c r="G1222">
        <v>0.08</v>
      </c>
      <c r="H1222" t="s">
        <v>5601</v>
      </c>
      <c r="I1222" t="s">
        <v>464</v>
      </c>
    </row>
    <row r="1223" spans="1:9" x14ac:dyDescent="0.3">
      <c r="A1223">
        <v>79841</v>
      </c>
      <c r="B1223">
        <v>122</v>
      </c>
      <c r="C1223" s="441">
        <v>46113</v>
      </c>
      <c r="D1223" t="s">
        <v>552</v>
      </c>
      <c r="E1223">
        <v>18146</v>
      </c>
      <c r="F1223" t="s">
        <v>5795</v>
      </c>
      <c r="G1223">
        <v>2.2400000000000002</v>
      </c>
      <c r="H1223" t="s">
        <v>5601</v>
      </c>
      <c r="I1223" t="s">
        <v>464</v>
      </c>
    </row>
    <row r="1224" spans="1:9" x14ac:dyDescent="0.3">
      <c r="A1224">
        <v>79842</v>
      </c>
      <c r="B1224">
        <v>122</v>
      </c>
      <c r="C1224" s="441">
        <v>46113</v>
      </c>
      <c r="D1224" t="s">
        <v>552</v>
      </c>
      <c r="E1224">
        <v>18157</v>
      </c>
      <c r="F1224" t="s">
        <v>5793</v>
      </c>
      <c r="G1224">
        <v>28.2</v>
      </c>
      <c r="H1224" t="s">
        <v>5601</v>
      </c>
      <c r="I1224" t="s">
        <v>464</v>
      </c>
    </row>
    <row r="1225" spans="1:9" x14ac:dyDescent="0.3">
      <c r="A1225">
        <v>79843</v>
      </c>
      <c r="B1225">
        <v>122</v>
      </c>
      <c r="C1225" s="441">
        <v>46113</v>
      </c>
      <c r="D1225" t="s">
        <v>552</v>
      </c>
      <c r="E1225">
        <v>18159</v>
      </c>
      <c r="F1225" t="s">
        <v>5792</v>
      </c>
      <c r="G1225">
        <v>2</v>
      </c>
      <c r="H1225" t="s">
        <v>5601</v>
      </c>
      <c r="I1225" t="s">
        <v>464</v>
      </c>
    </row>
    <row r="1226" spans="1:9" x14ac:dyDescent="0.3">
      <c r="A1226">
        <v>79844</v>
      </c>
      <c r="B1226">
        <v>122</v>
      </c>
      <c r="C1226" s="441">
        <v>46113</v>
      </c>
      <c r="D1226" t="s">
        <v>552</v>
      </c>
      <c r="E1226">
        <v>18176</v>
      </c>
      <c r="F1226" t="s">
        <v>5791</v>
      </c>
      <c r="G1226">
        <v>1</v>
      </c>
      <c r="H1226" t="s">
        <v>5601</v>
      </c>
      <c r="I1226" t="s">
        <v>464</v>
      </c>
    </row>
    <row r="1227" spans="1:9" x14ac:dyDescent="0.3">
      <c r="A1227">
        <v>79845</v>
      </c>
      <c r="B1227">
        <v>122</v>
      </c>
      <c r="C1227" s="441">
        <v>46113</v>
      </c>
      <c r="D1227" t="s">
        <v>552</v>
      </c>
      <c r="E1227">
        <v>18178</v>
      </c>
      <c r="F1227" t="s">
        <v>5790</v>
      </c>
      <c r="G1227">
        <v>1</v>
      </c>
      <c r="H1227" t="s">
        <v>5601</v>
      </c>
      <c r="I1227" t="s">
        <v>464</v>
      </c>
    </row>
    <row r="1228" spans="1:9" x14ac:dyDescent="0.3">
      <c r="A1228">
        <v>79846</v>
      </c>
      <c r="B1228">
        <v>122</v>
      </c>
      <c r="C1228" s="441">
        <v>46113</v>
      </c>
      <c r="D1228" t="s">
        <v>552</v>
      </c>
      <c r="E1228">
        <v>18179</v>
      </c>
      <c r="F1228" t="s">
        <v>5789</v>
      </c>
      <c r="G1228">
        <v>66.78</v>
      </c>
      <c r="H1228" t="s">
        <v>5601</v>
      </c>
      <c r="I1228" t="s">
        <v>464</v>
      </c>
    </row>
    <row r="1229" spans="1:9" x14ac:dyDescent="0.3">
      <c r="A1229">
        <v>79847</v>
      </c>
      <c r="B1229">
        <v>122</v>
      </c>
      <c r="C1229" s="441">
        <v>46113</v>
      </c>
      <c r="D1229" t="s">
        <v>552</v>
      </c>
      <c r="E1229">
        <v>18180</v>
      </c>
      <c r="F1229" t="s">
        <v>5788</v>
      </c>
      <c r="G1229">
        <v>0.28999999999999998</v>
      </c>
      <c r="H1229" t="s">
        <v>5601</v>
      </c>
      <c r="I1229" t="s">
        <v>464</v>
      </c>
    </row>
    <row r="1230" spans="1:9" x14ac:dyDescent="0.3">
      <c r="A1230">
        <v>79848</v>
      </c>
      <c r="B1230">
        <v>122</v>
      </c>
      <c r="C1230" s="441">
        <v>46113</v>
      </c>
      <c r="D1230" t="s">
        <v>552</v>
      </c>
      <c r="E1230">
        <v>18184</v>
      </c>
      <c r="F1230" t="s">
        <v>5997</v>
      </c>
      <c r="G1230">
        <v>0.91</v>
      </c>
      <c r="H1230" t="s">
        <v>5601</v>
      </c>
      <c r="I1230" t="s">
        <v>464</v>
      </c>
    </row>
    <row r="1231" spans="1:9" x14ac:dyDescent="0.3">
      <c r="A1231">
        <v>79849</v>
      </c>
      <c r="B1231">
        <v>122</v>
      </c>
      <c r="C1231" s="441">
        <v>46113</v>
      </c>
      <c r="D1231" t="s">
        <v>552</v>
      </c>
      <c r="E1231">
        <v>18185</v>
      </c>
      <c r="F1231" t="s">
        <v>5786</v>
      </c>
      <c r="G1231">
        <v>2</v>
      </c>
      <c r="H1231" t="s">
        <v>5601</v>
      </c>
      <c r="I1231" t="s">
        <v>464</v>
      </c>
    </row>
    <row r="1232" spans="1:9" x14ac:dyDescent="0.3">
      <c r="A1232">
        <v>79850</v>
      </c>
      <c r="B1232">
        <v>122</v>
      </c>
      <c r="C1232" s="441">
        <v>46113</v>
      </c>
      <c r="D1232" t="s">
        <v>552</v>
      </c>
      <c r="E1232">
        <v>18186</v>
      </c>
      <c r="F1232" t="s">
        <v>5787</v>
      </c>
      <c r="G1232">
        <v>9.7799999999999994</v>
      </c>
      <c r="H1232" t="s">
        <v>5601</v>
      </c>
      <c r="I1232" t="s">
        <v>464</v>
      </c>
    </row>
    <row r="1233" spans="1:9" x14ac:dyDescent="0.3">
      <c r="A1233">
        <v>79851</v>
      </c>
      <c r="B1233">
        <v>122</v>
      </c>
      <c r="C1233" s="441">
        <v>46113</v>
      </c>
      <c r="D1233" t="s">
        <v>552</v>
      </c>
      <c r="E1233">
        <v>18191</v>
      </c>
      <c r="F1233" t="s">
        <v>5998</v>
      </c>
      <c r="G1233">
        <v>0.24</v>
      </c>
      <c r="H1233" t="s">
        <v>5601</v>
      </c>
      <c r="I1233" t="s">
        <v>464</v>
      </c>
    </row>
    <row r="1234" spans="1:9" x14ac:dyDescent="0.3">
      <c r="A1234">
        <v>79852</v>
      </c>
      <c r="B1234">
        <v>122</v>
      </c>
      <c r="C1234" s="441">
        <v>46113</v>
      </c>
      <c r="D1234" t="s">
        <v>552</v>
      </c>
      <c r="E1234">
        <v>18202</v>
      </c>
      <c r="F1234" t="s">
        <v>5780</v>
      </c>
      <c r="G1234">
        <v>18.670000000000002</v>
      </c>
      <c r="H1234" t="s">
        <v>5601</v>
      </c>
      <c r="I1234" t="s">
        <v>464</v>
      </c>
    </row>
    <row r="1235" spans="1:9" x14ac:dyDescent="0.3">
      <c r="A1235">
        <v>79853</v>
      </c>
      <c r="B1235">
        <v>122</v>
      </c>
      <c r="C1235" s="441">
        <v>46113</v>
      </c>
      <c r="D1235" t="s">
        <v>552</v>
      </c>
      <c r="E1235">
        <v>18208</v>
      </c>
      <c r="F1235" t="s">
        <v>5776</v>
      </c>
      <c r="G1235">
        <v>12</v>
      </c>
      <c r="H1235" t="s">
        <v>5601</v>
      </c>
      <c r="I1235" t="s">
        <v>464</v>
      </c>
    </row>
    <row r="1236" spans="1:9" x14ac:dyDescent="0.3">
      <c r="A1236">
        <v>79854</v>
      </c>
      <c r="B1236">
        <v>122</v>
      </c>
      <c r="C1236" s="441">
        <v>46113</v>
      </c>
      <c r="D1236" t="s">
        <v>552</v>
      </c>
      <c r="E1236">
        <v>18209</v>
      </c>
      <c r="F1236" t="s">
        <v>5783</v>
      </c>
      <c r="G1236">
        <v>2</v>
      </c>
      <c r="H1236" t="s">
        <v>5601</v>
      </c>
      <c r="I1236" t="s">
        <v>464</v>
      </c>
    </row>
    <row r="1237" spans="1:9" x14ac:dyDescent="0.3">
      <c r="A1237">
        <v>79855</v>
      </c>
      <c r="B1237">
        <v>122</v>
      </c>
      <c r="C1237" s="441">
        <v>46113</v>
      </c>
      <c r="D1237" t="s">
        <v>552</v>
      </c>
      <c r="E1237">
        <v>18211</v>
      </c>
      <c r="F1237" t="s">
        <v>5782</v>
      </c>
      <c r="G1237">
        <v>6</v>
      </c>
      <c r="H1237" t="s">
        <v>5601</v>
      </c>
      <c r="I1237" t="s">
        <v>464</v>
      </c>
    </row>
    <row r="1238" spans="1:9" x14ac:dyDescent="0.3">
      <c r="A1238">
        <v>79856</v>
      </c>
      <c r="B1238">
        <v>122</v>
      </c>
      <c r="C1238" s="441">
        <v>46113</v>
      </c>
      <c r="D1238" t="s">
        <v>552</v>
      </c>
      <c r="E1238">
        <v>18214</v>
      </c>
      <c r="F1238" t="s">
        <v>5781</v>
      </c>
      <c r="G1238">
        <v>22</v>
      </c>
      <c r="H1238" t="s">
        <v>5601</v>
      </c>
      <c r="I1238" t="s">
        <v>464</v>
      </c>
    </row>
    <row r="1239" spans="1:9" x14ac:dyDescent="0.3">
      <c r="A1239">
        <v>79857</v>
      </c>
      <c r="B1239">
        <v>122</v>
      </c>
      <c r="C1239" s="441">
        <v>46113</v>
      </c>
      <c r="D1239" t="s">
        <v>552</v>
      </c>
      <c r="E1239">
        <v>18218</v>
      </c>
      <c r="F1239" t="s">
        <v>5779</v>
      </c>
      <c r="G1239">
        <v>13</v>
      </c>
      <c r="H1239" t="s">
        <v>5601</v>
      </c>
      <c r="I1239" t="s">
        <v>464</v>
      </c>
    </row>
    <row r="1240" spans="1:9" x14ac:dyDescent="0.3">
      <c r="A1240">
        <v>79858</v>
      </c>
      <c r="B1240">
        <v>122</v>
      </c>
      <c r="C1240" s="441">
        <v>46113</v>
      </c>
      <c r="D1240" t="s">
        <v>552</v>
      </c>
      <c r="E1240">
        <v>18219</v>
      </c>
      <c r="F1240" t="s">
        <v>5778</v>
      </c>
      <c r="G1240">
        <v>15</v>
      </c>
      <c r="H1240" t="s">
        <v>5601</v>
      </c>
      <c r="I1240" t="s">
        <v>464</v>
      </c>
    </row>
    <row r="1241" spans="1:9" x14ac:dyDescent="0.3">
      <c r="A1241">
        <v>79859</v>
      </c>
      <c r="B1241">
        <v>122</v>
      </c>
      <c r="C1241" s="441">
        <v>46113</v>
      </c>
      <c r="D1241" t="s">
        <v>552</v>
      </c>
      <c r="E1241">
        <v>18220</v>
      </c>
      <c r="F1241" t="s">
        <v>5777</v>
      </c>
      <c r="G1241">
        <v>10</v>
      </c>
      <c r="H1241" t="s">
        <v>5601</v>
      </c>
      <c r="I1241" t="s">
        <v>464</v>
      </c>
    </row>
    <row r="1242" spans="1:9" x14ac:dyDescent="0.3">
      <c r="A1242">
        <v>79860</v>
      </c>
      <c r="B1242">
        <v>122</v>
      </c>
      <c r="C1242" s="441">
        <v>46113</v>
      </c>
      <c r="D1242" t="s">
        <v>552</v>
      </c>
      <c r="E1242">
        <v>18234</v>
      </c>
      <c r="F1242" t="s">
        <v>5775</v>
      </c>
      <c r="G1242">
        <v>1</v>
      </c>
      <c r="H1242" t="s">
        <v>5613</v>
      </c>
      <c r="I1242" t="s">
        <v>464</v>
      </c>
    </row>
    <row r="1243" spans="1:9" x14ac:dyDescent="0.3">
      <c r="A1243">
        <v>79861</v>
      </c>
      <c r="B1243">
        <v>122</v>
      </c>
      <c r="C1243" s="441">
        <v>46113</v>
      </c>
      <c r="D1243" t="s">
        <v>552</v>
      </c>
      <c r="E1243">
        <v>18235</v>
      </c>
      <c r="F1243" t="s">
        <v>5774</v>
      </c>
      <c r="G1243">
        <v>2.98</v>
      </c>
      <c r="H1243" t="s">
        <v>5613</v>
      </c>
      <c r="I1243" t="s">
        <v>464</v>
      </c>
    </row>
    <row r="1244" spans="1:9" x14ac:dyDescent="0.3">
      <c r="A1244">
        <v>79862</v>
      </c>
      <c r="B1244">
        <v>122</v>
      </c>
      <c r="C1244" s="441">
        <v>46113</v>
      </c>
      <c r="D1244" t="s">
        <v>552</v>
      </c>
      <c r="E1244">
        <v>18237</v>
      </c>
      <c r="F1244" t="s">
        <v>5773</v>
      </c>
      <c r="G1244">
        <v>2.35</v>
      </c>
      <c r="H1244" t="s">
        <v>5601</v>
      </c>
      <c r="I1244" t="s">
        <v>464</v>
      </c>
    </row>
    <row r="1245" spans="1:9" x14ac:dyDescent="0.3">
      <c r="A1245">
        <v>79863</v>
      </c>
      <c r="B1245">
        <v>122</v>
      </c>
      <c r="C1245" s="441">
        <v>46113</v>
      </c>
      <c r="D1245" t="s">
        <v>552</v>
      </c>
      <c r="E1245">
        <v>18239</v>
      </c>
      <c r="F1245" t="s">
        <v>5999</v>
      </c>
      <c r="G1245">
        <v>0.12</v>
      </c>
      <c r="H1245" t="s">
        <v>5601</v>
      </c>
      <c r="I1245" t="s">
        <v>464</v>
      </c>
    </row>
    <row r="1246" spans="1:9" x14ac:dyDescent="0.3">
      <c r="A1246">
        <v>79864</v>
      </c>
      <c r="B1246">
        <v>122</v>
      </c>
      <c r="C1246" s="441">
        <v>46113</v>
      </c>
      <c r="D1246" t="s">
        <v>552</v>
      </c>
      <c r="E1246">
        <v>18242</v>
      </c>
      <c r="F1246" t="s">
        <v>5771</v>
      </c>
      <c r="G1246">
        <v>17.68</v>
      </c>
      <c r="H1246" t="s">
        <v>5601</v>
      </c>
      <c r="I1246" t="s">
        <v>464</v>
      </c>
    </row>
    <row r="1247" spans="1:9" x14ac:dyDescent="0.3">
      <c r="A1247">
        <v>79865</v>
      </c>
      <c r="B1247">
        <v>122</v>
      </c>
      <c r="C1247" s="441">
        <v>46113</v>
      </c>
      <c r="D1247" t="s">
        <v>552</v>
      </c>
      <c r="E1247">
        <v>18249</v>
      </c>
      <c r="F1247" t="s">
        <v>5907</v>
      </c>
      <c r="G1247">
        <v>2</v>
      </c>
      <c r="H1247" t="s">
        <v>5613</v>
      </c>
      <c r="I1247" t="s">
        <v>464</v>
      </c>
    </row>
    <row r="1248" spans="1:9" x14ac:dyDescent="0.3">
      <c r="A1248">
        <v>79866</v>
      </c>
      <c r="B1248">
        <v>122</v>
      </c>
      <c r="C1248" s="441">
        <v>46113</v>
      </c>
      <c r="D1248" t="s">
        <v>552</v>
      </c>
      <c r="E1248">
        <v>18261</v>
      </c>
      <c r="F1248" t="s">
        <v>5769</v>
      </c>
      <c r="G1248">
        <v>0.34</v>
      </c>
      <c r="H1248" t="s">
        <v>5601</v>
      </c>
      <c r="I1248" t="s">
        <v>464</v>
      </c>
    </row>
    <row r="1249" spans="1:9" x14ac:dyDescent="0.3">
      <c r="A1249">
        <v>79867</v>
      </c>
      <c r="B1249">
        <v>122</v>
      </c>
      <c r="C1249" s="441">
        <v>46113</v>
      </c>
      <c r="D1249" t="s">
        <v>552</v>
      </c>
      <c r="E1249">
        <v>18264</v>
      </c>
      <c r="F1249" t="s">
        <v>5768</v>
      </c>
      <c r="G1249">
        <v>0.22</v>
      </c>
      <c r="H1249" t="s">
        <v>5613</v>
      </c>
      <c r="I1249" t="s">
        <v>464</v>
      </c>
    </row>
    <row r="1250" spans="1:9" x14ac:dyDescent="0.3">
      <c r="A1250">
        <v>79868</v>
      </c>
      <c r="B1250">
        <v>122</v>
      </c>
      <c r="C1250" s="441">
        <v>46113</v>
      </c>
      <c r="D1250" t="s">
        <v>552</v>
      </c>
      <c r="E1250">
        <v>18266</v>
      </c>
      <c r="F1250" t="s">
        <v>5767</v>
      </c>
      <c r="G1250">
        <v>2.76</v>
      </c>
      <c r="H1250" t="s">
        <v>5613</v>
      </c>
      <c r="I1250" t="s">
        <v>464</v>
      </c>
    </row>
    <row r="1251" spans="1:9" x14ac:dyDescent="0.3">
      <c r="A1251">
        <v>79869</v>
      </c>
      <c r="B1251">
        <v>122</v>
      </c>
      <c r="C1251" s="441">
        <v>46113</v>
      </c>
      <c r="D1251" t="s">
        <v>552</v>
      </c>
      <c r="E1251">
        <v>18268</v>
      </c>
      <c r="F1251" t="s">
        <v>5766</v>
      </c>
      <c r="G1251">
        <v>8.74</v>
      </c>
      <c r="H1251" t="s">
        <v>5601</v>
      </c>
      <c r="I1251" t="s">
        <v>464</v>
      </c>
    </row>
    <row r="1252" spans="1:9" x14ac:dyDescent="0.3">
      <c r="A1252">
        <v>79870</v>
      </c>
      <c r="B1252">
        <v>122</v>
      </c>
      <c r="C1252" s="441">
        <v>46113</v>
      </c>
      <c r="D1252" t="s">
        <v>552</v>
      </c>
      <c r="E1252">
        <v>18272</v>
      </c>
      <c r="F1252" t="s">
        <v>5765</v>
      </c>
      <c r="G1252">
        <v>12.37</v>
      </c>
      <c r="H1252" t="s">
        <v>5601</v>
      </c>
      <c r="I1252" t="s">
        <v>464</v>
      </c>
    </row>
    <row r="1253" spans="1:9" x14ac:dyDescent="0.3">
      <c r="A1253">
        <v>79871</v>
      </c>
      <c r="B1253">
        <v>122</v>
      </c>
      <c r="C1253" s="441">
        <v>46113</v>
      </c>
      <c r="D1253" t="s">
        <v>552</v>
      </c>
      <c r="E1253">
        <v>18275</v>
      </c>
      <c r="F1253" t="s">
        <v>5764</v>
      </c>
      <c r="G1253">
        <v>2.4300000000000002</v>
      </c>
      <c r="H1253" t="s">
        <v>5601</v>
      </c>
      <c r="I1253" t="s">
        <v>464</v>
      </c>
    </row>
    <row r="1254" spans="1:9" x14ac:dyDescent="0.3">
      <c r="A1254">
        <v>79872</v>
      </c>
      <c r="B1254">
        <v>122</v>
      </c>
      <c r="C1254" s="441">
        <v>46113</v>
      </c>
      <c r="D1254" t="s">
        <v>552</v>
      </c>
      <c r="E1254">
        <v>18278</v>
      </c>
      <c r="F1254" t="s">
        <v>5752</v>
      </c>
      <c r="G1254">
        <v>4.72</v>
      </c>
      <c r="H1254" t="s">
        <v>5601</v>
      </c>
      <c r="I1254" t="s">
        <v>464</v>
      </c>
    </row>
    <row r="1255" spans="1:9" x14ac:dyDescent="0.3">
      <c r="A1255">
        <v>79873</v>
      </c>
      <c r="B1255">
        <v>122</v>
      </c>
      <c r="C1255" s="441">
        <v>46113</v>
      </c>
      <c r="D1255" t="s">
        <v>552</v>
      </c>
      <c r="E1255">
        <v>18284</v>
      </c>
      <c r="F1255" t="s">
        <v>5757</v>
      </c>
      <c r="G1255">
        <v>6.84</v>
      </c>
      <c r="H1255" t="s">
        <v>5601</v>
      </c>
      <c r="I1255" t="s">
        <v>464</v>
      </c>
    </row>
    <row r="1256" spans="1:9" x14ac:dyDescent="0.3">
      <c r="A1256">
        <v>79874</v>
      </c>
      <c r="B1256">
        <v>122</v>
      </c>
      <c r="C1256" s="441">
        <v>46113</v>
      </c>
      <c r="D1256" t="s">
        <v>552</v>
      </c>
      <c r="E1256">
        <v>18296</v>
      </c>
      <c r="F1256" t="s">
        <v>5761</v>
      </c>
      <c r="G1256">
        <v>4.3099999999999996</v>
      </c>
      <c r="H1256" t="s">
        <v>5601</v>
      </c>
      <c r="I1256" t="s">
        <v>464</v>
      </c>
    </row>
    <row r="1257" spans="1:9" x14ac:dyDescent="0.3">
      <c r="A1257">
        <v>79875</v>
      </c>
      <c r="B1257">
        <v>122</v>
      </c>
      <c r="C1257" s="441">
        <v>46113</v>
      </c>
      <c r="D1257" t="s">
        <v>552</v>
      </c>
      <c r="E1257">
        <v>18306</v>
      </c>
      <c r="F1257" t="s">
        <v>5759</v>
      </c>
      <c r="G1257">
        <v>11.83</v>
      </c>
      <c r="H1257" t="s">
        <v>5601</v>
      </c>
      <c r="I1257" t="s">
        <v>464</v>
      </c>
    </row>
    <row r="1258" spans="1:9" x14ac:dyDescent="0.3">
      <c r="A1258">
        <v>79876</v>
      </c>
      <c r="B1258">
        <v>122</v>
      </c>
      <c r="C1258" s="441">
        <v>46113</v>
      </c>
      <c r="D1258" t="s">
        <v>552</v>
      </c>
      <c r="E1258">
        <v>18308</v>
      </c>
      <c r="F1258" t="s">
        <v>5758</v>
      </c>
      <c r="G1258">
        <v>1</v>
      </c>
      <c r="H1258" t="s">
        <v>5613</v>
      </c>
      <c r="I1258" t="s">
        <v>464</v>
      </c>
    </row>
    <row r="1259" spans="1:9" x14ac:dyDescent="0.3">
      <c r="A1259">
        <v>79877</v>
      </c>
      <c r="B1259">
        <v>122</v>
      </c>
      <c r="C1259" s="441">
        <v>46113</v>
      </c>
      <c r="D1259" t="s">
        <v>552</v>
      </c>
      <c r="E1259">
        <v>18310</v>
      </c>
      <c r="F1259" t="s">
        <v>5756</v>
      </c>
      <c r="G1259">
        <v>2.85</v>
      </c>
      <c r="H1259" t="s">
        <v>5613</v>
      </c>
      <c r="I1259" t="s">
        <v>464</v>
      </c>
    </row>
    <row r="1260" spans="1:9" x14ac:dyDescent="0.3">
      <c r="A1260">
        <v>79878</v>
      </c>
      <c r="B1260">
        <v>122</v>
      </c>
      <c r="C1260" s="441">
        <v>46113</v>
      </c>
      <c r="D1260" t="s">
        <v>552</v>
      </c>
      <c r="E1260">
        <v>18313</v>
      </c>
      <c r="F1260" t="s">
        <v>5755</v>
      </c>
      <c r="G1260">
        <v>1.89</v>
      </c>
      <c r="H1260" t="s">
        <v>5601</v>
      </c>
      <c r="I1260" t="s">
        <v>464</v>
      </c>
    </row>
    <row r="1261" spans="1:9" x14ac:dyDescent="0.3">
      <c r="A1261">
        <v>79879</v>
      </c>
      <c r="B1261">
        <v>122</v>
      </c>
      <c r="C1261" s="441">
        <v>46113</v>
      </c>
      <c r="D1261" t="s">
        <v>552</v>
      </c>
      <c r="E1261">
        <v>18327</v>
      </c>
      <c r="F1261" t="s">
        <v>5861</v>
      </c>
      <c r="G1261">
        <v>1.79</v>
      </c>
      <c r="H1261" t="s">
        <v>5601</v>
      </c>
      <c r="I1261" t="s">
        <v>464</v>
      </c>
    </row>
    <row r="1262" spans="1:9" x14ac:dyDescent="0.3">
      <c r="A1262">
        <v>79880</v>
      </c>
      <c r="B1262">
        <v>122</v>
      </c>
      <c r="C1262" s="441">
        <v>46113</v>
      </c>
      <c r="D1262" t="s">
        <v>552</v>
      </c>
      <c r="E1262">
        <v>18348</v>
      </c>
      <c r="F1262" t="s">
        <v>5750</v>
      </c>
      <c r="G1262">
        <v>2</v>
      </c>
      <c r="H1262" t="s">
        <v>5613</v>
      </c>
      <c r="I1262" t="s">
        <v>464</v>
      </c>
    </row>
    <row r="1263" spans="1:9" x14ac:dyDescent="0.3">
      <c r="A1263">
        <v>79881</v>
      </c>
      <c r="B1263">
        <v>122</v>
      </c>
      <c r="C1263" s="441">
        <v>46113</v>
      </c>
      <c r="D1263" t="s">
        <v>552</v>
      </c>
      <c r="E1263">
        <v>18351</v>
      </c>
      <c r="F1263" t="s">
        <v>5749</v>
      </c>
      <c r="G1263">
        <v>1</v>
      </c>
      <c r="H1263" t="s">
        <v>5613</v>
      </c>
      <c r="I1263" t="s">
        <v>464</v>
      </c>
    </row>
    <row r="1264" spans="1:9" x14ac:dyDescent="0.3">
      <c r="A1264">
        <v>79882</v>
      </c>
      <c r="B1264">
        <v>122</v>
      </c>
      <c r="C1264" s="441">
        <v>46113</v>
      </c>
      <c r="D1264" t="s">
        <v>552</v>
      </c>
      <c r="E1264">
        <v>18352</v>
      </c>
      <c r="F1264" t="s">
        <v>5748</v>
      </c>
      <c r="G1264">
        <v>1</v>
      </c>
      <c r="H1264" t="s">
        <v>5613</v>
      </c>
      <c r="I1264" t="s">
        <v>464</v>
      </c>
    </row>
    <row r="1265" spans="1:9" x14ac:dyDescent="0.3">
      <c r="A1265">
        <v>79883</v>
      </c>
      <c r="B1265">
        <v>122</v>
      </c>
      <c r="C1265" s="441">
        <v>46113</v>
      </c>
      <c r="D1265" t="s">
        <v>552</v>
      </c>
      <c r="E1265">
        <v>18353</v>
      </c>
      <c r="F1265" t="s">
        <v>5747</v>
      </c>
      <c r="G1265">
        <v>147.44999999999999</v>
      </c>
      <c r="H1265" t="s">
        <v>5601</v>
      </c>
      <c r="I1265" t="s">
        <v>464</v>
      </c>
    </row>
    <row r="1266" spans="1:9" x14ac:dyDescent="0.3">
      <c r="A1266">
        <v>79884</v>
      </c>
      <c r="B1266">
        <v>122</v>
      </c>
      <c r="C1266" s="441">
        <v>46113</v>
      </c>
      <c r="D1266" t="s">
        <v>552</v>
      </c>
      <c r="E1266">
        <v>18359</v>
      </c>
      <c r="F1266" t="s">
        <v>5746</v>
      </c>
      <c r="G1266">
        <v>172.08</v>
      </c>
      <c r="H1266" t="s">
        <v>5601</v>
      </c>
      <c r="I1266" t="s">
        <v>464</v>
      </c>
    </row>
    <row r="1267" spans="1:9" x14ac:dyDescent="0.3">
      <c r="A1267">
        <v>79885</v>
      </c>
      <c r="B1267">
        <v>122</v>
      </c>
      <c r="C1267" s="441">
        <v>46113</v>
      </c>
      <c r="D1267" t="s">
        <v>552</v>
      </c>
      <c r="E1267">
        <v>18360</v>
      </c>
      <c r="F1267" t="s">
        <v>5745</v>
      </c>
      <c r="G1267">
        <v>0.57999999999999996</v>
      </c>
      <c r="H1267" t="s">
        <v>5613</v>
      </c>
      <c r="I1267" t="s">
        <v>464</v>
      </c>
    </row>
    <row r="1268" spans="1:9" x14ac:dyDescent="0.3">
      <c r="A1268">
        <v>79886</v>
      </c>
      <c r="B1268">
        <v>122</v>
      </c>
      <c r="C1268" s="441">
        <v>46113</v>
      </c>
      <c r="D1268" t="s">
        <v>552</v>
      </c>
      <c r="E1268">
        <v>18364</v>
      </c>
      <c r="F1268" t="s">
        <v>5743</v>
      </c>
      <c r="G1268">
        <v>1</v>
      </c>
      <c r="H1268" t="s">
        <v>5613</v>
      </c>
      <c r="I1268" t="s">
        <v>464</v>
      </c>
    </row>
    <row r="1269" spans="1:9" x14ac:dyDescent="0.3">
      <c r="A1269">
        <v>79887</v>
      </c>
      <c r="B1269">
        <v>122</v>
      </c>
      <c r="C1269" s="441">
        <v>46113</v>
      </c>
      <c r="D1269" t="s">
        <v>552</v>
      </c>
      <c r="E1269">
        <v>18366</v>
      </c>
      <c r="F1269" t="s">
        <v>5742</v>
      </c>
      <c r="G1269">
        <v>2.25</v>
      </c>
      <c r="H1269" t="s">
        <v>5613</v>
      </c>
      <c r="I1269" t="s">
        <v>464</v>
      </c>
    </row>
    <row r="1270" spans="1:9" x14ac:dyDescent="0.3">
      <c r="A1270">
        <v>79888</v>
      </c>
      <c r="B1270">
        <v>122</v>
      </c>
      <c r="C1270" s="441">
        <v>46113</v>
      </c>
      <c r="D1270" t="s">
        <v>552</v>
      </c>
      <c r="E1270">
        <v>18367</v>
      </c>
      <c r="F1270" t="s">
        <v>5875</v>
      </c>
      <c r="G1270">
        <v>0.57999999999999996</v>
      </c>
      <c r="H1270" t="s">
        <v>5613</v>
      </c>
      <c r="I1270" t="s">
        <v>464</v>
      </c>
    </row>
    <row r="1271" spans="1:9" x14ac:dyDescent="0.3">
      <c r="A1271">
        <v>79889</v>
      </c>
      <c r="B1271">
        <v>122</v>
      </c>
      <c r="C1271" s="441">
        <v>46113</v>
      </c>
      <c r="D1271" t="s">
        <v>552</v>
      </c>
      <c r="E1271">
        <v>18372</v>
      </c>
      <c r="F1271" t="s">
        <v>5741</v>
      </c>
      <c r="G1271">
        <v>1.26</v>
      </c>
      <c r="H1271" t="s">
        <v>5601</v>
      </c>
      <c r="I1271" t="s">
        <v>464</v>
      </c>
    </row>
    <row r="1272" spans="1:9" x14ac:dyDescent="0.3">
      <c r="A1272">
        <v>79890</v>
      </c>
      <c r="B1272">
        <v>122</v>
      </c>
      <c r="C1272" s="441">
        <v>46113</v>
      </c>
      <c r="D1272" t="s">
        <v>552</v>
      </c>
      <c r="E1272">
        <v>18382</v>
      </c>
      <c r="F1272" t="s">
        <v>5738</v>
      </c>
      <c r="G1272">
        <v>15</v>
      </c>
      <c r="H1272" t="s">
        <v>5601</v>
      </c>
      <c r="I1272" t="s">
        <v>464</v>
      </c>
    </row>
    <row r="1273" spans="1:9" x14ac:dyDescent="0.3">
      <c r="A1273">
        <v>79891</v>
      </c>
      <c r="B1273">
        <v>122</v>
      </c>
      <c r="C1273" s="441">
        <v>46113</v>
      </c>
      <c r="D1273" t="s">
        <v>552</v>
      </c>
      <c r="E1273">
        <v>18391</v>
      </c>
      <c r="F1273" t="s">
        <v>5873</v>
      </c>
      <c r="G1273">
        <v>1.1100000000000001</v>
      </c>
      <c r="H1273" t="s">
        <v>5613</v>
      </c>
      <c r="I1273" t="s">
        <v>464</v>
      </c>
    </row>
    <row r="1274" spans="1:9" x14ac:dyDescent="0.3">
      <c r="A1274">
        <v>79892</v>
      </c>
      <c r="B1274">
        <v>122</v>
      </c>
      <c r="C1274" s="441">
        <v>46113</v>
      </c>
      <c r="D1274" t="s">
        <v>552</v>
      </c>
      <c r="E1274">
        <v>18444</v>
      </c>
      <c r="F1274" t="s">
        <v>5736</v>
      </c>
      <c r="G1274">
        <v>0.19</v>
      </c>
      <c r="H1274" t="s">
        <v>5613</v>
      </c>
      <c r="I1274" t="s">
        <v>464</v>
      </c>
    </row>
    <row r="1275" spans="1:9" x14ac:dyDescent="0.3">
      <c r="A1275">
        <v>79893</v>
      </c>
      <c r="B1275">
        <v>122</v>
      </c>
      <c r="C1275" s="441">
        <v>46113</v>
      </c>
      <c r="D1275" t="s">
        <v>552</v>
      </c>
      <c r="E1275">
        <v>18486</v>
      </c>
      <c r="F1275" t="s">
        <v>5733</v>
      </c>
      <c r="G1275">
        <v>0.48</v>
      </c>
      <c r="H1275" t="s">
        <v>5601</v>
      </c>
      <c r="I1275" t="s">
        <v>464</v>
      </c>
    </row>
    <row r="1276" spans="1:9" x14ac:dyDescent="0.3">
      <c r="A1276">
        <v>79894</v>
      </c>
      <c r="B1276">
        <v>122</v>
      </c>
      <c r="C1276" s="441">
        <v>46113</v>
      </c>
      <c r="D1276" t="s">
        <v>552</v>
      </c>
      <c r="E1276">
        <v>18510</v>
      </c>
      <c r="F1276" t="s">
        <v>5762</v>
      </c>
      <c r="G1276">
        <v>1.81</v>
      </c>
      <c r="H1276" t="s">
        <v>5613</v>
      </c>
      <c r="I1276" t="s">
        <v>464</v>
      </c>
    </row>
    <row r="1277" spans="1:9" x14ac:dyDescent="0.3">
      <c r="A1277">
        <v>79895</v>
      </c>
      <c r="B1277">
        <v>122</v>
      </c>
      <c r="C1277" s="441">
        <v>46113</v>
      </c>
      <c r="D1277" t="s">
        <v>552</v>
      </c>
      <c r="E1277">
        <v>18536</v>
      </c>
      <c r="F1277" t="s">
        <v>6000</v>
      </c>
      <c r="G1277">
        <v>1</v>
      </c>
      <c r="H1277" t="s">
        <v>5613</v>
      </c>
      <c r="I1277" t="s">
        <v>464</v>
      </c>
    </row>
    <row r="1278" spans="1:9" x14ac:dyDescent="0.3">
      <c r="A1278">
        <v>79896</v>
      </c>
      <c r="B1278">
        <v>122</v>
      </c>
      <c r="C1278" s="441">
        <v>46113</v>
      </c>
      <c r="D1278" t="s">
        <v>552</v>
      </c>
      <c r="E1278">
        <v>18537</v>
      </c>
      <c r="F1278" t="s">
        <v>5731</v>
      </c>
      <c r="G1278">
        <v>6.89</v>
      </c>
      <c r="H1278" t="s">
        <v>5601</v>
      </c>
      <c r="I1278" t="s">
        <v>464</v>
      </c>
    </row>
    <row r="1279" spans="1:9" x14ac:dyDescent="0.3">
      <c r="A1279">
        <v>79897</v>
      </c>
      <c r="B1279">
        <v>122</v>
      </c>
      <c r="C1279" s="441">
        <v>46113</v>
      </c>
      <c r="D1279" t="s">
        <v>552</v>
      </c>
      <c r="E1279">
        <v>18540</v>
      </c>
      <c r="F1279" t="s">
        <v>5730</v>
      </c>
      <c r="G1279">
        <v>3.56</v>
      </c>
      <c r="H1279" t="s">
        <v>5601</v>
      </c>
      <c r="I1279" t="s">
        <v>464</v>
      </c>
    </row>
    <row r="1280" spans="1:9" x14ac:dyDescent="0.3">
      <c r="A1280">
        <v>79898</v>
      </c>
      <c r="B1280">
        <v>122</v>
      </c>
      <c r="C1280" s="441">
        <v>46113</v>
      </c>
      <c r="D1280" t="s">
        <v>552</v>
      </c>
      <c r="E1280">
        <v>18542</v>
      </c>
      <c r="F1280" t="s">
        <v>5728</v>
      </c>
      <c r="G1280">
        <v>1.76</v>
      </c>
      <c r="H1280" t="s">
        <v>5601</v>
      </c>
      <c r="I1280" t="s">
        <v>464</v>
      </c>
    </row>
    <row r="1281" spans="1:9" x14ac:dyDescent="0.3">
      <c r="A1281">
        <v>79899</v>
      </c>
      <c r="B1281">
        <v>122</v>
      </c>
      <c r="C1281" s="441">
        <v>46113</v>
      </c>
      <c r="D1281" t="s">
        <v>552</v>
      </c>
      <c r="E1281">
        <v>18543</v>
      </c>
      <c r="F1281" t="s">
        <v>5729</v>
      </c>
      <c r="G1281">
        <v>17.600000000000001</v>
      </c>
      <c r="H1281" t="s">
        <v>5601</v>
      </c>
      <c r="I1281" t="s">
        <v>464</v>
      </c>
    </row>
    <row r="1282" spans="1:9" x14ac:dyDescent="0.3">
      <c r="A1282">
        <v>79900</v>
      </c>
      <c r="B1282">
        <v>122</v>
      </c>
      <c r="C1282" s="441">
        <v>46113</v>
      </c>
      <c r="D1282" t="s">
        <v>552</v>
      </c>
      <c r="E1282">
        <v>18545</v>
      </c>
      <c r="F1282" t="s">
        <v>5727</v>
      </c>
      <c r="G1282">
        <v>23.5</v>
      </c>
      <c r="H1282" t="s">
        <v>5601</v>
      </c>
      <c r="I1282" t="s">
        <v>464</v>
      </c>
    </row>
    <row r="1283" spans="1:9" x14ac:dyDescent="0.3">
      <c r="A1283">
        <v>79901</v>
      </c>
      <c r="B1283">
        <v>122</v>
      </c>
      <c r="C1283" s="441">
        <v>46113</v>
      </c>
      <c r="D1283" t="s">
        <v>552</v>
      </c>
      <c r="E1283">
        <v>18546</v>
      </c>
      <c r="F1283" t="s">
        <v>5860</v>
      </c>
      <c r="G1283">
        <v>3.75</v>
      </c>
      <c r="H1283" t="s">
        <v>5601</v>
      </c>
      <c r="I1283" t="s">
        <v>464</v>
      </c>
    </row>
    <row r="1284" spans="1:9" x14ac:dyDescent="0.3">
      <c r="A1284">
        <v>79902</v>
      </c>
      <c r="B1284">
        <v>122</v>
      </c>
      <c r="C1284" s="441">
        <v>46113</v>
      </c>
      <c r="D1284" t="s">
        <v>552</v>
      </c>
      <c r="E1284">
        <v>18547</v>
      </c>
      <c r="F1284" t="s">
        <v>5726</v>
      </c>
      <c r="G1284">
        <v>11.19</v>
      </c>
      <c r="H1284" t="s">
        <v>5601</v>
      </c>
      <c r="I1284" t="s">
        <v>464</v>
      </c>
    </row>
    <row r="1285" spans="1:9" x14ac:dyDescent="0.3">
      <c r="A1285">
        <v>79903</v>
      </c>
      <c r="B1285">
        <v>122</v>
      </c>
      <c r="C1285" s="441">
        <v>46113</v>
      </c>
      <c r="D1285" t="s">
        <v>552</v>
      </c>
      <c r="E1285">
        <v>18550</v>
      </c>
      <c r="F1285" t="s">
        <v>5724</v>
      </c>
      <c r="G1285">
        <v>1.23</v>
      </c>
      <c r="H1285" t="s">
        <v>5601</v>
      </c>
      <c r="I1285" t="s">
        <v>464</v>
      </c>
    </row>
    <row r="1286" spans="1:9" x14ac:dyDescent="0.3">
      <c r="A1286">
        <v>79904</v>
      </c>
      <c r="B1286">
        <v>122</v>
      </c>
      <c r="C1286" s="441">
        <v>46113</v>
      </c>
      <c r="D1286" t="s">
        <v>552</v>
      </c>
      <c r="E1286">
        <v>18552</v>
      </c>
      <c r="F1286" t="s">
        <v>5723</v>
      </c>
      <c r="G1286">
        <v>0.66</v>
      </c>
      <c r="H1286" t="s">
        <v>5601</v>
      </c>
      <c r="I1286" t="s">
        <v>464</v>
      </c>
    </row>
    <row r="1287" spans="1:9" x14ac:dyDescent="0.3">
      <c r="A1287">
        <v>79905</v>
      </c>
      <c r="B1287">
        <v>122</v>
      </c>
      <c r="C1287" s="441">
        <v>46113</v>
      </c>
      <c r="D1287" t="s">
        <v>552</v>
      </c>
      <c r="E1287">
        <v>18589</v>
      </c>
      <c r="F1287" t="s">
        <v>5722</v>
      </c>
      <c r="G1287">
        <v>56.88</v>
      </c>
      <c r="H1287" t="s">
        <v>5605</v>
      </c>
      <c r="I1287" t="s">
        <v>464</v>
      </c>
    </row>
    <row r="1288" spans="1:9" x14ac:dyDescent="0.3">
      <c r="A1288">
        <v>79906</v>
      </c>
      <c r="B1288">
        <v>122</v>
      </c>
      <c r="C1288" s="441">
        <v>46113</v>
      </c>
      <c r="D1288" t="s">
        <v>552</v>
      </c>
      <c r="E1288">
        <v>18667</v>
      </c>
      <c r="F1288" t="s">
        <v>5718</v>
      </c>
      <c r="G1288">
        <v>39.78</v>
      </c>
      <c r="H1288" t="s">
        <v>5598</v>
      </c>
      <c r="I1288" t="s">
        <v>464</v>
      </c>
    </row>
    <row r="1289" spans="1:9" x14ac:dyDescent="0.3">
      <c r="A1289">
        <v>79907</v>
      </c>
      <c r="B1289">
        <v>122</v>
      </c>
      <c r="C1289" s="441">
        <v>46113</v>
      </c>
      <c r="D1289" t="s">
        <v>552</v>
      </c>
      <c r="E1289">
        <v>18832</v>
      </c>
      <c r="F1289" t="s">
        <v>5898</v>
      </c>
      <c r="G1289">
        <v>15</v>
      </c>
      <c r="H1289" t="s">
        <v>5598</v>
      </c>
      <c r="I1289" t="s">
        <v>464</v>
      </c>
    </row>
    <row r="1290" spans="1:9" x14ac:dyDescent="0.3">
      <c r="A1290">
        <v>79908</v>
      </c>
      <c r="B1290">
        <v>122</v>
      </c>
      <c r="C1290" s="441">
        <v>46113</v>
      </c>
      <c r="D1290" t="s">
        <v>552</v>
      </c>
      <c r="E1290">
        <v>19017</v>
      </c>
      <c r="F1290" t="s">
        <v>5715</v>
      </c>
      <c r="G1290">
        <v>11.12</v>
      </c>
      <c r="H1290" t="s">
        <v>5598</v>
      </c>
      <c r="I1290" t="s">
        <v>464</v>
      </c>
    </row>
    <row r="1291" spans="1:9" x14ac:dyDescent="0.3">
      <c r="A1291">
        <v>79909</v>
      </c>
      <c r="B1291">
        <v>122</v>
      </c>
      <c r="C1291" s="441">
        <v>46113</v>
      </c>
      <c r="D1291" t="s">
        <v>552</v>
      </c>
      <c r="E1291">
        <v>19034</v>
      </c>
      <c r="F1291" t="s">
        <v>5712</v>
      </c>
      <c r="G1291">
        <v>20</v>
      </c>
      <c r="H1291" t="s">
        <v>5598</v>
      </c>
      <c r="I1291" t="s">
        <v>464</v>
      </c>
    </row>
    <row r="1292" spans="1:9" x14ac:dyDescent="0.3">
      <c r="A1292">
        <v>79910</v>
      </c>
      <c r="B1292">
        <v>122</v>
      </c>
      <c r="C1292" s="441">
        <v>46113</v>
      </c>
      <c r="D1292" t="s">
        <v>552</v>
      </c>
      <c r="E1292">
        <v>19125</v>
      </c>
      <c r="F1292" t="s">
        <v>5702</v>
      </c>
      <c r="G1292">
        <v>3</v>
      </c>
      <c r="H1292" t="s">
        <v>5703</v>
      </c>
      <c r="I1292" t="s">
        <v>464</v>
      </c>
    </row>
    <row r="1293" spans="1:9" x14ac:dyDescent="0.3">
      <c r="A1293">
        <v>79911</v>
      </c>
      <c r="B1293">
        <v>122</v>
      </c>
      <c r="C1293" s="441">
        <v>46113</v>
      </c>
      <c r="D1293" t="s">
        <v>552</v>
      </c>
      <c r="E1293">
        <v>19166</v>
      </c>
      <c r="F1293" t="s">
        <v>5892</v>
      </c>
      <c r="G1293">
        <v>40</v>
      </c>
      <c r="H1293" t="s">
        <v>5613</v>
      </c>
      <c r="I1293" t="s">
        <v>464</v>
      </c>
    </row>
    <row r="1294" spans="1:9" x14ac:dyDescent="0.3">
      <c r="A1294">
        <v>79912</v>
      </c>
      <c r="B1294">
        <v>122</v>
      </c>
      <c r="C1294" s="441">
        <v>46113</v>
      </c>
      <c r="D1294" t="s">
        <v>552</v>
      </c>
      <c r="E1294">
        <v>19203</v>
      </c>
      <c r="F1294" t="s">
        <v>5692</v>
      </c>
      <c r="G1294">
        <v>73</v>
      </c>
      <c r="H1294" t="s">
        <v>5613</v>
      </c>
      <c r="I1294" t="s">
        <v>464</v>
      </c>
    </row>
    <row r="1295" spans="1:9" x14ac:dyDescent="0.3">
      <c r="A1295">
        <v>79913</v>
      </c>
      <c r="B1295">
        <v>122</v>
      </c>
      <c r="C1295" s="441">
        <v>46113</v>
      </c>
      <c r="D1295" t="s">
        <v>552</v>
      </c>
      <c r="E1295">
        <v>19224</v>
      </c>
      <c r="F1295" t="s">
        <v>5957</v>
      </c>
      <c r="G1295">
        <v>8</v>
      </c>
      <c r="H1295" t="s">
        <v>5613</v>
      </c>
      <c r="I1295" t="s">
        <v>464</v>
      </c>
    </row>
    <row r="1296" spans="1:9" x14ac:dyDescent="0.3">
      <c r="A1296">
        <v>79914</v>
      </c>
      <c r="B1296">
        <v>122</v>
      </c>
      <c r="C1296" s="441">
        <v>46113</v>
      </c>
      <c r="D1296" t="s">
        <v>552</v>
      </c>
      <c r="E1296">
        <v>19297</v>
      </c>
      <c r="F1296" t="s">
        <v>5855</v>
      </c>
      <c r="G1296">
        <v>60</v>
      </c>
      <c r="H1296" t="s">
        <v>5598</v>
      </c>
      <c r="I1296" t="s">
        <v>464</v>
      </c>
    </row>
    <row r="1297" spans="1:9" x14ac:dyDescent="0.3">
      <c r="A1297">
        <v>79915</v>
      </c>
      <c r="B1297">
        <v>122</v>
      </c>
      <c r="C1297" s="441">
        <v>46113</v>
      </c>
      <c r="D1297" t="s">
        <v>552</v>
      </c>
      <c r="E1297">
        <v>19324</v>
      </c>
      <c r="F1297" t="s">
        <v>5699</v>
      </c>
      <c r="G1297">
        <v>8</v>
      </c>
      <c r="H1297" t="s">
        <v>5598</v>
      </c>
      <c r="I1297" t="s">
        <v>464</v>
      </c>
    </row>
    <row r="1298" spans="1:9" x14ac:dyDescent="0.3">
      <c r="A1298">
        <v>79916</v>
      </c>
      <c r="B1298">
        <v>122</v>
      </c>
      <c r="C1298" s="441">
        <v>46113</v>
      </c>
      <c r="D1298" t="s">
        <v>552</v>
      </c>
      <c r="E1298">
        <v>19339</v>
      </c>
      <c r="F1298" t="s">
        <v>5987</v>
      </c>
      <c r="G1298">
        <v>7</v>
      </c>
      <c r="H1298" t="s">
        <v>5598</v>
      </c>
      <c r="I1298" t="s">
        <v>464</v>
      </c>
    </row>
    <row r="1299" spans="1:9" x14ac:dyDescent="0.3">
      <c r="A1299">
        <v>79917</v>
      </c>
      <c r="B1299">
        <v>122</v>
      </c>
      <c r="C1299" s="441">
        <v>46113</v>
      </c>
      <c r="D1299" t="s">
        <v>552</v>
      </c>
      <c r="E1299">
        <v>19356</v>
      </c>
      <c r="F1299" t="s">
        <v>5696</v>
      </c>
      <c r="G1299">
        <v>18</v>
      </c>
      <c r="H1299" t="s">
        <v>5598</v>
      </c>
      <c r="I1299" t="s">
        <v>464</v>
      </c>
    </row>
    <row r="1300" spans="1:9" x14ac:dyDescent="0.3">
      <c r="A1300">
        <v>79918</v>
      </c>
      <c r="B1300">
        <v>122</v>
      </c>
      <c r="C1300" s="441">
        <v>46113</v>
      </c>
      <c r="D1300" t="s">
        <v>552</v>
      </c>
      <c r="E1300">
        <v>19370</v>
      </c>
      <c r="F1300" t="s">
        <v>5695</v>
      </c>
      <c r="G1300">
        <v>82</v>
      </c>
      <c r="H1300" t="s">
        <v>5598</v>
      </c>
      <c r="I1300" t="s">
        <v>464</v>
      </c>
    </row>
    <row r="1301" spans="1:9" x14ac:dyDescent="0.3">
      <c r="A1301">
        <v>79919</v>
      </c>
      <c r="B1301">
        <v>122</v>
      </c>
      <c r="C1301" s="441">
        <v>46113</v>
      </c>
      <c r="D1301" t="s">
        <v>552</v>
      </c>
      <c r="E1301">
        <v>19409</v>
      </c>
      <c r="F1301" t="s">
        <v>5694</v>
      </c>
      <c r="G1301">
        <v>6</v>
      </c>
      <c r="H1301" t="s">
        <v>5613</v>
      </c>
      <c r="I1301" t="s">
        <v>464</v>
      </c>
    </row>
    <row r="1302" spans="1:9" x14ac:dyDescent="0.3">
      <c r="A1302">
        <v>79920</v>
      </c>
      <c r="B1302">
        <v>122</v>
      </c>
      <c r="C1302" s="441">
        <v>46113</v>
      </c>
      <c r="D1302" t="s">
        <v>552</v>
      </c>
      <c r="E1302">
        <v>19420</v>
      </c>
      <c r="F1302" t="s">
        <v>5693</v>
      </c>
      <c r="G1302">
        <v>26</v>
      </c>
      <c r="H1302" t="s">
        <v>5613</v>
      </c>
      <c r="I1302" t="s">
        <v>464</v>
      </c>
    </row>
    <row r="1303" spans="1:9" x14ac:dyDescent="0.3">
      <c r="A1303">
        <v>79921</v>
      </c>
      <c r="B1303">
        <v>122</v>
      </c>
      <c r="C1303" s="441">
        <v>46113</v>
      </c>
      <c r="D1303" t="s">
        <v>552</v>
      </c>
      <c r="E1303">
        <v>19421</v>
      </c>
      <c r="F1303" t="s">
        <v>5963</v>
      </c>
      <c r="G1303">
        <v>7</v>
      </c>
      <c r="H1303" t="s">
        <v>5703</v>
      </c>
      <c r="I1303" t="s">
        <v>464</v>
      </c>
    </row>
    <row r="1304" spans="1:9" x14ac:dyDescent="0.3">
      <c r="A1304">
        <v>79922</v>
      </c>
      <c r="B1304">
        <v>122</v>
      </c>
      <c r="C1304" s="441">
        <v>46113</v>
      </c>
      <c r="D1304" t="s">
        <v>552</v>
      </c>
      <c r="E1304">
        <v>19434</v>
      </c>
      <c r="F1304" t="s">
        <v>5906</v>
      </c>
      <c r="G1304">
        <v>4</v>
      </c>
      <c r="H1304" t="s">
        <v>5605</v>
      </c>
      <c r="I1304" t="s">
        <v>464</v>
      </c>
    </row>
    <row r="1305" spans="1:9" x14ac:dyDescent="0.3">
      <c r="A1305">
        <v>79923</v>
      </c>
      <c r="B1305">
        <v>122</v>
      </c>
      <c r="C1305" s="441">
        <v>46113</v>
      </c>
      <c r="D1305" t="s">
        <v>552</v>
      </c>
      <c r="E1305">
        <v>19439</v>
      </c>
      <c r="F1305" t="s">
        <v>5691</v>
      </c>
      <c r="G1305">
        <v>16.399999999999999</v>
      </c>
      <c r="H1305" t="s">
        <v>5598</v>
      </c>
      <c r="I1305" t="s">
        <v>464</v>
      </c>
    </row>
    <row r="1306" spans="1:9" x14ac:dyDescent="0.3">
      <c r="A1306">
        <v>79924</v>
      </c>
      <c r="B1306">
        <v>122</v>
      </c>
      <c r="C1306" s="441">
        <v>46113</v>
      </c>
      <c r="D1306" t="s">
        <v>552</v>
      </c>
      <c r="E1306">
        <v>19818</v>
      </c>
      <c r="F1306" t="s">
        <v>5971</v>
      </c>
      <c r="G1306">
        <v>19</v>
      </c>
      <c r="H1306" t="s">
        <v>5703</v>
      </c>
      <c r="I1306" t="s">
        <v>464</v>
      </c>
    </row>
    <row r="1307" spans="1:9" x14ac:dyDescent="0.3">
      <c r="A1307">
        <v>79925</v>
      </c>
      <c r="B1307">
        <v>122</v>
      </c>
      <c r="C1307" s="441">
        <v>46113</v>
      </c>
      <c r="D1307" t="s">
        <v>552</v>
      </c>
      <c r="E1307">
        <v>19857</v>
      </c>
      <c r="F1307" t="s">
        <v>5602</v>
      </c>
      <c r="G1307">
        <v>8</v>
      </c>
      <c r="H1307" t="s">
        <v>5598</v>
      </c>
      <c r="I1307" t="s">
        <v>464</v>
      </c>
    </row>
    <row r="1308" spans="1:9" x14ac:dyDescent="0.3">
      <c r="A1308">
        <v>79926</v>
      </c>
      <c r="B1308">
        <v>122</v>
      </c>
      <c r="C1308" s="441">
        <v>46113</v>
      </c>
      <c r="D1308" t="s">
        <v>552</v>
      </c>
      <c r="E1308">
        <v>19907</v>
      </c>
      <c r="F1308" t="s">
        <v>5683</v>
      </c>
      <c r="G1308">
        <v>26</v>
      </c>
      <c r="H1308" t="s">
        <v>5613</v>
      </c>
      <c r="I1308" t="s">
        <v>464</v>
      </c>
    </row>
    <row r="1309" spans="1:9" x14ac:dyDescent="0.3">
      <c r="A1309">
        <v>79927</v>
      </c>
      <c r="B1309">
        <v>122</v>
      </c>
      <c r="C1309" s="441">
        <v>46113</v>
      </c>
      <c r="D1309" t="s">
        <v>552</v>
      </c>
      <c r="E1309">
        <v>19917</v>
      </c>
      <c r="F1309" t="s">
        <v>5682</v>
      </c>
      <c r="G1309">
        <v>5</v>
      </c>
      <c r="H1309" t="s">
        <v>5605</v>
      </c>
      <c r="I1309" t="s">
        <v>464</v>
      </c>
    </row>
    <row r="1310" spans="1:9" x14ac:dyDescent="0.3">
      <c r="A1310">
        <v>79928</v>
      </c>
      <c r="B1310">
        <v>122</v>
      </c>
      <c r="C1310" s="441">
        <v>46113</v>
      </c>
      <c r="D1310" t="s">
        <v>552</v>
      </c>
      <c r="E1310">
        <v>19923</v>
      </c>
      <c r="F1310" t="s">
        <v>5678</v>
      </c>
      <c r="G1310">
        <v>2</v>
      </c>
      <c r="H1310" t="s">
        <v>5605</v>
      </c>
      <c r="I1310" t="s">
        <v>464</v>
      </c>
    </row>
    <row r="1311" spans="1:9" x14ac:dyDescent="0.3">
      <c r="A1311">
        <v>79929</v>
      </c>
      <c r="B1311">
        <v>122</v>
      </c>
      <c r="C1311" s="441">
        <v>46113</v>
      </c>
      <c r="D1311" t="s">
        <v>552</v>
      </c>
      <c r="E1311">
        <v>19946</v>
      </c>
      <c r="F1311" t="s">
        <v>5672</v>
      </c>
      <c r="G1311">
        <v>4</v>
      </c>
      <c r="H1311" t="s">
        <v>5625</v>
      </c>
      <c r="I1311" t="s">
        <v>464</v>
      </c>
    </row>
    <row r="1312" spans="1:9" x14ac:dyDescent="0.3">
      <c r="A1312">
        <v>79930</v>
      </c>
      <c r="B1312">
        <v>122</v>
      </c>
      <c r="C1312" s="441">
        <v>46113</v>
      </c>
      <c r="D1312" t="s">
        <v>552</v>
      </c>
      <c r="E1312">
        <v>19965</v>
      </c>
      <c r="F1312" t="s">
        <v>5671</v>
      </c>
      <c r="G1312">
        <v>6</v>
      </c>
      <c r="H1312" t="s">
        <v>5613</v>
      </c>
      <c r="I1312" t="s">
        <v>464</v>
      </c>
    </row>
    <row r="1313" spans="1:9" x14ac:dyDescent="0.3">
      <c r="A1313">
        <v>79931</v>
      </c>
      <c r="B1313">
        <v>122</v>
      </c>
      <c r="C1313" s="441">
        <v>46113</v>
      </c>
      <c r="D1313" t="s">
        <v>552</v>
      </c>
      <c r="E1313">
        <v>19973</v>
      </c>
      <c r="F1313" t="s">
        <v>5670</v>
      </c>
      <c r="G1313">
        <v>15</v>
      </c>
      <c r="H1313" t="s">
        <v>5613</v>
      </c>
      <c r="I1313" t="s">
        <v>464</v>
      </c>
    </row>
    <row r="1314" spans="1:9" x14ac:dyDescent="0.3">
      <c r="A1314">
        <v>79932</v>
      </c>
      <c r="B1314">
        <v>122</v>
      </c>
      <c r="C1314" s="441">
        <v>46113</v>
      </c>
      <c r="D1314" t="s">
        <v>552</v>
      </c>
      <c r="E1314">
        <v>19979</v>
      </c>
      <c r="F1314" t="s">
        <v>5667</v>
      </c>
      <c r="G1314">
        <v>9</v>
      </c>
      <c r="H1314" t="s">
        <v>5668</v>
      </c>
      <c r="I1314" t="s">
        <v>464</v>
      </c>
    </row>
    <row r="1315" spans="1:9" x14ac:dyDescent="0.3">
      <c r="A1315">
        <v>79933</v>
      </c>
      <c r="B1315">
        <v>122</v>
      </c>
      <c r="C1315" s="441">
        <v>46113</v>
      </c>
      <c r="D1315" t="s">
        <v>552</v>
      </c>
      <c r="E1315">
        <v>19984</v>
      </c>
      <c r="F1315" t="s">
        <v>5669</v>
      </c>
      <c r="G1315">
        <v>2</v>
      </c>
      <c r="H1315" t="s">
        <v>5613</v>
      </c>
      <c r="I1315" t="s">
        <v>464</v>
      </c>
    </row>
    <row r="1316" spans="1:9" x14ac:dyDescent="0.3">
      <c r="A1316">
        <v>79934</v>
      </c>
      <c r="B1316">
        <v>122</v>
      </c>
      <c r="C1316" s="441">
        <v>46113</v>
      </c>
      <c r="D1316" t="s">
        <v>552</v>
      </c>
      <c r="E1316">
        <v>20007</v>
      </c>
      <c r="F1316" t="s">
        <v>5660</v>
      </c>
      <c r="G1316">
        <v>3</v>
      </c>
      <c r="H1316" t="s">
        <v>5610</v>
      </c>
      <c r="I1316" t="s">
        <v>464</v>
      </c>
    </row>
    <row r="1317" spans="1:9" x14ac:dyDescent="0.3">
      <c r="A1317">
        <v>79935</v>
      </c>
      <c r="B1317">
        <v>122</v>
      </c>
      <c r="C1317" s="441">
        <v>46113</v>
      </c>
      <c r="D1317" t="s">
        <v>552</v>
      </c>
      <c r="E1317">
        <v>20022</v>
      </c>
      <c r="F1317" t="s">
        <v>5651</v>
      </c>
      <c r="G1317">
        <v>9</v>
      </c>
      <c r="H1317" t="s">
        <v>5613</v>
      </c>
      <c r="I1317" t="s">
        <v>464</v>
      </c>
    </row>
    <row r="1318" spans="1:9" x14ac:dyDescent="0.3">
      <c r="A1318">
        <v>79936</v>
      </c>
      <c r="B1318">
        <v>122</v>
      </c>
      <c r="C1318" s="441">
        <v>46113</v>
      </c>
      <c r="D1318" t="s">
        <v>552</v>
      </c>
      <c r="E1318">
        <v>20029</v>
      </c>
      <c r="F1318" t="s">
        <v>5848</v>
      </c>
      <c r="G1318">
        <v>3</v>
      </c>
      <c r="H1318" t="s">
        <v>5668</v>
      </c>
      <c r="I1318" t="s">
        <v>464</v>
      </c>
    </row>
    <row r="1319" spans="1:9" x14ac:dyDescent="0.3">
      <c r="A1319">
        <v>79937</v>
      </c>
      <c r="B1319">
        <v>122</v>
      </c>
      <c r="C1319" s="441">
        <v>46113</v>
      </c>
      <c r="D1319" t="s">
        <v>552</v>
      </c>
      <c r="E1319">
        <v>20034</v>
      </c>
      <c r="F1319" t="s">
        <v>5846</v>
      </c>
      <c r="G1319">
        <v>2</v>
      </c>
      <c r="H1319" t="s">
        <v>5598</v>
      </c>
      <c r="I1319" t="s">
        <v>464</v>
      </c>
    </row>
    <row r="1320" spans="1:9" x14ac:dyDescent="0.3">
      <c r="A1320">
        <v>79938</v>
      </c>
      <c r="B1320">
        <v>122</v>
      </c>
      <c r="C1320" s="441">
        <v>46113</v>
      </c>
      <c r="D1320" t="s">
        <v>552</v>
      </c>
      <c r="E1320">
        <v>20054</v>
      </c>
      <c r="F1320" t="s">
        <v>5633</v>
      </c>
      <c r="G1320">
        <v>10</v>
      </c>
      <c r="H1320" t="s">
        <v>5613</v>
      </c>
      <c r="I1320" t="s">
        <v>464</v>
      </c>
    </row>
    <row r="1321" spans="1:9" x14ac:dyDescent="0.3">
      <c r="A1321">
        <v>79939</v>
      </c>
      <c r="B1321">
        <v>122</v>
      </c>
      <c r="C1321" s="441">
        <v>46113</v>
      </c>
      <c r="D1321" t="s">
        <v>552</v>
      </c>
      <c r="E1321">
        <v>20114</v>
      </c>
      <c r="F1321" t="s">
        <v>5659</v>
      </c>
      <c r="G1321">
        <v>39</v>
      </c>
      <c r="H1321" t="s">
        <v>5613</v>
      </c>
      <c r="I1321" t="s">
        <v>464</v>
      </c>
    </row>
    <row r="1322" spans="1:9" x14ac:dyDescent="0.3">
      <c r="A1322">
        <v>79940</v>
      </c>
      <c r="B1322">
        <v>122</v>
      </c>
      <c r="C1322" s="441">
        <v>46113</v>
      </c>
      <c r="D1322" t="s">
        <v>552</v>
      </c>
      <c r="E1322">
        <v>20117</v>
      </c>
      <c r="F1322" t="s">
        <v>5857</v>
      </c>
      <c r="G1322">
        <v>15</v>
      </c>
      <c r="H1322" t="s">
        <v>5613</v>
      </c>
      <c r="I1322" t="s">
        <v>464</v>
      </c>
    </row>
    <row r="1323" spans="1:9" x14ac:dyDescent="0.3">
      <c r="A1323">
        <v>79941</v>
      </c>
      <c r="B1323">
        <v>122</v>
      </c>
      <c r="C1323" s="441">
        <v>46113</v>
      </c>
      <c r="D1323" t="s">
        <v>552</v>
      </c>
      <c r="E1323">
        <v>20136</v>
      </c>
      <c r="F1323" t="s">
        <v>5658</v>
      </c>
      <c r="G1323">
        <v>16</v>
      </c>
      <c r="H1323" t="s">
        <v>5605</v>
      </c>
      <c r="I1323" t="s">
        <v>464</v>
      </c>
    </row>
    <row r="1324" spans="1:9" x14ac:dyDescent="0.3">
      <c r="A1324">
        <v>79942</v>
      </c>
      <c r="B1324">
        <v>122</v>
      </c>
      <c r="C1324" s="441">
        <v>46113</v>
      </c>
      <c r="D1324" t="s">
        <v>552</v>
      </c>
      <c r="E1324">
        <v>20174</v>
      </c>
      <c r="F1324" t="s">
        <v>5685</v>
      </c>
      <c r="G1324">
        <v>2</v>
      </c>
      <c r="H1324" t="s">
        <v>5598</v>
      </c>
      <c r="I1324" t="s">
        <v>464</v>
      </c>
    </row>
    <row r="1325" spans="1:9" x14ac:dyDescent="0.3">
      <c r="A1325">
        <v>79943</v>
      </c>
      <c r="B1325">
        <v>122</v>
      </c>
      <c r="C1325" s="441">
        <v>46113</v>
      </c>
      <c r="D1325" t="s">
        <v>552</v>
      </c>
      <c r="E1325">
        <v>20185</v>
      </c>
      <c r="F1325" t="s">
        <v>5684</v>
      </c>
      <c r="G1325">
        <v>1</v>
      </c>
      <c r="H1325" t="s">
        <v>5598</v>
      </c>
      <c r="I1325" t="s">
        <v>464</v>
      </c>
    </row>
    <row r="1326" spans="1:9" x14ac:dyDescent="0.3">
      <c r="A1326">
        <v>79944</v>
      </c>
      <c r="B1326">
        <v>122</v>
      </c>
      <c r="C1326" s="441">
        <v>46113</v>
      </c>
      <c r="D1326" t="s">
        <v>552</v>
      </c>
      <c r="E1326">
        <v>20202</v>
      </c>
      <c r="F1326" t="s">
        <v>5852</v>
      </c>
      <c r="G1326">
        <v>25</v>
      </c>
      <c r="H1326" t="s">
        <v>5613</v>
      </c>
      <c r="I1326" t="s">
        <v>464</v>
      </c>
    </row>
    <row r="1327" spans="1:9" x14ac:dyDescent="0.3">
      <c r="A1327">
        <v>79945</v>
      </c>
      <c r="B1327">
        <v>122</v>
      </c>
      <c r="C1327" s="441">
        <v>46113</v>
      </c>
      <c r="D1327" t="s">
        <v>552</v>
      </c>
      <c r="E1327">
        <v>20213</v>
      </c>
      <c r="F1327" t="s">
        <v>5654</v>
      </c>
      <c r="G1327">
        <v>4</v>
      </c>
      <c r="H1327" t="s">
        <v>5605</v>
      </c>
      <c r="I1327" t="s">
        <v>464</v>
      </c>
    </row>
    <row r="1328" spans="1:9" x14ac:dyDescent="0.3">
      <c r="A1328">
        <v>79946</v>
      </c>
      <c r="B1328">
        <v>122</v>
      </c>
      <c r="C1328" s="441">
        <v>46113</v>
      </c>
      <c r="D1328" t="s">
        <v>552</v>
      </c>
      <c r="E1328">
        <v>20227</v>
      </c>
      <c r="F1328" t="s">
        <v>5650</v>
      </c>
      <c r="G1328">
        <v>10</v>
      </c>
      <c r="H1328" t="s">
        <v>5605</v>
      </c>
      <c r="I1328" t="s">
        <v>464</v>
      </c>
    </row>
    <row r="1329" spans="1:9" x14ac:dyDescent="0.3">
      <c r="A1329">
        <v>79947</v>
      </c>
      <c r="B1329">
        <v>122</v>
      </c>
      <c r="C1329" s="441">
        <v>46113</v>
      </c>
      <c r="D1329" t="s">
        <v>552</v>
      </c>
      <c r="E1329">
        <v>20242</v>
      </c>
      <c r="F1329" t="s">
        <v>5649</v>
      </c>
      <c r="G1329">
        <v>10</v>
      </c>
      <c r="H1329" t="s">
        <v>5605</v>
      </c>
      <c r="I1329" t="s">
        <v>464</v>
      </c>
    </row>
    <row r="1330" spans="1:9" x14ac:dyDescent="0.3">
      <c r="A1330">
        <v>79948</v>
      </c>
      <c r="B1330">
        <v>122</v>
      </c>
      <c r="C1330" s="441">
        <v>46113</v>
      </c>
      <c r="D1330" t="s">
        <v>552</v>
      </c>
      <c r="E1330">
        <v>20257</v>
      </c>
      <c r="F1330" t="s">
        <v>5887</v>
      </c>
      <c r="G1330">
        <v>3</v>
      </c>
      <c r="H1330" t="s">
        <v>5605</v>
      </c>
      <c r="I1330" t="s">
        <v>464</v>
      </c>
    </row>
    <row r="1331" spans="1:9" x14ac:dyDescent="0.3">
      <c r="A1331">
        <v>79949</v>
      </c>
      <c r="B1331">
        <v>122</v>
      </c>
      <c r="C1331" s="441">
        <v>46113</v>
      </c>
      <c r="D1331" t="s">
        <v>552</v>
      </c>
      <c r="E1331">
        <v>20270</v>
      </c>
      <c r="F1331" t="s">
        <v>5631</v>
      </c>
      <c r="G1331">
        <v>15</v>
      </c>
      <c r="H1331" t="s">
        <v>5605</v>
      </c>
      <c r="I1331" t="s">
        <v>464</v>
      </c>
    </row>
    <row r="1332" spans="1:9" x14ac:dyDescent="0.3">
      <c r="A1332">
        <v>79950</v>
      </c>
      <c r="B1332">
        <v>122</v>
      </c>
      <c r="C1332" s="441">
        <v>46113</v>
      </c>
      <c r="D1332" t="s">
        <v>552</v>
      </c>
      <c r="E1332">
        <v>20301</v>
      </c>
      <c r="F1332" t="s">
        <v>5617</v>
      </c>
      <c r="G1332">
        <v>13</v>
      </c>
      <c r="H1332" t="s">
        <v>5605</v>
      </c>
      <c r="I1332" t="s">
        <v>464</v>
      </c>
    </row>
    <row r="1333" spans="1:9" x14ac:dyDescent="0.3">
      <c r="A1333">
        <v>79951</v>
      </c>
      <c r="B1333">
        <v>122</v>
      </c>
      <c r="C1333" s="441">
        <v>46113</v>
      </c>
      <c r="D1333" t="s">
        <v>552</v>
      </c>
      <c r="E1333">
        <v>20322</v>
      </c>
      <c r="F1333" t="s">
        <v>5647</v>
      </c>
      <c r="G1333">
        <v>1</v>
      </c>
      <c r="H1333" t="s">
        <v>5605</v>
      </c>
      <c r="I1333" t="s">
        <v>464</v>
      </c>
    </row>
    <row r="1334" spans="1:9" x14ac:dyDescent="0.3">
      <c r="A1334">
        <v>79952</v>
      </c>
      <c r="B1334">
        <v>122</v>
      </c>
      <c r="C1334" s="441">
        <v>46113</v>
      </c>
      <c r="D1334" t="s">
        <v>552</v>
      </c>
      <c r="E1334">
        <v>20327</v>
      </c>
      <c r="F1334" t="s">
        <v>5888</v>
      </c>
      <c r="G1334">
        <v>14</v>
      </c>
      <c r="H1334" t="s">
        <v>5605</v>
      </c>
      <c r="I1334" t="s">
        <v>464</v>
      </c>
    </row>
    <row r="1335" spans="1:9" x14ac:dyDescent="0.3">
      <c r="A1335">
        <v>79953</v>
      </c>
      <c r="B1335">
        <v>122</v>
      </c>
      <c r="C1335" s="441">
        <v>46113</v>
      </c>
      <c r="D1335" t="s">
        <v>552</v>
      </c>
      <c r="E1335">
        <v>20332</v>
      </c>
      <c r="F1335" t="s">
        <v>5681</v>
      </c>
      <c r="G1335">
        <v>5</v>
      </c>
      <c r="H1335" t="s">
        <v>5605</v>
      </c>
      <c r="I1335" t="s">
        <v>464</v>
      </c>
    </row>
    <row r="1336" spans="1:9" x14ac:dyDescent="0.3">
      <c r="A1336">
        <v>79954</v>
      </c>
      <c r="B1336">
        <v>122</v>
      </c>
      <c r="C1336" s="441">
        <v>46113</v>
      </c>
      <c r="D1336" t="s">
        <v>552</v>
      </c>
      <c r="E1336">
        <v>20349</v>
      </c>
      <c r="F1336" t="s">
        <v>5679</v>
      </c>
      <c r="G1336">
        <v>44</v>
      </c>
      <c r="H1336" t="s">
        <v>5605</v>
      </c>
      <c r="I1336" t="s">
        <v>464</v>
      </c>
    </row>
    <row r="1337" spans="1:9" x14ac:dyDescent="0.3">
      <c r="A1337">
        <v>79955</v>
      </c>
      <c r="B1337">
        <v>122</v>
      </c>
      <c r="C1337" s="441">
        <v>46113</v>
      </c>
      <c r="D1337" t="s">
        <v>552</v>
      </c>
      <c r="E1337">
        <v>20358</v>
      </c>
      <c r="F1337" t="s">
        <v>5648</v>
      </c>
      <c r="G1337">
        <v>23</v>
      </c>
      <c r="H1337" t="s">
        <v>5605</v>
      </c>
      <c r="I1337" t="s">
        <v>464</v>
      </c>
    </row>
    <row r="1338" spans="1:9" x14ac:dyDescent="0.3">
      <c r="A1338">
        <v>79956</v>
      </c>
      <c r="B1338">
        <v>122</v>
      </c>
      <c r="C1338" s="441">
        <v>46113</v>
      </c>
      <c r="D1338" t="s">
        <v>552</v>
      </c>
      <c r="E1338">
        <v>20360</v>
      </c>
      <c r="F1338" t="s">
        <v>5646</v>
      </c>
      <c r="G1338">
        <v>13</v>
      </c>
      <c r="H1338" t="s">
        <v>5605</v>
      </c>
      <c r="I1338" t="s">
        <v>464</v>
      </c>
    </row>
    <row r="1339" spans="1:9" x14ac:dyDescent="0.3">
      <c r="A1339">
        <v>79957</v>
      </c>
      <c r="B1339">
        <v>122</v>
      </c>
      <c r="C1339" s="441">
        <v>46113</v>
      </c>
      <c r="D1339" t="s">
        <v>552</v>
      </c>
      <c r="E1339">
        <v>20385</v>
      </c>
      <c r="F1339" t="s">
        <v>5645</v>
      </c>
      <c r="G1339">
        <v>26</v>
      </c>
      <c r="H1339" t="s">
        <v>5613</v>
      </c>
      <c r="I1339" t="s">
        <v>464</v>
      </c>
    </row>
    <row r="1340" spans="1:9" x14ac:dyDescent="0.3">
      <c r="A1340">
        <v>79958</v>
      </c>
      <c r="B1340">
        <v>122</v>
      </c>
      <c r="C1340" s="441">
        <v>46113</v>
      </c>
      <c r="D1340" t="s">
        <v>552</v>
      </c>
      <c r="E1340">
        <v>20410</v>
      </c>
      <c r="F1340" t="s">
        <v>5644</v>
      </c>
      <c r="G1340">
        <v>7</v>
      </c>
      <c r="H1340" t="s">
        <v>5613</v>
      </c>
      <c r="I1340" t="s">
        <v>464</v>
      </c>
    </row>
    <row r="1341" spans="1:9" x14ac:dyDescent="0.3">
      <c r="A1341">
        <v>79959</v>
      </c>
      <c r="B1341">
        <v>122</v>
      </c>
      <c r="C1341" s="441">
        <v>46113</v>
      </c>
      <c r="D1341" t="s">
        <v>552</v>
      </c>
      <c r="E1341">
        <v>20421</v>
      </c>
      <c r="F1341" t="s">
        <v>5637</v>
      </c>
      <c r="G1341">
        <v>36</v>
      </c>
      <c r="H1341" t="s">
        <v>5613</v>
      </c>
      <c r="I1341" t="s">
        <v>464</v>
      </c>
    </row>
    <row r="1342" spans="1:9" x14ac:dyDescent="0.3">
      <c r="A1342">
        <v>79960</v>
      </c>
      <c r="B1342">
        <v>122</v>
      </c>
      <c r="C1342" s="441">
        <v>46113</v>
      </c>
      <c r="D1342" t="s">
        <v>552</v>
      </c>
      <c r="E1342">
        <v>20429</v>
      </c>
      <c r="F1342" t="s">
        <v>5840</v>
      </c>
      <c r="G1342">
        <v>6</v>
      </c>
      <c r="H1342" t="s">
        <v>5613</v>
      </c>
      <c r="I1342" t="s">
        <v>464</v>
      </c>
    </row>
    <row r="1343" spans="1:9" x14ac:dyDescent="0.3">
      <c r="A1343">
        <v>79961</v>
      </c>
      <c r="B1343">
        <v>122</v>
      </c>
      <c r="C1343" s="441">
        <v>46113</v>
      </c>
      <c r="D1343" t="s">
        <v>552</v>
      </c>
      <c r="E1343">
        <v>20488</v>
      </c>
      <c r="F1343" t="s">
        <v>5851</v>
      </c>
      <c r="G1343">
        <v>3.5</v>
      </c>
      <c r="H1343" t="s">
        <v>5598</v>
      </c>
      <c r="I1343" t="s">
        <v>464</v>
      </c>
    </row>
    <row r="1344" spans="1:9" x14ac:dyDescent="0.3">
      <c r="A1344">
        <v>79962</v>
      </c>
      <c r="B1344">
        <v>122</v>
      </c>
      <c r="C1344" s="441">
        <v>46113</v>
      </c>
      <c r="D1344" t="s">
        <v>552</v>
      </c>
      <c r="E1344">
        <v>20501</v>
      </c>
      <c r="F1344" t="s">
        <v>5976</v>
      </c>
      <c r="G1344">
        <v>5</v>
      </c>
      <c r="H1344" t="s">
        <v>5598</v>
      </c>
      <c r="I1344" t="s">
        <v>464</v>
      </c>
    </row>
    <row r="1345" spans="1:9" x14ac:dyDescent="0.3">
      <c r="A1345">
        <v>79963</v>
      </c>
      <c r="B1345">
        <v>122</v>
      </c>
      <c r="C1345" s="441">
        <v>46113</v>
      </c>
      <c r="D1345" t="s">
        <v>552</v>
      </c>
      <c r="E1345">
        <v>20614</v>
      </c>
      <c r="F1345" t="s">
        <v>5686</v>
      </c>
      <c r="G1345">
        <v>3</v>
      </c>
      <c r="H1345" t="s">
        <v>5613</v>
      </c>
      <c r="I1345" t="s">
        <v>464</v>
      </c>
    </row>
    <row r="1346" spans="1:9" x14ac:dyDescent="0.3">
      <c r="A1346">
        <v>79964</v>
      </c>
      <c r="B1346">
        <v>122</v>
      </c>
      <c r="C1346" s="441">
        <v>46113</v>
      </c>
      <c r="D1346" t="s">
        <v>552</v>
      </c>
      <c r="E1346">
        <v>20621</v>
      </c>
      <c r="F1346" t="s">
        <v>5677</v>
      </c>
      <c r="G1346">
        <v>15</v>
      </c>
      <c r="H1346" t="s">
        <v>5625</v>
      </c>
      <c r="I1346" t="s">
        <v>464</v>
      </c>
    </row>
    <row r="1347" spans="1:9" x14ac:dyDescent="0.3">
      <c r="A1347">
        <v>79965</v>
      </c>
      <c r="B1347">
        <v>122</v>
      </c>
      <c r="C1347" s="441">
        <v>46113</v>
      </c>
      <c r="D1347" t="s">
        <v>552</v>
      </c>
      <c r="E1347">
        <v>20645</v>
      </c>
      <c r="F1347" t="s">
        <v>5664</v>
      </c>
      <c r="G1347">
        <v>18</v>
      </c>
      <c r="H1347" t="s">
        <v>5615</v>
      </c>
      <c r="I1347" t="s">
        <v>464</v>
      </c>
    </row>
    <row r="1348" spans="1:9" x14ac:dyDescent="0.3">
      <c r="A1348">
        <v>79966</v>
      </c>
      <c r="B1348">
        <v>122</v>
      </c>
      <c r="C1348" s="441">
        <v>46113</v>
      </c>
      <c r="D1348" t="s">
        <v>552</v>
      </c>
      <c r="E1348">
        <v>20653</v>
      </c>
      <c r="F1348" t="s">
        <v>5655</v>
      </c>
      <c r="G1348">
        <v>26</v>
      </c>
      <c r="H1348" t="s">
        <v>5613</v>
      </c>
      <c r="I1348" t="s">
        <v>464</v>
      </c>
    </row>
    <row r="1349" spans="1:9" x14ac:dyDescent="0.3">
      <c r="A1349">
        <v>79967</v>
      </c>
      <c r="B1349">
        <v>122</v>
      </c>
      <c r="C1349" s="441">
        <v>46113</v>
      </c>
      <c r="D1349" t="s">
        <v>552</v>
      </c>
      <c r="E1349">
        <v>20661</v>
      </c>
      <c r="F1349" t="s">
        <v>5850</v>
      </c>
      <c r="G1349">
        <v>28</v>
      </c>
      <c r="H1349" t="s">
        <v>5613</v>
      </c>
      <c r="I1349" t="s">
        <v>464</v>
      </c>
    </row>
    <row r="1350" spans="1:9" x14ac:dyDescent="0.3">
      <c r="A1350">
        <v>79968</v>
      </c>
      <c r="B1350">
        <v>122</v>
      </c>
      <c r="C1350" s="441">
        <v>46113</v>
      </c>
      <c r="D1350" t="s">
        <v>552</v>
      </c>
      <c r="E1350">
        <v>20672</v>
      </c>
      <c r="F1350" t="s">
        <v>5642</v>
      </c>
      <c r="G1350">
        <v>8</v>
      </c>
      <c r="H1350" t="s">
        <v>5605</v>
      </c>
      <c r="I1350" t="s">
        <v>464</v>
      </c>
    </row>
    <row r="1351" spans="1:9" x14ac:dyDescent="0.3">
      <c r="A1351">
        <v>79969</v>
      </c>
      <c r="B1351">
        <v>122</v>
      </c>
      <c r="C1351" s="441">
        <v>46113</v>
      </c>
      <c r="D1351" t="s">
        <v>552</v>
      </c>
      <c r="E1351">
        <v>20689</v>
      </c>
      <c r="F1351" t="s">
        <v>5638</v>
      </c>
      <c r="G1351">
        <v>22</v>
      </c>
      <c r="H1351" t="s">
        <v>5613</v>
      </c>
      <c r="I1351" t="s">
        <v>464</v>
      </c>
    </row>
    <row r="1352" spans="1:9" x14ac:dyDescent="0.3">
      <c r="A1352">
        <v>79970</v>
      </c>
      <c r="B1352">
        <v>122</v>
      </c>
      <c r="C1352" s="441">
        <v>46113</v>
      </c>
      <c r="D1352" t="s">
        <v>552</v>
      </c>
      <c r="E1352">
        <v>20752</v>
      </c>
      <c r="F1352" t="s">
        <v>5624</v>
      </c>
      <c r="G1352">
        <v>5</v>
      </c>
      <c r="H1352" t="s">
        <v>5625</v>
      </c>
      <c r="I1352" t="s">
        <v>464</v>
      </c>
    </row>
    <row r="1353" spans="1:9" x14ac:dyDescent="0.3">
      <c r="A1353">
        <v>79971</v>
      </c>
      <c r="B1353">
        <v>122</v>
      </c>
      <c r="C1353" s="441">
        <v>46113</v>
      </c>
      <c r="D1353" t="s">
        <v>552</v>
      </c>
      <c r="E1353">
        <v>20757</v>
      </c>
      <c r="F1353" t="s">
        <v>5609</v>
      </c>
      <c r="G1353">
        <v>2</v>
      </c>
      <c r="H1353" t="s">
        <v>5610</v>
      </c>
      <c r="I1353" t="s">
        <v>464</v>
      </c>
    </row>
    <row r="1354" spans="1:9" x14ac:dyDescent="0.3">
      <c r="A1354">
        <v>79972</v>
      </c>
      <c r="B1354">
        <v>122</v>
      </c>
      <c r="C1354" s="441">
        <v>46113</v>
      </c>
      <c r="D1354" t="s">
        <v>552</v>
      </c>
      <c r="E1354">
        <v>20809</v>
      </c>
      <c r="F1354" t="s">
        <v>5627</v>
      </c>
      <c r="G1354">
        <v>20</v>
      </c>
      <c r="H1354" t="s">
        <v>5605</v>
      </c>
      <c r="I1354" t="s">
        <v>464</v>
      </c>
    </row>
    <row r="1355" spans="1:9" x14ac:dyDescent="0.3">
      <c r="A1355">
        <v>79973</v>
      </c>
      <c r="B1355">
        <v>122</v>
      </c>
      <c r="C1355" s="441">
        <v>46113</v>
      </c>
      <c r="D1355" t="s">
        <v>552</v>
      </c>
      <c r="E1355">
        <v>20861</v>
      </c>
      <c r="F1355" t="s">
        <v>5854</v>
      </c>
      <c r="G1355">
        <v>10</v>
      </c>
      <c r="H1355" t="s">
        <v>5613</v>
      </c>
      <c r="I1355" t="s">
        <v>464</v>
      </c>
    </row>
    <row r="1356" spans="1:9" x14ac:dyDescent="0.3">
      <c r="A1356">
        <v>79974</v>
      </c>
      <c r="B1356">
        <v>122</v>
      </c>
      <c r="C1356" s="441">
        <v>46113</v>
      </c>
      <c r="D1356" t="s">
        <v>552</v>
      </c>
      <c r="E1356">
        <v>20871</v>
      </c>
      <c r="F1356" t="s">
        <v>5663</v>
      </c>
      <c r="G1356">
        <v>7</v>
      </c>
      <c r="H1356" t="s">
        <v>5625</v>
      </c>
      <c r="I1356" t="s">
        <v>464</v>
      </c>
    </row>
    <row r="1357" spans="1:9" x14ac:dyDescent="0.3">
      <c r="A1357">
        <v>79975</v>
      </c>
      <c r="B1357">
        <v>122</v>
      </c>
      <c r="C1357" s="441">
        <v>46113</v>
      </c>
      <c r="D1357" t="s">
        <v>552</v>
      </c>
      <c r="E1357">
        <v>20887</v>
      </c>
      <c r="F1357" t="s">
        <v>5662</v>
      </c>
      <c r="G1357">
        <v>30</v>
      </c>
      <c r="H1357" t="s">
        <v>5625</v>
      </c>
      <c r="I1357" t="s">
        <v>464</v>
      </c>
    </row>
    <row r="1358" spans="1:9" x14ac:dyDescent="0.3">
      <c r="A1358">
        <v>79976</v>
      </c>
      <c r="B1358">
        <v>122</v>
      </c>
      <c r="C1358" s="441">
        <v>46113</v>
      </c>
      <c r="D1358" t="s">
        <v>552</v>
      </c>
      <c r="E1358">
        <v>20892</v>
      </c>
      <c r="F1358" t="s">
        <v>5653</v>
      </c>
      <c r="G1358">
        <v>8</v>
      </c>
      <c r="H1358" t="s">
        <v>5613</v>
      </c>
      <c r="I1358" t="s">
        <v>464</v>
      </c>
    </row>
    <row r="1359" spans="1:9" x14ac:dyDescent="0.3">
      <c r="A1359">
        <v>79977</v>
      </c>
      <c r="B1359">
        <v>122</v>
      </c>
      <c r="C1359" s="441">
        <v>46113</v>
      </c>
      <c r="D1359" t="s">
        <v>552</v>
      </c>
      <c r="E1359">
        <v>20908</v>
      </c>
      <c r="F1359" t="s">
        <v>5636</v>
      </c>
      <c r="G1359">
        <v>4</v>
      </c>
      <c r="H1359" t="s">
        <v>5605</v>
      </c>
      <c r="I1359" t="s">
        <v>464</v>
      </c>
    </row>
    <row r="1360" spans="1:9" x14ac:dyDescent="0.3">
      <c r="A1360">
        <v>79978</v>
      </c>
      <c r="B1360">
        <v>122</v>
      </c>
      <c r="C1360" s="441">
        <v>46113</v>
      </c>
      <c r="D1360" t="s">
        <v>552</v>
      </c>
      <c r="E1360">
        <v>20922</v>
      </c>
      <c r="F1360" t="s">
        <v>5845</v>
      </c>
      <c r="G1360">
        <v>9</v>
      </c>
      <c r="H1360" t="s">
        <v>5605</v>
      </c>
      <c r="I1360" t="s">
        <v>464</v>
      </c>
    </row>
    <row r="1361" spans="1:9" x14ac:dyDescent="0.3">
      <c r="A1361">
        <v>79979</v>
      </c>
      <c r="B1361">
        <v>122</v>
      </c>
      <c r="C1361" s="441">
        <v>46113</v>
      </c>
      <c r="D1361" t="s">
        <v>552</v>
      </c>
      <c r="E1361">
        <v>20936</v>
      </c>
      <c r="F1361" t="s">
        <v>5634</v>
      </c>
      <c r="G1361">
        <v>3</v>
      </c>
      <c r="H1361" t="s">
        <v>5613</v>
      </c>
      <c r="I1361" t="s">
        <v>464</v>
      </c>
    </row>
    <row r="1362" spans="1:9" x14ac:dyDescent="0.3">
      <c r="A1362">
        <v>79980</v>
      </c>
      <c r="B1362">
        <v>122</v>
      </c>
      <c r="C1362" s="441">
        <v>46113</v>
      </c>
      <c r="D1362" t="s">
        <v>552</v>
      </c>
      <c r="E1362">
        <v>20941</v>
      </c>
      <c r="F1362" t="s">
        <v>5886</v>
      </c>
      <c r="G1362">
        <v>5</v>
      </c>
      <c r="H1362" t="s">
        <v>5605</v>
      </c>
      <c r="I1362" t="s">
        <v>464</v>
      </c>
    </row>
    <row r="1363" spans="1:9" x14ac:dyDescent="0.3">
      <c r="A1363">
        <v>79981</v>
      </c>
      <c r="B1363">
        <v>122</v>
      </c>
      <c r="C1363" s="441">
        <v>46113</v>
      </c>
      <c r="D1363" t="s">
        <v>552</v>
      </c>
      <c r="E1363">
        <v>20961</v>
      </c>
      <c r="F1363" t="s">
        <v>5687</v>
      </c>
      <c r="G1363">
        <v>7</v>
      </c>
      <c r="H1363" t="s">
        <v>5613</v>
      </c>
      <c r="I1363" t="s">
        <v>464</v>
      </c>
    </row>
    <row r="1364" spans="1:9" x14ac:dyDescent="0.3">
      <c r="A1364">
        <v>79982</v>
      </c>
      <c r="B1364">
        <v>122</v>
      </c>
      <c r="C1364" s="441">
        <v>46113</v>
      </c>
      <c r="D1364" t="s">
        <v>552</v>
      </c>
      <c r="E1364">
        <v>21004</v>
      </c>
      <c r="F1364" t="s">
        <v>5675</v>
      </c>
      <c r="G1364">
        <v>1</v>
      </c>
      <c r="H1364" t="s">
        <v>5613</v>
      </c>
      <c r="I1364" t="s">
        <v>464</v>
      </c>
    </row>
    <row r="1365" spans="1:9" x14ac:dyDescent="0.3">
      <c r="A1365">
        <v>79983</v>
      </c>
      <c r="B1365">
        <v>122</v>
      </c>
      <c r="C1365" s="441">
        <v>46113</v>
      </c>
      <c r="D1365" t="s">
        <v>552</v>
      </c>
      <c r="E1365">
        <v>21010</v>
      </c>
      <c r="F1365" t="s">
        <v>5674</v>
      </c>
      <c r="G1365">
        <v>69</v>
      </c>
      <c r="H1365" t="s">
        <v>5668</v>
      </c>
      <c r="I1365" t="s">
        <v>464</v>
      </c>
    </row>
    <row r="1366" spans="1:9" x14ac:dyDescent="0.3">
      <c r="A1366">
        <v>79984</v>
      </c>
      <c r="B1366">
        <v>122</v>
      </c>
      <c r="C1366" s="441">
        <v>46113</v>
      </c>
      <c r="D1366" t="s">
        <v>552</v>
      </c>
      <c r="E1366">
        <v>21017</v>
      </c>
      <c r="F1366" t="s">
        <v>5673</v>
      </c>
      <c r="G1366">
        <v>10</v>
      </c>
      <c r="H1366" t="s">
        <v>5610</v>
      </c>
      <c r="I1366" t="s">
        <v>464</v>
      </c>
    </row>
    <row r="1367" spans="1:9" x14ac:dyDescent="0.3">
      <c r="A1367">
        <v>79985</v>
      </c>
      <c r="B1367">
        <v>122</v>
      </c>
      <c r="C1367" s="441">
        <v>46113</v>
      </c>
      <c r="D1367" t="s">
        <v>552</v>
      </c>
      <c r="E1367">
        <v>21030</v>
      </c>
      <c r="F1367" t="s">
        <v>5620</v>
      </c>
      <c r="G1367">
        <v>7</v>
      </c>
      <c r="H1367" t="s">
        <v>5613</v>
      </c>
      <c r="I1367" t="s">
        <v>464</v>
      </c>
    </row>
    <row r="1368" spans="1:9" x14ac:dyDescent="0.3">
      <c r="A1368">
        <v>79986</v>
      </c>
      <c r="B1368">
        <v>122</v>
      </c>
      <c r="C1368" s="441">
        <v>46113</v>
      </c>
      <c r="D1368" t="s">
        <v>552</v>
      </c>
      <c r="E1368">
        <v>21047</v>
      </c>
      <c r="F1368" t="s">
        <v>5621</v>
      </c>
      <c r="G1368">
        <v>9</v>
      </c>
      <c r="H1368" t="s">
        <v>5622</v>
      </c>
      <c r="I1368" t="s">
        <v>464</v>
      </c>
    </row>
    <row r="1369" spans="1:9" x14ac:dyDescent="0.3">
      <c r="A1369">
        <v>79987</v>
      </c>
      <c r="B1369">
        <v>122</v>
      </c>
      <c r="C1369" s="441">
        <v>46113</v>
      </c>
      <c r="D1369" t="s">
        <v>552</v>
      </c>
      <c r="E1369">
        <v>21062</v>
      </c>
      <c r="F1369" t="s">
        <v>5600</v>
      </c>
      <c r="G1369">
        <v>14</v>
      </c>
      <c r="H1369" t="s">
        <v>5601</v>
      </c>
      <c r="I1369" t="s">
        <v>464</v>
      </c>
    </row>
    <row r="1370" spans="1:9" x14ac:dyDescent="0.3">
      <c r="A1370">
        <v>79988</v>
      </c>
      <c r="B1370">
        <v>122</v>
      </c>
      <c r="C1370" s="441">
        <v>46113</v>
      </c>
      <c r="D1370" t="s">
        <v>552</v>
      </c>
      <c r="E1370">
        <v>21062</v>
      </c>
      <c r="F1370" t="s">
        <v>5600</v>
      </c>
      <c r="G1370">
        <v>9</v>
      </c>
      <c r="H1370" t="s">
        <v>5601</v>
      </c>
      <c r="I1370" t="s">
        <v>464</v>
      </c>
    </row>
    <row r="1371" spans="1:9" x14ac:dyDescent="0.3">
      <c r="A1371">
        <v>79989</v>
      </c>
      <c r="B1371">
        <v>122</v>
      </c>
      <c r="C1371" s="441">
        <v>46113</v>
      </c>
      <c r="D1371" t="s">
        <v>552</v>
      </c>
      <c r="E1371">
        <v>21073</v>
      </c>
      <c r="F1371" t="s">
        <v>5628</v>
      </c>
      <c r="G1371">
        <v>17</v>
      </c>
      <c r="H1371" t="s">
        <v>5613</v>
      </c>
      <c r="I1371" t="s">
        <v>464</v>
      </c>
    </row>
    <row r="1372" spans="1:9" x14ac:dyDescent="0.3">
      <c r="A1372">
        <v>79990</v>
      </c>
      <c r="B1372">
        <v>122</v>
      </c>
      <c r="C1372" s="441">
        <v>46113</v>
      </c>
      <c r="D1372" t="s">
        <v>552</v>
      </c>
      <c r="E1372">
        <v>21079</v>
      </c>
      <c r="F1372" t="s">
        <v>5838</v>
      </c>
      <c r="G1372">
        <v>2</v>
      </c>
      <c r="H1372" t="s">
        <v>5613</v>
      </c>
      <c r="I1372" t="s">
        <v>464</v>
      </c>
    </row>
    <row r="1373" spans="1:9" x14ac:dyDescent="0.3">
      <c r="A1373">
        <v>79991</v>
      </c>
      <c r="B1373">
        <v>122</v>
      </c>
      <c r="C1373" s="441">
        <v>46113</v>
      </c>
      <c r="D1373" t="s">
        <v>552</v>
      </c>
      <c r="E1373">
        <v>21085</v>
      </c>
      <c r="F1373" t="s">
        <v>5885</v>
      </c>
      <c r="G1373">
        <v>3</v>
      </c>
      <c r="H1373" t="s">
        <v>5703</v>
      </c>
      <c r="I1373" t="s">
        <v>464</v>
      </c>
    </row>
    <row r="1374" spans="1:9" x14ac:dyDescent="0.3">
      <c r="A1374">
        <v>79992</v>
      </c>
      <c r="B1374">
        <v>122</v>
      </c>
      <c r="C1374" s="441">
        <v>46113</v>
      </c>
      <c r="D1374" t="s">
        <v>552</v>
      </c>
      <c r="E1374">
        <v>21093</v>
      </c>
      <c r="F1374" t="s">
        <v>5608</v>
      </c>
      <c r="G1374">
        <v>102</v>
      </c>
      <c r="H1374" t="s">
        <v>5598</v>
      </c>
      <c r="I1374" t="s">
        <v>464</v>
      </c>
    </row>
    <row r="1375" spans="1:9" x14ac:dyDescent="0.3">
      <c r="A1375">
        <v>79993</v>
      </c>
      <c r="B1375">
        <v>122</v>
      </c>
      <c r="C1375" s="441">
        <v>46113</v>
      </c>
      <c r="D1375" t="s">
        <v>552</v>
      </c>
      <c r="E1375">
        <v>21098</v>
      </c>
      <c r="F1375" t="s">
        <v>5607</v>
      </c>
      <c r="G1375">
        <v>23</v>
      </c>
      <c r="H1375" t="s">
        <v>5605</v>
      </c>
      <c r="I1375" t="s">
        <v>464</v>
      </c>
    </row>
    <row r="1376" spans="1:9" x14ac:dyDescent="0.3">
      <c r="A1376">
        <v>79994</v>
      </c>
      <c r="B1376">
        <v>122</v>
      </c>
      <c r="C1376" s="441">
        <v>46113</v>
      </c>
      <c r="D1376" t="s">
        <v>552</v>
      </c>
      <c r="E1376">
        <v>21100</v>
      </c>
      <c r="F1376" t="s">
        <v>5900</v>
      </c>
      <c r="G1376">
        <v>2</v>
      </c>
      <c r="H1376" t="s">
        <v>5605</v>
      </c>
      <c r="I1376" t="s">
        <v>464</v>
      </c>
    </row>
    <row r="1377" spans="1:9" x14ac:dyDescent="0.3">
      <c r="A1377">
        <v>79995</v>
      </c>
      <c r="B1377">
        <v>122</v>
      </c>
      <c r="C1377" s="441">
        <v>46113</v>
      </c>
      <c r="D1377" t="s">
        <v>552</v>
      </c>
      <c r="E1377">
        <v>21130</v>
      </c>
      <c r="F1377" t="s">
        <v>5884</v>
      </c>
      <c r="G1377">
        <v>4</v>
      </c>
      <c r="H1377" t="s">
        <v>5613</v>
      </c>
      <c r="I1377" t="s">
        <v>464</v>
      </c>
    </row>
    <row r="1378" spans="1:9" x14ac:dyDescent="0.3">
      <c r="A1378">
        <v>79996</v>
      </c>
      <c r="B1378">
        <v>122</v>
      </c>
      <c r="C1378" s="441">
        <v>46113</v>
      </c>
      <c r="D1378" t="s">
        <v>552</v>
      </c>
      <c r="E1378">
        <v>21159</v>
      </c>
      <c r="F1378" t="s">
        <v>5836</v>
      </c>
      <c r="G1378">
        <v>4</v>
      </c>
      <c r="H1378" t="s">
        <v>5625</v>
      </c>
      <c r="I1378" t="s">
        <v>464</v>
      </c>
    </row>
    <row r="1379" spans="1:9" x14ac:dyDescent="0.3">
      <c r="A1379">
        <v>79997</v>
      </c>
      <c r="B1379">
        <v>122</v>
      </c>
      <c r="C1379" s="441">
        <v>46113</v>
      </c>
      <c r="D1379" t="s">
        <v>552</v>
      </c>
      <c r="E1379">
        <v>21372</v>
      </c>
      <c r="F1379" t="s">
        <v>5704</v>
      </c>
      <c r="G1379">
        <v>17</v>
      </c>
      <c r="H1379" t="s">
        <v>5613</v>
      </c>
      <c r="I1379" t="s">
        <v>464</v>
      </c>
    </row>
    <row r="1380" spans="1:9" x14ac:dyDescent="0.3">
      <c r="A1380">
        <v>79998</v>
      </c>
      <c r="B1380">
        <v>122</v>
      </c>
      <c r="C1380" s="441">
        <v>46113</v>
      </c>
      <c r="D1380" t="s">
        <v>552</v>
      </c>
      <c r="E1380">
        <v>21945</v>
      </c>
      <c r="F1380" t="s">
        <v>5828</v>
      </c>
      <c r="G1380">
        <v>100.97</v>
      </c>
      <c r="H1380" t="s">
        <v>5615</v>
      </c>
      <c r="I1380" t="s">
        <v>464</v>
      </c>
    </row>
    <row r="1381" spans="1:9" x14ac:dyDescent="0.3">
      <c r="A1381">
        <v>79999</v>
      </c>
      <c r="B1381">
        <v>122</v>
      </c>
      <c r="C1381" s="441">
        <v>46113</v>
      </c>
      <c r="D1381" t="s">
        <v>552</v>
      </c>
      <c r="E1381">
        <v>22598</v>
      </c>
      <c r="F1381" t="s">
        <v>5725</v>
      </c>
      <c r="G1381">
        <v>6.66</v>
      </c>
      <c r="H1381" t="s">
        <v>5601</v>
      </c>
      <c r="I1381" t="s">
        <v>464</v>
      </c>
    </row>
    <row r="1382" spans="1:9" x14ac:dyDescent="0.3">
      <c r="A1382">
        <v>80000</v>
      </c>
      <c r="B1382">
        <v>122</v>
      </c>
      <c r="C1382" s="441">
        <v>46113</v>
      </c>
      <c r="D1382" t="s">
        <v>552</v>
      </c>
      <c r="E1382">
        <v>22721</v>
      </c>
      <c r="F1382" t="s">
        <v>5710</v>
      </c>
      <c r="G1382">
        <v>16.2</v>
      </c>
      <c r="H1382" t="s">
        <v>5598</v>
      </c>
      <c r="I1382" t="s">
        <v>464</v>
      </c>
    </row>
    <row r="1383" spans="1:9" x14ac:dyDescent="0.3">
      <c r="A1383">
        <v>80001</v>
      </c>
      <c r="B1383">
        <v>122</v>
      </c>
      <c r="C1383" s="441">
        <v>46113</v>
      </c>
      <c r="D1383" t="s">
        <v>552</v>
      </c>
      <c r="E1383">
        <v>23082</v>
      </c>
      <c r="F1383" t="s">
        <v>5697</v>
      </c>
      <c r="G1383">
        <v>16</v>
      </c>
      <c r="H1383" t="s">
        <v>5598</v>
      </c>
      <c r="I1383" t="s">
        <v>464</v>
      </c>
    </row>
    <row r="1384" spans="1:9" x14ac:dyDescent="0.3">
      <c r="A1384">
        <v>80002</v>
      </c>
      <c r="B1384">
        <v>122</v>
      </c>
      <c r="C1384" s="441">
        <v>46113</v>
      </c>
      <c r="D1384" t="s">
        <v>552</v>
      </c>
      <c r="E1384">
        <v>23502</v>
      </c>
      <c r="F1384" t="s">
        <v>5977</v>
      </c>
      <c r="G1384">
        <v>2</v>
      </c>
      <c r="H1384" t="s">
        <v>5613</v>
      </c>
      <c r="I1384" t="s">
        <v>464</v>
      </c>
    </row>
    <row r="1385" spans="1:9" x14ac:dyDescent="0.3">
      <c r="A1385">
        <v>80003</v>
      </c>
      <c r="B1385">
        <v>122</v>
      </c>
      <c r="C1385" s="441">
        <v>46113</v>
      </c>
      <c r="D1385" t="s">
        <v>552</v>
      </c>
      <c r="E1385">
        <v>23548</v>
      </c>
      <c r="F1385" t="s">
        <v>5629</v>
      </c>
      <c r="G1385">
        <v>3</v>
      </c>
      <c r="H1385" t="s">
        <v>5598</v>
      </c>
      <c r="I1385" t="s">
        <v>464</v>
      </c>
    </row>
    <row r="1386" spans="1:9" x14ac:dyDescent="0.3">
      <c r="A1386">
        <v>80004</v>
      </c>
      <c r="B1386">
        <v>122</v>
      </c>
      <c r="C1386" s="441">
        <v>46113</v>
      </c>
      <c r="D1386" t="s">
        <v>552</v>
      </c>
      <c r="E1386">
        <v>23698</v>
      </c>
      <c r="F1386" t="s">
        <v>5643</v>
      </c>
      <c r="G1386">
        <v>4</v>
      </c>
      <c r="H1386" t="s">
        <v>5598</v>
      </c>
      <c r="I1386" t="s">
        <v>464</v>
      </c>
    </row>
    <row r="1387" spans="1:9" x14ac:dyDescent="0.3">
      <c r="A1387">
        <v>80005</v>
      </c>
      <c r="B1387">
        <v>122</v>
      </c>
      <c r="C1387" s="441">
        <v>46113</v>
      </c>
      <c r="D1387" t="s">
        <v>552</v>
      </c>
      <c r="E1387">
        <v>23826</v>
      </c>
      <c r="F1387" t="s">
        <v>5844</v>
      </c>
      <c r="G1387">
        <v>1</v>
      </c>
      <c r="H1387" t="s">
        <v>5605</v>
      </c>
      <c r="I1387" t="s">
        <v>464</v>
      </c>
    </row>
    <row r="1388" spans="1:9" x14ac:dyDescent="0.3">
      <c r="A1388">
        <v>80006</v>
      </c>
      <c r="B1388">
        <v>122</v>
      </c>
      <c r="C1388" s="441">
        <v>46113</v>
      </c>
      <c r="D1388" t="s">
        <v>552</v>
      </c>
      <c r="E1388">
        <v>23992</v>
      </c>
      <c r="F1388" t="s">
        <v>5603</v>
      </c>
      <c r="G1388">
        <v>1</v>
      </c>
      <c r="H1388" t="s">
        <v>5598</v>
      </c>
      <c r="I1388" t="s">
        <v>464</v>
      </c>
    </row>
    <row r="1389" spans="1:9" x14ac:dyDescent="0.3">
      <c r="A1389">
        <v>80007</v>
      </c>
      <c r="B1389">
        <v>122</v>
      </c>
      <c r="C1389" s="441">
        <v>46113</v>
      </c>
      <c r="D1389" t="s">
        <v>552</v>
      </c>
      <c r="E1389">
        <v>24004</v>
      </c>
      <c r="F1389" t="s">
        <v>6001</v>
      </c>
      <c r="G1389">
        <v>20.83</v>
      </c>
      <c r="H1389" t="s">
        <v>5605</v>
      </c>
      <c r="I1389" t="s">
        <v>464</v>
      </c>
    </row>
    <row r="1390" spans="1:9" x14ac:dyDescent="0.3">
      <c r="A1390">
        <v>80008</v>
      </c>
      <c r="B1390">
        <v>122</v>
      </c>
      <c r="C1390" s="441">
        <v>46113</v>
      </c>
      <c r="D1390" t="s">
        <v>552</v>
      </c>
      <c r="E1390">
        <v>24006</v>
      </c>
      <c r="F1390" t="s">
        <v>5991</v>
      </c>
      <c r="G1390">
        <v>25</v>
      </c>
      <c r="H1390" t="s">
        <v>5605</v>
      </c>
      <c r="I1390" t="s">
        <v>464</v>
      </c>
    </row>
    <row r="1391" spans="1:9" x14ac:dyDescent="0.3">
      <c r="A1391">
        <v>80009</v>
      </c>
      <c r="B1391">
        <v>122</v>
      </c>
      <c r="C1391" s="441">
        <v>46113</v>
      </c>
      <c r="D1391" t="s">
        <v>552</v>
      </c>
      <c r="E1391">
        <v>24019</v>
      </c>
      <c r="F1391" t="s">
        <v>6002</v>
      </c>
      <c r="G1391">
        <v>27.83</v>
      </c>
      <c r="H1391" t="s">
        <v>5613</v>
      </c>
      <c r="I1391" t="s">
        <v>464</v>
      </c>
    </row>
    <row r="1392" spans="1:9" x14ac:dyDescent="0.3">
      <c r="A1392">
        <v>80010</v>
      </c>
      <c r="B1392">
        <v>122</v>
      </c>
      <c r="C1392" s="441">
        <v>46113</v>
      </c>
      <c r="D1392" t="s">
        <v>552</v>
      </c>
      <c r="E1392">
        <v>24030</v>
      </c>
      <c r="F1392" t="s">
        <v>5962</v>
      </c>
      <c r="G1392">
        <v>10.5</v>
      </c>
      <c r="H1392" t="s">
        <v>5613</v>
      </c>
      <c r="I1392" t="s">
        <v>464</v>
      </c>
    </row>
    <row r="1393" spans="1:9" x14ac:dyDescent="0.3">
      <c r="A1393">
        <v>80011</v>
      </c>
      <c r="B1393">
        <v>122</v>
      </c>
      <c r="C1393" s="441">
        <v>46113</v>
      </c>
      <c r="D1393" t="s">
        <v>552</v>
      </c>
      <c r="E1393">
        <v>24036</v>
      </c>
      <c r="F1393" t="s">
        <v>5612</v>
      </c>
      <c r="G1393">
        <v>1</v>
      </c>
      <c r="H1393" t="s">
        <v>5613</v>
      </c>
      <c r="I1393" t="s">
        <v>464</v>
      </c>
    </row>
    <row r="1394" spans="1:9" x14ac:dyDescent="0.3">
      <c r="A1394">
        <v>80012</v>
      </c>
      <c r="B1394">
        <v>122</v>
      </c>
      <c r="C1394" s="441">
        <v>46113</v>
      </c>
      <c r="D1394" t="s">
        <v>552</v>
      </c>
      <c r="E1394">
        <v>24039</v>
      </c>
      <c r="F1394" t="s">
        <v>5616</v>
      </c>
      <c r="G1394">
        <v>18</v>
      </c>
      <c r="H1394" t="s">
        <v>5598</v>
      </c>
      <c r="I1394" t="s">
        <v>464</v>
      </c>
    </row>
    <row r="1395" spans="1:9" x14ac:dyDescent="0.3">
      <c r="A1395">
        <v>80013</v>
      </c>
      <c r="B1395">
        <v>122</v>
      </c>
      <c r="C1395" s="441">
        <v>46113</v>
      </c>
      <c r="D1395" t="s">
        <v>552</v>
      </c>
      <c r="E1395">
        <v>24089</v>
      </c>
      <c r="F1395" t="s">
        <v>5842</v>
      </c>
      <c r="G1395">
        <v>4</v>
      </c>
      <c r="H1395" t="s">
        <v>5598</v>
      </c>
      <c r="I1395" t="s">
        <v>464</v>
      </c>
    </row>
    <row r="1396" spans="1:9" x14ac:dyDescent="0.3">
      <c r="A1396">
        <v>80014</v>
      </c>
      <c r="B1396">
        <v>122</v>
      </c>
      <c r="C1396" s="441">
        <v>46113</v>
      </c>
      <c r="D1396" t="s">
        <v>552</v>
      </c>
      <c r="E1396">
        <v>24110</v>
      </c>
      <c r="F1396" t="s">
        <v>5630</v>
      </c>
      <c r="G1396">
        <v>2.5</v>
      </c>
      <c r="H1396" t="s">
        <v>5598</v>
      </c>
      <c r="I1396" t="s">
        <v>464</v>
      </c>
    </row>
    <row r="1397" spans="1:9" x14ac:dyDescent="0.3">
      <c r="A1397">
        <v>80015</v>
      </c>
      <c r="B1397">
        <v>122</v>
      </c>
      <c r="C1397" s="441">
        <v>46113</v>
      </c>
      <c r="D1397" t="s">
        <v>552</v>
      </c>
      <c r="E1397">
        <v>24123</v>
      </c>
      <c r="F1397" t="s">
        <v>5632</v>
      </c>
      <c r="G1397">
        <v>24</v>
      </c>
      <c r="H1397" t="s">
        <v>5605</v>
      </c>
      <c r="I1397" t="s">
        <v>464</v>
      </c>
    </row>
    <row r="1398" spans="1:9" x14ac:dyDescent="0.3">
      <c r="A1398">
        <v>80016</v>
      </c>
      <c r="B1398">
        <v>122</v>
      </c>
      <c r="C1398" s="441">
        <v>46113</v>
      </c>
      <c r="D1398" t="s">
        <v>552</v>
      </c>
      <c r="E1398">
        <v>24199</v>
      </c>
      <c r="F1398" t="s">
        <v>6003</v>
      </c>
      <c r="G1398">
        <v>20</v>
      </c>
      <c r="H1398" t="s">
        <v>5598</v>
      </c>
      <c r="I1398" t="s">
        <v>464</v>
      </c>
    </row>
    <row r="1399" spans="1:9" x14ac:dyDescent="0.3">
      <c r="A1399">
        <v>80017</v>
      </c>
      <c r="B1399">
        <v>122</v>
      </c>
      <c r="C1399" s="441">
        <v>46113</v>
      </c>
      <c r="D1399" t="s">
        <v>552</v>
      </c>
      <c r="E1399">
        <v>24219</v>
      </c>
      <c r="F1399" t="s">
        <v>5847</v>
      </c>
      <c r="G1399">
        <v>2</v>
      </c>
      <c r="H1399" t="s">
        <v>5598</v>
      </c>
      <c r="I1399" t="s">
        <v>464</v>
      </c>
    </row>
    <row r="1400" spans="1:9" x14ac:dyDescent="0.3">
      <c r="A1400">
        <v>80018</v>
      </c>
      <c r="B1400">
        <v>122</v>
      </c>
      <c r="C1400" s="441">
        <v>46113</v>
      </c>
      <c r="D1400" t="s">
        <v>552</v>
      </c>
      <c r="E1400">
        <v>24272</v>
      </c>
      <c r="F1400" t="s">
        <v>5849</v>
      </c>
      <c r="G1400">
        <v>0.5</v>
      </c>
      <c r="H1400" t="s">
        <v>5598</v>
      </c>
      <c r="I1400" t="s">
        <v>464</v>
      </c>
    </row>
    <row r="1401" spans="1:9" x14ac:dyDescent="0.3">
      <c r="A1401">
        <v>80019</v>
      </c>
      <c r="B1401">
        <v>122</v>
      </c>
      <c r="C1401" s="441">
        <v>46113</v>
      </c>
      <c r="D1401" t="s">
        <v>552</v>
      </c>
      <c r="E1401">
        <v>24322</v>
      </c>
      <c r="F1401" t="s">
        <v>5657</v>
      </c>
      <c r="G1401">
        <v>1.5</v>
      </c>
      <c r="H1401" t="s">
        <v>5598</v>
      </c>
      <c r="I1401" t="s">
        <v>464</v>
      </c>
    </row>
    <row r="1402" spans="1:9" x14ac:dyDescent="0.3">
      <c r="A1402">
        <v>80020</v>
      </c>
      <c r="B1402">
        <v>122</v>
      </c>
      <c r="C1402" s="441">
        <v>46113</v>
      </c>
      <c r="D1402" t="s">
        <v>552</v>
      </c>
      <c r="E1402">
        <v>24400</v>
      </c>
      <c r="F1402" t="s">
        <v>6004</v>
      </c>
      <c r="G1402">
        <v>3</v>
      </c>
      <c r="H1402" t="s">
        <v>5613</v>
      </c>
      <c r="I1402" t="s">
        <v>464</v>
      </c>
    </row>
    <row r="1403" spans="1:9" x14ac:dyDescent="0.3">
      <c r="A1403">
        <v>80021</v>
      </c>
      <c r="B1403">
        <v>122</v>
      </c>
      <c r="C1403" s="441">
        <v>46113</v>
      </c>
      <c r="D1403" t="s">
        <v>552</v>
      </c>
      <c r="E1403">
        <v>24401</v>
      </c>
      <c r="F1403" t="s">
        <v>5676</v>
      </c>
      <c r="G1403">
        <v>2</v>
      </c>
      <c r="H1403" t="s">
        <v>5613</v>
      </c>
      <c r="I1403" t="s">
        <v>464</v>
      </c>
    </row>
    <row r="1404" spans="1:9" x14ac:dyDescent="0.3">
      <c r="A1404">
        <v>80022</v>
      </c>
      <c r="B1404">
        <v>122</v>
      </c>
      <c r="C1404" s="441">
        <v>46113</v>
      </c>
      <c r="D1404" t="s">
        <v>552</v>
      </c>
      <c r="E1404">
        <v>24552</v>
      </c>
      <c r="F1404" t="s">
        <v>5812</v>
      </c>
      <c r="G1404">
        <v>73.98</v>
      </c>
      <c r="H1404" t="s">
        <v>5601</v>
      </c>
      <c r="I1404" t="s">
        <v>464</v>
      </c>
    </row>
    <row r="1405" spans="1:9" x14ac:dyDescent="0.3">
      <c r="A1405">
        <v>80023</v>
      </c>
      <c r="B1405">
        <v>122</v>
      </c>
      <c r="C1405" s="441">
        <v>46113</v>
      </c>
      <c r="D1405" t="s">
        <v>552</v>
      </c>
      <c r="E1405">
        <v>24676</v>
      </c>
      <c r="F1405" t="s">
        <v>5688</v>
      </c>
      <c r="G1405">
        <v>3</v>
      </c>
      <c r="H1405" t="s">
        <v>5605</v>
      </c>
      <c r="I1405" t="s">
        <v>464</v>
      </c>
    </row>
    <row r="1406" spans="1:9" x14ac:dyDescent="0.3">
      <c r="A1406">
        <v>80024</v>
      </c>
      <c r="B1406">
        <v>122</v>
      </c>
      <c r="C1406" s="441">
        <v>46113</v>
      </c>
      <c r="D1406" t="s">
        <v>552</v>
      </c>
      <c r="E1406">
        <v>24704</v>
      </c>
      <c r="F1406" t="s">
        <v>5872</v>
      </c>
      <c r="G1406">
        <v>2</v>
      </c>
      <c r="H1406" t="s">
        <v>5601</v>
      </c>
      <c r="I1406" t="s">
        <v>464</v>
      </c>
    </row>
    <row r="1407" spans="1:9" x14ac:dyDescent="0.3">
      <c r="A1407">
        <v>80025</v>
      </c>
      <c r="B1407">
        <v>122</v>
      </c>
      <c r="C1407" s="441">
        <v>46113</v>
      </c>
      <c r="D1407" t="s">
        <v>552</v>
      </c>
      <c r="E1407">
        <v>24712</v>
      </c>
      <c r="F1407" t="s">
        <v>5837</v>
      </c>
      <c r="G1407">
        <v>2</v>
      </c>
      <c r="H1407" t="s">
        <v>5601</v>
      </c>
      <c r="I1407" t="s">
        <v>464</v>
      </c>
    </row>
    <row r="1408" spans="1:9" x14ac:dyDescent="0.3">
      <c r="A1408">
        <v>80026</v>
      </c>
      <c r="B1408">
        <v>122</v>
      </c>
      <c r="C1408" s="441">
        <v>46113</v>
      </c>
      <c r="D1408" t="s">
        <v>552</v>
      </c>
      <c r="E1408">
        <v>24805</v>
      </c>
      <c r="F1408" t="s">
        <v>5853</v>
      </c>
      <c r="G1408">
        <v>2.5</v>
      </c>
      <c r="H1408" t="s">
        <v>5605</v>
      </c>
      <c r="I1408" t="s">
        <v>464</v>
      </c>
    </row>
    <row r="1409" spans="1:9" x14ac:dyDescent="0.3">
      <c r="A1409">
        <v>80027</v>
      </c>
      <c r="B1409">
        <v>122</v>
      </c>
      <c r="C1409" s="441">
        <v>46113</v>
      </c>
      <c r="D1409" t="s">
        <v>552</v>
      </c>
      <c r="E1409">
        <v>24831</v>
      </c>
      <c r="F1409" t="s">
        <v>5689</v>
      </c>
      <c r="G1409">
        <v>5</v>
      </c>
      <c r="H1409" t="s">
        <v>5598</v>
      </c>
      <c r="I1409" t="s">
        <v>464</v>
      </c>
    </row>
    <row r="1410" spans="1:9" x14ac:dyDescent="0.3">
      <c r="A1410">
        <v>80028</v>
      </c>
      <c r="B1410">
        <v>122</v>
      </c>
      <c r="C1410" s="441">
        <v>46113</v>
      </c>
      <c r="D1410" t="s">
        <v>552</v>
      </c>
      <c r="E1410">
        <v>24833</v>
      </c>
      <c r="F1410" t="s">
        <v>5707</v>
      </c>
      <c r="G1410">
        <v>10</v>
      </c>
      <c r="H1410" t="s">
        <v>5703</v>
      </c>
      <c r="I1410" t="s">
        <v>464</v>
      </c>
    </row>
    <row r="1411" spans="1:9" x14ac:dyDescent="0.3">
      <c r="A1411">
        <v>80029</v>
      </c>
      <c r="B1411">
        <v>122</v>
      </c>
      <c r="C1411" s="441">
        <v>46113</v>
      </c>
      <c r="D1411" t="s">
        <v>552</v>
      </c>
      <c r="E1411">
        <v>24952</v>
      </c>
      <c r="F1411" t="s">
        <v>5599</v>
      </c>
      <c r="G1411">
        <v>14</v>
      </c>
      <c r="H1411" t="s">
        <v>5598</v>
      </c>
      <c r="I1411" t="s">
        <v>464</v>
      </c>
    </row>
    <row r="1412" spans="1:9" x14ac:dyDescent="0.3">
      <c r="A1412">
        <v>80030</v>
      </c>
      <c r="B1412">
        <v>122</v>
      </c>
      <c r="C1412" s="441">
        <v>46113</v>
      </c>
      <c r="D1412" t="s">
        <v>552</v>
      </c>
      <c r="E1412">
        <v>24986</v>
      </c>
      <c r="F1412" t="s">
        <v>5835</v>
      </c>
      <c r="G1412">
        <v>3</v>
      </c>
      <c r="H1412" t="s">
        <v>5625</v>
      </c>
      <c r="I1412" t="s">
        <v>464</v>
      </c>
    </row>
    <row r="1413" spans="1:9" x14ac:dyDescent="0.3">
      <c r="A1413">
        <v>80031</v>
      </c>
      <c r="B1413">
        <v>122</v>
      </c>
      <c r="C1413" s="441">
        <v>46113</v>
      </c>
      <c r="D1413" t="s">
        <v>552</v>
      </c>
      <c r="E1413">
        <v>25033</v>
      </c>
      <c r="F1413" t="s">
        <v>5751</v>
      </c>
      <c r="G1413">
        <v>7.55</v>
      </c>
      <c r="H1413" t="s">
        <v>5613</v>
      </c>
      <c r="I1413" t="s">
        <v>464</v>
      </c>
    </row>
    <row r="1414" spans="1:9" x14ac:dyDescent="0.3">
      <c r="A1414">
        <v>80032</v>
      </c>
      <c r="B1414">
        <v>122</v>
      </c>
      <c r="C1414" s="441">
        <v>46113</v>
      </c>
      <c r="D1414" t="s">
        <v>552</v>
      </c>
      <c r="E1414">
        <v>25040</v>
      </c>
      <c r="F1414" t="s">
        <v>5832</v>
      </c>
      <c r="G1414">
        <v>21</v>
      </c>
      <c r="H1414" t="s">
        <v>5601</v>
      </c>
      <c r="I1414" t="s">
        <v>464</v>
      </c>
    </row>
    <row r="1415" spans="1:9" x14ac:dyDescent="0.3">
      <c r="A1415">
        <v>80033</v>
      </c>
      <c r="B1415">
        <v>122</v>
      </c>
      <c r="C1415" s="441">
        <v>46113</v>
      </c>
      <c r="D1415" t="s">
        <v>552</v>
      </c>
      <c r="E1415">
        <v>25044</v>
      </c>
      <c r="F1415" t="s">
        <v>5964</v>
      </c>
      <c r="G1415">
        <v>15</v>
      </c>
      <c r="H1415" t="s">
        <v>5601</v>
      </c>
      <c r="I1415" t="s">
        <v>464</v>
      </c>
    </row>
    <row r="1416" spans="1:9" x14ac:dyDescent="0.3">
      <c r="A1416">
        <v>80034</v>
      </c>
      <c r="B1416">
        <v>122</v>
      </c>
      <c r="C1416" s="441">
        <v>46113</v>
      </c>
      <c r="D1416" t="s">
        <v>552</v>
      </c>
      <c r="E1416">
        <v>25068</v>
      </c>
      <c r="F1416" t="s">
        <v>5870</v>
      </c>
      <c r="G1416">
        <v>2</v>
      </c>
      <c r="H1416" t="s">
        <v>5601</v>
      </c>
      <c r="I1416" t="s">
        <v>464</v>
      </c>
    </row>
    <row r="1417" spans="1:9" x14ac:dyDescent="0.3">
      <c r="A1417">
        <v>80035</v>
      </c>
      <c r="B1417">
        <v>122</v>
      </c>
      <c r="C1417" s="441">
        <v>46113</v>
      </c>
      <c r="D1417" t="s">
        <v>552</v>
      </c>
      <c r="E1417">
        <v>25075</v>
      </c>
      <c r="F1417" t="s">
        <v>5661</v>
      </c>
      <c r="G1417">
        <v>7</v>
      </c>
      <c r="H1417" t="s">
        <v>5605</v>
      </c>
      <c r="I1417" t="s">
        <v>464</v>
      </c>
    </row>
    <row r="1418" spans="1:9" x14ac:dyDescent="0.3">
      <c r="A1418">
        <v>80036</v>
      </c>
      <c r="B1418">
        <v>122</v>
      </c>
      <c r="C1418" s="441">
        <v>46113</v>
      </c>
      <c r="D1418" t="s">
        <v>552</v>
      </c>
      <c r="E1418">
        <v>25093</v>
      </c>
      <c r="F1418" t="s">
        <v>5823</v>
      </c>
      <c r="G1418">
        <v>17</v>
      </c>
      <c r="H1418" t="s">
        <v>5601</v>
      </c>
      <c r="I1418" t="s">
        <v>464</v>
      </c>
    </row>
    <row r="1419" spans="1:9" x14ac:dyDescent="0.3">
      <c r="A1419">
        <v>80037</v>
      </c>
      <c r="B1419">
        <v>122</v>
      </c>
      <c r="C1419" s="441">
        <v>46113</v>
      </c>
      <c r="D1419" t="s">
        <v>552</v>
      </c>
      <c r="E1419">
        <v>25126</v>
      </c>
      <c r="F1419" t="s">
        <v>5859</v>
      </c>
      <c r="G1419">
        <v>15</v>
      </c>
      <c r="H1419" t="s">
        <v>5598</v>
      </c>
      <c r="I1419" t="s">
        <v>464</v>
      </c>
    </row>
    <row r="1420" spans="1:9" x14ac:dyDescent="0.3">
      <c r="A1420">
        <v>80038</v>
      </c>
      <c r="B1420">
        <v>122</v>
      </c>
      <c r="C1420" s="441">
        <v>46113</v>
      </c>
      <c r="D1420" t="s">
        <v>552</v>
      </c>
      <c r="E1420">
        <v>25128</v>
      </c>
      <c r="F1420" t="s">
        <v>5897</v>
      </c>
      <c r="G1420">
        <v>20</v>
      </c>
      <c r="H1420" t="s">
        <v>5598</v>
      </c>
      <c r="I1420" t="s">
        <v>464</v>
      </c>
    </row>
    <row r="1421" spans="1:9" x14ac:dyDescent="0.3">
      <c r="A1421">
        <v>80039</v>
      </c>
      <c r="B1421">
        <v>122</v>
      </c>
      <c r="C1421" s="441">
        <v>46113</v>
      </c>
      <c r="D1421" t="s">
        <v>552</v>
      </c>
      <c r="E1421">
        <v>25152</v>
      </c>
      <c r="F1421" t="s">
        <v>5735</v>
      </c>
      <c r="G1421">
        <v>7.47</v>
      </c>
      <c r="H1421" t="s">
        <v>5601</v>
      </c>
      <c r="I1421" t="s">
        <v>464</v>
      </c>
    </row>
    <row r="1422" spans="1:9" x14ac:dyDescent="0.3">
      <c r="A1422">
        <v>80040</v>
      </c>
      <c r="B1422">
        <v>122</v>
      </c>
      <c r="C1422" s="441">
        <v>46113</v>
      </c>
      <c r="D1422" t="s">
        <v>552</v>
      </c>
      <c r="E1422">
        <v>25156</v>
      </c>
      <c r="F1422" t="s">
        <v>5734</v>
      </c>
      <c r="G1422">
        <v>7</v>
      </c>
      <c r="H1422" t="s">
        <v>5601</v>
      </c>
      <c r="I1422" t="s">
        <v>464</v>
      </c>
    </row>
    <row r="1423" spans="1:9" x14ac:dyDescent="0.3">
      <c r="A1423">
        <v>80041</v>
      </c>
      <c r="B1423">
        <v>122</v>
      </c>
      <c r="C1423" s="441">
        <v>46113</v>
      </c>
      <c r="D1423" t="s">
        <v>552</v>
      </c>
      <c r="E1423">
        <v>25184</v>
      </c>
      <c r="F1423" t="s">
        <v>5690</v>
      </c>
      <c r="G1423">
        <v>3</v>
      </c>
      <c r="H1423" t="s">
        <v>5598</v>
      </c>
      <c r="I1423" t="s">
        <v>464</v>
      </c>
    </row>
    <row r="1424" spans="1:9" x14ac:dyDescent="0.3">
      <c r="A1424">
        <v>80042</v>
      </c>
      <c r="B1424">
        <v>122</v>
      </c>
      <c r="C1424" s="441">
        <v>46113</v>
      </c>
      <c r="D1424" t="s">
        <v>552</v>
      </c>
      <c r="E1424">
        <v>25282</v>
      </c>
      <c r="F1424" t="s">
        <v>5652</v>
      </c>
      <c r="G1424">
        <v>12</v>
      </c>
      <c r="H1424" t="s">
        <v>5598</v>
      </c>
      <c r="I1424" t="s">
        <v>464</v>
      </c>
    </row>
    <row r="1425" spans="1:9" x14ac:dyDescent="0.3">
      <c r="A1425">
        <v>80043</v>
      </c>
      <c r="B1425">
        <v>122</v>
      </c>
      <c r="C1425" s="441">
        <v>46113</v>
      </c>
      <c r="D1425" t="s">
        <v>552</v>
      </c>
      <c r="E1425">
        <v>25315</v>
      </c>
      <c r="F1425" t="s">
        <v>5969</v>
      </c>
      <c r="G1425">
        <v>8</v>
      </c>
      <c r="H1425" t="s">
        <v>5605</v>
      </c>
      <c r="I1425" t="s">
        <v>464</v>
      </c>
    </row>
    <row r="1426" spans="1:9" x14ac:dyDescent="0.3">
      <c r="A1426">
        <v>80044</v>
      </c>
      <c r="B1426">
        <v>122</v>
      </c>
      <c r="C1426" s="441">
        <v>46113</v>
      </c>
      <c r="D1426" t="s">
        <v>552</v>
      </c>
      <c r="E1426">
        <v>25382</v>
      </c>
      <c r="F1426" t="s">
        <v>6005</v>
      </c>
      <c r="G1426">
        <v>0.16</v>
      </c>
      <c r="H1426" t="s">
        <v>5601</v>
      </c>
      <c r="I1426" t="s">
        <v>464</v>
      </c>
    </row>
    <row r="1427" spans="1:9" x14ac:dyDescent="0.3">
      <c r="A1427">
        <v>80045</v>
      </c>
      <c r="B1427">
        <v>122</v>
      </c>
      <c r="C1427" s="441">
        <v>46113</v>
      </c>
      <c r="D1427" t="s">
        <v>552</v>
      </c>
      <c r="E1427">
        <v>25416</v>
      </c>
      <c r="F1427" t="s">
        <v>5905</v>
      </c>
      <c r="G1427">
        <v>31</v>
      </c>
      <c r="H1427" t="s">
        <v>5613</v>
      </c>
      <c r="I1427" t="s">
        <v>464</v>
      </c>
    </row>
    <row r="1428" spans="1:9" x14ac:dyDescent="0.3">
      <c r="A1428">
        <v>80046</v>
      </c>
      <c r="B1428">
        <v>122</v>
      </c>
      <c r="C1428" s="441">
        <v>46113</v>
      </c>
      <c r="D1428" t="s">
        <v>552</v>
      </c>
      <c r="E1428">
        <v>25429</v>
      </c>
      <c r="F1428" t="s">
        <v>5640</v>
      </c>
      <c r="G1428">
        <v>265</v>
      </c>
      <c r="H1428" t="s">
        <v>5613</v>
      </c>
      <c r="I1428" t="s">
        <v>464</v>
      </c>
    </row>
    <row r="1429" spans="1:9" x14ac:dyDescent="0.3">
      <c r="A1429">
        <v>80047</v>
      </c>
      <c r="B1429">
        <v>122</v>
      </c>
      <c r="C1429" s="441">
        <v>46113</v>
      </c>
      <c r="D1429" t="s">
        <v>552</v>
      </c>
      <c r="E1429">
        <v>25451</v>
      </c>
      <c r="F1429" t="s">
        <v>5826</v>
      </c>
      <c r="G1429">
        <v>2</v>
      </c>
      <c r="H1429" t="s">
        <v>5613</v>
      </c>
      <c r="I1429" t="s">
        <v>464</v>
      </c>
    </row>
    <row r="1430" spans="1:9" x14ac:dyDescent="0.3">
      <c r="A1430">
        <v>80048</v>
      </c>
      <c r="B1430">
        <v>122</v>
      </c>
      <c r="C1430" s="441">
        <v>46113</v>
      </c>
      <c r="D1430" t="s">
        <v>552</v>
      </c>
      <c r="E1430">
        <v>25478</v>
      </c>
      <c r="F1430" t="s">
        <v>5656</v>
      </c>
      <c r="G1430">
        <v>63</v>
      </c>
      <c r="H1430" t="s">
        <v>5613</v>
      </c>
      <c r="I1430" t="s">
        <v>464</v>
      </c>
    </row>
    <row r="1431" spans="1:9" x14ac:dyDescent="0.3">
      <c r="A1431">
        <v>80049</v>
      </c>
      <c r="B1431">
        <v>122</v>
      </c>
      <c r="C1431" s="441">
        <v>46113</v>
      </c>
      <c r="D1431" t="s">
        <v>552</v>
      </c>
      <c r="E1431">
        <v>25507</v>
      </c>
      <c r="F1431" t="s">
        <v>5772</v>
      </c>
      <c r="G1431">
        <v>11.14</v>
      </c>
      <c r="H1431" t="s">
        <v>5601</v>
      </c>
      <c r="I1431" t="s">
        <v>464</v>
      </c>
    </row>
    <row r="1432" spans="1:9" x14ac:dyDescent="0.3">
      <c r="A1432">
        <v>80050</v>
      </c>
      <c r="B1432">
        <v>122</v>
      </c>
      <c r="C1432" s="441">
        <v>46113</v>
      </c>
      <c r="D1432" t="s">
        <v>552</v>
      </c>
      <c r="E1432">
        <v>25533</v>
      </c>
      <c r="F1432" t="s">
        <v>5753</v>
      </c>
      <c r="G1432">
        <v>7</v>
      </c>
      <c r="H1432" t="s">
        <v>5601</v>
      </c>
      <c r="I1432" t="s">
        <v>464</v>
      </c>
    </row>
    <row r="1433" spans="1:9" x14ac:dyDescent="0.3">
      <c r="A1433">
        <v>80051</v>
      </c>
      <c r="B1433">
        <v>122</v>
      </c>
      <c r="C1433" s="441">
        <v>46113</v>
      </c>
      <c r="D1433" t="s">
        <v>552</v>
      </c>
      <c r="E1433">
        <v>25535</v>
      </c>
      <c r="F1433" t="s">
        <v>5827</v>
      </c>
      <c r="G1433">
        <v>18</v>
      </c>
      <c r="H1433" t="s">
        <v>5601</v>
      </c>
      <c r="I1433" t="s">
        <v>464</v>
      </c>
    </row>
    <row r="1434" spans="1:9" x14ac:dyDescent="0.3">
      <c r="A1434">
        <v>80052</v>
      </c>
      <c r="B1434">
        <v>122</v>
      </c>
      <c r="C1434" s="441">
        <v>46113</v>
      </c>
      <c r="D1434" t="s">
        <v>552</v>
      </c>
      <c r="E1434">
        <v>25562</v>
      </c>
      <c r="F1434" t="s">
        <v>5719</v>
      </c>
      <c r="G1434">
        <v>3</v>
      </c>
      <c r="H1434" t="s">
        <v>5605</v>
      </c>
      <c r="I1434" t="s">
        <v>464</v>
      </c>
    </row>
    <row r="1435" spans="1:9" x14ac:dyDescent="0.3">
      <c r="A1435">
        <v>80053</v>
      </c>
      <c r="B1435">
        <v>122</v>
      </c>
      <c r="C1435" s="441">
        <v>46113</v>
      </c>
      <c r="D1435" t="s">
        <v>552</v>
      </c>
      <c r="E1435">
        <v>25630</v>
      </c>
      <c r="F1435" t="s">
        <v>5754</v>
      </c>
      <c r="G1435">
        <v>7.57</v>
      </c>
      <c r="H1435" t="s">
        <v>5601</v>
      </c>
      <c r="I1435" t="s">
        <v>464</v>
      </c>
    </row>
    <row r="1436" spans="1:9" x14ac:dyDescent="0.3">
      <c r="A1436">
        <v>80054</v>
      </c>
      <c r="B1436">
        <v>122</v>
      </c>
      <c r="C1436" s="441">
        <v>46113</v>
      </c>
      <c r="D1436" t="s">
        <v>552</v>
      </c>
      <c r="E1436">
        <v>25645</v>
      </c>
      <c r="F1436" t="s">
        <v>5912</v>
      </c>
      <c r="G1436">
        <v>2</v>
      </c>
      <c r="H1436" t="s">
        <v>5601</v>
      </c>
      <c r="I1436" t="s">
        <v>464</v>
      </c>
    </row>
    <row r="1437" spans="1:9" x14ac:dyDescent="0.3">
      <c r="A1437">
        <v>80055</v>
      </c>
      <c r="B1437">
        <v>122</v>
      </c>
      <c r="C1437" s="441">
        <v>46113</v>
      </c>
      <c r="D1437" t="s">
        <v>552</v>
      </c>
      <c r="E1437">
        <v>25746</v>
      </c>
      <c r="F1437" t="s">
        <v>5720</v>
      </c>
      <c r="G1437">
        <v>20.96</v>
      </c>
      <c r="H1437" t="s">
        <v>5601</v>
      </c>
      <c r="I1437" t="s">
        <v>464</v>
      </c>
    </row>
    <row r="1438" spans="1:9" x14ac:dyDescent="0.3">
      <c r="A1438">
        <v>80056</v>
      </c>
      <c r="B1438">
        <v>122</v>
      </c>
      <c r="C1438" s="441">
        <v>46113</v>
      </c>
      <c r="D1438" t="s">
        <v>552</v>
      </c>
      <c r="E1438">
        <v>25807</v>
      </c>
      <c r="F1438" t="s">
        <v>5904</v>
      </c>
      <c r="G1438">
        <v>1</v>
      </c>
      <c r="H1438" t="s">
        <v>5613</v>
      </c>
      <c r="I1438" t="s">
        <v>464</v>
      </c>
    </row>
    <row r="1439" spans="1:9" x14ac:dyDescent="0.3">
      <c r="A1439">
        <v>80057</v>
      </c>
      <c r="B1439">
        <v>122</v>
      </c>
      <c r="C1439" s="441">
        <v>46113</v>
      </c>
      <c r="D1439" t="s">
        <v>552</v>
      </c>
      <c r="E1439">
        <v>25868</v>
      </c>
      <c r="F1439" t="s">
        <v>5890</v>
      </c>
      <c r="G1439">
        <v>1</v>
      </c>
      <c r="H1439" t="s">
        <v>5598</v>
      </c>
      <c r="I1439" t="s">
        <v>464</v>
      </c>
    </row>
    <row r="1440" spans="1:9" x14ac:dyDescent="0.3">
      <c r="A1440">
        <v>80058</v>
      </c>
      <c r="B1440">
        <v>122</v>
      </c>
      <c r="C1440" s="441">
        <v>46113</v>
      </c>
      <c r="D1440" t="s">
        <v>552</v>
      </c>
      <c r="E1440">
        <v>26014</v>
      </c>
      <c r="F1440" t="s">
        <v>6006</v>
      </c>
      <c r="G1440">
        <v>4.76</v>
      </c>
      <c r="H1440" t="s">
        <v>5601</v>
      </c>
      <c r="I1440" t="s">
        <v>464</v>
      </c>
    </row>
    <row r="1441" spans="1:9" x14ac:dyDescent="0.3">
      <c r="A1441">
        <v>80059</v>
      </c>
      <c r="B1441">
        <v>122</v>
      </c>
      <c r="C1441" s="441">
        <v>46113</v>
      </c>
      <c r="D1441" t="s">
        <v>552</v>
      </c>
      <c r="E1441">
        <v>26020</v>
      </c>
      <c r="F1441" t="s">
        <v>5639</v>
      </c>
      <c r="G1441">
        <v>53</v>
      </c>
      <c r="H1441" t="s">
        <v>5613</v>
      </c>
      <c r="I1441" t="s">
        <v>464</v>
      </c>
    </row>
    <row r="1442" spans="1:9" x14ac:dyDescent="0.3">
      <c r="A1442">
        <v>80060</v>
      </c>
      <c r="B1442">
        <v>122</v>
      </c>
      <c r="C1442" s="441">
        <v>46113</v>
      </c>
      <c r="D1442" t="s">
        <v>552</v>
      </c>
      <c r="E1442">
        <v>26024</v>
      </c>
      <c r="F1442" t="s">
        <v>5641</v>
      </c>
      <c r="G1442">
        <v>200</v>
      </c>
      <c r="H1442" t="s">
        <v>5613</v>
      </c>
      <c r="I1442" t="s">
        <v>464</v>
      </c>
    </row>
    <row r="1443" spans="1:9" x14ac:dyDescent="0.3">
      <c r="A1443">
        <v>80061</v>
      </c>
      <c r="B1443">
        <v>122</v>
      </c>
      <c r="C1443" s="441">
        <v>46113</v>
      </c>
      <c r="D1443" t="s">
        <v>552</v>
      </c>
      <c r="E1443">
        <v>26054</v>
      </c>
      <c r="F1443" t="s">
        <v>5868</v>
      </c>
      <c r="G1443">
        <v>9</v>
      </c>
      <c r="H1443" t="s">
        <v>5613</v>
      </c>
      <c r="I1443" t="s">
        <v>464</v>
      </c>
    </row>
    <row r="1444" spans="1:9" x14ac:dyDescent="0.3">
      <c r="A1444">
        <v>80062</v>
      </c>
      <c r="B1444">
        <v>122</v>
      </c>
      <c r="C1444" s="441">
        <v>46113</v>
      </c>
      <c r="D1444" t="s">
        <v>552</v>
      </c>
      <c r="E1444">
        <v>26187</v>
      </c>
      <c r="F1444" t="s">
        <v>5635</v>
      </c>
      <c r="G1444">
        <v>1</v>
      </c>
      <c r="H1444" t="s">
        <v>5625</v>
      </c>
      <c r="I1444" t="s">
        <v>464</v>
      </c>
    </row>
    <row r="1445" spans="1:9" x14ac:dyDescent="0.3">
      <c r="A1445">
        <v>80063</v>
      </c>
      <c r="B1445">
        <v>122</v>
      </c>
      <c r="C1445" s="441">
        <v>46113</v>
      </c>
      <c r="D1445" t="s">
        <v>552</v>
      </c>
      <c r="E1445">
        <v>26336</v>
      </c>
      <c r="F1445" t="s">
        <v>5701</v>
      </c>
      <c r="G1445">
        <v>130</v>
      </c>
      <c r="H1445" t="s">
        <v>5613</v>
      </c>
      <c r="I1445" t="s">
        <v>464</v>
      </c>
    </row>
    <row r="1446" spans="1:9" x14ac:dyDescent="0.3">
      <c r="A1446">
        <v>80064</v>
      </c>
      <c r="B1446">
        <v>122</v>
      </c>
      <c r="C1446" s="441">
        <v>46113</v>
      </c>
      <c r="D1446" t="s">
        <v>552</v>
      </c>
      <c r="E1446">
        <v>26429</v>
      </c>
      <c r="F1446" t="s">
        <v>5611</v>
      </c>
      <c r="G1446">
        <v>2.2999999999999998</v>
      </c>
      <c r="H1446" t="s">
        <v>5598</v>
      </c>
      <c r="I1446" t="s">
        <v>464</v>
      </c>
    </row>
    <row r="1447" spans="1:9" x14ac:dyDescent="0.3">
      <c r="A1447">
        <v>80065</v>
      </c>
      <c r="B1447">
        <v>122</v>
      </c>
      <c r="C1447" s="441">
        <v>46113</v>
      </c>
      <c r="D1447" t="s">
        <v>552</v>
      </c>
      <c r="E1447">
        <v>26560</v>
      </c>
      <c r="F1447" t="s">
        <v>5732</v>
      </c>
      <c r="G1447">
        <v>47.95</v>
      </c>
      <c r="H1447" t="s">
        <v>5601</v>
      </c>
      <c r="I1447" t="s">
        <v>464</v>
      </c>
    </row>
    <row r="1448" spans="1:9" x14ac:dyDescent="0.3">
      <c r="A1448">
        <v>80066</v>
      </c>
      <c r="B1448">
        <v>122</v>
      </c>
      <c r="C1448" s="441">
        <v>46113</v>
      </c>
      <c r="D1448" t="s">
        <v>552</v>
      </c>
      <c r="E1448">
        <v>26580</v>
      </c>
      <c r="F1448" t="s">
        <v>5909</v>
      </c>
      <c r="G1448">
        <v>10.72</v>
      </c>
      <c r="H1448" t="s">
        <v>5598</v>
      </c>
      <c r="I1448" t="s">
        <v>464</v>
      </c>
    </row>
    <row r="1449" spans="1:9" x14ac:dyDescent="0.3">
      <c r="A1449">
        <v>80067</v>
      </c>
      <c r="B1449">
        <v>122</v>
      </c>
      <c r="C1449" s="441">
        <v>46113</v>
      </c>
      <c r="D1449" t="s">
        <v>552</v>
      </c>
      <c r="E1449">
        <v>26582</v>
      </c>
      <c r="F1449" t="s">
        <v>5711</v>
      </c>
      <c r="G1449">
        <v>62.06</v>
      </c>
      <c r="H1449" t="s">
        <v>5598</v>
      </c>
      <c r="I1449" t="s">
        <v>464</v>
      </c>
    </row>
    <row r="1450" spans="1:9" x14ac:dyDescent="0.3">
      <c r="A1450">
        <v>80068</v>
      </c>
      <c r="B1450">
        <v>122</v>
      </c>
      <c r="C1450" s="441">
        <v>46113</v>
      </c>
      <c r="D1450" t="s">
        <v>552</v>
      </c>
      <c r="E1450">
        <v>26584</v>
      </c>
      <c r="F1450" t="s">
        <v>5713</v>
      </c>
      <c r="G1450">
        <v>10.16</v>
      </c>
      <c r="H1450" t="s">
        <v>5598</v>
      </c>
      <c r="I1450" t="s">
        <v>464</v>
      </c>
    </row>
    <row r="1451" spans="1:9" x14ac:dyDescent="0.3">
      <c r="A1451">
        <v>80069</v>
      </c>
      <c r="B1451">
        <v>122</v>
      </c>
      <c r="C1451" s="441">
        <v>46113</v>
      </c>
      <c r="D1451" t="s">
        <v>552</v>
      </c>
      <c r="E1451">
        <v>26586</v>
      </c>
      <c r="F1451" t="s">
        <v>5889</v>
      </c>
      <c r="G1451">
        <v>26</v>
      </c>
      <c r="H1451" t="s">
        <v>5605</v>
      </c>
      <c r="I1451" t="s">
        <v>464</v>
      </c>
    </row>
    <row r="1452" spans="1:9" x14ac:dyDescent="0.3">
      <c r="A1452">
        <v>80070</v>
      </c>
      <c r="B1452">
        <v>122</v>
      </c>
      <c r="C1452" s="441">
        <v>46113</v>
      </c>
      <c r="D1452" t="s">
        <v>552</v>
      </c>
      <c r="E1452">
        <v>26588</v>
      </c>
      <c r="F1452" t="s">
        <v>5597</v>
      </c>
      <c r="G1452">
        <v>12</v>
      </c>
      <c r="H1452" t="s">
        <v>5598</v>
      </c>
      <c r="I1452" t="s">
        <v>464</v>
      </c>
    </row>
    <row r="1453" spans="1:9" x14ac:dyDescent="0.3">
      <c r="A1453">
        <v>80071</v>
      </c>
      <c r="B1453">
        <v>122</v>
      </c>
      <c r="C1453" s="441">
        <v>46113</v>
      </c>
      <c r="D1453" t="s">
        <v>552</v>
      </c>
      <c r="E1453">
        <v>26591</v>
      </c>
      <c r="F1453" t="s">
        <v>5834</v>
      </c>
      <c r="G1453">
        <v>9</v>
      </c>
      <c r="H1453" t="s">
        <v>5598</v>
      </c>
      <c r="I1453" t="s">
        <v>464</v>
      </c>
    </row>
    <row r="1454" spans="1:9" x14ac:dyDescent="0.3">
      <c r="A1454">
        <v>80072</v>
      </c>
      <c r="B1454">
        <v>122</v>
      </c>
      <c r="C1454" s="441">
        <v>46113</v>
      </c>
      <c r="D1454" t="s">
        <v>552</v>
      </c>
      <c r="E1454">
        <v>26592</v>
      </c>
      <c r="F1454" t="s">
        <v>5717</v>
      </c>
      <c r="G1454">
        <v>47.04</v>
      </c>
      <c r="H1454" t="s">
        <v>5598</v>
      </c>
      <c r="I1454" t="s">
        <v>464</v>
      </c>
    </row>
    <row r="1455" spans="1:9" x14ac:dyDescent="0.3">
      <c r="A1455">
        <v>80073</v>
      </c>
      <c r="B1455">
        <v>122</v>
      </c>
      <c r="C1455" s="441">
        <v>46113</v>
      </c>
      <c r="D1455" t="s">
        <v>552</v>
      </c>
      <c r="E1455">
        <v>26594</v>
      </c>
      <c r="F1455" t="s">
        <v>5698</v>
      </c>
      <c r="G1455">
        <v>9</v>
      </c>
      <c r="H1455" t="s">
        <v>5598</v>
      </c>
      <c r="I1455" t="s">
        <v>464</v>
      </c>
    </row>
    <row r="1456" spans="1:9" x14ac:dyDescent="0.3">
      <c r="A1456">
        <v>80074</v>
      </c>
      <c r="B1456">
        <v>122</v>
      </c>
      <c r="C1456" s="441">
        <v>46113</v>
      </c>
      <c r="D1456" t="s">
        <v>552</v>
      </c>
      <c r="E1456">
        <v>26596</v>
      </c>
      <c r="F1456" t="s">
        <v>5891</v>
      </c>
      <c r="G1456">
        <v>3.3</v>
      </c>
      <c r="H1456" t="s">
        <v>5598</v>
      </c>
      <c r="I1456" t="s">
        <v>464</v>
      </c>
    </row>
    <row r="1457" spans="1:9" x14ac:dyDescent="0.3">
      <c r="A1457">
        <v>80075</v>
      </c>
      <c r="B1457">
        <v>122</v>
      </c>
      <c r="C1457" s="441">
        <v>46113</v>
      </c>
      <c r="D1457" t="s">
        <v>552</v>
      </c>
      <c r="E1457">
        <v>26711</v>
      </c>
      <c r="F1457" t="s">
        <v>6007</v>
      </c>
      <c r="G1457">
        <v>3</v>
      </c>
      <c r="H1457" t="s">
        <v>5613</v>
      </c>
      <c r="I1457" t="s">
        <v>464</v>
      </c>
    </row>
    <row r="1458" spans="1:9" x14ac:dyDescent="0.3">
      <c r="A1458">
        <v>80076</v>
      </c>
      <c r="B1458">
        <v>122</v>
      </c>
      <c r="C1458" s="441">
        <v>46113</v>
      </c>
      <c r="D1458" t="s">
        <v>552</v>
      </c>
      <c r="E1458">
        <v>26713</v>
      </c>
      <c r="F1458" t="s">
        <v>5903</v>
      </c>
      <c r="G1458">
        <v>1</v>
      </c>
      <c r="H1458" t="s">
        <v>5598</v>
      </c>
      <c r="I1458" t="s">
        <v>464</v>
      </c>
    </row>
    <row r="1459" spans="1:9" x14ac:dyDescent="0.3">
      <c r="A1459">
        <v>80077</v>
      </c>
      <c r="B1459">
        <v>122</v>
      </c>
      <c r="C1459" s="441">
        <v>46113</v>
      </c>
      <c r="D1459" t="s">
        <v>552</v>
      </c>
      <c r="E1459">
        <v>26717</v>
      </c>
      <c r="F1459" t="s">
        <v>5760</v>
      </c>
      <c r="G1459">
        <v>1</v>
      </c>
      <c r="H1459" t="s">
        <v>5601</v>
      </c>
      <c r="I1459" t="s">
        <v>464</v>
      </c>
    </row>
    <row r="1460" spans="1:9" x14ac:dyDescent="0.3">
      <c r="A1460">
        <v>80078</v>
      </c>
      <c r="B1460">
        <v>122</v>
      </c>
      <c r="C1460" s="441">
        <v>46113</v>
      </c>
      <c r="D1460" t="s">
        <v>552</v>
      </c>
      <c r="E1460">
        <v>26881</v>
      </c>
      <c r="F1460" t="s">
        <v>5965</v>
      </c>
      <c r="G1460">
        <v>5.5</v>
      </c>
      <c r="H1460" t="s">
        <v>5598</v>
      </c>
      <c r="I1460" t="s">
        <v>464</v>
      </c>
    </row>
    <row r="1461" spans="1:9" x14ac:dyDescent="0.3">
      <c r="A1461">
        <v>80079</v>
      </c>
      <c r="B1461">
        <v>122</v>
      </c>
      <c r="C1461" s="441">
        <v>46113</v>
      </c>
      <c r="D1461" t="s">
        <v>552</v>
      </c>
      <c r="E1461">
        <v>27399</v>
      </c>
      <c r="F1461" t="s">
        <v>5708</v>
      </c>
      <c r="G1461">
        <v>17</v>
      </c>
      <c r="H1461" t="s">
        <v>5605</v>
      </c>
      <c r="I1461" t="s">
        <v>464</v>
      </c>
    </row>
    <row r="1462" spans="1:9" x14ac:dyDescent="0.3">
      <c r="A1462">
        <v>80080</v>
      </c>
      <c r="B1462">
        <v>122</v>
      </c>
      <c r="C1462" s="441">
        <v>46113</v>
      </c>
      <c r="D1462" t="s">
        <v>552</v>
      </c>
      <c r="E1462">
        <v>27406</v>
      </c>
      <c r="F1462" t="s">
        <v>5899</v>
      </c>
      <c r="G1462">
        <v>6</v>
      </c>
      <c r="H1462" t="s">
        <v>5598</v>
      </c>
      <c r="I1462" t="s">
        <v>464</v>
      </c>
    </row>
    <row r="1463" spans="1:9" x14ac:dyDescent="0.3">
      <c r="A1463">
        <v>80081</v>
      </c>
      <c r="B1463">
        <v>122</v>
      </c>
      <c r="C1463" s="441">
        <v>46113</v>
      </c>
      <c r="D1463" t="s">
        <v>552</v>
      </c>
      <c r="E1463">
        <v>27438</v>
      </c>
      <c r="F1463" t="s">
        <v>5623</v>
      </c>
      <c r="G1463">
        <v>26</v>
      </c>
      <c r="H1463" t="s">
        <v>5613</v>
      </c>
      <c r="I1463" t="s">
        <v>464</v>
      </c>
    </row>
    <row r="1464" spans="1:9" x14ac:dyDescent="0.3">
      <c r="A1464">
        <v>80082</v>
      </c>
      <c r="B1464">
        <v>122</v>
      </c>
      <c r="C1464" s="441">
        <v>46113</v>
      </c>
      <c r="D1464" t="s">
        <v>552</v>
      </c>
      <c r="E1464">
        <v>27606</v>
      </c>
      <c r="F1464" t="s">
        <v>5910</v>
      </c>
      <c r="G1464">
        <v>4.79</v>
      </c>
      <c r="H1464" t="s">
        <v>5613</v>
      </c>
      <c r="I1464" t="s">
        <v>464</v>
      </c>
    </row>
    <row r="1465" spans="1:9" x14ac:dyDescent="0.3">
      <c r="A1465">
        <v>80083</v>
      </c>
      <c r="B1465">
        <v>122</v>
      </c>
      <c r="C1465" s="441">
        <v>46113</v>
      </c>
      <c r="D1465" t="s">
        <v>552</v>
      </c>
      <c r="E1465">
        <v>27715</v>
      </c>
      <c r="F1465" t="s">
        <v>6008</v>
      </c>
      <c r="G1465">
        <v>0.94</v>
      </c>
      <c r="H1465" t="s">
        <v>5613</v>
      </c>
      <c r="I1465" t="s">
        <v>464</v>
      </c>
    </row>
    <row r="1466" spans="1:9" x14ac:dyDescent="0.3">
      <c r="A1466">
        <v>80084</v>
      </c>
      <c r="B1466">
        <v>122</v>
      </c>
      <c r="C1466" s="441">
        <v>46113</v>
      </c>
      <c r="D1466" t="s">
        <v>552</v>
      </c>
      <c r="E1466">
        <v>27716</v>
      </c>
      <c r="F1466" t="s">
        <v>6009</v>
      </c>
      <c r="G1466">
        <v>1</v>
      </c>
      <c r="H1466" t="s">
        <v>5613</v>
      </c>
      <c r="I1466" t="s">
        <v>464</v>
      </c>
    </row>
    <row r="1467" spans="1:9" x14ac:dyDescent="0.3">
      <c r="A1467">
        <v>80085</v>
      </c>
      <c r="B1467">
        <v>122</v>
      </c>
      <c r="C1467" s="441">
        <v>46113</v>
      </c>
      <c r="D1467" t="s">
        <v>552</v>
      </c>
      <c r="E1467">
        <v>28071</v>
      </c>
      <c r="F1467" t="s">
        <v>6010</v>
      </c>
      <c r="G1467">
        <v>0.54</v>
      </c>
      <c r="H1467" t="s">
        <v>5613</v>
      </c>
      <c r="I1467" t="s">
        <v>464</v>
      </c>
    </row>
    <row r="1468" spans="1:9" x14ac:dyDescent="0.3">
      <c r="A1468">
        <v>80086</v>
      </c>
      <c r="B1468">
        <v>122</v>
      </c>
      <c r="C1468" s="441">
        <v>46113</v>
      </c>
      <c r="D1468" t="s">
        <v>552</v>
      </c>
      <c r="E1468">
        <v>28295</v>
      </c>
      <c r="F1468" t="s">
        <v>5968</v>
      </c>
      <c r="G1468">
        <v>2</v>
      </c>
      <c r="H1468" t="s">
        <v>5613</v>
      </c>
      <c r="I1468" t="s">
        <v>464</v>
      </c>
    </row>
    <row r="1469" spans="1:9" x14ac:dyDescent="0.3">
      <c r="A1469">
        <v>80087</v>
      </c>
      <c r="B1469">
        <v>122</v>
      </c>
      <c r="C1469" s="441">
        <v>46113</v>
      </c>
      <c r="D1469" t="s">
        <v>552</v>
      </c>
      <c r="E1469">
        <v>28384</v>
      </c>
      <c r="F1469" t="s">
        <v>5894</v>
      </c>
      <c r="G1469">
        <v>32</v>
      </c>
      <c r="H1469" t="s">
        <v>5613</v>
      </c>
      <c r="I1469" t="s">
        <v>464</v>
      </c>
    </row>
    <row r="1470" spans="1:9" x14ac:dyDescent="0.3">
      <c r="A1470">
        <v>80088</v>
      </c>
      <c r="B1470">
        <v>122</v>
      </c>
      <c r="C1470" s="441">
        <v>46113</v>
      </c>
      <c r="D1470" t="s">
        <v>552</v>
      </c>
      <c r="E1470">
        <v>28407</v>
      </c>
      <c r="F1470" t="s">
        <v>6011</v>
      </c>
      <c r="G1470">
        <v>3</v>
      </c>
      <c r="H1470" t="s">
        <v>5613</v>
      </c>
      <c r="I1470" t="s">
        <v>464</v>
      </c>
    </row>
    <row r="1471" spans="1:9" x14ac:dyDescent="0.3">
      <c r="A1471">
        <v>80089</v>
      </c>
      <c r="B1471">
        <v>122</v>
      </c>
      <c r="C1471" s="441">
        <v>46113</v>
      </c>
      <c r="D1471" t="s">
        <v>552</v>
      </c>
      <c r="E1471">
        <v>28479</v>
      </c>
      <c r="F1471" t="s">
        <v>5959</v>
      </c>
      <c r="G1471">
        <v>33.46</v>
      </c>
      <c r="H1471" t="s">
        <v>5598</v>
      </c>
      <c r="I1471" t="s">
        <v>464</v>
      </c>
    </row>
    <row r="1472" spans="1:9" x14ac:dyDescent="0.3">
      <c r="A1472">
        <v>80090</v>
      </c>
      <c r="B1472">
        <v>122</v>
      </c>
      <c r="C1472" s="441">
        <v>46113</v>
      </c>
      <c r="D1472" t="s">
        <v>552</v>
      </c>
      <c r="E1472">
        <v>28730</v>
      </c>
      <c r="F1472" t="s">
        <v>5989</v>
      </c>
      <c r="G1472">
        <v>7</v>
      </c>
      <c r="H1472" t="s">
        <v>5598</v>
      </c>
      <c r="I1472" t="s">
        <v>464</v>
      </c>
    </row>
    <row r="1473" spans="1:9" x14ac:dyDescent="0.3">
      <c r="A1473">
        <v>80091</v>
      </c>
      <c r="B1473">
        <v>122</v>
      </c>
      <c r="C1473" s="441">
        <v>46113</v>
      </c>
      <c r="D1473" t="s">
        <v>552</v>
      </c>
      <c r="E1473">
        <v>28818</v>
      </c>
      <c r="F1473" t="s">
        <v>5990</v>
      </c>
      <c r="G1473">
        <v>8</v>
      </c>
      <c r="H1473" t="s">
        <v>5613</v>
      </c>
      <c r="I1473" t="s">
        <v>464</v>
      </c>
    </row>
    <row r="1474" spans="1:9" x14ac:dyDescent="0.3">
      <c r="A1474">
        <v>80092</v>
      </c>
      <c r="B1474">
        <v>122</v>
      </c>
      <c r="C1474" s="441">
        <v>46113</v>
      </c>
      <c r="D1474" t="s">
        <v>552</v>
      </c>
      <c r="E1474">
        <v>28819</v>
      </c>
      <c r="F1474" t="s">
        <v>6012</v>
      </c>
      <c r="G1474">
        <v>7</v>
      </c>
      <c r="H1474" t="s">
        <v>5703</v>
      </c>
      <c r="I1474" t="s">
        <v>464</v>
      </c>
    </row>
    <row r="1475" spans="1:9" x14ac:dyDescent="0.3">
      <c r="A1475">
        <v>86869</v>
      </c>
      <c r="B1475">
        <v>122</v>
      </c>
      <c r="C1475" s="441">
        <v>46143</v>
      </c>
      <c r="D1475" t="s">
        <v>552</v>
      </c>
      <c r="E1475">
        <v>18353</v>
      </c>
      <c r="F1475" t="s">
        <v>5747</v>
      </c>
      <c r="G1475">
        <v>117.17</v>
      </c>
      <c r="H1475" t="s">
        <v>5601</v>
      </c>
      <c r="I1475" t="s">
        <v>465</v>
      </c>
    </row>
    <row r="1476" spans="1:9" x14ac:dyDescent="0.3">
      <c r="A1476">
        <v>86870</v>
      </c>
      <c r="B1476">
        <v>122</v>
      </c>
      <c r="C1476" s="441">
        <v>46143</v>
      </c>
      <c r="D1476" t="s">
        <v>552</v>
      </c>
      <c r="E1476">
        <v>18179</v>
      </c>
      <c r="F1476" t="s">
        <v>5789</v>
      </c>
      <c r="G1476">
        <v>71.87</v>
      </c>
      <c r="H1476" t="s">
        <v>5601</v>
      </c>
      <c r="I1476" t="s">
        <v>465</v>
      </c>
    </row>
    <row r="1477" spans="1:9" x14ac:dyDescent="0.3">
      <c r="A1477">
        <v>86871</v>
      </c>
      <c r="B1477">
        <v>122</v>
      </c>
      <c r="C1477" s="441">
        <v>46143</v>
      </c>
      <c r="D1477" t="s">
        <v>552</v>
      </c>
      <c r="E1477">
        <v>18359</v>
      </c>
      <c r="F1477" t="s">
        <v>5746</v>
      </c>
      <c r="G1477">
        <v>74.33</v>
      </c>
      <c r="H1477" t="s">
        <v>5601</v>
      </c>
      <c r="I1477" t="s">
        <v>465</v>
      </c>
    </row>
    <row r="1478" spans="1:9" x14ac:dyDescent="0.3">
      <c r="A1478">
        <v>86872</v>
      </c>
      <c r="B1478">
        <v>122</v>
      </c>
      <c r="C1478" s="441">
        <v>46143</v>
      </c>
      <c r="D1478" t="s">
        <v>552</v>
      </c>
      <c r="E1478">
        <v>18118</v>
      </c>
      <c r="F1478" t="s">
        <v>5803</v>
      </c>
      <c r="G1478">
        <v>5.24</v>
      </c>
      <c r="H1478" t="s">
        <v>5601</v>
      </c>
      <c r="I1478" t="s">
        <v>465</v>
      </c>
    </row>
    <row r="1479" spans="1:9" x14ac:dyDescent="0.3">
      <c r="A1479">
        <v>86873</v>
      </c>
      <c r="B1479">
        <v>122</v>
      </c>
      <c r="C1479" s="441">
        <v>46143</v>
      </c>
      <c r="D1479" t="s">
        <v>552</v>
      </c>
      <c r="E1479">
        <v>28479</v>
      </c>
      <c r="F1479" t="s">
        <v>5959</v>
      </c>
      <c r="G1479">
        <v>86.98</v>
      </c>
      <c r="H1479" t="s">
        <v>5598</v>
      </c>
      <c r="I1479" t="s">
        <v>465</v>
      </c>
    </row>
    <row r="1480" spans="1:9" x14ac:dyDescent="0.3">
      <c r="A1480">
        <v>86874</v>
      </c>
      <c r="B1480">
        <v>122</v>
      </c>
      <c r="C1480" s="441">
        <v>46143</v>
      </c>
      <c r="D1480" t="s">
        <v>552</v>
      </c>
      <c r="E1480">
        <v>18242</v>
      </c>
      <c r="F1480" t="s">
        <v>5771</v>
      </c>
      <c r="G1480">
        <v>29.44</v>
      </c>
      <c r="H1480" t="s">
        <v>5601</v>
      </c>
      <c r="I1480" t="s">
        <v>465</v>
      </c>
    </row>
    <row r="1481" spans="1:9" x14ac:dyDescent="0.3">
      <c r="A1481">
        <v>86875</v>
      </c>
      <c r="B1481">
        <v>122</v>
      </c>
      <c r="C1481" s="441">
        <v>46143</v>
      </c>
      <c r="D1481" t="s">
        <v>552</v>
      </c>
      <c r="E1481">
        <v>18157</v>
      </c>
      <c r="F1481" t="s">
        <v>5793</v>
      </c>
      <c r="G1481">
        <v>31.08</v>
      </c>
      <c r="H1481" t="s">
        <v>5601</v>
      </c>
      <c r="I1481" t="s">
        <v>465</v>
      </c>
    </row>
    <row r="1482" spans="1:9" x14ac:dyDescent="0.3">
      <c r="A1482">
        <v>86876</v>
      </c>
      <c r="B1482">
        <v>122</v>
      </c>
      <c r="C1482" s="441">
        <v>46143</v>
      </c>
      <c r="D1482" t="s">
        <v>552</v>
      </c>
      <c r="E1482">
        <v>26582</v>
      </c>
      <c r="F1482" t="s">
        <v>5711</v>
      </c>
      <c r="G1482">
        <v>45.72</v>
      </c>
      <c r="H1482" t="s">
        <v>5598</v>
      </c>
      <c r="I1482" t="s">
        <v>465</v>
      </c>
    </row>
    <row r="1483" spans="1:9" x14ac:dyDescent="0.3">
      <c r="A1483">
        <v>86877</v>
      </c>
      <c r="B1483">
        <v>122</v>
      </c>
      <c r="C1483" s="441">
        <v>46143</v>
      </c>
      <c r="D1483" t="s">
        <v>552</v>
      </c>
      <c r="E1483">
        <v>17710</v>
      </c>
      <c r="F1483" t="s">
        <v>5833</v>
      </c>
      <c r="G1483">
        <v>131.97999999999999</v>
      </c>
      <c r="H1483" t="s">
        <v>5601</v>
      </c>
      <c r="I1483" t="s">
        <v>465</v>
      </c>
    </row>
    <row r="1484" spans="1:9" x14ac:dyDescent="0.3">
      <c r="A1484">
        <v>86878</v>
      </c>
      <c r="B1484">
        <v>122</v>
      </c>
      <c r="C1484" s="441">
        <v>46143</v>
      </c>
      <c r="D1484" t="s">
        <v>552</v>
      </c>
      <c r="E1484">
        <v>21945</v>
      </c>
      <c r="F1484" t="s">
        <v>5828</v>
      </c>
      <c r="G1484">
        <v>115.58</v>
      </c>
      <c r="H1484" t="s">
        <v>5615</v>
      </c>
      <c r="I1484" t="s">
        <v>465</v>
      </c>
    </row>
    <row r="1485" spans="1:9" x14ac:dyDescent="0.3">
      <c r="A1485">
        <v>86879</v>
      </c>
      <c r="B1485">
        <v>122</v>
      </c>
      <c r="C1485" s="441">
        <v>46143</v>
      </c>
      <c r="D1485" t="s">
        <v>552</v>
      </c>
      <c r="E1485">
        <v>18099</v>
      </c>
      <c r="F1485" t="s">
        <v>5810</v>
      </c>
      <c r="G1485">
        <v>18.48</v>
      </c>
      <c r="H1485" t="s">
        <v>5601</v>
      </c>
      <c r="I1485" t="s">
        <v>465</v>
      </c>
    </row>
    <row r="1486" spans="1:9" x14ac:dyDescent="0.3">
      <c r="A1486">
        <v>86880</v>
      </c>
      <c r="B1486">
        <v>122</v>
      </c>
      <c r="C1486" s="441">
        <v>46143</v>
      </c>
      <c r="D1486" t="s">
        <v>552</v>
      </c>
      <c r="E1486">
        <v>24552</v>
      </c>
      <c r="F1486" t="s">
        <v>5812</v>
      </c>
      <c r="G1486">
        <v>119.94</v>
      </c>
      <c r="H1486" t="s">
        <v>5601</v>
      </c>
      <c r="I1486" t="s">
        <v>465</v>
      </c>
    </row>
    <row r="1487" spans="1:9" x14ac:dyDescent="0.3">
      <c r="A1487">
        <v>86881</v>
      </c>
      <c r="B1487">
        <v>122</v>
      </c>
      <c r="C1487" s="441">
        <v>46143</v>
      </c>
      <c r="D1487" t="s">
        <v>552</v>
      </c>
      <c r="E1487">
        <v>18119</v>
      </c>
      <c r="F1487" t="s">
        <v>5802</v>
      </c>
      <c r="G1487">
        <v>20.239999999999998</v>
      </c>
      <c r="H1487" t="s">
        <v>5601</v>
      </c>
      <c r="I1487" t="s">
        <v>465</v>
      </c>
    </row>
    <row r="1488" spans="1:9" x14ac:dyDescent="0.3">
      <c r="A1488">
        <v>86882</v>
      </c>
      <c r="B1488">
        <v>122</v>
      </c>
      <c r="C1488" s="441">
        <v>46143</v>
      </c>
      <c r="D1488" t="s">
        <v>552</v>
      </c>
      <c r="E1488">
        <v>18589</v>
      </c>
      <c r="F1488" t="s">
        <v>5722</v>
      </c>
      <c r="G1488">
        <v>50.87</v>
      </c>
      <c r="H1488" t="s">
        <v>5605</v>
      </c>
      <c r="I1488" t="s">
        <v>465</v>
      </c>
    </row>
    <row r="1489" spans="1:9" x14ac:dyDescent="0.3">
      <c r="A1489">
        <v>86883</v>
      </c>
      <c r="B1489">
        <v>122</v>
      </c>
      <c r="C1489" s="441">
        <v>46143</v>
      </c>
      <c r="D1489" t="s">
        <v>552</v>
      </c>
      <c r="E1489">
        <v>19370</v>
      </c>
      <c r="F1489" t="s">
        <v>5695</v>
      </c>
      <c r="G1489">
        <v>143</v>
      </c>
      <c r="H1489" t="s">
        <v>5598</v>
      </c>
      <c r="I1489" t="s">
        <v>465</v>
      </c>
    </row>
    <row r="1490" spans="1:9" x14ac:dyDescent="0.3">
      <c r="A1490">
        <v>86884</v>
      </c>
      <c r="B1490">
        <v>122</v>
      </c>
      <c r="C1490" s="441">
        <v>46143</v>
      </c>
      <c r="D1490" t="s">
        <v>552</v>
      </c>
      <c r="E1490">
        <v>18097</v>
      </c>
      <c r="F1490" t="s">
        <v>5811</v>
      </c>
      <c r="G1490">
        <v>7.7</v>
      </c>
      <c r="H1490" t="s">
        <v>5601</v>
      </c>
      <c r="I1490" t="s">
        <v>465</v>
      </c>
    </row>
    <row r="1491" spans="1:9" x14ac:dyDescent="0.3">
      <c r="A1491">
        <v>86885</v>
      </c>
      <c r="B1491">
        <v>122</v>
      </c>
      <c r="C1491" s="441">
        <v>46143</v>
      </c>
      <c r="D1491" t="s">
        <v>552</v>
      </c>
      <c r="E1491">
        <v>18113</v>
      </c>
      <c r="F1491" t="s">
        <v>5806</v>
      </c>
      <c r="G1491">
        <v>6.54</v>
      </c>
      <c r="H1491" t="s">
        <v>5601</v>
      </c>
      <c r="I1491" t="s">
        <v>465</v>
      </c>
    </row>
    <row r="1492" spans="1:9" x14ac:dyDescent="0.3">
      <c r="A1492">
        <v>86886</v>
      </c>
      <c r="B1492">
        <v>122</v>
      </c>
      <c r="C1492" s="441">
        <v>46143</v>
      </c>
      <c r="D1492" t="s">
        <v>552</v>
      </c>
      <c r="E1492">
        <v>18306</v>
      </c>
      <c r="F1492" t="s">
        <v>5759</v>
      </c>
      <c r="G1492">
        <v>11.81</v>
      </c>
      <c r="H1492" t="s">
        <v>5601</v>
      </c>
      <c r="I1492" t="s">
        <v>465</v>
      </c>
    </row>
    <row r="1493" spans="1:9" x14ac:dyDescent="0.3">
      <c r="A1493">
        <v>86887</v>
      </c>
      <c r="B1493">
        <v>122</v>
      </c>
      <c r="C1493" s="441">
        <v>46143</v>
      </c>
      <c r="D1493" t="s">
        <v>552</v>
      </c>
      <c r="E1493">
        <v>25040</v>
      </c>
      <c r="F1493" t="s">
        <v>5832</v>
      </c>
      <c r="G1493">
        <v>24</v>
      </c>
      <c r="H1493" t="s">
        <v>5601</v>
      </c>
      <c r="I1493" t="s">
        <v>465</v>
      </c>
    </row>
    <row r="1494" spans="1:9" x14ac:dyDescent="0.3">
      <c r="A1494">
        <v>86888</v>
      </c>
      <c r="B1494">
        <v>122</v>
      </c>
      <c r="C1494" s="441">
        <v>46143</v>
      </c>
      <c r="D1494" t="s">
        <v>552</v>
      </c>
      <c r="E1494">
        <v>17934</v>
      </c>
      <c r="F1494" t="s">
        <v>5814</v>
      </c>
      <c r="G1494">
        <v>33.700000000000003</v>
      </c>
      <c r="H1494" t="s">
        <v>5605</v>
      </c>
      <c r="I1494" t="s">
        <v>465</v>
      </c>
    </row>
    <row r="1495" spans="1:9" x14ac:dyDescent="0.3">
      <c r="A1495">
        <v>86889</v>
      </c>
      <c r="B1495">
        <v>122</v>
      </c>
      <c r="C1495" s="441">
        <v>46143</v>
      </c>
      <c r="D1495" t="s">
        <v>552</v>
      </c>
      <c r="E1495">
        <v>18017</v>
      </c>
      <c r="F1495" t="s">
        <v>5863</v>
      </c>
      <c r="G1495">
        <v>14</v>
      </c>
      <c r="H1495" t="s">
        <v>5601</v>
      </c>
      <c r="I1495" t="s">
        <v>465</v>
      </c>
    </row>
    <row r="1496" spans="1:9" x14ac:dyDescent="0.3">
      <c r="A1496">
        <v>86890</v>
      </c>
      <c r="B1496">
        <v>122</v>
      </c>
      <c r="C1496" s="441">
        <v>46143</v>
      </c>
      <c r="D1496" t="s">
        <v>552</v>
      </c>
      <c r="E1496">
        <v>19224</v>
      </c>
      <c r="F1496" t="s">
        <v>5957</v>
      </c>
      <c r="G1496">
        <v>8</v>
      </c>
      <c r="H1496" t="s">
        <v>5613</v>
      </c>
      <c r="I1496" t="s">
        <v>465</v>
      </c>
    </row>
    <row r="1497" spans="1:9" x14ac:dyDescent="0.3">
      <c r="A1497">
        <v>86891</v>
      </c>
      <c r="B1497">
        <v>122</v>
      </c>
      <c r="C1497" s="441">
        <v>46143</v>
      </c>
      <c r="D1497" t="s">
        <v>552</v>
      </c>
      <c r="E1497">
        <v>18202</v>
      </c>
      <c r="F1497" t="s">
        <v>5780</v>
      </c>
      <c r="G1497">
        <v>12.44</v>
      </c>
      <c r="H1497" t="s">
        <v>5601</v>
      </c>
      <c r="I1497" t="s">
        <v>465</v>
      </c>
    </row>
    <row r="1498" spans="1:9" x14ac:dyDescent="0.3">
      <c r="A1498">
        <v>86892</v>
      </c>
      <c r="B1498">
        <v>122</v>
      </c>
      <c r="C1498" s="441">
        <v>46143</v>
      </c>
      <c r="D1498" t="s">
        <v>552</v>
      </c>
      <c r="E1498">
        <v>18143</v>
      </c>
      <c r="F1498" t="s">
        <v>5797</v>
      </c>
      <c r="G1498">
        <v>2.6</v>
      </c>
      <c r="H1498" t="s">
        <v>5601</v>
      </c>
      <c r="I1498" t="s">
        <v>465</v>
      </c>
    </row>
    <row r="1499" spans="1:9" x14ac:dyDescent="0.3">
      <c r="A1499">
        <v>86893</v>
      </c>
      <c r="B1499">
        <v>122</v>
      </c>
      <c r="C1499" s="441">
        <v>46143</v>
      </c>
      <c r="D1499" t="s">
        <v>552</v>
      </c>
      <c r="E1499">
        <v>24123</v>
      </c>
      <c r="F1499" t="s">
        <v>5632</v>
      </c>
      <c r="G1499">
        <v>13</v>
      </c>
      <c r="H1499" t="s">
        <v>5605</v>
      </c>
      <c r="I1499" t="s">
        <v>465</v>
      </c>
    </row>
    <row r="1500" spans="1:9" x14ac:dyDescent="0.3">
      <c r="A1500">
        <v>86894</v>
      </c>
      <c r="B1500">
        <v>122</v>
      </c>
      <c r="C1500" s="441">
        <v>46143</v>
      </c>
      <c r="D1500" t="s">
        <v>552</v>
      </c>
      <c r="E1500">
        <v>26560</v>
      </c>
      <c r="F1500" t="s">
        <v>5732</v>
      </c>
      <c r="G1500">
        <v>63.02</v>
      </c>
      <c r="H1500" t="s">
        <v>5601</v>
      </c>
      <c r="I1500" t="s">
        <v>465</v>
      </c>
    </row>
    <row r="1501" spans="1:9" x14ac:dyDescent="0.3">
      <c r="A1501">
        <v>86895</v>
      </c>
      <c r="B1501">
        <v>122</v>
      </c>
      <c r="C1501" s="441">
        <v>46143</v>
      </c>
      <c r="D1501" t="s">
        <v>552</v>
      </c>
      <c r="E1501">
        <v>18186</v>
      </c>
      <c r="F1501" t="s">
        <v>5787</v>
      </c>
      <c r="G1501">
        <v>9.1999999999999993</v>
      </c>
      <c r="H1501" t="s">
        <v>5601</v>
      </c>
      <c r="I1501" t="s">
        <v>465</v>
      </c>
    </row>
    <row r="1502" spans="1:9" x14ac:dyDescent="0.3">
      <c r="A1502">
        <v>86896</v>
      </c>
      <c r="B1502">
        <v>122</v>
      </c>
      <c r="C1502" s="441">
        <v>46143</v>
      </c>
      <c r="D1502" t="s">
        <v>552</v>
      </c>
      <c r="E1502">
        <v>21047</v>
      </c>
      <c r="F1502" t="s">
        <v>5621</v>
      </c>
      <c r="G1502">
        <v>13</v>
      </c>
      <c r="H1502" t="s">
        <v>5622</v>
      </c>
      <c r="I1502" t="s">
        <v>465</v>
      </c>
    </row>
    <row r="1503" spans="1:9" x14ac:dyDescent="0.3">
      <c r="A1503">
        <v>86897</v>
      </c>
      <c r="B1503">
        <v>122</v>
      </c>
      <c r="C1503" s="441">
        <v>46143</v>
      </c>
      <c r="D1503" t="s">
        <v>552</v>
      </c>
      <c r="E1503">
        <v>27406</v>
      </c>
      <c r="F1503" t="s">
        <v>5899</v>
      </c>
      <c r="G1503">
        <v>7</v>
      </c>
      <c r="H1503" t="s">
        <v>5598</v>
      </c>
      <c r="I1503" t="s">
        <v>465</v>
      </c>
    </row>
    <row r="1504" spans="1:9" x14ac:dyDescent="0.3">
      <c r="A1504">
        <v>86898</v>
      </c>
      <c r="B1504">
        <v>122</v>
      </c>
      <c r="C1504" s="441">
        <v>46143</v>
      </c>
      <c r="D1504" t="s">
        <v>552</v>
      </c>
      <c r="E1504">
        <v>17713</v>
      </c>
      <c r="F1504" t="s">
        <v>5879</v>
      </c>
      <c r="G1504">
        <v>15</v>
      </c>
      <c r="H1504" t="s">
        <v>5601</v>
      </c>
      <c r="I1504" t="s">
        <v>465</v>
      </c>
    </row>
    <row r="1505" spans="1:9" x14ac:dyDescent="0.3">
      <c r="A1505">
        <v>86899</v>
      </c>
      <c r="B1505">
        <v>122</v>
      </c>
      <c r="C1505" s="441">
        <v>46143</v>
      </c>
      <c r="D1505" t="s">
        <v>552</v>
      </c>
      <c r="E1505">
        <v>25630</v>
      </c>
      <c r="F1505" t="s">
        <v>5754</v>
      </c>
      <c r="G1505">
        <v>4.3600000000000003</v>
      </c>
      <c r="H1505" t="s">
        <v>5601</v>
      </c>
      <c r="I1505" t="s">
        <v>465</v>
      </c>
    </row>
    <row r="1506" spans="1:9" x14ac:dyDescent="0.3">
      <c r="A1506">
        <v>86900</v>
      </c>
      <c r="B1506">
        <v>122</v>
      </c>
      <c r="C1506" s="441">
        <v>46143</v>
      </c>
      <c r="D1506" t="s">
        <v>552</v>
      </c>
      <c r="E1506">
        <v>18051</v>
      </c>
      <c r="F1506" t="s">
        <v>5871</v>
      </c>
      <c r="G1506">
        <v>4</v>
      </c>
      <c r="H1506" t="s">
        <v>5601</v>
      </c>
      <c r="I1506" t="s">
        <v>465</v>
      </c>
    </row>
    <row r="1507" spans="1:9" x14ac:dyDescent="0.3">
      <c r="A1507">
        <v>86901</v>
      </c>
      <c r="B1507">
        <v>122</v>
      </c>
      <c r="C1507" s="441">
        <v>46143</v>
      </c>
      <c r="D1507" t="s">
        <v>552</v>
      </c>
      <c r="E1507">
        <v>25033</v>
      </c>
      <c r="F1507" t="s">
        <v>5751</v>
      </c>
      <c r="G1507">
        <v>7.34</v>
      </c>
      <c r="H1507" t="s">
        <v>5613</v>
      </c>
      <c r="I1507" t="s">
        <v>465</v>
      </c>
    </row>
    <row r="1508" spans="1:9" x14ac:dyDescent="0.3">
      <c r="A1508">
        <v>86902</v>
      </c>
      <c r="B1508">
        <v>122</v>
      </c>
      <c r="C1508" s="441">
        <v>46143</v>
      </c>
      <c r="D1508" t="s">
        <v>552</v>
      </c>
      <c r="E1508">
        <v>25746</v>
      </c>
      <c r="F1508" t="s">
        <v>5720</v>
      </c>
      <c r="G1508">
        <v>282</v>
      </c>
      <c r="H1508" t="s">
        <v>5601</v>
      </c>
      <c r="I1508" t="s">
        <v>465</v>
      </c>
    </row>
    <row r="1509" spans="1:9" x14ac:dyDescent="0.3">
      <c r="A1509">
        <v>86903</v>
      </c>
      <c r="B1509">
        <v>122</v>
      </c>
      <c r="C1509" s="441">
        <v>46143</v>
      </c>
      <c r="D1509" t="s">
        <v>552</v>
      </c>
      <c r="E1509">
        <v>20887</v>
      </c>
      <c r="F1509" t="s">
        <v>5662</v>
      </c>
      <c r="G1509">
        <v>37</v>
      </c>
      <c r="H1509" t="s">
        <v>5625</v>
      </c>
      <c r="I1509" t="s">
        <v>465</v>
      </c>
    </row>
    <row r="1510" spans="1:9" x14ac:dyDescent="0.3">
      <c r="A1510">
        <v>86904</v>
      </c>
      <c r="B1510">
        <v>122</v>
      </c>
      <c r="C1510" s="441">
        <v>46143</v>
      </c>
      <c r="D1510" t="s">
        <v>552</v>
      </c>
      <c r="E1510">
        <v>27606</v>
      </c>
      <c r="F1510" t="s">
        <v>5910</v>
      </c>
      <c r="G1510">
        <v>4.12</v>
      </c>
      <c r="H1510" t="s">
        <v>5613</v>
      </c>
      <c r="I1510" t="s">
        <v>465</v>
      </c>
    </row>
    <row r="1511" spans="1:9" x14ac:dyDescent="0.3">
      <c r="A1511">
        <v>86905</v>
      </c>
      <c r="B1511">
        <v>122</v>
      </c>
      <c r="C1511" s="441">
        <v>46143</v>
      </c>
      <c r="D1511" t="s">
        <v>552</v>
      </c>
      <c r="E1511">
        <v>18586</v>
      </c>
      <c r="F1511" t="s">
        <v>6013</v>
      </c>
      <c r="G1511">
        <v>11.75</v>
      </c>
      <c r="H1511" t="s">
        <v>5605</v>
      </c>
      <c r="I1511" t="s">
        <v>465</v>
      </c>
    </row>
    <row r="1512" spans="1:9" x14ac:dyDescent="0.3">
      <c r="A1512">
        <v>86906</v>
      </c>
      <c r="B1512">
        <v>122</v>
      </c>
      <c r="C1512" s="441">
        <v>46143</v>
      </c>
      <c r="D1512" t="s">
        <v>552</v>
      </c>
      <c r="E1512">
        <v>24039</v>
      </c>
      <c r="F1512" t="s">
        <v>5616</v>
      </c>
      <c r="G1512">
        <v>18</v>
      </c>
      <c r="H1512" t="s">
        <v>5598</v>
      </c>
      <c r="I1512" t="s">
        <v>465</v>
      </c>
    </row>
    <row r="1513" spans="1:9" x14ac:dyDescent="0.3">
      <c r="A1513">
        <v>86907</v>
      </c>
      <c r="B1513">
        <v>122</v>
      </c>
      <c r="C1513" s="441">
        <v>46143</v>
      </c>
      <c r="D1513" t="s">
        <v>552</v>
      </c>
      <c r="E1513">
        <v>18382</v>
      </c>
      <c r="F1513" t="s">
        <v>5738</v>
      </c>
      <c r="G1513">
        <v>17</v>
      </c>
      <c r="H1513" t="s">
        <v>5601</v>
      </c>
      <c r="I1513" t="s">
        <v>465</v>
      </c>
    </row>
    <row r="1514" spans="1:9" x14ac:dyDescent="0.3">
      <c r="A1514">
        <v>86908</v>
      </c>
      <c r="B1514">
        <v>122</v>
      </c>
      <c r="C1514" s="441">
        <v>46143</v>
      </c>
      <c r="D1514" t="s">
        <v>552</v>
      </c>
      <c r="E1514">
        <v>25093</v>
      </c>
      <c r="F1514" t="s">
        <v>5823</v>
      </c>
      <c r="G1514">
        <v>8</v>
      </c>
      <c r="H1514" t="s">
        <v>5601</v>
      </c>
      <c r="I1514" t="s">
        <v>465</v>
      </c>
    </row>
    <row r="1515" spans="1:9" x14ac:dyDescent="0.3">
      <c r="A1515">
        <v>86909</v>
      </c>
      <c r="B1515">
        <v>122</v>
      </c>
      <c r="C1515" s="441">
        <v>46143</v>
      </c>
      <c r="D1515" t="s">
        <v>552</v>
      </c>
      <c r="E1515">
        <v>26580</v>
      </c>
      <c r="F1515" t="s">
        <v>5909</v>
      </c>
      <c r="G1515">
        <v>10.130000000000001</v>
      </c>
      <c r="H1515" t="s">
        <v>5598</v>
      </c>
      <c r="I1515" t="s">
        <v>465</v>
      </c>
    </row>
    <row r="1516" spans="1:9" x14ac:dyDescent="0.3">
      <c r="A1516">
        <v>86910</v>
      </c>
      <c r="B1516">
        <v>122</v>
      </c>
      <c r="C1516" s="441">
        <v>46143</v>
      </c>
      <c r="D1516" t="s">
        <v>552</v>
      </c>
      <c r="E1516">
        <v>19166</v>
      </c>
      <c r="F1516" t="s">
        <v>5892</v>
      </c>
      <c r="G1516">
        <v>55</v>
      </c>
      <c r="H1516" t="s">
        <v>5613</v>
      </c>
      <c r="I1516" t="s">
        <v>465</v>
      </c>
    </row>
    <row r="1517" spans="1:9" x14ac:dyDescent="0.3">
      <c r="A1517">
        <v>86911</v>
      </c>
      <c r="B1517">
        <v>122</v>
      </c>
      <c r="C1517" s="441">
        <v>46143</v>
      </c>
      <c r="D1517" t="s">
        <v>552</v>
      </c>
      <c r="E1517">
        <v>21372</v>
      </c>
      <c r="F1517" t="s">
        <v>5704</v>
      </c>
      <c r="G1517">
        <v>36</v>
      </c>
      <c r="H1517" t="s">
        <v>5613</v>
      </c>
      <c r="I1517" t="s">
        <v>465</v>
      </c>
    </row>
    <row r="1518" spans="1:9" x14ac:dyDescent="0.3">
      <c r="A1518">
        <v>86912</v>
      </c>
      <c r="B1518">
        <v>122</v>
      </c>
      <c r="C1518" s="441">
        <v>46143</v>
      </c>
      <c r="D1518" t="s">
        <v>552</v>
      </c>
      <c r="E1518">
        <v>20270</v>
      </c>
      <c r="F1518" t="s">
        <v>5631</v>
      </c>
      <c r="G1518">
        <v>15</v>
      </c>
      <c r="H1518" t="s">
        <v>5605</v>
      </c>
      <c r="I1518" t="s">
        <v>465</v>
      </c>
    </row>
    <row r="1519" spans="1:9" x14ac:dyDescent="0.3">
      <c r="A1519">
        <v>86913</v>
      </c>
      <c r="B1519">
        <v>122</v>
      </c>
      <c r="C1519" s="441">
        <v>46143</v>
      </c>
      <c r="D1519" t="s">
        <v>552</v>
      </c>
      <c r="E1519">
        <v>19297</v>
      </c>
      <c r="F1519" t="s">
        <v>5855</v>
      </c>
      <c r="G1519">
        <v>15</v>
      </c>
      <c r="H1519" t="s">
        <v>5598</v>
      </c>
      <c r="I1519" t="s">
        <v>465</v>
      </c>
    </row>
    <row r="1520" spans="1:9" x14ac:dyDescent="0.3">
      <c r="A1520">
        <v>86914</v>
      </c>
      <c r="B1520">
        <v>122</v>
      </c>
      <c r="C1520" s="441">
        <v>46143</v>
      </c>
      <c r="D1520" t="s">
        <v>552</v>
      </c>
      <c r="E1520">
        <v>26052</v>
      </c>
      <c r="F1520" t="s">
        <v>5992</v>
      </c>
      <c r="G1520">
        <v>2</v>
      </c>
      <c r="H1520" t="s">
        <v>5601</v>
      </c>
      <c r="I1520" t="s">
        <v>465</v>
      </c>
    </row>
    <row r="1521" spans="1:9" x14ac:dyDescent="0.3">
      <c r="A1521">
        <v>86915</v>
      </c>
      <c r="B1521">
        <v>122</v>
      </c>
      <c r="C1521" s="441">
        <v>46143</v>
      </c>
      <c r="D1521" t="s">
        <v>552</v>
      </c>
      <c r="E1521">
        <v>20941</v>
      </c>
      <c r="F1521" t="s">
        <v>5886</v>
      </c>
      <c r="G1521">
        <v>5</v>
      </c>
      <c r="H1521" t="s">
        <v>5605</v>
      </c>
      <c r="I1521" t="s">
        <v>465</v>
      </c>
    </row>
    <row r="1522" spans="1:9" x14ac:dyDescent="0.3">
      <c r="A1522">
        <v>86916</v>
      </c>
      <c r="B1522">
        <v>122</v>
      </c>
      <c r="C1522" s="441">
        <v>46143</v>
      </c>
      <c r="D1522" t="s">
        <v>552</v>
      </c>
      <c r="E1522">
        <v>20715</v>
      </c>
      <c r="F1522" t="s">
        <v>5614</v>
      </c>
      <c r="G1522">
        <v>2</v>
      </c>
      <c r="H1522" t="s">
        <v>5615</v>
      </c>
      <c r="I1522" t="s">
        <v>465</v>
      </c>
    </row>
    <row r="1523" spans="1:9" x14ac:dyDescent="0.3">
      <c r="A1523">
        <v>86917</v>
      </c>
      <c r="B1523">
        <v>122</v>
      </c>
      <c r="C1523" s="441">
        <v>46143</v>
      </c>
      <c r="D1523" t="s">
        <v>552</v>
      </c>
      <c r="E1523">
        <v>19356</v>
      </c>
      <c r="F1523" t="s">
        <v>5696</v>
      </c>
      <c r="G1523">
        <v>18</v>
      </c>
      <c r="H1523" t="s">
        <v>5598</v>
      </c>
      <c r="I1523" t="s">
        <v>465</v>
      </c>
    </row>
    <row r="1524" spans="1:9" x14ac:dyDescent="0.3">
      <c r="A1524">
        <v>86918</v>
      </c>
      <c r="B1524">
        <v>122</v>
      </c>
      <c r="C1524" s="441">
        <v>46143</v>
      </c>
      <c r="D1524" t="s">
        <v>552</v>
      </c>
      <c r="E1524">
        <v>18278</v>
      </c>
      <c r="F1524" t="s">
        <v>5752</v>
      </c>
      <c r="G1524">
        <v>4.4000000000000004</v>
      </c>
      <c r="H1524" t="s">
        <v>5601</v>
      </c>
      <c r="I1524" t="s">
        <v>465</v>
      </c>
    </row>
    <row r="1525" spans="1:9" x14ac:dyDescent="0.3">
      <c r="A1525">
        <v>86919</v>
      </c>
      <c r="B1525">
        <v>122</v>
      </c>
      <c r="C1525" s="441">
        <v>46143</v>
      </c>
      <c r="D1525" t="s">
        <v>552</v>
      </c>
      <c r="E1525">
        <v>18208</v>
      </c>
      <c r="F1525" t="s">
        <v>5776</v>
      </c>
      <c r="G1525">
        <v>12</v>
      </c>
      <c r="H1525" t="s">
        <v>5601</v>
      </c>
      <c r="I1525" t="s">
        <v>465</v>
      </c>
    </row>
    <row r="1526" spans="1:9" x14ac:dyDescent="0.3">
      <c r="A1526">
        <v>86920</v>
      </c>
      <c r="B1526">
        <v>122</v>
      </c>
      <c r="C1526" s="441">
        <v>46143</v>
      </c>
      <c r="D1526" t="s">
        <v>552</v>
      </c>
      <c r="E1526">
        <v>25429</v>
      </c>
      <c r="F1526" t="s">
        <v>5640</v>
      </c>
      <c r="G1526">
        <v>163</v>
      </c>
      <c r="H1526" t="s">
        <v>5613</v>
      </c>
      <c r="I1526" t="s">
        <v>465</v>
      </c>
    </row>
    <row r="1527" spans="1:9" x14ac:dyDescent="0.3">
      <c r="A1527">
        <v>86921</v>
      </c>
      <c r="B1527">
        <v>122</v>
      </c>
      <c r="C1527" s="441">
        <v>46143</v>
      </c>
      <c r="D1527" t="s">
        <v>552</v>
      </c>
      <c r="E1527">
        <v>17933</v>
      </c>
      <c r="F1527" t="s">
        <v>5813</v>
      </c>
      <c r="G1527">
        <v>12.7</v>
      </c>
      <c r="H1527" t="s">
        <v>5605</v>
      </c>
      <c r="I1527" t="s">
        <v>465</v>
      </c>
    </row>
    <row r="1528" spans="1:9" x14ac:dyDescent="0.3">
      <c r="A1528">
        <v>86922</v>
      </c>
      <c r="B1528">
        <v>122</v>
      </c>
      <c r="C1528" s="441">
        <v>46143</v>
      </c>
      <c r="D1528" t="s">
        <v>552</v>
      </c>
      <c r="E1528">
        <v>28384</v>
      </c>
      <c r="F1528" t="s">
        <v>5894</v>
      </c>
      <c r="G1528">
        <v>36</v>
      </c>
      <c r="H1528" t="s">
        <v>5613</v>
      </c>
      <c r="I1528" t="s">
        <v>465</v>
      </c>
    </row>
    <row r="1529" spans="1:9" x14ac:dyDescent="0.3">
      <c r="A1529">
        <v>86923</v>
      </c>
      <c r="B1529">
        <v>122</v>
      </c>
      <c r="C1529" s="441">
        <v>46143</v>
      </c>
      <c r="D1529" t="s">
        <v>552</v>
      </c>
      <c r="E1529">
        <v>17778</v>
      </c>
      <c r="F1529" t="s">
        <v>5825</v>
      </c>
      <c r="G1529">
        <v>9.56</v>
      </c>
      <c r="H1529" t="s">
        <v>5601</v>
      </c>
      <c r="I1529" t="s">
        <v>465</v>
      </c>
    </row>
    <row r="1530" spans="1:9" x14ac:dyDescent="0.3">
      <c r="A1530">
        <v>86924</v>
      </c>
      <c r="B1530">
        <v>122</v>
      </c>
      <c r="C1530" s="441">
        <v>46143</v>
      </c>
      <c r="D1530" t="s">
        <v>552</v>
      </c>
      <c r="E1530">
        <v>24831</v>
      </c>
      <c r="F1530" t="s">
        <v>5689</v>
      </c>
      <c r="G1530">
        <v>7</v>
      </c>
      <c r="H1530" t="s">
        <v>5598</v>
      </c>
      <c r="I1530" t="s">
        <v>465</v>
      </c>
    </row>
    <row r="1531" spans="1:9" x14ac:dyDescent="0.3">
      <c r="A1531">
        <v>86925</v>
      </c>
      <c r="B1531">
        <v>122</v>
      </c>
      <c r="C1531" s="441">
        <v>46143</v>
      </c>
      <c r="D1531" t="s">
        <v>552</v>
      </c>
      <c r="E1531">
        <v>22598</v>
      </c>
      <c r="F1531" t="s">
        <v>5725</v>
      </c>
      <c r="G1531">
        <v>4.9000000000000004</v>
      </c>
      <c r="H1531" t="s">
        <v>5601</v>
      </c>
      <c r="I1531" t="s">
        <v>465</v>
      </c>
    </row>
    <row r="1532" spans="1:9" x14ac:dyDescent="0.3">
      <c r="A1532">
        <v>86926</v>
      </c>
      <c r="B1532">
        <v>122</v>
      </c>
      <c r="C1532" s="441">
        <v>46143</v>
      </c>
      <c r="D1532" t="s">
        <v>552</v>
      </c>
      <c r="E1532">
        <v>17722</v>
      </c>
      <c r="F1532" t="s">
        <v>5831</v>
      </c>
      <c r="G1532">
        <v>6</v>
      </c>
      <c r="H1532" t="s">
        <v>5601</v>
      </c>
      <c r="I1532" t="s">
        <v>465</v>
      </c>
    </row>
    <row r="1533" spans="1:9" x14ac:dyDescent="0.3">
      <c r="A1533">
        <v>86927</v>
      </c>
      <c r="B1533">
        <v>122</v>
      </c>
      <c r="C1533" s="441">
        <v>46143</v>
      </c>
      <c r="D1533" t="s">
        <v>552</v>
      </c>
      <c r="E1533">
        <v>24030</v>
      </c>
      <c r="F1533" t="s">
        <v>5962</v>
      </c>
      <c r="G1533">
        <v>239</v>
      </c>
      <c r="H1533" t="s">
        <v>5613</v>
      </c>
      <c r="I1533" t="s">
        <v>465</v>
      </c>
    </row>
    <row r="1534" spans="1:9" x14ac:dyDescent="0.3">
      <c r="A1534">
        <v>86928</v>
      </c>
      <c r="B1534">
        <v>122</v>
      </c>
      <c r="C1534" s="441">
        <v>46143</v>
      </c>
      <c r="D1534" t="s">
        <v>552</v>
      </c>
      <c r="E1534">
        <v>24805</v>
      </c>
      <c r="F1534" t="s">
        <v>5853</v>
      </c>
      <c r="G1534">
        <v>2.5</v>
      </c>
      <c r="H1534" t="s">
        <v>5605</v>
      </c>
      <c r="I1534" t="s">
        <v>465</v>
      </c>
    </row>
    <row r="1535" spans="1:9" x14ac:dyDescent="0.3">
      <c r="A1535">
        <v>86929</v>
      </c>
      <c r="B1535">
        <v>122</v>
      </c>
      <c r="C1535" s="441">
        <v>46143</v>
      </c>
      <c r="D1535" t="s">
        <v>552</v>
      </c>
      <c r="E1535">
        <v>21017</v>
      </c>
      <c r="F1535" t="s">
        <v>5673</v>
      </c>
      <c r="G1535">
        <v>5</v>
      </c>
      <c r="H1535" t="s">
        <v>5610</v>
      </c>
      <c r="I1535" t="s">
        <v>465</v>
      </c>
    </row>
    <row r="1536" spans="1:9" x14ac:dyDescent="0.3">
      <c r="A1536">
        <v>86930</v>
      </c>
      <c r="B1536">
        <v>122</v>
      </c>
      <c r="C1536" s="441">
        <v>46143</v>
      </c>
      <c r="D1536" t="s">
        <v>552</v>
      </c>
      <c r="E1536">
        <v>18214</v>
      </c>
      <c r="F1536" t="s">
        <v>5781</v>
      </c>
      <c r="G1536">
        <v>23</v>
      </c>
      <c r="H1536" t="s">
        <v>5601</v>
      </c>
      <c r="I1536" t="s">
        <v>465</v>
      </c>
    </row>
    <row r="1537" spans="1:9" x14ac:dyDescent="0.3">
      <c r="A1537">
        <v>86931</v>
      </c>
      <c r="B1537">
        <v>122</v>
      </c>
      <c r="C1537" s="441">
        <v>46143</v>
      </c>
      <c r="D1537" t="s">
        <v>552</v>
      </c>
      <c r="E1537">
        <v>26429</v>
      </c>
      <c r="F1537" t="s">
        <v>5611</v>
      </c>
      <c r="G1537">
        <v>2.2999999999999998</v>
      </c>
      <c r="H1537" t="s">
        <v>5598</v>
      </c>
      <c r="I1537" t="s">
        <v>465</v>
      </c>
    </row>
    <row r="1538" spans="1:9" x14ac:dyDescent="0.3">
      <c r="A1538">
        <v>86932</v>
      </c>
      <c r="B1538">
        <v>122</v>
      </c>
      <c r="C1538" s="441">
        <v>46143</v>
      </c>
      <c r="D1538" t="s">
        <v>552</v>
      </c>
      <c r="E1538">
        <v>18667</v>
      </c>
      <c r="F1538" t="s">
        <v>5718</v>
      </c>
      <c r="G1538">
        <v>37.479999999999997</v>
      </c>
      <c r="H1538" t="s">
        <v>5598</v>
      </c>
      <c r="I1538" t="s">
        <v>465</v>
      </c>
    </row>
    <row r="1539" spans="1:9" x14ac:dyDescent="0.3">
      <c r="A1539">
        <v>86933</v>
      </c>
      <c r="B1539">
        <v>122</v>
      </c>
      <c r="C1539" s="441">
        <v>46143</v>
      </c>
      <c r="D1539" t="s">
        <v>552</v>
      </c>
      <c r="E1539">
        <v>20936</v>
      </c>
      <c r="F1539" t="s">
        <v>5634</v>
      </c>
      <c r="G1539">
        <v>2</v>
      </c>
      <c r="H1539" t="s">
        <v>5613</v>
      </c>
      <c r="I1539" t="s">
        <v>465</v>
      </c>
    </row>
    <row r="1540" spans="1:9" x14ac:dyDescent="0.3">
      <c r="A1540">
        <v>86934</v>
      </c>
      <c r="B1540">
        <v>122</v>
      </c>
      <c r="C1540" s="441">
        <v>46143</v>
      </c>
      <c r="D1540" t="s">
        <v>552</v>
      </c>
      <c r="E1540">
        <v>26592</v>
      </c>
      <c r="F1540" t="s">
        <v>5717</v>
      </c>
      <c r="G1540">
        <v>19.66</v>
      </c>
      <c r="H1540" t="s">
        <v>5598</v>
      </c>
      <c r="I1540" t="s">
        <v>465</v>
      </c>
    </row>
    <row r="1541" spans="1:9" x14ac:dyDescent="0.3">
      <c r="A1541">
        <v>86935</v>
      </c>
      <c r="B1541">
        <v>122</v>
      </c>
      <c r="C1541" s="441">
        <v>46143</v>
      </c>
      <c r="D1541" t="s">
        <v>552</v>
      </c>
      <c r="E1541">
        <v>21159</v>
      </c>
      <c r="F1541" t="s">
        <v>5836</v>
      </c>
      <c r="G1541">
        <v>5</v>
      </c>
      <c r="H1541" t="s">
        <v>5625</v>
      </c>
      <c r="I1541" t="s">
        <v>465</v>
      </c>
    </row>
    <row r="1542" spans="1:9" x14ac:dyDescent="0.3">
      <c r="A1542">
        <v>86936</v>
      </c>
      <c r="B1542">
        <v>122</v>
      </c>
      <c r="C1542" s="441">
        <v>46143</v>
      </c>
      <c r="D1542" t="s">
        <v>552</v>
      </c>
      <c r="E1542">
        <v>18139</v>
      </c>
      <c r="F1542" t="s">
        <v>5960</v>
      </c>
      <c r="G1542">
        <v>2</v>
      </c>
      <c r="H1542" t="s">
        <v>5601</v>
      </c>
      <c r="I1542" t="s">
        <v>465</v>
      </c>
    </row>
    <row r="1543" spans="1:9" x14ac:dyDescent="0.3">
      <c r="A1543">
        <v>86937</v>
      </c>
      <c r="B1543">
        <v>122</v>
      </c>
      <c r="C1543" s="441">
        <v>46143</v>
      </c>
      <c r="D1543" t="s">
        <v>552</v>
      </c>
      <c r="E1543">
        <v>22721</v>
      </c>
      <c r="F1543" t="s">
        <v>5710</v>
      </c>
      <c r="G1543">
        <v>24.8</v>
      </c>
      <c r="H1543" t="s">
        <v>5598</v>
      </c>
      <c r="I1543" t="s">
        <v>465</v>
      </c>
    </row>
    <row r="1544" spans="1:9" x14ac:dyDescent="0.3">
      <c r="A1544">
        <v>86938</v>
      </c>
      <c r="B1544">
        <v>122</v>
      </c>
      <c r="C1544" s="441">
        <v>46143</v>
      </c>
      <c r="D1544" t="s">
        <v>552</v>
      </c>
      <c r="E1544">
        <v>18220</v>
      </c>
      <c r="F1544" t="s">
        <v>5777</v>
      </c>
      <c r="G1544">
        <v>9</v>
      </c>
      <c r="H1544" t="s">
        <v>5601</v>
      </c>
      <c r="I1544" t="s">
        <v>465</v>
      </c>
    </row>
    <row r="1545" spans="1:9" x14ac:dyDescent="0.3">
      <c r="A1545">
        <v>86939</v>
      </c>
      <c r="B1545">
        <v>122</v>
      </c>
      <c r="C1545" s="441">
        <v>46143</v>
      </c>
      <c r="D1545" t="s">
        <v>552</v>
      </c>
      <c r="E1545">
        <v>25068</v>
      </c>
      <c r="F1545" t="s">
        <v>5870</v>
      </c>
      <c r="G1545">
        <v>2</v>
      </c>
      <c r="H1545" t="s">
        <v>5601</v>
      </c>
      <c r="I1545" t="s">
        <v>465</v>
      </c>
    </row>
    <row r="1546" spans="1:9" x14ac:dyDescent="0.3">
      <c r="A1546">
        <v>86940</v>
      </c>
      <c r="B1546">
        <v>122</v>
      </c>
      <c r="C1546" s="441">
        <v>46143</v>
      </c>
      <c r="D1546" t="s">
        <v>552</v>
      </c>
      <c r="E1546">
        <v>21010</v>
      </c>
      <c r="F1546" t="s">
        <v>5674</v>
      </c>
      <c r="G1546">
        <v>55</v>
      </c>
      <c r="H1546" t="s">
        <v>5668</v>
      </c>
      <c r="I1546" t="s">
        <v>465</v>
      </c>
    </row>
    <row r="1547" spans="1:9" x14ac:dyDescent="0.3">
      <c r="A1547">
        <v>86941</v>
      </c>
      <c r="B1547">
        <v>122</v>
      </c>
      <c r="C1547" s="441">
        <v>46143</v>
      </c>
      <c r="D1547" t="s">
        <v>552</v>
      </c>
      <c r="E1547">
        <v>18272</v>
      </c>
      <c r="F1547" t="s">
        <v>5765</v>
      </c>
      <c r="G1547">
        <v>20.13</v>
      </c>
      <c r="H1547" t="s">
        <v>5601</v>
      </c>
      <c r="I1547" t="s">
        <v>465</v>
      </c>
    </row>
    <row r="1548" spans="1:9" x14ac:dyDescent="0.3">
      <c r="A1548">
        <v>86942</v>
      </c>
      <c r="B1548">
        <v>122</v>
      </c>
      <c r="C1548" s="441">
        <v>46143</v>
      </c>
      <c r="D1548" t="s">
        <v>552</v>
      </c>
      <c r="E1548">
        <v>18211</v>
      </c>
      <c r="F1548" t="s">
        <v>5782</v>
      </c>
      <c r="G1548">
        <v>6</v>
      </c>
      <c r="H1548" t="s">
        <v>5601</v>
      </c>
      <c r="I1548" t="s">
        <v>465</v>
      </c>
    </row>
    <row r="1549" spans="1:9" x14ac:dyDescent="0.3">
      <c r="A1549">
        <v>86943</v>
      </c>
      <c r="B1549">
        <v>122</v>
      </c>
      <c r="C1549" s="441">
        <v>46143</v>
      </c>
      <c r="D1549" t="s">
        <v>552</v>
      </c>
      <c r="E1549">
        <v>25184</v>
      </c>
      <c r="F1549" t="s">
        <v>5690</v>
      </c>
      <c r="G1549">
        <v>3</v>
      </c>
      <c r="H1549" t="s">
        <v>5598</v>
      </c>
      <c r="I1549" t="s">
        <v>465</v>
      </c>
    </row>
    <row r="1550" spans="1:9" x14ac:dyDescent="0.3">
      <c r="A1550">
        <v>86944</v>
      </c>
      <c r="B1550">
        <v>122</v>
      </c>
      <c r="C1550" s="441">
        <v>46143</v>
      </c>
      <c r="D1550" t="s">
        <v>552</v>
      </c>
      <c r="E1550">
        <v>21093</v>
      </c>
      <c r="F1550" t="s">
        <v>5608</v>
      </c>
      <c r="G1550">
        <v>136</v>
      </c>
      <c r="H1550" t="s">
        <v>5598</v>
      </c>
      <c r="I1550" t="s">
        <v>465</v>
      </c>
    </row>
    <row r="1551" spans="1:9" x14ac:dyDescent="0.3">
      <c r="A1551">
        <v>86945</v>
      </c>
      <c r="B1551">
        <v>122</v>
      </c>
      <c r="C1551" s="441">
        <v>46143</v>
      </c>
      <c r="D1551" t="s">
        <v>552</v>
      </c>
      <c r="E1551">
        <v>18284</v>
      </c>
      <c r="F1551" t="s">
        <v>5757</v>
      </c>
      <c r="G1551">
        <v>5.89</v>
      </c>
      <c r="H1551" t="s">
        <v>5601</v>
      </c>
      <c r="I1551" t="s">
        <v>465</v>
      </c>
    </row>
    <row r="1552" spans="1:9" x14ac:dyDescent="0.3">
      <c r="A1552">
        <v>86946</v>
      </c>
      <c r="B1552">
        <v>122</v>
      </c>
      <c r="C1552" s="441">
        <v>46143</v>
      </c>
      <c r="D1552" t="s">
        <v>552</v>
      </c>
      <c r="E1552">
        <v>24833</v>
      </c>
      <c r="F1552" t="s">
        <v>5707</v>
      </c>
      <c r="G1552">
        <v>13</v>
      </c>
      <c r="H1552" t="s">
        <v>5703</v>
      </c>
      <c r="I1552" t="s">
        <v>465</v>
      </c>
    </row>
    <row r="1553" spans="1:9" x14ac:dyDescent="0.3">
      <c r="A1553">
        <v>86947</v>
      </c>
      <c r="B1553">
        <v>122</v>
      </c>
      <c r="C1553" s="441">
        <v>46143</v>
      </c>
      <c r="D1553" t="s">
        <v>552</v>
      </c>
      <c r="E1553">
        <v>19439</v>
      </c>
      <c r="F1553" t="s">
        <v>5691</v>
      </c>
      <c r="G1553">
        <v>18.399999999999999</v>
      </c>
      <c r="H1553" t="s">
        <v>5598</v>
      </c>
      <c r="I1553" t="s">
        <v>465</v>
      </c>
    </row>
    <row r="1554" spans="1:9" x14ac:dyDescent="0.3">
      <c r="A1554">
        <v>86948</v>
      </c>
      <c r="B1554">
        <v>122</v>
      </c>
      <c r="C1554" s="441">
        <v>46143</v>
      </c>
      <c r="D1554" t="s">
        <v>552</v>
      </c>
      <c r="E1554">
        <v>24952</v>
      </c>
      <c r="F1554" t="s">
        <v>5599</v>
      </c>
      <c r="G1554">
        <v>8</v>
      </c>
      <c r="H1554" t="s">
        <v>5598</v>
      </c>
      <c r="I1554" t="s">
        <v>465</v>
      </c>
    </row>
    <row r="1555" spans="1:9" x14ac:dyDescent="0.3">
      <c r="A1555">
        <v>86949</v>
      </c>
      <c r="B1555">
        <v>122</v>
      </c>
      <c r="C1555" s="441">
        <v>46143</v>
      </c>
      <c r="D1555" t="s">
        <v>552</v>
      </c>
      <c r="E1555">
        <v>20922</v>
      </c>
      <c r="F1555" t="s">
        <v>5845</v>
      </c>
      <c r="G1555">
        <v>10</v>
      </c>
      <c r="H1555" t="s">
        <v>5605</v>
      </c>
      <c r="I1555" t="s">
        <v>465</v>
      </c>
    </row>
    <row r="1556" spans="1:9" x14ac:dyDescent="0.3">
      <c r="A1556">
        <v>86950</v>
      </c>
      <c r="B1556">
        <v>122</v>
      </c>
      <c r="C1556" s="441">
        <v>46143</v>
      </c>
      <c r="D1556" t="s">
        <v>552</v>
      </c>
      <c r="E1556">
        <v>17895</v>
      </c>
      <c r="F1556" t="s">
        <v>5819</v>
      </c>
      <c r="G1556">
        <v>18.329999999999998</v>
      </c>
      <c r="H1556" t="s">
        <v>5605</v>
      </c>
      <c r="I1556" t="s">
        <v>465</v>
      </c>
    </row>
    <row r="1557" spans="1:9" x14ac:dyDescent="0.3">
      <c r="A1557">
        <v>86951</v>
      </c>
      <c r="B1557">
        <v>122</v>
      </c>
      <c r="C1557" s="441">
        <v>46143</v>
      </c>
      <c r="D1557" t="s">
        <v>552</v>
      </c>
      <c r="E1557">
        <v>20645</v>
      </c>
      <c r="F1557" t="s">
        <v>5664</v>
      </c>
      <c r="G1557">
        <v>26</v>
      </c>
      <c r="H1557" t="s">
        <v>5615</v>
      </c>
      <c r="I1557" t="s">
        <v>465</v>
      </c>
    </row>
    <row r="1558" spans="1:9" x14ac:dyDescent="0.3">
      <c r="A1558">
        <v>86952</v>
      </c>
      <c r="B1558">
        <v>122</v>
      </c>
      <c r="C1558" s="441">
        <v>46143</v>
      </c>
      <c r="D1558" t="s">
        <v>552</v>
      </c>
      <c r="E1558">
        <v>18261</v>
      </c>
      <c r="F1558" t="s">
        <v>5769</v>
      </c>
      <c r="G1558">
        <v>1.34</v>
      </c>
      <c r="H1558" t="s">
        <v>5601</v>
      </c>
      <c r="I1558" t="s">
        <v>465</v>
      </c>
    </row>
    <row r="1559" spans="1:9" x14ac:dyDescent="0.3">
      <c r="A1559">
        <v>86953</v>
      </c>
      <c r="B1559">
        <v>122</v>
      </c>
      <c r="C1559" s="441">
        <v>46143</v>
      </c>
      <c r="D1559" t="s">
        <v>552</v>
      </c>
      <c r="E1559">
        <v>17903</v>
      </c>
      <c r="F1559" t="s">
        <v>5818</v>
      </c>
      <c r="G1559">
        <v>17.66</v>
      </c>
      <c r="H1559" t="s">
        <v>5605</v>
      </c>
      <c r="I1559" t="s">
        <v>465</v>
      </c>
    </row>
    <row r="1560" spans="1:9" x14ac:dyDescent="0.3">
      <c r="A1560">
        <v>86954</v>
      </c>
      <c r="B1560">
        <v>122</v>
      </c>
      <c r="C1560" s="441">
        <v>46143</v>
      </c>
      <c r="D1560" t="s">
        <v>552</v>
      </c>
      <c r="E1560">
        <v>18103</v>
      </c>
      <c r="F1560" t="s">
        <v>5809</v>
      </c>
      <c r="G1560">
        <v>3.81</v>
      </c>
      <c r="H1560" t="s">
        <v>5601</v>
      </c>
      <c r="I1560" t="s">
        <v>465</v>
      </c>
    </row>
    <row r="1561" spans="1:9" x14ac:dyDescent="0.3">
      <c r="A1561">
        <v>86955</v>
      </c>
      <c r="B1561">
        <v>122</v>
      </c>
      <c r="C1561" s="441">
        <v>46143</v>
      </c>
      <c r="D1561" t="s">
        <v>552</v>
      </c>
      <c r="E1561">
        <v>23082</v>
      </c>
      <c r="F1561" t="s">
        <v>5697</v>
      </c>
      <c r="G1561">
        <v>7</v>
      </c>
      <c r="H1561" t="s">
        <v>5598</v>
      </c>
      <c r="I1561" t="s">
        <v>465</v>
      </c>
    </row>
    <row r="1562" spans="1:9" x14ac:dyDescent="0.3">
      <c r="A1562">
        <v>86956</v>
      </c>
      <c r="B1562">
        <v>122</v>
      </c>
      <c r="C1562" s="441">
        <v>46143</v>
      </c>
      <c r="D1562" t="s">
        <v>552</v>
      </c>
      <c r="E1562">
        <v>26717</v>
      </c>
      <c r="F1562" t="s">
        <v>5760</v>
      </c>
      <c r="G1562">
        <v>9</v>
      </c>
      <c r="H1562" t="s">
        <v>5601</v>
      </c>
      <c r="I1562" t="s">
        <v>465</v>
      </c>
    </row>
    <row r="1563" spans="1:9" x14ac:dyDescent="0.3">
      <c r="A1563">
        <v>86957</v>
      </c>
      <c r="B1563">
        <v>122</v>
      </c>
      <c r="C1563" s="441">
        <v>46143</v>
      </c>
      <c r="D1563" t="s">
        <v>552</v>
      </c>
      <c r="E1563">
        <v>18275</v>
      </c>
      <c r="F1563" t="s">
        <v>5764</v>
      </c>
      <c r="G1563">
        <v>5.86</v>
      </c>
      <c r="H1563" t="s">
        <v>5601</v>
      </c>
      <c r="I1563" t="s">
        <v>465</v>
      </c>
    </row>
    <row r="1564" spans="1:9" x14ac:dyDescent="0.3">
      <c r="A1564">
        <v>86958</v>
      </c>
      <c r="B1564">
        <v>122</v>
      </c>
      <c r="C1564" s="441">
        <v>46143</v>
      </c>
      <c r="D1564" t="s">
        <v>552</v>
      </c>
      <c r="E1564">
        <v>19857</v>
      </c>
      <c r="F1564" t="s">
        <v>5602</v>
      </c>
      <c r="G1564">
        <v>11</v>
      </c>
      <c r="H1564" t="s">
        <v>5598</v>
      </c>
      <c r="I1564" t="s">
        <v>465</v>
      </c>
    </row>
    <row r="1565" spans="1:9" x14ac:dyDescent="0.3">
      <c r="A1565">
        <v>86959</v>
      </c>
      <c r="B1565">
        <v>122</v>
      </c>
      <c r="C1565" s="441">
        <v>46143</v>
      </c>
      <c r="D1565" t="s">
        <v>552</v>
      </c>
      <c r="E1565">
        <v>25533</v>
      </c>
      <c r="F1565" t="s">
        <v>5753</v>
      </c>
      <c r="G1565">
        <v>7</v>
      </c>
      <c r="H1565" t="s">
        <v>5601</v>
      </c>
      <c r="I1565" t="s">
        <v>465</v>
      </c>
    </row>
    <row r="1566" spans="1:9" x14ac:dyDescent="0.3">
      <c r="A1566">
        <v>86960</v>
      </c>
      <c r="B1566">
        <v>122</v>
      </c>
      <c r="C1566" s="441">
        <v>46143</v>
      </c>
      <c r="D1566" t="s">
        <v>552</v>
      </c>
      <c r="E1566">
        <v>26594</v>
      </c>
      <c r="F1566" t="s">
        <v>5698</v>
      </c>
      <c r="G1566">
        <v>6</v>
      </c>
      <c r="H1566" t="s">
        <v>5598</v>
      </c>
      <c r="I1566" t="s">
        <v>465</v>
      </c>
    </row>
    <row r="1567" spans="1:9" x14ac:dyDescent="0.3">
      <c r="A1567">
        <v>86961</v>
      </c>
      <c r="B1567">
        <v>122</v>
      </c>
      <c r="C1567" s="441">
        <v>46143</v>
      </c>
      <c r="D1567" t="s">
        <v>552</v>
      </c>
      <c r="E1567">
        <v>18348</v>
      </c>
      <c r="F1567" t="s">
        <v>5750</v>
      </c>
      <c r="G1567">
        <v>2</v>
      </c>
      <c r="H1567" t="s">
        <v>5613</v>
      </c>
      <c r="I1567" t="s">
        <v>465</v>
      </c>
    </row>
    <row r="1568" spans="1:9" x14ac:dyDescent="0.3">
      <c r="A1568">
        <v>86962</v>
      </c>
      <c r="B1568">
        <v>122</v>
      </c>
      <c r="C1568" s="441">
        <v>46143</v>
      </c>
      <c r="D1568" t="s">
        <v>552</v>
      </c>
      <c r="E1568">
        <v>24986</v>
      </c>
      <c r="F1568" t="s">
        <v>5835</v>
      </c>
      <c r="G1568">
        <v>3</v>
      </c>
      <c r="H1568" t="s">
        <v>5625</v>
      </c>
      <c r="I1568" t="s">
        <v>465</v>
      </c>
    </row>
    <row r="1569" spans="1:9" x14ac:dyDescent="0.3">
      <c r="A1569">
        <v>86963</v>
      </c>
      <c r="B1569">
        <v>122</v>
      </c>
      <c r="C1569" s="441">
        <v>46143</v>
      </c>
      <c r="D1569" t="s">
        <v>552</v>
      </c>
      <c r="E1569">
        <v>20861</v>
      </c>
      <c r="F1569" t="s">
        <v>5854</v>
      </c>
      <c r="G1569">
        <v>11</v>
      </c>
      <c r="H1569" t="s">
        <v>5613</v>
      </c>
      <c r="I1569" t="s">
        <v>465</v>
      </c>
    </row>
    <row r="1570" spans="1:9" x14ac:dyDescent="0.3">
      <c r="A1570">
        <v>86964</v>
      </c>
      <c r="B1570">
        <v>122</v>
      </c>
      <c r="C1570" s="441">
        <v>46143</v>
      </c>
      <c r="D1570" t="s">
        <v>552</v>
      </c>
      <c r="E1570">
        <v>18313</v>
      </c>
      <c r="F1570" t="s">
        <v>5755</v>
      </c>
      <c r="G1570">
        <v>3.59</v>
      </c>
      <c r="H1570" t="s">
        <v>5601</v>
      </c>
      <c r="I1570" t="s">
        <v>465</v>
      </c>
    </row>
    <row r="1571" spans="1:9" x14ac:dyDescent="0.3">
      <c r="A1571">
        <v>86965</v>
      </c>
      <c r="B1571">
        <v>122</v>
      </c>
      <c r="C1571" s="441">
        <v>46143</v>
      </c>
      <c r="D1571" t="s">
        <v>552</v>
      </c>
      <c r="E1571">
        <v>18237</v>
      </c>
      <c r="F1571" t="s">
        <v>5773</v>
      </c>
      <c r="G1571">
        <v>2.23</v>
      </c>
      <c r="H1571" t="s">
        <v>5601</v>
      </c>
      <c r="I1571" t="s">
        <v>465</v>
      </c>
    </row>
    <row r="1572" spans="1:9" x14ac:dyDescent="0.3">
      <c r="A1572">
        <v>86966</v>
      </c>
      <c r="B1572">
        <v>122</v>
      </c>
      <c r="C1572" s="441">
        <v>46143</v>
      </c>
      <c r="D1572" t="s">
        <v>552</v>
      </c>
      <c r="E1572">
        <v>18537</v>
      </c>
      <c r="F1572" t="s">
        <v>5731</v>
      </c>
      <c r="G1572">
        <v>6.72</v>
      </c>
      <c r="H1572" t="s">
        <v>5601</v>
      </c>
      <c r="I1572" t="s">
        <v>465</v>
      </c>
    </row>
    <row r="1573" spans="1:9" x14ac:dyDescent="0.3">
      <c r="A1573">
        <v>86967</v>
      </c>
      <c r="B1573">
        <v>122</v>
      </c>
      <c r="C1573" s="441">
        <v>46143</v>
      </c>
      <c r="D1573" t="s">
        <v>552</v>
      </c>
      <c r="E1573">
        <v>18542</v>
      </c>
      <c r="F1573" t="s">
        <v>5728</v>
      </c>
      <c r="G1573">
        <v>4.59</v>
      </c>
      <c r="H1573" t="s">
        <v>5601</v>
      </c>
      <c r="I1573" t="s">
        <v>465</v>
      </c>
    </row>
    <row r="1574" spans="1:9" x14ac:dyDescent="0.3">
      <c r="A1574">
        <v>86968</v>
      </c>
      <c r="B1574">
        <v>122</v>
      </c>
      <c r="C1574" s="441">
        <v>46143</v>
      </c>
      <c r="D1574" t="s">
        <v>552</v>
      </c>
      <c r="E1574">
        <v>25451</v>
      </c>
      <c r="F1574" t="s">
        <v>5826</v>
      </c>
      <c r="G1574">
        <v>2</v>
      </c>
      <c r="H1574" t="s">
        <v>5613</v>
      </c>
      <c r="I1574" t="s">
        <v>465</v>
      </c>
    </row>
    <row r="1575" spans="1:9" x14ac:dyDescent="0.3">
      <c r="A1575">
        <v>86969</v>
      </c>
      <c r="B1575">
        <v>122</v>
      </c>
      <c r="C1575" s="441">
        <v>46143</v>
      </c>
      <c r="D1575" t="s">
        <v>552</v>
      </c>
      <c r="E1575">
        <v>18266</v>
      </c>
      <c r="F1575" t="s">
        <v>5767</v>
      </c>
      <c r="G1575">
        <v>3.34</v>
      </c>
      <c r="H1575" t="s">
        <v>5613</v>
      </c>
      <c r="I1575" t="s">
        <v>465</v>
      </c>
    </row>
    <row r="1576" spans="1:9" x14ac:dyDescent="0.3">
      <c r="A1576">
        <v>86970</v>
      </c>
      <c r="B1576">
        <v>122</v>
      </c>
      <c r="C1576" s="441">
        <v>46143</v>
      </c>
      <c r="D1576" t="s">
        <v>552</v>
      </c>
      <c r="E1576">
        <v>26584</v>
      </c>
      <c r="F1576" t="s">
        <v>5713</v>
      </c>
      <c r="G1576">
        <v>6.12</v>
      </c>
      <c r="H1576" t="s">
        <v>5598</v>
      </c>
      <c r="I1576" t="s">
        <v>465</v>
      </c>
    </row>
    <row r="1577" spans="1:9" x14ac:dyDescent="0.3">
      <c r="A1577">
        <v>86971</v>
      </c>
      <c r="B1577">
        <v>122</v>
      </c>
      <c r="C1577" s="441">
        <v>46143</v>
      </c>
      <c r="D1577" t="s">
        <v>552</v>
      </c>
      <c r="E1577">
        <v>18129</v>
      </c>
      <c r="F1577" t="s">
        <v>5800</v>
      </c>
      <c r="G1577">
        <v>4.21</v>
      </c>
      <c r="H1577" t="s">
        <v>5601</v>
      </c>
      <c r="I1577" t="s">
        <v>465</v>
      </c>
    </row>
    <row r="1578" spans="1:9" x14ac:dyDescent="0.3">
      <c r="A1578">
        <v>86972</v>
      </c>
      <c r="B1578">
        <v>122</v>
      </c>
      <c r="C1578" s="441">
        <v>46143</v>
      </c>
      <c r="D1578" t="s">
        <v>552</v>
      </c>
      <c r="E1578">
        <v>25152</v>
      </c>
      <c r="F1578" t="s">
        <v>5735</v>
      </c>
      <c r="G1578">
        <v>7.51</v>
      </c>
      <c r="H1578" t="s">
        <v>5601</v>
      </c>
      <c r="I1578" t="s">
        <v>465</v>
      </c>
    </row>
    <row r="1579" spans="1:9" x14ac:dyDescent="0.3">
      <c r="A1579">
        <v>86973</v>
      </c>
      <c r="B1579">
        <v>122</v>
      </c>
      <c r="C1579" s="441">
        <v>46143</v>
      </c>
      <c r="D1579" t="s">
        <v>552</v>
      </c>
      <c r="E1579">
        <v>18545</v>
      </c>
      <c r="F1579" t="s">
        <v>5727</v>
      </c>
      <c r="G1579">
        <v>10.93</v>
      </c>
      <c r="H1579" t="s">
        <v>5601</v>
      </c>
      <c r="I1579" t="s">
        <v>465</v>
      </c>
    </row>
    <row r="1580" spans="1:9" x14ac:dyDescent="0.3">
      <c r="A1580">
        <v>86974</v>
      </c>
      <c r="B1580">
        <v>122</v>
      </c>
      <c r="C1580" s="441">
        <v>46143</v>
      </c>
      <c r="D1580" t="s">
        <v>552</v>
      </c>
      <c r="E1580">
        <v>18235</v>
      </c>
      <c r="F1580" t="s">
        <v>5774</v>
      </c>
      <c r="G1580">
        <v>2.98</v>
      </c>
      <c r="H1580" t="s">
        <v>5613</v>
      </c>
      <c r="I1580" t="s">
        <v>465</v>
      </c>
    </row>
    <row r="1581" spans="1:9" x14ac:dyDescent="0.3">
      <c r="A1581">
        <v>86975</v>
      </c>
      <c r="B1581">
        <v>122</v>
      </c>
      <c r="C1581" s="441">
        <v>46143</v>
      </c>
      <c r="D1581" t="s">
        <v>552</v>
      </c>
      <c r="E1581">
        <v>25535</v>
      </c>
      <c r="F1581" t="s">
        <v>5827</v>
      </c>
      <c r="G1581">
        <v>4</v>
      </c>
      <c r="H1581" t="s">
        <v>5601</v>
      </c>
      <c r="I1581" t="s">
        <v>465</v>
      </c>
    </row>
    <row r="1582" spans="1:9" x14ac:dyDescent="0.3">
      <c r="A1582">
        <v>86976</v>
      </c>
      <c r="B1582">
        <v>122</v>
      </c>
      <c r="C1582" s="441">
        <v>46143</v>
      </c>
      <c r="D1582" t="s">
        <v>552</v>
      </c>
      <c r="E1582">
        <v>20301</v>
      </c>
      <c r="F1582" t="s">
        <v>5617</v>
      </c>
      <c r="G1582">
        <v>22</v>
      </c>
      <c r="H1582" t="s">
        <v>5605</v>
      </c>
      <c r="I1582" t="s">
        <v>465</v>
      </c>
    </row>
    <row r="1583" spans="1:9" x14ac:dyDescent="0.3">
      <c r="A1583">
        <v>86977</v>
      </c>
      <c r="B1583">
        <v>122</v>
      </c>
      <c r="C1583" s="441">
        <v>46143</v>
      </c>
      <c r="D1583" t="s">
        <v>552</v>
      </c>
      <c r="E1583">
        <v>25156</v>
      </c>
      <c r="F1583" t="s">
        <v>5734</v>
      </c>
      <c r="G1583">
        <v>7</v>
      </c>
      <c r="H1583" t="s">
        <v>5601</v>
      </c>
      <c r="I1583" t="s">
        <v>465</v>
      </c>
    </row>
    <row r="1584" spans="1:9" x14ac:dyDescent="0.3">
      <c r="A1584">
        <v>86978</v>
      </c>
      <c r="B1584">
        <v>122</v>
      </c>
      <c r="C1584" s="441">
        <v>46143</v>
      </c>
      <c r="D1584" t="s">
        <v>552</v>
      </c>
      <c r="E1584">
        <v>22020</v>
      </c>
      <c r="F1584" t="s">
        <v>6014</v>
      </c>
      <c r="G1584">
        <v>207</v>
      </c>
      <c r="H1584" t="s">
        <v>5613</v>
      </c>
      <c r="I1584" t="s">
        <v>465</v>
      </c>
    </row>
    <row r="1585" spans="1:9" x14ac:dyDescent="0.3">
      <c r="A1585">
        <v>86979</v>
      </c>
      <c r="B1585">
        <v>122</v>
      </c>
      <c r="C1585" s="441">
        <v>46143</v>
      </c>
      <c r="D1585" t="s">
        <v>552</v>
      </c>
      <c r="E1585">
        <v>20653</v>
      </c>
      <c r="F1585" t="s">
        <v>5655</v>
      </c>
      <c r="G1585">
        <v>18</v>
      </c>
      <c r="H1585" t="s">
        <v>5613</v>
      </c>
      <c r="I1585" t="s">
        <v>465</v>
      </c>
    </row>
    <row r="1586" spans="1:9" x14ac:dyDescent="0.3">
      <c r="A1586">
        <v>86980</v>
      </c>
      <c r="B1586">
        <v>122</v>
      </c>
      <c r="C1586" s="441">
        <v>46143</v>
      </c>
      <c r="D1586" t="s">
        <v>552</v>
      </c>
      <c r="E1586">
        <v>18146</v>
      </c>
      <c r="F1586" t="s">
        <v>5795</v>
      </c>
      <c r="G1586">
        <v>4.18</v>
      </c>
      <c r="H1586" t="s">
        <v>5601</v>
      </c>
      <c r="I1586" t="s">
        <v>465</v>
      </c>
    </row>
    <row r="1587" spans="1:9" x14ac:dyDescent="0.3">
      <c r="A1587">
        <v>86981</v>
      </c>
      <c r="B1587">
        <v>122</v>
      </c>
      <c r="C1587" s="441">
        <v>46143</v>
      </c>
      <c r="D1587" t="s">
        <v>552</v>
      </c>
      <c r="E1587">
        <v>17753</v>
      </c>
      <c r="F1587" t="s">
        <v>5883</v>
      </c>
      <c r="G1587">
        <v>3</v>
      </c>
      <c r="H1587" t="s">
        <v>5601</v>
      </c>
      <c r="I1587" t="s">
        <v>465</v>
      </c>
    </row>
    <row r="1588" spans="1:9" x14ac:dyDescent="0.3">
      <c r="A1588">
        <v>86982</v>
      </c>
      <c r="B1588">
        <v>122</v>
      </c>
      <c r="C1588" s="441">
        <v>46143</v>
      </c>
      <c r="D1588" t="s">
        <v>552</v>
      </c>
      <c r="E1588">
        <v>20117</v>
      </c>
      <c r="F1588" t="s">
        <v>5857</v>
      </c>
      <c r="G1588">
        <v>11</v>
      </c>
      <c r="H1588" t="s">
        <v>5613</v>
      </c>
      <c r="I1588" t="s">
        <v>465</v>
      </c>
    </row>
    <row r="1589" spans="1:9" x14ac:dyDescent="0.3">
      <c r="A1589">
        <v>86983</v>
      </c>
      <c r="B1589">
        <v>122</v>
      </c>
      <c r="C1589" s="441">
        <v>46143</v>
      </c>
      <c r="D1589" t="s">
        <v>552</v>
      </c>
      <c r="E1589">
        <v>18268</v>
      </c>
      <c r="F1589" t="s">
        <v>5766</v>
      </c>
      <c r="G1589">
        <v>6.88</v>
      </c>
      <c r="H1589" t="s">
        <v>5601</v>
      </c>
      <c r="I1589" t="s">
        <v>465</v>
      </c>
    </row>
    <row r="1590" spans="1:9" x14ac:dyDescent="0.3">
      <c r="A1590">
        <v>86984</v>
      </c>
      <c r="B1590">
        <v>122</v>
      </c>
      <c r="C1590" s="441">
        <v>46143</v>
      </c>
      <c r="D1590" t="s">
        <v>552</v>
      </c>
      <c r="E1590">
        <v>25044</v>
      </c>
      <c r="F1590" t="s">
        <v>5964</v>
      </c>
      <c r="G1590">
        <v>3</v>
      </c>
      <c r="H1590" t="s">
        <v>5601</v>
      </c>
      <c r="I1590" t="s">
        <v>465</v>
      </c>
    </row>
    <row r="1591" spans="1:9" x14ac:dyDescent="0.3">
      <c r="A1591">
        <v>86985</v>
      </c>
      <c r="B1591">
        <v>122</v>
      </c>
      <c r="C1591" s="441">
        <v>46143</v>
      </c>
      <c r="D1591" t="s">
        <v>552</v>
      </c>
      <c r="E1591">
        <v>20752</v>
      </c>
      <c r="F1591" t="s">
        <v>5624</v>
      </c>
      <c r="G1591">
        <v>4</v>
      </c>
      <c r="H1591" t="s">
        <v>5625</v>
      </c>
      <c r="I1591" t="s">
        <v>465</v>
      </c>
    </row>
    <row r="1592" spans="1:9" x14ac:dyDescent="0.3">
      <c r="A1592">
        <v>86986</v>
      </c>
      <c r="B1592">
        <v>122</v>
      </c>
      <c r="C1592" s="441">
        <v>46143</v>
      </c>
      <c r="D1592" t="s">
        <v>552</v>
      </c>
      <c r="E1592">
        <v>19203</v>
      </c>
      <c r="F1592" t="s">
        <v>5692</v>
      </c>
      <c r="G1592">
        <v>129</v>
      </c>
      <c r="H1592" t="s">
        <v>5613</v>
      </c>
      <c r="I1592" t="s">
        <v>465</v>
      </c>
    </row>
    <row r="1593" spans="1:9" x14ac:dyDescent="0.3">
      <c r="A1593">
        <v>86987</v>
      </c>
      <c r="B1593">
        <v>122</v>
      </c>
      <c r="C1593" s="441">
        <v>46143</v>
      </c>
      <c r="D1593" t="s">
        <v>552</v>
      </c>
      <c r="E1593">
        <v>19324</v>
      </c>
      <c r="F1593" t="s">
        <v>5699</v>
      </c>
      <c r="G1593">
        <v>12</v>
      </c>
      <c r="H1593" t="s">
        <v>5598</v>
      </c>
      <c r="I1593" t="s">
        <v>465</v>
      </c>
    </row>
    <row r="1594" spans="1:9" x14ac:dyDescent="0.3">
      <c r="A1594">
        <v>86988</v>
      </c>
      <c r="B1594">
        <v>122</v>
      </c>
      <c r="C1594" s="441">
        <v>46143</v>
      </c>
      <c r="D1594" t="s">
        <v>552</v>
      </c>
      <c r="E1594">
        <v>18159</v>
      </c>
      <c r="F1594" t="s">
        <v>5792</v>
      </c>
      <c r="G1594">
        <v>2</v>
      </c>
      <c r="H1594" t="s">
        <v>5601</v>
      </c>
      <c r="I1594" t="s">
        <v>465</v>
      </c>
    </row>
    <row r="1595" spans="1:9" x14ac:dyDescent="0.3">
      <c r="A1595">
        <v>86989</v>
      </c>
      <c r="B1595">
        <v>122</v>
      </c>
      <c r="C1595" s="441">
        <v>46143</v>
      </c>
      <c r="D1595" t="s">
        <v>552</v>
      </c>
      <c r="E1595">
        <v>18185</v>
      </c>
      <c r="F1595" t="s">
        <v>5786</v>
      </c>
      <c r="G1595">
        <v>2</v>
      </c>
      <c r="H1595" t="s">
        <v>5601</v>
      </c>
      <c r="I1595" t="s">
        <v>465</v>
      </c>
    </row>
    <row r="1596" spans="1:9" x14ac:dyDescent="0.3">
      <c r="A1596">
        <v>86990</v>
      </c>
      <c r="B1596">
        <v>122</v>
      </c>
      <c r="C1596" s="441">
        <v>46143</v>
      </c>
      <c r="D1596" t="s">
        <v>552</v>
      </c>
      <c r="E1596">
        <v>23095</v>
      </c>
      <c r="F1596" t="s">
        <v>5942</v>
      </c>
      <c r="G1596">
        <v>420</v>
      </c>
      <c r="H1596" t="s">
        <v>5613</v>
      </c>
      <c r="I1596" t="s">
        <v>465</v>
      </c>
    </row>
    <row r="1597" spans="1:9" x14ac:dyDescent="0.3">
      <c r="A1597">
        <v>86991</v>
      </c>
      <c r="B1597">
        <v>122</v>
      </c>
      <c r="C1597" s="441">
        <v>46143</v>
      </c>
      <c r="D1597" t="s">
        <v>552</v>
      </c>
      <c r="E1597">
        <v>18327</v>
      </c>
      <c r="F1597" t="s">
        <v>5861</v>
      </c>
      <c r="G1597">
        <v>1.71</v>
      </c>
      <c r="H1597" t="s">
        <v>5601</v>
      </c>
      <c r="I1597" t="s">
        <v>465</v>
      </c>
    </row>
    <row r="1598" spans="1:9" x14ac:dyDescent="0.3">
      <c r="A1598">
        <v>86992</v>
      </c>
      <c r="B1598">
        <v>122</v>
      </c>
      <c r="C1598" s="441">
        <v>46143</v>
      </c>
      <c r="D1598" t="s">
        <v>552</v>
      </c>
      <c r="E1598">
        <v>21098</v>
      </c>
      <c r="F1598" t="s">
        <v>5607</v>
      </c>
      <c r="G1598">
        <v>22</v>
      </c>
      <c r="H1598" t="s">
        <v>5605</v>
      </c>
      <c r="I1598" t="s">
        <v>465</v>
      </c>
    </row>
    <row r="1599" spans="1:9" x14ac:dyDescent="0.3">
      <c r="A1599">
        <v>86993</v>
      </c>
      <c r="B1599">
        <v>122</v>
      </c>
      <c r="C1599" s="441">
        <v>46143</v>
      </c>
      <c r="D1599" t="s">
        <v>552</v>
      </c>
      <c r="E1599">
        <v>18832</v>
      </c>
      <c r="F1599" t="s">
        <v>5898</v>
      </c>
      <c r="G1599">
        <v>10</v>
      </c>
      <c r="H1599" t="s">
        <v>5598</v>
      </c>
      <c r="I1599" t="s">
        <v>465</v>
      </c>
    </row>
    <row r="1600" spans="1:9" x14ac:dyDescent="0.3">
      <c r="A1600">
        <v>86994</v>
      </c>
      <c r="B1600">
        <v>122</v>
      </c>
      <c r="C1600" s="441">
        <v>46143</v>
      </c>
      <c r="D1600" t="s">
        <v>552</v>
      </c>
      <c r="E1600">
        <v>18296</v>
      </c>
      <c r="F1600" t="s">
        <v>5761</v>
      </c>
      <c r="G1600">
        <v>4.13</v>
      </c>
      <c r="H1600" t="s">
        <v>5601</v>
      </c>
      <c r="I1600" t="s">
        <v>465</v>
      </c>
    </row>
    <row r="1601" spans="1:9" x14ac:dyDescent="0.3">
      <c r="A1601">
        <v>86995</v>
      </c>
      <c r="B1601">
        <v>122</v>
      </c>
      <c r="C1601" s="441">
        <v>46143</v>
      </c>
      <c r="D1601" t="s">
        <v>552</v>
      </c>
      <c r="E1601">
        <v>20349</v>
      </c>
      <c r="F1601" t="s">
        <v>5679</v>
      </c>
      <c r="G1601">
        <v>29</v>
      </c>
      <c r="H1601" t="s">
        <v>5605</v>
      </c>
      <c r="I1601" t="s">
        <v>465</v>
      </c>
    </row>
    <row r="1602" spans="1:9" x14ac:dyDescent="0.3">
      <c r="A1602">
        <v>86996</v>
      </c>
      <c r="B1602">
        <v>122</v>
      </c>
      <c r="C1602" s="441">
        <v>46143</v>
      </c>
      <c r="D1602" t="s">
        <v>552</v>
      </c>
      <c r="E1602">
        <v>26588</v>
      </c>
      <c r="F1602" t="s">
        <v>5597</v>
      </c>
      <c r="G1602">
        <v>1.6</v>
      </c>
      <c r="H1602" t="s">
        <v>5598</v>
      </c>
      <c r="I1602" t="s">
        <v>465</v>
      </c>
    </row>
    <row r="1603" spans="1:9" x14ac:dyDescent="0.3">
      <c r="A1603">
        <v>86997</v>
      </c>
      <c r="B1603">
        <v>122</v>
      </c>
      <c r="C1603" s="441">
        <v>46143</v>
      </c>
      <c r="D1603" t="s">
        <v>552</v>
      </c>
      <c r="E1603">
        <v>27399</v>
      </c>
      <c r="F1603" t="s">
        <v>5708</v>
      </c>
      <c r="G1603">
        <v>4</v>
      </c>
      <c r="H1603" t="s">
        <v>5605</v>
      </c>
      <c r="I1603" t="s">
        <v>465</v>
      </c>
    </row>
    <row r="1604" spans="1:9" x14ac:dyDescent="0.3">
      <c r="A1604">
        <v>86998</v>
      </c>
      <c r="B1604">
        <v>122</v>
      </c>
      <c r="C1604" s="441">
        <v>46143</v>
      </c>
      <c r="D1604" t="s">
        <v>552</v>
      </c>
      <c r="E1604">
        <v>19979</v>
      </c>
      <c r="F1604" t="s">
        <v>5667</v>
      </c>
      <c r="G1604">
        <v>15</v>
      </c>
      <c r="H1604" t="s">
        <v>5668</v>
      </c>
      <c r="I1604" t="s">
        <v>465</v>
      </c>
    </row>
    <row r="1605" spans="1:9" x14ac:dyDescent="0.3">
      <c r="A1605">
        <v>86999</v>
      </c>
      <c r="B1605">
        <v>122</v>
      </c>
      <c r="C1605" s="441">
        <v>46143</v>
      </c>
      <c r="D1605" t="s">
        <v>552</v>
      </c>
      <c r="E1605">
        <v>26591</v>
      </c>
      <c r="F1605" t="s">
        <v>5834</v>
      </c>
      <c r="G1605">
        <v>1.9</v>
      </c>
      <c r="H1605" t="s">
        <v>5598</v>
      </c>
      <c r="I1605" t="s">
        <v>465</v>
      </c>
    </row>
    <row r="1606" spans="1:9" x14ac:dyDescent="0.3">
      <c r="A1606">
        <v>87000</v>
      </c>
      <c r="B1606">
        <v>122</v>
      </c>
      <c r="C1606" s="441">
        <v>46143</v>
      </c>
      <c r="D1606" t="s">
        <v>552</v>
      </c>
      <c r="E1606">
        <v>17883</v>
      </c>
      <c r="F1606" t="s">
        <v>5821</v>
      </c>
      <c r="G1606">
        <v>14.08</v>
      </c>
      <c r="H1606" t="s">
        <v>5605</v>
      </c>
      <c r="I1606" t="s">
        <v>465</v>
      </c>
    </row>
    <row r="1607" spans="1:9" x14ac:dyDescent="0.3">
      <c r="A1607">
        <v>87001</v>
      </c>
      <c r="B1607">
        <v>122</v>
      </c>
      <c r="C1607" s="441">
        <v>46143</v>
      </c>
      <c r="D1607" t="s">
        <v>552</v>
      </c>
      <c r="E1607">
        <v>26020</v>
      </c>
      <c r="F1607" t="s">
        <v>5639</v>
      </c>
      <c r="G1607">
        <v>23</v>
      </c>
      <c r="H1607" t="s">
        <v>5613</v>
      </c>
      <c r="I1607" t="s">
        <v>465</v>
      </c>
    </row>
    <row r="1608" spans="1:9" x14ac:dyDescent="0.3">
      <c r="A1608">
        <v>87002</v>
      </c>
      <c r="B1608">
        <v>122</v>
      </c>
      <c r="C1608" s="441">
        <v>46143</v>
      </c>
      <c r="D1608" t="s">
        <v>552</v>
      </c>
      <c r="E1608">
        <v>27438</v>
      </c>
      <c r="F1608" t="s">
        <v>5623</v>
      </c>
      <c r="G1608">
        <v>13</v>
      </c>
      <c r="H1608" t="s">
        <v>5613</v>
      </c>
      <c r="I1608" t="s">
        <v>465</v>
      </c>
    </row>
    <row r="1609" spans="1:9" x14ac:dyDescent="0.3">
      <c r="A1609">
        <v>87003</v>
      </c>
      <c r="B1609">
        <v>122</v>
      </c>
      <c r="C1609" s="441">
        <v>46143</v>
      </c>
      <c r="D1609" t="s">
        <v>552</v>
      </c>
      <c r="E1609">
        <v>20689</v>
      </c>
      <c r="F1609" t="s">
        <v>5638</v>
      </c>
      <c r="G1609">
        <v>9</v>
      </c>
      <c r="H1609" t="s">
        <v>5613</v>
      </c>
      <c r="I1609" t="s">
        <v>465</v>
      </c>
    </row>
    <row r="1610" spans="1:9" x14ac:dyDescent="0.3">
      <c r="A1610">
        <v>87004</v>
      </c>
      <c r="B1610">
        <v>122</v>
      </c>
      <c r="C1610" s="441">
        <v>46143</v>
      </c>
      <c r="D1610" t="s">
        <v>552</v>
      </c>
      <c r="E1610">
        <v>20614</v>
      </c>
      <c r="F1610" t="s">
        <v>5686</v>
      </c>
      <c r="G1610">
        <v>10</v>
      </c>
      <c r="H1610" t="s">
        <v>5613</v>
      </c>
      <c r="I1610" t="s">
        <v>465</v>
      </c>
    </row>
    <row r="1611" spans="1:9" x14ac:dyDescent="0.3">
      <c r="A1611">
        <v>87005</v>
      </c>
      <c r="B1611">
        <v>122</v>
      </c>
      <c r="C1611" s="441">
        <v>46143</v>
      </c>
      <c r="D1611" t="s">
        <v>552</v>
      </c>
      <c r="E1611">
        <v>18138</v>
      </c>
      <c r="F1611" t="s">
        <v>5799</v>
      </c>
      <c r="G1611">
        <v>0.59</v>
      </c>
      <c r="H1611" t="s">
        <v>5601</v>
      </c>
      <c r="I1611" t="s">
        <v>465</v>
      </c>
    </row>
    <row r="1612" spans="1:9" x14ac:dyDescent="0.3">
      <c r="A1612">
        <v>87006</v>
      </c>
      <c r="B1612">
        <v>122</v>
      </c>
      <c r="C1612" s="441">
        <v>46143</v>
      </c>
      <c r="D1612" t="s">
        <v>552</v>
      </c>
      <c r="E1612">
        <v>24704</v>
      </c>
      <c r="F1612" t="s">
        <v>5872</v>
      </c>
      <c r="G1612">
        <v>2</v>
      </c>
      <c r="H1612" t="s">
        <v>5601</v>
      </c>
      <c r="I1612" t="s">
        <v>465</v>
      </c>
    </row>
    <row r="1613" spans="1:9" x14ac:dyDescent="0.3">
      <c r="A1613">
        <v>87007</v>
      </c>
      <c r="B1613">
        <v>122</v>
      </c>
      <c r="C1613" s="441">
        <v>46143</v>
      </c>
      <c r="D1613" t="s">
        <v>552</v>
      </c>
      <c r="E1613">
        <v>18547</v>
      </c>
      <c r="F1613" t="s">
        <v>5726</v>
      </c>
      <c r="G1613">
        <v>8.35</v>
      </c>
      <c r="H1613" t="s">
        <v>5601</v>
      </c>
      <c r="I1613" t="s">
        <v>465</v>
      </c>
    </row>
    <row r="1614" spans="1:9" x14ac:dyDescent="0.3">
      <c r="A1614">
        <v>87008</v>
      </c>
      <c r="B1614">
        <v>122</v>
      </c>
      <c r="C1614" s="441">
        <v>46143</v>
      </c>
      <c r="D1614" t="s">
        <v>552</v>
      </c>
      <c r="E1614">
        <v>26024</v>
      </c>
      <c r="F1614" t="s">
        <v>5641</v>
      </c>
      <c r="G1614">
        <v>50</v>
      </c>
      <c r="H1614" t="s">
        <v>5613</v>
      </c>
      <c r="I1614" t="s">
        <v>465</v>
      </c>
    </row>
    <row r="1615" spans="1:9" x14ac:dyDescent="0.3">
      <c r="A1615">
        <v>87009</v>
      </c>
      <c r="B1615">
        <v>122</v>
      </c>
      <c r="C1615" s="441">
        <v>46143</v>
      </c>
      <c r="D1615" t="s">
        <v>552</v>
      </c>
      <c r="E1615">
        <v>17905</v>
      </c>
      <c r="F1615" t="s">
        <v>5817</v>
      </c>
      <c r="G1615">
        <v>9.16</v>
      </c>
      <c r="H1615" t="s">
        <v>5605</v>
      </c>
      <c r="I1615" t="s">
        <v>465</v>
      </c>
    </row>
    <row r="1616" spans="1:9" x14ac:dyDescent="0.3">
      <c r="A1616">
        <v>87010</v>
      </c>
      <c r="B1616">
        <v>122</v>
      </c>
      <c r="C1616" s="441">
        <v>46143</v>
      </c>
      <c r="D1616" t="s">
        <v>552</v>
      </c>
      <c r="E1616">
        <v>20908</v>
      </c>
      <c r="F1616" t="s">
        <v>5636</v>
      </c>
      <c r="G1616">
        <v>4</v>
      </c>
      <c r="H1616" t="s">
        <v>5605</v>
      </c>
      <c r="I1616" t="s">
        <v>465</v>
      </c>
    </row>
    <row r="1617" spans="1:9" x14ac:dyDescent="0.3">
      <c r="A1617">
        <v>87011</v>
      </c>
      <c r="B1617">
        <v>122</v>
      </c>
      <c r="C1617" s="441">
        <v>46143</v>
      </c>
      <c r="D1617" t="s">
        <v>552</v>
      </c>
      <c r="E1617">
        <v>25562</v>
      </c>
      <c r="F1617" t="s">
        <v>5719</v>
      </c>
      <c r="G1617">
        <v>2</v>
      </c>
      <c r="H1617" t="s">
        <v>5605</v>
      </c>
      <c r="I1617" t="s">
        <v>465</v>
      </c>
    </row>
    <row r="1618" spans="1:9" x14ac:dyDescent="0.3">
      <c r="A1618">
        <v>87012</v>
      </c>
      <c r="B1618">
        <v>122</v>
      </c>
      <c r="C1618" s="441">
        <v>46143</v>
      </c>
      <c r="D1618" t="s">
        <v>552</v>
      </c>
      <c r="E1618">
        <v>21073</v>
      </c>
      <c r="F1618" t="s">
        <v>5628</v>
      </c>
      <c r="G1618">
        <v>6</v>
      </c>
      <c r="H1618" t="s">
        <v>5613</v>
      </c>
      <c r="I1618" t="s">
        <v>465</v>
      </c>
    </row>
    <row r="1619" spans="1:9" x14ac:dyDescent="0.3">
      <c r="A1619">
        <v>87013</v>
      </c>
      <c r="B1619">
        <v>122</v>
      </c>
      <c r="C1619" s="441">
        <v>46143</v>
      </c>
      <c r="D1619" t="s">
        <v>552</v>
      </c>
      <c r="E1619">
        <v>20421</v>
      </c>
      <c r="F1619" t="s">
        <v>5637</v>
      </c>
      <c r="G1619">
        <v>16</v>
      </c>
      <c r="H1619" t="s">
        <v>5613</v>
      </c>
      <c r="I1619" t="s">
        <v>465</v>
      </c>
    </row>
    <row r="1620" spans="1:9" x14ac:dyDescent="0.3">
      <c r="A1620">
        <v>87014</v>
      </c>
      <c r="B1620">
        <v>122</v>
      </c>
      <c r="C1620" s="441">
        <v>46143</v>
      </c>
      <c r="D1620" t="s">
        <v>552</v>
      </c>
      <c r="E1620">
        <v>20114</v>
      </c>
      <c r="F1620" t="s">
        <v>5659</v>
      </c>
      <c r="G1620">
        <v>31</v>
      </c>
      <c r="H1620" t="s">
        <v>5613</v>
      </c>
      <c r="I1620" t="s">
        <v>465</v>
      </c>
    </row>
    <row r="1621" spans="1:9" x14ac:dyDescent="0.3">
      <c r="A1621">
        <v>87015</v>
      </c>
      <c r="B1621">
        <v>122</v>
      </c>
      <c r="C1621" s="441">
        <v>46143</v>
      </c>
      <c r="D1621" t="s">
        <v>552</v>
      </c>
      <c r="E1621">
        <v>19420</v>
      </c>
      <c r="F1621" t="s">
        <v>5693</v>
      </c>
      <c r="G1621">
        <v>47</v>
      </c>
      <c r="H1621" t="s">
        <v>5613</v>
      </c>
      <c r="I1621" t="s">
        <v>465</v>
      </c>
    </row>
    <row r="1622" spans="1:9" x14ac:dyDescent="0.3">
      <c r="A1622">
        <v>87016</v>
      </c>
      <c r="B1622">
        <v>122</v>
      </c>
      <c r="C1622" s="441">
        <v>46143</v>
      </c>
      <c r="D1622" t="s">
        <v>552</v>
      </c>
      <c r="E1622">
        <v>20672</v>
      </c>
      <c r="F1622" t="s">
        <v>5642</v>
      </c>
      <c r="G1622">
        <v>9</v>
      </c>
      <c r="H1622" t="s">
        <v>5605</v>
      </c>
      <c r="I1622" t="s">
        <v>465</v>
      </c>
    </row>
    <row r="1623" spans="1:9" x14ac:dyDescent="0.3">
      <c r="A1623">
        <v>87017</v>
      </c>
      <c r="B1623">
        <v>122</v>
      </c>
      <c r="C1623" s="441">
        <v>46143</v>
      </c>
      <c r="D1623" t="s">
        <v>552</v>
      </c>
      <c r="E1623">
        <v>18218</v>
      </c>
      <c r="F1623" t="s">
        <v>5779</v>
      </c>
      <c r="G1623">
        <v>11</v>
      </c>
      <c r="H1623" t="s">
        <v>5601</v>
      </c>
      <c r="I1623" t="s">
        <v>465</v>
      </c>
    </row>
    <row r="1624" spans="1:9" x14ac:dyDescent="0.3">
      <c r="A1624">
        <v>87018</v>
      </c>
      <c r="B1624">
        <v>122</v>
      </c>
      <c r="C1624" s="441">
        <v>46143</v>
      </c>
      <c r="D1624" t="s">
        <v>552</v>
      </c>
      <c r="E1624">
        <v>20621</v>
      </c>
      <c r="F1624" t="s">
        <v>5677</v>
      </c>
      <c r="G1624">
        <v>10</v>
      </c>
      <c r="H1624" t="s">
        <v>5625</v>
      </c>
      <c r="I1624" t="s">
        <v>465</v>
      </c>
    </row>
    <row r="1625" spans="1:9" x14ac:dyDescent="0.3">
      <c r="A1625">
        <v>87019</v>
      </c>
      <c r="B1625">
        <v>122</v>
      </c>
      <c r="C1625" s="441">
        <v>46143</v>
      </c>
      <c r="D1625" t="s">
        <v>552</v>
      </c>
      <c r="E1625">
        <v>18363</v>
      </c>
      <c r="F1625" t="s">
        <v>5744</v>
      </c>
      <c r="G1625">
        <v>1</v>
      </c>
      <c r="H1625" t="s">
        <v>5613</v>
      </c>
      <c r="I1625" t="s">
        <v>465</v>
      </c>
    </row>
    <row r="1626" spans="1:9" x14ac:dyDescent="0.3">
      <c r="A1626">
        <v>87020</v>
      </c>
      <c r="B1626">
        <v>122</v>
      </c>
      <c r="C1626" s="441">
        <v>46143</v>
      </c>
      <c r="D1626" t="s">
        <v>552</v>
      </c>
      <c r="E1626">
        <v>18543</v>
      </c>
      <c r="F1626" t="s">
        <v>5729</v>
      </c>
      <c r="G1626">
        <v>11.92</v>
      </c>
      <c r="H1626" t="s">
        <v>5601</v>
      </c>
      <c r="I1626" t="s">
        <v>465</v>
      </c>
    </row>
    <row r="1627" spans="1:9" x14ac:dyDescent="0.3">
      <c r="A1627">
        <v>87021</v>
      </c>
      <c r="B1627">
        <v>122</v>
      </c>
      <c r="C1627" s="441">
        <v>46143</v>
      </c>
      <c r="D1627" t="s">
        <v>552</v>
      </c>
      <c r="E1627">
        <v>19946</v>
      </c>
      <c r="F1627" t="s">
        <v>5672</v>
      </c>
      <c r="G1627">
        <v>4</v>
      </c>
      <c r="H1627" t="s">
        <v>5625</v>
      </c>
      <c r="I1627" t="s">
        <v>465</v>
      </c>
    </row>
    <row r="1628" spans="1:9" x14ac:dyDescent="0.3">
      <c r="A1628">
        <v>87022</v>
      </c>
      <c r="B1628">
        <v>122</v>
      </c>
      <c r="C1628" s="441">
        <v>46143</v>
      </c>
      <c r="D1628" t="s">
        <v>552</v>
      </c>
      <c r="E1628">
        <v>20332</v>
      </c>
      <c r="F1628" t="s">
        <v>5681</v>
      </c>
      <c r="G1628">
        <v>16</v>
      </c>
      <c r="H1628" t="s">
        <v>5605</v>
      </c>
      <c r="I1628" t="s">
        <v>465</v>
      </c>
    </row>
    <row r="1629" spans="1:9" x14ac:dyDescent="0.3">
      <c r="A1629">
        <v>87023</v>
      </c>
      <c r="B1629">
        <v>122</v>
      </c>
      <c r="C1629" s="441">
        <v>46143</v>
      </c>
      <c r="D1629" t="s">
        <v>552</v>
      </c>
      <c r="E1629">
        <v>18352</v>
      </c>
      <c r="F1629" t="s">
        <v>5748</v>
      </c>
      <c r="G1629">
        <v>1</v>
      </c>
      <c r="H1629" t="s">
        <v>5613</v>
      </c>
      <c r="I1629" t="s">
        <v>465</v>
      </c>
    </row>
    <row r="1630" spans="1:9" x14ac:dyDescent="0.3">
      <c r="A1630">
        <v>87024</v>
      </c>
      <c r="B1630">
        <v>122</v>
      </c>
      <c r="C1630" s="441">
        <v>46143</v>
      </c>
      <c r="D1630" t="s">
        <v>552</v>
      </c>
      <c r="E1630">
        <v>26881</v>
      </c>
      <c r="F1630" t="s">
        <v>5965</v>
      </c>
      <c r="G1630">
        <v>3.2</v>
      </c>
      <c r="H1630" t="s">
        <v>5598</v>
      </c>
      <c r="I1630" t="s">
        <v>465</v>
      </c>
    </row>
    <row r="1631" spans="1:9" x14ac:dyDescent="0.3">
      <c r="A1631">
        <v>87025</v>
      </c>
      <c r="B1631">
        <v>122</v>
      </c>
      <c r="C1631" s="441">
        <v>46143</v>
      </c>
      <c r="D1631" t="s">
        <v>552</v>
      </c>
      <c r="E1631">
        <v>18104</v>
      </c>
      <c r="F1631" t="s">
        <v>5808</v>
      </c>
      <c r="G1631">
        <v>0.34</v>
      </c>
      <c r="H1631" t="s">
        <v>5601</v>
      </c>
      <c r="I1631" t="s">
        <v>465</v>
      </c>
    </row>
    <row r="1632" spans="1:9" x14ac:dyDescent="0.3">
      <c r="A1632">
        <v>87026</v>
      </c>
      <c r="B1632">
        <v>122</v>
      </c>
      <c r="C1632" s="441">
        <v>46143</v>
      </c>
      <c r="D1632" t="s">
        <v>552</v>
      </c>
      <c r="E1632">
        <v>17886</v>
      </c>
      <c r="F1632" t="s">
        <v>5820</v>
      </c>
      <c r="G1632">
        <v>6.41</v>
      </c>
      <c r="H1632" t="s">
        <v>5605</v>
      </c>
      <c r="I1632" t="s">
        <v>465</v>
      </c>
    </row>
    <row r="1633" spans="1:9" x14ac:dyDescent="0.3">
      <c r="A1633">
        <v>87027</v>
      </c>
      <c r="B1633">
        <v>122</v>
      </c>
      <c r="C1633" s="441">
        <v>46143</v>
      </c>
      <c r="D1633" t="s">
        <v>552</v>
      </c>
      <c r="E1633">
        <v>25807</v>
      </c>
      <c r="F1633" t="s">
        <v>5904</v>
      </c>
      <c r="G1633">
        <v>1</v>
      </c>
      <c r="H1633" t="s">
        <v>5613</v>
      </c>
      <c r="I1633" t="s">
        <v>465</v>
      </c>
    </row>
    <row r="1634" spans="1:9" x14ac:dyDescent="0.3">
      <c r="A1634">
        <v>87028</v>
      </c>
      <c r="B1634">
        <v>122</v>
      </c>
      <c r="C1634" s="441">
        <v>46143</v>
      </c>
      <c r="D1634" t="s">
        <v>552</v>
      </c>
      <c r="E1634">
        <v>17800</v>
      </c>
      <c r="F1634" t="s">
        <v>5824</v>
      </c>
      <c r="G1634">
        <v>8</v>
      </c>
      <c r="H1634" t="s">
        <v>5601</v>
      </c>
      <c r="I1634" t="s">
        <v>465</v>
      </c>
    </row>
    <row r="1635" spans="1:9" x14ac:dyDescent="0.3">
      <c r="A1635">
        <v>87029</v>
      </c>
      <c r="B1635">
        <v>122</v>
      </c>
      <c r="C1635" s="441">
        <v>46143</v>
      </c>
      <c r="D1635" t="s">
        <v>552</v>
      </c>
      <c r="E1635">
        <v>18372</v>
      </c>
      <c r="F1635" t="s">
        <v>5741</v>
      </c>
      <c r="G1635">
        <v>1.26</v>
      </c>
      <c r="H1635" t="s">
        <v>5601</v>
      </c>
      <c r="I1635" t="s">
        <v>465</v>
      </c>
    </row>
    <row r="1636" spans="1:9" x14ac:dyDescent="0.3">
      <c r="A1636">
        <v>87030</v>
      </c>
      <c r="B1636">
        <v>122</v>
      </c>
      <c r="C1636" s="441">
        <v>46143</v>
      </c>
      <c r="D1636" t="s">
        <v>552</v>
      </c>
      <c r="E1636">
        <v>20007</v>
      </c>
      <c r="F1636" t="s">
        <v>5660</v>
      </c>
      <c r="G1636">
        <v>4</v>
      </c>
      <c r="H1636" t="s">
        <v>5610</v>
      </c>
      <c r="I1636" t="s">
        <v>465</v>
      </c>
    </row>
    <row r="1637" spans="1:9" x14ac:dyDescent="0.3">
      <c r="A1637">
        <v>87031</v>
      </c>
      <c r="B1637">
        <v>122</v>
      </c>
      <c r="C1637" s="441">
        <v>46143</v>
      </c>
      <c r="D1637" t="s">
        <v>552</v>
      </c>
      <c r="E1637">
        <v>25315</v>
      </c>
      <c r="F1637" t="s">
        <v>5969</v>
      </c>
      <c r="G1637">
        <v>6</v>
      </c>
      <c r="H1637" t="s">
        <v>5605</v>
      </c>
      <c r="I1637" t="s">
        <v>465</v>
      </c>
    </row>
    <row r="1638" spans="1:9" x14ac:dyDescent="0.3">
      <c r="A1638">
        <v>87032</v>
      </c>
      <c r="B1638">
        <v>122</v>
      </c>
      <c r="C1638" s="441">
        <v>46143</v>
      </c>
      <c r="D1638" t="s">
        <v>552</v>
      </c>
      <c r="E1638">
        <v>21085</v>
      </c>
      <c r="F1638" t="s">
        <v>5885</v>
      </c>
      <c r="G1638">
        <v>4</v>
      </c>
      <c r="H1638" t="s">
        <v>5703</v>
      </c>
      <c r="I1638" t="s">
        <v>465</v>
      </c>
    </row>
    <row r="1639" spans="1:9" x14ac:dyDescent="0.3">
      <c r="A1639">
        <v>87033</v>
      </c>
      <c r="B1639">
        <v>122</v>
      </c>
      <c r="C1639" s="441">
        <v>46143</v>
      </c>
      <c r="D1639" t="s">
        <v>552</v>
      </c>
      <c r="E1639">
        <v>19790</v>
      </c>
      <c r="F1639" t="s">
        <v>5948</v>
      </c>
      <c r="G1639">
        <v>5</v>
      </c>
      <c r="H1639" t="s">
        <v>5598</v>
      </c>
      <c r="I1639" t="s">
        <v>465</v>
      </c>
    </row>
    <row r="1640" spans="1:9" x14ac:dyDescent="0.3">
      <c r="A1640">
        <v>87034</v>
      </c>
      <c r="B1640">
        <v>122</v>
      </c>
      <c r="C1640" s="441">
        <v>46143</v>
      </c>
      <c r="D1640" t="s">
        <v>552</v>
      </c>
      <c r="E1640">
        <v>20360</v>
      </c>
      <c r="F1640" t="s">
        <v>5646</v>
      </c>
      <c r="G1640">
        <v>8</v>
      </c>
      <c r="H1640" t="s">
        <v>5605</v>
      </c>
      <c r="I1640" t="s">
        <v>465</v>
      </c>
    </row>
    <row r="1641" spans="1:9" x14ac:dyDescent="0.3">
      <c r="A1641">
        <v>87035</v>
      </c>
      <c r="B1641">
        <v>122</v>
      </c>
      <c r="C1641" s="441">
        <v>46143</v>
      </c>
      <c r="D1641" t="s">
        <v>552</v>
      </c>
      <c r="E1641">
        <v>18486</v>
      </c>
      <c r="F1641" t="s">
        <v>5733</v>
      </c>
      <c r="G1641">
        <v>6</v>
      </c>
      <c r="H1641" t="s">
        <v>5601</v>
      </c>
      <c r="I1641" t="s">
        <v>465</v>
      </c>
    </row>
    <row r="1642" spans="1:9" x14ac:dyDescent="0.3">
      <c r="A1642">
        <v>87036</v>
      </c>
      <c r="B1642">
        <v>122</v>
      </c>
      <c r="C1642" s="441">
        <v>46143</v>
      </c>
      <c r="D1642" t="s">
        <v>552</v>
      </c>
      <c r="E1642">
        <v>21004</v>
      </c>
      <c r="F1642" t="s">
        <v>5675</v>
      </c>
      <c r="G1642">
        <v>2</v>
      </c>
      <c r="H1642" t="s">
        <v>5613</v>
      </c>
      <c r="I1642" t="s">
        <v>465</v>
      </c>
    </row>
    <row r="1643" spans="1:9" x14ac:dyDescent="0.3">
      <c r="A1643">
        <v>87037</v>
      </c>
      <c r="B1643">
        <v>122</v>
      </c>
      <c r="C1643" s="441">
        <v>46143</v>
      </c>
      <c r="D1643" t="s">
        <v>552</v>
      </c>
      <c r="E1643">
        <v>20757</v>
      </c>
      <c r="F1643" t="s">
        <v>5609</v>
      </c>
      <c r="G1643">
        <v>2</v>
      </c>
      <c r="H1643" t="s">
        <v>5610</v>
      </c>
      <c r="I1643" t="s">
        <v>465</v>
      </c>
    </row>
    <row r="1644" spans="1:9" x14ac:dyDescent="0.3">
      <c r="A1644">
        <v>87038</v>
      </c>
      <c r="B1644">
        <v>122</v>
      </c>
      <c r="C1644" s="441">
        <v>46143</v>
      </c>
      <c r="D1644" t="s">
        <v>552</v>
      </c>
      <c r="E1644">
        <v>19751</v>
      </c>
      <c r="F1644" t="s">
        <v>5938</v>
      </c>
      <c r="G1644">
        <v>13.2</v>
      </c>
      <c r="H1644" t="s">
        <v>5598</v>
      </c>
      <c r="I1644" t="s">
        <v>465</v>
      </c>
    </row>
    <row r="1645" spans="1:9" x14ac:dyDescent="0.3">
      <c r="A1645">
        <v>87039</v>
      </c>
      <c r="B1645">
        <v>122</v>
      </c>
      <c r="C1645" s="441">
        <v>46143</v>
      </c>
      <c r="D1645" t="s">
        <v>552</v>
      </c>
      <c r="E1645">
        <v>24676</v>
      </c>
      <c r="F1645" t="s">
        <v>5688</v>
      </c>
      <c r="G1645">
        <v>3</v>
      </c>
      <c r="H1645" t="s">
        <v>5605</v>
      </c>
      <c r="I1645" t="s">
        <v>465</v>
      </c>
    </row>
    <row r="1646" spans="1:9" x14ac:dyDescent="0.3">
      <c r="A1646">
        <v>87040</v>
      </c>
      <c r="B1646">
        <v>122</v>
      </c>
      <c r="C1646" s="441">
        <v>46143</v>
      </c>
      <c r="D1646" t="s">
        <v>552</v>
      </c>
      <c r="E1646">
        <v>19973</v>
      </c>
      <c r="F1646" t="s">
        <v>5670</v>
      </c>
      <c r="G1646">
        <v>10</v>
      </c>
      <c r="H1646" t="s">
        <v>5613</v>
      </c>
      <c r="I1646" t="s">
        <v>465</v>
      </c>
    </row>
    <row r="1647" spans="1:9" x14ac:dyDescent="0.3">
      <c r="A1647">
        <v>87041</v>
      </c>
      <c r="B1647">
        <v>122</v>
      </c>
      <c r="C1647" s="441">
        <v>46143</v>
      </c>
      <c r="D1647" t="s">
        <v>552</v>
      </c>
      <c r="E1647">
        <v>26054</v>
      </c>
      <c r="F1647" t="s">
        <v>5868</v>
      </c>
      <c r="G1647">
        <v>9</v>
      </c>
      <c r="H1647" t="s">
        <v>5613</v>
      </c>
      <c r="I1647" t="s">
        <v>465</v>
      </c>
    </row>
    <row r="1648" spans="1:9" x14ac:dyDescent="0.3">
      <c r="A1648">
        <v>87042</v>
      </c>
      <c r="B1648">
        <v>122</v>
      </c>
      <c r="C1648" s="441">
        <v>46143</v>
      </c>
      <c r="D1648" t="s">
        <v>552</v>
      </c>
      <c r="E1648">
        <v>20871</v>
      </c>
      <c r="F1648" t="s">
        <v>5663</v>
      </c>
      <c r="G1648">
        <v>8</v>
      </c>
      <c r="H1648" t="s">
        <v>5625</v>
      </c>
      <c r="I1648" t="s">
        <v>465</v>
      </c>
    </row>
    <row r="1649" spans="1:9" x14ac:dyDescent="0.3">
      <c r="A1649">
        <v>87043</v>
      </c>
      <c r="B1649">
        <v>122</v>
      </c>
      <c r="C1649" s="441">
        <v>46143</v>
      </c>
      <c r="D1649" t="s">
        <v>552</v>
      </c>
      <c r="E1649">
        <v>28295</v>
      </c>
      <c r="F1649" t="s">
        <v>5968</v>
      </c>
      <c r="G1649">
        <v>3</v>
      </c>
      <c r="H1649" t="s">
        <v>5613</v>
      </c>
      <c r="I1649" t="s">
        <v>465</v>
      </c>
    </row>
    <row r="1650" spans="1:9" x14ac:dyDescent="0.3">
      <c r="A1650">
        <v>87044</v>
      </c>
      <c r="B1650">
        <v>122</v>
      </c>
      <c r="C1650" s="441">
        <v>46143</v>
      </c>
      <c r="D1650" t="s">
        <v>552</v>
      </c>
      <c r="E1650">
        <v>18219</v>
      </c>
      <c r="F1650" t="s">
        <v>5778</v>
      </c>
      <c r="G1650">
        <v>1.72</v>
      </c>
      <c r="H1650" t="s">
        <v>5601</v>
      </c>
      <c r="I1650" t="s">
        <v>465</v>
      </c>
    </row>
    <row r="1651" spans="1:9" x14ac:dyDescent="0.3">
      <c r="A1651">
        <v>87045</v>
      </c>
      <c r="B1651">
        <v>122</v>
      </c>
      <c r="C1651" s="441">
        <v>46143</v>
      </c>
      <c r="D1651" t="s">
        <v>552</v>
      </c>
      <c r="E1651">
        <v>19965</v>
      </c>
      <c r="F1651" t="s">
        <v>5671</v>
      </c>
      <c r="G1651">
        <v>11</v>
      </c>
      <c r="H1651" t="s">
        <v>5613</v>
      </c>
      <c r="I1651" t="s">
        <v>465</v>
      </c>
    </row>
    <row r="1652" spans="1:9" x14ac:dyDescent="0.3">
      <c r="A1652">
        <v>87046</v>
      </c>
      <c r="B1652">
        <v>122</v>
      </c>
      <c r="C1652" s="441">
        <v>46143</v>
      </c>
      <c r="D1652" t="s">
        <v>552</v>
      </c>
      <c r="E1652">
        <v>24712</v>
      </c>
      <c r="F1652" t="s">
        <v>5837</v>
      </c>
      <c r="G1652">
        <v>1</v>
      </c>
      <c r="H1652" t="s">
        <v>5601</v>
      </c>
      <c r="I1652" t="s">
        <v>465</v>
      </c>
    </row>
    <row r="1653" spans="1:9" x14ac:dyDescent="0.3">
      <c r="A1653">
        <v>87047</v>
      </c>
      <c r="B1653">
        <v>122</v>
      </c>
      <c r="C1653" s="441">
        <v>46143</v>
      </c>
      <c r="D1653" t="s">
        <v>552</v>
      </c>
      <c r="E1653">
        <v>21062</v>
      </c>
      <c r="F1653" t="s">
        <v>5600</v>
      </c>
      <c r="G1653">
        <v>9</v>
      </c>
      <c r="H1653" t="s">
        <v>5601</v>
      </c>
      <c r="I1653" t="s">
        <v>465</v>
      </c>
    </row>
    <row r="1654" spans="1:9" x14ac:dyDescent="0.3">
      <c r="A1654">
        <v>87048</v>
      </c>
      <c r="B1654">
        <v>122</v>
      </c>
      <c r="C1654" s="441">
        <v>46143</v>
      </c>
      <c r="D1654" t="s">
        <v>552</v>
      </c>
      <c r="E1654">
        <v>23698</v>
      </c>
      <c r="F1654" t="s">
        <v>5643</v>
      </c>
      <c r="G1654">
        <v>2</v>
      </c>
      <c r="H1654" t="s">
        <v>5598</v>
      </c>
      <c r="I1654" t="s">
        <v>465</v>
      </c>
    </row>
    <row r="1655" spans="1:9" x14ac:dyDescent="0.3">
      <c r="A1655">
        <v>87049</v>
      </c>
      <c r="B1655">
        <v>122</v>
      </c>
      <c r="C1655" s="441">
        <v>46143</v>
      </c>
      <c r="D1655" t="s">
        <v>552</v>
      </c>
      <c r="E1655">
        <v>18145</v>
      </c>
      <c r="F1655" t="s">
        <v>5796</v>
      </c>
      <c r="G1655">
        <v>0.37</v>
      </c>
      <c r="H1655" t="s">
        <v>5601</v>
      </c>
      <c r="I1655" t="s">
        <v>465</v>
      </c>
    </row>
    <row r="1656" spans="1:9" x14ac:dyDescent="0.3">
      <c r="A1656">
        <v>87050</v>
      </c>
      <c r="B1656">
        <v>122</v>
      </c>
      <c r="C1656" s="441">
        <v>46143</v>
      </c>
      <c r="D1656" t="s">
        <v>552</v>
      </c>
      <c r="E1656">
        <v>21030</v>
      </c>
      <c r="F1656" t="s">
        <v>5620</v>
      </c>
      <c r="G1656">
        <v>7</v>
      </c>
      <c r="H1656" t="s">
        <v>5613</v>
      </c>
      <c r="I1656" t="s">
        <v>465</v>
      </c>
    </row>
    <row r="1657" spans="1:9" x14ac:dyDescent="0.3">
      <c r="A1657">
        <v>87051</v>
      </c>
      <c r="B1657">
        <v>122</v>
      </c>
      <c r="C1657" s="441">
        <v>46143</v>
      </c>
      <c r="D1657" t="s">
        <v>552</v>
      </c>
      <c r="E1657">
        <v>23992</v>
      </c>
      <c r="F1657" t="s">
        <v>5603</v>
      </c>
      <c r="G1657">
        <v>2</v>
      </c>
      <c r="H1657" t="s">
        <v>5598</v>
      </c>
      <c r="I1657" t="s">
        <v>465</v>
      </c>
    </row>
    <row r="1658" spans="1:9" x14ac:dyDescent="0.3">
      <c r="A1658">
        <v>87052</v>
      </c>
      <c r="B1658">
        <v>122</v>
      </c>
      <c r="C1658" s="441">
        <v>46143</v>
      </c>
      <c r="D1658" t="s">
        <v>552</v>
      </c>
      <c r="E1658">
        <v>20358</v>
      </c>
      <c r="F1658" t="s">
        <v>5648</v>
      </c>
      <c r="G1658">
        <v>9</v>
      </c>
      <c r="H1658" t="s">
        <v>5605</v>
      </c>
      <c r="I1658" t="s">
        <v>465</v>
      </c>
    </row>
    <row r="1659" spans="1:9" x14ac:dyDescent="0.3">
      <c r="A1659">
        <v>87053</v>
      </c>
      <c r="B1659">
        <v>122</v>
      </c>
      <c r="C1659" s="441">
        <v>46143</v>
      </c>
      <c r="D1659" t="s">
        <v>552</v>
      </c>
      <c r="E1659">
        <v>20242</v>
      </c>
      <c r="F1659" t="s">
        <v>5649</v>
      </c>
      <c r="G1659">
        <v>9</v>
      </c>
      <c r="H1659" t="s">
        <v>5605</v>
      </c>
      <c r="I1659" t="s">
        <v>465</v>
      </c>
    </row>
    <row r="1660" spans="1:9" x14ac:dyDescent="0.3">
      <c r="A1660">
        <v>87054</v>
      </c>
      <c r="B1660">
        <v>122</v>
      </c>
      <c r="C1660" s="441">
        <v>46143</v>
      </c>
      <c r="D1660" t="s">
        <v>552</v>
      </c>
      <c r="E1660">
        <v>20034</v>
      </c>
      <c r="F1660" t="s">
        <v>5846</v>
      </c>
      <c r="G1660">
        <v>2</v>
      </c>
      <c r="H1660" t="s">
        <v>5598</v>
      </c>
      <c r="I1660" t="s">
        <v>465</v>
      </c>
    </row>
    <row r="1661" spans="1:9" x14ac:dyDescent="0.3">
      <c r="A1661">
        <v>87055</v>
      </c>
      <c r="B1661">
        <v>122</v>
      </c>
      <c r="C1661" s="441">
        <v>46143</v>
      </c>
      <c r="D1661" t="s">
        <v>552</v>
      </c>
      <c r="E1661">
        <v>20054</v>
      </c>
      <c r="F1661" t="s">
        <v>5633</v>
      </c>
      <c r="G1661">
        <v>11</v>
      </c>
      <c r="H1661" t="s">
        <v>5613</v>
      </c>
      <c r="I1661" t="s">
        <v>465</v>
      </c>
    </row>
    <row r="1662" spans="1:9" x14ac:dyDescent="0.3">
      <c r="A1662">
        <v>87056</v>
      </c>
      <c r="B1662">
        <v>122</v>
      </c>
      <c r="C1662" s="441">
        <v>46143</v>
      </c>
      <c r="D1662" t="s">
        <v>552</v>
      </c>
      <c r="E1662">
        <v>25416</v>
      </c>
      <c r="F1662" t="s">
        <v>5905</v>
      </c>
      <c r="G1662">
        <v>8</v>
      </c>
      <c r="H1662" t="s">
        <v>5613</v>
      </c>
      <c r="I1662" t="s">
        <v>465</v>
      </c>
    </row>
    <row r="1663" spans="1:9" x14ac:dyDescent="0.3">
      <c r="A1663">
        <v>87057</v>
      </c>
      <c r="B1663">
        <v>122</v>
      </c>
      <c r="C1663" s="441">
        <v>46143</v>
      </c>
      <c r="D1663" t="s">
        <v>552</v>
      </c>
      <c r="E1663">
        <v>26425</v>
      </c>
      <c r="F1663" t="s">
        <v>5949</v>
      </c>
      <c r="G1663">
        <v>4</v>
      </c>
      <c r="H1663" t="s">
        <v>5598</v>
      </c>
      <c r="I1663" t="s">
        <v>465</v>
      </c>
    </row>
    <row r="1664" spans="1:9" x14ac:dyDescent="0.3">
      <c r="A1664">
        <v>87058</v>
      </c>
      <c r="B1664">
        <v>122</v>
      </c>
      <c r="C1664" s="441">
        <v>46143</v>
      </c>
      <c r="D1664" t="s">
        <v>552</v>
      </c>
      <c r="E1664">
        <v>25075</v>
      </c>
      <c r="F1664" t="s">
        <v>5661</v>
      </c>
      <c r="G1664">
        <v>7</v>
      </c>
      <c r="H1664" t="s">
        <v>5605</v>
      </c>
      <c r="I1664" t="s">
        <v>465</v>
      </c>
    </row>
    <row r="1665" spans="1:9" x14ac:dyDescent="0.3">
      <c r="A1665">
        <v>87059</v>
      </c>
      <c r="B1665">
        <v>122</v>
      </c>
      <c r="C1665" s="441">
        <v>46143</v>
      </c>
      <c r="D1665" t="s">
        <v>552</v>
      </c>
      <c r="E1665">
        <v>18234</v>
      </c>
      <c r="F1665" t="s">
        <v>5775</v>
      </c>
      <c r="G1665">
        <v>0.66</v>
      </c>
      <c r="H1665" t="s">
        <v>5613</v>
      </c>
      <c r="I1665" t="s">
        <v>465</v>
      </c>
    </row>
    <row r="1666" spans="1:9" x14ac:dyDescent="0.3">
      <c r="A1666">
        <v>87060</v>
      </c>
      <c r="B1666">
        <v>122</v>
      </c>
      <c r="C1666" s="441">
        <v>46143</v>
      </c>
      <c r="D1666" t="s">
        <v>552</v>
      </c>
      <c r="E1666">
        <v>18364</v>
      </c>
      <c r="F1666" t="s">
        <v>5743</v>
      </c>
      <c r="G1666">
        <v>1</v>
      </c>
      <c r="H1666" t="s">
        <v>5613</v>
      </c>
      <c r="I1666" t="s">
        <v>465</v>
      </c>
    </row>
    <row r="1667" spans="1:9" x14ac:dyDescent="0.3">
      <c r="A1667">
        <v>87061</v>
      </c>
      <c r="B1667">
        <v>122</v>
      </c>
      <c r="C1667" s="441">
        <v>46143</v>
      </c>
      <c r="D1667" t="s">
        <v>552</v>
      </c>
      <c r="E1667">
        <v>20892</v>
      </c>
      <c r="F1667" t="s">
        <v>5653</v>
      </c>
      <c r="G1667">
        <v>8</v>
      </c>
      <c r="H1667" t="s">
        <v>5613</v>
      </c>
      <c r="I1667" t="s">
        <v>465</v>
      </c>
    </row>
    <row r="1668" spans="1:9" x14ac:dyDescent="0.3">
      <c r="A1668">
        <v>87062</v>
      </c>
      <c r="B1668">
        <v>122</v>
      </c>
      <c r="C1668" s="441">
        <v>46143</v>
      </c>
      <c r="D1668" t="s">
        <v>552</v>
      </c>
      <c r="E1668">
        <v>18510</v>
      </c>
      <c r="F1668" t="s">
        <v>5762</v>
      </c>
      <c r="G1668">
        <v>1</v>
      </c>
      <c r="H1668" t="s">
        <v>5613</v>
      </c>
      <c r="I1668" t="s">
        <v>465</v>
      </c>
    </row>
    <row r="1669" spans="1:9" x14ac:dyDescent="0.3">
      <c r="A1669">
        <v>87063</v>
      </c>
      <c r="B1669">
        <v>122</v>
      </c>
      <c r="C1669" s="441">
        <v>46143</v>
      </c>
      <c r="D1669" t="s">
        <v>552</v>
      </c>
      <c r="E1669">
        <v>18209</v>
      </c>
      <c r="F1669" t="s">
        <v>5783</v>
      </c>
      <c r="G1669">
        <v>2</v>
      </c>
      <c r="H1669" t="s">
        <v>5601</v>
      </c>
      <c r="I1669" t="s">
        <v>465</v>
      </c>
    </row>
    <row r="1670" spans="1:9" x14ac:dyDescent="0.3">
      <c r="A1670">
        <v>87064</v>
      </c>
      <c r="B1670">
        <v>122</v>
      </c>
      <c r="C1670" s="441">
        <v>46143</v>
      </c>
      <c r="D1670" t="s">
        <v>552</v>
      </c>
      <c r="E1670">
        <v>18264</v>
      </c>
      <c r="F1670" t="s">
        <v>5768</v>
      </c>
      <c r="G1670">
        <v>0.22</v>
      </c>
      <c r="H1670" t="s">
        <v>5613</v>
      </c>
      <c r="I1670" t="s">
        <v>465</v>
      </c>
    </row>
    <row r="1671" spans="1:9" x14ac:dyDescent="0.3">
      <c r="A1671">
        <v>87065</v>
      </c>
      <c r="B1671">
        <v>122</v>
      </c>
      <c r="C1671" s="441">
        <v>46143</v>
      </c>
      <c r="D1671" t="s">
        <v>552</v>
      </c>
      <c r="E1671">
        <v>20022</v>
      </c>
      <c r="F1671" t="s">
        <v>5651</v>
      </c>
      <c r="G1671">
        <v>10</v>
      </c>
      <c r="H1671" t="s">
        <v>5613</v>
      </c>
      <c r="I1671" t="s">
        <v>465</v>
      </c>
    </row>
    <row r="1672" spans="1:9" x14ac:dyDescent="0.3">
      <c r="A1672">
        <v>87066</v>
      </c>
      <c r="B1672">
        <v>122</v>
      </c>
      <c r="C1672" s="441">
        <v>46143</v>
      </c>
      <c r="D1672" t="s">
        <v>552</v>
      </c>
      <c r="E1672">
        <v>20227</v>
      </c>
      <c r="F1672" t="s">
        <v>5650</v>
      </c>
      <c r="G1672">
        <v>10</v>
      </c>
      <c r="H1672" t="s">
        <v>5605</v>
      </c>
      <c r="I1672" t="s">
        <v>465</v>
      </c>
    </row>
    <row r="1673" spans="1:9" x14ac:dyDescent="0.3">
      <c r="A1673">
        <v>87067</v>
      </c>
      <c r="B1673">
        <v>122</v>
      </c>
      <c r="C1673" s="441">
        <v>46143</v>
      </c>
      <c r="D1673" t="s">
        <v>552</v>
      </c>
      <c r="E1673">
        <v>20429</v>
      </c>
      <c r="F1673" t="s">
        <v>5840</v>
      </c>
      <c r="G1673">
        <v>5</v>
      </c>
      <c r="H1673" t="s">
        <v>5613</v>
      </c>
      <c r="I1673" t="s">
        <v>465</v>
      </c>
    </row>
    <row r="1674" spans="1:9" x14ac:dyDescent="0.3">
      <c r="A1674">
        <v>87068</v>
      </c>
      <c r="B1674">
        <v>122</v>
      </c>
      <c r="C1674" s="441">
        <v>46143</v>
      </c>
      <c r="D1674" t="s">
        <v>552</v>
      </c>
      <c r="E1674">
        <v>25478</v>
      </c>
      <c r="F1674" t="s">
        <v>5656</v>
      </c>
      <c r="G1674">
        <v>12</v>
      </c>
      <c r="H1674" t="s">
        <v>5613</v>
      </c>
      <c r="I1674" t="s">
        <v>465</v>
      </c>
    </row>
    <row r="1675" spans="1:9" x14ac:dyDescent="0.3">
      <c r="A1675">
        <v>87069</v>
      </c>
      <c r="B1675">
        <v>122</v>
      </c>
      <c r="C1675" s="441">
        <v>46143</v>
      </c>
      <c r="D1675" t="s">
        <v>552</v>
      </c>
      <c r="E1675">
        <v>20202</v>
      </c>
      <c r="F1675" t="s">
        <v>5852</v>
      </c>
      <c r="G1675">
        <v>12</v>
      </c>
      <c r="H1675" t="s">
        <v>5613</v>
      </c>
      <c r="I1675" t="s">
        <v>465</v>
      </c>
    </row>
    <row r="1676" spans="1:9" x14ac:dyDescent="0.3">
      <c r="A1676">
        <v>87070</v>
      </c>
      <c r="B1676">
        <v>122</v>
      </c>
      <c r="C1676" s="441">
        <v>46143</v>
      </c>
      <c r="D1676" t="s">
        <v>552</v>
      </c>
      <c r="E1676">
        <v>25868</v>
      </c>
      <c r="F1676" t="s">
        <v>5890</v>
      </c>
      <c r="G1676">
        <v>0.9</v>
      </c>
      <c r="H1676" t="s">
        <v>5598</v>
      </c>
      <c r="I1676" t="s">
        <v>465</v>
      </c>
    </row>
    <row r="1677" spans="1:9" x14ac:dyDescent="0.3">
      <c r="A1677">
        <v>87071</v>
      </c>
      <c r="B1677">
        <v>122</v>
      </c>
      <c r="C1677" s="441">
        <v>46143</v>
      </c>
      <c r="D1677" t="s">
        <v>552</v>
      </c>
      <c r="E1677">
        <v>23390</v>
      </c>
      <c r="F1677" t="s">
        <v>5922</v>
      </c>
      <c r="G1677">
        <v>9.5399999999999991</v>
      </c>
      <c r="H1677" t="s">
        <v>5598</v>
      </c>
      <c r="I1677" t="s">
        <v>465</v>
      </c>
    </row>
    <row r="1678" spans="1:9" x14ac:dyDescent="0.3">
      <c r="A1678">
        <v>87072</v>
      </c>
      <c r="B1678">
        <v>122</v>
      </c>
      <c r="C1678" s="441">
        <v>46143</v>
      </c>
      <c r="D1678" t="s">
        <v>552</v>
      </c>
      <c r="E1678">
        <v>17716</v>
      </c>
      <c r="F1678" t="s">
        <v>5830</v>
      </c>
      <c r="G1678">
        <v>3</v>
      </c>
      <c r="H1678" t="s">
        <v>5601</v>
      </c>
      <c r="I1678" t="s">
        <v>465</v>
      </c>
    </row>
    <row r="1679" spans="1:9" x14ac:dyDescent="0.3">
      <c r="A1679">
        <v>87073</v>
      </c>
      <c r="B1679">
        <v>122</v>
      </c>
      <c r="C1679" s="441">
        <v>46143</v>
      </c>
      <c r="D1679" t="s">
        <v>552</v>
      </c>
      <c r="E1679">
        <v>18550</v>
      </c>
      <c r="F1679" t="s">
        <v>5724</v>
      </c>
      <c r="G1679">
        <v>0.48</v>
      </c>
      <c r="H1679" t="s">
        <v>5601</v>
      </c>
      <c r="I1679" t="s">
        <v>465</v>
      </c>
    </row>
    <row r="1680" spans="1:9" x14ac:dyDescent="0.3">
      <c r="A1680">
        <v>87074</v>
      </c>
      <c r="B1680">
        <v>122</v>
      </c>
      <c r="C1680" s="441">
        <v>46143</v>
      </c>
      <c r="D1680" t="s">
        <v>552</v>
      </c>
      <c r="E1680">
        <v>20327</v>
      </c>
      <c r="F1680" t="s">
        <v>5888</v>
      </c>
      <c r="G1680">
        <v>11</v>
      </c>
      <c r="H1680" t="s">
        <v>5605</v>
      </c>
      <c r="I1680" t="s">
        <v>465</v>
      </c>
    </row>
    <row r="1681" spans="1:9" x14ac:dyDescent="0.3">
      <c r="A1681">
        <v>87075</v>
      </c>
      <c r="B1681">
        <v>122</v>
      </c>
      <c r="C1681" s="441">
        <v>46143</v>
      </c>
      <c r="D1681" t="s">
        <v>552</v>
      </c>
      <c r="E1681">
        <v>20961</v>
      </c>
      <c r="F1681" t="s">
        <v>5687</v>
      </c>
      <c r="G1681">
        <v>9</v>
      </c>
      <c r="H1681" t="s">
        <v>5613</v>
      </c>
      <c r="I1681" t="s">
        <v>465</v>
      </c>
    </row>
    <row r="1682" spans="1:9" x14ac:dyDescent="0.3">
      <c r="A1682">
        <v>87076</v>
      </c>
      <c r="B1682">
        <v>122</v>
      </c>
      <c r="C1682" s="441">
        <v>46143</v>
      </c>
      <c r="D1682" t="s">
        <v>552</v>
      </c>
      <c r="E1682">
        <v>19923</v>
      </c>
      <c r="F1682" t="s">
        <v>5678</v>
      </c>
      <c r="G1682">
        <v>2</v>
      </c>
      <c r="H1682" t="s">
        <v>5605</v>
      </c>
      <c r="I1682" t="s">
        <v>465</v>
      </c>
    </row>
    <row r="1683" spans="1:9" x14ac:dyDescent="0.3">
      <c r="A1683">
        <v>87077</v>
      </c>
      <c r="B1683">
        <v>122</v>
      </c>
      <c r="C1683" s="441">
        <v>46143</v>
      </c>
      <c r="D1683" t="s">
        <v>552</v>
      </c>
      <c r="E1683">
        <v>20661</v>
      </c>
      <c r="F1683" t="s">
        <v>5850</v>
      </c>
      <c r="G1683">
        <v>8</v>
      </c>
      <c r="H1683" t="s">
        <v>5613</v>
      </c>
      <c r="I1683" t="s">
        <v>465</v>
      </c>
    </row>
    <row r="1684" spans="1:9" x14ac:dyDescent="0.3">
      <c r="A1684">
        <v>87078</v>
      </c>
      <c r="B1684">
        <v>122</v>
      </c>
      <c r="C1684" s="441">
        <v>46143</v>
      </c>
      <c r="D1684" t="s">
        <v>552</v>
      </c>
      <c r="E1684">
        <v>18121</v>
      </c>
      <c r="F1684" t="s">
        <v>5801</v>
      </c>
      <c r="G1684">
        <v>0.47</v>
      </c>
      <c r="H1684" t="s">
        <v>5601</v>
      </c>
      <c r="I1684" t="s">
        <v>465</v>
      </c>
    </row>
    <row r="1685" spans="1:9" x14ac:dyDescent="0.3">
      <c r="A1685">
        <v>87079</v>
      </c>
      <c r="B1685">
        <v>122</v>
      </c>
      <c r="C1685" s="441">
        <v>46143</v>
      </c>
      <c r="D1685" t="s">
        <v>552</v>
      </c>
      <c r="E1685">
        <v>18176</v>
      </c>
      <c r="F1685" t="s">
        <v>5791</v>
      </c>
      <c r="G1685">
        <v>1</v>
      </c>
      <c r="H1685" t="s">
        <v>5601</v>
      </c>
      <c r="I1685" t="s">
        <v>465</v>
      </c>
    </row>
    <row r="1686" spans="1:9" x14ac:dyDescent="0.3">
      <c r="A1686">
        <v>87080</v>
      </c>
      <c r="B1686">
        <v>122</v>
      </c>
      <c r="C1686" s="441">
        <v>46143</v>
      </c>
      <c r="D1686" t="s">
        <v>552</v>
      </c>
      <c r="E1686">
        <v>18178</v>
      </c>
      <c r="F1686" t="s">
        <v>5790</v>
      </c>
      <c r="G1686">
        <v>1</v>
      </c>
      <c r="H1686" t="s">
        <v>5601</v>
      </c>
      <c r="I1686" t="s">
        <v>465</v>
      </c>
    </row>
    <row r="1687" spans="1:9" x14ac:dyDescent="0.3">
      <c r="A1687">
        <v>87081</v>
      </c>
      <c r="B1687">
        <v>122</v>
      </c>
      <c r="C1687" s="441">
        <v>46143</v>
      </c>
      <c r="D1687" t="s">
        <v>552</v>
      </c>
      <c r="E1687">
        <v>20385</v>
      </c>
      <c r="F1687" t="s">
        <v>5645</v>
      </c>
      <c r="G1687">
        <v>12</v>
      </c>
      <c r="H1687" t="s">
        <v>5613</v>
      </c>
      <c r="I1687" t="s">
        <v>465</v>
      </c>
    </row>
    <row r="1688" spans="1:9" x14ac:dyDescent="0.3">
      <c r="A1688">
        <v>87082</v>
      </c>
      <c r="B1688">
        <v>122</v>
      </c>
      <c r="C1688" s="441">
        <v>46143</v>
      </c>
      <c r="D1688" t="s">
        <v>552</v>
      </c>
      <c r="E1688">
        <v>18223</v>
      </c>
      <c r="F1688" t="s">
        <v>5876</v>
      </c>
      <c r="G1688">
        <v>0.18</v>
      </c>
      <c r="H1688" t="s">
        <v>5613</v>
      </c>
      <c r="I1688" t="s">
        <v>465</v>
      </c>
    </row>
    <row r="1689" spans="1:9" x14ac:dyDescent="0.3">
      <c r="A1689">
        <v>87083</v>
      </c>
      <c r="B1689">
        <v>122</v>
      </c>
      <c r="C1689" s="441">
        <v>46143</v>
      </c>
      <c r="D1689" t="s">
        <v>552</v>
      </c>
      <c r="E1689">
        <v>18308</v>
      </c>
      <c r="F1689" t="s">
        <v>5758</v>
      </c>
      <c r="G1689">
        <v>1</v>
      </c>
      <c r="H1689" t="s">
        <v>5613</v>
      </c>
      <c r="I1689" t="s">
        <v>465</v>
      </c>
    </row>
    <row r="1690" spans="1:9" x14ac:dyDescent="0.3">
      <c r="A1690">
        <v>87084</v>
      </c>
      <c r="B1690">
        <v>122</v>
      </c>
      <c r="C1690" s="441">
        <v>46143</v>
      </c>
      <c r="D1690" t="s">
        <v>552</v>
      </c>
      <c r="E1690">
        <v>19658</v>
      </c>
      <c r="F1690" t="s">
        <v>5915</v>
      </c>
      <c r="G1690">
        <v>18.34</v>
      </c>
      <c r="H1690" t="s">
        <v>5598</v>
      </c>
      <c r="I1690" t="s">
        <v>465</v>
      </c>
    </row>
    <row r="1691" spans="1:9" x14ac:dyDescent="0.3">
      <c r="A1691">
        <v>87085</v>
      </c>
      <c r="B1691">
        <v>122</v>
      </c>
      <c r="C1691" s="441">
        <v>46143</v>
      </c>
      <c r="D1691" t="s">
        <v>552</v>
      </c>
      <c r="E1691">
        <v>19409</v>
      </c>
      <c r="F1691" t="s">
        <v>5694</v>
      </c>
      <c r="G1691">
        <v>2</v>
      </c>
      <c r="H1691" t="s">
        <v>5613</v>
      </c>
      <c r="I1691" t="s">
        <v>465</v>
      </c>
    </row>
    <row r="1692" spans="1:9" x14ac:dyDescent="0.3">
      <c r="A1692">
        <v>87086</v>
      </c>
      <c r="B1692">
        <v>122</v>
      </c>
      <c r="C1692" s="441">
        <v>46143</v>
      </c>
      <c r="D1692" t="s">
        <v>552</v>
      </c>
      <c r="E1692">
        <v>23361</v>
      </c>
      <c r="F1692" t="s">
        <v>5937</v>
      </c>
      <c r="G1692">
        <v>15.7</v>
      </c>
      <c r="H1692" t="s">
        <v>5598</v>
      </c>
      <c r="I1692" t="s">
        <v>465</v>
      </c>
    </row>
    <row r="1693" spans="1:9" x14ac:dyDescent="0.3">
      <c r="A1693">
        <v>87087</v>
      </c>
      <c r="B1693">
        <v>122</v>
      </c>
      <c r="C1693" s="441">
        <v>46143</v>
      </c>
      <c r="D1693" t="s">
        <v>552</v>
      </c>
      <c r="E1693">
        <v>19434</v>
      </c>
      <c r="F1693" t="s">
        <v>5906</v>
      </c>
      <c r="G1693">
        <v>2</v>
      </c>
      <c r="H1693" t="s">
        <v>5605</v>
      </c>
      <c r="I1693" t="s">
        <v>465</v>
      </c>
    </row>
    <row r="1694" spans="1:9" x14ac:dyDescent="0.3">
      <c r="A1694">
        <v>87088</v>
      </c>
      <c r="B1694">
        <v>122</v>
      </c>
      <c r="C1694" s="441">
        <v>46143</v>
      </c>
      <c r="D1694" t="s">
        <v>552</v>
      </c>
      <c r="E1694">
        <v>23359</v>
      </c>
      <c r="F1694" t="s">
        <v>5939</v>
      </c>
      <c r="G1694">
        <v>16.8</v>
      </c>
      <c r="H1694" t="s">
        <v>5598</v>
      </c>
      <c r="I1694" t="s">
        <v>465</v>
      </c>
    </row>
    <row r="1695" spans="1:9" x14ac:dyDescent="0.3">
      <c r="A1695">
        <v>87089</v>
      </c>
      <c r="B1695">
        <v>122</v>
      </c>
      <c r="C1695" s="441">
        <v>46143</v>
      </c>
      <c r="D1695" t="s">
        <v>552</v>
      </c>
      <c r="E1695">
        <v>19721</v>
      </c>
      <c r="F1695" t="s">
        <v>5952</v>
      </c>
      <c r="G1695">
        <v>1.26</v>
      </c>
      <c r="H1695" t="s">
        <v>5598</v>
      </c>
      <c r="I1695" t="s">
        <v>465</v>
      </c>
    </row>
    <row r="1696" spans="1:9" x14ac:dyDescent="0.3">
      <c r="A1696">
        <v>87090</v>
      </c>
      <c r="B1696">
        <v>122</v>
      </c>
      <c r="C1696" s="441">
        <v>46143</v>
      </c>
      <c r="D1696" t="s">
        <v>552</v>
      </c>
      <c r="E1696">
        <v>19558</v>
      </c>
      <c r="F1696" t="s">
        <v>5950</v>
      </c>
      <c r="G1696">
        <v>3.5</v>
      </c>
      <c r="H1696" t="s">
        <v>5598</v>
      </c>
      <c r="I1696" t="s">
        <v>465</v>
      </c>
    </row>
    <row r="1697" spans="1:9" x14ac:dyDescent="0.3">
      <c r="A1697">
        <v>87091</v>
      </c>
      <c r="B1697">
        <v>122</v>
      </c>
      <c r="C1697" s="441">
        <v>46143</v>
      </c>
      <c r="D1697" t="s">
        <v>552</v>
      </c>
      <c r="E1697">
        <v>20029</v>
      </c>
      <c r="F1697" t="s">
        <v>5848</v>
      </c>
      <c r="G1697">
        <v>3</v>
      </c>
      <c r="H1697" t="s">
        <v>5668</v>
      </c>
      <c r="I1697" t="s">
        <v>465</v>
      </c>
    </row>
    <row r="1698" spans="1:9" x14ac:dyDescent="0.3">
      <c r="A1698">
        <v>87092</v>
      </c>
      <c r="B1698">
        <v>122</v>
      </c>
      <c r="C1698" s="441">
        <v>46143</v>
      </c>
      <c r="D1698" t="s">
        <v>552</v>
      </c>
      <c r="E1698">
        <v>17838</v>
      </c>
      <c r="F1698" t="s">
        <v>5816</v>
      </c>
      <c r="G1698">
        <v>4</v>
      </c>
      <c r="H1698" t="s">
        <v>5703</v>
      </c>
      <c r="I1698" t="s">
        <v>465</v>
      </c>
    </row>
    <row r="1699" spans="1:9" x14ac:dyDescent="0.3">
      <c r="A1699">
        <v>87093</v>
      </c>
      <c r="B1699">
        <v>122</v>
      </c>
      <c r="C1699" s="441">
        <v>46143</v>
      </c>
      <c r="D1699" t="s">
        <v>552</v>
      </c>
      <c r="E1699">
        <v>19984</v>
      </c>
      <c r="F1699" t="s">
        <v>5669</v>
      </c>
      <c r="G1699">
        <v>2</v>
      </c>
      <c r="H1699" t="s">
        <v>5613</v>
      </c>
      <c r="I1699" t="s">
        <v>465</v>
      </c>
    </row>
    <row r="1700" spans="1:9" x14ac:dyDescent="0.3">
      <c r="A1700">
        <v>87094</v>
      </c>
      <c r="B1700">
        <v>122</v>
      </c>
      <c r="C1700" s="441">
        <v>46143</v>
      </c>
      <c r="D1700" t="s">
        <v>552</v>
      </c>
      <c r="E1700">
        <v>19652</v>
      </c>
      <c r="F1700" t="s">
        <v>5920</v>
      </c>
      <c r="G1700">
        <v>1.98</v>
      </c>
      <c r="H1700" t="s">
        <v>5598</v>
      </c>
      <c r="I1700" t="s">
        <v>465</v>
      </c>
    </row>
    <row r="1701" spans="1:9" x14ac:dyDescent="0.3">
      <c r="A1701">
        <v>87095</v>
      </c>
      <c r="B1701">
        <v>122</v>
      </c>
      <c r="C1701" s="441">
        <v>46143</v>
      </c>
      <c r="D1701" t="s">
        <v>552</v>
      </c>
      <c r="E1701">
        <v>20136</v>
      </c>
      <c r="F1701" t="s">
        <v>5658</v>
      </c>
      <c r="G1701">
        <v>9</v>
      </c>
      <c r="H1701" t="s">
        <v>5605</v>
      </c>
      <c r="I1701" t="s">
        <v>465</v>
      </c>
    </row>
    <row r="1702" spans="1:9" x14ac:dyDescent="0.3">
      <c r="A1702">
        <v>87096</v>
      </c>
      <c r="B1702">
        <v>122</v>
      </c>
      <c r="C1702" s="441">
        <v>46143</v>
      </c>
      <c r="D1702" t="s">
        <v>552</v>
      </c>
      <c r="E1702">
        <v>24110</v>
      </c>
      <c r="F1702" t="s">
        <v>5630</v>
      </c>
      <c r="G1702">
        <v>2.5</v>
      </c>
      <c r="H1702" t="s">
        <v>5598</v>
      </c>
      <c r="I1702" t="s">
        <v>465</v>
      </c>
    </row>
    <row r="1703" spans="1:9" x14ac:dyDescent="0.3">
      <c r="A1703">
        <v>87097</v>
      </c>
      <c r="B1703">
        <v>122</v>
      </c>
      <c r="C1703" s="441">
        <v>46143</v>
      </c>
      <c r="D1703" t="s">
        <v>552</v>
      </c>
      <c r="E1703">
        <v>19907</v>
      </c>
      <c r="F1703" t="s">
        <v>5683</v>
      </c>
      <c r="G1703">
        <v>11</v>
      </c>
      <c r="H1703" t="s">
        <v>5613</v>
      </c>
      <c r="I1703" t="s">
        <v>465</v>
      </c>
    </row>
    <row r="1704" spans="1:9" x14ac:dyDescent="0.3">
      <c r="A1704">
        <v>87098</v>
      </c>
      <c r="B1704">
        <v>122</v>
      </c>
      <c r="C1704" s="441">
        <v>46143</v>
      </c>
      <c r="D1704" t="s">
        <v>552</v>
      </c>
      <c r="E1704">
        <v>24322</v>
      </c>
      <c r="F1704" t="s">
        <v>5657</v>
      </c>
      <c r="G1704">
        <v>1.5</v>
      </c>
      <c r="H1704" t="s">
        <v>5598</v>
      </c>
      <c r="I1704" t="s">
        <v>465</v>
      </c>
    </row>
    <row r="1705" spans="1:9" x14ac:dyDescent="0.3">
      <c r="A1705">
        <v>87099</v>
      </c>
      <c r="B1705">
        <v>122</v>
      </c>
      <c r="C1705" s="441">
        <v>46143</v>
      </c>
      <c r="D1705" t="s">
        <v>552</v>
      </c>
      <c r="E1705">
        <v>19647</v>
      </c>
      <c r="F1705" t="s">
        <v>5921</v>
      </c>
      <c r="G1705">
        <v>3</v>
      </c>
      <c r="H1705" t="s">
        <v>5598</v>
      </c>
      <c r="I1705" t="s">
        <v>465</v>
      </c>
    </row>
    <row r="1706" spans="1:9" x14ac:dyDescent="0.3">
      <c r="A1706">
        <v>87100</v>
      </c>
      <c r="B1706">
        <v>122</v>
      </c>
      <c r="C1706" s="441">
        <v>46143</v>
      </c>
      <c r="D1706" t="s">
        <v>552</v>
      </c>
      <c r="E1706">
        <v>25647</v>
      </c>
      <c r="F1706" t="s">
        <v>5918</v>
      </c>
      <c r="G1706">
        <v>1.58</v>
      </c>
      <c r="H1706" t="s">
        <v>5598</v>
      </c>
      <c r="I1706" t="s">
        <v>465</v>
      </c>
    </row>
    <row r="1707" spans="1:9" x14ac:dyDescent="0.3">
      <c r="A1707">
        <v>87101</v>
      </c>
      <c r="B1707">
        <v>122</v>
      </c>
      <c r="C1707" s="441">
        <v>46143</v>
      </c>
      <c r="D1707" t="s">
        <v>552</v>
      </c>
      <c r="E1707">
        <v>24089</v>
      </c>
      <c r="F1707" t="s">
        <v>5842</v>
      </c>
      <c r="G1707">
        <v>4</v>
      </c>
      <c r="H1707" t="s">
        <v>5598</v>
      </c>
      <c r="I1707" t="s">
        <v>465</v>
      </c>
    </row>
    <row r="1708" spans="1:9" x14ac:dyDescent="0.3">
      <c r="A1708">
        <v>87102</v>
      </c>
      <c r="B1708">
        <v>122</v>
      </c>
      <c r="C1708" s="441">
        <v>46143</v>
      </c>
      <c r="D1708" t="s">
        <v>552</v>
      </c>
      <c r="E1708">
        <v>18180</v>
      </c>
      <c r="F1708" t="s">
        <v>5788</v>
      </c>
      <c r="G1708">
        <v>0.28999999999999998</v>
      </c>
      <c r="H1708" t="s">
        <v>5601</v>
      </c>
      <c r="I1708" t="s">
        <v>465</v>
      </c>
    </row>
    <row r="1709" spans="1:9" x14ac:dyDescent="0.3">
      <c r="A1709">
        <v>87103</v>
      </c>
      <c r="B1709">
        <v>122</v>
      </c>
      <c r="C1709" s="441">
        <v>46143</v>
      </c>
      <c r="D1709" t="s">
        <v>552</v>
      </c>
      <c r="E1709">
        <v>19743</v>
      </c>
      <c r="F1709" t="s">
        <v>5940</v>
      </c>
      <c r="G1709">
        <v>2.2400000000000002</v>
      </c>
      <c r="H1709" t="s">
        <v>5598</v>
      </c>
      <c r="I1709" t="s">
        <v>465</v>
      </c>
    </row>
    <row r="1710" spans="1:9" x14ac:dyDescent="0.3">
      <c r="A1710">
        <v>87104</v>
      </c>
      <c r="B1710">
        <v>122</v>
      </c>
      <c r="C1710" s="441">
        <v>46143</v>
      </c>
      <c r="D1710" t="s">
        <v>552</v>
      </c>
      <c r="E1710">
        <v>20174</v>
      </c>
      <c r="F1710" t="s">
        <v>5685</v>
      </c>
      <c r="G1710">
        <v>2</v>
      </c>
      <c r="H1710" t="s">
        <v>5598</v>
      </c>
      <c r="I1710" t="s">
        <v>465</v>
      </c>
    </row>
    <row r="1711" spans="1:9" x14ac:dyDescent="0.3">
      <c r="A1711">
        <v>87105</v>
      </c>
      <c r="B1711">
        <v>122</v>
      </c>
      <c r="C1711" s="441">
        <v>46143</v>
      </c>
      <c r="D1711" t="s">
        <v>552</v>
      </c>
      <c r="E1711">
        <v>23096</v>
      </c>
      <c r="F1711" t="s">
        <v>5941</v>
      </c>
      <c r="G1711">
        <v>60</v>
      </c>
      <c r="H1711" t="s">
        <v>5613</v>
      </c>
      <c r="I1711" t="s">
        <v>465</v>
      </c>
    </row>
    <row r="1712" spans="1:9" x14ac:dyDescent="0.3">
      <c r="A1712">
        <v>87106</v>
      </c>
      <c r="B1712">
        <v>122</v>
      </c>
      <c r="C1712" s="441">
        <v>46143</v>
      </c>
      <c r="D1712" t="s">
        <v>552</v>
      </c>
      <c r="E1712">
        <v>19623</v>
      </c>
      <c r="F1712" t="s">
        <v>5929</v>
      </c>
      <c r="G1712">
        <v>6.86</v>
      </c>
      <c r="H1712" t="s">
        <v>5598</v>
      </c>
      <c r="I1712" t="s">
        <v>465</v>
      </c>
    </row>
    <row r="1713" spans="1:9" x14ac:dyDescent="0.3">
      <c r="A1713">
        <v>87107</v>
      </c>
      <c r="B1713">
        <v>122</v>
      </c>
      <c r="C1713" s="441">
        <v>46143</v>
      </c>
      <c r="D1713" t="s">
        <v>552</v>
      </c>
      <c r="E1713">
        <v>24509</v>
      </c>
      <c r="F1713" t="s">
        <v>5928</v>
      </c>
      <c r="G1713">
        <v>14.7</v>
      </c>
      <c r="H1713" t="s">
        <v>5598</v>
      </c>
      <c r="I1713" t="s">
        <v>465</v>
      </c>
    </row>
    <row r="1714" spans="1:9" x14ac:dyDescent="0.3">
      <c r="A1714">
        <v>87108</v>
      </c>
      <c r="B1714">
        <v>122</v>
      </c>
      <c r="C1714" s="441">
        <v>46143</v>
      </c>
      <c r="D1714" t="s">
        <v>552</v>
      </c>
      <c r="E1714">
        <v>20185</v>
      </c>
      <c r="F1714" t="s">
        <v>5684</v>
      </c>
      <c r="G1714">
        <v>1</v>
      </c>
      <c r="H1714" t="s">
        <v>5598</v>
      </c>
      <c r="I1714" t="s">
        <v>465</v>
      </c>
    </row>
    <row r="1715" spans="1:9" x14ac:dyDescent="0.3">
      <c r="A1715">
        <v>87109</v>
      </c>
      <c r="B1715">
        <v>122</v>
      </c>
      <c r="C1715" s="441">
        <v>46143</v>
      </c>
      <c r="D1715" t="s">
        <v>552</v>
      </c>
      <c r="E1715">
        <v>19657</v>
      </c>
      <c r="F1715" t="s">
        <v>5916</v>
      </c>
      <c r="G1715">
        <v>4.62</v>
      </c>
      <c r="H1715" t="s">
        <v>5598</v>
      </c>
      <c r="I1715" t="s">
        <v>465</v>
      </c>
    </row>
    <row r="1716" spans="1:9" x14ac:dyDescent="0.3">
      <c r="A1716">
        <v>87110</v>
      </c>
      <c r="B1716">
        <v>122</v>
      </c>
      <c r="C1716" s="441">
        <v>46143</v>
      </c>
      <c r="D1716" t="s">
        <v>552</v>
      </c>
      <c r="E1716">
        <v>19634</v>
      </c>
      <c r="F1716" t="s">
        <v>5925</v>
      </c>
      <c r="G1716">
        <v>3.28</v>
      </c>
      <c r="H1716" t="s">
        <v>5598</v>
      </c>
      <c r="I1716" t="s">
        <v>465</v>
      </c>
    </row>
    <row r="1717" spans="1:9" x14ac:dyDescent="0.3">
      <c r="A1717">
        <v>87111</v>
      </c>
      <c r="B1717">
        <v>122</v>
      </c>
      <c r="C1717" s="441">
        <v>46143</v>
      </c>
      <c r="D1717" t="s">
        <v>552</v>
      </c>
      <c r="E1717">
        <v>24401</v>
      </c>
      <c r="F1717" t="s">
        <v>5676</v>
      </c>
      <c r="G1717">
        <v>1.5</v>
      </c>
      <c r="H1717" t="s">
        <v>5613</v>
      </c>
      <c r="I1717" t="s">
        <v>465</v>
      </c>
    </row>
    <row r="1718" spans="1:9" x14ac:dyDescent="0.3">
      <c r="A1718">
        <v>87112</v>
      </c>
      <c r="B1718">
        <v>122</v>
      </c>
      <c r="C1718" s="441">
        <v>46143</v>
      </c>
      <c r="D1718" t="s">
        <v>552</v>
      </c>
      <c r="E1718">
        <v>19654</v>
      </c>
      <c r="F1718" t="s">
        <v>5917</v>
      </c>
      <c r="G1718">
        <v>3.1</v>
      </c>
      <c r="H1718" t="s">
        <v>5598</v>
      </c>
      <c r="I1718" t="s">
        <v>465</v>
      </c>
    </row>
    <row r="1719" spans="1:9" x14ac:dyDescent="0.3">
      <c r="A1719">
        <v>87113</v>
      </c>
      <c r="B1719">
        <v>122</v>
      </c>
      <c r="C1719" s="441">
        <v>46143</v>
      </c>
      <c r="D1719" t="s">
        <v>552</v>
      </c>
      <c r="E1719">
        <v>23186</v>
      </c>
      <c r="F1719" t="s">
        <v>5955</v>
      </c>
      <c r="G1719">
        <v>1.98</v>
      </c>
      <c r="H1719" t="s">
        <v>5598</v>
      </c>
      <c r="I1719" t="s">
        <v>465</v>
      </c>
    </row>
    <row r="1720" spans="1:9" x14ac:dyDescent="0.3">
      <c r="A1720">
        <v>87114</v>
      </c>
      <c r="B1720">
        <v>122</v>
      </c>
      <c r="C1720" s="441">
        <v>46143</v>
      </c>
      <c r="D1720" t="s">
        <v>552</v>
      </c>
      <c r="E1720">
        <v>19917</v>
      </c>
      <c r="F1720" t="s">
        <v>5682</v>
      </c>
      <c r="G1720">
        <v>5</v>
      </c>
      <c r="H1720" t="s">
        <v>5605</v>
      </c>
      <c r="I1720" t="s">
        <v>465</v>
      </c>
    </row>
    <row r="1721" spans="1:9" x14ac:dyDescent="0.3">
      <c r="A1721">
        <v>87115</v>
      </c>
      <c r="B1721">
        <v>122</v>
      </c>
      <c r="C1721" s="441">
        <v>46143</v>
      </c>
      <c r="D1721" t="s">
        <v>552</v>
      </c>
      <c r="E1721">
        <v>19485</v>
      </c>
      <c r="F1721" t="s">
        <v>5935</v>
      </c>
      <c r="G1721">
        <v>0.14000000000000001</v>
      </c>
      <c r="H1721" t="s">
        <v>5598</v>
      </c>
      <c r="I1721" t="s">
        <v>465</v>
      </c>
    </row>
    <row r="1722" spans="1:9" x14ac:dyDescent="0.3">
      <c r="A1722">
        <v>87116</v>
      </c>
      <c r="B1722">
        <v>122</v>
      </c>
      <c r="C1722" s="441">
        <v>46143</v>
      </c>
      <c r="D1722" t="s">
        <v>552</v>
      </c>
      <c r="E1722">
        <v>19488</v>
      </c>
      <c r="F1722" t="s">
        <v>5930</v>
      </c>
      <c r="G1722">
        <v>1.22</v>
      </c>
      <c r="H1722" t="s">
        <v>5598</v>
      </c>
      <c r="I1722" t="s">
        <v>465</v>
      </c>
    </row>
    <row r="1723" spans="1:9" x14ac:dyDescent="0.3">
      <c r="A1723">
        <v>87117</v>
      </c>
      <c r="B1723">
        <v>122</v>
      </c>
      <c r="C1723" s="441">
        <v>46143</v>
      </c>
      <c r="D1723" t="s">
        <v>552</v>
      </c>
      <c r="E1723">
        <v>24036</v>
      </c>
      <c r="F1723" t="s">
        <v>5612</v>
      </c>
      <c r="G1723">
        <v>1</v>
      </c>
      <c r="H1723" t="s">
        <v>5613</v>
      </c>
      <c r="I1723" t="s">
        <v>465</v>
      </c>
    </row>
    <row r="1724" spans="1:9" x14ac:dyDescent="0.3">
      <c r="A1724">
        <v>87118</v>
      </c>
      <c r="B1724">
        <v>122</v>
      </c>
      <c r="C1724" s="441">
        <v>46143</v>
      </c>
      <c r="D1724" t="s">
        <v>552</v>
      </c>
      <c r="E1724">
        <v>19415</v>
      </c>
      <c r="F1724" t="s">
        <v>5958</v>
      </c>
      <c r="G1724">
        <v>1</v>
      </c>
      <c r="H1724" t="s">
        <v>5613</v>
      </c>
      <c r="I1724" t="s">
        <v>465</v>
      </c>
    </row>
    <row r="1725" spans="1:9" x14ac:dyDescent="0.3">
      <c r="A1725">
        <v>87119</v>
      </c>
      <c r="B1725">
        <v>122</v>
      </c>
      <c r="C1725" s="441">
        <v>46143</v>
      </c>
      <c r="D1725" t="s">
        <v>552</v>
      </c>
      <c r="E1725">
        <v>23389</v>
      </c>
      <c r="F1725" t="s">
        <v>5923</v>
      </c>
      <c r="G1725">
        <v>1.98</v>
      </c>
      <c r="H1725" t="s">
        <v>5598</v>
      </c>
      <c r="I1725" t="s">
        <v>465</v>
      </c>
    </row>
    <row r="1726" spans="1:9" x14ac:dyDescent="0.3">
      <c r="A1726">
        <v>87120</v>
      </c>
      <c r="B1726">
        <v>122</v>
      </c>
      <c r="C1726" s="441">
        <v>46143</v>
      </c>
      <c r="D1726" t="s">
        <v>552</v>
      </c>
      <c r="E1726">
        <v>23184</v>
      </c>
      <c r="F1726" t="s">
        <v>5956</v>
      </c>
      <c r="G1726">
        <v>0.86</v>
      </c>
      <c r="H1726" t="s">
        <v>5598</v>
      </c>
      <c r="I1726" t="s">
        <v>465</v>
      </c>
    </row>
    <row r="1727" spans="1:9" x14ac:dyDescent="0.3">
      <c r="A1727">
        <v>87121</v>
      </c>
      <c r="B1727">
        <v>122</v>
      </c>
      <c r="C1727" s="441">
        <v>46143</v>
      </c>
      <c r="D1727" t="s">
        <v>552</v>
      </c>
      <c r="E1727">
        <v>19575</v>
      </c>
      <c r="F1727" t="s">
        <v>5944</v>
      </c>
      <c r="G1727">
        <v>0.36</v>
      </c>
      <c r="H1727" t="s">
        <v>5598</v>
      </c>
      <c r="I1727" t="s">
        <v>465</v>
      </c>
    </row>
    <row r="1728" spans="1:9" x14ac:dyDescent="0.3">
      <c r="A1728">
        <v>87122</v>
      </c>
      <c r="B1728">
        <v>122</v>
      </c>
      <c r="C1728" s="441">
        <v>46143</v>
      </c>
      <c r="D1728" t="s">
        <v>552</v>
      </c>
      <c r="E1728">
        <v>19787</v>
      </c>
      <c r="F1728" t="s">
        <v>5914</v>
      </c>
      <c r="G1728">
        <v>1.8</v>
      </c>
      <c r="H1728" t="s">
        <v>5598</v>
      </c>
      <c r="I1728" t="s">
        <v>465</v>
      </c>
    </row>
    <row r="1729" spans="1:9" x14ac:dyDescent="0.3">
      <c r="A1729">
        <v>87123</v>
      </c>
      <c r="B1729">
        <v>122</v>
      </c>
      <c r="C1729" s="441">
        <v>46143</v>
      </c>
      <c r="D1729" t="s">
        <v>552</v>
      </c>
      <c r="E1729">
        <v>19632</v>
      </c>
      <c r="F1729" t="s">
        <v>5926</v>
      </c>
      <c r="G1729">
        <v>3.46</v>
      </c>
      <c r="H1729" t="s">
        <v>5598</v>
      </c>
      <c r="I1729" t="s">
        <v>465</v>
      </c>
    </row>
    <row r="1730" spans="1:9" x14ac:dyDescent="0.3">
      <c r="A1730">
        <v>87124</v>
      </c>
      <c r="B1730">
        <v>122</v>
      </c>
      <c r="C1730" s="441">
        <v>46143</v>
      </c>
      <c r="D1730" t="s">
        <v>552</v>
      </c>
      <c r="E1730">
        <v>19589</v>
      </c>
      <c r="F1730" t="s">
        <v>5943</v>
      </c>
      <c r="G1730">
        <v>0.98</v>
      </c>
      <c r="H1730" t="s">
        <v>5598</v>
      </c>
      <c r="I1730" t="s">
        <v>465</v>
      </c>
    </row>
    <row r="1731" spans="1:9" x14ac:dyDescent="0.3">
      <c r="A1731">
        <v>87125</v>
      </c>
      <c r="B1731">
        <v>122</v>
      </c>
      <c r="C1731" s="441">
        <v>46143</v>
      </c>
      <c r="D1731" t="s">
        <v>552</v>
      </c>
      <c r="E1731">
        <v>23198</v>
      </c>
      <c r="F1731" t="s">
        <v>5947</v>
      </c>
      <c r="G1731">
        <v>0.78</v>
      </c>
      <c r="H1731" t="s">
        <v>5598</v>
      </c>
      <c r="I1731" t="s">
        <v>465</v>
      </c>
    </row>
    <row r="1732" spans="1:9" x14ac:dyDescent="0.3">
      <c r="A1732">
        <v>87126</v>
      </c>
      <c r="B1732">
        <v>122</v>
      </c>
      <c r="C1732" s="441">
        <v>46143</v>
      </c>
      <c r="D1732" t="s">
        <v>552</v>
      </c>
      <c r="E1732">
        <v>19621</v>
      </c>
      <c r="F1732" t="s">
        <v>5931</v>
      </c>
      <c r="G1732">
        <v>2.5</v>
      </c>
      <c r="H1732" t="s">
        <v>5598</v>
      </c>
      <c r="I1732" t="s">
        <v>465</v>
      </c>
    </row>
    <row r="1733" spans="1:9" x14ac:dyDescent="0.3">
      <c r="A1733">
        <v>87127</v>
      </c>
      <c r="B1733">
        <v>122</v>
      </c>
      <c r="C1733" s="441">
        <v>46143</v>
      </c>
      <c r="D1733" t="s">
        <v>552</v>
      </c>
      <c r="E1733">
        <v>18444</v>
      </c>
      <c r="F1733" t="s">
        <v>5736</v>
      </c>
      <c r="G1733">
        <v>0.2</v>
      </c>
      <c r="H1733" t="s">
        <v>5613</v>
      </c>
      <c r="I1733" t="s">
        <v>465</v>
      </c>
    </row>
    <row r="1734" spans="1:9" x14ac:dyDescent="0.3">
      <c r="A1734">
        <v>87128</v>
      </c>
      <c r="B1734">
        <v>122</v>
      </c>
      <c r="C1734" s="441">
        <v>46143</v>
      </c>
      <c r="D1734" t="s">
        <v>552</v>
      </c>
      <c r="E1734">
        <v>24272</v>
      </c>
      <c r="F1734" t="s">
        <v>5849</v>
      </c>
      <c r="G1734">
        <v>0.25</v>
      </c>
      <c r="H1734" t="s">
        <v>5598</v>
      </c>
      <c r="I1734" t="s">
        <v>465</v>
      </c>
    </row>
    <row r="1735" spans="1:9" x14ac:dyDescent="0.3">
      <c r="A1735">
        <v>87129</v>
      </c>
      <c r="B1735">
        <v>122</v>
      </c>
      <c r="C1735" s="441">
        <v>46143</v>
      </c>
      <c r="D1735" t="s">
        <v>552</v>
      </c>
      <c r="E1735">
        <v>19506</v>
      </c>
      <c r="F1735" t="s">
        <v>5919</v>
      </c>
      <c r="G1735">
        <v>0.12</v>
      </c>
      <c r="H1735" t="s">
        <v>5598</v>
      </c>
      <c r="I1735" t="s">
        <v>465</v>
      </c>
    </row>
    <row r="1736" spans="1:9" x14ac:dyDescent="0.3">
      <c r="A1736">
        <v>87130</v>
      </c>
      <c r="B1736">
        <v>122</v>
      </c>
      <c r="C1736" s="441">
        <v>46143</v>
      </c>
      <c r="D1736" t="s">
        <v>552</v>
      </c>
      <c r="E1736">
        <v>19572</v>
      </c>
      <c r="F1736" t="s">
        <v>5945</v>
      </c>
      <c r="G1736">
        <v>0.3</v>
      </c>
      <c r="H1736" t="s">
        <v>5598</v>
      </c>
      <c r="I1736" t="s">
        <v>465</v>
      </c>
    </row>
    <row r="1737" spans="1:9" x14ac:dyDescent="0.3">
      <c r="A1737">
        <v>87131</v>
      </c>
      <c r="B1737">
        <v>122</v>
      </c>
      <c r="C1737" s="441">
        <v>46143</v>
      </c>
      <c r="D1737" t="s">
        <v>552</v>
      </c>
      <c r="E1737">
        <v>19465</v>
      </c>
      <c r="F1737" t="s">
        <v>5953</v>
      </c>
      <c r="G1737">
        <v>0.9</v>
      </c>
      <c r="H1737" t="s">
        <v>5598</v>
      </c>
      <c r="I1737" t="s">
        <v>465</v>
      </c>
    </row>
    <row r="1738" spans="1:9" x14ac:dyDescent="0.3">
      <c r="A1738">
        <v>87132</v>
      </c>
      <c r="B1738">
        <v>122</v>
      </c>
      <c r="C1738" s="441">
        <v>46143</v>
      </c>
      <c r="D1738" t="s">
        <v>552</v>
      </c>
      <c r="E1738">
        <v>23195</v>
      </c>
      <c r="F1738" t="s">
        <v>5951</v>
      </c>
      <c r="G1738">
        <v>0.3</v>
      </c>
      <c r="H1738" t="s">
        <v>5598</v>
      </c>
      <c r="I1738" t="s">
        <v>465</v>
      </c>
    </row>
    <row r="1739" spans="1:9" x14ac:dyDescent="0.3">
      <c r="A1739">
        <v>87133</v>
      </c>
      <c r="B1739">
        <v>122</v>
      </c>
      <c r="C1739" s="441">
        <v>46143</v>
      </c>
      <c r="D1739" t="s">
        <v>552</v>
      </c>
      <c r="E1739">
        <v>23826</v>
      </c>
      <c r="F1739" t="s">
        <v>5844</v>
      </c>
      <c r="G1739">
        <v>1</v>
      </c>
      <c r="H1739" t="s">
        <v>5605</v>
      </c>
      <c r="I1739" t="s">
        <v>465</v>
      </c>
    </row>
    <row r="1740" spans="1:9" x14ac:dyDescent="0.3">
      <c r="A1740">
        <v>87134</v>
      </c>
      <c r="B1740">
        <v>122</v>
      </c>
      <c r="C1740" s="441">
        <v>46143</v>
      </c>
      <c r="D1740" t="s">
        <v>552</v>
      </c>
      <c r="E1740">
        <v>21100</v>
      </c>
      <c r="F1740" t="s">
        <v>5900</v>
      </c>
      <c r="G1740">
        <v>1</v>
      </c>
      <c r="H1740" t="s">
        <v>5605</v>
      </c>
      <c r="I1740" t="s">
        <v>465</v>
      </c>
    </row>
    <row r="1741" spans="1:9" x14ac:dyDescent="0.3">
      <c r="A1741">
        <v>87135</v>
      </c>
      <c r="B1741">
        <v>122</v>
      </c>
      <c r="C1741" s="441">
        <v>46143</v>
      </c>
      <c r="D1741" t="s">
        <v>552</v>
      </c>
      <c r="E1741">
        <v>19626</v>
      </c>
      <c r="F1741" t="s">
        <v>5966</v>
      </c>
      <c r="G1741">
        <v>1</v>
      </c>
      <c r="H1741" t="s">
        <v>5598</v>
      </c>
      <c r="I1741" t="s">
        <v>465</v>
      </c>
    </row>
    <row r="1742" spans="1:9" x14ac:dyDescent="0.3">
      <c r="A1742">
        <v>87136</v>
      </c>
      <c r="B1742">
        <v>122</v>
      </c>
      <c r="C1742" s="441">
        <v>46143</v>
      </c>
      <c r="D1742" t="s">
        <v>552</v>
      </c>
      <c r="E1742">
        <v>18540</v>
      </c>
      <c r="F1742" t="s">
        <v>5730</v>
      </c>
      <c r="G1742">
        <v>0.01</v>
      </c>
      <c r="H1742" t="s">
        <v>5601</v>
      </c>
      <c r="I1742" t="s">
        <v>465</v>
      </c>
    </row>
    <row r="1743" spans="1:9" x14ac:dyDescent="0.3">
      <c r="A1743">
        <v>87137</v>
      </c>
      <c r="B1743">
        <v>122</v>
      </c>
      <c r="C1743" s="441">
        <v>46143</v>
      </c>
      <c r="D1743" t="s">
        <v>552</v>
      </c>
      <c r="E1743">
        <v>21130</v>
      </c>
      <c r="F1743" t="s">
        <v>5884</v>
      </c>
      <c r="G1743">
        <v>3</v>
      </c>
      <c r="H1743" t="s">
        <v>5613</v>
      </c>
      <c r="I1743" t="s">
        <v>465</v>
      </c>
    </row>
    <row r="1744" spans="1:9" x14ac:dyDescent="0.3">
      <c r="A1744">
        <v>87138</v>
      </c>
      <c r="B1744">
        <v>122</v>
      </c>
      <c r="C1744" s="441">
        <v>46143</v>
      </c>
      <c r="D1744" t="s">
        <v>552</v>
      </c>
      <c r="E1744">
        <v>20809</v>
      </c>
      <c r="F1744" t="s">
        <v>5627</v>
      </c>
      <c r="G1744">
        <v>14</v>
      </c>
      <c r="H1744" t="s">
        <v>5605</v>
      </c>
      <c r="I1744" t="s">
        <v>465</v>
      </c>
    </row>
    <row r="1745" spans="1:9" x14ac:dyDescent="0.3">
      <c r="A1745">
        <v>87139</v>
      </c>
      <c r="B1745">
        <v>122</v>
      </c>
      <c r="C1745" s="441">
        <v>46143</v>
      </c>
      <c r="D1745" t="s">
        <v>552</v>
      </c>
      <c r="E1745">
        <v>25282</v>
      </c>
      <c r="F1745" t="s">
        <v>5652</v>
      </c>
      <c r="G1745">
        <v>22</v>
      </c>
      <c r="H1745" t="s">
        <v>5598</v>
      </c>
      <c r="I1745" t="s">
        <v>465</v>
      </c>
    </row>
    <row r="1746" spans="1:9" x14ac:dyDescent="0.3">
      <c r="A1746">
        <v>87140</v>
      </c>
      <c r="B1746">
        <v>122</v>
      </c>
      <c r="C1746" s="441">
        <v>46143</v>
      </c>
      <c r="D1746" t="s">
        <v>552</v>
      </c>
      <c r="E1746">
        <v>24331</v>
      </c>
      <c r="F1746" t="s">
        <v>5975</v>
      </c>
      <c r="G1746">
        <v>5</v>
      </c>
      <c r="H1746" t="s">
        <v>5598</v>
      </c>
      <c r="I1746" t="s">
        <v>465</v>
      </c>
    </row>
    <row r="1747" spans="1:9" x14ac:dyDescent="0.3">
      <c r="A1747">
        <v>87141</v>
      </c>
      <c r="B1747">
        <v>122</v>
      </c>
      <c r="C1747" s="441">
        <v>46143</v>
      </c>
      <c r="D1747" t="s">
        <v>552</v>
      </c>
      <c r="E1747">
        <v>20501</v>
      </c>
      <c r="F1747" t="s">
        <v>5976</v>
      </c>
      <c r="G1747">
        <v>10</v>
      </c>
      <c r="H1747" t="s">
        <v>5598</v>
      </c>
      <c r="I1747" t="s">
        <v>465</v>
      </c>
    </row>
    <row r="1748" spans="1:9" x14ac:dyDescent="0.3">
      <c r="A1748">
        <v>87142</v>
      </c>
      <c r="B1748">
        <v>122</v>
      </c>
      <c r="C1748" s="441">
        <v>46143</v>
      </c>
      <c r="D1748" t="s">
        <v>552</v>
      </c>
      <c r="E1748">
        <v>19505</v>
      </c>
      <c r="F1748" t="s">
        <v>5978</v>
      </c>
      <c r="G1748">
        <v>1.98</v>
      </c>
      <c r="H1748" t="s">
        <v>5598</v>
      </c>
      <c r="I1748" t="s">
        <v>465</v>
      </c>
    </row>
    <row r="1749" spans="1:9" x14ac:dyDescent="0.3">
      <c r="A1749">
        <v>87143</v>
      </c>
      <c r="B1749">
        <v>122</v>
      </c>
      <c r="C1749" s="441">
        <v>46143</v>
      </c>
      <c r="D1749" t="s">
        <v>552</v>
      </c>
      <c r="E1749">
        <v>19502</v>
      </c>
      <c r="F1749" t="s">
        <v>6015</v>
      </c>
      <c r="G1749">
        <v>1.22</v>
      </c>
      <c r="H1749" t="s">
        <v>5598</v>
      </c>
      <c r="I1749" t="s">
        <v>465</v>
      </c>
    </row>
    <row r="1750" spans="1:9" x14ac:dyDescent="0.3">
      <c r="A1750">
        <v>87144</v>
      </c>
      <c r="B1750">
        <v>122</v>
      </c>
      <c r="C1750" s="441">
        <v>46143</v>
      </c>
      <c r="D1750" t="s">
        <v>552</v>
      </c>
      <c r="E1750">
        <v>19498</v>
      </c>
      <c r="F1750" t="s">
        <v>5979</v>
      </c>
      <c r="G1750">
        <v>0.68</v>
      </c>
      <c r="H1750" t="s">
        <v>5598</v>
      </c>
      <c r="I1750" t="s">
        <v>465</v>
      </c>
    </row>
    <row r="1751" spans="1:9" x14ac:dyDescent="0.3">
      <c r="A1751">
        <v>87145</v>
      </c>
      <c r="B1751">
        <v>122</v>
      </c>
      <c r="C1751" s="441">
        <v>46143</v>
      </c>
      <c r="D1751" t="s">
        <v>552</v>
      </c>
      <c r="E1751">
        <v>19701</v>
      </c>
      <c r="F1751" t="s">
        <v>5980</v>
      </c>
      <c r="G1751">
        <v>0.8</v>
      </c>
      <c r="H1751" t="s">
        <v>5598</v>
      </c>
      <c r="I1751" t="s">
        <v>465</v>
      </c>
    </row>
    <row r="1752" spans="1:9" x14ac:dyDescent="0.3">
      <c r="A1752">
        <v>87146</v>
      </c>
      <c r="B1752">
        <v>122</v>
      </c>
      <c r="C1752" s="441">
        <v>46143</v>
      </c>
      <c r="D1752" t="s">
        <v>552</v>
      </c>
      <c r="E1752">
        <v>24044</v>
      </c>
      <c r="F1752" t="s">
        <v>5981</v>
      </c>
      <c r="G1752">
        <v>3</v>
      </c>
      <c r="H1752" t="s">
        <v>5598</v>
      </c>
      <c r="I1752" t="s">
        <v>465</v>
      </c>
    </row>
    <row r="1753" spans="1:9" x14ac:dyDescent="0.3">
      <c r="A1753">
        <v>87147</v>
      </c>
      <c r="B1753">
        <v>122</v>
      </c>
      <c r="C1753" s="441">
        <v>46143</v>
      </c>
      <c r="D1753" t="s">
        <v>552</v>
      </c>
      <c r="E1753">
        <v>19759</v>
      </c>
      <c r="F1753" t="s">
        <v>6016</v>
      </c>
      <c r="G1753">
        <v>18.399999999999999</v>
      </c>
      <c r="H1753" t="s">
        <v>5598</v>
      </c>
      <c r="I1753" t="s">
        <v>465</v>
      </c>
    </row>
    <row r="1754" spans="1:9" x14ac:dyDescent="0.3">
      <c r="A1754">
        <v>87148</v>
      </c>
      <c r="B1754">
        <v>122</v>
      </c>
      <c r="C1754" s="441">
        <v>46143</v>
      </c>
      <c r="D1754" t="s">
        <v>552</v>
      </c>
      <c r="E1754">
        <v>19478</v>
      </c>
      <c r="F1754" t="s">
        <v>5982</v>
      </c>
      <c r="G1754">
        <v>0.24</v>
      </c>
      <c r="H1754" t="s">
        <v>5598</v>
      </c>
      <c r="I1754" t="s">
        <v>465</v>
      </c>
    </row>
    <row r="1755" spans="1:9" x14ac:dyDescent="0.3">
      <c r="A1755">
        <v>87149</v>
      </c>
      <c r="B1755">
        <v>122</v>
      </c>
      <c r="C1755" s="441">
        <v>46143</v>
      </c>
      <c r="D1755" t="s">
        <v>552</v>
      </c>
      <c r="E1755">
        <v>19748</v>
      </c>
      <c r="F1755" t="s">
        <v>5983</v>
      </c>
      <c r="G1755">
        <v>0.74</v>
      </c>
      <c r="H1755" t="s">
        <v>5598</v>
      </c>
      <c r="I1755" t="s">
        <v>465</v>
      </c>
    </row>
    <row r="1756" spans="1:9" x14ac:dyDescent="0.3">
      <c r="A1756">
        <v>87150</v>
      </c>
      <c r="B1756">
        <v>122</v>
      </c>
      <c r="C1756" s="441">
        <v>46143</v>
      </c>
      <c r="D1756" t="s">
        <v>552</v>
      </c>
      <c r="E1756">
        <v>19476</v>
      </c>
      <c r="F1756" t="s">
        <v>6017</v>
      </c>
      <c r="G1756">
        <v>0.7</v>
      </c>
      <c r="H1756" t="s">
        <v>5598</v>
      </c>
      <c r="I1756" t="s">
        <v>465</v>
      </c>
    </row>
    <row r="1757" spans="1:9" x14ac:dyDescent="0.3">
      <c r="A1757">
        <v>87151</v>
      </c>
      <c r="B1757">
        <v>122</v>
      </c>
      <c r="C1757" s="441">
        <v>46143</v>
      </c>
      <c r="D1757" t="s">
        <v>552</v>
      </c>
      <c r="E1757">
        <v>19738</v>
      </c>
      <c r="F1757" t="s">
        <v>6018</v>
      </c>
      <c r="G1757">
        <v>10.28</v>
      </c>
      <c r="H1757" t="s">
        <v>5598</v>
      </c>
      <c r="I1757" t="s">
        <v>465</v>
      </c>
    </row>
    <row r="1758" spans="1:9" x14ac:dyDescent="0.3">
      <c r="A1758">
        <v>87152</v>
      </c>
      <c r="B1758">
        <v>122</v>
      </c>
      <c r="C1758" s="441">
        <v>46143</v>
      </c>
      <c r="D1758" t="s">
        <v>552</v>
      </c>
      <c r="E1758">
        <v>23113</v>
      </c>
      <c r="F1758" t="s">
        <v>5985</v>
      </c>
      <c r="G1758">
        <v>0.36</v>
      </c>
      <c r="H1758" t="s">
        <v>5598</v>
      </c>
      <c r="I1758" t="s">
        <v>465</v>
      </c>
    </row>
    <row r="1759" spans="1:9" x14ac:dyDescent="0.3">
      <c r="A1759">
        <v>87153</v>
      </c>
      <c r="B1759">
        <v>122</v>
      </c>
      <c r="C1759" s="441">
        <v>46143</v>
      </c>
      <c r="D1759" t="s">
        <v>552</v>
      </c>
      <c r="E1759">
        <v>23108</v>
      </c>
      <c r="F1759" t="s">
        <v>5986</v>
      </c>
      <c r="G1759">
        <v>0.14000000000000001</v>
      </c>
      <c r="H1759" t="s">
        <v>5598</v>
      </c>
      <c r="I1759" t="s">
        <v>465</v>
      </c>
    </row>
    <row r="1760" spans="1:9" x14ac:dyDescent="0.3">
      <c r="A1760">
        <v>87154</v>
      </c>
      <c r="B1760">
        <v>122</v>
      </c>
      <c r="C1760" s="441">
        <v>46143</v>
      </c>
      <c r="D1760" t="s">
        <v>552</v>
      </c>
      <c r="E1760">
        <v>26596</v>
      </c>
      <c r="F1760" t="s">
        <v>5891</v>
      </c>
      <c r="G1760">
        <v>1.26</v>
      </c>
      <c r="H1760" t="s">
        <v>5598</v>
      </c>
      <c r="I1760" t="s">
        <v>465</v>
      </c>
    </row>
    <row r="1761" spans="1:9" x14ac:dyDescent="0.3">
      <c r="A1761">
        <v>87155</v>
      </c>
      <c r="B1761">
        <v>122</v>
      </c>
      <c r="C1761" s="441">
        <v>46143</v>
      </c>
      <c r="D1761" t="s">
        <v>552</v>
      </c>
      <c r="E1761">
        <v>19339</v>
      </c>
      <c r="F1761" t="s">
        <v>5987</v>
      </c>
      <c r="G1761">
        <v>8</v>
      </c>
      <c r="H1761" t="s">
        <v>5598</v>
      </c>
      <c r="I1761" t="s">
        <v>465</v>
      </c>
    </row>
    <row r="1762" spans="1:9" x14ac:dyDescent="0.3">
      <c r="A1762">
        <v>87156</v>
      </c>
      <c r="B1762">
        <v>122</v>
      </c>
      <c r="C1762" s="441">
        <v>46143</v>
      </c>
      <c r="D1762" t="s">
        <v>552</v>
      </c>
      <c r="E1762">
        <v>26336</v>
      </c>
      <c r="F1762" t="s">
        <v>5701</v>
      </c>
      <c r="G1762">
        <v>27</v>
      </c>
      <c r="H1762" t="s">
        <v>5613</v>
      </c>
      <c r="I1762" t="s">
        <v>465</v>
      </c>
    </row>
    <row r="1763" spans="1:9" x14ac:dyDescent="0.3">
      <c r="A1763">
        <v>87157</v>
      </c>
      <c r="B1763">
        <v>122</v>
      </c>
      <c r="C1763" s="441">
        <v>46143</v>
      </c>
      <c r="D1763" t="s">
        <v>552</v>
      </c>
      <c r="E1763">
        <v>28730</v>
      </c>
      <c r="F1763" t="s">
        <v>5989</v>
      </c>
      <c r="G1763">
        <v>4</v>
      </c>
      <c r="H1763" t="s">
        <v>5598</v>
      </c>
      <c r="I1763" t="s">
        <v>465</v>
      </c>
    </row>
    <row r="1764" spans="1:9" x14ac:dyDescent="0.3">
      <c r="A1764">
        <v>87158</v>
      </c>
      <c r="B1764">
        <v>122</v>
      </c>
      <c r="C1764" s="441">
        <v>46143</v>
      </c>
      <c r="D1764" t="s">
        <v>552</v>
      </c>
      <c r="E1764">
        <v>22139</v>
      </c>
      <c r="F1764" t="s">
        <v>6019</v>
      </c>
      <c r="G1764">
        <v>7</v>
      </c>
      <c r="H1764" t="s">
        <v>5615</v>
      </c>
      <c r="I1764" t="s">
        <v>465</v>
      </c>
    </row>
    <row r="1765" spans="1:9" x14ac:dyDescent="0.3">
      <c r="A1765">
        <v>87159</v>
      </c>
      <c r="B1765">
        <v>122</v>
      </c>
      <c r="C1765" s="441">
        <v>46143</v>
      </c>
      <c r="D1765" t="s">
        <v>552</v>
      </c>
      <c r="E1765">
        <v>25507</v>
      </c>
      <c r="F1765" t="s">
        <v>5772</v>
      </c>
      <c r="G1765">
        <v>15.11</v>
      </c>
      <c r="H1765" t="s">
        <v>5601</v>
      </c>
      <c r="I1765" t="s">
        <v>465</v>
      </c>
    </row>
    <row r="1766" spans="1:9" x14ac:dyDescent="0.3">
      <c r="A1766">
        <v>87160</v>
      </c>
      <c r="B1766">
        <v>122</v>
      </c>
      <c r="C1766" s="441">
        <v>46143</v>
      </c>
      <c r="D1766" t="s">
        <v>552</v>
      </c>
      <c r="E1766">
        <v>28818</v>
      </c>
      <c r="F1766" t="s">
        <v>5990</v>
      </c>
      <c r="G1766">
        <v>8</v>
      </c>
      <c r="H1766" t="s">
        <v>5613</v>
      </c>
      <c r="I1766" t="s">
        <v>465</v>
      </c>
    </row>
    <row r="1767" spans="1:9" x14ac:dyDescent="0.3">
      <c r="A1767">
        <v>87161</v>
      </c>
      <c r="B1767">
        <v>122</v>
      </c>
      <c r="C1767" s="441">
        <v>46143</v>
      </c>
      <c r="D1767" t="s">
        <v>552</v>
      </c>
      <c r="E1767">
        <v>18114</v>
      </c>
      <c r="F1767" t="s">
        <v>5805</v>
      </c>
      <c r="G1767">
        <v>5.36</v>
      </c>
      <c r="H1767" t="s">
        <v>5601</v>
      </c>
      <c r="I1767" t="s">
        <v>465</v>
      </c>
    </row>
    <row r="1768" spans="1:9" x14ac:dyDescent="0.3">
      <c r="A1768">
        <v>87162</v>
      </c>
      <c r="B1768">
        <v>122</v>
      </c>
      <c r="C1768" s="441">
        <v>46143</v>
      </c>
      <c r="D1768" t="s">
        <v>552</v>
      </c>
      <c r="E1768">
        <v>18249</v>
      </c>
      <c r="F1768" t="s">
        <v>5907</v>
      </c>
      <c r="G1768">
        <v>2</v>
      </c>
      <c r="H1768" t="s">
        <v>5613</v>
      </c>
      <c r="I1768" t="s">
        <v>465</v>
      </c>
    </row>
    <row r="1769" spans="1:9" x14ac:dyDescent="0.3">
      <c r="A1769">
        <v>87163</v>
      </c>
      <c r="B1769">
        <v>122</v>
      </c>
      <c r="C1769" s="441">
        <v>46143</v>
      </c>
      <c r="D1769" t="s">
        <v>552</v>
      </c>
      <c r="E1769">
        <v>21068</v>
      </c>
      <c r="F1769" t="s">
        <v>6020</v>
      </c>
      <c r="G1769">
        <v>15</v>
      </c>
      <c r="H1769" t="s">
        <v>5601</v>
      </c>
      <c r="I1769" t="s">
        <v>465</v>
      </c>
    </row>
    <row r="1770" spans="1:9" x14ac:dyDescent="0.3">
      <c r="A1770">
        <v>87164</v>
      </c>
      <c r="B1770">
        <v>122</v>
      </c>
      <c r="C1770" s="441">
        <v>46143</v>
      </c>
      <c r="D1770" t="s">
        <v>552</v>
      </c>
      <c r="E1770">
        <v>24219</v>
      </c>
      <c r="F1770" t="s">
        <v>5847</v>
      </c>
      <c r="G1770">
        <v>1.5</v>
      </c>
      <c r="H1770" t="s">
        <v>5598</v>
      </c>
      <c r="I1770" t="s">
        <v>465</v>
      </c>
    </row>
    <row r="1771" spans="1:9" x14ac:dyDescent="0.3">
      <c r="A1771">
        <v>87165</v>
      </c>
      <c r="B1771">
        <v>122</v>
      </c>
      <c r="C1771" s="441">
        <v>46143</v>
      </c>
      <c r="D1771" t="s">
        <v>552</v>
      </c>
      <c r="E1771">
        <v>19932</v>
      </c>
      <c r="F1771" t="s">
        <v>6021</v>
      </c>
      <c r="G1771">
        <v>1.5</v>
      </c>
      <c r="H1771" t="s">
        <v>5613</v>
      </c>
      <c r="I1771" t="s">
        <v>465</v>
      </c>
    </row>
    <row r="1772" spans="1:9" x14ac:dyDescent="0.3">
      <c r="A1772">
        <v>87166</v>
      </c>
      <c r="B1772">
        <v>122</v>
      </c>
      <c r="C1772" s="441">
        <v>46143</v>
      </c>
      <c r="D1772" t="s">
        <v>552</v>
      </c>
      <c r="E1772">
        <v>17838</v>
      </c>
      <c r="F1772" t="s">
        <v>5816</v>
      </c>
      <c r="G1772">
        <v>3</v>
      </c>
      <c r="H1772" t="s">
        <v>5703</v>
      </c>
      <c r="I1772" t="s">
        <v>465</v>
      </c>
    </row>
    <row r="1773" spans="1:9" x14ac:dyDescent="0.3">
      <c r="A1773">
        <v>87167</v>
      </c>
      <c r="B1773">
        <v>122</v>
      </c>
      <c r="C1773" s="441">
        <v>46143</v>
      </c>
      <c r="D1773" t="s">
        <v>552</v>
      </c>
      <c r="E1773">
        <v>21972</v>
      </c>
      <c r="F1773" t="s">
        <v>6022</v>
      </c>
      <c r="G1773">
        <v>2</v>
      </c>
      <c r="H1773" t="s">
        <v>5613</v>
      </c>
      <c r="I1773" t="s">
        <v>465</v>
      </c>
    </row>
    <row r="1774" spans="1:9" x14ac:dyDescent="0.3">
      <c r="A1774">
        <v>87168</v>
      </c>
      <c r="B1774">
        <v>122</v>
      </c>
      <c r="C1774" s="441">
        <v>46143</v>
      </c>
      <c r="D1774" t="s">
        <v>552</v>
      </c>
      <c r="E1774">
        <v>26713</v>
      </c>
      <c r="F1774" t="s">
        <v>5903</v>
      </c>
      <c r="G1774">
        <v>2</v>
      </c>
      <c r="H1774" t="s">
        <v>5598</v>
      </c>
      <c r="I1774" t="s">
        <v>465</v>
      </c>
    </row>
    <row r="1775" spans="1:9" x14ac:dyDescent="0.3">
      <c r="A1775">
        <v>87169</v>
      </c>
      <c r="B1775">
        <v>122</v>
      </c>
      <c r="C1775" s="441">
        <v>46143</v>
      </c>
      <c r="D1775" t="s">
        <v>552</v>
      </c>
      <c r="E1775">
        <v>28819</v>
      </c>
      <c r="F1775" t="s">
        <v>6012</v>
      </c>
      <c r="G1775">
        <v>50</v>
      </c>
      <c r="H1775" t="s">
        <v>5703</v>
      </c>
      <c r="I1775" t="s">
        <v>465</v>
      </c>
    </row>
    <row r="1776" spans="1:9" x14ac:dyDescent="0.3">
      <c r="A1776">
        <v>87170</v>
      </c>
      <c r="B1776">
        <v>122</v>
      </c>
      <c r="C1776" s="441">
        <v>46143</v>
      </c>
      <c r="D1776" t="s">
        <v>552</v>
      </c>
      <c r="E1776">
        <v>20349</v>
      </c>
      <c r="F1776" t="s">
        <v>5679</v>
      </c>
      <c r="G1776">
        <v>2</v>
      </c>
      <c r="H1776" t="s">
        <v>5605</v>
      </c>
      <c r="I1776" t="s">
        <v>465</v>
      </c>
    </row>
    <row r="1777" spans="1:9" x14ac:dyDescent="0.3">
      <c r="A1777">
        <v>87171</v>
      </c>
      <c r="B1777">
        <v>122</v>
      </c>
      <c r="C1777" s="441">
        <v>46143</v>
      </c>
      <c r="D1777" t="s">
        <v>552</v>
      </c>
      <c r="E1777">
        <v>18696</v>
      </c>
      <c r="F1777" t="s">
        <v>6023</v>
      </c>
      <c r="G1777">
        <v>15.18</v>
      </c>
      <c r="H1777" t="s">
        <v>5598</v>
      </c>
      <c r="I1777" t="s">
        <v>465</v>
      </c>
    </row>
    <row r="1778" spans="1:9" x14ac:dyDescent="0.3">
      <c r="A1778">
        <v>87172</v>
      </c>
      <c r="B1778">
        <v>122</v>
      </c>
      <c r="C1778" s="441">
        <v>46143</v>
      </c>
      <c r="D1778" t="s">
        <v>552</v>
      </c>
      <c r="E1778">
        <v>24217</v>
      </c>
      <c r="F1778" t="s">
        <v>5714</v>
      </c>
      <c r="G1778">
        <v>21.5</v>
      </c>
      <c r="H1778" t="s">
        <v>5598</v>
      </c>
      <c r="I1778" t="s">
        <v>465</v>
      </c>
    </row>
    <row r="1779" spans="1:9" x14ac:dyDescent="0.3">
      <c r="A1779">
        <v>87173</v>
      </c>
      <c r="B1779">
        <v>122</v>
      </c>
      <c r="C1779" s="441">
        <v>46143</v>
      </c>
      <c r="D1779" t="s">
        <v>552</v>
      </c>
      <c r="E1779">
        <v>27635</v>
      </c>
      <c r="F1779" t="s">
        <v>6024</v>
      </c>
      <c r="G1779">
        <v>10</v>
      </c>
      <c r="H1779" t="s">
        <v>5613</v>
      </c>
      <c r="I1779" t="s">
        <v>465</v>
      </c>
    </row>
    <row r="1780" spans="1:9" x14ac:dyDescent="0.3">
      <c r="A1780">
        <v>87174</v>
      </c>
      <c r="B1780">
        <v>122</v>
      </c>
      <c r="C1780" s="441">
        <v>46143</v>
      </c>
      <c r="D1780" t="s">
        <v>552</v>
      </c>
      <c r="E1780">
        <v>26020</v>
      </c>
      <c r="F1780" t="s">
        <v>5639</v>
      </c>
      <c r="G1780">
        <v>7</v>
      </c>
      <c r="H1780" t="s">
        <v>5613</v>
      </c>
      <c r="I1780" t="s">
        <v>465</v>
      </c>
    </row>
    <row r="1781" spans="1:9" x14ac:dyDescent="0.3">
      <c r="A1781">
        <v>87175</v>
      </c>
      <c r="B1781">
        <v>122</v>
      </c>
      <c r="C1781" s="441">
        <v>46143</v>
      </c>
      <c r="D1781" t="s">
        <v>552</v>
      </c>
      <c r="E1781">
        <v>20422</v>
      </c>
      <c r="F1781" t="s">
        <v>5618</v>
      </c>
      <c r="G1781">
        <v>1</v>
      </c>
      <c r="H1781" t="s">
        <v>5613</v>
      </c>
      <c r="I1781" t="s">
        <v>465</v>
      </c>
    </row>
    <row r="1782" spans="1:9" x14ac:dyDescent="0.3">
      <c r="A1782">
        <v>87176</v>
      </c>
      <c r="B1782">
        <v>122</v>
      </c>
      <c r="C1782" s="441">
        <v>46143</v>
      </c>
      <c r="D1782" t="s">
        <v>552</v>
      </c>
      <c r="E1782">
        <v>21041</v>
      </c>
      <c r="F1782" t="s">
        <v>6025</v>
      </c>
      <c r="G1782">
        <v>6</v>
      </c>
      <c r="H1782" t="s">
        <v>5613</v>
      </c>
      <c r="I1782" t="s">
        <v>465</v>
      </c>
    </row>
    <row r="1783" spans="1:9" x14ac:dyDescent="0.3">
      <c r="A1783">
        <v>87177</v>
      </c>
      <c r="B1783">
        <v>122</v>
      </c>
      <c r="C1783" s="441">
        <v>46143</v>
      </c>
      <c r="D1783" t="s">
        <v>552</v>
      </c>
      <c r="E1783">
        <v>25885</v>
      </c>
      <c r="F1783" t="s">
        <v>6026</v>
      </c>
      <c r="G1783">
        <v>12</v>
      </c>
      <c r="H1783" t="s">
        <v>5625</v>
      </c>
      <c r="I1783" t="s">
        <v>465</v>
      </c>
    </row>
    <row r="1784" spans="1:9" x14ac:dyDescent="0.3">
      <c r="A1784">
        <v>87178</v>
      </c>
      <c r="B1784">
        <v>122</v>
      </c>
      <c r="C1784" s="441">
        <v>46143</v>
      </c>
      <c r="D1784" t="s">
        <v>552</v>
      </c>
      <c r="E1784">
        <v>29205</v>
      </c>
      <c r="F1784" t="s">
        <v>6027</v>
      </c>
      <c r="G1784">
        <v>50</v>
      </c>
      <c r="H1784" t="s">
        <v>5598</v>
      </c>
      <c r="I1784" t="s">
        <v>465</v>
      </c>
    </row>
    <row r="1785" spans="1:9" x14ac:dyDescent="0.3">
      <c r="A1785">
        <v>87179</v>
      </c>
      <c r="B1785">
        <v>122</v>
      </c>
      <c r="C1785" s="441">
        <v>46143</v>
      </c>
      <c r="D1785" t="s">
        <v>552</v>
      </c>
      <c r="E1785">
        <v>18546</v>
      </c>
      <c r="F1785" t="s">
        <v>5860</v>
      </c>
      <c r="G1785">
        <v>3.57</v>
      </c>
      <c r="H1785" t="s">
        <v>5601</v>
      </c>
      <c r="I1785" t="s">
        <v>465</v>
      </c>
    </row>
    <row r="1786" spans="1:9" x14ac:dyDescent="0.3">
      <c r="A1786">
        <v>87180</v>
      </c>
      <c r="B1786">
        <v>122</v>
      </c>
      <c r="C1786" s="441">
        <v>46143</v>
      </c>
      <c r="D1786" t="s">
        <v>552</v>
      </c>
      <c r="E1786">
        <v>18540</v>
      </c>
      <c r="F1786" t="s">
        <v>5730</v>
      </c>
      <c r="G1786">
        <v>3.14</v>
      </c>
      <c r="H1786" t="s">
        <v>5601</v>
      </c>
      <c r="I1786" t="s">
        <v>465</v>
      </c>
    </row>
    <row r="1787" spans="1:9" x14ac:dyDescent="0.3">
      <c r="A1787">
        <v>87181</v>
      </c>
      <c r="B1787">
        <v>122</v>
      </c>
      <c r="C1787" s="441">
        <v>46143</v>
      </c>
      <c r="D1787" t="s">
        <v>552</v>
      </c>
      <c r="E1787">
        <v>18511</v>
      </c>
      <c r="F1787" t="s">
        <v>6028</v>
      </c>
      <c r="G1787">
        <v>0.01</v>
      </c>
      <c r="H1787" t="s">
        <v>5613</v>
      </c>
      <c r="I1787" t="s">
        <v>465</v>
      </c>
    </row>
    <row r="1788" spans="1:9" x14ac:dyDescent="0.3">
      <c r="A1788">
        <v>87182</v>
      </c>
      <c r="B1788">
        <v>122</v>
      </c>
      <c r="C1788" s="441">
        <v>46143</v>
      </c>
      <c r="D1788" t="s">
        <v>552</v>
      </c>
      <c r="E1788">
        <v>26508</v>
      </c>
      <c r="F1788" t="s">
        <v>6029</v>
      </c>
      <c r="G1788">
        <v>7</v>
      </c>
      <c r="H1788" t="s">
        <v>5601</v>
      </c>
      <c r="I1788" t="s">
        <v>465</v>
      </c>
    </row>
    <row r="1789" spans="1:9" x14ac:dyDescent="0.3">
      <c r="A1789">
        <v>87183</v>
      </c>
      <c r="B1789">
        <v>122</v>
      </c>
      <c r="C1789" s="441">
        <v>46143</v>
      </c>
      <c r="D1789" t="s">
        <v>552</v>
      </c>
      <c r="E1789">
        <v>18444</v>
      </c>
      <c r="F1789" t="s">
        <v>5736</v>
      </c>
      <c r="G1789">
        <v>0.2</v>
      </c>
      <c r="H1789" t="s">
        <v>5613</v>
      </c>
      <c r="I1789" t="s">
        <v>465</v>
      </c>
    </row>
    <row r="1790" spans="1:9" x14ac:dyDescent="0.3">
      <c r="A1790">
        <v>87184</v>
      </c>
      <c r="B1790">
        <v>122</v>
      </c>
      <c r="C1790" s="441">
        <v>46143</v>
      </c>
      <c r="D1790" t="s">
        <v>552</v>
      </c>
      <c r="E1790">
        <v>18420</v>
      </c>
      <c r="F1790" t="s">
        <v>6030</v>
      </c>
      <c r="G1790">
        <v>1</v>
      </c>
      <c r="H1790" t="s">
        <v>5601</v>
      </c>
      <c r="I1790" t="s">
        <v>465</v>
      </c>
    </row>
    <row r="1791" spans="1:9" x14ac:dyDescent="0.3">
      <c r="A1791">
        <v>87185</v>
      </c>
      <c r="B1791">
        <v>122</v>
      </c>
      <c r="C1791" s="441">
        <v>46143</v>
      </c>
      <c r="D1791" t="s">
        <v>552</v>
      </c>
      <c r="E1791">
        <v>18392</v>
      </c>
      <c r="F1791" t="s">
        <v>5740</v>
      </c>
      <c r="G1791">
        <v>0.62</v>
      </c>
      <c r="H1791" t="s">
        <v>5613</v>
      </c>
      <c r="I1791" t="s">
        <v>465</v>
      </c>
    </row>
    <row r="1792" spans="1:9" x14ac:dyDescent="0.3">
      <c r="A1792">
        <v>87186</v>
      </c>
      <c r="B1792">
        <v>122</v>
      </c>
      <c r="C1792" s="441">
        <v>46143</v>
      </c>
      <c r="D1792" t="s">
        <v>552</v>
      </c>
      <c r="E1792">
        <v>18391</v>
      </c>
      <c r="F1792" t="s">
        <v>5873</v>
      </c>
      <c r="G1792">
        <v>2.12</v>
      </c>
      <c r="H1792" t="s">
        <v>5613</v>
      </c>
      <c r="I1792" t="s">
        <v>465</v>
      </c>
    </row>
    <row r="1793" spans="1:9" x14ac:dyDescent="0.3">
      <c r="A1793">
        <v>87187</v>
      </c>
      <c r="B1793">
        <v>122</v>
      </c>
      <c r="C1793" s="441">
        <v>46143</v>
      </c>
      <c r="D1793" t="s">
        <v>552</v>
      </c>
      <c r="E1793">
        <v>17778</v>
      </c>
      <c r="F1793" t="s">
        <v>5825</v>
      </c>
      <c r="G1793">
        <v>3.76</v>
      </c>
      <c r="H1793" t="s">
        <v>5601</v>
      </c>
      <c r="I1793" t="s">
        <v>465</v>
      </c>
    </row>
    <row r="1794" spans="1:9" x14ac:dyDescent="0.3">
      <c r="A1794">
        <v>87188</v>
      </c>
      <c r="B1794">
        <v>122</v>
      </c>
      <c r="C1794" s="441">
        <v>46143</v>
      </c>
      <c r="D1794" t="s">
        <v>552</v>
      </c>
      <c r="E1794">
        <v>25643</v>
      </c>
      <c r="F1794" t="s">
        <v>6031</v>
      </c>
      <c r="G1794">
        <v>1</v>
      </c>
      <c r="H1794" t="s">
        <v>5601</v>
      </c>
      <c r="I1794" t="s">
        <v>465</v>
      </c>
    </row>
    <row r="1795" spans="1:9" x14ac:dyDescent="0.3">
      <c r="A1795">
        <v>87189</v>
      </c>
      <c r="B1795">
        <v>122</v>
      </c>
      <c r="C1795" s="441">
        <v>46143</v>
      </c>
      <c r="D1795" t="s">
        <v>552</v>
      </c>
      <c r="E1795">
        <v>26149</v>
      </c>
      <c r="F1795" t="s">
        <v>6032</v>
      </c>
      <c r="G1795">
        <v>6</v>
      </c>
      <c r="H1795" t="s">
        <v>5613</v>
      </c>
      <c r="I1795" t="s">
        <v>465</v>
      </c>
    </row>
    <row r="1796" spans="1:9" x14ac:dyDescent="0.3">
      <c r="A1796">
        <v>87190</v>
      </c>
      <c r="B1796">
        <v>122</v>
      </c>
      <c r="C1796" s="441">
        <v>46143</v>
      </c>
      <c r="D1796" t="s">
        <v>552</v>
      </c>
      <c r="E1796">
        <v>27830</v>
      </c>
      <c r="F1796" t="s">
        <v>6033</v>
      </c>
      <c r="G1796">
        <v>12</v>
      </c>
      <c r="H1796" t="s">
        <v>5613</v>
      </c>
      <c r="I1796" t="s">
        <v>465</v>
      </c>
    </row>
    <row r="1797" spans="1:9" x14ac:dyDescent="0.3">
      <c r="A1797">
        <v>87191</v>
      </c>
      <c r="B1797">
        <v>122</v>
      </c>
      <c r="C1797" s="441">
        <v>46143</v>
      </c>
      <c r="D1797" t="s">
        <v>552</v>
      </c>
      <c r="E1797">
        <v>18367</v>
      </c>
      <c r="F1797" t="s">
        <v>5875</v>
      </c>
      <c r="G1797">
        <v>0.57999999999999996</v>
      </c>
      <c r="H1797" t="s">
        <v>5613</v>
      </c>
      <c r="I1797" t="s">
        <v>465</v>
      </c>
    </row>
    <row r="1798" spans="1:9" x14ac:dyDescent="0.3">
      <c r="A1798">
        <v>87192</v>
      </c>
      <c r="B1798">
        <v>122</v>
      </c>
      <c r="C1798" s="441">
        <v>46143</v>
      </c>
      <c r="D1798" t="s">
        <v>552</v>
      </c>
      <c r="E1798">
        <v>18366</v>
      </c>
      <c r="F1798" t="s">
        <v>5742</v>
      </c>
      <c r="G1798">
        <v>2.25</v>
      </c>
      <c r="H1798" t="s">
        <v>5613</v>
      </c>
      <c r="I1798" t="s">
        <v>465</v>
      </c>
    </row>
    <row r="1799" spans="1:9" x14ac:dyDescent="0.3">
      <c r="A1799">
        <v>87193</v>
      </c>
      <c r="B1799">
        <v>122</v>
      </c>
      <c r="C1799" s="441">
        <v>46143</v>
      </c>
      <c r="D1799" t="s">
        <v>552</v>
      </c>
      <c r="E1799">
        <v>18351</v>
      </c>
      <c r="F1799" t="s">
        <v>5749</v>
      </c>
      <c r="G1799">
        <v>1</v>
      </c>
      <c r="H1799" t="s">
        <v>5613</v>
      </c>
      <c r="I1799" t="s">
        <v>465</v>
      </c>
    </row>
    <row r="1800" spans="1:9" x14ac:dyDescent="0.3">
      <c r="A1800">
        <v>87194</v>
      </c>
      <c r="B1800">
        <v>122</v>
      </c>
      <c r="C1800" s="441">
        <v>46143</v>
      </c>
      <c r="D1800" t="s">
        <v>552</v>
      </c>
      <c r="E1800">
        <v>25645</v>
      </c>
      <c r="F1800" t="s">
        <v>5912</v>
      </c>
      <c r="G1800">
        <v>2</v>
      </c>
      <c r="H1800" t="s">
        <v>5601</v>
      </c>
      <c r="I1800" t="s">
        <v>465</v>
      </c>
    </row>
    <row r="1801" spans="1:9" x14ac:dyDescent="0.3">
      <c r="A1801">
        <v>87195</v>
      </c>
      <c r="B1801">
        <v>122</v>
      </c>
      <c r="C1801" s="441">
        <v>46143</v>
      </c>
      <c r="D1801" t="s">
        <v>552</v>
      </c>
      <c r="E1801">
        <v>18552</v>
      </c>
      <c r="F1801" t="s">
        <v>5723</v>
      </c>
      <c r="G1801">
        <v>2.64</v>
      </c>
      <c r="H1801" t="s">
        <v>5601</v>
      </c>
      <c r="I1801" t="s">
        <v>465</v>
      </c>
    </row>
    <row r="1802" spans="1:9" x14ac:dyDescent="0.3">
      <c r="A1802">
        <v>87196</v>
      </c>
      <c r="B1802">
        <v>122</v>
      </c>
      <c r="C1802" s="441">
        <v>46143</v>
      </c>
      <c r="D1802" t="s">
        <v>552</v>
      </c>
      <c r="E1802">
        <v>18310</v>
      </c>
      <c r="F1802" t="s">
        <v>5756</v>
      </c>
      <c r="G1802">
        <v>2.85</v>
      </c>
      <c r="H1802" t="s">
        <v>5613</v>
      </c>
      <c r="I1802" t="s">
        <v>465</v>
      </c>
    </row>
    <row r="1803" spans="1:9" x14ac:dyDescent="0.3">
      <c r="A1803">
        <v>87197</v>
      </c>
      <c r="B1803">
        <v>122</v>
      </c>
      <c r="C1803" s="441">
        <v>46143</v>
      </c>
      <c r="D1803" t="s">
        <v>552</v>
      </c>
      <c r="E1803">
        <v>25630</v>
      </c>
      <c r="F1803" t="s">
        <v>5754</v>
      </c>
      <c r="G1803">
        <v>4.37</v>
      </c>
      <c r="H1803" t="s">
        <v>5601</v>
      </c>
      <c r="I1803" t="s">
        <v>465</v>
      </c>
    </row>
    <row r="1804" spans="1:9" x14ac:dyDescent="0.3">
      <c r="A1804">
        <v>87198</v>
      </c>
      <c r="B1804">
        <v>122</v>
      </c>
      <c r="C1804" s="441">
        <v>46143</v>
      </c>
      <c r="D1804" t="s">
        <v>552</v>
      </c>
      <c r="E1804">
        <v>28895</v>
      </c>
      <c r="F1804" t="s">
        <v>6034</v>
      </c>
      <c r="G1804">
        <v>12</v>
      </c>
      <c r="H1804" t="s">
        <v>5605</v>
      </c>
      <c r="I1804" t="s">
        <v>465</v>
      </c>
    </row>
    <row r="1805" spans="1:9" x14ac:dyDescent="0.3">
      <c r="A1805">
        <v>87199</v>
      </c>
      <c r="B1805">
        <v>122</v>
      </c>
      <c r="C1805" s="441">
        <v>46143</v>
      </c>
      <c r="D1805" t="s">
        <v>552</v>
      </c>
      <c r="E1805">
        <v>26054</v>
      </c>
      <c r="F1805" t="s">
        <v>5868</v>
      </c>
      <c r="G1805">
        <v>8</v>
      </c>
      <c r="H1805" t="s">
        <v>5613</v>
      </c>
      <c r="I1805" t="s">
        <v>465</v>
      </c>
    </row>
    <row r="1806" spans="1:9" x14ac:dyDescent="0.3">
      <c r="A1806">
        <v>87200</v>
      </c>
      <c r="B1806">
        <v>122</v>
      </c>
      <c r="C1806" s="441">
        <v>46143</v>
      </c>
      <c r="D1806" t="s">
        <v>552</v>
      </c>
      <c r="E1806">
        <v>18239</v>
      </c>
      <c r="F1806" t="s">
        <v>5999</v>
      </c>
      <c r="G1806">
        <v>0.13</v>
      </c>
      <c r="H1806" t="s">
        <v>5601</v>
      </c>
      <c r="I1806" t="s">
        <v>465</v>
      </c>
    </row>
    <row r="1807" spans="1:9" x14ac:dyDescent="0.3">
      <c r="A1807">
        <v>87201</v>
      </c>
      <c r="B1807">
        <v>122</v>
      </c>
      <c r="C1807" s="441">
        <v>46143</v>
      </c>
      <c r="D1807" t="s">
        <v>552</v>
      </c>
      <c r="E1807">
        <v>18220</v>
      </c>
      <c r="F1807" t="s">
        <v>5777</v>
      </c>
      <c r="G1807">
        <v>1</v>
      </c>
      <c r="H1807" t="s">
        <v>5601</v>
      </c>
      <c r="I1807" t="s">
        <v>465</v>
      </c>
    </row>
    <row r="1808" spans="1:9" x14ac:dyDescent="0.3">
      <c r="A1808">
        <v>87202</v>
      </c>
      <c r="B1808">
        <v>122</v>
      </c>
      <c r="C1808" s="441">
        <v>46143</v>
      </c>
      <c r="D1808" t="s">
        <v>552</v>
      </c>
      <c r="E1808">
        <v>18219</v>
      </c>
      <c r="F1808" t="s">
        <v>5778</v>
      </c>
      <c r="G1808">
        <v>14</v>
      </c>
      <c r="H1808" t="s">
        <v>5601</v>
      </c>
      <c r="I1808" t="s">
        <v>465</v>
      </c>
    </row>
    <row r="1809" spans="1:9" x14ac:dyDescent="0.3">
      <c r="A1809">
        <v>87203</v>
      </c>
      <c r="B1809">
        <v>122</v>
      </c>
      <c r="C1809" s="441">
        <v>46143</v>
      </c>
      <c r="D1809" t="s">
        <v>552</v>
      </c>
      <c r="E1809">
        <v>17594</v>
      </c>
      <c r="F1809" t="s">
        <v>5878</v>
      </c>
      <c r="G1809">
        <v>20.010000000000002</v>
      </c>
      <c r="H1809" t="s">
        <v>5601</v>
      </c>
      <c r="I1809" t="s">
        <v>465</v>
      </c>
    </row>
    <row r="1810" spans="1:9" x14ac:dyDescent="0.3">
      <c r="A1810">
        <v>87204</v>
      </c>
      <c r="B1810">
        <v>122</v>
      </c>
      <c r="C1810" s="441">
        <v>46143</v>
      </c>
      <c r="D1810" t="s">
        <v>552</v>
      </c>
      <c r="E1810">
        <v>27716</v>
      </c>
      <c r="F1810" t="s">
        <v>6009</v>
      </c>
      <c r="G1810">
        <v>1</v>
      </c>
      <c r="H1810" t="s">
        <v>5613</v>
      </c>
      <c r="I1810" t="s">
        <v>465</v>
      </c>
    </row>
    <row r="1811" spans="1:9" x14ac:dyDescent="0.3">
      <c r="A1811">
        <v>87205</v>
      </c>
      <c r="B1811">
        <v>122</v>
      </c>
      <c r="C1811" s="441">
        <v>46143</v>
      </c>
      <c r="D1811" t="s">
        <v>552</v>
      </c>
      <c r="E1811">
        <v>27715</v>
      </c>
      <c r="F1811" t="s">
        <v>6008</v>
      </c>
      <c r="G1811">
        <v>0.95</v>
      </c>
      <c r="H1811" t="s">
        <v>5613</v>
      </c>
      <c r="I1811" t="s">
        <v>465</v>
      </c>
    </row>
    <row r="1812" spans="1:9" x14ac:dyDescent="0.3">
      <c r="A1812">
        <v>87206</v>
      </c>
      <c r="B1812">
        <v>122</v>
      </c>
      <c r="C1812" s="441">
        <v>46143</v>
      </c>
      <c r="D1812" t="s">
        <v>552</v>
      </c>
      <c r="E1812">
        <v>18184</v>
      </c>
      <c r="F1812" t="s">
        <v>5997</v>
      </c>
      <c r="G1812">
        <v>0.9</v>
      </c>
      <c r="H1812" t="s">
        <v>5601</v>
      </c>
      <c r="I1812" t="s">
        <v>465</v>
      </c>
    </row>
    <row r="1813" spans="1:9" x14ac:dyDescent="0.3">
      <c r="A1813">
        <v>87207</v>
      </c>
      <c r="B1813">
        <v>122</v>
      </c>
      <c r="C1813" s="441">
        <v>46143</v>
      </c>
      <c r="D1813" t="s">
        <v>552</v>
      </c>
      <c r="E1813">
        <v>18191</v>
      </c>
      <c r="F1813" t="s">
        <v>5998</v>
      </c>
      <c r="G1813">
        <v>0.24</v>
      </c>
      <c r="H1813" t="s">
        <v>5601</v>
      </c>
      <c r="I1813" t="s">
        <v>465</v>
      </c>
    </row>
    <row r="1814" spans="1:9" x14ac:dyDescent="0.3">
      <c r="A1814">
        <v>87208</v>
      </c>
      <c r="B1814">
        <v>122</v>
      </c>
      <c r="C1814" s="441">
        <v>46143</v>
      </c>
      <c r="D1814" t="s">
        <v>552</v>
      </c>
      <c r="E1814">
        <v>18133</v>
      </c>
      <c r="F1814" t="s">
        <v>5996</v>
      </c>
      <c r="G1814">
        <v>1.2</v>
      </c>
      <c r="H1814" t="s">
        <v>5601</v>
      </c>
      <c r="I1814" t="s">
        <v>465</v>
      </c>
    </row>
    <row r="1815" spans="1:9" x14ac:dyDescent="0.3">
      <c r="A1815">
        <v>87209</v>
      </c>
      <c r="B1815">
        <v>122</v>
      </c>
      <c r="C1815" s="441">
        <v>46143</v>
      </c>
      <c r="D1815" t="s">
        <v>552</v>
      </c>
      <c r="E1815">
        <v>18107</v>
      </c>
      <c r="F1815" t="s">
        <v>5807</v>
      </c>
      <c r="G1815">
        <v>0.16</v>
      </c>
      <c r="H1815" t="s">
        <v>5601</v>
      </c>
      <c r="I1815" t="s">
        <v>465</v>
      </c>
    </row>
    <row r="1816" spans="1:9" x14ac:dyDescent="0.3">
      <c r="A1816">
        <v>87210</v>
      </c>
      <c r="B1816">
        <v>122</v>
      </c>
      <c r="C1816" s="441">
        <v>46143</v>
      </c>
      <c r="D1816" t="s">
        <v>552</v>
      </c>
      <c r="E1816">
        <v>18100</v>
      </c>
      <c r="F1816" t="s">
        <v>5995</v>
      </c>
      <c r="G1816">
        <v>3</v>
      </c>
      <c r="H1816" t="s">
        <v>5601</v>
      </c>
      <c r="I1816" t="s">
        <v>465</v>
      </c>
    </row>
    <row r="1817" spans="1:9" x14ac:dyDescent="0.3">
      <c r="A1817">
        <v>87211</v>
      </c>
      <c r="B1817">
        <v>122</v>
      </c>
      <c r="C1817" s="441">
        <v>46143</v>
      </c>
      <c r="D1817" t="s">
        <v>552</v>
      </c>
      <c r="E1817">
        <v>27742</v>
      </c>
      <c r="F1817" t="s">
        <v>6035</v>
      </c>
      <c r="G1817">
        <v>3.22</v>
      </c>
      <c r="H1817" t="s">
        <v>5613</v>
      </c>
      <c r="I1817" t="s">
        <v>465</v>
      </c>
    </row>
    <row r="1818" spans="1:9" x14ac:dyDescent="0.3">
      <c r="A1818">
        <v>87212</v>
      </c>
      <c r="B1818">
        <v>122</v>
      </c>
      <c r="C1818" s="441">
        <v>46143</v>
      </c>
      <c r="D1818" t="s">
        <v>552</v>
      </c>
      <c r="E1818">
        <v>26014</v>
      </c>
      <c r="F1818" t="s">
        <v>6006</v>
      </c>
      <c r="G1818">
        <v>8.6300000000000008</v>
      </c>
      <c r="H1818" t="s">
        <v>5601</v>
      </c>
      <c r="I1818" t="s">
        <v>465</v>
      </c>
    </row>
    <row r="1819" spans="1:9" x14ac:dyDescent="0.3">
      <c r="A1819">
        <v>87213</v>
      </c>
      <c r="B1819">
        <v>122</v>
      </c>
      <c r="C1819" s="441">
        <v>46143</v>
      </c>
      <c r="D1819" t="s">
        <v>552</v>
      </c>
      <c r="E1819">
        <v>18153</v>
      </c>
      <c r="F1819" t="s">
        <v>5794</v>
      </c>
      <c r="G1819">
        <v>1.57</v>
      </c>
      <c r="H1819" t="s">
        <v>5601</v>
      </c>
      <c r="I1819" t="s">
        <v>465</v>
      </c>
    </row>
    <row r="1820" spans="1:9" x14ac:dyDescent="0.3">
      <c r="A1820">
        <v>87214</v>
      </c>
      <c r="B1820">
        <v>122</v>
      </c>
      <c r="C1820" s="441">
        <v>46143</v>
      </c>
      <c r="D1820" t="s">
        <v>552</v>
      </c>
      <c r="E1820">
        <v>26148</v>
      </c>
      <c r="F1820" t="s">
        <v>6036</v>
      </c>
      <c r="G1820">
        <v>3</v>
      </c>
      <c r="H1820" t="s">
        <v>5613</v>
      </c>
      <c r="I1820" t="s">
        <v>465</v>
      </c>
    </row>
    <row r="1821" spans="1:9" x14ac:dyDescent="0.3">
      <c r="A1821">
        <v>87215</v>
      </c>
      <c r="B1821">
        <v>122</v>
      </c>
      <c r="C1821" s="441">
        <v>46143</v>
      </c>
      <c r="D1821" t="s">
        <v>552</v>
      </c>
      <c r="E1821">
        <v>18348</v>
      </c>
      <c r="F1821" t="s">
        <v>5750</v>
      </c>
      <c r="G1821">
        <v>2</v>
      </c>
      <c r="H1821" t="s">
        <v>5613</v>
      </c>
      <c r="I1821" t="s">
        <v>465</v>
      </c>
    </row>
    <row r="1822" spans="1:9" x14ac:dyDescent="0.3">
      <c r="A1822">
        <v>87216</v>
      </c>
      <c r="B1822">
        <v>122</v>
      </c>
      <c r="C1822" s="441">
        <v>46143</v>
      </c>
      <c r="D1822" t="s">
        <v>552</v>
      </c>
      <c r="E1822">
        <v>28407</v>
      </c>
      <c r="F1822" t="s">
        <v>6011</v>
      </c>
      <c r="G1822">
        <v>3</v>
      </c>
      <c r="H1822" t="s">
        <v>5613</v>
      </c>
      <c r="I1822" t="s">
        <v>465</v>
      </c>
    </row>
    <row r="1823" spans="1:9" x14ac:dyDescent="0.3">
      <c r="A1823">
        <v>91018</v>
      </c>
      <c r="B1823">
        <v>122</v>
      </c>
      <c r="C1823" s="441">
        <v>46174</v>
      </c>
      <c r="D1823" t="s">
        <v>552</v>
      </c>
      <c r="E1823">
        <v>18353</v>
      </c>
      <c r="F1823" t="s">
        <v>5747</v>
      </c>
      <c r="G1823">
        <v>104.93</v>
      </c>
      <c r="H1823" t="s">
        <v>5601</v>
      </c>
      <c r="I1823" t="s">
        <v>466</v>
      </c>
    </row>
    <row r="1824" spans="1:9" x14ac:dyDescent="0.3">
      <c r="A1824">
        <v>91019</v>
      </c>
      <c r="B1824">
        <v>122</v>
      </c>
      <c r="C1824" s="441">
        <v>46174</v>
      </c>
      <c r="D1824" t="s">
        <v>552</v>
      </c>
      <c r="E1824">
        <v>18179</v>
      </c>
      <c r="F1824" t="s">
        <v>5789</v>
      </c>
      <c r="G1824">
        <v>121.76</v>
      </c>
      <c r="H1824" t="s">
        <v>5601</v>
      </c>
      <c r="I1824" t="s">
        <v>466</v>
      </c>
    </row>
    <row r="1825" spans="1:9" x14ac:dyDescent="0.3">
      <c r="A1825">
        <v>91020</v>
      </c>
      <c r="B1825">
        <v>122</v>
      </c>
      <c r="C1825" s="441">
        <v>46174</v>
      </c>
      <c r="D1825" t="s">
        <v>552</v>
      </c>
      <c r="E1825">
        <v>18359</v>
      </c>
      <c r="F1825" t="s">
        <v>5746</v>
      </c>
      <c r="G1825">
        <v>116.46</v>
      </c>
      <c r="H1825" t="s">
        <v>5601</v>
      </c>
      <c r="I1825" t="s">
        <v>466</v>
      </c>
    </row>
    <row r="1826" spans="1:9" x14ac:dyDescent="0.3">
      <c r="A1826">
        <v>91021</v>
      </c>
      <c r="B1826">
        <v>122</v>
      </c>
      <c r="C1826" s="441">
        <v>46174</v>
      </c>
      <c r="D1826" t="s">
        <v>552</v>
      </c>
      <c r="E1826">
        <v>18099</v>
      </c>
      <c r="F1826" t="s">
        <v>5810</v>
      </c>
      <c r="G1826">
        <v>51.34</v>
      </c>
      <c r="H1826" t="s">
        <v>5601</v>
      </c>
      <c r="I1826" t="s">
        <v>466</v>
      </c>
    </row>
    <row r="1827" spans="1:9" x14ac:dyDescent="0.3">
      <c r="A1827">
        <v>91022</v>
      </c>
      <c r="B1827">
        <v>122</v>
      </c>
      <c r="C1827" s="441">
        <v>46174</v>
      </c>
      <c r="D1827" t="s">
        <v>552</v>
      </c>
      <c r="E1827">
        <v>18119</v>
      </c>
      <c r="F1827" t="s">
        <v>5802</v>
      </c>
      <c r="G1827">
        <v>55.88</v>
      </c>
      <c r="H1827" t="s">
        <v>5601</v>
      </c>
      <c r="I1827" t="s">
        <v>466</v>
      </c>
    </row>
    <row r="1828" spans="1:9" x14ac:dyDescent="0.3">
      <c r="A1828">
        <v>91023</v>
      </c>
      <c r="B1828">
        <v>122</v>
      </c>
      <c r="C1828" s="441">
        <v>46174</v>
      </c>
      <c r="D1828" t="s">
        <v>552</v>
      </c>
      <c r="E1828">
        <v>19224</v>
      </c>
      <c r="F1828" t="s">
        <v>5957</v>
      </c>
      <c r="G1828">
        <v>6</v>
      </c>
      <c r="H1828" t="s">
        <v>5613</v>
      </c>
      <c r="I1828" t="s">
        <v>466</v>
      </c>
    </row>
    <row r="1829" spans="1:9" x14ac:dyDescent="0.3">
      <c r="A1829">
        <v>91024</v>
      </c>
      <c r="B1829">
        <v>122</v>
      </c>
      <c r="C1829" s="441">
        <v>46174</v>
      </c>
      <c r="D1829" t="s">
        <v>552</v>
      </c>
      <c r="E1829">
        <v>18118</v>
      </c>
      <c r="F1829" t="s">
        <v>5803</v>
      </c>
      <c r="G1829">
        <v>5</v>
      </c>
      <c r="H1829" t="s">
        <v>5601</v>
      </c>
      <c r="I1829" t="s">
        <v>466</v>
      </c>
    </row>
    <row r="1830" spans="1:9" x14ac:dyDescent="0.3">
      <c r="A1830">
        <v>91025</v>
      </c>
      <c r="B1830">
        <v>122</v>
      </c>
      <c r="C1830" s="441">
        <v>46174</v>
      </c>
      <c r="D1830" t="s">
        <v>552</v>
      </c>
      <c r="E1830">
        <v>18242</v>
      </c>
      <c r="F1830" t="s">
        <v>5771</v>
      </c>
      <c r="G1830">
        <v>27.85</v>
      </c>
      <c r="H1830" t="s">
        <v>5601</v>
      </c>
      <c r="I1830" t="s">
        <v>466</v>
      </c>
    </row>
    <row r="1831" spans="1:9" x14ac:dyDescent="0.3">
      <c r="A1831">
        <v>91026</v>
      </c>
      <c r="B1831">
        <v>122</v>
      </c>
      <c r="C1831" s="441">
        <v>46174</v>
      </c>
      <c r="D1831" t="s">
        <v>552</v>
      </c>
      <c r="E1831">
        <v>18157</v>
      </c>
      <c r="F1831" t="s">
        <v>5793</v>
      </c>
      <c r="G1831">
        <v>27.12</v>
      </c>
      <c r="H1831" t="s">
        <v>5601</v>
      </c>
      <c r="I1831" t="s">
        <v>466</v>
      </c>
    </row>
    <row r="1832" spans="1:9" x14ac:dyDescent="0.3">
      <c r="A1832">
        <v>91027</v>
      </c>
      <c r="B1832">
        <v>122</v>
      </c>
      <c r="C1832" s="441">
        <v>46174</v>
      </c>
      <c r="D1832" t="s">
        <v>552</v>
      </c>
      <c r="E1832">
        <v>19370</v>
      </c>
      <c r="F1832" t="s">
        <v>5695</v>
      </c>
      <c r="G1832">
        <v>7.56</v>
      </c>
      <c r="H1832" t="s">
        <v>5598</v>
      </c>
      <c r="I1832" t="s">
        <v>466</v>
      </c>
    </row>
    <row r="1833" spans="1:9" x14ac:dyDescent="0.3">
      <c r="A1833">
        <v>91028</v>
      </c>
      <c r="B1833">
        <v>122</v>
      </c>
      <c r="C1833" s="441">
        <v>46174</v>
      </c>
      <c r="D1833" t="s">
        <v>552</v>
      </c>
      <c r="E1833">
        <v>21945</v>
      </c>
      <c r="F1833" t="s">
        <v>5828</v>
      </c>
      <c r="G1833">
        <v>121.9</v>
      </c>
      <c r="H1833" t="s">
        <v>5615</v>
      </c>
      <c r="I1833" t="s">
        <v>466</v>
      </c>
    </row>
    <row r="1834" spans="1:9" x14ac:dyDescent="0.3">
      <c r="A1834">
        <v>91029</v>
      </c>
      <c r="B1834">
        <v>122</v>
      </c>
      <c r="C1834" s="441">
        <v>46174</v>
      </c>
      <c r="D1834" t="s">
        <v>552</v>
      </c>
      <c r="E1834">
        <v>28818</v>
      </c>
      <c r="F1834" t="s">
        <v>5990</v>
      </c>
      <c r="G1834">
        <v>8</v>
      </c>
      <c r="H1834" t="s">
        <v>5613</v>
      </c>
      <c r="I1834" t="s">
        <v>466</v>
      </c>
    </row>
    <row r="1835" spans="1:9" x14ac:dyDescent="0.3">
      <c r="A1835">
        <v>91030</v>
      </c>
      <c r="B1835">
        <v>122</v>
      </c>
      <c r="C1835" s="441">
        <v>46174</v>
      </c>
      <c r="D1835" t="s">
        <v>552</v>
      </c>
      <c r="E1835">
        <v>26588</v>
      </c>
      <c r="F1835" t="s">
        <v>5597</v>
      </c>
      <c r="G1835">
        <v>17</v>
      </c>
      <c r="H1835" t="s">
        <v>5598</v>
      </c>
      <c r="I1835" t="s">
        <v>466</v>
      </c>
    </row>
    <row r="1836" spans="1:9" x14ac:dyDescent="0.3">
      <c r="A1836">
        <v>91031</v>
      </c>
      <c r="B1836">
        <v>122</v>
      </c>
      <c r="C1836" s="441">
        <v>46174</v>
      </c>
      <c r="D1836" t="s">
        <v>552</v>
      </c>
      <c r="E1836">
        <v>17710</v>
      </c>
      <c r="F1836" t="s">
        <v>5833</v>
      </c>
      <c r="G1836">
        <v>96.83</v>
      </c>
      <c r="H1836" t="s">
        <v>5601</v>
      </c>
      <c r="I1836" t="s">
        <v>466</v>
      </c>
    </row>
    <row r="1837" spans="1:9" x14ac:dyDescent="0.3">
      <c r="A1837">
        <v>91032</v>
      </c>
      <c r="B1837">
        <v>122</v>
      </c>
      <c r="C1837" s="441">
        <v>46174</v>
      </c>
      <c r="D1837" t="s">
        <v>552</v>
      </c>
      <c r="E1837">
        <v>26591</v>
      </c>
      <c r="F1837" t="s">
        <v>5834</v>
      </c>
      <c r="G1837">
        <v>12</v>
      </c>
      <c r="H1837" t="s">
        <v>5598</v>
      </c>
      <c r="I1837" t="s">
        <v>466</v>
      </c>
    </row>
    <row r="1838" spans="1:9" x14ac:dyDescent="0.3">
      <c r="A1838">
        <v>91033</v>
      </c>
      <c r="B1838">
        <v>122</v>
      </c>
      <c r="C1838" s="441">
        <v>46174</v>
      </c>
      <c r="D1838" t="s">
        <v>552</v>
      </c>
      <c r="E1838">
        <v>26582</v>
      </c>
      <c r="F1838" t="s">
        <v>5711</v>
      </c>
      <c r="G1838">
        <v>27</v>
      </c>
      <c r="H1838" t="s">
        <v>5598</v>
      </c>
      <c r="I1838" t="s">
        <v>466</v>
      </c>
    </row>
    <row r="1839" spans="1:9" x14ac:dyDescent="0.3">
      <c r="A1839">
        <v>91034</v>
      </c>
      <c r="B1839">
        <v>122</v>
      </c>
      <c r="C1839" s="441">
        <v>46174</v>
      </c>
      <c r="D1839" t="s">
        <v>552</v>
      </c>
      <c r="E1839">
        <v>25507</v>
      </c>
      <c r="F1839" t="s">
        <v>5772</v>
      </c>
      <c r="G1839">
        <v>11.83</v>
      </c>
      <c r="H1839" t="s">
        <v>5601</v>
      </c>
      <c r="I1839" t="s">
        <v>466</v>
      </c>
    </row>
    <row r="1840" spans="1:9" x14ac:dyDescent="0.3">
      <c r="A1840">
        <v>91035</v>
      </c>
      <c r="B1840">
        <v>122</v>
      </c>
      <c r="C1840" s="441">
        <v>46174</v>
      </c>
      <c r="D1840" t="s">
        <v>552</v>
      </c>
      <c r="E1840">
        <v>18589</v>
      </c>
      <c r="F1840" t="s">
        <v>5722</v>
      </c>
      <c r="G1840">
        <v>47.41</v>
      </c>
      <c r="H1840" t="s">
        <v>5605</v>
      </c>
      <c r="I1840" t="s">
        <v>466</v>
      </c>
    </row>
    <row r="1841" spans="1:9" x14ac:dyDescent="0.3">
      <c r="A1841">
        <v>91036</v>
      </c>
      <c r="B1841">
        <v>122</v>
      </c>
      <c r="C1841" s="441">
        <v>46174</v>
      </c>
      <c r="D1841" t="s">
        <v>552</v>
      </c>
      <c r="E1841">
        <v>18097</v>
      </c>
      <c r="F1841" t="s">
        <v>5811</v>
      </c>
      <c r="G1841">
        <v>7.69</v>
      </c>
      <c r="H1841" t="s">
        <v>5601</v>
      </c>
      <c r="I1841" t="s">
        <v>466</v>
      </c>
    </row>
    <row r="1842" spans="1:9" x14ac:dyDescent="0.3">
      <c r="A1842">
        <v>91037</v>
      </c>
      <c r="B1842">
        <v>122</v>
      </c>
      <c r="C1842" s="441">
        <v>46174</v>
      </c>
      <c r="D1842" t="s">
        <v>552</v>
      </c>
      <c r="E1842">
        <v>24552</v>
      </c>
      <c r="F1842" t="s">
        <v>5812</v>
      </c>
      <c r="G1842">
        <v>85.94</v>
      </c>
      <c r="H1842" t="s">
        <v>5601</v>
      </c>
      <c r="I1842" t="s">
        <v>466</v>
      </c>
    </row>
    <row r="1843" spans="1:9" x14ac:dyDescent="0.3">
      <c r="A1843">
        <v>91038</v>
      </c>
      <c r="B1843">
        <v>122</v>
      </c>
      <c r="C1843" s="441">
        <v>46174</v>
      </c>
      <c r="D1843" t="s">
        <v>552</v>
      </c>
      <c r="E1843">
        <v>18306</v>
      </c>
      <c r="F1843" t="s">
        <v>5759</v>
      </c>
      <c r="G1843">
        <v>11.77</v>
      </c>
      <c r="H1843" t="s">
        <v>5601</v>
      </c>
      <c r="I1843" t="s">
        <v>466</v>
      </c>
    </row>
    <row r="1844" spans="1:9" x14ac:dyDescent="0.3">
      <c r="A1844">
        <v>91039</v>
      </c>
      <c r="B1844">
        <v>122</v>
      </c>
      <c r="C1844" s="441">
        <v>46174</v>
      </c>
      <c r="D1844" t="s">
        <v>552</v>
      </c>
      <c r="E1844">
        <v>17713</v>
      </c>
      <c r="F1844" t="s">
        <v>5879</v>
      </c>
      <c r="G1844">
        <v>25</v>
      </c>
      <c r="H1844" t="s">
        <v>5601</v>
      </c>
      <c r="I1844" t="s">
        <v>466</v>
      </c>
    </row>
    <row r="1845" spans="1:9" x14ac:dyDescent="0.3">
      <c r="A1845">
        <v>91040</v>
      </c>
      <c r="B1845">
        <v>122</v>
      </c>
      <c r="C1845" s="441">
        <v>46174</v>
      </c>
      <c r="D1845" t="s">
        <v>552</v>
      </c>
      <c r="E1845">
        <v>28479</v>
      </c>
      <c r="F1845" t="s">
        <v>5959</v>
      </c>
      <c r="G1845">
        <v>32.04</v>
      </c>
      <c r="H1845" t="s">
        <v>5598</v>
      </c>
      <c r="I1845" t="s">
        <v>466</v>
      </c>
    </row>
    <row r="1846" spans="1:9" x14ac:dyDescent="0.3">
      <c r="A1846">
        <v>91041</v>
      </c>
      <c r="B1846">
        <v>122</v>
      </c>
      <c r="C1846" s="441">
        <v>46174</v>
      </c>
      <c r="D1846" t="s">
        <v>552</v>
      </c>
      <c r="E1846">
        <v>18202</v>
      </c>
      <c r="F1846" t="s">
        <v>5780</v>
      </c>
      <c r="G1846">
        <v>15.37</v>
      </c>
      <c r="H1846" t="s">
        <v>5601</v>
      </c>
      <c r="I1846" t="s">
        <v>466</v>
      </c>
    </row>
    <row r="1847" spans="1:9" x14ac:dyDescent="0.3">
      <c r="A1847">
        <v>91042</v>
      </c>
      <c r="B1847">
        <v>122</v>
      </c>
      <c r="C1847" s="441">
        <v>46174</v>
      </c>
      <c r="D1847" t="s">
        <v>552</v>
      </c>
      <c r="E1847">
        <v>18017</v>
      </c>
      <c r="F1847" t="s">
        <v>5863</v>
      </c>
      <c r="G1847">
        <v>16</v>
      </c>
      <c r="H1847" t="s">
        <v>5601</v>
      </c>
      <c r="I1847" t="s">
        <v>466</v>
      </c>
    </row>
    <row r="1848" spans="1:9" x14ac:dyDescent="0.3">
      <c r="A1848">
        <v>91043</v>
      </c>
      <c r="B1848">
        <v>122</v>
      </c>
      <c r="C1848" s="441">
        <v>46174</v>
      </c>
      <c r="D1848" t="s">
        <v>552</v>
      </c>
      <c r="E1848">
        <v>25630</v>
      </c>
      <c r="F1848" t="s">
        <v>5754</v>
      </c>
      <c r="G1848">
        <v>6.25</v>
      </c>
      <c r="H1848" t="s">
        <v>5601</v>
      </c>
      <c r="I1848" t="s">
        <v>466</v>
      </c>
    </row>
    <row r="1849" spans="1:9" x14ac:dyDescent="0.3">
      <c r="A1849">
        <v>91044</v>
      </c>
      <c r="B1849">
        <v>122</v>
      </c>
      <c r="C1849" s="441">
        <v>46174</v>
      </c>
      <c r="D1849" t="s">
        <v>552</v>
      </c>
      <c r="E1849">
        <v>24123</v>
      </c>
      <c r="F1849" t="s">
        <v>5632</v>
      </c>
      <c r="G1849">
        <v>17</v>
      </c>
      <c r="H1849" t="s">
        <v>5605</v>
      </c>
      <c r="I1849" t="s">
        <v>466</v>
      </c>
    </row>
    <row r="1850" spans="1:9" x14ac:dyDescent="0.3">
      <c r="A1850">
        <v>91045</v>
      </c>
      <c r="B1850">
        <v>122</v>
      </c>
      <c r="C1850" s="441">
        <v>46174</v>
      </c>
      <c r="D1850" t="s">
        <v>552</v>
      </c>
      <c r="E1850">
        <v>28819</v>
      </c>
      <c r="F1850" t="s">
        <v>6012</v>
      </c>
      <c r="G1850">
        <v>36</v>
      </c>
      <c r="H1850" t="s">
        <v>5703</v>
      </c>
      <c r="I1850" t="s">
        <v>466</v>
      </c>
    </row>
    <row r="1851" spans="1:9" x14ac:dyDescent="0.3">
      <c r="A1851">
        <v>91046</v>
      </c>
      <c r="B1851">
        <v>122</v>
      </c>
      <c r="C1851" s="441">
        <v>46174</v>
      </c>
      <c r="D1851" t="s">
        <v>552</v>
      </c>
      <c r="E1851">
        <v>26584</v>
      </c>
      <c r="F1851" t="s">
        <v>5713</v>
      </c>
      <c r="G1851">
        <v>23.88</v>
      </c>
      <c r="H1851" t="s">
        <v>5598</v>
      </c>
      <c r="I1851" t="s">
        <v>466</v>
      </c>
    </row>
    <row r="1852" spans="1:9" x14ac:dyDescent="0.3">
      <c r="A1852">
        <v>91047</v>
      </c>
      <c r="B1852">
        <v>122</v>
      </c>
      <c r="C1852" s="441">
        <v>46174</v>
      </c>
      <c r="D1852" t="s">
        <v>552</v>
      </c>
      <c r="E1852">
        <v>26580</v>
      </c>
      <c r="F1852" t="s">
        <v>5909</v>
      </c>
      <c r="G1852">
        <v>16.079999999999998</v>
      </c>
      <c r="H1852" t="s">
        <v>5598</v>
      </c>
      <c r="I1852" t="s">
        <v>466</v>
      </c>
    </row>
    <row r="1853" spans="1:9" x14ac:dyDescent="0.3">
      <c r="A1853">
        <v>91048</v>
      </c>
      <c r="B1853">
        <v>122</v>
      </c>
      <c r="C1853" s="441">
        <v>46174</v>
      </c>
      <c r="D1853" t="s">
        <v>552</v>
      </c>
      <c r="E1853">
        <v>18114</v>
      </c>
      <c r="F1853" t="s">
        <v>5805</v>
      </c>
      <c r="G1853">
        <v>6.27</v>
      </c>
      <c r="H1853" t="s">
        <v>5601</v>
      </c>
      <c r="I1853" t="s">
        <v>466</v>
      </c>
    </row>
    <row r="1854" spans="1:9" x14ac:dyDescent="0.3">
      <c r="A1854">
        <v>91049</v>
      </c>
      <c r="B1854">
        <v>122</v>
      </c>
      <c r="C1854" s="441">
        <v>46174</v>
      </c>
      <c r="D1854" t="s">
        <v>552</v>
      </c>
      <c r="E1854">
        <v>18186</v>
      </c>
      <c r="F1854" t="s">
        <v>5787</v>
      </c>
      <c r="G1854">
        <v>9.1999999999999993</v>
      </c>
      <c r="H1854" t="s">
        <v>5601</v>
      </c>
      <c r="I1854" t="s">
        <v>466</v>
      </c>
    </row>
    <row r="1855" spans="1:9" x14ac:dyDescent="0.3">
      <c r="A1855">
        <v>91050</v>
      </c>
      <c r="B1855">
        <v>122</v>
      </c>
      <c r="C1855" s="441">
        <v>46174</v>
      </c>
      <c r="D1855" t="s">
        <v>552</v>
      </c>
      <c r="E1855">
        <v>21047</v>
      </c>
      <c r="F1855" t="s">
        <v>5621</v>
      </c>
      <c r="G1855">
        <v>13</v>
      </c>
      <c r="H1855" t="s">
        <v>5622</v>
      </c>
      <c r="I1855" t="s">
        <v>466</v>
      </c>
    </row>
    <row r="1856" spans="1:9" x14ac:dyDescent="0.3">
      <c r="A1856">
        <v>91051</v>
      </c>
      <c r="B1856">
        <v>122</v>
      </c>
      <c r="C1856" s="441">
        <v>46174</v>
      </c>
      <c r="D1856" t="s">
        <v>552</v>
      </c>
      <c r="E1856">
        <v>17778</v>
      </c>
      <c r="F1856" t="s">
        <v>5825</v>
      </c>
      <c r="G1856">
        <v>13.82</v>
      </c>
      <c r="H1856" t="s">
        <v>5601</v>
      </c>
      <c r="I1856" t="s">
        <v>466</v>
      </c>
    </row>
    <row r="1857" spans="1:9" x14ac:dyDescent="0.3">
      <c r="A1857">
        <v>91052</v>
      </c>
      <c r="B1857">
        <v>122</v>
      </c>
      <c r="C1857" s="441">
        <v>46174</v>
      </c>
      <c r="D1857" t="s">
        <v>552</v>
      </c>
      <c r="E1857">
        <v>18051</v>
      </c>
      <c r="F1857" t="s">
        <v>5871</v>
      </c>
      <c r="G1857">
        <v>4</v>
      </c>
      <c r="H1857" t="s">
        <v>5601</v>
      </c>
      <c r="I1857" t="s">
        <v>466</v>
      </c>
    </row>
    <row r="1858" spans="1:9" x14ac:dyDescent="0.3">
      <c r="A1858">
        <v>91053</v>
      </c>
      <c r="B1858">
        <v>122</v>
      </c>
      <c r="C1858" s="441">
        <v>46174</v>
      </c>
      <c r="D1858" t="s">
        <v>552</v>
      </c>
      <c r="E1858">
        <v>25429</v>
      </c>
      <c r="F1858" t="s">
        <v>5640</v>
      </c>
      <c r="G1858">
        <v>240</v>
      </c>
      <c r="H1858" t="s">
        <v>5613</v>
      </c>
      <c r="I1858" t="s">
        <v>466</v>
      </c>
    </row>
    <row r="1859" spans="1:9" x14ac:dyDescent="0.3">
      <c r="A1859">
        <v>91054</v>
      </c>
      <c r="B1859">
        <v>122</v>
      </c>
      <c r="C1859" s="441">
        <v>46174</v>
      </c>
      <c r="D1859" t="s">
        <v>552</v>
      </c>
      <c r="E1859">
        <v>26592</v>
      </c>
      <c r="F1859" t="s">
        <v>5717</v>
      </c>
      <c r="G1859">
        <v>39.28</v>
      </c>
      <c r="H1859" t="s">
        <v>5598</v>
      </c>
      <c r="I1859" t="s">
        <v>466</v>
      </c>
    </row>
    <row r="1860" spans="1:9" x14ac:dyDescent="0.3">
      <c r="A1860">
        <v>91055</v>
      </c>
      <c r="B1860">
        <v>122</v>
      </c>
      <c r="C1860" s="441">
        <v>46174</v>
      </c>
      <c r="D1860" t="s">
        <v>552</v>
      </c>
      <c r="E1860">
        <v>25033</v>
      </c>
      <c r="F1860" t="s">
        <v>5751</v>
      </c>
      <c r="G1860">
        <v>6.84</v>
      </c>
      <c r="H1860" t="s">
        <v>5613</v>
      </c>
      <c r="I1860" t="s">
        <v>466</v>
      </c>
    </row>
    <row r="1861" spans="1:9" x14ac:dyDescent="0.3">
      <c r="A1861">
        <v>91056</v>
      </c>
      <c r="B1861">
        <v>122</v>
      </c>
      <c r="C1861" s="441">
        <v>46174</v>
      </c>
      <c r="D1861" t="s">
        <v>552</v>
      </c>
      <c r="E1861">
        <v>18261</v>
      </c>
      <c r="F1861" t="s">
        <v>5769</v>
      </c>
      <c r="G1861">
        <v>3.21</v>
      </c>
      <c r="H1861" t="s">
        <v>5601</v>
      </c>
      <c r="I1861" t="s">
        <v>466</v>
      </c>
    </row>
    <row r="1862" spans="1:9" x14ac:dyDescent="0.3">
      <c r="A1862">
        <v>91057</v>
      </c>
      <c r="B1862">
        <v>122</v>
      </c>
      <c r="C1862" s="441">
        <v>46174</v>
      </c>
      <c r="D1862" t="s">
        <v>552</v>
      </c>
      <c r="E1862">
        <v>18278</v>
      </c>
      <c r="F1862" t="s">
        <v>5752</v>
      </c>
      <c r="G1862">
        <v>5.92</v>
      </c>
      <c r="H1862" t="s">
        <v>5601</v>
      </c>
      <c r="I1862" t="s">
        <v>466</v>
      </c>
    </row>
    <row r="1863" spans="1:9" x14ac:dyDescent="0.3">
      <c r="A1863">
        <v>91058</v>
      </c>
      <c r="B1863">
        <v>122</v>
      </c>
      <c r="C1863" s="441">
        <v>46174</v>
      </c>
      <c r="D1863" t="s">
        <v>552</v>
      </c>
      <c r="E1863">
        <v>18100</v>
      </c>
      <c r="F1863" t="s">
        <v>5995</v>
      </c>
      <c r="G1863">
        <v>3</v>
      </c>
      <c r="H1863" t="s">
        <v>5601</v>
      </c>
      <c r="I1863" t="s">
        <v>466</v>
      </c>
    </row>
    <row r="1864" spans="1:9" x14ac:dyDescent="0.3">
      <c r="A1864">
        <v>91059</v>
      </c>
      <c r="B1864">
        <v>122</v>
      </c>
      <c r="C1864" s="441">
        <v>46174</v>
      </c>
      <c r="D1864" t="s">
        <v>552</v>
      </c>
      <c r="E1864">
        <v>26024</v>
      </c>
      <c r="F1864" t="s">
        <v>5641</v>
      </c>
      <c r="G1864">
        <v>204</v>
      </c>
      <c r="H1864" t="s">
        <v>5613</v>
      </c>
      <c r="I1864" t="s">
        <v>466</v>
      </c>
    </row>
    <row r="1865" spans="1:9" x14ac:dyDescent="0.3">
      <c r="A1865">
        <v>91060</v>
      </c>
      <c r="B1865">
        <v>122</v>
      </c>
      <c r="C1865" s="441">
        <v>46174</v>
      </c>
      <c r="D1865" t="s">
        <v>552</v>
      </c>
      <c r="E1865">
        <v>20270</v>
      </c>
      <c r="F1865" t="s">
        <v>5631</v>
      </c>
      <c r="G1865">
        <v>15</v>
      </c>
      <c r="H1865" t="s">
        <v>5605</v>
      </c>
      <c r="I1865" t="s">
        <v>466</v>
      </c>
    </row>
    <row r="1866" spans="1:9" x14ac:dyDescent="0.3">
      <c r="A1866">
        <v>91061</v>
      </c>
      <c r="B1866">
        <v>122</v>
      </c>
      <c r="C1866" s="441">
        <v>46174</v>
      </c>
      <c r="D1866" t="s">
        <v>552</v>
      </c>
      <c r="E1866">
        <v>27438</v>
      </c>
      <c r="F1866" t="s">
        <v>5623</v>
      </c>
      <c r="G1866">
        <v>45</v>
      </c>
      <c r="H1866" t="s">
        <v>5613</v>
      </c>
      <c r="I1866" t="s">
        <v>466</v>
      </c>
    </row>
    <row r="1867" spans="1:9" x14ac:dyDescent="0.3">
      <c r="A1867">
        <v>91062</v>
      </c>
      <c r="B1867">
        <v>122</v>
      </c>
      <c r="C1867" s="441">
        <v>46174</v>
      </c>
      <c r="D1867" t="s">
        <v>552</v>
      </c>
      <c r="E1867">
        <v>25746</v>
      </c>
      <c r="F1867" t="s">
        <v>5720</v>
      </c>
      <c r="G1867">
        <v>236</v>
      </c>
      <c r="H1867" t="s">
        <v>5601</v>
      </c>
      <c r="I1867" t="s">
        <v>466</v>
      </c>
    </row>
    <row r="1868" spans="1:9" x14ac:dyDescent="0.3">
      <c r="A1868">
        <v>91063</v>
      </c>
      <c r="B1868">
        <v>122</v>
      </c>
      <c r="C1868" s="441">
        <v>46174</v>
      </c>
      <c r="D1868" t="s">
        <v>552</v>
      </c>
      <c r="E1868">
        <v>18143</v>
      </c>
      <c r="F1868" t="s">
        <v>5797</v>
      </c>
      <c r="G1868">
        <v>1.52</v>
      </c>
      <c r="H1868" t="s">
        <v>5601</v>
      </c>
      <c r="I1868" t="s">
        <v>466</v>
      </c>
    </row>
    <row r="1869" spans="1:9" x14ac:dyDescent="0.3">
      <c r="A1869">
        <v>91064</v>
      </c>
      <c r="B1869">
        <v>122</v>
      </c>
      <c r="C1869" s="441">
        <v>46174</v>
      </c>
      <c r="D1869" t="s">
        <v>552</v>
      </c>
      <c r="E1869">
        <v>24039</v>
      </c>
      <c r="F1869" t="s">
        <v>5616</v>
      </c>
      <c r="G1869">
        <v>16</v>
      </c>
      <c r="H1869" t="s">
        <v>5598</v>
      </c>
      <c r="I1869" t="s">
        <v>466</v>
      </c>
    </row>
    <row r="1870" spans="1:9" x14ac:dyDescent="0.3">
      <c r="A1870">
        <v>91065</v>
      </c>
      <c r="B1870">
        <v>122</v>
      </c>
      <c r="C1870" s="441">
        <v>46174</v>
      </c>
      <c r="D1870" t="s">
        <v>552</v>
      </c>
      <c r="E1870">
        <v>26014</v>
      </c>
      <c r="F1870" t="s">
        <v>6006</v>
      </c>
      <c r="G1870">
        <v>2.91</v>
      </c>
      <c r="H1870" t="s">
        <v>5601</v>
      </c>
      <c r="I1870" t="s">
        <v>466</v>
      </c>
    </row>
    <row r="1871" spans="1:9" x14ac:dyDescent="0.3">
      <c r="A1871">
        <v>91066</v>
      </c>
      <c r="B1871">
        <v>122</v>
      </c>
      <c r="C1871" s="441">
        <v>46174</v>
      </c>
      <c r="D1871" t="s">
        <v>552</v>
      </c>
      <c r="E1871">
        <v>26560</v>
      </c>
      <c r="F1871" t="s">
        <v>5732</v>
      </c>
      <c r="G1871">
        <v>39.68</v>
      </c>
      <c r="H1871" t="s">
        <v>5601</v>
      </c>
      <c r="I1871" t="s">
        <v>466</v>
      </c>
    </row>
    <row r="1872" spans="1:9" x14ac:dyDescent="0.3">
      <c r="A1872">
        <v>91067</v>
      </c>
      <c r="B1872">
        <v>122</v>
      </c>
      <c r="C1872" s="441">
        <v>46174</v>
      </c>
      <c r="D1872" t="s">
        <v>552</v>
      </c>
      <c r="E1872">
        <v>23082</v>
      </c>
      <c r="F1872" t="s">
        <v>5697</v>
      </c>
      <c r="G1872">
        <v>13</v>
      </c>
      <c r="H1872" t="s">
        <v>5598</v>
      </c>
      <c r="I1872" t="s">
        <v>466</v>
      </c>
    </row>
    <row r="1873" spans="1:9" x14ac:dyDescent="0.3">
      <c r="A1873">
        <v>91068</v>
      </c>
      <c r="B1873">
        <v>122</v>
      </c>
      <c r="C1873" s="441">
        <v>46174</v>
      </c>
      <c r="D1873" t="s">
        <v>552</v>
      </c>
      <c r="E1873">
        <v>24831</v>
      </c>
      <c r="F1873" t="s">
        <v>5689</v>
      </c>
      <c r="G1873">
        <v>8</v>
      </c>
      <c r="H1873" t="s">
        <v>5598</v>
      </c>
      <c r="I1873" t="s">
        <v>466</v>
      </c>
    </row>
    <row r="1874" spans="1:9" x14ac:dyDescent="0.3">
      <c r="A1874">
        <v>91069</v>
      </c>
      <c r="B1874">
        <v>122</v>
      </c>
      <c r="C1874" s="441">
        <v>46174</v>
      </c>
      <c r="D1874" t="s">
        <v>552</v>
      </c>
      <c r="E1874">
        <v>18208</v>
      </c>
      <c r="F1874" t="s">
        <v>5776</v>
      </c>
      <c r="G1874">
        <v>12</v>
      </c>
      <c r="H1874" t="s">
        <v>5601</v>
      </c>
      <c r="I1874" t="s">
        <v>466</v>
      </c>
    </row>
    <row r="1875" spans="1:9" x14ac:dyDescent="0.3">
      <c r="A1875">
        <v>91070</v>
      </c>
      <c r="B1875">
        <v>122</v>
      </c>
      <c r="C1875" s="441">
        <v>46174</v>
      </c>
      <c r="D1875" t="s">
        <v>552</v>
      </c>
      <c r="E1875">
        <v>18220</v>
      </c>
      <c r="F1875" t="s">
        <v>5777</v>
      </c>
      <c r="G1875">
        <v>13</v>
      </c>
      <c r="H1875" t="s">
        <v>5601</v>
      </c>
      <c r="I1875" t="s">
        <v>466</v>
      </c>
    </row>
    <row r="1876" spans="1:9" x14ac:dyDescent="0.3">
      <c r="A1876">
        <v>91071</v>
      </c>
      <c r="B1876">
        <v>122</v>
      </c>
      <c r="C1876" s="441">
        <v>46174</v>
      </c>
      <c r="D1876" t="s">
        <v>552</v>
      </c>
      <c r="E1876">
        <v>21017</v>
      </c>
      <c r="F1876" t="s">
        <v>5673</v>
      </c>
      <c r="G1876">
        <v>6</v>
      </c>
      <c r="H1876" t="s">
        <v>5610</v>
      </c>
      <c r="I1876" t="s">
        <v>466</v>
      </c>
    </row>
    <row r="1877" spans="1:9" x14ac:dyDescent="0.3">
      <c r="A1877">
        <v>91072</v>
      </c>
      <c r="B1877">
        <v>122</v>
      </c>
      <c r="C1877" s="441">
        <v>46174</v>
      </c>
      <c r="D1877" t="s">
        <v>552</v>
      </c>
      <c r="E1877">
        <v>20908</v>
      </c>
      <c r="F1877" t="s">
        <v>5636</v>
      </c>
      <c r="G1877">
        <v>4</v>
      </c>
      <c r="H1877" t="s">
        <v>5605</v>
      </c>
      <c r="I1877" t="s">
        <v>466</v>
      </c>
    </row>
    <row r="1878" spans="1:9" x14ac:dyDescent="0.3">
      <c r="A1878">
        <v>91073</v>
      </c>
      <c r="B1878">
        <v>122</v>
      </c>
      <c r="C1878" s="441">
        <v>46174</v>
      </c>
      <c r="D1878" t="s">
        <v>552</v>
      </c>
      <c r="E1878">
        <v>24805</v>
      </c>
      <c r="F1878" t="s">
        <v>5853</v>
      </c>
      <c r="G1878">
        <v>2.5</v>
      </c>
      <c r="H1878" t="s">
        <v>5605</v>
      </c>
      <c r="I1878" t="s">
        <v>466</v>
      </c>
    </row>
    <row r="1879" spans="1:9" x14ac:dyDescent="0.3">
      <c r="A1879">
        <v>91074</v>
      </c>
      <c r="B1879">
        <v>122</v>
      </c>
      <c r="C1879" s="441">
        <v>46174</v>
      </c>
      <c r="D1879" t="s">
        <v>552</v>
      </c>
      <c r="E1879">
        <v>26594</v>
      </c>
      <c r="F1879" t="s">
        <v>5698</v>
      </c>
      <c r="G1879">
        <v>9</v>
      </c>
      <c r="H1879" t="s">
        <v>5598</v>
      </c>
      <c r="I1879" t="s">
        <v>466</v>
      </c>
    </row>
    <row r="1880" spans="1:9" x14ac:dyDescent="0.3">
      <c r="A1880">
        <v>91075</v>
      </c>
      <c r="B1880">
        <v>122</v>
      </c>
      <c r="C1880" s="441">
        <v>46174</v>
      </c>
      <c r="D1880" t="s">
        <v>552</v>
      </c>
      <c r="E1880">
        <v>18211</v>
      </c>
      <c r="F1880" t="s">
        <v>5782</v>
      </c>
      <c r="G1880">
        <v>7</v>
      </c>
      <c r="H1880" t="s">
        <v>5601</v>
      </c>
      <c r="I1880" t="s">
        <v>466</v>
      </c>
    </row>
    <row r="1881" spans="1:9" x14ac:dyDescent="0.3">
      <c r="A1881">
        <v>91076</v>
      </c>
      <c r="B1881">
        <v>122</v>
      </c>
      <c r="C1881" s="441">
        <v>46174</v>
      </c>
      <c r="D1881" t="s">
        <v>552</v>
      </c>
      <c r="E1881">
        <v>20887</v>
      </c>
      <c r="F1881" t="s">
        <v>5662</v>
      </c>
      <c r="G1881">
        <v>21</v>
      </c>
      <c r="H1881" t="s">
        <v>5625</v>
      </c>
      <c r="I1881" t="s">
        <v>466</v>
      </c>
    </row>
    <row r="1882" spans="1:9" x14ac:dyDescent="0.3">
      <c r="A1882">
        <v>91077</v>
      </c>
      <c r="B1882">
        <v>122</v>
      </c>
      <c r="C1882" s="441">
        <v>46174</v>
      </c>
      <c r="D1882" t="s">
        <v>552</v>
      </c>
      <c r="E1882">
        <v>26336</v>
      </c>
      <c r="F1882" t="s">
        <v>5701</v>
      </c>
      <c r="G1882">
        <v>124</v>
      </c>
      <c r="H1882" t="s">
        <v>5613</v>
      </c>
      <c r="I1882" t="s">
        <v>466</v>
      </c>
    </row>
    <row r="1883" spans="1:9" x14ac:dyDescent="0.3">
      <c r="A1883">
        <v>91078</v>
      </c>
      <c r="B1883">
        <v>122</v>
      </c>
      <c r="C1883" s="441">
        <v>46174</v>
      </c>
      <c r="D1883" t="s">
        <v>552</v>
      </c>
      <c r="E1883">
        <v>26429</v>
      </c>
      <c r="F1883" t="s">
        <v>5611</v>
      </c>
      <c r="G1883">
        <v>2.2999999999999998</v>
      </c>
      <c r="H1883" t="s">
        <v>5598</v>
      </c>
      <c r="I1883" t="s">
        <v>466</v>
      </c>
    </row>
    <row r="1884" spans="1:9" x14ac:dyDescent="0.3">
      <c r="A1884">
        <v>91079</v>
      </c>
      <c r="B1884">
        <v>122</v>
      </c>
      <c r="C1884" s="441">
        <v>46174</v>
      </c>
      <c r="D1884" t="s">
        <v>552</v>
      </c>
      <c r="E1884">
        <v>18214</v>
      </c>
      <c r="F1884" t="s">
        <v>5781</v>
      </c>
      <c r="G1884">
        <v>22</v>
      </c>
      <c r="H1884" t="s">
        <v>5601</v>
      </c>
      <c r="I1884" t="s">
        <v>466</v>
      </c>
    </row>
    <row r="1885" spans="1:9" x14ac:dyDescent="0.3">
      <c r="A1885">
        <v>91080</v>
      </c>
      <c r="B1885">
        <v>122</v>
      </c>
      <c r="C1885" s="441">
        <v>46174</v>
      </c>
      <c r="D1885" t="s">
        <v>552</v>
      </c>
      <c r="E1885">
        <v>17722</v>
      </c>
      <c r="F1885" t="s">
        <v>5831</v>
      </c>
      <c r="G1885">
        <v>5</v>
      </c>
      <c r="H1885" t="s">
        <v>5601</v>
      </c>
      <c r="I1885" t="s">
        <v>466</v>
      </c>
    </row>
    <row r="1886" spans="1:9" x14ac:dyDescent="0.3">
      <c r="A1886">
        <v>91081</v>
      </c>
      <c r="B1886">
        <v>122</v>
      </c>
      <c r="C1886" s="441">
        <v>46174</v>
      </c>
      <c r="D1886" t="s">
        <v>552</v>
      </c>
      <c r="E1886">
        <v>20941</v>
      </c>
      <c r="F1886" t="s">
        <v>5886</v>
      </c>
      <c r="G1886">
        <v>4</v>
      </c>
      <c r="H1886" t="s">
        <v>5605</v>
      </c>
      <c r="I1886" t="s">
        <v>466</v>
      </c>
    </row>
    <row r="1887" spans="1:9" x14ac:dyDescent="0.3">
      <c r="A1887">
        <v>91082</v>
      </c>
      <c r="B1887">
        <v>122</v>
      </c>
      <c r="C1887" s="441">
        <v>46174</v>
      </c>
      <c r="D1887" t="s">
        <v>552</v>
      </c>
      <c r="E1887">
        <v>27399</v>
      </c>
      <c r="F1887" t="s">
        <v>5708</v>
      </c>
      <c r="G1887">
        <v>8</v>
      </c>
      <c r="H1887" t="s">
        <v>5605</v>
      </c>
      <c r="I1887" t="s">
        <v>466</v>
      </c>
    </row>
    <row r="1888" spans="1:9" x14ac:dyDescent="0.3">
      <c r="A1888">
        <v>91083</v>
      </c>
      <c r="B1888">
        <v>122</v>
      </c>
      <c r="C1888" s="441">
        <v>46174</v>
      </c>
      <c r="D1888" t="s">
        <v>552</v>
      </c>
      <c r="E1888">
        <v>24986</v>
      </c>
      <c r="F1888" t="s">
        <v>5835</v>
      </c>
      <c r="G1888">
        <v>4</v>
      </c>
      <c r="H1888" t="s">
        <v>5625</v>
      </c>
      <c r="I1888" t="s">
        <v>466</v>
      </c>
    </row>
    <row r="1889" spans="1:9" x14ac:dyDescent="0.3">
      <c r="A1889">
        <v>91084</v>
      </c>
      <c r="B1889">
        <v>122</v>
      </c>
      <c r="C1889" s="441">
        <v>46174</v>
      </c>
      <c r="D1889" t="s">
        <v>552</v>
      </c>
      <c r="E1889">
        <v>21372</v>
      </c>
      <c r="F1889" t="s">
        <v>5704</v>
      </c>
      <c r="G1889">
        <v>23</v>
      </c>
      <c r="H1889" t="s">
        <v>5613</v>
      </c>
      <c r="I1889" t="s">
        <v>466</v>
      </c>
    </row>
    <row r="1890" spans="1:9" x14ac:dyDescent="0.3">
      <c r="A1890">
        <v>91085</v>
      </c>
      <c r="B1890">
        <v>122</v>
      </c>
      <c r="C1890" s="441">
        <v>46174</v>
      </c>
      <c r="D1890" t="s">
        <v>552</v>
      </c>
      <c r="E1890">
        <v>18139</v>
      </c>
      <c r="F1890" t="s">
        <v>5960</v>
      </c>
      <c r="G1890">
        <v>2</v>
      </c>
      <c r="H1890" t="s">
        <v>5601</v>
      </c>
      <c r="I1890" t="s">
        <v>466</v>
      </c>
    </row>
    <row r="1891" spans="1:9" x14ac:dyDescent="0.3">
      <c r="A1891">
        <v>91086</v>
      </c>
      <c r="B1891">
        <v>122</v>
      </c>
      <c r="C1891" s="441">
        <v>46174</v>
      </c>
      <c r="D1891" t="s">
        <v>552</v>
      </c>
      <c r="E1891">
        <v>28384</v>
      </c>
      <c r="F1891" t="s">
        <v>5894</v>
      </c>
      <c r="G1891">
        <v>27</v>
      </c>
      <c r="H1891" t="s">
        <v>5613</v>
      </c>
      <c r="I1891" t="s">
        <v>466</v>
      </c>
    </row>
    <row r="1892" spans="1:9" x14ac:dyDescent="0.3">
      <c r="A1892">
        <v>91087</v>
      </c>
      <c r="B1892">
        <v>122</v>
      </c>
      <c r="C1892" s="441">
        <v>46174</v>
      </c>
      <c r="D1892" t="s">
        <v>552</v>
      </c>
      <c r="E1892">
        <v>20117</v>
      </c>
      <c r="F1892" t="s">
        <v>5857</v>
      </c>
      <c r="G1892">
        <v>18</v>
      </c>
      <c r="H1892" t="s">
        <v>5613</v>
      </c>
      <c r="I1892" t="s">
        <v>466</v>
      </c>
    </row>
    <row r="1893" spans="1:9" x14ac:dyDescent="0.3">
      <c r="A1893">
        <v>91088</v>
      </c>
      <c r="B1893">
        <v>122</v>
      </c>
      <c r="C1893" s="441">
        <v>46174</v>
      </c>
      <c r="D1893" t="s">
        <v>552</v>
      </c>
      <c r="E1893">
        <v>25068</v>
      </c>
      <c r="F1893" t="s">
        <v>5870</v>
      </c>
      <c r="G1893">
        <v>2</v>
      </c>
      <c r="H1893" t="s">
        <v>5601</v>
      </c>
      <c r="I1893" t="s">
        <v>466</v>
      </c>
    </row>
    <row r="1894" spans="1:9" x14ac:dyDescent="0.3">
      <c r="A1894">
        <v>91089</v>
      </c>
      <c r="B1894">
        <v>122</v>
      </c>
      <c r="C1894" s="441">
        <v>46174</v>
      </c>
      <c r="D1894" t="s">
        <v>552</v>
      </c>
      <c r="E1894">
        <v>25184</v>
      </c>
      <c r="F1894" t="s">
        <v>5690</v>
      </c>
      <c r="G1894">
        <v>3</v>
      </c>
      <c r="H1894" t="s">
        <v>5598</v>
      </c>
      <c r="I1894" t="s">
        <v>466</v>
      </c>
    </row>
    <row r="1895" spans="1:9" x14ac:dyDescent="0.3">
      <c r="A1895">
        <v>91090</v>
      </c>
      <c r="B1895">
        <v>122</v>
      </c>
      <c r="C1895" s="441">
        <v>46174</v>
      </c>
      <c r="D1895" t="s">
        <v>552</v>
      </c>
      <c r="E1895">
        <v>27406</v>
      </c>
      <c r="F1895" t="s">
        <v>5899</v>
      </c>
      <c r="G1895">
        <v>3</v>
      </c>
      <c r="H1895" t="s">
        <v>5598</v>
      </c>
      <c r="I1895" t="s">
        <v>466</v>
      </c>
    </row>
    <row r="1896" spans="1:9" x14ac:dyDescent="0.3">
      <c r="A1896">
        <v>91091</v>
      </c>
      <c r="B1896">
        <v>122</v>
      </c>
      <c r="C1896" s="441">
        <v>46174</v>
      </c>
      <c r="D1896" t="s">
        <v>552</v>
      </c>
      <c r="E1896">
        <v>18832</v>
      </c>
      <c r="F1896" t="s">
        <v>5898</v>
      </c>
      <c r="G1896">
        <v>15.8</v>
      </c>
      <c r="H1896" t="s">
        <v>5598</v>
      </c>
      <c r="I1896" t="s">
        <v>466</v>
      </c>
    </row>
    <row r="1897" spans="1:9" x14ac:dyDescent="0.3">
      <c r="A1897">
        <v>91092</v>
      </c>
      <c r="B1897">
        <v>122</v>
      </c>
      <c r="C1897" s="441">
        <v>46174</v>
      </c>
      <c r="D1897" t="s">
        <v>552</v>
      </c>
      <c r="E1897">
        <v>22139</v>
      </c>
      <c r="F1897" t="s">
        <v>6019</v>
      </c>
      <c r="G1897">
        <v>14</v>
      </c>
      <c r="H1897" t="s">
        <v>5615</v>
      </c>
      <c r="I1897" t="s">
        <v>466</v>
      </c>
    </row>
    <row r="1898" spans="1:9" x14ac:dyDescent="0.3">
      <c r="A1898">
        <v>91093</v>
      </c>
      <c r="B1898">
        <v>122</v>
      </c>
      <c r="C1898" s="441">
        <v>46174</v>
      </c>
      <c r="D1898" t="s">
        <v>552</v>
      </c>
      <c r="E1898">
        <v>17594</v>
      </c>
      <c r="F1898" t="s">
        <v>5878</v>
      </c>
      <c r="G1898">
        <v>9</v>
      </c>
      <c r="H1898" t="s">
        <v>5601</v>
      </c>
      <c r="I1898" t="s">
        <v>466</v>
      </c>
    </row>
    <row r="1899" spans="1:9" x14ac:dyDescent="0.3">
      <c r="A1899">
        <v>91094</v>
      </c>
      <c r="B1899">
        <v>122</v>
      </c>
      <c r="C1899" s="441">
        <v>46174</v>
      </c>
      <c r="D1899" t="s">
        <v>552</v>
      </c>
      <c r="E1899">
        <v>18382</v>
      </c>
      <c r="F1899" t="s">
        <v>5738</v>
      </c>
      <c r="G1899">
        <v>8.4700000000000006</v>
      </c>
      <c r="H1899" t="s">
        <v>5601</v>
      </c>
      <c r="I1899" t="s">
        <v>466</v>
      </c>
    </row>
    <row r="1900" spans="1:9" x14ac:dyDescent="0.3">
      <c r="A1900">
        <v>91095</v>
      </c>
      <c r="B1900">
        <v>122</v>
      </c>
      <c r="C1900" s="441">
        <v>46174</v>
      </c>
      <c r="D1900" t="s">
        <v>552</v>
      </c>
      <c r="E1900">
        <v>17753</v>
      </c>
      <c r="F1900" t="s">
        <v>5883</v>
      </c>
      <c r="G1900">
        <v>4</v>
      </c>
      <c r="H1900" t="s">
        <v>5601</v>
      </c>
      <c r="I1900" t="s">
        <v>466</v>
      </c>
    </row>
    <row r="1901" spans="1:9" x14ac:dyDescent="0.3">
      <c r="A1901">
        <v>91096</v>
      </c>
      <c r="B1901">
        <v>122</v>
      </c>
      <c r="C1901" s="441">
        <v>46174</v>
      </c>
      <c r="D1901" t="s">
        <v>552</v>
      </c>
      <c r="E1901">
        <v>18545</v>
      </c>
      <c r="F1901" t="s">
        <v>5727</v>
      </c>
      <c r="G1901">
        <v>12.4</v>
      </c>
      <c r="H1901" t="s">
        <v>5601</v>
      </c>
      <c r="I1901" t="s">
        <v>466</v>
      </c>
    </row>
    <row r="1902" spans="1:9" x14ac:dyDescent="0.3">
      <c r="A1902">
        <v>91097</v>
      </c>
      <c r="B1902">
        <v>122</v>
      </c>
      <c r="C1902" s="441">
        <v>46174</v>
      </c>
      <c r="D1902" t="s">
        <v>552</v>
      </c>
      <c r="E1902">
        <v>20861</v>
      </c>
      <c r="F1902" t="s">
        <v>5854</v>
      </c>
      <c r="G1902">
        <v>12</v>
      </c>
      <c r="H1902" t="s">
        <v>5613</v>
      </c>
      <c r="I1902" t="s">
        <v>466</v>
      </c>
    </row>
    <row r="1903" spans="1:9" x14ac:dyDescent="0.3">
      <c r="A1903">
        <v>91098</v>
      </c>
      <c r="B1903">
        <v>122</v>
      </c>
      <c r="C1903" s="441">
        <v>46174</v>
      </c>
      <c r="D1903" t="s">
        <v>552</v>
      </c>
      <c r="E1903">
        <v>22721</v>
      </c>
      <c r="F1903" t="s">
        <v>5710</v>
      </c>
      <c r="G1903">
        <v>18.52</v>
      </c>
      <c r="H1903" t="s">
        <v>5598</v>
      </c>
      <c r="I1903" t="s">
        <v>466</v>
      </c>
    </row>
    <row r="1904" spans="1:9" x14ac:dyDescent="0.3">
      <c r="A1904">
        <v>91099</v>
      </c>
      <c r="B1904">
        <v>122</v>
      </c>
      <c r="C1904" s="441">
        <v>46174</v>
      </c>
      <c r="D1904" t="s">
        <v>552</v>
      </c>
      <c r="E1904">
        <v>25282</v>
      </c>
      <c r="F1904" t="s">
        <v>5652</v>
      </c>
      <c r="G1904">
        <v>14</v>
      </c>
      <c r="H1904" t="s">
        <v>5598</v>
      </c>
      <c r="I1904" t="s">
        <v>466</v>
      </c>
    </row>
    <row r="1905" spans="1:9" x14ac:dyDescent="0.3">
      <c r="A1905">
        <v>91100</v>
      </c>
      <c r="B1905">
        <v>122</v>
      </c>
      <c r="C1905" s="441">
        <v>46174</v>
      </c>
      <c r="D1905" t="s">
        <v>552</v>
      </c>
      <c r="E1905">
        <v>18268</v>
      </c>
      <c r="F1905" t="s">
        <v>5766</v>
      </c>
      <c r="G1905">
        <v>8.43</v>
      </c>
      <c r="H1905" t="s">
        <v>5601</v>
      </c>
      <c r="I1905" t="s">
        <v>466</v>
      </c>
    </row>
    <row r="1906" spans="1:9" x14ac:dyDescent="0.3">
      <c r="A1906">
        <v>91101</v>
      </c>
      <c r="B1906">
        <v>122</v>
      </c>
      <c r="C1906" s="441">
        <v>46174</v>
      </c>
      <c r="D1906" t="s">
        <v>552</v>
      </c>
      <c r="E1906">
        <v>20689</v>
      </c>
      <c r="F1906" t="s">
        <v>5638</v>
      </c>
      <c r="G1906">
        <v>17</v>
      </c>
      <c r="H1906" t="s">
        <v>5613</v>
      </c>
      <c r="I1906" t="s">
        <v>466</v>
      </c>
    </row>
    <row r="1907" spans="1:9" x14ac:dyDescent="0.3">
      <c r="A1907">
        <v>91102</v>
      </c>
      <c r="B1907">
        <v>122</v>
      </c>
      <c r="C1907" s="441">
        <v>46174</v>
      </c>
      <c r="D1907" t="s">
        <v>552</v>
      </c>
      <c r="E1907">
        <v>18537</v>
      </c>
      <c r="F1907" t="s">
        <v>5731</v>
      </c>
      <c r="G1907">
        <v>6.46</v>
      </c>
      <c r="H1907" t="s">
        <v>5601</v>
      </c>
      <c r="I1907" t="s">
        <v>466</v>
      </c>
    </row>
    <row r="1908" spans="1:9" x14ac:dyDescent="0.3">
      <c r="A1908">
        <v>91103</v>
      </c>
      <c r="B1908">
        <v>122</v>
      </c>
      <c r="C1908" s="441">
        <v>46174</v>
      </c>
      <c r="D1908" t="s">
        <v>552</v>
      </c>
      <c r="E1908">
        <v>18237</v>
      </c>
      <c r="F1908" t="s">
        <v>5773</v>
      </c>
      <c r="G1908">
        <v>2.23</v>
      </c>
      <c r="H1908" t="s">
        <v>5601</v>
      </c>
      <c r="I1908" t="s">
        <v>466</v>
      </c>
    </row>
    <row r="1909" spans="1:9" x14ac:dyDescent="0.3">
      <c r="A1909">
        <v>91104</v>
      </c>
      <c r="B1909">
        <v>122</v>
      </c>
      <c r="C1909" s="441">
        <v>46174</v>
      </c>
      <c r="D1909" t="s">
        <v>552</v>
      </c>
      <c r="E1909">
        <v>18235</v>
      </c>
      <c r="F1909" t="s">
        <v>5774</v>
      </c>
      <c r="G1909">
        <v>2.98</v>
      </c>
      <c r="H1909" t="s">
        <v>5613</v>
      </c>
      <c r="I1909" t="s">
        <v>466</v>
      </c>
    </row>
    <row r="1910" spans="1:9" x14ac:dyDescent="0.3">
      <c r="A1910">
        <v>91105</v>
      </c>
      <c r="B1910">
        <v>122</v>
      </c>
      <c r="C1910" s="441">
        <v>46174</v>
      </c>
      <c r="D1910" t="s">
        <v>552</v>
      </c>
      <c r="E1910">
        <v>18113</v>
      </c>
      <c r="F1910" t="s">
        <v>5806</v>
      </c>
      <c r="G1910">
        <v>1</v>
      </c>
      <c r="H1910" t="s">
        <v>5601</v>
      </c>
      <c r="I1910" t="s">
        <v>466</v>
      </c>
    </row>
    <row r="1911" spans="1:9" x14ac:dyDescent="0.3">
      <c r="A1911">
        <v>91106</v>
      </c>
      <c r="B1911">
        <v>122</v>
      </c>
      <c r="C1911" s="441">
        <v>46174</v>
      </c>
      <c r="D1911" t="s">
        <v>552</v>
      </c>
      <c r="E1911">
        <v>21010</v>
      </c>
      <c r="F1911" t="s">
        <v>5674</v>
      </c>
      <c r="G1911">
        <v>39</v>
      </c>
      <c r="H1911" t="s">
        <v>5668</v>
      </c>
      <c r="I1911" t="s">
        <v>466</v>
      </c>
    </row>
    <row r="1912" spans="1:9" x14ac:dyDescent="0.3">
      <c r="A1912">
        <v>91107</v>
      </c>
      <c r="B1912">
        <v>122</v>
      </c>
      <c r="C1912" s="441">
        <v>46174</v>
      </c>
      <c r="D1912" t="s">
        <v>552</v>
      </c>
      <c r="E1912">
        <v>21159</v>
      </c>
      <c r="F1912" t="s">
        <v>5836</v>
      </c>
      <c r="G1912">
        <v>3</v>
      </c>
      <c r="H1912" t="s">
        <v>5625</v>
      </c>
      <c r="I1912" t="s">
        <v>466</v>
      </c>
    </row>
    <row r="1913" spans="1:9" x14ac:dyDescent="0.3">
      <c r="A1913">
        <v>91108</v>
      </c>
      <c r="B1913">
        <v>122</v>
      </c>
      <c r="C1913" s="441">
        <v>46174</v>
      </c>
      <c r="D1913" t="s">
        <v>552</v>
      </c>
      <c r="E1913">
        <v>26020</v>
      </c>
      <c r="F1913" t="s">
        <v>5639</v>
      </c>
      <c r="G1913">
        <v>31</v>
      </c>
      <c r="H1913" t="s">
        <v>5613</v>
      </c>
      <c r="I1913" t="s">
        <v>466</v>
      </c>
    </row>
    <row r="1914" spans="1:9" x14ac:dyDescent="0.3">
      <c r="A1914">
        <v>91109</v>
      </c>
      <c r="B1914">
        <v>122</v>
      </c>
      <c r="C1914" s="441">
        <v>46174</v>
      </c>
      <c r="D1914" t="s">
        <v>552</v>
      </c>
      <c r="E1914">
        <v>20645</v>
      </c>
      <c r="F1914" t="s">
        <v>5664</v>
      </c>
      <c r="G1914">
        <v>20</v>
      </c>
      <c r="H1914" t="s">
        <v>5615</v>
      </c>
      <c r="I1914" t="s">
        <v>466</v>
      </c>
    </row>
    <row r="1915" spans="1:9" x14ac:dyDescent="0.3">
      <c r="A1915">
        <v>91110</v>
      </c>
      <c r="B1915">
        <v>122</v>
      </c>
      <c r="C1915" s="441">
        <v>46174</v>
      </c>
      <c r="D1915" t="s">
        <v>552</v>
      </c>
      <c r="E1915">
        <v>18284</v>
      </c>
      <c r="F1915" t="s">
        <v>5757</v>
      </c>
      <c r="G1915">
        <v>4.1500000000000004</v>
      </c>
      <c r="H1915" t="s">
        <v>5601</v>
      </c>
      <c r="I1915" t="s">
        <v>466</v>
      </c>
    </row>
    <row r="1916" spans="1:9" x14ac:dyDescent="0.3">
      <c r="A1916">
        <v>91111</v>
      </c>
      <c r="B1916">
        <v>122</v>
      </c>
      <c r="C1916" s="441">
        <v>46174</v>
      </c>
      <c r="D1916" t="s">
        <v>552</v>
      </c>
      <c r="E1916">
        <v>25562</v>
      </c>
      <c r="F1916" t="s">
        <v>5719</v>
      </c>
      <c r="G1916">
        <v>3</v>
      </c>
      <c r="H1916" t="s">
        <v>5605</v>
      </c>
      <c r="I1916" t="s">
        <v>466</v>
      </c>
    </row>
    <row r="1917" spans="1:9" x14ac:dyDescent="0.3">
      <c r="A1917">
        <v>91112</v>
      </c>
      <c r="B1917">
        <v>122</v>
      </c>
      <c r="C1917" s="441">
        <v>46174</v>
      </c>
      <c r="D1917" t="s">
        <v>552</v>
      </c>
      <c r="E1917">
        <v>20715</v>
      </c>
      <c r="F1917" t="s">
        <v>5614</v>
      </c>
      <c r="G1917">
        <v>1</v>
      </c>
      <c r="H1917" t="s">
        <v>5615</v>
      </c>
      <c r="I1917" t="s">
        <v>466</v>
      </c>
    </row>
    <row r="1918" spans="1:9" x14ac:dyDescent="0.3">
      <c r="A1918">
        <v>91113</v>
      </c>
      <c r="B1918">
        <v>122</v>
      </c>
      <c r="C1918" s="441">
        <v>46174</v>
      </c>
      <c r="D1918" t="s">
        <v>552</v>
      </c>
      <c r="E1918">
        <v>18272</v>
      </c>
      <c r="F1918" t="s">
        <v>5765</v>
      </c>
      <c r="G1918">
        <v>12.13</v>
      </c>
      <c r="H1918" t="s">
        <v>5601</v>
      </c>
      <c r="I1918" t="s">
        <v>466</v>
      </c>
    </row>
    <row r="1919" spans="1:9" x14ac:dyDescent="0.3">
      <c r="A1919">
        <v>91114</v>
      </c>
      <c r="B1919">
        <v>122</v>
      </c>
      <c r="C1919" s="441">
        <v>46174</v>
      </c>
      <c r="D1919" t="s">
        <v>552</v>
      </c>
      <c r="E1919">
        <v>18129</v>
      </c>
      <c r="F1919" t="s">
        <v>5800</v>
      </c>
      <c r="G1919">
        <v>3.64</v>
      </c>
      <c r="H1919" t="s">
        <v>5601</v>
      </c>
      <c r="I1919" t="s">
        <v>466</v>
      </c>
    </row>
    <row r="1920" spans="1:9" x14ac:dyDescent="0.3">
      <c r="A1920">
        <v>91115</v>
      </c>
      <c r="B1920">
        <v>122</v>
      </c>
      <c r="C1920" s="441">
        <v>46174</v>
      </c>
      <c r="D1920" t="s">
        <v>552</v>
      </c>
      <c r="E1920">
        <v>20922</v>
      </c>
      <c r="F1920" t="s">
        <v>5845</v>
      </c>
      <c r="G1920">
        <v>7</v>
      </c>
      <c r="H1920" t="s">
        <v>5605</v>
      </c>
      <c r="I1920" t="s">
        <v>466</v>
      </c>
    </row>
    <row r="1921" spans="1:9" x14ac:dyDescent="0.3">
      <c r="A1921">
        <v>91116</v>
      </c>
      <c r="B1921">
        <v>122</v>
      </c>
      <c r="C1921" s="441">
        <v>46174</v>
      </c>
      <c r="D1921" t="s">
        <v>552</v>
      </c>
      <c r="E1921">
        <v>18313</v>
      </c>
      <c r="F1921" t="s">
        <v>5755</v>
      </c>
      <c r="G1921">
        <v>3.3</v>
      </c>
      <c r="H1921" t="s">
        <v>5601</v>
      </c>
      <c r="I1921" t="s">
        <v>466</v>
      </c>
    </row>
    <row r="1922" spans="1:9" x14ac:dyDescent="0.3">
      <c r="A1922">
        <v>91117</v>
      </c>
      <c r="B1922">
        <v>122</v>
      </c>
      <c r="C1922" s="441">
        <v>46174</v>
      </c>
      <c r="D1922" t="s">
        <v>552</v>
      </c>
      <c r="E1922">
        <v>18159</v>
      </c>
      <c r="F1922" t="s">
        <v>5792</v>
      </c>
      <c r="G1922">
        <v>2</v>
      </c>
      <c r="H1922" t="s">
        <v>5601</v>
      </c>
      <c r="I1922" t="s">
        <v>466</v>
      </c>
    </row>
    <row r="1923" spans="1:9" x14ac:dyDescent="0.3">
      <c r="A1923">
        <v>91118</v>
      </c>
      <c r="B1923">
        <v>122</v>
      </c>
      <c r="C1923" s="441">
        <v>46174</v>
      </c>
      <c r="D1923" t="s">
        <v>552</v>
      </c>
      <c r="E1923">
        <v>18185</v>
      </c>
      <c r="F1923" t="s">
        <v>5786</v>
      </c>
      <c r="G1923">
        <v>2</v>
      </c>
      <c r="H1923" t="s">
        <v>5601</v>
      </c>
      <c r="I1923" t="s">
        <v>466</v>
      </c>
    </row>
    <row r="1924" spans="1:9" x14ac:dyDescent="0.3">
      <c r="A1924">
        <v>91119</v>
      </c>
      <c r="B1924">
        <v>122</v>
      </c>
      <c r="C1924" s="441">
        <v>46174</v>
      </c>
      <c r="D1924" t="s">
        <v>552</v>
      </c>
      <c r="E1924">
        <v>18103</v>
      </c>
      <c r="F1924" t="s">
        <v>5809</v>
      </c>
      <c r="G1924">
        <v>2.69</v>
      </c>
      <c r="H1924" t="s">
        <v>5601</v>
      </c>
      <c r="I1924" t="s">
        <v>466</v>
      </c>
    </row>
    <row r="1925" spans="1:9" x14ac:dyDescent="0.3">
      <c r="A1925">
        <v>91120</v>
      </c>
      <c r="B1925">
        <v>122</v>
      </c>
      <c r="C1925" s="441">
        <v>46174</v>
      </c>
      <c r="D1925" t="s">
        <v>552</v>
      </c>
      <c r="E1925">
        <v>20421</v>
      </c>
      <c r="F1925" t="s">
        <v>5637</v>
      </c>
      <c r="G1925">
        <v>22</v>
      </c>
      <c r="H1925" t="s">
        <v>5613</v>
      </c>
      <c r="I1925" t="s">
        <v>466</v>
      </c>
    </row>
    <row r="1926" spans="1:9" x14ac:dyDescent="0.3">
      <c r="A1926">
        <v>91121</v>
      </c>
      <c r="B1926">
        <v>122</v>
      </c>
      <c r="C1926" s="441">
        <v>46174</v>
      </c>
      <c r="D1926" t="s">
        <v>552</v>
      </c>
      <c r="E1926">
        <v>20653</v>
      </c>
      <c r="F1926" t="s">
        <v>5655</v>
      </c>
      <c r="G1926">
        <v>15</v>
      </c>
      <c r="H1926" t="s">
        <v>5613</v>
      </c>
      <c r="I1926" t="s">
        <v>466</v>
      </c>
    </row>
    <row r="1927" spans="1:9" x14ac:dyDescent="0.3">
      <c r="A1927">
        <v>91122</v>
      </c>
      <c r="B1927">
        <v>122</v>
      </c>
      <c r="C1927" s="441">
        <v>46174</v>
      </c>
      <c r="D1927" t="s">
        <v>552</v>
      </c>
      <c r="E1927">
        <v>22598</v>
      </c>
      <c r="F1927" t="s">
        <v>5725</v>
      </c>
      <c r="G1927">
        <v>3.63</v>
      </c>
      <c r="H1927" t="s">
        <v>5601</v>
      </c>
      <c r="I1927" t="s">
        <v>466</v>
      </c>
    </row>
    <row r="1928" spans="1:9" x14ac:dyDescent="0.3">
      <c r="A1928">
        <v>91123</v>
      </c>
      <c r="B1928">
        <v>122</v>
      </c>
      <c r="C1928" s="441">
        <v>46174</v>
      </c>
      <c r="D1928" t="s">
        <v>552</v>
      </c>
      <c r="E1928">
        <v>20936</v>
      </c>
      <c r="F1928" t="s">
        <v>5634</v>
      </c>
      <c r="G1928">
        <v>1</v>
      </c>
      <c r="H1928" t="s">
        <v>5613</v>
      </c>
      <c r="I1928" t="s">
        <v>466</v>
      </c>
    </row>
    <row r="1929" spans="1:9" x14ac:dyDescent="0.3">
      <c r="A1929">
        <v>91124</v>
      </c>
      <c r="B1929">
        <v>122</v>
      </c>
      <c r="C1929" s="441">
        <v>46174</v>
      </c>
      <c r="D1929" t="s">
        <v>552</v>
      </c>
      <c r="E1929">
        <v>21093</v>
      </c>
      <c r="F1929" t="s">
        <v>5608</v>
      </c>
      <c r="G1929">
        <v>82</v>
      </c>
      <c r="H1929" t="s">
        <v>5598</v>
      </c>
      <c r="I1929" t="s">
        <v>466</v>
      </c>
    </row>
    <row r="1930" spans="1:9" x14ac:dyDescent="0.3">
      <c r="A1930">
        <v>91125</v>
      </c>
      <c r="B1930">
        <v>122</v>
      </c>
      <c r="C1930" s="441">
        <v>46174</v>
      </c>
      <c r="D1930" t="s">
        <v>552</v>
      </c>
      <c r="E1930">
        <v>25152</v>
      </c>
      <c r="F1930" t="s">
        <v>5735</v>
      </c>
      <c r="G1930">
        <v>5.53</v>
      </c>
      <c r="H1930" t="s">
        <v>5601</v>
      </c>
      <c r="I1930" t="s">
        <v>466</v>
      </c>
    </row>
    <row r="1931" spans="1:9" x14ac:dyDescent="0.3">
      <c r="A1931">
        <v>91126</v>
      </c>
      <c r="B1931">
        <v>122</v>
      </c>
      <c r="C1931" s="441">
        <v>46174</v>
      </c>
      <c r="D1931" t="s">
        <v>552</v>
      </c>
      <c r="E1931">
        <v>20358</v>
      </c>
      <c r="F1931" t="s">
        <v>5648</v>
      </c>
      <c r="G1931">
        <v>25</v>
      </c>
      <c r="H1931" t="s">
        <v>5605</v>
      </c>
      <c r="I1931" t="s">
        <v>466</v>
      </c>
    </row>
    <row r="1932" spans="1:9" x14ac:dyDescent="0.3">
      <c r="A1932">
        <v>91127</v>
      </c>
      <c r="B1932">
        <v>122</v>
      </c>
      <c r="C1932" s="441">
        <v>46174</v>
      </c>
      <c r="D1932" t="s">
        <v>552</v>
      </c>
      <c r="E1932">
        <v>19439</v>
      </c>
      <c r="F1932" t="s">
        <v>5691</v>
      </c>
      <c r="G1932">
        <v>12</v>
      </c>
      <c r="H1932" t="s">
        <v>5598</v>
      </c>
      <c r="I1932" t="s">
        <v>466</v>
      </c>
    </row>
    <row r="1933" spans="1:9" x14ac:dyDescent="0.3">
      <c r="A1933">
        <v>91128</v>
      </c>
      <c r="B1933">
        <v>122</v>
      </c>
      <c r="C1933" s="441">
        <v>46174</v>
      </c>
      <c r="D1933" t="s">
        <v>552</v>
      </c>
      <c r="E1933">
        <v>17895</v>
      </c>
      <c r="F1933" t="s">
        <v>5819</v>
      </c>
      <c r="G1933">
        <v>15</v>
      </c>
      <c r="H1933" t="s">
        <v>5605</v>
      </c>
      <c r="I1933" t="s">
        <v>466</v>
      </c>
    </row>
    <row r="1934" spans="1:9" x14ac:dyDescent="0.3">
      <c r="A1934">
        <v>91129</v>
      </c>
      <c r="B1934">
        <v>122</v>
      </c>
      <c r="C1934" s="441">
        <v>46174</v>
      </c>
      <c r="D1934" t="s">
        <v>552</v>
      </c>
      <c r="E1934">
        <v>17886</v>
      </c>
      <c r="F1934" t="s">
        <v>5820</v>
      </c>
      <c r="G1934">
        <v>15</v>
      </c>
      <c r="H1934" t="s">
        <v>5605</v>
      </c>
      <c r="I1934" t="s">
        <v>466</v>
      </c>
    </row>
    <row r="1935" spans="1:9" x14ac:dyDescent="0.3">
      <c r="A1935">
        <v>91130</v>
      </c>
      <c r="B1935">
        <v>122</v>
      </c>
      <c r="C1935" s="441">
        <v>46174</v>
      </c>
      <c r="D1935" t="s">
        <v>552</v>
      </c>
      <c r="E1935">
        <v>19857</v>
      </c>
      <c r="F1935" t="s">
        <v>5602</v>
      </c>
      <c r="G1935">
        <v>7</v>
      </c>
      <c r="H1935" t="s">
        <v>5598</v>
      </c>
      <c r="I1935" t="s">
        <v>466</v>
      </c>
    </row>
    <row r="1936" spans="1:9" x14ac:dyDescent="0.3">
      <c r="A1936">
        <v>91131</v>
      </c>
      <c r="B1936">
        <v>122</v>
      </c>
      <c r="C1936" s="441">
        <v>46174</v>
      </c>
      <c r="D1936" t="s">
        <v>552</v>
      </c>
      <c r="E1936">
        <v>18275</v>
      </c>
      <c r="F1936" t="s">
        <v>5764</v>
      </c>
      <c r="G1936">
        <v>4.74</v>
      </c>
      <c r="H1936" t="s">
        <v>5601</v>
      </c>
      <c r="I1936" t="s">
        <v>466</v>
      </c>
    </row>
    <row r="1937" spans="1:9" x14ac:dyDescent="0.3">
      <c r="A1937">
        <v>91132</v>
      </c>
      <c r="B1937">
        <v>122</v>
      </c>
      <c r="C1937" s="441">
        <v>46174</v>
      </c>
      <c r="D1937" t="s">
        <v>552</v>
      </c>
      <c r="E1937">
        <v>17800</v>
      </c>
      <c r="F1937" t="s">
        <v>5824</v>
      </c>
      <c r="G1937">
        <v>13</v>
      </c>
      <c r="H1937" t="s">
        <v>5601</v>
      </c>
      <c r="I1937" t="s">
        <v>466</v>
      </c>
    </row>
    <row r="1938" spans="1:9" x14ac:dyDescent="0.3">
      <c r="A1938">
        <v>91133</v>
      </c>
      <c r="B1938">
        <v>122</v>
      </c>
      <c r="C1938" s="441">
        <v>46174</v>
      </c>
      <c r="D1938" t="s">
        <v>552</v>
      </c>
      <c r="E1938">
        <v>18667</v>
      </c>
      <c r="F1938" t="s">
        <v>5718</v>
      </c>
      <c r="G1938">
        <v>17.059999999999999</v>
      </c>
      <c r="H1938" t="s">
        <v>5598</v>
      </c>
      <c r="I1938" t="s">
        <v>466</v>
      </c>
    </row>
    <row r="1939" spans="1:9" x14ac:dyDescent="0.3">
      <c r="A1939">
        <v>91134</v>
      </c>
      <c r="B1939">
        <v>122</v>
      </c>
      <c r="C1939" s="441">
        <v>46174</v>
      </c>
      <c r="D1939" t="s">
        <v>552</v>
      </c>
      <c r="E1939">
        <v>18296</v>
      </c>
      <c r="F1939" t="s">
        <v>5761</v>
      </c>
      <c r="G1939">
        <v>3.57</v>
      </c>
      <c r="H1939" t="s">
        <v>5601</v>
      </c>
      <c r="I1939" t="s">
        <v>466</v>
      </c>
    </row>
    <row r="1940" spans="1:9" x14ac:dyDescent="0.3">
      <c r="A1940">
        <v>91135</v>
      </c>
      <c r="B1940">
        <v>122</v>
      </c>
      <c r="C1940" s="441">
        <v>46174</v>
      </c>
      <c r="D1940" t="s">
        <v>552</v>
      </c>
      <c r="E1940">
        <v>18138</v>
      </c>
      <c r="F1940" t="s">
        <v>5799</v>
      </c>
      <c r="G1940">
        <v>0.59</v>
      </c>
      <c r="H1940" t="s">
        <v>5601</v>
      </c>
      <c r="I1940" t="s">
        <v>466</v>
      </c>
    </row>
    <row r="1941" spans="1:9" x14ac:dyDescent="0.3">
      <c r="A1941">
        <v>91136</v>
      </c>
      <c r="B1941">
        <v>122</v>
      </c>
      <c r="C1941" s="441">
        <v>46174</v>
      </c>
      <c r="D1941" t="s">
        <v>552</v>
      </c>
      <c r="E1941">
        <v>24704</v>
      </c>
      <c r="F1941" t="s">
        <v>5872</v>
      </c>
      <c r="G1941">
        <v>2</v>
      </c>
      <c r="H1941" t="s">
        <v>5601</v>
      </c>
      <c r="I1941" t="s">
        <v>466</v>
      </c>
    </row>
    <row r="1942" spans="1:9" x14ac:dyDescent="0.3">
      <c r="A1942">
        <v>91137</v>
      </c>
      <c r="B1942">
        <v>122</v>
      </c>
      <c r="C1942" s="441">
        <v>46174</v>
      </c>
      <c r="D1942" t="s">
        <v>552</v>
      </c>
      <c r="E1942">
        <v>18266</v>
      </c>
      <c r="F1942" t="s">
        <v>5767</v>
      </c>
      <c r="G1942">
        <v>2.2999999999999998</v>
      </c>
      <c r="H1942" t="s">
        <v>5613</v>
      </c>
      <c r="I1942" t="s">
        <v>466</v>
      </c>
    </row>
    <row r="1943" spans="1:9" x14ac:dyDescent="0.3">
      <c r="A1943">
        <v>91138</v>
      </c>
      <c r="B1943">
        <v>122</v>
      </c>
      <c r="C1943" s="441">
        <v>46174</v>
      </c>
      <c r="D1943" t="s">
        <v>552</v>
      </c>
      <c r="E1943">
        <v>19356</v>
      </c>
      <c r="F1943" t="s">
        <v>5696</v>
      </c>
      <c r="G1943">
        <v>6</v>
      </c>
      <c r="H1943" t="s">
        <v>5598</v>
      </c>
      <c r="I1943" t="s">
        <v>466</v>
      </c>
    </row>
    <row r="1944" spans="1:9" x14ac:dyDescent="0.3">
      <c r="A1944">
        <v>91139</v>
      </c>
      <c r="B1944">
        <v>122</v>
      </c>
      <c r="C1944" s="441">
        <v>46174</v>
      </c>
      <c r="D1944" t="s">
        <v>552</v>
      </c>
      <c r="E1944">
        <v>20752</v>
      </c>
      <c r="F1944" t="s">
        <v>5624</v>
      </c>
      <c r="G1944">
        <v>3</v>
      </c>
      <c r="H1944" t="s">
        <v>5625</v>
      </c>
      <c r="I1944" t="s">
        <v>466</v>
      </c>
    </row>
    <row r="1945" spans="1:9" x14ac:dyDescent="0.3">
      <c r="A1945">
        <v>91140</v>
      </c>
      <c r="B1945">
        <v>122</v>
      </c>
      <c r="C1945" s="441">
        <v>46174</v>
      </c>
      <c r="D1945" t="s">
        <v>552</v>
      </c>
      <c r="E1945">
        <v>24833</v>
      </c>
      <c r="F1945" t="s">
        <v>5707</v>
      </c>
      <c r="G1945">
        <v>6</v>
      </c>
      <c r="H1945" t="s">
        <v>5703</v>
      </c>
      <c r="I1945" t="s">
        <v>466</v>
      </c>
    </row>
    <row r="1946" spans="1:9" x14ac:dyDescent="0.3">
      <c r="A1946">
        <v>91141</v>
      </c>
      <c r="B1946">
        <v>122</v>
      </c>
      <c r="C1946" s="441">
        <v>46174</v>
      </c>
      <c r="D1946" t="s">
        <v>552</v>
      </c>
      <c r="E1946">
        <v>21073</v>
      </c>
      <c r="F1946" t="s">
        <v>5628</v>
      </c>
      <c r="G1946">
        <v>6</v>
      </c>
      <c r="H1946" t="s">
        <v>5613</v>
      </c>
      <c r="I1946" t="s">
        <v>466</v>
      </c>
    </row>
    <row r="1947" spans="1:9" x14ac:dyDescent="0.3">
      <c r="A1947">
        <v>91142</v>
      </c>
      <c r="B1947">
        <v>122</v>
      </c>
      <c r="C1947" s="441">
        <v>46174</v>
      </c>
      <c r="D1947" t="s">
        <v>552</v>
      </c>
      <c r="E1947">
        <v>25478</v>
      </c>
      <c r="F1947" t="s">
        <v>5656</v>
      </c>
      <c r="G1947">
        <v>30</v>
      </c>
      <c r="H1947" t="s">
        <v>5613</v>
      </c>
      <c r="I1947" t="s">
        <v>466</v>
      </c>
    </row>
    <row r="1948" spans="1:9" x14ac:dyDescent="0.3">
      <c r="A1948">
        <v>91143</v>
      </c>
      <c r="B1948">
        <v>122</v>
      </c>
      <c r="C1948" s="441">
        <v>46174</v>
      </c>
      <c r="D1948" t="s">
        <v>552</v>
      </c>
      <c r="E1948">
        <v>24712</v>
      </c>
      <c r="F1948" t="s">
        <v>5837</v>
      </c>
      <c r="G1948">
        <v>2</v>
      </c>
      <c r="H1948" t="s">
        <v>5601</v>
      </c>
      <c r="I1948" t="s">
        <v>466</v>
      </c>
    </row>
    <row r="1949" spans="1:9" x14ac:dyDescent="0.3">
      <c r="A1949">
        <v>91144</v>
      </c>
      <c r="B1949">
        <v>122</v>
      </c>
      <c r="C1949" s="441">
        <v>46174</v>
      </c>
      <c r="D1949" t="s">
        <v>552</v>
      </c>
      <c r="E1949">
        <v>19339</v>
      </c>
      <c r="F1949" t="s">
        <v>5987</v>
      </c>
      <c r="G1949">
        <v>4</v>
      </c>
      <c r="H1949" t="s">
        <v>5598</v>
      </c>
      <c r="I1949" t="s">
        <v>466</v>
      </c>
    </row>
    <row r="1950" spans="1:9" x14ac:dyDescent="0.3">
      <c r="A1950">
        <v>91145</v>
      </c>
      <c r="B1950">
        <v>122</v>
      </c>
      <c r="C1950" s="441">
        <v>46174</v>
      </c>
      <c r="D1950" t="s">
        <v>552</v>
      </c>
      <c r="E1950">
        <v>20349</v>
      </c>
      <c r="F1950" t="s">
        <v>5679</v>
      </c>
      <c r="G1950">
        <v>21</v>
      </c>
      <c r="H1950" t="s">
        <v>5605</v>
      </c>
      <c r="I1950" t="s">
        <v>466</v>
      </c>
    </row>
    <row r="1951" spans="1:9" x14ac:dyDescent="0.3">
      <c r="A1951">
        <v>91146</v>
      </c>
      <c r="B1951">
        <v>122</v>
      </c>
      <c r="C1951" s="441">
        <v>46174</v>
      </c>
      <c r="D1951" t="s">
        <v>552</v>
      </c>
      <c r="E1951">
        <v>17903</v>
      </c>
      <c r="F1951" t="s">
        <v>5818</v>
      </c>
      <c r="G1951">
        <v>13.83</v>
      </c>
      <c r="H1951" t="s">
        <v>5605</v>
      </c>
      <c r="I1951" t="s">
        <v>466</v>
      </c>
    </row>
    <row r="1952" spans="1:9" x14ac:dyDescent="0.3">
      <c r="A1952">
        <v>91147</v>
      </c>
      <c r="B1952">
        <v>122</v>
      </c>
      <c r="C1952" s="441">
        <v>46174</v>
      </c>
      <c r="D1952" t="s">
        <v>552</v>
      </c>
      <c r="E1952">
        <v>18366</v>
      </c>
      <c r="F1952" t="s">
        <v>5742</v>
      </c>
      <c r="G1952">
        <v>2.25</v>
      </c>
      <c r="H1952" t="s">
        <v>5613</v>
      </c>
      <c r="I1952" t="s">
        <v>466</v>
      </c>
    </row>
    <row r="1953" spans="1:9" x14ac:dyDescent="0.3">
      <c r="A1953">
        <v>91148</v>
      </c>
      <c r="B1953">
        <v>122</v>
      </c>
      <c r="C1953" s="441">
        <v>46174</v>
      </c>
      <c r="D1953" t="s">
        <v>552</v>
      </c>
      <c r="E1953">
        <v>24952</v>
      </c>
      <c r="F1953" t="s">
        <v>5599</v>
      </c>
      <c r="G1953">
        <v>3</v>
      </c>
      <c r="H1953" t="s">
        <v>5598</v>
      </c>
      <c r="I1953" t="s">
        <v>466</v>
      </c>
    </row>
    <row r="1954" spans="1:9" x14ac:dyDescent="0.3">
      <c r="A1954">
        <v>91149</v>
      </c>
      <c r="B1954">
        <v>122</v>
      </c>
      <c r="C1954" s="441">
        <v>46174</v>
      </c>
      <c r="D1954" t="s">
        <v>552</v>
      </c>
      <c r="E1954">
        <v>17716</v>
      </c>
      <c r="F1954" t="s">
        <v>5830</v>
      </c>
      <c r="G1954">
        <v>10</v>
      </c>
      <c r="H1954" t="s">
        <v>5601</v>
      </c>
      <c r="I1954" t="s">
        <v>466</v>
      </c>
    </row>
    <row r="1955" spans="1:9" x14ac:dyDescent="0.3">
      <c r="A1955">
        <v>91150</v>
      </c>
      <c r="B1955">
        <v>122</v>
      </c>
      <c r="C1955" s="441">
        <v>46174</v>
      </c>
      <c r="D1955" t="s">
        <v>552</v>
      </c>
      <c r="E1955">
        <v>18218</v>
      </c>
      <c r="F1955" t="s">
        <v>5779</v>
      </c>
      <c r="G1955">
        <v>10</v>
      </c>
      <c r="H1955" t="s">
        <v>5601</v>
      </c>
      <c r="I1955" t="s">
        <v>466</v>
      </c>
    </row>
    <row r="1956" spans="1:9" x14ac:dyDescent="0.3">
      <c r="A1956">
        <v>91151</v>
      </c>
      <c r="B1956">
        <v>122</v>
      </c>
      <c r="C1956" s="441">
        <v>46174</v>
      </c>
      <c r="D1956" t="s">
        <v>552</v>
      </c>
      <c r="E1956">
        <v>18310</v>
      </c>
      <c r="F1956" t="s">
        <v>5756</v>
      </c>
      <c r="G1956">
        <v>2.85</v>
      </c>
      <c r="H1956" t="s">
        <v>5613</v>
      </c>
      <c r="I1956" t="s">
        <v>466</v>
      </c>
    </row>
    <row r="1957" spans="1:9" x14ac:dyDescent="0.3">
      <c r="A1957">
        <v>91152</v>
      </c>
      <c r="B1957">
        <v>122</v>
      </c>
      <c r="C1957" s="441">
        <v>46174</v>
      </c>
      <c r="D1957" t="s">
        <v>552</v>
      </c>
      <c r="E1957">
        <v>18391</v>
      </c>
      <c r="F1957" t="s">
        <v>5873</v>
      </c>
      <c r="G1957">
        <v>5.12</v>
      </c>
      <c r="H1957" t="s">
        <v>5613</v>
      </c>
      <c r="I1957" t="s">
        <v>466</v>
      </c>
    </row>
    <row r="1958" spans="1:9" x14ac:dyDescent="0.3">
      <c r="A1958">
        <v>91153</v>
      </c>
      <c r="B1958">
        <v>122</v>
      </c>
      <c r="C1958" s="441">
        <v>46174</v>
      </c>
      <c r="D1958" t="s">
        <v>552</v>
      </c>
      <c r="E1958">
        <v>18540</v>
      </c>
      <c r="F1958" t="s">
        <v>5730</v>
      </c>
      <c r="G1958">
        <v>2.4900000000000002</v>
      </c>
      <c r="H1958" t="s">
        <v>5601</v>
      </c>
      <c r="I1958" t="s">
        <v>466</v>
      </c>
    </row>
    <row r="1959" spans="1:9" x14ac:dyDescent="0.3">
      <c r="A1959">
        <v>91154</v>
      </c>
      <c r="B1959">
        <v>122</v>
      </c>
      <c r="C1959" s="441">
        <v>46174</v>
      </c>
      <c r="D1959" t="s">
        <v>552</v>
      </c>
      <c r="E1959">
        <v>19166</v>
      </c>
      <c r="F1959" t="s">
        <v>5892</v>
      </c>
      <c r="G1959">
        <v>12</v>
      </c>
      <c r="H1959" t="s">
        <v>5613</v>
      </c>
      <c r="I1959" t="s">
        <v>466</v>
      </c>
    </row>
    <row r="1960" spans="1:9" x14ac:dyDescent="0.3">
      <c r="A1960">
        <v>91155</v>
      </c>
      <c r="B1960">
        <v>122</v>
      </c>
      <c r="C1960" s="441">
        <v>46174</v>
      </c>
      <c r="D1960" t="s">
        <v>552</v>
      </c>
      <c r="E1960">
        <v>18547</v>
      </c>
      <c r="F1960" t="s">
        <v>5726</v>
      </c>
      <c r="G1960">
        <v>6.17</v>
      </c>
      <c r="H1960" t="s">
        <v>5601</v>
      </c>
      <c r="I1960" t="s">
        <v>466</v>
      </c>
    </row>
    <row r="1961" spans="1:9" x14ac:dyDescent="0.3">
      <c r="A1961">
        <v>91156</v>
      </c>
      <c r="B1961">
        <v>122</v>
      </c>
      <c r="C1961" s="441">
        <v>46174</v>
      </c>
      <c r="D1961" t="s">
        <v>552</v>
      </c>
      <c r="E1961">
        <v>21041</v>
      </c>
      <c r="F1961" t="s">
        <v>6025</v>
      </c>
      <c r="G1961">
        <v>6</v>
      </c>
      <c r="H1961" t="s">
        <v>5613</v>
      </c>
      <c r="I1961" t="s">
        <v>466</v>
      </c>
    </row>
    <row r="1962" spans="1:9" x14ac:dyDescent="0.3">
      <c r="A1962">
        <v>91157</v>
      </c>
      <c r="B1962">
        <v>122</v>
      </c>
      <c r="C1962" s="441">
        <v>46174</v>
      </c>
      <c r="D1962" t="s">
        <v>552</v>
      </c>
      <c r="E1962">
        <v>21098</v>
      </c>
      <c r="F1962" t="s">
        <v>5607</v>
      </c>
      <c r="G1962">
        <v>13</v>
      </c>
      <c r="H1962" t="s">
        <v>5605</v>
      </c>
      <c r="I1962" t="s">
        <v>466</v>
      </c>
    </row>
    <row r="1963" spans="1:9" x14ac:dyDescent="0.3">
      <c r="A1963">
        <v>91158</v>
      </c>
      <c r="B1963">
        <v>122</v>
      </c>
      <c r="C1963" s="441">
        <v>46174</v>
      </c>
      <c r="D1963" t="s">
        <v>552</v>
      </c>
      <c r="E1963">
        <v>18146</v>
      </c>
      <c r="F1963" t="s">
        <v>5795</v>
      </c>
      <c r="G1963">
        <v>2.2999999999999998</v>
      </c>
      <c r="H1963" t="s">
        <v>5601</v>
      </c>
      <c r="I1963" t="s">
        <v>466</v>
      </c>
    </row>
    <row r="1964" spans="1:9" x14ac:dyDescent="0.3">
      <c r="A1964">
        <v>91159</v>
      </c>
      <c r="B1964">
        <v>122</v>
      </c>
      <c r="C1964" s="441">
        <v>46174</v>
      </c>
      <c r="D1964" t="s">
        <v>552</v>
      </c>
      <c r="E1964">
        <v>26717</v>
      </c>
      <c r="F1964" t="s">
        <v>5760</v>
      </c>
      <c r="G1964">
        <v>3.66</v>
      </c>
      <c r="H1964" t="s">
        <v>5601</v>
      </c>
      <c r="I1964" t="s">
        <v>466</v>
      </c>
    </row>
    <row r="1965" spans="1:9" x14ac:dyDescent="0.3">
      <c r="A1965">
        <v>91160</v>
      </c>
      <c r="B1965">
        <v>122</v>
      </c>
      <c r="C1965" s="441">
        <v>46174</v>
      </c>
      <c r="D1965" t="s">
        <v>552</v>
      </c>
      <c r="E1965">
        <v>20501</v>
      </c>
      <c r="F1965" t="s">
        <v>5976</v>
      </c>
      <c r="G1965">
        <v>10</v>
      </c>
      <c r="H1965" t="s">
        <v>5598</v>
      </c>
      <c r="I1965" t="s">
        <v>466</v>
      </c>
    </row>
    <row r="1966" spans="1:9" x14ac:dyDescent="0.3">
      <c r="A1966">
        <v>91161</v>
      </c>
      <c r="B1966">
        <v>122</v>
      </c>
      <c r="C1966" s="441">
        <v>46174</v>
      </c>
      <c r="D1966" t="s">
        <v>552</v>
      </c>
      <c r="E1966">
        <v>18546</v>
      </c>
      <c r="F1966" t="s">
        <v>5860</v>
      </c>
      <c r="G1966">
        <v>2.69</v>
      </c>
      <c r="H1966" t="s">
        <v>5601</v>
      </c>
      <c r="I1966" t="s">
        <v>466</v>
      </c>
    </row>
    <row r="1967" spans="1:9" x14ac:dyDescent="0.3">
      <c r="A1967">
        <v>91162</v>
      </c>
      <c r="B1967">
        <v>122</v>
      </c>
      <c r="C1967" s="441">
        <v>46174</v>
      </c>
      <c r="D1967" t="s">
        <v>552</v>
      </c>
      <c r="E1967">
        <v>20301</v>
      </c>
      <c r="F1967" t="s">
        <v>5617</v>
      </c>
      <c r="G1967">
        <v>10</v>
      </c>
      <c r="H1967" t="s">
        <v>5605</v>
      </c>
      <c r="I1967" t="s">
        <v>466</v>
      </c>
    </row>
    <row r="1968" spans="1:9" x14ac:dyDescent="0.3">
      <c r="A1968">
        <v>91163</v>
      </c>
      <c r="B1968">
        <v>122</v>
      </c>
      <c r="C1968" s="441">
        <v>46174</v>
      </c>
      <c r="D1968" t="s">
        <v>552</v>
      </c>
      <c r="E1968">
        <v>18352</v>
      </c>
      <c r="F1968" t="s">
        <v>5748</v>
      </c>
      <c r="G1968">
        <v>1</v>
      </c>
      <c r="H1968" t="s">
        <v>5613</v>
      </c>
      <c r="I1968" t="s">
        <v>466</v>
      </c>
    </row>
    <row r="1969" spans="1:9" x14ac:dyDescent="0.3">
      <c r="A1969">
        <v>91164</v>
      </c>
      <c r="B1969">
        <v>122</v>
      </c>
      <c r="C1969" s="441">
        <v>46174</v>
      </c>
      <c r="D1969" t="s">
        <v>552</v>
      </c>
      <c r="E1969">
        <v>26508</v>
      </c>
      <c r="F1969" t="s">
        <v>6029</v>
      </c>
      <c r="G1969">
        <v>7</v>
      </c>
      <c r="H1969" t="s">
        <v>5601</v>
      </c>
      <c r="I1969" t="s">
        <v>466</v>
      </c>
    </row>
    <row r="1970" spans="1:9" x14ac:dyDescent="0.3">
      <c r="A1970">
        <v>91165</v>
      </c>
      <c r="B1970">
        <v>122</v>
      </c>
      <c r="C1970" s="441">
        <v>46174</v>
      </c>
      <c r="D1970" t="s">
        <v>552</v>
      </c>
      <c r="E1970">
        <v>20360</v>
      </c>
      <c r="F1970" t="s">
        <v>5646</v>
      </c>
      <c r="G1970">
        <v>10</v>
      </c>
      <c r="H1970" t="s">
        <v>5605</v>
      </c>
      <c r="I1970" t="s">
        <v>466</v>
      </c>
    </row>
    <row r="1971" spans="1:9" x14ac:dyDescent="0.3">
      <c r="A1971">
        <v>91166</v>
      </c>
      <c r="B1971">
        <v>122</v>
      </c>
      <c r="C1971" s="441">
        <v>46174</v>
      </c>
      <c r="D1971" t="s">
        <v>552</v>
      </c>
      <c r="E1971">
        <v>20114</v>
      </c>
      <c r="F1971" t="s">
        <v>5659</v>
      </c>
      <c r="G1971">
        <v>24</v>
      </c>
      <c r="H1971" t="s">
        <v>5613</v>
      </c>
      <c r="I1971" t="s">
        <v>466</v>
      </c>
    </row>
    <row r="1972" spans="1:9" x14ac:dyDescent="0.3">
      <c r="A1972">
        <v>91167</v>
      </c>
      <c r="B1972">
        <v>122</v>
      </c>
      <c r="C1972" s="441">
        <v>46174</v>
      </c>
      <c r="D1972" t="s">
        <v>552</v>
      </c>
      <c r="E1972">
        <v>25807</v>
      </c>
      <c r="F1972" t="s">
        <v>5904</v>
      </c>
      <c r="G1972">
        <v>1</v>
      </c>
      <c r="H1972" t="s">
        <v>5613</v>
      </c>
      <c r="I1972" t="s">
        <v>466</v>
      </c>
    </row>
    <row r="1973" spans="1:9" x14ac:dyDescent="0.3">
      <c r="A1973">
        <v>91168</v>
      </c>
      <c r="B1973">
        <v>122</v>
      </c>
      <c r="C1973" s="441">
        <v>46174</v>
      </c>
      <c r="D1973" t="s">
        <v>552</v>
      </c>
      <c r="E1973">
        <v>20007</v>
      </c>
      <c r="F1973" t="s">
        <v>5660</v>
      </c>
      <c r="G1973">
        <v>4</v>
      </c>
      <c r="H1973" t="s">
        <v>5610</v>
      </c>
      <c r="I1973" t="s">
        <v>466</v>
      </c>
    </row>
    <row r="1974" spans="1:9" x14ac:dyDescent="0.3">
      <c r="A1974">
        <v>91169</v>
      </c>
      <c r="B1974">
        <v>122</v>
      </c>
      <c r="C1974" s="441">
        <v>46174</v>
      </c>
      <c r="D1974" t="s">
        <v>552</v>
      </c>
      <c r="E1974">
        <v>19973</v>
      </c>
      <c r="F1974" t="s">
        <v>5670</v>
      </c>
      <c r="G1974">
        <v>13</v>
      </c>
      <c r="H1974" t="s">
        <v>5613</v>
      </c>
      <c r="I1974" t="s">
        <v>466</v>
      </c>
    </row>
    <row r="1975" spans="1:9" x14ac:dyDescent="0.3">
      <c r="A1975">
        <v>91170</v>
      </c>
      <c r="B1975">
        <v>122</v>
      </c>
      <c r="C1975" s="441">
        <v>46174</v>
      </c>
      <c r="D1975" t="s">
        <v>552</v>
      </c>
      <c r="E1975">
        <v>18372</v>
      </c>
      <c r="F1975" t="s">
        <v>5741</v>
      </c>
      <c r="G1975">
        <v>1.26</v>
      </c>
      <c r="H1975" t="s">
        <v>5601</v>
      </c>
      <c r="I1975" t="s">
        <v>466</v>
      </c>
    </row>
    <row r="1976" spans="1:9" x14ac:dyDescent="0.3">
      <c r="A1976">
        <v>91171</v>
      </c>
      <c r="B1976">
        <v>122</v>
      </c>
      <c r="C1976" s="441">
        <v>46174</v>
      </c>
      <c r="D1976" t="s">
        <v>552</v>
      </c>
      <c r="E1976">
        <v>25416</v>
      </c>
      <c r="F1976" t="s">
        <v>5905</v>
      </c>
      <c r="G1976">
        <v>13</v>
      </c>
      <c r="H1976" t="s">
        <v>5613</v>
      </c>
      <c r="I1976" t="s">
        <v>466</v>
      </c>
    </row>
    <row r="1977" spans="1:9" x14ac:dyDescent="0.3">
      <c r="A1977">
        <v>91172</v>
      </c>
      <c r="B1977">
        <v>122</v>
      </c>
      <c r="C1977" s="441">
        <v>46174</v>
      </c>
      <c r="D1977" t="s">
        <v>552</v>
      </c>
      <c r="E1977">
        <v>25315</v>
      </c>
      <c r="F1977" t="s">
        <v>5969</v>
      </c>
      <c r="G1977">
        <v>6</v>
      </c>
      <c r="H1977" t="s">
        <v>5605</v>
      </c>
      <c r="I1977" t="s">
        <v>466</v>
      </c>
    </row>
    <row r="1978" spans="1:9" x14ac:dyDescent="0.3">
      <c r="A1978">
        <v>91173</v>
      </c>
      <c r="B1978">
        <v>122</v>
      </c>
      <c r="C1978" s="441">
        <v>46174</v>
      </c>
      <c r="D1978" t="s">
        <v>552</v>
      </c>
      <c r="E1978">
        <v>18363</v>
      </c>
      <c r="F1978" t="s">
        <v>5744</v>
      </c>
      <c r="G1978">
        <v>1</v>
      </c>
      <c r="H1978" t="s">
        <v>5613</v>
      </c>
      <c r="I1978" t="s">
        <v>466</v>
      </c>
    </row>
    <row r="1979" spans="1:9" x14ac:dyDescent="0.3">
      <c r="A1979">
        <v>91174</v>
      </c>
      <c r="B1979">
        <v>122</v>
      </c>
      <c r="C1979" s="441">
        <v>46174</v>
      </c>
      <c r="D1979" t="s">
        <v>552</v>
      </c>
      <c r="E1979">
        <v>20621</v>
      </c>
      <c r="F1979" t="s">
        <v>5677</v>
      </c>
      <c r="G1979">
        <v>8</v>
      </c>
      <c r="H1979" t="s">
        <v>5625</v>
      </c>
      <c r="I1979" t="s">
        <v>466</v>
      </c>
    </row>
    <row r="1980" spans="1:9" x14ac:dyDescent="0.3">
      <c r="A1980">
        <v>91175</v>
      </c>
      <c r="B1980">
        <v>122</v>
      </c>
      <c r="C1980" s="441">
        <v>46174</v>
      </c>
      <c r="D1980" t="s">
        <v>552</v>
      </c>
      <c r="E1980">
        <v>17905</v>
      </c>
      <c r="F1980" t="s">
        <v>5817</v>
      </c>
      <c r="G1980">
        <v>9.16</v>
      </c>
      <c r="H1980" t="s">
        <v>5605</v>
      </c>
      <c r="I1980" t="s">
        <v>466</v>
      </c>
    </row>
    <row r="1981" spans="1:9" x14ac:dyDescent="0.3">
      <c r="A1981">
        <v>91176</v>
      </c>
      <c r="B1981">
        <v>122</v>
      </c>
      <c r="C1981" s="441">
        <v>46174</v>
      </c>
      <c r="D1981" t="s">
        <v>552</v>
      </c>
      <c r="E1981">
        <v>26052</v>
      </c>
      <c r="F1981" t="s">
        <v>5992</v>
      </c>
      <c r="G1981">
        <v>2</v>
      </c>
      <c r="H1981" t="s">
        <v>5601</v>
      </c>
      <c r="I1981" t="s">
        <v>466</v>
      </c>
    </row>
    <row r="1982" spans="1:9" x14ac:dyDescent="0.3">
      <c r="A1982">
        <v>91177</v>
      </c>
      <c r="B1982">
        <v>122</v>
      </c>
      <c r="C1982" s="441">
        <v>46174</v>
      </c>
      <c r="D1982" t="s">
        <v>552</v>
      </c>
      <c r="E1982">
        <v>20809</v>
      </c>
      <c r="F1982" t="s">
        <v>5627</v>
      </c>
      <c r="G1982">
        <v>6</v>
      </c>
      <c r="H1982" t="s">
        <v>5605</v>
      </c>
      <c r="I1982" t="s">
        <v>466</v>
      </c>
    </row>
    <row r="1983" spans="1:9" x14ac:dyDescent="0.3">
      <c r="A1983">
        <v>91178</v>
      </c>
      <c r="B1983">
        <v>122</v>
      </c>
      <c r="C1983" s="441">
        <v>46174</v>
      </c>
      <c r="D1983" t="s">
        <v>552</v>
      </c>
      <c r="E1983">
        <v>20672</v>
      </c>
      <c r="F1983" t="s">
        <v>5642</v>
      </c>
      <c r="G1983">
        <v>6</v>
      </c>
      <c r="H1983" t="s">
        <v>5605</v>
      </c>
      <c r="I1983" t="s">
        <v>466</v>
      </c>
    </row>
    <row r="1984" spans="1:9" x14ac:dyDescent="0.3">
      <c r="A1984">
        <v>91179</v>
      </c>
      <c r="B1984">
        <v>122</v>
      </c>
      <c r="C1984" s="441">
        <v>46174</v>
      </c>
      <c r="D1984" t="s">
        <v>552</v>
      </c>
      <c r="E1984">
        <v>18133</v>
      </c>
      <c r="F1984" t="s">
        <v>5996</v>
      </c>
      <c r="G1984">
        <v>0.9</v>
      </c>
      <c r="H1984" t="s">
        <v>5601</v>
      </c>
      <c r="I1984" t="s">
        <v>466</v>
      </c>
    </row>
    <row r="1985" spans="1:9" x14ac:dyDescent="0.3">
      <c r="A1985">
        <v>91180</v>
      </c>
      <c r="B1985">
        <v>122</v>
      </c>
      <c r="C1985" s="441">
        <v>46174</v>
      </c>
      <c r="D1985" t="s">
        <v>552</v>
      </c>
      <c r="E1985">
        <v>18153</v>
      </c>
      <c r="F1985" t="s">
        <v>5794</v>
      </c>
      <c r="G1985">
        <v>1.07</v>
      </c>
      <c r="H1985" t="s">
        <v>5601</v>
      </c>
      <c r="I1985" t="s">
        <v>466</v>
      </c>
    </row>
    <row r="1986" spans="1:9" x14ac:dyDescent="0.3">
      <c r="A1986">
        <v>91181</v>
      </c>
      <c r="B1986">
        <v>122</v>
      </c>
      <c r="C1986" s="441">
        <v>46174</v>
      </c>
      <c r="D1986" t="s">
        <v>552</v>
      </c>
      <c r="E1986">
        <v>18542</v>
      </c>
      <c r="F1986" t="s">
        <v>5728</v>
      </c>
      <c r="G1986">
        <v>1.55</v>
      </c>
      <c r="H1986" t="s">
        <v>5601</v>
      </c>
      <c r="I1986" t="s">
        <v>466</v>
      </c>
    </row>
    <row r="1987" spans="1:9" x14ac:dyDescent="0.3">
      <c r="A1987">
        <v>91182</v>
      </c>
      <c r="B1987">
        <v>122</v>
      </c>
      <c r="C1987" s="441">
        <v>46174</v>
      </c>
      <c r="D1987" t="s">
        <v>552</v>
      </c>
      <c r="E1987">
        <v>18543</v>
      </c>
      <c r="F1987" t="s">
        <v>5729</v>
      </c>
      <c r="G1987">
        <v>9</v>
      </c>
      <c r="H1987" t="s">
        <v>5601</v>
      </c>
      <c r="I1987" t="s">
        <v>466</v>
      </c>
    </row>
    <row r="1988" spans="1:9" x14ac:dyDescent="0.3">
      <c r="A1988">
        <v>91183</v>
      </c>
      <c r="B1988">
        <v>122</v>
      </c>
      <c r="C1988" s="441">
        <v>46174</v>
      </c>
      <c r="D1988" t="s">
        <v>552</v>
      </c>
      <c r="E1988">
        <v>18486</v>
      </c>
      <c r="F1988" t="s">
        <v>5733</v>
      </c>
      <c r="G1988">
        <v>6</v>
      </c>
      <c r="H1988" t="s">
        <v>5601</v>
      </c>
      <c r="I1988" t="s">
        <v>466</v>
      </c>
    </row>
    <row r="1989" spans="1:9" x14ac:dyDescent="0.3">
      <c r="A1989">
        <v>91184</v>
      </c>
      <c r="B1989">
        <v>122</v>
      </c>
      <c r="C1989" s="441">
        <v>46174</v>
      </c>
      <c r="D1989" t="s">
        <v>552</v>
      </c>
      <c r="E1989">
        <v>20332</v>
      </c>
      <c r="F1989" t="s">
        <v>5681</v>
      </c>
      <c r="G1989">
        <v>12</v>
      </c>
      <c r="H1989" t="s">
        <v>5605</v>
      </c>
      <c r="I1989" t="s">
        <v>466</v>
      </c>
    </row>
    <row r="1990" spans="1:9" x14ac:dyDescent="0.3">
      <c r="A1990">
        <v>91185</v>
      </c>
      <c r="B1990">
        <v>122</v>
      </c>
      <c r="C1990" s="441">
        <v>46174</v>
      </c>
      <c r="D1990" t="s">
        <v>552</v>
      </c>
      <c r="E1990">
        <v>19324</v>
      </c>
      <c r="F1990" t="s">
        <v>5699</v>
      </c>
      <c r="G1990">
        <v>4</v>
      </c>
      <c r="H1990" t="s">
        <v>5598</v>
      </c>
      <c r="I1990" t="s">
        <v>466</v>
      </c>
    </row>
    <row r="1991" spans="1:9" x14ac:dyDescent="0.3">
      <c r="A1991">
        <v>91186</v>
      </c>
      <c r="B1991">
        <v>122</v>
      </c>
      <c r="C1991" s="441">
        <v>46174</v>
      </c>
      <c r="D1991" t="s">
        <v>552</v>
      </c>
      <c r="E1991">
        <v>21004</v>
      </c>
      <c r="F1991" t="s">
        <v>5675</v>
      </c>
      <c r="G1991">
        <v>2</v>
      </c>
      <c r="H1991" t="s">
        <v>5613</v>
      </c>
      <c r="I1991" t="s">
        <v>466</v>
      </c>
    </row>
    <row r="1992" spans="1:9" x14ac:dyDescent="0.3">
      <c r="A1992">
        <v>91187</v>
      </c>
      <c r="B1992">
        <v>122</v>
      </c>
      <c r="C1992" s="441">
        <v>46174</v>
      </c>
      <c r="D1992" t="s">
        <v>552</v>
      </c>
      <c r="E1992">
        <v>26148</v>
      </c>
      <c r="F1992" t="s">
        <v>6036</v>
      </c>
      <c r="G1992">
        <v>2.37</v>
      </c>
      <c r="H1992" t="s">
        <v>5613</v>
      </c>
      <c r="I1992" t="s">
        <v>466</v>
      </c>
    </row>
    <row r="1993" spans="1:9" x14ac:dyDescent="0.3">
      <c r="A1993">
        <v>91188</v>
      </c>
      <c r="B1993">
        <v>122</v>
      </c>
      <c r="C1993" s="441">
        <v>46174</v>
      </c>
      <c r="D1993" t="s">
        <v>552</v>
      </c>
      <c r="E1993">
        <v>20242</v>
      </c>
      <c r="F1993" t="s">
        <v>5649</v>
      </c>
      <c r="G1993">
        <v>12</v>
      </c>
      <c r="H1993" t="s">
        <v>5605</v>
      </c>
      <c r="I1993" t="s">
        <v>466</v>
      </c>
    </row>
    <row r="1994" spans="1:9" x14ac:dyDescent="0.3">
      <c r="A1994">
        <v>91189</v>
      </c>
      <c r="B1994">
        <v>122</v>
      </c>
      <c r="C1994" s="441">
        <v>46174</v>
      </c>
      <c r="D1994" t="s">
        <v>552</v>
      </c>
      <c r="E1994">
        <v>26054</v>
      </c>
      <c r="F1994" t="s">
        <v>5868</v>
      </c>
      <c r="G1994">
        <v>9</v>
      </c>
      <c r="H1994" t="s">
        <v>5613</v>
      </c>
      <c r="I1994" t="s">
        <v>466</v>
      </c>
    </row>
    <row r="1995" spans="1:9" x14ac:dyDescent="0.3">
      <c r="A1995">
        <v>91190</v>
      </c>
      <c r="B1995">
        <v>122</v>
      </c>
      <c r="C1995" s="441">
        <v>46174</v>
      </c>
      <c r="D1995" t="s">
        <v>552</v>
      </c>
      <c r="E1995">
        <v>19979</v>
      </c>
      <c r="F1995" t="s">
        <v>5667</v>
      </c>
      <c r="G1995">
        <v>7</v>
      </c>
      <c r="H1995" t="s">
        <v>5668</v>
      </c>
      <c r="I1995" t="s">
        <v>466</v>
      </c>
    </row>
    <row r="1996" spans="1:9" x14ac:dyDescent="0.3">
      <c r="A1996">
        <v>91191</v>
      </c>
      <c r="B1996">
        <v>122</v>
      </c>
      <c r="C1996" s="441">
        <v>46174</v>
      </c>
      <c r="D1996" t="s">
        <v>552</v>
      </c>
      <c r="E1996">
        <v>18327</v>
      </c>
      <c r="F1996" t="s">
        <v>5861</v>
      </c>
      <c r="G1996">
        <v>1.52</v>
      </c>
      <c r="H1996" t="s">
        <v>5601</v>
      </c>
      <c r="I1996" t="s">
        <v>466</v>
      </c>
    </row>
    <row r="1997" spans="1:9" x14ac:dyDescent="0.3">
      <c r="A1997">
        <v>91192</v>
      </c>
      <c r="B1997">
        <v>122</v>
      </c>
      <c r="C1997" s="441">
        <v>46174</v>
      </c>
      <c r="D1997" t="s">
        <v>552</v>
      </c>
      <c r="E1997">
        <v>21062</v>
      </c>
      <c r="F1997" t="s">
        <v>5600</v>
      </c>
      <c r="G1997">
        <v>9</v>
      </c>
      <c r="H1997" t="s">
        <v>5601</v>
      </c>
      <c r="I1997" t="s">
        <v>466</v>
      </c>
    </row>
    <row r="1998" spans="1:9" x14ac:dyDescent="0.3">
      <c r="A1998">
        <v>91193</v>
      </c>
      <c r="B1998">
        <v>122</v>
      </c>
      <c r="C1998" s="441">
        <v>46174</v>
      </c>
      <c r="D1998" t="s">
        <v>552</v>
      </c>
      <c r="E1998">
        <v>18550</v>
      </c>
      <c r="F1998" t="s">
        <v>5724</v>
      </c>
      <c r="G1998">
        <v>0.37</v>
      </c>
      <c r="H1998" t="s">
        <v>5601</v>
      </c>
      <c r="I1998" t="s">
        <v>466</v>
      </c>
    </row>
    <row r="1999" spans="1:9" x14ac:dyDescent="0.3">
      <c r="A1999">
        <v>91194</v>
      </c>
      <c r="B1999">
        <v>122</v>
      </c>
      <c r="C1999" s="441">
        <v>46174</v>
      </c>
      <c r="D1999" t="s">
        <v>552</v>
      </c>
      <c r="E1999">
        <v>17883</v>
      </c>
      <c r="F1999" t="s">
        <v>5821</v>
      </c>
      <c r="G1999">
        <v>5.91</v>
      </c>
      <c r="H1999" t="s">
        <v>5605</v>
      </c>
      <c r="I1999" t="s">
        <v>466</v>
      </c>
    </row>
    <row r="2000" spans="1:9" x14ac:dyDescent="0.3">
      <c r="A2000">
        <v>91195</v>
      </c>
      <c r="B2000">
        <v>122</v>
      </c>
      <c r="C2000" s="441">
        <v>46174</v>
      </c>
      <c r="D2000" t="s">
        <v>552</v>
      </c>
      <c r="E2000">
        <v>21130</v>
      </c>
      <c r="F2000" t="s">
        <v>5884</v>
      </c>
      <c r="G2000">
        <v>3</v>
      </c>
      <c r="H2000" t="s">
        <v>5613</v>
      </c>
      <c r="I2000" t="s">
        <v>466</v>
      </c>
    </row>
    <row r="2001" spans="1:9" x14ac:dyDescent="0.3">
      <c r="A2001">
        <v>91196</v>
      </c>
      <c r="B2001">
        <v>122</v>
      </c>
      <c r="C2001" s="441">
        <v>46174</v>
      </c>
      <c r="D2001" t="s">
        <v>552</v>
      </c>
      <c r="E2001">
        <v>18184</v>
      </c>
      <c r="F2001" t="s">
        <v>5997</v>
      </c>
      <c r="G2001">
        <v>0.9</v>
      </c>
      <c r="H2001" t="s">
        <v>5601</v>
      </c>
      <c r="I2001" t="s">
        <v>466</v>
      </c>
    </row>
    <row r="2002" spans="1:9" x14ac:dyDescent="0.3">
      <c r="A2002">
        <v>91197</v>
      </c>
      <c r="B2002">
        <v>122</v>
      </c>
      <c r="C2002" s="441">
        <v>46174</v>
      </c>
      <c r="D2002" t="s">
        <v>552</v>
      </c>
      <c r="E2002">
        <v>23698</v>
      </c>
      <c r="F2002" t="s">
        <v>5643</v>
      </c>
      <c r="G2002">
        <v>2</v>
      </c>
      <c r="H2002" t="s">
        <v>5598</v>
      </c>
      <c r="I2002" t="s">
        <v>466</v>
      </c>
    </row>
    <row r="2003" spans="1:9" x14ac:dyDescent="0.3">
      <c r="A2003">
        <v>91198</v>
      </c>
      <c r="B2003">
        <v>122</v>
      </c>
      <c r="C2003" s="441">
        <v>46174</v>
      </c>
      <c r="D2003" t="s">
        <v>552</v>
      </c>
      <c r="E2003">
        <v>18104</v>
      </c>
      <c r="F2003" t="s">
        <v>5808</v>
      </c>
      <c r="G2003">
        <v>0.22</v>
      </c>
      <c r="H2003" t="s">
        <v>5601</v>
      </c>
      <c r="I2003" t="s">
        <v>466</v>
      </c>
    </row>
    <row r="2004" spans="1:9" x14ac:dyDescent="0.3">
      <c r="A2004">
        <v>91199</v>
      </c>
      <c r="B2004">
        <v>122</v>
      </c>
      <c r="C2004" s="441">
        <v>46174</v>
      </c>
      <c r="D2004" t="s">
        <v>552</v>
      </c>
      <c r="E2004">
        <v>18367</v>
      </c>
      <c r="F2004" t="s">
        <v>5875</v>
      </c>
      <c r="G2004">
        <v>0.57999999999999996</v>
      </c>
      <c r="H2004" t="s">
        <v>5613</v>
      </c>
      <c r="I2004" t="s">
        <v>466</v>
      </c>
    </row>
    <row r="2005" spans="1:9" x14ac:dyDescent="0.3">
      <c r="A2005">
        <v>91200</v>
      </c>
      <c r="B2005">
        <v>122</v>
      </c>
      <c r="C2005" s="441">
        <v>46174</v>
      </c>
      <c r="D2005" t="s">
        <v>552</v>
      </c>
      <c r="E2005">
        <v>20614</v>
      </c>
      <c r="F2005" t="s">
        <v>5686</v>
      </c>
      <c r="G2005">
        <v>4</v>
      </c>
      <c r="H2005" t="s">
        <v>5613</v>
      </c>
      <c r="I2005" t="s">
        <v>466</v>
      </c>
    </row>
    <row r="2006" spans="1:9" x14ac:dyDescent="0.3">
      <c r="A2006">
        <v>91201</v>
      </c>
      <c r="B2006">
        <v>122</v>
      </c>
      <c r="C2006" s="441">
        <v>46174</v>
      </c>
      <c r="D2006" t="s">
        <v>552</v>
      </c>
      <c r="E2006">
        <v>20034</v>
      </c>
      <c r="F2006" t="s">
        <v>5846</v>
      </c>
      <c r="G2006">
        <v>2</v>
      </c>
      <c r="H2006" t="s">
        <v>5598</v>
      </c>
      <c r="I2006" t="s">
        <v>466</v>
      </c>
    </row>
    <row r="2007" spans="1:9" x14ac:dyDescent="0.3">
      <c r="A2007">
        <v>91202</v>
      </c>
      <c r="B2007">
        <v>122</v>
      </c>
      <c r="C2007" s="441">
        <v>46174</v>
      </c>
      <c r="D2007" t="s">
        <v>552</v>
      </c>
      <c r="E2007">
        <v>26596</v>
      </c>
      <c r="F2007" t="s">
        <v>5891</v>
      </c>
      <c r="G2007">
        <v>1.24</v>
      </c>
      <c r="H2007" t="s">
        <v>5598</v>
      </c>
      <c r="I2007" t="s">
        <v>466</v>
      </c>
    </row>
    <row r="2008" spans="1:9" x14ac:dyDescent="0.3">
      <c r="A2008">
        <v>91203</v>
      </c>
      <c r="B2008">
        <v>122</v>
      </c>
      <c r="C2008" s="441">
        <v>46174</v>
      </c>
      <c r="D2008" t="s">
        <v>552</v>
      </c>
      <c r="E2008">
        <v>18234</v>
      </c>
      <c r="F2008" t="s">
        <v>5775</v>
      </c>
      <c r="G2008">
        <v>0.7</v>
      </c>
      <c r="H2008" t="s">
        <v>5613</v>
      </c>
      <c r="I2008" t="s">
        <v>466</v>
      </c>
    </row>
    <row r="2009" spans="1:9" x14ac:dyDescent="0.3">
      <c r="A2009">
        <v>91204</v>
      </c>
      <c r="B2009">
        <v>122</v>
      </c>
      <c r="C2009" s="441">
        <v>46174</v>
      </c>
      <c r="D2009" t="s">
        <v>552</v>
      </c>
      <c r="E2009">
        <v>18351</v>
      </c>
      <c r="F2009" t="s">
        <v>5749</v>
      </c>
      <c r="G2009">
        <v>1</v>
      </c>
      <c r="H2009" t="s">
        <v>5613</v>
      </c>
      <c r="I2009" t="s">
        <v>466</v>
      </c>
    </row>
    <row r="2010" spans="1:9" x14ac:dyDescent="0.3">
      <c r="A2010">
        <v>91205</v>
      </c>
      <c r="B2010">
        <v>122</v>
      </c>
      <c r="C2010" s="441">
        <v>46174</v>
      </c>
      <c r="D2010" t="s">
        <v>552</v>
      </c>
      <c r="E2010">
        <v>19946</v>
      </c>
      <c r="F2010" t="s">
        <v>5672</v>
      </c>
      <c r="G2010">
        <v>2</v>
      </c>
      <c r="H2010" t="s">
        <v>5625</v>
      </c>
      <c r="I2010" t="s">
        <v>466</v>
      </c>
    </row>
    <row r="2011" spans="1:9" x14ac:dyDescent="0.3">
      <c r="A2011">
        <v>91206</v>
      </c>
      <c r="B2011">
        <v>122</v>
      </c>
      <c r="C2011" s="441">
        <v>46174</v>
      </c>
      <c r="D2011" t="s">
        <v>552</v>
      </c>
      <c r="E2011">
        <v>18364</v>
      </c>
      <c r="F2011" t="s">
        <v>5743</v>
      </c>
      <c r="G2011">
        <v>1</v>
      </c>
      <c r="H2011" t="s">
        <v>5613</v>
      </c>
      <c r="I2011" t="s">
        <v>466</v>
      </c>
    </row>
    <row r="2012" spans="1:9" x14ac:dyDescent="0.3">
      <c r="A2012">
        <v>91207</v>
      </c>
      <c r="B2012">
        <v>122</v>
      </c>
      <c r="C2012" s="441">
        <v>46174</v>
      </c>
      <c r="D2012" t="s">
        <v>552</v>
      </c>
      <c r="E2012">
        <v>25075</v>
      </c>
      <c r="F2012" t="s">
        <v>5661</v>
      </c>
      <c r="G2012">
        <v>7</v>
      </c>
      <c r="H2012" t="s">
        <v>5605</v>
      </c>
      <c r="I2012" t="s">
        <v>466</v>
      </c>
    </row>
    <row r="2013" spans="1:9" x14ac:dyDescent="0.3">
      <c r="A2013">
        <v>91208</v>
      </c>
      <c r="B2013">
        <v>122</v>
      </c>
      <c r="C2013" s="441">
        <v>46174</v>
      </c>
      <c r="D2013" t="s">
        <v>552</v>
      </c>
      <c r="E2013">
        <v>24676</v>
      </c>
      <c r="F2013" t="s">
        <v>5688</v>
      </c>
      <c r="G2013">
        <v>2</v>
      </c>
      <c r="H2013" t="s">
        <v>5605</v>
      </c>
      <c r="I2013" t="s">
        <v>466</v>
      </c>
    </row>
    <row r="2014" spans="1:9" x14ac:dyDescent="0.3">
      <c r="A2014">
        <v>91209</v>
      </c>
      <c r="B2014">
        <v>122</v>
      </c>
      <c r="C2014" s="441">
        <v>46174</v>
      </c>
      <c r="D2014" t="s">
        <v>552</v>
      </c>
      <c r="E2014">
        <v>20892</v>
      </c>
      <c r="F2014" t="s">
        <v>5653</v>
      </c>
      <c r="G2014">
        <v>8</v>
      </c>
      <c r="H2014" t="s">
        <v>5613</v>
      </c>
      <c r="I2014" t="s">
        <v>466</v>
      </c>
    </row>
    <row r="2015" spans="1:9" x14ac:dyDescent="0.3">
      <c r="A2015">
        <v>91210</v>
      </c>
      <c r="B2015">
        <v>122</v>
      </c>
      <c r="C2015" s="441">
        <v>46174</v>
      </c>
      <c r="D2015" t="s">
        <v>552</v>
      </c>
      <c r="E2015">
        <v>19965</v>
      </c>
      <c r="F2015" t="s">
        <v>5671</v>
      </c>
      <c r="G2015">
        <v>8</v>
      </c>
      <c r="H2015" t="s">
        <v>5613</v>
      </c>
      <c r="I2015" t="s">
        <v>466</v>
      </c>
    </row>
    <row r="2016" spans="1:9" x14ac:dyDescent="0.3">
      <c r="A2016">
        <v>91211</v>
      </c>
      <c r="B2016">
        <v>122</v>
      </c>
      <c r="C2016" s="441">
        <v>46174</v>
      </c>
      <c r="D2016" t="s">
        <v>552</v>
      </c>
      <c r="E2016">
        <v>18510</v>
      </c>
      <c r="F2016" t="s">
        <v>5762</v>
      </c>
      <c r="G2016">
        <v>1</v>
      </c>
      <c r="H2016" t="s">
        <v>5613</v>
      </c>
      <c r="I2016" t="s">
        <v>466</v>
      </c>
    </row>
    <row r="2017" spans="1:9" x14ac:dyDescent="0.3">
      <c r="A2017">
        <v>91212</v>
      </c>
      <c r="B2017">
        <v>122</v>
      </c>
      <c r="C2017" s="441">
        <v>46174</v>
      </c>
      <c r="D2017" t="s">
        <v>552</v>
      </c>
      <c r="E2017">
        <v>19420</v>
      </c>
      <c r="F2017" t="s">
        <v>5693</v>
      </c>
      <c r="G2017">
        <v>18</v>
      </c>
      <c r="H2017" t="s">
        <v>5613</v>
      </c>
      <c r="I2017" t="s">
        <v>466</v>
      </c>
    </row>
    <row r="2018" spans="1:9" x14ac:dyDescent="0.3">
      <c r="A2018">
        <v>91213</v>
      </c>
      <c r="B2018">
        <v>122</v>
      </c>
      <c r="C2018" s="441">
        <v>46174</v>
      </c>
      <c r="D2018" t="s">
        <v>552</v>
      </c>
      <c r="E2018">
        <v>18392</v>
      </c>
      <c r="F2018" t="s">
        <v>5740</v>
      </c>
      <c r="G2018">
        <v>0.13</v>
      </c>
      <c r="H2018" t="s">
        <v>5613</v>
      </c>
      <c r="I2018" t="s">
        <v>466</v>
      </c>
    </row>
    <row r="2019" spans="1:9" x14ac:dyDescent="0.3">
      <c r="A2019">
        <v>91214</v>
      </c>
      <c r="B2019">
        <v>122</v>
      </c>
      <c r="C2019" s="441">
        <v>46174</v>
      </c>
      <c r="D2019" t="s">
        <v>552</v>
      </c>
      <c r="E2019">
        <v>18264</v>
      </c>
      <c r="F2019" t="s">
        <v>5768</v>
      </c>
      <c r="G2019">
        <v>0.22</v>
      </c>
      <c r="H2019" t="s">
        <v>5613</v>
      </c>
      <c r="I2019" t="s">
        <v>466</v>
      </c>
    </row>
    <row r="2020" spans="1:9" x14ac:dyDescent="0.3">
      <c r="A2020">
        <v>91215</v>
      </c>
      <c r="B2020">
        <v>122</v>
      </c>
      <c r="C2020" s="441">
        <v>46174</v>
      </c>
      <c r="D2020" t="s">
        <v>552</v>
      </c>
      <c r="E2020">
        <v>24509</v>
      </c>
      <c r="F2020" t="s">
        <v>5928</v>
      </c>
      <c r="G2020">
        <v>26.2</v>
      </c>
      <c r="H2020" t="s">
        <v>5598</v>
      </c>
      <c r="I2020" t="s">
        <v>466</v>
      </c>
    </row>
    <row r="2021" spans="1:9" x14ac:dyDescent="0.3">
      <c r="A2021">
        <v>91216</v>
      </c>
      <c r="B2021">
        <v>122</v>
      </c>
      <c r="C2021" s="441">
        <v>46174</v>
      </c>
      <c r="D2021" t="s">
        <v>552</v>
      </c>
      <c r="E2021">
        <v>19203</v>
      </c>
      <c r="F2021" t="s">
        <v>5692</v>
      </c>
      <c r="G2021">
        <v>30</v>
      </c>
      <c r="H2021" t="s">
        <v>5613</v>
      </c>
      <c r="I2021" t="s">
        <v>466</v>
      </c>
    </row>
    <row r="2022" spans="1:9" x14ac:dyDescent="0.3">
      <c r="A2022">
        <v>91217</v>
      </c>
      <c r="B2022">
        <v>122</v>
      </c>
      <c r="C2022" s="441">
        <v>46174</v>
      </c>
      <c r="D2022" t="s">
        <v>552</v>
      </c>
      <c r="E2022">
        <v>20227</v>
      </c>
      <c r="F2022" t="s">
        <v>5650</v>
      </c>
      <c r="G2022">
        <v>8</v>
      </c>
      <c r="H2022" t="s">
        <v>5605</v>
      </c>
      <c r="I2022" t="s">
        <v>466</v>
      </c>
    </row>
    <row r="2023" spans="1:9" x14ac:dyDescent="0.3">
      <c r="A2023">
        <v>91218</v>
      </c>
      <c r="B2023">
        <v>122</v>
      </c>
      <c r="C2023" s="441">
        <v>46174</v>
      </c>
      <c r="D2023" t="s">
        <v>552</v>
      </c>
      <c r="E2023">
        <v>28295</v>
      </c>
      <c r="F2023" t="s">
        <v>5968</v>
      </c>
      <c r="G2023">
        <v>2</v>
      </c>
      <c r="H2023" t="s">
        <v>5613</v>
      </c>
      <c r="I2023" t="s">
        <v>466</v>
      </c>
    </row>
    <row r="2024" spans="1:9" x14ac:dyDescent="0.3">
      <c r="A2024">
        <v>91219</v>
      </c>
      <c r="B2024">
        <v>122</v>
      </c>
      <c r="C2024" s="441">
        <v>46174</v>
      </c>
      <c r="D2024" t="s">
        <v>552</v>
      </c>
      <c r="E2024">
        <v>18696</v>
      </c>
      <c r="F2024" t="s">
        <v>6023</v>
      </c>
      <c r="G2024">
        <v>5.54</v>
      </c>
      <c r="H2024" t="s">
        <v>5598</v>
      </c>
      <c r="I2024" t="s">
        <v>466</v>
      </c>
    </row>
    <row r="2025" spans="1:9" x14ac:dyDescent="0.3">
      <c r="A2025">
        <v>91220</v>
      </c>
      <c r="B2025">
        <v>122</v>
      </c>
      <c r="C2025" s="441">
        <v>46174</v>
      </c>
      <c r="D2025" t="s">
        <v>552</v>
      </c>
      <c r="E2025">
        <v>20871</v>
      </c>
      <c r="F2025" t="s">
        <v>5663</v>
      </c>
      <c r="G2025">
        <v>5</v>
      </c>
      <c r="H2025" t="s">
        <v>5625</v>
      </c>
      <c r="I2025" t="s">
        <v>466</v>
      </c>
    </row>
    <row r="2026" spans="1:9" x14ac:dyDescent="0.3">
      <c r="A2026">
        <v>91221</v>
      </c>
      <c r="B2026">
        <v>122</v>
      </c>
      <c r="C2026" s="441">
        <v>46174</v>
      </c>
      <c r="D2026" t="s">
        <v>552</v>
      </c>
      <c r="E2026">
        <v>25868</v>
      </c>
      <c r="F2026" t="s">
        <v>5890</v>
      </c>
      <c r="G2026">
        <v>0.94</v>
      </c>
      <c r="H2026" t="s">
        <v>5598</v>
      </c>
      <c r="I2026" t="s">
        <v>466</v>
      </c>
    </row>
    <row r="2027" spans="1:9" x14ac:dyDescent="0.3">
      <c r="A2027">
        <v>91222</v>
      </c>
      <c r="B2027">
        <v>122</v>
      </c>
      <c r="C2027" s="441">
        <v>46174</v>
      </c>
      <c r="D2027" t="s">
        <v>552</v>
      </c>
      <c r="E2027">
        <v>20961</v>
      </c>
      <c r="F2027" t="s">
        <v>5687</v>
      </c>
      <c r="G2027">
        <v>10</v>
      </c>
      <c r="H2027" t="s">
        <v>5613</v>
      </c>
      <c r="I2027" t="s">
        <v>466</v>
      </c>
    </row>
    <row r="2028" spans="1:9" x14ac:dyDescent="0.3">
      <c r="A2028">
        <v>91223</v>
      </c>
      <c r="B2028">
        <v>122</v>
      </c>
      <c r="C2028" s="441">
        <v>46174</v>
      </c>
      <c r="D2028" t="s">
        <v>552</v>
      </c>
      <c r="E2028">
        <v>18552</v>
      </c>
      <c r="F2028" t="s">
        <v>5723</v>
      </c>
      <c r="G2028">
        <v>2.64</v>
      </c>
      <c r="H2028" t="s">
        <v>5601</v>
      </c>
      <c r="I2028" t="s">
        <v>466</v>
      </c>
    </row>
    <row r="2029" spans="1:9" x14ac:dyDescent="0.3">
      <c r="A2029">
        <v>91224</v>
      </c>
      <c r="B2029">
        <v>122</v>
      </c>
      <c r="C2029" s="441">
        <v>46174</v>
      </c>
      <c r="D2029" t="s">
        <v>552</v>
      </c>
      <c r="E2029">
        <v>20661</v>
      </c>
      <c r="F2029" t="s">
        <v>5850</v>
      </c>
      <c r="G2029">
        <v>10</v>
      </c>
      <c r="H2029" t="s">
        <v>5613</v>
      </c>
      <c r="I2029" t="s">
        <v>466</v>
      </c>
    </row>
    <row r="2030" spans="1:9" x14ac:dyDescent="0.3">
      <c r="A2030">
        <v>91225</v>
      </c>
      <c r="B2030">
        <v>122</v>
      </c>
      <c r="C2030" s="441">
        <v>46174</v>
      </c>
      <c r="D2030" t="s">
        <v>552</v>
      </c>
      <c r="E2030">
        <v>17838</v>
      </c>
      <c r="F2030" t="s">
        <v>5816</v>
      </c>
      <c r="G2030">
        <v>9</v>
      </c>
      <c r="H2030" t="s">
        <v>5703</v>
      </c>
      <c r="I2030" t="s">
        <v>466</v>
      </c>
    </row>
    <row r="2031" spans="1:9" x14ac:dyDescent="0.3">
      <c r="A2031">
        <v>91226</v>
      </c>
      <c r="B2031">
        <v>122</v>
      </c>
      <c r="C2031" s="441">
        <v>46174</v>
      </c>
      <c r="D2031" t="s">
        <v>552</v>
      </c>
      <c r="E2031">
        <v>20757</v>
      </c>
      <c r="F2031" t="s">
        <v>5609</v>
      </c>
      <c r="G2031">
        <v>1</v>
      </c>
      <c r="H2031" t="s">
        <v>5610</v>
      </c>
      <c r="I2031" t="s">
        <v>466</v>
      </c>
    </row>
    <row r="2032" spans="1:9" x14ac:dyDescent="0.3">
      <c r="A2032">
        <v>91227</v>
      </c>
      <c r="B2032">
        <v>122</v>
      </c>
      <c r="C2032" s="441">
        <v>46174</v>
      </c>
      <c r="D2032" t="s">
        <v>552</v>
      </c>
      <c r="E2032">
        <v>20054</v>
      </c>
      <c r="F2032" t="s">
        <v>5633</v>
      </c>
      <c r="G2032">
        <v>7</v>
      </c>
      <c r="H2032" t="s">
        <v>5613</v>
      </c>
      <c r="I2032" t="s">
        <v>466</v>
      </c>
    </row>
    <row r="2033" spans="1:9" x14ac:dyDescent="0.3">
      <c r="A2033">
        <v>91228</v>
      </c>
      <c r="B2033">
        <v>122</v>
      </c>
      <c r="C2033" s="441">
        <v>46174</v>
      </c>
      <c r="D2033" t="s">
        <v>552</v>
      </c>
      <c r="E2033">
        <v>20385</v>
      </c>
      <c r="F2033" t="s">
        <v>5645</v>
      </c>
      <c r="G2033">
        <v>16</v>
      </c>
      <c r="H2033" t="s">
        <v>5613</v>
      </c>
      <c r="I2033" t="s">
        <v>466</v>
      </c>
    </row>
    <row r="2034" spans="1:9" x14ac:dyDescent="0.3">
      <c r="A2034">
        <v>91229</v>
      </c>
      <c r="B2034">
        <v>122</v>
      </c>
      <c r="C2034" s="441">
        <v>46174</v>
      </c>
      <c r="D2034" t="s">
        <v>552</v>
      </c>
      <c r="E2034">
        <v>19984</v>
      </c>
      <c r="F2034" t="s">
        <v>5669</v>
      </c>
      <c r="G2034">
        <v>4</v>
      </c>
      <c r="H2034" t="s">
        <v>5613</v>
      </c>
      <c r="I2034" t="s">
        <v>466</v>
      </c>
    </row>
    <row r="2035" spans="1:9" x14ac:dyDescent="0.3">
      <c r="A2035">
        <v>91230</v>
      </c>
      <c r="B2035">
        <v>122</v>
      </c>
      <c r="C2035" s="441">
        <v>46174</v>
      </c>
      <c r="D2035" t="s">
        <v>552</v>
      </c>
      <c r="E2035">
        <v>19923</v>
      </c>
      <c r="F2035" t="s">
        <v>5678</v>
      </c>
      <c r="G2035">
        <v>2</v>
      </c>
      <c r="H2035" t="s">
        <v>5605</v>
      </c>
      <c r="I2035" t="s">
        <v>466</v>
      </c>
    </row>
    <row r="2036" spans="1:9" x14ac:dyDescent="0.3">
      <c r="A2036">
        <v>91231</v>
      </c>
      <c r="B2036">
        <v>122</v>
      </c>
      <c r="C2036" s="441">
        <v>46174</v>
      </c>
      <c r="D2036" t="s">
        <v>552</v>
      </c>
      <c r="E2036">
        <v>20202</v>
      </c>
      <c r="F2036" t="s">
        <v>5852</v>
      </c>
      <c r="G2036">
        <v>10</v>
      </c>
      <c r="H2036" t="s">
        <v>5613</v>
      </c>
      <c r="I2036" t="s">
        <v>466</v>
      </c>
    </row>
    <row r="2037" spans="1:9" x14ac:dyDescent="0.3">
      <c r="A2037">
        <v>91232</v>
      </c>
      <c r="B2037">
        <v>122</v>
      </c>
      <c r="C2037" s="441">
        <v>46174</v>
      </c>
      <c r="D2037" t="s">
        <v>552</v>
      </c>
      <c r="E2037">
        <v>28730</v>
      </c>
      <c r="F2037" t="s">
        <v>5989</v>
      </c>
      <c r="G2037">
        <v>2</v>
      </c>
      <c r="H2037" t="s">
        <v>5598</v>
      </c>
      <c r="I2037" t="s">
        <v>466</v>
      </c>
    </row>
    <row r="2038" spans="1:9" x14ac:dyDescent="0.3">
      <c r="A2038">
        <v>91233</v>
      </c>
      <c r="B2038">
        <v>122</v>
      </c>
      <c r="C2038" s="441">
        <v>46174</v>
      </c>
      <c r="D2038" t="s">
        <v>552</v>
      </c>
      <c r="E2038">
        <v>18121</v>
      </c>
      <c r="F2038" t="s">
        <v>5801</v>
      </c>
      <c r="G2038">
        <v>0.47</v>
      </c>
      <c r="H2038" t="s">
        <v>5601</v>
      </c>
      <c r="I2038" t="s">
        <v>466</v>
      </c>
    </row>
    <row r="2039" spans="1:9" x14ac:dyDescent="0.3">
      <c r="A2039">
        <v>91234</v>
      </c>
      <c r="B2039">
        <v>122</v>
      </c>
      <c r="C2039" s="441">
        <v>46174</v>
      </c>
      <c r="D2039" t="s">
        <v>552</v>
      </c>
      <c r="E2039">
        <v>18176</v>
      </c>
      <c r="F2039" t="s">
        <v>5791</v>
      </c>
      <c r="G2039">
        <v>1</v>
      </c>
      <c r="H2039" t="s">
        <v>5601</v>
      </c>
      <c r="I2039" t="s">
        <v>466</v>
      </c>
    </row>
    <row r="2040" spans="1:9" x14ac:dyDescent="0.3">
      <c r="A2040">
        <v>91235</v>
      </c>
      <c r="B2040">
        <v>122</v>
      </c>
      <c r="C2040" s="441">
        <v>46174</v>
      </c>
      <c r="D2040" t="s">
        <v>552</v>
      </c>
      <c r="E2040">
        <v>26881</v>
      </c>
      <c r="F2040" t="s">
        <v>5965</v>
      </c>
      <c r="G2040">
        <v>1</v>
      </c>
      <c r="H2040" t="s">
        <v>5598</v>
      </c>
      <c r="I2040" t="s">
        <v>466</v>
      </c>
    </row>
    <row r="2041" spans="1:9" x14ac:dyDescent="0.3">
      <c r="A2041">
        <v>91236</v>
      </c>
      <c r="B2041">
        <v>122</v>
      </c>
      <c r="C2041" s="441">
        <v>46174</v>
      </c>
      <c r="D2041" t="s">
        <v>552</v>
      </c>
      <c r="E2041">
        <v>20327</v>
      </c>
      <c r="F2041" t="s">
        <v>5888</v>
      </c>
      <c r="G2041">
        <v>9</v>
      </c>
      <c r="H2041" t="s">
        <v>5605</v>
      </c>
      <c r="I2041" t="s">
        <v>466</v>
      </c>
    </row>
    <row r="2042" spans="1:9" x14ac:dyDescent="0.3">
      <c r="A2042">
        <v>91237</v>
      </c>
      <c r="B2042">
        <v>122</v>
      </c>
      <c r="C2042" s="441">
        <v>46174</v>
      </c>
      <c r="D2042" t="s">
        <v>552</v>
      </c>
      <c r="E2042">
        <v>20429</v>
      </c>
      <c r="F2042" t="s">
        <v>5840</v>
      </c>
      <c r="G2042">
        <v>3</v>
      </c>
      <c r="H2042" t="s">
        <v>5613</v>
      </c>
      <c r="I2042" t="s">
        <v>466</v>
      </c>
    </row>
    <row r="2043" spans="1:9" x14ac:dyDescent="0.3">
      <c r="A2043">
        <v>91238</v>
      </c>
      <c r="B2043">
        <v>122</v>
      </c>
      <c r="C2043" s="441">
        <v>46174</v>
      </c>
      <c r="D2043" t="s">
        <v>552</v>
      </c>
      <c r="E2043">
        <v>27716</v>
      </c>
      <c r="F2043" t="s">
        <v>6009</v>
      </c>
      <c r="G2043">
        <v>1</v>
      </c>
      <c r="H2043" t="s">
        <v>5613</v>
      </c>
      <c r="I2043" t="s">
        <v>466</v>
      </c>
    </row>
    <row r="2044" spans="1:9" x14ac:dyDescent="0.3">
      <c r="A2044">
        <v>91239</v>
      </c>
      <c r="B2044">
        <v>122</v>
      </c>
      <c r="C2044" s="441">
        <v>46174</v>
      </c>
      <c r="D2044" t="s">
        <v>552</v>
      </c>
      <c r="E2044">
        <v>18178</v>
      </c>
      <c r="F2044" t="s">
        <v>5790</v>
      </c>
      <c r="G2044">
        <v>1</v>
      </c>
      <c r="H2044" t="s">
        <v>5601</v>
      </c>
      <c r="I2044" t="s">
        <v>466</v>
      </c>
    </row>
    <row r="2045" spans="1:9" x14ac:dyDescent="0.3">
      <c r="A2045">
        <v>91240</v>
      </c>
      <c r="B2045">
        <v>122</v>
      </c>
      <c r="C2045" s="441">
        <v>46174</v>
      </c>
      <c r="D2045" t="s">
        <v>552</v>
      </c>
      <c r="E2045">
        <v>23992</v>
      </c>
      <c r="F2045" t="s">
        <v>5603</v>
      </c>
      <c r="G2045">
        <v>1</v>
      </c>
      <c r="H2045" t="s">
        <v>5598</v>
      </c>
      <c r="I2045" t="s">
        <v>466</v>
      </c>
    </row>
    <row r="2046" spans="1:9" x14ac:dyDescent="0.3">
      <c r="A2046">
        <v>91241</v>
      </c>
      <c r="B2046">
        <v>122</v>
      </c>
      <c r="C2046" s="441">
        <v>46174</v>
      </c>
      <c r="D2046" t="s">
        <v>552</v>
      </c>
      <c r="E2046">
        <v>18308</v>
      </c>
      <c r="F2046" t="s">
        <v>5758</v>
      </c>
      <c r="G2046">
        <v>1</v>
      </c>
      <c r="H2046" t="s">
        <v>5613</v>
      </c>
      <c r="I2046" t="s">
        <v>466</v>
      </c>
    </row>
    <row r="2047" spans="1:9" x14ac:dyDescent="0.3">
      <c r="A2047">
        <v>91242</v>
      </c>
      <c r="B2047">
        <v>122</v>
      </c>
      <c r="C2047" s="441">
        <v>46174</v>
      </c>
      <c r="D2047" t="s">
        <v>552</v>
      </c>
      <c r="E2047">
        <v>24030</v>
      </c>
      <c r="F2047" t="s">
        <v>5962</v>
      </c>
      <c r="G2047">
        <v>14</v>
      </c>
      <c r="H2047" t="s">
        <v>5613</v>
      </c>
      <c r="I2047" t="s">
        <v>466</v>
      </c>
    </row>
    <row r="2048" spans="1:9" x14ac:dyDescent="0.3">
      <c r="A2048">
        <v>91243</v>
      </c>
      <c r="B2048">
        <v>122</v>
      </c>
      <c r="C2048" s="441">
        <v>46174</v>
      </c>
      <c r="D2048" t="s">
        <v>552</v>
      </c>
      <c r="E2048">
        <v>20022</v>
      </c>
      <c r="F2048" t="s">
        <v>5651</v>
      </c>
      <c r="G2048">
        <v>5</v>
      </c>
      <c r="H2048" t="s">
        <v>5613</v>
      </c>
      <c r="I2048" t="s">
        <v>466</v>
      </c>
    </row>
    <row r="2049" spans="1:9" x14ac:dyDescent="0.3">
      <c r="A2049">
        <v>91244</v>
      </c>
      <c r="B2049">
        <v>122</v>
      </c>
      <c r="C2049" s="441">
        <v>46174</v>
      </c>
      <c r="D2049" t="s">
        <v>552</v>
      </c>
      <c r="E2049">
        <v>18209</v>
      </c>
      <c r="F2049" t="s">
        <v>5783</v>
      </c>
      <c r="G2049">
        <v>1</v>
      </c>
      <c r="H2049" t="s">
        <v>5601</v>
      </c>
      <c r="I2049" t="s">
        <v>466</v>
      </c>
    </row>
    <row r="2050" spans="1:9" x14ac:dyDescent="0.3">
      <c r="A2050">
        <v>91245</v>
      </c>
      <c r="B2050">
        <v>122</v>
      </c>
      <c r="C2050" s="441">
        <v>46174</v>
      </c>
      <c r="D2050" t="s">
        <v>552</v>
      </c>
      <c r="E2050">
        <v>19907</v>
      </c>
      <c r="F2050" t="s">
        <v>5683</v>
      </c>
      <c r="G2050">
        <v>17</v>
      </c>
      <c r="H2050" t="s">
        <v>5613</v>
      </c>
      <c r="I2050" t="s">
        <v>466</v>
      </c>
    </row>
    <row r="2051" spans="1:9" x14ac:dyDescent="0.3">
      <c r="A2051">
        <v>91246</v>
      </c>
      <c r="B2051">
        <v>122</v>
      </c>
      <c r="C2051" s="441">
        <v>46174</v>
      </c>
      <c r="D2051" t="s">
        <v>552</v>
      </c>
      <c r="E2051">
        <v>21085</v>
      </c>
      <c r="F2051" t="s">
        <v>5885</v>
      </c>
      <c r="G2051">
        <v>1</v>
      </c>
      <c r="H2051" t="s">
        <v>5703</v>
      </c>
      <c r="I2051" t="s">
        <v>466</v>
      </c>
    </row>
    <row r="2052" spans="1:9" x14ac:dyDescent="0.3">
      <c r="A2052">
        <v>91247</v>
      </c>
      <c r="B2052">
        <v>122</v>
      </c>
      <c r="C2052" s="441">
        <v>46174</v>
      </c>
      <c r="D2052" t="s">
        <v>552</v>
      </c>
      <c r="E2052">
        <v>24322</v>
      </c>
      <c r="F2052" t="s">
        <v>5657</v>
      </c>
      <c r="G2052">
        <v>2</v>
      </c>
      <c r="H2052" t="s">
        <v>5598</v>
      </c>
      <c r="I2052" t="s">
        <v>466</v>
      </c>
    </row>
    <row r="2053" spans="1:9" x14ac:dyDescent="0.3">
      <c r="A2053">
        <v>91248</v>
      </c>
      <c r="B2053">
        <v>122</v>
      </c>
      <c r="C2053" s="441">
        <v>46174</v>
      </c>
      <c r="D2053" t="s">
        <v>552</v>
      </c>
      <c r="E2053">
        <v>20029</v>
      </c>
      <c r="F2053" t="s">
        <v>5848</v>
      </c>
      <c r="G2053">
        <v>3</v>
      </c>
      <c r="H2053" t="s">
        <v>5668</v>
      </c>
      <c r="I2053" t="s">
        <v>466</v>
      </c>
    </row>
    <row r="2054" spans="1:9" x14ac:dyDescent="0.3">
      <c r="A2054">
        <v>91249</v>
      </c>
      <c r="B2054">
        <v>122</v>
      </c>
      <c r="C2054" s="441">
        <v>46174</v>
      </c>
      <c r="D2054" t="s">
        <v>552</v>
      </c>
      <c r="E2054">
        <v>24110</v>
      </c>
      <c r="F2054" t="s">
        <v>5630</v>
      </c>
      <c r="G2054">
        <v>2.5</v>
      </c>
      <c r="H2054" t="s">
        <v>5598</v>
      </c>
      <c r="I2054" t="s">
        <v>466</v>
      </c>
    </row>
    <row r="2055" spans="1:9" x14ac:dyDescent="0.3">
      <c r="A2055">
        <v>91250</v>
      </c>
      <c r="B2055">
        <v>122</v>
      </c>
      <c r="C2055" s="441">
        <v>46174</v>
      </c>
      <c r="D2055" t="s">
        <v>552</v>
      </c>
      <c r="E2055">
        <v>19623</v>
      </c>
      <c r="F2055" t="s">
        <v>5929</v>
      </c>
      <c r="G2055">
        <v>7.3</v>
      </c>
      <c r="H2055" t="s">
        <v>5598</v>
      </c>
      <c r="I2055" t="s">
        <v>466</v>
      </c>
    </row>
    <row r="2056" spans="1:9" x14ac:dyDescent="0.3">
      <c r="A2056">
        <v>91251</v>
      </c>
      <c r="B2056">
        <v>122</v>
      </c>
      <c r="C2056" s="441">
        <v>46174</v>
      </c>
      <c r="D2056" t="s">
        <v>552</v>
      </c>
      <c r="E2056">
        <v>19415</v>
      </c>
      <c r="F2056" t="s">
        <v>5958</v>
      </c>
      <c r="G2056">
        <v>4</v>
      </c>
      <c r="H2056" t="s">
        <v>5613</v>
      </c>
      <c r="I2056" t="s">
        <v>466</v>
      </c>
    </row>
    <row r="2057" spans="1:9" x14ac:dyDescent="0.3">
      <c r="A2057">
        <v>91252</v>
      </c>
      <c r="B2057">
        <v>122</v>
      </c>
      <c r="C2057" s="441">
        <v>46174</v>
      </c>
      <c r="D2057" t="s">
        <v>552</v>
      </c>
      <c r="E2057">
        <v>24089</v>
      </c>
      <c r="F2057" t="s">
        <v>5842</v>
      </c>
      <c r="G2057">
        <v>4</v>
      </c>
      <c r="H2057" t="s">
        <v>5598</v>
      </c>
      <c r="I2057" t="s">
        <v>466</v>
      </c>
    </row>
    <row r="2058" spans="1:9" x14ac:dyDescent="0.3">
      <c r="A2058">
        <v>91253</v>
      </c>
      <c r="B2058">
        <v>122</v>
      </c>
      <c r="C2058" s="441">
        <v>46174</v>
      </c>
      <c r="D2058" t="s">
        <v>552</v>
      </c>
      <c r="E2058">
        <v>25885</v>
      </c>
      <c r="F2058" t="s">
        <v>6026</v>
      </c>
      <c r="G2058">
        <v>4</v>
      </c>
      <c r="H2058" t="s">
        <v>5625</v>
      </c>
      <c r="I2058" t="s">
        <v>466</v>
      </c>
    </row>
    <row r="2059" spans="1:9" x14ac:dyDescent="0.3">
      <c r="A2059">
        <v>91254</v>
      </c>
      <c r="B2059">
        <v>122</v>
      </c>
      <c r="C2059" s="441">
        <v>46174</v>
      </c>
      <c r="D2059" t="s">
        <v>552</v>
      </c>
      <c r="E2059">
        <v>18223</v>
      </c>
      <c r="F2059" t="s">
        <v>5876</v>
      </c>
      <c r="G2059">
        <v>0.18</v>
      </c>
      <c r="H2059" t="s">
        <v>5613</v>
      </c>
      <c r="I2059" t="s">
        <v>466</v>
      </c>
    </row>
    <row r="2060" spans="1:9" x14ac:dyDescent="0.3">
      <c r="A2060">
        <v>91255</v>
      </c>
      <c r="B2060">
        <v>122</v>
      </c>
      <c r="C2060" s="441">
        <v>46174</v>
      </c>
      <c r="D2060" t="s">
        <v>552</v>
      </c>
      <c r="E2060">
        <v>18180</v>
      </c>
      <c r="F2060" t="s">
        <v>5788</v>
      </c>
      <c r="G2060">
        <v>0.28999999999999998</v>
      </c>
      <c r="H2060" t="s">
        <v>5601</v>
      </c>
      <c r="I2060" t="s">
        <v>466</v>
      </c>
    </row>
    <row r="2061" spans="1:9" x14ac:dyDescent="0.3">
      <c r="A2061">
        <v>91256</v>
      </c>
      <c r="B2061">
        <v>122</v>
      </c>
      <c r="C2061" s="441">
        <v>46174</v>
      </c>
      <c r="D2061" t="s">
        <v>552</v>
      </c>
      <c r="E2061">
        <v>20174</v>
      </c>
      <c r="F2061" t="s">
        <v>5685</v>
      </c>
      <c r="G2061">
        <v>2</v>
      </c>
      <c r="H2061" t="s">
        <v>5598</v>
      </c>
      <c r="I2061" t="s">
        <v>466</v>
      </c>
    </row>
    <row r="2062" spans="1:9" x14ac:dyDescent="0.3">
      <c r="A2062">
        <v>91257</v>
      </c>
      <c r="B2062">
        <v>122</v>
      </c>
      <c r="C2062" s="441">
        <v>46174</v>
      </c>
      <c r="D2062" t="s">
        <v>552</v>
      </c>
      <c r="E2062">
        <v>18107</v>
      </c>
      <c r="F2062" t="s">
        <v>5807</v>
      </c>
      <c r="G2062">
        <v>0.16</v>
      </c>
      <c r="H2062" t="s">
        <v>5601</v>
      </c>
      <c r="I2062" t="s">
        <v>466</v>
      </c>
    </row>
    <row r="2063" spans="1:9" x14ac:dyDescent="0.3">
      <c r="A2063">
        <v>91258</v>
      </c>
      <c r="B2063">
        <v>122</v>
      </c>
      <c r="C2063" s="441">
        <v>46174</v>
      </c>
      <c r="D2063" t="s">
        <v>552</v>
      </c>
      <c r="E2063">
        <v>18239</v>
      </c>
      <c r="F2063" t="s">
        <v>5999</v>
      </c>
      <c r="G2063">
        <v>0.13</v>
      </c>
      <c r="H2063" t="s">
        <v>5601</v>
      </c>
      <c r="I2063" t="s">
        <v>466</v>
      </c>
    </row>
    <row r="2064" spans="1:9" x14ac:dyDescent="0.3">
      <c r="A2064">
        <v>91259</v>
      </c>
      <c r="B2064">
        <v>122</v>
      </c>
      <c r="C2064" s="441">
        <v>46174</v>
      </c>
      <c r="D2064" t="s">
        <v>552</v>
      </c>
      <c r="E2064">
        <v>20185</v>
      </c>
      <c r="F2064" t="s">
        <v>5684</v>
      </c>
      <c r="G2064">
        <v>1</v>
      </c>
      <c r="H2064" t="s">
        <v>5598</v>
      </c>
      <c r="I2064" t="s">
        <v>466</v>
      </c>
    </row>
    <row r="2065" spans="1:9" x14ac:dyDescent="0.3">
      <c r="A2065">
        <v>91260</v>
      </c>
      <c r="B2065">
        <v>122</v>
      </c>
      <c r="C2065" s="441">
        <v>46174</v>
      </c>
      <c r="D2065" t="s">
        <v>552</v>
      </c>
      <c r="E2065">
        <v>19434</v>
      </c>
      <c r="F2065" t="s">
        <v>5906</v>
      </c>
      <c r="G2065">
        <v>1</v>
      </c>
      <c r="H2065" t="s">
        <v>5605</v>
      </c>
      <c r="I2065" t="s">
        <v>466</v>
      </c>
    </row>
    <row r="2066" spans="1:9" x14ac:dyDescent="0.3">
      <c r="A2066">
        <v>91261</v>
      </c>
      <c r="B2066">
        <v>122</v>
      </c>
      <c r="C2066" s="441">
        <v>46174</v>
      </c>
      <c r="D2066" t="s">
        <v>552</v>
      </c>
      <c r="E2066">
        <v>19632</v>
      </c>
      <c r="F2066" t="s">
        <v>5926</v>
      </c>
      <c r="G2066">
        <v>4.0599999999999996</v>
      </c>
      <c r="H2066" t="s">
        <v>5598</v>
      </c>
      <c r="I2066" t="s">
        <v>466</v>
      </c>
    </row>
    <row r="2067" spans="1:9" x14ac:dyDescent="0.3">
      <c r="A2067">
        <v>91262</v>
      </c>
      <c r="B2067">
        <v>122</v>
      </c>
      <c r="C2067" s="441">
        <v>46174</v>
      </c>
      <c r="D2067" t="s">
        <v>552</v>
      </c>
      <c r="E2067">
        <v>19465</v>
      </c>
      <c r="F2067" t="s">
        <v>5953</v>
      </c>
      <c r="G2067">
        <v>3.62</v>
      </c>
      <c r="H2067" t="s">
        <v>5598</v>
      </c>
      <c r="I2067" t="s">
        <v>466</v>
      </c>
    </row>
    <row r="2068" spans="1:9" x14ac:dyDescent="0.3">
      <c r="A2068">
        <v>91263</v>
      </c>
      <c r="B2068">
        <v>122</v>
      </c>
      <c r="C2068" s="441">
        <v>46174</v>
      </c>
      <c r="D2068" t="s">
        <v>552</v>
      </c>
      <c r="E2068">
        <v>19476</v>
      </c>
      <c r="F2068" t="s">
        <v>6017</v>
      </c>
      <c r="G2068">
        <v>0.32</v>
      </c>
      <c r="H2068" t="s">
        <v>5598</v>
      </c>
      <c r="I2068" t="s">
        <v>466</v>
      </c>
    </row>
    <row r="2069" spans="1:9" x14ac:dyDescent="0.3">
      <c r="A2069">
        <v>91264</v>
      </c>
      <c r="B2069">
        <v>122</v>
      </c>
      <c r="C2069" s="441">
        <v>46174</v>
      </c>
      <c r="D2069" t="s">
        <v>552</v>
      </c>
      <c r="E2069">
        <v>19498</v>
      </c>
      <c r="F2069" t="s">
        <v>5979</v>
      </c>
      <c r="G2069">
        <v>1.42</v>
      </c>
      <c r="H2069" t="s">
        <v>5598</v>
      </c>
      <c r="I2069" t="s">
        <v>466</v>
      </c>
    </row>
    <row r="2070" spans="1:9" x14ac:dyDescent="0.3">
      <c r="A2070">
        <v>91265</v>
      </c>
      <c r="B2070">
        <v>122</v>
      </c>
      <c r="C2070" s="441">
        <v>46174</v>
      </c>
      <c r="D2070" t="s">
        <v>552</v>
      </c>
      <c r="E2070">
        <v>21030</v>
      </c>
      <c r="F2070" t="s">
        <v>5620</v>
      </c>
      <c r="G2070">
        <v>1</v>
      </c>
      <c r="H2070" t="s">
        <v>5613</v>
      </c>
      <c r="I2070" t="s">
        <v>466</v>
      </c>
    </row>
    <row r="2071" spans="1:9" x14ac:dyDescent="0.3">
      <c r="A2071">
        <v>91266</v>
      </c>
      <c r="B2071">
        <v>122</v>
      </c>
      <c r="C2071" s="441">
        <v>46174</v>
      </c>
      <c r="D2071" t="s">
        <v>552</v>
      </c>
      <c r="E2071">
        <v>18191</v>
      </c>
      <c r="F2071" t="s">
        <v>5998</v>
      </c>
      <c r="G2071">
        <v>0.24</v>
      </c>
      <c r="H2071" t="s">
        <v>5601</v>
      </c>
      <c r="I2071" t="s">
        <v>466</v>
      </c>
    </row>
    <row r="2072" spans="1:9" x14ac:dyDescent="0.3">
      <c r="A2072">
        <v>91267</v>
      </c>
      <c r="B2072">
        <v>122</v>
      </c>
      <c r="C2072" s="441">
        <v>46174</v>
      </c>
      <c r="D2072" t="s">
        <v>552</v>
      </c>
      <c r="E2072">
        <v>19917</v>
      </c>
      <c r="F2072" t="s">
        <v>5682</v>
      </c>
      <c r="G2072">
        <v>6</v>
      </c>
      <c r="H2072" t="s">
        <v>5605</v>
      </c>
      <c r="I2072" t="s">
        <v>466</v>
      </c>
    </row>
    <row r="2073" spans="1:9" x14ac:dyDescent="0.3">
      <c r="A2073">
        <v>91268</v>
      </c>
      <c r="B2073">
        <v>122</v>
      </c>
      <c r="C2073" s="441">
        <v>46174</v>
      </c>
      <c r="D2073" t="s">
        <v>552</v>
      </c>
      <c r="E2073">
        <v>22020</v>
      </c>
      <c r="F2073" t="s">
        <v>6014</v>
      </c>
      <c r="G2073">
        <v>7.91</v>
      </c>
      <c r="H2073" t="s">
        <v>5613</v>
      </c>
      <c r="I2073" t="s">
        <v>466</v>
      </c>
    </row>
    <row r="2074" spans="1:9" x14ac:dyDescent="0.3">
      <c r="A2074">
        <v>91269</v>
      </c>
      <c r="B2074">
        <v>122</v>
      </c>
      <c r="C2074" s="441">
        <v>46174</v>
      </c>
      <c r="D2074" t="s">
        <v>552</v>
      </c>
      <c r="E2074">
        <v>23184</v>
      </c>
      <c r="F2074" t="s">
        <v>5956</v>
      </c>
      <c r="G2074">
        <v>1.22</v>
      </c>
      <c r="H2074" t="s">
        <v>5598</v>
      </c>
      <c r="I2074" t="s">
        <v>466</v>
      </c>
    </row>
    <row r="2075" spans="1:9" x14ac:dyDescent="0.3">
      <c r="A2075">
        <v>91270</v>
      </c>
      <c r="B2075">
        <v>122</v>
      </c>
      <c r="C2075" s="441">
        <v>46174</v>
      </c>
      <c r="D2075" t="s">
        <v>552</v>
      </c>
      <c r="E2075">
        <v>19787</v>
      </c>
      <c r="F2075" t="s">
        <v>5914</v>
      </c>
      <c r="G2075">
        <v>3</v>
      </c>
      <c r="H2075" t="s">
        <v>5598</v>
      </c>
      <c r="I2075" t="s">
        <v>466</v>
      </c>
    </row>
    <row r="2076" spans="1:9" x14ac:dyDescent="0.3">
      <c r="A2076">
        <v>91271</v>
      </c>
      <c r="B2076">
        <v>122</v>
      </c>
      <c r="C2076" s="441">
        <v>46174</v>
      </c>
      <c r="D2076" t="s">
        <v>552</v>
      </c>
      <c r="E2076">
        <v>19748</v>
      </c>
      <c r="F2076" t="s">
        <v>5983</v>
      </c>
      <c r="G2076">
        <v>1.58</v>
      </c>
      <c r="H2076" t="s">
        <v>5598</v>
      </c>
      <c r="I2076" t="s">
        <v>466</v>
      </c>
    </row>
    <row r="2077" spans="1:9" x14ac:dyDescent="0.3">
      <c r="A2077">
        <v>91272</v>
      </c>
      <c r="B2077">
        <v>122</v>
      </c>
      <c r="C2077" s="441">
        <v>46174</v>
      </c>
      <c r="D2077" t="s">
        <v>552</v>
      </c>
      <c r="E2077">
        <v>19575</v>
      </c>
      <c r="F2077" t="s">
        <v>5944</v>
      </c>
      <c r="G2077">
        <v>0.46</v>
      </c>
      <c r="H2077" t="s">
        <v>5598</v>
      </c>
      <c r="I2077" t="s">
        <v>466</v>
      </c>
    </row>
    <row r="2078" spans="1:9" x14ac:dyDescent="0.3">
      <c r="A2078">
        <v>91273</v>
      </c>
      <c r="B2078">
        <v>122</v>
      </c>
      <c r="C2078" s="441">
        <v>46174</v>
      </c>
      <c r="D2078" t="s">
        <v>552</v>
      </c>
      <c r="E2078">
        <v>21972</v>
      </c>
      <c r="F2078" t="s">
        <v>6022</v>
      </c>
      <c r="G2078">
        <v>2</v>
      </c>
      <c r="H2078" t="s">
        <v>5613</v>
      </c>
      <c r="I2078" t="s">
        <v>466</v>
      </c>
    </row>
    <row r="2079" spans="1:9" x14ac:dyDescent="0.3">
      <c r="A2079">
        <v>91274</v>
      </c>
      <c r="B2079">
        <v>122</v>
      </c>
      <c r="C2079" s="441">
        <v>46174</v>
      </c>
      <c r="D2079" t="s">
        <v>552</v>
      </c>
      <c r="E2079">
        <v>19932</v>
      </c>
      <c r="F2079" t="s">
        <v>6021</v>
      </c>
      <c r="G2079">
        <v>2</v>
      </c>
      <c r="H2079" t="s">
        <v>5613</v>
      </c>
      <c r="I2079" t="s">
        <v>466</v>
      </c>
    </row>
    <row r="2080" spans="1:9" x14ac:dyDescent="0.3">
      <c r="A2080">
        <v>91275</v>
      </c>
      <c r="B2080">
        <v>122</v>
      </c>
      <c r="C2080" s="441">
        <v>46174</v>
      </c>
      <c r="D2080" t="s">
        <v>552</v>
      </c>
      <c r="E2080">
        <v>24401</v>
      </c>
      <c r="F2080" t="s">
        <v>5676</v>
      </c>
      <c r="G2080">
        <v>1</v>
      </c>
      <c r="H2080" t="s">
        <v>5613</v>
      </c>
      <c r="I2080" t="s">
        <v>466</v>
      </c>
    </row>
    <row r="2081" spans="1:9" x14ac:dyDescent="0.3">
      <c r="A2081">
        <v>91276</v>
      </c>
      <c r="B2081">
        <v>122</v>
      </c>
      <c r="C2081" s="441">
        <v>46174</v>
      </c>
      <c r="D2081" t="s">
        <v>552</v>
      </c>
      <c r="E2081">
        <v>25647</v>
      </c>
      <c r="F2081" t="s">
        <v>5918</v>
      </c>
      <c r="G2081">
        <v>0.74</v>
      </c>
      <c r="H2081" t="s">
        <v>5598</v>
      </c>
      <c r="I2081" t="s">
        <v>466</v>
      </c>
    </row>
    <row r="2082" spans="1:9" x14ac:dyDescent="0.3">
      <c r="A2082">
        <v>91277</v>
      </c>
      <c r="B2082">
        <v>122</v>
      </c>
      <c r="C2082" s="441">
        <v>46174</v>
      </c>
      <c r="D2082" t="s">
        <v>552</v>
      </c>
      <c r="E2082">
        <v>24036</v>
      </c>
      <c r="F2082" t="s">
        <v>5612</v>
      </c>
      <c r="G2082">
        <v>1</v>
      </c>
      <c r="H2082" t="s">
        <v>5613</v>
      </c>
      <c r="I2082" t="s">
        <v>466</v>
      </c>
    </row>
    <row r="2083" spans="1:9" x14ac:dyDescent="0.3">
      <c r="A2083">
        <v>91278</v>
      </c>
      <c r="B2083">
        <v>122</v>
      </c>
      <c r="C2083" s="441">
        <v>46174</v>
      </c>
      <c r="D2083" t="s">
        <v>552</v>
      </c>
      <c r="E2083">
        <v>18145</v>
      </c>
      <c r="F2083" t="s">
        <v>5796</v>
      </c>
      <c r="G2083">
        <v>0.03</v>
      </c>
      <c r="H2083" t="s">
        <v>5601</v>
      </c>
      <c r="I2083" t="s">
        <v>466</v>
      </c>
    </row>
    <row r="2084" spans="1:9" x14ac:dyDescent="0.3">
      <c r="A2084">
        <v>91279</v>
      </c>
      <c r="B2084">
        <v>122</v>
      </c>
      <c r="C2084" s="441">
        <v>46174</v>
      </c>
      <c r="D2084" t="s">
        <v>552</v>
      </c>
      <c r="E2084">
        <v>20422</v>
      </c>
      <c r="F2084" t="s">
        <v>5618</v>
      </c>
      <c r="G2084">
        <v>1</v>
      </c>
      <c r="H2084" t="s">
        <v>5613</v>
      </c>
      <c r="I2084" t="s">
        <v>466</v>
      </c>
    </row>
    <row r="2085" spans="1:9" x14ac:dyDescent="0.3">
      <c r="A2085">
        <v>91280</v>
      </c>
      <c r="B2085">
        <v>122</v>
      </c>
      <c r="C2085" s="441">
        <v>46174</v>
      </c>
      <c r="D2085" t="s">
        <v>552</v>
      </c>
      <c r="E2085">
        <v>21100</v>
      </c>
      <c r="F2085" t="s">
        <v>5900</v>
      </c>
      <c r="G2085">
        <v>3</v>
      </c>
      <c r="H2085" t="s">
        <v>5605</v>
      </c>
      <c r="I2085" t="s">
        <v>466</v>
      </c>
    </row>
    <row r="2086" spans="1:9" x14ac:dyDescent="0.3">
      <c r="A2086">
        <v>91281</v>
      </c>
      <c r="B2086">
        <v>122</v>
      </c>
      <c r="C2086" s="441">
        <v>46174</v>
      </c>
      <c r="D2086" t="s">
        <v>552</v>
      </c>
      <c r="E2086">
        <v>23198</v>
      </c>
      <c r="F2086" t="s">
        <v>5947</v>
      </c>
      <c r="G2086">
        <v>0.4</v>
      </c>
      <c r="H2086" t="s">
        <v>5598</v>
      </c>
      <c r="I2086" t="s">
        <v>466</v>
      </c>
    </row>
    <row r="2087" spans="1:9" x14ac:dyDescent="0.3">
      <c r="A2087">
        <v>91282</v>
      </c>
      <c r="B2087">
        <v>122</v>
      </c>
      <c r="C2087" s="441">
        <v>46174</v>
      </c>
      <c r="D2087" t="s">
        <v>552</v>
      </c>
      <c r="E2087">
        <v>18444</v>
      </c>
      <c r="F2087" t="s">
        <v>5736</v>
      </c>
      <c r="G2087">
        <v>0.2</v>
      </c>
      <c r="H2087" t="s">
        <v>5613</v>
      </c>
      <c r="I2087" t="s">
        <v>466</v>
      </c>
    </row>
    <row r="2088" spans="1:9" x14ac:dyDescent="0.3">
      <c r="A2088">
        <v>91283</v>
      </c>
      <c r="B2088">
        <v>122</v>
      </c>
      <c r="C2088" s="441">
        <v>46174</v>
      </c>
      <c r="D2088" t="s">
        <v>552</v>
      </c>
      <c r="E2088">
        <v>19505</v>
      </c>
      <c r="F2088" t="s">
        <v>5978</v>
      </c>
      <c r="G2088">
        <v>0.66</v>
      </c>
      <c r="H2088" t="s">
        <v>5598</v>
      </c>
      <c r="I2088" t="s">
        <v>466</v>
      </c>
    </row>
    <row r="2089" spans="1:9" x14ac:dyDescent="0.3">
      <c r="A2089">
        <v>91284</v>
      </c>
      <c r="B2089">
        <v>122</v>
      </c>
      <c r="C2089" s="441">
        <v>46174</v>
      </c>
      <c r="D2089" t="s">
        <v>552</v>
      </c>
      <c r="E2089">
        <v>24219</v>
      </c>
      <c r="F2089" t="s">
        <v>5847</v>
      </c>
      <c r="G2089">
        <v>0.5</v>
      </c>
      <c r="H2089" t="s">
        <v>5598</v>
      </c>
      <c r="I2089" t="s">
        <v>466</v>
      </c>
    </row>
    <row r="2090" spans="1:9" x14ac:dyDescent="0.3">
      <c r="A2090">
        <v>91285</v>
      </c>
      <c r="B2090">
        <v>122</v>
      </c>
      <c r="C2090" s="441">
        <v>46174</v>
      </c>
      <c r="D2090" t="s">
        <v>552</v>
      </c>
      <c r="E2090">
        <v>23195</v>
      </c>
      <c r="F2090" t="s">
        <v>5951</v>
      </c>
      <c r="G2090">
        <v>0.48</v>
      </c>
      <c r="H2090" t="s">
        <v>5598</v>
      </c>
      <c r="I2090" t="s">
        <v>466</v>
      </c>
    </row>
    <row r="2091" spans="1:9" x14ac:dyDescent="0.3">
      <c r="A2091">
        <v>91286</v>
      </c>
      <c r="B2091">
        <v>122</v>
      </c>
      <c r="C2091" s="441">
        <v>46174</v>
      </c>
      <c r="D2091" t="s">
        <v>552</v>
      </c>
      <c r="E2091">
        <v>19647</v>
      </c>
      <c r="F2091" t="s">
        <v>5921</v>
      </c>
      <c r="G2091">
        <v>0.54</v>
      </c>
      <c r="H2091" t="s">
        <v>5598</v>
      </c>
      <c r="I2091" t="s">
        <v>466</v>
      </c>
    </row>
    <row r="2092" spans="1:9" x14ac:dyDescent="0.3">
      <c r="A2092">
        <v>91287</v>
      </c>
      <c r="B2092">
        <v>122</v>
      </c>
      <c r="C2092" s="441">
        <v>46174</v>
      </c>
      <c r="D2092" t="s">
        <v>552</v>
      </c>
      <c r="E2092">
        <v>19701</v>
      </c>
      <c r="F2092" t="s">
        <v>5980</v>
      </c>
      <c r="G2092">
        <v>0.3</v>
      </c>
      <c r="H2092" t="s">
        <v>5598</v>
      </c>
      <c r="I2092" t="s">
        <v>466</v>
      </c>
    </row>
    <row r="2093" spans="1:9" x14ac:dyDescent="0.3">
      <c r="A2093">
        <v>91288</v>
      </c>
      <c r="B2093">
        <v>122</v>
      </c>
      <c r="C2093" s="441">
        <v>46174</v>
      </c>
      <c r="D2093" t="s">
        <v>552</v>
      </c>
      <c r="E2093">
        <v>19589</v>
      </c>
      <c r="F2093" t="s">
        <v>5943</v>
      </c>
      <c r="G2093">
        <v>0.57999999999999996</v>
      </c>
      <c r="H2093" t="s">
        <v>5598</v>
      </c>
      <c r="I2093" t="s">
        <v>466</v>
      </c>
    </row>
    <row r="2094" spans="1:9" x14ac:dyDescent="0.3">
      <c r="A2094">
        <v>91289</v>
      </c>
      <c r="B2094">
        <v>122</v>
      </c>
      <c r="C2094" s="441">
        <v>46174</v>
      </c>
      <c r="D2094" t="s">
        <v>552</v>
      </c>
      <c r="E2094">
        <v>18511</v>
      </c>
      <c r="F2094" t="s">
        <v>6028</v>
      </c>
      <c r="G2094">
        <v>0.02</v>
      </c>
      <c r="H2094" t="s">
        <v>5613</v>
      </c>
      <c r="I2094" t="s">
        <v>466</v>
      </c>
    </row>
    <row r="2095" spans="1:9" x14ac:dyDescent="0.3">
      <c r="A2095">
        <v>91290</v>
      </c>
      <c r="B2095">
        <v>122</v>
      </c>
      <c r="C2095" s="441">
        <v>46174</v>
      </c>
      <c r="D2095" t="s">
        <v>552</v>
      </c>
      <c r="E2095">
        <v>19572</v>
      </c>
      <c r="F2095" t="s">
        <v>5945</v>
      </c>
      <c r="G2095">
        <v>0.14000000000000001</v>
      </c>
      <c r="H2095" t="s">
        <v>5598</v>
      </c>
      <c r="I2095" t="s">
        <v>466</v>
      </c>
    </row>
    <row r="2096" spans="1:9" x14ac:dyDescent="0.3">
      <c r="A2096">
        <v>91291</v>
      </c>
      <c r="B2096">
        <v>122</v>
      </c>
      <c r="C2096" s="441">
        <v>46174</v>
      </c>
      <c r="D2096" t="s">
        <v>552</v>
      </c>
      <c r="E2096">
        <v>24083</v>
      </c>
      <c r="F2096" t="s">
        <v>5924</v>
      </c>
      <c r="G2096">
        <v>90.76</v>
      </c>
      <c r="H2096" t="s">
        <v>5598</v>
      </c>
      <c r="I2096" t="s">
        <v>466</v>
      </c>
    </row>
    <row r="2097" spans="1:9" x14ac:dyDescent="0.3">
      <c r="A2097">
        <v>91292</v>
      </c>
      <c r="B2097">
        <v>122</v>
      </c>
      <c r="C2097" s="441">
        <v>46174</v>
      </c>
      <c r="D2097" t="s">
        <v>552</v>
      </c>
      <c r="E2097">
        <v>28955</v>
      </c>
      <c r="F2097" t="s">
        <v>6037</v>
      </c>
      <c r="G2097">
        <v>68.5</v>
      </c>
      <c r="H2097" t="s">
        <v>5605</v>
      </c>
      <c r="I2097" t="s">
        <v>466</v>
      </c>
    </row>
    <row r="2098" spans="1:9" x14ac:dyDescent="0.3">
      <c r="A2098">
        <v>91293</v>
      </c>
      <c r="B2098">
        <v>122</v>
      </c>
      <c r="C2098" s="441">
        <v>46174</v>
      </c>
      <c r="D2098" t="s">
        <v>552</v>
      </c>
      <c r="E2098">
        <v>28954</v>
      </c>
      <c r="F2098" t="s">
        <v>6038</v>
      </c>
      <c r="G2098">
        <v>45.2</v>
      </c>
      <c r="H2098" t="s">
        <v>5605</v>
      </c>
      <c r="I2098" t="s">
        <v>466</v>
      </c>
    </row>
    <row r="2099" spans="1:9" x14ac:dyDescent="0.3">
      <c r="A2099">
        <v>91294</v>
      </c>
      <c r="B2099">
        <v>122</v>
      </c>
      <c r="C2099" s="441">
        <v>46174</v>
      </c>
      <c r="D2099" t="s">
        <v>552</v>
      </c>
      <c r="E2099">
        <v>19034</v>
      </c>
      <c r="F2099" t="s">
        <v>5712</v>
      </c>
      <c r="G2099">
        <v>20.399999999999999</v>
      </c>
      <c r="H2099" t="s">
        <v>5598</v>
      </c>
      <c r="I2099" t="s">
        <v>466</v>
      </c>
    </row>
    <row r="2100" spans="1:9" x14ac:dyDescent="0.3">
      <c r="A2100">
        <v>91295</v>
      </c>
      <c r="B2100">
        <v>122</v>
      </c>
      <c r="C2100" s="441">
        <v>46174</v>
      </c>
      <c r="D2100" t="s">
        <v>552</v>
      </c>
      <c r="E2100">
        <v>19017</v>
      </c>
      <c r="F2100" t="s">
        <v>5715</v>
      </c>
      <c r="G2100">
        <v>16.399999999999999</v>
      </c>
      <c r="H2100" t="s">
        <v>5598</v>
      </c>
      <c r="I2100" t="s">
        <v>466</v>
      </c>
    </row>
    <row r="2101" spans="1:9" x14ac:dyDescent="0.3">
      <c r="A2101">
        <v>91296</v>
      </c>
      <c r="B2101">
        <v>122</v>
      </c>
      <c r="C2101" s="441">
        <v>46174</v>
      </c>
      <c r="D2101" t="s">
        <v>552</v>
      </c>
      <c r="E2101">
        <v>25128</v>
      </c>
      <c r="F2101" t="s">
        <v>5897</v>
      </c>
      <c r="G2101">
        <v>15.5</v>
      </c>
      <c r="H2101" t="s">
        <v>5598</v>
      </c>
      <c r="I2101" t="s">
        <v>466</v>
      </c>
    </row>
    <row r="2102" spans="1:9" x14ac:dyDescent="0.3">
      <c r="A2102">
        <v>91297</v>
      </c>
      <c r="B2102">
        <v>122</v>
      </c>
      <c r="C2102" s="441">
        <v>46174</v>
      </c>
      <c r="D2102" t="s">
        <v>552</v>
      </c>
      <c r="E2102">
        <v>26586</v>
      </c>
      <c r="F2102" t="s">
        <v>5889</v>
      </c>
      <c r="G2102">
        <v>10</v>
      </c>
      <c r="H2102" t="s">
        <v>5605</v>
      </c>
      <c r="I2102" t="s">
        <v>466</v>
      </c>
    </row>
    <row r="2103" spans="1:9" x14ac:dyDescent="0.3">
      <c r="A2103">
        <v>91298</v>
      </c>
      <c r="B2103">
        <v>122</v>
      </c>
      <c r="C2103" s="441">
        <v>46174</v>
      </c>
      <c r="D2103" t="s">
        <v>552</v>
      </c>
      <c r="E2103">
        <v>20488</v>
      </c>
      <c r="F2103" t="s">
        <v>5851</v>
      </c>
      <c r="G2103">
        <v>3.5</v>
      </c>
      <c r="H2103" t="s">
        <v>5598</v>
      </c>
      <c r="I2103" t="s">
        <v>466</v>
      </c>
    </row>
    <row r="2104" spans="1:9" x14ac:dyDescent="0.3">
      <c r="A2104">
        <v>91299</v>
      </c>
      <c r="B2104">
        <v>122</v>
      </c>
      <c r="C2104" s="441">
        <v>46174</v>
      </c>
      <c r="D2104" t="s">
        <v>552</v>
      </c>
      <c r="E2104">
        <v>23241</v>
      </c>
      <c r="F2104" t="s">
        <v>5932</v>
      </c>
      <c r="G2104">
        <v>3.32</v>
      </c>
      <c r="H2104" t="s">
        <v>5598</v>
      </c>
      <c r="I2104" t="s">
        <v>466</v>
      </c>
    </row>
    <row r="2105" spans="1:9" x14ac:dyDescent="0.3">
      <c r="A2105">
        <v>91300</v>
      </c>
      <c r="B2105">
        <v>122</v>
      </c>
      <c r="C2105" s="441">
        <v>46174</v>
      </c>
      <c r="D2105" t="s">
        <v>552</v>
      </c>
      <c r="E2105">
        <v>21078</v>
      </c>
      <c r="F2105" t="s">
        <v>6039</v>
      </c>
      <c r="G2105">
        <v>2</v>
      </c>
      <c r="H2105" t="s">
        <v>5703</v>
      </c>
      <c r="I2105" t="s">
        <v>466</v>
      </c>
    </row>
    <row r="2106" spans="1:9" x14ac:dyDescent="0.3">
      <c r="A2106">
        <v>91301</v>
      </c>
      <c r="B2106">
        <v>122</v>
      </c>
      <c r="C2106" s="441">
        <v>46174</v>
      </c>
      <c r="D2106" t="s">
        <v>552</v>
      </c>
      <c r="E2106">
        <v>19421</v>
      </c>
      <c r="F2106" t="s">
        <v>5963</v>
      </c>
      <c r="G2106">
        <v>2</v>
      </c>
      <c r="H2106" t="s">
        <v>5703</v>
      </c>
      <c r="I2106" t="s">
        <v>466</v>
      </c>
    </row>
    <row r="2107" spans="1:9" x14ac:dyDescent="0.3">
      <c r="A2107">
        <v>91302</v>
      </c>
      <c r="B2107">
        <v>122</v>
      </c>
      <c r="C2107" s="441">
        <v>46174</v>
      </c>
      <c r="D2107" t="s">
        <v>552</v>
      </c>
      <c r="E2107">
        <v>19714</v>
      </c>
      <c r="F2107" t="s">
        <v>6040</v>
      </c>
      <c r="G2107">
        <v>1</v>
      </c>
      <c r="H2107" t="s">
        <v>5605</v>
      </c>
      <c r="I2107" t="s">
        <v>466</v>
      </c>
    </row>
    <row r="2108" spans="1:9" x14ac:dyDescent="0.3">
      <c r="A2108">
        <v>91303</v>
      </c>
      <c r="B2108">
        <v>122</v>
      </c>
      <c r="C2108" s="441">
        <v>46174</v>
      </c>
      <c r="D2108" t="s">
        <v>552</v>
      </c>
      <c r="E2108">
        <v>19549</v>
      </c>
      <c r="F2108" t="s">
        <v>6041</v>
      </c>
      <c r="G2108">
        <v>0.74</v>
      </c>
      <c r="H2108" t="s">
        <v>5598</v>
      </c>
      <c r="I2108" t="s">
        <v>466</v>
      </c>
    </row>
    <row r="2109" spans="1:9" x14ac:dyDescent="0.3">
      <c r="A2109">
        <v>91304</v>
      </c>
      <c r="B2109">
        <v>122</v>
      </c>
      <c r="C2109" s="441">
        <v>46174</v>
      </c>
      <c r="D2109" t="s">
        <v>552</v>
      </c>
      <c r="E2109">
        <v>19480</v>
      </c>
      <c r="F2109" t="s">
        <v>5936</v>
      </c>
      <c r="G2109">
        <v>0.12</v>
      </c>
      <c r="H2109" t="s">
        <v>5598</v>
      </c>
      <c r="I2109" t="s">
        <v>466</v>
      </c>
    </row>
    <row r="2110" spans="1:9" x14ac:dyDescent="0.3">
      <c r="A2110">
        <v>91305</v>
      </c>
      <c r="B2110">
        <v>122</v>
      </c>
      <c r="C2110" s="441">
        <v>46174</v>
      </c>
      <c r="D2110" t="s">
        <v>552</v>
      </c>
      <c r="E2110">
        <v>26594</v>
      </c>
      <c r="F2110" t="s">
        <v>5698</v>
      </c>
      <c r="G2110">
        <v>1000</v>
      </c>
      <c r="H2110" t="s">
        <v>5598</v>
      </c>
      <c r="I2110" t="s">
        <v>466</v>
      </c>
    </row>
    <row r="2111" spans="1:9" x14ac:dyDescent="0.3">
      <c r="A2111">
        <v>91306</v>
      </c>
      <c r="B2111">
        <v>122</v>
      </c>
      <c r="C2111" s="441">
        <v>46174</v>
      </c>
      <c r="D2111" t="s">
        <v>552</v>
      </c>
      <c r="E2111">
        <v>19324</v>
      </c>
      <c r="F2111" t="s">
        <v>5699</v>
      </c>
      <c r="G2111">
        <v>2.2999999999999998</v>
      </c>
      <c r="H2111" t="s">
        <v>5598</v>
      </c>
      <c r="I2111" t="s">
        <v>466</v>
      </c>
    </row>
    <row r="2112" spans="1:9" x14ac:dyDescent="0.3">
      <c r="A2112">
        <v>91307</v>
      </c>
      <c r="B2112">
        <v>122</v>
      </c>
      <c r="C2112" s="441">
        <v>46174</v>
      </c>
      <c r="D2112" t="s">
        <v>552</v>
      </c>
      <c r="E2112">
        <v>26582</v>
      </c>
      <c r="F2112" t="s">
        <v>5711</v>
      </c>
      <c r="G2112">
        <v>26.58</v>
      </c>
      <c r="H2112" t="s">
        <v>5598</v>
      </c>
      <c r="I2112" t="s">
        <v>466</v>
      </c>
    </row>
    <row r="2113" spans="1:9" x14ac:dyDescent="0.3">
      <c r="A2113">
        <v>91308</v>
      </c>
      <c r="B2113">
        <v>122</v>
      </c>
      <c r="C2113" s="441">
        <v>46174</v>
      </c>
      <c r="D2113" t="s">
        <v>552</v>
      </c>
      <c r="E2113">
        <v>19558</v>
      </c>
      <c r="F2113" t="s">
        <v>5950</v>
      </c>
      <c r="G2113">
        <v>1.88</v>
      </c>
      <c r="H2113" t="s">
        <v>5598</v>
      </c>
      <c r="I2113" t="s">
        <v>466</v>
      </c>
    </row>
    <row r="2114" spans="1:9" x14ac:dyDescent="0.3">
      <c r="A2114">
        <v>91309</v>
      </c>
      <c r="B2114">
        <v>122</v>
      </c>
      <c r="C2114" s="441">
        <v>46174</v>
      </c>
      <c r="D2114" t="s">
        <v>552</v>
      </c>
      <c r="E2114">
        <v>21062</v>
      </c>
      <c r="F2114" t="s">
        <v>5600</v>
      </c>
      <c r="G2114">
        <v>13</v>
      </c>
      <c r="H2114" t="s">
        <v>5601</v>
      </c>
      <c r="I2114" t="s">
        <v>466</v>
      </c>
    </row>
    <row r="2115" spans="1:9" x14ac:dyDescent="0.3">
      <c r="A2115">
        <v>91310</v>
      </c>
      <c r="B2115">
        <v>122</v>
      </c>
      <c r="C2115" s="441">
        <v>46174</v>
      </c>
      <c r="D2115" t="s">
        <v>552</v>
      </c>
      <c r="E2115">
        <v>18249</v>
      </c>
      <c r="F2115" t="s">
        <v>5907</v>
      </c>
      <c r="G2115">
        <v>2</v>
      </c>
      <c r="H2115" t="s">
        <v>5613</v>
      </c>
      <c r="I2115" t="s">
        <v>466</v>
      </c>
    </row>
    <row r="2116" spans="1:9" x14ac:dyDescent="0.3">
      <c r="A2116">
        <v>91311</v>
      </c>
      <c r="B2116">
        <v>122</v>
      </c>
      <c r="C2116" s="441">
        <v>46174</v>
      </c>
      <c r="D2116" t="s">
        <v>552</v>
      </c>
      <c r="E2116">
        <v>17974</v>
      </c>
      <c r="F2116" t="s">
        <v>5839</v>
      </c>
      <c r="G2116">
        <v>15</v>
      </c>
      <c r="H2116" t="s">
        <v>5613</v>
      </c>
      <c r="I2116" t="s">
        <v>466</v>
      </c>
    </row>
    <row r="2117" spans="1:9" x14ac:dyDescent="0.3">
      <c r="A2117">
        <v>91312</v>
      </c>
      <c r="B2117">
        <v>122</v>
      </c>
      <c r="C2117" s="441">
        <v>46174</v>
      </c>
      <c r="D2117" t="s">
        <v>552</v>
      </c>
      <c r="E2117">
        <v>24006</v>
      </c>
      <c r="F2117" t="s">
        <v>5991</v>
      </c>
      <c r="G2117">
        <v>5.25</v>
      </c>
      <c r="H2117" t="s">
        <v>5605</v>
      </c>
      <c r="I2117" t="s">
        <v>466</v>
      </c>
    </row>
    <row r="2118" spans="1:9" x14ac:dyDescent="0.3">
      <c r="A2118">
        <v>91313</v>
      </c>
      <c r="B2118">
        <v>122</v>
      </c>
      <c r="C2118" s="441">
        <v>46174</v>
      </c>
      <c r="D2118" t="s">
        <v>552</v>
      </c>
      <c r="E2118">
        <v>17969</v>
      </c>
      <c r="F2118" t="s">
        <v>6042</v>
      </c>
      <c r="G2118">
        <v>0.17</v>
      </c>
      <c r="H2118" t="s">
        <v>5605</v>
      </c>
      <c r="I2118" t="s">
        <v>466</v>
      </c>
    </row>
    <row r="2119" spans="1:9" x14ac:dyDescent="0.3">
      <c r="A2119">
        <v>91314</v>
      </c>
      <c r="B2119">
        <v>122</v>
      </c>
      <c r="C2119" s="441">
        <v>46174</v>
      </c>
      <c r="D2119" t="s">
        <v>552</v>
      </c>
      <c r="E2119">
        <v>24004</v>
      </c>
      <c r="F2119" t="s">
        <v>6001</v>
      </c>
      <c r="G2119">
        <v>0.42</v>
      </c>
      <c r="H2119" t="s">
        <v>5605</v>
      </c>
      <c r="I2119" t="s">
        <v>466</v>
      </c>
    </row>
    <row r="2120" spans="1:9" x14ac:dyDescent="0.3">
      <c r="A2120">
        <v>91315</v>
      </c>
      <c r="B2120">
        <v>122</v>
      </c>
      <c r="C2120" s="441">
        <v>46174</v>
      </c>
      <c r="D2120" t="s">
        <v>552</v>
      </c>
      <c r="E2120">
        <v>18420</v>
      </c>
      <c r="F2120" t="s">
        <v>6030</v>
      </c>
      <c r="G2120">
        <v>1</v>
      </c>
      <c r="H2120" t="s">
        <v>5601</v>
      </c>
      <c r="I2120" t="s">
        <v>466</v>
      </c>
    </row>
    <row r="2121" spans="1:9" x14ac:dyDescent="0.3">
      <c r="A2121">
        <v>91316</v>
      </c>
      <c r="B2121">
        <v>122</v>
      </c>
      <c r="C2121" s="441">
        <v>46174</v>
      </c>
      <c r="D2121" t="s">
        <v>552</v>
      </c>
      <c r="E2121">
        <v>24145</v>
      </c>
      <c r="F2121" t="s">
        <v>6043</v>
      </c>
      <c r="G2121">
        <v>1</v>
      </c>
      <c r="H2121" t="s">
        <v>5613</v>
      </c>
      <c r="I2121" t="s">
        <v>466</v>
      </c>
    </row>
    <row r="2122" spans="1:9" x14ac:dyDescent="0.3">
      <c r="A2122">
        <v>91317</v>
      </c>
      <c r="B2122">
        <v>122</v>
      </c>
      <c r="C2122" s="441">
        <v>46174</v>
      </c>
      <c r="D2122" t="s">
        <v>552</v>
      </c>
      <c r="E2122">
        <v>18393</v>
      </c>
      <c r="F2122" t="s">
        <v>6044</v>
      </c>
      <c r="G2122">
        <v>0.62</v>
      </c>
      <c r="H2122" t="s">
        <v>5613</v>
      </c>
      <c r="I2122" t="s">
        <v>466</v>
      </c>
    </row>
    <row r="2123" spans="1:9" x14ac:dyDescent="0.3">
      <c r="A2123">
        <v>91318</v>
      </c>
      <c r="B2123">
        <v>122</v>
      </c>
      <c r="C2123" s="441">
        <v>46174</v>
      </c>
      <c r="D2123" t="s">
        <v>552</v>
      </c>
      <c r="E2123">
        <v>26152</v>
      </c>
      <c r="F2123" t="s">
        <v>6045</v>
      </c>
      <c r="G2123">
        <v>1</v>
      </c>
      <c r="H2123" t="s">
        <v>5601</v>
      </c>
      <c r="I2123" t="s">
        <v>466</v>
      </c>
    </row>
    <row r="2124" spans="1:9" x14ac:dyDescent="0.3">
      <c r="A2124">
        <v>91319</v>
      </c>
      <c r="B2124">
        <v>122</v>
      </c>
      <c r="C2124" s="441">
        <v>46174</v>
      </c>
      <c r="D2124" t="s">
        <v>552</v>
      </c>
      <c r="E2124">
        <v>26149</v>
      </c>
      <c r="F2124" t="s">
        <v>6032</v>
      </c>
      <c r="G2124">
        <v>10</v>
      </c>
      <c r="H2124" t="s">
        <v>5613</v>
      </c>
      <c r="I2124" t="s">
        <v>466</v>
      </c>
    </row>
    <row r="2125" spans="1:9" x14ac:dyDescent="0.3">
      <c r="A2125">
        <v>91320</v>
      </c>
      <c r="B2125">
        <v>122</v>
      </c>
      <c r="C2125" s="441">
        <v>46174</v>
      </c>
      <c r="D2125" t="s">
        <v>552</v>
      </c>
      <c r="E2125">
        <v>27830</v>
      </c>
      <c r="F2125" t="s">
        <v>6033</v>
      </c>
      <c r="G2125">
        <v>6</v>
      </c>
      <c r="H2125" t="s">
        <v>5613</v>
      </c>
      <c r="I2125" t="s">
        <v>466</v>
      </c>
    </row>
    <row r="2126" spans="1:9" x14ac:dyDescent="0.3">
      <c r="A2126">
        <v>91321</v>
      </c>
      <c r="B2126">
        <v>122</v>
      </c>
      <c r="C2126" s="441">
        <v>46174</v>
      </c>
      <c r="D2126" t="s">
        <v>552</v>
      </c>
      <c r="E2126">
        <v>18360</v>
      </c>
      <c r="F2126" t="s">
        <v>5745</v>
      </c>
      <c r="G2126">
        <v>0.57999999999999996</v>
      </c>
      <c r="H2126" t="s">
        <v>5613</v>
      </c>
      <c r="I2126" t="s">
        <v>466</v>
      </c>
    </row>
    <row r="2127" spans="1:9" x14ac:dyDescent="0.3">
      <c r="A2127">
        <v>91322</v>
      </c>
      <c r="B2127">
        <v>122</v>
      </c>
      <c r="C2127" s="441">
        <v>46174</v>
      </c>
      <c r="D2127" t="s">
        <v>552</v>
      </c>
      <c r="E2127">
        <v>25645</v>
      </c>
      <c r="F2127" t="s">
        <v>5912</v>
      </c>
      <c r="G2127">
        <v>2</v>
      </c>
      <c r="H2127" t="s">
        <v>5601</v>
      </c>
      <c r="I2127" t="s">
        <v>466</v>
      </c>
    </row>
    <row r="2128" spans="1:9" x14ac:dyDescent="0.3">
      <c r="A2128">
        <v>91323</v>
      </c>
      <c r="B2128">
        <v>122</v>
      </c>
      <c r="C2128" s="441">
        <v>46174</v>
      </c>
      <c r="D2128" t="s">
        <v>552</v>
      </c>
      <c r="E2128">
        <v>25445</v>
      </c>
      <c r="F2128" t="s">
        <v>5770</v>
      </c>
      <c r="G2128">
        <v>0.14000000000000001</v>
      </c>
      <c r="H2128" t="s">
        <v>5601</v>
      </c>
      <c r="I2128" t="s">
        <v>466</v>
      </c>
    </row>
    <row r="2129" spans="1:9" x14ac:dyDescent="0.3">
      <c r="A2129">
        <v>91324</v>
      </c>
      <c r="B2129">
        <v>122</v>
      </c>
      <c r="C2129" s="441">
        <v>46174</v>
      </c>
      <c r="D2129" t="s">
        <v>552</v>
      </c>
      <c r="E2129">
        <v>18203</v>
      </c>
      <c r="F2129" t="s">
        <v>6046</v>
      </c>
      <c r="G2129">
        <v>0.11</v>
      </c>
      <c r="H2129" t="s">
        <v>5601</v>
      </c>
      <c r="I2129" t="s">
        <v>466</v>
      </c>
    </row>
    <row r="2130" spans="1:9" x14ac:dyDescent="0.3">
      <c r="A2130">
        <v>91325</v>
      </c>
      <c r="B2130">
        <v>122</v>
      </c>
      <c r="C2130" s="441">
        <v>46174</v>
      </c>
      <c r="D2130" t="s">
        <v>552</v>
      </c>
      <c r="E2130">
        <v>26150</v>
      </c>
      <c r="F2130" t="s">
        <v>6047</v>
      </c>
      <c r="G2130">
        <v>12</v>
      </c>
      <c r="H2130" t="s">
        <v>5601</v>
      </c>
      <c r="I2130" t="s">
        <v>466</v>
      </c>
    </row>
    <row r="2131" spans="1:9" x14ac:dyDescent="0.3">
      <c r="A2131">
        <v>91326</v>
      </c>
      <c r="B2131">
        <v>122</v>
      </c>
      <c r="C2131" s="441">
        <v>46174</v>
      </c>
      <c r="D2131" t="s">
        <v>552</v>
      </c>
      <c r="E2131">
        <v>17760</v>
      </c>
      <c r="F2131" t="s">
        <v>5972</v>
      </c>
      <c r="G2131">
        <v>1</v>
      </c>
      <c r="H2131" t="s">
        <v>5601</v>
      </c>
      <c r="I2131" t="s">
        <v>466</v>
      </c>
    </row>
    <row r="2132" spans="1:9" x14ac:dyDescent="0.3">
      <c r="A2132">
        <v>91327</v>
      </c>
      <c r="B2132">
        <v>122</v>
      </c>
      <c r="C2132" s="441">
        <v>46174</v>
      </c>
      <c r="D2132" t="s">
        <v>552</v>
      </c>
      <c r="E2132">
        <v>17594</v>
      </c>
      <c r="F2132" t="s">
        <v>5878</v>
      </c>
      <c r="G2132">
        <v>11.44</v>
      </c>
      <c r="H2132" t="s">
        <v>5601</v>
      </c>
      <c r="I2132" t="s">
        <v>466</v>
      </c>
    </row>
    <row r="2133" spans="1:9" x14ac:dyDescent="0.3">
      <c r="A2133">
        <v>97861</v>
      </c>
      <c r="B2133">
        <v>122</v>
      </c>
      <c r="C2133" s="441">
        <v>46204</v>
      </c>
      <c r="D2133" t="s">
        <v>552</v>
      </c>
      <c r="E2133">
        <v>18353</v>
      </c>
      <c r="F2133" t="s">
        <v>5747</v>
      </c>
      <c r="G2133">
        <v>131.93</v>
      </c>
      <c r="H2133" t="s">
        <v>5601</v>
      </c>
      <c r="I2133" t="s">
        <v>467</v>
      </c>
    </row>
    <row r="2134" spans="1:9" x14ac:dyDescent="0.3">
      <c r="A2134">
        <v>97862</v>
      </c>
      <c r="B2134">
        <v>122</v>
      </c>
      <c r="C2134" s="441">
        <v>46204</v>
      </c>
      <c r="D2134" t="s">
        <v>552</v>
      </c>
      <c r="E2134">
        <v>19370</v>
      </c>
      <c r="F2134" t="s">
        <v>5695</v>
      </c>
      <c r="G2134">
        <v>11.08</v>
      </c>
      <c r="H2134" t="s">
        <v>5598</v>
      </c>
      <c r="I2134" t="s">
        <v>467</v>
      </c>
    </row>
    <row r="2135" spans="1:9" x14ac:dyDescent="0.3">
      <c r="A2135">
        <v>97863</v>
      </c>
      <c r="B2135">
        <v>122</v>
      </c>
      <c r="C2135" s="441">
        <v>46204</v>
      </c>
      <c r="D2135" t="s">
        <v>552</v>
      </c>
      <c r="E2135">
        <v>18179</v>
      </c>
      <c r="F2135" t="s">
        <v>5789</v>
      </c>
      <c r="G2135">
        <v>108.75</v>
      </c>
      <c r="H2135" t="s">
        <v>5601</v>
      </c>
      <c r="I2135" t="s">
        <v>467</v>
      </c>
    </row>
    <row r="2136" spans="1:9" x14ac:dyDescent="0.3">
      <c r="A2136">
        <v>97864</v>
      </c>
      <c r="B2136">
        <v>122</v>
      </c>
      <c r="C2136" s="441">
        <v>46204</v>
      </c>
      <c r="D2136" t="s">
        <v>552</v>
      </c>
      <c r="E2136">
        <v>26582</v>
      </c>
      <c r="F2136" t="s">
        <v>5711</v>
      </c>
      <c r="G2136">
        <v>79.55</v>
      </c>
      <c r="H2136" t="s">
        <v>5598</v>
      </c>
      <c r="I2136" t="s">
        <v>467</v>
      </c>
    </row>
    <row r="2137" spans="1:9" x14ac:dyDescent="0.3">
      <c r="A2137">
        <v>97865</v>
      </c>
      <c r="B2137">
        <v>122</v>
      </c>
      <c r="C2137" s="441">
        <v>46204</v>
      </c>
      <c r="D2137" t="s">
        <v>552</v>
      </c>
      <c r="E2137">
        <v>18099</v>
      </c>
      <c r="F2137" t="s">
        <v>5810</v>
      </c>
      <c r="G2137">
        <v>46.97</v>
      </c>
      <c r="H2137" t="s">
        <v>5601</v>
      </c>
      <c r="I2137" t="s">
        <v>467</v>
      </c>
    </row>
    <row r="2138" spans="1:9" x14ac:dyDescent="0.3">
      <c r="A2138">
        <v>97866</v>
      </c>
      <c r="B2138">
        <v>122</v>
      </c>
      <c r="C2138" s="441">
        <v>46204</v>
      </c>
      <c r="D2138" t="s">
        <v>552</v>
      </c>
      <c r="E2138">
        <v>18119</v>
      </c>
      <c r="F2138" t="s">
        <v>5802</v>
      </c>
      <c r="G2138">
        <v>49.39</v>
      </c>
      <c r="H2138" t="s">
        <v>5601</v>
      </c>
      <c r="I2138" t="s">
        <v>467</v>
      </c>
    </row>
    <row r="2139" spans="1:9" x14ac:dyDescent="0.3">
      <c r="A2139">
        <v>97867</v>
      </c>
      <c r="B2139">
        <v>122</v>
      </c>
      <c r="C2139" s="441">
        <v>46204</v>
      </c>
      <c r="D2139" t="s">
        <v>552</v>
      </c>
      <c r="E2139">
        <v>18359</v>
      </c>
      <c r="F2139" t="s">
        <v>5746</v>
      </c>
      <c r="G2139">
        <v>85.01</v>
      </c>
      <c r="H2139" t="s">
        <v>5601</v>
      </c>
      <c r="I2139" t="s">
        <v>467</v>
      </c>
    </row>
    <row r="2140" spans="1:9" x14ac:dyDescent="0.3">
      <c r="A2140">
        <v>97868</v>
      </c>
      <c r="B2140">
        <v>122</v>
      </c>
      <c r="C2140" s="441">
        <v>46204</v>
      </c>
      <c r="D2140" t="s">
        <v>552</v>
      </c>
      <c r="E2140">
        <v>18242</v>
      </c>
      <c r="F2140" t="s">
        <v>5771</v>
      </c>
      <c r="G2140">
        <v>32.44</v>
      </c>
      <c r="H2140" t="s">
        <v>5601</v>
      </c>
      <c r="I2140" t="s">
        <v>467</v>
      </c>
    </row>
    <row r="2141" spans="1:9" x14ac:dyDescent="0.3">
      <c r="A2141">
        <v>97869</v>
      </c>
      <c r="B2141">
        <v>122</v>
      </c>
      <c r="C2141" s="441">
        <v>46204</v>
      </c>
      <c r="D2141" t="s">
        <v>552</v>
      </c>
      <c r="E2141">
        <v>18118</v>
      </c>
      <c r="F2141" t="s">
        <v>5803</v>
      </c>
      <c r="G2141">
        <v>5</v>
      </c>
      <c r="H2141" t="s">
        <v>5601</v>
      </c>
      <c r="I2141" t="s">
        <v>467</v>
      </c>
    </row>
    <row r="2142" spans="1:9" x14ac:dyDescent="0.3">
      <c r="A2142">
        <v>97870</v>
      </c>
      <c r="B2142">
        <v>122</v>
      </c>
      <c r="C2142" s="441">
        <v>46204</v>
      </c>
      <c r="D2142" t="s">
        <v>552</v>
      </c>
      <c r="E2142">
        <v>26586</v>
      </c>
      <c r="F2142" t="s">
        <v>5889</v>
      </c>
      <c r="G2142">
        <v>0.36</v>
      </c>
      <c r="H2142" t="s">
        <v>5605</v>
      </c>
      <c r="I2142" t="s">
        <v>467</v>
      </c>
    </row>
    <row r="2143" spans="1:9" x14ac:dyDescent="0.3">
      <c r="A2143">
        <v>97871</v>
      </c>
      <c r="B2143">
        <v>122</v>
      </c>
      <c r="C2143" s="441">
        <v>46204</v>
      </c>
      <c r="D2143" t="s">
        <v>552</v>
      </c>
      <c r="E2143">
        <v>25507</v>
      </c>
      <c r="F2143" t="s">
        <v>5772</v>
      </c>
      <c r="G2143">
        <v>19.100000000000001</v>
      </c>
      <c r="H2143" t="s">
        <v>5601</v>
      </c>
      <c r="I2143" t="s">
        <v>467</v>
      </c>
    </row>
    <row r="2144" spans="1:9" x14ac:dyDescent="0.3">
      <c r="A2144">
        <v>97872</v>
      </c>
      <c r="B2144">
        <v>122</v>
      </c>
      <c r="C2144" s="441">
        <v>46204</v>
      </c>
      <c r="D2144" t="s">
        <v>552</v>
      </c>
      <c r="E2144">
        <v>17895</v>
      </c>
      <c r="F2144" t="s">
        <v>5819</v>
      </c>
      <c r="G2144">
        <v>15.92</v>
      </c>
      <c r="H2144" t="s">
        <v>5605</v>
      </c>
      <c r="I2144" t="s">
        <v>467</v>
      </c>
    </row>
    <row r="2145" spans="1:9" x14ac:dyDescent="0.3">
      <c r="A2145">
        <v>97873</v>
      </c>
      <c r="B2145">
        <v>122</v>
      </c>
      <c r="C2145" s="441">
        <v>46204</v>
      </c>
      <c r="D2145" t="s">
        <v>552</v>
      </c>
      <c r="E2145">
        <v>28818</v>
      </c>
      <c r="F2145" t="s">
        <v>5990</v>
      </c>
      <c r="G2145">
        <v>8</v>
      </c>
      <c r="H2145" t="s">
        <v>5613</v>
      </c>
      <c r="I2145" t="s">
        <v>467</v>
      </c>
    </row>
    <row r="2146" spans="1:9" x14ac:dyDescent="0.3">
      <c r="A2146">
        <v>97874</v>
      </c>
      <c r="B2146">
        <v>122</v>
      </c>
      <c r="C2146" s="441">
        <v>46204</v>
      </c>
      <c r="D2146" t="s">
        <v>552</v>
      </c>
      <c r="E2146">
        <v>18157</v>
      </c>
      <c r="F2146" t="s">
        <v>5793</v>
      </c>
      <c r="G2146">
        <v>21.27</v>
      </c>
      <c r="H2146" t="s">
        <v>5601</v>
      </c>
      <c r="I2146" t="s">
        <v>467</v>
      </c>
    </row>
    <row r="2147" spans="1:9" x14ac:dyDescent="0.3">
      <c r="A2147">
        <v>97875</v>
      </c>
      <c r="B2147">
        <v>122</v>
      </c>
      <c r="C2147" s="441">
        <v>46204</v>
      </c>
      <c r="D2147" t="s">
        <v>552</v>
      </c>
      <c r="E2147">
        <v>28479</v>
      </c>
      <c r="F2147" t="s">
        <v>5959</v>
      </c>
      <c r="G2147">
        <v>49.96</v>
      </c>
      <c r="H2147" t="s">
        <v>5598</v>
      </c>
      <c r="I2147" t="s">
        <v>467</v>
      </c>
    </row>
    <row r="2148" spans="1:9" x14ac:dyDescent="0.3">
      <c r="A2148">
        <v>97876</v>
      </c>
      <c r="B2148">
        <v>122</v>
      </c>
      <c r="C2148" s="441">
        <v>46204</v>
      </c>
      <c r="D2148" t="s">
        <v>552</v>
      </c>
      <c r="E2148">
        <v>17886</v>
      </c>
      <c r="F2148" t="s">
        <v>5820</v>
      </c>
      <c r="G2148">
        <v>11.92</v>
      </c>
      <c r="H2148" t="s">
        <v>5605</v>
      </c>
      <c r="I2148" t="s">
        <v>467</v>
      </c>
    </row>
    <row r="2149" spans="1:9" x14ac:dyDescent="0.3">
      <c r="A2149">
        <v>97877</v>
      </c>
      <c r="B2149">
        <v>122</v>
      </c>
      <c r="C2149" s="441">
        <v>46204</v>
      </c>
      <c r="D2149" t="s">
        <v>552</v>
      </c>
      <c r="E2149">
        <v>21945</v>
      </c>
      <c r="F2149" t="s">
        <v>5828</v>
      </c>
      <c r="G2149">
        <v>80.48</v>
      </c>
      <c r="H2149" t="s">
        <v>5615</v>
      </c>
      <c r="I2149" t="s">
        <v>467</v>
      </c>
    </row>
    <row r="2150" spans="1:9" x14ac:dyDescent="0.3">
      <c r="A2150">
        <v>97878</v>
      </c>
      <c r="B2150">
        <v>122</v>
      </c>
      <c r="C2150" s="441">
        <v>46204</v>
      </c>
      <c r="D2150" t="s">
        <v>552</v>
      </c>
      <c r="E2150">
        <v>28955</v>
      </c>
      <c r="F2150" t="s">
        <v>6037</v>
      </c>
      <c r="G2150">
        <v>77.16</v>
      </c>
      <c r="H2150" t="s">
        <v>5605</v>
      </c>
      <c r="I2150" t="s">
        <v>467</v>
      </c>
    </row>
    <row r="2151" spans="1:9" x14ac:dyDescent="0.3">
      <c r="A2151">
        <v>97879</v>
      </c>
      <c r="B2151">
        <v>122</v>
      </c>
      <c r="C2151" s="441">
        <v>46204</v>
      </c>
      <c r="D2151" t="s">
        <v>552</v>
      </c>
      <c r="E2151">
        <v>18097</v>
      </c>
      <c r="F2151" t="s">
        <v>5811</v>
      </c>
      <c r="G2151">
        <v>7.6</v>
      </c>
      <c r="H2151" t="s">
        <v>5601</v>
      </c>
      <c r="I2151" t="s">
        <v>467</v>
      </c>
    </row>
    <row r="2152" spans="1:9" x14ac:dyDescent="0.3">
      <c r="A2152">
        <v>97880</v>
      </c>
      <c r="B2152">
        <v>122</v>
      </c>
      <c r="C2152" s="441">
        <v>46204</v>
      </c>
      <c r="D2152" t="s">
        <v>552</v>
      </c>
      <c r="E2152">
        <v>18113</v>
      </c>
      <c r="F2152" t="s">
        <v>5806</v>
      </c>
      <c r="G2152">
        <v>6.4</v>
      </c>
      <c r="H2152" t="s">
        <v>5601</v>
      </c>
      <c r="I2152" t="s">
        <v>467</v>
      </c>
    </row>
    <row r="2153" spans="1:9" x14ac:dyDescent="0.3">
      <c r="A2153">
        <v>97881</v>
      </c>
      <c r="B2153">
        <v>122</v>
      </c>
      <c r="C2153" s="441">
        <v>46204</v>
      </c>
      <c r="D2153" t="s">
        <v>552</v>
      </c>
      <c r="E2153">
        <v>18392</v>
      </c>
      <c r="F2153" t="s">
        <v>5740</v>
      </c>
      <c r="G2153">
        <v>3.69</v>
      </c>
      <c r="H2153" t="s">
        <v>5613</v>
      </c>
      <c r="I2153" t="s">
        <v>467</v>
      </c>
    </row>
    <row r="2154" spans="1:9" x14ac:dyDescent="0.3">
      <c r="A2154">
        <v>97882</v>
      </c>
      <c r="B2154">
        <v>122</v>
      </c>
      <c r="C2154" s="441">
        <v>46204</v>
      </c>
      <c r="D2154" t="s">
        <v>552</v>
      </c>
      <c r="E2154">
        <v>24552</v>
      </c>
      <c r="F2154" t="s">
        <v>5812</v>
      </c>
      <c r="G2154">
        <v>77.459999999999994</v>
      </c>
      <c r="H2154" t="s">
        <v>5601</v>
      </c>
      <c r="I2154" t="s">
        <v>467</v>
      </c>
    </row>
    <row r="2155" spans="1:9" x14ac:dyDescent="0.3">
      <c r="A2155">
        <v>97883</v>
      </c>
      <c r="B2155">
        <v>122</v>
      </c>
      <c r="C2155" s="441">
        <v>46204</v>
      </c>
      <c r="D2155" t="s">
        <v>552</v>
      </c>
      <c r="E2155">
        <v>17903</v>
      </c>
      <c r="F2155" t="s">
        <v>5818</v>
      </c>
      <c r="G2155">
        <v>11.5</v>
      </c>
      <c r="H2155" t="s">
        <v>5605</v>
      </c>
      <c r="I2155" t="s">
        <v>467</v>
      </c>
    </row>
    <row r="2156" spans="1:9" x14ac:dyDescent="0.3">
      <c r="A2156">
        <v>97884</v>
      </c>
      <c r="B2156">
        <v>122</v>
      </c>
      <c r="C2156" s="441">
        <v>46204</v>
      </c>
      <c r="D2156" t="s">
        <v>552</v>
      </c>
      <c r="E2156">
        <v>18306</v>
      </c>
      <c r="F2156" t="s">
        <v>5759</v>
      </c>
      <c r="G2156">
        <v>11.76</v>
      </c>
      <c r="H2156" t="s">
        <v>5601</v>
      </c>
      <c r="I2156" t="s">
        <v>467</v>
      </c>
    </row>
    <row r="2157" spans="1:9" x14ac:dyDescent="0.3">
      <c r="A2157">
        <v>97885</v>
      </c>
      <c r="B2157">
        <v>122</v>
      </c>
      <c r="C2157" s="441">
        <v>46204</v>
      </c>
      <c r="D2157" t="s">
        <v>552</v>
      </c>
      <c r="E2157">
        <v>17713</v>
      </c>
      <c r="F2157" t="s">
        <v>5879</v>
      </c>
      <c r="G2157">
        <v>26</v>
      </c>
      <c r="H2157" t="s">
        <v>5601</v>
      </c>
      <c r="I2157" t="s">
        <v>467</v>
      </c>
    </row>
    <row r="2158" spans="1:9" x14ac:dyDescent="0.3">
      <c r="A2158">
        <v>97886</v>
      </c>
      <c r="B2158">
        <v>122</v>
      </c>
      <c r="C2158" s="441">
        <v>46204</v>
      </c>
      <c r="D2158" t="s">
        <v>552</v>
      </c>
      <c r="E2158">
        <v>17710</v>
      </c>
      <c r="F2158" t="s">
        <v>5833</v>
      </c>
      <c r="G2158">
        <v>67.05</v>
      </c>
      <c r="H2158" t="s">
        <v>5601</v>
      </c>
      <c r="I2158" t="s">
        <v>467</v>
      </c>
    </row>
    <row r="2159" spans="1:9" x14ac:dyDescent="0.3">
      <c r="A2159">
        <v>97887</v>
      </c>
      <c r="B2159">
        <v>122</v>
      </c>
      <c r="C2159" s="441">
        <v>46204</v>
      </c>
      <c r="D2159" t="s">
        <v>552</v>
      </c>
      <c r="E2159">
        <v>18589</v>
      </c>
      <c r="F2159" t="s">
        <v>5722</v>
      </c>
      <c r="G2159">
        <v>34.119999999999997</v>
      </c>
      <c r="H2159" t="s">
        <v>5605</v>
      </c>
      <c r="I2159" t="s">
        <v>467</v>
      </c>
    </row>
    <row r="2160" spans="1:9" x14ac:dyDescent="0.3">
      <c r="A2160">
        <v>97888</v>
      </c>
      <c r="B2160">
        <v>122</v>
      </c>
      <c r="C2160" s="441">
        <v>46204</v>
      </c>
      <c r="D2160" t="s">
        <v>552</v>
      </c>
      <c r="E2160">
        <v>28954</v>
      </c>
      <c r="F2160" t="s">
        <v>6038</v>
      </c>
      <c r="G2160">
        <v>49.75</v>
      </c>
      <c r="H2160" t="s">
        <v>5605</v>
      </c>
      <c r="I2160" t="s">
        <v>467</v>
      </c>
    </row>
    <row r="2161" spans="1:9" x14ac:dyDescent="0.3">
      <c r="A2161">
        <v>97889</v>
      </c>
      <c r="B2161">
        <v>122</v>
      </c>
      <c r="C2161" s="441">
        <v>46204</v>
      </c>
      <c r="D2161" t="s">
        <v>552</v>
      </c>
      <c r="E2161">
        <v>26014</v>
      </c>
      <c r="F2161" t="s">
        <v>6006</v>
      </c>
      <c r="G2161">
        <v>5.9</v>
      </c>
      <c r="H2161" t="s">
        <v>5601</v>
      </c>
      <c r="I2161" t="s">
        <v>467</v>
      </c>
    </row>
    <row r="2162" spans="1:9" x14ac:dyDescent="0.3">
      <c r="A2162">
        <v>97890</v>
      </c>
      <c r="B2162">
        <v>122</v>
      </c>
      <c r="C2162" s="441">
        <v>46204</v>
      </c>
      <c r="D2162" t="s">
        <v>552</v>
      </c>
      <c r="E2162">
        <v>18017</v>
      </c>
      <c r="F2162" t="s">
        <v>5863</v>
      </c>
      <c r="G2162">
        <v>13</v>
      </c>
      <c r="H2162" t="s">
        <v>5601</v>
      </c>
      <c r="I2162" t="s">
        <v>467</v>
      </c>
    </row>
    <row r="2163" spans="1:9" x14ac:dyDescent="0.3">
      <c r="A2163">
        <v>97891</v>
      </c>
      <c r="B2163">
        <v>122</v>
      </c>
      <c r="C2163" s="441">
        <v>46204</v>
      </c>
      <c r="D2163" t="s">
        <v>552</v>
      </c>
      <c r="E2163">
        <v>18143</v>
      </c>
      <c r="F2163" t="s">
        <v>5797</v>
      </c>
      <c r="G2163">
        <v>2.52</v>
      </c>
      <c r="H2163" t="s">
        <v>5601</v>
      </c>
      <c r="I2163" t="s">
        <v>467</v>
      </c>
    </row>
    <row r="2164" spans="1:9" x14ac:dyDescent="0.3">
      <c r="A2164">
        <v>97892</v>
      </c>
      <c r="B2164">
        <v>122</v>
      </c>
      <c r="C2164" s="441">
        <v>46204</v>
      </c>
      <c r="D2164" t="s">
        <v>552</v>
      </c>
      <c r="E2164">
        <v>24123</v>
      </c>
      <c r="F2164" t="s">
        <v>5632</v>
      </c>
      <c r="G2164">
        <v>17</v>
      </c>
      <c r="H2164" t="s">
        <v>5605</v>
      </c>
      <c r="I2164" t="s">
        <v>467</v>
      </c>
    </row>
    <row r="2165" spans="1:9" x14ac:dyDescent="0.3">
      <c r="A2165">
        <v>97893</v>
      </c>
      <c r="B2165">
        <v>122</v>
      </c>
      <c r="C2165" s="441">
        <v>46204</v>
      </c>
      <c r="D2165" t="s">
        <v>552</v>
      </c>
      <c r="E2165">
        <v>17883</v>
      </c>
      <c r="F2165" t="s">
        <v>5821</v>
      </c>
      <c r="G2165">
        <v>7.42</v>
      </c>
      <c r="H2165" t="s">
        <v>5605</v>
      </c>
      <c r="I2165" t="s">
        <v>467</v>
      </c>
    </row>
    <row r="2166" spans="1:9" x14ac:dyDescent="0.3">
      <c r="A2166">
        <v>97894</v>
      </c>
      <c r="B2166">
        <v>122</v>
      </c>
      <c r="C2166" s="441">
        <v>46204</v>
      </c>
      <c r="D2166" t="s">
        <v>552</v>
      </c>
      <c r="E2166">
        <v>18186</v>
      </c>
      <c r="F2166" t="s">
        <v>5787</v>
      </c>
      <c r="G2166">
        <v>8.9</v>
      </c>
      <c r="H2166" t="s">
        <v>5601</v>
      </c>
      <c r="I2166" t="s">
        <v>467</v>
      </c>
    </row>
    <row r="2167" spans="1:9" x14ac:dyDescent="0.3">
      <c r="A2167">
        <v>97895</v>
      </c>
      <c r="B2167">
        <v>122</v>
      </c>
      <c r="C2167" s="441">
        <v>46204</v>
      </c>
      <c r="D2167" t="s">
        <v>552</v>
      </c>
      <c r="E2167">
        <v>18202</v>
      </c>
      <c r="F2167" t="s">
        <v>5780</v>
      </c>
      <c r="G2167">
        <v>9.17</v>
      </c>
      <c r="H2167" t="s">
        <v>5601</v>
      </c>
      <c r="I2167" t="s">
        <v>467</v>
      </c>
    </row>
    <row r="2168" spans="1:9" x14ac:dyDescent="0.3">
      <c r="A2168">
        <v>97896</v>
      </c>
      <c r="B2168">
        <v>122</v>
      </c>
      <c r="C2168" s="441">
        <v>46204</v>
      </c>
      <c r="D2168" t="s">
        <v>552</v>
      </c>
      <c r="E2168">
        <v>18051</v>
      </c>
      <c r="F2168" t="s">
        <v>5871</v>
      </c>
      <c r="G2168">
        <v>4</v>
      </c>
      <c r="H2168" t="s">
        <v>5601</v>
      </c>
      <c r="I2168" t="s">
        <v>467</v>
      </c>
    </row>
    <row r="2169" spans="1:9" x14ac:dyDescent="0.3">
      <c r="A2169">
        <v>97897</v>
      </c>
      <c r="B2169">
        <v>122</v>
      </c>
      <c r="C2169" s="441">
        <v>46204</v>
      </c>
      <c r="D2169" t="s">
        <v>552</v>
      </c>
      <c r="E2169">
        <v>25128</v>
      </c>
      <c r="F2169" t="s">
        <v>5897</v>
      </c>
      <c r="G2169">
        <v>35.200000000000003</v>
      </c>
      <c r="H2169" t="s">
        <v>5598</v>
      </c>
      <c r="I2169" t="s">
        <v>467</v>
      </c>
    </row>
    <row r="2170" spans="1:9" x14ac:dyDescent="0.3">
      <c r="A2170">
        <v>97898</v>
      </c>
      <c r="B2170">
        <v>122</v>
      </c>
      <c r="C2170" s="441">
        <v>46204</v>
      </c>
      <c r="D2170" t="s">
        <v>552</v>
      </c>
      <c r="E2170">
        <v>19224</v>
      </c>
      <c r="F2170" t="s">
        <v>5957</v>
      </c>
      <c r="G2170">
        <v>6</v>
      </c>
      <c r="H2170" t="s">
        <v>5613</v>
      </c>
      <c r="I2170" t="s">
        <v>467</v>
      </c>
    </row>
    <row r="2171" spans="1:9" x14ac:dyDescent="0.3">
      <c r="A2171">
        <v>97899</v>
      </c>
      <c r="B2171">
        <v>122</v>
      </c>
      <c r="C2171" s="441">
        <v>46204</v>
      </c>
      <c r="D2171" t="s">
        <v>552</v>
      </c>
      <c r="E2171">
        <v>25033</v>
      </c>
      <c r="F2171" t="s">
        <v>5751</v>
      </c>
      <c r="G2171">
        <v>6.42</v>
      </c>
      <c r="H2171" t="s">
        <v>5613</v>
      </c>
      <c r="I2171" t="s">
        <v>467</v>
      </c>
    </row>
    <row r="2172" spans="1:9" x14ac:dyDescent="0.3">
      <c r="A2172">
        <v>97900</v>
      </c>
      <c r="B2172">
        <v>122</v>
      </c>
      <c r="C2172" s="441">
        <v>46204</v>
      </c>
      <c r="D2172" t="s">
        <v>552</v>
      </c>
      <c r="E2172">
        <v>18100</v>
      </c>
      <c r="F2172" t="s">
        <v>5995</v>
      </c>
      <c r="G2172">
        <v>3</v>
      </c>
      <c r="H2172" t="s">
        <v>5601</v>
      </c>
      <c r="I2172" t="s">
        <v>467</v>
      </c>
    </row>
    <row r="2173" spans="1:9" x14ac:dyDescent="0.3">
      <c r="A2173">
        <v>97901</v>
      </c>
      <c r="B2173">
        <v>122</v>
      </c>
      <c r="C2173" s="441">
        <v>46204</v>
      </c>
      <c r="D2173" t="s">
        <v>552</v>
      </c>
      <c r="E2173">
        <v>17905</v>
      </c>
      <c r="F2173" t="s">
        <v>5817</v>
      </c>
      <c r="G2173">
        <v>5.33</v>
      </c>
      <c r="H2173" t="s">
        <v>5605</v>
      </c>
      <c r="I2173" t="s">
        <v>467</v>
      </c>
    </row>
    <row r="2174" spans="1:9" x14ac:dyDescent="0.3">
      <c r="A2174">
        <v>97902</v>
      </c>
      <c r="B2174">
        <v>122</v>
      </c>
      <c r="C2174" s="441">
        <v>46204</v>
      </c>
      <c r="D2174" t="s">
        <v>552</v>
      </c>
      <c r="E2174">
        <v>18114</v>
      </c>
      <c r="F2174" t="s">
        <v>5805</v>
      </c>
      <c r="G2174">
        <v>4.54</v>
      </c>
      <c r="H2174" t="s">
        <v>5601</v>
      </c>
      <c r="I2174" t="s">
        <v>467</v>
      </c>
    </row>
    <row r="2175" spans="1:9" x14ac:dyDescent="0.3">
      <c r="A2175">
        <v>97903</v>
      </c>
      <c r="B2175">
        <v>122</v>
      </c>
      <c r="C2175" s="441">
        <v>46204</v>
      </c>
      <c r="D2175" t="s">
        <v>552</v>
      </c>
      <c r="E2175">
        <v>20887</v>
      </c>
      <c r="F2175" t="s">
        <v>5662</v>
      </c>
      <c r="G2175">
        <v>33</v>
      </c>
      <c r="H2175" t="s">
        <v>5625</v>
      </c>
      <c r="I2175" t="s">
        <v>467</v>
      </c>
    </row>
    <row r="2176" spans="1:9" x14ac:dyDescent="0.3">
      <c r="A2176">
        <v>97904</v>
      </c>
      <c r="B2176">
        <v>122</v>
      </c>
      <c r="C2176" s="441">
        <v>46204</v>
      </c>
      <c r="D2176" t="s">
        <v>552</v>
      </c>
      <c r="E2176">
        <v>17594</v>
      </c>
      <c r="F2176" t="s">
        <v>5878</v>
      </c>
      <c r="G2176">
        <v>17</v>
      </c>
      <c r="H2176" t="s">
        <v>5601</v>
      </c>
      <c r="I2176" t="s">
        <v>467</v>
      </c>
    </row>
    <row r="2177" spans="1:9" x14ac:dyDescent="0.3">
      <c r="A2177">
        <v>97905</v>
      </c>
      <c r="B2177">
        <v>122</v>
      </c>
      <c r="C2177" s="441">
        <v>46204</v>
      </c>
      <c r="D2177" t="s">
        <v>552</v>
      </c>
      <c r="E2177">
        <v>23082</v>
      </c>
      <c r="F2177" t="s">
        <v>5697</v>
      </c>
      <c r="G2177">
        <v>14</v>
      </c>
      <c r="H2177" t="s">
        <v>5598</v>
      </c>
      <c r="I2177" t="s">
        <v>467</v>
      </c>
    </row>
    <row r="2178" spans="1:9" x14ac:dyDescent="0.3">
      <c r="A2178">
        <v>97906</v>
      </c>
      <c r="B2178">
        <v>122</v>
      </c>
      <c r="C2178" s="441">
        <v>46204</v>
      </c>
      <c r="D2178" t="s">
        <v>552</v>
      </c>
      <c r="E2178">
        <v>21047</v>
      </c>
      <c r="F2178" t="s">
        <v>5621</v>
      </c>
      <c r="G2178">
        <v>9</v>
      </c>
      <c r="H2178" t="s">
        <v>5622</v>
      </c>
      <c r="I2178" t="s">
        <v>467</v>
      </c>
    </row>
    <row r="2179" spans="1:9" x14ac:dyDescent="0.3">
      <c r="A2179">
        <v>97907</v>
      </c>
      <c r="B2179">
        <v>122</v>
      </c>
      <c r="C2179" s="441">
        <v>46204</v>
      </c>
      <c r="D2179" t="s">
        <v>552</v>
      </c>
      <c r="E2179">
        <v>26592</v>
      </c>
      <c r="F2179" t="s">
        <v>5717</v>
      </c>
      <c r="G2179">
        <v>29.78</v>
      </c>
      <c r="H2179" t="s">
        <v>5598</v>
      </c>
      <c r="I2179" t="s">
        <v>467</v>
      </c>
    </row>
    <row r="2180" spans="1:9" x14ac:dyDescent="0.3">
      <c r="A2180">
        <v>97908</v>
      </c>
      <c r="B2180">
        <v>122</v>
      </c>
      <c r="C2180" s="441">
        <v>46204</v>
      </c>
      <c r="D2180" t="s">
        <v>552</v>
      </c>
      <c r="E2180">
        <v>20270</v>
      </c>
      <c r="F2180" t="s">
        <v>5631</v>
      </c>
      <c r="G2180">
        <v>13</v>
      </c>
      <c r="H2180" t="s">
        <v>5605</v>
      </c>
      <c r="I2180" t="s">
        <v>467</v>
      </c>
    </row>
    <row r="2181" spans="1:9" x14ac:dyDescent="0.3">
      <c r="A2181">
        <v>97909</v>
      </c>
      <c r="B2181">
        <v>122</v>
      </c>
      <c r="C2181" s="441">
        <v>46204</v>
      </c>
      <c r="D2181" t="s">
        <v>552</v>
      </c>
      <c r="E2181">
        <v>24039</v>
      </c>
      <c r="F2181" t="s">
        <v>5616</v>
      </c>
      <c r="G2181">
        <v>15</v>
      </c>
      <c r="H2181" t="s">
        <v>5598</v>
      </c>
      <c r="I2181" t="s">
        <v>467</v>
      </c>
    </row>
    <row r="2182" spans="1:9" x14ac:dyDescent="0.3">
      <c r="A2182">
        <v>97910</v>
      </c>
      <c r="B2182">
        <v>122</v>
      </c>
      <c r="C2182" s="441">
        <v>46204</v>
      </c>
      <c r="D2182" t="s">
        <v>552</v>
      </c>
      <c r="E2182">
        <v>24831</v>
      </c>
      <c r="F2182" t="s">
        <v>5689</v>
      </c>
      <c r="G2182">
        <v>8</v>
      </c>
      <c r="H2182" t="s">
        <v>5598</v>
      </c>
      <c r="I2182" t="s">
        <v>467</v>
      </c>
    </row>
    <row r="2183" spans="1:9" x14ac:dyDescent="0.3">
      <c r="A2183">
        <v>97911</v>
      </c>
      <c r="B2183">
        <v>122</v>
      </c>
      <c r="C2183" s="441">
        <v>46204</v>
      </c>
      <c r="D2183" t="s">
        <v>552</v>
      </c>
      <c r="E2183">
        <v>18208</v>
      </c>
      <c r="F2183" t="s">
        <v>5776</v>
      </c>
      <c r="G2183">
        <v>11.78</v>
      </c>
      <c r="H2183" t="s">
        <v>5601</v>
      </c>
      <c r="I2183" t="s">
        <v>467</v>
      </c>
    </row>
    <row r="2184" spans="1:9" x14ac:dyDescent="0.3">
      <c r="A2184">
        <v>97912</v>
      </c>
      <c r="B2184">
        <v>122</v>
      </c>
      <c r="C2184" s="441">
        <v>46204</v>
      </c>
      <c r="D2184" t="s">
        <v>552</v>
      </c>
      <c r="E2184">
        <v>21017</v>
      </c>
      <c r="F2184" t="s">
        <v>5673</v>
      </c>
      <c r="G2184">
        <v>6</v>
      </c>
      <c r="H2184" t="s">
        <v>5610</v>
      </c>
      <c r="I2184" t="s">
        <v>467</v>
      </c>
    </row>
    <row r="2185" spans="1:9" x14ac:dyDescent="0.3">
      <c r="A2185">
        <v>97913</v>
      </c>
      <c r="B2185">
        <v>122</v>
      </c>
      <c r="C2185" s="441">
        <v>46204</v>
      </c>
      <c r="D2185" t="s">
        <v>552</v>
      </c>
      <c r="E2185">
        <v>18214</v>
      </c>
      <c r="F2185" t="s">
        <v>5781</v>
      </c>
      <c r="G2185">
        <v>27</v>
      </c>
      <c r="H2185" t="s">
        <v>5601</v>
      </c>
      <c r="I2185" t="s">
        <v>467</v>
      </c>
    </row>
    <row r="2186" spans="1:9" x14ac:dyDescent="0.3">
      <c r="A2186">
        <v>97914</v>
      </c>
      <c r="B2186">
        <v>122</v>
      </c>
      <c r="C2186" s="441">
        <v>46204</v>
      </c>
      <c r="D2186" t="s">
        <v>552</v>
      </c>
      <c r="E2186">
        <v>20715</v>
      </c>
      <c r="F2186" t="s">
        <v>5614</v>
      </c>
      <c r="G2186">
        <v>2</v>
      </c>
      <c r="H2186" t="s">
        <v>5615</v>
      </c>
      <c r="I2186" t="s">
        <v>467</v>
      </c>
    </row>
    <row r="2187" spans="1:9" x14ac:dyDescent="0.3">
      <c r="A2187">
        <v>97915</v>
      </c>
      <c r="B2187">
        <v>122</v>
      </c>
      <c r="C2187" s="441">
        <v>46204</v>
      </c>
      <c r="D2187" t="s">
        <v>552</v>
      </c>
      <c r="E2187">
        <v>24805</v>
      </c>
      <c r="F2187" t="s">
        <v>5853</v>
      </c>
      <c r="G2187">
        <v>2.5</v>
      </c>
      <c r="H2187" t="s">
        <v>5605</v>
      </c>
      <c r="I2187" t="s">
        <v>467</v>
      </c>
    </row>
    <row r="2188" spans="1:9" x14ac:dyDescent="0.3">
      <c r="A2188">
        <v>97916</v>
      </c>
      <c r="B2188">
        <v>122</v>
      </c>
      <c r="C2188" s="441">
        <v>46204</v>
      </c>
      <c r="D2188" t="s">
        <v>552</v>
      </c>
      <c r="E2188">
        <v>27438</v>
      </c>
      <c r="F2188" t="s">
        <v>5623</v>
      </c>
      <c r="G2188">
        <v>30</v>
      </c>
      <c r="H2188" t="s">
        <v>5613</v>
      </c>
      <c r="I2188" t="s">
        <v>467</v>
      </c>
    </row>
    <row r="2189" spans="1:9" x14ac:dyDescent="0.3">
      <c r="A2189">
        <v>97917</v>
      </c>
      <c r="B2189">
        <v>122</v>
      </c>
      <c r="C2189" s="441">
        <v>46204</v>
      </c>
      <c r="D2189" t="s">
        <v>552</v>
      </c>
      <c r="E2189">
        <v>26594</v>
      </c>
      <c r="F2189" t="s">
        <v>5698</v>
      </c>
      <c r="G2189">
        <v>9</v>
      </c>
      <c r="H2189" t="s">
        <v>5598</v>
      </c>
      <c r="I2189" t="s">
        <v>467</v>
      </c>
    </row>
    <row r="2190" spans="1:9" x14ac:dyDescent="0.3">
      <c r="A2190">
        <v>97918</v>
      </c>
      <c r="B2190">
        <v>122</v>
      </c>
      <c r="C2190" s="441">
        <v>46204</v>
      </c>
      <c r="D2190" t="s">
        <v>552</v>
      </c>
      <c r="E2190">
        <v>18211</v>
      </c>
      <c r="F2190" t="s">
        <v>5782</v>
      </c>
      <c r="G2190">
        <v>7</v>
      </c>
      <c r="H2190" t="s">
        <v>5601</v>
      </c>
      <c r="I2190" t="s">
        <v>467</v>
      </c>
    </row>
    <row r="2191" spans="1:9" x14ac:dyDescent="0.3">
      <c r="A2191">
        <v>97919</v>
      </c>
      <c r="B2191">
        <v>122</v>
      </c>
      <c r="C2191" s="441">
        <v>46204</v>
      </c>
      <c r="D2191" t="s">
        <v>552</v>
      </c>
      <c r="E2191">
        <v>17722</v>
      </c>
      <c r="F2191" t="s">
        <v>5831</v>
      </c>
      <c r="G2191">
        <v>5.31</v>
      </c>
      <c r="H2191" t="s">
        <v>5601</v>
      </c>
      <c r="I2191" t="s">
        <v>467</v>
      </c>
    </row>
    <row r="2192" spans="1:9" x14ac:dyDescent="0.3">
      <c r="A2192">
        <v>97920</v>
      </c>
      <c r="B2192">
        <v>122</v>
      </c>
      <c r="C2192" s="441">
        <v>46204</v>
      </c>
      <c r="D2192" t="s">
        <v>552</v>
      </c>
      <c r="E2192">
        <v>20117</v>
      </c>
      <c r="F2192" t="s">
        <v>5857</v>
      </c>
      <c r="G2192">
        <v>20</v>
      </c>
      <c r="H2192" t="s">
        <v>5613</v>
      </c>
      <c r="I2192" t="s">
        <v>467</v>
      </c>
    </row>
    <row r="2193" spans="1:9" x14ac:dyDescent="0.3">
      <c r="A2193">
        <v>97921</v>
      </c>
      <c r="B2193">
        <v>122</v>
      </c>
      <c r="C2193" s="441">
        <v>46204</v>
      </c>
      <c r="D2193" t="s">
        <v>552</v>
      </c>
      <c r="E2193">
        <v>22721</v>
      </c>
      <c r="F2193" t="s">
        <v>5710</v>
      </c>
      <c r="G2193">
        <v>25.82</v>
      </c>
      <c r="H2193" t="s">
        <v>5598</v>
      </c>
      <c r="I2193" t="s">
        <v>467</v>
      </c>
    </row>
    <row r="2194" spans="1:9" x14ac:dyDescent="0.3">
      <c r="A2194">
        <v>97922</v>
      </c>
      <c r="B2194">
        <v>122</v>
      </c>
      <c r="C2194" s="441">
        <v>46204</v>
      </c>
      <c r="D2194" t="s">
        <v>552</v>
      </c>
      <c r="E2194">
        <v>26429</v>
      </c>
      <c r="F2194" t="s">
        <v>5611</v>
      </c>
      <c r="G2194">
        <v>2.2999999999999998</v>
      </c>
      <c r="H2194" t="s">
        <v>5598</v>
      </c>
      <c r="I2194" t="s">
        <v>467</v>
      </c>
    </row>
    <row r="2195" spans="1:9" x14ac:dyDescent="0.3">
      <c r="A2195">
        <v>97923</v>
      </c>
      <c r="B2195">
        <v>122</v>
      </c>
      <c r="C2195" s="441">
        <v>46204</v>
      </c>
      <c r="D2195" t="s">
        <v>552</v>
      </c>
      <c r="E2195">
        <v>26150</v>
      </c>
      <c r="F2195" t="s">
        <v>6047</v>
      </c>
      <c r="G2195">
        <v>8</v>
      </c>
      <c r="H2195" t="s">
        <v>5601</v>
      </c>
      <c r="I2195" t="s">
        <v>467</v>
      </c>
    </row>
    <row r="2196" spans="1:9" x14ac:dyDescent="0.3">
      <c r="A2196">
        <v>97924</v>
      </c>
      <c r="B2196">
        <v>122</v>
      </c>
      <c r="C2196" s="441">
        <v>46204</v>
      </c>
      <c r="D2196" t="s">
        <v>552</v>
      </c>
      <c r="E2196">
        <v>18139</v>
      </c>
      <c r="F2196" t="s">
        <v>5960</v>
      </c>
      <c r="G2196">
        <v>2</v>
      </c>
      <c r="H2196" t="s">
        <v>5601</v>
      </c>
      <c r="I2196" t="s">
        <v>467</v>
      </c>
    </row>
    <row r="2197" spans="1:9" x14ac:dyDescent="0.3">
      <c r="A2197">
        <v>97925</v>
      </c>
      <c r="B2197">
        <v>122</v>
      </c>
      <c r="C2197" s="441">
        <v>46204</v>
      </c>
      <c r="D2197" t="s">
        <v>552</v>
      </c>
      <c r="E2197">
        <v>26584</v>
      </c>
      <c r="F2197" t="s">
        <v>5713</v>
      </c>
      <c r="G2197">
        <v>8.68</v>
      </c>
      <c r="H2197" t="s">
        <v>5598</v>
      </c>
      <c r="I2197" t="s">
        <v>467</v>
      </c>
    </row>
    <row r="2198" spans="1:9" x14ac:dyDescent="0.3">
      <c r="A2198">
        <v>97926</v>
      </c>
      <c r="B2198">
        <v>122</v>
      </c>
      <c r="C2198" s="441">
        <v>46204</v>
      </c>
      <c r="D2198" t="s">
        <v>552</v>
      </c>
      <c r="E2198">
        <v>24083</v>
      </c>
      <c r="F2198" t="s">
        <v>5924</v>
      </c>
      <c r="G2198">
        <v>90</v>
      </c>
      <c r="H2198" t="s">
        <v>5598</v>
      </c>
      <c r="I2198" t="s">
        <v>467</v>
      </c>
    </row>
    <row r="2199" spans="1:9" x14ac:dyDescent="0.3">
      <c r="A2199">
        <v>97927</v>
      </c>
      <c r="B2199">
        <v>122</v>
      </c>
      <c r="C2199" s="441">
        <v>46204</v>
      </c>
      <c r="D2199" t="s">
        <v>552</v>
      </c>
      <c r="E2199">
        <v>25068</v>
      </c>
      <c r="F2199" t="s">
        <v>5870</v>
      </c>
      <c r="G2199">
        <v>2</v>
      </c>
      <c r="H2199" t="s">
        <v>5601</v>
      </c>
      <c r="I2199" t="s">
        <v>467</v>
      </c>
    </row>
    <row r="2200" spans="1:9" x14ac:dyDescent="0.3">
      <c r="A2200">
        <v>97928</v>
      </c>
      <c r="B2200">
        <v>122</v>
      </c>
      <c r="C2200" s="441">
        <v>46204</v>
      </c>
      <c r="D2200" t="s">
        <v>552</v>
      </c>
      <c r="E2200">
        <v>28384</v>
      </c>
      <c r="F2200" t="s">
        <v>5894</v>
      </c>
      <c r="G2200">
        <v>26</v>
      </c>
      <c r="H2200" t="s">
        <v>5613</v>
      </c>
      <c r="I2200" t="s">
        <v>467</v>
      </c>
    </row>
    <row r="2201" spans="1:9" x14ac:dyDescent="0.3">
      <c r="A2201">
        <v>97929</v>
      </c>
      <c r="B2201">
        <v>122</v>
      </c>
      <c r="C2201" s="441">
        <v>46204</v>
      </c>
      <c r="D2201" t="s">
        <v>552</v>
      </c>
      <c r="E2201">
        <v>25184</v>
      </c>
      <c r="F2201" t="s">
        <v>5690</v>
      </c>
      <c r="G2201">
        <v>3</v>
      </c>
      <c r="H2201" t="s">
        <v>5598</v>
      </c>
      <c r="I2201" t="s">
        <v>467</v>
      </c>
    </row>
    <row r="2202" spans="1:9" x14ac:dyDescent="0.3">
      <c r="A2202">
        <v>97930</v>
      </c>
      <c r="B2202">
        <v>122</v>
      </c>
      <c r="C2202" s="441">
        <v>46204</v>
      </c>
      <c r="D2202" t="s">
        <v>552</v>
      </c>
      <c r="E2202">
        <v>20908</v>
      </c>
      <c r="F2202" t="s">
        <v>5636</v>
      </c>
      <c r="G2202">
        <v>3</v>
      </c>
      <c r="H2202" t="s">
        <v>5605</v>
      </c>
      <c r="I2202" t="s">
        <v>467</v>
      </c>
    </row>
    <row r="2203" spans="1:9" x14ac:dyDescent="0.3">
      <c r="A2203">
        <v>97931</v>
      </c>
      <c r="B2203">
        <v>122</v>
      </c>
      <c r="C2203" s="441">
        <v>46204</v>
      </c>
      <c r="D2203" t="s">
        <v>552</v>
      </c>
      <c r="E2203">
        <v>19034</v>
      </c>
      <c r="F2203" t="s">
        <v>5712</v>
      </c>
      <c r="G2203">
        <v>58.8</v>
      </c>
      <c r="H2203" t="s">
        <v>5598</v>
      </c>
      <c r="I2203" t="s">
        <v>467</v>
      </c>
    </row>
    <row r="2204" spans="1:9" x14ac:dyDescent="0.3">
      <c r="A2204">
        <v>97932</v>
      </c>
      <c r="B2204">
        <v>122</v>
      </c>
      <c r="C2204" s="441">
        <v>46204</v>
      </c>
      <c r="D2204" t="s">
        <v>552</v>
      </c>
      <c r="E2204">
        <v>18832</v>
      </c>
      <c r="F2204" t="s">
        <v>5898</v>
      </c>
      <c r="G2204">
        <v>16</v>
      </c>
      <c r="H2204" t="s">
        <v>5598</v>
      </c>
      <c r="I2204" t="s">
        <v>467</v>
      </c>
    </row>
    <row r="2205" spans="1:9" x14ac:dyDescent="0.3">
      <c r="A2205">
        <v>97933</v>
      </c>
      <c r="B2205">
        <v>122</v>
      </c>
      <c r="C2205" s="441">
        <v>46204</v>
      </c>
      <c r="D2205" t="s">
        <v>552</v>
      </c>
      <c r="E2205">
        <v>27399</v>
      </c>
      <c r="F2205" t="s">
        <v>5708</v>
      </c>
      <c r="G2205">
        <v>7</v>
      </c>
      <c r="H2205" t="s">
        <v>5605</v>
      </c>
      <c r="I2205" t="s">
        <v>467</v>
      </c>
    </row>
    <row r="2206" spans="1:9" x14ac:dyDescent="0.3">
      <c r="A2206">
        <v>97934</v>
      </c>
      <c r="B2206">
        <v>122</v>
      </c>
      <c r="C2206" s="441">
        <v>46204</v>
      </c>
      <c r="D2206" t="s">
        <v>552</v>
      </c>
      <c r="E2206">
        <v>18278</v>
      </c>
      <c r="F2206" t="s">
        <v>5752</v>
      </c>
      <c r="G2206">
        <v>2.61</v>
      </c>
      <c r="H2206" t="s">
        <v>5601</v>
      </c>
      <c r="I2206" t="s">
        <v>467</v>
      </c>
    </row>
    <row r="2207" spans="1:9" x14ac:dyDescent="0.3">
      <c r="A2207">
        <v>97935</v>
      </c>
      <c r="B2207">
        <v>122</v>
      </c>
      <c r="C2207" s="441">
        <v>46204</v>
      </c>
      <c r="D2207" t="s">
        <v>552</v>
      </c>
      <c r="E2207">
        <v>18545</v>
      </c>
      <c r="F2207" t="s">
        <v>5727</v>
      </c>
      <c r="G2207">
        <v>13.82</v>
      </c>
      <c r="H2207" t="s">
        <v>5601</v>
      </c>
      <c r="I2207" t="s">
        <v>467</v>
      </c>
    </row>
    <row r="2208" spans="1:9" x14ac:dyDescent="0.3">
      <c r="A2208">
        <v>97936</v>
      </c>
      <c r="B2208">
        <v>122</v>
      </c>
      <c r="C2208" s="441">
        <v>46204</v>
      </c>
      <c r="D2208" t="s">
        <v>552</v>
      </c>
      <c r="E2208">
        <v>18220</v>
      </c>
      <c r="F2208" t="s">
        <v>5777</v>
      </c>
      <c r="G2208">
        <v>7</v>
      </c>
      <c r="H2208" t="s">
        <v>5601</v>
      </c>
      <c r="I2208" t="s">
        <v>467</v>
      </c>
    </row>
    <row r="2209" spans="1:9" x14ac:dyDescent="0.3">
      <c r="A2209">
        <v>97937</v>
      </c>
      <c r="B2209">
        <v>122</v>
      </c>
      <c r="C2209" s="441">
        <v>46204</v>
      </c>
      <c r="D2209" t="s">
        <v>552</v>
      </c>
      <c r="E2209">
        <v>24833</v>
      </c>
      <c r="F2209" t="s">
        <v>5707</v>
      </c>
      <c r="G2209">
        <v>12</v>
      </c>
      <c r="H2209" t="s">
        <v>5703</v>
      </c>
      <c r="I2209" t="s">
        <v>467</v>
      </c>
    </row>
    <row r="2210" spans="1:9" x14ac:dyDescent="0.3">
      <c r="A2210">
        <v>97938</v>
      </c>
      <c r="B2210">
        <v>122</v>
      </c>
      <c r="C2210" s="441">
        <v>46204</v>
      </c>
      <c r="D2210" t="s">
        <v>552</v>
      </c>
      <c r="E2210">
        <v>18272</v>
      </c>
      <c r="F2210" t="s">
        <v>5765</v>
      </c>
      <c r="G2210">
        <v>16</v>
      </c>
      <c r="H2210" t="s">
        <v>5601</v>
      </c>
      <c r="I2210" t="s">
        <v>467</v>
      </c>
    </row>
    <row r="2211" spans="1:9" x14ac:dyDescent="0.3">
      <c r="A2211">
        <v>97939</v>
      </c>
      <c r="B2211">
        <v>122</v>
      </c>
      <c r="C2211" s="441">
        <v>46204</v>
      </c>
      <c r="D2211" t="s">
        <v>552</v>
      </c>
      <c r="E2211">
        <v>21010</v>
      </c>
      <c r="F2211" t="s">
        <v>5674</v>
      </c>
      <c r="G2211">
        <v>49</v>
      </c>
      <c r="H2211" t="s">
        <v>5668</v>
      </c>
      <c r="I2211" t="s">
        <v>467</v>
      </c>
    </row>
    <row r="2212" spans="1:9" x14ac:dyDescent="0.3">
      <c r="A2212">
        <v>97940</v>
      </c>
      <c r="B2212">
        <v>122</v>
      </c>
      <c r="C2212" s="441">
        <v>46204</v>
      </c>
      <c r="D2212" t="s">
        <v>552</v>
      </c>
      <c r="E2212">
        <v>18540</v>
      </c>
      <c r="F2212" t="s">
        <v>5730</v>
      </c>
      <c r="G2212">
        <v>5.52</v>
      </c>
      <c r="H2212" t="s">
        <v>5601</v>
      </c>
      <c r="I2212" t="s">
        <v>467</v>
      </c>
    </row>
    <row r="2213" spans="1:9" x14ac:dyDescent="0.3">
      <c r="A2213">
        <v>97941</v>
      </c>
      <c r="B2213">
        <v>122</v>
      </c>
      <c r="C2213" s="441">
        <v>46204</v>
      </c>
      <c r="D2213" t="s">
        <v>552</v>
      </c>
      <c r="E2213">
        <v>25478</v>
      </c>
      <c r="F2213" t="s">
        <v>5656</v>
      </c>
      <c r="G2213">
        <v>57</v>
      </c>
      <c r="H2213" t="s">
        <v>5613</v>
      </c>
      <c r="I2213" t="s">
        <v>467</v>
      </c>
    </row>
    <row r="2214" spans="1:9" x14ac:dyDescent="0.3">
      <c r="A2214">
        <v>97942</v>
      </c>
      <c r="B2214">
        <v>122</v>
      </c>
      <c r="C2214" s="441">
        <v>46204</v>
      </c>
      <c r="D2214" t="s">
        <v>552</v>
      </c>
      <c r="E2214">
        <v>20941</v>
      </c>
      <c r="F2214" t="s">
        <v>5886</v>
      </c>
      <c r="G2214">
        <v>3</v>
      </c>
      <c r="H2214" t="s">
        <v>5605</v>
      </c>
      <c r="I2214" t="s">
        <v>467</v>
      </c>
    </row>
    <row r="2215" spans="1:9" x14ac:dyDescent="0.3">
      <c r="A2215">
        <v>97943</v>
      </c>
      <c r="B2215">
        <v>122</v>
      </c>
      <c r="C2215" s="441">
        <v>46204</v>
      </c>
      <c r="D2215" t="s">
        <v>552</v>
      </c>
      <c r="E2215">
        <v>22139</v>
      </c>
      <c r="F2215" t="s">
        <v>6019</v>
      </c>
      <c r="G2215">
        <v>12</v>
      </c>
      <c r="H2215" t="s">
        <v>5615</v>
      </c>
      <c r="I2215" t="s">
        <v>467</v>
      </c>
    </row>
    <row r="2216" spans="1:9" x14ac:dyDescent="0.3">
      <c r="A2216">
        <v>97944</v>
      </c>
      <c r="B2216">
        <v>122</v>
      </c>
      <c r="C2216" s="441">
        <v>46204</v>
      </c>
      <c r="D2216" t="s">
        <v>552</v>
      </c>
      <c r="E2216">
        <v>19857</v>
      </c>
      <c r="F2216" t="s">
        <v>5602</v>
      </c>
      <c r="G2216">
        <v>11</v>
      </c>
      <c r="H2216" t="s">
        <v>5598</v>
      </c>
      <c r="I2216" t="s">
        <v>467</v>
      </c>
    </row>
    <row r="2217" spans="1:9" x14ac:dyDescent="0.3">
      <c r="A2217">
        <v>97945</v>
      </c>
      <c r="B2217">
        <v>122</v>
      </c>
      <c r="C2217" s="441">
        <v>46204</v>
      </c>
      <c r="D2217" t="s">
        <v>552</v>
      </c>
      <c r="E2217">
        <v>21372</v>
      </c>
      <c r="F2217" t="s">
        <v>5704</v>
      </c>
      <c r="G2217">
        <v>17</v>
      </c>
      <c r="H2217" t="s">
        <v>5613</v>
      </c>
      <c r="I2217" t="s">
        <v>467</v>
      </c>
    </row>
    <row r="2218" spans="1:9" x14ac:dyDescent="0.3">
      <c r="A2218">
        <v>97946</v>
      </c>
      <c r="B2218">
        <v>122</v>
      </c>
      <c r="C2218" s="441">
        <v>46204</v>
      </c>
      <c r="D2218" t="s">
        <v>552</v>
      </c>
      <c r="E2218">
        <v>18237</v>
      </c>
      <c r="F2218" t="s">
        <v>5773</v>
      </c>
      <c r="G2218">
        <v>2.23</v>
      </c>
      <c r="H2218" t="s">
        <v>5601</v>
      </c>
      <c r="I2218" t="s">
        <v>467</v>
      </c>
    </row>
    <row r="2219" spans="1:9" x14ac:dyDescent="0.3">
      <c r="A2219">
        <v>97947</v>
      </c>
      <c r="B2219">
        <v>122</v>
      </c>
      <c r="C2219" s="441">
        <v>46204</v>
      </c>
      <c r="D2219" t="s">
        <v>552</v>
      </c>
      <c r="E2219">
        <v>19166</v>
      </c>
      <c r="F2219" t="s">
        <v>5892</v>
      </c>
      <c r="G2219">
        <v>25</v>
      </c>
      <c r="H2219" t="s">
        <v>5613</v>
      </c>
      <c r="I2219" t="s">
        <v>467</v>
      </c>
    </row>
    <row r="2220" spans="1:9" x14ac:dyDescent="0.3">
      <c r="A2220">
        <v>97948</v>
      </c>
      <c r="B2220">
        <v>122</v>
      </c>
      <c r="C2220" s="441">
        <v>46204</v>
      </c>
      <c r="D2220" t="s">
        <v>552</v>
      </c>
      <c r="E2220">
        <v>18486</v>
      </c>
      <c r="F2220" t="s">
        <v>5733</v>
      </c>
      <c r="G2220">
        <v>18.43</v>
      </c>
      <c r="H2220" t="s">
        <v>5601</v>
      </c>
      <c r="I2220" t="s">
        <v>467</v>
      </c>
    </row>
    <row r="2221" spans="1:9" x14ac:dyDescent="0.3">
      <c r="A2221">
        <v>97949</v>
      </c>
      <c r="B2221">
        <v>122</v>
      </c>
      <c r="C2221" s="441">
        <v>46204</v>
      </c>
      <c r="D2221" t="s">
        <v>552</v>
      </c>
      <c r="E2221">
        <v>20645</v>
      </c>
      <c r="F2221" t="s">
        <v>5664</v>
      </c>
      <c r="G2221">
        <v>22</v>
      </c>
      <c r="H2221" t="s">
        <v>5615</v>
      </c>
      <c r="I2221" t="s">
        <v>467</v>
      </c>
    </row>
    <row r="2222" spans="1:9" x14ac:dyDescent="0.3">
      <c r="A2222">
        <v>97950</v>
      </c>
      <c r="B2222">
        <v>122</v>
      </c>
      <c r="C2222" s="441">
        <v>46204</v>
      </c>
      <c r="D2222" t="s">
        <v>552</v>
      </c>
      <c r="E2222">
        <v>20689</v>
      </c>
      <c r="F2222" t="s">
        <v>5638</v>
      </c>
      <c r="G2222">
        <v>15</v>
      </c>
      <c r="H2222" t="s">
        <v>5613</v>
      </c>
      <c r="I2222" t="s">
        <v>467</v>
      </c>
    </row>
    <row r="2223" spans="1:9" x14ac:dyDescent="0.3">
      <c r="A2223">
        <v>97951</v>
      </c>
      <c r="B2223">
        <v>122</v>
      </c>
      <c r="C2223" s="441">
        <v>46204</v>
      </c>
      <c r="D2223" t="s">
        <v>552</v>
      </c>
      <c r="E2223">
        <v>18537</v>
      </c>
      <c r="F2223" t="s">
        <v>5731</v>
      </c>
      <c r="G2223">
        <v>6.07</v>
      </c>
      <c r="H2223" t="s">
        <v>5601</v>
      </c>
      <c r="I2223" t="s">
        <v>467</v>
      </c>
    </row>
    <row r="2224" spans="1:9" x14ac:dyDescent="0.3">
      <c r="A2224">
        <v>97952</v>
      </c>
      <c r="B2224">
        <v>122</v>
      </c>
      <c r="C2224" s="441">
        <v>46204</v>
      </c>
      <c r="D2224" t="s">
        <v>552</v>
      </c>
      <c r="E2224">
        <v>18235</v>
      </c>
      <c r="F2224" t="s">
        <v>5774</v>
      </c>
      <c r="G2224">
        <v>2.98</v>
      </c>
      <c r="H2224" t="s">
        <v>5613</v>
      </c>
      <c r="I2224" t="s">
        <v>467</v>
      </c>
    </row>
    <row r="2225" spans="1:9" x14ac:dyDescent="0.3">
      <c r="A2225">
        <v>97953</v>
      </c>
      <c r="B2225">
        <v>122</v>
      </c>
      <c r="C2225" s="441">
        <v>46204</v>
      </c>
      <c r="D2225" t="s">
        <v>552</v>
      </c>
      <c r="E2225">
        <v>26591</v>
      </c>
      <c r="F2225" t="s">
        <v>5834</v>
      </c>
      <c r="G2225">
        <v>1.4</v>
      </c>
      <c r="H2225" t="s">
        <v>5598</v>
      </c>
      <c r="I2225" t="s">
        <v>467</v>
      </c>
    </row>
    <row r="2226" spans="1:9" x14ac:dyDescent="0.3">
      <c r="A2226">
        <v>97954</v>
      </c>
      <c r="B2226">
        <v>122</v>
      </c>
      <c r="C2226" s="441">
        <v>46204</v>
      </c>
      <c r="D2226" t="s">
        <v>552</v>
      </c>
      <c r="E2226">
        <v>24030</v>
      </c>
      <c r="F2226" t="s">
        <v>5962</v>
      </c>
      <c r="G2226">
        <v>118</v>
      </c>
      <c r="H2226" t="s">
        <v>5613</v>
      </c>
      <c r="I2226" t="s">
        <v>467</v>
      </c>
    </row>
    <row r="2227" spans="1:9" x14ac:dyDescent="0.3">
      <c r="A2227">
        <v>97955</v>
      </c>
      <c r="B2227">
        <v>122</v>
      </c>
      <c r="C2227" s="441">
        <v>46204</v>
      </c>
      <c r="D2227" t="s">
        <v>552</v>
      </c>
      <c r="E2227">
        <v>22020</v>
      </c>
      <c r="F2227" t="s">
        <v>6014</v>
      </c>
      <c r="G2227">
        <v>204</v>
      </c>
      <c r="H2227" t="s">
        <v>5613</v>
      </c>
      <c r="I2227" t="s">
        <v>467</v>
      </c>
    </row>
    <row r="2228" spans="1:9" x14ac:dyDescent="0.3">
      <c r="A2228">
        <v>97956</v>
      </c>
      <c r="B2228">
        <v>122</v>
      </c>
      <c r="C2228" s="441">
        <v>46204</v>
      </c>
      <c r="D2228" t="s">
        <v>552</v>
      </c>
      <c r="E2228">
        <v>19017</v>
      </c>
      <c r="F2228" t="s">
        <v>5715</v>
      </c>
      <c r="G2228">
        <v>29.66</v>
      </c>
      <c r="H2228" t="s">
        <v>5598</v>
      </c>
      <c r="I2228" t="s">
        <v>467</v>
      </c>
    </row>
    <row r="2229" spans="1:9" x14ac:dyDescent="0.3">
      <c r="A2229">
        <v>97957</v>
      </c>
      <c r="B2229">
        <v>122</v>
      </c>
      <c r="C2229" s="441">
        <v>46204</v>
      </c>
      <c r="D2229" t="s">
        <v>552</v>
      </c>
      <c r="E2229">
        <v>17753</v>
      </c>
      <c r="F2229" t="s">
        <v>5883</v>
      </c>
      <c r="G2229">
        <v>3</v>
      </c>
      <c r="H2229" t="s">
        <v>5601</v>
      </c>
      <c r="I2229" t="s">
        <v>467</v>
      </c>
    </row>
    <row r="2230" spans="1:9" x14ac:dyDescent="0.3">
      <c r="A2230">
        <v>97958</v>
      </c>
      <c r="B2230">
        <v>122</v>
      </c>
      <c r="C2230" s="441">
        <v>46204</v>
      </c>
      <c r="D2230" t="s">
        <v>552</v>
      </c>
      <c r="E2230">
        <v>26149</v>
      </c>
      <c r="F2230" t="s">
        <v>6032</v>
      </c>
      <c r="G2230">
        <v>6</v>
      </c>
      <c r="H2230" t="s">
        <v>5613</v>
      </c>
      <c r="I2230" t="s">
        <v>467</v>
      </c>
    </row>
    <row r="2231" spans="1:9" x14ac:dyDescent="0.3">
      <c r="A2231">
        <v>97959</v>
      </c>
      <c r="B2231">
        <v>122</v>
      </c>
      <c r="C2231" s="441">
        <v>46204</v>
      </c>
      <c r="D2231" t="s">
        <v>552</v>
      </c>
      <c r="E2231">
        <v>18153</v>
      </c>
      <c r="F2231" t="s">
        <v>5794</v>
      </c>
      <c r="G2231">
        <v>2.62</v>
      </c>
      <c r="H2231" t="s">
        <v>5601</v>
      </c>
      <c r="I2231" t="s">
        <v>467</v>
      </c>
    </row>
    <row r="2232" spans="1:9" x14ac:dyDescent="0.3">
      <c r="A2232">
        <v>97960</v>
      </c>
      <c r="B2232">
        <v>122</v>
      </c>
      <c r="C2232" s="441">
        <v>46204</v>
      </c>
      <c r="D2232" t="s">
        <v>552</v>
      </c>
      <c r="E2232">
        <v>18382</v>
      </c>
      <c r="F2232" t="s">
        <v>5738</v>
      </c>
      <c r="G2232">
        <v>7.18</v>
      </c>
      <c r="H2232" t="s">
        <v>5601</v>
      </c>
      <c r="I2232" t="s">
        <v>467</v>
      </c>
    </row>
    <row r="2233" spans="1:9" x14ac:dyDescent="0.3">
      <c r="A2233">
        <v>97961</v>
      </c>
      <c r="B2233">
        <v>122</v>
      </c>
      <c r="C2233" s="441">
        <v>46204</v>
      </c>
      <c r="D2233" t="s">
        <v>552</v>
      </c>
      <c r="E2233">
        <v>20752</v>
      </c>
      <c r="F2233" t="s">
        <v>5624</v>
      </c>
      <c r="G2233">
        <v>4</v>
      </c>
      <c r="H2233" t="s">
        <v>5625</v>
      </c>
      <c r="I2233" t="s">
        <v>467</v>
      </c>
    </row>
    <row r="2234" spans="1:9" x14ac:dyDescent="0.3">
      <c r="A2234">
        <v>97962</v>
      </c>
      <c r="B2234">
        <v>122</v>
      </c>
      <c r="C2234" s="441">
        <v>46204</v>
      </c>
      <c r="D2234" t="s">
        <v>552</v>
      </c>
      <c r="E2234">
        <v>18547</v>
      </c>
      <c r="F2234" t="s">
        <v>5726</v>
      </c>
      <c r="G2234">
        <v>10.88</v>
      </c>
      <c r="H2234" t="s">
        <v>5601</v>
      </c>
      <c r="I2234" t="s">
        <v>467</v>
      </c>
    </row>
    <row r="2235" spans="1:9" x14ac:dyDescent="0.3">
      <c r="A2235">
        <v>97963</v>
      </c>
      <c r="B2235">
        <v>122</v>
      </c>
      <c r="C2235" s="441">
        <v>46204</v>
      </c>
      <c r="D2235" t="s">
        <v>552</v>
      </c>
      <c r="E2235">
        <v>19439</v>
      </c>
      <c r="F2235" t="s">
        <v>5691</v>
      </c>
      <c r="G2235">
        <v>13</v>
      </c>
      <c r="H2235" t="s">
        <v>5598</v>
      </c>
      <c r="I2235" t="s">
        <v>467</v>
      </c>
    </row>
    <row r="2236" spans="1:9" x14ac:dyDescent="0.3">
      <c r="A2236">
        <v>97964</v>
      </c>
      <c r="B2236">
        <v>122</v>
      </c>
      <c r="C2236" s="441">
        <v>46204</v>
      </c>
      <c r="D2236" t="s">
        <v>552</v>
      </c>
      <c r="E2236">
        <v>18159</v>
      </c>
      <c r="F2236" t="s">
        <v>5792</v>
      </c>
      <c r="G2236">
        <v>2</v>
      </c>
      <c r="H2236" t="s">
        <v>5601</v>
      </c>
      <c r="I2236" t="s">
        <v>467</v>
      </c>
    </row>
    <row r="2237" spans="1:9" x14ac:dyDescent="0.3">
      <c r="A2237">
        <v>97965</v>
      </c>
      <c r="B2237">
        <v>122</v>
      </c>
      <c r="C2237" s="441">
        <v>46204</v>
      </c>
      <c r="D2237" t="s">
        <v>552</v>
      </c>
      <c r="E2237">
        <v>18185</v>
      </c>
      <c r="F2237" t="s">
        <v>5786</v>
      </c>
      <c r="G2237">
        <v>2</v>
      </c>
      <c r="H2237" t="s">
        <v>5601</v>
      </c>
      <c r="I2237" t="s">
        <v>467</v>
      </c>
    </row>
    <row r="2238" spans="1:9" x14ac:dyDescent="0.3">
      <c r="A2238">
        <v>97966</v>
      </c>
      <c r="B2238">
        <v>122</v>
      </c>
      <c r="C2238" s="441">
        <v>46204</v>
      </c>
      <c r="D2238" t="s">
        <v>552</v>
      </c>
      <c r="E2238">
        <v>26020</v>
      </c>
      <c r="F2238" t="s">
        <v>5639</v>
      </c>
      <c r="G2238">
        <v>27</v>
      </c>
      <c r="H2238" t="s">
        <v>5613</v>
      </c>
      <c r="I2238" t="s">
        <v>467</v>
      </c>
    </row>
    <row r="2239" spans="1:9" x14ac:dyDescent="0.3">
      <c r="A2239">
        <v>97967</v>
      </c>
      <c r="B2239">
        <v>122</v>
      </c>
      <c r="C2239" s="441">
        <v>46204</v>
      </c>
      <c r="D2239" t="s">
        <v>552</v>
      </c>
      <c r="E2239">
        <v>25429</v>
      </c>
      <c r="F2239" t="s">
        <v>5640</v>
      </c>
      <c r="G2239">
        <v>60</v>
      </c>
      <c r="H2239" t="s">
        <v>5613</v>
      </c>
      <c r="I2239" t="s">
        <v>467</v>
      </c>
    </row>
    <row r="2240" spans="1:9" x14ac:dyDescent="0.3">
      <c r="A2240">
        <v>97968</v>
      </c>
      <c r="B2240">
        <v>122</v>
      </c>
      <c r="C2240" s="441">
        <v>46204</v>
      </c>
      <c r="D2240" t="s">
        <v>552</v>
      </c>
      <c r="E2240">
        <v>26588</v>
      </c>
      <c r="F2240" t="s">
        <v>5597</v>
      </c>
      <c r="G2240">
        <v>1.3</v>
      </c>
      <c r="H2240" t="s">
        <v>5598</v>
      </c>
      <c r="I2240" t="s">
        <v>467</v>
      </c>
    </row>
    <row r="2241" spans="1:9" x14ac:dyDescent="0.3">
      <c r="A2241">
        <v>97969</v>
      </c>
      <c r="B2241">
        <v>122</v>
      </c>
      <c r="C2241" s="441">
        <v>46204</v>
      </c>
      <c r="D2241" t="s">
        <v>552</v>
      </c>
      <c r="E2241">
        <v>20922</v>
      </c>
      <c r="F2241" t="s">
        <v>5845</v>
      </c>
      <c r="G2241">
        <v>6</v>
      </c>
      <c r="H2241" t="s">
        <v>5605</v>
      </c>
      <c r="I2241" t="s">
        <v>467</v>
      </c>
    </row>
    <row r="2242" spans="1:9" x14ac:dyDescent="0.3">
      <c r="A2242">
        <v>97970</v>
      </c>
      <c r="B2242">
        <v>122</v>
      </c>
      <c r="C2242" s="441">
        <v>46204</v>
      </c>
      <c r="D2242" t="s">
        <v>552</v>
      </c>
      <c r="E2242">
        <v>18103</v>
      </c>
      <c r="F2242" t="s">
        <v>5809</v>
      </c>
      <c r="G2242">
        <v>2.41</v>
      </c>
      <c r="H2242" t="s">
        <v>5601</v>
      </c>
      <c r="I2242" t="s">
        <v>467</v>
      </c>
    </row>
    <row r="2243" spans="1:9" x14ac:dyDescent="0.3">
      <c r="A2243">
        <v>97971</v>
      </c>
      <c r="B2243">
        <v>122</v>
      </c>
      <c r="C2243" s="441">
        <v>46204</v>
      </c>
      <c r="D2243" t="s">
        <v>552</v>
      </c>
      <c r="E2243">
        <v>18313</v>
      </c>
      <c r="F2243" t="s">
        <v>5755</v>
      </c>
      <c r="G2243">
        <v>2.78</v>
      </c>
      <c r="H2243" t="s">
        <v>5601</v>
      </c>
      <c r="I2243" t="s">
        <v>467</v>
      </c>
    </row>
    <row r="2244" spans="1:9" x14ac:dyDescent="0.3">
      <c r="A2244">
        <v>97972</v>
      </c>
      <c r="B2244">
        <v>122</v>
      </c>
      <c r="C2244" s="441">
        <v>46204</v>
      </c>
      <c r="D2244" t="s">
        <v>552</v>
      </c>
      <c r="E2244">
        <v>25152</v>
      </c>
      <c r="F2244" t="s">
        <v>5735</v>
      </c>
      <c r="G2244">
        <v>5.29</v>
      </c>
      <c r="H2244" t="s">
        <v>5601</v>
      </c>
      <c r="I2244" t="s">
        <v>467</v>
      </c>
    </row>
    <row r="2245" spans="1:9" x14ac:dyDescent="0.3">
      <c r="A2245">
        <v>97973</v>
      </c>
      <c r="B2245">
        <v>122</v>
      </c>
      <c r="C2245" s="441">
        <v>46204</v>
      </c>
      <c r="D2245" t="s">
        <v>552</v>
      </c>
      <c r="E2245">
        <v>19356</v>
      </c>
      <c r="F2245" t="s">
        <v>5696</v>
      </c>
      <c r="G2245">
        <v>6</v>
      </c>
      <c r="H2245" t="s">
        <v>5598</v>
      </c>
      <c r="I2245" t="s">
        <v>467</v>
      </c>
    </row>
    <row r="2246" spans="1:9" x14ac:dyDescent="0.3">
      <c r="A2246">
        <v>97974</v>
      </c>
      <c r="B2246">
        <v>122</v>
      </c>
      <c r="C2246" s="441">
        <v>46204</v>
      </c>
      <c r="D2246" t="s">
        <v>552</v>
      </c>
      <c r="E2246">
        <v>20349</v>
      </c>
      <c r="F2246" t="s">
        <v>5679</v>
      </c>
      <c r="G2246">
        <v>25</v>
      </c>
      <c r="H2246" t="s">
        <v>5605</v>
      </c>
      <c r="I2246" t="s">
        <v>467</v>
      </c>
    </row>
    <row r="2247" spans="1:9" x14ac:dyDescent="0.3">
      <c r="A2247">
        <v>97975</v>
      </c>
      <c r="B2247">
        <v>122</v>
      </c>
      <c r="C2247" s="441">
        <v>46204</v>
      </c>
      <c r="D2247" t="s">
        <v>552</v>
      </c>
      <c r="E2247">
        <v>19324</v>
      </c>
      <c r="F2247" t="s">
        <v>5699</v>
      </c>
      <c r="G2247">
        <v>8</v>
      </c>
      <c r="H2247" t="s">
        <v>5598</v>
      </c>
      <c r="I2247" t="s">
        <v>467</v>
      </c>
    </row>
    <row r="2248" spans="1:9" x14ac:dyDescent="0.3">
      <c r="A2248">
        <v>97976</v>
      </c>
      <c r="B2248">
        <v>122</v>
      </c>
      <c r="C2248" s="441">
        <v>46204</v>
      </c>
      <c r="D2248" t="s">
        <v>552</v>
      </c>
      <c r="E2248">
        <v>18129</v>
      </c>
      <c r="F2248" t="s">
        <v>5800</v>
      </c>
      <c r="G2248">
        <v>2.71</v>
      </c>
      <c r="H2248" t="s">
        <v>5601</v>
      </c>
      <c r="I2248" t="s">
        <v>467</v>
      </c>
    </row>
    <row r="2249" spans="1:9" x14ac:dyDescent="0.3">
      <c r="A2249">
        <v>97977</v>
      </c>
      <c r="B2249">
        <v>122</v>
      </c>
      <c r="C2249" s="441">
        <v>46204</v>
      </c>
      <c r="D2249" t="s">
        <v>552</v>
      </c>
      <c r="E2249">
        <v>19339</v>
      </c>
      <c r="F2249" t="s">
        <v>5987</v>
      </c>
      <c r="G2249">
        <v>4</v>
      </c>
      <c r="H2249" t="s">
        <v>5598</v>
      </c>
      <c r="I2249" t="s">
        <v>467</v>
      </c>
    </row>
    <row r="2250" spans="1:9" x14ac:dyDescent="0.3">
      <c r="A2250">
        <v>97978</v>
      </c>
      <c r="B2250">
        <v>122</v>
      </c>
      <c r="C2250" s="441">
        <v>46204</v>
      </c>
      <c r="D2250" t="s">
        <v>552</v>
      </c>
      <c r="E2250">
        <v>24712</v>
      </c>
      <c r="F2250" t="s">
        <v>5837</v>
      </c>
      <c r="G2250">
        <v>2</v>
      </c>
      <c r="H2250" t="s">
        <v>5601</v>
      </c>
      <c r="I2250" t="s">
        <v>467</v>
      </c>
    </row>
    <row r="2251" spans="1:9" x14ac:dyDescent="0.3">
      <c r="A2251">
        <v>97979</v>
      </c>
      <c r="B2251">
        <v>122</v>
      </c>
      <c r="C2251" s="441">
        <v>46204</v>
      </c>
      <c r="D2251" t="s">
        <v>552</v>
      </c>
      <c r="E2251">
        <v>25282</v>
      </c>
      <c r="F2251" t="s">
        <v>5652</v>
      </c>
      <c r="G2251">
        <v>7</v>
      </c>
      <c r="H2251" t="s">
        <v>5598</v>
      </c>
      <c r="I2251" t="s">
        <v>467</v>
      </c>
    </row>
    <row r="2252" spans="1:9" x14ac:dyDescent="0.3">
      <c r="A2252">
        <v>97980</v>
      </c>
      <c r="B2252">
        <v>122</v>
      </c>
      <c r="C2252" s="441">
        <v>46204</v>
      </c>
      <c r="D2252" t="s">
        <v>552</v>
      </c>
      <c r="E2252">
        <v>18146</v>
      </c>
      <c r="F2252" t="s">
        <v>5795</v>
      </c>
      <c r="G2252">
        <v>2.71</v>
      </c>
      <c r="H2252" t="s">
        <v>5601</v>
      </c>
      <c r="I2252" t="s">
        <v>467</v>
      </c>
    </row>
    <row r="2253" spans="1:9" x14ac:dyDescent="0.3">
      <c r="A2253">
        <v>97981</v>
      </c>
      <c r="B2253">
        <v>122</v>
      </c>
      <c r="C2253" s="441">
        <v>46204</v>
      </c>
      <c r="D2253" t="s">
        <v>552</v>
      </c>
      <c r="E2253">
        <v>18366</v>
      </c>
      <c r="F2253" t="s">
        <v>5742</v>
      </c>
      <c r="G2253">
        <v>2.25</v>
      </c>
      <c r="H2253" t="s">
        <v>5613</v>
      </c>
      <c r="I2253" t="s">
        <v>467</v>
      </c>
    </row>
    <row r="2254" spans="1:9" x14ac:dyDescent="0.3">
      <c r="A2254">
        <v>97982</v>
      </c>
      <c r="B2254">
        <v>122</v>
      </c>
      <c r="C2254" s="441">
        <v>46204</v>
      </c>
      <c r="D2254" t="s">
        <v>552</v>
      </c>
      <c r="E2254">
        <v>20501</v>
      </c>
      <c r="F2254" t="s">
        <v>5976</v>
      </c>
      <c r="G2254">
        <v>12</v>
      </c>
      <c r="H2254" t="s">
        <v>5598</v>
      </c>
      <c r="I2254" t="s">
        <v>467</v>
      </c>
    </row>
    <row r="2255" spans="1:9" x14ac:dyDescent="0.3">
      <c r="A2255">
        <v>97983</v>
      </c>
      <c r="B2255">
        <v>122</v>
      </c>
      <c r="C2255" s="441">
        <v>46204</v>
      </c>
      <c r="D2255" t="s">
        <v>552</v>
      </c>
      <c r="E2255">
        <v>18546</v>
      </c>
      <c r="F2255" t="s">
        <v>5860</v>
      </c>
      <c r="G2255">
        <v>3.16</v>
      </c>
      <c r="H2255" t="s">
        <v>5601</v>
      </c>
      <c r="I2255" t="s">
        <v>467</v>
      </c>
    </row>
    <row r="2256" spans="1:9" x14ac:dyDescent="0.3">
      <c r="A2256">
        <v>97984</v>
      </c>
      <c r="B2256">
        <v>122</v>
      </c>
      <c r="C2256" s="441">
        <v>46204</v>
      </c>
      <c r="D2256" t="s">
        <v>552</v>
      </c>
      <c r="E2256">
        <v>22598</v>
      </c>
      <c r="F2256" t="s">
        <v>5725</v>
      </c>
      <c r="G2256">
        <v>2.4500000000000002</v>
      </c>
      <c r="H2256" t="s">
        <v>5601</v>
      </c>
      <c r="I2256" t="s">
        <v>467</v>
      </c>
    </row>
    <row r="2257" spans="1:9" x14ac:dyDescent="0.3">
      <c r="A2257">
        <v>97985</v>
      </c>
      <c r="B2257">
        <v>122</v>
      </c>
      <c r="C2257" s="441">
        <v>46204</v>
      </c>
      <c r="D2257" t="s">
        <v>552</v>
      </c>
      <c r="E2257">
        <v>18310</v>
      </c>
      <c r="F2257" t="s">
        <v>5756</v>
      </c>
      <c r="G2257">
        <v>2.68</v>
      </c>
      <c r="H2257" t="s">
        <v>5613</v>
      </c>
      <c r="I2257" t="s">
        <v>467</v>
      </c>
    </row>
    <row r="2258" spans="1:9" x14ac:dyDescent="0.3">
      <c r="A2258">
        <v>97986</v>
      </c>
      <c r="B2258">
        <v>122</v>
      </c>
      <c r="C2258" s="441">
        <v>46204</v>
      </c>
      <c r="D2258" t="s">
        <v>552</v>
      </c>
      <c r="E2258">
        <v>26717</v>
      </c>
      <c r="F2258" t="s">
        <v>5760</v>
      </c>
      <c r="G2258">
        <v>4</v>
      </c>
      <c r="H2258" t="s">
        <v>5601</v>
      </c>
      <c r="I2258" t="s">
        <v>467</v>
      </c>
    </row>
    <row r="2259" spans="1:9" x14ac:dyDescent="0.3">
      <c r="A2259">
        <v>97987</v>
      </c>
      <c r="B2259">
        <v>122</v>
      </c>
      <c r="C2259" s="441">
        <v>46204</v>
      </c>
      <c r="D2259" t="s">
        <v>552</v>
      </c>
      <c r="E2259">
        <v>19979</v>
      </c>
      <c r="F2259" t="s">
        <v>5667</v>
      </c>
      <c r="G2259">
        <v>11</v>
      </c>
      <c r="H2259" t="s">
        <v>5668</v>
      </c>
      <c r="I2259" t="s">
        <v>467</v>
      </c>
    </row>
    <row r="2260" spans="1:9" x14ac:dyDescent="0.3">
      <c r="A2260">
        <v>97988</v>
      </c>
      <c r="B2260">
        <v>122</v>
      </c>
      <c r="C2260" s="441">
        <v>46204</v>
      </c>
      <c r="D2260" t="s">
        <v>552</v>
      </c>
      <c r="E2260">
        <v>20653</v>
      </c>
      <c r="F2260" t="s">
        <v>5655</v>
      </c>
      <c r="G2260">
        <v>9</v>
      </c>
      <c r="H2260" t="s">
        <v>5613</v>
      </c>
      <c r="I2260" t="s">
        <v>467</v>
      </c>
    </row>
    <row r="2261" spans="1:9" x14ac:dyDescent="0.3">
      <c r="A2261">
        <v>97989</v>
      </c>
      <c r="B2261">
        <v>122</v>
      </c>
      <c r="C2261" s="441">
        <v>46204</v>
      </c>
      <c r="D2261" t="s">
        <v>552</v>
      </c>
      <c r="E2261">
        <v>21041</v>
      </c>
      <c r="F2261" t="s">
        <v>6025</v>
      </c>
      <c r="G2261">
        <v>6</v>
      </c>
      <c r="H2261" t="s">
        <v>5613</v>
      </c>
      <c r="I2261" t="s">
        <v>467</v>
      </c>
    </row>
    <row r="2262" spans="1:9" x14ac:dyDescent="0.3">
      <c r="A2262">
        <v>97990</v>
      </c>
      <c r="B2262">
        <v>122</v>
      </c>
      <c r="C2262" s="441">
        <v>46204</v>
      </c>
      <c r="D2262" t="s">
        <v>552</v>
      </c>
      <c r="E2262">
        <v>25416</v>
      </c>
      <c r="F2262" t="s">
        <v>5905</v>
      </c>
      <c r="G2262">
        <v>15</v>
      </c>
      <c r="H2262" t="s">
        <v>5613</v>
      </c>
      <c r="I2262" t="s">
        <v>467</v>
      </c>
    </row>
    <row r="2263" spans="1:9" x14ac:dyDescent="0.3">
      <c r="A2263">
        <v>97991</v>
      </c>
      <c r="B2263">
        <v>122</v>
      </c>
      <c r="C2263" s="441">
        <v>46204</v>
      </c>
      <c r="D2263" t="s">
        <v>552</v>
      </c>
      <c r="E2263">
        <v>21098</v>
      </c>
      <c r="F2263" t="s">
        <v>5607</v>
      </c>
      <c r="G2263">
        <v>12</v>
      </c>
      <c r="H2263" t="s">
        <v>5605</v>
      </c>
      <c r="I2263" t="s">
        <v>467</v>
      </c>
    </row>
    <row r="2264" spans="1:9" x14ac:dyDescent="0.3">
      <c r="A2264">
        <v>97992</v>
      </c>
      <c r="B2264">
        <v>122</v>
      </c>
      <c r="C2264" s="441">
        <v>46204</v>
      </c>
      <c r="D2264" t="s">
        <v>552</v>
      </c>
      <c r="E2264">
        <v>18352</v>
      </c>
      <c r="F2264" t="s">
        <v>5748</v>
      </c>
      <c r="G2264">
        <v>1</v>
      </c>
      <c r="H2264" t="s">
        <v>5613</v>
      </c>
      <c r="I2264" t="s">
        <v>467</v>
      </c>
    </row>
    <row r="2265" spans="1:9" x14ac:dyDescent="0.3">
      <c r="A2265">
        <v>97993</v>
      </c>
      <c r="B2265">
        <v>122</v>
      </c>
      <c r="C2265" s="441">
        <v>46204</v>
      </c>
      <c r="D2265" t="s">
        <v>552</v>
      </c>
      <c r="E2265">
        <v>26508</v>
      </c>
      <c r="F2265" t="s">
        <v>6029</v>
      </c>
      <c r="G2265">
        <v>7</v>
      </c>
      <c r="H2265" t="s">
        <v>5601</v>
      </c>
      <c r="I2265" t="s">
        <v>467</v>
      </c>
    </row>
    <row r="2266" spans="1:9" x14ac:dyDescent="0.3">
      <c r="A2266">
        <v>97994</v>
      </c>
      <c r="B2266">
        <v>122</v>
      </c>
      <c r="C2266" s="441">
        <v>46204</v>
      </c>
      <c r="D2266" t="s">
        <v>552</v>
      </c>
      <c r="E2266">
        <v>18218</v>
      </c>
      <c r="F2266" t="s">
        <v>5779</v>
      </c>
      <c r="G2266">
        <v>8</v>
      </c>
      <c r="H2266" t="s">
        <v>5601</v>
      </c>
      <c r="I2266" t="s">
        <v>467</v>
      </c>
    </row>
    <row r="2267" spans="1:9" x14ac:dyDescent="0.3">
      <c r="A2267">
        <v>97995</v>
      </c>
      <c r="B2267">
        <v>122</v>
      </c>
      <c r="C2267" s="441">
        <v>46204</v>
      </c>
      <c r="D2267" t="s">
        <v>552</v>
      </c>
      <c r="E2267">
        <v>20054</v>
      </c>
      <c r="F2267" t="s">
        <v>5633</v>
      </c>
      <c r="G2267">
        <v>18</v>
      </c>
      <c r="H2267" t="s">
        <v>5613</v>
      </c>
      <c r="I2267" t="s">
        <v>467</v>
      </c>
    </row>
    <row r="2268" spans="1:9" x14ac:dyDescent="0.3">
      <c r="A2268">
        <v>97996</v>
      </c>
      <c r="B2268">
        <v>122</v>
      </c>
      <c r="C2268" s="441">
        <v>46204</v>
      </c>
      <c r="D2268" t="s">
        <v>552</v>
      </c>
      <c r="E2268">
        <v>20421</v>
      </c>
      <c r="F2268" t="s">
        <v>5637</v>
      </c>
      <c r="G2268">
        <v>10</v>
      </c>
      <c r="H2268" t="s">
        <v>5613</v>
      </c>
      <c r="I2268" t="s">
        <v>467</v>
      </c>
    </row>
    <row r="2269" spans="1:9" x14ac:dyDescent="0.3">
      <c r="A2269">
        <v>97997</v>
      </c>
      <c r="B2269">
        <v>122</v>
      </c>
      <c r="C2269" s="441">
        <v>46204</v>
      </c>
      <c r="D2269" t="s">
        <v>552</v>
      </c>
      <c r="E2269">
        <v>18372</v>
      </c>
      <c r="F2269" t="s">
        <v>5741</v>
      </c>
      <c r="G2269">
        <v>1.26</v>
      </c>
      <c r="H2269" t="s">
        <v>5601</v>
      </c>
      <c r="I2269" t="s">
        <v>467</v>
      </c>
    </row>
    <row r="2270" spans="1:9" x14ac:dyDescent="0.3">
      <c r="A2270">
        <v>97998</v>
      </c>
      <c r="B2270">
        <v>122</v>
      </c>
      <c r="C2270" s="441">
        <v>46204</v>
      </c>
      <c r="D2270" t="s">
        <v>552</v>
      </c>
      <c r="E2270">
        <v>26148</v>
      </c>
      <c r="F2270" t="s">
        <v>6036</v>
      </c>
      <c r="G2270">
        <v>3</v>
      </c>
      <c r="H2270" t="s">
        <v>5613</v>
      </c>
      <c r="I2270" t="s">
        <v>467</v>
      </c>
    </row>
    <row r="2271" spans="1:9" x14ac:dyDescent="0.3">
      <c r="A2271">
        <v>97999</v>
      </c>
      <c r="B2271">
        <v>122</v>
      </c>
      <c r="C2271" s="441">
        <v>46204</v>
      </c>
      <c r="D2271" t="s">
        <v>552</v>
      </c>
      <c r="E2271">
        <v>20301</v>
      </c>
      <c r="F2271" t="s">
        <v>5617</v>
      </c>
      <c r="G2271">
        <v>9</v>
      </c>
      <c r="H2271" t="s">
        <v>5605</v>
      </c>
      <c r="I2271" t="s">
        <v>467</v>
      </c>
    </row>
    <row r="2272" spans="1:9" x14ac:dyDescent="0.3">
      <c r="A2272">
        <v>98000</v>
      </c>
      <c r="B2272">
        <v>122</v>
      </c>
      <c r="C2272" s="441">
        <v>46204</v>
      </c>
      <c r="D2272" t="s">
        <v>552</v>
      </c>
      <c r="E2272">
        <v>20488</v>
      </c>
      <c r="F2272" t="s">
        <v>5851</v>
      </c>
      <c r="G2272">
        <v>7</v>
      </c>
      <c r="H2272" t="s">
        <v>5598</v>
      </c>
      <c r="I2272" t="s">
        <v>467</v>
      </c>
    </row>
    <row r="2273" spans="1:9" x14ac:dyDescent="0.3">
      <c r="A2273">
        <v>98001</v>
      </c>
      <c r="B2273">
        <v>122</v>
      </c>
      <c r="C2273" s="441">
        <v>46204</v>
      </c>
      <c r="D2273" t="s">
        <v>552</v>
      </c>
      <c r="E2273">
        <v>21093</v>
      </c>
      <c r="F2273" t="s">
        <v>5608</v>
      </c>
      <c r="G2273">
        <v>43</v>
      </c>
      <c r="H2273" t="s">
        <v>5598</v>
      </c>
      <c r="I2273" t="s">
        <v>467</v>
      </c>
    </row>
    <row r="2274" spans="1:9" x14ac:dyDescent="0.3">
      <c r="A2274">
        <v>98002</v>
      </c>
      <c r="B2274">
        <v>122</v>
      </c>
      <c r="C2274" s="441">
        <v>46204</v>
      </c>
      <c r="D2274" t="s">
        <v>552</v>
      </c>
      <c r="E2274">
        <v>19203</v>
      </c>
      <c r="F2274" t="s">
        <v>5692</v>
      </c>
      <c r="G2274">
        <v>18</v>
      </c>
      <c r="H2274" t="s">
        <v>5613</v>
      </c>
      <c r="I2274" t="s">
        <v>467</v>
      </c>
    </row>
    <row r="2275" spans="1:9" x14ac:dyDescent="0.3">
      <c r="A2275">
        <v>98003</v>
      </c>
      <c r="B2275">
        <v>122</v>
      </c>
      <c r="C2275" s="441">
        <v>46204</v>
      </c>
      <c r="D2275" t="s">
        <v>552</v>
      </c>
      <c r="E2275">
        <v>18510</v>
      </c>
      <c r="F2275" t="s">
        <v>5762</v>
      </c>
      <c r="G2275">
        <v>1.77</v>
      </c>
      <c r="H2275" t="s">
        <v>5613</v>
      </c>
      <c r="I2275" t="s">
        <v>467</v>
      </c>
    </row>
    <row r="2276" spans="1:9" x14ac:dyDescent="0.3">
      <c r="A2276">
        <v>98004</v>
      </c>
      <c r="B2276">
        <v>122</v>
      </c>
      <c r="C2276" s="441">
        <v>46204</v>
      </c>
      <c r="D2276" t="s">
        <v>552</v>
      </c>
      <c r="E2276">
        <v>26052</v>
      </c>
      <c r="F2276" t="s">
        <v>5992</v>
      </c>
      <c r="G2276">
        <v>2</v>
      </c>
      <c r="H2276" t="s">
        <v>5601</v>
      </c>
      <c r="I2276" t="s">
        <v>467</v>
      </c>
    </row>
    <row r="2277" spans="1:9" x14ac:dyDescent="0.3">
      <c r="A2277">
        <v>98005</v>
      </c>
      <c r="B2277">
        <v>122</v>
      </c>
      <c r="C2277" s="441">
        <v>46204</v>
      </c>
      <c r="D2277" t="s">
        <v>552</v>
      </c>
      <c r="E2277">
        <v>20809</v>
      </c>
      <c r="F2277" t="s">
        <v>5627</v>
      </c>
      <c r="G2277">
        <v>6</v>
      </c>
      <c r="H2277" t="s">
        <v>5605</v>
      </c>
      <c r="I2277" t="s">
        <v>467</v>
      </c>
    </row>
    <row r="2278" spans="1:9" x14ac:dyDescent="0.3">
      <c r="A2278">
        <v>98006</v>
      </c>
      <c r="B2278">
        <v>122</v>
      </c>
      <c r="C2278" s="441">
        <v>46204</v>
      </c>
      <c r="D2278" t="s">
        <v>552</v>
      </c>
      <c r="E2278">
        <v>20871</v>
      </c>
      <c r="F2278" t="s">
        <v>5663</v>
      </c>
      <c r="G2278">
        <v>9</v>
      </c>
      <c r="H2278" t="s">
        <v>5625</v>
      </c>
      <c r="I2278" t="s">
        <v>467</v>
      </c>
    </row>
    <row r="2279" spans="1:9" x14ac:dyDescent="0.3">
      <c r="A2279">
        <v>98007</v>
      </c>
      <c r="B2279">
        <v>122</v>
      </c>
      <c r="C2279" s="441">
        <v>46204</v>
      </c>
      <c r="D2279" t="s">
        <v>552</v>
      </c>
      <c r="E2279">
        <v>18275</v>
      </c>
      <c r="F2279" t="s">
        <v>5764</v>
      </c>
      <c r="G2279">
        <v>2.4700000000000002</v>
      </c>
      <c r="H2279" t="s">
        <v>5601</v>
      </c>
      <c r="I2279" t="s">
        <v>467</v>
      </c>
    </row>
    <row r="2280" spans="1:9" x14ac:dyDescent="0.3">
      <c r="A2280">
        <v>98008</v>
      </c>
      <c r="B2280">
        <v>122</v>
      </c>
      <c r="C2280" s="441">
        <v>46204</v>
      </c>
      <c r="D2280" t="s">
        <v>552</v>
      </c>
      <c r="E2280">
        <v>29903</v>
      </c>
      <c r="F2280" t="s">
        <v>6048</v>
      </c>
      <c r="G2280">
        <v>33</v>
      </c>
      <c r="H2280" t="s">
        <v>5613</v>
      </c>
      <c r="I2280" t="s">
        <v>467</v>
      </c>
    </row>
    <row r="2281" spans="1:9" x14ac:dyDescent="0.3">
      <c r="A2281">
        <v>98009</v>
      </c>
      <c r="B2281">
        <v>122</v>
      </c>
      <c r="C2281" s="441">
        <v>46204</v>
      </c>
      <c r="D2281" t="s">
        <v>552</v>
      </c>
      <c r="E2281">
        <v>20672</v>
      </c>
      <c r="F2281" t="s">
        <v>5642</v>
      </c>
      <c r="G2281">
        <v>6</v>
      </c>
      <c r="H2281" t="s">
        <v>5605</v>
      </c>
      <c r="I2281" t="s">
        <v>467</v>
      </c>
    </row>
    <row r="2282" spans="1:9" x14ac:dyDescent="0.3">
      <c r="A2282">
        <v>98010</v>
      </c>
      <c r="B2282">
        <v>122</v>
      </c>
      <c r="C2282" s="441">
        <v>46204</v>
      </c>
      <c r="D2282" t="s">
        <v>552</v>
      </c>
      <c r="E2282">
        <v>20358</v>
      </c>
      <c r="F2282" t="s">
        <v>5648</v>
      </c>
      <c r="G2282">
        <v>12</v>
      </c>
      <c r="H2282" t="s">
        <v>5605</v>
      </c>
      <c r="I2282" t="s">
        <v>467</v>
      </c>
    </row>
    <row r="2283" spans="1:9" x14ac:dyDescent="0.3">
      <c r="A2283">
        <v>98011</v>
      </c>
      <c r="B2283">
        <v>122</v>
      </c>
      <c r="C2283" s="441">
        <v>46204</v>
      </c>
      <c r="D2283" t="s">
        <v>552</v>
      </c>
      <c r="E2283">
        <v>18133</v>
      </c>
      <c r="F2283" t="s">
        <v>5996</v>
      </c>
      <c r="G2283">
        <v>0.9</v>
      </c>
      <c r="H2283" t="s">
        <v>5601</v>
      </c>
      <c r="I2283" t="s">
        <v>467</v>
      </c>
    </row>
    <row r="2284" spans="1:9" x14ac:dyDescent="0.3">
      <c r="A2284">
        <v>98012</v>
      </c>
      <c r="B2284">
        <v>122</v>
      </c>
      <c r="C2284" s="441">
        <v>46204</v>
      </c>
      <c r="D2284" t="s">
        <v>552</v>
      </c>
      <c r="E2284">
        <v>19946</v>
      </c>
      <c r="F2284" t="s">
        <v>5672</v>
      </c>
      <c r="G2284">
        <v>3</v>
      </c>
      <c r="H2284" t="s">
        <v>5625</v>
      </c>
      <c r="I2284" t="s">
        <v>467</v>
      </c>
    </row>
    <row r="2285" spans="1:9" x14ac:dyDescent="0.3">
      <c r="A2285">
        <v>98013</v>
      </c>
      <c r="B2285">
        <v>122</v>
      </c>
      <c r="C2285" s="441">
        <v>46204</v>
      </c>
      <c r="D2285" t="s">
        <v>552</v>
      </c>
      <c r="E2285">
        <v>20114</v>
      </c>
      <c r="F2285" t="s">
        <v>5659</v>
      </c>
      <c r="G2285">
        <v>18</v>
      </c>
      <c r="H2285" t="s">
        <v>5613</v>
      </c>
      <c r="I2285" t="s">
        <v>467</v>
      </c>
    </row>
    <row r="2286" spans="1:9" x14ac:dyDescent="0.3">
      <c r="A2286">
        <v>98014</v>
      </c>
      <c r="B2286">
        <v>122</v>
      </c>
      <c r="C2286" s="441">
        <v>46204</v>
      </c>
      <c r="D2286" t="s">
        <v>552</v>
      </c>
      <c r="E2286">
        <v>21130</v>
      </c>
      <c r="F2286" t="s">
        <v>5884</v>
      </c>
      <c r="G2286">
        <v>4</v>
      </c>
      <c r="H2286" t="s">
        <v>5613</v>
      </c>
      <c r="I2286" t="s">
        <v>467</v>
      </c>
    </row>
    <row r="2287" spans="1:9" x14ac:dyDescent="0.3">
      <c r="A2287">
        <v>98015</v>
      </c>
      <c r="B2287">
        <v>122</v>
      </c>
      <c r="C2287" s="441">
        <v>46204</v>
      </c>
      <c r="D2287" t="s">
        <v>552</v>
      </c>
      <c r="E2287">
        <v>18542</v>
      </c>
      <c r="F2287" t="s">
        <v>5728</v>
      </c>
      <c r="G2287">
        <v>1.41</v>
      </c>
      <c r="H2287" t="s">
        <v>5601</v>
      </c>
      <c r="I2287" t="s">
        <v>467</v>
      </c>
    </row>
    <row r="2288" spans="1:9" x14ac:dyDescent="0.3">
      <c r="A2288">
        <v>98016</v>
      </c>
      <c r="B2288">
        <v>122</v>
      </c>
      <c r="C2288" s="441">
        <v>46204</v>
      </c>
      <c r="D2288" t="s">
        <v>552</v>
      </c>
      <c r="E2288">
        <v>21030</v>
      </c>
      <c r="F2288" t="s">
        <v>5620</v>
      </c>
      <c r="G2288">
        <v>8</v>
      </c>
      <c r="H2288" t="s">
        <v>5613</v>
      </c>
      <c r="I2288" t="s">
        <v>467</v>
      </c>
    </row>
    <row r="2289" spans="1:9" x14ac:dyDescent="0.3">
      <c r="A2289">
        <v>98017</v>
      </c>
      <c r="B2289">
        <v>122</v>
      </c>
      <c r="C2289" s="441">
        <v>46204</v>
      </c>
      <c r="D2289" t="s">
        <v>552</v>
      </c>
      <c r="E2289">
        <v>20360</v>
      </c>
      <c r="F2289" t="s">
        <v>5646</v>
      </c>
      <c r="G2289">
        <v>7</v>
      </c>
      <c r="H2289" t="s">
        <v>5605</v>
      </c>
      <c r="I2289" t="s">
        <v>467</v>
      </c>
    </row>
    <row r="2290" spans="1:9" x14ac:dyDescent="0.3">
      <c r="A2290">
        <v>98018</v>
      </c>
      <c r="B2290">
        <v>122</v>
      </c>
      <c r="C2290" s="441">
        <v>46204</v>
      </c>
      <c r="D2290" t="s">
        <v>552</v>
      </c>
      <c r="E2290">
        <v>18138</v>
      </c>
      <c r="F2290" t="s">
        <v>5799</v>
      </c>
      <c r="G2290">
        <v>0.27</v>
      </c>
      <c r="H2290" t="s">
        <v>5601</v>
      </c>
      <c r="I2290" t="s">
        <v>467</v>
      </c>
    </row>
    <row r="2291" spans="1:9" x14ac:dyDescent="0.3">
      <c r="A2291">
        <v>98019</v>
      </c>
      <c r="B2291">
        <v>122</v>
      </c>
      <c r="C2291" s="441">
        <v>46204</v>
      </c>
      <c r="D2291" t="s">
        <v>552</v>
      </c>
      <c r="E2291">
        <v>17974</v>
      </c>
      <c r="F2291" t="s">
        <v>5839</v>
      </c>
      <c r="G2291">
        <v>14</v>
      </c>
      <c r="H2291" t="s">
        <v>5613</v>
      </c>
      <c r="I2291" t="s">
        <v>467</v>
      </c>
    </row>
    <row r="2292" spans="1:9" x14ac:dyDescent="0.3">
      <c r="A2292">
        <v>98020</v>
      </c>
      <c r="B2292">
        <v>122</v>
      </c>
      <c r="C2292" s="441">
        <v>46204</v>
      </c>
      <c r="D2292" t="s">
        <v>552</v>
      </c>
      <c r="E2292">
        <v>21062</v>
      </c>
      <c r="F2292" t="s">
        <v>5600</v>
      </c>
      <c r="G2292">
        <v>9</v>
      </c>
      <c r="H2292" t="s">
        <v>5601</v>
      </c>
      <c r="I2292" t="s">
        <v>467</v>
      </c>
    </row>
    <row r="2293" spans="1:9" x14ac:dyDescent="0.3">
      <c r="A2293">
        <v>98021</v>
      </c>
      <c r="B2293">
        <v>122</v>
      </c>
      <c r="C2293" s="441">
        <v>46204</v>
      </c>
      <c r="D2293" t="s">
        <v>552</v>
      </c>
      <c r="E2293">
        <v>18543</v>
      </c>
      <c r="F2293" t="s">
        <v>5729</v>
      </c>
      <c r="G2293">
        <v>7.75</v>
      </c>
      <c r="H2293" t="s">
        <v>5601</v>
      </c>
      <c r="I2293" t="s">
        <v>467</v>
      </c>
    </row>
    <row r="2294" spans="1:9" x14ac:dyDescent="0.3">
      <c r="A2294">
        <v>98022</v>
      </c>
      <c r="B2294">
        <v>122</v>
      </c>
      <c r="C2294" s="441">
        <v>46204</v>
      </c>
      <c r="D2294" t="s">
        <v>552</v>
      </c>
      <c r="E2294">
        <v>18184</v>
      </c>
      <c r="F2294" t="s">
        <v>5997</v>
      </c>
      <c r="G2294">
        <v>0.9</v>
      </c>
      <c r="H2294" t="s">
        <v>5601</v>
      </c>
      <c r="I2294" t="s">
        <v>467</v>
      </c>
    </row>
    <row r="2295" spans="1:9" x14ac:dyDescent="0.3">
      <c r="A2295">
        <v>98023</v>
      </c>
      <c r="B2295">
        <v>122</v>
      </c>
      <c r="C2295" s="441">
        <v>46204</v>
      </c>
      <c r="D2295" t="s">
        <v>552</v>
      </c>
      <c r="E2295">
        <v>18393</v>
      </c>
      <c r="F2295" t="s">
        <v>6044</v>
      </c>
      <c r="G2295">
        <v>0.49</v>
      </c>
      <c r="H2295" t="s">
        <v>5613</v>
      </c>
      <c r="I2295" t="s">
        <v>467</v>
      </c>
    </row>
    <row r="2296" spans="1:9" x14ac:dyDescent="0.3">
      <c r="A2296">
        <v>98024</v>
      </c>
      <c r="B2296">
        <v>122</v>
      </c>
      <c r="C2296" s="441">
        <v>46204</v>
      </c>
      <c r="D2296" t="s">
        <v>552</v>
      </c>
      <c r="E2296">
        <v>18367</v>
      </c>
      <c r="F2296" t="s">
        <v>5875</v>
      </c>
      <c r="G2296">
        <v>0.57999999999999996</v>
      </c>
      <c r="H2296" t="s">
        <v>5613</v>
      </c>
      <c r="I2296" t="s">
        <v>467</v>
      </c>
    </row>
    <row r="2297" spans="1:9" x14ac:dyDescent="0.3">
      <c r="A2297">
        <v>98025</v>
      </c>
      <c r="B2297">
        <v>122</v>
      </c>
      <c r="C2297" s="441">
        <v>46204</v>
      </c>
      <c r="D2297" t="s">
        <v>552</v>
      </c>
      <c r="E2297">
        <v>20242</v>
      </c>
      <c r="F2297" t="s">
        <v>5649</v>
      </c>
      <c r="G2297">
        <v>7</v>
      </c>
      <c r="H2297" t="s">
        <v>5605</v>
      </c>
      <c r="I2297" t="s">
        <v>467</v>
      </c>
    </row>
    <row r="2298" spans="1:9" x14ac:dyDescent="0.3">
      <c r="A2298">
        <v>98026</v>
      </c>
      <c r="B2298">
        <v>122</v>
      </c>
      <c r="C2298" s="441">
        <v>46204</v>
      </c>
      <c r="D2298" t="s">
        <v>552</v>
      </c>
      <c r="E2298">
        <v>20034</v>
      </c>
      <c r="F2298" t="s">
        <v>5846</v>
      </c>
      <c r="G2298">
        <v>2</v>
      </c>
      <c r="H2298" t="s">
        <v>5598</v>
      </c>
      <c r="I2298" t="s">
        <v>467</v>
      </c>
    </row>
    <row r="2299" spans="1:9" x14ac:dyDescent="0.3">
      <c r="A2299">
        <v>98027</v>
      </c>
      <c r="B2299">
        <v>122</v>
      </c>
      <c r="C2299" s="441">
        <v>46204</v>
      </c>
      <c r="D2299" t="s">
        <v>552</v>
      </c>
      <c r="E2299">
        <v>19973</v>
      </c>
      <c r="F2299" t="s">
        <v>5670</v>
      </c>
      <c r="G2299">
        <v>8</v>
      </c>
      <c r="H2299" t="s">
        <v>5613</v>
      </c>
      <c r="I2299" t="s">
        <v>467</v>
      </c>
    </row>
    <row r="2300" spans="1:9" x14ac:dyDescent="0.3">
      <c r="A2300">
        <v>98028</v>
      </c>
      <c r="B2300">
        <v>122</v>
      </c>
      <c r="C2300" s="441">
        <v>46204</v>
      </c>
      <c r="D2300" t="s">
        <v>552</v>
      </c>
      <c r="E2300">
        <v>18234</v>
      </c>
      <c r="F2300" t="s">
        <v>5775</v>
      </c>
      <c r="G2300">
        <v>0.7</v>
      </c>
      <c r="H2300" t="s">
        <v>5613</v>
      </c>
      <c r="I2300" t="s">
        <v>467</v>
      </c>
    </row>
    <row r="2301" spans="1:9" x14ac:dyDescent="0.3">
      <c r="A2301">
        <v>98029</v>
      </c>
      <c r="B2301">
        <v>122</v>
      </c>
      <c r="C2301" s="441">
        <v>46204</v>
      </c>
      <c r="D2301" t="s">
        <v>552</v>
      </c>
      <c r="E2301">
        <v>18351</v>
      </c>
      <c r="F2301" t="s">
        <v>5749</v>
      </c>
      <c r="G2301">
        <v>1</v>
      </c>
      <c r="H2301" t="s">
        <v>5613</v>
      </c>
      <c r="I2301" t="s">
        <v>467</v>
      </c>
    </row>
    <row r="2302" spans="1:9" x14ac:dyDescent="0.3">
      <c r="A2302">
        <v>98030</v>
      </c>
      <c r="B2302">
        <v>122</v>
      </c>
      <c r="C2302" s="441">
        <v>46204</v>
      </c>
      <c r="D2302" t="s">
        <v>552</v>
      </c>
      <c r="E2302">
        <v>23992</v>
      </c>
      <c r="F2302" t="s">
        <v>5603</v>
      </c>
      <c r="G2302">
        <v>2</v>
      </c>
      <c r="H2302" t="s">
        <v>5598</v>
      </c>
      <c r="I2302" t="s">
        <v>467</v>
      </c>
    </row>
    <row r="2303" spans="1:9" x14ac:dyDescent="0.3">
      <c r="A2303">
        <v>98031</v>
      </c>
      <c r="B2303">
        <v>122</v>
      </c>
      <c r="C2303" s="441">
        <v>46204</v>
      </c>
      <c r="D2303" t="s">
        <v>552</v>
      </c>
      <c r="E2303">
        <v>26054</v>
      </c>
      <c r="F2303" t="s">
        <v>5868</v>
      </c>
      <c r="G2303">
        <v>7</v>
      </c>
      <c r="H2303" t="s">
        <v>5613</v>
      </c>
      <c r="I2303" t="s">
        <v>467</v>
      </c>
    </row>
    <row r="2304" spans="1:9" x14ac:dyDescent="0.3">
      <c r="A2304">
        <v>98032</v>
      </c>
      <c r="B2304">
        <v>122</v>
      </c>
      <c r="C2304" s="441">
        <v>46204</v>
      </c>
      <c r="D2304" t="s">
        <v>552</v>
      </c>
      <c r="E2304">
        <v>18360</v>
      </c>
      <c r="F2304" t="s">
        <v>5745</v>
      </c>
      <c r="G2304">
        <v>0.57999999999999996</v>
      </c>
      <c r="H2304" t="s">
        <v>5613</v>
      </c>
      <c r="I2304" t="s">
        <v>467</v>
      </c>
    </row>
    <row r="2305" spans="1:9" x14ac:dyDescent="0.3">
      <c r="A2305">
        <v>98033</v>
      </c>
      <c r="B2305">
        <v>122</v>
      </c>
      <c r="C2305" s="441">
        <v>46204</v>
      </c>
      <c r="D2305" t="s">
        <v>552</v>
      </c>
      <c r="E2305">
        <v>20202</v>
      </c>
      <c r="F2305" t="s">
        <v>5852</v>
      </c>
      <c r="G2305">
        <v>16</v>
      </c>
      <c r="H2305" t="s">
        <v>5613</v>
      </c>
      <c r="I2305" t="s">
        <v>467</v>
      </c>
    </row>
    <row r="2306" spans="1:9" x14ac:dyDescent="0.3">
      <c r="A2306">
        <v>98034</v>
      </c>
      <c r="B2306">
        <v>122</v>
      </c>
      <c r="C2306" s="441">
        <v>46204</v>
      </c>
      <c r="D2306" t="s">
        <v>552</v>
      </c>
      <c r="E2306">
        <v>25445</v>
      </c>
      <c r="F2306" t="s">
        <v>5770</v>
      </c>
      <c r="G2306">
        <v>0.4</v>
      </c>
      <c r="H2306" t="s">
        <v>5601</v>
      </c>
      <c r="I2306" t="s">
        <v>467</v>
      </c>
    </row>
    <row r="2307" spans="1:9" x14ac:dyDescent="0.3">
      <c r="A2307">
        <v>98035</v>
      </c>
      <c r="B2307">
        <v>122</v>
      </c>
      <c r="C2307" s="441">
        <v>46204</v>
      </c>
      <c r="D2307" t="s">
        <v>552</v>
      </c>
      <c r="E2307">
        <v>18364</v>
      </c>
      <c r="F2307" t="s">
        <v>5743</v>
      </c>
      <c r="G2307">
        <v>1</v>
      </c>
      <c r="H2307" t="s">
        <v>5613</v>
      </c>
      <c r="I2307" t="s">
        <v>467</v>
      </c>
    </row>
    <row r="2308" spans="1:9" x14ac:dyDescent="0.3">
      <c r="A2308">
        <v>98036</v>
      </c>
      <c r="B2308">
        <v>122</v>
      </c>
      <c r="C2308" s="441">
        <v>46204</v>
      </c>
      <c r="D2308" t="s">
        <v>552</v>
      </c>
      <c r="E2308">
        <v>18268</v>
      </c>
      <c r="F2308" t="s">
        <v>5766</v>
      </c>
      <c r="G2308">
        <v>1.75</v>
      </c>
      <c r="H2308" t="s">
        <v>5601</v>
      </c>
      <c r="I2308" t="s">
        <v>467</v>
      </c>
    </row>
    <row r="2309" spans="1:9" x14ac:dyDescent="0.3">
      <c r="A2309">
        <v>98037</v>
      </c>
      <c r="B2309">
        <v>122</v>
      </c>
      <c r="C2309" s="441">
        <v>46204</v>
      </c>
      <c r="D2309" t="s">
        <v>552</v>
      </c>
      <c r="E2309">
        <v>24676</v>
      </c>
      <c r="F2309" t="s">
        <v>5688</v>
      </c>
      <c r="G2309">
        <v>2</v>
      </c>
      <c r="H2309" t="s">
        <v>5605</v>
      </c>
      <c r="I2309" t="s">
        <v>467</v>
      </c>
    </row>
    <row r="2310" spans="1:9" x14ac:dyDescent="0.3">
      <c r="A2310">
        <v>98038</v>
      </c>
      <c r="B2310">
        <v>122</v>
      </c>
      <c r="C2310" s="441">
        <v>46204</v>
      </c>
      <c r="D2310" t="s">
        <v>552</v>
      </c>
      <c r="E2310">
        <v>18327</v>
      </c>
      <c r="F2310" t="s">
        <v>5861</v>
      </c>
      <c r="G2310">
        <v>1</v>
      </c>
      <c r="H2310" t="s">
        <v>5601</v>
      </c>
      <c r="I2310" t="s">
        <v>467</v>
      </c>
    </row>
    <row r="2311" spans="1:9" x14ac:dyDescent="0.3">
      <c r="A2311">
        <v>98039</v>
      </c>
      <c r="B2311">
        <v>122</v>
      </c>
      <c r="C2311" s="441">
        <v>46204</v>
      </c>
      <c r="D2311" t="s">
        <v>552</v>
      </c>
      <c r="E2311">
        <v>17760</v>
      </c>
      <c r="F2311" t="s">
        <v>5972</v>
      </c>
      <c r="G2311">
        <v>1</v>
      </c>
      <c r="H2311" t="s">
        <v>5601</v>
      </c>
      <c r="I2311" t="s">
        <v>467</v>
      </c>
    </row>
    <row r="2312" spans="1:9" x14ac:dyDescent="0.3">
      <c r="A2312">
        <v>98040</v>
      </c>
      <c r="B2312">
        <v>122</v>
      </c>
      <c r="C2312" s="441">
        <v>46204</v>
      </c>
      <c r="D2312" t="s">
        <v>552</v>
      </c>
      <c r="E2312">
        <v>20892</v>
      </c>
      <c r="F2312" t="s">
        <v>5653</v>
      </c>
      <c r="G2312">
        <v>8</v>
      </c>
      <c r="H2312" t="s">
        <v>5613</v>
      </c>
      <c r="I2312" t="s">
        <v>467</v>
      </c>
    </row>
    <row r="2313" spans="1:9" x14ac:dyDescent="0.3">
      <c r="A2313">
        <v>98041</v>
      </c>
      <c r="B2313">
        <v>122</v>
      </c>
      <c r="C2313" s="441">
        <v>46204</v>
      </c>
      <c r="D2313" t="s">
        <v>552</v>
      </c>
      <c r="E2313">
        <v>18391</v>
      </c>
      <c r="F2313" t="s">
        <v>5873</v>
      </c>
      <c r="G2313">
        <v>2.12</v>
      </c>
      <c r="H2313" t="s">
        <v>5613</v>
      </c>
      <c r="I2313" t="s">
        <v>467</v>
      </c>
    </row>
    <row r="2314" spans="1:9" x14ac:dyDescent="0.3">
      <c r="A2314">
        <v>98042</v>
      </c>
      <c r="B2314">
        <v>122</v>
      </c>
      <c r="C2314" s="441">
        <v>46204</v>
      </c>
      <c r="D2314" t="s">
        <v>552</v>
      </c>
      <c r="E2314">
        <v>18209</v>
      </c>
      <c r="F2314" t="s">
        <v>5783</v>
      </c>
      <c r="G2314">
        <v>2</v>
      </c>
      <c r="H2314" t="s">
        <v>5601</v>
      </c>
      <c r="I2314" t="s">
        <v>467</v>
      </c>
    </row>
    <row r="2315" spans="1:9" x14ac:dyDescent="0.3">
      <c r="A2315">
        <v>98043</v>
      </c>
      <c r="B2315">
        <v>122</v>
      </c>
      <c r="C2315" s="441">
        <v>46204</v>
      </c>
      <c r="D2315" t="s">
        <v>552</v>
      </c>
      <c r="E2315">
        <v>20614</v>
      </c>
      <c r="F2315" t="s">
        <v>5686</v>
      </c>
      <c r="G2315">
        <v>3</v>
      </c>
      <c r="H2315" t="s">
        <v>5613</v>
      </c>
      <c r="I2315" t="s">
        <v>467</v>
      </c>
    </row>
    <row r="2316" spans="1:9" x14ac:dyDescent="0.3">
      <c r="A2316">
        <v>98044</v>
      </c>
      <c r="B2316">
        <v>122</v>
      </c>
      <c r="C2316" s="441">
        <v>46204</v>
      </c>
      <c r="D2316" t="s">
        <v>552</v>
      </c>
      <c r="E2316">
        <v>28295</v>
      </c>
      <c r="F2316" t="s">
        <v>5968</v>
      </c>
      <c r="G2316">
        <v>2</v>
      </c>
      <c r="H2316" t="s">
        <v>5613</v>
      </c>
      <c r="I2316" t="s">
        <v>467</v>
      </c>
    </row>
    <row r="2317" spans="1:9" x14ac:dyDescent="0.3">
      <c r="A2317">
        <v>98045</v>
      </c>
      <c r="B2317">
        <v>122</v>
      </c>
      <c r="C2317" s="441">
        <v>46204</v>
      </c>
      <c r="D2317" t="s">
        <v>552</v>
      </c>
      <c r="E2317">
        <v>20385</v>
      </c>
      <c r="F2317" t="s">
        <v>5645</v>
      </c>
      <c r="G2317">
        <v>20</v>
      </c>
      <c r="H2317" t="s">
        <v>5613</v>
      </c>
      <c r="I2317" t="s">
        <v>467</v>
      </c>
    </row>
    <row r="2318" spans="1:9" x14ac:dyDescent="0.3">
      <c r="A2318">
        <v>98046</v>
      </c>
      <c r="B2318">
        <v>122</v>
      </c>
      <c r="C2318" s="441">
        <v>46204</v>
      </c>
      <c r="D2318" t="s">
        <v>552</v>
      </c>
      <c r="E2318">
        <v>19984</v>
      </c>
      <c r="F2318" t="s">
        <v>5669</v>
      </c>
      <c r="G2318">
        <v>5</v>
      </c>
      <c r="H2318" t="s">
        <v>5613</v>
      </c>
      <c r="I2318" t="s">
        <v>467</v>
      </c>
    </row>
    <row r="2319" spans="1:9" x14ac:dyDescent="0.3">
      <c r="A2319">
        <v>98047</v>
      </c>
      <c r="B2319">
        <v>122</v>
      </c>
      <c r="C2319" s="441">
        <v>46204</v>
      </c>
      <c r="D2319" t="s">
        <v>552</v>
      </c>
      <c r="E2319">
        <v>21073</v>
      </c>
      <c r="F2319" t="s">
        <v>5628</v>
      </c>
      <c r="G2319">
        <v>2</v>
      </c>
      <c r="H2319" t="s">
        <v>5613</v>
      </c>
      <c r="I2319" t="s">
        <v>467</v>
      </c>
    </row>
    <row r="2320" spans="1:9" x14ac:dyDescent="0.3">
      <c r="A2320">
        <v>98048</v>
      </c>
      <c r="B2320">
        <v>122</v>
      </c>
      <c r="C2320" s="441">
        <v>46204</v>
      </c>
      <c r="D2320" t="s">
        <v>552</v>
      </c>
      <c r="E2320">
        <v>20861</v>
      </c>
      <c r="F2320" t="s">
        <v>5854</v>
      </c>
      <c r="G2320">
        <v>2</v>
      </c>
      <c r="H2320" t="s">
        <v>5613</v>
      </c>
      <c r="I2320" t="s">
        <v>467</v>
      </c>
    </row>
    <row r="2321" spans="1:9" x14ac:dyDescent="0.3">
      <c r="A2321">
        <v>98049</v>
      </c>
      <c r="B2321">
        <v>122</v>
      </c>
      <c r="C2321" s="441">
        <v>46204</v>
      </c>
      <c r="D2321" t="s">
        <v>552</v>
      </c>
      <c r="E2321">
        <v>20022</v>
      </c>
      <c r="F2321" t="s">
        <v>5651</v>
      </c>
      <c r="G2321">
        <v>8</v>
      </c>
      <c r="H2321" t="s">
        <v>5613</v>
      </c>
      <c r="I2321" t="s">
        <v>467</v>
      </c>
    </row>
    <row r="2322" spans="1:9" x14ac:dyDescent="0.3">
      <c r="A2322">
        <v>98050</v>
      </c>
      <c r="B2322">
        <v>122</v>
      </c>
      <c r="C2322" s="441">
        <v>46204</v>
      </c>
      <c r="D2322" t="s">
        <v>552</v>
      </c>
      <c r="E2322">
        <v>24509</v>
      </c>
      <c r="F2322" t="s">
        <v>5928</v>
      </c>
      <c r="G2322">
        <v>20</v>
      </c>
      <c r="H2322" t="s">
        <v>5598</v>
      </c>
      <c r="I2322" t="s">
        <v>467</v>
      </c>
    </row>
    <row r="2323" spans="1:9" x14ac:dyDescent="0.3">
      <c r="A2323">
        <v>98051</v>
      </c>
      <c r="B2323">
        <v>122</v>
      </c>
      <c r="C2323" s="441">
        <v>46204</v>
      </c>
      <c r="D2323" t="s">
        <v>552</v>
      </c>
      <c r="E2323">
        <v>21085</v>
      </c>
      <c r="F2323" t="s">
        <v>5885</v>
      </c>
      <c r="G2323">
        <v>2</v>
      </c>
      <c r="H2323" t="s">
        <v>5703</v>
      </c>
      <c r="I2323" t="s">
        <v>467</v>
      </c>
    </row>
    <row r="2324" spans="1:9" x14ac:dyDescent="0.3">
      <c r="A2324">
        <v>98052</v>
      </c>
      <c r="B2324">
        <v>122</v>
      </c>
      <c r="C2324" s="441">
        <v>46204</v>
      </c>
      <c r="D2324" t="s">
        <v>552</v>
      </c>
      <c r="E2324">
        <v>18552</v>
      </c>
      <c r="F2324" t="s">
        <v>5723</v>
      </c>
      <c r="G2324">
        <v>2.63</v>
      </c>
      <c r="H2324" t="s">
        <v>5601</v>
      </c>
      <c r="I2324" t="s">
        <v>467</v>
      </c>
    </row>
    <row r="2325" spans="1:9" x14ac:dyDescent="0.3">
      <c r="A2325">
        <v>98053</v>
      </c>
      <c r="B2325">
        <v>122</v>
      </c>
      <c r="C2325" s="441">
        <v>46204</v>
      </c>
      <c r="D2325" t="s">
        <v>552</v>
      </c>
      <c r="E2325">
        <v>19558</v>
      </c>
      <c r="F2325" t="s">
        <v>5950</v>
      </c>
      <c r="G2325">
        <v>4.62</v>
      </c>
      <c r="H2325" t="s">
        <v>5598</v>
      </c>
      <c r="I2325" t="s">
        <v>467</v>
      </c>
    </row>
    <row r="2326" spans="1:9" x14ac:dyDescent="0.3">
      <c r="A2326">
        <v>98054</v>
      </c>
      <c r="B2326">
        <v>122</v>
      </c>
      <c r="C2326" s="441">
        <v>46204</v>
      </c>
      <c r="D2326" t="s">
        <v>552</v>
      </c>
      <c r="E2326">
        <v>18550</v>
      </c>
      <c r="F2326" t="s">
        <v>5724</v>
      </c>
      <c r="G2326">
        <v>0.22</v>
      </c>
      <c r="H2326" t="s">
        <v>5601</v>
      </c>
      <c r="I2326" t="s">
        <v>467</v>
      </c>
    </row>
    <row r="2327" spans="1:9" x14ac:dyDescent="0.3">
      <c r="A2327">
        <v>98055</v>
      </c>
      <c r="B2327">
        <v>122</v>
      </c>
      <c r="C2327" s="441">
        <v>46204</v>
      </c>
      <c r="D2327" t="s">
        <v>552</v>
      </c>
      <c r="E2327">
        <v>20332</v>
      </c>
      <c r="F2327" t="s">
        <v>5681</v>
      </c>
      <c r="G2327">
        <v>6</v>
      </c>
      <c r="H2327" t="s">
        <v>5605</v>
      </c>
      <c r="I2327" t="s">
        <v>467</v>
      </c>
    </row>
    <row r="2328" spans="1:9" x14ac:dyDescent="0.3">
      <c r="A2328">
        <v>98056</v>
      </c>
      <c r="B2328">
        <v>122</v>
      </c>
      <c r="C2328" s="441">
        <v>46204</v>
      </c>
      <c r="D2328" t="s">
        <v>552</v>
      </c>
      <c r="E2328">
        <v>20757</v>
      </c>
      <c r="F2328" t="s">
        <v>5609</v>
      </c>
      <c r="G2328">
        <v>1</v>
      </c>
      <c r="H2328" t="s">
        <v>5610</v>
      </c>
      <c r="I2328" t="s">
        <v>467</v>
      </c>
    </row>
    <row r="2329" spans="1:9" x14ac:dyDescent="0.3">
      <c r="A2329">
        <v>98057</v>
      </c>
      <c r="B2329">
        <v>122</v>
      </c>
      <c r="C2329" s="441">
        <v>46204</v>
      </c>
      <c r="D2329" t="s">
        <v>552</v>
      </c>
      <c r="E2329">
        <v>26560</v>
      </c>
      <c r="F2329" t="s">
        <v>5732</v>
      </c>
      <c r="G2329">
        <v>2.94</v>
      </c>
      <c r="H2329" t="s">
        <v>5601</v>
      </c>
      <c r="I2329" t="s">
        <v>467</v>
      </c>
    </row>
    <row r="2330" spans="1:9" x14ac:dyDescent="0.3">
      <c r="A2330">
        <v>98058</v>
      </c>
      <c r="B2330">
        <v>122</v>
      </c>
      <c r="C2330" s="441">
        <v>46204</v>
      </c>
      <c r="D2330" t="s">
        <v>552</v>
      </c>
      <c r="E2330">
        <v>18264</v>
      </c>
      <c r="F2330" t="s">
        <v>5768</v>
      </c>
      <c r="G2330">
        <v>0.17</v>
      </c>
      <c r="H2330" t="s">
        <v>5613</v>
      </c>
      <c r="I2330" t="s">
        <v>467</v>
      </c>
    </row>
    <row r="2331" spans="1:9" x14ac:dyDescent="0.3">
      <c r="A2331">
        <v>98059</v>
      </c>
      <c r="B2331">
        <v>122</v>
      </c>
      <c r="C2331" s="441">
        <v>46204</v>
      </c>
      <c r="D2331" t="s">
        <v>552</v>
      </c>
      <c r="E2331">
        <v>21004</v>
      </c>
      <c r="F2331" t="s">
        <v>5675</v>
      </c>
      <c r="G2331">
        <v>1</v>
      </c>
      <c r="H2331" t="s">
        <v>5613</v>
      </c>
      <c r="I2331" t="s">
        <v>467</v>
      </c>
    </row>
    <row r="2332" spans="1:9" x14ac:dyDescent="0.3">
      <c r="A2332">
        <v>98060</v>
      </c>
      <c r="B2332">
        <v>122</v>
      </c>
      <c r="C2332" s="441">
        <v>46204</v>
      </c>
      <c r="D2332" t="s">
        <v>552</v>
      </c>
      <c r="E2332">
        <v>19415</v>
      </c>
      <c r="F2332" t="s">
        <v>5958</v>
      </c>
      <c r="G2332">
        <v>9</v>
      </c>
      <c r="H2332" t="s">
        <v>5613</v>
      </c>
      <c r="I2332" t="s">
        <v>467</v>
      </c>
    </row>
    <row r="2333" spans="1:9" x14ac:dyDescent="0.3">
      <c r="A2333">
        <v>98061</v>
      </c>
      <c r="B2333">
        <v>122</v>
      </c>
      <c r="C2333" s="441">
        <v>46204</v>
      </c>
      <c r="D2333" t="s">
        <v>552</v>
      </c>
      <c r="E2333">
        <v>20961</v>
      </c>
      <c r="F2333" t="s">
        <v>5687</v>
      </c>
      <c r="G2333">
        <v>8</v>
      </c>
      <c r="H2333" t="s">
        <v>5613</v>
      </c>
      <c r="I2333" t="s">
        <v>467</v>
      </c>
    </row>
    <row r="2334" spans="1:9" x14ac:dyDescent="0.3">
      <c r="A2334">
        <v>98062</v>
      </c>
      <c r="B2334">
        <v>122</v>
      </c>
      <c r="C2334" s="441">
        <v>46204</v>
      </c>
      <c r="D2334" t="s">
        <v>552</v>
      </c>
      <c r="E2334">
        <v>20429</v>
      </c>
      <c r="F2334" t="s">
        <v>5840</v>
      </c>
      <c r="G2334">
        <v>2.5</v>
      </c>
      <c r="H2334" t="s">
        <v>5613</v>
      </c>
      <c r="I2334" t="s">
        <v>467</v>
      </c>
    </row>
    <row r="2335" spans="1:9" x14ac:dyDescent="0.3">
      <c r="A2335">
        <v>98063</v>
      </c>
      <c r="B2335">
        <v>122</v>
      </c>
      <c r="C2335" s="441">
        <v>46204</v>
      </c>
      <c r="D2335" t="s">
        <v>552</v>
      </c>
      <c r="E2335">
        <v>26596</v>
      </c>
      <c r="F2335" t="s">
        <v>5891</v>
      </c>
      <c r="G2335">
        <v>0.66</v>
      </c>
      <c r="H2335" t="s">
        <v>5598</v>
      </c>
      <c r="I2335" t="s">
        <v>467</v>
      </c>
    </row>
    <row r="2336" spans="1:9" x14ac:dyDescent="0.3">
      <c r="A2336">
        <v>98064</v>
      </c>
      <c r="B2336">
        <v>122</v>
      </c>
      <c r="C2336" s="441">
        <v>46204</v>
      </c>
      <c r="D2336" t="s">
        <v>552</v>
      </c>
      <c r="E2336">
        <v>18176</v>
      </c>
      <c r="F2336" t="s">
        <v>5791</v>
      </c>
      <c r="G2336">
        <v>1</v>
      </c>
      <c r="H2336" t="s">
        <v>5601</v>
      </c>
      <c r="I2336" t="s">
        <v>467</v>
      </c>
    </row>
    <row r="2337" spans="1:9" x14ac:dyDescent="0.3">
      <c r="A2337">
        <v>98065</v>
      </c>
      <c r="B2337">
        <v>122</v>
      </c>
      <c r="C2337" s="441">
        <v>46204</v>
      </c>
      <c r="D2337" t="s">
        <v>552</v>
      </c>
      <c r="E2337">
        <v>23698</v>
      </c>
      <c r="F2337" t="s">
        <v>5643</v>
      </c>
      <c r="G2337">
        <v>1</v>
      </c>
      <c r="H2337" t="s">
        <v>5598</v>
      </c>
      <c r="I2337" t="s">
        <v>467</v>
      </c>
    </row>
    <row r="2338" spans="1:9" x14ac:dyDescent="0.3">
      <c r="A2338">
        <v>98066</v>
      </c>
      <c r="B2338">
        <v>122</v>
      </c>
      <c r="C2338" s="441">
        <v>46204</v>
      </c>
      <c r="D2338" t="s">
        <v>552</v>
      </c>
      <c r="E2338">
        <v>19434</v>
      </c>
      <c r="F2338" t="s">
        <v>5906</v>
      </c>
      <c r="G2338">
        <v>3</v>
      </c>
      <c r="H2338" t="s">
        <v>5605</v>
      </c>
      <c r="I2338" t="s">
        <v>467</v>
      </c>
    </row>
    <row r="2339" spans="1:9" x14ac:dyDescent="0.3">
      <c r="A2339">
        <v>98067</v>
      </c>
      <c r="B2339">
        <v>122</v>
      </c>
      <c r="C2339" s="441">
        <v>46204</v>
      </c>
      <c r="D2339" t="s">
        <v>552</v>
      </c>
      <c r="E2339">
        <v>20227</v>
      </c>
      <c r="F2339" t="s">
        <v>5650</v>
      </c>
      <c r="G2339">
        <v>5</v>
      </c>
      <c r="H2339" t="s">
        <v>5605</v>
      </c>
      <c r="I2339" t="s">
        <v>467</v>
      </c>
    </row>
    <row r="2340" spans="1:9" x14ac:dyDescent="0.3">
      <c r="A2340">
        <v>98068</v>
      </c>
      <c r="B2340">
        <v>122</v>
      </c>
      <c r="C2340" s="441">
        <v>46204</v>
      </c>
      <c r="D2340" t="s">
        <v>552</v>
      </c>
      <c r="E2340">
        <v>26152</v>
      </c>
      <c r="F2340" t="s">
        <v>6045</v>
      </c>
      <c r="G2340">
        <v>1</v>
      </c>
      <c r="H2340" t="s">
        <v>5601</v>
      </c>
      <c r="I2340" t="s">
        <v>467</v>
      </c>
    </row>
    <row r="2341" spans="1:9" x14ac:dyDescent="0.3">
      <c r="A2341">
        <v>98069</v>
      </c>
      <c r="B2341">
        <v>122</v>
      </c>
      <c r="C2341" s="441">
        <v>46204</v>
      </c>
      <c r="D2341" t="s">
        <v>552</v>
      </c>
      <c r="E2341">
        <v>20327</v>
      </c>
      <c r="F2341" t="s">
        <v>5888</v>
      </c>
      <c r="G2341">
        <v>9</v>
      </c>
      <c r="H2341" t="s">
        <v>5605</v>
      </c>
      <c r="I2341" t="s">
        <v>467</v>
      </c>
    </row>
    <row r="2342" spans="1:9" x14ac:dyDescent="0.3">
      <c r="A2342">
        <v>98070</v>
      </c>
      <c r="B2342">
        <v>122</v>
      </c>
      <c r="C2342" s="441">
        <v>46204</v>
      </c>
      <c r="D2342" t="s">
        <v>552</v>
      </c>
      <c r="E2342">
        <v>25075</v>
      </c>
      <c r="F2342" t="s">
        <v>5661</v>
      </c>
      <c r="G2342">
        <v>8</v>
      </c>
      <c r="H2342" t="s">
        <v>5605</v>
      </c>
      <c r="I2342" t="s">
        <v>467</v>
      </c>
    </row>
    <row r="2343" spans="1:9" x14ac:dyDescent="0.3">
      <c r="A2343">
        <v>98071</v>
      </c>
      <c r="B2343">
        <v>122</v>
      </c>
      <c r="C2343" s="441">
        <v>46204</v>
      </c>
      <c r="D2343" t="s">
        <v>552</v>
      </c>
      <c r="E2343">
        <v>18121</v>
      </c>
      <c r="F2343" t="s">
        <v>5801</v>
      </c>
      <c r="G2343">
        <v>0.41</v>
      </c>
      <c r="H2343" t="s">
        <v>5601</v>
      </c>
      <c r="I2343" t="s">
        <v>467</v>
      </c>
    </row>
    <row r="2344" spans="1:9" x14ac:dyDescent="0.3">
      <c r="A2344">
        <v>98072</v>
      </c>
      <c r="B2344">
        <v>122</v>
      </c>
      <c r="C2344" s="441">
        <v>46204</v>
      </c>
      <c r="D2344" t="s">
        <v>552</v>
      </c>
      <c r="E2344">
        <v>20661</v>
      </c>
      <c r="F2344" t="s">
        <v>5850</v>
      </c>
      <c r="G2344">
        <v>7</v>
      </c>
      <c r="H2344" t="s">
        <v>5613</v>
      </c>
      <c r="I2344" t="s">
        <v>467</v>
      </c>
    </row>
    <row r="2345" spans="1:9" x14ac:dyDescent="0.3">
      <c r="A2345">
        <v>98073</v>
      </c>
      <c r="B2345">
        <v>122</v>
      </c>
      <c r="C2345" s="441">
        <v>46204</v>
      </c>
      <c r="D2345" t="s">
        <v>552</v>
      </c>
      <c r="E2345">
        <v>18178</v>
      </c>
      <c r="F2345" t="s">
        <v>5790</v>
      </c>
      <c r="G2345">
        <v>1</v>
      </c>
      <c r="H2345" t="s">
        <v>5601</v>
      </c>
      <c r="I2345" t="s">
        <v>467</v>
      </c>
    </row>
    <row r="2346" spans="1:9" x14ac:dyDescent="0.3">
      <c r="A2346">
        <v>98074</v>
      </c>
      <c r="B2346">
        <v>122</v>
      </c>
      <c r="C2346" s="441">
        <v>46204</v>
      </c>
      <c r="D2346" t="s">
        <v>552</v>
      </c>
      <c r="E2346">
        <v>27830</v>
      </c>
      <c r="F2346" t="s">
        <v>6033</v>
      </c>
      <c r="G2346">
        <v>1</v>
      </c>
      <c r="H2346" t="s">
        <v>5613</v>
      </c>
      <c r="I2346" t="s">
        <v>467</v>
      </c>
    </row>
    <row r="2347" spans="1:9" x14ac:dyDescent="0.3">
      <c r="A2347">
        <v>98075</v>
      </c>
      <c r="B2347">
        <v>122</v>
      </c>
      <c r="C2347" s="441">
        <v>46204</v>
      </c>
      <c r="D2347" t="s">
        <v>552</v>
      </c>
      <c r="E2347">
        <v>18308</v>
      </c>
      <c r="F2347" t="s">
        <v>5758</v>
      </c>
      <c r="G2347">
        <v>1</v>
      </c>
      <c r="H2347" t="s">
        <v>5613</v>
      </c>
      <c r="I2347" t="s">
        <v>467</v>
      </c>
    </row>
    <row r="2348" spans="1:9" x14ac:dyDescent="0.3">
      <c r="A2348">
        <v>98076</v>
      </c>
      <c r="B2348">
        <v>122</v>
      </c>
      <c r="C2348" s="441">
        <v>46204</v>
      </c>
      <c r="D2348" t="s">
        <v>552</v>
      </c>
      <c r="E2348">
        <v>19965</v>
      </c>
      <c r="F2348" t="s">
        <v>5671</v>
      </c>
      <c r="G2348">
        <v>4</v>
      </c>
      <c r="H2348" t="s">
        <v>5613</v>
      </c>
      <c r="I2348" t="s">
        <v>467</v>
      </c>
    </row>
    <row r="2349" spans="1:9" x14ac:dyDescent="0.3">
      <c r="A2349">
        <v>98077</v>
      </c>
      <c r="B2349">
        <v>122</v>
      </c>
      <c r="C2349" s="441">
        <v>46204</v>
      </c>
      <c r="D2349" t="s">
        <v>552</v>
      </c>
      <c r="E2349">
        <v>23198</v>
      </c>
      <c r="F2349" t="s">
        <v>5947</v>
      </c>
      <c r="G2349">
        <v>3.14</v>
      </c>
      <c r="H2349" t="s">
        <v>5598</v>
      </c>
      <c r="I2349" t="s">
        <v>467</v>
      </c>
    </row>
    <row r="2350" spans="1:9" x14ac:dyDescent="0.3">
      <c r="A2350">
        <v>98078</v>
      </c>
      <c r="B2350">
        <v>122</v>
      </c>
      <c r="C2350" s="441">
        <v>46204</v>
      </c>
      <c r="D2350" t="s">
        <v>552</v>
      </c>
      <c r="E2350">
        <v>21078</v>
      </c>
      <c r="F2350" t="s">
        <v>6039</v>
      </c>
      <c r="G2350">
        <v>1</v>
      </c>
      <c r="H2350" t="s">
        <v>5703</v>
      </c>
      <c r="I2350" t="s">
        <v>467</v>
      </c>
    </row>
    <row r="2351" spans="1:9" x14ac:dyDescent="0.3">
      <c r="A2351">
        <v>98079</v>
      </c>
      <c r="B2351">
        <v>122</v>
      </c>
      <c r="C2351" s="441">
        <v>46204</v>
      </c>
      <c r="D2351" t="s">
        <v>552</v>
      </c>
      <c r="E2351">
        <v>19623</v>
      </c>
      <c r="F2351" t="s">
        <v>5929</v>
      </c>
      <c r="G2351">
        <v>8.1999999999999993</v>
      </c>
      <c r="H2351" t="s">
        <v>5598</v>
      </c>
      <c r="I2351" t="s">
        <v>467</v>
      </c>
    </row>
    <row r="2352" spans="1:9" x14ac:dyDescent="0.3">
      <c r="A2352">
        <v>98080</v>
      </c>
      <c r="B2352">
        <v>122</v>
      </c>
      <c r="C2352" s="441">
        <v>46204</v>
      </c>
      <c r="D2352" t="s">
        <v>552</v>
      </c>
      <c r="E2352">
        <v>20621</v>
      </c>
      <c r="F2352" t="s">
        <v>5677</v>
      </c>
      <c r="G2352">
        <v>2</v>
      </c>
      <c r="H2352" t="s">
        <v>5625</v>
      </c>
      <c r="I2352" t="s">
        <v>467</v>
      </c>
    </row>
    <row r="2353" spans="1:9" x14ac:dyDescent="0.3">
      <c r="A2353">
        <v>98081</v>
      </c>
      <c r="B2353">
        <v>122</v>
      </c>
      <c r="C2353" s="441">
        <v>46204</v>
      </c>
      <c r="D2353" t="s">
        <v>552</v>
      </c>
      <c r="E2353">
        <v>24006</v>
      </c>
      <c r="F2353" t="s">
        <v>5991</v>
      </c>
      <c r="G2353">
        <v>1.91</v>
      </c>
      <c r="H2353" t="s">
        <v>5605</v>
      </c>
      <c r="I2353" t="s">
        <v>467</v>
      </c>
    </row>
    <row r="2354" spans="1:9" x14ac:dyDescent="0.3">
      <c r="A2354">
        <v>98082</v>
      </c>
      <c r="B2354">
        <v>122</v>
      </c>
      <c r="C2354" s="441">
        <v>46204</v>
      </c>
      <c r="D2354" t="s">
        <v>552</v>
      </c>
      <c r="E2354">
        <v>20029</v>
      </c>
      <c r="F2354" t="s">
        <v>5848</v>
      </c>
      <c r="G2354">
        <v>3</v>
      </c>
      <c r="H2354" t="s">
        <v>5668</v>
      </c>
      <c r="I2354" t="s">
        <v>467</v>
      </c>
    </row>
    <row r="2355" spans="1:9" x14ac:dyDescent="0.3">
      <c r="A2355">
        <v>98083</v>
      </c>
      <c r="B2355">
        <v>122</v>
      </c>
      <c r="C2355" s="441">
        <v>46204</v>
      </c>
      <c r="D2355" t="s">
        <v>552</v>
      </c>
      <c r="E2355">
        <v>19907</v>
      </c>
      <c r="F2355" t="s">
        <v>5683</v>
      </c>
      <c r="G2355">
        <v>12</v>
      </c>
      <c r="H2355" t="s">
        <v>5613</v>
      </c>
      <c r="I2355" t="s">
        <v>467</v>
      </c>
    </row>
    <row r="2356" spans="1:9" x14ac:dyDescent="0.3">
      <c r="A2356">
        <v>98084</v>
      </c>
      <c r="B2356">
        <v>122</v>
      </c>
      <c r="C2356" s="441">
        <v>46204</v>
      </c>
      <c r="D2356" t="s">
        <v>552</v>
      </c>
      <c r="E2356">
        <v>18296</v>
      </c>
      <c r="F2356" t="s">
        <v>5761</v>
      </c>
      <c r="G2356">
        <v>0.4</v>
      </c>
      <c r="H2356" t="s">
        <v>5601</v>
      </c>
      <c r="I2356" t="s">
        <v>467</v>
      </c>
    </row>
    <row r="2357" spans="1:9" x14ac:dyDescent="0.3">
      <c r="A2357">
        <v>98085</v>
      </c>
      <c r="B2357">
        <v>122</v>
      </c>
      <c r="C2357" s="441">
        <v>46204</v>
      </c>
      <c r="D2357" t="s">
        <v>552</v>
      </c>
      <c r="E2357">
        <v>17778</v>
      </c>
      <c r="F2357" t="s">
        <v>5825</v>
      </c>
      <c r="G2357">
        <v>0.31</v>
      </c>
      <c r="H2357" t="s">
        <v>5601</v>
      </c>
      <c r="I2357" t="s">
        <v>467</v>
      </c>
    </row>
    <row r="2358" spans="1:9" x14ac:dyDescent="0.3">
      <c r="A2358">
        <v>98086</v>
      </c>
      <c r="B2358">
        <v>122</v>
      </c>
      <c r="C2358" s="441">
        <v>46204</v>
      </c>
      <c r="D2358" t="s">
        <v>552</v>
      </c>
      <c r="E2358">
        <v>25562</v>
      </c>
      <c r="F2358" t="s">
        <v>5719</v>
      </c>
      <c r="G2358">
        <v>0.24</v>
      </c>
      <c r="H2358" t="s">
        <v>5605</v>
      </c>
      <c r="I2358" t="s">
        <v>467</v>
      </c>
    </row>
    <row r="2359" spans="1:9" x14ac:dyDescent="0.3">
      <c r="A2359">
        <v>98087</v>
      </c>
      <c r="B2359">
        <v>122</v>
      </c>
      <c r="C2359" s="441">
        <v>46204</v>
      </c>
      <c r="D2359" t="s">
        <v>552</v>
      </c>
      <c r="E2359">
        <v>25647</v>
      </c>
      <c r="F2359" t="s">
        <v>5918</v>
      </c>
      <c r="G2359">
        <v>1.74</v>
      </c>
      <c r="H2359" t="s">
        <v>5598</v>
      </c>
      <c r="I2359" t="s">
        <v>467</v>
      </c>
    </row>
    <row r="2360" spans="1:9" x14ac:dyDescent="0.3">
      <c r="A2360">
        <v>98088</v>
      </c>
      <c r="B2360">
        <v>122</v>
      </c>
      <c r="C2360" s="441">
        <v>46204</v>
      </c>
      <c r="D2360" t="s">
        <v>552</v>
      </c>
      <c r="E2360">
        <v>24089</v>
      </c>
      <c r="F2360" t="s">
        <v>5842</v>
      </c>
      <c r="G2360">
        <v>4</v>
      </c>
      <c r="H2360" t="s">
        <v>5598</v>
      </c>
      <c r="I2360" t="s">
        <v>467</v>
      </c>
    </row>
    <row r="2361" spans="1:9" x14ac:dyDescent="0.3">
      <c r="A2361">
        <v>98089</v>
      </c>
      <c r="B2361">
        <v>122</v>
      </c>
      <c r="C2361" s="441">
        <v>46204</v>
      </c>
      <c r="D2361" t="s">
        <v>552</v>
      </c>
      <c r="E2361">
        <v>25315</v>
      </c>
      <c r="F2361" t="s">
        <v>5969</v>
      </c>
      <c r="G2361">
        <v>1</v>
      </c>
      <c r="H2361" t="s">
        <v>5605</v>
      </c>
      <c r="I2361" t="s">
        <v>467</v>
      </c>
    </row>
    <row r="2362" spans="1:9" x14ac:dyDescent="0.3">
      <c r="A2362">
        <v>98090</v>
      </c>
      <c r="B2362">
        <v>122</v>
      </c>
      <c r="C2362" s="441">
        <v>46204</v>
      </c>
      <c r="D2362" t="s">
        <v>552</v>
      </c>
      <c r="E2362">
        <v>18180</v>
      </c>
      <c r="F2362" t="s">
        <v>5788</v>
      </c>
      <c r="G2362">
        <v>0.28999999999999998</v>
      </c>
      <c r="H2362" t="s">
        <v>5601</v>
      </c>
      <c r="I2362" t="s">
        <v>467</v>
      </c>
    </row>
    <row r="2363" spans="1:9" x14ac:dyDescent="0.3">
      <c r="A2363">
        <v>98091</v>
      </c>
      <c r="B2363">
        <v>122</v>
      </c>
      <c r="C2363" s="441">
        <v>46204</v>
      </c>
      <c r="D2363" t="s">
        <v>552</v>
      </c>
      <c r="E2363">
        <v>20174</v>
      </c>
      <c r="F2363" t="s">
        <v>5685</v>
      </c>
      <c r="G2363">
        <v>2</v>
      </c>
      <c r="H2363" t="s">
        <v>5598</v>
      </c>
      <c r="I2363" t="s">
        <v>467</v>
      </c>
    </row>
    <row r="2364" spans="1:9" x14ac:dyDescent="0.3">
      <c r="A2364">
        <v>98092</v>
      </c>
      <c r="B2364">
        <v>122</v>
      </c>
      <c r="C2364" s="441">
        <v>46204</v>
      </c>
      <c r="D2364" t="s">
        <v>552</v>
      </c>
      <c r="E2364">
        <v>24110</v>
      </c>
      <c r="F2364" t="s">
        <v>5630</v>
      </c>
      <c r="G2364">
        <v>2</v>
      </c>
      <c r="H2364" t="s">
        <v>5598</v>
      </c>
      <c r="I2364" t="s">
        <v>467</v>
      </c>
    </row>
    <row r="2365" spans="1:9" x14ac:dyDescent="0.3">
      <c r="A2365">
        <v>98093</v>
      </c>
      <c r="B2365">
        <v>122</v>
      </c>
      <c r="C2365" s="441">
        <v>46204</v>
      </c>
      <c r="D2365" t="s">
        <v>552</v>
      </c>
      <c r="E2365">
        <v>18223</v>
      </c>
      <c r="F2365" t="s">
        <v>5876</v>
      </c>
      <c r="G2365">
        <v>0.16</v>
      </c>
      <c r="H2365" t="s">
        <v>5613</v>
      </c>
      <c r="I2365" t="s">
        <v>467</v>
      </c>
    </row>
    <row r="2366" spans="1:9" x14ac:dyDescent="0.3">
      <c r="A2366">
        <v>98094</v>
      </c>
      <c r="B2366">
        <v>122</v>
      </c>
      <c r="C2366" s="441">
        <v>46204</v>
      </c>
      <c r="D2366" t="s">
        <v>552</v>
      </c>
      <c r="E2366">
        <v>18239</v>
      </c>
      <c r="F2366" t="s">
        <v>5999</v>
      </c>
      <c r="G2366">
        <v>0.13</v>
      </c>
      <c r="H2366" t="s">
        <v>5601</v>
      </c>
      <c r="I2366" t="s">
        <v>467</v>
      </c>
    </row>
    <row r="2367" spans="1:9" x14ac:dyDescent="0.3">
      <c r="A2367">
        <v>98095</v>
      </c>
      <c r="B2367">
        <v>122</v>
      </c>
      <c r="C2367" s="441">
        <v>46204</v>
      </c>
      <c r="D2367" t="s">
        <v>552</v>
      </c>
      <c r="E2367">
        <v>19748</v>
      </c>
      <c r="F2367" t="s">
        <v>5983</v>
      </c>
      <c r="G2367">
        <v>4</v>
      </c>
      <c r="H2367" t="s">
        <v>5598</v>
      </c>
      <c r="I2367" t="s">
        <v>467</v>
      </c>
    </row>
    <row r="2368" spans="1:9" x14ac:dyDescent="0.3">
      <c r="A2368">
        <v>98096</v>
      </c>
      <c r="B2368">
        <v>122</v>
      </c>
      <c r="C2368" s="441">
        <v>46204</v>
      </c>
      <c r="D2368" t="s">
        <v>552</v>
      </c>
      <c r="E2368">
        <v>18107</v>
      </c>
      <c r="F2368" t="s">
        <v>5807</v>
      </c>
      <c r="G2368">
        <v>0.15</v>
      </c>
      <c r="H2368" t="s">
        <v>5601</v>
      </c>
      <c r="I2368" t="s">
        <v>467</v>
      </c>
    </row>
    <row r="2369" spans="1:9" x14ac:dyDescent="0.3">
      <c r="A2369">
        <v>98097</v>
      </c>
      <c r="B2369">
        <v>122</v>
      </c>
      <c r="C2369" s="441">
        <v>46204</v>
      </c>
      <c r="D2369" t="s">
        <v>552</v>
      </c>
      <c r="E2369">
        <v>17838</v>
      </c>
      <c r="F2369" t="s">
        <v>5816</v>
      </c>
      <c r="G2369">
        <v>3</v>
      </c>
      <c r="H2369" t="s">
        <v>5703</v>
      </c>
      <c r="I2369" t="s">
        <v>467</v>
      </c>
    </row>
    <row r="2370" spans="1:9" x14ac:dyDescent="0.3">
      <c r="A2370">
        <v>98098</v>
      </c>
      <c r="B2370">
        <v>122</v>
      </c>
      <c r="C2370" s="441">
        <v>46204</v>
      </c>
      <c r="D2370" t="s">
        <v>552</v>
      </c>
      <c r="E2370">
        <v>20185</v>
      </c>
      <c r="F2370" t="s">
        <v>5684</v>
      </c>
      <c r="G2370">
        <v>1</v>
      </c>
      <c r="H2370" t="s">
        <v>5598</v>
      </c>
      <c r="I2370" t="s">
        <v>467</v>
      </c>
    </row>
    <row r="2371" spans="1:9" x14ac:dyDescent="0.3">
      <c r="A2371">
        <v>98099</v>
      </c>
      <c r="B2371">
        <v>122</v>
      </c>
      <c r="C2371" s="441">
        <v>46204</v>
      </c>
      <c r="D2371" t="s">
        <v>552</v>
      </c>
      <c r="E2371">
        <v>25885</v>
      </c>
      <c r="F2371" t="s">
        <v>6026</v>
      </c>
      <c r="G2371">
        <v>3</v>
      </c>
      <c r="H2371" t="s">
        <v>5625</v>
      </c>
      <c r="I2371" t="s">
        <v>467</v>
      </c>
    </row>
    <row r="2372" spans="1:9" x14ac:dyDescent="0.3">
      <c r="A2372">
        <v>98100</v>
      </c>
      <c r="B2372">
        <v>122</v>
      </c>
      <c r="C2372" s="441">
        <v>46204</v>
      </c>
      <c r="D2372" t="s">
        <v>552</v>
      </c>
      <c r="E2372">
        <v>24322</v>
      </c>
      <c r="F2372" t="s">
        <v>5657</v>
      </c>
      <c r="G2372">
        <v>2</v>
      </c>
      <c r="H2372" t="s">
        <v>5598</v>
      </c>
      <c r="I2372" t="s">
        <v>467</v>
      </c>
    </row>
    <row r="2373" spans="1:9" x14ac:dyDescent="0.3">
      <c r="A2373">
        <v>98101</v>
      </c>
      <c r="B2373">
        <v>122</v>
      </c>
      <c r="C2373" s="441">
        <v>46204</v>
      </c>
      <c r="D2373" t="s">
        <v>552</v>
      </c>
      <c r="E2373">
        <v>24219</v>
      </c>
      <c r="F2373" t="s">
        <v>5847</v>
      </c>
      <c r="G2373">
        <v>1.5</v>
      </c>
      <c r="H2373" t="s">
        <v>5598</v>
      </c>
      <c r="I2373" t="s">
        <v>467</v>
      </c>
    </row>
    <row r="2374" spans="1:9" x14ac:dyDescent="0.3">
      <c r="A2374">
        <v>98102</v>
      </c>
      <c r="B2374">
        <v>122</v>
      </c>
      <c r="C2374" s="441">
        <v>46204</v>
      </c>
      <c r="D2374" t="s">
        <v>552</v>
      </c>
      <c r="E2374">
        <v>19787</v>
      </c>
      <c r="F2374" t="s">
        <v>5914</v>
      </c>
      <c r="G2374">
        <v>3.26</v>
      </c>
      <c r="H2374" t="s">
        <v>5598</v>
      </c>
      <c r="I2374" t="s">
        <v>467</v>
      </c>
    </row>
    <row r="2375" spans="1:9" x14ac:dyDescent="0.3">
      <c r="A2375">
        <v>98103</v>
      </c>
      <c r="B2375">
        <v>122</v>
      </c>
      <c r="C2375" s="441">
        <v>46204</v>
      </c>
      <c r="D2375" t="s">
        <v>552</v>
      </c>
      <c r="E2375">
        <v>18191</v>
      </c>
      <c r="F2375" t="s">
        <v>5998</v>
      </c>
      <c r="G2375">
        <v>0.24</v>
      </c>
      <c r="H2375" t="s">
        <v>5601</v>
      </c>
      <c r="I2375" t="s">
        <v>467</v>
      </c>
    </row>
    <row r="2376" spans="1:9" x14ac:dyDescent="0.3">
      <c r="A2376">
        <v>98104</v>
      </c>
      <c r="B2376">
        <v>122</v>
      </c>
      <c r="C2376" s="441">
        <v>46204</v>
      </c>
      <c r="D2376" t="s">
        <v>552</v>
      </c>
      <c r="E2376">
        <v>18145</v>
      </c>
      <c r="F2376" t="s">
        <v>5796</v>
      </c>
      <c r="G2376">
        <v>0.05</v>
      </c>
      <c r="H2376" t="s">
        <v>5601</v>
      </c>
      <c r="I2376" t="s">
        <v>467</v>
      </c>
    </row>
    <row r="2377" spans="1:9" x14ac:dyDescent="0.3">
      <c r="A2377">
        <v>98105</v>
      </c>
      <c r="B2377">
        <v>122</v>
      </c>
      <c r="C2377" s="441">
        <v>46204</v>
      </c>
      <c r="D2377" t="s">
        <v>552</v>
      </c>
      <c r="E2377">
        <v>23241</v>
      </c>
      <c r="F2377" t="s">
        <v>5932</v>
      </c>
      <c r="G2377">
        <v>4.96</v>
      </c>
      <c r="H2377" t="s">
        <v>5598</v>
      </c>
      <c r="I2377" t="s">
        <v>467</v>
      </c>
    </row>
    <row r="2378" spans="1:9" x14ac:dyDescent="0.3">
      <c r="A2378">
        <v>98106</v>
      </c>
      <c r="B2378">
        <v>122</v>
      </c>
      <c r="C2378" s="441">
        <v>46204</v>
      </c>
      <c r="D2378" t="s">
        <v>552</v>
      </c>
      <c r="E2378">
        <v>21972</v>
      </c>
      <c r="F2378" t="s">
        <v>6022</v>
      </c>
      <c r="G2378">
        <v>2</v>
      </c>
      <c r="H2378" t="s">
        <v>5613</v>
      </c>
      <c r="I2378" t="s">
        <v>467</v>
      </c>
    </row>
    <row r="2379" spans="1:9" x14ac:dyDescent="0.3">
      <c r="A2379">
        <v>98107</v>
      </c>
      <c r="B2379">
        <v>122</v>
      </c>
      <c r="C2379" s="441">
        <v>46204</v>
      </c>
      <c r="D2379" t="s">
        <v>552</v>
      </c>
      <c r="E2379">
        <v>19701</v>
      </c>
      <c r="F2379" t="s">
        <v>5980</v>
      </c>
      <c r="G2379">
        <v>0.72</v>
      </c>
      <c r="H2379" t="s">
        <v>5598</v>
      </c>
      <c r="I2379" t="s">
        <v>467</v>
      </c>
    </row>
    <row r="2380" spans="1:9" x14ac:dyDescent="0.3">
      <c r="A2380">
        <v>98108</v>
      </c>
      <c r="B2380">
        <v>122</v>
      </c>
      <c r="C2380" s="441">
        <v>46204</v>
      </c>
      <c r="D2380" t="s">
        <v>552</v>
      </c>
      <c r="E2380">
        <v>24036</v>
      </c>
      <c r="F2380" t="s">
        <v>5612</v>
      </c>
      <c r="G2380">
        <v>1</v>
      </c>
      <c r="H2380" t="s">
        <v>5613</v>
      </c>
      <c r="I2380" t="s">
        <v>467</v>
      </c>
    </row>
    <row r="2381" spans="1:9" x14ac:dyDescent="0.3">
      <c r="A2381">
        <v>98109</v>
      </c>
      <c r="B2381">
        <v>122</v>
      </c>
      <c r="C2381" s="441">
        <v>46204</v>
      </c>
      <c r="D2381" t="s">
        <v>552</v>
      </c>
      <c r="E2381">
        <v>19917</v>
      </c>
      <c r="F2381" t="s">
        <v>5682</v>
      </c>
      <c r="G2381">
        <v>4</v>
      </c>
      <c r="H2381" t="s">
        <v>5605</v>
      </c>
      <c r="I2381" t="s">
        <v>467</v>
      </c>
    </row>
    <row r="2382" spans="1:9" x14ac:dyDescent="0.3">
      <c r="A2382">
        <v>98110</v>
      </c>
      <c r="B2382">
        <v>122</v>
      </c>
      <c r="C2382" s="441">
        <v>46204</v>
      </c>
      <c r="D2382" t="s">
        <v>552</v>
      </c>
      <c r="E2382">
        <v>18420</v>
      </c>
      <c r="F2382" t="s">
        <v>6030</v>
      </c>
      <c r="G2382">
        <v>1</v>
      </c>
      <c r="H2382" t="s">
        <v>5601</v>
      </c>
      <c r="I2382" t="s">
        <v>467</v>
      </c>
    </row>
    <row r="2383" spans="1:9" x14ac:dyDescent="0.3">
      <c r="A2383">
        <v>98111</v>
      </c>
      <c r="B2383">
        <v>122</v>
      </c>
      <c r="C2383" s="441">
        <v>46204</v>
      </c>
      <c r="D2383" t="s">
        <v>552</v>
      </c>
      <c r="E2383">
        <v>20422</v>
      </c>
      <c r="F2383" t="s">
        <v>5618</v>
      </c>
      <c r="G2383">
        <v>1</v>
      </c>
      <c r="H2383" t="s">
        <v>5613</v>
      </c>
      <c r="I2383" t="s">
        <v>467</v>
      </c>
    </row>
    <row r="2384" spans="1:9" x14ac:dyDescent="0.3">
      <c r="A2384">
        <v>98112</v>
      </c>
      <c r="B2384">
        <v>122</v>
      </c>
      <c r="C2384" s="441">
        <v>46204</v>
      </c>
      <c r="D2384" t="s">
        <v>552</v>
      </c>
      <c r="E2384">
        <v>19647</v>
      </c>
      <c r="F2384" t="s">
        <v>5921</v>
      </c>
      <c r="G2384">
        <v>0.6</v>
      </c>
      <c r="H2384" t="s">
        <v>5598</v>
      </c>
      <c r="I2384" t="s">
        <v>467</v>
      </c>
    </row>
    <row r="2385" spans="1:9" x14ac:dyDescent="0.3">
      <c r="A2385">
        <v>98113</v>
      </c>
      <c r="B2385">
        <v>122</v>
      </c>
      <c r="C2385" s="441">
        <v>46204</v>
      </c>
      <c r="D2385" t="s">
        <v>552</v>
      </c>
      <c r="E2385">
        <v>19480</v>
      </c>
      <c r="F2385" t="s">
        <v>5936</v>
      </c>
      <c r="G2385">
        <v>0.52</v>
      </c>
      <c r="H2385" t="s">
        <v>5598</v>
      </c>
      <c r="I2385" t="s">
        <v>467</v>
      </c>
    </row>
    <row r="2386" spans="1:9" x14ac:dyDescent="0.3">
      <c r="A2386">
        <v>98114</v>
      </c>
      <c r="B2386">
        <v>122</v>
      </c>
      <c r="C2386" s="441">
        <v>46204</v>
      </c>
      <c r="D2386" t="s">
        <v>552</v>
      </c>
      <c r="E2386">
        <v>18444</v>
      </c>
      <c r="F2386" t="s">
        <v>5736</v>
      </c>
      <c r="G2386">
        <v>0.2</v>
      </c>
      <c r="H2386" t="s">
        <v>5613</v>
      </c>
      <c r="I2386" t="s">
        <v>467</v>
      </c>
    </row>
    <row r="2387" spans="1:9" x14ac:dyDescent="0.3">
      <c r="A2387">
        <v>98115</v>
      </c>
      <c r="B2387">
        <v>122</v>
      </c>
      <c r="C2387" s="441">
        <v>46204</v>
      </c>
      <c r="D2387" t="s">
        <v>552</v>
      </c>
      <c r="E2387">
        <v>21100</v>
      </c>
      <c r="F2387" t="s">
        <v>5900</v>
      </c>
      <c r="G2387">
        <v>2</v>
      </c>
      <c r="H2387" t="s">
        <v>5605</v>
      </c>
      <c r="I2387" t="s">
        <v>467</v>
      </c>
    </row>
    <row r="2388" spans="1:9" x14ac:dyDescent="0.3">
      <c r="A2388">
        <v>98116</v>
      </c>
      <c r="B2388">
        <v>122</v>
      </c>
      <c r="C2388" s="441">
        <v>46204</v>
      </c>
      <c r="D2388" t="s">
        <v>552</v>
      </c>
      <c r="E2388">
        <v>23195</v>
      </c>
      <c r="F2388" t="s">
        <v>5951</v>
      </c>
      <c r="G2388">
        <v>0.57999999999999996</v>
      </c>
      <c r="H2388" t="s">
        <v>5598</v>
      </c>
      <c r="I2388" t="s">
        <v>467</v>
      </c>
    </row>
    <row r="2389" spans="1:9" x14ac:dyDescent="0.3">
      <c r="A2389">
        <v>98117</v>
      </c>
      <c r="B2389">
        <v>122</v>
      </c>
      <c r="C2389" s="441">
        <v>46204</v>
      </c>
      <c r="D2389" t="s">
        <v>552</v>
      </c>
      <c r="E2389">
        <v>19505</v>
      </c>
      <c r="F2389" t="s">
        <v>5978</v>
      </c>
      <c r="G2389">
        <v>0.56000000000000005</v>
      </c>
      <c r="H2389" t="s">
        <v>5598</v>
      </c>
      <c r="I2389" t="s">
        <v>467</v>
      </c>
    </row>
    <row r="2390" spans="1:9" x14ac:dyDescent="0.3">
      <c r="A2390">
        <v>98118</v>
      </c>
      <c r="B2390">
        <v>122</v>
      </c>
      <c r="C2390" s="441">
        <v>46204</v>
      </c>
      <c r="D2390" t="s">
        <v>552</v>
      </c>
      <c r="E2390">
        <v>19632</v>
      </c>
      <c r="F2390" t="s">
        <v>5926</v>
      </c>
      <c r="G2390">
        <v>1.1200000000000001</v>
      </c>
      <c r="H2390" t="s">
        <v>5598</v>
      </c>
      <c r="I2390" t="s">
        <v>467</v>
      </c>
    </row>
    <row r="2391" spans="1:9" x14ac:dyDescent="0.3">
      <c r="A2391">
        <v>98119</v>
      </c>
      <c r="B2391">
        <v>122</v>
      </c>
      <c r="C2391" s="441">
        <v>46204</v>
      </c>
      <c r="D2391" t="s">
        <v>552</v>
      </c>
      <c r="E2391">
        <v>19572</v>
      </c>
      <c r="F2391" t="s">
        <v>5945</v>
      </c>
      <c r="G2391">
        <v>0.6</v>
      </c>
      <c r="H2391" t="s">
        <v>5598</v>
      </c>
      <c r="I2391" t="s">
        <v>467</v>
      </c>
    </row>
    <row r="2392" spans="1:9" x14ac:dyDescent="0.3">
      <c r="A2392">
        <v>98120</v>
      </c>
      <c r="B2392">
        <v>122</v>
      </c>
      <c r="C2392" s="441">
        <v>46204</v>
      </c>
      <c r="D2392" t="s">
        <v>552</v>
      </c>
      <c r="E2392">
        <v>19476</v>
      </c>
      <c r="F2392" t="s">
        <v>6017</v>
      </c>
      <c r="G2392">
        <v>0.08</v>
      </c>
      <c r="H2392" t="s">
        <v>5598</v>
      </c>
      <c r="I2392" t="s">
        <v>467</v>
      </c>
    </row>
    <row r="2393" spans="1:9" x14ac:dyDescent="0.3">
      <c r="A2393">
        <v>98121</v>
      </c>
      <c r="B2393">
        <v>122</v>
      </c>
      <c r="C2393" s="441">
        <v>46204</v>
      </c>
      <c r="D2393" t="s">
        <v>552</v>
      </c>
      <c r="E2393">
        <v>19589</v>
      </c>
      <c r="F2393" t="s">
        <v>5943</v>
      </c>
      <c r="G2393">
        <v>0.32</v>
      </c>
      <c r="H2393" t="s">
        <v>5598</v>
      </c>
      <c r="I2393" t="s">
        <v>467</v>
      </c>
    </row>
    <row r="2394" spans="1:9" x14ac:dyDescent="0.3">
      <c r="A2394">
        <v>98122</v>
      </c>
      <c r="B2394">
        <v>122</v>
      </c>
      <c r="C2394" s="441">
        <v>46204</v>
      </c>
      <c r="D2394" t="s">
        <v>552</v>
      </c>
      <c r="E2394">
        <v>19575</v>
      </c>
      <c r="F2394" t="s">
        <v>5944</v>
      </c>
      <c r="G2394">
        <v>0.04</v>
      </c>
      <c r="H2394" t="s">
        <v>5598</v>
      </c>
      <c r="I2394" t="s">
        <v>467</v>
      </c>
    </row>
    <row r="2395" spans="1:9" x14ac:dyDescent="0.3">
      <c r="A2395">
        <v>98123</v>
      </c>
      <c r="B2395">
        <v>122</v>
      </c>
      <c r="C2395" s="441">
        <v>46204</v>
      </c>
      <c r="D2395" t="s">
        <v>552</v>
      </c>
      <c r="E2395">
        <v>18511</v>
      </c>
      <c r="F2395" t="s">
        <v>6028</v>
      </c>
      <c r="G2395">
        <v>0.01</v>
      </c>
      <c r="H2395" t="s">
        <v>5613</v>
      </c>
      <c r="I2395" t="s">
        <v>467</v>
      </c>
    </row>
    <row r="2396" spans="1:9" x14ac:dyDescent="0.3">
      <c r="A2396">
        <v>98124</v>
      </c>
      <c r="B2396">
        <v>122</v>
      </c>
      <c r="C2396" s="441">
        <v>46204</v>
      </c>
      <c r="D2396" t="s">
        <v>552</v>
      </c>
      <c r="E2396">
        <v>21060</v>
      </c>
      <c r="F2396" t="s">
        <v>5619</v>
      </c>
      <c r="G2396">
        <v>1</v>
      </c>
      <c r="H2396" t="s">
        <v>5613</v>
      </c>
      <c r="I2396" t="s">
        <v>467</v>
      </c>
    </row>
    <row r="2397" spans="1:9" x14ac:dyDescent="0.3">
      <c r="A2397">
        <v>98125</v>
      </c>
      <c r="B2397">
        <v>122</v>
      </c>
      <c r="C2397" s="441">
        <v>46204</v>
      </c>
      <c r="D2397" t="s">
        <v>552</v>
      </c>
      <c r="E2397">
        <v>23826</v>
      </c>
      <c r="F2397" t="s">
        <v>5844</v>
      </c>
      <c r="G2397">
        <v>6</v>
      </c>
      <c r="H2397" t="s">
        <v>5605</v>
      </c>
      <c r="I2397" t="s">
        <v>467</v>
      </c>
    </row>
    <row r="2398" spans="1:9" x14ac:dyDescent="0.3">
      <c r="A2398">
        <v>98126</v>
      </c>
      <c r="B2398">
        <v>122</v>
      </c>
      <c r="C2398" s="441">
        <v>46204</v>
      </c>
      <c r="D2398" t="s">
        <v>552</v>
      </c>
      <c r="E2398">
        <v>20275</v>
      </c>
      <c r="F2398" t="s">
        <v>6049</v>
      </c>
      <c r="G2398">
        <v>1</v>
      </c>
      <c r="H2398" t="s">
        <v>5605</v>
      </c>
      <c r="I2398" t="s">
        <v>467</v>
      </c>
    </row>
    <row r="2399" spans="1:9" x14ac:dyDescent="0.3">
      <c r="A2399">
        <v>98127</v>
      </c>
      <c r="B2399">
        <v>122</v>
      </c>
      <c r="C2399" s="441">
        <v>46204</v>
      </c>
      <c r="D2399" t="s">
        <v>552</v>
      </c>
      <c r="E2399">
        <v>29363</v>
      </c>
      <c r="F2399" t="s">
        <v>6050</v>
      </c>
      <c r="G2399">
        <v>1</v>
      </c>
      <c r="H2399" t="s">
        <v>5598</v>
      </c>
      <c r="I2399" t="s">
        <v>467</v>
      </c>
    </row>
    <row r="2400" spans="1:9" x14ac:dyDescent="0.3">
      <c r="A2400">
        <v>98128</v>
      </c>
      <c r="B2400">
        <v>122</v>
      </c>
      <c r="C2400" s="441">
        <v>46204</v>
      </c>
      <c r="D2400" t="s">
        <v>552</v>
      </c>
      <c r="E2400">
        <v>20253</v>
      </c>
      <c r="F2400" t="s">
        <v>6051</v>
      </c>
      <c r="G2400">
        <v>0.46</v>
      </c>
      <c r="H2400" t="s">
        <v>5598</v>
      </c>
      <c r="I2400" t="s">
        <v>467</v>
      </c>
    </row>
    <row r="2401" spans="1:9" x14ac:dyDescent="0.3">
      <c r="A2401">
        <v>98129</v>
      </c>
      <c r="B2401">
        <v>122</v>
      </c>
      <c r="C2401" s="441">
        <v>46204</v>
      </c>
      <c r="D2401" t="s">
        <v>552</v>
      </c>
      <c r="E2401">
        <v>20257</v>
      </c>
      <c r="F2401" t="s">
        <v>5887</v>
      </c>
      <c r="G2401">
        <v>9</v>
      </c>
      <c r="H2401" t="s">
        <v>5605</v>
      </c>
      <c r="I2401" t="s">
        <v>467</v>
      </c>
    </row>
    <row r="2402" spans="1:9" x14ac:dyDescent="0.3">
      <c r="A2402">
        <v>98130</v>
      </c>
      <c r="B2402">
        <v>122</v>
      </c>
      <c r="C2402" s="441">
        <v>46204</v>
      </c>
      <c r="D2402" t="s">
        <v>552</v>
      </c>
      <c r="E2402">
        <v>24172</v>
      </c>
      <c r="F2402" t="s">
        <v>6052</v>
      </c>
      <c r="G2402">
        <v>21</v>
      </c>
      <c r="H2402" t="s">
        <v>5598</v>
      </c>
      <c r="I2402" t="s">
        <v>467</v>
      </c>
    </row>
    <row r="2403" spans="1:9" x14ac:dyDescent="0.3">
      <c r="A2403">
        <v>98131</v>
      </c>
      <c r="B2403">
        <v>122</v>
      </c>
      <c r="C2403" s="441">
        <v>46204</v>
      </c>
      <c r="D2403" t="s">
        <v>552</v>
      </c>
      <c r="E2403">
        <v>25328</v>
      </c>
      <c r="F2403" t="s">
        <v>6053</v>
      </c>
      <c r="G2403">
        <v>0.26</v>
      </c>
      <c r="H2403" t="s">
        <v>5598</v>
      </c>
      <c r="I2403" t="s">
        <v>467</v>
      </c>
    </row>
    <row r="2404" spans="1:9" x14ac:dyDescent="0.3">
      <c r="A2404">
        <v>98132</v>
      </c>
      <c r="B2404">
        <v>122</v>
      </c>
      <c r="C2404" s="441">
        <v>46204</v>
      </c>
      <c r="D2404" t="s">
        <v>552</v>
      </c>
      <c r="E2404">
        <v>20899</v>
      </c>
      <c r="F2404" t="s">
        <v>6054</v>
      </c>
      <c r="G2404">
        <v>5</v>
      </c>
      <c r="H2404" t="s">
        <v>5625</v>
      </c>
      <c r="I2404" t="s">
        <v>467</v>
      </c>
    </row>
    <row r="2405" spans="1:9" x14ac:dyDescent="0.3">
      <c r="A2405">
        <v>98133</v>
      </c>
      <c r="B2405">
        <v>122</v>
      </c>
      <c r="C2405" s="441">
        <v>46204</v>
      </c>
      <c r="D2405" t="s">
        <v>552</v>
      </c>
      <c r="E2405">
        <v>20410</v>
      </c>
      <c r="F2405" t="s">
        <v>5644</v>
      </c>
      <c r="G2405">
        <v>4</v>
      </c>
      <c r="H2405" t="s">
        <v>5613</v>
      </c>
      <c r="I2405" t="s">
        <v>467</v>
      </c>
    </row>
    <row r="2406" spans="1:9" x14ac:dyDescent="0.3">
      <c r="A2406">
        <v>98134</v>
      </c>
      <c r="B2406">
        <v>122</v>
      </c>
      <c r="C2406" s="441">
        <v>46204</v>
      </c>
      <c r="D2406" t="s">
        <v>552</v>
      </c>
      <c r="E2406">
        <v>24272</v>
      </c>
      <c r="F2406" t="s">
        <v>5849</v>
      </c>
      <c r="G2406">
        <v>2</v>
      </c>
      <c r="H2406" t="s">
        <v>5598</v>
      </c>
      <c r="I2406" t="s">
        <v>467</v>
      </c>
    </row>
    <row r="2407" spans="1:9" x14ac:dyDescent="0.3">
      <c r="A2407">
        <v>98135</v>
      </c>
      <c r="B2407">
        <v>122</v>
      </c>
      <c r="C2407" s="441">
        <v>46204</v>
      </c>
      <c r="D2407" t="s">
        <v>552</v>
      </c>
      <c r="E2407">
        <v>24331</v>
      </c>
      <c r="F2407" t="s">
        <v>5975</v>
      </c>
      <c r="G2407">
        <v>15</v>
      </c>
      <c r="H2407" t="s">
        <v>5598</v>
      </c>
      <c r="I2407" t="s">
        <v>467</v>
      </c>
    </row>
    <row r="2408" spans="1:9" x14ac:dyDescent="0.3">
      <c r="A2408">
        <v>98136</v>
      </c>
      <c r="B2408">
        <v>122</v>
      </c>
      <c r="C2408" s="441">
        <v>46204</v>
      </c>
      <c r="D2408" t="s">
        <v>552</v>
      </c>
      <c r="E2408">
        <v>27788</v>
      </c>
      <c r="F2408" t="s">
        <v>6055</v>
      </c>
      <c r="G2408">
        <v>2</v>
      </c>
      <c r="H2408" t="s">
        <v>5613</v>
      </c>
      <c r="I2408" t="s">
        <v>467</v>
      </c>
    </row>
    <row r="2409" spans="1:9" x14ac:dyDescent="0.3">
      <c r="A2409">
        <v>98137</v>
      </c>
      <c r="B2409">
        <v>122</v>
      </c>
      <c r="C2409" s="441">
        <v>46204</v>
      </c>
      <c r="D2409" t="s">
        <v>552</v>
      </c>
      <c r="E2409">
        <v>19987</v>
      </c>
      <c r="F2409" t="s">
        <v>6056</v>
      </c>
      <c r="G2409">
        <v>2</v>
      </c>
      <c r="H2409" t="s">
        <v>5613</v>
      </c>
      <c r="I2409" t="s">
        <v>467</v>
      </c>
    </row>
    <row r="2410" spans="1:9" x14ac:dyDescent="0.3">
      <c r="A2410">
        <v>98138</v>
      </c>
      <c r="B2410">
        <v>122</v>
      </c>
      <c r="C2410" s="441">
        <v>46204</v>
      </c>
      <c r="D2410" t="s">
        <v>552</v>
      </c>
      <c r="E2410">
        <v>26882</v>
      </c>
      <c r="F2410" t="s">
        <v>6057</v>
      </c>
      <c r="G2410">
        <v>0.5</v>
      </c>
      <c r="H2410" t="s">
        <v>5598</v>
      </c>
      <c r="I2410" t="s">
        <v>467</v>
      </c>
    </row>
    <row r="2411" spans="1:9" x14ac:dyDescent="0.3">
      <c r="A2411">
        <v>98139</v>
      </c>
      <c r="B2411">
        <v>122</v>
      </c>
      <c r="C2411" s="441">
        <v>46204</v>
      </c>
      <c r="D2411" t="s">
        <v>552</v>
      </c>
      <c r="E2411">
        <v>19658</v>
      </c>
      <c r="F2411" t="s">
        <v>5915</v>
      </c>
      <c r="G2411">
        <v>10.66</v>
      </c>
      <c r="H2411" t="s">
        <v>5598</v>
      </c>
      <c r="I2411" t="s">
        <v>467</v>
      </c>
    </row>
    <row r="2412" spans="1:9" x14ac:dyDescent="0.3">
      <c r="A2412">
        <v>98140</v>
      </c>
      <c r="B2412">
        <v>122</v>
      </c>
      <c r="C2412" s="441">
        <v>46204</v>
      </c>
      <c r="D2412" t="s">
        <v>552</v>
      </c>
      <c r="E2412">
        <v>19503</v>
      </c>
      <c r="F2412" t="s">
        <v>6058</v>
      </c>
      <c r="G2412">
        <v>0.56000000000000005</v>
      </c>
      <c r="H2412" t="s">
        <v>5598</v>
      </c>
      <c r="I2412" t="s">
        <v>467</v>
      </c>
    </row>
    <row r="2413" spans="1:9" x14ac:dyDescent="0.3">
      <c r="A2413">
        <v>98141</v>
      </c>
      <c r="B2413">
        <v>122</v>
      </c>
      <c r="C2413" s="441">
        <v>46204</v>
      </c>
      <c r="D2413" t="s">
        <v>552</v>
      </c>
      <c r="E2413">
        <v>19502</v>
      </c>
      <c r="F2413" t="s">
        <v>6015</v>
      </c>
      <c r="G2413">
        <v>0.6</v>
      </c>
      <c r="H2413" t="s">
        <v>5598</v>
      </c>
      <c r="I2413" t="s">
        <v>467</v>
      </c>
    </row>
    <row r="2414" spans="1:9" x14ac:dyDescent="0.3">
      <c r="A2414">
        <v>98142</v>
      </c>
      <c r="B2414">
        <v>122</v>
      </c>
      <c r="C2414" s="441">
        <v>46204</v>
      </c>
      <c r="D2414" t="s">
        <v>552</v>
      </c>
      <c r="E2414">
        <v>19652</v>
      </c>
      <c r="F2414" t="s">
        <v>5920</v>
      </c>
      <c r="G2414">
        <v>0.96</v>
      </c>
      <c r="H2414" t="s">
        <v>5598</v>
      </c>
      <c r="I2414" t="s">
        <v>467</v>
      </c>
    </row>
    <row r="2415" spans="1:9" x14ac:dyDescent="0.3">
      <c r="A2415">
        <v>98143</v>
      </c>
      <c r="B2415">
        <v>122</v>
      </c>
      <c r="C2415" s="441">
        <v>46204</v>
      </c>
      <c r="D2415" t="s">
        <v>552</v>
      </c>
      <c r="E2415">
        <v>24044</v>
      </c>
      <c r="F2415" t="s">
        <v>5981</v>
      </c>
      <c r="G2415">
        <v>2</v>
      </c>
      <c r="H2415" t="s">
        <v>5598</v>
      </c>
      <c r="I2415" t="s">
        <v>467</v>
      </c>
    </row>
    <row r="2416" spans="1:9" x14ac:dyDescent="0.3">
      <c r="A2416">
        <v>98144</v>
      </c>
      <c r="B2416">
        <v>122</v>
      </c>
      <c r="C2416" s="441">
        <v>46204</v>
      </c>
      <c r="D2416" t="s">
        <v>552</v>
      </c>
      <c r="E2416">
        <v>23390</v>
      </c>
      <c r="F2416" t="s">
        <v>5922</v>
      </c>
      <c r="G2416">
        <v>4.96</v>
      </c>
      <c r="H2416" t="s">
        <v>5598</v>
      </c>
      <c r="I2416" t="s">
        <v>467</v>
      </c>
    </row>
    <row r="2417" spans="1:9" x14ac:dyDescent="0.3">
      <c r="A2417">
        <v>98145</v>
      </c>
      <c r="B2417">
        <v>122</v>
      </c>
      <c r="C2417" s="441">
        <v>46204</v>
      </c>
      <c r="D2417" t="s">
        <v>552</v>
      </c>
      <c r="E2417">
        <v>23389</v>
      </c>
      <c r="F2417" t="s">
        <v>5923</v>
      </c>
      <c r="G2417">
        <v>5.86</v>
      </c>
      <c r="H2417" t="s">
        <v>5598</v>
      </c>
      <c r="I2417" t="s">
        <v>467</v>
      </c>
    </row>
    <row r="2418" spans="1:9" x14ac:dyDescent="0.3">
      <c r="A2418">
        <v>98146</v>
      </c>
      <c r="B2418">
        <v>122</v>
      </c>
      <c r="C2418" s="441">
        <v>46204</v>
      </c>
      <c r="D2418" t="s">
        <v>552</v>
      </c>
      <c r="E2418">
        <v>19642</v>
      </c>
      <c r="F2418" t="s">
        <v>6059</v>
      </c>
      <c r="G2418">
        <v>1.36</v>
      </c>
      <c r="H2418" t="s">
        <v>5598</v>
      </c>
      <c r="I2418" t="s">
        <v>467</v>
      </c>
    </row>
    <row r="2419" spans="1:9" x14ac:dyDescent="0.3">
      <c r="A2419">
        <v>98147</v>
      </c>
      <c r="B2419">
        <v>122</v>
      </c>
      <c r="C2419" s="441">
        <v>46204</v>
      </c>
      <c r="D2419" t="s">
        <v>552</v>
      </c>
      <c r="E2419">
        <v>19846</v>
      </c>
      <c r="F2419" t="s">
        <v>6060</v>
      </c>
      <c r="G2419">
        <v>0.32</v>
      </c>
      <c r="H2419" t="s">
        <v>5598</v>
      </c>
      <c r="I2419" t="s">
        <v>467</v>
      </c>
    </row>
    <row r="2420" spans="1:9" x14ac:dyDescent="0.3">
      <c r="A2420">
        <v>98148</v>
      </c>
      <c r="B2420">
        <v>122</v>
      </c>
      <c r="C2420" s="441">
        <v>46204</v>
      </c>
      <c r="D2420" t="s">
        <v>552</v>
      </c>
      <c r="E2420">
        <v>19488</v>
      </c>
      <c r="F2420" t="s">
        <v>5930</v>
      </c>
      <c r="G2420">
        <v>1.5</v>
      </c>
      <c r="H2420" t="s">
        <v>5598</v>
      </c>
      <c r="I2420" t="s">
        <v>467</v>
      </c>
    </row>
    <row r="2421" spans="1:9" x14ac:dyDescent="0.3">
      <c r="A2421">
        <v>98149</v>
      </c>
      <c r="B2421">
        <v>122</v>
      </c>
      <c r="C2421" s="441">
        <v>46204</v>
      </c>
      <c r="D2421" t="s">
        <v>552</v>
      </c>
      <c r="E2421">
        <v>19621</v>
      </c>
      <c r="F2421" t="s">
        <v>5931</v>
      </c>
      <c r="G2421">
        <v>11.24</v>
      </c>
      <c r="H2421" t="s">
        <v>5598</v>
      </c>
      <c r="I2421" t="s">
        <v>467</v>
      </c>
    </row>
    <row r="2422" spans="1:9" x14ac:dyDescent="0.3">
      <c r="A2422">
        <v>98150</v>
      </c>
      <c r="B2422">
        <v>122</v>
      </c>
      <c r="C2422" s="441">
        <v>46204</v>
      </c>
      <c r="D2422" t="s">
        <v>552</v>
      </c>
      <c r="E2422">
        <v>19617</v>
      </c>
      <c r="F2422" t="s">
        <v>5933</v>
      </c>
      <c r="G2422">
        <v>0.22</v>
      </c>
      <c r="H2422" t="s">
        <v>5598</v>
      </c>
      <c r="I2422" t="s">
        <v>467</v>
      </c>
    </row>
    <row r="2423" spans="1:9" x14ac:dyDescent="0.3">
      <c r="A2423">
        <v>98151</v>
      </c>
      <c r="B2423">
        <v>122</v>
      </c>
      <c r="C2423" s="441">
        <v>46204</v>
      </c>
      <c r="D2423" t="s">
        <v>552</v>
      </c>
      <c r="E2423">
        <v>23236</v>
      </c>
      <c r="F2423" t="s">
        <v>5934</v>
      </c>
      <c r="G2423">
        <v>1.48</v>
      </c>
      <c r="H2423" t="s">
        <v>5598</v>
      </c>
      <c r="I2423" t="s">
        <v>467</v>
      </c>
    </row>
    <row r="2424" spans="1:9" x14ac:dyDescent="0.3">
      <c r="A2424">
        <v>98152</v>
      </c>
      <c r="B2424">
        <v>122</v>
      </c>
      <c r="C2424" s="441">
        <v>46204</v>
      </c>
      <c r="D2424" t="s">
        <v>552</v>
      </c>
      <c r="E2424">
        <v>19485</v>
      </c>
      <c r="F2424" t="s">
        <v>5935</v>
      </c>
      <c r="G2424">
        <v>0.1</v>
      </c>
      <c r="H2424" t="s">
        <v>5598</v>
      </c>
      <c r="I2424" t="s">
        <v>467</v>
      </c>
    </row>
    <row r="2425" spans="1:9" x14ac:dyDescent="0.3">
      <c r="A2425">
        <v>98153</v>
      </c>
      <c r="B2425">
        <v>122</v>
      </c>
      <c r="C2425" s="441">
        <v>46204</v>
      </c>
      <c r="D2425" t="s">
        <v>552</v>
      </c>
      <c r="E2425">
        <v>19759</v>
      </c>
      <c r="F2425" t="s">
        <v>6016</v>
      </c>
      <c r="G2425">
        <v>10</v>
      </c>
      <c r="H2425" t="s">
        <v>5598</v>
      </c>
      <c r="I2425" t="s">
        <v>467</v>
      </c>
    </row>
    <row r="2426" spans="1:9" x14ac:dyDescent="0.3">
      <c r="A2426">
        <v>98154</v>
      </c>
      <c r="B2426">
        <v>122</v>
      </c>
      <c r="C2426" s="441">
        <v>46204</v>
      </c>
      <c r="D2426" t="s">
        <v>552</v>
      </c>
      <c r="E2426">
        <v>23361</v>
      </c>
      <c r="F2426" t="s">
        <v>5937</v>
      </c>
      <c r="G2426">
        <v>30</v>
      </c>
      <c r="H2426" t="s">
        <v>5598</v>
      </c>
      <c r="I2426" t="s">
        <v>467</v>
      </c>
    </row>
    <row r="2427" spans="1:9" x14ac:dyDescent="0.3">
      <c r="A2427">
        <v>98155</v>
      </c>
      <c r="B2427">
        <v>122</v>
      </c>
      <c r="C2427" s="441">
        <v>46204</v>
      </c>
      <c r="D2427" t="s">
        <v>552</v>
      </c>
      <c r="E2427">
        <v>19751</v>
      </c>
      <c r="F2427" t="s">
        <v>5938</v>
      </c>
      <c r="G2427">
        <v>8.3800000000000008</v>
      </c>
      <c r="H2427" t="s">
        <v>5598</v>
      </c>
      <c r="I2427" t="s">
        <v>467</v>
      </c>
    </row>
    <row r="2428" spans="1:9" x14ac:dyDescent="0.3">
      <c r="A2428">
        <v>98156</v>
      </c>
      <c r="B2428">
        <v>122</v>
      </c>
      <c r="C2428" s="441">
        <v>46204</v>
      </c>
      <c r="D2428" t="s">
        <v>552</v>
      </c>
      <c r="E2428">
        <v>23359</v>
      </c>
      <c r="F2428" t="s">
        <v>5939</v>
      </c>
      <c r="G2428">
        <v>18.5</v>
      </c>
      <c r="H2428" t="s">
        <v>5598</v>
      </c>
      <c r="I2428" t="s">
        <v>467</v>
      </c>
    </row>
    <row r="2429" spans="1:9" x14ac:dyDescent="0.3">
      <c r="A2429">
        <v>98157</v>
      </c>
      <c r="B2429">
        <v>122</v>
      </c>
      <c r="C2429" s="441">
        <v>46204</v>
      </c>
      <c r="D2429" t="s">
        <v>552</v>
      </c>
      <c r="E2429">
        <v>19478</v>
      </c>
      <c r="F2429" t="s">
        <v>5982</v>
      </c>
      <c r="G2429">
        <v>0.26</v>
      </c>
      <c r="H2429" t="s">
        <v>5598</v>
      </c>
      <c r="I2429" t="s">
        <v>467</v>
      </c>
    </row>
    <row r="2430" spans="1:9" x14ac:dyDescent="0.3">
      <c r="A2430">
        <v>98158</v>
      </c>
      <c r="B2430">
        <v>122</v>
      </c>
      <c r="C2430" s="441">
        <v>46204</v>
      </c>
      <c r="D2430" t="s">
        <v>552</v>
      </c>
      <c r="E2430">
        <v>19743</v>
      </c>
      <c r="F2430" t="s">
        <v>5940</v>
      </c>
      <c r="G2430">
        <v>5.16</v>
      </c>
      <c r="H2430" t="s">
        <v>5598</v>
      </c>
      <c r="I2430" t="s">
        <v>467</v>
      </c>
    </row>
    <row r="2431" spans="1:9" x14ac:dyDescent="0.3">
      <c r="A2431">
        <v>98159</v>
      </c>
      <c r="B2431">
        <v>122</v>
      </c>
      <c r="C2431" s="441">
        <v>46204</v>
      </c>
      <c r="D2431" t="s">
        <v>552</v>
      </c>
      <c r="E2431">
        <v>19738</v>
      </c>
      <c r="F2431" t="s">
        <v>6018</v>
      </c>
      <c r="G2431">
        <v>22</v>
      </c>
      <c r="H2431" t="s">
        <v>5598</v>
      </c>
      <c r="I2431" t="s">
        <v>467</v>
      </c>
    </row>
    <row r="2432" spans="1:9" x14ac:dyDescent="0.3">
      <c r="A2432">
        <v>98160</v>
      </c>
      <c r="B2432">
        <v>122</v>
      </c>
      <c r="C2432" s="441">
        <v>46204</v>
      </c>
      <c r="D2432" t="s">
        <v>552</v>
      </c>
      <c r="E2432">
        <v>24385</v>
      </c>
      <c r="F2432" t="s">
        <v>5984</v>
      </c>
      <c r="G2432">
        <v>2</v>
      </c>
      <c r="H2432" t="s">
        <v>5598</v>
      </c>
      <c r="I2432" t="s">
        <v>467</v>
      </c>
    </row>
    <row r="2433" spans="1:9" x14ac:dyDescent="0.3">
      <c r="A2433">
        <v>98161</v>
      </c>
      <c r="B2433">
        <v>122</v>
      </c>
      <c r="C2433" s="441">
        <v>46204</v>
      </c>
      <c r="D2433" t="s">
        <v>552</v>
      </c>
      <c r="E2433">
        <v>27529</v>
      </c>
      <c r="F2433" t="s">
        <v>6061</v>
      </c>
      <c r="G2433">
        <v>2</v>
      </c>
      <c r="H2433" t="s">
        <v>5613</v>
      </c>
      <c r="I2433" t="s">
        <v>467</v>
      </c>
    </row>
    <row r="2434" spans="1:9" x14ac:dyDescent="0.3">
      <c r="A2434">
        <v>98162</v>
      </c>
      <c r="B2434">
        <v>122</v>
      </c>
      <c r="C2434" s="441">
        <v>46204</v>
      </c>
      <c r="D2434" t="s">
        <v>552</v>
      </c>
      <c r="E2434">
        <v>23096</v>
      </c>
      <c r="F2434" t="s">
        <v>5941</v>
      </c>
      <c r="G2434">
        <v>60</v>
      </c>
      <c r="H2434" t="s">
        <v>5613</v>
      </c>
      <c r="I2434" t="s">
        <v>467</v>
      </c>
    </row>
    <row r="2435" spans="1:9" x14ac:dyDescent="0.3">
      <c r="A2435">
        <v>98163</v>
      </c>
      <c r="B2435">
        <v>122</v>
      </c>
      <c r="C2435" s="441">
        <v>46204</v>
      </c>
      <c r="D2435" t="s">
        <v>552</v>
      </c>
      <c r="E2435">
        <v>23095</v>
      </c>
      <c r="F2435" t="s">
        <v>5942</v>
      </c>
      <c r="G2435">
        <v>410</v>
      </c>
      <c r="H2435" t="s">
        <v>5613</v>
      </c>
      <c r="I2435" t="s">
        <v>467</v>
      </c>
    </row>
    <row r="2436" spans="1:9" x14ac:dyDescent="0.3">
      <c r="A2436">
        <v>98164</v>
      </c>
      <c r="B2436">
        <v>122</v>
      </c>
      <c r="C2436" s="441">
        <v>46204</v>
      </c>
      <c r="D2436" t="s">
        <v>552</v>
      </c>
      <c r="E2436">
        <v>23215</v>
      </c>
      <c r="F2436" t="s">
        <v>6062</v>
      </c>
      <c r="G2436">
        <v>0.2</v>
      </c>
      <c r="H2436" t="s">
        <v>5598</v>
      </c>
      <c r="I2436" t="s">
        <v>467</v>
      </c>
    </row>
    <row r="2437" spans="1:9" x14ac:dyDescent="0.3">
      <c r="A2437">
        <v>98165</v>
      </c>
      <c r="B2437">
        <v>122</v>
      </c>
      <c r="C2437" s="441">
        <v>46204</v>
      </c>
      <c r="D2437" t="s">
        <v>552</v>
      </c>
      <c r="E2437">
        <v>19570</v>
      </c>
      <c r="F2437" t="s">
        <v>6063</v>
      </c>
      <c r="G2437">
        <v>0.12</v>
      </c>
      <c r="H2437" t="s">
        <v>5598</v>
      </c>
      <c r="I2437" t="s">
        <v>467</v>
      </c>
    </row>
    <row r="2438" spans="1:9" x14ac:dyDescent="0.3">
      <c r="A2438">
        <v>98166</v>
      </c>
      <c r="B2438">
        <v>122</v>
      </c>
      <c r="C2438" s="441">
        <v>46204</v>
      </c>
      <c r="D2438" t="s">
        <v>552</v>
      </c>
      <c r="E2438">
        <v>19562</v>
      </c>
      <c r="F2438" t="s">
        <v>5946</v>
      </c>
      <c r="G2438">
        <v>0.8</v>
      </c>
      <c r="H2438" t="s">
        <v>5598</v>
      </c>
      <c r="I2438" t="s">
        <v>467</v>
      </c>
    </row>
    <row r="2439" spans="1:9" x14ac:dyDescent="0.3">
      <c r="A2439">
        <v>98167</v>
      </c>
      <c r="B2439">
        <v>122</v>
      </c>
      <c r="C2439" s="441">
        <v>46204</v>
      </c>
      <c r="D2439" t="s">
        <v>552</v>
      </c>
      <c r="E2439">
        <v>19721</v>
      </c>
      <c r="F2439" t="s">
        <v>5952</v>
      </c>
      <c r="G2439">
        <v>1.04</v>
      </c>
      <c r="H2439" t="s">
        <v>5598</v>
      </c>
      <c r="I2439" t="s">
        <v>467</v>
      </c>
    </row>
    <row r="2440" spans="1:9" x14ac:dyDescent="0.3">
      <c r="A2440">
        <v>98168</v>
      </c>
      <c r="B2440">
        <v>122</v>
      </c>
      <c r="C2440" s="441">
        <v>46204</v>
      </c>
      <c r="D2440" t="s">
        <v>552</v>
      </c>
      <c r="E2440">
        <v>19472</v>
      </c>
      <c r="F2440" t="s">
        <v>6064</v>
      </c>
      <c r="G2440">
        <v>1.6</v>
      </c>
      <c r="H2440" t="s">
        <v>5598</v>
      </c>
      <c r="I2440" t="s">
        <v>467</v>
      </c>
    </row>
    <row r="2441" spans="1:9" x14ac:dyDescent="0.3">
      <c r="A2441">
        <v>98169</v>
      </c>
      <c r="B2441">
        <v>122</v>
      </c>
      <c r="C2441" s="441">
        <v>46204</v>
      </c>
      <c r="D2441" t="s">
        <v>552</v>
      </c>
      <c r="E2441">
        <v>23113</v>
      </c>
      <c r="F2441" t="s">
        <v>5985</v>
      </c>
      <c r="G2441">
        <v>1.88</v>
      </c>
      <c r="H2441" t="s">
        <v>5598</v>
      </c>
      <c r="I2441" t="s">
        <v>467</v>
      </c>
    </row>
    <row r="2442" spans="1:9" x14ac:dyDescent="0.3">
      <c r="A2442">
        <v>98170</v>
      </c>
      <c r="B2442">
        <v>122</v>
      </c>
      <c r="C2442" s="441">
        <v>46204</v>
      </c>
      <c r="D2442" t="s">
        <v>552</v>
      </c>
      <c r="E2442">
        <v>23186</v>
      </c>
      <c r="F2442" t="s">
        <v>5955</v>
      </c>
      <c r="G2442">
        <v>8.1</v>
      </c>
      <c r="H2442" t="s">
        <v>5598</v>
      </c>
      <c r="I2442" t="s">
        <v>467</v>
      </c>
    </row>
    <row r="2443" spans="1:9" x14ac:dyDescent="0.3">
      <c r="A2443">
        <v>98171</v>
      </c>
      <c r="B2443">
        <v>122</v>
      </c>
      <c r="C2443" s="441">
        <v>46204</v>
      </c>
      <c r="D2443" t="s">
        <v>552</v>
      </c>
      <c r="E2443">
        <v>24484</v>
      </c>
      <c r="F2443" t="s">
        <v>6065</v>
      </c>
      <c r="G2443">
        <v>0.24</v>
      </c>
      <c r="H2443" t="s">
        <v>5598</v>
      </c>
      <c r="I2443" t="s">
        <v>467</v>
      </c>
    </row>
    <row r="2444" spans="1:9" x14ac:dyDescent="0.3">
      <c r="A2444">
        <v>98172</v>
      </c>
      <c r="B2444">
        <v>122</v>
      </c>
      <c r="C2444" s="441">
        <v>46204</v>
      </c>
      <c r="D2444" t="s">
        <v>552</v>
      </c>
      <c r="E2444">
        <v>23108</v>
      </c>
      <c r="F2444" t="s">
        <v>5986</v>
      </c>
      <c r="G2444">
        <v>0.01</v>
      </c>
      <c r="H2444" t="s">
        <v>5598</v>
      </c>
      <c r="I2444" t="s">
        <v>467</v>
      </c>
    </row>
    <row r="2445" spans="1:9" x14ac:dyDescent="0.3">
      <c r="A2445">
        <v>98173</v>
      </c>
      <c r="B2445">
        <v>122</v>
      </c>
      <c r="C2445" s="441">
        <v>46204</v>
      </c>
      <c r="D2445" t="s">
        <v>552</v>
      </c>
      <c r="E2445">
        <v>27893</v>
      </c>
      <c r="F2445" t="s">
        <v>6066</v>
      </c>
      <c r="G2445">
        <v>1.5</v>
      </c>
      <c r="H2445" t="s">
        <v>5598</v>
      </c>
      <c r="I2445" t="s">
        <v>467</v>
      </c>
    </row>
    <row r="2446" spans="1:9" x14ac:dyDescent="0.3">
      <c r="A2446">
        <v>98174</v>
      </c>
      <c r="B2446">
        <v>122</v>
      </c>
      <c r="C2446" s="441">
        <v>46204</v>
      </c>
      <c r="D2446" t="s">
        <v>552</v>
      </c>
      <c r="E2446">
        <v>19291</v>
      </c>
      <c r="F2446" t="s">
        <v>6067</v>
      </c>
      <c r="G2446">
        <v>37.5</v>
      </c>
      <c r="H2446" t="s">
        <v>5598</v>
      </c>
      <c r="I2446" t="s">
        <v>467</v>
      </c>
    </row>
    <row r="2447" spans="1:9" x14ac:dyDescent="0.3">
      <c r="A2447">
        <v>98175</v>
      </c>
      <c r="B2447">
        <v>122</v>
      </c>
      <c r="C2447" s="441">
        <v>46204</v>
      </c>
      <c r="D2447" t="s">
        <v>552</v>
      </c>
      <c r="E2447">
        <v>19125</v>
      </c>
      <c r="F2447" t="s">
        <v>5702</v>
      </c>
      <c r="G2447">
        <v>3</v>
      </c>
      <c r="H2447" t="s">
        <v>5703</v>
      </c>
      <c r="I2447" t="s">
        <v>467</v>
      </c>
    </row>
    <row r="2448" spans="1:9" x14ac:dyDescent="0.3">
      <c r="A2448">
        <v>98176</v>
      </c>
      <c r="B2448">
        <v>122</v>
      </c>
      <c r="C2448" s="441">
        <v>46204</v>
      </c>
      <c r="D2448" t="s">
        <v>552</v>
      </c>
      <c r="E2448">
        <v>26679</v>
      </c>
      <c r="F2448" t="s">
        <v>6068</v>
      </c>
      <c r="G2448">
        <v>5.08</v>
      </c>
      <c r="H2448" t="s">
        <v>5598</v>
      </c>
      <c r="I2448" t="s">
        <v>467</v>
      </c>
    </row>
    <row r="2449" spans="1:9" x14ac:dyDescent="0.3">
      <c r="A2449">
        <v>98177</v>
      </c>
      <c r="B2449">
        <v>122</v>
      </c>
      <c r="C2449" s="441">
        <v>46204</v>
      </c>
      <c r="D2449" t="s">
        <v>552</v>
      </c>
      <c r="E2449">
        <v>25126</v>
      </c>
      <c r="F2449" t="s">
        <v>5859</v>
      </c>
      <c r="G2449">
        <v>10.199999999999999</v>
      </c>
      <c r="H2449" t="s">
        <v>5598</v>
      </c>
      <c r="I2449" t="s">
        <v>467</v>
      </c>
    </row>
    <row r="2450" spans="1:9" x14ac:dyDescent="0.3">
      <c r="A2450">
        <v>98178</v>
      </c>
      <c r="B2450">
        <v>122</v>
      </c>
      <c r="C2450" s="441">
        <v>46204</v>
      </c>
      <c r="D2450" t="s">
        <v>552</v>
      </c>
      <c r="E2450">
        <v>18586</v>
      </c>
      <c r="F2450" t="s">
        <v>6013</v>
      </c>
      <c r="G2450">
        <v>16.54</v>
      </c>
      <c r="H2450" t="s">
        <v>5605</v>
      </c>
      <c r="I2450" t="s">
        <v>467</v>
      </c>
    </row>
    <row r="2451" spans="1:9" x14ac:dyDescent="0.3">
      <c r="A2451">
        <v>98179</v>
      </c>
      <c r="B2451">
        <v>122</v>
      </c>
      <c r="C2451" s="441">
        <v>46204</v>
      </c>
      <c r="D2451" t="s">
        <v>552</v>
      </c>
      <c r="E2451">
        <v>27858</v>
      </c>
      <c r="F2451" t="s">
        <v>6069</v>
      </c>
      <c r="G2451">
        <v>16</v>
      </c>
      <c r="H2451" t="s">
        <v>5613</v>
      </c>
      <c r="I2451" t="s">
        <v>467</v>
      </c>
    </row>
    <row r="2452" spans="1:9" x14ac:dyDescent="0.3">
      <c r="A2452">
        <v>98180</v>
      </c>
      <c r="B2452">
        <v>122</v>
      </c>
      <c r="C2452" s="441">
        <v>46204</v>
      </c>
      <c r="D2452" t="s">
        <v>552</v>
      </c>
      <c r="E2452">
        <v>25040</v>
      </c>
      <c r="F2452" t="s">
        <v>5832</v>
      </c>
      <c r="G2452">
        <v>20</v>
      </c>
      <c r="H2452" t="s">
        <v>5601</v>
      </c>
      <c r="I2452" t="s">
        <v>467</v>
      </c>
    </row>
    <row r="2453" spans="1:9" x14ac:dyDescent="0.3">
      <c r="A2453">
        <v>98181</v>
      </c>
      <c r="B2453">
        <v>122</v>
      </c>
      <c r="C2453" s="441">
        <v>46204</v>
      </c>
      <c r="D2453" t="s">
        <v>552</v>
      </c>
      <c r="E2453">
        <v>19790</v>
      </c>
      <c r="F2453" t="s">
        <v>5948</v>
      </c>
      <c r="G2453">
        <v>10</v>
      </c>
      <c r="H2453" t="s">
        <v>5598</v>
      </c>
      <c r="I2453" t="s">
        <v>467</v>
      </c>
    </row>
    <row r="2454" spans="1:9" x14ac:dyDescent="0.3">
      <c r="A2454">
        <v>98182</v>
      </c>
      <c r="B2454">
        <v>122</v>
      </c>
      <c r="C2454" s="441">
        <v>46204</v>
      </c>
      <c r="D2454" t="s">
        <v>552</v>
      </c>
      <c r="E2454">
        <v>19762</v>
      </c>
      <c r="F2454" t="s">
        <v>6070</v>
      </c>
      <c r="G2454">
        <v>18</v>
      </c>
      <c r="H2454" t="s">
        <v>5598</v>
      </c>
      <c r="I2454" t="s">
        <v>467</v>
      </c>
    </row>
    <row r="2455" spans="1:9" x14ac:dyDescent="0.3">
      <c r="A2455">
        <v>98183</v>
      </c>
      <c r="B2455">
        <v>122</v>
      </c>
      <c r="C2455" s="441">
        <v>46204</v>
      </c>
      <c r="D2455" t="s">
        <v>552</v>
      </c>
      <c r="E2455">
        <v>24199</v>
      </c>
      <c r="F2455" t="s">
        <v>6003</v>
      </c>
      <c r="G2455">
        <v>5.38</v>
      </c>
      <c r="H2455" t="s">
        <v>5598</v>
      </c>
      <c r="I2455" t="s">
        <v>467</v>
      </c>
    </row>
    <row r="2456" spans="1:9" x14ac:dyDescent="0.3">
      <c r="A2456">
        <v>98184</v>
      </c>
      <c r="B2456">
        <v>122</v>
      </c>
      <c r="C2456" s="441">
        <v>46204</v>
      </c>
      <c r="D2456" t="s">
        <v>552</v>
      </c>
      <c r="E2456">
        <v>24217</v>
      </c>
      <c r="F2456" t="s">
        <v>5714</v>
      </c>
      <c r="G2456">
        <v>24.96</v>
      </c>
      <c r="H2456" t="s">
        <v>5598</v>
      </c>
      <c r="I2456" t="s">
        <v>467</v>
      </c>
    </row>
    <row r="2457" spans="1:9" x14ac:dyDescent="0.3">
      <c r="A2457">
        <v>98185</v>
      </c>
      <c r="B2457">
        <v>122</v>
      </c>
      <c r="C2457" s="441">
        <v>46204</v>
      </c>
      <c r="D2457" t="s">
        <v>552</v>
      </c>
      <c r="E2457">
        <v>23088</v>
      </c>
      <c r="F2457" t="s">
        <v>6071</v>
      </c>
      <c r="G2457">
        <v>3</v>
      </c>
      <c r="H2457" t="s">
        <v>5613</v>
      </c>
      <c r="I2457" t="s">
        <v>467</v>
      </c>
    </row>
    <row r="2458" spans="1:9" x14ac:dyDescent="0.3">
      <c r="A2458">
        <v>98186</v>
      </c>
      <c r="B2458">
        <v>122</v>
      </c>
      <c r="C2458" s="441">
        <v>46204</v>
      </c>
      <c r="D2458" t="s">
        <v>552</v>
      </c>
      <c r="E2458">
        <v>26946</v>
      </c>
      <c r="F2458" t="s">
        <v>6072</v>
      </c>
      <c r="G2458">
        <v>1</v>
      </c>
      <c r="H2458" t="s">
        <v>5598</v>
      </c>
      <c r="I2458" t="s">
        <v>467</v>
      </c>
    </row>
    <row r="2459" spans="1:9" x14ac:dyDescent="0.3">
      <c r="A2459">
        <v>98187</v>
      </c>
      <c r="B2459">
        <v>122</v>
      </c>
      <c r="C2459" s="441">
        <v>46204</v>
      </c>
      <c r="D2459" t="s">
        <v>552</v>
      </c>
      <c r="E2459">
        <v>28479</v>
      </c>
      <c r="F2459" t="s">
        <v>5959</v>
      </c>
      <c r="G2459">
        <v>9.94</v>
      </c>
      <c r="H2459" t="s">
        <v>5598</v>
      </c>
      <c r="I2459" t="s">
        <v>467</v>
      </c>
    </row>
    <row r="2460" spans="1:9" x14ac:dyDescent="0.3">
      <c r="A2460">
        <v>98188</v>
      </c>
      <c r="B2460">
        <v>122</v>
      </c>
      <c r="C2460" s="441">
        <v>46204</v>
      </c>
      <c r="D2460" t="s">
        <v>552</v>
      </c>
      <c r="E2460">
        <v>26582</v>
      </c>
      <c r="F2460" t="s">
        <v>5711</v>
      </c>
      <c r="G2460">
        <v>51.84</v>
      </c>
      <c r="H2460" t="s">
        <v>5598</v>
      </c>
      <c r="I2460" t="s">
        <v>467</v>
      </c>
    </row>
    <row r="2461" spans="1:9" x14ac:dyDescent="0.3">
      <c r="A2461">
        <v>98189</v>
      </c>
      <c r="B2461">
        <v>122</v>
      </c>
      <c r="C2461" s="441">
        <v>46204</v>
      </c>
      <c r="D2461" t="s">
        <v>552</v>
      </c>
      <c r="E2461">
        <v>29182</v>
      </c>
      <c r="F2461" t="s">
        <v>6073</v>
      </c>
      <c r="G2461">
        <v>10</v>
      </c>
      <c r="H2461" t="s">
        <v>5613</v>
      </c>
      <c r="I2461" t="s">
        <v>467</v>
      </c>
    </row>
    <row r="2462" spans="1:9" x14ac:dyDescent="0.3">
      <c r="A2462">
        <v>98190</v>
      </c>
      <c r="B2462">
        <v>122</v>
      </c>
      <c r="C2462" s="441">
        <v>46204</v>
      </c>
      <c r="D2462" t="s">
        <v>552</v>
      </c>
      <c r="E2462">
        <v>25643</v>
      </c>
      <c r="F2462" t="s">
        <v>6031</v>
      </c>
      <c r="G2462">
        <v>1</v>
      </c>
      <c r="H2462" t="s">
        <v>5601</v>
      </c>
      <c r="I2462" t="s">
        <v>467</v>
      </c>
    </row>
    <row r="2463" spans="1:9" x14ac:dyDescent="0.3">
      <c r="A2463">
        <v>98191</v>
      </c>
      <c r="B2463">
        <v>122</v>
      </c>
      <c r="C2463" s="441">
        <v>46204</v>
      </c>
      <c r="D2463" t="s">
        <v>552</v>
      </c>
      <c r="E2463">
        <v>18363</v>
      </c>
      <c r="F2463" t="s">
        <v>5744</v>
      </c>
      <c r="G2463">
        <v>1</v>
      </c>
      <c r="H2463" t="s">
        <v>5613</v>
      </c>
      <c r="I2463" t="s">
        <v>467</v>
      </c>
    </row>
    <row r="2464" spans="1:9" x14ac:dyDescent="0.3">
      <c r="A2464">
        <v>98192</v>
      </c>
      <c r="B2464">
        <v>122</v>
      </c>
      <c r="C2464" s="441">
        <v>46204</v>
      </c>
      <c r="D2464" t="s">
        <v>552</v>
      </c>
      <c r="E2464">
        <v>18348</v>
      </c>
      <c r="F2464" t="s">
        <v>5750</v>
      </c>
      <c r="G2464">
        <v>2</v>
      </c>
      <c r="H2464" t="s">
        <v>5613</v>
      </c>
      <c r="I2464" t="s">
        <v>467</v>
      </c>
    </row>
    <row r="2465" spans="1:9" x14ac:dyDescent="0.3">
      <c r="A2465">
        <v>98193</v>
      </c>
      <c r="B2465">
        <v>122</v>
      </c>
      <c r="C2465" s="441">
        <v>46204</v>
      </c>
      <c r="D2465" t="s">
        <v>552</v>
      </c>
      <c r="E2465">
        <v>25645</v>
      </c>
      <c r="F2465" t="s">
        <v>5912</v>
      </c>
      <c r="G2465">
        <v>2</v>
      </c>
      <c r="H2465" t="s">
        <v>5601</v>
      </c>
      <c r="I2465" t="s">
        <v>467</v>
      </c>
    </row>
    <row r="2466" spans="1:9" x14ac:dyDescent="0.3">
      <c r="A2466">
        <v>98194</v>
      </c>
      <c r="B2466">
        <v>122</v>
      </c>
      <c r="C2466" s="441">
        <v>46204</v>
      </c>
      <c r="D2466" t="s">
        <v>552</v>
      </c>
      <c r="E2466">
        <v>18284</v>
      </c>
      <c r="F2466" t="s">
        <v>5757</v>
      </c>
      <c r="G2466">
        <v>3.33</v>
      </c>
      <c r="H2466" t="s">
        <v>5601</v>
      </c>
      <c r="I2466" t="s">
        <v>467</v>
      </c>
    </row>
    <row r="2467" spans="1:9" x14ac:dyDescent="0.3">
      <c r="A2467">
        <v>98195</v>
      </c>
      <c r="B2467">
        <v>122</v>
      </c>
      <c r="C2467" s="441">
        <v>46204</v>
      </c>
      <c r="D2467" t="s">
        <v>552</v>
      </c>
      <c r="E2467">
        <v>25630</v>
      </c>
      <c r="F2467" t="s">
        <v>5754</v>
      </c>
      <c r="G2467">
        <v>4</v>
      </c>
      <c r="H2467" t="s">
        <v>5601</v>
      </c>
      <c r="I2467" t="s">
        <v>467</v>
      </c>
    </row>
    <row r="2468" spans="1:9" x14ac:dyDescent="0.3">
      <c r="A2468">
        <v>98196</v>
      </c>
      <c r="B2468">
        <v>122</v>
      </c>
      <c r="C2468" s="441">
        <v>46204</v>
      </c>
      <c r="D2468" t="s">
        <v>552</v>
      </c>
      <c r="E2468">
        <v>18268</v>
      </c>
      <c r="F2468" t="s">
        <v>5766</v>
      </c>
      <c r="G2468">
        <v>5</v>
      </c>
      <c r="H2468" t="s">
        <v>5601</v>
      </c>
      <c r="I2468" t="s">
        <v>467</v>
      </c>
    </row>
    <row r="2469" spans="1:9" x14ac:dyDescent="0.3">
      <c r="A2469">
        <v>98197</v>
      </c>
      <c r="B2469">
        <v>122</v>
      </c>
      <c r="C2469" s="441">
        <v>46204</v>
      </c>
      <c r="D2469" t="s">
        <v>552</v>
      </c>
      <c r="E2469">
        <v>26054</v>
      </c>
      <c r="F2469" t="s">
        <v>5868</v>
      </c>
      <c r="G2469">
        <v>8</v>
      </c>
      <c r="H2469" t="s">
        <v>5613</v>
      </c>
      <c r="I2469" t="s">
        <v>467</v>
      </c>
    </row>
    <row r="2470" spans="1:9" x14ac:dyDescent="0.3">
      <c r="A2470">
        <v>98198</v>
      </c>
      <c r="B2470">
        <v>122</v>
      </c>
      <c r="C2470" s="441">
        <v>46204</v>
      </c>
      <c r="D2470" t="s">
        <v>552</v>
      </c>
      <c r="E2470">
        <v>18200</v>
      </c>
      <c r="F2470" t="s">
        <v>5784</v>
      </c>
      <c r="G2470">
        <v>1</v>
      </c>
      <c r="H2470" t="s">
        <v>5601</v>
      </c>
      <c r="I2470" t="s">
        <v>467</v>
      </c>
    </row>
    <row r="2471" spans="1:9" x14ac:dyDescent="0.3">
      <c r="A2471">
        <v>98199</v>
      </c>
      <c r="B2471">
        <v>122</v>
      </c>
      <c r="C2471" s="441">
        <v>46204</v>
      </c>
      <c r="D2471" t="s">
        <v>552</v>
      </c>
      <c r="E2471">
        <v>17712</v>
      </c>
      <c r="F2471" t="s">
        <v>6074</v>
      </c>
      <c r="G2471">
        <v>5</v>
      </c>
      <c r="H2471" t="s">
        <v>5613</v>
      </c>
      <c r="I2471" t="s">
        <v>467</v>
      </c>
    </row>
    <row r="2472" spans="1:9" x14ac:dyDescent="0.3">
      <c r="A2472">
        <v>98200</v>
      </c>
      <c r="B2472">
        <v>122</v>
      </c>
      <c r="C2472" s="441">
        <v>46204</v>
      </c>
      <c r="D2472" t="s">
        <v>552</v>
      </c>
      <c r="E2472">
        <v>28256</v>
      </c>
      <c r="F2472" t="s">
        <v>6075</v>
      </c>
      <c r="G2472">
        <v>11</v>
      </c>
      <c r="H2472" t="s">
        <v>5613</v>
      </c>
      <c r="I2472" t="s">
        <v>467</v>
      </c>
    </row>
    <row r="2473" spans="1:9" x14ac:dyDescent="0.3">
      <c r="A2473">
        <v>98201</v>
      </c>
      <c r="B2473">
        <v>122</v>
      </c>
      <c r="C2473" s="441">
        <v>46204</v>
      </c>
      <c r="D2473" t="s">
        <v>552</v>
      </c>
      <c r="E2473">
        <v>28407</v>
      </c>
      <c r="F2473" t="s">
        <v>6011</v>
      </c>
      <c r="G2473">
        <v>3</v>
      </c>
      <c r="H2473" t="s">
        <v>5613</v>
      </c>
      <c r="I2473" t="s">
        <v>467</v>
      </c>
    </row>
    <row r="2474" spans="1:9" x14ac:dyDescent="0.3">
      <c r="A2474">
        <v>98202</v>
      </c>
      <c r="B2474">
        <v>122</v>
      </c>
      <c r="C2474" s="441">
        <v>46204</v>
      </c>
      <c r="D2474" t="s">
        <v>552</v>
      </c>
      <c r="E2474">
        <v>29757</v>
      </c>
      <c r="F2474" t="s">
        <v>6076</v>
      </c>
      <c r="G2474">
        <v>8</v>
      </c>
      <c r="H2474" t="s">
        <v>5613</v>
      </c>
      <c r="I2474" t="s">
        <v>467</v>
      </c>
    </row>
    <row r="2475" spans="1:9" x14ac:dyDescent="0.3">
      <c r="A2475">
        <v>98203</v>
      </c>
      <c r="B2475">
        <v>122</v>
      </c>
      <c r="C2475" s="441">
        <v>46204</v>
      </c>
      <c r="D2475" t="s">
        <v>552</v>
      </c>
      <c r="E2475">
        <v>28263</v>
      </c>
      <c r="F2475" t="s">
        <v>6077</v>
      </c>
      <c r="G2475">
        <v>2</v>
      </c>
      <c r="H2475" t="s">
        <v>5613</v>
      </c>
      <c r="I2475" t="s">
        <v>467</v>
      </c>
    </row>
    <row r="2476" spans="1:9" x14ac:dyDescent="0.3">
      <c r="A2476">
        <v>98204</v>
      </c>
      <c r="B2476">
        <v>122</v>
      </c>
      <c r="C2476" s="441">
        <v>46204</v>
      </c>
      <c r="D2476" t="s">
        <v>552</v>
      </c>
      <c r="E2476">
        <v>28641</v>
      </c>
      <c r="F2476" t="s">
        <v>6078</v>
      </c>
      <c r="G2476">
        <v>3</v>
      </c>
      <c r="H2476" t="s">
        <v>5613</v>
      </c>
      <c r="I2476" t="s">
        <v>467</v>
      </c>
    </row>
    <row r="2477" spans="1:9" x14ac:dyDescent="0.3">
      <c r="A2477">
        <v>98205</v>
      </c>
      <c r="B2477">
        <v>122</v>
      </c>
      <c r="C2477" s="441">
        <v>46204</v>
      </c>
      <c r="D2477" t="s">
        <v>552</v>
      </c>
      <c r="E2477">
        <v>25418</v>
      </c>
      <c r="F2477" t="s">
        <v>6079</v>
      </c>
      <c r="G2477">
        <v>6</v>
      </c>
      <c r="H2477" t="s">
        <v>5613</v>
      </c>
      <c r="I2477" t="s">
        <v>467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6994"/>
  <sheetViews>
    <sheetView workbookViewId="0"/>
  </sheetViews>
  <sheetFormatPr defaultRowHeight="14.4" x14ac:dyDescent="0.3"/>
  <sheetData>
    <row r="1" spans="1:15" x14ac:dyDescent="0.3">
      <c r="A1" t="s">
        <v>534</v>
      </c>
      <c r="B1" t="s">
        <v>2673</v>
      </c>
      <c r="C1" t="s">
        <v>2674</v>
      </c>
      <c r="D1" t="s">
        <v>536</v>
      </c>
      <c r="E1" t="s">
        <v>537</v>
      </c>
      <c r="F1" t="s">
        <v>538</v>
      </c>
      <c r="G1" t="s">
        <v>6080</v>
      </c>
      <c r="H1" t="s">
        <v>6081</v>
      </c>
      <c r="I1" t="s">
        <v>6082</v>
      </c>
      <c r="J1" t="s">
        <v>5595</v>
      </c>
      <c r="K1" t="s">
        <v>5596</v>
      </c>
      <c r="L1" t="s">
        <v>6083</v>
      </c>
      <c r="M1" t="s">
        <v>6084</v>
      </c>
      <c r="N1" t="s">
        <v>542</v>
      </c>
      <c r="O1" t="s">
        <v>550</v>
      </c>
    </row>
    <row r="2" spans="1:15" x14ac:dyDescent="0.3">
      <c r="A2">
        <v>244614</v>
      </c>
      <c r="B2">
        <v>122</v>
      </c>
      <c r="C2" t="s">
        <v>552</v>
      </c>
      <c r="D2" t="s">
        <v>1206</v>
      </c>
      <c r="E2" t="s">
        <v>2683</v>
      </c>
      <c r="F2" s="440">
        <v>46204</v>
      </c>
      <c r="G2">
        <v>26881</v>
      </c>
      <c r="H2" t="s">
        <v>5965</v>
      </c>
      <c r="I2" t="s">
        <v>6085</v>
      </c>
      <c r="J2">
        <v>1</v>
      </c>
      <c r="K2" t="s">
        <v>5598</v>
      </c>
      <c r="L2">
        <v>75.400000000000006</v>
      </c>
      <c r="M2">
        <v>75.400000000000006</v>
      </c>
      <c r="N2" t="s">
        <v>1210</v>
      </c>
      <c r="O2" t="s">
        <v>467</v>
      </c>
    </row>
    <row r="3" spans="1:15" x14ac:dyDescent="0.3">
      <c r="A3">
        <v>244613</v>
      </c>
      <c r="B3">
        <v>122</v>
      </c>
      <c r="C3" t="s">
        <v>552</v>
      </c>
      <c r="D3" t="s">
        <v>2684</v>
      </c>
      <c r="E3" t="s">
        <v>2685</v>
      </c>
      <c r="F3" s="440">
        <v>46205</v>
      </c>
      <c r="G3">
        <v>29993</v>
      </c>
      <c r="H3" t="s">
        <v>6086</v>
      </c>
      <c r="I3" t="s">
        <v>6085</v>
      </c>
      <c r="J3">
        <v>0.55000000000000004</v>
      </c>
      <c r="K3" t="s">
        <v>5598</v>
      </c>
      <c r="L3">
        <v>52.03</v>
      </c>
      <c r="M3">
        <v>94.6</v>
      </c>
      <c r="N3" t="s">
        <v>6087</v>
      </c>
      <c r="O3" t="s">
        <v>467</v>
      </c>
    </row>
    <row r="4" spans="1:15" x14ac:dyDescent="0.3">
      <c r="A4">
        <v>244613</v>
      </c>
      <c r="B4">
        <v>122</v>
      </c>
      <c r="C4" t="s">
        <v>552</v>
      </c>
      <c r="D4" t="s">
        <v>2684</v>
      </c>
      <c r="E4" t="s">
        <v>2685</v>
      </c>
      <c r="F4" s="440">
        <v>46205</v>
      </c>
      <c r="G4">
        <v>29995</v>
      </c>
      <c r="H4" t="s">
        <v>6088</v>
      </c>
      <c r="I4" t="s">
        <v>6085</v>
      </c>
      <c r="J4">
        <v>0.75</v>
      </c>
      <c r="K4" t="s">
        <v>5598</v>
      </c>
      <c r="L4">
        <v>107.25</v>
      </c>
      <c r="M4">
        <v>143</v>
      </c>
      <c r="N4" t="s">
        <v>6087</v>
      </c>
      <c r="O4" t="s">
        <v>467</v>
      </c>
    </row>
    <row r="5" spans="1:15" x14ac:dyDescent="0.3">
      <c r="A5">
        <v>244613</v>
      </c>
      <c r="B5">
        <v>122</v>
      </c>
      <c r="C5" t="s">
        <v>552</v>
      </c>
      <c r="D5" t="s">
        <v>2684</v>
      </c>
      <c r="E5" t="s">
        <v>2685</v>
      </c>
      <c r="F5" s="440">
        <v>46205</v>
      </c>
      <c r="G5">
        <v>29994</v>
      </c>
      <c r="H5" t="s">
        <v>6089</v>
      </c>
      <c r="I5" t="s">
        <v>6085</v>
      </c>
      <c r="J5">
        <v>0.35</v>
      </c>
      <c r="K5" t="s">
        <v>5598</v>
      </c>
      <c r="L5">
        <v>48.13</v>
      </c>
      <c r="M5">
        <v>137.514286</v>
      </c>
      <c r="N5" t="s">
        <v>6087</v>
      </c>
      <c r="O5" t="s">
        <v>467</v>
      </c>
    </row>
    <row r="6" spans="1:15" x14ac:dyDescent="0.3">
      <c r="A6">
        <v>244613</v>
      </c>
      <c r="B6">
        <v>122</v>
      </c>
      <c r="C6" t="s">
        <v>552</v>
      </c>
      <c r="D6" t="s">
        <v>2684</v>
      </c>
      <c r="E6" t="s">
        <v>2685</v>
      </c>
      <c r="F6" s="440">
        <v>46205</v>
      </c>
      <c r="G6">
        <v>29992</v>
      </c>
      <c r="H6" t="s">
        <v>6090</v>
      </c>
      <c r="I6" t="s">
        <v>6085</v>
      </c>
      <c r="J6">
        <v>0.7</v>
      </c>
      <c r="K6" t="s">
        <v>5598</v>
      </c>
      <c r="L6">
        <v>111.3</v>
      </c>
      <c r="M6">
        <v>159</v>
      </c>
      <c r="N6" t="s">
        <v>6087</v>
      </c>
      <c r="O6" t="s">
        <v>467</v>
      </c>
    </row>
    <row r="7" spans="1:15" x14ac:dyDescent="0.3">
      <c r="A7">
        <v>244612</v>
      </c>
      <c r="B7">
        <v>122</v>
      </c>
      <c r="C7" t="s">
        <v>552</v>
      </c>
      <c r="D7" t="s">
        <v>2686</v>
      </c>
      <c r="E7" t="s">
        <v>2687</v>
      </c>
      <c r="F7" s="440">
        <v>46210</v>
      </c>
      <c r="G7">
        <v>29903</v>
      </c>
      <c r="H7" t="s">
        <v>6048</v>
      </c>
      <c r="I7" t="s">
        <v>6085</v>
      </c>
      <c r="J7">
        <v>4</v>
      </c>
      <c r="K7" t="s">
        <v>5703</v>
      </c>
      <c r="L7">
        <v>259.2</v>
      </c>
      <c r="M7">
        <v>64.8</v>
      </c>
      <c r="N7" t="s">
        <v>6085</v>
      </c>
      <c r="O7" t="s">
        <v>467</v>
      </c>
    </row>
    <row r="8" spans="1:15" x14ac:dyDescent="0.3">
      <c r="A8">
        <v>244612</v>
      </c>
      <c r="B8">
        <v>122</v>
      </c>
      <c r="C8" t="s">
        <v>552</v>
      </c>
      <c r="D8" t="s">
        <v>2686</v>
      </c>
      <c r="E8" t="s">
        <v>2687</v>
      </c>
      <c r="F8" s="440">
        <v>46210</v>
      </c>
      <c r="G8">
        <v>19356</v>
      </c>
      <c r="H8" t="s">
        <v>5696</v>
      </c>
      <c r="I8" t="s">
        <v>6085</v>
      </c>
      <c r="J8">
        <v>11.08</v>
      </c>
      <c r="K8" t="s">
        <v>5598</v>
      </c>
      <c r="L8">
        <v>611.73</v>
      </c>
      <c r="M8">
        <v>55.210289000000003</v>
      </c>
      <c r="N8" t="s">
        <v>6085</v>
      </c>
      <c r="O8" t="s">
        <v>467</v>
      </c>
    </row>
    <row r="9" spans="1:15" x14ac:dyDescent="0.3">
      <c r="A9">
        <v>244612</v>
      </c>
      <c r="B9">
        <v>122</v>
      </c>
      <c r="C9" t="s">
        <v>552</v>
      </c>
      <c r="D9" t="s">
        <v>2686</v>
      </c>
      <c r="E9" t="s">
        <v>2687</v>
      </c>
      <c r="F9" s="440">
        <v>46210</v>
      </c>
      <c r="G9">
        <v>20689</v>
      </c>
      <c r="H9" t="s">
        <v>5638</v>
      </c>
      <c r="I9" t="s">
        <v>6085</v>
      </c>
      <c r="J9">
        <v>12</v>
      </c>
      <c r="K9" t="s">
        <v>5613</v>
      </c>
      <c r="L9">
        <v>407.04</v>
      </c>
      <c r="M9">
        <v>33.92</v>
      </c>
      <c r="N9" t="s">
        <v>6085</v>
      </c>
      <c r="O9" t="s">
        <v>467</v>
      </c>
    </row>
    <row r="10" spans="1:15" x14ac:dyDescent="0.3">
      <c r="A10">
        <v>244611</v>
      </c>
      <c r="B10">
        <v>122</v>
      </c>
      <c r="C10" t="s">
        <v>552</v>
      </c>
      <c r="D10" t="s">
        <v>2688</v>
      </c>
      <c r="E10" t="s">
        <v>2689</v>
      </c>
      <c r="F10" s="440">
        <v>46210</v>
      </c>
      <c r="G10">
        <v>18296</v>
      </c>
      <c r="H10" t="s">
        <v>5761</v>
      </c>
      <c r="I10" t="s">
        <v>4764</v>
      </c>
      <c r="J10">
        <v>6</v>
      </c>
      <c r="K10" t="s">
        <v>5601</v>
      </c>
      <c r="L10">
        <v>347.94</v>
      </c>
      <c r="M10">
        <v>57.99</v>
      </c>
      <c r="N10" t="s">
        <v>4764</v>
      </c>
      <c r="O10" t="s">
        <v>467</v>
      </c>
    </row>
    <row r="11" spans="1:15" x14ac:dyDescent="0.3">
      <c r="A11">
        <v>244610</v>
      </c>
      <c r="B11">
        <v>122</v>
      </c>
      <c r="C11" t="s">
        <v>552</v>
      </c>
      <c r="D11" t="s">
        <v>2688</v>
      </c>
      <c r="E11" t="s">
        <v>2690</v>
      </c>
      <c r="F11" s="440">
        <v>46210</v>
      </c>
      <c r="G11">
        <v>20715</v>
      </c>
      <c r="H11" t="s">
        <v>5614</v>
      </c>
      <c r="I11" t="s">
        <v>6085</v>
      </c>
      <c r="J11">
        <v>2</v>
      </c>
      <c r="K11" t="s">
        <v>5613</v>
      </c>
      <c r="L11">
        <v>808.64</v>
      </c>
      <c r="M11">
        <v>404.32</v>
      </c>
      <c r="N11" t="s">
        <v>4764</v>
      </c>
      <c r="O11" t="s">
        <v>467</v>
      </c>
    </row>
    <row r="12" spans="1:15" x14ac:dyDescent="0.3">
      <c r="A12">
        <v>244609</v>
      </c>
      <c r="B12">
        <v>122</v>
      </c>
      <c r="C12" t="s">
        <v>552</v>
      </c>
      <c r="D12" t="s">
        <v>2691</v>
      </c>
      <c r="E12" t="s">
        <v>2692</v>
      </c>
      <c r="F12" s="440">
        <v>46211</v>
      </c>
      <c r="G12">
        <v>20645</v>
      </c>
      <c r="H12" t="s">
        <v>5664</v>
      </c>
      <c r="I12" t="s">
        <v>6085</v>
      </c>
      <c r="J12">
        <v>18</v>
      </c>
      <c r="K12" t="s">
        <v>6091</v>
      </c>
      <c r="L12">
        <v>399.06</v>
      </c>
      <c r="M12">
        <v>22.17</v>
      </c>
      <c r="N12" t="s">
        <v>6085</v>
      </c>
      <c r="O12" t="s">
        <v>467</v>
      </c>
    </row>
    <row r="13" spans="1:15" x14ac:dyDescent="0.3">
      <c r="A13">
        <v>244609</v>
      </c>
      <c r="B13">
        <v>122</v>
      </c>
      <c r="C13" t="s">
        <v>552</v>
      </c>
      <c r="D13" t="s">
        <v>2691</v>
      </c>
      <c r="E13" t="s">
        <v>2692</v>
      </c>
      <c r="F13" s="440">
        <v>46211</v>
      </c>
      <c r="G13">
        <v>19973</v>
      </c>
      <c r="H13" t="s">
        <v>5670</v>
      </c>
      <c r="I13" t="s">
        <v>6085</v>
      </c>
      <c r="J13">
        <v>8</v>
      </c>
      <c r="K13" t="s">
        <v>5613</v>
      </c>
      <c r="L13">
        <v>118.72</v>
      </c>
      <c r="M13">
        <v>14.84</v>
      </c>
      <c r="N13" t="s">
        <v>6085</v>
      </c>
      <c r="O13" t="s">
        <v>467</v>
      </c>
    </row>
    <row r="14" spans="1:15" x14ac:dyDescent="0.3">
      <c r="A14">
        <v>244609</v>
      </c>
      <c r="B14">
        <v>122</v>
      </c>
      <c r="C14" t="s">
        <v>552</v>
      </c>
      <c r="D14" t="s">
        <v>2691</v>
      </c>
      <c r="E14" t="s">
        <v>2692</v>
      </c>
      <c r="F14" s="440">
        <v>46211</v>
      </c>
      <c r="G14">
        <v>20136</v>
      </c>
      <c r="H14" t="s">
        <v>5658</v>
      </c>
      <c r="I14" t="s">
        <v>6085</v>
      </c>
      <c r="J14">
        <v>30</v>
      </c>
      <c r="K14" t="s">
        <v>5605</v>
      </c>
      <c r="L14">
        <v>87</v>
      </c>
      <c r="M14">
        <v>2.9</v>
      </c>
      <c r="N14" t="s">
        <v>6085</v>
      </c>
      <c r="O14" t="s">
        <v>467</v>
      </c>
    </row>
    <row r="15" spans="1:15" x14ac:dyDescent="0.3">
      <c r="A15">
        <v>244608</v>
      </c>
      <c r="B15">
        <v>122</v>
      </c>
      <c r="C15" t="s">
        <v>552</v>
      </c>
      <c r="D15" t="s">
        <v>2693</v>
      </c>
      <c r="E15" t="s">
        <v>2694</v>
      </c>
      <c r="F15" s="440">
        <v>46210</v>
      </c>
      <c r="G15">
        <v>20385</v>
      </c>
      <c r="H15" t="s">
        <v>5645</v>
      </c>
      <c r="I15" t="s">
        <v>6085</v>
      </c>
      <c r="J15">
        <v>12</v>
      </c>
      <c r="K15" t="s">
        <v>5613</v>
      </c>
      <c r="L15">
        <v>59.76</v>
      </c>
      <c r="M15">
        <v>4.9800000000000004</v>
      </c>
      <c r="N15" t="s">
        <v>6085</v>
      </c>
      <c r="O15" t="s">
        <v>467</v>
      </c>
    </row>
    <row r="16" spans="1:15" x14ac:dyDescent="0.3">
      <c r="A16">
        <v>244608</v>
      </c>
      <c r="B16">
        <v>122</v>
      </c>
      <c r="C16" t="s">
        <v>552</v>
      </c>
      <c r="D16" t="s">
        <v>2693</v>
      </c>
      <c r="E16" t="s">
        <v>2694</v>
      </c>
      <c r="F16" s="440">
        <v>46210</v>
      </c>
      <c r="G16">
        <v>20332</v>
      </c>
      <c r="H16" t="s">
        <v>5681</v>
      </c>
      <c r="I16" t="s">
        <v>6085</v>
      </c>
      <c r="J16">
        <v>12</v>
      </c>
      <c r="K16" t="s">
        <v>5605</v>
      </c>
      <c r="L16">
        <v>165.6</v>
      </c>
      <c r="M16">
        <v>13.8</v>
      </c>
      <c r="N16" t="s">
        <v>6085</v>
      </c>
      <c r="O16" t="s">
        <v>467</v>
      </c>
    </row>
    <row r="17" spans="1:15" x14ac:dyDescent="0.3">
      <c r="A17">
        <v>244607</v>
      </c>
      <c r="B17">
        <v>122</v>
      </c>
      <c r="C17" t="s">
        <v>552</v>
      </c>
      <c r="D17" t="s">
        <v>2693</v>
      </c>
      <c r="E17" t="s">
        <v>2695</v>
      </c>
      <c r="F17" s="440">
        <v>46210</v>
      </c>
      <c r="G17">
        <v>29991</v>
      </c>
      <c r="H17" t="s">
        <v>6092</v>
      </c>
      <c r="I17" t="s">
        <v>4764</v>
      </c>
      <c r="J17">
        <v>1</v>
      </c>
      <c r="K17" t="s">
        <v>5601</v>
      </c>
      <c r="L17">
        <v>698.9</v>
      </c>
      <c r="M17">
        <v>698.9</v>
      </c>
      <c r="N17" t="s">
        <v>4764</v>
      </c>
      <c r="O17" t="s">
        <v>467</v>
      </c>
    </row>
    <row r="18" spans="1:15" x14ac:dyDescent="0.3">
      <c r="A18">
        <v>244606</v>
      </c>
      <c r="B18">
        <v>122</v>
      </c>
      <c r="C18" t="s">
        <v>552</v>
      </c>
      <c r="D18" t="s">
        <v>2693</v>
      </c>
      <c r="E18" t="s">
        <v>2696</v>
      </c>
      <c r="F18" s="440">
        <v>46210</v>
      </c>
      <c r="G18">
        <v>18543</v>
      </c>
      <c r="H18" t="s">
        <v>5729</v>
      </c>
      <c r="I18" t="s">
        <v>4764</v>
      </c>
      <c r="J18">
        <v>12</v>
      </c>
      <c r="K18" t="s">
        <v>5601</v>
      </c>
      <c r="L18">
        <v>232.68</v>
      </c>
      <c r="M18">
        <v>19.39</v>
      </c>
      <c r="N18" t="s">
        <v>4764</v>
      </c>
      <c r="O18" t="s">
        <v>467</v>
      </c>
    </row>
    <row r="19" spans="1:15" x14ac:dyDescent="0.3">
      <c r="A19">
        <v>244606</v>
      </c>
      <c r="B19">
        <v>122</v>
      </c>
      <c r="C19" t="s">
        <v>552</v>
      </c>
      <c r="D19" t="s">
        <v>2693</v>
      </c>
      <c r="E19" t="s">
        <v>2696</v>
      </c>
      <c r="F19" s="440">
        <v>46210</v>
      </c>
      <c r="G19">
        <v>17716</v>
      </c>
      <c r="H19" t="s">
        <v>5830</v>
      </c>
      <c r="I19" t="s">
        <v>4764</v>
      </c>
      <c r="J19">
        <v>6</v>
      </c>
      <c r="K19" t="s">
        <v>6093</v>
      </c>
      <c r="L19">
        <v>159</v>
      </c>
      <c r="M19">
        <v>26.5</v>
      </c>
      <c r="N19" t="s">
        <v>4764</v>
      </c>
      <c r="O19" t="s">
        <v>467</v>
      </c>
    </row>
    <row r="20" spans="1:15" x14ac:dyDescent="0.3">
      <c r="A20">
        <v>244605</v>
      </c>
      <c r="B20">
        <v>122</v>
      </c>
      <c r="C20" t="s">
        <v>552</v>
      </c>
      <c r="D20" t="s">
        <v>2697</v>
      </c>
      <c r="E20" t="s">
        <v>2698</v>
      </c>
      <c r="F20" s="440">
        <v>46210</v>
      </c>
      <c r="G20">
        <v>23198</v>
      </c>
      <c r="H20" t="s">
        <v>5947</v>
      </c>
      <c r="I20" t="s">
        <v>6085</v>
      </c>
      <c r="J20">
        <v>2.1</v>
      </c>
      <c r="K20" t="s">
        <v>5598</v>
      </c>
      <c r="L20">
        <v>30.03</v>
      </c>
      <c r="M20">
        <v>14.3</v>
      </c>
      <c r="N20" t="s">
        <v>6085</v>
      </c>
      <c r="O20" t="s">
        <v>467</v>
      </c>
    </row>
    <row r="21" spans="1:15" x14ac:dyDescent="0.3">
      <c r="A21">
        <v>244605</v>
      </c>
      <c r="B21">
        <v>122</v>
      </c>
      <c r="C21" t="s">
        <v>552</v>
      </c>
      <c r="D21" t="s">
        <v>2697</v>
      </c>
      <c r="E21" t="s">
        <v>2698</v>
      </c>
      <c r="F21" s="440">
        <v>46210</v>
      </c>
      <c r="G21">
        <v>19480</v>
      </c>
      <c r="H21" t="s">
        <v>5936</v>
      </c>
      <c r="I21" t="s">
        <v>6085</v>
      </c>
      <c r="J21">
        <v>0.3</v>
      </c>
      <c r="K21" t="s">
        <v>5598</v>
      </c>
      <c r="L21">
        <v>10.4</v>
      </c>
      <c r="M21">
        <v>34.666666999999997</v>
      </c>
      <c r="N21" t="s">
        <v>6085</v>
      </c>
      <c r="O21" t="s">
        <v>467</v>
      </c>
    </row>
    <row r="22" spans="1:15" x14ac:dyDescent="0.3">
      <c r="A22">
        <v>244605</v>
      </c>
      <c r="B22">
        <v>122</v>
      </c>
      <c r="C22" t="s">
        <v>552</v>
      </c>
      <c r="D22" t="s">
        <v>2697</v>
      </c>
      <c r="E22" t="s">
        <v>2698</v>
      </c>
      <c r="F22" s="440">
        <v>46210</v>
      </c>
      <c r="G22">
        <v>24484</v>
      </c>
      <c r="H22" t="s">
        <v>6065</v>
      </c>
      <c r="I22" t="s">
        <v>6085</v>
      </c>
      <c r="J22">
        <v>0.2</v>
      </c>
      <c r="K22" t="s">
        <v>5598</v>
      </c>
      <c r="L22">
        <v>3.12</v>
      </c>
      <c r="M22">
        <v>15.6</v>
      </c>
      <c r="N22" t="s">
        <v>6085</v>
      </c>
      <c r="O22" t="s">
        <v>467</v>
      </c>
    </row>
    <row r="23" spans="1:15" x14ac:dyDescent="0.3">
      <c r="A23">
        <v>244605</v>
      </c>
      <c r="B23">
        <v>122</v>
      </c>
      <c r="C23" t="s">
        <v>552</v>
      </c>
      <c r="D23" t="s">
        <v>2697</v>
      </c>
      <c r="E23" t="s">
        <v>2698</v>
      </c>
      <c r="F23" s="440">
        <v>46210</v>
      </c>
      <c r="G23">
        <v>23096</v>
      </c>
      <c r="H23" t="s">
        <v>5941</v>
      </c>
      <c r="I23" t="s">
        <v>6085</v>
      </c>
      <c r="J23">
        <v>60</v>
      </c>
      <c r="K23" t="s">
        <v>5613</v>
      </c>
      <c r="L23">
        <v>34.200000000000003</v>
      </c>
      <c r="M23">
        <v>0.56999999999999995</v>
      </c>
      <c r="N23" t="s">
        <v>6085</v>
      </c>
      <c r="O23" t="s">
        <v>467</v>
      </c>
    </row>
    <row r="24" spans="1:15" x14ac:dyDescent="0.3">
      <c r="A24">
        <v>244605</v>
      </c>
      <c r="B24">
        <v>122</v>
      </c>
      <c r="C24" t="s">
        <v>552</v>
      </c>
      <c r="D24" t="s">
        <v>2697</v>
      </c>
      <c r="E24" t="s">
        <v>2698</v>
      </c>
      <c r="F24" s="440">
        <v>46210</v>
      </c>
      <c r="G24">
        <v>19485</v>
      </c>
      <c r="H24" t="s">
        <v>5935</v>
      </c>
      <c r="I24" t="s">
        <v>6085</v>
      </c>
      <c r="J24">
        <v>0.1</v>
      </c>
      <c r="K24" t="s">
        <v>5598</v>
      </c>
      <c r="L24">
        <v>6.93</v>
      </c>
      <c r="M24">
        <v>69.3</v>
      </c>
      <c r="N24" t="s">
        <v>6085</v>
      </c>
      <c r="O24" t="s">
        <v>467</v>
      </c>
    </row>
    <row r="25" spans="1:15" x14ac:dyDescent="0.3">
      <c r="A25">
        <v>244605</v>
      </c>
      <c r="B25">
        <v>122</v>
      </c>
      <c r="C25" t="s">
        <v>552</v>
      </c>
      <c r="D25" t="s">
        <v>2697</v>
      </c>
      <c r="E25" t="s">
        <v>2698</v>
      </c>
      <c r="F25" s="440">
        <v>46210</v>
      </c>
      <c r="G25">
        <v>20257</v>
      </c>
      <c r="H25" t="s">
        <v>5887</v>
      </c>
      <c r="I25" t="s">
        <v>6085</v>
      </c>
      <c r="J25">
        <v>4</v>
      </c>
      <c r="K25" t="s">
        <v>5613</v>
      </c>
      <c r="L25">
        <v>119.6</v>
      </c>
      <c r="M25">
        <v>29.9</v>
      </c>
      <c r="N25" t="s">
        <v>6085</v>
      </c>
      <c r="O25" t="s">
        <v>467</v>
      </c>
    </row>
    <row r="26" spans="1:15" x14ac:dyDescent="0.3">
      <c r="A26">
        <v>244605</v>
      </c>
      <c r="B26">
        <v>122</v>
      </c>
      <c r="C26" t="s">
        <v>552</v>
      </c>
      <c r="D26" t="s">
        <v>2697</v>
      </c>
      <c r="E26" t="s">
        <v>2698</v>
      </c>
      <c r="F26" s="440">
        <v>46210</v>
      </c>
      <c r="G26">
        <v>23186</v>
      </c>
      <c r="H26" t="s">
        <v>5955</v>
      </c>
      <c r="I26" t="s">
        <v>6085</v>
      </c>
      <c r="J26">
        <v>20</v>
      </c>
      <c r="K26" t="s">
        <v>5598</v>
      </c>
      <c r="L26">
        <v>143</v>
      </c>
      <c r="M26">
        <v>7.15</v>
      </c>
      <c r="N26" t="s">
        <v>6085</v>
      </c>
      <c r="O26" t="s">
        <v>467</v>
      </c>
    </row>
    <row r="27" spans="1:15" x14ac:dyDescent="0.3">
      <c r="A27">
        <v>244604</v>
      </c>
      <c r="B27">
        <v>122</v>
      </c>
      <c r="C27" t="s">
        <v>552</v>
      </c>
      <c r="D27" t="s">
        <v>2520</v>
      </c>
      <c r="E27" t="s">
        <v>2699</v>
      </c>
      <c r="F27" s="440">
        <v>46210</v>
      </c>
      <c r="G27">
        <v>19589</v>
      </c>
      <c r="H27" t="s">
        <v>5943</v>
      </c>
      <c r="I27" t="s">
        <v>6085</v>
      </c>
      <c r="J27">
        <v>1</v>
      </c>
      <c r="K27" t="s">
        <v>5598</v>
      </c>
      <c r="L27">
        <v>7.5</v>
      </c>
      <c r="M27">
        <v>7.5</v>
      </c>
      <c r="N27" t="s">
        <v>6085</v>
      </c>
      <c r="O27" t="s">
        <v>467</v>
      </c>
    </row>
    <row r="28" spans="1:15" x14ac:dyDescent="0.3">
      <c r="A28">
        <v>244604</v>
      </c>
      <c r="B28">
        <v>122</v>
      </c>
      <c r="C28" t="s">
        <v>552</v>
      </c>
      <c r="D28" t="s">
        <v>2520</v>
      </c>
      <c r="E28" t="s">
        <v>2699</v>
      </c>
      <c r="F28" s="440">
        <v>46210</v>
      </c>
      <c r="G28">
        <v>19505</v>
      </c>
      <c r="H28" t="s">
        <v>5978</v>
      </c>
      <c r="I28" t="s">
        <v>6085</v>
      </c>
      <c r="J28">
        <v>1</v>
      </c>
      <c r="K28" t="s">
        <v>5598</v>
      </c>
      <c r="L28">
        <v>14.5</v>
      </c>
      <c r="M28">
        <v>14.5</v>
      </c>
      <c r="N28" t="s">
        <v>6085</v>
      </c>
      <c r="O28" t="s">
        <v>467</v>
      </c>
    </row>
    <row r="29" spans="1:15" x14ac:dyDescent="0.3">
      <c r="A29">
        <v>244604</v>
      </c>
      <c r="B29">
        <v>122</v>
      </c>
      <c r="C29" t="s">
        <v>552</v>
      </c>
      <c r="D29" t="s">
        <v>2520</v>
      </c>
      <c r="E29" t="s">
        <v>2699</v>
      </c>
      <c r="F29" s="440">
        <v>46210</v>
      </c>
      <c r="G29">
        <v>24509</v>
      </c>
      <c r="H29" t="s">
        <v>5928</v>
      </c>
      <c r="I29" t="s">
        <v>6085</v>
      </c>
      <c r="J29">
        <v>10</v>
      </c>
      <c r="K29" t="s">
        <v>5598</v>
      </c>
      <c r="L29">
        <v>58</v>
      </c>
      <c r="M29">
        <v>5.8</v>
      </c>
      <c r="N29" t="s">
        <v>6085</v>
      </c>
      <c r="O29" t="s">
        <v>467</v>
      </c>
    </row>
    <row r="30" spans="1:15" x14ac:dyDescent="0.3">
      <c r="A30">
        <v>244604</v>
      </c>
      <c r="B30">
        <v>122</v>
      </c>
      <c r="C30" t="s">
        <v>552</v>
      </c>
      <c r="D30" t="s">
        <v>2520</v>
      </c>
      <c r="E30" t="s">
        <v>2699</v>
      </c>
      <c r="F30" s="440">
        <v>46210</v>
      </c>
      <c r="G30">
        <v>19476</v>
      </c>
      <c r="H30" t="s">
        <v>6017</v>
      </c>
      <c r="I30" t="s">
        <v>6085</v>
      </c>
      <c r="J30">
        <v>0.3</v>
      </c>
      <c r="K30" t="s">
        <v>5598</v>
      </c>
      <c r="L30">
        <v>18</v>
      </c>
      <c r="M30">
        <v>60</v>
      </c>
      <c r="N30" t="s">
        <v>6085</v>
      </c>
      <c r="O30" t="s">
        <v>467</v>
      </c>
    </row>
    <row r="31" spans="1:15" x14ac:dyDescent="0.3">
      <c r="A31">
        <v>244604</v>
      </c>
      <c r="B31">
        <v>122</v>
      </c>
      <c r="C31" t="s">
        <v>552</v>
      </c>
      <c r="D31" t="s">
        <v>2520</v>
      </c>
      <c r="E31" t="s">
        <v>2699</v>
      </c>
      <c r="F31" s="440">
        <v>46210</v>
      </c>
      <c r="G31">
        <v>23095</v>
      </c>
      <c r="H31" t="s">
        <v>5942</v>
      </c>
      <c r="I31" t="s">
        <v>6085</v>
      </c>
      <c r="J31">
        <v>200</v>
      </c>
      <c r="K31" t="s">
        <v>5613</v>
      </c>
      <c r="L31">
        <v>188</v>
      </c>
      <c r="M31">
        <v>0.94</v>
      </c>
      <c r="N31" t="s">
        <v>6085</v>
      </c>
      <c r="O31" t="s">
        <v>467</v>
      </c>
    </row>
    <row r="32" spans="1:15" x14ac:dyDescent="0.3">
      <c r="A32">
        <v>244604</v>
      </c>
      <c r="B32">
        <v>122</v>
      </c>
      <c r="C32" t="s">
        <v>552</v>
      </c>
      <c r="D32" t="s">
        <v>2520</v>
      </c>
      <c r="E32" t="s">
        <v>2699</v>
      </c>
      <c r="F32" s="440">
        <v>46210</v>
      </c>
      <c r="G32">
        <v>23359</v>
      </c>
      <c r="H32" t="s">
        <v>5939</v>
      </c>
      <c r="I32" t="s">
        <v>6085</v>
      </c>
      <c r="J32">
        <v>10</v>
      </c>
      <c r="K32" t="s">
        <v>5598</v>
      </c>
      <c r="L32">
        <v>32</v>
      </c>
      <c r="M32">
        <v>3.2</v>
      </c>
      <c r="N32" t="s">
        <v>6085</v>
      </c>
      <c r="O32" t="s">
        <v>467</v>
      </c>
    </row>
    <row r="33" spans="1:15" x14ac:dyDescent="0.3">
      <c r="A33">
        <v>244604</v>
      </c>
      <c r="B33">
        <v>122</v>
      </c>
      <c r="C33" t="s">
        <v>552</v>
      </c>
      <c r="D33" t="s">
        <v>2520</v>
      </c>
      <c r="E33" t="s">
        <v>2699</v>
      </c>
      <c r="F33" s="440">
        <v>46210</v>
      </c>
      <c r="G33">
        <v>19558</v>
      </c>
      <c r="H33" t="s">
        <v>5950</v>
      </c>
      <c r="I33" t="s">
        <v>6085</v>
      </c>
      <c r="J33">
        <v>1</v>
      </c>
      <c r="K33" t="s">
        <v>5598</v>
      </c>
      <c r="L33">
        <v>17</v>
      </c>
      <c r="M33">
        <v>17</v>
      </c>
      <c r="N33" t="s">
        <v>6085</v>
      </c>
      <c r="O33" t="s">
        <v>467</v>
      </c>
    </row>
    <row r="34" spans="1:15" x14ac:dyDescent="0.3">
      <c r="A34">
        <v>244604</v>
      </c>
      <c r="B34">
        <v>122</v>
      </c>
      <c r="C34" t="s">
        <v>552</v>
      </c>
      <c r="D34" t="s">
        <v>2520</v>
      </c>
      <c r="E34" t="s">
        <v>2699</v>
      </c>
      <c r="F34" s="440">
        <v>46210</v>
      </c>
      <c r="G34">
        <v>19632</v>
      </c>
      <c r="H34" t="s">
        <v>5926</v>
      </c>
      <c r="I34" t="s">
        <v>6085</v>
      </c>
      <c r="J34">
        <v>5</v>
      </c>
      <c r="K34" t="s">
        <v>5598</v>
      </c>
      <c r="L34">
        <v>17.5</v>
      </c>
      <c r="M34">
        <v>3.5</v>
      </c>
      <c r="N34" t="s">
        <v>6085</v>
      </c>
      <c r="O34" t="s">
        <v>467</v>
      </c>
    </row>
    <row r="35" spans="1:15" x14ac:dyDescent="0.3">
      <c r="A35">
        <v>244604</v>
      </c>
      <c r="B35">
        <v>122</v>
      </c>
      <c r="C35" t="s">
        <v>552</v>
      </c>
      <c r="D35" t="s">
        <v>2520</v>
      </c>
      <c r="E35" t="s">
        <v>2699</v>
      </c>
      <c r="F35" s="440">
        <v>46210</v>
      </c>
      <c r="G35">
        <v>19759</v>
      </c>
      <c r="H35" t="s">
        <v>6016</v>
      </c>
      <c r="I35" t="s">
        <v>6085</v>
      </c>
      <c r="J35">
        <v>5</v>
      </c>
      <c r="K35" t="s">
        <v>5598</v>
      </c>
      <c r="L35">
        <v>32.5</v>
      </c>
      <c r="M35">
        <v>6.5</v>
      </c>
      <c r="N35" t="s">
        <v>6085</v>
      </c>
      <c r="O35" t="s">
        <v>467</v>
      </c>
    </row>
    <row r="36" spans="1:15" x14ac:dyDescent="0.3">
      <c r="A36">
        <v>244604</v>
      </c>
      <c r="B36">
        <v>122</v>
      </c>
      <c r="C36" t="s">
        <v>552</v>
      </c>
      <c r="D36" t="s">
        <v>2520</v>
      </c>
      <c r="E36" t="s">
        <v>2699</v>
      </c>
      <c r="F36" s="440">
        <v>46210</v>
      </c>
      <c r="G36">
        <v>19488</v>
      </c>
      <c r="H36" t="s">
        <v>5930</v>
      </c>
      <c r="I36" t="s">
        <v>6085</v>
      </c>
      <c r="J36">
        <v>1</v>
      </c>
      <c r="K36" t="s">
        <v>5598</v>
      </c>
      <c r="L36">
        <v>13</v>
      </c>
      <c r="M36">
        <v>13</v>
      </c>
      <c r="N36" t="s">
        <v>6085</v>
      </c>
      <c r="O36" t="s">
        <v>467</v>
      </c>
    </row>
    <row r="37" spans="1:15" x14ac:dyDescent="0.3">
      <c r="A37">
        <v>244604</v>
      </c>
      <c r="B37">
        <v>122</v>
      </c>
      <c r="C37" t="s">
        <v>552</v>
      </c>
      <c r="D37" t="s">
        <v>2520</v>
      </c>
      <c r="E37" t="s">
        <v>2699</v>
      </c>
      <c r="F37" s="440">
        <v>46210</v>
      </c>
      <c r="G37">
        <v>23236</v>
      </c>
      <c r="H37" t="s">
        <v>5934</v>
      </c>
      <c r="I37" t="s">
        <v>6085</v>
      </c>
      <c r="J37">
        <v>1</v>
      </c>
      <c r="K37" t="s">
        <v>5598</v>
      </c>
      <c r="L37">
        <v>7.5</v>
      </c>
      <c r="M37">
        <v>7.5</v>
      </c>
      <c r="N37" t="s">
        <v>6085</v>
      </c>
      <c r="O37" t="s">
        <v>467</v>
      </c>
    </row>
    <row r="38" spans="1:15" x14ac:dyDescent="0.3">
      <c r="A38">
        <v>244604</v>
      </c>
      <c r="B38">
        <v>122</v>
      </c>
      <c r="C38" t="s">
        <v>552</v>
      </c>
      <c r="D38" t="s">
        <v>2520</v>
      </c>
      <c r="E38" t="s">
        <v>2699</v>
      </c>
      <c r="F38" s="440">
        <v>46210</v>
      </c>
      <c r="G38">
        <v>19575</v>
      </c>
      <c r="H38" t="s">
        <v>5944</v>
      </c>
      <c r="I38" t="s">
        <v>6085</v>
      </c>
      <c r="J38">
        <v>0.3</v>
      </c>
      <c r="K38" t="s">
        <v>5598</v>
      </c>
      <c r="L38">
        <v>9.6</v>
      </c>
      <c r="M38">
        <v>32</v>
      </c>
      <c r="N38" t="s">
        <v>6085</v>
      </c>
      <c r="O38" t="s">
        <v>467</v>
      </c>
    </row>
    <row r="39" spans="1:15" x14ac:dyDescent="0.3">
      <c r="A39">
        <v>244604</v>
      </c>
      <c r="B39">
        <v>122</v>
      </c>
      <c r="C39" t="s">
        <v>552</v>
      </c>
      <c r="D39" t="s">
        <v>2520</v>
      </c>
      <c r="E39" t="s">
        <v>2699</v>
      </c>
      <c r="F39" s="440">
        <v>46210</v>
      </c>
      <c r="G39">
        <v>24083</v>
      </c>
      <c r="H39" t="s">
        <v>5924</v>
      </c>
      <c r="I39" t="s">
        <v>6085</v>
      </c>
      <c r="J39">
        <v>50</v>
      </c>
      <c r="K39" t="s">
        <v>5598</v>
      </c>
      <c r="L39">
        <v>375</v>
      </c>
      <c r="M39">
        <v>7.5</v>
      </c>
      <c r="N39" t="s">
        <v>6085</v>
      </c>
      <c r="O39" t="s">
        <v>467</v>
      </c>
    </row>
    <row r="40" spans="1:15" x14ac:dyDescent="0.3">
      <c r="A40">
        <v>244604</v>
      </c>
      <c r="B40">
        <v>122</v>
      </c>
      <c r="C40" t="s">
        <v>552</v>
      </c>
      <c r="D40" t="s">
        <v>2520</v>
      </c>
      <c r="E40" t="s">
        <v>2699</v>
      </c>
      <c r="F40" s="440">
        <v>46210</v>
      </c>
      <c r="G40">
        <v>23390</v>
      </c>
      <c r="H40" t="s">
        <v>5922</v>
      </c>
      <c r="I40" t="s">
        <v>6085</v>
      </c>
      <c r="J40">
        <v>4</v>
      </c>
      <c r="K40" t="s">
        <v>5598</v>
      </c>
      <c r="L40">
        <v>32</v>
      </c>
      <c r="M40">
        <v>8</v>
      </c>
      <c r="N40" t="s">
        <v>6085</v>
      </c>
      <c r="O40" t="s">
        <v>467</v>
      </c>
    </row>
    <row r="41" spans="1:15" x14ac:dyDescent="0.3">
      <c r="A41">
        <v>244604</v>
      </c>
      <c r="B41">
        <v>122</v>
      </c>
      <c r="C41" t="s">
        <v>552</v>
      </c>
      <c r="D41" t="s">
        <v>2520</v>
      </c>
      <c r="E41" t="s">
        <v>2699</v>
      </c>
      <c r="F41" s="440">
        <v>46210</v>
      </c>
      <c r="G41">
        <v>19623</v>
      </c>
      <c r="H41" t="s">
        <v>5929</v>
      </c>
      <c r="I41" t="s">
        <v>6085</v>
      </c>
      <c r="J41">
        <v>5</v>
      </c>
      <c r="K41" t="s">
        <v>5598</v>
      </c>
      <c r="L41">
        <v>33.5</v>
      </c>
      <c r="M41">
        <v>6.7</v>
      </c>
      <c r="N41" t="s">
        <v>6085</v>
      </c>
      <c r="O41" t="s">
        <v>467</v>
      </c>
    </row>
    <row r="42" spans="1:15" x14ac:dyDescent="0.3">
      <c r="A42">
        <v>244604</v>
      </c>
      <c r="B42">
        <v>122</v>
      </c>
      <c r="C42" t="s">
        <v>552</v>
      </c>
      <c r="D42" t="s">
        <v>2520</v>
      </c>
      <c r="E42" t="s">
        <v>2699</v>
      </c>
      <c r="F42" s="440">
        <v>46210</v>
      </c>
      <c r="G42">
        <v>19472</v>
      </c>
      <c r="H42" t="s">
        <v>6064</v>
      </c>
      <c r="I42" t="s">
        <v>6085</v>
      </c>
      <c r="J42">
        <v>1.5</v>
      </c>
      <c r="K42" t="s">
        <v>5598</v>
      </c>
      <c r="L42">
        <v>19.5</v>
      </c>
      <c r="M42">
        <v>13</v>
      </c>
      <c r="N42" t="s">
        <v>6085</v>
      </c>
      <c r="O42" t="s">
        <v>467</v>
      </c>
    </row>
    <row r="43" spans="1:15" x14ac:dyDescent="0.3">
      <c r="A43">
        <v>244604</v>
      </c>
      <c r="B43">
        <v>122</v>
      </c>
      <c r="C43" t="s">
        <v>552</v>
      </c>
      <c r="D43" t="s">
        <v>2520</v>
      </c>
      <c r="E43" t="s">
        <v>2699</v>
      </c>
      <c r="F43" s="440">
        <v>46210</v>
      </c>
      <c r="G43">
        <v>19502</v>
      </c>
      <c r="H43" t="s">
        <v>6015</v>
      </c>
      <c r="I43" t="s">
        <v>6085</v>
      </c>
      <c r="J43">
        <v>1</v>
      </c>
      <c r="K43" t="s">
        <v>5598</v>
      </c>
      <c r="L43">
        <v>17</v>
      </c>
      <c r="M43">
        <v>17</v>
      </c>
      <c r="N43" t="s">
        <v>6085</v>
      </c>
      <c r="O43" t="s">
        <v>467</v>
      </c>
    </row>
    <row r="44" spans="1:15" x14ac:dyDescent="0.3">
      <c r="A44">
        <v>244604</v>
      </c>
      <c r="B44">
        <v>122</v>
      </c>
      <c r="C44" t="s">
        <v>552</v>
      </c>
      <c r="D44" t="s">
        <v>2520</v>
      </c>
      <c r="E44" t="s">
        <v>2699</v>
      </c>
      <c r="F44" s="440">
        <v>46210</v>
      </c>
      <c r="G44">
        <v>19617</v>
      </c>
      <c r="H44" t="s">
        <v>5933</v>
      </c>
      <c r="I44" t="s">
        <v>6085</v>
      </c>
      <c r="J44">
        <v>0.2</v>
      </c>
      <c r="K44" t="s">
        <v>5598</v>
      </c>
      <c r="L44">
        <v>2.8</v>
      </c>
      <c r="M44">
        <v>14</v>
      </c>
      <c r="N44" t="s">
        <v>6085</v>
      </c>
      <c r="O44" t="s">
        <v>467</v>
      </c>
    </row>
    <row r="45" spans="1:15" x14ac:dyDescent="0.3">
      <c r="A45">
        <v>244604</v>
      </c>
      <c r="B45">
        <v>122</v>
      </c>
      <c r="C45" t="s">
        <v>552</v>
      </c>
      <c r="D45" t="s">
        <v>2520</v>
      </c>
      <c r="E45" t="s">
        <v>2699</v>
      </c>
      <c r="F45" s="440">
        <v>46210</v>
      </c>
      <c r="G45">
        <v>19465</v>
      </c>
      <c r="H45" t="s">
        <v>5953</v>
      </c>
      <c r="I45" t="s">
        <v>6085</v>
      </c>
      <c r="J45">
        <v>1</v>
      </c>
      <c r="K45" t="s">
        <v>5598</v>
      </c>
      <c r="L45">
        <v>7.5</v>
      </c>
      <c r="M45">
        <v>7.5</v>
      </c>
      <c r="N45" t="s">
        <v>6085</v>
      </c>
      <c r="O45" t="s">
        <v>467</v>
      </c>
    </row>
    <row r="46" spans="1:15" x14ac:dyDescent="0.3">
      <c r="A46">
        <v>244604</v>
      </c>
      <c r="B46">
        <v>122</v>
      </c>
      <c r="C46" t="s">
        <v>552</v>
      </c>
      <c r="D46" t="s">
        <v>2520</v>
      </c>
      <c r="E46" t="s">
        <v>2699</v>
      </c>
      <c r="F46" s="440">
        <v>46210</v>
      </c>
      <c r="G46">
        <v>19846</v>
      </c>
      <c r="H46" t="s">
        <v>6060</v>
      </c>
      <c r="I46" t="s">
        <v>6085</v>
      </c>
      <c r="J46">
        <v>0.5</v>
      </c>
      <c r="K46" t="s">
        <v>5598</v>
      </c>
      <c r="L46">
        <v>10.5</v>
      </c>
      <c r="M46">
        <v>21</v>
      </c>
      <c r="N46" t="s">
        <v>6085</v>
      </c>
      <c r="O46" t="s">
        <v>467</v>
      </c>
    </row>
    <row r="47" spans="1:15" x14ac:dyDescent="0.3">
      <c r="A47">
        <v>244604</v>
      </c>
      <c r="B47">
        <v>122</v>
      </c>
      <c r="C47" t="s">
        <v>552</v>
      </c>
      <c r="D47" t="s">
        <v>2520</v>
      </c>
      <c r="E47" t="s">
        <v>2699</v>
      </c>
      <c r="F47" s="440">
        <v>46210</v>
      </c>
      <c r="G47">
        <v>19503</v>
      </c>
      <c r="H47" t="s">
        <v>6058</v>
      </c>
      <c r="I47" t="s">
        <v>6085</v>
      </c>
      <c r="J47">
        <v>1</v>
      </c>
      <c r="K47" t="s">
        <v>5598</v>
      </c>
      <c r="L47">
        <v>15</v>
      </c>
      <c r="M47">
        <v>15</v>
      </c>
      <c r="N47" t="s">
        <v>6085</v>
      </c>
      <c r="O47" t="s">
        <v>467</v>
      </c>
    </row>
    <row r="48" spans="1:15" x14ac:dyDescent="0.3">
      <c r="A48">
        <v>244603</v>
      </c>
      <c r="B48">
        <v>122</v>
      </c>
      <c r="C48" t="s">
        <v>552</v>
      </c>
      <c r="D48" t="s">
        <v>2700</v>
      </c>
      <c r="E48" t="s">
        <v>2701</v>
      </c>
      <c r="F48" s="440">
        <v>46210</v>
      </c>
      <c r="G48">
        <v>19324</v>
      </c>
      <c r="H48" t="s">
        <v>5699</v>
      </c>
      <c r="I48" t="s">
        <v>6085</v>
      </c>
      <c r="J48">
        <v>16.600000000000001</v>
      </c>
      <c r="K48" t="s">
        <v>5598</v>
      </c>
      <c r="L48">
        <v>713.47</v>
      </c>
      <c r="M48">
        <v>42.980119999999999</v>
      </c>
      <c r="N48" t="s">
        <v>6085</v>
      </c>
      <c r="O48" t="s">
        <v>467</v>
      </c>
    </row>
    <row r="49" spans="1:15" x14ac:dyDescent="0.3">
      <c r="A49">
        <v>244602</v>
      </c>
      <c r="B49">
        <v>122</v>
      </c>
      <c r="C49" t="s">
        <v>552</v>
      </c>
      <c r="D49" t="s">
        <v>2702</v>
      </c>
      <c r="E49" t="s">
        <v>2703</v>
      </c>
      <c r="F49" s="440">
        <v>46211</v>
      </c>
      <c r="G49">
        <v>19203</v>
      </c>
      <c r="H49" t="s">
        <v>5692</v>
      </c>
      <c r="I49" t="s">
        <v>6085</v>
      </c>
      <c r="J49">
        <v>56</v>
      </c>
      <c r="K49" t="s">
        <v>5613</v>
      </c>
      <c r="L49">
        <v>207.76</v>
      </c>
      <c r="M49">
        <v>3.71</v>
      </c>
      <c r="N49" t="s">
        <v>6085</v>
      </c>
      <c r="O49" t="s">
        <v>467</v>
      </c>
    </row>
    <row r="50" spans="1:15" x14ac:dyDescent="0.3">
      <c r="A50">
        <v>244602</v>
      </c>
      <c r="B50">
        <v>122</v>
      </c>
      <c r="C50" t="s">
        <v>552</v>
      </c>
      <c r="D50" t="s">
        <v>2702</v>
      </c>
      <c r="E50" t="s">
        <v>2703</v>
      </c>
      <c r="F50" s="440">
        <v>46211</v>
      </c>
      <c r="G50">
        <v>29131</v>
      </c>
      <c r="H50" t="s">
        <v>6094</v>
      </c>
      <c r="I50" t="s">
        <v>6085</v>
      </c>
      <c r="J50">
        <v>45</v>
      </c>
      <c r="K50" t="s">
        <v>5613</v>
      </c>
      <c r="L50">
        <v>292.5</v>
      </c>
      <c r="M50">
        <v>6.5</v>
      </c>
      <c r="N50" t="s">
        <v>6085</v>
      </c>
      <c r="O50" t="s">
        <v>467</v>
      </c>
    </row>
    <row r="51" spans="1:15" x14ac:dyDescent="0.3">
      <c r="A51">
        <v>244601</v>
      </c>
      <c r="B51">
        <v>122</v>
      </c>
      <c r="C51" t="s">
        <v>552</v>
      </c>
      <c r="D51" t="s">
        <v>2704</v>
      </c>
      <c r="E51" t="s">
        <v>2705</v>
      </c>
      <c r="F51" s="440">
        <v>46210</v>
      </c>
      <c r="G51">
        <v>19748</v>
      </c>
      <c r="H51" t="s">
        <v>5983</v>
      </c>
      <c r="I51" t="s">
        <v>6085</v>
      </c>
      <c r="J51">
        <v>4</v>
      </c>
      <c r="K51" t="s">
        <v>5598</v>
      </c>
      <c r="L51">
        <v>22.92</v>
      </c>
      <c r="M51">
        <v>5.73</v>
      </c>
      <c r="N51" t="s">
        <v>6085</v>
      </c>
      <c r="O51" t="s">
        <v>467</v>
      </c>
    </row>
    <row r="52" spans="1:15" x14ac:dyDescent="0.3">
      <c r="A52">
        <v>244601</v>
      </c>
      <c r="B52">
        <v>122</v>
      </c>
      <c r="C52" t="s">
        <v>552</v>
      </c>
      <c r="D52" t="s">
        <v>2704</v>
      </c>
      <c r="E52" t="s">
        <v>2705</v>
      </c>
      <c r="F52" s="440">
        <v>46210</v>
      </c>
      <c r="G52">
        <v>19652</v>
      </c>
      <c r="H52" t="s">
        <v>5920</v>
      </c>
      <c r="I52" t="s">
        <v>6085</v>
      </c>
      <c r="J52">
        <v>1</v>
      </c>
      <c r="K52" t="s">
        <v>5598</v>
      </c>
      <c r="L52">
        <v>21.97</v>
      </c>
      <c r="M52">
        <v>21.97</v>
      </c>
      <c r="N52" t="s">
        <v>6085</v>
      </c>
      <c r="O52" t="s">
        <v>467</v>
      </c>
    </row>
    <row r="53" spans="1:15" x14ac:dyDescent="0.3">
      <c r="A53">
        <v>244601</v>
      </c>
      <c r="B53">
        <v>122</v>
      </c>
      <c r="C53" t="s">
        <v>552</v>
      </c>
      <c r="D53" t="s">
        <v>2704</v>
      </c>
      <c r="E53" t="s">
        <v>2705</v>
      </c>
      <c r="F53" s="440">
        <v>46210</v>
      </c>
      <c r="G53">
        <v>19607</v>
      </c>
      <c r="H53" t="s">
        <v>6095</v>
      </c>
      <c r="I53" t="s">
        <v>6085</v>
      </c>
      <c r="J53">
        <v>10</v>
      </c>
      <c r="K53" t="s">
        <v>5598</v>
      </c>
      <c r="L53">
        <v>80.5</v>
      </c>
      <c r="M53">
        <v>8.0500000000000007</v>
      </c>
      <c r="N53" t="s">
        <v>6085</v>
      </c>
      <c r="O53" t="s">
        <v>467</v>
      </c>
    </row>
    <row r="54" spans="1:15" x14ac:dyDescent="0.3">
      <c r="A54">
        <v>244601</v>
      </c>
      <c r="B54">
        <v>122</v>
      </c>
      <c r="C54" t="s">
        <v>552</v>
      </c>
      <c r="D54" t="s">
        <v>2704</v>
      </c>
      <c r="E54" t="s">
        <v>2705</v>
      </c>
      <c r="F54" s="440">
        <v>46210</v>
      </c>
      <c r="G54">
        <v>19787</v>
      </c>
      <c r="H54" t="s">
        <v>5914</v>
      </c>
      <c r="I54" t="s">
        <v>6085</v>
      </c>
      <c r="J54">
        <v>40</v>
      </c>
      <c r="K54" t="s">
        <v>5598</v>
      </c>
      <c r="L54">
        <v>215.2</v>
      </c>
      <c r="M54">
        <v>5.38</v>
      </c>
      <c r="N54" t="s">
        <v>6085</v>
      </c>
      <c r="O54" t="s">
        <v>467</v>
      </c>
    </row>
    <row r="55" spans="1:15" x14ac:dyDescent="0.3">
      <c r="A55">
        <v>244601</v>
      </c>
      <c r="B55">
        <v>122</v>
      </c>
      <c r="C55" t="s">
        <v>552</v>
      </c>
      <c r="D55" t="s">
        <v>2704</v>
      </c>
      <c r="E55" t="s">
        <v>2705</v>
      </c>
      <c r="F55" s="440">
        <v>46210</v>
      </c>
      <c r="G55">
        <v>23389</v>
      </c>
      <c r="H55" t="s">
        <v>5923</v>
      </c>
      <c r="I55" t="s">
        <v>6085</v>
      </c>
      <c r="J55">
        <v>2</v>
      </c>
      <c r="K55" t="s">
        <v>5598</v>
      </c>
      <c r="L55">
        <v>8.6999999999999993</v>
      </c>
      <c r="M55">
        <v>4.3499999999999996</v>
      </c>
      <c r="N55" t="s">
        <v>6085</v>
      </c>
      <c r="O55" t="s">
        <v>467</v>
      </c>
    </row>
    <row r="56" spans="1:15" x14ac:dyDescent="0.3">
      <c r="A56">
        <v>244601</v>
      </c>
      <c r="B56">
        <v>122</v>
      </c>
      <c r="C56" t="s">
        <v>552</v>
      </c>
      <c r="D56" t="s">
        <v>2704</v>
      </c>
      <c r="E56" t="s">
        <v>2705</v>
      </c>
      <c r="F56" s="440">
        <v>46210</v>
      </c>
      <c r="G56">
        <v>19572</v>
      </c>
      <c r="H56" t="s">
        <v>5945</v>
      </c>
      <c r="I56" t="s">
        <v>6085</v>
      </c>
      <c r="J56">
        <v>0.2</v>
      </c>
      <c r="K56" t="s">
        <v>5598</v>
      </c>
      <c r="L56">
        <v>1.99</v>
      </c>
      <c r="M56">
        <v>9.9499999999999993</v>
      </c>
      <c r="N56" t="s">
        <v>6085</v>
      </c>
      <c r="O56" t="s">
        <v>467</v>
      </c>
    </row>
    <row r="57" spans="1:15" x14ac:dyDescent="0.3">
      <c r="A57">
        <v>244600</v>
      </c>
      <c r="B57">
        <v>122</v>
      </c>
      <c r="C57" t="s">
        <v>552</v>
      </c>
      <c r="D57" t="s">
        <v>2706</v>
      </c>
      <c r="E57" t="s">
        <v>2707</v>
      </c>
      <c r="F57" s="440">
        <v>46210</v>
      </c>
      <c r="G57">
        <v>20661</v>
      </c>
      <c r="H57" t="s">
        <v>5850</v>
      </c>
      <c r="I57" t="s">
        <v>6085</v>
      </c>
      <c r="J57">
        <v>12</v>
      </c>
      <c r="K57" t="s">
        <v>5613</v>
      </c>
      <c r="L57">
        <v>101.88</v>
      </c>
      <c r="M57">
        <v>8.49</v>
      </c>
      <c r="N57" t="s">
        <v>6085</v>
      </c>
      <c r="O57" t="s">
        <v>467</v>
      </c>
    </row>
    <row r="58" spans="1:15" x14ac:dyDescent="0.3">
      <c r="A58">
        <v>244600</v>
      </c>
      <c r="B58">
        <v>122</v>
      </c>
      <c r="C58" t="s">
        <v>552</v>
      </c>
      <c r="D58" t="s">
        <v>2706</v>
      </c>
      <c r="E58" t="s">
        <v>2707</v>
      </c>
      <c r="F58" s="440">
        <v>46210</v>
      </c>
      <c r="G58">
        <v>26020</v>
      </c>
      <c r="H58" t="s">
        <v>5639</v>
      </c>
      <c r="I58" t="s">
        <v>6085</v>
      </c>
      <c r="J58">
        <v>24</v>
      </c>
      <c r="K58" t="s">
        <v>5613</v>
      </c>
      <c r="L58">
        <v>309.12</v>
      </c>
      <c r="M58">
        <v>12.88</v>
      </c>
      <c r="N58" t="s">
        <v>6085</v>
      </c>
      <c r="O58" t="s">
        <v>467</v>
      </c>
    </row>
    <row r="59" spans="1:15" x14ac:dyDescent="0.3">
      <c r="A59">
        <v>244600</v>
      </c>
      <c r="B59">
        <v>122</v>
      </c>
      <c r="C59" t="s">
        <v>552</v>
      </c>
      <c r="D59" t="s">
        <v>2706</v>
      </c>
      <c r="E59" t="s">
        <v>2707</v>
      </c>
      <c r="F59" s="440">
        <v>46210</v>
      </c>
      <c r="G59">
        <v>20227</v>
      </c>
      <c r="H59" t="s">
        <v>5650</v>
      </c>
      <c r="I59" t="s">
        <v>6085</v>
      </c>
      <c r="J59">
        <v>5</v>
      </c>
      <c r="K59" t="s">
        <v>5605</v>
      </c>
      <c r="L59">
        <v>75.599999999999994</v>
      </c>
      <c r="M59">
        <v>15.12</v>
      </c>
      <c r="N59" t="s">
        <v>6085</v>
      </c>
      <c r="O59" t="s">
        <v>467</v>
      </c>
    </row>
    <row r="60" spans="1:15" x14ac:dyDescent="0.3">
      <c r="A60">
        <v>244600</v>
      </c>
      <c r="B60">
        <v>122</v>
      </c>
      <c r="C60" t="s">
        <v>552</v>
      </c>
      <c r="D60" t="s">
        <v>2706</v>
      </c>
      <c r="E60" t="s">
        <v>2707</v>
      </c>
      <c r="F60" s="440">
        <v>46210</v>
      </c>
      <c r="G60">
        <v>20114</v>
      </c>
      <c r="H60" t="s">
        <v>5659</v>
      </c>
      <c r="I60" t="s">
        <v>6085</v>
      </c>
      <c r="J60">
        <v>24</v>
      </c>
      <c r="K60" t="s">
        <v>5613</v>
      </c>
      <c r="L60">
        <v>208.8</v>
      </c>
      <c r="M60">
        <v>8.6999999999999993</v>
      </c>
      <c r="N60" t="s">
        <v>6085</v>
      </c>
      <c r="O60" t="s">
        <v>467</v>
      </c>
    </row>
    <row r="61" spans="1:15" x14ac:dyDescent="0.3">
      <c r="A61">
        <v>244599</v>
      </c>
      <c r="B61">
        <v>122</v>
      </c>
      <c r="C61" t="s">
        <v>552</v>
      </c>
      <c r="D61" t="s">
        <v>2684</v>
      </c>
      <c r="E61" t="s">
        <v>2708</v>
      </c>
      <c r="F61" s="440">
        <v>46210</v>
      </c>
      <c r="G61">
        <v>26594</v>
      </c>
      <c r="H61" t="s">
        <v>5698</v>
      </c>
      <c r="I61" t="s">
        <v>6085</v>
      </c>
      <c r="J61">
        <v>9.85</v>
      </c>
      <c r="K61" t="s">
        <v>5598</v>
      </c>
      <c r="L61">
        <v>855.97</v>
      </c>
      <c r="M61">
        <v>86.900508000000002</v>
      </c>
      <c r="N61" t="s">
        <v>6085</v>
      </c>
      <c r="O61" t="s">
        <v>467</v>
      </c>
    </row>
    <row r="62" spans="1:15" x14ac:dyDescent="0.3">
      <c r="A62">
        <v>244598</v>
      </c>
      <c r="B62">
        <v>122</v>
      </c>
      <c r="C62" t="s">
        <v>552</v>
      </c>
      <c r="D62" t="s">
        <v>2709</v>
      </c>
      <c r="E62" t="s">
        <v>2710</v>
      </c>
      <c r="F62" s="440">
        <v>46210</v>
      </c>
      <c r="G62">
        <v>23082</v>
      </c>
      <c r="H62" t="s">
        <v>5697</v>
      </c>
      <c r="I62" t="s">
        <v>6085</v>
      </c>
      <c r="J62">
        <v>14</v>
      </c>
      <c r="K62" t="s">
        <v>5598</v>
      </c>
      <c r="L62">
        <v>1323</v>
      </c>
      <c r="M62">
        <v>94.5</v>
      </c>
      <c r="N62" t="s">
        <v>6085</v>
      </c>
      <c r="O62" t="s">
        <v>467</v>
      </c>
    </row>
    <row r="63" spans="1:15" x14ac:dyDescent="0.3">
      <c r="A63">
        <v>244597</v>
      </c>
      <c r="B63">
        <v>122</v>
      </c>
      <c r="C63" t="s">
        <v>552</v>
      </c>
      <c r="D63" t="s">
        <v>2711</v>
      </c>
      <c r="E63" t="s">
        <v>2712</v>
      </c>
      <c r="F63" s="440">
        <v>46210</v>
      </c>
      <c r="G63">
        <v>26560</v>
      </c>
      <c r="H63" t="s">
        <v>5732</v>
      </c>
      <c r="I63" t="s">
        <v>4764</v>
      </c>
      <c r="J63">
        <v>36</v>
      </c>
      <c r="K63" t="s">
        <v>5601</v>
      </c>
      <c r="L63">
        <v>990</v>
      </c>
      <c r="M63">
        <v>27.5</v>
      </c>
      <c r="N63" t="s">
        <v>4764</v>
      </c>
      <c r="O63" t="s">
        <v>467</v>
      </c>
    </row>
    <row r="64" spans="1:15" x14ac:dyDescent="0.3">
      <c r="A64">
        <v>244596</v>
      </c>
      <c r="B64">
        <v>122</v>
      </c>
      <c r="C64" t="s">
        <v>552</v>
      </c>
      <c r="D64" t="s">
        <v>2713</v>
      </c>
      <c r="E64" t="s">
        <v>2714</v>
      </c>
      <c r="F64" s="440">
        <v>46210</v>
      </c>
      <c r="G64">
        <v>21665</v>
      </c>
      <c r="H64" t="s">
        <v>6096</v>
      </c>
      <c r="I64" t="s">
        <v>6097</v>
      </c>
      <c r="J64">
        <v>6</v>
      </c>
      <c r="K64" t="s">
        <v>6098</v>
      </c>
      <c r="L64">
        <v>198.6</v>
      </c>
      <c r="M64">
        <v>33.1</v>
      </c>
      <c r="N64" t="s">
        <v>6099</v>
      </c>
      <c r="O64" t="s">
        <v>467</v>
      </c>
    </row>
    <row r="65" spans="1:15" x14ac:dyDescent="0.3">
      <c r="A65">
        <v>244596</v>
      </c>
      <c r="B65">
        <v>122</v>
      </c>
      <c r="C65" t="s">
        <v>552</v>
      </c>
      <c r="D65" t="s">
        <v>2713</v>
      </c>
      <c r="E65" t="s">
        <v>2714</v>
      </c>
      <c r="F65" s="440">
        <v>46210</v>
      </c>
      <c r="G65">
        <v>17573</v>
      </c>
      <c r="H65" t="s">
        <v>6100</v>
      </c>
      <c r="I65" t="s">
        <v>6097</v>
      </c>
      <c r="J65">
        <v>3</v>
      </c>
      <c r="K65" t="s">
        <v>5703</v>
      </c>
      <c r="L65">
        <v>224.7</v>
      </c>
      <c r="M65">
        <v>74.900000000000006</v>
      </c>
      <c r="N65" t="s">
        <v>6099</v>
      </c>
      <c r="O65" t="s">
        <v>467</v>
      </c>
    </row>
    <row r="66" spans="1:15" x14ac:dyDescent="0.3">
      <c r="A66">
        <v>244593</v>
      </c>
      <c r="B66">
        <v>122</v>
      </c>
      <c r="C66" t="s">
        <v>552</v>
      </c>
      <c r="D66" t="s">
        <v>2715</v>
      </c>
      <c r="E66" t="s">
        <v>2716</v>
      </c>
      <c r="F66" s="440">
        <v>46211</v>
      </c>
      <c r="G66">
        <v>21372</v>
      </c>
      <c r="H66" t="s">
        <v>5704</v>
      </c>
      <c r="I66" t="s">
        <v>6085</v>
      </c>
      <c r="J66">
        <v>17</v>
      </c>
      <c r="K66" t="s">
        <v>5613</v>
      </c>
      <c r="L66">
        <v>527</v>
      </c>
      <c r="M66">
        <v>31</v>
      </c>
      <c r="N66" t="s">
        <v>6085</v>
      </c>
      <c r="O66" t="s">
        <v>467</v>
      </c>
    </row>
    <row r="67" spans="1:15" x14ac:dyDescent="0.3">
      <c r="A67">
        <v>244593</v>
      </c>
      <c r="B67">
        <v>122</v>
      </c>
      <c r="C67" t="s">
        <v>552</v>
      </c>
      <c r="D67" t="s">
        <v>2715</v>
      </c>
      <c r="E67" t="s">
        <v>2716</v>
      </c>
      <c r="F67" s="440">
        <v>46211</v>
      </c>
      <c r="G67">
        <v>19166</v>
      </c>
      <c r="H67" t="s">
        <v>5892</v>
      </c>
      <c r="I67" t="s">
        <v>6085</v>
      </c>
      <c r="J67">
        <v>35</v>
      </c>
      <c r="K67" t="s">
        <v>5613</v>
      </c>
      <c r="L67">
        <v>712.25</v>
      </c>
      <c r="M67">
        <v>20.350000000000001</v>
      </c>
      <c r="N67" t="s">
        <v>6085</v>
      </c>
      <c r="O67" t="s">
        <v>467</v>
      </c>
    </row>
    <row r="68" spans="1:15" x14ac:dyDescent="0.3">
      <c r="A68">
        <v>244589</v>
      </c>
      <c r="B68">
        <v>122</v>
      </c>
      <c r="C68" t="s">
        <v>552</v>
      </c>
      <c r="D68" t="s">
        <v>2717</v>
      </c>
      <c r="E68" t="s">
        <v>2718</v>
      </c>
      <c r="F68" s="440">
        <v>46209</v>
      </c>
      <c r="G68">
        <v>29421</v>
      </c>
      <c r="H68" t="s">
        <v>6101</v>
      </c>
      <c r="I68" t="s">
        <v>6102</v>
      </c>
      <c r="J68">
        <v>20</v>
      </c>
      <c r="K68" t="s">
        <v>5605</v>
      </c>
      <c r="L68">
        <v>630</v>
      </c>
      <c r="M68">
        <v>31.5</v>
      </c>
      <c r="N68" t="s">
        <v>6099</v>
      </c>
      <c r="O68" t="s">
        <v>467</v>
      </c>
    </row>
    <row r="69" spans="1:15" x14ac:dyDescent="0.3">
      <c r="A69">
        <v>244582</v>
      </c>
      <c r="B69">
        <v>122</v>
      </c>
      <c r="C69" t="s">
        <v>552</v>
      </c>
      <c r="D69" t="s">
        <v>2713</v>
      </c>
      <c r="E69" t="s">
        <v>2719</v>
      </c>
      <c r="F69" s="440">
        <v>46204</v>
      </c>
      <c r="G69">
        <v>20117</v>
      </c>
      <c r="H69" t="s">
        <v>5857</v>
      </c>
      <c r="I69" t="s">
        <v>6085</v>
      </c>
      <c r="J69">
        <v>10</v>
      </c>
      <c r="K69" t="s">
        <v>5613</v>
      </c>
      <c r="L69">
        <v>426.6</v>
      </c>
      <c r="M69">
        <v>42.66</v>
      </c>
      <c r="N69" t="s">
        <v>6085</v>
      </c>
      <c r="O69" t="s">
        <v>467</v>
      </c>
    </row>
    <row r="70" spans="1:15" x14ac:dyDescent="0.3">
      <c r="A70">
        <v>244582</v>
      </c>
      <c r="B70">
        <v>122</v>
      </c>
      <c r="C70" t="s">
        <v>552</v>
      </c>
      <c r="D70" t="s">
        <v>2713</v>
      </c>
      <c r="E70" t="s">
        <v>2719</v>
      </c>
      <c r="F70" s="440">
        <v>46204</v>
      </c>
      <c r="G70">
        <v>24952</v>
      </c>
      <c r="H70" t="s">
        <v>5599</v>
      </c>
      <c r="I70" t="s">
        <v>6085</v>
      </c>
      <c r="J70">
        <v>4</v>
      </c>
      <c r="K70" t="s">
        <v>5598</v>
      </c>
      <c r="L70">
        <v>289.2</v>
      </c>
      <c r="M70">
        <v>72.3</v>
      </c>
      <c r="N70" t="s">
        <v>6085</v>
      </c>
      <c r="O70" t="s">
        <v>467</v>
      </c>
    </row>
    <row r="71" spans="1:15" x14ac:dyDescent="0.3">
      <c r="A71">
        <v>244582</v>
      </c>
      <c r="B71">
        <v>122</v>
      </c>
      <c r="C71" t="s">
        <v>552</v>
      </c>
      <c r="D71" t="s">
        <v>2713</v>
      </c>
      <c r="E71" t="s">
        <v>2719</v>
      </c>
      <c r="F71" s="440">
        <v>46204</v>
      </c>
      <c r="G71">
        <v>20861</v>
      </c>
      <c r="H71" t="s">
        <v>5854</v>
      </c>
      <c r="I71" t="s">
        <v>6085</v>
      </c>
      <c r="J71">
        <v>8</v>
      </c>
      <c r="K71" t="s">
        <v>6103</v>
      </c>
      <c r="L71">
        <v>373.6</v>
      </c>
      <c r="M71">
        <v>46.7</v>
      </c>
      <c r="N71" t="s">
        <v>6085</v>
      </c>
      <c r="O71" t="s">
        <v>467</v>
      </c>
    </row>
    <row r="72" spans="1:15" x14ac:dyDescent="0.3">
      <c r="A72">
        <v>244582</v>
      </c>
      <c r="B72">
        <v>122</v>
      </c>
      <c r="C72" t="s">
        <v>552</v>
      </c>
      <c r="D72" t="s">
        <v>2713</v>
      </c>
      <c r="E72" t="s">
        <v>2719</v>
      </c>
      <c r="F72" s="440">
        <v>46204</v>
      </c>
      <c r="G72">
        <v>21073</v>
      </c>
      <c r="H72" t="s">
        <v>5628</v>
      </c>
      <c r="I72" t="s">
        <v>6085</v>
      </c>
      <c r="J72">
        <v>12</v>
      </c>
      <c r="K72" t="s">
        <v>6103</v>
      </c>
      <c r="L72">
        <v>586.79999999999995</v>
      </c>
      <c r="M72">
        <v>48.9</v>
      </c>
      <c r="N72" t="s">
        <v>6085</v>
      </c>
      <c r="O72" t="s">
        <v>467</v>
      </c>
    </row>
    <row r="73" spans="1:15" x14ac:dyDescent="0.3">
      <c r="A73">
        <v>244581</v>
      </c>
      <c r="B73">
        <v>122</v>
      </c>
      <c r="C73" t="s">
        <v>552</v>
      </c>
      <c r="D73" t="s">
        <v>2702</v>
      </c>
      <c r="E73" t="s">
        <v>2720</v>
      </c>
      <c r="F73" s="440">
        <v>46204</v>
      </c>
      <c r="G73">
        <v>29131</v>
      </c>
      <c r="H73" t="s">
        <v>6094</v>
      </c>
      <c r="I73" t="s">
        <v>6085</v>
      </c>
      <c r="J73">
        <v>40</v>
      </c>
      <c r="K73" t="s">
        <v>5613</v>
      </c>
      <c r="L73">
        <v>260</v>
      </c>
      <c r="M73">
        <v>6.5</v>
      </c>
      <c r="N73" t="s">
        <v>6085</v>
      </c>
      <c r="O73" t="s">
        <v>467</v>
      </c>
    </row>
    <row r="74" spans="1:15" x14ac:dyDescent="0.3">
      <c r="A74">
        <v>244581</v>
      </c>
      <c r="B74">
        <v>122</v>
      </c>
      <c r="C74" t="s">
        <v>552</v>
      </c>
      <c r="D74" t="s">
        <v>2702</v>
      </c>
      <c r="E74" t="s">
        <v>2720</v>
      </c>
      <c r="F74" s="440">
        <v>46204</v>
      </c>
      <c r="G74">
        <v>19203</v>
      </c>
      <c r="H74" t="s">
        <v>5692</v>
      </c>
      <c r="I74" t="s">
        <v>6085</v>
      </c>
      <c r="J74">
        <v>2</v>
      </c>
      <c r="K74" t="s">
        <v>5613</v>
      </c>
      <c r="L74">
        <v>208</v>
      </c>
      <c r="M74">
        <v>104</v>
      </c>
      <c r="N74" t="s">
        <v>6085</v>
      </c>
      <c r="O74" t="s">
        <v>467</v>
      </c>
    </row>
    <row r="75" spans="1:15" x14ac:dyDescent="0.3">
      <c r="A75">
        <v>244581</v>
      </c>
      <c r="B75">
        <v>122</v>
      </c>
      <c r="C75" t="s">
        <v>552</v>
      </c>
      <c r="D75" t="s">
        <v>2702</v>
      </c>
      <c r="E75" t="s">
        <v>2720</v>
      </c>
      <c r="F75" s="440">
        <v>46204</v>
      </c>
      <c r="G75">
        <v>19906</v>
      </c>
      <c r="H75" t="s">
        <v>6104</v>
      </c>
      <c r="I75" t="s">
        <v>6085</v>
      </c>
      <c r="J75">
        <v>20</v>
      </c>
      <c r="K75" t="s">
        <v>6103</v>
      </c>
      <c r="L75">
        <v>68</v>
      </c>
      <c r="M75">
        <v>3.4</v>
      </c>
      <c r="N75" t="s">
        <v>6085</v>
      </c>
      <c r="O75" t="s">
        <v>467</v>
      </c>
    </row>
    <row r="76" spans="1:15" x14ac:dyDescent="0.3">
      <c r="A76">
        <v>244581</v>
      </c>
      <c r="B76">
        <v>122</v>
      </c>
      <c r="C76" t="s">
        <v>552</v>
      </c>
      <c r="D76" t="s">
        <v>2702</v>
      </c>
      <c r="E76" t="s">
        <v>2720</v>
      </c>
      <c r="F76" s="440">
        <v>46204</v>
      </c>
      <c r="G76">
        <v>19965</v>
      </c>
      <c r="H76" t="s">
        <v>5671</v>
      </c>
      <c r="I76" t="s">
        <v>6085</v>
      </c>
      <c r="J76">
        <v>6</v>
      </c>
      <c r="K76" t="s">
        <v>6103</v>
      </c>
      <c r="L76">
        <v>81</v>
      </c>
      <c r="M76">
        <v>13.5</v>
      </c>
      <c r="N76" t="s">
        <v>6085</v>
      </c>
      <c r="O76" t="s">
        <v>467</v>
      </c>
    </row>
    <row r="77" spans="1:15" x14ac:dyDescent="0.3">
      <c r="A77">
        <v>244580</v>
      </c>
      <c r="B77">
        <v>122</v>
      </c>
      <c r="C77" t="s">
        <v>552</v>
      </c>
      <c r="D77" t="s">
        <v>2721</v>
      </c>
      <c r="E77" t="s">
        <v>2722</v>
      </c>
      <c r="F77" s="440">
        <v>46209</v>
      </c>
      <c r="G77">
        <v>29018</v>
      </c>
      <c r="H77" t="s">
        <v>6105</v>
      </c>
      <c r="I77" t="s">
        <v>6102</v>
      </c>
      <c r="J77">
        <v>20</v>
      </c>
      <c r="K77" t="s">
        <v>5613</v>
      </c>
      <c r="L77">
        <v>213</v>
      </c>
      <c r="M77">
        <v>10.65</v>
      </c>
      <c r="N77" t="s">
        <v>6099</v>
      </c>
      <c r="O77" t="s">
        <v>467</v>
      </c>
    </row>
    <row r="78" spans="1:15" x14ac:dyDescent="0.3">
      <c r="A78">
        <v>244579</v>
      </c>
      <c r="B78">
        <v>122</v>
      </c>
      <c r="C78" t="s">
        <v>552</v>
      </c>
      <c r="D78" t="s">
        <v>2723</v>
      </c>
      <c r="E78" t="s">
        <v>2724</v>
      </c>
      <c r="F78" s="440">
        <v>46210</v>
      </c>
      <c r="G78">
        <v>25416</v>
      </c>
      <c r="H78" t="s">
        <v>5905</v>
      </c>
      <c r="I78" t="s">
        <v>6085</v>
      </c>
      <c r="J78">
        <v>24</v>
      </c>
      <c r="K78" t="s">
        <v>5613</v>
      </c>
      <c r="L78">
        <v>357.6</v>
      </c>
      <c r="M78">
        <v>14.9</v>
      </c>
      <c r="N78" t="s">
        <v>4764</v>
      </c>
      <c r="O78" t="s">
        <v>467</v>
      </c>
    </row>
    <row r="79" spans="1:15" x14ac:dyDescent="0.3">
      <c r="A79">
        <v>244578</v>
      </c>
      <c r="B79">
        <v>122</v>
      </c>
      <c r="C79" t="s">
        <v>552</v>
      </c>
      <c r="D79" t="s">
        <v>2725</v>
      </c>
      <c r="E79" t="s">
        <v>2726</v>
      </c>
      <c r="F79" s="440">
        <v>46210</v>
      </c>
      <c r="G79">
        <v>18261</v>
      </c>
      <c r="H79" t="s">
        <v>5769</v>
      </c>
      <c r="I79" t="s">
        <v>4764</v>
      </c>
      <c r="J79">
        <v>4</v>
      </c>
      <c r="K79" t="s">
        <v>5601</v>
      </c>
      <c r="L79">
        <v>1740.24</v>
      </c>
      <c r="M79">
        <v>435.06</v>
      </c>
      <c r="N79" t="s">
        <v>4764</v>
      </c>
      <c r="O79" t="s">
        <v>467</v>
      </c>
    </row>
    <row r="80" spans="1:15" x14ac:dyDescent="0.3">
      <c r="A80">
        <v>244578</v>
      </c>
      <c r="B80">
        <v>122</v>
      </c>
      <c r="C80" t="s">
        <v>552</v>
      </c>
      <c r="D80" t="s">
        <v>2725</v>
      </c>
      <c r="E80" t="s">
        <v>2726</v>
      </c>
      <c r="F80" s="440">
        <v>46210</v>
      </c>
      <c r="G80">
        <v>18359</v>
      </c>
      <c r="H80" t="s">
        <v>5746</v>
      </c>
      <c r="I80" t="s">
        <v>4764</v>
      </c>
      <c r="J80">
        <v>36</v>
      </c>
      <c r="K80" t="s">
        <v>5601</v>
      </c>
      <c r="L80">
        <v>3222</v>
      </c>
      <c r="M80">
        <v>89.5</v>
      </c>
      <c r="N80" t="s">
        <v>4764</v>
      </c>
      <c r="O80" t="s">
        <v>467</v>
      </c>
    </row>
    <row r="81" spans="1:15" x14ac:dyDescent="0.3">
      <c r="A81">
        <v>244577</v>
      </c>
      <c r="B81">
        <v>122</v>
      </c>
      <c r="C81" t="s">
        <v>552</v>
      </c>
      <c r="D81" t="s">
        <v>2727</v>
      </c>
      <c r="E81" t="s">
        <v>2728</v>
      </c>
      <c r="F81" s="440">
        <v>46209</v>
      </c>
      <c r="G81">
        <v>26584</v>
      </c>
      <c r="H81" t="s">
        <v>5713</v>
      </c>
      <c r="I81" t="s">
        <v>6085</v>
      </c>
      <c r="J81">
        <v>10.31</v>
      </c>
      <c r="K81" t="s">
        <v>5598</v>
      </c>
      <c r="L81">
        <v>835.11</v>
      </c>
      <c r="M81">
        <v>81</v>
      </c>
      <c r="N81" t="s">
        <v>6085</v>
      </c>
      <c r="O81" t="s">
        <v>467</v>
      </c>
    </row>
    <row r="82" spans="1:15" x14ac:dyDescent="0.3">
      <c r="A82">
        <v>244577</v>
      </c>
      <c r="B82">
        <v>122</v>
      </c>
      <c r="C82" t="s">
        <v>552</v>
      </c>
      <c r="D82" t="s">
        <v>2727</v>
      </c>
      <c r="E82" t="s">
        <v>2728</v>
      </c>
      <c r="F82" s="440">
        <v>46209</v>
      </c>
      <c r="G82">
        <v>26592</v>
      </c>
      <c r="H82" t="s">
        <v>5717</v>
      </c>
      <c r="I82" t="s">
        <v>6085</v>
      </c>
      <c r="J82">
        <v>14.7</v>
      </c>
      <c r="K82" t="s">
        <v>5598</v>
      </c>
      <c r="L82">
        <v>543.9</v>
      </c>
      <c r="M82">
        <v>37</v>
      </c>
      <c r="N82" t="s">
        <v>6085</v>
      </c>
      <c r="O82" t="s">
        <v>467</v>
      </c>
    </row>
    <row r="83" spans="1:15" x14ac:dyDescent="0.3">
      <c r="A83">
        <v>244576</v>
      </c>
      <c r="B83">
        <v>122</v>
      </c>
      <c r="C83" t="s">
        <v>552</v>
      </c>
      <c r="D83" t="s">
        <v>2729</v>
      </c>
      <c r="E83" t="s">
        <v>2730</v>
      </c>
      <c r="F83" s="440">
        <v>46210</v>
      </c>
      <c r="G83">
        <v>25126</v>
      </c>
      <c r="H83" t="s">
        <v>5859</v>
      </c>
      <c r="I83" t="s">
        <v>6085</v>
      </c>
      <c r="J83">
        <v>5.2</v>
      </c>
      <c r="K83" t="s">
        <v>5598</v>
      </c>
      <c r="L83">
        <v>223.08</v>
      </c>
      <c r="M83">
        <v>42.9</v>
      </c>
      <c r="N83" t="s">
        <v>6085</v>
      </c>
      <c r="O83" t="s">
        <v>467</v>
      </c>
    </row>
    <row r="84" spans="1:15" x14ac:dyDescent="0.3">
      <c r="A84">
        <v>244576</v>
      </c>
      <c r="B84">
        <v>122</v>
      </c>
      <c r="C84" t="s">
        <v>552</v>
      </c>
      <c r="D84" t="s">
        <v>2729</v>
      </c>
      <c r="E84" t="s">
        <v>2730</v>
      </c>
      <c r="F84" s="440">
        <v>46210</v>
      </c>
      <c r="G84">
        <v>18832</v>
      </c>
      <c r="H84" t="s">
        <v>5898</v>
      </c>
      <c r="I84" t="s">
        <v>6085</v>
      </c>
      <c r="J84">
        <v>15.7</v>
      </c>
      <c r="K84" t="s">
        <v>5598</v>
      </c>
      <c r="L84">
        <v>626.42999999999995</v>
      </c>
      <c r="M84">
        <v>39.9</v>
      </c>
      <c r="N84" t="s">
        <v>6085</v>
      </c>
      <c r="O84" t="s">
        <v>467</v>
      </c>
    </row>
    <row r="85" spans="1:15" x14ac:dyDescent="0.3">
      <c r="A85">
        <v>244576</v>
      </c>
      <c r="B85">
        <v>122</v>
      </c>
      <c r="C85" t="s">
        <v>552</v>
      </c>
      <c r="D85" t="s">
        <v>2729</v>
      </c>
      <c r="E85" t="s">
        <v>2730</v>
      </c>
      <c r="F85" s="440">
        <v>46210</v>
      </c>
      <c r="G85">
        <v>19017</v>
      </c>
      <c r="H85" t="s">
        <v>5715</v>
      </c>
      <c r="I85" t="s">
        <v>6085</v>
      </c>
      <c r="J85">
        <v>20</v>
      </c>
      <c r="K85" t="s">
        <v>5598</v>
      </c>
      <c r="L85">
        <v>299.8</v>
      </c>
      <c r="M85">
        <v>14.99</v>
      </c>
      <c r="N85" t="s">
        <v>6085</v>
      </c>
      <c r="O85" t="s">
        <v>467</v>
      </c>
    </row>
    <row r="86" spans="1:15" x14ac:dyDescent="0.3">
      <c r="A86">
        <v>244574</v>
      </c>
      <c r="B86">
        <v>122</v>
      </c>
      <c r="C86" t="s">
        <v>552</v>
      </c>
      <c r="D86" t="s">
        <v>2731</v>
      </c>
      <c r="E86" t="s">
        <v>2732</v>
      </c>
      <c r="F86" s="440">
        <v>46209</v>
      </c>
      <c r="G86">
        <v>21010</v>
      </c>
      <c r="H86" t="s">
        <v>5674</v>
      </c>
      <c r="I86" t="s">
        <v>6085</v>
      </c>
      <c r="J86">
        <v>40</v>
      </c>
      <c r="K86" t="s">
        <v>5613</v>
      </c>
      <c r="L86">
        <v>452</v>
      </c>
      <c r="M86">
        <v>11.3</v>
      </c>
      <c r="N86" t="s">
        <v>6085</v>
      </c>
      <c r="O86" t="s">
        <v>467</v>
      </c>
    </row>
    <row r="87" spans="1:15" x14ac:dyDescent="0.3">
      <c r="A87">
        <v>244574</v>
      </c>
      <c r="B87">
        <v>122</v>
      </c>
      <c r="C87" t="s">
        <v>552</v>
      </c>
      <c r="D87" t="s">
        <v>2731</v>
      </c>
      <c r="E87" t="s">
        <v>2732</v>
      </c>
      <c r="F87" s="440">
        <v>46209</v>
      </c>
      <c r="G87">
        <v>20899</v>
      </c>
      <c r="H87" t="s">
        <v>6054</v>
      </c>
      <c r="I87" t="s">
        <v>6085</v>
      </c>
      <c r="J87">
        <v>6</v>
      </c>
      <c r="K87" t="s">
        <v>5613</v>
      </c>
      <c r="L87">
        <v>83.7</v>
      </c>
      <c r="M87">
        <v>13.95</v>
      </c>
      <c r="N87" t="s">
        <v>6085</v>
      </c>
      <c r="O87" t="s">
        <v>467</v>
      </c>
    </row>
    <row r="88" spans="1:15" x14ac:dyDescent="0.3">
      <c r="A88">
        <v>244572</v>
      </c>
      <c r="B88">
        <v>122</v>
      </c>
      <c r="C88" t="s">
        <v>552</v>
      </c>
      <c r="D88" t="s">
        <v>2733</v>
      </c>
      <c r="E88" t="s">
        <v>2734</v>
      </c>
      <c r="F88" s="440">
        <v>46209</v>
      </c>
      <c r="G88">
        <v>24845</v>
      </c>
      <c r="H88" t="s">
        <v>6106</v>
      </c>
      <c r="I88" t="s">
        <v>6097</v>
      </c>
      <c r="J88">
        <v>2</v>
      </c>
      <c r="K88" t="s">
        <v>5622</v>
      </c>
      <c r="L88">
        <v>251.26</v>
      </c>
      <c r="M88">
        <v>125.63</v>
      </c>
      <c r="N88" t="s">
        <v>6107</v>
      </c>
      <c r="O88" t="s">
        <v>467</v>
      </c>
    </row>
    <row r="89" spans="1:15" x14ac:dyDescent="0.3">
      <c r="A89">
        <v>244572</v>
      </c>
      <c r="B89">
        <v>122</v>
      </c>
      <c r="C89" t="s">
        <v>552</v>
      </c>
      <c r="D89" t="s">
        <v>2733</v>
      </c>
      <c r="E89" t="s">
        <v>2734</v>
      </c>
      <c r="F89" s="440">
        <v>46209</v>
      </c>
      <c r="G89">
        <v>28140</v>
      </c>
      <c r="H89" t="s">
        <v>6108</v>
      </c>
      <c r="I89" t="s">
        <v>6097</v>
      </c>
      <c r="J89">
        <v>2</v>
      </c>
      <c r="K89" t="s">
        <v>5622</v>
      </c>
      <c r="L89">
        <v>225.86</v>
      </c>
      <c r="M89">
        <v>112.93</v>
      </c>
      <c r="N89" t="s">
        <v>6107</v>
      </c>
      <c r="O89" t="s">
        <v>467</v>
      </c>
    </row>
    <row r="90" spans="1:15" x14ac:dyDescent="0.3">
      <c r="A90">
        <v>244572</v>
      </c>
      <c r="B90">
        <v>122</v>
      </c>
      <c r="C90" t="s">
        <v>552</v>
      </c>
      <c r="D90" t="s">
        <v>2733</v>
      </c>
      <c r="E90" t="s">
        <v>2734</v>
      </c>
      <c r="F90" s="440">
        <v>46209</v>
      </c>
      <c r="G90">
        <v>24507</v>
      </c>
      <c r="H90" t="s">
        <v>6109</v>
      </c>
      <c r="I90" t="s">
        <v>6097</v>
      </c>
      <c r="J90">
        <v>4</v>
      </c>
      <c r="K90" t="s">
        <v>5622</v>
      </c>
      <c r="L90">
        <v>340.68</v>
      </c>
      <c r="M90">
        <v>85.17</v>
      </c>
      <c r="N90" t="s">
        <v>6107</v>
      </c>
      <c r="O90" t="s">
        <v>467</v>
      </c>
    </row>
    <row r="91" spans="1:15" x14ac:dyDescent="0.3">
      <c r="A91">
        <v>244572</v>
      </c>
      <c r="B91">
        <v>122</v>
      </c>
      <c r="C91" t="s">
        <v>552</v>
      </c>
      <c r="D91" t="s">
        <v>2733</v>
      </c>
      <c r="E91" t="s">
        <v>2734</v>
      </c>
      <c r="F91" s="440">
        <v>46209</v>
      </c>
      <c r="G91">
        <v>24514</v>
      </c>
      <c r="H91" t="s">
        <v>6110</v>
      </c>
      <c r="I91" t="s">
        <v>6097</v>
      </c>
      <c r="J91">
        <v>4</v>
      </c>
      <c r="K91" t="s">
        <v>5622</v>
      </c>
      <c r="L91">
        <v>494.16</v>
      </c>
      <c r="M91">
        <v>123.54</v>
      </c>
      <c r="N91" t="s">
        <v>6107</v>
      </c>
      <c r="O91" t="s">
        <v>467</v>
      </c>
    </row>
    <row r="92" spans="1:15" x14ac:dyDescent="0.3">
      <c r="A92">
        <v>244572</v>
      </c>
      <c r="B92">
        <v>122</v>
      </c>
      <c r="C92" t="s">
        <v>552</v>
      </c>
      <c r="D92" t="s">
        <v>2733</v>
      </c>
      <c r="E92" t="s">
        <v>2734</v>
      </c>
      <c r="F92" s="440">
        <v>46209</v>
      </c>
      <c r="G92">
        <v>17303</v>
      </c>
      <c r="H92" t="s">
        <v>6111</v>
      </c>
      <c r="I92" t="s">
        <v>6097</v>
      </c>
      <c r="J92">
        <v>2</v>
      </c>
      <c r="K92" t="s">
        <v>5622</v>
      </c>
      <c r="L92">
        <v>251.06</v>
      </c>
      <c r="M92">
        <v>125.53</v>
      </c>
      <c r="N92" t="s">
        <v>6107</v>
      </c>
      <c r="O92" t="s">
        <v>467</v>
      </c>
    </row>
    <row r="93" spans="1:15" x14ac:dyDescent="0.3">
      <c r="A93">
        <v>244572</v>
      </c>
      <c r="B93">
        <v>122</v>
      </c>
      <c r="C93" t="s">
        <v>552</v>
      </c>
      <c r="D93" t="s">
        <v>2733</v>
      </c>
      <c r="E93" t="s">
        <v>2734</v>
      </c>
      <c r="F93" s="440">
        <v>46209</v>
      </c>
      <c r="G93">
        <v>26393</v>
      </c>
      <c r="H93" t="s">
        <v>6112</v>
      </c>
      <c r="I93" t="s">
        <v>6097</v>
      </c>
      <c r="J93">
        <v>4</v>
      </c>
      <c r="K93" t="s">
        <v>5622</v>
      </c>
      <c r="L93">
        <v>439.16</v>
      </c>
      <c r="M93">
        <v>109.79</v>
      </c>
      <c r="N93" t="s">
        <v>6107</v>
      </c>
      <c r="O93" t="s">
        <v>467</v>
      </c>
    </row>
    <row r="94" spans="1:15" x14ac:dyDescent="0.3">
      <c r="A94">
        <v>244560</v>
      </c>
      <c r="B94">
        <v>122</v>
      </c>
      <c r="C94" t="s">
        <v>552</v>
      </c>
      <c r="D94" t="s">
        <v>2382</v>
      </c>
      <c r="E94" t="s">
        <v>2735</v>
      </c>
      <c r="F94" s="440">
        <v>46209</v>
      </c>
      <c r="G94">
        <v>28057</v>
      </c>
      <c r="H94" t="s">
        <v>6113</v>
      </c>
      <c r="I94" t="s">
        <v>6097</v>
      </c>
      <c r="J94">
        <v>3</v>
      </c>
      <c r="K94" t="s">
        <v>5703</v>
      </c>
      <c r="L94">
        <v>1026</v>
      </c>
      <c r="M94">
        <v>342</v>
      </c>
      <c r="N94" t="s">
        <v>6107</v>
      </c>
      <c r="O94" t="s">
        <v>467</v>
      </c>
    </row>
    <row r="95" spans="1:15" x14ac:dyDescent="0.3">
      <c r="A95">
        <v>244558</v>
      </c>
      <c r="B95">
        <v>122</v>
      </c>
      <c r="C95" t="s">
        <v>552</v>
      </c>
      <c r="D95" t="s">
        <v>2693</v>
      </c>
      <c r="E95" t="s">
        <v>2736</v>
      </c>
      <c r="F95" s="440">
        <v>46209</v>
      </c>
      <c r="G95">
        <v>21100</v>
      </c>
      <c r="H95" t="s">
        <v>5900</v>
      </c>
      <c r="I95" t="s">
        <v>6085</v>
      </c>
      <c r="J95">
        <v>2</v>
      </c>
      <c r="K95" t="s">
        <v>5605</v>
      </c>
      <c r="L95">
        <v>5.98</v>
      </c>
      <c r="M95">
        <v>2.99</v>
      </c>
      <c r="N95" t="s">
        <v>6085</v>
      </c>
      <c r="O95" t="s">
        <v>467</v>
      </c>
    </row>
    <row r="96" spans="1:15" x14ac:dyDescent="0.3">
      <c r="A96">
        <v>244558</v>
      </c>
      <c r="B96">
        <v>122</v>
      </c>
      <c r="C96" t="s">
        <v>552</v>
      </c>
      <c r="D96" t="s">
        <v>2693</v>
      </c>
      <c r="E96" t="s">
        <v>2736</v>
      </c>
      <c r="F96" s="440">
        <v>46209</v>
      </c>
      <c r="G96">
        <v>21047</v>
      </c>
      <c r="H96" t="s">
        <v>5621</v>
      </c>
      <c r="I96" t="s">
        <v>6085</v>
      </c>
      <c r="J96">
        <v>6</v>
      </c>
      <c r="K96" t="s">
        <v>5622</v>
      </c>
      <c r="L96">
        <v>677.88</v>
      </c>
      <c r="M96">
        <v>112.98</v>
      </c>
      <c r="N96" t="s">
        <v>6085</v>
      </c>
      <c r="O96" t="s">
        <v>467</v>
      </c>
    </row>
    <row r="97" spans="1:15" x14ac:dyDescent="0.3">
      <c r="A97">
        <v>244558</v>
      </c>
      <c r="B97">
        <v>122</v>
      </c>
      <c r="C97" t="s">
        <v>552</v>
      </c>
      <c r="D97" t="s">
        <v>2693</v>
      </c>
      <c r="E97" t="s">
        <v>2736</v>
      </c>
      <c r="F97" s="440">
        <v>46209</v>
      </c>
      <c r="G97">
        <v>21093</v>
      </c>
      <c r="H97" t="s">
        <v>5608</v>
      </c>
      <c r="I97" t="s">
        <v>6085</v>
      </c>
      <c r="J97">
        <v>80</v>
      </c>
      <c r="K97" t="s">
        <v>5613</v>
      </c>
      <c r="L97">
        <v>316</v>
      </c>
      <c r="M97">
        <v>3.95</v>
      </c>
      <c r="N97" t="s">
        <v>6085</v>
      </c>
      <c r="O97" t="s">
        <v>467</v>
      </c>
    </row>
    <row r="98" spans="1:15" x14ac:dyDescent="0.3">
      <c r="A98">
        <v>244558</v>
      </c>
      <c r="B98">
        <v>122</v>
      </c>
      <c r="C98" t="s">
        <v>552</v>
      </c>
      <c r="D98" t="s">
        <v>2693</v>
      </c>
      <c r="E98" t="s">
        <v>2736</v>
      </c>
      <c r="F98" s="440">
        <v>46209</v>
      </c>
      <c r="G98">
        <v>19401</v>
      </c>
      <c r="H98" t="s">
        <v>6114</v>
      </c>
      <c r="I98" t="s">
        <v>6085</v>
      </c>
      <c r="J98">
        <v>3</v>
      </c>
      <c r="K98" t="s">
        <v>5625</v>
      </c>
      <c r="L98">
        <v>530.70000000000005</v>
      </c>
      <c r="M98">
        <v>176.9</v>
      </c>
      <c r="N98" t="s">
        <v>6085</v>
      </c>
      <c r="O98" t="s">
        <v>467</v>
      </c>
    </row>
    <row r="99" spans="1:15" x14ac:dyDescent="0.3">
      <c r="A99">
        <v>244557</v>
      </c>
      <c r="B99">
        <v>122</v>
      </c>
      <c r="C99" t="s">
        <v>552</v>
      </c>
      <c r="D99" t="s">
        <v>2706</v>
      </c>
      <c r="E99" t="s">
        <v>2737</v>
      </c>
      <c r="F99" s="440">
        <v>46210</v>
      </c>
      <c r="G99">
        <v>20022</v>
      </c>
      <c r="H99" t="s">
        <v>5651</v>
      </c>
      <c r="I99" t="s">
        <v>6085</v>
      </c>
      <c r="J99">
        <v>6</v>
      </c>
      <c r="K99" t="s">
        <v>5613</v>
      </c>
      <c r="L99">
        <v>66.78</v>
      </c>
      <c r="M99">
        <v>11.13</v>
      </c>
      <c r="N99" t="s">
        <v>6085</v>
      </c>
      <c r="O99" t="s">
        <v>467</v>
      </c>
    </row>
    <row r="100" spans="1:15" x14ac:dyDescent="0.3">
      <c r="A100">
        <v>244557</v>
      </c>
      <c r="B100">
        <v>122</v>
      </c>
      <c r="C100" t="s">
        <v>552</v>
      </c>
      <c r="D100" t="s">
        <v>2706</v>
      </c>
      <c r="E100" t="s">
        <v>2737</v>
      </c>
      <c r="F100" s="440">
        <v>46210</v>
      </c>
      <c r="G100">
        <v>20809</v>
      </c>
      <c r="H100" t="s">
        <v>5627</v>
      </c>
      <c r="I100" t="s">
        <v>6085</v>
      </c>
      <c r="J100">
        <v>10</v>
      </c>
      <c r="K100" t="s">
        <v>5613</v>
      </c>
      <c r="L100">
        <v>299.89999999999998</v>
      </c>
      <c r="M100">
        <v>29.99</v>
      </c>
      <c r="N100" t="s">
        <v>6085</v>
      </c>
      <c r="O100" t="s">
        <v>467</v>
      </c>
    </row>
    <row r="101" spans="1:15" x14ac:dyDescent="0.3">
      <c r="A101">
        <v>244557</v>
      </c>
      <c r="B101">
        <v>122</v>
      </c>
      <c r="C101" t="s">
        <v>552</v>
      </c>
      <c r="D101" t="s">
        <v>2706</v>
      </c>
      <c r="E101" t="s">
        <v>2737</v>
      </c>
      <c r="F101" s="440">
        <v>46210</v>
      </c>
      <c r="G101">
        <v>20653</v>
      </c>
      <c r="H101" t="s">
        <v>5655</v>
      </c>
      <c r="I101" t="s">
        <v>6085</v>
      </c>
      <c r="J101">
        <v>12</v>
      </c>
      <c r="K101" t="s">
        <v>5613</v>
      </c>
      <c r="L101">
        <v>311.52</v>
      </c>
      <c r="M101">
        <v>25.96</v>
      </c>
      <c r="N101" t="s">
        <v>6085</v>
      </c>
      <c r="O101" t="s">
        <v>467</v>
      </c>
    </row>
    <row r="102" spans="1:15" x14ac:dyDescent="0.3">
      <c r="A102">
        <v>244557</v>
      </c>
      <c r="B102">
        <v>122</v>
      </c>
      <c r="C102" t="s">
        <v>552</v>
      </c>
      <c r="D102" t="s">
        <v>2706</v>
      </c>
      <c r="E102" t="s">
        <v>2737</v>
      </c>
      <c r="F102" s="440">
        <v>46210</v>
      </c>
      <c r="G102">
        <v>20672</v>
      </c>
      <c r="H102" t="s">
        <v>5642</v>
      </c>
      <c r="I102" t="s">
        <v>6085</v>
      </c>
      <c r="J102">
        <v>6</v>
      </c>
      <c r="K102" t="s">
        <v>5605</v>
      </c>
      <c r="L102">
        <v>177.3</v>
      </c>
      <c r="M102">
        <v>29.55</v>
      </c>
      <c r="N102" t="s">
        <v>6085</v>
      </c>
      <c r="O102" t="s">
        <v>467</v>
      </c>
    </row>
    <row r="103" spans="1:15" x14ac:dyDescent="0.3">
      <c r="A103">
        <v>244557</v>
      </c>
      <c r="B103">
        <v>122</v>
      </c>
      <c r="C103" t="s">
        <v>552</v>
      </c>
      <c r="D103" t="s">
        <v>2706</v>
      </c>
      <c r="E103" t="s">
        <v>2737</v>
      </c>
      <c r="F103" s="440">
        <v>46210</v>
      </c>
      <c r="G103">
        <v>20358</v>
      </c>
      <c r="H103" t="s">
        <v>5648</v>
      </c>
      <c r="I103" t="s">
        <v>6085</v>
      </c>
      <c r="J103">
        <v>10</v>
      </c>
      <c r="K103" t="s">
        <v>5605</v>
      </c>
      <c r="L103">
        <v>148</v>
      </c>
      <c r="M103">
        <v>14.8</v>
      </c>
      <c r="N103" t="s">
        <v>6085</v>
      </c>
      <c r="O103" t="s">
        <v>467</v>
      </c>
    </row>
    <row r="104" spans="1:15" x14ac:dyDescent="0.3">
      <c r="A104">
        <v>244554</v>
      </c>
      <c r="B104">
        <v>122</v>
      </c>
      <c r="C104" t="s">
        <v>552</v>
      </c>
      <c r="D104" t="s">
        <v>2738</v>
      </c>
      <c r="E104" t="s">
        <v>2739</v>
      </c>
      <c r="F104" s="440">
        <v>46209</v>
      </c>
      <c r="G104">
        <v>20301</v>
      </c>
      <c r="H104" t="s">
        <v>5617</v>
      </c>
      <c r="I104" t="s">
        <v>6085</v>
      </c>
      <c r="J104">
        <v>5</v>
      </c>
      <c r="K104" t="s">
        <v>5605</v>
      </c>
      <c r="L104">
        <v>105</v>
      </c>
      <c r="M104">
        <v>21</v>
      </c>
      <c r="N104" t="s">
        <v>6085</v>
      </c>
      <c r="O104" t="s">
        <v>467</v>
      </c>
    </row>
    <row r="105" spans="1:15" x14ac:dyDescent="0.3">
      <c r="A105">
        <v>244554</v>
      </c>
      <c r="B105">
        <v>122</v>
      </c>
      <c r="C105" t="s">
        <v>552</v>
      </c>
      <c r="D105" t="s">
        <v>2738</v>
      </c>
      <c r="E105" t="s">
        <v>2739</v>
      </c>
      <c r="F105" s="440">
        <v>46209</v>
      </c>
      <c r="G105">
        <v>21017</v>
      </c>
      <c r="H105" t="s">
        <v>5673</v>
      </c>
      <c r="I105" t="s">
        <v>6085</v>
      </c>
      <c r="J105">
        <v>3</v>
      </c>
      <c r="K105" t="s">
        <v>6115</v>
      </c>
      <c r="L105">
        <v>476.7</v>
      </c>
      <c r="M105">
        <v>158.9</v>
      </c>
      <c r="N105" t="s">
        <v>6085</v>
      </c>
      <c r="O105" t="s">
        <v>467</v>
      </c>
    </row>
    <row r="106" spans="1:15" x14ac:dyDescent="0.3">
      <c r="A106">
        <v>244551</v>
      </c>
      <c r="B106">
        <v>122</v>
      </c>
      <c r="C106" t="s">
        <v>552</v>
      </c>
      <c r="D106" t="s">
        <v>2700</v>
      </c>
      <c r="E106" t="s">
        <v>2740</v>
      </c>
      <c r="F106" s="440">
        <v>46209</v>
      </c>
      <c r="G106">
        <v>24217</v>
      </c>
      <c r="H106" t="s">
        <v>5714</v>
      </c>
      <c r="I106" t="s">
        <v>6085</v>
      </c>
      <c r="J106">
        <v>27.31</v>
      </c>
      <c r="K106" t="s">
        <v>5598</v>
      </c>
      <c r="L106">
        <v>972.24</v>
      </c>
      <c r="M106">
        <v>35.600146000000002</v>
      </c>
      <c r="N106" t="s">
        <v>6085</v>
      </c>
      <c r="O106" t="s">
        <v>467</v>
      </c>
    </row>
    <row r="107" spans="1:15" x14ac:dyDescent="0.3">
      <c r="A107">
        <v>244546</v>
      </c>
      <c r="B107">
        <v>122</v>
      </c>
      <c r="C107" t="s">
        <v>552</v>
      </c>
      <c r="D107" t="s">
        <v>2704</v>
      </c>
      <c r="E107" t="s">
        <v>2741</v>
      </c>
      <c r="F107" s="440">
        <v>46207</v>
      </c>
      <c r="G107">
        <v>23389</v>
      </c>
      <c r="H107" t="s">
        <v>5923</v>
      </c>
      <c r="I107" t="s">
        <v>6085</v>
      </c>
      <c r="J107">
        <v>2.0499999999999998</v>
      </c>
      <c r="K107" t="s">
        <v>5598</v>
      </c>
      <c r="L107">
        <v>8.92</v>
      </c>
      <c r="M107">
        <v>4.3512199999999996</v>
      </c>
      <c r="N107" t="s">
        <v>6085</v>
      </c>
      <c r="O107" t="s">
        <v>467</v>
      </c>
    </row>
    <row r="108" spans="1:15" x14ac:dyDescent="0.3">
      <c r="A108">
        <v>244546</v>
      </c>
      <c r="B108">
        <v>122</v>
      </c>
      <c r="C108" t="s">
        <v>552</v>
      </c>
      <c r="D108" t="s">
        <v>2704</v>
      </c>
      <c r="E108" t="s">
        <v>2741</v>
      </c>
      <c r="F108" s="440">
        <v>46207</v>
      </c>
      <c r="G108">
        <v>23195</v>
      </c>
      <c r="H108" t="s">
        <v>5951</v>
      </c>
      <c r="I108" t="s">
        <v>6085</v>
      </c>
      <c r="J108">
        <v>0.35</v>
      </c>
      <c r="K108" t="s">
        <v>5598</v>
      </c>
      <c r="L108">
        <v>4.82</v>
      </c>
      <c r="M108">
        <v>13.771428999999999</v>
      </c>
      <c r="N108" t="s">
        <v>6085</v>
      </c>
      <c r="O108" t="s">
        <v>467</v>
      </c>
    </row>
    <row r="109" spans="1:15" x14ac:dyDescent="0.3">
      <c r="A109">
        <v>244546</v>
      </c>
      <c r="B109">
        <v>122</v>
      </c>
      <c r="C109" t="s">
        <v>552</v>
      </c>
      <c r="D109" t="s">
        <v>2704</v>
      </c>
      <c r="E109" t="s">
        <v>2741</v>
      </c>
      <c r="F109" s="440">
        <v>46207</v>
      </c>
      <c r="G109">
        <v>19480</v>
      </c>
      <c r="H109" t="s">
        <v>5936</v>
      </c>
      <c r="I109" t="s">
        <v>6085</v>
      </c>
      <c r="J109">
        <v>0.5</v>
      </c>
      <c r="K109" t="s">
        <v>5598</v>
      </c>
      <c r="L109">
        <v>12.29</v>
      </c>
      <c r="M109">
        <v>24.58</v>
      </c>
      <c r="N109" t="s">
        <v>6085</v>
      </c>
      <c r="O109" t="s">
        <v>467</v>
      </c>
    </row>
    <row r="110" spans="1:15" x14ac:dyDescent="0.3">
      <c r="A110">
        <v>244546</v>
      </c>
      <c r="B110">
        <v>122</v>
      </c>
      <c r="C110" t="s">
        <v>552</v>
      </c>
      <c r="D110" t="s">
        <v>2704</v>
      </c>
      <c r="E110" t="s">
        <v>2741</v>
      </c>
      <c r="F110" s="440">
        <v>46207</v>
      </c>
      <c r="G110">
        <v>19787</v>
      </c>
      <c r="H110" t="s">
        <v>5914</v>
      </c>
      <c r="I110" t="s">
        <v>6085</v>
      </c>
      <c r="J110">
        <v>1.7</v>
      </c>
      <c r="K110" t="s">
        <v>5598</v>
      </c>
      <c r="L110">
        <v>9.15</v>
      </c>
      <c r="M110">
        <v>5.3823530000000002</v>
      </c>
      <c r="N110" t="s">
        <v>6085</v>
      </c>
      <c r="O110" t="s">
        <v>467</v>
      </c>
    </row>
    <row r="111" spans="1:15" x14ac:dyDescent="0.3">
      <c r="A111">
        <v>244538</v>
      </c>
      <c r="B111">
        <v>122</v>
      </c>
      <c r="C111" t="s">
        <v>552</v>
      </c>
      <c r="D111" t="s">
        <v>2520</v>
      </c>
      <c r="E111" t="s">
        <v>2742</v>
      </c>
      <c r="F111" s="440">
        <v>46206</v>
      </c>
      <c r="G111">
        <v>23236</v>
      </c>
      <c r="H111" t="s">
        <v>5934</v>
      </c>
      <c r="I111" t="s">
        <v>6085</v>
      </c>
      <c r="J111">
        <v>2</v>
      </c>
      <c r="K111" t="s">
        <v>5598</v>
      </c>
      <c r="L111">
        <v>16</v>
      </c>
      <c r="M111">
        <v>8</v>
      </c>
      <c r="N111" t="s">
        <v>6085</v>
      </c>
      <c r="O111" t="s">
        <v>467</v>
      </c>
    </row>
    <row r="112" spans="1:15" x14ac:dyDescent="0.3">
      <c r="A112">
        <v>244538</v>
      </c>
      <c r="B112">
        <v>122</v>
      </c>
      <c r="C112" t="s">
        <v>552</v>
      </c>
      <c r="D112" t="s">
        <v>2520</v>
      </c>
      <c r="E112" t="s">
        <v>2742</v>
      </c>
      <c r="F112" s="440">
        <v>46206</v>
      </c>
      <c r="G112">
        <v>19505</v>
      </c>
      <c r="H112" t="s">
        <v>5978</v>
      </c>
      <c r="I112" t="s">
        <v>6085</v>
      </c>
      <c r="J112">
        <v>0.5</v>
      </c>
      <c r="K112" t="s">
        <v>5598</v>
      </c>
      <c r="L112">
        <v>7.5</v>
      </c>
      <c r="M112">
        <v>15</v>
      </c>
      <c r="N112" t="s">
        <v>6085</v>
      </c>
      <c r="O112" t="s">
        <v>467</v>
      </c>
    </row>
    <row r="113" spans="1:15" x14ac:dyDescent="0.3">
      <c r="A113">
        <v>244538</v>
      </c>
      <c r="B113">
        <v>122</v>
      </c>
      <c r="C113" t="s">
        <v>552</v>
      </c>
      <c r="D113" t="s">
        <v>2520</v>
      </c>
      <c r="E113" t="s">
        <v>2742</v>
      </c>
      <c r="F113" s="440">
        <v>46206</v>
      </c>
      <c r="G113">
        <v>19472</v>
      </c>
      <c r="H113" t="s">
        <v>6064</v>
      </c>
      <c r="I113" t="s">
        <v>6085</v>
      </c>
      <c r="J113">
        <v>1</v>
      </c>
      <c r="K113" t="s">
        <v>5598</v>
      </c>
      <c r="L113">
        <v>12</v>
      </c>
      <c r="M113">
        <v>12</v>
      </c>
      <c r="N113" t="s">
        <v>6085</v>
      </c>
      <c r="O113" t="s">
        <v>467</v>
      </c>
    </row>
    <row r="114" spans="1:15" x14ac:dyDescent="0.3">
      <c r="A114">
        <v>244538</v>
      </c>
      <c r="B114">
        <v>122</v>
      </c>
      <c r="C114" t="s">
        <v>552</v>
      </c>
      <c r="D114" t="s">
        <v>2520</v>
      </c>
      <c r="E114" t="s">
        <v>2742</v>
      </c>
      <c r="F114" s="440">
        <v>46206</v>
      </c>
      <c r="G114">
        <v>19647</v>
      </c>
      <c r="H114" t="s">
        <v>5921</v>
      </c>
      <c r="I114" t="s">
        <v>6085</v>
      </c>
      <c r="J114">
        <v>1</v>
      </c>
      <c r="K114" t="s">
        <v>5598</v>
      </c>
      <c r="L114">
        <v>12</v>
      </c>
      <c r="M114">
        <v>12</v>
      </c>
      <c r="N114" t="s">
        <v>6085</v>
      </c>
      <c r="O114" t="s">
        <v>467</v>
      </c>
    </row>
    <row r="115" spans="1:15" x14ac:dyDescent="0.3">
      <c r="A115">
        <v>244538</v>
      </c>
      <c r="B115">
        <v>122</v>
      </c>
      <c r="C115" t="s">
        <v>552</v>
      </c>
      <c r="D115" t="s">
        <v>2520</v>
      </c>
      <c r="E115" t="s">
        <v>2742</v>
      </c>
      <c r="F115" s="440">
        <v>46206</v>
      </c>
      <c r="G115">
        <v>19721</v>
      </c>
      <c r="H115" t="s">
        <v>5952</v>
      </c>
      <c r="I115" t="s">
        <v>6085</v>
      </c>
      <c r="J115">
        <v>1</v>
      </c>
      <c r="K115" t="s">
        <v>5598</v>
      </c>
      <c r="L115">
        <v>38</v>
      </c>
      <c r="M115">
        <v>38</v>
      </c>
      <c r="N115" t="s">
        <v>6085</v>
      </c>
      <c r="O115" t="s">
        <v>467</v>
      </c>
    </row>
    <row r="116" spans="1:15" x14ac:dyDescent="0.3">
      <c r="A116">
        <v>244538</v>
      </c>
      <c r="B116">
        <v>122</v>
      </c>
      <c r="C116" t="s">
        <v>552</v>
      </c>
      <c r="D116" t="s">
        <v>2520</v>
      </c>
      <c r="E116" t="s">
        <v>2742</v>
      </c>
      <c r="F116" s="440">
        <v>46206</v>
      </c>
      <c r="G116">
        <v>19558</v>
      </c>
      <c r="H116" t="s">
        <v>5950</v>
      </c>
      <c r="I116" t="s">
        <v>6085</v>
      </c>
      <c r="J116">
        <v>1</v>
      </c>
      <c r="K116" t="s">
        <v>5598</v>
      </c>
      <c r="L116">
        <v>17</v>
      </c>
      <c r="M116">
        <v>17</v>
      </c>
      <c r="N116" t="s">
        <v>6085</v>
      </c>
      <c r="O116" t="s">
        <v>467</v>
      </c>
    </row>
    <row r="117" spans="1:15" x14ac:dyDescent="0.3">
      <c r="A117">
        <v>244538</v>
      </c>
      <c r="B117">
        <v>122</v>
      </c>
      <c r="C117" t="s">
        <v>552</v>
      </c>
      <c r="D117" t="s">
        <v>2520</v>
      </c>
      <c r="E117" t="s">
        <v>2742</v>
      </c>
      <c r="F117" s="440">
        <v>46206</v>
      </c>
      <c r="G117">
        <v>19575</v>
      </c>
      <c r="H117" t="s">
        <v>5944</v>
      </c>
      <c r="I117" t="s">
        <v>6085</v>
      </c>
      <c r="J117">
        <v>0.2</v>
      </c>
      <c r="K117" t="s">
        <v>5598</v>
      </c>
      <c r="L117">
        <v>6</v>
      </c>
      <c r="M117">
        <v>30</v>
      </c>
      <c r="N117" t="s">
        <v>6085</v>
      </c>
      <c r="O117" t="s">
        <v>467</v>
      </c>
    </row>
    <row r="118" spans="1:15" x14ac:dyDescent="0.3">
      <c r="A118">
        <v>244538</v>
      </c>
      <c r="B118">
        <v>122</v>
      </c>
      <c r="C118" t="s">
        <v>552</v>
      </c>
      <c r="D118" t="s">
        <v>2520</v>
      </c>
      <c r="E118" t="s">
        <v>2742</v>
      </c>
      <c r="F118" s="440">
        <v>46206</v>
      </c>
      <c r="G118">
        <v>24037</v>
      </c>
      <c r="H118" t="s">
        <v>6116</v>
      </c>
      <c r="I118" t="s">
        <v>6085</v>
      </c>
      <c r="J118">
        <v>2</v>
      </c>
      <c r="K118" t="s">
        <v>5598</v>
      </c>
      <c r="L118">
        <v>35</v>
      </c>
      <c r="M118">
        <v>17.5</v>
      </c>
      <c r="N118" t="s">
        <v>6085</v>
      </c>
      <c r="O118" t="s">
        <v>467</v>
      </c>
    </row>
    <row r="119" spans="1:15" x14ac:dyDescent="0.3">
      <c r="A119">
        <v>244538</v>
      </c>
      <c r="B119">
        <v>122</v>
      </c>
      <c r="C119" t="s">
        <v>552</v>
      </c>
      <c r="D119" t="s">
        <v>2520</v>
      </c>
      <c r="E119" t="s">
        <v>2742</v>
      </c>
      <c r="F119" s="440">
        <v>46206</v>
      </c>
      <c r="G119">
        <v>19476</v>
      </c>
      <c r="H119" t="s">
        <v>6017</v>
      </c>
      <c r="I119" t="s">
        <v>6085</v>
      </c>
      <c r="J119">
        <v>0.2</v>
      </c>
      <c r="K119" t="s">
        <v>5598</v>
      </c>
      <c r="L119">
        <v>12</v>
      </c>
      <c r="M119">
        <v>60</v>
      </c>
      <c r="N119" t="s">
        <v>6085</v>
      </c>
      <c r="O119" t="s">
        <v>467</v>
      </c>
    </row>
    <row r="120" spans="1:15" x14ac:dyDescent="0.3">
      <c r="A120">
        <v>244538</v>
      </c>
      <c r="B120">
        <v>122</v>
      </c>
      <c r="C120" t="s">
        <v>552</v>
      </c>
      <c r="D120" t="s">
        <v>2520</v>
      </c>
      <c r="E120" t="s">
        <v>2742</v>
      </c>
      <c r="F120" s="440">
        <v>46206</v>
      </c>
      <c r="G120">
        <v>19623</v>
      </c>
      <c r="H120" t="s">
        <v>5929</v>
      </c>
      <c r="I120" t="s">
        <v>6085</v>
      </c>
      <c r="J120">
        <v>5</v>
      </c>
      <c r="K120" t="s">
        <v>5598</v>
      </c>
      <c r="L120">
        <v>29</v>
      </c>
      <c r="M120">
        <v>5.8</v>
      </c>
      <c r="N120" t="s">
        <v>6085</v>
      </c>
      <c r="O120" t="s">
        <v>467</v>
      </c>
    </row>
    <row r="121" spans="1:15" x14ac:dyDescent="0.3">
      <c r="A121">
        <v>244538</v>
      </c>
      <c r="B121">
        <v>122</v>
      </c>
      <c r="C121" t="s">
        <v>552</v>
      </c>
      <c r="D121" t="s">
        <v>2520</v>
      </c>
      <c r="E121" t="s">
        <v>2742</v>
      </c>
      <c r="F121" s="440">
        <v>46206</v>
      </c>
      <c r="G121">
        <v>23113</v>
      </c>
      <c r="H121" t="s">
        <v>5985</v>
      </c>
      <c r="I121" t="s">
        <v>6085</v>
      </c>
      <c r="J121">
        <v>1</v>
      </c>
      <c r="K121" t="s">
        <v>5598</v>
      </c>
      <c r="L121">
        <v>7.5</v>
      </c>
      <c r="M121">
        <v>7.5</v>
      </c>
      <c r="N121" t="s">
        <v>6085</v>
      </c>
      <c r="O121" t="s">
        <v>467</v>
      </c>
    </row>
    <row r="122" spans="1:15" x14ac:dyDescent="0.3">
      <c r="A122">
        <v>244538</v>
      </c>
      <c r="B122">
        <v>122</v>
      </c>
      <c r="C122" t="s">
        <v>552</v>
      </c>
      <c r="D122" t="s">
        <v>2520</v>
      </c>
      <c r="E122" t="s">
        <v>2742</v>
      </c>
      <c r="F122" s="440">
        <v>46206</v>
      </c>
      <c r="G122">
        <v>25647</v>
      </c>
      <c r="H122" t="s">
        <v>5918</v>
      </c>
      <c r="I122" t="s">
        <v>6085</v>
      </c>
      <c r="J122">
        <v>1</v>
      </c>
      <c r="K122" t="s">
        <v>5598</v>
      </c>
      <c r="L122">
        <v>16</v>
      </c>
      <c r="M122">
        <v>16</v>
      </c>
      <c r="N122" t="s">
        <v>6085</v>
      </c>
      <c r="O122" t="s">
        <v>467</v>
      </c>
    </row>
    <row r="123" spans="1:15" x14ac:dyDescent="0.3">
      <c r="A123">
        <v>244538</v>
      </c>
      <c r="B123">
        <v>122</v>
      </c>
      <c r="C123" t="s">
        <v>552</v>
      </c>
      <c r="D123" t="s">
        <v>2520</v>
      </c>
      <c r="E123" t="s">
        <v>2742</v>
      </c>
      <c r="F123" s="440">
        <v>46206</v>
      </c>
      <c r="G123">
        <v>23390</v>
      </c>
      <c r="H123" t="s">
        <v>5922</v>
      </c>
      <c r="I123" t="s">
        <v>6085</v>
      </c>
      <c r="J123">
        <v>4</v>
      </c>
      <c r="K123" t="s">
        <v>5598</v>
      </c>
      <c r="L123">
        <v>32</v>
      </c>
      <c r="M123">
        <v>8</v>
      </c>
      <c r="N123" t="s">
        <v>6085</v>
      </c>
      <c r="O123" t="s">
        <v>467</v>
      </c>
    </row>
    <row r="124" spans="1:15" x14ac:dyDescent="0.3">
      <c r="A124">
        <v>244538</v>
      </c>
      <c r="B124">
        <v>122</v>
      </c>
      <c r="C124" t="s">
        <v>552</v>
      </c>
      <c r="D124" t="s">
        <v>2520</v>
      </c>
      <c r="E124" t="s">
        <v>2742</v>
      </c>
      <c r="F124" s="440">
        <v>46206</v>
      </c>
      <c r="G124">
        <v>23186</v>
      </c>
      <c r="H124" t="s">
        <v>5955</v>
      </c>
      <c r="I124" t="s">
        <v>6085</v>
      </c>
      <c r="J124">
        <v>10</v>
      </c>
      <c r="K124" t="s">
        <v>5598</v>
      </c>
      <c r="L124">
        <v>90</v>
      </c>
      <c r="M124">
        <v>9</v>
      </c>
      <c r="N124" t="s">
        <v>6085</v>
      </c>
      <c r="O124" t="s">
        <v>467</v>
      </c>
    </row>
    <row r="125" spans="1:15" x14ac:dyDescent="0.3">
      <c r="A125">
        <v>244538</v>
      </c>
      <c r="B125">
        <v>122</v>
      </c>
      <c r="C125" t="s">
        <v>552</v>
      </c>
      <c r="D125" t="s">
        <v>2520</v>
      </c>
      <c r="E125" t="s">
        <v>2742</v>
      </c>
      <c r="F125" s="440">
        <v>46206</v>
      </c>
      <c r="G125">
        <v>23359</v>
      </c>
      <c r="H125" t="s">
        <v>5939</v>
      </c>
      <c r="I125" t="s">
        <v>6085</v>
      </c>
      <c r="J125">
        <v>10</v>
      </c>
      <c r="K125" t="s">
        <v>5598</v>
      </c>
      <c r="L125">
        <v>32</v>
      </c>
      <c r="M125">
        <v>3.2</v>
      </c>
      <c r="N125" t="s">
        <v>6085</v>
      </c>
      <c r="O125" t="s">
        <v>467</v>
      </c>
    </row>
    <row r="126" spans="1:15" x14ac:dyDescent="0.3">
      <c r="A126">
        <v>244538</v>
      </c>
      <c r="B126">
        <v>122</v>
      </c>
      <c r="C126" t="s">
        <v>552</v>
      </c>
      <c r="D126" t="s">
        <v>2520</v>
      </c>
      <c r="E126" t="s">
        <v>2742</v>
      </c>
      <c r="F126" s="440">
        <v>46206</v>
      </c>
      <c r="G126">
        <v>19502</v>
      </c>
      <c r="H126" t="s">
        <v>6015</v>
      </c>
      <c r="I126" t="s">
        <v>6085</v>
      </c>
      <c r="J126">
        <v>0.5</v>
      </c>
      <c r="K126" t="s">
        <v>5598</v>
      </c>
      <c r="L126">
        <v>8.5</v>
      </c>
      <c r="M126">
        <v>17</v>
      </c>
      <c r="N126" t="s">
        <v>6085</v>
      </c>
      <c r="O126" t="s">
        <v>467</v>
      </c>
    </row>
    <row r="127" spans="1:15" x14ac:dyDescent="0.3">
      <c r="A127">
        <v>244538</v>
      </c>
      <c r="B127">
        <v>122</v>
      </c>
      <c r="C127" t="s">
        <v>552</v>
      </c>
      <c r="D127" t="s">
        <v>2520</v>
      </c>
      <c r="E127" t="s">
        <v>2742</v>
      </c>
      <c r="F127" s="440">
        <v>46206</v>
      </c>
      <c r="G127">
        <v>19503</v>
      </c>
      <c r="H127" t="s">
        <v>6058</v>
      </c>
      <c r="I127" t="s">
        <v>6085</v>
      </c>
      <c r="J127">
        <v>1</v>
      </c>
      <c r="K127" t="s">
        <v>5598</v>
      </c>
      <c r="L127">
        <v>15.5</v>
      </c>
      <c r="M127">
        <v>15.5</v>
      </c>
      <c r="N127" t="s">
        <v>6085</v>
      </c>
      <c r="O127" t="s">
        <v>467</v>
      </c>
    </row>
    <row r="128" spans="1:15" x14ac:dyDescent="0.3">
      <c r="A128">
        <v>244538</v>
      </c>
      <c r="B128">
        <v>122</v>
      </c>
      <c r="C128" t="s">
        <v>552</v>
      </c>
      <c r="D128" t="s">
        <v>2520</v>
      </c>
      <c r="E128" t="s">
        <v>2742</v>
      </c>
      <c r="F128" s="440">
        <v>46206</v>
      </c>
      <c r="G128">
        <v>19759</v>
      </c>
      <c r="H128" t="s">
        <v>6016</v>
      </c>
      <c r="I128" t="s">
        <v>6085</v>
      </c>
      <c r="J128">
        <v>5</v>
      </c>
      <c r="K128" t="s">
        <v>5598</v>
      </c>
      <c r="L128">
        <v>37.5</v>
      </c>
      <c r="M128">
        <v>7.5</v>
      </c>
      <c r="N128" t="s">
        <v>6085</v>
      </c>
      <c r="O128" t="s">
        <v>467</v>
      </c>
    </row>
    <row r="129" spans="1:15" x14ac:dyDescent="0.3">
      <c r="A129">
        <v>244538</v>
      </c>
      <c r="B129">
        <v>122</v>
      </c>
      <c r="C129" t="s">
        <v>552</v>
      </c>
      <c r="D129" t="s">
        <v>2520</v>
      </c>
      <c r="E129" t="s">
        <v>2742</v>
      </c>
      <c r="F129" s="440">
        <v>46206</v>
      </c>
      <c r="G129">
        <v>19485</v>
      </c>
      <c r="H129" t="s">
        <v>5935</v>
      </c>
      <c r="I129" t="s">
        <v>6085</v>
      </c>
      <c r="J129">
        <v>0.1</v>
      </c>
      <c r="K129" t="s">
        <v>5598</v>
      </c>
      <c r="L129">
        <v>5</v>
      </c>
      <c r="M129">
        <v>50</v>
      </c>
      <c r="N129" t="s">
        <v>6085</v>
      </c>
      <c r="O129" t="s">
        <v>467</v>
      </c>
    </row>
    <row r="130" spans="1:15" x14ac:dyDescent="0.3">
      <c r="A130">
        <v>244538</v>
      </c>
      <c r="B130">
        <v>122</v>
      </c>
      <c r="C130" t="s">
        <v>552</v>
      </c>
      <c r="D130" t="s">
        <v>2520</v>
      </c>
      <c r="E130" t="s">
        <v>2742</v>
      </c>
      <c r="F130" s="440">
        <v>46206</v>
      </c>
      <c r="G130">
        <v>19632</v>
      </c>
      <c r="H130" t="s">
        <v>5926</v>
      </c>
      <c r="I130" t="s">
        <v>6085</v>
      </c>
      <c r="J130">
        <v>4</v>
      </c>
      <c r="K130" t="s">
        <v>5598</v>
      </c>
      <c r="L130">
        <v>15.2</v>
      </c>
      <c r="M130">
        <v>3.8</v>
      </c>
      <c r="N130" t="s">
        <v>6085</v>
      </c>
      <c r="O130" t="s">
        <v>467</v>
      </c>
    </row>
    <row r="131" spans="1:15" x14ac:dyDescent="0.3">
      <c r="A131">
        <v>244538</v>
      </c>
      <c r="B131">
        <v>122</v>
      </c>
      <c r="C131" t="s">
        <v>552</v>
      </c>
      <c r="D131" t="s">
        <v>2520</v>
      </c>
      <c r="E131" t="s">
        <v>2742</v>
      </c>
      <c r="F131" s="440">
        <v>46206</v>
      </c>
      <c r="G131">
        <v>19488</v>
      </c>
      <c r="H131" t="s">
        <v>5930</v>
      </c>
      <c r="I131" t="s">
        <v>6085</v>
      </c>
      <c r="J131">
        <v>0.5</v>
      </c>
      <c r="K131" t="s">
        <v>5598</v>
      </c>
      <c r="L131">
        <v>6.5</v>
      </c>
      <c r="M131">
        <v>13</v>
      </c>
      <c r="N131" t="s">
        <v>6085</v>
      </c>
      <c r="O131" t="s">
        <v>467</v>
      </c>
    </row>
    <row r="132" spans="1:15" x14ac:dyDescent="0.3">
      <c r="A132">
        <v>244538</v>
      </c>
      <c r="B132">
        <v>122</v>
      </c>
      <c r="C132" t="s">
        <v>552</v>
      </c>
      <c r="D132" t="s">
        <v>2520</v>
      </c>
      <c r="E132" t="s">
        <v>2742</v>
      </c>
      <c r="F132" s="440">
        <v>46206</v>
      </c>
      <c r="G132">
        <v>19621</v>
      </c>
      <c r="H132" t="s">
        <v>5931</v>
      </c>
      <c r="I132" t="s">
        <v>6085</v>
      </c>
      <c r="J132">
        <v>4</v>
      </c>
      <c r="K132" t="s">
        <v>5598</v>
      </c>
      <c r="L132">
        <v>26</v>
      </c>
      <c r="M132">
        <v>6.5</v>
      </c>
      <c r="N132" t="s">
        <v>6085</v>
      </c>
      <c r="O132" t="s">
        <v>467</v>
      </c>
    </row>
    <row r="133" spans="1:15" x14ac:dyDescent="0.3">
      <c r="A133">
        <v>244538</v>
      </c>
      <c r="B133">
        <v>122</v>
      </c>
      <c r="C133" t="s">
        <v>552</v>
      </c>
      <c r="D133" t="s">
        <v>2520</v>
      </c>
      <c r="E133" t="s">
        <v>2742</v>
      </c>
      <c r="F133" s="440">
        <v>46206</v>
      </c>
      <c r="G133">
        <v>19846</v>
      </c>
      <c r="H133" t="s">
        <v>6060</v>
      </c>
      <c r="I133" t="s">
        <v>6085</v>
      </c>
      <c r="J133">
        <v>0.5</v>
      </c>
      <c r="K133" t="s">
        <v>5598</v>
      </c>
      <c r="L133">
        <v>10.5</v>
      </c>
      <c r="M133">
        <v>21</v>
      </c>
      <c r="N133" t="s">
        <v>6085</v>
      </c>
      <c r="O133" t="s">
        <v>467</v>
      </c>
    </row>
    <row r="134" spans="1:15" x14ac:dyDescent="0.3">
      <c r="A134">
        <v>244538</v>
      </c>
      <c r="B134">
        <v>122</v>
      </c>
      <c r="C134" t="s">
        <v>552</v>
      </c>
      <c r="D134" t="s">
        <v>2520</v>
      </c>
      <c r="E134" t="s">
        <v>2742</v>
      </c>
      <c r="F134" s="440">
        <v>46206</v>
      </c>
      <c r="G134">
        <v>23095</v>
      </c>
      <c r="H134" t="s">
        <v>5942</v>
      </c>
      <c r="I134" t="s">
        <v>6085</v>
      </c>
      <c r="J134">
        <v>200</v>
      </c>
      <c r="K134" t="s">
        <v>5613</v>
      </c>
      <c r="L134">
        <v>188</v>
      </c>
      <c r="M134">
        <v>0.94</v>
      </c>
      <c r="N134" t="s">
        <v>6085</v>
      </c>
      <c r="O134" t="s">
        <v>467</v>
      </c>
    </row>
    <row r="135" spans="1:15" x14ac:dyDescent="0.3">
      <c r="A135">
        <v>244538</v>
      </c>
      <c r="B135">
        <v>122</v>
      </c>
      <c r="C135" t="s">
        <v>552</v>
      </c>
      <c r="D135" t="s">
        <v>2520</v>
      </c>
      <c r="E135" t="s">
        <v>2742</v>
      </c>
      <c r="F135" s="440">
        <v>46206</v>
      </c>
      <c r="G135">
        <v>19751</v>
      </c>
      <c r="H135" t="s">
        <v>5938</v>
      </c>
      <c r="I135" t="s">
        <v>6085</v>
      </c>
      <c r="J135">
        <v>6</v>
      </c>
      <c r="K135" t="s">
        <v>5598</v>
      </c>
      <c r="L135">
        <v>54</v>
      </c>
      <c r="M135">
        <v>9</v>
      </c>
      <c r="N135" t="s">
        <v>6085</v>
      </c>
      <c r="O135" t="s">
        <v>467</v>
      </c>
    </row>
    <row r="136" spans="1:15" x14ac:dyDescent="0.3">
      <c r="A136">
        <v>244535</v>
      </c>
      <c r="B136">
        <v>122</v>
      </c>
      <c r="C136" t="s">
        <v>552</v>
      </c>
      <c r="D136" t="s">
        <v>2697</v>
      </c>
      <c r="E136" t="s">
        <v>2743</v>
      </c>
      <c r="F136" s="440">
        <v>46206</v>
      </c>
      <c r="G136">
        <v>24083</v>
      </c>
      <c r="H136" t="s">
        <v>5924</v>
      </c>
      <c r="I136" t="s">
        <v>6085</v>
      </c>
      <c r="J136">
        <v>75</v>
      </c>
      <c r="K136" t="s">
        <v>5598</v>
      </c>
      <c r="L136">
        <v>507</v>
      </c>
      <c r="M136">
        <v>6.76</v>
      </c>
      <c r="N136" t="s">
        <v>6085</v>
      </c>
      <c r="O136" t="s">
        <v>467</v>
      </c>
    </row>
    <row r="137" spans="1:15" x14ac:dyDescent="0.3">
      <c r="A137">
        <v>244535</v>
      </c>
      <c r="B137">
        <v>122</v>
      </c>
      <c r="C137" t="s">
        <v>552</v>
      </c>
      <c r="D137" t="s">
        <v>2697</v>
      </c>
      <c r="E137" t="s">
        <v>2743</v>
      </c>
      <c r="F137" s="440">
        <v>46206</v>
      </c>
      <c r="G137">
        <v>23361</v>
      </c>
      <c r="H137" t="s">
        <v>5937</v>
      </c>
      <c r="I137" t="s">
        <v>6085</v>
      </c>
      <c r="J137">
        <v>20</v>
      </c>
      <c r="K137" t="s">
        <v>5598</v>
      </c>
      <c r="L137">
        <v>49.8</v>
      </c>
      <c r="M137">
        <v>2.4900000000000002</v>
      </c>
      <c r="N137" t="s">
        <v>6085</v>
      </c>
      <c r="O137" t="s">
        <v>467</v>
      </c>
    </row>
    <row r="138" spans="1:15" x14ac:dyDescent="0.3">
      <c r="A138">
        <v>244535</v>
      </c>
      <c r="B138">
        <v>122</v>
      </c>
      <c r="C138" t="s">
        <v>552</v>
      </c>
      <c r="D138" t="s">
        <v>2697</v>
      </c>
      <c r="E138" t="s">
        <v>2743</v>
      </c>
      <c r="F138" s="440">
        <v>46206</v>
      </c>
      <c r="G138">
        <v>19738</v>
      </c>
      <c r="H138" t="s">
        <v>6018</v>
      </c>
      <c r="I138" t="s">
        <v>6085</v>
      </c>
      <c r="J138">
        <v>24</v>
      </c>
      <c r="K138" t="s">
        <v>5598</v>
      </c>
      <c r="L138">
        <v>62.4</v>
      </c>
      <c r="M138">
        <v>2.6</v>
      </c>
      <c r="N138" t="s">
        <v>6085</v>
      </c>
      <c r="O138" t="s">
        <v>467</v>
      </c>
    </row>
    <row r="139" spans="1:15" x14ac:dyDescent="0.3">
      <c r="A139">
        <v>244535</v>
      </c>
      <c r="B139">
        <v>122</v>
      </c>
      <c r="C139" t="s">
        <v>552</v>
      </c>
      <c r="D139" t="s">
        <v>2697</v>
      </c>
      <c r="E139" t="s">
        <v>2743</v>
      </c>
      <c r="F139" s="440">
        <v>46206</v>
      </c>
      <c r="G139">
        <v>19654</v>
      </c>
      <c r="H139" t="s">
        <v>5917</v>
      </c>
      <c r="I139" t="s">
        <v>6085</v>
      </c>
      <c r="J139">
        <v>4</v>
      </c>
      <c r="K139" t="s">
        <v>5598</v>
      </c>
      <c r="L139">
        <v>16.2</v>
      </c>
      <c r="M139">
        <v>4.05</v>
      </c>
      <c r="N139" t="s">
        <v>6085</v>
      </c>
      <c r="O139" t="s">
        <v>467</v>
      </c>
    </row>
    <row r="140" spans="1:15" x14ac:dyDescent="0.3">
      <c r="A140">
        <v>244535</v>
      </c>
      <c r="B140">
        <v>122</v>
      </c>
      <c r="C140" t="s">
        <v>552</v>
      </c>
      <c r="D140" t="s">
        <v>2697</v>
      </c>
      <c r="E140" t="s">
        <v>2743</v>
      </c>
      <c r="F140" s="440">
        <v>46206</v>
      </c>
      <c r="G140">
        <v>24484</v>
      </c>
      <c r="H140" t="s">
        <v>6065</v>
      </c>
      <c r="I140" t="s">
        <v>6085</v>
      </c>
      <c r="J140">
        <v>0.3</v>
      </c>
      <c r="K140" t="s">
        <v>5598</v>
      </c>
      <c r="L140">
        <v>4.68</v>
      </c>
      <c r="M140">
        <v>15.6</v>
      </c>
      <c r="N140" t="s">
        <v>6085</v>
      </c>
      <c r="O140" t="s">
        <v>467</v>
      </c>
    </row>
    <row r="141" spans="1:15" x14ac:dyDescent="0.3">
      <c r="A141">
        <v>244535</v>
      </c>
      <c r="B141">
        <v>122</v>
      </c>
      <c r="C141" t="s">
        <v>552</v>
      </c>
      <c r="D141" t="s">
        <v>2697</v>
      </c>
      <c r="E141" t="s">
        <v>2743</v>
      </c>
      <c r="F141" s="440">
        <v>46206</v>
      </c>
      <c r="G141">
        <v>26631</v>
      </c>
      <c r="H141" t="s">
        <v>6117</v>
      </c>
      <c r="I141" t="s">
        <v>6085</v>
      </c>
      <c r="J141">
        <v>2.5</v>
      </c>
      <c r="K141" t="s">
        <v>5598</v>
      </c>
      <c r="L141">
        <v>151.65</v>
      </c>
      <c r="M141">
        <v>60.66</v>
      </c>
      <c r="N141" t="s">
        <v>6085</v>
      </c>
      <c r="O141" t="s">
        <v>467</v>
      </c>
    </row>
    <row r="142" spans="1:15" x14ac:dyDescent="0.3">
      <c r="A142">
        <v>244532</v>
      </c>
      <c r="B142">
        <v>122</v>
      </c>
      <c r="C142" t="s">
        <v>552</v>
      </c>
      <c r="D142" t="s">
        <v>2744</v>
      </c>
      <c r="E142" t="s">
        <v>2745</v>
      </c>
      <c r="F142" s="440">
        <v>46209</v>
      </c>
      <c r="G142">
        <v>18667</v>
      </c>
      <c r="H142" t="s">
        <v>5718</v>
      </c>
      <c r="I142" t="s">
        <v>6085</v>
      </c>
      <c r="J142">
        <v>32</v>
      </c>
      <c r="K142" t="s">
        <v>5598</v>
      </c>
      <c r="L142">
        <v>639.67999999999995</v>
      </c>
      <c r="M142">
        <v>19.989999999999998</v>
      </c>
      <c r="N142" t="s">
        <v>6085</v>
      </c>
      <c r="O142" t="s">
        <v>467</v>
      </c>
    </row>
    <row r="143" spans="1:15" x14ac:dyDescent="0.3">
      <c r="A143">
        <v>244529</v>
      </c>
      <c r="B143">
        <v>122</v>
      </c>
      <c r="C143" t="s">
        <v>552</v>
      </c>
      <c r="D143" t="s">
        <v>2746</v>
      </c>
      <c r="E143" t="s">
        <v>2747</v>
      </c>
      <c r="F143" s="440">
        <v>46209</v>
      </c>
      <c r="G143">
        <v>27340</v>
      </c>
      <c r="H143" t="s">
        <v>6118</v>
      </c>
      <c r="I143" t="s">
        <v>4764</v>
      </c>
      <c r="J143">
        <v>16</v>
      </c>
      <c r="K143" t="s">
        <v>5605</v>
      </c>
      <c r="L143">
        <v>857.92</v>
      </c>
      <c r="M143">
        <v>53.62</v>
      </c>
      <c r="N143" t="s">
        <v>4764</v>
      </c>
      <c r="O143" t="s">
        <v>467</v>
      </c>
    </row>
    <row r="144" spans="1:15" x14ac:dyDescent="0.3">
      <c r="A144">
        <v>244529</v>
      </c>
      <c r="B144">
        <v>122</v>
      </c>
      <c r="C144" t="s">
        <v>552</v>
      </c>
      <c r="D144" t="s">
        <v>2746</v>
      </c>
      <c r="E144" t="s">
        <v>2747</v>
      </c>
      <c r="F144" s="440">
        <v>46209</v>
      </c>
      <c r="G144">
        <v>28316</v>
      </c>
      <c r="H144" t="s">
        <v>6119</v>
      </c>
      <c r="I144" t="s">
        <v>4764</v>
      </c>
      <c r="J144">
        <v>8</v>
      </c>
      <c r="K144" t="s">
        <v>5605</v>
      </c>
      <c r="L144">
        <v>312.39999999999998</v>
      </c>
      <c r="M144">
        <v>39.049999999999997</v>
      </c>
      <c r="N144" t="s">
        <v>4764</v>
      </c>
      <c r="O144" t="s">
        <v>467</v>
      </c>
    </row>
    <row r="145" spans="1:15" x14ac:dyDescent="0.3">
      <c r="A145">
        <v>244529</v>
      </c>
      <c r="B145">
        <v>122</v>
      </c>
      <c r="C145" t="s">
        <v>552</v>
      </c>
      <c r="D145" t="s">
        <v>2746</v>
      </c>
      <c r="E145" t="s">
        <v>2747</v>
      </c>
      <c r="F145" s="440">
        <v>46209</v>
      </c>
      <c r="G145">
        <v>28315</v>
      </c>
      <c r="H145" t="s">
        <v>6120</v>
      </c>
      <c r="I145" t="s">
        <v>4764</v>
      </c>
      <c r="J145">
        <v>12</v>
      </c>
      <c r="K145" t="s">
        <v>5605</v>
      </c>
      <c r="L145">
        <v>522.72</v>
      </c>
      <c r="M145">
        <v>43.56</v>
      </c>
      <c r="N145" t="s">
        <v>4764</v>
      </c>
      <c r="O145" t="s">
        <v>467</v>
      </c>
    </row>
    <row r="146" spans="1:15" x14ac:dyDescent="0.3">
      <c r="A146">
        <v>244523</v>
      </c>
      <c r="B146">
        <v>122</v>
      </c>
      <c r="C146" t="s">
        <v>552</v>
      </c>
      <c r="D146" t="s">
        <v>2693</v>
      </c>
      <c r="E146" t="s">
        <v>2748</v>
      </c>
      <c r="F146" s="440">
        <v>46205</v>
      </c>
      <c r="G146">
        <v>24400</v>
      </c>
      <c r="H146" t="s">
        <v>6004</v>
      </c>
      <c r="I146" t="s">
        <v>6085</v>
      </c>
      <c r="J146">
        <v>4</v>
      </c>
      <c r="K146" t="s">
        <v>5613</v>
      </c>
      <c r="L146">
        <v>24.8</v>
      </c>
      <c r="M146">
        <v>6.2</v>
      </c>
      <c r="N146" t="s">
        <v>6085</v>
      </c>
      <c r="O146" t="s">
        <v>467</v>
      </c>
    </row>
    <row r="147" spans="1:15" x14ac:dyDescent="0.3">
      <c r="A147">
        <v>244523</v>
      </c>
      <c r="B147">
        <v>122</v>
      </c>
      <c r="C147" t="s">
        <v>552</v>
      </c>
      <c r="D147" t="s">
        <v>2693</v>
      </c>
      <c r="E147" t="s">
        <v>2748</v>
      </c>
      <c r="F147" s="440">
        <v>46205</v>
      </c>
      <c r="G147">
        <v>19401</v>
      </c>
      <c r="H147" t="s">
        <v>6114</v>
      </c>
      <c r="I147" t="s">
        <v>6085</v>
      </c>
      <c r="J147">
        <v>1</v>
      </c>
      <c r="K147" t="s">
        <v>5625</v>
      </c>
      <c r="L147">
        <v>176.9</v>
      </c>
      <c r="M147">
        <v>176.9</v>
      </c>
      <c r="N147" t="s">
        <v>6085</v>
      </c>
      <c r="O147" t="s">
        <v>467</v>
      </c>
    </row>
    <row r="148" spans="1:15" x14ac:dyDescent="0.3">
      <c r="A148">
        <v>244523</v>
      </c>
      <c r="B148">
        <v>122</v>
      </c>
      <c r="C148" t="s">
        <v>552</v>
      </c>
      <c r="D148" t="s">
        <v>2693</v>
      </c>
      <c r="E148" t="s">
        <v>2748</v>
      </c>
      <c r="F148" s="440">
        <v>46205</v>
      </c>
      <c r="G148">
        <v>19409</v>
      </c>
      <c r="H148" t="s">
        <v>5694</v>
      </c>
      <c r="I148" t="s">
        <v>6085</v>
      </c>
      <c r="J148">
        <v>6</v>
      </c>
      <c r="K148" t="s">
        <v>5613</v>
      </c>
      <c r="L148">
        <v>147</v>
      </c>
      <c r="M148">
        <v>24.5</v>
      </c>
      <c r="N148" t="s">
        <v>6085</v>
      </c>
      <c r="O148" t="s">
        <v>467</v>
      </c>
    </row>
    <row r="149" spans="1:15" x14ac:dyDescent="0.3">
      <c r="A149">
        <v>244523</v>
      </c>
      <c r="B149">
        <v>122</v>
      </c>
      <c r="C149" t="s">
        <v>552</v>
      </c>
      <c r="D149" t="s">
        <v>2693</v>
      </c>
      <c r="E149" t="s">
        <v>2748</v>
      </c>
      <c r="F149" s="440">
        <v>46205</v>
      </c>
      <c r="G149">
        <v>24401</v>
      </c>
      <c r="H149" t="s">
        <v>5676</v>
      </c>
      <c r="I149" t="s">
        <v>6085</v>
      </c>
      <c r="J149">
        <v>2</v>
      </c>
      <c r="K149" t="s">
        <v>5613</v>
      </c>
      <c r="L149">
        <v>12.4</v>
      </c>
      <c r="M149">
        <v>6.2</v>
      </c>
      <c r="N149" t="s">
        <v>6085</v>
      </c>
      <c r="O149" t="s">
        <v>467</v>
      </c>
    </row>
    <row r="150" spans="1:15" x14ac:dyDescent="0.3">
      <c r="A150">
        <v>244518</v>
      </c>
      <c r="B150">
        <v>122</v>
      </c>
      <c r="C150" t="s">
        <v>552</v>
      </c>
      <c r="D150" t="s">
        <v>2749</v>
      </c>
      <c r="E150" t="s">
        <v>2750</v>
      </c>
      <c r="F150" s="440">
        <v>46204</v>
      </c>
      <c r="G150">
        <v>26588</v>
      </c>
      <c r="H150" t="s">
        <v>5597</v>
      </c>
      <c r="I150" t="s">
        <v>6085</v>
      </c>
      <c r="J150">
        <v>0.5</v>
      </c>
      <c r="K150" t="s">
        <v>5598</v>
      </c>
      <c r="L150">
        <v>138.25</v>
      </c>
      <c r="M150">
        <v>276.5</v>
      </c>
      <c r="N150" t="s">
        <v>6085</v>
      </c>
      <c r="O150" t="s">
        <v>467</v>
      </c>
    </row>
    <row r="151" spans="1:15" x14ac:dyDescent="0.3">
      <c r="A151">
        <v>244518</v>
      </c>
      <c r="B151">
        <v>122</v>
      </c>
      <c r="C151" t="s">
        <v>552</v>
      </c>
      <c r="D151" t="s">
        <v>2749</v>
      </c>
      <c r="E151" t="s">
        <v>2750</v>
      </c>
      <c r="F151" s="440">
        <v>46204</v>
      </c>
      <c r="G151">
        <v>26591</v>
      </c>
      <c r="H151" t="s">
        <v>5834</v>
      </c>
      <c r="I151" t="s">
        <v>6085</v>
      </c>
      <c r="J151">
        <v>0.5</v>
      </c>
      <c r="K151" t="s">
        <v>5598</v>
      </c>
      <c r="L151">
        <v>164.25</v>
      </c>
      <c r="M151">
        <v>328.5</v>
      </c>
      <c r="N151" t="s">
        <v>6085</v>
      </c>
      <c r="O151" t="s">
        <v>467</v>
      </c>
    </row>
    <row r="152" spans="1:15" x14ac:dyDescent="0.3">
      <c r="A152">
        <v>244513</v>
      </c>
      <c r="B152">
        <v>122</v>
      </c>
      <c r="C152" t="s">
        <v>552</v>
      </c>
      <c r="D152" t="s">
        <v>2704</v>
      </c>
      <c r="E152" t="s">
        <v>2751</v>
      </c>
      <c r="F152" s="440">
        <v>46205</v>
      </c>
      <c r="G152">
        <v>19600</v>
      </c>
      <c r="H152" t="s">
        <v>6121</v>
      </c>
      <c r="I152" t="s">
        <v>6085</v>
      </c>
      <c r="J152">
        <v>2</v>
      </c>
      <c r="K152" t="s">
        <v>5598</v>
      </c>
      <c r="L152">
        <v>23.2</v>
      </c>
      <c r="M152">
        <v>11.6</v>
      </c>
      <c r="N152" t="s">
        <v>6085</v>
      </c>
      <c r="O152" t="s">
        <v>467</v>
      </c>
    </row>
    <row r="153" spans="1:15" x14ac:dyDescent="0.3">
      <c r="A153">
        <v>244513</v>
      </c>
      <c r="B153">
        <v>122</v>
      </c>
      <c r="C153" t="s">
        <v>552</v>
      </c>
      <c r="D153" t="s">
        <v>2704</v>
      </c>
      <c r="E153" t="s">
        <v>2751</v>
      </c>
      <c r="F153" s="440">
        <v>46205</v>
      </c>
      <c r="G153">
        <v>19634</v>
      </c>
      <c r="H153" t="s">
        <v>5925</v>
      </c>
      <c r="I153" t="s">
        <v>6085</v>
      </c>
      <c r="J153">
        <v>2</v>
      </c>
      <c r="K153" t="s">
        <v>5598</v>
      </c>
      <c r="L153">
        <v>13.92</v>
      </c>
      <c r="M153">
        <v>6.96</v>
      </c>
      <c r="N153" t="s">
        <v>6085</v>
      </c>
      <c r="O153" t="s">
        <v>467</v>
      </c>
    </row>
    <row r="154" spans="1:15" x14ac:dyDescent="0.3">
      <c r="A154">
        <v>244513</v>
      </c>
      <c r="B154">
        <v>122</v>
      </c>
      <c r="C154" t="s">
        <v>552</v>
      </c>
      <c r="D154" t="s">
        <v>2704</v>
      </c>
      <c r="E154" t="s">
        <v>2751</v>
      </c>
      <c r="F154" s="440">
        <v>46205</v>
      </c>
      <c r="G154">
        <v>19480</v>
      </c>
      <c r="H154" t="s">
        <v>5936</v>
      </c>
      <c r="I154" t="s">
        <v>6085</v>
      </c>
      <c r="J154">
        <v>0.5</v>
      </c>
      <c r="K154" t="s">
        <v>5598</v>
      </c>
      <c r="L154">
        <v>12.29</v>
      </c>
      <c r="M154">
        <v>24.58</v>
      </c>
      <c r="N154" t="s">
        <v>6085</v>
      </c>
      <c r="O154" t="s">
        <v>467</v>
      </c>
    </row>
    <row r="155" spans="1:15" x14ac:dyDescent="0.3">
      <c r="A155">
        <v>244513</v>
      </c>
      <c r="B155">
        <v>122</v>
      </c>
      <c r="C155" t="s">
        <v>552</v>
      </c>
      <c r="D155" t="s">
        <v>2704</v>
      </c>
      <c r="E155" t="s">
        <v>2751</v>
      </c>
      <c r="F155" s="440">
        <v>46205</v>
      </c>
      <c r="G155">
        <v>23359</v>
      </c>
      <c r="H155" t="s">
        <v>5939</v>
      </c>
      <c r="I155" t="s">
        <v>6085</v>
      </c>
      <c r="J155">
        <v>30</v>
      </c>
      <c r="K155" t="s">
        <v>5598</v>
      </c>
      <c r="L155">
        <v>87</v>
      </c>
      <c r="M155">
        <v>2.9</v>
      </c>
      <c r="N155" t="s">
        <v>6085</v>
      </c>
      <c r="O155" t="s">
        <v>467</v>
      </c>
    </row>
    <row r="156" spans="1:15" x14ac:dyDescent="0.3">
      <c r="A156">
        <v>244513</v>
      </c>
      <c r="B156">
        <v>122</v>
      </c>
      <c r="C156" t="s">
        <v>552</v>
      </c>
      <c r="D156" t="s">
        <v>2704</v>
      </c>
      <c r="E156" t="s">
        <v>2751</v>
      </c>
      <c r="F156" s="440">
        <v>46205</v>
      </c>
      <c r="G156">
        <v>23389</v>
      </c>
      <c r="H156" t="s">
        <v>5923</v>
      </c>
      <c r="I156" t="s">
        <v>6085</v>
      </c>
      <c r="J156">
        <v>4.3</v>
      </c>
      <c r="K156" t="s">
        <v>5598</v>
      </c>
      <c r="L156">
        <v>20.079999999999998</v>
      </c>
      <c r="M156">
        <v>4.6697670000000002</v>
      </c>
      <c r="N156" t="s">
        <v>6085</v>
      </c>
      <c r="O156" t="s">
        <v>467</v>
      </c>
    </row>
    <row r="157" spans="1:15" x14ac:dyDescent="0.3">
      <c r="A157">
        <v>244512</v>
      </c>
      <c r="B157">
        <v>122</v>
      </c>
      <c r="C157" t="s">
        <v>552</v>
      </c>
      <c r="D157" t="s">
        <v>2697</v>
      </c>
      <c r="E157" t="s">
        <v>2752</v>
      </c>
      <c r="F157" s="440">
        <v>46205</v>
      </c>
      <c r="G157">
        <v>24509</v>
      </c>
      <c r="H157" t="s">
        <v>5928</v>
      </c>
      <c r="I157" t="s">
        <v>6085</v>
      </c>
      <c r="J157">
        <v>10</v>
      </c>
      <c r="K157" t="s">
        <v>5598</v>
      </c>
      <c r="L157">
        <v>53.3</v>
      </c>
      <c r="M157">
        <v>5.33</v>
      </c>
      <c r="N157" t="s">
        <v>6085</v>
      </c>
      <c r="O157" t="s">
        <v>467</v>
      </c>
    </row>
    <row r="158" spans="1:15" x14ac:dyDescent="0.3">
      <c r="A158">
        <v>244512</v>
      </c>
      <c r="B158">
        <v>122</v>
      </c>
      <c r="C158" t="s">
        <v>552</v>
      </c>
      <c r="D158" t="s">
        <v>2697</v>
      </c>
      <c r="E158" t="s">
        <v>2752</v>
      </c>
      <c r="F158" s="440">
        <v>46205</v>
      </c>
      <c r="G158">
        <v>23108</v>
      </c>
      <c r="H158" t="s">
        <v>5986</v>
      </c>
      <c r="I158" t="s">
        <v>6085</v>
      </c>
      <c r="J158">
        <v>0.1</v>
      </c>
      <c r="K158" t="s">
        <v>5598</v>
      </c>
      <c r="L158">
        <v>9.1</v>
      </c>
      <c r="M158">
        <v>91</v>
      </c>
      <c r="N158" t="s">
        <v>6085</v>
      </c>
      <c r="O158" t="s">
        <v>467</v>
      </c>
    </row>
    <row r="159" spans="1:15" x14ac:dyDescent="0.3">
      <c r="A159">
        <v>244512</v>
      </c>
      <c r="B159">
        <v>122</v>
      </c>
      <c r="C159" t="s">
        <v>552</v>
      </c>
      <c r="D159" t="s">
        <v>2697</v>
      </c>
      <c r="E159" t="s">
        <v>2752</v>
      </c>
      <c r="F159" s="440">
        <v>46205</v>
      </c>
      <c r="G159">
        <v>19642</v>
      </c>
      <c r="H159" t="s">
        <v>6059</v>
      </c>
      <c r="I159" t="s">
        <v>6085</v>
      </c>
      <c r="J159">
        <v>0.5</v>
      </c>
      <c r="K159" t="s">
        <v>5598</v>
      </c>
      <c r="L159">
        <v>2.6</v>
      </c>
      <c r="M159">
        <v>5.2</v>
      </c>
      <c r="N159" t="s">
        <v>6085</v>
      </c>
      <c r="O159" t="s">
        <v>467</v>
      </c>
    </row>
    <row r="160" spans="1:15" x14ac:dyDescent="0.3">
      <c r="A160">
        <v>244512</v>
      </c>
      <c r="B160">
        <v>122</v>
      </c>
      <c r="C160" t="s">
        <v>552</v>
      </c>
      <c r="D160" t="s">
        <v>2697</v>
      </c>
      <c r="E160" t="s">
        <v>2752</v>
      </c>
      <c r="F160" s="440">
        <v>46205</v>
      </c>
      <c r="G160">
        <v>26631</v>
      </c>
      <c r="H160" t="s">
        <v>6117</v>
      </c>
      <c r="I160" t="s">
        <v>6085</v>
      </c>
      <c r="J160">
        <v>1</v>
      </c>
      <c r="K160" t="s">
        <v>5598</v>
      </c>
      <c r="L160">
        <v>60.66</v>
      </c>
      <c r="M160">
        <v>60.66</v>
      </c>
      <c r="N160" t="s">
        <v>6085</v>
      </c>
      <c r="O160" t="s">
        <v>467</v>
      </c>
    </row>
    <row r="161" spans="1:15" x14ac:dyDescent="0.3">
      <c r="A161">
        <v>244512</v>
      </c>
      <c r="B161">
        <v>122</v>
      </c>
      <c r="C161" t="s">
        <v>552</v>
      </c>
      <c r="D161" t="s">
        <v>2697</v>
      </c>
      <c r="E161" t="s">
        <v>2752</v>
      </c>
      <c r="F161" s="440">
        <v>46205</v>
      </c>
      <c r="G161">
        <v>19790</v>
      </c>
      <c r="H161" t="s">
        <v>5948</v>
      </c>
      <c r="I161" t="s">
        <v>6085</v>
      </c>
      <c r="J161">
        <v>5</v>
      </c>
      <c r="K161" t="s">
        <v>5598</v>
      </c>
      <c r="L161">
        <v>240</v>
      </c>
      <c r="M161">
        <v>48</v>
      </c>
      <c r="N161" t="s">
        <v>6085</v>
      </c>
      <c r="O161" t="s">
        <v>467</v>
      </c>
    </row>
    <row r="162" spans="1:15" x14ac:dyDescent="0.3">
      <c r="A162">
        <v>244512</v>
      </c>
      <c r="B162">
        <v>122</v>
      </c>
      <c r="C162" t="s">
        <v>552</v>
      </c>
      <c r="D162" t="s">
        <v>2697</v>
      </c>
      <c r="E162" t="s">
        <v>2752</v>
      </c>
      <c r="F162" s="440">
        <v>46205</v>
      </c>
      <c r="G162">
        <v>19507</v>
      </c>
      <c r="H162" t="s">
        <v>6122</v>
      </c>
      <c r="I162" t="s">
        <v>6085</v>
      </c>
      <c r="J162">
        <v>0.65</v>
      </c>
      <c r="K162" t="s">
        <v>5598</v>
      </c>
      <c r="L162">
        <v>9.85</v>
      </c>
      <c r="M162">
        <v>15.153846</v>
      </c>
      <c r="N162" t="s">
        <v>6085</v>
      </c>
      <c r="O162" t="s">
        <v>467</v>
      </c>
    </row>
    <row r="163" spans="1:15" x14ac:dyDescent="0.3">
      <c r="A163">
        <v>244512</v>
      </c>
      <c r="B163">
        <v>122</v>
      </c>
      <c r="C163" t="s">
        <v>552</v>
      </c>
      <c r="D163" t="s">
        <v>2697</v>
      </c>
      <c r="E163" t="s">
        <v>2752</v>
      </c>
      <c r="F163" s="440">
        <v>46205</v>
      </c>
      <c r="G163">
        <v>23186</v>
      </c>
      <c r="H163" t="s">
        <v>5955</v>
      </c>
      <c r="I163" t="s">
        <v>6085</v>
      </c>
      <c r="J163">
        <v>20</v>
      </c>
      <c r="K163" t="s">
        <v>5598</v>
      </c>
      <c r="L163">
        <v>182</v>
      </c>
      <c r="M163">
        <v>9.1</v>
      </c>
      <c r="N163" t="s">
        <v>6085</v>
      </c>
      <c r="O163" t="s">
        <v>467</v>
      </c>
    </row>
    <row r="164" spans="1:15" x14ac:dyDescent="0.3">
      <c r="A164">
        <v>244510</v>
      </c>
      <c r="B164">
        <v>122</v>
      </c>
      <c r="C164" t="s">
        <v>552</v>
      </c>
      <c r="D164" t="s">
        <v>2520</v>
      </c>
      <c r="E164" t="s">
        <v>2753</v>
      </c>
      <c r="F164" s="440">
        <v>46205</v>
      </c>
      <c r="G164">
        <v>19623</v>
      </c>
      <c r="H164" t="s">
        <v>5929</v>
      </c>
      <c r="I164" t="s">
        <v>6085</v>
      </c>
      <c r="J164">
        <v>5</v>
      </c>
      <c r="K164" t="s">
        <v>5598</v>
      </c>
      <c r="L164">
        <v>34.5</v>
      </c>
      <c r="M164">
        <v>6.9</v>
      </c>
      <c r="N164" t="s">
        <v>6085</v>
      </c>
      <c r="O164" t="s">
        <v>467</v>
      </c>
    </row>
    <row r="165" spans="1:15" x14ac:dyDescent="0.3">
      <c r="A165">
        <v>244510</v>
      </c>
      <c r="B165">
        <v>122</v>
      </c>
      <c r="C165" t="s">
        <v>552</v>
      </c>
      <c r="D165" t="s">
        <v>2520</v>
      </c>
      <c r="E165" t="s">
        <v>2753</v>
      </c>
      <c r="F165" s="440">
        <v>46205</v>
      </c>
      <c r="G165">
        <v>23113</v>
      </c>
      <c r="H165" t="s">
        <v>5985</v>
      </c>
      <c r="I165" t="s">
        <v>6085</v>
      </c>
      <c r="J165">
        <v>0.5</v>
      </c>
      <c r="K165" t="s">
        <v>5598</v>
      </c>
      <c r="L165">
        <v>3.75</v>
      </c>
      <c r="M165">
        <v>7.5</v>
      </c>
      <c r="N165" t="s">
        <v>6085</v>
      </c>
      <c r="O165" t="s">
        <v>467</v>
      </c>
    </row>
    <row r="166" spans="1:15" x14ac:dyDescent="0.3">
      <c r="A166">
        <v>244510</v>
      </c>
      <c r="B166">
        <v>122</v>
      </c>
      <c r="C166" t="s">
        <v>552</v>
      </c>
      <c r="D166" t="s">
        <v>2520</v>
      </c>
      <c r="E166" t="s">
        <v>2753</v>
      </c>
      <c r="F166" s="440">
        <v>46205</v>
      </c>
      <c r="G166">
        <v>19476</v>
      </c>
      <c r="H166" t="s">
        <v>6017</v>
      </c>
      <c r="I166" t="s">
        <v>6085</v>
      </c>
      <c r="J166">
        <v>0.3</v>
      </c>
      <c r="K166" t="s">
        <v>5598</v>
      </c>
      <c r="L166">
        <v>18</v>
      </c>
      <c r="M166">
        <v>60</v>
      </c>
      <c r="N166" t="s">
        <v>6085</v>
      </c>
      <c r="O166" t="s">
        <v>467</v>
      </c>
    </row>
    <row r="167" spans="1:15" x14ac:dyDescent="0.3">
      <c r="A167">
        <v>244510</v>
      </c>
      <c r="B167">
        <v>122</v>
      </c>
      <c r="C167" t="s">
        <v>552</v>
      </c>
      <c r="D167" t="s">
        <v>2520</v>
      </c>
      <c r="E167" t="s">
        <v>2753</v>
      </c>
      <c r="F167" s="440">
        <v>46205</v>
      </c>
      <c r="G167">
        <v>24083</v>
      </c>
      <c r="H167" t="s">
        <v>5924</v>
      </c>
      <c r="I167" t="s">
        <v>6085</v>
      </c>
      <c r="J167">
        <v>50</v>
      </c>
      <c r="K167" t="s">
        <v>5598</v>
      </c>
      <c r="L167">
        <v>415</v>
      </c>
      <c r="M167">
        <v>8.3000000000000007</v>
      </c>
      <c r="N167" t="s">
        <v>6085</v>
      </c>
      <c r="O167" t="s">
        <v>467</v>
      </c>
    </row>
    <row r="168" spans="1:15" x14ac:dyDescent="0.3">
      <c r="A168">
        <v>244510</v>
      </c>
      <c r="B168">
        <v>122</v>
      </c>
      <c r="C168" t="s">
        <v>552</v>
      </c>
      <c r="D168" t="s">
        <v>2520</v>
      </c>
      <c r="E168" t="s">
        <v>2753</v>
      </c>
      <c r="F168" s="440">
        <v>46205</v>
      </c>
      <c r="G168">
        <v>19787</v>
      </c>
      <c r="H168" t="s">
        <v>5914</v>
      </c>
      <c r="I168" t="s">
        <v>6085</v>
      </c>
      <c r="J168">
        <v>1.5</v>
      </c>
      <c r="K168" t="s">
        <v>5598</v>
      </c>
      <c r="L168">
        <v>8.4</v>
      </c>
      <c r="M168">
        <v>5.6</v>
      </c>
      <c r="N168" t="s">
        <v>6085</v>
      </c>
      <c r="O168" t="s">
        <v>467</v>
      </c>
    </row>
    <row r="169" spans="1:15" x14ac:dyDescent="0.3">
      <c r="A169">
        <v>244510</v>
      </c>
      <c r="B169">
        <v>122</v>
      </c>
      <c r="C169" t="s">
        <v>552</v>
      </c>
      <c r="D169" t="s">
        <v>2520</v>
      </c>
      <c r="E169" t="s">
        <v>2753</v>
      </c>
      <c r="F169" s="440">
        <v>46205</v>
      </c>
      <c r="G169">
        <v>23390</v>
      </c>
      <c r="H169" t="s">
        <v>5922</v>
      </c>
      <c r="I169" t="s">
        <v>6085</v>
      </c>
      <c r="J169">
        <v>6</v>
      </c>
      <c r="K169" t="s">
        <v>5598</v>
      </c>
      <c r="L169">
        <v>48</v>
      </c>
      <c r="M169">
        <v>8</v>
      </c>
      <c r="N169" t="s">
        <v>6085</v>
      </c>
      <c r="O169" t="s">
        <v>467</v>
      </c>
    </row>
    <row r="170" spans="1:15" x14ac:dyDescent="0.3">
      <c r="A170">
        <v>244510</v>
      </c>
      <c r="B170">
        <v>122</v>
      </c>
      <c r="C170" t="s">
        <v>552</v>
      </c>
      <c r="D170" t="s">
        <v>2520</v>
      </c>
      <c r="E170" t="s">
        <v>2753</v>
      </c>
      <c r="F170" s="440">
        <v>46205</v>
      </c>
      <c r="G170">
        <v>19505</v>
      </c>
      <c r="H170" t="s">
        <v>5978</v>
      </c>
      <c r="I170" t="s">
        <v>6085</v>
      </c>
      <c r="J170">
        <v>1</v>
      </c>
      <c r="K170" t="s">
        <v>5598</v>
      </c>
      <c r="L170">
        <v>14</v>
      </c>
      <c r="M170">
        <v>14</v>
      </c>
      <c r="N170" t="s">
        <v>6085</v>
      </c>
      <c r="O170" t="s">
        <v>467</v>
      </c>
    </row>
    <row r="171" spans="1:15" x14ac:dyDescent="0.3">
      <c r="A171">
        <v>244510</v>
      </c>
      <c r="B171">
        <v>122</v>
      </c>
      <c r="C171" t="s">
        <v>552</v>
      </c>
      <c r="D171" t="s">
        <v>2520</v>
      </c>
      <c r="E171" t="s">
        <v>2753</v>
      </c>
      <c r="F171" s="440">
        <v>46205</v>
      </c>
      <c r="G171">
        <v>19478</v>
      </c>
      <c r="H171" t="s">
        <v>5982</v>
      </c>
      <c r="I171" t="s">
        <v>6085</v>
      </c>
      <c r="J171">
        <v>0.1</v>
      </c>
      <c r="K171" t="s">
        <v>5598</v>
      </c>
      <c r="L171">
        <v>6</v>
      </c>
      <c r="M171">
        <v>60</v>
      </c>
      <c r="N171" t="s">
        <v>6085</v>
      </c>
      <c r="O171" t="s">
        <v>467</v>
      </c>
    </row>
    <row r="172" spans="1:15" x14ac:dyDescent="0.3">
      <c r="A172">
        <v>244510</v>
      </c>
      <c r="B172">
        <v>122</v>
      </c>
      <c r="C172" t="s">
        <v>552</v>
      </c>
      <c r="D172" t="s">
        <v>2520</v>
      </c>
      <c r="E172" t="s">
        <v>2753</v>
      </c>
      <c r="F172" s="440">
        <v>46205</v>
      </c>
      <c r="G172">
        <v>19465</v>
      </c>
      <c r="H172" t="s">
        <v>5953</v>
      </c>
      <c r="I172" t="s">
        <v>6085</v>
      </c>
      <c r="J172">
        <v>1</v>
      </c>
      <c r="K172" t="s">
        <v>5598</v>
      </c>
      <c r="L172">
        <v>7.5</v>
      </c>
      <c r="M172">
        <v>7.5</v>
      </c>
      <c r="N172" t="s">
        <v>6085</v>
      </c>
      <c r="O172" t="s">
        <v>467</v>
      </c>
    </row>
    <row r="173" spans="1:15" x14ac:dyDescent="0.3">
      <c r="A173">
        <v>244510</v>
      </c>
      <c r="B173">
        <v>122</v>
      </c>
      <c r="C173" t="s">
        <v>552</v>
      </c>
      <c r="D173" t="s">
        <v>2520</v>
      </c>
      <c r="E173" t="s">
        <v>2753</v>
      </c>
      <c r="F173" s="440">
        <v>46205</v>
      </c>
      <c r="G173">
        <v>19488</v>
      </c>
      <c r="H173" t="s">
        <v>5930</v>
      </c>
      <c r="I173" t="s">
        <v>6085</v>
      </c>
      <c r="J173">
        <v>1</v>
      </c>
      <c r="K173" t="s">
        <v>5598</v>
      </c>
      <c r="L173">
        <v>14</v>
      </c>
      <c r="M173">
        <v>14</v>
      </c>
      <c r="N173" t="s">
        <v>6085</v>
      </c>
      <c r="O173" t="s">
        <v>467</v>
      </c>
    </row>
    <row r="174" spans="1:15" x14ac:dyDescent="0.3">
      <c r="A174">
        <v>244510</v>
      </c>
      <c r="B174">
        <v>122</v>
      </c>
      <c r="C174" t="s">
        <v>552</v>
      </c>
      <c r="D174" t="s">
        <v>2520</v>
      </c>
      <c r="E174" t="s">
        <v>2753</v>
      </c>
      <c r="F174" s="440">
        <v>46205</v>
      </c>
      <c r="G174">
        <v>19575</v>
      </c>
      <c r="H174" t="s">
        <v>5944</v>
      </c>
      <c r="I174" t="s">
        <v>6085</v>
      </c>
      <c r="J174">
        <v>0.5</v>
      </c>
      <c r="K174" t="s">
        <v>5598</v>
      </c>
      <c r="L174">
        <v>15</v>
      </c>
      <c r="M174">
        <v>30</v>
      </c>
      <c r="N174" t="s">
        <v>6085</v>
      </c>
      <c r="O174" t="s">
        <v>467</v>
      </c>
    </row>
    <row r="175" spans="1:15" x14ac:dyDescent="0.3">
      <c r="A175">
        <v>244510</v>
      </c>
      <c r="B175">
        <v>122</v>
      </c>
      <c r="C175" t="s">
        <v>552</v>
      </c>
      <c r="D175" t="s">
        <v>2520</v>
      </c>
      <c r="E175" t="s">
        <v>2753</v>
      </c>
      <c r="F175" s="440">
        <v>46205</v>
      </c>
      <c r="G175">
        <v>19498</v>
      </c>
      <c r="H175" t="s">
        <v>5979</v>
      </c>
      <c r="I175" t="s">
        <v>6085</v>
      </c>
      <c r="J175">
        <v>1</v>
      </c>
      <c r="K175" t="s">
        <v>5598</v>
      </c>
      <c r="L175">
        <v>16</v>
      </c>
      <c r="M175">
        <v>16</v>
      </c>
      <c r="N175" t="s">
        <v>6085</v>
      </c>
      <c r="O175" t="s">
        <v>467</v>
      </c>
    </row>
    <row r="176" spans="1:15" x14ac:dyDescent="0.3">
      <c r="A176">
        <v>244510</v>
      </c>
      <c r="B176">
        <v>122</v>
      </c>
      <c r="C176" t="s">
        <v>552</v>
      </c>
      <c r="D176" t="s">
        <v>2520</v>
      </c>
      <c r="E176" t="s">
        <v>2753</v>
      </c>
      <c r="F176" s="440">
        <v>46205</v>
      </c>
      <c r="G176">
        <v>25647</v>
      </c>
      <c r="H176" t="s">
        <v>5918</v>
      </c>
      <c r="I176" t="s">
        <v>6085</v>
      </c>
      <c r="J176">
        <v>1</v>
      </c>
      <c r="K176" t="s">
        <v>5598</v>
      </c>
      <c r="L176">
        <v>18</v>
      </c>
      <c r="M176">
        <v>18</v>
      </c>
      <c r="N176" t="s">
        <v>6085</v>
      </c>
      <c r="O176" t="s">
        <v>467</v>
      </c>
    </row>
    <row r="177" spans="1:15" x14ac:dyDescent="0.3">
      <c r="A177">
        <v>244510</v>
      </c>
      <c r="B177">
        <v>122</v>
      </c>
      <c r="C177" t="s">
        <v>552</v>
      </c>
      <c r="D177" t="s">
        <v>2520</v>
      </c>
      <c r="E177" t="s">
        <v>2753</v>
      </c>
      <c r="F177" s="440">
        <v>46205</v>
      </c>
      <c r="G177">
        <v>19751</v>
      </c>
      <c r="H177" t="s">
        <v>5938</v>
      </c>
      <c r="I177" t="s">
        <v>6085</v>
      </c>
      <c r="J177">
        <v>7</v>
      </c>
      <c r="K177" t="s">
        <v>5598</v>
      </c>
      <c r="L177">
        <v>66.5</v>
      </c>
      <c r="M177">
        <v>9.5</v>
      </c>
      <c r="N177" t="s">
        <v>6085</v>
      </c>
      <c r="O177" t="s">
        <v>467</v>
      </c>
    </row>
    <row r="178" spans="1:15" x14ac:dyDescent="0.3">
      <c r="A178">
        <v>244510</v>
      </c>
      <c r="B178">
        <v>122</v>
      </c>
      <c r="C178" t="s">
        <v>552</v>
      </c>
      <c r="D178" t="s">
        <v>2520</v>
      </c>
      <c r="E178" t="s">
        <v>2753</v>
      </c>
      <c r="F178" s="440">
        <v>46205</v>
      </c>
      <c r="G178">
        <v>19617</v>
      </c>
      <c r="H178" t="s">
        <v>5933</v>
      </c>
      <c r="I178" t="s">
        <v>6085</v>
      </c>
      <c r="J178">
        <v>0.2</v>
      </c>
      <c r="K178" t="s">
        <v>5598</v>
      </c>
      <c r="L178">
        <v>3.4</v>
      </c>
      <c r="M178">
        <v>17</v>
      </c>
      <c r="N178" t="s">
        <v>6085</v>
      </c>
      <c r="O178" t="s">
        <v>467</v>
      </c>
    </row>
    <row r="179" spans="1:15" x14ac:dyDescent="0.3">
      <c r="A179">
        <v>244510</v>
      </c>
      <c r="B179">
        <v>122</v>
      </c>
      <c r="C179" t="s">
        <v>552</v>
      </c>
      <c r="D179" t="s">
        <v>2520</v>
      </c>
      <c r="E179" t="s">
        <v>2753</v>
      </c>
      <c r="F179" s="440">
        <v>46205</v>
      </c>
      <c r="G179">
        <v>19503</v>
      </c>
      <c r="H179" t="s">
        <v>6058</v>
      </c>
      <c r="I179" t="s">
        <v>6085</v>
      </c>
      <c r="J179">
        <v>1.5</v>
      </c>
      <c r="K179" t="s">
        <v>5598</v>
      </c>
      <c r="L179">
        <v>21.75</v>
      </c>
      <c r="M179">
        <v>14.5</v>
      </c>
      <c r="N179" t="s">
        <v>6085</v>
      </c>
      <c r="O179" t="s">
        <v>467</v>
      </c>
    </row>
    <row r="180" spans="1:15" x14ac:dyDescent="0.3">
      <c r="A180">
        <v>244510</v>
      </c>
      <c r="B180">
        <v>122</v>
      </c>
      <c r="C180" t="s">
        <v>552</v>
      </c>
      <c r="D180" t="s">
        <v>2520</v>
      </c>
      <c r="E180" t="s">
        <v>2753</v>
      </c>
      <c r="F180" s="440">
        <v>46205</v>
      </c>
      <c r="G180">
        <v>23361</v>
      </c>
      <c r="H180" t="s">
        <v>5937</v>
      </c>
      <c r="I180" t="s">
        <v>6085</v>
      </c>
      <c r="J180">
        <v>60</v>
      </c>
      <c r="K180" t="s">
        <v>5598</v>
      </c>
      <c r="L180">
        <v>156</v>
      </c>
      <c r="M180">
        <v>2.6</v>
      </c>
      <c r="N180" t="s">
        <v>6085</v>
      </c>
      <c r="O180" t="s">
        <v>467</v>
      </c>
    </row>
    <row r="181" spans="1:15" x14ac:dyDescent="0.3">
      <c r="A181">
        <v>244510</v>
      </c>
      <c r="B181">
        <v>122</v>
      </c>
      <c r="C181" t="s">
        <v>552</v>
      </c>
      <c r="D181" t="s">
        <v>2520</v>
      </c>
      <c r="E181" t="s">
        <v>2753</v>
      </c>
      <c r="F181" s="440">
        <v>46205</v>
      </c>
      <c r="G181">
        <v>23095</v>
      </c>
      <c r="H181" t="s">
        <v>5942</v>
      </c>
      <c r="I181" t="s">
        <v>6085</v>
      </c>
      <c r="J181">
        <v>200</v>
      </c>
      <c r="K181" t="s">
        <v>5613</v>
      </c>
      <c r="L181">
        <v>188</v>
      </c>
      <c r="M181">
        <v>0.94</v>
      </c>
      <c r="N181" t="s">
        <v>6085</v>
      </c>
      <c r="O181" t="s">
        <v>467</v>
      </c>
    </row>
    <row r="182" spans="1:15" x14ac:dyDescent="0.3">
      <c r="A182">
        <v>244510</v>
      </c>
      <c r="B182">
        <v>122</v>
      </c>
      <c r="C182" t="s">
        <v>552</v>
      </c>
      <c r="D182" t="s">
        <v>2520</v>
      </c>
      <c r="E182" t="s">
        <v>2753</v>
      </c>
      <c r="F182" s="440">
        <v>46205</v>
      </c>
      <c r="G182">
        <v>19721</v>
      </c>
      <c r="H182" t="s">
        <v>5952</v>
      </c>
      <c r="I182" t="s">
        <v>6085</v>
      </c>
      <c r="J182">
        <v>1</v>
      </c>
      <c r="K182" t="s">
        <v>5598</v>
      </c>
      <c r="L182">
        <v>40</v>
      </c>
      <c r="M182">
        <v>40</v>
      </c>
      <c r="N182" t="s">
        <v>6085</v>
      </c>
      <c r="O182" t="s">
        <v>467</v>
      </c>
    </row>
    <row r="183" spans="1:15" x14ac:dyDescent="0.3">
      <c r="A183">
        <v>244510</v>
      </c>
      <c r="B183">
        <v>122</v>
      </c>
      <c r="C183" t="s">
        <v>552</v>
      </c>
      <c r="D183" t="s">
        <v>2520</v>
      </c>
      <c r="E183" t="s">
        <v>2753</v>
      </c>
      <c r="F183" s="440">
        <v>46205</v>
      </c>
      <c r="G183">
        <v>24037</v>
      </c>
      <c r="H183" t="s">
        <v>6116</v>
      </c>
      <c r="I183" t="s">
        <v>6085</v>
      </c>
      <c r="J183">
        <v>2</v>
      </c>
      <c r="K183" t="s">
        <v>5598</v>
      </c>
      <c r="L183">
        <v>35</v>
      </c>
      <c r="M183">
        <v>17.5</v>
      </c>
      <c r="N183" t="s">
        <v>6085</v>
      </c>
      <c r="O183" t="s">
        <v>467</v>
      </c>
    </row>
    <row r="184" spans="1:15" x14ac:dyDescent="0.3">
      <c r="A184">
        <v>244498</v>
      </c>
      <c r="B184">
        <v>122</v>
      </c>
      <c r="C184" t="s">
        <v>552</v>
      </c>
      <c r="D184" t="s">
        <v>2754</v>
      </c>
      <c r="E184" t="s">
        <v>2755</v>
      </c>
      <c r="F184" s="440">
        <v>46204</v>
      </c>
      <c r="G184">
        <v>17905</v>
      </c>
      <c r="H184" t="s">
        <v>5817</v>
      </c>
      <c r="I184" t="s">
        <v>4764</v>
      </c>
      <c r="J184">
        <v>10</v>
      </c>
      <c r="K184" t="s">
        <v>5605</v>
      </c>
      <c r="L184">
        <v>192.8</v>
      </c>
      <c r="M184">
        <v>19.28</v>
      </c>
      <c r="N184" t="s">
        <v>4764</v>
      </c>
      <c r="O184" t="s">
        <v>467</v>
      </c>
    </row>
    <row r="185" spans="1:15" x14ac:dyDescent="0.3">
      <c r="A185">
        <v>244497</v>
      </c>
      <c r="B185">
        <v>122</v>
      </c>
      <c r="C185" t="s">
        <v>552</v>
      </c>
      <c r="D185" t="s">
        <v>2756</v>
      </c>
      <c r="E185" t="s">
        <v>2757</v>
      </c>
      <c r="F185" s="440">
        <v>46205</v>
      </c>
      <c r="G185">
        <v>29901</v>
      </c>
      <c r="H185" t="s">
        <v>6123</v>
      </c>
      <c r="J185">
        <v>160</v>
      </c>
      <c r="K185" t="s">
        <v>5613</v>
      </c>
      <c r="L185">
        <v>3840</v>
      </c>
      <c r="M185">
        <v>24</v>
      </c>
      <c r="N185" t="s">
        <v>6085</v>
      </c>
      <c r="O185" t="s">
        <v>467</v>
      </c>
    </row>
    <row r="186" spans="1:15" x14ac:dyDescent="0.3">
      <c r="A186">
        <v>244353</v>
      </c>
      <c r="B186">
        <v>122</v>
      </c>
      <c r="C186" t="s">
        <v>552</v>
      </c>
      <c r="D186" t="s">
        <v>2758</v>
      </c>
      <c r="E186" t="s">
        <v>2759</v>
      </c>
      <c r="F186" s="440">
        <v>46208</v>
      </c>
      <c r="G186">
        <v>28221</v>
      </c>
      <c r="H186" t="s">
        <v>6124</v>
      </c>
      <c r="I186" t="s">
        <v>6085</v>
      </c>
      <c r="J186">
        <v>7</v>
      </c>
      <c r="K186" t="s">
        <v>5598</v>
      </c>
      <c r="L186">
        <v>266</v>
      </c>
      <c r="M186">
        <v>38</v>
      </c>
      <c r="N186" t="s">
        <v>6085</v>
      </c>
      <c r="O186" t="s">
        <v>467</v>
      </c>
    </row>
    <row r="187" spans="1:15" x14ac:dyDescent="0.3">
      <c r="A187">
        <v>244353</v>
      </c>
      <c r="B187">
        <v>122</v>
      </c>
      <c r="C187" t="s">
        <v>552</v>
      </c>
      <c r="D187" t="s">
        <v>2758</v>
      </c>
      <c r="E187" t="s">
        <v>2759</v>
      </c>
      <c r="F187" s="440">
        <v>46208</v>
      </c>
      <c r="G187">
        <v>28222</v>
      </c>
      <c r="H187" t="s">
        <v>6125</v>
      </c>
      <c r="I187" t="s">
        <v>6085</v>
      </c>
      <c r="J187">
        <v>7</v>
      </c>
      <c r="K187" t="s">
        <v>5598</v>
      </c>
      <c r="L187">
        <v>294</v>
      </c>
      <c r="M187">
        <v>42</v>
      </c>
      <c r="N187" t="s">
        <v>6085</v>
      </c>
      <c r="O187" t="s">
        <v>467</v>
      </c>
    </row>
    <row r="188" spans="1:15" x14ac:dyDescent="0.3">
      <c r="A188">
        <v>244353</v>
      </c>
      <c r="B188">
        <v>122</v>
      </c>
      <c r="C188" t="s">
        <v>552</v>
      </c>
      <c r="D188" t="s">
        <v>2758</v>
      </c>
      <c r="E188" t="s">
        <v>2759</v>
      </c>
      <c r="F188" s="440">
        <v>46208</v>
      </c>
      <c r="G188">
        <v>28220</v>
      </c>
      <c r="H188" t="s">
        <v>6126</v>
      </c>
      <c r="I188" t="s">
        <v>6085</v>
      </c>
      <c r="J188">
        <v>7</v>
      </c>
      <c r="K188" t="s">
        <v>5598</v>
      </c>
      <c r="L188">
        <v>224</v>
      </c>
      <c r="M188">
        <v>32</v>
      </c>
      <c r="N188" t="s">
        <v>6085</v>
      </c>
      <c r="O188" t="s">
        <v>467</v>
      </c>
    </row>
    <row r="189" spans="1:15" x14ac:dyDescent="0.3">
      <c r="A189">
        <v>244352</v>
      </c>
      <c r="B189">
        <v>122</v>
      </c>
      <c r="C189" t="s">
        <v>552</v>
      </c>
      <c r="D189" t="s">
        <v>2760</v>
      </c>
      <c r="E189" t="s">
        <v>2175</v>
      </c>
      <c r="F189" s="440">
        <v>46204</v>
      </c>
      <c r="G189">
        <v>17535</v>
      </c>
      <c r="H189" t="s">
        <v>6127</v>
      </c>
      <c r="I189" t="s">
        <v>6097</v>
      </c>
      <c r="J189">
        <v>1</v>
      </c>
      <c r="K189" t="s">
        <v>5703</v>
      </c>
      <c r="L189">
        <v>138</v>
      </c>
      <c r="M189">
        <v>138</v>
      </c>
      <c r="N189" t="s">
        <v>6099</v>
      </c>
      <c r="O189" t="s">
        <v>467</v>
      </c>
    </row>
    <row r="190" spans="1:15" x14ac:dyDescent="0.3">
      <c r="A190">
        <v>244352</v>
      </c>
      <c r="B190">
        <v>122</v>
      </c>
      <c r="C190" t="s">
        <v>552</v>
      </c>
      <c r="D190" t="s">
        <v>2760</v>
      </c>
      <c r="E190" t="s">
        <v>2175</v>
      </c>
      <c r="F190" s="440">
        <v>46204</v>
      </c>
      <c r="G190">
        <v>17418</v>
      </c>
      <c r="H190" t="s">
        <v>6128</v>
      </c>
      <c r="I190" t="s">
        <v>6097</v>
      </c>
      <c r="J190">
        <v>10</v>
      </c>
      <c r="K190" t="s">
        <v>5703</v>
      </c>
      <c r="L190">
        <v>589</v>
      </c>
      <c r="M190">
        <v>58.9</v>
      </c>
      <c r="N190" t="s">
        <v>6099</v>
      </c>
      <c r="O190" t="s">
        <v>467</v>
      </c>
    </row>
    <row r="191" spans="1:15" x14ac:dyDescent="0.3">
      <c r="A191">
        <v>244352</v>
      </c>
      <c r="B191">
        <v>122</v>
      </c>
      <c r="C191" t="s">
        <v>552</v>
      </c>
      <c r="D191" t="s">
        <v>2760</v>
      </c>
      <c r="E191" t="s">
        <v>2175</v>
      </c>
      <c r="F191" s="440">
        <v>46204</v>
      </c>
      <c r="G191">
        <v>17437</v>
      </c>
      <c r="H191" t="s">
        <v>6129</v>
      </c>
      <c r="I191" t="s">
        <v>6097</v>
      </c>
      <c r="J191">
        <v>20</v>
      </c>
      <c r="K191" t="s">
        <v>5613</v>
      </c>
      <c r="L191">
        <v>46</v>
      </c>
      <c r="M191">
        <v>2.2999999999999998</v>
      </c>
      <c r="N191" t="s">
        <v>6099</v>
      </c>
      <c r="O191" t="s">
        <v>467</v>
      </c>
    </row>
    <row r="192" spans="1:15" x14ac:dyDescent="0.3">
      <c r="A192">
        <v>244352</v>
      </c>
      <c r="B192">
        <v>122</v>
      </c>
      <c r="C192" t="s">
        <v>552</v>
      </c>
      <c r="D192" t="s">
        <v>2760</v>
      </c>
      <c r="E192" t="s">
        <v>2175</v>
      </c>
      <c r="F192" s="440">
        <v>46204</v>
      </c>
      <c r="G192">
        <v>17488</v>
      </c>
      <c r="H192" t="s">
        <v>6130</v>
      </c>
      <c r="I192" t="s">
        <v>6097</v>
      </c>
      <c r="J192">
        <v>3</v>
      </c>
      <c r="K192" t="s">
        <v>5703</v>
      </c>
      <c r="L192">
        <v>81</v>
      </c>
      <c r="M192">
        <v>27</v>
      </c>
      <c r="N192" t="s">
        <v>6099</v>
      </c>
      <c r="O192" t="s">
        <v>467</v>
      </c>
    </row>
    <row r="193" spans="1:15" x14ac:dyDescent="0.3">
      <c r="A193">
        <v>244352</v>
      </c>
      <c r="B193">
        <v>122</v>
      </c>
      <c r="C193" t="s">
        <v>552</v>
      </c>
      <c r="D193" t="s">
        <v>2760</v>
      </c>
      <c r="E193" t="s">
        <v>2175</v>
      </c>
      <c r="F193" s="440">
        <v>46204</v>
      </c>
      <c r="G193">
        <v>17017</v>
      </c>
      <c r="H193" t="s">
        <v>6131</v>
      </c>
      <c r="I193" t="s">
        <v>6097</v>
      </c>
      <c r="J193">
        <v>2</v>
      </c>
      <c r="K193" t="s">
        <v>5605</v>
      </c>
      <c r="L193">
        <v>6</v>
      </c>
      <c r="M193">
        <v>3</v>
      </c>
      <c r="N193" t="s">
        <v>6099</v>
      </c>
      <c r="O193" t="s">
        <v>467</v>
      </c>
    </row>
    <row r="194" spans="1:15" x14ac:dyDescent="0.3">
      <c r="A194">
        <v>244352</v>
      </c>
      <c r="B194">
        <v>122</v>
      </c>
      <c r="C194" t="s">
        <v>552</v>
      </c>
      <c r="D194" t="s">
        <v>2760</v>
      </c>
      <c r="E194" t="s">
        <v>2175</v>
      </c>
      <c r="F194" s="440">
        <v>46204</v>
      </c>
      <c r="G194">
        <v>17504</v>
      </c>
      <c r="H194" t="s">
        <v>6132</v>
      </c>
      <c r="I194" t="s">
        <v>6102</v>
      </c>
      <c r="J194">
        <v>3</v>
      </c>
      <c r="K194" t="s">
        <v>5613</v>
      </c>
      <c r="L194">
        <v>81</v>
      </c>
      <c r="M194">
        <v>27</v>
      </c>
      <c r="N194" t="s">
        <v>6099</v>
      </c>
      <c r="O194" t="s">
        <v>467</v>
      </c>
    </row>
    <row r="195" spans="1:15" x14ac:dyDescent="0.3">
      <c r="A195">
        <v>244352</v>
      </c>
      <c r="B195">
        <v>122</v>
      </c>
      <c r="C195" t="s">
        <v>552</v>
      </c>
      <c r="D195" t="s">
        <v>2760</v>
      </c>
      <c r="E195" t="s">
        <v>2175</v>
      </c>
      <c r="F195" s="440">
        <v>46204</v>
      </c>
      <c r="G195">
        <v>27393</v>
      </c>
      <c r="H195" t="s">
        <v>6133</v>
      </c>
      <c r="I195" t="s">
        <v>6097</v>
      </c>
      <c r="J195">
        <v>12</v>
      </c>
      <c r="K195" t="s">
        <v>5613</v>
      </c>
      <c r="L195">
        <v>227.76</v>
      </c>
      <c r="M195">
        <v>18.98</v>
      </c>
      <c r="N195" t="s">
        <v>6099</v>
      </c>
      <c r="O195" t="s">
        <v>467</v>
      </c>
    </row>
    <row r="196" spans="1:15" x14ac:dyDescent="0.3">
      <c r="A196">
        <v>244352</v>
      </c>
      <c r="B196">
        <v>122</v>
      </c>
      <c r="C196" t="s">
        <v>552</v>
      </c>
      <c r="D196" t="s">
        <v>2760</v>
      </c>
      <c r="E196" t="s">
        <v>2175</v>
      </c>
      <c r="F196" s="440">
        <v>46204</v>
      </c>
      <c r="G196">
        <v>17019</v>
      </c>
      <c r="H196" t="s">
        <v>6134</v>
      </c>
      <c r="I196" t="s">
        <v>6097</v>
      </c>
      <c r="J196">
        <v>4</v>
      </c>
      <c r="K196" t="s">
        <v>5613</v>
      </c>
      <c r="L196">
        <v>12</v>
      </c>
      <c r="M196">
        <v>3</v>
      </c>
      <c r="N196" t="s">
        <v>6099</v>
      </c>
      <c r="O196" t="s">
        <v>467</v>
      </c>
    </row>
    <row r="197" spans="1:15" x14ac:dyDescent="0.3">
      <c r="A197">
        <v>244352</v>
      </c>
      <c r="B197">
        <v>122</v>
      </c>
      <c r="C197" t="s">
        <v>552</v>
      </c>
      <c r="D197" t="s">
        <v>2760</v>
      </c>
      <c r="E197" t="s">
        <v>2175</v>
      </c>
      <c r="F197" s="440">
        <v>46204</v>
      </c>
      <c r="G197">
        <v>17020</v>
      </c>
      <c r="H197" t="s">
        <v>6135</v>
      </c>
      <c r="I197" t="s">
        <v>6102</v>
      </c>
      <c r="J197">
        <v>3</v>
      </c>
      <c r="K197" t="s">
        <v>5613</v>
      </c>
      <c r="L197">
        <v>9</v>
      </c>
      <c r="M197">
        <v>3</v>
      </c>
      <c r="N197" t="s">
        <v>6099</v>
      </c>
      <c r="O197" t="s">
        <v>467</v>
      </c>
    </row>
    <row r="198" spans="1:15" x14ac:dyDescent="0.3">
      <c r="A198">
        <v>244352</v>
      </c>
      <c r="B198">
        <v>122</v>
      </c>
      <c r="C198" t="s">
        <v>552</v>
      </c>
      <c r="D198" t="s">
        <v>2760</v>
      </c>
      <c r="E198" t="s">
        <v>2175</v>
      </c>
      <c r="F198" s="440">
        <v>46204</v>
      </c>
      <c r="G198">
        <v>17361</v>
      </c>
      <c r="H198" t="s">
        <v>6136</v>
      </c>
      <c r="I198" t="s">
        <v>6097</v>
      </c>
      <c r="J198">
        <v>4</v>
      </c>
      <c r="K198" t="s">
        <v>5605</v>
      </c>
      <c r="L198">
        <v>30.52</v>
      </c>
      <c r="M198">
        <v>7.63</v>
      </c>
      <c r="N198" t="s">
        <v>6099</v>
      </c>
      <c r="O198" t="s">
        <v>467</v>
      </c>
    </row>
    <row r="199" spans="1:15" x14ac:dyDescent="0.3">
      <c r="A199">
        <v>244352</v>
      </c>
      <c r="B199">
        <v>122</v>
      </c>
      <c r="C199" t="s">
        <v>552</v>
      </c>
      <c r="D199" t="s">
        <v>2760</v>
      </c>
      <c r="E199" t="s">
        <v>2175</v>
      </c>
      <c r="F199" s="440">
        <v>46204</v>
      </c>
      <c r="G199">
        <v>17162</v>
      </c>
      <c r="H199" t="s">
        <v>6137</v>
      </c>
      <c r="I199" t="s">
        <v>6097</v>
      </c>
      <c r="J199">
        <v>6</v>
      </c>
      <c r="K199" t="s">
        <v>5613</v>
      </c>
      <c r="L199">
        <v>324</v>
      </c>
      <c r="M199">
        <v>54</v>
      </c>
      <c r="N199" t="s">
        <v>6099</v>
      </c>
      <c r="O199" t="s">
        <v>467</v>
      </c>
    </row>
    <row r="200" spans="1:15" x14ac:dyDescent="0.3">
      <c r="A200">
        <v>244352</v>
      </c>
      <c r="B200">
        <v>122</v>
      </c>
      <c r="C200" t="s">
        <v>552</v>
      </c>
      <c r="D200" t="s">
        <v>2760</v>
      </c>
      <c r="E200" t="s">
        <v>2175</v>
      </c>
      <c r="F200" s="440">
        <v>46204</v>
      </c>
      <c r="G200">
        <v>17476</v>
      </c>
      <c r="H200" t="s">
        <v>6138</v>
      </c>
      <c r="I200" t="s">
        <v>6102</v>
      </c>
      <c r="J200">
        <v>3</v>
      </c>
      <c r="K200" t="s">
        <v>5605</v>
      </c>
      <c r="L200">
        <v>81</v>
      </c>
      <c r="M200">
        <v>27</v>
      </c>
      <c r="N200" t="s">
        <v>6099</v>
      </c>
      <c r="O200" t="s">
        <v>467</v>
      </c>
    </row>
    <row r="201" spans="1:15" x14ac:dyDescent="0.3">
      <c r="A201">
        <v>244351</v>
      </c>
      <c r="B201">
        <v>122</v>
      </c>
      <c r="C201" t="s">
        <v>552</v>
      </c>
      <c r="D201" t="s">
        <v>2761</v>
      </c>
      <c r="E201" t="s">
        <v>2762</v>
      </c>
      <c r="F201" s="440">
        <v>46203</v>
      </c>
      <c r="G201">
        <v>19125</v>
      </c>
      <c r="H201" t="s">
        <v>5702</v>
      </c>
      <c r="I201" t="s">
        <v>6085</v>
      </c>
      <c r="J201">
        <v>4</v>
      </c>
      <c r="K201" t="s">
        <v>5703</v>
      </c>
      <c r="L201">
        <v>825.12</v>
      </c>
      <c r="M201">
        <v>206.28</v>
      </c>
      <c r="N201" t="s">
        <v>6085</v>
      </c>
      <c r="O201" t="s">
        <v>466</v>
      </c>
    </row>
    <row r="202" spans="1:15" x14ac:dyDescent="0.3">
      <c r="A202">
        <v>244350</v>
      </c>
      <c r="B202">
        <v>122</v>
      </c>
      <c r="C202" t="s">
        <v>552</v>
      </c>
      <c r="D202" t="s">
        <v>2763</v>
      </c>
      <c r="E202" t="s">
        <v>2764</v>
      </c>
      <c r="F202" s="440">
        <v>46204</v>
      </c>
      <c r="G202">
        <v>26880</v>
      </c>
      <c r="H202" t="s">
        <v>5913</v>
      </c>
      <c r="I202" t="s">
        <v>6085</v>
      </c>
      <c r="J202">
        <v>250</v>
      </c>
      <c r="K202" t="s">
        <v>5613</v>
      </c>
      <c r="L202">
        <v>625</v>
      </c>
      <c r="M202">
        <v>2.5</v>
      </c>
      <c r="N202" t="s">
        <v>6085</v>
      </c>
      <c r="O202" t="s">
        <v>467</v>
      </c>
    </row>
    <row r="203" spans="1:15" x14ac:dyDescent="0.3">
      <c r="A203">
        <v>244349</v>
      </c>
      <c r="B203">
        <v>122</v>
      </c>
      <c r="C203" t="s">
        <v>552</v>
      </c>
      <c r="D203" t="s">
        <v>2746</v>
      </c>
      <c r="E203" t="s">
        <v>2765</v>
      </c>
      <c r="F203" s="440">
        <v>46205</v>
      </c>
      <c r="G203">
        <v>27340</v>
      </c>
      <c r="H203" t="s">
        <v>6118</v>
      </c>
      <c r="I203" t="s">
        <v>4764</v>
      </c>
      <c r="J203">
        <v>16</v>
      </c>
      <c r="K203" t="s">
        <v>5605</v>
      </c>
      <c r="L203">
        <v>857.92</v>
      </c>
      <c r="M203">
        <v>53.62</v>
      </c>
      <c r="N203" t="s">
        <v>4764</v>
      </c>
      <c r="O203" t="s">
        <v>467</v>
      </c>
    </row>
    <row r="204" spans="1:15" x14ac:dyDescent="0.3">
      <c r="A204">
        <v>244349</v>
      </c>
      <c r="B204">
        <v>122</v>
      </c>
      <c r="C204" t="s">
        <v>552</v>
      </c>
      <c r="D204" t="s">
        <v>2746</v>
      </c>
      <c r="E204" t="s">
        <v>2765</v>
      </c>
      <c r="F204" s="440">
        <v>46205</v>
      </c>
      <c r="G204">
        <v>28316</v>
      </c>
      <c r="H204" t="s">
        <v>6119</v>
      </c>
      <c r="I204" t="s">
        <v>4764</v>
      </c>
      <c r="J204">
        <v>8</v>
      </c>
      <c r="K204" t="s">
        <v>5605</v>
      </c>
      <c r="L204">
        <v>312.39999999999998</v>
      </c>
      <c r="M204">
        <v>39.049999999999997</v>
      </c>
      <c r="N204" t="s">
        <v>4764</v>
      </c>
      <c r="O204" t="s">
        <v>467</v>
      </c>
    </row>
    <row r="205" spans="1:15" x14ac:dyDescent="0.3">
      <c r="A205">
        <v>244349</v>
      </c>
      <c r="B205">
        <v>122</v>
      </c>
      <c r="C205" t="s">
        <v>552</v>
      </c>
      <c r="D205" t="s">
        <v>2746</v>
      </c>
      <c r="E205" t="s">
        <v>2765</v>
      </c>
      <c r="F205" s="440">
        <v>46205</v>
      </c>
      <c r="G205">
        <v>28315</v>
      </c>
      <c r="H205" t="s">
        <v>6120</v>
      </c>
      <c r="I205" t="s">
        <v>4764</v>
      </c>
      <c r="J205">
        <v>12</v>
      </c>
      <c r="K205" t="s">
        <v>5605</v>
      </c>
      <c r="L205">
        <v>522.72</v>
      </c>
      <c r="M205">
        <v>43.56</v>
      </c>
      <c r="N205" t="s">
        <v>4764</v>
      </c>
      <c r="O205" t="s">
        <v>467</v>
      </c>
    </row>
    <row r="206" spans="1:15" x14ac:dyDescent="0.3">
      <c r="A206">
        <v>242765</v>
      </c>
      <c r="B206">
        <v>122</v>
      </c>
      <c r="C206" t="s">
        <v>552</v>
      </c>
      <c r="D206" t="s">
        <v>2766</v>
      </c>
      <c r="E206" t="s">
        <v>2767</v>
      </c>
      <c r="F206" s="440">
        <v>46203</v>
      </c>
      <c r="G206">
        <v>18275</v>
      </c>
      <c r="H206" t="s">
        <v>5764</v>
      </c>
      <c r="I206" t="s">
        <v>4764</v>
      </c>
      <c r="J206">
        <v>3</v>
      </c>
      <c r="K206" t="s">
        <v>5601</v>
      </c>
      <c r="L206">
        <v>177.06</v>
      </c>
      <c r="M206">
        <v>59.02</v>
      </c>
      <c r="N206" t="s">
        <v>4764</v>
      </c>
      <c r="O206" t="s">
        <v>466</v>
      </c>
    </row>
    <row r="207" spans="1:15" x14ac:dyDescent="0.3">
      <c r="A207">
        <v>242765</v>
      </c>
      <c r="B207">
        <v>122</v>
      </c>
      <c r="C207" t="s">
        <v>552</v>
      </c>
      <c r="D207" t="s">
        <v>2766</v>
      </c>
      <c r="E207" t="s">
        <v>2767</v>
      </c>
      <c r="F207" s="440">
        <v>46203</v>
      </c>
      <c r="G207">
        <v>18296</v>
      </c>
      <c r="H207" t="s">
        <v>5761</v>
      </c>
      <c r="I207" t="s">
        <v>4764</v>
      </c>
      <c r="J207">
        <v>6</v>
      </c>
      <c r="K207" t="s">
        <v>5601</v>
      </c>
      <c r="L207">
        <v>352.08</v>
      </c>
      <c r="M207">
        <v>58.68</v>
      </c>
      <c r="N207" t="s">
        <v>4764</v>
      </c>
      <c r="O207" t="s">
        <v>466</v>
      </c>
    </row>
    <row r="208" spans="1:15" x14ac:dyDescent="0.3">
      <c r="A208">
        <v>242605</v>
      </c>
      <c r="B208">
        <v>122</v>
      </c>
      <c r="C208" t="s">
        <v>552</v>
      </c>
      <c r="D208" t="s">
        <v>2706</v>
      </c>
      <c r="E208" t="s">
        <v>2768</v>
      </c>
      <c r="F208" s="440">
        <v>46204</v>
      </c>
      <c r="G208">
        <v>20360</v>
      </c>
      <c r="H208" t="s">
        <v>5646</v>
      </c>
      <c r="I208" t="s">
        <v>6085</v>
      </c>
      <c r="J208">
        <v>5</v>
      </c>
      <c r="K208" t="s">
        <v>6139</v>
      </c>
      <c r="L208">
        <v>102.5</v>
      </c>
      <c r="M208">
        <v>20.5</v>
      </c>
      <c r="N208" t="s">
        <v>6085</v>
      </c>
      <c r="O208" t="s">
        <v>467</v>
      </c>
    </row>
    <row r="209" spans="1:15" x14ac:dyDescent="0.3">
      <c r="A209">
        <v>242605</v>
      </c>
      <c r="B209">
        <v>122</v>
      </c>
      <c r="C209" t="s">
        <v>552</v>
      </c>
      <c r="D209" t="s">
        <v>2706</v>
      </c>
      <c r="E209" t="s">
        <v>2768</v>
      </c>
      <c r="F209" s="440">
        <v>46204</v>
      </c>
      <c r="G209">
        <v>20242</v>
      </c>
      <c r="H209" t="s">
        <v>5649</v>
      </c>
      <c r="I209" t="s">
        <v>6085</v>
      </c>
      <c r="J209">
        <v>5</v>
      </c>
      <c r="K209" t="s">
        <v>5605</v>
      </c>
      <c r="L209">
        <v>98.2</v>
      </c>
      <c r="M209">
        <v>19.64</v>
      </c>
      <c r="N209" t="s">
        <v>6085</v>
      </c>
      <c r="O209" t="s">
        <v>467</v>
      </c>
    </row>
    <row r="210" spans="1:15" x14ac:dyDescent="0.3">
      <c r="A210">
        <v>242605</v>
      </c>
      <c r="B210">
        <v>122</v>
      </c>
      <c r="C210" t="s">
        <v>552</v>
      </c>
      <c r="D210" t="s">
        <v>2706</v>
      </c>
      <c r="E210" t="s">
        <v>2768</v>
      </c>
      <c r="F210" s="440">
        <v>46204</v>
      </c>
      <c r="G210">
        <v>20621</v>
      </c>
      <c r="H210" t="s">
        <v>5677</v>
      </c>
      <c r="I210" t="s">
        <v>6085</v>
      </c>
      <c r="J210">
        <v>10</v>
      </c>
      <c r="K210" t="s">
        <v>5613</v>
      </c>
      <c r="L210">
        <v>202.8</v>
      </c>
      <c r="M210">
        <v>20.28</v>
      </c>
      <c r="N210" t="s">
        <v>6085</v>
      </c>
      <c r="O210" t="s">
        <v>467</v>
      </c>
    </row>
    <row r="211" spans="1:15" x14ac:dyDescent="0.3">
      <c r="A211">
        <v>242605</v>
      </c>
      <c r="B211">
        <v>122</v>
      </c>
      <c r="C211" t="s">
        <v>552</v>
      </c>
      <c r="D211" t="s">
        <v>2706</v>
      </c>
      <c r="E211" t="s">
        <v>2768</v>
      </c>
      <c r="F211" s="440">
        <v>46204</v>
      </c>
      <c r="G211">
        <v>20421</v>
      </c>
      <c r="H211" t="s">
        <v>5637</v>
      </c>
      <c r="I211" t="s">
        <v>6085</v>
      </c>
      <c r="J211">
        <v>12</v>
      </c>
      <c r="K211" t="s">
        <v>5613</v>
      </c>
      <c r="L211">
        <v>213.48</v>
      </c>
      <c r="M211">
        <v>17.79</v>
      </c>
      <c r="N211" t="s">
        <v>6085</v>
      </c>
      <c r="O211" t="s">
        <v>467</v>
      </c>
    </row>
    <row r="212" spans="1:15" x14ac:dyDescent="0.3">
      <c r="A212">
        <v>242604</v>
      </c>
      <c r="B212">
        <v>122</v>
      </c>
      <c r="C212" t="s">
        <v>552</v>
      </c>
      <c r="D212" t="s">
        <v>2769</v>
      </c>
      <c r="E212" t="s">
        <v>2770</v>
      </c>
      <c r="F212" s="440">
        <v>46204</v>
      </c>
      <c r="G212">
        <v>20941</v>
      </c>
      <c r="H212" t="s">
        <v>5886</v>
      </c>
      <c r="I212" t="s">
        <v>6085</v>
      </c>
      <c r="J212">
        <v>4</v>
      </c>
      <c r="K212" t="s">
        <v>5605</v>
      </c>
      <c r="L212">
        <v>729.2</v>
      </c>
      <c r="M212">
        <v>182.3</v>
      </c>
      <c r="N212" t="s">
        <v>6085</v>
      </c>
      <c r="O212" t="s">
        <v>467</v>
      </c>
    </row>
    <row r="213" spans="1:15" x14ac:dyDescent="0.3">
      <c r="A213">
        <v>242603</v>
      </c>
      <c r="B213">
        <v>122</v>
      </c>
      <c r="C213" t="s">
        <v>552</v>
      </c>
      <c r="D213" t="s">
        <v>2706</v>
      </c>
      <c r="E213" t="s">
        <v>2771</v>
      </c>
      <c r="F213" s="440">
        <v>46204</v>
      </c>
      <c r="G213">
        <v>20358</v>
      </c>
      <c r="H213" t="s">
        <v>5648</v>
      </c>
      <c r="I213" t="s">
        <v>6085</v>
      </c>
      <c r="J213">
        <v>10</v>
      </c>
      <c r="K213" t="s">
        <v>5605</v>
      </c>
      <c r="L213">
        <v>148</v>
      </c>
      <c r="M213">
        <v>14.8</v>
      </c>
      <c r="N213" t="s">
        <v>6085</v>
      </c>
      <c r="O213" t="s">
        <v>467</v>
      </c>
    </row>
    <row r="214" spans="1:15" x14ac:dyDescent="0.3">
      <c r="A214">
        <v>242603</v>
      </c>
      <c r="B214">
        <v>122</v>
      </c>
      <c r="C214" t="s">
        <v>552</v>
      </c>
      <c r="D214" t="s">
        <v>2706</v>
      </c>
      <c r="E214" t="s">
        <v>2771</v>
      </c>
      <c r="F214" s="440">
        <v>46204</v>
      </c>
      <c r="G214">
        <v>20672</v>
      </c>
      <c r="H214" t="s">
        <v>5642</v>
      </c>
      <c r="I214" t="s">
        <v>6085</v>
      </c>
      <c r="J214">
        <v>6</v>
      </c>
      <c r="K214" t="s">
        <v>5605</v>
      </c>
      <c r="L214">
        <v>177.3</v>
      </c>
      <c r="M214">
        <v>29.55</v>
      </c>
      <c r="N214" t="s">
        <v>6085</v>
      </c>
      <c r="O214" t="s">
        <v>467</v>
      </c>
    </row>
    <row r="215" spans="1:15" x14ac:dyDescent="0.3">
      <c r="A215">
        <v>242602</v>
      </c>
      <c r="B215">
        <v>122</v>
      </c>
      <c r="C215" t="s">
        <v>552</v>
      </c>
      <c r="D215" t="s">
        <v>2731</v>
      </c>
      <c r="E215" t="s">
        <v>2772</v>
      </c>
      <c r="F215" s="440">
        <v>46202</v>
      </c>
      <c r="G215">
        <v>20054</v>
      </c>
      <c r="H215" t="s">
        <v>5633</v>
      </c>
      <c r="I215" t="s">
        <v>6085</v>
      </c>
      <c r="J215">
        <v>18</v>
      </c>
      <c r="K215" t="s">
        <v>6140</v>
      </c>
      <c r="L215">
        <v>205.2</v>
      </c>
      <c r="M215">
        <v>11.4</v>
      </c>
      <c r="N215" t="s">
        <v>6085</v>
      </c>
      <c r="O215" t="s">
        <v>466</v>
      </c>
    </row>
    <row r="216" spans="1:15" x14ac:dyDescent="0.3">
      <c r="A216">
        <v>242602</v>
      </c>
      <c r="B216">
        <v>122</v>
      </c>
      <c r="C216" t="s">
        <v>552</v>
      </c>
      <c r="D216" t="s">
        <v>2731</v>
      </c>
      <c r="E216" t="s">
        <v>2772</v>
      </c>
      <c r="F216" s="440">
        <v>46202</v>
      </c>
      <c r="G216">
        <v>21010</v>
      </c>
      <c r="H216" t="s">
        <v>5674</v>
      </c>
      <c r="I216" t="s">
        <v>6085</v>
      </c>
      <c r="J216">
        <v>17</v>
      </c>
      <c r="K216" t="s">
        <v>5613</v>
      </c>
      <c r="L216">
        <v>195.16</v>
      </c>
      <c r="M216">
        <v>11.48</v>
      </c>
      <c r="N216" t="s">
        <v>6085</v>
      </c>
      <c r="O216" t="s">
        <v>466</v>
      </c>
    </row>
    <row r="217" spans="1:15" x14ac:dyDescent="0.3">
      <c r="A217">
        <v>242601</v>
      </c>
      <c r="B217">
        <v>122</v>
      </c>
      <c r="C217" t="s">
        <v>552</v>
      </c>
      <c r="D217" t="s">
        <v>2773</v>
      </c>
      <c r="E217" t="s">
        <v>2774</v>
      </c>
      <c r="F217" s="440">
        <v>46202</v>
      </c>
      <c r="G217">
        <v>25040</v>
      </c>
      <c r="H217" t="s">
        <v>5832</v>
      </c>
      <c r="I217" t="s">
        <v>4764</v>
      </c>
      <c r="J217">
        <v>6</v>
      </c>
      <c r="K217" t="s">
        <v>6140</v>
      </c>
      <c r="L217">
        <v>645.12</v>
      </c>
      <c r="M217">
        <v>107.52</v>
      </c>
      <c r="N217" t="s">
        <v>4764</v>
      </c>
      <c r="O217" t="s">
        <v>466</v>
      </c>
    </row>
    <row r="218" spans="1:15" x14ac:dyDescent="0.3">
      <c r="A218">
        <v>242600</v>
      </c>
      <c r="B218">
        <v>122</v>
      </c>
      <c r="C218" t="s">
        <v>552</v>
      </c>
      <c r="D218" t="s">
        <v>2520</v>
      </c>
      <c r="E218" t="s">
        <v>2775</v>
      </c>
      <c r="F218" s="440">
        <v>46202</v>
      </c>
      <c r="G218">
        <v>19623</v>
      </c>
      <c r="H218" t="s">
        <v>5929</v>
      </c>
      <c r="I218" t="s">
        <v>6085</v>
      </c>
      <c r="J218">
        <v>5</v>
      </c>
      <c r="K218" t="s">
        <v>5598</v>
      </c>
      <c r="L218">
        <v>34</v>
      </c>
      <c r="M218">
        <v>6.8</v>
      </c>
      <c r="N218" t="s">
        <v>6085</v>
      </c>
      <c r="O218" t="s">
        <v>466</v>
      </c>
    </row>
    <row r="219" spans="1:15" x14ac:dyDescent="0.3">
      <c r="A219">
        <v>242600</v>
      </c>
      <c r="B219">
        <v>122</v>
      </c>
      <c r="C219" t="s">
        <v>552</v>
      </c>
      <c r="D219" t="s">
        <v>2520</v>
      </c>
      <c r="E219" t="s">
        <v>2775</v>
      </c>
      <c r="F219" s="440">
        <v>46202</v>
      </c>
      <c r="G219">
        <v>23236</v>
      </c>
      <c r="H219" t="s">
        <v>5934</v>
      </c>
      <c r="I219" t="s">
        <v>6085</v>
      </c>
      <c r="J219">
        <v>2</v>
      </c>
      <c r="K219" t="s">
        <v>5598</v>
      </c>
      <c r="L219">
        <v>16</v>
      </c>
      <c r="M219">
        <v>8</v>
      </c>
      <c r="N219" t="s">
        <v>6085</v>
      </c>
      <c r="O219" t="s">
        <v>466</v>
      </c>
    </row>
    <row r="220" spans="1:15" x14ac:dyDescent="0.3">
      <c r="A220">
        <v>242600</v>
      </c>
      <c r="B220">
        <v>122</v>
      </c>
      <c r="C220" t="s">
        <v>552</v>
      </c>
      <c r="D220" t="s">
        <v>2520</v>
      </c>
      <c r="E220" t="s">
        <v>2775</v>
      </c>
      <c r="F220" s="440">
        <v>46202</v>
      </c>
      <c r="G220">
        <v>19505</v>
      </c>
      <c r="H220" t="s">
        <v>5978</v>
      </c>
      <c r="I220" t="s">
        <v>6085</v>
      </c>
      <c r="J220">
        <v>0.6</v>
      </c>
      <c r="K220" t="s">
        <v>5598</v>
      </c>
      <c r="L220">
        <v>6.3</v>
      </c>
      <c r="M220">
        <v>10.5</v>
      </c>
      <c r="N220" t="s">
        <v>6085</v>
      </c>
      <c r="O220" t="s">
        <v>466</v>
      </c>
    </row>
    <row r="221" spans="1:15" x14ac:dyDescent="0.3">
      <c r="A221">
        <v>242600</v>
      </c>
      <c r="B221">
        <v>122</v>
      </c>
      <c r="C221" t="s">
        <v>552</v>
      </c>
      <c r="D221" t="s">
        <v>2520</v>
      </c>
      <c r="E221" t="s">
        <v>2775</v>
      </c>
      <c r="F221" s="440">
        <v>46202</v>
      </c>
      <c r="G221">
        <v>23361</v>
      </c>
      <c r="H221" t="s">
        <v>5937</v>
      </c>
      <c r="I221" t="s">
        <v>6085</v>
      </c>
      <c r="J221">
        <v>20</v>
      </c>
      <c r="K221" t="s">
        <v>5598</v>
      </c>
      <c r="L221">
        <v>52</v>
      </c>
      <c r="M221">
        <v>2.6</v>
      </c>
      <c r="N221" t="s">
        <v>6085</v>
      </c>
      <c r="O221" t="s">
        <v>466</v>
      </c>
    </row>
    <row r="222" spans="1:15" x14ac:dyDescent="0.3">
      <c r="A222">
        <v>242600</v>
      </c>
      <c r="B222">
        <v>122</v>
      </c>
      <c r="C222" t="s">
        <v>552</v>
      </c>
      <c r="D222" t="s">
        <v>2520</v>
      </c>
      <c r="E222" t="s">
        <v>2775</v>
      </c>
      <c r="F222" s="440">
        <v>46202</v>
      </c>
      <c r="G222">
        <v>19503</v>
      </c>
      <c r="H222" t="s">
        <v>6058</v>
      </c>
      <c r="I222" t="s">
        <v>6085</v>
      </c>
      <c r="J222">
        <v>0.6</v>
      </c>
      <c r="K222" t="s">
        <v>5598</v>
      </c>
      <c r="L222">
        <v>8.4</v>
      </c>
      <c r="M222">
        <v>14</v>
      </c>
      <c r="N222" t="s">
        <v>6085</v>
      </c>
      <c r="O222" t="s">
        <v>466</v>
      </c>
    </row>
    <row r="223" spans="1:15" x14ac:dyDescent="0.3">
      <c r="A223">
        <v>242600</v>
      </c>
      <c r="B223">
        <v>122</v>
      </c>
      <c r="C223" t="s">
        <v>552</v>
      </c>
      <c r="D223" t="s">
        <v>2520</v>
      </c>
      <c r="E223" t="s">
        <v>2775</v>
      </c>
      <c r="F223" s="440">
        <v>46202</v>
      </c>
      <c r="G223">
        <v>19787</v>
      </c>
      <c r="H223" t="s">
        <v>5914</v>
      </c>
      <c r="I223" t="s">
        <v>6085</v>
      </c>
      <c r="J223">
        <v>3</v>
      </c>
      <c r="K223" t="s">
        <v>5598</v>
      </c>
      <c r="L223">
        <v>16.8</v>
      </c>
      <c r="M223">
        <v>5.6</v>
      </c>
      <c r="N223" t="s">
        <v>6085</v>
      </c>
      <c r="O223" t="s">
        <v>466</v>
      </c>
    </row>
    <row r="224" spans="1:15" x14ac:dyDescent="0.3">
      <c r="A224">
        <v>242600</v>
      </c>
      <c r="B224">
        <v>122</v>
      </c>
      <c r="C224" t="s">
        <v>552</v>
      </c>
      <c r="D224" t="s">
        <v>2520</v>
      </c>
      <c r="E224" t="s">
        <v>2775</v>
      </c>
      <c r="F224" s="440">
        <v>46202</v>
      </c>
      <c r="G224">
        <v>23186</v>
      </c>
      <c r="H224" t="s">
        <v>5955</v>
      </c>
      <c r="I224" t="s">
        <v>6085</v>
      </c>
      <c r="J224">
        <v>10</v>
      </c>
      <c r="K224" t="s">
        <v>5598</v>
      </c>
      <c r="L224">
        <v>78</v>
      </c>
      <c r="M224">
        <v>7.8</v>
      </c>
      <c r="N224" t="s">
        <v>6085</v>
      </c>
      <c r="O224" t="s">
        <v>466</v>
      </c>
    </row>
    <row r="225" spans="1:15" x14ac:dyDescent="0.3">
      <c r="A225">
        <v>242600</v>
      </c>
      <c r="B225">
        <v>122</v>
      </c>
      <c r="C225" t="s">
        <v>552</v>
      </c>
      <c r="D225" t="s">
        <v>2520</v>
      </c>
      <c r="E225" t="s">
        <v>2775</v>
      </c>
      <c r="F225" s="440">
        <v>46202</v>
      </c>
      <c r="G225">
        <v>23389</v>
      </c>
      <c r="H225" t="s">
        <v>5923</v>
      </c>
      <c r="I225" t="s">
        <v>6085</v>
      </c>
      <c r="J225">
        <v>2</v>
      </c>
      <c r="K225" t="s">
        <v>5598</v>
      </c>
      <c r="L225">
        <v>10</v>
      </c>
      <c r="M225">
        <v>5</v>
      </c>
      <c r="N225" t="s">
        <v>6085</v>
      </c>
      <c r="O225" t="s">
        <v>466</v>
      </c>
    </row>
    <row r="226" spans="1:15" x14ac:dyDescent="0.3">
      <c r="A226">
        <v>242600</v>
      </c>
      <c r="B226">
        <v>122</v>
      </c>
      <c r="C226" t="s">
        <v>552</v>
      </c>
      <c r="D226" t="s">
        <v>2520</v>
      </c>
      <c r="E226" t="s">
        <v>2775</v>
      </c>
      <c r="F226" s="440">
        <v>46202</v>
      </c>
      <c r="G226">
        <v>19743</v>
      </c>
      <c r="H226" t="s">
        <v>5940</v>
      </c>
      <c r="I226" t="s">
        <v>6085</v>
      </c>
      <c r="J226">
        <v>5</v>
      </c>
      <c r="K226" t="s">
        <v>5598</v>
      </c>
      <c r="L226">
        <v>75</v>
      </c>
      <c r="M226">
        <v>15</v>
      </c>
      <c r="N226" t="s">
        <v>6085</v>
      </c>
      <c r="O226" t="s">
        <v>466</v>
      </c>
    </row>
    <row r="227" spans="1:15" x14ac:dyDescent="0.3">
      <c r="A227">
        <v>242600</v>
      </c>
      <c r="B227">
        <v>122</v>
      </c>
      <c r="C227" t="s">
        <v>552</v>
      </c>
      <c r="D227" t="s">
        <v>2520</v>
      </c>
      <c r="E227" t="s">
        <v>2775</v>
      </c>
      <c r="F227" s="440">
        <v>46202</v>
      </c>
      <c r="G227">
        <v>19488</v>
      </c>
      <c r="H227" t="s">
        <v>5930</v>
      </c>
      <c r="I227" t="s">
        <v>6085</v>
      </c>
      <c r="J227">
        <v>1</v>
      </c>
      <c r="K227" t="s">
        <v>5598</v>
      </c>
      <c r="L227">
        <v>14</v>
      </c>
      <c r="M227">
        <v>14</v>
      </c>
      <c r="N227" t="s">
        <v>6085</v>
      </c>
      <c r="O227" t="s">
        <v>466</v>
      </c>
    </row>
    <row r="228" spans="1:15" x14ac:dyDescent="0.3">
      <c r="A228">
        <v>242600</v>
      </c>
      <c r="B228">
        <v>122</v>
      </c>
      <c r="C228" t="s">
        <v>552</v>
      </c>
      <c r="D228" t="s">
        <v>2520</v>
      </c>
      <c r="E228" t="s">
        <v>2775</v>
      </c>
      <c r="F228" s="440">
        <v>46202</v>
      </c>
      <c r="G228">
        <v>19472</v>
      </c>
      <c r="H228" t="s">
        <v>6064</v>
      </c>
      <c r="I228" t="s">
        <v>6085</v>
      </c>
      <c r="J228">
        <v>1.5</v>
      </c>
      <c r="K228" t="s">
        <v>5598</v>
      </c>
      <c r="L228">
        <v>21.75</v>
      </c>
      <c r="M228">
        <v>14.5</v>
      </c>
      <c r="N228" t="s">
        <v>6085</v>
      </c>
      <c r="O228" t="s">
        <v>466</v>
      </c>
    </row>
    <row r="229" spans="1:15" x14ac:dyDescent="0.3">
      <c r="A229">
        <v>242600</v>
      </c>
      <c r="B229">
        <v>122</v>
      </c>
      <c r="C229" t="s">
        <v>552</v>
      </c>
      <c r="D229" t="s">
        <v>2520</v>
      </c>
      <c r="E229" t="s">
        <v>2775</v>
      </c>
      <c r="F229" s="440">
        <v>46202</v>
      </c>
      <c r="G229">
        <v>19567</v>
      </c>
      <c r="H229" t="s">
        <v>6141</v>
      </c>
      <c r="I229" t="s">
        <v>6085</v>
      </c>
      <c r="J229">
        <v>1</v>
      </c>
      <c r="K229" t="s">
        <v>5598</v>
      </c>
      <c r="L229">
        <v>190</v>
      </c>
      <c r="M229">
        <v>190</v>
      </c>
      <c r="N229" t="s">
        <v>6085</v>
      </c>
      <c r="O229" t="s">
        <v>466</v>
      </c>
    </row>
    <row r="230" spans="1:15" x14ac:dyDescent="0.3">
      <c r="A230">
        <v>242600</v>
      </c>
      <c r="B230">
        <v>122</v>
      </c>
      <c r="C230" t="s">
        <v>552</v>
      </c>
      <c r="D230" t="s">
        <v>2520</v>
      </c>
      <c r="E230" t="s">
        <v>2775</v>
      </c>
      <c r="F230" s="440">
        <v>46202</v>
      </c>
      <c r="G230">
        <v>19632</v>
      </c>
      <c r="H230" t="s">
        <v>5926</v>
      </c>
      <c r="I230" t="s">
        <v>6085</v>
      </c>
      <c r="J230">
        <v>1</v>
      </c>
      <c r="K230" t="s">
        <v>5598</v>
      </c>
      <c r="L230">
        <v>4.5</v>
      </c>
      <c r="M230">
        <v>4.5</v>
      </c>
      <c r="N230" t="s">
        <v>6085</v>
      </c>
      <c r="O230" t="s">
        <v>466</v>
      </c>
    </row>
    <row r="231" spans="1:15" x14ac:dyDescent="0.3">
      <c r="A231">
        <v>242600</v>
      </c>
      <c r="B231">
        <v>122</v>
      </c>
      <c r="C231" t="s">
        <v>552</v>
      </c>
      <c r="D231" t="s">
        <v>2520</v>
      </c>
      <c r="E231" t="s">
        <v>2775</v>
      </c>
      <c r="F231" s="440">
        <v>46202</v>
      </c>
      <c r="G231">
        <v>19570</v>
      </c>
      <c r="H231" t="s">
        <v>6063</v>
      </c>
      <c r="I231" t="s">
        <v>6085</v>
      </c>
      <c r="J231">
        <v>0.1</v>
      </c>
      <c r="K231" t="s">
        <v>5598</v>
      </c>
      <c r="L231">
        <v>3</v>
      </c>
      <c r="M231">
        <v>30</v>
      </c>
      <c r="N231" t="s">
        <v>6085</v>
      </c>
      <c r="O231" t="s">
        <v>466</v>
      </c>
    </row>
    <row r="232" spans="1:15" x14ac:dyDescent="0.3">
      <c r="A232">
        <v>242600</v>
      </c>
      <c r="B232">
        <v>122</v>
      </c>
      <c r="C232" t="s">
        <v>552</v>
      </c>
      <c r="D232" t="s">
        <v>2520</v>
      </c>
      <c r="E232" t="s">
        <v>2775</v>
      </c>
      <c r="F232" s="440">
        <v>46202</v>
      </c>
      <c r="G232">
        <v>23113</v>
      </c>
      <c r="H232" t="s">
        <v>5985</v>
      </c>
      <c r="I232" t="s">
        <v>6085</v>
      </c>
      <c r="J232">
        <v>0.5</v>
      </c>
      <c r="K232" t="s">
        <v>5598</v>
      </c>
      <c r="L232">
        <v>4</v>
      </c>
      <c r="M232">
        <v>8</v>
      </c>
      <c r="N232" t="s">
        <v>6085</v>
      </c>
      <c r="O232" t="s">
        <v>466</v>
      </c>
    </row>
    <row r="233" spans="1:15" x14ac:dyDescent="0.3">
      <c r="A233">
        <v>242600</v>
      </c>
      <c r="B233">
        <v>122</v>
      </c>
      <c r="C233" t="s">
        <v>552</v>
      </c>
      <c r="D233" t="s">
        <v>2520</v>
      </c>
      <c r="E233" t="s">
        <v>2775</v>
      </c>
      <c r="F233" s="440">
        <v>46202</v>
      </c>
      <c r="G233">
        <v>19507</v>
      </c>
      <c r="H233" t="s">
        <v>6122</v>
      </c>
      <c r="I233" t="s">
        <v>6085</v>
      </c>
      <c r="J233">
        <v>0.2</v>
      </c>
      <c r="K233" t="s">
        <v>5598</v>
      </c>
      <c r="L233">
        <v>3</v>
      </c>
      <c r="M233">
        <v>15</v>
      </c>
      <c r="N233" t="s">
        <v>6085</v>
      </c>
      <c r="O233" t="s">
        <v>466</v>
      </c>
    </row>
    <row r="234" spans="1:15" x14ac:dyDescent="0.3">
      <c r="A234">
        <v>242600</v>
      </c>
      <c r="B234">
        <v>122</v>
      </c>
      <c r="C234" t="s">
        <v>552</v>
      </c>
      <c r="D234" t="s">
        <v>2520</v>
      </c>
      <c r="E234" t="s">
        <v>2775</v>
      </c>
      <c r="F234" s="440">
        <v>46202</v>
      </c>
      <c r="G234">
        <v>19751</v>
      </c>
      <c r="H234" t="s">
        <v>5938</v>
      </c>
      <c r="I234" t="s">
        <v>6085</v>
      </c>
      <c r="J234">
        <v>6</v>
      </c>
      <c r="K234" t="s">
        <v>5598</v>
      </c>
      <c r="L234">
        <v>50.4</v>
      </c>
      <c r="M234">
        <v>8.4</v>
      </c>
      <c r="N234" t="s">
        <v>6085</v>
      </c>
      <c r="O234" t="s">
        <v>466</v>
      </c>
    </row>
    <row r="235" spans="1:15" x14ac:dyDescent="0.3">
      <c r="A235">
        <v>242600</v>
      </c>
      <c r="B235">
        <v>122</v>
      </c>
      <c r="C235" t="s">
        <v>552</v>
      </c>
      <c r="D235" t="s">
        <v>2520</v>
      </c>
      <c r="E235" t="s">
        <v>2775</v>
      </c>
      <c r="F235" s="440">
        <v>46202</v>
      </c>
      <c r="G235">
        <v>19575</v>
      </c>
      <c r="H235" t="s">
        <v>5944</v>
      </c>
      <c r="I235" t="s">
        <v>6085</v>
      </c>
      <c r="J235">
        <v>0.1</v>
      </c>
      <c r="K235" t="s">
        <v>5598</v>
      </c>
      <c r="L235">
        <v>3.8</v>
      </c>
      <c r="M235">
        <v>38</v>
      </c>
      <c r="N235" t="s">
        <v>6085</v>
      </c>
      <c r="O235" t="s">
        <v>466</v>
      </c>
    </row>
    <row r="236" spans="1:15" x14ac:dyDescent="0.3">
      <c r="A236">
        <v>242600</v>
      </c>
      <c r="B236">
        <v>122</v>
      </c>
      <c r="C236" t="s">
        <v>552</v>
      </c>
      <c r="D236" t="s">
        <v>2520</v>
      </c>
      <c r="E236" t="s">
        <v>2775</v>
      </c>
      <c r="F236" s="440">
        <v>46202</v>
      </c>
      <c r="G236">
        <v>19502</v>
      </c>
      <c r="H236" t="s">
        <v>6015</v>
      </c>
      <c r="I236" t="s">
        <v>6085</v>
      </c>
      <c r="J236">
        <v>0.6</v>
      </c>
      <c r="K236" t="s">
        <v>5598</v>
      </c>
      <c r="L236">
        <v>9</v>
      </c>
      <c r="M236">
        <v>15</v>
      </c>
      <c r="N236" t="s">
        <v>6085</v>
      </c>
      <c r="O236" t="s">
        <v>466</v>
      </c>
    </row>
    <row r="237" spans="1:15" x14ac:dyDescent="0.3">
      <c r="A237">
        <v>242600</v>
      </c>
      <c r="B237">
        <v>122</v>
      </c>
      <c r="C237" t="s">
        <v>552</v>
      </c>
      <c r="D237" t="s">
        <v>2520</v>
      </c>
      <c r="E237" t="s">
        <v>2775</v>
      </c>
      <c r="F237" s="440">
        <v>46202</v>
      </c>
      <c r="G237">
        <v>19759</v>
      </c>
      <c r="H237" t="s">
        <v>6016</v>
      </c>
      <c r="I237" t="s">
        <v>6085</v>
      </c>
      <c r="J237">
        <v>5</v>
      </c>
      <c r="K237" t="s">
        <v>5598</v>
      </c>
      <c r="L237">
        <v>39.75</v>
      </c>
      <c r="M237">
        <v>7.95</v>
      </c>
      <c r="N237" t="s">
        <v>6085</v>
      </c>
      <c r="O237" t="s">
        <v>466</v>
      </c>
    </row>
    <row r="238" spans="1:15" x14ac:dyDescent="0.3">
      <c r="A238">
        <v>242600</v>
      </c>
      <c r="B238">
        <v>122</v>
      </c>
      <c r="C238" t="s">
        <v>552</v>
      </c>
      <c r="D238" t="s">
        <v>2520</v>
      </c>
      <c r="E238" t="s">
        <v>2775</v>
      </c>
      <c r="F238" s="440">
        <v>46202</v>
      </c>
      <c r="G238">
        <v>23095</v>
      </c>
      <c r="H238" t="s">
        <v>5942</v>
      </c>
      <c r="I238" t="s">
        <v>6085</v>
      </c>
      <c r="J238">
        <v>100</v>
      </c>
      <c r="K238" t="s">
        <v>5613</v>
      </c>
      <c r="L238">
        <v>94</v>
      </c>
      <c r="M238">
        <v>0.94</v>
      </c>
      <c r="N238" t="s">
        <v>6085</v>
      </c>
      <c r="O238" t="s">
        <v>466</v>
      </c>
    </row>
    <row r="239" spans="1:15" x14ac:dyDescent="0.3">
      <c r="A239">
        <v>242600</v>
      </c>
      <c r="B239">
        <v>122</v>
      </c>
      <c r="C239" t="s">
        <v>552</v>
      </c>
      <c r="D239" t="s">
        <v>2520</v>
      </c>
      <c r="E239" t="s">
        <v>2775</v>
      </c>
      <c r="F239" s="440">
        <v>46202</v>
      </c>
      <c r="G239">
        <v>19558</v>
      </c>
      <c r="H239" t="s">
        <v>5950</v>
      </c>
      <c r="I239" t="s">
        <v>6085</v>
      </c>
      <c r="J239">
        <v>1</v>
      </c>
      <c r="K239" t="s">
        <v>5598</v>
      </c>
      <c r="L239">
        <v>20</v>
      </c>
      <c r="M239">
        <v>20</v>
      </c>
      <c r="N239" t="s">
        <v>6085</v>
      </c>
      <c r="O239" t="s">
        <v>466</v>
      </c>
    </row>
    <row r="240" spans="1:15" x14ac:dyDescent="0.3">
      <c r="A240">
        <v>242600</v>
      </c>
      <c r="B240">
        <v>122</v>
      </c>
      <c r="C240" t="s">
        <v>552</v>
      </c>
      <c r="D240" t="s">
        <v>2520</v>
      </c>
      <c r="E240" t="s">
        <v>2775</v>
      </c>
      <c r="F240" s="440">
        <v>46202</v>
      </c>
      <c r="G240">
        <v>19846</v>
      </c>
      <c r="H240" t="s">
        <v>6060</v>
      </c>
      <c r="I240" t="s">
        <v>6085</v>
      </c>
      <c r="J240">
        <v>0.5</v>
      </c>
      <c r="K240" t="s">
        <v>5598</v>
      </c>
      <c r="L240">
        <v>11</v>
      </c>
      <c r="M240">
        <v>22</v>
      </c>
      <c r="N240" t="s">
        <v>6085</v>
      </c>
      <c r="O240" t="s">
        <v>466</v>
      </c>
    </row>
    <row r="241" spans="1:15" x14ac:dyDescent="0.3">
      <c r="A241">
        <v>242600</v>
      </c>
      <c r="B241">
        <v>122</v>
      </c>
      <c r="C241" t="s">
        <v>552</v>
      </c>
      <c r="D241" t="s">
        <v>2520</v>
      </c>
      <c r="E241" t="s">
        <v>2775</v>
      </c>
      <c r="F241" s="440">
        <v>46202</v>
      </c>
      <c r="G241">
        <v>25647</v>
      </c>
      <c r="H241" t="s">
        <v>5918</v>
      </c>
      <c r="I241" t="s">
        <v>6085</v>
      </c>
      <c r="J241">
        <v>1.5</v>
      </c>
      <c r="K241" t="s">
        <v>5598</v>
      </c>
      <c r="L241">
        <v>27</v>
      </c>
      <c r="M241">
        <v>18</v>
      </c>
      <c r="N241" t="s">
        <v>6085</v>
      </c>
      <c r="O241" t="s">
        <v>466</v>
      </c>
    </row>
    <row r="242" spans="1:15" x14ac:dyDescent="0.3">
      <c r="A242">
        <v>242600</v>
      </c>
      <c r="B242">
        <v>122</v>
      </c>
      <c r="C242" t="s">
        <v>552</v>
      </c>
      <c r="D242" t="s">
        <v>2520</v>
      </c>
      <c r="E242" t="s">
        <v>2775</v>
      </c>
      <c r="F242" s="440">
        <v>46202</v>
      </c>
      <c r="G242">
        <v>24083</v>
      </c>
      <c r="H242" t="s">
        <v>5924</v>
      </c>
      <c r="I242" t="s">
        <v>6085</v>
      </c>
      <c r="J242">
        <v>50</v>
      </c>
      <c r="K242" t="s">
        <v>5598</v>
      </c>
      <c r="L242">
        <v>430</v>
      </c>
      <c r="M242">
        <v>8.6</v>
      </c>
      <c r="N242" t="s">
        <v>6085</v>
      </c>
      <c r="O242" t="s">
        <v>466</v>
      </c>
    </row>
    <row r="243" spans="1:15" x14ac:dyDescent="0.3">
      <c r="A243">
        <v>242600</v>
      </c>
      <c r="B243">
        <v>122</v>
      </c>
      <c r="C243" t="s">
        <v>552</v>
      </c>
      <c r="D243" t="s">
        <v>2520</v>
      </c>
      <c r="E243" t="s">
        <v>2775</v>
      </c>
      <c r="F243" s="440">
        <v>46202</v>
      </c>
      <c r="G243">
        <v>19617</v>
      </c>
      <c r="H243" t="s">
        <v>5933</v>
      </c>
      <c r="I243" t="s">
        <v>6085</v>
      </c>
      <c r="J243">
        <v>0.2</v>
      </c>
      <c r="K243" t="s">
        <v>5598</v>
      </c>
      <c r="L243">
        <v>5</v>
      </c>
      <c r="M243">
        <v>25</v>
      </c>
      <c r="N243" t="s">
        <v>6085</v>
      </c>
      <c r="O243" t="s">
        <v>466</v>
      </c>
    </row>
    <row r="244" spans="1:15" x14ac:dyDescent="0.3">
      <c r="A244">
        <v>242600</v>
      </c>
      <c r="B244">
        <v>122</v>
      </c>
      <c r="C244" t="s">
        <v>552</v>
      </c>
      <c r="D244" t="s">
        <v>2520</v>
      </c>
      <c r="E244" t="s">
        <v>2775</v>
      </c>
      <c r="F244" s="440">
        <v>46202</v>
      </c>
      <c r="G244">
        <v>19476</v>
      </c>
      <c r="H244" t="s">
        <v>6017</v>
      </c>
      <c r="I244" t="s">
        <v>6085</v>
      </c>
      <c r="J244">
        <v>0.3</v>
      </c>
      <c r="K244" t="s">
        <v>5598</v>
      </c>
      <c r="L244">
        <v>18</v>
      </c>
      <c r="M244">
        <v>60</v>
      </c>
      <c r="N244" t="s">
        <v>6085</v>
      </c>
      <c r="O244" t="s">
        <v>466</v>
      </c>
    </row>
    <row r="245" spans="1:15" x14ac:dyDescent="0.3">
      <c r="A245">
        <v>242600</v>
      </c>
      <c r="B245">
        <v>122</v>
      </c>
      <c r="C245" t="s">
        <v>552</v>
      </c>
      <c r="D245" t="s">
        <v>2520</v>
      </c>
      <c r="E245" t="s">
        <v>2775</v>
      </c>
      <c r="F245" s="440">
        <v>46202</v>
      </c>
      <c r="G245">
        <v>19621</v>
      </c>
      <c r="H245" t="s">
        <v>5931</v>
      </c>
      <c r="I245" t="s">
        <v>6085</v>
      </c>
      <c r="J245">
        <v>4</v>
      </c>
      <c r="K245" t="s">
        <v>5598</v>
      </c>
      <c r="L245">
        <v>32</v>
      </c>
      <c r="M245">
        <v>8</v>
      </c>
      <c r="N245" t="s">
        <v>6085</v>
      </c>
      <c r="O245" t="s">
        <v>466</v>
      </c>
    </row>
    <row r="246" spans="1:15" x14ac:dyDescent="0.3">
      <c r="A246">
        <v>242599</v>
      </c>
      <c r="B246">
        <v>122</v>
      </c>
      <c r="C246" t="s">
        <v>552</v>
      </c>
      <c r="D246" t="s">
        <v>2776</v>
      </c>
      <c r="E246" t="s">
        <v>2777</v>
      </c>
      <c r="F246" s="440">
        <v>46203</v>
      </c>
      <c r="G246">
        <v>26586</v>
      </c>
      <c r="H246" t="s">
        <v>5889</v>
      </c>
      <c r="I246" t="s">
        <v>6085</v>
      </c>
      <c r="J246">
        <v>1</v>
      </c>
      <c r="K246" t="s">
        <v>5703</v>
      </c>
      <c r="L246">
        <v>345</v>
      </c>
      <c r="M246">
        <v>345</v>
      </c>
      <c r="N246" t="s">
        <v>6085</v>
      </c>
      <c r="O246" t="s">
        <v>466</v>
      </c>
    </row>
    <row r="247" spans="1:15" x14ac:dyDescent="0.3">
      <c r="A247">
        <v>242598</v>
      </c>
      <c r="B247">
        <v>122</v>
      </c>
      <c r="C247" t="s">
        <v>552</v>
      </c>
      <c r="D247" t="s">
        <v>2697</v>
      </c>
      <c r="E247" t="s">
        <v>2778</v>
      </c>
      <c r="F247" s="440">
        <v>46202</v>
      </c>
      <c r="G247">
        <v>24484</v>
      </c>
      <c r="H247" t="s">
        <v>6065</v>
      </c>
      <c r="I247" t="s">
        <v>6085</v>
      </c>
      <c r="J247">
        <v>0.2</v>
      </c>
      <c r="K247" t="s">
        <v>5598</v>
      </c>
      <c r="L247">
        <v>3.12</v>
      </c>
      <c r="M247">
        <v>15.6</v>
      </c>
      <c r="N247" t="s">
        <v>6085</v>
      </c>
      <c r="O247" t="s">
        <v>466</v>
      </c>
    </row>
    <row r="248" spans="1:15" x14ac:dyDescent="0.3">
      <c r="A248">
        <v>242598</v>
      </c>
      <c r="B248">
        <v>122</v>
      </c>
      <c r="C248" t="s">
        <v>552</v>
      </c>
      <c r="D248" t="s">
        <v>2697</v>
      </c>
      <c r="E248" t="s">
        <v>2778</v>
      </c>
      <c r="F248" s="440">
        <v>46202</v>
      </c>
      <c r="G248">
        <v>24509</v>
      </c>
      <c r="H248" t="s">
        <v>5928</v>
      </c>
      <c r="I248" t="s">
        <v>6085</v>
      </c>
      <c r="J248">
        <v>10</v>
      </c>
      <c r="K248" t="s">
        <v>5598</v>
      </c>
      <c r="L248">
        <v>53.3</v>
      </c>
      <c r="M248">
        <v>5.33</v>
      </c>
      <c r="N248" t="s">
        <v>6085</v>
      </c>
      <c r="O248" t="s">
        <v>466</v>
      </c>
    </row>
    <row r="249" spans="1:15" x14ac:dyDescent="0.3">
      <c r="A249">
        <v>242598</v>
      </c>
      <c r="B249">
        <v>122</v>
      </c>
      <c r="C249" t="s">
        <v>552</v>
      </c>
      <c r="D249" t="s">
        <v>2697</v>
      </c>
      <c r="E249" t="s">
        <v>2778</v>
      </c>
      <c r="F249" s="440">
        <v>46202</v>
      </c>
      <c r="G249">
        <v>19642</v>
      </c>
      <c r="H249" t="s">
        <v>6059</v>
      </c>
      <c r="I249" t="s">
        <v>6085</v>
      </c>
      <c r="J249">
        <v>0.3</v>
      </c>
      <c r="K249" t="s">
        <v>5598</v>
      </c>
      <c r="L249">
        <v>1.56</v>
      </c>
      <c r="M249">
        <v>5.2</v>
      </c>
      <c r="N249" t="s">
        <v>6085</v>
      </c>
      <c r="O249" t="s">
        <v>466</v>
      </c>
    </row>
    <row r="250" spans="1:15" x14ac:dyDescent="0.3">
      <c r="A250">
        <v>242598</v>
      </c>
      <c r="B250">
        <v>122</v>
      </c>
      <c r="C250" t="s">
        <v>552</v>
      </c>
      <c r="D250" t="s">
        <v>2697</v>
      </c>
      <c r="E250" t="s">
        <v>2778</v>
      </c>
      <c r="F250" s="440">
        <v>46202</v>
      </c>
      <c r="G250">
        <v>23096</v>
      </c>
      <c r="H250" t="s">
        <v>5941</v>
      </c>
      <c r="I250" t="s">
        <v>6085</v>
      </c>
      <c r="J250">
        <v>60</v>
      </c>
      <c r="K250" t="s">
        <v>5613</v>
      </c>
      <c r="L250">
        <v>35.4</v>
      </c>
      <c r="M250">
        <v>0.59</v>
      </c>
      <c r="N250" t="s">
        <v>6085</v>
      </c>
      <c r="O250" t="s">
        <v>466</v>
      </c>
    </row>
    <row r="251" spans="1:15" x14ac:dyDescent="0.3">
      <c r="A251">
        <v>242598</v>
      </c>
      <c r="B251">
        <v>122</v>
      </c>
      <c r="C251" t="s">
        <v>552</v>
      </c>
      <c r="D251" t="s">
        <v>2697</v>
      </c>
      <c r="E251" t="s">
        <v>2778</v>
      </c>
      <c r="F251" s="440">
        <v>46202</v>
      </c>
      <c r="G251">
        <v>19738</v>
      </c>
      <c r="H251" t="s">
        <v>6018</v>
      </c>
      <c r="I251" t="s">
        <v>6085</v>
      </c>
      <c r="J251">
        <v>22</v>
      </c>
      <c r="K251" t="s">
        <v>5598</v>
      </c>
      <c r="L251">
        <v>57.2</v>
      </c>
      <c r="M251">
        <v>2.6</v>
      </c>
      <c r="N251" t="s">
        <v>6085</v>
      </c>
      <c r="O251" t="s">
        <v>466</v>
      </c>
    </row>
    <row r="252" spans="1:15" x14ac:dyDescent="0.3">
      <c r="A252">
        <v>242598</v>
      </c>
      <c r="B252">
        <v>122</v>
      </c>
      <c r="C252" t="s">
        <v>552</v>
      </c>
      <c r="D252" t="s">
        <v>2697</v>
      </c>
      <c r="E252" t="s">
        <v>2778</v>
      </c>
      <c r="F252" s="440">
        <v>46202</v>
      </c>
      <c r="G252">
        <v>23198</v>
      </c>
      <c r="H252" t="s">
        <v>5947</v>
      </c>
      <c r="I252" t="s">
        <v>6085</v>
      </c>
      <c r="J252">
        <v>0.2</v>
      </c>
      <c r="K252" t="s">
        <v>5598</v>
      </c>
      <c r="L252">
        <v>3.12</v>
      </c>
      <c r="M252">
        <v>15.6</v>
      </c>
      <c r="N252" t="s">
        <v>6085</v>
      </c>
      <c r="O252" t="s">
        <v>466</v>
      </c>
    </row>
    <row r="253" spans="1:15" x14ac:dyDescent="0.3">
      <c r="A253">
        <v>242597</v>
      </c>
      <c r="B253">
        <v>122</v>
      </c>
      <c r="C253" t="s">
        <v>552</v>
      </c>
      <c r="D253" t="s">
        <v>2704</v>
      </c>
      <c r="E253" t="s">
        <v>2779</v>
      </c>
      <c r="F253" s="440">
        <v>46202</v>
      </c>
      <c r="G253">
        <v>19572</v>
      </c>
      <c r="H253" t="s">
        <v>5945</v>
      </c>
      <c r="I253" t="s">
        <v>6085</v>
      </c>
      <c r="J253">
        <v>0.25</v>
      </c>
      <c r="K253" t="s">
        <v>5598</v>
      </c>
      <c r="L253">
        <v>2.48</v>
      </c>
      <c r="M253">
        <v>9.92</v>
      </c>
      <c r="N253" t="s">
        <v>6085</v>
      </c>
      <c r="O253" t="s">
        <v>466</v>
      </c>
    </row>
    <row r="254" spans="1:15" x14ac:dyDescent="0.3">
      <c r="A254">
        <v>242597</v>
      </c>
      <c r="B254">
        <v>122</v>
      </c>
      <c r="C254" t="s">
        <v>552</v>
      </c>
      <c r="D254" t="s">
        <v>2704</v>
      </c>
      <c r="E254" t="s">
        <v>2779</v>
      </c>
      <c r="F254" s="440">
        <v>46202</v>
      </c>
      <c r="G254">
        <v>24037</v>
      </c>
      <c r="H254" t="s">
        <v>6116</v>
      </c>
      <c r="I254" t="s">
        <v>6085</v>
      </c>
      <c r="J254">
        <v>2</v>
      </c>
      <c r="K254" t="s">
        <v>5598</v>
      </c>
      <c r="L254">
        <v>35</v>
      </c>
      <c r="M254">
        <v>17.5</v>
      </c>
      <c r="N254" t="s">
        <v>6085</v>
      </c>
      <c r="O254" t="s">
        <v>466</v>
      </c>
    </row>
    <row r="255" spans="1:15" x14ac:dyDescent="0.3">
      <c r="A255">
        <v>242597</v>
      </c>
      <c r="B255">
        <v>122</v>
      </c>
      <c r="C255" t="s">
        <v>552</v>
      </c>
      <c r="D255" t="s">
        <v>2704</v>
      </c>
      <c r="E255" t="s">
        <v>2779</v>
      </c>
      <c r="F255" s="440">
        <v>46202</v>
      </c>
      <c r="G255">
        <v>23195</v>
      </c>
      <c r="H255" t="s">
        <v>5951</v>
      </c>
      <c r="I255" t="s">
        <v>6085</v>
      </c>
      <c r="J255">
        <v>0.5</v>
      </c>
      <c r="K255" t="s">
        <v>5598</v>
      </c>
      <c r="L255">
        <v>4.95</v>
      </c>
      <c r="M255">
        <v>9.9</v>
      </c>
      <c r="N255" t="s">
        <v>6085</v>
      </c>
      <c r="O255" t="s">
        <v>466</v>
      </c>
    </row>
    <row r="256" spans="1:15" x14ac:dyDescent="0.3">
      <c r="A256">
        <v>242597</v>
      </c>
      <c r="B256">
        <v>122</v>
      </c>
      <c r="C256" t="s">
        <v>552</v>
      </c>
      <c r="D256" t="s">
        <v>2704</v>
      </c>
      <c r="E256" t="s">
        <v>2779</v>
      </c>
      <c r="F256" s="440">
        <v>46202</v>
      </c>
      <c r="G256">
        <v>23359</v>
      </c>
      <c r="H256" t="s">
        <v>5939</v>
      </c>
      <c r="I256" t="s">
        <v>6085</v>
      </c>
      <c r="J256">
        <v>15.2</v>
      </c>
      <c r="K256" t="s">
        <v>5598</v>
      </c>
      <c r="L256">
        <v>44.08</v>
      </c>
      <c r="M256">
        <v>2.9</v>
      </c>
      <c r="N256" t="s">
        <v>6085</v>
      </c>
      <c r="O256" t="s">
        <v>466</v>
      </c>
    </row>
    <row r="257" spans="1:15" x14ac:dyDescent="0.3">
      <c r="A257">
        <v>242597</v>
      </c>
      <c r="B257">
        <v>122</v>
      </c>
      <c r="C257" t="s">
        <v>552</v>
      </c>
      <c r="D257" t="s">
        <v>2704</v>
      </c>
      <c r="E257" t="s">
        <v>2779</v>
      </c>
      <c r="F257" s="440">
        <v>46202</v>
      </c>
      <c r="G257">
        <v>19480</v>
      </c>
      <c r="H257" t="s">
        <v>5936</v>
      </c>
      <c r="I257" t="s">
        <v>6085</v>
      </c>
      <c r="J257">
        <v>0.24</v>
      </c>
      <c r="K257" t="s">
        <v>5598</v>
      </c>
      <c r="L257">
        <v>5.9</v>
      </c>
      <c r="M257">
        <v>24.583333</v>
      </c>
      <c r="N257" t="s">
        <v>6085</v>
      </c>
      <c r="O257" t="s">
        <v>466</v>
      </c>
    </row>
    <row r="258" spans="1:15" x14ac:dyDescent="0.3">
      <c r="A258">
        <v>242597</v>
      </c>
      <c r="B258">
        <v>122</v>
      </c>
      <c r="C258" t="s">
        <v>552</v>
      </c>
      <c r="D258" t="s">
        <v>2704</v>
      </c>
      <c r="E258" t="s">
        <v>2779</v>
      </c>
      <c r="F258" s="440">
        <v>46202</v>
      </c>
      <c r="G258">
        <v>19721</v>
      </c>
      <c r="H258" t="s">
        <v>5952</v>
      </c>
      <c r="I258" t="s">
        <v>6085</v>
      </c>
      <c r="J258">
        <v>1.1499999999999999</v>
      </c>
      <c r="K258" t="s">
        <v>5598</v>
      </c>
      <c r="L258">
        <v>51.11</v>
      </c>
      <c r="M258">
        <v>44.443477999999999</v>
      </c>
      <c r="N258" t="s">
        <v>6085</v>
      </c>
      <c r="O258" t="s">
        <v>466</v>
      </c>
    </row>
    <row r="259" spans="1:15" x14ac:dyDescent="0.3">
      <c r="A259">
        <v>242596</v>
      </c>
      <c r="B259">
        <v>122</v>
      </c>
      <c r="C259" t="s">
        <v>552</v>
      </c>
      <c r="D259" t="s">
        <v>2700</v>
      </c>
      <c r="E259" t="s">
        <v>2780</v>
      </c>
      <c r="F259" s="440">
        <v>46202</v>
      </c>
      <c r="G259">
        <v>19034</v>
      </c>
      <c r="H259" t="s">
        <v>5712</v>
      </c>
      <c r="I259" t="s">
        <v>6085</v>
      </c>
      <c r="J259">
        <v>20</v>
      </c>
      <c r="K259" t="s">
        <v>5598</v>
      </c>
      <c r="L259">
        <v>167.6</v>
      </c>
      <c r="M259">
        <v>8.3800000000000008</v>
      </c>
      <c r="N259" t="s">
        <v>6085</v>
      </c>
      <c r="O259" t="s">
        <v>466</v>
      </c>
    </row>
    <row r="260" spans="1:15" x14ac:dyDescent="0.3">
      <c r="A260">
        <v>242596</v>
      </c>
      <c r="B260">
        <v>122</v>
      </c>
      <c r="C260" t="s">
        <v>552</v>
      </c>
      <c r="D260" t="s">
        <v>2700</v>
      </c>
      <c r="E260" t="s">
        <v>2780</v>
      </c>
      <c r="F260" s="440">
        <v>46202</v>
      </c>
      <c r="G260">
        <v>19017</v>
      </c>
      <c r="H260" t="s">
        <v>5715</v>
      </c>
      <c r="I260" t="s">
        <v>6085</v>
      </c>
      <c r="J260">
        <v>36</v>
      </c>
      <c r="K260" t="s">
        <v>5598</v>
      </c>
      <c r="L260">
        <v>503.28</v>
      </c>
      <c r="M260">
        <v>13.98</v>
      </c>
      <c r="N260" t="s">
        <v>6085</v>
      </c>
      <c r="O260" t="s">
        <v>466</v>
      </c>
    </row>
    <row r="261" spans="1:15" x14ac:dyDescent="0.3">
      <c r="A261">
        <v>242595</v>
      </c>
      <c r="B261">
        <v>122</v>
      </c>
      <c r="C261" t="s">
        <v>552</v>
      </c>
      <c r="D261" t="s">
        <v>2746</v>
      </c>
      <c r="E261" t="s">
        <v>2781</v>
      </c>
      <c r="F261" s="440">
        <v>46195</v>
      </c>
      <c r="G261">
        <v>28315</v>
      </c>
      <c r="H261" t="s">
        <v>6120</v>
      </c>
      <c r="I261" t="s">
        <v>4764</v>
      </c>
      <c r="J261">
        <v>7</v>
      </c>
      <c r="K261" t="s">
        <v>5605</v>
      </c>
      <c r="L261">
        <v>304.92</v>
      </c>
      <c r="M261">
        <v>43.56</v>
      </c>
      <c r="N261" t="s">
        <v>4764</v>
      </c>
      <c r="O261" t="s">
        <v>466</v>
      </c>
    </row>
    <row r="262" spans="1:15" x14ac:dyDescent="0.3">
      <c r="A262">
        <v>242595</v>
      </c>
      <c r="B262">
        <v>122</v>
      </c>
      <c r="C262" t="s">
        <v>552</v>
      </c>
      <c r="D262" t="s">
        <v>2746</v>
      </c>
      <c r="E262" t="s">
        <v>2781</v>
      </c>
      <c r="F262" s="440">
        <v>46195</v>
      </c>
      <c r="G262">
        <v>27340</v>
      </c>
      <c r="H262" t="s">
        <v>6118</v>
      </c>
      <c r="I262" t="s">
        <v>4764</v>
      </c>
      <c r="J262">
        <v>14</v>
      </c>
      <c r="K262" t="s">
        <v>5605</v>
      </c>
      <c r="L262">
        <v>750.68</v>
      </c>
      <c r="M262">
        <v>53.62</v>
      </c>
      <c r="N262" t="s">
        <v>4764</v>
      </c>
      <c r="O262" t="s">
        <v>466</v>
      </c>
    </row>
    <row r="263" spans="1:15" x14ac:dyDescent="0.3">
      <c r="A263">
        <v>242595</v>
      </c>
      <c r="B263">
        <v>122</v>
      </c>
      <c r="C263" t="s">
        <v>552</v>
      </c>
      <c r="D263" t="s">
        <v>2746</v>
      </c>
      <c r="E263" t="s">
        <v>2781</v>
      </c>
      <c r="F263" s="440">
        <v>46195</v>
      </c>
      <c r="G263">
        <v>28316</v>
      </c>
      <c r="H263" t="s">
        <v>6119</v>
      </c>
      <c r="I263" t="s">
        <v>4764</v>
      </c>
      <c r="J263">
        <v>12</v>
      </c>
      <c r="K263" t="s">
        <v>5605</v>
      </c>
      <c r="L263">
        <v>468.6</v>
      </c>
      <c r="M263">
        <v>39.049999999999997</v>
      </c>
      <c r="N263" t="s">
        <v>4764</v>
      </c>
      <c r="O263" t="s">
        <v>466</v>
      </c>
    </row>
    <row r="264" spans="1:15" x14ac:dyDescent="0.3">
      <c r="A264">
        <v>242594</v>
      </c>
      <c r="B264">
        <v>122</v>
      </c>
      <c r="C264" t="s">
        <v>552</v>
      </c>
      <c r="D264" t="s">
        <v>2693</v>
      </c>
      <c r="E264" t="s">
        <v>2782</v>
      </c>
      <c r="F264" s="440">
        <v>46202</v>
      </c>
      <c r="G264">
        <v>22721</v>
      </c>
      <c r="H264" t="s">
        <v>5710</v>
      </c>
      <c r="I264" t="s">
        <v>6085</v>
      </c>
      <c r="J264">
        <v>15.96</v>
      </c>
      <c r="K264" t="s">
        <v>5598</v>
      </c>
      <c r="L264">
        <v>470.82</v>
      </c>
      <c r="M264">
        <v>29.5</v>
      </c>
      <c r="N264" t="s">
        <v>6085</v>
      </c>
      <c r="O264" t="s">
        <v>466</v>
      </c>
    </row>
    <row r="265" spans="1:15" x14ac:dyDescent="0.3">
      <c r="A265">
        <v>242593</v>
      </c>
      <c r="B265">
        <v>122</v>
      </c>
      <c r="C265" t="s">
        <v>552</v>
      </c>
      <c r="D265" t="s">
        <v>2693</v>
      </c>
      <c r="E265" t="s">
        <v>2783</v>
      </c>
      <c r="F265" s="440">
        <v>46202</v>
      </c>
      <c r="G265">
        <v>19401</v>
      </c>
      <c r="H265" t="s">
        <v>6114</v>
      </c>
      <c r="I265" t="s">
        <v>6085</v>
      </c>
      <c r="J265">
        <v>3</v>
      </c>
      <c r="K265" t="s">
        <v>5625</v>
      </c>
      <c r="L265">
        <v>530.70000000000005</v>
      </c>
      <c r="M265">
        <v>176.9</v>
      </c>
      <c r="N265" t="s">
        <v>6085</v>
      </c>
      <c r="O265" t="s">
        <v>466</v>
      </c>
    </row>
    <row r="266" spans="1:15" x14ac:dyDescent="0.3">
      <c r="A266">
        <v>242592</v>
      </c>
      <c r="B266">
        <v>122</v>
      </c>
      <c r="C266" t="s">
        <v>552</v>
      </c>
      <c r="D266" t="s">
        <v>2784</v>
      </c>
      <c r="E266" t="s">
        <v>2785</v>
      </c>
      <c r="F266" s="440">
        <v>46203</v>
      </c>
      <c r="G266">
        <v>26679</v>
      </c>
      <c r="H266" t="s">
        <v>6068</v>
      </c>
      <c r="I266" t="s">
        <v>6085</v>
      </c>
      <c r="J266">
        <v>5.08</v>
      </c>
      <c r="K266" t="s">
        <v>5598</v>
      </c>
      <c r="L266">
        <v>151.83000000000001</v>
      </c>
      <c r="M266">
        <v>29.887795000000001</v>
      </c>
      <c r="N266" t="s">
        <v>6085</v>
      </c>
      <c r="O266" t="s">
        <v>466</v>
      </c>
    </row>
    <row r="267" spans="1:15" x14ac:dyDescent="0.3">
      <c r="A267">
        <v>242591</v>
      </c>
      <c r="B267">
        <v>122</v>
      </c>
      <c r="C267" t="s">
        <v>552</v>
      </c>
      <c r="D267" t="s">
        <v>2729</v>
      </c>
      <c r="E267" t="s">
        <v>2786</v>
      </c>
      <c r="F267" s="440">
        <v>46203</v>
      </c>
      <c r="G267">
        <v>18832</v>
      </c>
      <c r="H267" t="s">
        <v>5898</v>
      </c>
      <c r="I267" t="s">
        <v>6085</v>
      </c>
      <c r="J267">
        <v>15.6</v>
      </c>
      <c r="K267" t="s">
        <v>5598</v>
      </c>
      <c r="L267">
        <v>622.44000000000005</v>
      </c>
      <c r="M267">
        <v>39.9</v>
      </c>
      <c r="N267" t="s">
        <v>6085</v>
      </c>
      <c r="O267" t="s">
        <v>466</v>
      </c>
    </row>
    <row r="268" spans="1:15" x14ac:dyDescent="0.3">
      <c r="A268">
        <v>242591</v>
      </c>
      <c r="B268">
        <v>122</v>
      </c>
      <c r="C268" t="s">
        <v>552</v>
      </c>
      <c r="D268" t="s">
        <v>2729</v>
      </c>
      <c r="E268" t="s">
        <v>2786</v>
      </c>
      <c r="F268" s="440">
        <v>46203</v>
      </c>
      <c r="G268">
        <v>24217</v>
      </c>
      <c r="H268" t="s">
        <v>5714</v>
      </c>
      <c r="I268" t="s">
        <v>6085</v>
      </c>
      <c r="J268">
        <v>7.9</v>
      </c>
      <c r="K268" t="s">
        <v>5598</v>
      </c>
      <c r="L268">
        <v>300.2</v>
      </c>
      <c r="M268">
        <v>38</v>
      </c>
      <c r="N268" t="s">
        <v>6085</v>
      </c>
      <c r="O268" t="s">
        <v>466</v>
      </c>
    </row>
    <row r="269" spans="1:15" x14ac:dyDescent="0.3">
      <c r="A269">
        <v>242591</v>
      </c>
      <c r="B269">
        <v>122</v>
      </c>
      <c r="C269" t="s">
        <v>552</v>
      </c>
      <c r="D269" t="s">
        <v>2729</v>
      </c>
      <c r="E269" t="s">
        <v>2786</v>
      </c>
      <c r="F269" s="440">
        <v>46203</v>
      </c>
      <c r="G269">
        <v>25128</v>
      </c>
      <c r="H269" t="s">
        <v>5897</v>
      </c>
      <c r="I269" t="s">
        <v>6085</v>
      </c>
      <c r="J269">
        <v>16.2</v>
      </c>
      <c r="K269" t="s">
        <v>5598</v>
      </c>
      <c r="L269">
        <v>646.38</v>
      </c>
      <c r="M269">
        <v>39.9</v>
      </c>
      <c r="N269" t="s">
        <v>6085</v>
      </c>
      <c r="O269" t="s">
        <v>466</v>
      </c>
    </row>
    <row r="270" spans="1:15" x14ac:dyDescent="0.3">
      <c r="A270">
        <v>242591</v>
      </c>
      <c r="B270">
        <v>122</v>
      </c>
      <c r="C270" t="s">
        <v>552</v>
      </c>
      <c r="D270" t="s">
        <v>2729</v>
      </c>
      <c r="E270" t="s">
        <v>2786</v>
      </c>
      <c r="F270" s="440">
        <v>46203</v>
      </c>
      <c r="G270">
        <v>20501</v>
      </c>
      <c r="H270" t="s">
        <v>5976</v>
      </c>
      <c r="I270" t="s">
        <v>6085</v>
      </c>
      <c r="J270">
        <v>5</v>
      </c>
      <c r="K270" t="s">
        <v>5598</v>
      </c>
      <c r="L270">
        <v>109.5</v>
      </c>
      <c r="M270">
        <v>21.9</v>
      </c>
      <c r="N270" t="s">
        <v>6085</v>
      </c>
      <c r="O270" t="s">
        <v>466</v>
      </c>
    </row>
    <row r="271" spans="1:15" x14ac:dyDescent="0.3">
      <c r="A271">
        <v>242591</v>
      </c>
      <c r="B271">
        <v>122</v>
      </c>
      <c r="C271" t="s">
        <v>552</v>
      </c>
      <c r="D271" t="s">
        <v>2729</v>
      </c>
      <c r="E271" t="s">
        <v>2786</v>
      </c>
      <c r="F271" s="440">
        <v>46203</v>
      </c>
      <c r="G271">
        <v>25126</v>
      </c>
      <c r="H271" t="s">
        <v>5859</v>
      </c>
      <c r="I271" t="s">
        <v>6085</v>
      </c>
      <c r="J271">
        <v>10.7</v>
      </c>
      <c r="K271" t="s">
        <v>5598</v>
      </c>
      <c r="L271">
        <v>459.03</v>
      </c>
      <c r="M271">
        <v>42.9</v>
      </c>
      <c r="N271" t="s">
        <v>6085</v>
      </c>
      <c r="O271" t="s">
        <v>466</v>
      </c>
    </row>
    <row r="272" spans="1:15" x14ac:dyDescent="0.3">
      <c r="A272">
        <v>242590</v>
      </c>
      <c r="B272">
        <v>122</v>
      </c>
      <c r="C272" t="s">
        <v>552</v>
      </c>
      <c r="D272" t="s">
        <v>2727</v>
      </c>
      <c r="E272" t="s">
        <v>2787</v>
      </c>
      <c r="F272" s="440">
        <v>46202</v>
      </c>
      <c r="G272">
        <v>26592</v>
      </c>
      <c r="H272" t="s">
        <v>5717</v>
      </c>
      <c r="I272" t="s">
        <v>6085</v>
      </c>
      <c r="J272">
        <v>20.02</v>
      </c>
      <c r="K272" t="s">
        <v>5598</v>
      </c>
      <c r="L272">
        <v>740.74</v>
      </c>
      <c r="M272">
        <v>37</v>
      </c>
      <c r="N272" t="s">
        <v>6085</v>
      </c>
      <c r="O272" t="s">
        <v>466</v>
      </c>
    </row>
    <row r="273" spans="1:15" x14ac:dyDescent="0.3">
      <c r="A273">
        <v>242590</v>
      </c>
      <c r="B273">
        <v>122</v>
      </c>
      <c r="C273" t="s">
        <v>552</v>
      </c>
      <c r="D273" t="s">
        <v>2727</v>
      </c>
      <c r="E273" t="s">
        <v>2787</v>
      </c>
      <c r="F273" s="440">
        <v>46202</v>
      </c>
      <c r="G273">
        <v>26582</v>
      </c>
      <c r="H273" t="s">
        <v>5711</v>
      </c>
      <c r="I273" t="s">
        <v>6085</v>
      </c>
      <c r="J273">
        <v>31.69</v>
      </c>
      <c r="K273" t="s">
        <v>5598</v>
      </c>
      <c r="L273">
        <v>4246.46</v>
      </c>
      <c r="M273">
        <v>134</v>
      </c>
      <c r="N273" t="s">
        <v>6085</v>
      </c>
      <c r="O273" t="s">
        <v>466</v>
      </c>
    </row>
    <row r="274" spans="1:15" x14ac:dyDescent="0.3">
      <c r="A274">
        <v>242589</v>
      </c>
      <c r="B274">
        <v>122</v>
      </c>
      <c r="C274" t="s">
        <v>552</v>
      </c>
      <c r="D274" t="s">
        <v>2713</v>
      </c>
      <c r="E274" t="s">
        <v>2788</v>
      </c>
      <c r="F274" s="440">
        <v>46195</v>
      </c>
      <c r="G274">
        <v>17564</v>
      </c>
      <c r="H274" t="s">
        <v>6142</v>
      </c>
      <c r="I274" t="s">
        <v>6097</v>
      </c>
      <c r="J274">
        <v>2</v>
      </c>
      <c r="K274" t="s">
        <v>5613</v>
      </c>
      <c r="L274">
        <v>111</v>
      </c>
      <c r="M274">
        <v>55.5</v>
      </c>
      <c r="N274" t="s">
        <v>6099</v>
      </c>
      <c r="O274" t="s">
        <v>466</v>
      </c>
    </row>
    <row r="275" spans="1:15" x14ac:dyDescent="0.3">
      <c r="A275">
        <v>242589</v>
      </c>
      <c r="B275">
        <v>122</v>
      </c>
      <c r="C275" t="s">
        <v>552</v>
      </c>
      <c r="D275" t="s">
        <v>2713</v>
      </c>
      <c r="E275" t="s">
        <v>2788</v>
      </c>
      <c r="F275" s="440">
        <v>46195</v>
      </c>
      <c r="G275">
        <v>17565</v>
      </c>
      <c r="H275" t="s">
        <v>6143</v>
      </c>
      <c r="I275" t="s">
        <v>6097</v>
      </c>
      <c r="J275">
        <v>1</v>
      </c>
      <c r="K275" t="s">
        <v>5613</v>
      </c>
      <c r="L275">
        <v>109.1</v>
      </c>
      <c r="M275">
        <v>109.1</v>
      </c>
      <c r="N275" t="s">
        <v>6099</v>
      </c>
      <c r="O275" t="s">
        <v>466</v>
      </c>
    </row>
    <row r="276" spans="1:15" x14ac:dyDescent="0.3">
      <c r="A276">
        <v>242589</v>
      </c>
      <c r="B276">
        <v>122</v>
      </c>
      <c r="C276" t="s">
        <v>552</v>
      </c>
      <c r="D276" t="s">
        <v>2713</v>
      </c>
      <c r="E276" t="s">
        <v>2788</v>
      </c>
      <c r="F276" s="440">
        <v>46195</v>
      </c>
      <c r="G276">
        <v>21665</v>
      </c>
      <c r="H276" t="s">
        <v>6096</v>
      </c>
      <c r="I276" t="s">
        <v>6097</v>
      </c>
      <c r="J276">
        <v>6</v>
      </c>
      <c r="K276" t="s">
        <v>6098</v>
      </c>
      <c r="L276">
        <v>198.6</v>
      </c>
      <c r="M276">
        <v>33.1</v>
      </c>
      <c r="N276" t="s">
        <v>6099</v>
      </c>
      <c r="O276" t="s">
        <v>466</v>
      </c>
    </row>
    <row r="277" spans="1:15" x14ac:dyDescent="0.3">
      <c r="A277">
        <v>242588</v>
      </c>
      <c r="B277">
        <v>122</v>
      </c>
      <c r="C277" t="s">
        <v>552</v>
      </c>
      <c r="D277" t="s">
        <v>2789</v>
      </c>
      <c r="E277" t="s">
        <v>2790</v>
      </c>
      <c r="F277" s="440">
        <v>46196</v>
      </c>
      <c r="G277">
        <v>26828</v>
      </c>
      <c r="H277" t="s">
        <v>6144</v>
      </c>
      <c r="I277" t="s">
        <v>6102</v>
      </c>
      <c r="J277">
        <v>1</v>
      </c>
      <c r="K277" t="s">
        <v>5613</v>
      </c>
      <c r="L277">
        <v>149.56</v>
      </c>
      <c r="M277">
        <v>149.56</v>
      </c>
      <c r="N277" t="s">
        <v>6102</v>
      </c>
      <c r="O277" t="s">
        <v>466</v>
      </c>
    </row>
    <row r="278" spans="1:15" x14ac:dyDescent="0.3">
      <c r="A278">
        <v>242587</v>
      </c>
      <c r="B278">
        <v>122</v>
      </c>
      <c r="C278" t="s">
        <v>552</v>
      </c>
      <c r="D278" t="s">
        <v>2733</v>
      </c>
      <c r="E278" t="s">
        <v>2791</v>
      </c>
      <c r="F278" s="440">
        <v>46196</v>
      </c>
      <c r="G278">
        <v>28803</v>
      </c>
      <c r="H278" t="s">
        <v>6145</v>
      </c>
      <c r="I278" t="s">
        <v>6102</v>
      </c>
      <c r="J278">
        <v>6</v>
      </c>
      <c r="K278" t="s">
        <v>6146</v>
      </c>
      <c r="L278">
        <v>52.8</v>
      </c>
      <c r="M278">
        <v>8.8000000000000007</v>
      </c>
      <c r="N278" t="s">
        <v>6087</v>
      </c>
      <c r="O278" t="s">
        <v>466</v>
      </c>
    </row>
    <row r="279" spans="1:15" x14ac:dyDescent="0.3">
      <c r="A279">
        <v>242587</v>
      </c>
      <c r="B279">
        <v>122</v>
      </c>
      <c r="C279" t="s">
        <v>552</v>
      </c>
      <c r="D279" t="s">
        <v>2733</v>
      </c>
      <c r="E279" t="s">
        <v>2791</v>
      </c>
      <c r="F279" s="440">
        <v>46196</v>
      </c>
      <c r="G279">
        <v>28801</v>
      </c>
      <c r="H279" t="s">
        <v>6147</v>
      </c>
      <c r="I279" t="s">
        <v>6102</v>
      </c>
      <c r="J279">
        <v>6</v>
      </c>
      <c r="K279" t="s">
        <v>6146</v>
      </c>
      <c r="L279">
        <v>52.8</v>
      </c>
      <c r="M279">
        <v>8.8000000000000007</v>
      </c>
      <c r="N279" t="s">
        <v>6087</v>
      </c>
      <c r="O279" t="s">
        <v>466</v>
      </c>
    </row>
    <row r="280" spans="1:15" x14ac:dyDescent="0.3">
      <c r="A280">
        <v>242586</v>
      </c>
      <c r="B280">
        <v>122</v>
      </c>
      <c r="C280" t="s">
        <v>552</v>
      </c>
      <c r="D280" t="s">
        <v>2704</v>
      </c>
      <c r="E280" t="s">
        <v>2792</v>
      </c>
      <c r="F280" s="440">
        <v>46197</v>
      </c>
      <c r="G280">
        <v>19762</v>
      </c>
      <c r="H280" t="s">
        <v>6070</v>
      </c>
      <c r="I280" t="s">
        <v>6085</v>
      </c>
      <c r="J280">
        <v>20.05</v>
      </c>
      <c r="K280" t="s">
        <v>5598</v>
      </c>
      <c r="L280">
        <v>199.1</v>
      </c>
      <c r="M280">
        <v>9.9301750000000002</v>
      </c>
      <c r="N280" t="s">
        <v>6085</v>
      </c>
      <c r="O280" t="s">
        <v>466</v>
      </c>
    </row>
    <row r="281" spans="1:15" x14ac:dyDescent="0.3">
      <c r="A281">
        <v>242585</v>
      </c>
      <c r="B281">
        <v>122</v>
      </c>
      <c r="C281" t="s">
        <v>552</v>
      </c>
      <c r="D281" t="s">
        <v>2520</v>
      </c>
      <c r="E281" t="s">
        <v>2793</v>
      </c>
      <c r="F281" s="440">
        <v>46198</v>
      </c>
      <c r="G281">
        <v>23198</v>
      </c>
      <c r="H281" t="s">
        <v>5947</v>
      </c>
      <c r="I281" t="s">
        <v>6085</v>
      </c>
      <c r="J281">
        <v>2</v>
      </c>
      <c r="K281" t="s">
        <v>5598</v>
      </c>
      <c r="L281">
        <v>24</v>
      </c>
      <c r="M281">
        <v>12</v>
      </c>
      <c r="N281" t="s">
        <v>6085</v>
      </c>
      <c r="O281" t="s">
        <v>466</v>
      </c>
    </row>
    <row r="282" spans="1:15" x14ac:dyDescent="0.3">
      <c r="A282">
        <v>242585</v>
      </c>
      <c r="B282">
        <v>122</v>
      </c>
      <c r="C282" t="s">
        <v>552</v>
      </c>
      <c r="D282" t="s">
        <v>2520</v>
      </c>
      <c r="E282" t="s">
        <v>2793</v>
      </c>
      <c r="F282" s="440">
        <v>46198</v>
      </c>
      <c r="G282">
        <v>19506</v>
      </c>
      <c r="H282" t="s">
        <v>5919</v>
      </c>
      <c r="I282" t="s">
        <v>6085</v>
      </c>
      <c r="J282">
        <v>0.1</v>
      </c>
      <c r="K282" t="s">
        <v>5598</v>
      </c>
      <c r="L282">
        <v>5</v>
      </c>
      <c r="M282">
        <v>50</v>
      </c>
      <c r="N282" t="s">
        <v>6085</v>
      </c>
      <c r="O282" t="s">
        <v>466</v>
      </c>
    </row>
    <row r="283" spans="1:15" x14ac:dyDescent="0.3">
      <c r="A283">
        <v>242585</v>
      </c>
      <c r="B283">
        <v>122</v>
      </c>
      <c r="C283" t="s">
        <v>552</v>
      </c>
      <c r="D283" t="s">
        <v>2520</v>
      </c>
      <c r="E283" t="s">
        <v>2793</v>
      </c>
      <c r="F283" s="440">
        <v>46198</v>
      </c>
      <c r="G283">
        <v>23113</v>
      </c>
      <c r="H283" t="s">
        <v>5985</v>
      </c>
      <c r="I283" t="s">
        <v>6085</v>
      </c>
      <c r="J283">
        <v>1</v>
      </c>
      <c r="K283" t="s">
        <v>5598</v>
      </c>
      <c r="L283">
        <v>8.5</v>
      </c>
      <c r="M283">
        <v>8.5</v>
      </c>
      <c r="N283" t="s">
        <v>6085</v>
      </c>
      <c r="O283" t="s">
        <v>466</v>
      </c>
    </row>
    <row r="284" spans="1:15" x14ac:dyDescent="0.3">
      <c r="A284">
        <v>242585</v>
      </c>
      <c r="B284">
        <v>122</v>
      </c>
      <c r="C284" t="s">
        <v>552</v>
      </c>
      <c r="D284" t="s">
        <v>2520</v>
      </c>
      <c r="E284" t="s">
        <v>2793</v>
      </c>
      <c r="F284" s="440">
        <v>46198</v>
      </c>
      <c r="G284">
        <v>19488</v>
      </c>
      <c r="H284" t="s">
        <v>5930</v>
      </c>
      <c r="I284" t="s">
        <v>6085</v>
      </c>
      <c r="J284">
        <v>1</v>
      </c>
      <c r="K284" t="s">
        <v>5598</v>
      </c>
      <c r="L284">
        <v>14</v>
      </c>
      <c r="M284">
        <v>14</v>
      </c>
      <c r="N284" t="s">
        <v>6085</v>
      </c>
      <c r="O284" t="s">
        <v>466</v>
      </c>
    </row>
    <row r="285" spans="1:15" x14ac:dyDescent="0.3">
      <c r="A285">
        <v>242585</v>
      </c>
      <c r="B285">
        <v>122</v>
      </c>
      <c r="C285" t="s">
        <v>552</v>
      </c>
      <c r="D285" t="s">
        <v>2520</v>
      </c>
      <c r="E285" t="s">
        <v>2793</v>
      </c>
      <c r="F285" s="440">
        <v>46198</v>
      </c>
      <c r="G285">
        <v>19505</v>
      </c>
      <c r="H285" t="s">
        <v>5978</v>
      </c>
      <c r="I285" t="s">
        <v>6085</v>
      </c>
      <c r="J285">
        <v>1</v>
      </c>
      <c r="K285" t="s">
        <v>5598</v>
      </c>
      <c r="L285">
        <v>10</v>
      </c>
      <c r="M285">
        <v>10</v>
      </c>
      <c r="N285" t="s">
        <v>6085</v>
      </c>
      <c r="O285" t="s">
        <v>466</v>
      </c>
    </row>
    <row r="286" spans="1:15" x14ac:dyDescent="0.3">
      <c r="A286">
        <v>242585</v>
      </c>
      <c r="B286">
        <v>122</v>
      </c>
      <c r="C286" t="s">
        <v>552</v>
      </c>
      <c r="D286" t="s">
        <v>2520</v>
      </c>
      <c r="E286" t="s">
        <v>2793</v>
      </c>
      <c r="F286" s="440">
        <v>46198</v>
      </c>
      <c r="G286">
        <v>19465</v>
      </c>
      <c r="H286" t="s">
        <v>5953</v>
      </c>
      <c r="I286" t="s">
        <v>6085</v>
      </c>
      <c r="J286">
        <v>1</v>
      </c>
      <c r="K286" t="s">
        <v>5598</v>
      </c>
      <c r="L286">
        <v>7.5</v>
      </c>
      <c r="M286">
        <v>7.5</v>
      </c>
      <c r="N286" t="s">
        <v>6085</v>
      </c>
      <c r="O286" t="s">
        <v>466</v>
      </c>
    </row>
    <row r="287" spans="1:15" x14ac:dyDescent="0.3">
      <c r="A287">
        <v>242585</v>
      </c>
      <c r="B287">
        <v>122</v>
      </c>
      <c r="C287" t="s">
        <v>552</v>
      </c>
      <c r="D287" t="s">
        <v>2520</v>
      </c>
      <c r="E287" t="s">
        <v>2793</v>
      </c>
      <c r="F287" s="440">
        <v>46198</v>
      </c>
      <c r="G287">
        <v>19485</v>
      </c>
      <c r="H287" t="s">
        <v>5935</v>
      </c>
      <c r="I287" t="s">
        <v>6085</v>
      </c>
      <c r="J287">
        <v>0.1</v>
      </c>
      <c r="K287" t="s">
        <v>5598</v>
      </c>
      <c r="L287">
        <v>5.5</v>
      </c>
      <c r="M287">
        <v>55</v>
      </c>
      <c r="N287" t="s">
        <v>6085</v>
      </c>
      <c r="O287" t="s">
        <v>466</v>
      </c>
    </row>
    <row r="288" spans="1:15" x14ac:dyDescent="0.3">
      <c r="A288">
        <v>242585</v>
      </c>
      <c r="B288">
        <v>122</v>
      </c>
      <c r="C288" t="s">
        <v>552</v>
      </c>
      <c r="D288" t="s">
        <v>2520</v>
      </c>
      <c r="E288" t="s">
        <v>2793</v>
      </c>
      <c r="F288" s="440">
        <v>46198</v>
      </c>
      <c r="G288">
        <v>19476</v>
      </c>
      <c r="H288" t="s">
        <v>6017</v>
      </c>
      <c r="I288" t="s">
        <v>6085</v>
      </c>
      <c r="J288">
        <v>0.3</v>
      </c>
      <c r="K288" t="s">
        <v>5598</v>
      </c>
      <c r="L288">
        <v>18</v>
      </c>
      <c r="M288">
        <v>60</v>
      </c>
      <c r="N288" t="s">
        <v>6085</v>
      </c>
      <c r="O288" t="s">
        <v>466</v>
      </c>
    </row>
    <row r="289" spans="1:15" x14ac:dyDescent="0.3">
      <c r="A289">
        <v>242585</v>
      </c>
      <c r="B289">
        <v>122</v>
      </c>
      <c r="C289" t="s">
        <v>552</v>
      </c>
      <c r="D289" t="s">
        <v>2520</v>
      </c>
      <c r="E289" t="s">
        <v>2793</v>
      </c>
      <c r="F289" s="440">
        <v>46198</v>
      </c>
      <c r="G289">
        <v>24083</v>
      </c>
      <c r="H289" t="s">
        <v>5924</v>
      </c>
      <c r="I289" t="s">
        <v>6085</v>
      </c>
      <c r="J289">
        <v>75</v>
      </c>
      <c r="K289" t="s">
        <v>5598</v>
      </c>
      <c r="L289">
        <v>652.5</v>
      </c>
      <c r="M289">
        <v>8.6999999999999993</v>
      </c>
      <c r="N289" t="s">
        <v>6085</v>
      </c>
      <c r="O289" t="s">
        <v>466</v>
      </c>
    </row>
    <row r="290" spans="1:15" x14ac:dyDescent="0.3">
      <c r="A290">
        <v>242585</v>
      </c>
      <c r="B290">
        <v>122</v>
      </c>
      <c r="C290" t="s">
        <v>552</v>
      </c>
      <c r="D290" t="s">
        <v>2520</v>
      </c>
      <c r="E290" t="s">
        <v>2793</v>
      </c>
      <c r="F290" s="440">
        <v>46198</v>
      </c>
      <c r="G290">
        <v>19472</v>
      </c>
      <c r="H290" t="s">
        <v>6064</v>
      </c>
      <c r="I290" t="s">
        <v>6085</v>
      </c>
      <c r="J290">
        <v>1.5</v>
      </c>
      <c r="K290" t="s">
        <v>5598</v>
      </c>
      <c r="L290">
        <v>19.5</v>
      </c>
      <c r="M290">
        <v>13</v>
      </c>
      <c r="N290" t="s">
        <v>6085</v>
      </c>
      <c r="O290" t="s">
        <v>466</v>
      </c>
    </row>
    <row r="291" spans="1:15" x14ac:dyDescent="0.3">
      <c r="A291">
        <v>242585</v>
      </c>
      <c r="B291">
        <v>122</v>
      </c>
      <c r="C291" t="s">
        <v>552</v>
      </c>
      <c r="D291" t="s">
        <v>2520</v>
      </c>
      <c r="E291" t="s">
        <v>2793</v>
      </c>
      <c r="F291" s="440">
        <v>46198</v>
      </c>
      <c r="G291">
        <v>19498</v>
      </c>
      <c r="H291" t="s">
        <v>5979</v>
      </c>
      <c r="I291" t="s">
        <v>6085</v>
      </c>
      <c r="J291">
        <v>1</v>
      </c>
      <c r="K291" t="s">
        <v>5598</v>
      </c>
      <c r="L291">
        <v>14</v>
      </c>
      <c r="M291">
        <v>14</v>
      </c>
      <c r="N291" t="s">
        <v>6085</v>
      </c>
      <c r="O291" t="s">
        <v>466</v>
      </c>
    </row>
    <row r="292" spans="1:15" x14ac:dyDescent="0.3">
      <c r="A292">
        <v>242585</v>
      </c>
      <c r="B292">
        <v>122</v>
      </c>
      <c r="C292" t="s">
        <v>552</v>
      </c>
      <c r="D292" t="s">
        <v>2520</v>
      </c>
      <c r="E292" t="s">
        <v>2793</v>
      </c>
      <c r="F292" s="440">
        <v>46198</v>
      </c>
      <c r="G292">
        <v>24037</v>
      </c>
      <c r="H292" t="s">
        <v>6116</v>
      </c>
      <c r="I292" t="s">
        <v>6085</v>
      </c>
      <c r="J292">
        <v>4</v>
      </c>
      <c r="K292" t="s">
        <v>5598</v>
      </c>
      <c r="L292">
        <v>70</v>
      </c>
      <c r="M292">
        <v>17.5</v>
      </c>
      <c r="N292" t="s">
        <v>6085</v>
      </c>
      <c r="O292" t="s">
        <v>466</v>
      </c>
    </row>
    <row r="293" spans="1:15" x14ac:dyDescent="0.3">
      <c r="A293">
        <v>242585</v>
      </c>
      <c r="B293">
        <v>122</v>
      </c>
      <c r="C293" t="s">
        <v>552</v>
      </c>
      <c r="D293" t="s">
        <v>2520</v>
      </c>
      <c r="E293" t="s">
        <v>2793</v>
      </c>
      <c r="F293" s="440">
        <v>46198</v>
      </c>
      <c r="G293">
        <v>19632</v>
      </c>
      <c r="H293" t="s">
        <v>5926</v>
      </c>
      <c r="I293" t="s">
        <v>6085</v>
      </c>
      <c r="J293">
        <v>4</v>
      </c>
      <c r="K293" t="s">
        <v>5598</v>
      </c>
      <c r="L293">
        <v>15.6</v>
      </c>
      <c r="M293">
        <v>3.9</v>
      </c>
      <c r="N293" t="s">
        <v>6085</v>
      </c>
      <c r="O293" t="s">
        <v>466</v>
      </c>
    </row>
    <row r="294" spans="1:15" x14ac:dyDescent="0.3">
      <c r="A294">
        <v>242585</v>
      </c>
      <c r="B294">
        <v>122</v>
      </c>
      <c r="C294" t="s">
        <v>552</v>
      </c>
      <c r="D294" t="s">
        <v>2520</v>
      </c>
      <c r="E294" t="s">
        <v>2793</v>
      </c>
      <c r="F294" s="440">
        <v>46198</v>
      </c>
      <c r="G294">
        <v>19751</v>
      </c>
      <c r="H294" t="s">
        <v>5938</v>
      </c>
      <c r="I294" t="s">
        <v>6085</v>
      </c>
      <c r="J294">
        <v>8</v>
      </c>
      <c r="K294" t="s">
        <v>5598</v>
      </c>
      <c r="L294">
        <v>69.599999999999994</v>
      </c>
      <c r="M294">
        <v>8.6999999999999993</v>
      </c>
      <c r="N294" t="s">
        <v>6085</v>
      </c>
      <c r="O294" t="s">
        <v>466</v>
      </c>
    </row>
    <row r="295" spans="1:15" x14ac:dyDescent="0.3">
      <c r="A295">
        <v>242585</v>
      </c>
      <c r="B295">
        <v>122</v>
      </c>
      <c r="C295" t="s">
        <v>552</v>
      </c>
      <c r="D295" t="s">
        <v>2520</v>
      </c>
      <c r="E295" t="s">
        <v>2793</v>
      </c>
      <c r="F295" s="440">
        <v>46198</v>
      </c>
      <c r="G295">
        <v>19502</v>
      </c>
      <c r="H295" t="s">
        <v>6015</v>
      </c>
      <c r="I295" t="s">
        <v>6085</v>
      </c>
      <c r="J295">
        <v>1</v>
      </c>
      <c r="K295" t="s">
        <v>5598</v>
      </c>
      <c r="L295">
        <v>13</v>
      </c>
      <c r="M295">
        <v>13</v>
      </c>
      <c r="N295" t="s">
        <v>6085</v>
      </c>
      <c r="O295" t="s">
        <v>466</v>
      </c>
    </row>
    <row r="296" spans="1:15" x14ac:dyDescent="0.3">
      <c r="A296">
        <v>242585</v>
      </c>
      <c r="B296">
        <v>122</v>
      </c>
      <c r="C296" t="s">
        <v>552</v>
      </c>
      <c r="D296" t="s">
        <v>2520</v>
      </c>
      <c r="E296" t="s">
        <v>2793</v>
      </c>
      <c r="F296" s="440">
        <v>46198</v>
      </c>
      <c r="G296">
        <v>19759</v>
      </c>
      <c r="H296" t="s">
        <v>6016</v>
      </c>
      <c r="I296" t="s">
        <v>6085</v>
      </c>
      <c r="J296">
        <v>4</v>
      </c>
      <c r="K296" t="s">
        <v>5598</v>
      </c>
      <c r="L296">
        <v>34</v>
      </c>
      <c r="M296">
        <v>8.5</v>
      </c>
      <c r="N296" t="s">
        <v>6085</v>
      </c>
      <c r="O296" t="s">
        <v>466</v>
      </c>
    </row>
    <row r="297" spans="1:15" x14ac:dyDescent="0.3">
      <c r="A297">
        <v>242585</v>
      </c>
      <c r="B297">
        <v>122</v>
      </c>
      <c r="C297" t="s">
        <v>552</v>
      </c>
      <c r="D297" t="s">
        <v>2520</v>
      </c>
      <c r="E297" t="s">
        <v>2793</v>
      </c>
      <c r="F297" s="440">
        <v>46198</v>
      </c>
      <c r="G297">
        <v>19657</v>
      </c>
      <c r="H297" t="s">
        <v>5916</v>
      </c>
      <c r="I297" t="s">
        <v>6085</v>
      </c>
      <c r="J297">
        <v>3</v>
      </c>
      <c r="K297" t="s">
        <v>5598</v>
      </c>
      <c r="L297">
        <v>14.4</v>
      </c>
      <c r="M297">
        <v>4.8</v>
      </c>
      <c r="N297" t="s">
        <v>6085</v>
      </c>
      <c r="O297" t="s">
        <v>466</v>
      </c>
    </row>
    <row r="298" spans="1:15" x14ac:dyDescent="0.3">
      <c r="A298">
        <v>242585</v>
      </c>
      <c r="B298">
        <v>122</v>
      </c>
      <c r="C298" t="s">
        <v>552</v>
      </c>
      <c r="D298" t="s">
        <v>2520</v>
      </c>
      <c r="E298" t="s">
        <v>2793</v>
      </c>
      <c r="F298" s="440">
        <v>46198</v>
      </c>
      <c r="G298">
        <v>19743</v>
      </c>
      <c r="H298" t="s">
        <v>5940</v>
      </c>
      <c r="I298" t="s">
        <v>6085</v>
      </c>
      <c r="J298">
        <v>2</v>
      </c>
      <c r="K298" t="s">
        <v>5598</v>
      </c>
      <c r="L298">
        <v>30</v>
      </c>
      <c r="M298">
        <v>15</v>
      </c>
      <c r="N298" t="s">
        <v>6085</v>
      </c>
      <c r="O298" t="s">
        <v>466</v>
      </c>
    </row>
    <row r="299" spans="1:15" x14ac:dyDescent="0.3">
      <c r="A299">
        <v>242585</v>
      </c>
      <c r="B299">
        <v>122</v>
      </c>
      <c r="C299" t="s">
        <v>552</v>
      </c>
      <c r="D299" t="s">
        <v>2520</v>
      </c>
      <c r="E299" t="s">
        <v>2793</v>
      </c>
      <c r="F299" s="440">
        <v>46198</v>
      </c>
      <c r="G299">
        <v>19626</v>
      </c>
      <c r="H299" t="s">
        <v>5966</v>
      </c>
      <c r="I299" t="s">
        <v>6085</v>
      </c>
      <c r="J299">
        <v>1</v>
      </c>
      <c r="K299" t="s">
        <v>5598</v>
      </c>
      <c r="L299">
        <v>5.5</v>
      </c>
      <c r="M299">
        <v>5.5</v>
      </c>
      <c r="N299" t="s">
        <v>6085</v>
      </c>
      <c r="O299" t="s">
        <v>466</v>
      </c>
    </row>
    <row r="300" spans="1:15" x14ac:dyDescent="0.3">
      <c r="A300">
        <v>242585</v>
      </c>
      <c r="B300">
        <v>122</v>
      </c>
      <c r="C300" t="s">
        <v>552</v>
      </c>
      <c r="D300" t="s">
        <v>2520</v>
      </c>
      <c r="E300" t="s">
        <v>2793</v>
      </c>
      <c r="F300" s="440">
        <v>46198</v>
      </c>
      <c r="G300">
        <v>19621</v>
      </c>
      <c r="H300" t="s">
        <v>5931</v>
      </c>
      <c r="I300" t="s">
        <v>6085</v>
      </c>
      <c r="J300">
        <v>4</v>
      </c>
      <c r="K300" t="s">
        <v>5598</v>
      </c>
      <c r="L300">
        <v>25.2</v>
      </c>
      <c r="M300">
        <v>6.3</v>
      </c>
      <c r="N300" t="s">
        <v>6085</v>
      </c>
      <c r="O300" t="s">
        <v>466</v>
      </c>
    </row>
    <row r="301" spans="1:15" x14ac:dyDescent="0.3">
      <c r="A301">
        <v>242585</v>
      </c>
      <c r="B301">
        <v>122</v>
      </c>
      <c r="C301" t="s">
        <v>552</v>
      </c>
      <c r="D301" t="s">
        <v>2520</v>
      </c>
      <c r="E301" t="s">
        <v>2793</v>
      </c>
      <c r="F301" s="440">
        <v>46198</v>
      </c>
      <c r="G301">
        <v>23095</v>
      </c>
      <c r="H301" t="s">
        <v>5942</v>
      </c>
      <c r="I301" t="s">
        <v>6085</v>
      </c>
      <c r="J301">
        <v>200</v>
      </c>
      <c r="K301" t="s">
        <v>5613</v>
      </c>
      <c r="L301">
        <v>188</v>
      </c>
      <c r="M301">
        <v>0.94</v>
      </c>
      <c r="N301" t="s">
        <v>6085</v>
      </c>
      <c r="O301" t="s">
        <v>466</v>
      </c>
    </row>
    <row r="302" spans="1:15" x14ac:dyDescent="0.3">
      <c r="A302">
        <v>242585</v>
      </c>
      <c r="B302">
        <v>122</v>
      </c>
      <c r="C302" t="s">
        <v>552</v>
      </c>
      <c r="D302" t="s">
        <v>2520</v>
      </c>
      <c r="E302" t="s">
        <v>2793</v>
      </c>
      <c r="F302" s="440">
        <v>46198</v>
      </c>
      <c r="G302">
        <v>19503</v>
      </c>
      <c r="H302" t="s">
        <v>6058</v>
      </c>
      <c r="I302" t="s">
        <v>6085</v>
      </c>
      <c r="J302">
        <v>1</v>
      </c>
      <c r="K302" t="s">
        <v>5598</v>
      </c>
      <c r="L302">
        <v>13.5</v>
      </c>
      <c r="M302">
        <v>13.5</v>
      </c>
      <c r="N302" t="s">
        <v>6085</v>
      </c>
      <c r="O302" t="s">
        <v>466</v>
      </c>
    </row>
    <row r="303" spans="1:15" x14ac:dyDescent="0.3">
      <c r="A303">
        <v>242584</v>
      </c>
      <c r="B303">
        <v>122</v>
      </c>
      <c r="C303" t="s">
        <v>552</v>
      </c>
      <c r="D303" t="s">
        <v>2697</v>
      </c>
      <c r="E303" t="s">
        <v>2794</v>
      </c>
      <c r="F303" s="440">
        <v>46198</v>
      </c>
      <c r="G303">
        <v>23361</v>
      </c>
      <c r="H303" t="s">
        <v>5937</v>
      </c>
      <c r="I303" t="s">
        <v>6085</v>
      </c>
      <c r="J303">
        <v>60</v>
      </c>
      <c r="K303" t="s">
        <v>5598</v>
      </c>
      <c r="L303">
        <v>150</v>
      </c>
      <c r="M303">
        <v>2.5</v>
      </c>
      <c r="N303" t="s">
        <v>6085</v>
      </c>
      <c r="O303" t="s">
        <v>466</v>
      </c>
    </row>
    <row r="304" spans="1:15" x14ac:dyDescent="0.3">
      <c r="A304">
        <v>242584</v>
      </c>
      <c r="B304">
        <v>122</v>
      </c>
      <c r="C304" t="s">
        <v>552</v>
      </c>
      <c r="D304" t="s">
        <v>2697</v>
      </c>
      <c r="E304" t="s">
        <v>2794</v>
      </c>
      <c r="F304" s="440">
        <v>46198</v>
      </c>
      <c r="G304">
        <v>19589</v>
      </c>
      <c r="H304" t="s">
        <v>5943</v>
      </c>
      <c r="I304" t="s">
        <v>6085</v>
      </c>
      <c r="J304">
        <v>1</v>
      </c>
      <c r="K304" t="s">
        <v>5598</v>
      </c>
      <c r="L304">
        <v>7.8</v>
      </c>
      <c r="M304">
        <v>7.8</v>
      </c>
      <c r="N304" t="s">
        <v>6085</v>
      </c>
      <c r="O304" t="s">
        <v>466</v>
      </c>
    </row>
    <row r="305" spans="1:15" x14ac:dyDescent="0.3">
      <c r="A305">
        <v>242584</v>
      </c>
      <c r="B305">
        <v>122</v>
      </c>
      <c r="C305" t="s">
        <v>552</v>
      </c>
      <c r="D305" t="s">
        <v>2697</v>
      </c>
      <c r="E305" t="s">
        <v>2794</v>
      </c>
      <c r="F305" s="440">
        <v>46198</v>
      </c>
      <c r="G305">
        <v>19721</v>
      </c>
      <c r="H305" t="s">
        <v>5952</v>
      </c>
      <c r="I305" t="s">
        <v>6085</v>
      </c>
      <c r="J305">
        <v>1</v>
      </c>
      <c r="K305" t="s">
        <v>5598</v>
      </c>
      <c r="L305">
        <v>42.9</v>
      </c>
      <c r="M305">
        <v>42.9</v>
      </c>
      <c r="N305" t="s">
        <v>6085</v>
      </c>
      <c r="O305" t="s">
        <v>466</v>
      </c>
    </row>
    <row r="306" spans="1:15" x14ac:dyDescent="0.3">
      <c r="A306">
        <v>242584</v>
      </c>
      <c r="B306">
        <v>122</v>
      </c>
      <c r="C306" t="s">
        <v>552</v>
      </c>
      <c r="D306" t="s">
        <v>2697</v>
      </c>
      <c r="E306" t="s">
        <v>2794</v>
      </c>
      <c r="F306" s="440">
        <v>46198</v>
      </c>
      <c r="G306">
        <v>24509</v>
      </c>
      <c r="H306" t="s">
        <v>5928</v>
      </c>
      <c r="I306" t="s">
        <v>6085</v>
      </c>
      <c r="J306">
        <v>20</v>
      </c>
      <c r="K306" t="s">
        <v>5598</v>
      </c>
      <c r="L306">
        <v>104</v>
      </c>
      <c r="M306">
        <v>5.2</v>
      </c>
      <c r="N306" t="s">
        <v>6085</v>
      </c>
      <c r="O306" t="s">
        <v>466</v>
      </c>
    </row>
    <row r="307" spans="1:15" x14ac:dyDescent="0.3">
      <c r="A307">
        <v>242584</v>
      </c>
      <c r="B307">
        <v>122</v>
      </c>
      <c r="C307" t="s">
        <v>552</v>
      </c>
      <c r="D307" t="s">
        <v>2697</v>
      </c>
      <c r="E307" t="s">
        <v>2794</v>
      </c>
      <c r="F307" s="440">
        <v>46198</v>
      </c>
      <c r="G307">
        <v>20257</v>
      </c>
      <c r="H307" t="s">
        <v>5887</v>
      </c>
      <c r="I307" t="s">
        <v>6085</v>
      </c>
      <c r="J307">
        <v>4</v>
      </c>
      <c r="K307" t="s">
        <v>5613</v>
      </c>
      <c r="L307">
        <v>119.6</v>
      </c>
      <c r="M307">
        <v>29.9</v>
      </c>
      <c r="N307" t="s">
        <v>6085</v>
      </c>
      <c r="O307" t="s">
        <v>466</v>
      </c>
    </row>
    <row r="308" spans="1:15" x14ac:dyDescent="0.3">
      <c r="A308">
        <v>242584</v>
      </c>
      <c r="B308">
        <v>122</v>
      </c>
      <c r="C308" t="s">
        <v>552</v>
      </c>
      <c r="D308" t="s">
        <v>2697</v>
      </c>
      <c r="E308" t="s">
        <v>2794</v>
      </c>
      <c r="F308" s="440">
        <v>46198</v>
      </c>
      <c r="G308">
        <v>19790</v>
      </c>
      <c r="H308" t="s">
        <v>5948</v>
      </c>
      <c r="I308" t="s">
        <v>6085</v>
      </c>
      <c r="J308">
        <v>5</v>
      </c>
      <c r="K308" t="s">
        <v>5598</v>
      </c>
      <c r="L308">
        <v>240</v>
      </c>
      <c r="M308">
        <v>48</v>
      </c>
      <c r="N308" t="s">
        <v>6085</v>
      </c>
      <c r="O308" t="s">
        <v>466</v>
      </c>
    </row>
    <row r="309" spans="1:15" x14ac:dyDescent="0.3">
      <c r="A309">
        <v>242584</v>
      </c>
      <c r="B309">
        <v>122</v>
      </c>
      <c r="C309" t="s">
        <v>552</v>
      </c>
      <c r="D309" t="s">
        <v>2697</v>
      </c>
      <c r="E309" t="s">
        <v>2794</v>
      </c>
      <c r="F309" s="440">
        <v>46198</v>
      </c>
      <c r="G309">
        <v>19701</v>
      </c>
      <c r="H309" t="s">
        <v>5980</v>
      </c>
      <c r="I309" t="s">
        <v>6085</v>
      </c>
      <c r="J309">
        <v>1.5</v>
      </c>
      <c r="K309" t="s">
        <v>5598</v>
      </c>
      <c r="L309">
        <v>31.2</v>
      </c>
      <c r="M309">
        <v>20.8</v>
      </c>
      <c r="N309" t="s">
        <v>6085</v>
      </c>
      <c r="O309" t="s">
        <v>466</v>
      </c>
    </row>
    <row r="310" spans="1:15" x14ac:dyDescent="0.3">
      <c r="A310">
        <v>242584</v>
      </c>
      <c r="B310">
        <v>122</v>
      </c>
      <c r="C310" t="s">
        <v>552</v>
      </c>
      <c r="D310" t="s">
        <v>2697</v>
      </c>
      <c r="E310" t="s">
        <v>2794</v>
      </c>
      <c r="F310" s="440">
        <v>46198</v>
      </c>
      <c r="G310">
        <v>19478</v>
      </c>
      <c r="H310" t="s">
        <v>5982</v>
      </c>
      <c r="I310" t="s">
        <v>6085</v>
      </c>
      <c r="J310">
        <v>0.1</v>
      </c>
      <c r="K310" t="s">
        <v>5598</v>
      </c>
      <c r="L310">
        <v>5.63</v>
      </c>
      <c r="M310">
        <v>56.3</v>
      </c>
      <c r="N310" t="s">
        <v>6085</v>
      </c>
      <c r="O310" t="s">
        <v>466</v>
      </c>
    </row>
    <row r="311" spans="1:15" x14ac:dyDescent="0.3">
      <c r="A311">
        <v>242584</v>
      </c>
      <c r="B311">
        <v>122</v>
      </c>
      <c r="C311" t="s">
        <v>552</v>
      </c>
      <c r="D311" t="s">
        <v>2697</v>
      </c>
      <c r="E311" t="s">
        <v>2794</v>
      </c>
      <c r="F311" s="440">
        <v>46198</v>
      </c>
      <c r="G311">
        <v>25647</v>
      </c>
      <c r="H311" t="s">
        <v>5918</v>
      </c>
      <c r="I311" t="s">
        <v>6085</v>
      </c>
      <c r="J311">
        <v>2</v>
      </c>
      <c r="K311" t="s">
        <v>5598</v>
      </c>
      <c r="L311">
        <v>43.32</v>
      </c>
      <c r="M311">
        <v>21.66</v>
      </c>
      <c r="N311" t="s">
        <v>6085</v>
      </c>
      <c r="O311" t="s">
        <v>466</v>
      </c>
    </row>
    <row r="312" spans="1:15" x14ac:dyDescent="0.3">
      <c r="A312">
        <v>242584</v>
      </c>
      <c r="B312">
        <v>122</v>
      </c>
      <c r="C312" t="s">
        <v>552</v>
      </c>
      <c r="D312" t="s">
        <v>2697</v>
      </c>
      <c r="E312" t="s">
        <v>2794</v>
      </c>
      <c r="F312" s="440">
        <v>46198</v>
      </c>
      <c r="G312">
        <v>23186</v>
      </c>
      <c r="H312" t="s">
        <v>5955</v>
      </c>
      <c r="I312" t="s">
        <v>6085</v>
      </c>
      <c r="J312">
        <v>20</v>
      </c>
      <c r="K312" t="s">
        <v>5598</v>
      </c>
      <c r="L312">
        <v>130</v>
      </c>
      <c r="M312">
        <v>6.5</v>
      </c>
      <c r="N312" t="s">
        <v>6085</v>
      </c>
      <c r="O312" t="s">
        <v>466</v>
      </c>
    </row>
    <row r="313" spans="1:15" x14ac:dyDescent="0.3">
      <c r="A313">
        <v>242584</v>
      </c>
      <c r="B313">
        <v>122</v>
      </c>
      <c r="C313" t="s">
        <v>552</v>
      </c>
      <c r="D313" t="s">
        <v>2697</v>
      </c>
      <c r="E313" t="s">
        <v>2794</v>
      </c>
      <c r="F313" s="440">
        <v>46198</v>
      </c>
      <c r="G313">
        <v>19654</v>
      </c>
      <c r="H313" t="s">
        <v>5917</v>
      </c>
      <c r="I313" t="s">
        <v>6085</v>
      </c>
      <c r="J313">
        <v>4</v>
      </c>
      <c r="K313" t="s">
        <v>5598</v>
      </c>
      <c r="L313">
        <v>15.6</v>
      </c>
      <c r="M313">
        <v>3.9</v>
      </c>
      <c r="N313" t="s">
        <v>6085</v>
      </c>
      <c r="O313" t="s">
        <v>466</v>
      </c>
    </row>
    <row r="314" spans="1:15" x14ac:dyDescent="0.3">
      <c r="A314">
        <v>242583</v>
      </c>
      <c r="B314">
        <v>122</v>
      </c>
      <c r="C314" t="s">
        <v>552</v>
      </c>
      <c r="D314" t="s">
        <v>2704</v>
      </c>
      <c r="E314" t="s">
        <v>2795</v>
      </c>
      <c r="F314" s="440">
        <v>46198</v>
      </c>
      <c r="G314">
        <v>23359</v>
      </c>
      <c r="H314" t="s">
        <v>5939</v>
      </c>
      <c r="I314" t="s">
        <v>6085</v>
      </c>
      <c r="J314">
        <v>20.2</v>
      </c>
      <c r="K314" t="s">
        <v>5598</v>
      </c>
      <c r="L314">
        <v>58.58</v>
      </c>
      <c r="M314">
        <v>2.9</v>
      </c>
      <c r="N314" t="s">
        <v>6085</v>
      </c>
      <c r="O314" t="s">
        <v>466</v>
      </c>
    </row>
    <row r="315" spans="1:15" x14ac:dyDescent="0.3">
      <c r="A315">
        <v>242583</v>
      </c>
      <c r="B315">
        <v>122</v>
      </c>
      <c r="C315" t="s">
        <v>552</v>
      </c>
      <c r="D315" t="s">
        <v>2704</v>
      </c>
      <c r="E315" t="s">
        <v>2795</v>
      </c>
      <c r="F315" s="440">
        <v>46198</v>
      </c>
      <c r="G315">
        <v>19748</v>
      </c>
      <c r="H315" t="s">
        <v>5983</v>
      </c>
      <c r="I315" t="s">
        <v>6085</v>
      </c>
      <c r="J315">
        <v>4</v>
      </c>
      <c r="K315" t="s">
        <v>5598</v>
      </c>
      <c r="L315">
        <v>22.92</v>
      </c>
      <c r="M315">
        <v>5.73</v>
      </c>
      <c r="N315" t="s">
        <v>6085</v>
      </c>
      <c r="O315" t="s">
        <v>466</v>
      </c>
    </row>
    <row r="316" spans="1:15" x14ac:dyDescent="0.3">
      <c r="A316">
        <v>242583</v>
      </c>
      <c r="B316">
        <v>122</v>
      </c>
      <c r="C316" t="s">
        <v>552</v>
      </c>
      <c r="D316" t="s">
        <v>2704</v>
      </c>
      <c r="E316" t="s">
        <v>2795</v>
      </c>
      <c r="F316" s="440">
        <v>46198</v>
      </c>
      <c r="G316">
        <v>26631</v>
      </c>
      <c r="H316" t="s">
        <v>6117</v>
      </c>
      <c r="I316" t="s">
        <v>6085</v>
      </c>
      <c r="J316">
        <v>2</v>
      </c>
      <c r="K316" t="s">
        <v>5598</v>
      </c>
      <c r="L316">
        <v>145</v>
      </c>
      <c r="M316">
        <v>72.5</v>
      </c>
      <c r="N316" t="s">
        <v>6085</v>
      </c>
      <c r="O316" t="s">
        <v>466</v>
      </c>
    </row>
    <row r="317" spans="1:15" x14ac:dyDescent="0.3">
      <c r="A317">
        <v>242583</v>
      </c>
      <c r="B317">
        <v>122</v>
      </c>
      <c r="C317" t="s">
        <v>552</v>
      </c>
      <c r="D317" t="s">
        <v>2704</v>
      </c>
      <c r="E317" t="s">
        <v>2795</v>
      </c>
      <c r="F317" s="440">
        <v>46198</v>
      </c>
      <c r="G317">
        <v>19480</v>
      </c>
      <c r="H317" t="s">
        <v>5936</v>
      </c>
      <c r="I317" t="s">
        <v>6085</v>
      </c>
      <c r="J317">
        <v>0.3</v>
      </c>
      <c r="K317" t="s">
        <v>5598</v>
      </c>
      <c r="L317">
        <v>7.37</v>
      </c>
      <c r="M317">
        <v>24.566666999999999</v>
      </c>
      <c r="N317" t="s">
        <v>6085</v>
      </c>
      <c r="O317" t="s">
        <v>466</v>
      </c>
    </row>
    <row r="318" spans="1:15" x14ac:dyDescent="0.3">
      <c r="A318">
        <v>242583</v>
      </c>
      <c r="B318">
        <v>122</v>
      </c>
      <c r="C318" t="s">
        <v>552</v>
      </c>
      <c r="D318" t="s">
        <v>2704</v>
      </c>
      <c r="E318" t="s">
        <v>2795</v>
      </c>
      <c r="F318" s="440">
        <v>46198</v>
      </c>
      <c r="G318">
        <v>23389</v>
      </c>
      <c r="H318" t="s">
        <v>5923</v>
      </c>
      <c r="I318" t="s">
        <v>6085</v>
      </c>
      <c r="J318">
        <v>4</v>
      </c>
      <c r="K318" t="s">
        <v>5598</v>
      </c>
      <c r="L318">
        <v>18.68</v>
      </c>
      <c r="M318">
        <v>4.67</v>
      </c>
      <c r="N318" t="s">
        <v>6085</v>
      </c>
      <c r="O318" t="s">
        <v>466</v>
      </c>
    </row>
    <row r="319" spans="1:15" x14ac:dyDescent="0.3">
      <c r="A319">
        <v>242582</v>
      </c>
      <c r="B319">
        <v>122</v>
      </c>
      <c r="C319" t="s">
        <v>552</v>
      </c>
      <c r="D319" t="s">
        <v>2700</v>
      </c>
      <c r="E319" t="s">
        <v>2796</v>
      </c>
      <c r="F319" s="440">
        <v>46198</v>
      </c>
      <c r="G319">
        <v>24331</v>
      </c>
      <c r="H319" t="s">
        <v>5975</v>
      </c>
      <c r="I319" t="s">
        <v>6085</v>
      </c>
      <c r="J319">
        <v>15</v>
      </c>
      <c r="K319" t="s">
        <v>5598</v>
      </c>
      <c r="L319">
        <v>325.8</v>
      </c>
      <c r="M319">
        <v>21.72</v>
      </c>
      <c r="N319" t="s">
        <v>6085</v>
      </c>
      <c r="O319" t="s">
        <v>466</v>
      </c>
    </row>
    <row r="320" spans="1:15" x14ac:dyDescent="0.3">
      <c r="A320">
        <v>242582</v>
      </c>
      <c r="B320">
        <v>122</v>
      </c>
      <c r="C320" t="s">
        <v>552</v>
      </c>
      <c r="D320" t="s">
        <v>2700</v>
      </c>
      <c r="E320" t="s">
        <v>2796</v>
      </c>
      <c r="F320" s="440">
        <v>46198</v>
      </c>
      <c r="G320">
        <v>19034</v>
      </c>
      <c r="H320" t="s">
        <v>5712</v>
      </c>
      <c r="I320" t="s">
        <v>6085</v>
      </c>
      <c r="J320">
        <v>20</v>
      </c>
      <c r="K320" t="s">
        <v>5598</v>
      </c>
      <c r="L320">
        <v>167.6</v>
      </c>
      <c r="M320">
        <v>8.3800000000000008</v>
      </c>
      <c r="N320" t="s">
        <v>6085</v>
      </c>
      <c r="O320" t="s">
        <v>466</v>
      </c>
    </row>
    <row r="321" spans="1:15" x14ac:dyDescent="0.3">
      <c r="A321">
        <v>242581</v>
      </c>
      <c r="B321">
        <v>122</v>
      </c>
      <c r="C321" t="s">
        <v>552</v>
      </c>
      <c r="D321" t="s">
        <v>2746</v>
      </c>
      <c r="E321" t="s">
        <v>2797</v>
      </c>
      <c r="F321" s="440">
        <v>46199</v>
      </c>
      <c r="G321">
        <v>27340</v>
      </c>
      <c r="H321" t="s">
        <v>6118</v>
      </c>
      <c r="I321" t="s">
        <v>4764</v>
      </c>
      <c r="J321">
        <v>14</v>
      </c>
      <c r="K321" t="s">
        <v>5605</v>
      </c>
      <c r="L321">
        <v>750.68</v>
      </c>
      <c r="M321">
        <v>53.62</v>
      </c>
      <c r="N321" t="s">
        <v>4764</v>
      </c>
      <c r="O321" t="s">
        <v>466</v>
      </c>
    </row>
    <row r="322" spans="1:15" x14ac:dyDescent="0.3">
      <c r="A322">
        <v>242581</v>
      </c>
      <c r="B322">
        <v>122</v>
      </c>
      <c r="C322" t="s">
        <v>552</v>
      </c>
      <c r="D322" t="s">
        <v>2746</v>
      </c>
      <c r="E322" t="s">
        <v>2797</v>
      </c>
      <c r="F322" s="440">
        <v>46199</v>
      </c>
      <c r="G322">
        <v>28315</v>
      </c>
      <c r="H322" t="s">
        <v>6120</v>
      </c>
      <c r="I322" t="s">
        <v>4764</v>
      </c>
      <c r="J322">
        <v>7</v>
      </c>
      <c r="K322" t="s">
        <v>5605</v>
      </c>
      <c r="L322">
        <v>304.92</v>
      </c>
      <c r="M322">
        <v>43.56</v>
      </c>
      <c r="N322" t="s">
        <v>4764</v>
      </c>
      <c r="O322" t="s">
        <v>466</v>
      </c>
    </row>
    <row r="323" spans="1:15" x14ac:dyDescent="0.3">
      <c r="A323">
        <v>242581</v>
      </c>
      <c r="B323">
        <v>122</v>
      </c>
      <c r="C323" t="s">
        <v>552</v>
      </c>
      <c r="D323" t="s">
        <v>2746</v>
      </c>
      <c r="E323" t="s">
        <v>2797</v>
      </c>
      <c r="F323" s="440">
        <v>46199</v>
      </c>
      <c r="G323">
        <v>28316</v>
      </c>
      <c r="H323" t="s">
        <v>6119</v>
      </c>
      <c r="I323" t="s">
        <v>4764</v>
      </c>
      <c r="J323">
        <v>12</v>
      </c>
      <c r="K323" t="s">
        <v>5605</v>
      </c>
      <c r="L323">
        <v>468.6</v>
      </c>
      <c r="M323">
        <v>39.049999999999997</v>
      </c>
      <c r="N323" t="s">
        <v>4764</v>
      </c>
      <c r="O323" t="s">
        <v>466</v>
      </c>
    </row>
    <row r="324" spans="1:15" x14ac:dyDescent="0.3">
      <c r="A324">
        <v>242580</v>
      </c>
      <c r="B324">
        <v>122</v>
      </c>
      <c r="C324" t="s">
        <v>552</v>
      </c>
      <c r="D324" t="s">
        <v>2798</v>
      </c>
      <c r="E324" t="s">
        <v>2799</v>
      </c>
      <c r="F324" s="440">
        <v>46195</v>
      </c>
      <c r="G324">
        <v>19845</v>
      </c>
      <c r="H324" t="s">
        <v>6148</v>
      </c>
      <c r="I324" t="s">
        <v>6085</v>
      </c>
      <c r="J324">
        <v>1</v>
      </c>
      <c r="K324" t="s">
        <v>5598</v>
      </c>
      <c r="L324">
        <v>16</v>
      </c>
      <c r="M324">
        <v>16</v>
      </c>
      <c r="N324" t="s">
        <v>6087</v>
      </c>
      <c r="O324" t="s">
        <v>466</v>
      </c>
    </row>
    <row r="325" spans="1:15" x14ac:dyDescent="0.3">
      <c r="A325">
        <v>242580</v>
      </c>
      <c r="B325">
        <v>122</v>
      </c>
      <c r="C325" t="s">
        <v>552</v>
      </c>
      <c r="D325" t="s">
        <v>2798</v>
      </c>
      <c r="E325" t="s">
        <v>2799</v>
      </c>
      <c r="F325" s="440">
        <v>46195</v>
      </c>
      <c r="G325">
        <v>29923</v>
      </c>
      <c r="H325" t="s">
        <v>6149</v>
      </c>
      <c r="I325" t="s">
        <v>6085</v>
      </c>
      <c r="J325">
        <v>1</v>
      </c>
      <c r="K325" t="s">
        <v>5598</v>
      </c>
      <c r="L325">
        <v>29.48</v>
      </c>
      <c r="M325">
        <v>29.48</v>
      </c>
      <c r="N325" t="s">
        <v>6087</v>
      </c>
      <c r="O325" t="s">
        <v>466</v>
      </c>
    </row>
    <row r="326" spans="1:15" x14ac:dyDescent="0.3">
      <c r="A326">
        <v>242579</v>
      </c>
      <c r="B326">
        <v>122</v>
      </c>
      <c r="C326" t="s">
        <v>552</v>
      </c>
      <c r="D326" t="s">
        <v>2800</v>
      </c>
      <c r="E326" t="s">
        <v>2801</v>
      </c>
      <c r="F326" s="440">
        <v>46197</v>
      </c>
      <c r="G326">
        <v>29892</v>
      </c>
      <c r="H326" t="s">
        <v>6150</v>
      </c>
      <c r="I326" t="s">
        <v>6085</v>
      </c>
      <c r="J326">
        <v>2</v>
      </c>
      <c r="K326" t="s">
        <v>5615</v>
      </c>
      <c r="L326">
        <v>27.36</v>
      </c>
      <c r="M326">
        <v>13.68</v>
      </c>
      <c r="N326" t="s">
        <v>6087</v>
      </c>
      <c r="O326" t="s">
        <v>466</v>
      </c>
    </row>
    <row r="327" spans="1:15" x14ac:dyDescent="0.3">
      <c r="A327">
        <v>242579</v>
      </c>
      <c r="B327">
        <v>122</v>
      </c>
      <c r="C327" t="s">
        <v>552</v>
      </c>
      <c r="D327" t="s">
        <v>2800</v>
      </c>
      <c r="E327" t="s">
        <v>2801</v>
      </c>
      <c r="F327" s="440">
        <v>46197</v>
      </c>
      <c r="G327">
        <v>29891</v>
      </c>
      <c r="H327" t="s">
        <v>6151</v>
      </c>
      <c r="I327" t="s">
        <v>6085</v>
      </c>
      <c r="J327">
        <v>2</v>
      </c>
      <c r="K327" t="s">
        <v>5598</v>
      </c>
      <c r="L327">
        <v>66</v>
      </c>
      <c r="M327">
        <v>33</v>
      </c>
      <c r="N327" t="s">
        <v>6087</v>
      </c>
      <c r="O327" t="s">
        <v>466</v>
      </c>
    </row>
    <row r="328" spans="1:15" x14ac:dyDescent="0.3">
      <c r="A328">
        <v>242579</v>
      </c>
      <c r="B328">
        <v>122</v>
      </c>
      <c r="C328" t="s">
        <v>552</v>
      </c>
      <c r="D328" t="s">
        <v>2800</v>
      </c>
      <c r="E328" t="s">
        <v>2801</v>
      </c>
      <c r="F328" s="440">
        <v>46197</v>
      </c>
      <c r="G328">
        <v>29930</v>
      </c>
      <c r="H328" t="s">
        <v>6152</v>
      </c>
      <c r="I328" t="s">
        <v>6085</v>
      </c>
      <c r="J328">
        <v>2</v>
      </c>
      <c r="K328" t="s">
        <v>5598</v>
      </c>
      <c r="L328">
        <v>16.8</v>
      </c>
      <c r="M328">
        <v>8.4</v>
      </c>
      <c r="N328" t="s">
        <v>6087</v>
      </c>
      <c r="O328" t="s">
        <v>466</v>
      </c>
    </row>
    <row r="329" spans="1:15" x14ac:dyDescent="0.3">
      <c r="A329">
        <v>242578</v>
      </c>
      <c r="B329">
        <v>122</v>
      </c>
      <c r="C329" t="s">
        <v>552</v>
      </c>
      <c r="D329" t="s">
        <v>2754</v>
      </c>
      <c r="E329" t="s">
        <v>2802</v>
      </c>
      <c r="F329" s="440">
        <v>46203</v>
      </c>
      <c r="G329">
        <v>18589</v>
      </c>
      <c r="H329" t="s">
        <v>5722</v>
      </c>
      <c r="I329" t="s">
        <v>4764</v>
      </c>
      <c r="J329">
        <v>10</v>
      </c>
      <c r="K329" t="s">
        <v>5605</v>
      </c>
      <c r="L329">
        <v>662.8</v>
      </c>
      <c r="M329">
        <v>66.28</v>
      </c>
      <c r="N329" t="s">
        <v>4764</v>
      </c>
      <c r="O329" t="s">
        <v>466</v>
      </c>
    </row>
    <row r="330" spans="1:15" x14ac:dyDescent="0.3">
      <c r="A330">
        <v>242578</v>
      </c>
      <c r="B330">
        <v>122</v>
      </c>
      <c r="C330" t="s">
        <v>552</v>
      </c>
      <c r="D330" t="s">
        <v>2754</v>
      </c>
      <c r="E330" t="s">
        <v>2802</v>
      </c>
      <c r="F330" s="440">
        <v>46203</v>
      </c>
      <c r="G330">
        <v>17883</v>
      </c>
      <c r="H330" t="s">
        <v>5821</v>
      </c>
      <c r="I330" t="s">
        <v>4764</v>
      </c>
      <c r="J330">
        <v>6</v>
      </c>
      <c r="K330" t="s">
        <v>5605</v>
      </c>
      <c r="L330">
        <v>135.9</v>
      </c>
      <c r="M330">
        <v>22.65</v>
      </c>
      <c r="N330" t="s">
        <v>4764</v>
      </c>
      <c r="O330" t="s">
        <v>466</v>
      </c>
    </row>
    <row r="331" spans="1:15" x14ac:dyDescent="0.3">
      <c r="A331">
        <v>242577</v>
      </c>
      <c r="B331">
        <v>122</v>
      </c>
      <c r="C331" t="s">
        <v>552</v>
      </c>
      <c r="D331" t="s">
        <v>2704</v>
      </c>
      <c r="E331" t="s">
        <v>2803</v>
      </c>
      <c r="F331" s="440">
        <v>46203</v>
      </c>
      <c r="G331">
        <v>19572</v>
      </c>
      <c r="H331" t="s">
        <v>5945</v>
      </c>
      <c r="I331" t="s">
        <v>6085</v>
      </c>
      <c r="J331">
        <v>0.24</v>
      </c>
      <c r="K331" t="s">
        <v>5598</v>
      </c>
      <c r="L331">
        <v>2.38</v>
      </c>
      <c r="M331">
        <v>9.9166670000000003</v>
      </c>
      <c r="N331" t="s">
        <v>6085</v>
      </c>
      <c r="O331" t="s">
        <v>466</v>
      </c>
    </row>
    <row r="332" spans="1:15" x14ac:dyDescent="0.3">
      <c r="A332">
        <v>242577</v>
      </c>
      <c r="B332">
        <v>122</v>
      </c>
      <c r="C332" t="s">
        <v>552</v>
      </c>
      <c r="D332" t="s">
        <v>2704</v>
      </c>
      <c r="E332" t="s">
        <v>2803</v>
      </c>
      <c r="F332" s="440">
        <v>46203</v>
      </c>
      <c r="G332">
        <v>27106</v>
      </c>
      <c r="H332" t="s">
        <v>6153</v>
      </c>
      <c r="I332" t="s">
        <v>6085</v>
      </c>
      <c r="J332">
        <v>3.3</v>
      </c>
      <c r="K332" t="s">
        <v>5598</v>
      </c>
      <c r="L332">
        <v>100.48</v>
      </c>
      <c r="M332">
        <v>30.448485000000002</v>
      </c>
      <c r="N332" t="s">
        <v>6085</v>
      </c>
      <c r="O332" t="s">
        <v>466</v>
      </c>
    </row>
    <row r="333" spans="1:15" x14ac:dyDescent="0.3">
      <c r="A333">
        <v>242577</v>
      </c>
      <c r="B333">
        <v>122</v>
      </c>
      <c r="C333" t="s">
        <v>552</v>
      </c>
      <c r="D333" t="s">
        <v>2704</v>
      </c>
      <c r="E333" t="s">
        <v>2803</v>
      </c>
      <c r="F333" s="440">
        <v>46203</v>
      </c>
      <c r="G333">
        <v>19480</v>
      </c>
      <c r="H333" t="s">
        <v>5936</v>
      </c>
      <c r="I333" t="s">
        <v>6085</v>
      </c>
      <c r="J333">
        <v>0.3</v>
      </c>
      <c r="K333" t="s">
        <v>5598</v>
      </c>
      <c r="L333">
        <v>7.37</v>
      </c>
      <c r="M333">
        <v>24.566666999999999</v>
      </c>
      <c r="N333" t="s">
        <v>6085</v>
      </c>
      <c r="O333" t="s">
        <v>466</v>
      </c>
    </row>
    <row r="334" spans="1:15" x14ac:dyDescent="0.3">
      <c r="A334">
        <v>242577</v>
      </c>
      <c r="B334">
        <v>122</v>
      </c>
      <c r="C334" t="s">
        <v>552</v>
      </c>
      <c r="D334" t="s">
        <v>2704</v>
      </c>
      <c r="E334" t="s">
        <v>2803</v>
      </c>
      <c r="F334" s="440">
        <v>46203</v>
      </c>
      <c r="G334">
        <v>19745</v>
      </c>
      <c r="H334" t="s">
        <v>6154</v>
      </c>
      <c r="I334" t="s">
        <v>6085</v>
      </c>
      <c r="J334">
        <v>1.1000000000000001</v>
      </c>
      <c r="K334" t="s">
        <v>5598</v>
      </c>
      <c r="L334">
        <v>16.829999999999998</v>
      </c>
      <c r="M334">
        <v>15.3</v>
      </c>
      <c r="N334" t="s">
        <v>6085</v>
      </c>
      <c r="O334" t="s">
        <v>466</v>
      </c>
    </row>
    <row r="335" spans="1:15" x14ac:dyDescent="0.3">
      <c r="A335">
        <v>242577</v>
      </c>
      <c r="B335">
        <v>122</v>
      </c>
      <c r="C335" t="s">
        <v>552</v>
      </c>
      <c r="D335" t="s">
        <v>2704</v>
      </c>
      <c r="E335" t="s">
        <v>2803</v>
      </c>
      <c r="F335" s="440">
        <v>46203</v>
      </c>
      <c r="G335">
        <v>19721</v>
      </c>
      <c r="H335" t="s">
        <v>5952</v>
      </c>
      <c r="I335" t="s">
        <v>6085</v>
      </c>
      <c r="J335">
        <v>1.7</v>
      </c>
      <c r="K335" t="s">
        <v>5598</v>
      </c>
      <c r="L335">
        <v>75.55</v>
      </c>
      <c r="M335">
        <v>44.441175999999999</v>
      </c>
      <c r="N335" t="s">
        <v>6085</v>
      </c>
      <c r="O335" t="s">
        <v>466</v>
      </c>
    </row>
    <row r="336" spans="1:15" x14ac:dyDescent="0.3">
      <c r="A336">
        <v>242577</v>
      </c>
      <c r="B336">
        <v>122</v>
      </c>
      <c r="C336" t="s">
        <v>552</v>
      </c>
      <c r="D336" t="s">
        <v>2704</v>
      </c>
      <c r="E336" t="s">
        <v>2803</v>
      </c>
      <c r="F336" s="440">
        <v>46203</v>
      </c>
      <c r="G336">
        <v>23389</v>
      </c>
      <c r="H336" t="s">
        <v>5923</v>
      </c>
      <c r="I336" t="s">
        <v>6085</v>
      </c>
      <c r="J336">
        <v>2</v>
      </c>
      <c r="K336" t="s">
        <v>5598</v>
      </c>
      <c r="L336">
        <v>9.34</v>
      </c>
      <c r="M336">
        <v>4.67</v>
      </c>
      <c r="N336" t="s">
        <v>6085</v>
      </c>
      <c r="O336" t="s">
        <v>466</v>
      </c>
    </row>
    <row r="337" spans="1:15" x14ac:dyDescent="0.3">
      <c r="A337">
        <v>242577</v>
      </c>
      <c r="B337">
        <v>122</v>
      </c>
      <c r="C337" t="s">
        <v>552</v>
      </c>
      <c r="D337" t="s">
        <v>2704</v>
      </c>
      <c r="E337" t="s">
        <v>2803</v>
      </c>
      <c r="F337" s="440">
        <v>46203</v>
      </c>
      <c r="G337">
        <v>23359</v>
      </c>
      <c r="H337" t="s">
        <v>5939</v>
      </c>
      <c r="I337" t="s">
        <v>6085</v>
      </c>
      <c r="J337">
        <v>15</v>
      </c>
      <c r="K337" t="s">
        <v>5598</v>
      </c>
      <c r="L337">
        <v>43.5</v>
      </c>
      <c r="M337">
        <v>2.9</v>
      </c>
      <c r="N337" t="s">
        <v>6085</v>
      </c>
      <c r="O337" t="s">
        <v>466</v>
      </c>
    </row>
    <row r="338" spans="1:15" x14ac:dyDescent="0.3">
      <c r="A338">
        <v>242577</v>
      </c>
      <c r="B338">
        <v>122</v>
      </c>
      <c r="C338" t="s">
        <v>552</v>
      </c>
      <c r="D338" t="s">
        <v>2704</v>
      </c>
      <c r="E338" t="s">
        <v>2803</v>
      </c>
      <c r="F338" s="440">
        <v>46203</v>
      </c>
      <c r="G338">
        <v>23195</v>
      </c>
      <c r="H338" t="s">
        <v>5951</v>
      </c>
      <c r="I338" t="s">
        <v>6085</v>
      </c>
      <c r="J338">
        <v>0.45</v>
      </c>
      <c r="K338" t="s">
        <v>5598</v>
      </c>
      <c r="L338">
        <v>4.46</v>
      </c>
      <c r="M338">
        <v>9.911111</v>
      </c>
      <c r="N338" t="s">
        <v>6085</v>
      </c>
      <c r="O338" t="s">
        <v>466</v>
      </c>
    </row>
    <row r="339" spans="1:15" x14ac:dyDescent="0.3">
      <c r="A339">
        <v>242576</v>
      </c>
      <c r="B339">
        <v>122</v>
      </c>
      <c r="C339" t="s">
        <v>552</v>
      </c>
      <c r="D339" t="s">
        <v>2520</v>
      </c>
      <c r="E339" t="s">
        <v>2804</v>
      </c>
      <c r="F339" s="440">
        <v>46203</v>
      </c>
      <c r="G339">
        <v>23113</v>
      </c>
      <c r="H339" t="s">
        <v>5985</v>
      </c>
      <c r="I339" t="s">
        <v>6085</v>
      </c>
      <c r="J339">
        <v>1</v>
      </c>
      <c r="K339" t="s">
        <v>5598</v>
      </c>
      <c r="L339">
        <v>8</v>
      </c>
      <c r="M339">
        <v>8</v>
      </c>
      <c r="N339" t="s">
        <v>6085</v>
      </c>
      <c r="O339" t="s">
        <v>466</v>
      </c>
    </row>
    <row r="340" spans="1:15" x14ac:dyDescent="0.3">
      <c r="A340">
        <v>242576</v>
      </c>
      <c r="B340">
        <v>122</v>
      </c>
      <c r="C340" t="s">
        <v>552</v>
      </c>
      <c r="D340" t="s">
        <v>2520</v>
      </c>
      <c r="E340" t="s">
        <v>2804</v>
      </c>
      <c r="F340" s="440">
        <v>46203</v>
      </c>
      <c r="G340">
        <v>19465</v>
      </c>
      <c r="H340" t="s">
        <v>5953</v>
      </c>
      <c r="I340" t="s">
        <v>6085</v>
      </c>
      <c r="J340">
        <v>2</v>
      </c>
      <c r="K340" t="s">
        <v>5598</v>
      </c>
      <c r="L340">
        <v>15</v>
      </c>
      <c r="M340">
        <v>7.5</v>
      </c>
      <c r="N340" t="s">
        <v>6085</v>
      </c>
      <c r="O340" t="s">
        <v>466</v>
      </c>
    </row>
    <row r="341" spans="1:15" x14ac:dyDescent="0.3">
      <c r="A341">
        <v>242576</v>
      </c>
      <c r="B341">
        <v>122</v>
      </c>
      <c r="C341" t="s">
        <v>552</v>
      </c>
      <c r="D341" t="s">
        <v>2520</v>
      </c>
      <c r="E341" t="s">
        <v>2804</v>
      </c>
      <c r="F341" s="440">
        <v>46203</v>
      </c>
      <c r="G341">
        <v>19575</v>
      </c>
      <c r="H341" t="s">
        <v>5944</v>
      </c>
      <c r="I341" t="s">
        <v>6085</v>
      </c>
      <c r="J341">
        <v>0.5</v>
      </c>
      <c r="K341" t="s">
        <v>5598</v>
      </c>
      <c r="L341">
        <v>15</v>
      </c>
      <c r="M341">
        <v>30</v>
      </c>
      <c r="N341" t="s">
        <v>6085</v>
      </c>
      <c r="O341" t="s">
        <v>466</v>
      </c>
    </row>
    <row r="342" spans="1:15" x14ac:dyDescent="0.3">
      <c r="A342">
        <v>242576</v>
      </c>
      <c r="B342">
        <v>122</v>
      </c>
      <c r="C342" t="s">
        <v>552</v>
      </c>
      <c r="D342" t="s">
        <v>2520</v>
      </c>
      <c r="E342" t="s">
        <v>2804</v>
      </c>
      <c r="F342" s="440">
        <v>46203</v>
      </c>
      <c r="G342">
        <v>23095</v>
      </c>
      <c r="H342" t="s">
        <v>5942</v>
      </c>
      <c r="I342" t="s">
        <v>6085</v>
      </c>
      <c r="J342">
        <v>200</v>
      </c>
      <c r="K342" t="s">
        <v>5613</v>
      </c>
      <c r="L342">
        <v>188</v>
      </c>
      <c r="M342">
        <v>0.94</v>
      </c>
      <c r="N342" t="s">
        <v>6085</v>
      </c>
      <c r="O342" t="s">
        <v>466</v>
      </c>
    </row>
    <row r="343" spans="1:15" x14ac:dyDescent="0.3">
      <c r="A343">
        <v>242576</v>
      </c>
      <c r="B343">
        <v>122</v>
      </c>
      <c r="C343" t="s">
        <v>552</v>
      </c>
      <c r="D343" t="s">
        <v>2520</v>
      </c>
      <c r="E343" t="s">
        <v>2804</v>
      </c>
      <c r="F343" s="440">
        <v>46203</v>
      </c>
      <c r="G343">
        <v>19476</v>
      </c>
      <c r="H343" t="s">
        <v>6017</v>
      </c>
      <c r="I343" t="s">
        <v>6085</v>
      </c>
      <c r="J343">
        <v>0.3</v>
      </c>
      <c r="K343" t="s">
        <v>5598</v>
      </c>
      <c r="L343">
        <v>18</v>
      </c>
      <c r="M343">
        <v>60</v>
      </c>
      <c r="N343" t="s">
        <v>6085</v>
      </c>
      <c r="O343" t="s">
        <v>466</v>
      </c>
    </row>
    <row r="344" spans="1:15" x14ac:dyDescent="0.3">
      <c r="A344">
        <v>242576</v>
      </c>
      <c r="B344">
        <v>122</v>
      </c>
      <c r="C344" t="s">
        <v>552</v>
      </c>
      <c r="D344" t="s">
        <v>2520</v>
      </c>
      <c r="E344" t="s">
        <v>2804</v>
      </c>
      <c r="F344" s="440">
        <v>46203</v>
      </c>
      <c r="G344">
        <v>23236</v>
      </c>
      <c r="H344" t="s">
        <v>5934</v>
      </c>
      <c r="I344" t="s">
        <v>6085</v>
      </c>
      <c r="J344">
        <v>2</v>
      </c>
      <c r="K344" t="s">
        <v>5598</v>
      </c>
      <c r="L344">
        <v>17</v>
      </c>
      <c r="M344">
        <v>8.5</v>
      </c>
      <c r="N344" t="s">
        <v>6085</v>
      </c>
      <c r="O344" t="s">
        <v>466</v>
      </c>
    </row>
    <row r="345" spans="1:15" x14ac:dyDescent="0.3">
      <c r="A345">
        <v>242576</v>
      </c>
      <c r="B345">
        <v>122</v>
      </c>
      <c r="C345" t="s">
        <v>552</v>
      </c>
      <c r="D345" t="s">
        <v>2520</v>
      </c>
      <c r="E345" t="s">
        <v>2804</v>
      </c>
      <c r="F345" s="440">
        <v>46203</v>
      </c>
      <c r="G345">
        <v>19570</v>
      </c>
      <c r="H345" t="s">
        <v>6063</v>
      </c>
      <c r="I345" t="s">
        <v>6085</v>
      </c>
      <c r="J345">
        <v>0.1</v>
      </c>
      <c r="K345" t="s">
        <v>5598</v>
      </c>
      <c r="L345">
        <v>3</v>
      </c>
      <c r="M345">
        <v>30</v>
      </c>
      <c r="N345" t="s">
        <v>6085</v>
      </c>
      <c r="O345" t="s">
        <v>466</v>
      </c>
    </row>
    <row r="346" spans="1:15" x14ac:dyDescent="0.3">
      <c r="A346">
        <v>242576</v>
      </c>
      <c r="B346">
        <v>122</v>
      </c>
      <c r="C346" t="s">
        <v>552</v>
      </c>
      <c r="D346" t="s">
        <v>2520</v>
      </c>
      <c r="E346" t="s">
        <v>2804</v>
      </c>
      <c r="F346" s="440">
        <v>46203</v>
      </c>
      <c r="G346">
        <v>24083</v>
      </c>
      <c r="H346" t="s">
        <v>5924</v>
      </c>
      <c r="I346" t="s">
        <v>6085</v>
      </c>
      <c r="J346">
        <v>50</v>
      </c>
      <c r="K346" t="s">
        <v>5598</v>
      </c>
      <c r="L346">
        <v>425</v>
      </c>
      <c r="M346">
        <v>8.5</v>
      </c>
      <c r="N346" t="s">
        <v>6085</v>
      </c>
      <c r="O346" t="s">
        <v>466</v>
      </c>
    </row>
    <row r="347" spans="1:15" x14ac:dyDescent="0.3">
      <c r="A347">
        <v>242576</v>
      </c>
      <c r="B347">
        <v>122</v>
      </c>
      <c r="C347" t="s">
        <v>552</v>
      </c>
      <c r="D347" t="s">
        <v>2520</v>
      </c>
      <c r="E347" t="s">
        <v>2804</v>
      </c>
      <c r="F347" s="440">
        <v>46203</v>
      </c>
      <c r="G347">
        <v>19502</v>
      </c>
      <c r="H347" t="s">
        <v>6015</v>
      </c>
      <c r="I347" t="s">
        <v>6085</v>
      </c>
      <c r="J347">
        <v>0.6</v>
      </c>
      <c r="K347" t="s">
        <v>5598</v>
      </c>
      <c r="L347">
        <v>9</v>
      </c>
      <c r="M347">
        <v>15</v>
      </c>
      <c r="N347" t="s">
        <v>6085</v>
      </c>
      <c r="O347" t="s">
        <v>466</v>
      </c>
    </row>
    <row r="348" spans="1:15" x14ac:dyDescent="0.3">
      <c r="A348">
        <v>242576</v>
      </c>
      <c r="B348">
        <v>122</v>
      </c>
      <c r="C348" t="s">
        <v>552</v>
      </c>
      <c r="D348" t="s">
        <v>2520</v>
      </c>
      <c r="E348" t="s">
        <v>2804</v>
      </c>
      <c r="F348" s="440">
        <v>46203</v>
      </c>
      <c r="G348">
        <v>19647</v>
      </c>
      <c r="H348" t="s">
        <v>5921</v>
      </c>
      <c r="I348" t="s">
        <v>6085</v>
      </c>
      <c r="J348">
        <v>1</v>
      </c>
      <c r="K348" t="s">
        <v>5598</v>
      </c>
      <c r="L348">
        <v>13</v>
      </c>
      <c r="M348">
        <v>13</v>
      </c>
      <c r="N348" t="s">
        <v>6085</v>
      </c>
      <c r="O348" t="s">
        <v>466</v>
      </c>
    </row>
    <row r="349" spans="1:15" x14ac:dyDescent="0.3">
      <c r="A349">
        <v>242576</v>
      </c>
      <c r="B349">
        <v>122</v>
      </c>
      <c r="C349" t="s">
        <v>552</v>
      </c>
      <c r="D349" t="s">
        <v>2520</v>
      </c>
      <c r="E349" t="s">
        <v>2804</v>
      </c>
      <c r="F349" s="440">
        <v>46203</v>
      </c>
      <c r="G349">
        <v>19621</v>
      </c>
      <c r="H349" t="s">
        <v>5931</v>
      </c>
      <c r="I349" t="s">
        <v>6085</v>
      </c>
      <c r="J349">
        <v>8</v>
      </c>
      <c r="K349" t="s">
        <v>5598</v>
      </c>
      <c r="L349">
        <v>60</v>
      </c>
      <c r="M349">
        <v>7.5</v>
      </c>
      <c r="N349" t="s">
        <v>6085</v>
      </c>
      <c r="O349" t="s">
        <v>466</v>
      </c>
    </row>
    <row r="350" spans="1:15" x14ac:dyDescent="0.3">
      <c r="A350">
        <v>242576</v>
      </c>
      <c r="B350">
        <v>122</v>
      </c>
      <c r="C350" t="s">
        <v>552</v>
      </c>
      <c r="D350" t="s">
        <v>2520</v>
      </c>
      <c r="E350" t="s">
        <v>2804</v>
      </c>
      <c r="F350" s="440">
        <v>46203</v>
      </c>
      <c r="G350">
        <v>19751</v>
      </c>
      <c r="H350" t="s">
        <v>5938</v>
      </c>
      <c r="I350" t="s">
        <v>6085</v>
      </c>
      <c r="J350">
        <v>7</v>
      </c>
      <c r="K350" t="s">
        <v>5598</v>
      </c>
      <c r="L350">
        <v>66.5</v>
      </c>
      <c r="M350">
        <v>9.5</v>
      </c>
      <c r="N350" t="s">
        <v>6085</v>
      </c>
      <c r="O350" t="s">
        <v>466</v>
      </c>
    </row>
    <row r="351" spans="1:15" x14ac:dyDescent="0.3">
      <c r="A351">
        <v>242576</v>
      </c>
      <c r="B351">
        <v>122</v>
      </c>
      <c r="C351" t="s">
        <v>552</v>
      </c>
      <c r="D351" t="s">
        <v>2520</v>
      </c>
      <c r="E351" t="s">
        <v>2804</v>
      </c>
      <c r="F351" s="440">
        <v>46203</v>
      </c>
      <c r="G351">
        <v>19503</v>
      </c>
      <c r="H351" t="s">
        <v>6058</v>
      </c>
      <c r="I351" t="s">
        <v>6085</v>
      </c>
      <c r="J351">
        <v>1</v>
      </c>
      <c r="K351" t="s">
        <v>5598</v>
      </c>
      <c r="L351">
        <v>13.8</v>
      </c>
      <c r="M351">
        <v>13.8</v>
      </c>
      <c r="N351" t="s">
        <v>6085</v>
      </c>
      <c r="O351" t="s">
        <v>466</v>
      </c>
    </row>
    <row r="352" spans="1:15" x14ac:dyDescent="0.3">
      <c r="A352">
        <v>242576</v>
      </c>
      <c r="B352">
        <v>122</v>
      </c>
      <c r="C352" t="s">
        <v>552</v>
      </c>
      <c r="D352" t="s">
        <v>2520</v>
      </c>
      <c r="E352" t="s">
        <v>2804</v>
      </c>
      <c r="F352" s="440">
        <v>46203</v>
      </c>
      <c r="G352">
        <v>19787</v>
      </c>
      <c r="H352" t="s">
        <v>5914</v>
      </c>
      <c r="I352" t="s">
        <v>6085</v>
      </c>
      <c r="J352">
        <v>20</v>
      </c>
      <c r="K352" t="s">
        <v>5598</v>
      </c>
      <c r="L352">
        <v>114</v>
      </c>
      <c r="M352">
        <v>5.7</v>
      </c>
      <c r="N352" t="s">
        <v>6085</v>
      </c>
      <c r="O352" t="s">
        <v>466</v>
      </c>
    </row>
    <row r="353" spans="1:15" x14ac:dyDescent="0.3">
      <c r="A353">
        <v>242576</v>
      </c>
      <c r="B353">
        <v>122</v>
      </c>
      <c r="C353" t="s">
        <v>552</v>
      </c>
      <c r="D353" t="s">
        <v>2520</v>
      </c>
      <c r="E353" t="s">
        <v>2804</v>
      </c>
      <c r="F353" s="440">
        <v>46203</v>
      </c>
      <c r="G353">
        <v>19759</v>
      </c>
      <c r="H353" t="s">
        <v>6016</v>
      </c>
      <c r="I353" t="s">
        <v>6085</v>
      </c>
      <c r="J353">
        <v>4</v>
      </c>
      <c r="K353" t="s">
        <v>5598</v>
      </c>
      <c r="L353">
        <v>34</v>
      </c>
      <c r="M353">
        <v>8.5</v>
      </c>
      <c r="N353" t="s">
        <v>6085</v>
      </c>
      <c r="O353" t="s">
        <v>466</v>
      </c>
    </row>
    <row r="354" spans="1:15" x14ac:dyDescent="0.3">
      <c r="A354">
        <v>242576</v>
      </c>
      <c r="B354">
        <v>122</v>
      </c>
      <c r="C354" t="s">
        <v>552</v>
      </c>
      <c r="D354" t="s">
        <v>2520</v>
      </c>
      <c r="E354" t="s">
        <v>2804</v>
      </c>
      <c r="F354" s="440">
        <v>46203</v>
      </c>
      <c r="G354">
        <v>19632</v>
      </c>
      <c r="H354" t="s">
        <v>5926</v>
      </c>
      <c r="I354" t="s">
        <v>6085</v>
      </c>
      <c r="J354">
        <v>5</v>
      </c>
      <c r="K354" t="s">
        <v>5598</v>
      </c>
      <c r="L354">
        <v>20</v>
      </c>
      <c r="M354">
        <v>4</v>
      </c>
      <c r="N354" t="s">
        <v>6085</v>
      </c>
      <c r="O354" t="s">
        <v>466</v>
      </c>
    </row>
    <row r="355" spans="1:15" x14ac:dyDescent="0.3">
      <c r="A355">
        <v>242576</v>
      </c>
      <c r="B355">
        <v>122</v>
      </c>
      <c r="C355" t="s">
        <v>552</v>
      </c>
      <c r="D355" t="s">
        <v>2520</v>
      </c>
      <c r="E355" t="s">
        <v>2804</v>
      </c>
      <c r="F355" s="440">
        <v>46203</v>
      </c>
      <c r="G355">
        <v>19498</v>
      </c>
      <c r="H355" t="s">
        <v>5979</v>
      </c>
      <c r="I355" t="s">
        <v>6085</v>
      </c>
      <c r="J355">
        <v>0.5</v>
      </c>
      <c r="K355" t="s">
        <v>5598</v>
      </c>
      <c r="L355">
        <v>7</v>
      </c>
      <c r="M355">
        <v>14</v>
      </c>
      <c r="N355" t="s">
        <v>6085</v>
      </c>
      <c r="O355" t="s">
        <v>466</v>
      </c>
    </row>
    <row r="356" spans="1:15" x14ac:dyDescent="0.3">
      <c r="A356">
        <v>242576</v>
      </c>
      <c r="B356">
        <v>122</v>
      </c>
      <c r="C356" t="s">
        <v>552</v>
      </c>
      <c r="D356" t="s">
        <v>2520</v>
      </c>
      <c r="E356" t="s">
        <v>2804</v>
      </c>
      <c r="F356" s="440">
        <v>46203</v>
      </c>
      <c r="G356">
        <v>19589</v>
      </c>
      <c r="H356" t="s">
        <v>5943</v>
      </c>
      <c r="I356" t="s">
        <v>6085</v>
      </c>
      <c r="J356">
        <v>1</v>
      </c>
      <c r="K356" t="s">
        <v>5598</v>
      </c>
      <c r="L356">
        <v>10.5</v>
      </c>
      <c r="M356">
        <v>10.5</v>
      </c>
      <c r="N356" t="s">
        <v>6085</v>
      </c>
      <c r="O356" t="s">
        <v>466</v>
      </c>
    </row>
    <row r="357" spans="1:15" x14ac:dyDescent="0.3">
      <c r="A357">
        <v>242576</v>
      </c>
      <c r="B357">
        <v>122</v>
      </c>
      <c r="C357" t="s">
        <v>552</v>
      </c>
      <c r="D357" t="s">
        <v>2520</v>
      </c>
      <c r="E357" t="s">
        <v>2804</v>
      </c>
      <c r="F357" s="440">
        <v>46203</v>
      </c>
      <c r="G357">
        <v>19743</v>
      </c>
      <c r="H357" t="s">
        <v>5940</v>
      </c>
      <c r="I357" t="s">
        <v>6085</v>
      </c>
      <c r="J357">
        <v>2.5</v>
      </c>
      <c r="K357" t="s">
        <v>5598</v>
      </c>
      <c r="L357">
        <v>37.5</v>
      </c>
      <c r="M357">
        <v>15</v>
      </c>
      <c r="N357" t="s">
        <v>6085</v>
      </c>
      <c r="O357" t="s">
        <v>466</v>
      </c>
    </row>
    <row r="358" spans="1:15" x14ac:dyDescent="0.3">
      <c r="A358">
        <v>242576</v>
      </c>
      <c r="B358">
        <v>122</v>
      </c>
      <c r="C358" t="s">
        <v>552</v>
      </c>
      <c r="D358" t="s">
        <v>2520</v>
      </c>
      <c r="E358" t="s">
        <v>2804</v>
      </c>
      <c r="F358" s="440">
        <v>46203</v>
      </c>
      <c r="G358">
        <v>26425</v>
      </c>
      <c r="H358" t="s">
        <v>5949</v>
      </c>
      <c r="I358" t="s">
        <v>6085</v>
      </c>
      <c r="J358">
        <v>4</v>
      </c>
      <c r="K358" t="s">
        <v>5598</v>
      </c>
      <c r="L358">
        <v>94</v>
      </c>
      <c r="M358">
        <v>23.5</v>
      </c>
      <c r="N358" t="s">
        <v>6085</v>
      </c>
      <c r="O358" t="s">
        <v>466</v>
      </c>
    </row>
    <row r="359" spans="1:15" x14ac:dyDescent="0.3">
      <c r="A359">
        <v>242576</v>
      </c>
      <c r="B359">
        <v>122</v>
      </c>
      <c r="C359" t="s">
        <v>552</v>
      </c>
      <c r="D359" t="s">
        <v>2520</v>
      </c>
      <c r="E359" t="s">
        <v>2804</v>
      </c>
      <c r="F359" s="440">
        <v>46203</v>
      </c>
      <c r="G359">
        <v>23361</v>
      </c>
      <c r="H359" t="s">
        <v>5937</v>
      </c>
      <c r="I359" t="s">
        <v>6085</v>
      </c>
      <c r="J359">
        <v>20</v>
      </c>
      <c r="K359" t="s">
        <v>5598</v>
      </c>
      <c r="L359">
        <v>52</v>
      </c>
      <c r="M359">
        <v>2.6</v>
      </c>
      <c r="N359" t="s">
        <v>6085</v>
      </c>
      <c r="O359" t="s">
        <v>466</v>
      </c>
    </row>
    <row r="360" spans="1:15" x14ac:dyDescent="0.3">
      <c r="A360">
        <v>242576</v>
      </c>
      <c r="B360">
        <v>122</v>
      </c>
      <c r="C360" t="s">
        <v>552</v>
      </c>
      <c r="D360" t="s">
        <v>2520</v>
      </c>
      <c r="E360" t="s">
        <v>2804</v>
      </c>
      <c r="F360" s="440">
        <v>46203</v>
      </c>
      <c r="G360">
        <v>19485</v>
      </c>
      <c r="H360" t="s">
        <v>5935</v>
      </c>
      <c r="I360" t="s">
        <v>6085</v>
      </c>
      <c r="J360">
        <v>0.1</v>
      </c>
      <c r="K360" t="s">
        <v>5598</v>
      </c>
      <c r="L360">
        <v>5</v>
      </c>
      <c r="M360">
        <v>50</v>
      </c>
      <c r="N360" t="s">
        <v>6085</v>
      </c>
      <c r="O360" t="s">
        <v>466</v>
      </c>
    </row>
    <row r="361" spans="1:15" x14ac:dyDescent="0.3">
      <c r="A361">
        <v>242576</v>
      </c>
      <c r="B361">
        <v>122</v>
      </c>
      <c r="C361" t="s">
        <v>552</v>
      </c>
      <c r="D361" t="s">
        <v>2520</v>
      </c>
      <c r="E361" t="s">
        <v>2804</v>
      </c>
      <c r="F361" s="440">
        <v>46203</v>
      </c>
      <c r="G361">
        <v>25647</v>
      </c>
      <c r="H361" t="s">
        <v>5918</v>
      </c>
      <c r="I361" t="s">
        <v>6085</v>
      </c>
      <c r="J361">
        <v>1.5</v>
      </c>
      <c r="K361" t="s">
        <v>5598</v>
      </c>
      <c r="L361">
        <v>30</v>
      </c>
      <c r="M361">
        <v>20</v>
      </c>
      <c r="N361" t="s">
        <v>6085</v>
      </c>
      <c r="O361" t="s">
        <v>466</v>
      </c>
    </row>
    <row r="362" spans="1:15" x14ac:dyDescent="0.3">
      <c r="A362">
        <v>242576</v>
      </c>
      <c r="B362">
        <v>122</v>
      </c>
      <c r="C362" t="s">
        <v>552</v>
      </c>
      <c r="D362" t="s">
        <v>2520</v>
      </c>
      <c r="E362" t="s">
        <v>2804</v>
      </c>
      <c r="F362" s="440">
        <v>46203</v>
      </c>
      <c r="G362">
        <v>19505</v>
      </c>
      <c r="H362" t="s">
        <v>5978</v>
      </c>
      <c r="I362" t="s">
        <v>6085</v>
      </c>
      <c r="J362">
        <v>1</v>
      </c>
      <c r="K362" t="s">
        <v>5598</v>
      </c>
      <c r="L362">
        <v>12</v>
      </c>
      <c r="M362">
        <v>12</v>
      </c>
      <c r="N362" t="s">
        <v>6085</v>
      </c>
      <c r="O362" t="s">
        <v>466</v>
      </c>
    </row>
    <row r="363" spans="1:15" x14ac:dyDescent="0.3">
      <c r="A363">
        <v>242576</v>
      </c>
      <c r="B363">
        <v>122</v>
      </c>
      <c r="C363" t="s">
        <v>552</v>
      </c>
      <c r="D363" t="s">
        <v>2520</v>
      </c>
      <c r="E363" t="s">
        <v>2804</v>
      </c>
      <c r="F363" s="440">
        <v>46203</v>
      </c>
      <c r="G363">
        <v>23390</v>
      </c>
      <c r="H363" t="s">
        <v>5922</v>
      </c>
      <c r="I363" t="s">
        <v>6085</v>
      </c>
      <c r="J363">
        <v>4</v>
      </c>
      <c r="K363" t="s">
        <v>5598</v>
      </c>
      <c r="L363">
        <v>34</v>
      </c>
      <c r="M363">
        <v>8.5</v>
      </c>
      <c r="N363" t="s">
        <v>6085</v>
      </c>
      <c r="O363" t="s">
        <v>466</v>
      </c>
    </row>
    <row r="364" spans="1:15" x14ac:dyDescent="0.3">
      <c r="A364">
        <v>242576</v>
      </c>
      <c r="B364">
        <v>122</v>
      </c>
      <c r="C364" t="s">
        <v>552</v>
      </c>
      <c r="D364" t="s">
        <v>2520</v>
      </c>
      <c r="E364" t="s">
        <v>2804</v>
      </c>
      <c r="F364" s="440">
        <v>46203</v>
      </c>
      <c r="G364">
        <v>19617</v>
      </c>
      <c r="H364" t="s">
        <v>5933</v>
      </c>
      <c r="I364" t="s">
        <v>6085</v>
      </c>
      <c r="J364">
        <v>1.5</v>
      </c>
      <c r="K364" t="s">
        <v>5598</v>
      </c>
      <c r="L364">
        <v>27</v>
      </c>
      <c r="M364">
        <v>18</v>
      </c>
      <c r="N364" t="s">
        <v>6085</v>
      </c>
      <c r="O364" t="s">
        <v>466</v>
      </c>
    </row>
    <row r="365" spans="1:15" x14ac:dyDescent="0.3">
      <c r="A365">
        <v>242576</v>
      </c>
      <c r="B365">
        <v>122</v>
      </c>
      <c r="C365" t="s">
        <v>552</v>
      </c>
      <c r="D365" t="s">
        <v>2520</v>
      </c>
      <c r="E365" t="s">
        <v>2804</v>
      </c>
      <c r="F365" s="440">
        <v>46203</v>
      </c>
      <c r="G365">
        <v>19558</v>
      </c>
      <c r="H365" t="s">
        <v>5950</v>
      </c>
      <c r="I365" t="s">
        <v>6085</v>
      </c>
      <c r="J365">
        <v>1</v>
      </c>
      <c r="K365" t="s">
        <v>5598</v>
      </c>
      <c r="L365">
        <v>20</v>
      </c>
      <c r="M365">
        <v>20</v>
      </c>
      <c r="N365" t="s">
        <v>6085</v>
      </c>
      <c r="O365" t="s">
        <v>466</v>
      </c>
    </row>
    <row r="366" spans="1:15" x14ac:dyDescent="0.3">
      <c r="A366">
        <v>242576</v>
      </c>
      <c r="B366">
        <v>122</v>
      </c>
      <c r="C366" t="s">
        <v>552</v>
      </c>
      <c r="D366" t="s">
        <v>2520</v>
      </c>
      <c r="E366" t="s">
        <v>2804</v>
      </c>
      <c r="F366" s="440">
        <v>46203</v>
      </c>
      <c r="G366">
        <v>19626</v>
      </c>
      <c r="H366" t="s">
        <v>5966</v>
      </c>
      <c r="I366" t="s">
        <v>6085</v>
      </c>
      <c r="J366">
        <v>1</v>
      </c>
      <c r="K366" t="s">
        <v>5598</v>
      </c>
      <c r="L366">
        <v>6.5</v>
      </c>
      <c r="M366">
        <v>6.5</v>
      </c>
      <c r="N366" t="s">
        <v>6085</v>
      </c>
      <c r="O366" t="s">
        <v>466</v>
      </c>
    </row>
    <row r="367" spans="1:15" x14ac:dyDescent="0.3">
      <c r="A367">
        <v>242576</v>
      </c>
      <c r="B367">
        <v>122</v>
      </c>
      <c r="C367" t="s">
        <v>552</v>
      </c>
      <c r="D367" t="s">
        <v>2520</v>
      </c>
      <c r="E367" t="s">
        <v>2804</v>
      </c>
      <c r="F367" s="440">
        <v>46203</v>
      </c>
      <c r="G367">
        <v>19472</v>
      </c>
      <c r="H367" t="s">
        <v>6064</v>
      </c>
      <c r="I367" t="s">
        <v>6085</v>
      </c>
      <c r="J367">
        <v>1.5</v>
      </c>
      <c r="K367" t="s">
        <v>5598</v>
      </c>
      <c r="L367">
        <v>19.5</v>
      </c>
      <c r="M367">
        <v>13</v>
      </c>
      <c r="N367" t="s">
        <v>6085</v>
      </c>
      <c r="O367" t="s">
        <v>466</v>
      </c>
    </row>
    <row r="368" spans="1:15" x14ac:dyDescent="0.3">
      <c r="A368">
        <v>242576</v>
      </c>
      <c r="B368">
        <v>122</v>
      </c>
      <c r="C368" t="s">
        <v>552</v>
      </c>
      <c r="D368" t="s">
        <v>2520</v>
      </c>
      <c r="E368" t="s">
        <v>2804</v>
      </c>
      <c r="F368" s="440">
        <v>46203</v>
      </c>
      <c r="G368">
        <v>19553</v>
      </c>
      <c r="H368" t="s">
        <v>6155</v>
      </c>
      <c r="I368" t="s">
        <v>6085</v>
      </c>
      <c r="J368">
        <v>3</v>
      </c>
      <c r="K368" t="s">
        <v>5598</v>
      </c>
      <c r="L368">
        <v>16.5</v>
      </c>
      <c r="M368">
        <v>5.5</v>
      </c>
      <c r="N368" t="s">
        <v>6085</v>
      </c>
      <c r="O368" t="s">
        <v>466</v>
      </c>
    </row>
    <row r="369" spans="1:15" x14ac:dyDescent="0.3">
      <c r="A369">
        <v>242576</v>
      </c>
      <c r="B369">
        <v>122</v>
      </c>
      <c r="C369" t="s">
        <v>552</v>
      </c>
      <c r="D369" t="s">
        <v>2520</v>
      </c>
      <c r="E369" t="s">
        <v>2804</v>
      </c>
      <c r="F369" s="440">
        <v>46203</v>
      </c>
      <c r="G369">
        <v>19488</v>
      </c>
      <c r="H369" t="s">
        <v>5930</v>
      </c>
      <c r="I369" t="s">
        <v>6085</v>
      </c>
      <c r="J369">
        <v>1</v>
      </c>
      <c r="K369" t="s">
        <v>5598</v>
      </c>
      <c r="L369">
        <v>15</v>
      </c>
      <c r="M369">
        <v>15</v>
      </c>
      <c r="N369" t="s">
        <v>6085</v>
      </c>
      <c r="O369" t="s">
        <v>466</v>
      </c>
    </row>
    <row r="370" spans="1:15" x14ac:dyDescent="0.3">
      <c r="A370">
        <v>242576</v>
      </c>
      <c r="B370">
        <v>122</v>
      </c>
      <c r="C370" t="s">
        <v>552</v>
      </c>
      <c r="D370" t="s">
        <v>2520</v>
      </c>
      <c r="E370" t="s">
        <v>2804</v>
      </c>
      <c r="F370" s="440">
        <v>46203</v>
      </c>
      <c r="G370">
        <v>19635</v>
      </c>
      <c r="H370" t="s">
        <v>6156</v>
      </c>
      <c r="I370" t="s">
        <v>6085</v>
      </c>
      <c r="J370">
        <v>2</v>
      </c>
      <c r="K370" t="s">
        <v>5598</v>
      </c>
      <c r="L370">
        <v>9</v>
      </c>
      <c r="M370">
        <v>4.5</v>
      </c>
      <c r="N370" t="s">
        <v>6085</v>
      </c>
      <c r="O370" t="s">
        <v>466</v>
      </c>
    </row>
    <row r="371" spans="1:15" x14ac:dyDescent="0.3">
      <c r="A371">
        <v>242576</v>
      </c>
      <c r="B371">
        <v>122</v>
      </c>
      <c r="C371" t="s">
        <v>552</v>
      </c>
      <c r="D371" t="s">
        <v>2520</v>
      </c>
      <c r="E371" t="s">
        <v>2804</v>
      </c>
      <c r="F371" s="440">
        <v>46203</v>
      </c>
      <c r="G371">
        <v>19846</v>
      </c>
      <c r="H371" t="s">
        <v>6060</v>
      </c>
      <c r="I371" t="s">
        <v>6085</v>
      </c>
      <c r="J371">
        <v>0.5</v>
      </c>
      <c r="K371" t="s">
        <v>5598</v>
      </c>
      <c r="L371">
        <v>11</v>
      </c>
      <c r="M371">
        <v>22</v>
      </c>
      <c r="N371" t="s">
        <v>6085</v>
      </c>
      <c r="O371" t="s">
        <v>466</v>
      </c>
    </row>
    <row r="372" spans="1:15" x14ac:dyDescent="0.3">
      <c r="A372">
        <v>242574</v>
      </c>
      <c r="B372">
        <v>122</v>
      </c>
      <c r="C372" t="s">
        <v>552</v>
      </c>
      <c r="D372" t="s">
        <v>2738</v>
      </c>
      <c r="E372" t="s">
        <v>2805</v>
      </c>
      <c r="F372" s="440">
        <v>46203</v>
      </c>
      <c r="G372">
        <v>20301</v>
      </c>
      <c r="H372" t="s">
        <v>5617</v>
      </c>
      <c r="I372" t="s">
        <v>6085</v>
      </c>
      <c r="J372">
        <v>5</v>
      </c>
      <c r="K372" t="s">
        <v>5605</v>
      </c>
      <c r="L372">
        <v>105</v>
      </c>
      <c r="M372">
        <v>21</v>
      </c>
      <c r="N372" t="s">
        <v>6085</v>
      </c>
      <c r="O372" t="s">
        <v>466</v>
      </c>
    </row>
    <row r="373" spans="1:15" x14ac:dyDescent="0.3">
      <c r="A373">
        <v>242574</v>
      </c>
      <c r="B373">
        <v>122</v>
      </c>
      <c r="C373" t="s">
        <v>552</v>
      </c>
      <c r="D373" t="s">
        <v>2738</v>
      </c>
      <c r="E373" t="s">
        <v>2805</v>
      </c>
      <c r="F373" s="440">
        <v>46203</v>
      </c>
      <c r="G373">
        <v>21017</v>
      </c>
      <c r="H373" t="s">
        <v>5673</v>
      </c>
      <c r="I373" t="s">
        <v>6085</v>
      </c>
      <c r="J373">
        <v>3</v>
      </c>
      <c r="K373" t="s">
        <v>6115</v>
      </c>
      <c r="L373">
        <v>476.7</v>
      </c>
      <c r="M373">
        <v>158.9</v>
      </c>
      <c r="N373" t="s">
        <v>6085</v>
      </c>
      <c r="O373" t="s">
        <v>466</v>
      </c>
    </row>
    <row r="374" spans="1:15" x14ac:dyDescent="0.3">
      <c r="A374">
        <v>242572</v>
      </c>
      <c r="B374">
        <v>122</v>
      </c>
      <c r="C374" t="s">
        <v>552</v>
      </c>
      <c r="D374" t="s">
        <v>2806</v>
      </c>
      <c r="E374" t="s">
        <v>2807</v>
      </c>
      <c r="F374" s="440">
        <v>46203</v>
      </c>
      <c r="G374">
        <v>24986</v>
      </c>
      <c r="H374" t="s">
        <v>5835</v>
      </c>
      <c r="I374" t="s">
        <v>6085</v>
      </c>
      <c r="J374">
        <v>2</v>
      </c>
      <c r="K374" t="s">
        <v>6157</v>
      </c>
      <c r="L374">
        <v>358.8</v>
      </c>
      <c r="M374">
        <v>179.4</v>
      </c>
      <c r="N374" t="s">
        <v>6085</v>
      </c>
      <c r="O374" t="s">
        <v>466</v>
      </c>
    </row>
    <row r="375" spans="1:15" x14ac:dyDescent="0.3">
      <c r="A375">
        <v>242572</v>
      </c>
      <c r="B375">
        <v>122</v>
      </c>
      <c r="C375" t="s">
        <v>552</v>
      </c>
      <c r="D375" t="s">
        <v>2806</v>
      </c>
      <c r="E375" t="s">
        <v>2807</v>
      </c>
      <c r="F375" s="440">
        <v>46203</v>
      </c>
      <c r="G375">
        <v>21159</v>
      </c>
      <c r="H375" t="s">
        <v>5836</v>
      </c>
      <c r="I375" t="s">
        <v>6085</v>
      </c>
      <c r="J375">
        <v>2</v>
      </c>
      <c r="K375" t="s">
        <v>5625</v>
      </c>
      <c r="L375">
        <v>304</v>
      </c>
      <c r="M375">
        <v>152</v>
      </c>
      <c r="N375" t="s">
        <v>6085</v>
      </c>
      <c r="O375" t="s">
        <v>466</v>
      </c>
    </row>
    <row r="376" spans="1:15" x14ac:dyDescent="0.3">
      <c r="A376">
        <v>242571</v>
      </c>
      <c r="B376">
        <v>122</v>
      </c>
      <c r="C376" t="s">
        <v>552</v>
      </c>
      <c r="D376" t="s">
        <v>2686</v>
      </c>
      <c r="E376" t="s">
        <v>2808</v>
      </c>
      <c r="F376" s="440">
        <v>46203</v>
      </c>
      <c r="G376">
        <v>29903</v>
      </c>
      <c r="H376" t="s">
        <v>6048</v>
      </c>
      <c r="I376" t="s">
        <v>6085</v>
      </c>
      <c r="J376">
        <v>4</v>
      </c>
      <c r="K376" t="s">
        <v>5703</v>
      </c>
      <c r="L376">
        <v>259.2</v>
      </c>
      <c r="M376">
        <v>64.8</v>
      </c>
      <c r="N376" t="s">
        <v>6085</v>
      </c>
      <c r="O376" t="s">
        <v>466</v>
      </c>
    </row>
    <row r="377" spans="1:15" x14ac:dyDescent="0.3">
      <c r="A377">
        <v>242571</v>
      </c>
      <c r="B377">
        <v>122</v>
      </c>
      <c r="C377" t="s">
        <v>552</v>
      </c>
      <c r="D377" t="s">
        <v>2686</v>
      </c>
      <c r="E377" t="s">
        <v>2808</v>
      </c>
      <c r="F377" s="440">
        <v>46203</v>
      </c>
      <c r="G377">
        <v>19356</v>
      </c>
      <c r="H377" t="s">
        <v>5696</v>
      </c>
      <c r="I377" t="s">
        <v>6085</v>
      </c>
      <c r="J377">
        <v>11.58</v>
      </c>
      <c r="K377" t="s">
        <v>5598</v>
      </c>
      <c r="L377">
        <v>639.33000000000004</v>
      </c>
      <c r="M377">
        <v>55.209845000000001</v>
      </c>
      <c r="N377" t="s">
        <v>6085</v>
      </c>
      <c r="O377" t="s">
        <v>466</v>
      </c>
    </row>
    <row r="378" spans="1:15" x14ac:dyDescent="0.3">
      <c r="A378">
        <v>242570</v>
      </c>
      <c r="B378">
        <v>122</v>
      </c>
      <c r="C378" t="s">
        <v>552</v>
      </c>
      <c r="D378" t="s">
        <v>2733</v>
      </c>
      <c r="E378" t="s">
        <v>2809</v>
      </c>
      <c r="F378" s="440">
        <v>46203</v>
      </c>
      <c r="G378">
        <v>24507</v>
      </c>
      <c r="H378" t="s">
        <v>6109</v>
      </c>
      <c r="I378" t="s">
        <v>6097</v>
      </c>
      <c r="J378">
        <v>4</v>
      </c>
      <c r="K378" t="s">
        <v>5622</v>
      </c>
      <c r="L378">
        <v>340.68</v>
      </c>
      <c r="M378">
        <v>85.17</v>
      </c>
      <c r="N378" t="s">
        <v>6107</v>
      </c>
      <c r="O378" t="s">
        <v>466</v>
      </c>
    </row>
    <row r="379" spans="1:15" x14ac:dyDescent="0.3">
      <c r="A379">
        <v>242570</v>
      </c>
      <c r="B379">
        <v>122</v>
      </c>
      <c r="C379" t="s">
        <v>552</v>
      </c>
      <c r="D379" t="s">
        <v>2733</v>
      </c>
      <c r="E379" t="s">
        <v>2809</v>
      </c>
      <c r="F379" s="440">
        <v>46203</v>
      </c>
      <c r="G379">
        <v>24514</v>
      </c>
      <c r="H379" t="s">
        <v>6110</v>
      </c>
      <c r="I379" t="s">
        <v>6097</v>
      </c>
      <c r="J379">
        <v>6</v>
      </c>
      <c r="K379" t="s">
        <v>5622</v>
      </c>
      <c r="L379">
        <v>741.24</v>
      </c>
      <c r="M379">
        <v>123.54</v>
      </c>
      <c r="N379" t="s">
        <v>6107</v>
      </c>
      <c r="O379" t="s">
        <v>466</v>
      </c>
    </row>
    <row r="380" spans="1:15" x14ac:dyDescent="0.3">
      <c r="A380">
        <v>242570</v>
      </c>
      <c r="B380">
        <v>122</v>
      </c>
      <c r="C380" t="s">
        <v>552</v>
      </c>
      <c r="D380" t="s">
        <v>2733</v>
      </c>
      <c r="E380" t="s">
        <v>2809</v>
      </c>
      <c r="F380" s="440">
        <v>46203</v>
      </c>
      <c r="G380">
        <v>26395</v>
      </c>
      <c r="H380" t="s">
        <v>6158</v>
      </c>
      <c r="I380" t="s">
        <v>6097</v>
      </c>
      <c r="J380">
        <v>2</v>
      </c>
      <c r="K380" t="s">
        <v>5622</v>
      </c>
      <c r="L380">
        <v>257.44</v>
      </c>
      <c r="M380">
        <v>128.72</v>
      </c>
      <c r="N380" t="s">
        <v>6107</v>
      </c>
      <c r="O380" t="s">
        <v>466</v>
      </c>
    </row>
    <row r="381" spans="1:15" x14ac:dyDescent="0.3">
      <c r="A381">
        <v>242569</v>
      </c>
      <c r="B381">
        <v>122</v>
      </c>
      <c r="C381" t="s">
        <v>552</v>
      </c>
      <c r="D381" t="s">
        <v>2693</v>
      </c>
      <c r="E381" t="s">
        <v>2810</v>
      </c>
      <c r="F381" s="440">
        <v>46203</v>
      </c>
      <c r="G381">
        <v>20429</v>
      </c>
      <c r="H381" t="s">
        <v>5840</v>
      </c>
      <c r="I381" t="s">
        <v>6085</v>
      </c>
      <c r="J381">
        <v>2</v>
      </c>
      <c r="K381" t="s">
        <v>5613</v>
      </c>
      <c r="L381">
        <v>41.6</v>
      </c>
      <c r="M381">
        <v>20.8</v>
      </c>
      <c r="N381" t="s">
        <v>6085</v>
      </c>
      <c r="O381" t="s">
        <v>466</v>
      </c>
    </row>
    <row r="382" spans="1:15" x14ac:dyDescent="0.3">
      <c r="A382">
        <v>242569</v>
      </c>
      <c r="B382">
        <v>122</v>
      </c>
      <c r="C382" t="s">
        <v>552</v>
      </c>
      <c r="D382" t="s">
        <v>2693</v>
      </c>
      <c r="E382" t="s">
        <v>2810</v>
      </c>
      <c r="F382" s="440">
        <v>46203</v>
      </c>
      <c r="G382">
        <v>20007</v>
      </c>
      <c r="H382" t="s">
        <v>5660</v>
      </c>
      <c r="I382" t="s">
        <v>6085</v>
      </c>
      <c r="J382">
        <v>3</v>
      </c>
      <c r="K382" t="s">
        <v>5610</v>
      </c>
      <c r="L382">
        <v>157.19999999999999</v>
      </c>
      <c r="M382">
        <v>52.4</v>
      </c>
      <c r="N382" t="s">
        <v>6085</v>
      </c>
      <c r="O382" t="s">
        <v>466</v>
      </c>
    </row>
    <row r="383" spans="1:15" x14ac:dyDescent="0.3">
      <c r="A383">
        <v>242569</v>
      </c>
      <c r="B383">
        <v>122</v>
      </c>
      <c r="C383" t="s">
        <v>552</v>
      </c>
      <c r="D383" t="s">
        <v>2693</v>
      </c>
      <c r="E383" t="s">
        <v>2810</v>
      </c>
      <c r="F383" s="440">
        <v>46203</v>
      </c>
      <c r="G383">
        <v>23698</v>
      </c>
      <c r="H383" t="s">
        <v>5643</v>
      </c>
      <c r="I383" t="s">
        <v>6085</v>
      </c>
      <c r="J383">
        <v>1</v>
      </c>
      <c r="K383" t="s">
        <v>5598</v>
      </c>
      <c r="L383">
        <v>68</v>
      </c>
      <c r="M383">
        <v>68</v>
      </c>
      <c r="N383" t="s">
        <v>6085</v>
      </c>
      <c r="O383" t="s">
        <v>466</v>
      </c>
    </row>
    <row r="384" spans="1:15" x14ac:dyDescent="0.3">
      <c r="A384">
        <v>242569</v>
      </c>
      <c r="B384">
        <v>122</v>
      </c>
      <c r="C384" t="s">
        <v>552</v>
      </c>
      <c r="D384" t="s">
        <v>2693</v>
      </c>
      <c r="E384" t="s">
        <v>2810</v>
      </c>
      <c r="F384" s="440">
        <v>46203</v>
      </c>
      <c r="G384">
        <v>19339</v>
      </c>
      <c r="H384" t="s">
        <v>5987</v>
      </c>
      <c r="I384" t="s">
        <v>6085</v>
      </c>
      <c r="J384">
        <v>4.58</v>
      </c>
      <c r="K384" t="s">
        <v>6139</v>
      </c>
      <c r="L384">
        <v>338.46</v>
      </c>
      <c r="M384">
        <v>73.899563000000001</v>
      </c>
      <c r="N384" t="s">
        <v>6085</v>
      </c>
      <c r="O384" t="s">
        <v>466</v>
      </c>
    </row>
    <row r="385" spans="1:15" x14ac:dyDescent="0.3">
      <c r="A385">
        <v>242569</v>
      </c>
      <c r="B385">
        <v>122</v>
      </c>
      <c r="C385" t="s">
        <v>552</v>
      </c>
      <c r="D385" t="s">
        <v>2693</v>
      </c>
      <c r="E385" t="s">
        <v>2810</v>
      </c>
      <c r="F385" s="440">
        <v>46203</v>
      </c>
      <c r="G385">
        <v>19324</v>
      </c>
      <c r="H385" t="s">
        <v>5699</v>
      </c>
      <c r="I385" t="s">
        <v>6085</v>
      </c>
      <c r="J385">
        <v>4.1399999999999997</v>
      </c>
      <c r="K385" t="s">
        <v>5598</v>
      </c>
      <c r="L385">
        <v>183.4</v>
      </c>
      <c r="M385">
        <v>44.299517000000002</v>
      </c>
      <c r="N385" t="s">
        <v>6085</v>
      </c>
      <c r="O385" t="s">
        <v>466</v>
      </c>
    </row>
    <row r="386" spans="1:15" x14ac:dyDescent="0.3">
      <c r="A386">
        <v>242568</v>
      </c>
      <c r="B386">
        <v>122</v>
      </c>
      <c r="C386" t="s">
        <v>552</v>
      </c>
      <c r="D386" t="s">
        <v>2693</v>
      </c>
      <c r="E386" t="s">
        <v>2811</v>
      </c>
      <c r="F386" s="440">
        <v>46203</v>
      </c>
      <c r="G386">
        <v>17716</v>
      </c>
      <c r="H386" t="s">
        <v>5830</v>
      </c>
      <c r="I386" t="s">
        <v>4764</v>
      </c>
      <c r="J386">
        <v>6</v>
      </c>
      <c r="K386" t="s">
        <v>6093</v>
      </c>
      <c r="L386">
        <v>159</v>
      </c>
      <c r="M386">
        <v>26.5</v>
      </c>
      <c r="N386" t="s">
        <v>4764</v>
      </c>
      <c r="O386" t="s">
        <v>466</v>
      </c>
    </row>
    <row r="387" spans="1:15" x14ac:dyDescent="0.3">
      <c r="A387">
        <v>242568</v>
      </c>
      <c r="B387">
        <v>122</v>
      </c>
      <c r="C387" t="s">
        <v>552</v>
      </c>
      <c r="D387" t="s">
        <v>2693</v>
      </c>
      <c r="E387" t="s">
        <v>2811</v>
      </c>
      <c r="F387" s="440">
        <v>46203</v>
      </c>
      <c r="G387">
        <v>18278</v>
      </c>
      <c r="H387" t="s">
        <v>5752</v>
      </c>
      <c r="I387" t="s">
        <v>4764</v>
      </c>
      <c r="J387">
        <v>6</v>
      </c>
      <c r="K387" t="s">
        <v>5601</v>
      </c>
      <c r="L387">
        <v>1643.4</v>
      </c>
      <c r="M387">
        <v>273.89999999999998</v>
      </c>
      <c r="N387" t="s">
        <v>4764</v>
      </c>
      <c r="O387" t="s">
        <v>466</v>
      </c>
    </row>
    <row r="388" spans="1:15" x14ac:dyDescent="0.3">
      <c r="A388">
        <v>242566</v>
      </c>
      <c r="B388">
        <v>122</v>
      </c>
      <c r="C388" t="s">
        <v>552</v>
      </c>
      <c r="D388" t="s">
        <v>2697</v>
      </c>
      <c r="E388" t="s">
        <v>2812</v>
      </c>
      <c r="F388" s="440">
        <v>46203</v>
      </c>
      <c r="G388">
        <v>19654</v>
      </c>
      <c r="H388" t="s">
        <v>5917</v>
      </c>
      <c r="I388" t="s">
        <v>6085</v>
      </c>
      <c r="J388">
        <v>4</v>
      </c>
      <c r="K388" t="s">
        <v>5598</v>
      </c>
      <c r="L388">
        <v>20.8</v>
      </c>
      <c r="M388">
        <v>5.2</v>
      </c>
      <c r="N388" t="s">
        <v>6085</v>
      </c>
      <c r="O388" t="s">
        <v>466</v>
      </c>
    </row>
    <row r="389" spans="1:15" x14ac:dyDescent="0.3">
      <c r="A389">
        <v>242566</v>
      </c>
      <c r="B389">
        <v>122</v>
      </c>
      <c r="C389" t="s">
        <v>552</v>
      </c>
      <c r="D389" t="s">
        <v>2697</v>
      </c>
      <c r="E389" t="s">
        <v>2812</v>
      </c>
      <c r="F389" s="440">
        <v>46203</v>
      </c>
      <c r="G389">
        <v>19539</v>
      </c>
      <c r="H389" t="s">
        <v>6159</v>
      </c>
      <c r="I389" t="s">
        <v>6085</v>
      </c>
      <c r="J389">
        <v>2</v>
      </c>
      <c r="K389" t="s">
        <v>5598</v>
      </c>
      <c r="L389">
        <v>18.2</v>
      </c>
      <c r="M389">
        <v>9.1</v>
      </c>
      <c r="N389" t="s">
        <v>6085</v>
      </c>
      <c r="O389" t="s">
        <v>466</v>
      </c>
    </row>
    <row r="390" spans="1:15" x14ac:dyDescent="0.3">
      <c r="A390">
        <v>242566</v>
      </c>
      <c r="B390">
        <v>122</v>
      </c>
      <c r="C390" t="s">
        <v>552</v>
      </c>
      <c r="D390" t="s">
        <v>2697</v>
      </c>
      <c r="E390" t="s">
        <v>2812</v>
      </c>
      <c r="F390" s="440">
        <v>46203</v>
      </c>
      <c r="G390">
        <v>24484</v>
      </c>
      <c r="H390" t="s">
        <v>6065</v>
      </c>
      <c r="I390" t="s">
        <v>6085</v>
      </c>
      <c r="J390">
        <v>0.3</v>
      </c>
      <c r="K390" t="s">
        <v>5598</v>
      </c>
      <c r="L390">
        <v>4.68</v>
      </c>
      <c r="M390">
        <v>15.6</v>
      </c>
      <c r="N390" t="s">
        <v>6085</v>
      </c>
      <c r="O390" t="s">
        <v>466</v>
      </c>
    </row>
    <row r="391" spans="1:15" x14ac:dyDescent="0.3">
      <c r="A391">
        <v>242566</v>
      </c>
      <c r="B391">
        <v>122</v>
      </c>
      <c r="C391" t="s">
        <v>552</v>
      </c>
      <c r="D391" t="s">
        <v>2697</v>
      </c>
      <c r="E391" t="s">
        <v>2812</v>
      </c>
      <c r="F391" s="440">
        <v>46203</v>
      </c>
      <c r="G391">
        <v>23186</v>
      </c>
      <c r="H391" t="s">
        <v>5955</v>
      </c>
      <c r="I391" t="s">
        <v>6085</v>
      </c>
      <c r="J391">
        <v>20</v>
      </c>
      <c r="K391" t="s">
        <v>5598</v>
      </c>
      <c r="L391">
        <v>182</v>
      </c>
      <c r="M391">
        <v>9.1</v>
      </c>
      <c r="N391" t="s">
        <v>6085</v>
      </c>
      <c r="O391" t="s">
        <v>466</v>
      </c>
    </row>
    <row r="392" spans="1:15" x14ac:dyDescent="0.3">
      <c r="A392">
        <v>242566</v>
      </c>
      <c r="B392">
        <v>122</v>
      </c>
      <c r="C392" t="s">
        <v>552</v>
      </c>
      <c r="D392" t="s">
        <v>2697</v>
      </c>
      <c r="E392" t="s">
        <v>2812</v>
      </c>
      <c r="F392" s="440">
        <v>46203</v>
      </c>
      <c r="G392">
        <v>23096</v>
      </c>
      <c r="H392" t="s">
        <v>5941</v>
      </c>
      <c r="I392" t="s">
        <v>6085</v>
      </c>
      <c r="J392">
        <v>60</v>
      </c>
      <c r="K392" t="s">
        <v>5613</v>
      </c>
      <c r="L392">
        <v>35.4</v>
      </c>
      <c r="M392">
        <v>0.59</v>
      </c>
      <c r="N392" t="s">
        <v>6085</v>
      </c>
      <c r="O392" t="s">
        <v>466</v>
      </c>
    </row>
    <row r="393" spans="1:15" x14ac:dyDescent="0.3">
      <c r="A393">
        <v>242566</v>
      </c>
      <c r="B393">
        <v>122</v>
      </c>
      <c r="C393" t="s">
        <v>552</v>
      </c>
      <c r="D393" t="s">
        <v>2697</v>
      </c>
      <c r="E393" t="s">
        <v>2812</v>
      </c>
      <c r="F393" s="440">
        <v>46203</v>
      </c>
      <c r="G393">
        <v>26631</v>
      </c>
      <c r="H393" t="s">
        <v>6117</v>
      </c>
      <c r="I393" t="s">
        <v>6085</v>
      </c>
      <c r="J393">
        <v>1</v>
      </c>
      <c r="K393" t="s">
        <v>5598</v>
      </c>
      <c r="L393">
        <v>60.66</v>
      </c>
      <c r="M393">
        <v>60.66</v>
      </c>
      <c r="N393" t="s">
        <v>6085</v>
      </c>
      <c r="O393" t="s">
        <v>466</v>
      </c>
    </row>
    <row r="394" spans="1:15" x14ac:dyDescent="0.3">
      <c r="A394">
        <v>242566</v>
      </c>
      <c r="B394">
        <v>122</v>
      </c>
      <c r="C394" t="s">
        <v>552</v>
      </c>
      <c r="D394" t="s">
        <v>2697</v>
      </c>
      <c r="E394" t="s">
        <v>2812</v>
      </c>
      <c r="F394" s="440">
        <v>46203</v>
      </c>
      <c r="G394">
        <v>24509</v>
      </c>
      <c r="H394" t="s">
        <v>5928</v>
      </c>
      <c r="I394" t="s">
        <v>6085</v>
      </c>
      <c r="J394">
        <v>10</v>
      </c>
      <c r="K394" t="s">
        <v>5598</v>
      </c>
      <c r="L394">
        <v>53.3</v>
      </c>
      <c r="M394">
        <v>5.33</v>
      </c>
      <c r="N394" t="s">
        <v>6085</v>
      </c>
      <c r="O394" t="s">
        <v>466</v>
      </c>
    </row>
    <row r="395" spans="1:15" x14ac:dyDescent="0.3">
      <c r="A395">
        <v>242566</v>
      </c>
      <c r="B395">
        <v>122</v>
      </c>
      <c r="C395" t="s">
        <v>552</v>
      </c>
      <c r="D395" t="s">
        <v>2697</v>
      </c>
      <c r="E395" t="s">
        <v>2812</v>
      </c>
      <c r="F395" s="440">
        <v>46203</v>
      </c>
      <c r="G395">
        <v>23385</v>
      </c>
      <c r="H395" t="s">
        <v>6160</v>
      </c>
      <c r="I395" t="s">
        <v>6085</v>
      </c>
      <c r="J395">
        <v>0.8</v>
      </c>
      <c r="K395" t="s">
        <v>5598</v>
      </c>
      <c r="L395">
        <v>22.88</v>
      </c>
      <c r="M395">
        <v>28.6</v>
      </c>
      <c r="N395" t="s">
        <v>6085</v>
      </c>
      <c r="O395" t="s">
        <v>466</v>
      </c>
    </row>
    <row r="396" spans="1:15" x14ac:dyDescent="0.3">
      <c r="A396">
        <v>242566</v>
      </c>
      <c r="B396">
        <v>122</v>
      </c>
      <c r="C396" t="s">
        <v>552</v>
      </c>
      <c r="D396" t="s">
        <v>2697</v>
      </c>
      <c r="E396" t="s">
        <v>2812</v>
      </c>
      <c r="F396" s="440">
        <v>46203</v>
      </c>
      <c r="G396">
        <v>19642</v>
      </c>
      <c r="H396" t="s">
        <v>6059</v>
      </c>
      <c r="I396" t="s">
        <v>6085</v>
      </c>
      <c r="J396">
        <v>1</v>
      </c>
      <c r="K396" t="s">
        <v>5598</v>
      </c>
      <c r="L396">
        <v>5.2</v>
      </c>
      <c r="M396">
        <v>5.2</v>
      </c>
      <c r="N396" t="s">
        <v>6085</v>
      </c>
      <c r="O396" t="s">
        <v>466</v>
      </c>
    </row>
    <row r="397" spans="1:15" x14ac:dyDescent="0.3">
      <c r="A397">
        <v>242566</v>
      </c>
      <c r="B397">
        <v>122</v>
      </c>
      <c r="C397" t="s">
        <v>552</v>
      </c>
      <c r="D397" t="s">
        <v>2697</v>
      </c>
      <c r="E397" t="s">
        <v>2812</v>
      </c>
      <c r="F397" s="440">
        <v>46203</v>
      </c>
      <c r="G397">
        <v>19701</v>
      </c>
      <c r="H397" t="s">
        <v>5980</v>
      </c>
      <c r="I397" t="s">
        <v>6085</v>
      </c>
      <c r="J397">
        <v>0.5</v>
      </c>
      <c r="K397" t="s">
        <v>5598</v>
      </c>
      <c r="L397">
        <v>10.4</v>
      </c>
      <c r="M397">
        <v>20.8</v>
      </c>
      <c r="N397" t="s">
        <v>6085</v>
      </c>
      <c r="O397" t="s">
        <v>466</v>
      </c>
    </row>
    <row r="398" spans="1:15" x14ac:dyDescent="0.3">
      <c r="A398">
        <v>242566</v>
      </c>
      <c r="B398">
        <v>122</v>
      </c>
      <c r="C398" t="s">
        <v>552</v>
      </c>
      <c r="D398" t="s">
        <v>2697</v>
      </c>
      <c r="E398" t="s">
        <v>2812</v>
      </c>
      <c r="F398" s="440">
        <v>46203</v>
      </c>
      <c r="G398">
        <v>23198</v>
      </c>
      <c r="H398" t="s">
        <v>5947</v>
      </c>
      <c r="I398" t="s">
        <v>6085</v>
      </c>
      <c r="J398">
        <v>2</v>
      </c>
      <c r="K398" t="s">
        <v>5598</v>
      </c>
      <c r="L398">
        <v>31.2</v>
      </c>
      <c r="M398">
        <v>15.6</v>
      </c>
      <c r="N398" t="s">
        <v>6085</v>
      </c>
      <c r="O398" t="s">
        <v>466</v>
      </c>
    </row>
    <row r="399" spans="1:15" x14ac:dyDescent="0.3">
      <c r="A399">
        <v>242565</v>
      </c>
      <c r="B399">
        <v>122</v>
      </c>
      <c r="C399" t="s">
        <v>552</v>
      </c>
      <c r="D399" t="s">
        <v>2715</v>
      </c>
      <c r="E399" t="s">
        <v>2813</v>
      </c>
      <c r="F399" s="440">
        <v>46203</v>
      </c>
      <c r="G399">
        <v>28384</v>
      </c>
      <c r="H399" t="s">
        <v>5894</v>
      </c>
      <c r="I399" t="s">
        <v>6085</v>
      </c>
      <c r="J399">
        <v>12</v>
      </c>
      <c r="K399" t="s">
        <v>5613</v>
      </c>
      <c r="L399">
        <v>312</v>
      </c>
      <c r="M399">
        <v>26</v>
      </c>
      <c r="N399" t="s">
        <v>6085</v>
      </c>
      <c r="O399" t="s">
        <v>466</v>
      </c>
    </row>
    <row r="400" spans="1:15" x14ac:dyDescent="0.3">
      <c r="A400">
        <v>242565</v>
      </c>
      <c r="B400">
        <v>122</v>
      </c>
      <c r="C400" t="s">
        <v>552</v>
      </c>
      <c r="D400" t="s">
        <v>2715</v>
      </c>
      <c r="E400" t="s">
        <v>2813</v>
      </c>
      <c r="F400" s="440">
        <v>46203</v>
      </c>
      <c r="G400">
        <v>21372</v>
      </c>
      <c r="H400" t="s">
        <v>5704</v>
      </c>
      <c r="I400" t="s">
        <v>6085</v>
      </c>
      <c r="J400">
        <v>18</v>
      </c>
      <c r="K400" t="s">
        <v>5613</v>
      </c>
      <c r="L400">
        <v>558</v>
      </c>
      <c r="M400">
        <v>31</v>
      </c>
      <c r="N400" t="s">
        <v>6085</v>
      </c>
      <c r="O400" t="s">
        <v>466</v>
      </c>
    </row>
    <row r="401" spans="1:15" x14ac:dyDescent="0.3">
      <c r="A401">
        <v>242565</v>
      </c>
      <c r="B401">
        <v>122</v>
      </c>
      <c r="C401" t="s">
        <v>552</v>
      </c>
      <c r="D401" t="s">
        <v>2715</v>
      </c>
      <c r="E401" t="s">
        <v>2813</v>
      </c>
      <c r="F401" s="440">
        <v>46203</v>
      </c>
      <c r="G401">
        <v>19166</v>
      </c>
      <c r="H401" t="s">
        <v>5892</v>
      </c>
      <c r="I401" t="s">
        <v>6085</v>
      </c>
      <c r="J401">
        <v>25</v>
      </c>
      <c r="K401" t="s">
        <v>5613</v>
      </c>
      <c r="L401">
        <v>508.75</v>
      </c>
      <c r="M401">
        <v>20.350000000000001</v>
      </c>
      <c r="N401" t="s">
        <v>6085</v>
      </c>
      <c r="O401" t="s">
        <v>466</v>
      </c>
    </row>
    <row r="402" spans="1:15" x14ac:dyDescent="0.3">
      <c r="A402">
        <v>242563</v>
      </c>
      <c r="B402">
        <v>122</v>
      </c>
      <c r="C402" t="s">
        <v>552</v>
      </c>
      <c r="D402" t="s">
        <v>2702</v>
      </c>
      <c r="E402" t="s">
        <v>2814</v>
      </c>
      <c r="F402" s="440">
        <v>46197</v>
      </c>
      <c r="G402">
        <v>19203</v>
      </c>
      <c r="H402" t="s">
        <v>5692</v>
      </c>
      <c r="I402" t="s">
        <v>6085</v>
      </c>
      <c r="J402">
        <v>1</v>
      </c>
      <c r="K402" t="s">
        <v>5613</v>
      </c>
      <c r="L402">
        <v>104</v>
      </c>
      <c r="M402">
        <v>104</v>
      </c>
      <c r="N402" t="s">
        <v>6085</v>
      </c>
      <c r="O402" t="s">
        <v>466</v>
      </c>
    </row>
    <row r="403" spans="1:15" x14ac:dyDescent="0.3">
      <c r="A403">
        <v>242563</v>
      </c>
      <c r="B403">
        <v>122</v>
      </c>
      <c r="C403" t="s">
        <v>552</v>
      </c>
      <c r="D403" t="s">
        <v>2702</v>
      </c>
      <c r="E403" t="s">
        <v>2814</v>
      </c>
      <c r="F403" s="440">
        <v>46197</v>
      </c>
      <c r="G403">
        <v>25075</v>
      </c>
      <c r="H403" t="s">
        <v>5661</v>
      </c>
      <c r="I403" t="s">
        <v>6085</v>
      </c>
      <c r="J403">
        <v>7</v>
      </c>
      <c r="K403" t="s">
        <v>6103</v>
      </c>
      <c r="L403">
        <v>62.65</v>
      </c>
      <c r="M403">
        <v>8.9499999999999993</v>
      </c>
      <c r="N403" t="s">
        <v>6085</v>
      </c>
      <c r="O403" t="s">
        <v>466</v>
      </c>
    </row>
    <row r="404" spans="1:15" x14ac:dyDescent="0.3">
      <c r="A404">
        <v>242562</v>
      </c>
      <c r="B404">
        <v>122</v>
      </c>
      <c r="C404" t="s">
        <v>552</v>
      </c>
      <c r="D404" t="s">
        <v>2815</v>
      </c>
      <c r="E404" t="s">
        <v>2816</v>
      </c>
      <c r="F404" s="440">
        <v>46195</v>
      </c>
      <c r="G404">
        <v>18272</v>
      </c>
      <c r="H404" t="s">
        <v>5765</v>
      </c>
      <c r="I404" t="s">
        <v>4764</v>
      </c>
      <c r="J404">
        <v>12</v>
      </c>
      <c r="K404" t="s">
        <v>5601</v>
      </c>
      <c r="L404">
        <v>432</v>
      </c>
      <c r="M404">
        <v>36</v>
      </c>
      <c r="N404" t="s">
        <v>4764</v>
      </c>
      <c r="O404" t="s">
        <v>466</v>
      </c>
    </row>
    <row r="405" spans="1:15" x14ac:dyDescent="0.3">
      <c r="A405">
        <v>242562</v>
      </c>
      <c r="B405">
        <v>122</v>
      </c>
      <c r="C405" t="s">
        <v>552</v>
      </c>
      <c r="D405" t="s">
        <v>2815</v>
      </c>
      <c r="E405" t="s">
        <v>2816</v>
      </c>
      <c r="F405" s="440">
        <v>46195</v>
      </c>
      <c r="G405">
        <v>17974</v>
      </c>
      <c r="H405" t="s">
        <v>5839</v>
      </c>
      <c r="I405" t="s">
        <v>4764</v>
      </c>
      <c r="J405">
        <v>12</v>
      </c>
      <c r="K405" t="s">
        <v>6103</v>
      </c>
      <c r="L405">
        <v>126</v>
      </c>
      <c r="M405">
        <v>10.5</v>
      </c>
      <c r="N405" t="s">
        <v>4764</v>
      </c>
      <c r="O405" t="s">
        <v>466</v>
      </c>
    </row>
    <row r="406" spans="1:15" x14ac:dyDescent="0.3">
      <c r="A406">
        <v>242561</v>
      </c>
      <c r="B406">
        <v>122</v>
      </c>
      <c r="C406" t="s">
        <v>552</v>
      </c>
      <c r="D406" t="s">
        <v>2520</v>
      </c>
      <c r="E406" t="s">
        <v>2817</v>
      </c>
      <c r="F406" s="440">
        <v>46192</v>
      </c>
      <c r="G406">
        <v>24037</v>
      </c>
      <c r="H406" t="s">
        <v>6116</v>
      </c>
      <c r="I406" t="s">
        <v>6085</v>
      </c>
      <c r="J406">
        <v>2</v>
      </c>
      <c r="K406" t="s">
        <v>5598</v>
      </c>
      <c r="L406">
        <v>35</v>
      </c>
      <c r="M406">
        <v>17.5</v>
      </c>
      <c r="N406" t="s">
        <v>6085</v>
      </c>
      <c r="O406" t="s">
        <v>466</v>
      </c>
    </row>
    <row r="407" spans="1:15" x14ac:dyDescent="0.3">
      <c r="A407">
        <v>242561</v>
      </c>
      <c r="B407">
        <v>122</v>
      </c>
      <c r="C407" t="s">
        <v>552</v>
      </c>
      <c r="D407" t="s">
        <v>2520</v>
      </c>
      <c r="E407" t="s">
        <v>2817</v>
      </c>
      <c r="F407" s="440">
        <v>46192</v>
      </c>
      <c r="G407">
        <v>19472</v>
      </c>
      <c r="H407" t="s">
        <v>6064</v>
      </c>
      <c r="I407" t="s">
        <v>6085</v>
      </c>
      <c r="J407">
        <v>1</v>
      </c>
      <c r="K407" t="s">
        <v>5598</v>
      </c>
      <c r="L407">
        <v>13.5</v>
      </c>
      <c r="M407">
        <v>13.5</v>
      </c>
      <c r="N407" t="s">
        <v>6085</v>
      </c>
      <c r="O407" t="s">
        <v>466</v>
      </c>
    </row>
    <row r="408" spans="1:15" x14ac:dyDescent="0.3">
      <c r="A408">
        <v>242561</v>
      </c>
      <c r="B408">
        <v>122</v>
      </c>
      <c r="C408" t="s">
        <v>552</v>
      </c>
      <c r="D408" t="s">
        <v>2520</v>
      </c>
      <c r="E408" t="s">
        <v>2817</v>
      </c>
      <c r="F408" s="440">
        <v>46192</v>
      </c>
      <c r="G408">
        <v>23236</v>
      </c>
      <c r="H408" t="s">
        <v>5934</v>
      </c>
      <c r="I408" t="s">
        <v>6085</v>
      </c>
      <c r="J408">
        <v>2</v>
      </c>
      <c r="K408" t="s">
        <v>5598</v>
      </c>
      <c r="L408">
        <v>18</v>
      </c>
      <c r="M408">
        <v>9</v>
      </c>
      <c r="N408" t="s">
        <v>6085</v>
      </c>
      <c r="O408" t="s">
        <v>466</v>
      </c>
    </row>
    <row r="409" spans="1:15" x14ac:dyDescent="0.3">
      <c r="A409">
        <v>242561</v>
      </c>
      <c r="B409">
        <v>122</v>
      </c>
      <c r="C409" t="s">
        <v>552</v>
      </c>
      <c r="D409" t="s">
        <v>2520</v>
      </c>
      <c r="E409" t="s">
        <v>2817</v>
      </c>
      <c r="F409" s="440">
        <v>46192</v>
      </c>
      <c r="G409">
        <v>19505</v>
      </c>
      <c r="H409" t="s">
        <v>5978</v>
      </c>
      <c r="I409" t="s">
        <v>6085</v>
      </c>
      <c r="J409">
        <v>0.6</v>
      </c>
      <c r="K409" t="s">
        <v>5598</v>
      </c>
      <c r="L409">
        <v>5.82</v>
      </c>
      <c r="M409">
        <v>9.6999999999999993</v>
      </c>
      <c r="N409" t="s">
        <v>6085</v>
      </c>
      <c r="O409" t="s">
        <v>466</v>
      </c>
    </row>
    <row r="410" spans="1:15" x14ac:dyDescent="0.3">
      <c r="A410">
        <v>242561</v>
      </c>
      <c r="B410">
        <v>122</v>
      </c>
      <c r="C410" t="s">
        <v>552</v>
      </c>
      <c r="D410" t="s">
        <v>2520</v>
      </c>
      <c r="E410" t="s">
        <v>2817</v>
      </c>
      <c r="F410" s="440">
        <v>46192</v>
      </c>
      <c r="G410">
        <v>19589</v>
      </c>
      <c r="H410" t="s">
        <v>5943</v>
      </c>
      <c r="I410" t="s">
        <v>6085</v>
      </c>
      <c r="J410">
        <v>1</v>
      </c>
      <c r="K410" t="s">
        <v>5598</v>
      </c>
      <c r="L410">
        <v>9</v>
      </c>
      <c r="M410">
        <v>9</v>
      </c>
      <c r="N410" t="s">
        <v>6085</v>
      </c>
      <c r="O410" t="s">
        <v>466</v>
      </c>
    </row>
    <row r="411" spans="1:15" x14ac:dyDescent="0.3">
      <c r="A411">
        <v>242561</v>
      </c>
      <c r="B411">
        <v>122</v>
      </c>
      <c r="C411" t="s">
        <v>552</v>
      </c>
      <c r="D411" t="s">
        <v>2520</v>
      </c>
      <c r="E411" t="s">
        <v>2817</v>
      </c>
      <c r="F411" s="440">
        <v>46192</v>
      </c>
      <c r="G411">
        <v>19503</v>
      </c>
      <c r="H411" t="s">
        <v>6058</v>
      </c>
      <c r="I411" t="s">
        <v>6085</v>
      </c>
      <c r="J411">
        <v>0.6</v>
      </c>
      <c r="K411" t="s">
        <v>5598</v>
      </c>
      <c r="L411">
        <v>6.9</v>
      </c>
      <c r="M411">
        <v>11.5</v>
      </c>
      <c r="N411" t="s">
        <v>6085</v>
      </c>
      <c r="O411" t="s">
        <v>466</v>
      </c>
    </row>
    <row r="412" spans="1:15" x14ac:dyDescent="0.3">
      <c r="A412">
        <v>242561</v>
      </c>
      <c r="B412">
        <v>122</v>
      </c>
      <c r="C412" t="s">
        <v>552</v>
      </c>
      <c r="D412" t="s">
        <v>2520</v>
      </c>
      <c r="E412" t="s">
        <v>2817</v>
      </c>
      <c r="F412" s="440">
        <v>46192</v>
      </c>
      <c r="G412">
        <v>23113</v>
      </c>
      <c r="H412" t="s">
        <v>5985</v>
      </c>
      <c r="I412" t="s">
        <v>6085</v>
      </c>
      <c r="J412">
        <v>1</v>
      </c>
      <c r="K412" t="s">
        <v>5598</v>
      </c>
      <c r="L412">
        <v>6.75</v>
      </c>
      <c r="M412">
        <v>6.75</v>
      </c>
      <c r="N412" t="s">
        <v>6085</v>
      </c>
      <c r="O412" t="s">
        <v>466</v>
      </c>
    </row>
    <row r="413" spans="1:15" x14ac:dyDescent="0.3">
      <c r="A413">
        <v>242561</v>
      </c>
      <c r="B413">
        <v>122</v>
      </c>
      <c r="C413" t="s">
        <v>552</v>
      </c>
      <c r="D413" t="s">
        <v>2520</v>
      </c>
      <c r="E413" t="s">
        <v>2817</v>
      </c>
      <c r="F413" s="440">
        <v>46192</v>
      </c>
      <c r="G413">
        <v>19558</v>
      </c>
      <c r="H413" t="s">
        <v>5950</v>
      </c>
      <c r="I413" t="s">
        <v>6085</v>
      </c>
      <c r="J413">
        <v>1</v>
      </c>
      <c r="K413" t="s">
        <v>5598</v>
      </c>
      <c r="L413">
        <v>15</v>
      </c>
      <c r="M413">
        <v>15</v>
      </c>
      <c r="N413" t="s">
        <v>6085</v>
      </c>
      <c r="O413" t="s">
        <v>466</v>
      </c>
    </row>
    <row r="414" spans="1:15" x14ac:dyDescent="0.3">
      <c r="A414">
        <v>242561</v>
      </c>
      <c r="B414">
        <v>122</v>
      </c>
      <c r="C414" t="s">
        <v>552</v>
      </c>
      <c r="D414" t="s">
        <v>2520</v>
      </c>
      <c r="E414" t="s">
        <v>2817</v>
      </c>
      <c r="F414" s="440">
        <v>46192</v>
      </c>
      <c r="G414">
        <v>19621</v>
      </c>
      <c r="H414" t="s">
        <v>5931</v>
      </c>
      <c r="I414" t="s">
        <v>6085</v>
      </c>
      <c r="J414">
        <v>8</v>
      </c>
      <c r="K414" t="s">
        <v>5598</v>
      </c>
      <c r="L414">
        <v>52</v>
      </c>
      <c r="M414">
        <v>6.5</v>
      </c>
      <c r="N414" t="s">
        <v>6085</v>
      </c>
      <c r="O414" t="s">
        <v>466</v>
      </c>
    </row>
    <row r="415" spans="1:15" x14ac:dyDescent="0.3">
      <c r="A415">
        <v>242561</v>
      </c>
      <c r="B415">
        <v>122</v>
      </c>
      <c r="C415" t="s">
        <v>552</v>
      </c>
      <c r="D415" t="s">
        <v>2520</v>
      </c>
      <c r="E415" t="s">
        <v>2817</v>
      </c>
      <c r="F415" s="440">
        <v>46192</v>
      </c>
      <c r="G415">
        <v>19485</v>
      </c>
      <c r="H415" t="s">
        <v>5935</v>
      </c>
      <c r="I415" t="s">
        <v>6085</v>
      </c>
      <c r="J415">
        <v>0.1</v>
      </c>
      <c r="K415" t="s">
        <v>5598</v>
      </c>
      <c r="L415">
        <v>4.5</v>
      </c>
      <c r="M415">
        <v>45</v>
      </c>
      <c r="N415" t="s">
        <v>6085</v>
      </c>
      <c r="O415" t="s">
        <v>466</v>
      </c>
    </row>
    <row r="416" spans="1:15" x14ac:dyDescent="0.3">
      <c r="A416">
        <v>242561</v>
      </c>
      <c r="B416">
        <v>122</v>
      </c>
      <c r="C416" t="s">
        <v>552</v>
      </c>
      <c r="D416" t="s">
        <v>2520</v>
      </c>
      <c r="E416" t="s">
        <v>2817</v>
      </c>
      <c r="F416" s="440">
        <v>46192</v>
      </c>
      <c r="G416">
        <v>19575</v>
      </c>
      <c r="H416" t="s">
        <v>5944</v>
      </c>
      <c r="I416" t="s">
        <v>6085</v>
      </c>
      <c r="J416">
        <v>0.2</v>
      </c>
      <c r="K416" t="s">
        <v>5598</v>
      </c>
      <c r="L416">
        <v>6</v>
      </c>
      <c r="M416">
        <v>30</v>
      </c>
      <c r="N416" t="s">
        <v>6085</v>
      </c>
      <c r="O416" t="s">
        <v>466</v>
      </c>
    </row>
    <row r="417" spans="1:15" x14ac:dyDescent="0.3">
      <c r="A417">
        <v>242561</v>
      </c>
      <c r="B417">
        <v>122</v>
      </c>
      <c r="C417" t="s">
        <v>552</v>
      </c>
      <c r="D417" t="s">
        <v>2520</v>
      </c>
      <c r="E417" t="s">
        <v>2817</v>
      </c>
      <c r="F417" s="440">
        <v>46192</v>
      </c>
      <c r="G417">
        <v>23095</v>
      </c>
      <c r="H417" t="s">
        <v>5942</v>
      </c>
      <c r="I417" t="s">
        <v>6085</v>
      </c>
      <c r="J417">
        <v>100</v>
      </c>
      <c r="K417" t="s">
        <v>5613</v>
      </c>
      <c r="L417">
        <v>94</v>
      </c>
      <c r="M417">
        <v>0.94</v>
      </c>
      <c r="N417" t="s">
        <v>6085</v>
      </c>
      <c r="O417" t="s">
        <v>466</v>
      </c>
    </row>
    <row r="418" spans="1:15" x14ac:dyDescent="0.3">
      <c r="A418">
        <v>242561</v>
      </c>
      <c r="B418">
        <v>122</v>
      </c>
      <c r="C418" t="s">
        <v>552</v>
      </c>
      <c r="D418" t="s">
        <v>2520</v>
      </c>
      <c r="E418" t="s">
        <v>2817</v>
      </c>
      <c r="F418" s="440">
        <v>46192</v>
      </c>
      <c r="G418">
        <v>19480</v>
      </c>
      <c r="H418" t="s">
        <v>5936</v>
      </c>
      <c r="I418" t="s">
        <v>6085</v>
      </c>
      <c r="J418">
        <v>0.3</v>
      </c>
      <c r="K418" t="s">
        <v>5598</v>
      </c>
      <c r="L418">
        <v>6</v>
      </c>
      <c r="M418">
        <v>20</v>
      </c>
      <c r="N418" t="s">
        <v>6085</v>
      </c>
      <c r="O418" t="s">
        <v>466</v>
      </c>
    </row>
    <row r="419" spans="1:15" x14ac:dyDescent="0.3">
      <c r="A419">
        <v>242561</v>
      </c>
      <c r="B419">
        <v>122</v>
      </c>
      <c r="C419" t="s">
        <v>552</v>
      </c>
      <c r="D419" t="s">
        <v>2520</v>
      </c>
      <c r="E419" t="s">
        <v>2817</v>
      </c>
      <c r="F419" s="440">
        <v>46192</v>
      </c>
      <c r="G419">
        <v>19647</v>
      </c>
      <c r="H419" t="s">
        <v>5921</v>
      </c>
      <c r="I419" t="s">
        <v>6085</v>
      </c>
      <c r="J419">
        <v>1</v>
      </c>
      <c r="K419" t="s">
        <v>5598</v>
      </c>
      <c r="L419">
        <v>10.199999999999999</v>
      </c>
      <c r="M419">
        <v>10.199999999999999</v>
      </c>
      <c r="N419" t="s">
        <v>6085</v>
      </c>
      <c r="O419" t="s">
        <v>466</v>
      </c>
    </row>
    <row r="420" spans="1:15" x14ac:dyDescent="0.3">
      <c r="A420">
        <v>242561</v>
      </c>
      <c r="B420">
        <v>122</v>
      </c>
      <c r="C420" t="s">
        <v>552</v>
      </c>
      <c r="D420" t="s">
        <v>2520</v>
      </c>
      <c r="E420" t="s">
        <v>2817</v>
      </c>
      <c r="F420" s="440">
        <v>46192</v>
      </c>
      <c r="G420">
        <v>19488</v>
      </c>
      <c r="H420" t="s">
        <v>5930</v>
      </c>
      <c r="I420" t="s">
        <v>6085</v>
      </c>
      <c r="J420">
        <v>0.5</v>
      </c>
      <c r="K420" t="s">
        <v>5598</v>
      </c>
      <c r="L420">
        <v>6</v>
      </c>
      <c r="M420">
        <v>12</v>
      </c>
      <c r="N420" t="s">
        <v>6085</v>
      </c>
      <c r="O420" t="s">
        <v>466</v>
      </c>
    </row>
    <row r="421" spans="1:15" x14ac:dyDescent="0.3">
      <c r="A421">
        <v>242561</v>
      </c>
      <c r="B421">
        <v>122</v>
      </c>
      <c r="C421" t="s">
        <v>552</v>
      </c>
      <c r="D421" t="s">
        <v>2520</v>
      </c>
      <c r="E421" t="s">
        <v>2817</v>
      </c>
      <c r="F421" s="440">
        <v>46192</v>
      </c>
      <c r="G421">
        <v>23389</v>
      </c>
      <c r="H421" t="s">
        <v>5923</v>
      </c>
      <c r="I421" t="s">
        <v>6085</v>
      </c>
      <c r="J421">
        <v>4</v>
      </c>
      <c r="K421" t="s">
        <v>5598</v>
      </c>
      <c r="L421">
        <v>17.2</v>
      </c>
      <c r="M421">
        <v>4.3</v>
      </c>
      <c r="N421" t="s">
        <v>6085</v>
      </c>
      <c r="O421" t="s">
        <v>466</v>
      </c>
    </row>
    <row r="422" spans="1:15" x14ac:dyDescent="0.3">
      <c r="A422">
        <v>242561</v>
      </c>
      <c r="B422">
        <v>122</v>
      </c>
      <c r="C422" t="s">
        <v>552</v>
      </c>
      <c r="D422" t="s">
        <v>2520</v>
      </c>
      <c r="E422" t="s">
        <v>2817</v>
      </c>
      <c r="F422" s="440">
        <v>46192</v>
      </c>
      <c r="G422">
        <v>23195</v>
      </c>
      <c r="H422" t="s">
        <v>5951</v>
      </c>
      <c r="I422" t="s">
        <v>6085</v>
      </c>
      <c r="J422">
        <v>0.3</v>
      </c>
      <c r="K422" t="s">
        <v>5598</v>
      </c>
      <c r="L422">
        <v>2.7</v>
      </c>
      <c r="M422">
        <v>9</v>
      </c>
      <c r="N422" t="s">
        <v>6085</v>
      </c>
      <c r="O422" t="s">
        <v>466</v>
      </c>
    </row>
    <row r="423" spans="1:15" x14ac:dyDescent="0.3">
      <c r="A423">
        <v>242561</v>
      </c>
      <c r="B423">
        <v>122</v>
      </c>
      <c r="C423" t="s">
        <v>552</v>
      </c>
      <c r="D423" t="s">
        <v>2520</v>
      </c>
      <c r="E423" t="s">
        <v>2817</v>
      </c>
      <c r="F423" s="440">
        <v>46192</v>
      </c>
      <c r="G423">
        <v>19476</v>
      </c>
      <c r="H423" t="s">
        <v>6017</v>
      </c>
      <c r="I423" t="s">
        <v>6085</v>
      </c>
      <c r="J423">
        <v>0.2</v>
      </c>
      <c r="K423" t="s">
        <v>5598</v>
      </c>
      <c r="L423">
        <v>12</v>
      </c>
      <c r="M423">
        <v>60</v>
      </c>
      <c r="N423" t="s">
        <v>6085</v>
      </c>
      <c r="O423" t="s">
        <v>466</v>
      </c>
    </row>
    <row r="424" spans="1:15" x14ac:dyDescent="0.3">
      <c r="A424">
        <v>242561</v>
      </c>
      <c r="B424">
        <v>122</v>
      </c>
      <c r="C424" t="s">
        <v>552</v>
      </c>
      <c r="D424" t="s">
        <v>2520</v>
      </c>
      <c r="E424" t="s">
        <v>2817</v>
      </c>
      <c r="F424" s="440">
        <v>46192</v>
      </c>
      <c r="G424">
        <v>23186</v>
      </c>
      <c r="H424" t="s">
        <v>5955</v>
      </c>
      <c r="I424" t="s">
        <v>6085</v>
      </c>
      <c r="J424">
        <v>10</v>
      </c>
      <c r="K424" t="s">
        <v>5598</v>
      </c>
      <c r="L424">
        <v>120</v>
      </c>
      <c r="M424">
        <v>12</v>
      </c>
      <c r="N424" t="s">
        <v>6085</v>
      </c>
      <c r="O424" t="s">
        <v>466</v>
      </c>
    </row>
    <row r="425" spans="1:15" x14ac:dyDescent="0.3">
      <c r="A425">
        <v>242561</v>
      </c>
      <c r="B425">
        <v>122</v>
      </c>
      <c r="C425" t="s">
        <v>552</v>
      </c>
      <c r="D425" t="s">
        <v>2520</v>
      </c>
      <c r="E425" t="s">
        <v>2817</v>
      </c>
      <c r="F425" s="440">
        <v>46192</v>
      </c>
      <c r="G425">
        <v>23390</v>
      </c>
      <c r="H425" t="s">
        <v>5922</v>
      </c>
      <c r="I425" t="s">
        <v>6085</v>
      </c>
      <c r="J425">
        <v>6</v>
      </c>
      <c r="K425" t="s">
        <v>5598</v>
      </c>
      <c r="L425">
        <v>48</v>
      </c>
      <c r="M425">
        <v>8</v>
      </c>
      <c r="N425" t="s">
        <v>6085</v>
      </c>
      <c r="O425" t="s">
        <v>466</v>
      </c>
    </row>
    <row r="426" spans="1:15" x14ac:dyDescent="0.3">
      <c r="A426">
        <v>242561</v>
      </c>
      <c r="B426">
        <v>122</v>
      </c>
      <c r="C426" t="s">
        <v>552</v>
      </c>
      <c r="D426" t="s">
        <v>2520</v>
      </c>
      <c r="E426" t="s">
        <v>2817</v>
      </c>
      <c r="F426" s="440">
        <v>46192</v>
      </c>
      <c r="G426">
        <v>26631</v>
      </c>
      <c r="H426" t="s">
        <v>6117</v>
      </c>
      <c r="I426" t="s">
        <v>6085</v>
      </c>
      <c r="J426">
        <v>2.5</v>
      </c>
      <c r="K426" t="s">
        <v>5598</v>
      </c>
      <c r="L426">
        <v>162.5</v>
      </c>
      <c r="M426">
        <v>65</v>
      </c>
      <c r="N426" t="s">
        <v>6085</v>
      </c>
      <c r="O426" t="s">
        <v>466</v>
      </c>
    </row>
    <row r="427" spans="1:15" x14ac:dyDescent="0.3">
      <c r="A427">
        <v>242561</v>
      </c>
      <c r="B427">
        <v>122</v>
      </c>
      <c r="C427" t="s">
        <v>552</v>
      </c>
      <c r="D427" t="s">
        <v>2520</v>
      </c>
      <c r="E427" t="s">
        <v>2817</v>
      </c>
      <c r="F427" s="440">
        <v>46192</v>
      </c>
      <c r="G427">
        <v>19751</v>
      </c>
      <c r="H427" t="s">
        <v>5938</v>
      </c>
      <c r="I427" t="s">
        <v>6085</v>
      </c>
      <c r="J427">
        <v>5</v>
      </c>
      <c r="K427" t="s">
        <v>5598</v>
      </c>
      <c r="L427">
        <v>42.5</v>
      </c>
      <c r="M427">
        <v>8.5</v>
      </c>
      <c r="N427" t="s">
        <v>6085</v>
      </c>
      <c r="O427" t="s">
        <v>466</v>
      </c>
    </row>
    <row r="428" spans="1:15" x14ac:dyDescent="0.3">
      <c r="A428">
        <v>242561</v>
      </c>
      <c r="B428">
        <v>122</v>
      </c>
      <c r="C428" t="s">
        <v>552</v>
      </c>
      <c r="D428" t="s">
        <v>2520</v>
      </c>
      <c r="E428" t="s">
        <v>2817</v>
      </c>
      <c r="F428" s="440">
        <v>46192</v>
      </c>
      <c r="G428">
        <v>19846</v>
      </c>
      <c r="H428" t="s">
        <v>6060</v>
      </c>
      <c r="I428" t="s">
        <v>6085</v>
      </c>
      <c r="J428">
        <v>0.5</v>
      </c>
      <c r="K428" t="s">
        <v>5598</v>
      </c>
      <c r="L428">
        <v>10</v>
      </c>
      <c r="M428">
        <v>20</v>
      </c>
      <c r="N428" t="s">
        <v>6085</v>
      </c>
      <c r="O428" t="s">
        <v>466</v>
      </c>
    </row>
    <row r="429" spans="1:15" x14ac:dyDescent="0.3">
      <c r="A429">
        <v>242561</v>
      </c>
      <c r="B429">
        <v>122</v>
      </c>
      <c r="C429" t="s">
        <v>552</v>
      </c>
      <c r="D429" t="s">
        <v>2520</v>
      </c>
      <c r="E429" t="s">
        <v>2817</v>
      </c>
      <c r="F429" s="440">
        <v>46192</v>
      </c>
      <c r="G429">
        <v>19743</v>
      </c>
      <c r="H429" t="s">
        <v>5940</v>
      </c>
      <c r="I429" t="s">
        <v>6085</v>
      </c>
      <c r="J429">
        <v>7</v>
      </c>
      <c r="K429" t="s">
        <v>5598</v>
      </c>
      <c r="L429">
        <v>105</v>
      </c>
      <c r="M429">
        <v>15</v>
      </c>
      <c r="N429" t="s">
        <v>6085</v>
      </c>
      <c r="O429" t="s">
        <v>466</v>
      </c>
    </row>
    <row r="430" spans="1:15" x14ac:dyDescent="0.3">
      <c r="A430">
        <v>242561</v>
      </c>
      <c r="B430">
        <v>122</v>
      </c>
      <c r="C430" t="s">
        <v>552</v>
      </c>
      <c r="D430" t="s">
        <v>2520</v>
      </c>
      <c r="E430" t="s">
        <v>2817</v>
      </c>
      <c r="F430" s="440">
        <v>46192</v>
      </c>
      <c r="G430">
        <v>19465</v>
      </c>
      <c r="H430" t="s">
        <v>5953</v>
      </c>
      <c r="I430" t="s">
        <v>6085</v>
      </c>
      <c r="J430">
        <v>1</v>
      </c>
      <c r="K430" t="s">
        <v>5598</v>
      </c>
      <c r="L430">
        <v>6.8</v>
      </c>
      <c r="M430">
        <v>6.8</v>
      </c>
      <c r="N430" t="s">
        <v>6085</v>
      </c>
      <c r="O430" t="s">
        <v>466</v>
      </c>
    </row>
    <row r="431" spans="1:15" x14ac:dyDescent="0.3">
      <c r="A431">
        <v>242561</v>
      </c>
      <c r="B431">
        <v>122</v>
      </c>
      <c r="C431" t="s">
        <v>552</v>
      </c>
      <c r="D431" t="s">
        <v>2520</v>
      </c>
      <c r="E431" t="s">
        <v>2817</v>
      </c>
      <c r="F431" s="440">
        <v>46192</v>
      </c>
      <c r="G431">
        <v>19502</v>
      </c>
      <c r="H431" t="s">
        <v>6015</v>
      </c>
      <c r="I431" t="s">
        <v>6085</v>
      </c>
      <c r="J431">
        <v>0.6</v>
      </c>
      <c r="K431" t="s">
        <v>5598</v>
      </c>
      <c r="L431">
        <v>8.4</v>
      </c>
      <c r="M431">
        <v>14</v>
      </c>
      <c r="N431" t="s">
        <v>6085</v>
      </c>
      <c r="O431" t="s">
        <v>466</v>
      </c>
    </row>
    <row r="432" spans="1:15" x14ac:dyDescent="0.3">
      <c r="A432">
        <v>242561</v>
      </c>
      <c r="B432">
        <v>122</v>
      </c>
      <c r="C432" t="s">
        <v>552</v>
      </c>
      <c r="D432" t="s">
        <v>2520</v>
      </c>
      <c r="E432" t="s">
        <v>2817</v>
      </c>
      <c r="F432" s="440">
        <v>46192</v>
      </c>
      <c r="G432">
        <v>19787</v>
      </c>
      <c r="H432" t="s">
        <v>5914</v>
      </c>
      <c r="I432" t="s">
        <v>6085</v>
      </c>
      <c r="J432">
        <v>40</v>
      </c>
      <c r="K432" t="s">
        <v>5598</v>
      </c>
      <c r="L432">
        <v>220</v>
      </c>
      <c r="M432">
        <v>5.5</v>
      </c>
      <c r="N432" t="s">
        <v>6085</v>
      </c>
      <c r="O432" t="s">
        <v>466</v>
      </c>
    </row>
    <row r="433" spans="1:15" x14ac:dyDescent="0.3">
      <c r="A433">
        <v>242560</v>
      </c>
      <c r="B433">
        <v>122</v>
      </c>
      <c r="C433" t="s">
        <v>552</v>
      </c>
      <c r="D433" t="s">
        <v>2697</v>
      </c>
      <c r="E433" t="s">
        <v>2818</v>
      </c>
      <c r="F433" s="440">
        <v>46196</v>
      </c>
      <c r="G433">
        <v>23096</v>
      </c>
      <c r="H433" t="s">
        <v>5941</v>
      </c>
      <c r="I433" t="s">
        <v>6085</v>
      </c>
      <c r="J433">
        <v>30</v>
      </c>
      <c r="K433" t="s">
        <v>5613</v>
      </c>
      <c r="L433">
        <v>19.5</v>
      </c>
      <c r="M433">
        <v>0.65</v>
      </c>
      <c r="N433" t="s">
        <v>6085</v>
      </c>
      <c r="O433" t="s">
        <v>466</v>
      </c>
    </row>
    <row r="434" spans="1:15" x14ac:dyDescent="0.3">
      <c r="A434">
        <v>242560</v>
      </c>
      <c r="B434">
        <v>122</v>
      </c>
      <c r="C434" t="s">
        <v>552</v>
      </c>
      <c r="D434" t="s">
        <v>2697</v>
      </c>
      <c r="E434" t="s">
        <v>2818</v>
      </c>
      <c r="F434" s="440">
        <v>46196</v>
      </c>
      <c r="G434">
        <v>23238</v>
      </c>
      <c r="H434" t="s">
        <v>6161</v>
      </c>
      <c r="I434" t="s">
        <v>6085</v>
      </c>
      <c r="J434">
        <v>1</v>
      </c>
      <c r="K434" t="s">
        <v>5598</v>
      </c>
      <c r="L434">
        <v>16.899999999999999</v>
      </c>
      <c r="M434">
        <v>16.899999999999999</v>
      </c>
      <c r="N434" t="s">
        <v>6085</v>
      </c>
      <c r="O434" t="s">
        <v>466</v>
      </c>
    </row>
    <row r="435" spans="1:15" x14ac:dyDescent="0.3">
      <c r="A435">
        <v>242560</v>
      </c>
      <c r="B435">
        <v>122</v>
      </c>
      <c r="C435" t="s">
        <v>552</v>
      </c>
      <c r="D435" t="s">
        <v>2697</v>
      </c>
      <c r="E435" t="s">
        <v>2818</v>
      </c>
      <c r="F435" s="440">
        <v>46196</v>
      </c>
      <c r="G435">
        <v>25647</v>
      </c>
      <c r="H435" t="s">
        <v>5918</v>
      </c>
      <c r="I435" t="s">
        <v>6085</v>
      </c>
      <c r="J435">
        <v>1.5</v>
      </c>
      <c r="K435" t="s">
        <v>5598</v>
      </c>
      <c r="L435">
        <v>32.49</v>
      </c>
      <c r="M435">
        <v>21.66</v>
      </c>
      <c r="N435" t="s">
        <v>6085</v>
      </c>
      <c r="O435" t="s">
        <v>466</v>
      </c>
    </row>
    <row r="436" spans="1:15" x14ac:dyDescent="0.3">
      <c r="A436">
        <v>242560</v>
      </c>
      <c r="B436">
        <v>122</v>
      </c>
      <c r="C436" t="s">
        <v>552</v>
      </c>
      <c r="D436" t="s">
        <v>2697</v>
      </c>
      <c r="E436" t="s">
        <v>2818</v>
      </c>
      <c r="F436" s="440">
        <v>46196</v>
      </c>
      <c r="G436">
        <v>19846</v>
      </c>
      <c r="H436" t="s">
        <v>6060</v>
      </c>
      <c r="I436" t="s">
        <v>6085</v>
      </c>
      <c r="J436">
        <v>0.5</v>
      </c>
      <c r="K436" t="s">
        <v>5598</v>
      </c>
      <c r="L436">
        <v>10.4</v>
      </c>
      <c r="M436">
        <v>20.8</v>
      </c>
      <c r="N436" t="s">
        <v>6085</v>
      </c>
      <c r="O436" t="s">
        <v>466</v>
      </c>
    </row>
    <row r="437" spans="1:15" x14ac:dyDescent="0.3">
      <c r="A437">
        <v>242560</v>
      </c>
      <c r="B437">
        <v>122</v>
      </c>
      <c r="C437" t="s">
        <v>552</v>
      </c>
      <c r="D437" t="s">
        <v>2697</v>
      </c>
      <c r="E437" t="s">
        <v>2818</v>
      </c>
      <c r="F437" s="440">
        <v>46196</v>
      </c>
      <c r="G437">
        <v>19589</v>
      </c>
      <c r="H437" t="s">
        <v>5943</v>
      </c>
      <c r="I437" t="s">
        <v>6085</v>
      </c>
      <c r="J437">
        <v>1.5</v>
      </c>
      <c r="K437" t="s">
        <v>5598</v>
      </c>
      <c r="L437">
        <v>11.7</v>
      </c>
      <c r="M437">
        <v>7.8</v>
      </c>
      <c r="N437" t="s">
        <v>6085</v>
      </c>
      <c r="O437" t="s">
        <v>466</v>
      </c>
    </row>
    <row r="438" spans="1:15" x14ac:dyDescent="0.3">
      <c r="A438">
        <v>242560</v>
      </c>
      <c r="B438">
        <v>122</v>
      </c>
      <c r="C438" t="s">
        <v>552</v>
      </c>
      <c r="D438" t="s">
        <v>2697</v>
      </c>
      <c r="E438" t="s">
        <v>2818</v>
      </c>
      <c r="F438" s="440">
        <v>46196</v>
      </c>
      <c r="G438">
        <v>19721</v>
      </c>
      <c r="H438" t="s">
        <v>5952</v>
      </c>
      <c r="I438" t="s">
        <v>6085</v>
      </c>
      <c r="J438">
        <v>1</v>
      </c>
      <c r="K438" t="s">
        <v>5598</v>
      </c>
      <c r="L438">
        <v>42.9</v>
      </c>
      <c r="M438">
        <v>42.9</v>
      </c>
      <c r="N438" t="s">
        <v>6085</v>
      </c>
      <c r="O438" t="s">
        <v>466</v>
      </c>
    </row>
    <row r="439" spans="1:15" x14ac:dyDescent="0.3">
      <c r="A439">
        <v>242560</v>
      </c>
      <c r="B439">
        <v>122</v>
      </c>
      <c r="C439" t="s">
        <v>552</v>
      </c>
      <c r="D439" t="s">
        <v>2697</v>
      </c>
      <c r="E439" t="s">
        <v>2818</v>
      </c>
      <c r="F439" s="440">
        <v>46196</v>
      </c>
      <c r="G439">
        <v>29843</v>
      </c>
      <c r="H439" t="s">
        <v>6162</v>
      </c>
      <c r="I439" t="s">
        <v>6085</v>
      </c>
      <c r="J439">
        <v>1</v>
      </c>
      <c r="K439" t="s">
        <v>5598</v>
      </c>
      <c r="L439">
        <v>30</v>
      </c>
      <c r="M439">
        <v>30</v>
      </c>
      <c r="N439" t="s">
        <v>6085</v>
      </c>
      <c r="O439" t="s">
        <v>466</v>
      </c>
    </row>
    <row r="440" spans="1:15" x14ac:dyDescent="0.3">
      <c r="A440">
        <v>242560</v>
      </c>
      <c r="B440">
        <v>122</v>
      </c>
      <c r="C440" t="s">
        <v>552</v>
      </c>
      <c r="D440" t="s">
        <v>2697</v>
      </c>
      <c r="E440" t="s">
        <v>2818</v>
      </c>
      <c r="F440" s="440">
        <v>46196</v>
      </c>
      <c r="G440">
        <v>23361</v>
      </c>
      <c r="H440" t="s">
        <v>5937</v>
      </c>
      <c r="I440" t="s">
        <v>6085</v>
      </c>
      <c r="J440">
        <v>20</v>
      </c>
      <c r="K440" t="s">
        <v>5598</v>
      </c>
      <c r="L440">
        <v>50</v>
      </c>
      <c r="M440">
        <v>2.5</v>
      </c>
      <c r="N440" t="s">
        <v>6085</v>
      </c>
      <c r="O440" t="s">
        <v>466</v>
      </c>
    </row>
    <row r="441" spans="1:15" x14ac:dyDescent="0.3">
      <c r="A441">
        <v>242560</v>
      </c>
      <c r="B441">
        <v>122</v>
      </c>
      <c r="C441" t="s">
        <v>552</v>
      </c>
      <c r="D441" t="s">
        <v>2697</v>
      </c>
      <c r="E441" t="s">
        <v>2818</v>
      </c>
      <c r="F441" s="440">
        <v>46196</v>
      </c>
      <c r="G441">
        <v>23377</v>
      </c>
      <c r="H441" t="s">
        <v>5927</v>
      </c>
      <c r="I441" t="s">
        <v>6085</v>
      </c>
      <c r="J441">
        <v>10</v>
      </c>
      <c r="K441" t="s">
        <v>5598</v>
      </c>
      <c r="L441">
        <v>320</v>
      </c>
      <c r="M441">
        <v>32</v>
      </c>
      <c r="N441" t="s">
        <v>6085</v>
      </c>
      <c r="O441" t="s">
        <v>466</v>
      </c>
    </row>
    <row r="442" spans="1:15" x14ac:dyDescent="0.3">
      <c r="A442">
        <v>242560</v>
      </c>
      <c r="B442">
        <v>122</v>
      </c>
      <c r="C442" t="s">
        <v>552</v>
      </c>
      <c r="D442" t="s">
        <v>2697</v>
      </c>
      <c r="E442" t="s">
        <v>2818</v>
      </c>
      <c r="F442" s="440">
        <v>46196</v>
      </c>
      <c r="G442">
        <v>24484</v>
      </c>
      <c r="H442" t="s">
        <v>6065</v>
      </c>
      <c r="I442" t="s">
        <v>6085</v>
      </c>
      <c r="J442">
        <v>0.3</v>
      </c>
      <c r="K442" t="s">
        <v>5598</v>
      </c>
      <c r="L442">
        <v>4.68</v>
      </c>
      <c r="M442">
        <v>15.6</v>
      </c>
      <c r="N442" t="s">
        <v>6085</v>
      </c>
      <c r="O442" t="s">
        <v>466</v>
      </c>
    </row>
    <row r="443" spans="1:15" x14ac:dyDescent="0.3">
      <c r="A443">
        <v>242559</v>
      </c>
      <c r="B443">
        <v>122</v>
      </c>
      <c r="C443" t="s">
        <v>552</v>
      </c>
      <c r="D443" t="s">
        <v>2819</v>
      </c>
      <c r="E443" t="s">
        <v>2820</v>
      </c>
      <c r="F443" s="440">
        <v>46196</v>
      </c>
      <c r="G443">
        <v>25478</v>
      </c>
      <c r="H443" t="s">
        <v>5656</v>
      </c>
      <c r="I443" t="s">
        <v>6085</v>
      </c>
      <c r="J443">
        <v>60</v>
      </c>
      <c r="K443" t="s">
        <v>5613</v>
      </c>
      <c r="L443">
        <v>585</v>
      </c>
      <c r="M443">
        <v>9.75</v>
      </c>
      <c r="N443" t="s">
        <v>6085</v>
      </c>
      <c r="O443" t="s">
        <v>466</v>
      </c>
    </row>
    <row r="444" spans="1:15" x14ac:dyDescent="0.3">
      <c r="A444">
        <v>242558</v>
      </c>
      <c r="B444">
        <v>122</v>
      </c>
      <c r="C444" t="s">
        <v>552</v>
      </c>
      <c r="D444" t="s">
        <v>2520</v>
      </c>
      <c r="E444" t="s">
        <v>2821</v>
      </c>
      <c r="F444" s="440">
        <v>46196</v>
      </c>
      <c r="G444">
        <v>19472</v>
      </c>
      <c r="H444" t="s">
        <v>6064</v>
      </c>
      <c r="I444" t="s">
        <v>6085</v>
      </c>
      <c r="J444">
        <v>1.5</v>
      </c>
      <c r="K444" t="s">
        <v>5598</v>
      </c>
      <c r="L444">
        <v>24</v>
      </c>
      <c r="M444">
        <v>16</v>
      </c>
      <c r="N444" t="s">
        <v>6085</v>
      </c>
      <c r="O444" t="s">
        <v>466</v>
      </c>
    </row>
    <row r="445" spans="1:15" x14ac:dyDescent="0.3">
      <c r="A445">
        <v>242558</v>
      </c>
      <c r="B445">
        <v>122</v>
      </c>
      <c r="C445" t="s">
        <v>552</v>
      </c>
      <c r="D445" t="s">
        <v>2520</v>
      </c>
      <c r="E445" t="s">
        <v>2821</v>
      </c>
      <c r="F445" s="440">
        <v>46196</v>
      </c>
      <c r="G445">
        <v>23390</v>
      </c>
      <c r="H445" t="s">
        <v>5922</v>
      </c>
      <c r="I445" t="s">
        <v>6085</v>
      </c>
      <c r="J445">
        <v>6</v>
      </c>
      <c r="K445" t="s">
        <v>5598</v>
      </c>
      <c r="L445">
        <v>48</v>
      </c>
      <c r="M445">
        <v>8</v>
      </c>
      <c r="N445" t="s">
        <v>6085</v>
      </c>
      <c r="O445" t="s">
        <v>466</v>
      </c>
    </row>
    <row r="446" spans="1:15" x14ac:dyDescent="0.3">
      <c r="A446">
        <v>242558</v>
      </c>
      <c r="B446">
        <v>122</v>
      </c>
      <c r="C446" t="s">
        <v>552</v>
      </c>
      <c r="D446" t="s">
        <v>2520</v>
      </c>
      <c r="E446" t="s">
        <v>2821</v>
      </c>
      <c r="F446" s="440">
        <v>46196</v>
      </c>
      <c r="G446">
        <v>19503</v>
      </c>
      <c r="H446" t="s">
        <v>6058</v>
      </c>
      <c r="I446" t="s">
        <v>6085</v>
      </c>
      <c r="J446">
        <v>1</v>
      </c>
      <c r="K446" t="s">
        <v>5598</v>
      </c>
      <c r="L446">
        <v>12.5</v>
      </c>
      <c r="M446">
        <v>12.5</v>
      </c>
      <c r="N446" t="s">
        <v>6085</v>
      </c>
      <c r="O446" t="s">
        <v>466</v>
      </c>
    </row>
    <row r="447" spans="1:15" x14ac:dyDescent="0.3">
      <c r="A447">
        <v>242558</v>
      </c>
      <c r="B447">
        <v>122</v>
      </c>
      <c r="C447" t="s">
        <v>552</v>
      </c>
      <c r="D447" t="s">
        <v>2520</v>
      </c>
      <c r="E447" t="s">
        <v>2821</v>
      </c>
      <c r="F447" s="440">
        <v>46196</v>
      </c>
      <c r="G447">
        <v>19647</v>
      </c>
      <c r="H447" t="s">
        <v>5921</v>
      </c>
      <c r="I447" t="s">
        <v>6085</v>
      </c>
      <c r="J447">
        <v>1</v>
      </c>
      <c r="K447" t="s">
        <v>5598</v>
      </c>
      <c r="L447">
        <v>14</v>
      </c>
      <c r="M447">
        <v>14</v>
      </c>
      <c r="N447" t="s">
        <v>6085</v>
      </c>
      <c r="O447" t="s">
        <v>466</v>
      </c>
    </row>
    <row r="448" spans="1:15" x14ac:dyDescent="0.3">
      <c r="A448">
        <v>242558</v>
      </c>
      <c r="B448">
        <v>122</v>
      </c>
      <c r="C448" t="s">
        <v>552</v>
      </c>
      <c r="D448" t="s">
        <v>2520</v>
      </c>
      <c r="E448" t="s">
        <v>2821</v>
      </c>
      <c r="F448" s="440">
        <v>46196</v>
      </c>
      <c r="G448">
        <v>19621</v>
      </c>
      <c r="H448" t="s">
        <v>5931</v>
      </c>
      <c r="I448" t="s">
        <v>6085</v>
      </c>
      <c r="J448">
        <v>6</v>
      </c>
      <c r="K448" t="s">
        <v>5598</v>
      </c>
      <c r="L448">
        <v>45</v>
      </c>
      <c r="M448">
        <v>7.5</v>
      </c>
      <c r="N448" t="s">
        <v>6085</v>
      </c>
      <c r="O448" t="s">
        <v>466</v>
      </c>
    </row>
    <row r="449" spans="1:15" x14ac:dyDescent="0.3">
      <c r="A449">
        <v>242558</v>
      </c>
      <c r="B449">
        <v>122</v>
      </c>
      <c r="C449" t="s">
        <v>552</v>
      </c>
      <c r="D449" t="s">
        <v>2520</v>
      </c>
      <c r="E449" t="s">
        <v>2821</v>
      </c>
      <c r="F449" s="440">
        <v>46196</v>
      </c>
      <c r="G449">
        <v>19751</v>
      </c>
      <c r="H449" t="s">
        <v>5938</v>
      </c>
      <c r="I449" t="s">
        <v>6085</v>
      </c>
      <c r="J449">
        <v>4</v>
      </c>
      <c r="K449" t="s">
        <v>5598</v>
      </c>
      <c r="L449">
        <v>34</v>
      </c>
      <c r="M449">
        <v>8.5</v>
      </c>
      <c r="N449" t="s">
        <v>6085</v>
      </c>
      <c r="O449" t="s">
        <v>466</v>
      </c>
    </row>
    <row r="450" spans="1:15" x14ac:dyDescent="0.3">
      <c r="A450">
        <v>242558</v>
      </c>
      <c r="B450">
        <v>122</v>
      </c>
      <c r="C450" t="s">
        <v>552</v>
      </c>
      <c r="D450" t="s">
        <v>2520</v>
      </c>
      <c r="E450" t="s">
        <v>2821</v>
      </c>
      <c r="F450" s="440">
        <v>46196</v>
      </c>
      <c r="G450">
        <v>19480</v>
      </c>
      <c r="H450" t="s">
        <v>5936</v>
      </c>
      <c r="I450" t="s">
        <v>6085</v>
      </c>
      <c r="J450">
        <v>0.3</v>
      </c>
      <c r="K450" t="s">
        <v>5598</v>
      </c>
      <c r="L450">
        <v>6.9</v>
      </c>
      <c r="M450">
        <v>23</v>
      </c>
      <c r="N450" t="s">
        <v>6085</v>
      </c>
      <c r="O450" t="s">
        <v>466</v>
      </c>
    </row>
    <row r="451" spans="1:15" x14ac:dyDescent="0.3">
      <c r="A451">
        <v>242558</v>
      </c>
      <c r="B451">
        <v>122</v>
      </c>
      <c r="C451" t="s">
        <v>552</v>
      </c>
      <c r="D451" t="s">
        <v>2520</v>
      </c>
      <c r="E451" t="s">
        <v>2821</v>
      </c>
      <c r="F451" s="440">
        <v>46196</v>
      </c>
      <c r="G451">
        <v>19502</v>
      </c>
      <c r="H451" t="s">
        <v>6015</v>
      </c>
      <c r="I451" t="s">
        <v>6085</v>
      </c>
      <c r="J451">
        <v>1</v>
      </c>
      <c r="K451" t="s">
        <v>5598</v>
      </c>
      <c r="L451">
        <v>14</v>
      </c>
      <c r="M451">
        <v>14</v>
      </c>
      <c r="N451" t="s">
        <v>6085</v>
      </c>
      <c r="O451" t="s">
        <v>466</v>
      </c>
    </row>
    <row r="452" spans="1:15" x14ac:dyDescent="0.3">
      <c r="A452">
        <v>242558</v>
      </c>
      <c r="B452">
        <v>122</v>
      </c>
      <c r="C452" t="s">
        <v>552</v>
      </c>
      <c r="D452" t="s">
        <v>2520</v>
      </c>
      <c r="E452" t="s">
        <v>2821</v>
      </c>
      <c r="F452" s="440">
        <v>46196</v>
      </c>
      <c r="G452">
        <v>19485</v>
      </c>
      <c r="H452" t="s">
        <v>5935</v>
      </c>
      <c r="I452" t="s">
        <v>6085</v>
      </c>
      <c r="J452">
        <v>0.2</v>
      </c>
      <c r="K452" t="s">
        <v>5598</v>
      </c>
      <c r="L452">
        <v>10</v>
      </c>
      <c r="M452">
        <v>50</v>
      </c>
      <c r="N452" t="s">
        <v>6085</v>
      </c>
      <c r="O452" t="s">
        <v>466</v>
      </c>
    </row>
    <row r="453" spans="1:15" x14ac:dyDescent="0.3">
      <c r="A453">
        <v>242558</v>
      </c>
      <c r="B453">
        <v>122</v>
      </c>
      <c r="C453" t="s">
        <v>552</v>
      </c>
      <c r="D453" t="s">
        <v>2520</v>
      </c>
      <c r="E453" t="s">
        <v>2821</v>
      </c>
      <c r="F453" s="440">
        <v>46196</v>
      </c>
      <c r="G453">
        <v>24037</v>
      </c>
      <c r="H453" t="s">
        <v>6116</v>
      </c>
      <c r="I453" t="s">
        <v>6085</v>
      </c>
      <c r="J453">
        <v>3</v>
      </c>
      <c r="K453" t="s">
        <v>5598</v>
      </c>
      <c r="L453">
        <v>52.5</v>
      </c>
      <c r="M453">
        <v>17.5</v>
      </c>
      <c r="N453" t="s">
        <v>6085</v>
      </c>
      <c r="O453" t="s">
        <v>466</v>
      </c>
    </row>
    <row r="454" spans="1:15" x14ac:dyDescent="0.3">
      <c r="A454">
        <v>242558</v>
      </c>
      <c r="B454">
        <v>122</v>
      </c>
      <c r="C454" t="s">
        <v>552</v>
      </c>
      <c r="D454" t="s">
        <v>2520</v>
      </c>
      <c r="E454" t="s">
        <v>2821</v>
      </c>
      <c r="F454" s="440">
        <v>46196</v>
      </c>
      <c r="G454">
        <v>23241</v>
      </c>
      <c r="H454" t="s">
        <v>5932</v>
      </c>
      <c r="I454" t="s">
        <v>6085</v>
      </c>
      <c r="J454">
        <v>3</v>
      </c>
      <c r="K454" t="s">
        <v>5598</v>
      </c>
      <c r="L454">
        <v>12.6</v>
      </c>
      <c r="M454">
        <v>4.2</v>
      </c>
      <c r="N454" t="s">
        <v>6085</v>
      </c>
      <c r="O454" t="s">
        <v>466</v>
      </c>
    </row>
    <row r="455" spans="1:15" x14ac:dyDescent="0.3">
      <c r="A455">
        <v>242558</v>
      </c>
      <c r="B455">
        <v>122</v>
      </c>
      <c r="C455" t="s">
        <v>552</v>
      </c>
      <c r="D455" t="s">
        <v>2520</v>
      </c>
      <c r="E455" t="s">
        <v>2821</v>
      </c>
      <c r="F455" s="440">
        <v>46196</v>
      </c>
      <c r="G455">
        <v>23236</v>
      </c>
      <c r="H455" t="s">
        <v>5934</v>
      </c>
      <c r="I455" t="s">
        <v>6085</v>
      </c>
      <c r="J455">
        <v>2</v>
      </c>
      <c r="K455" t="s">
        <v>5598</v>
      </c>
      <c r="L455">
        <v>19</v>
      </c>
      <c r="M455">
        <v>9.5</v>
      </c>
      <c r="N455" t="s">
        <v>6085</v>
      </c>
      <c r="O455" t="s">
        <v>466</v>
      </c>
    </row>
    <row r="456" spans="1:15" x14ac:dyDescent="0.3">
      <c r="A456">
        <v>242558</v>
      </c>
      <c r="B456">
        <v>122</v>
      </c>
      <c r="C456" t="s">
        <v>552</v>
      </c>
      <c r="D456" t="s">
        <v>2520</v>
      </c>
      <c r="E456" t="s">
        <v>2821</v>
      </c>
      <c r="F456" s="440">
        <v>46196</v>
      </c>
      <c r="G456">
        <v>19465</v>
      </c>
      <c r="H456" t="s">
        <v>5953</v>
      </c>
      <c r="I456" t="s">
        <v>6085</v>
      </c>
      <c r="J456">
        <v>1</v>
      </c>
      <c r="K456" t="s">
        <v>5598</v>
      </c>
      <c r="L456">
        <v>7.5</v>
      </c>
      <c r="M456">
        <v>7.5</v>
      </c>
      <c r="N456" t="s">
        <v>6085</v>
      </c>
      <c r="O456" t="s">
        <v>466</v>
      </c>
    </row>
    <row r="457" spans="1:15" x14ac:dyDescent="0.3">
      <c r="A457">
        <v>242558</v>
      </c>
      <c r="B457">
        <v>122</v>
      </c>
      <c r="C457" t="s">
        <v>552</v>
      </c>
      <c r="D457" t="s">
        <v>2520</v>
      </c>
      <c r="E457" t="s">
        <v>2821</v>
      </c>
      <c r="F457" s="440">
        <v>46196</v>
      </c>
      <c r="G457">
        <v>19575</v>
      </c>
      <c r="H457" t="s">
        <v>5944</v>
      </c>
      <c r="I457" t="s">
        <v>6085</v>
      </c>
      <c r="J457">
        <v>0.5</v>
      </c>
      <c r="K457" t="s">
        <v>5598</v>
      </c>
      <c r="L457">
        <v>14</v>
      </c>
      <c r="M457">
        <v>28</v>
      </c>
      <c r="N457" t="s">
        <v>6085</v>
      </c>
      <c r="O457" t="s">
        <v>466</v>
      </c>
    </row>
    <row r="458" spans="1:15" x14ac:dyDescent="0.3">
      <c r="A458">
        <v>242558</v>
      </c>
      <c r="B458">
        <v>122</v>
      </c>
      <c r="C458" t="s">
        <v>552</v>
      </c>
      <c r="D458" t="s">
        <v>2520</v>
      </c>
      <c r="E458" t="s">
        <v>2821</v>
      </c>
      <c r="F458" s="440">
        <v>46196</v>
      </c>
      <c r="G458">
        <v>19476</v>
      </c>
      <c r="H458" t="s">
        <v>6017</v>
      </c>
      <c r="I458" t="s">
        <v>6085</v>
      </c>
      <c r="J458">
        <v>0.3</v>
      </c>
      <c r="K458" t="s">
        <v>5598</v>
      </c>
      <c r="L458">
        <v>18</v>
      </c>
      <c r="M458">
        <v>60</v>
      </c>
      <c r="N458" t="s">
        <v>6085</v>
      </c>
      <c r="O458" t="s">
        <v>466</v>
      </c>
    </row>
    <row r="459" spans="1:15" x14ac:dyDescent="0.3">
      <c r="A459">
        <v>242558</v>
      </c>
      <c r="B459">
        <v>122</v>
      </c>
      <c r="C459" t="s">
        <v>552</v>
      </c>
      <c r="D459" t="s">
        <v>2520</v>
      </c>
      <c r="E459" t="s">
        <v>2821</v>
      </c>
      <c r="F459" s="440">
        <v>46196</v>
      </c>
      <c r="G459">
        <v>23113</v>
      </c>
      <c r="H459" t="s">
        <v>5985</v>
      </c>
      <c r="I459" t="s">
        <v>6085</v>
      </c>
      <c r="J459">
        <v>1</v>
      </c>
      <c r="K459" t="s">
        <v>5598</v>
      </c>
      <c r="L459">
        <v>7.5</v>
      </c>
      <c r="M459">
        <v>7.5</v>
      </c>
      <c r="N459" t="s">
        <v>6085</v>
      </c>
      <c r="O459" t="s">
        <v>466</v>
      </c>
    </row>
    <row r="460" spans="1:15" x14ac:dyDescent="0.3">
      <c r="A460">
        <v>242558</v>
      </c>
      <c r="B460">
        <v>122</v>
      </c>
      <c r="C460" t="s">
        <v>552</v>
      </c>
      <c r="D460" t="s">
        <v>2520</v>
      </c>
      <c r="E460" t="s">
        <v>2821</v>
      </c>
      <c r="F460" s="440">
        <v>46196</v>
      </c>
      <c r="G460">
        <v>23095</v>
      </c>
      <c r="H460" t="s">
        <v>5942</v>
      </c>
      <c r="I460" t="s">
        <v>6085</v>
      </c>
      <c r="J460">
        <v>100</v>
      </c>
      <c r="K460" t="s">
        <v>5613</v>
      </c>
      <c r="L460">
        <v>94</v>
      </c>
      <c r="M460">
        <v>0.94</v>
      </c>
      <c r="N460" t="s">
        <v>6085</v>
      </c>
      <c r="O460" t="s">
        <v>466</v>
      </c>
    </row>
    <row r="461" spans="1:15" x14ac:dyDescent="0.3">
      <c r="A461">
        <v>242558</v>
      </c>
      <c r="B461">
        <v>122</v>
      </c>
      <c r="C461" t="s">
        <v>552</v>
      </c>
      <c r="D461" t="s">
        <v>2520</v>
      </c>
      <c r="E461" t="s">
        <v>2821</v>
      </c>
      <c r="F461" s="440">
        <v>46196</v>
      </c>
      <c r="G461">
        <v>19558</v>
      </c>
      <c r="H461" t="s">
        <v>5950</v>
      </c>
      <c r="I461" t="s">
        <v>6085</v>
      </c>
      <c r="J461">
        <v>1</v>
      </c>
      <c r="K461" t="s">
        <v>5598</v>
      </c>
      <c r="L461">
        <v>21</v>
      </c>
      <c r="M461">
        <v>21</v>
      </c>
      <c r="N461" t="s">
        <v>6085</v>
      </c>
      <c r="O461" t="s">
        <v>466</v>
      </c>
    </row>
    <row r="462" spans="1:15" x14ac:dyDescent="0.3">
      <c r="A462">
        <v>242558</v>
      </c>
      <c r="B462">
        <v>122</v>
      </c>
      <c r="C462" t="s">
        <v>552</v>
      </c>
      <c r="D462" t="s">
        <v>2520</v>
      </c>
      <c r="E462" t="s">
        <v>2821</v>
      </c>
      <c r="F462" s="440">
        <v>46196</v>
      </c>
      <c r="G462">
        <v>23198</v>
      </c>
      <c r="H462" t="s">
        <v>5947</v>
      </c>
      <c r="I462" t="s">
        <v>6085</v>
      </c>
      <c r="J462">
        <v>0.5</v>
      </c>
      <c r="K462" t="s">
        <v>5598</v>
      </c>
      <c r="L462">
        <v>6.25</v>
      </c>
      <c r="M462">
        <v>12.5</v>
      </c>
      <c r="N462" t="s">
        <v>6085</v>
      </c>
      <c r="O462" t="s">
        <v>466</v>
      </c>
    </row>
    <row r="463" spans="1:15" x14ac:dyDescent="0.3">
      <c r="A463">
        <v>242558</v>
      </c>
      <c r="B463">
        <v>122</v>
      </c>
      <c r="C463" t="s">
        <v>552</v>
      </c>
      <c r="D463" t="s">
        <v>2520</v>
      </c>
      <c r="E463" t="s">
        <v>2821</v>
      </c>
      <c r="F463" s="440">
        <v>46196</v>
      </c>
      <c r="G463">
        <v>19562</v>
      </c>
      <c r="H463" t="s">
        <v>5946</v>
      </c>
      <c r="I463" t="s">
        <v>6085</v>
      </c>
      <c r="J463">
        <v>0.5</v>
      </c>
      <c r="K463" t="s">
        <v>5598</v>
      </c>
      <c r="L463">
        <v>6.75</v>
      </c>
      <c r="M463">
        <v>13.5</v>
      </c>
      <c r="N463" t="s">
        <v>6085</v>
      </c>
      <c r="O463" t="s">
        <v>466</v>
      </c>
    </row>
    <row r="464" spans="1:15" x14ac:dyDescent="0.3">
      <c r="A464">
        <v>242558</v>
      </c>
      <c r="B464">
        <v>122</v>
      </c>
      <c r="C464" t="s">
        <v>552</v>
      </c>
      <c r="D464" t="s">
        <v>2520</v>
      </c>
      <c r="E464" t="s">
        <v>2821</v>
      </c>
      <c r="F464" s="440">
        <v>46196</v>
      </c>
      <c r="G464">
        <v>19505</v>
      </c>
      <c r="H464" t="s">
        <v>5978</v>
      </c>
      <c r="I464" t="s">
        <v>6085</v>
      </c>
      <c r="J464">
        <v>1</v>
      </c>
      <c r="K464" t="s">
        <v>5598</v>
      </c>
      <c r="L464">
        <v>11.5</v>
      </c>
      <c r="M464">
        <v>11.5</v>
      </c>
      <c r="N464" t="s">
        <v>6085</v>
      </c>
      <c r="O464" t="s">
        <v>466</v>
      </c>
    </row>
    <row r="465" spans="1:15" x14ac:dyDescent="0.3">
      <c r="A465">
        <v>242558</v>
      </c>
      <c r="B465">
        <v>122</v>
      </c>
      <c r="C465" t="s">
        <v>552</v>
      </c>
      <c r="D465" t="s">
        <v>2520</v>
      </c>
      <c r="E465" t="s">
        <v>2821</v>
      </c>
      <c r="F465" s="440">
        <v>46196</v>
      </c>
      <c r="G465">
        <v>19488</v>
      </c>
      <c r="H465" t="s">
        <v>5930</v>
      </c>
      <c r="I465" t="s">
        <v>6085</v>
      </c>
      <c r="J465">
        <v>1</v>
      </c>
      <c r="K465" t="s">
        <v>5598</v>
      </c>
      <c r="L465">
        <v>15</v>
      </c>
      <c r="M465">
        <v>15</v>
      </c>
      <c r="N465" t="s">
        <v>6085</v>
      </c>
      <c r="O465" t="s">
        <v>466</v>
      </c>
    </row>
    <row r="466" spans="1:15" x14ac:dyDescent="0.3">
      <c r="A466">
        <v>242558</v>
      </c>
      <c r="B466">
        <v>122</v>
      </c>
      <c r="C466" t="s">
        <v>552</v>
      </c>
      <c r="D466" t="s">
        <v>2520</v>
      </c>
      <c r="E466" t="s">
        <v>2821</v>
      </c>
      <c r="F466" s="440">
        <v>46196</v>
      </c>
      <c r="G466">
        <v>19617</v>
      </c>
      <c r="H466" t="s">
        <v>5933</v>
      </c>
      <c r="I466" t="s">
        <v>6085</v>
      </c>
      <c r="J466">
        <v>0.3</v>
      </c>
      <c r="K466" t="s">
        <v>5598</v>
      </c>
      <c r="L466">
        <v>8.4</v>
      </c>
      <c r="M466">
        <v>28</v>
      </c>
      <c r="N466" t="s">
        <v>6085</v>
      </c>
      <c r="O466" t="s">
        <v>466</v>
      </c>
    </row>
    <row r="467" spans="1:15" x14ac:dyDescent="0.3">
      <c r="A467">
        <v>242557</v>
      </c>
      <c r="B467">
        <v>122</v>
      </c>
      <c r="C467" t="s">
        <v>552</v>
      </c>
      <c r="D467" t="s">
        <v>2693</v>
      </c>
      <c r="E467" t="s">
        <v>2822</v>
      </c>
      <c r="F467" s="440">
        <v>46196</v>
      </c>
      <c r="G467">
        <v>21047</v>
      </c>
      <c r="H467" t="s">
        <v>5621</v>
      </c>
      <c r="I467" t="s">
        <v>6085</v>
      </c>
      <c r="J467">
        <v>6</v>
      </c>
      <c r="K467" t="s">
        <v>5622</v>
      </c>
      <c r="L467">
        <v>736.8</v>
      </c>
      <c r="M467">
        <v>122.8</v>
      </c>
      <c r="N467" t="s">
        <v>6085</v>
      </c>
      <c r="O467" t="s">
        <v>466</v>
      </c>
    </row>
    <row r="468" spans="1:15" x14ac:dyDescent="0.3">
      <c r="A468">
        <v>242557</v>
      </c>
      <c r="B468">
        <v>122</v>
      </c>
      <c r="C468" t="s">
        <v>552</v>
      </c>
      <c r="D468" t="s">
        <v>2693</v>
      </c>
      <c r="E468" t="s">
        <v>2822</v>
      </c>
      <c r="F468" s="440">
        <v>46196</v>
      </c>
      <c r="G468">
        <v>20887</v>
      </c>
      <c r="H468" t="s">
        <v>5662</v>
      </c>
      <c r="I468" t="s">
        <v>6085</v>
      </c>
      <c r="J468">
        <v>22</v>
      </c>
      <c r="K468" t="s">
        <v>5625</v>
      </c>
      <c r="L468">
        <v>811.8</v>
      </c>
      <c r="M468">
        <v>36.9</v>
      </c>
      <c r="N468" t="s">
        <v>6085</v>
      </c>
      <c r="O468" t="s">
        <v>466</v>
      </c>
    </row>
    <row r="469" spans="1:15" x14ac:dyDescent="0.3">
      <c r="A469">
        <v>242556</v>
      </c>
      <c r="B469">
        <v>122</v>
      </c>
      <c r="C469" t="s">
        <v>552</v>
      </c>
      <c r="D469" t="s">
        <v>2709</v>
      </c>
      <c r="E469" t="s">
        <v>2823</v>
      </c>
      <c r="F469" s="440">
        <v>46196</v>
      </c>
      <c r="G469">
        <v>23082</v>
      </c>
      <c r="H469" t="s">
        <v>5697</v>
      </c>
      <c r="I469" t="s">
        <v>6085</v>
      </c>
      <c r="J469">
        <v>15</v>
      </c>
      <c r="K469" t="s">
        <v>5598</v>
      </c>
      <c r="L469">
        <v>1228.5</v>
      </c>
      <c r="M469">
        <v>81.900000000000006</v>
      </c>
      <c r="N469" t="s">
        <v>6085</v>
      </c>
      <c r="O469" t="s">
        <v>466</v>
      </c>
    </row>
    <row r="470" spans="1:15" x14ac:dyDescent="0.3">
      <c r="A470">
        <v>242555</v>
      </c>
      <c r="B470">
        <v>122</v>
      </c>
      <c r="C470" t="s">
        <v>552</v>
      </c>
      <c r="D470" t="s">
        <v>2733</v>
      </c>
      <c r="E470" t="s">
        <v>2824</v>
      </c>
      <c r="F470" s="440">
        <v>46196</v>
      </c>
      <c r="G470">
        <v>26395</v>
      </c>
      <c r="H470" t="s">
        <v>6158</v>
      </c>
      <c r="I470" t="s">
        <v>6097</v>
      </c>
      <c r="J470">
        <v>2</v>
      </c>
      <c r="K470" t="s">
        <v>5622</v>
      </c>
      <c r="L470">
        <v>257.44</v>
      </c>
      <c r="M470">
        <v>128.72</v>
      </c>
      <c r="N470" t="s">
        <v>6107</v>
      </c>
      <c r="O470" t="s">
        <v>466</v>
      </c>
    </row>
    <row r="471" spans="1:15" x14ac:dyDescent="0.3">
      <c r="A471">
        <v>242555</v>
      </c>
      <c r="B471">
        <v>122</v>
      </c>
      <c r="C471" t="s">
        <v>552</v>
      </c>
      <c r="D471" t="s">
        <v>2733</v>
      </c>
      <c r="E471" t="s">
        <v>2824</v>
      </c>
      <c r="F471" s="440">
        <v>46196</v>
      </c>
      <c r="G471">
        <v>26393</v>
      </c>
      <c r="H471" t="s">
        <v>6112</v>
      </c>
      <c r="I471" t="s">
        <v>6097</v>
      </c>
      <c r="J471">
        <v>4</v>
      </c>
      <c r="K471" t="s">
        <v>5622</v>
      </c>
      <c r="L471">
        <v>439.16</v>
      </c>
      <c r="M471">
        <v>109.79</v>
      </c>
      <c r="N471" t="s">
        <v>6107</v>
      </c>
      <c r="O471" t="s">
        <v>466</v>
      </c>
    </row>
    <row r="472" spans="1:15" x14ac:dyDescent="0.3">
      <c r="A472">
        <v>242555</v>
      </c>
      <c r="B472">
        <v>122</v>
      </c>
      <c r="C472" t="s">
        <v>552</v>
      </c>
      <c r="D472" t="s">
        <v>2733</v>
      </c>
      <c r="E472" t="s">
        <v>2824</v>
      </c>
      <c r="F472" s="440">
        <v>46196</v>
      </c>
      <c r="G472">
        <v>24507</v>
      </c>
      <c r="H472" t="s">
        <v>6109</v>
      </c>
      <c r="I472" t="s">
        <v>6097</v>
      </c>
      <c r="J472">
        <v>2</v>
      </c>
      <c r="K472" t="s">
        <v>5622</v>
      </c>
      <c r="L472">
        <v>170.34</v>
      </c>
      <c r="M472">
        <v>85.17</v>
      </c>
      <c r="N472" t="s">
        <v>6107</v>
      </c>
      <c r="O472" t="s">
        <v>466</v>
      </c>
    </row>
    <row r="473" spans="1:15" x14ac:dyDescent="0.3">
      <c r="A473">
        <v>242555</v>
      </c>
      <c r="B473">
        <v>122</v>
      </c>
      <c r="C473" t="s">
        <v>552</v>
      </c>
      <c r="D473" t="s">
        <v>2733</v>
      </c>
      <c r="E473" t="s">
        <v>2824</v>
      </c>
      <c r="F473" s="440">
        <v>46196</v>
      </c>
      <c r="G473">
        <v>24514</v>
      </c>
      <c r="H473" t="s">
        <v>6110</v>
      </c>
      <c r="I473" t="s">
        <v>6097</v>
      </c>
      <c r="J473">
        <v>8</v>
      </c>
      <c r="K473" t="s">
        <v>5622</v>
      </c>
      <c r="L473">
        <v>988.32</v>
      </c>
      <c r="M473">
        <v>123.54</v>
      </c>
      <c r="N473" t="s">
        <v>6107</v>
      </c>
      <c r="O473" t="s">
        <v>466</v>
      </c>
    </row>
    <row r="474" spans="1:15" x14ac:dyDescent="0.3">
      <c r="A474">
        <v>242553</v>
      </c>
      <c r="B474">
        <v>122</v>
      </c>
      <c r="C474" t="s">
        <v>552</v>
      </c>
      <c r="D474" t="s">
        <v>2704</v>
      </c>
      <c r="E474" t="s">
        <v>2825</v>
      </c>
      <c r="F474" s="440">
        <v>46196</v>
      </c>
      <c r="G474">
        <v>23195</v>
      </c>
      <c r="H474" t="s">
        <v>5951</v>
      </c>
      <c r="I474" t="s">
        <v>6085</v>
      </c>
      <c r="J474">
        <v>0.4</v>
      </c>
      <c r="K474" t="s">
        <v>5598</v>
      </c>
      <c r="L474">
        <v>3.96</v>
      </c>
      <c r="M474">
        <v>9.9</v>
      </c>
      <c r="N474" t="s">
        <v>6085</v>
      </c>
      <c r="O474" t="s">
        <v>466</v>
      </c>
    </row>
    <row r="475" spans="1:15" x14ac:dyDescent="0.3">
      <c r="A475">
        <v>242553</v>
      </c>
      <c r="B475">
        <v>122</v>
      </c>
      <c r="C475" t="s">
        <v>552</v>
      </c>
      <c r="D475" t="s">
        <v>2704</v>
      </c>
      <c r="E475" t="s">
        <v>2825</v>
      </c>
      <c r="F475" s="440">
        <v>46196</v>
      </c>
      <c r="G475">
        <v>23359</v>
      </c>
      <c r="H475" t="s">
        <v>5939</v>
      </c>
      <c r="I475" t="s">
        <v>6085</v>
      </c>
      <c r="J475">
        <v>10</v>
      </c>
      <c r="K475" t="s">
        <v>5598</v>
      </c>
      <c r="L475">
        <v>29</v>
      </c>
      <c r="M475">
        <v>2.9</v>
      </c>
      <c r="N475" t="s">
        <v>6085</v>
      </c>
      <c r="O475" t="s">
        <v>466</v>
      </c>
    </row>
    <row r="476" spans="1:15" x14ac:dyDescent="0.3">
      <c r="A476">
        <v>242553</v>
      </c>
      <c r="B476">
        <v>122</v>
      </c>
      <c r="C476" t="s">
        <v>552</v>
      </c>
      <c r="D476" t="s">
        <v>2704</v>
      </c>
      <c r="E476" t="s">
        <v>2825</v>
      </c>
      <c r="F476" s="440">
        <v>46196</v>
      </c>
      <c r="G476">
        <v>19635</v>
      </c>
      <c r="H476" t="s">
        <v>6156</v>
      </c>
      <c r="I476" t="s">
        <v>6085</v>
      </c>
      <c r="J476">
        <v>1.3</v>
      </c>
      <c r="K476" t="s">
        <v>6103</v>
      </c>
      <c r="L476">
        <v>6.5</v>
      </c>
      <c r="M476">
        <v>5</v>
      </c>
      <c r="N476" t="s">
        <v>6085</v>
      </c>
      <c r="O476" t="s">
        <v>466</v>
      </c>
    </row>
    <row r="477" spans="1:15" x14ac:dyDescent="0.3">
      <c r="A477">
        <v>242553</v>
      </c>
      <c r="B477">
        <v>122</v>
      </c>
      <c r="C477" t="s">
        <v>552</v>
      </c>
      <c r="D477" t="s">
        <v>2704</v>
      </c>
      <c r="E477" t="s">
        <v>2825</v>
      </c>
      <c r="F477" s="440">
        <v>46196</v>
      </c>
      <c r="G477">
        <v>24083</v>
      </c>
      <c r="H477" t="s">
        <v>5924</v>
      </c>
      <c r="I477" t="s">
        <v>6085</v>
      </c>
      <c r="J477">
        <v>25</v>
      </c>
      <c r="K477" t="s">
        <v>5598</v>
      </c>
      <c r="L477">
        <v>235</v>
      </c>
      <c r="M477">
        <v>9.4</v>
      </c>
      <c r="N477" t="s">
        <v>6085</v>
      </c>
      <c r="O477" t="s">
        <v>466</v>
      </c>
    </row>
    <row r="478" spans="1:15" x14ac:dyDescent="0.3">
      <c r="A478">
        <v>242553</v>
      </c>
      <c r="B478">
        <v>122</v>
      </c>
      <c r="C478" t="s">
        <v>552</v>
      </c>
      <c r="D478" t="s">
        <v>2704</v>
      </c>
      <c r="E478" t="s">
        <v>2825</v>
      </c>
      <c r="F478" s="440">
        <v>46196</v>
      </c>
      <c r="G478">
        <v>24509</v>
      </c>
      <c r="H478" t="s">
        <v>5928</v>
      </c>
      <c r="I478" t="s">
        <v>6085</v>
      </c>
      <c r="J478">
        <v>5.2</v>
      </c>
      <c r="K478" t="s">
        <v>5598</v>
      </c>
      <c r="L478">
        <v>28.5</v>
      </c>
      <c r="M478">
        <v>5.4807689999999996</v>
      </c>
      <c r="N478" t="s">
        <v>6085</v>
      </c>
      <c r="O478" t="s">
        <v>466</v>
      </c>
    </row>
    <row r="479" spans="1:15" x14ac:dyDescent="0.3">
      <c r="A479">
        <v>242553</v>
      </c>
      <c r="B479">
        <v>122</v>
      </c>
      <c r="C479" t="s">
        <v>552</v>
      </c>
      <c r="D479" t="s">
        <v>2704</v>
      </c>
      <c r="E479" t="s">
        <v>2825</v>
      </c>
      <c r="F479" s="440">
        <v>46196</v>
      </c>
      <c r="G479">
        <v>19787</v>
      </c>
      <c r="H479" t="s">
        <v>5914</v>
      </c>
      <c r="I479" t="s">
        <v>6085</v>
      </c>
      <c r="J479">
        <v>40</v>
      </c>
      <c r="K479" t="s">
        <v>5598</v>
      </c>
      <c r="L479">
        <v>232</v>
      </c>
      <c r="M479">
        <v>5.8</v>
      </c>
      <c r="N479" t="s">
        <v>6085</v>
      </c>
      <c r="O479" t="s">
        <v>466</v>
      </c>
    </row>
    <row r="480" spans="1:15" x14ac:dyDescent="0.3">
      <c r="A480">
        <v>242553</v>
      </c>
      <c r="B480">
        <v>122</v>
      </c>
      <c r="C480" t="s">
        <v>552</v>
      </c>
      <c r="D480" t="s">
        <v>2704</v>
      </c>
      <c r="E480" t="s">
        <v>2825</v>
      </c>
      <c r="F480" s="440">
        <v>46196</v>
      </c>
      <c r="G480">
        <v>19572</v>
      </c>
      <c r="H480" t="s">
        <v>5945</v>
      </c>
      <c r="I480" t="s">
        <v>6085</v>
      </c>
      <c r="J480">
        <v>0.16</v>
      </c>
      <c r="K480" t="s">
        <v>5598</v>
      </c>
      <c r="L480">
        <v>1.58</v>
      </c>
      <c r="M480">
        <v>9.875</v>
      </c>
      <c r="N480" t="s">
        <v>6085</v>
      </c>
      <c r="O480" t="s">
        <v>466</v>
      </c>
    </row>
    <row r="481" spans="1:15" x14ac:dyDescent="0.3">
      <c r="A481">
        <v>242553</v>
      </c>
      <c r="B481">
        <v>122</v>
      </c>
      <c r="C481" t="s">
        <v>552</v>
      </c>
      <c r="D481" t="s">
        <v>2704</v>
      </c>
      <c r="E481" t="s">
        <v>2825</v>
      </c>
      <c r="F481" s="440">
        <v>46196</v>
      </c>
      <c r="G481">
        <v>19527</v>
      </c>
      <c r="H481" t="s">
        <v>6163</v>
      </c>
      <c r="I481" t="s">
        <v>6085</v>
      </c>
      <c r="J481">
        <v>0.37</v>
      </c>
      <c r="K481" t="s">
        <v>5598</v>
      </c>
      <c r="L481">
        <v>10.73</v>
      </c>
      <c r="M481">
        <v>29</v>
      </c>
      <c r="N481" t="s">
        <v>6085</v>
      </c>
      <c r="O481" t="s">
        <v>466</v>
      </c>
    </row>
    <row r="482" spans="1:15" x14ac:dyDescent="0.3">
      <c r="A482">
        <v>242553</v>
      </c>
      <c r="B482">
        <v>122</v>
      </c>
      <c r="C482" t="s">
        <v>552</v>
      </c>
      <c r="D482" t="s">
        <v>2704</v>
      </c>
      <c r="E482" t="s">
        <v>2825</v>
      </c>
      <c r="F482" s="440">
        <v>46196</v>
      </c>
      <c r="G482">
        <v>23228</v>
      </c>
      <c r="H482" t="s">
        <v>6164</v>
      </c>
      <c r="I482" t="s">
        <v>6085</v>
      </c>
      <c r="J482">
        <v>8</v>
      </c>
      <c r="K482" t="s">
        <v>5598</v>
      </c>
      <c r="L482">
        <v>54.56</v>
      </c>
      <c r="M482">
        <v>6.82</v>
      </c>
      <c r="N482" t="s">
        <v>6085</v>
      </c>
      <c r="O482" t="s">
        <v>466</v>
      </c>
    </row>
    <row r="483" spans="1:15" x14ac:dyDescent="0.3">
      <c r="A483">
        <v>242553</v>
      </c>
      <c r="B483">
        <v>122</v>
      </c>
      <c r="C483" t="s">
        <v>552</v>
      </c>
      <c r="D483" t="s">
        <v>2704</v>
      </c>
      <c r="E483" t="s">
        <v>2825</v>
      </c>
      <c r="F483" s="440">
        <v>46196</v>
      </c>
      <c r="G483">
        <v>23389</v>
      </c>
      <c r="H483" t="s">
        <v>5923</v>
      </c>
      <c r="I483" t="s">
        <v>6085</v>
      </c>
      <c r="J483">
        <v>4</v>
      </c>
      <c r="K483" t="s">
        <v>5598</v>
      </c>
      <c r="L483">
        <v>18.68</v>
      </c>
      <c r="M483">
        <v>4.67</v>
      </c>
      <c r="N483" t="s">
        <v>6085</v>
      </c>
      <c r="O483" t="s">
        <v>466</v>
      </c>
    </row>
    <row r="484" spans="1:15" x14ac:dyDescent="0.3">
      <c r="A484">
        <v>242552</v>
      </c>
      <c r="B484">
        <v>122</v>
      </c>
      <c r="C484" t="s">
        <v>552</v>
      </c>
      <c r="D484" t="s">
        <v>2756</v>
      </c>
      <c r="E484" t="s">
        <v>2826</v>
      </c>
      <c r="F484" s="440">
        <v>46197</v>
      </c>
      <c r="G484">
        <v>19439</v>
      </c>
      <c r="H484" t="s">
        <v>5691</v>
      </c>
      <c r="I484" t="s">
        <v>6085</v>
      </c>
      <c r="J484">
        <v>6</v>
      </c>
      <c r="K484" t="s">
        <v>5605</v>
      </c>
      <c r="L484">
        <v>167.4</v>
      </c>
      <c r="M484">
        <v>27.9</v>
      </c>
      <c r="N484" t="s">
        <v>6085</v>
      </c>
      <c r="O484" t="s">
        <v>466</v>
      </c>
    </row>
    <row r="485" spans="1:15" x14ac:dyDescent="0.3">
      <c r="A485">
        <v>242552</v>
      </c>
      <c r="B485">
        <v>122</v>
      </c>
      <c r="C485" t="s">
        <v>552</v>
      </c>
      <c r="D485" t="s">
        <v>2756</v>
      </c>
      <c r="E485" t="s">
        <v>2826</v>
      </c>
      <c r="F485" s="440">
        <v>46197</v>
      </c>
      <c r="G485">
        <v>20117</v>
      </c>
      <c r="H485" t="s">
        <v>5857</v>
      </c>
      <c r="I485" t="s">
        <v>6085</v>
      </c>
      <c r="J485">
        <v>15</v>
      </c>
      <c r="K485" t="s">
        <v>5613</v>
      </c>
      <c r="L485">
        <v>629.70000000000005</v>
      </c>
      <c r="M485">
        <v>41.98</v>
      </c>
      <c r="N485" t="s">
        <v>6085</v>
      </c>
      <c r="O485" t="s">
        <v>466</v>
      </c>
    </row>
    <row r="486" spans="1:15" x14ac:dyDescent="0.3">
      <c r="A486">
        <v>242547</v>
      </c>
      <c r="B486">
        <v>122</v>
      </c>
      <c r="C486" t="s">
        <v>552</v>
      </c>
      <c r="D486" t="s">
        <v>2749</v>
      </c>
      <c r="E486" t="s">
        <v>2827</v>
      </c>
      <c r="F486" s="440">
        <v>46198</v>
      </c>
      <c r="G486">
        <v>26591</v>
      </c>
      <c r="H486" t="s">
        <v>5834</v>
      </c>
      <c r="I486" t="s">
        <v>6085</v>
      </c>
      <c r="J486">
        <v>0.5</v>
      </c>
      <c r="K486" t="s">
        <v>5598</v>
      </c>
      <c r="L486">
        <v>164.25</v>
      </c>
      <c r="M486">
        <v>328.5</v>
      </c>
      <c r="N486" t="s">
        <v>6085</v>
      </c>
      <c r="O486" t="s">
        <v>466</v>
      </c>
    </row>
    <row r="487" spans="1:15" x14ac:dyDescent="0.3">
      <c r="A487">
        <v>242547</v>
      </c>
      <c r="B487">
        <v>122</v>
      </c>
      <c r="C487" t="s">
        <v>552</v>
      </c>
      <c r="D487" t="s">
        <v>2749</v>
      </c>
      <c r="E487" t="s">
        <v>2827</v>
      </c>
      <c r="F487" s="440">
        <v>46198</v>
      </c>
      <c r="G487">
        <v>26588</v>
      </c>
      <c r="H487" t="s">
        <v>5597</v>
      </c>
      <c r="I487" t="s">
        <v>6085</v>
      </c>
      <c r="J487">
        <v>0.5</v>
      </c>
      <c r="K487" t="s">
        <v>5598</v>
      </c>
      <c r="L487">
        <v>138.25</v>
      </c>
      <c r="M487">
        <v>276.5</v>
      </c>
      <c r="N487" t="s">
        <v>6085</v>
      </c>
      <c r="O487" t="s">
        <v>466</v>
      </c>
    </row>
    <row r="488" spans="1:15" x14ac:dyDescent="0.3">
      <c r="A488">
        <v>242545</v>
      </c>
      <c r="B488">
        <v>122</v>
      </c>
      <c r="C488" t="s">
        <v>552</v>
      </c>
      <c r="D488" t="s">
        <v>2713</v>
      </c>
      <c r="E488" t="s">
        <v>2828</v>
      </c>
      <c r="F488" s="440">
        <v>46197</v>
      </c>
      <c r="G488">
        <v>20871</v>
      </c>
      <c r="H488" t="s">
        <v>5663</v>
      </c>
      <c r="I488" t="s">
        <v>6085</v>
      </c>
      <c r="J488">
        <v>6</v>
      </c>
      <c r="K488" t="s">
        <v>5625</v>
      </c>
      <c r="L488">
        <v>119.4</v>
      </c>
      <c r="M488">
        <v>19.899999999999999</v>
      </c>
      <c r="N488" t="s">
        <v>6085</v>
      </c>
      <c r="O488" t="s">
        <v>466</v>
      </c>
    </row>
    <row r="489" spans="1:15" x14ac:dyDescent="0.3">
      <c r="A489">
        <v>242543</v>
      </c>
      <c r="B489">
        <v>122</v>
      </c>
      <c r="C489" t="s">
        <v>552</v>
      </c>
      <c r="D489" t="s">
        <v>2688</v>
      </c>
      <c r="E489" t="s">
        <v>2829</v>
      </c>
      <c r="F489" s="440">
        <v>46197</v>
      </c>
      <c r="G489">
        <v>24552</v>
      </c>
      <c r="H489" t="s">
        <v>5812</v>
      </c>
      <c r="I489" t="s">
        <v>4764</v>
      </c>
      <c r="J489">
        <v>72</v>
      </c>
      <c r="K489" t="s">
        <v>5601</v>
      </c>
      <c r="L489">
        <v>2628</v>
      </c>
      <c r="M489">
        <v>36.5</v>
      </c>
      <c r="N489" t="s">
        <v>4764</v>
      </c>
      <c r="O489" t="s">
        <v>466</v>
      </c>
    </row>
    <row r="490" spans="1:15" x14ac:dyDescent="0.3">
      <c r="A490">
        <v>242543</v>
      </c>
      <c r="B490">
        <v>122</v>
      </c>
      <c r="C490" t="s">
        <v>552</v>
      </c>
      <c r="D490" t="s">
        <v>2688</v>
      </c>
      <c r="E490" t="s">
        <v>2829</v>
      </c>
      <c r="F490" s="440">
        <v>46197</v>
      </c>
      <c r="G490">
        <v>18275</v>
      </c>
      <c r="H490" t="s">
        <v>5764</v>
      </c>
      <c r="I490" t="s">
        <v>4764</v>
      </c>
      <c r="J490">
        <v>2</v>
      </c>
      <c r="K490" t="s">
        <v>5601</v>
      </c>
      <c r="L490">
        <v>144.69999999999999</v>
      </c>
      <c r="M490">
        <v>72.349999999999994</v>
      </c>
      <c r="N490" t="s">
        <v>4764</v>
      </c>
      <c r="O490" t="s">
        <v>466</v>
      </c>
    </row>
    <row r="491" spans="1:15" x14ac:dyDescent="0.3">
      <c r="A491">
        <v>242543</v>
      </c>
      <c r="B491">
        <v>122</v>
      </c>
      <c r="C491" t="s">
        <v>552</v>
      </c>
      <c r="D491" t="s">
        <v>2688</v>
      </c>
      <c r="E491" t="s">
        <v>2829</v>
      </c>
      <c r="F491" s="440">
        <v>46197</v>
      </c>
      <c r="G491">
        <v>18545</v>
      </c>
      <c r="H491" t="s">
        <v>5727</v>
      </c>
      <c r="I491" t="s">
        <v>4764</v>
      </c>
      <c r="J491">
        <v>6</v>
      </c>
      <c r="K491" t="s">
        <v>5601</v>
      </c>
      <c r="L491">
        <v>276</v>
      </c>
      <c r="M491">
        <v>46</v>
      </c>
      <c r="N491" t="s">
        <v>4764</v>
      </c>
      <c r="O491" t="s">
        <v>466</v>
      </c>
    </row>
    <row r="492" spans="1:15" x14ac:dyDescent="0.3">
      <c r="A492">
        <v>242542</v>
      </c>
      <c r="B492">
        <v>122</v>
      </c>
      <c r="C492" t="s">
        <v>552</v>
      </c>
      <c r="D492" t="s">
        <v>2693</v>
      </c>
      <c r="E492" t="s">
        <v>2830</v>
      </c>
      <c r="F492" s="440">
        <v>46197</v>
      </c>
      <c r="G492">
        <v>20385</v>
      </c>
      <c r="H492" t="s">
        <v>5645</v>
      </c>
      <c r="I492" t="s">
        <v>6085</v>
      </c>
      <c r="J492">
        <v>24</v>
      </c>
      <c r="K492" t="s">
        <v>5613</v>
      </c>
      <c r="L492">
        <v>119.52</v>
      </c>
      <c r="M492">
        <v>4.9800000000000004</v>
      </c>
      <c r="N492" t="s">
        <v>6085</v>
      </c>
      <c r="O492" t="s">
        <v>466</v>
      </c>
    </row>
    <row r="493" spans="1:15" x14ac:dyDescent="0.3">
      <c r="A493">
        <v>242542</v>
      </c>
      <c r="B493">
        <v>122</v>
      </c>
      <c r="C493" t="s">
        <v>552</v>
      </c>
      <c r="D493" t="s">
        <v>2693</v>
      </c>
      <c r="E493" t="s">
        <v>2830</v>
      </c>
      <c r="F493" s="440">
        <v>46197</v>
      </c>
      <c r="G493">
        <v>20757</v>
      </c>
      <c r="H493" t="s">
        <v>5609</v>
      </c>
      <c r="I493" t="s">
        <v>6085</v>
      </c>
      <c r="J493">
        <v>1</v>
      </c>
      <c r="K493" t="s">
        <v>5610</v>
      </c>
      <c r="L493">
        <v>77.900000000000006</v>
      </c>
      <c r="M493">
        <v>77.900000000000006</v>
      </c>
      <c r="N493" t="s">
        <v>6085</v>
      </c>
      <c r="O493" t="s">
        <v>466</v>
      </c>
    </row>
    <row r="494" spans="1:15" x14ac:dyDescent="0.3">
      <c r="A494">
        <v>242542</v>
      </c>
      <c r="B494">
        <v>122</v>
      </c>
      <c r="C494" t="s">
        <v>552</v>
      </c>
      <c r="D494" t="s">
        <v>2693</v>
      </c>
      <c r="E494" t="s">
        <v>2830</v>
      </c>
      <c r="F494" s="440">
        <v>46197</v>
      </c>
      <c r="G494">
        <v>20202</v>
      </c>
      <c r="H494" t="s">
        <v>5852</v>
      </c>
      <c r="I494" t="s">
        <v>6085</v>
      </c>
      <c r="J494">
        <v>6</v>
      </c>
      <c r="K494" t="s">
        <v>5613</v>
      </c>
      <c r="L494">
        <v>41.4</v>
      </c>
      <c r="M494">
        <v>6.9</v>
      </c>
      <c r="N494" t="s">
        <v>6085</v>
      </c>
      <c r="O494" t="s">
        <v>466</v>
      </c>
    </row>
    <row r="495" spans="1:15" x14ac:dyDescent="0.3">
      <c r="A495">
        <v>242542</v>
      </c>
      <c r="B495">
        <v>122</v>
      </c>
      <c r="C495" t="s">
        <v>552</v>
      </c>
      <c r="D495" t="s">
        <v>2693</v>
      </c>
      <c r="E495" t="s">
        <v>2830</v>
      </c>
      <c r="F495" s="440">
        <v>46197</v>
      </c>
      <c r="G495">
        <v>20715</v>
      </c>
      <c r="H495" t="s">
        <v>5614</v>
      </c>
      <c r="I495" t="s">
        <v>6085</v>
      </c>
      <c r="J495">
        <v>2</v>
      </c>
      <c r="K495" t="s">
        <v>5613</v>
      </c>
      <c r="L495">
        <v>977.8</v>
      </c>
      <c r="M495">
        <v>488.9</v>
      </c>
      <c r="N495" t="s">
        <v>6085</v>
      </c>
      <c r="O495" t="s">
        <v>466</v>
      </c>
    </row>
    <row r="496" spans="1:15" x14ac:dyDescent="0.3">
      <c r="A496">
        <v>242542</v>
      </c>
      <c r="B496">
        <v>122</v>
      </c>
      <c r="C496" t="s">
        <v>552</v>
      </c>
      <c r="D496" t="s">
        <v>2693</v>
      </c>
      <c r="E496" t="s">
        <v>2830</v>
      </c>
      <c r="F496" s="440">
        <v>46197</v>
      </c>
      <c r="G496">
        <v>24039</v>
      </c>
      <c r="H496" t="s">
        <v>5616</v>
      </c>
      <c r="I496" t="s">
        <v>6085</v>
      </c>
      <c r="J496">
        <v>10</v>
      </c>
      <c r="K496" t="s">
        <v>6139</v>
      </c>
      <c r="L496">
        <v>711</v>
      </c>
      <c r="M496">
        <v>71.099999999999994</v>
      </c>
      <c r="N496" t="s">
        <v>6085</v>
      </c>
      <c r="O496" t="s">
        <v>466</v>
      </c>
    </row>
    <row r="497" spans="1:15" x14ac:dyDescent="0.3">
      <c r="A497">
        <v>242542</v>
      </c>
      <c r="B497">
        <v>122</v>
      </c>
      <c r="C497" t="s">
        <v>552</v>
      </c>
      <c r="D497" t="s">
        <v>2693</v>
      </c>
      <c r="E497" t="s">
        <v>2830</v>
      </c>
      <c r="F497" s="440">
        <v>46197</v>
      </c>
      <c r="G497">
        <v>19324</v>
      </c>
      <c r="H497" t="s">
        <v>5699</v>
      </c>
      <c r="I497" t="s">
        <v>6085</v>
      </c>
      <c r="J497">
        <v>4.22</v>
      </c>
      <c r="K497" t="s">
        <v>5598</v>
      </c>
      <c r="L497">
        <v>182.51</v>
      </c>
      <c r="M497">
        <v>43.248815</v>
      </c>
      <c r="N497" t="s">
        <v>6085</v>
      </c>
      <c r="O497" t="s">
        <v>466</v>
      </c>
    </row>
    <row r="498" spans="1:15" x14ac:dyDescent="0.3">
      <c r="A498">
        <v>242542</v>
      </c>
      <c r="B498">
        <v>122</v>
      </c>
      <c r="C498" t="s">
        <v>552</v>
      </c>
      <c r="D498" t="s">
        <v>2693</v>
      </c>
      <c r="E498" t="s">
        <v>2830</v>
      </c>
      <c r="F498" s="440">
        <v>46197</v>
      </c>
      <c r="G498">
        <v>23312</v>
      </c>
      <c r="H498" t="s">
        <v>6165</v>
      </c>
      <c r="I498" t="s">
        <v>6085</v>
      </c>
      <c r="J498">
        <v>2</v>
      </c>
      <c r="K498" t="s">
        <v>5598</v>
      </c>
      <c r="L498">
        <v>201.8</v>
      </c>
      <c r="M498">
        <v>100.9</v>
      </c>
      <c r="N498" t="s">
        <v>6085</v>
      </c>
      <c r="O498" t="s">
        <v>466</v>
      </c>
    </row>
    <row r="499" spans="1:15" x14ac:dyDescent="0.3">
      <c r="A499">
        <v>242539</v>
      </c>
      <c r="B499">
        <v>122</v>
      </c>
      <c r="C499" t="s">
        <v>552</v>
      </c>
      <c r="D499" t="s">
        <v>2706</v>
      </c>
      <c r="E499" t="s">
        <v>2831</v>
      </c>
      <c r="F499" s="440">
        <v>46198</v>
      </c>
      <c r="G499">
        <v>20645</v>
      </c>
      <c r="H499" t="s">
        <v>5664</v>
      </c>
      <c r="I499" t="s">
        <v>6085</v>
      </c>
      <c r="J499">
        <v>18</v>
      </c>
      <c r="K499" t="s">
        <v>6091</v>
      </c>
      <c r="L499">
        <v>401.58</v>
      </c>
      <c r="M499">
        <v>22.31</v>
      </c>
      <c r="N499" t="s">
        <v>6085</v>
      </c>
      <c r="O499" t="s">
        <v>466</v>
      </c>
    </row>
    <row r="500" spans="1:15" x14ac:dyDescent="0.3">
      <c r="A500">
        <v>242539</v>
      </c>
      <c r="B500">
        <v>122</v>
      </c>
      <c r="C500" t="s">
        <v>552</v>
      </c>
      <c r="D500" t="s">
        <v>2706</v>
      </c>
      <c r="E500" t="s">
        <v>2831</v>
      </c>
      <c r="F500" s="440">
        <v>46198</v>
      </c>
      <c r="G500">
        <v>20227</v>
      </c>
      <c r="H500" t="s">
        <v>5650</v>
      </c>
      <c r="I500" t="s">
        <v>6085</v>
      </c>
      <c r="J500">
        <v>5</v>
      </c>
      <c r="K500" t="s">
        <v>5605</v>
      </c>
      <c r="L500">
        <v>75.599999999999994</v>
      </c>
      <c r="M500">
        <v>15.12</v>
      </c>
      <c r="N500" t="s">
        <v>6085</v>
      </c>
      <c r="O500" t="s">
        <v>466</v>
      </c>
    </row>
    <row r="501" spans="1:15" x14ac:dyDescent="0.3">
      <c r="A501">
        <v>242539</v>
      </c>
      <c r="B501">
        <v>122</v>
      </c>
      <c r="C501" t="s">
        <v>552</v>
      </c>
      <c r="D501" t="s">
        <v>2706</v>
      </c>
      <c r="E501" t="s">
        <v>2831</v>
      </c>
      <c r="F501" s="440">
        <v>46198</v>
      </c>
      <c r="G501">
        <v>21010</v>
      </c>
      <c r="H501" t="s">
        <v>5674</v>
      </c>
      <c r="I501" t="s">
        <v>6085</v>
      </c>
      <c r="J501">
        <v>40</v>
      </c>
      <c r="K501" t="s">
        <v>5613</v>
      </c>
      <c r="L501">
        <v>461.6</v>
      </c>
      <c r="M501">
        <v>11.54</v>
      </c>
      <c r="N501" t="s">
        <v>6085</v>
      </c>
      <c r="O501" t="s">
        <v>466</v>
      </c>
    </row>
    <row r="502" spans="1:15" x14ac:dyDescent="0.3">
      <c r="A502">
        <v>242539</v>
      </c>
      <c r="B502">
        <v>122</v>
      </c>
      <c r="C502" t="s">
        <v>552</v>
      </c>
      <c r="D502" t="s">
        <v>2706</v>
      </c>
      <c r="E502" t="s">
        <v>2831</v>
      </c>
      <c r="F502" s="440">
        <v>46198</v>
      </c>
      <c r="G502">
        <v>20899</v>
      </c>
      <c r="H502" t="s">
        <v>6054</v>
      </c>
      <c r="I502" t="s">
        <v>6085</v>
      </c>
      <c r="J502">
        <v>4</v>
      </c>
      <c r="K502" t="s">
        <v>5613</v>
      </c>
      <c r="L502">
        <v>57.52</v>
      </c>
      <c r="M502">
        <v>14.38</v>
      </c>
      <c r="N502" t="s">
        <v>6085</v>
      </c>
      <c r="O502" t="s">
        <v>466</v>
      </c>
    </row>
    <row r="503" spans="1:15" x14ac:dyDescent="0.3">
      <c r="A503">
        <v>242539</v>
      </c>
      <c r="B503">
        <v>122</v>
      </c>
      <c r="C503" t="s">
        <v>552</v>
      </c>
      <c r="D503" t="s">
        <v>2706</v>
      </c>
      <c r="E503" t="s">
        <v>2831</v>
      </c>
      <c r="F503" s="440">
        <v>46198</v>
      </c>
      <c r="G503">
        <v>26020</v>
      </c>
      <c r="H503" t="s">
        <v>5639</v>
      </c>
      <c r="I503" t="s">
        <v>6085</v>
      </c>
      <c r="J503">
        <v>24</v>
      </c>
      <c r="K503" t="s">
        <v>5613</v>
      </c>
      <c r="L503">
        <v>294.95999999999998</v>
      </c>
      <c r="M503">
        <v>12.29</v>
      </c>
      <c r="N503" t="s">
        <v>6085</v>
      </c>
      <c r="O503" t="s">
        <v>466</v>
      </c>
    </row>
    <row r="504" spans="1:15" x14ac:dyDescent="0.3">
      <c r="A504">
        <v>242539</v>
      </c>
      <c r="B504">
        <v>122</v>
      </c>
      <c r="C504" t="s">
        <v>552</v>
      </c>
      <c r="D504" t="s">
        <v>2706</v>
      </c>
      <c r="E504" t="s">
        <v>2831</v>
      </c>
      <c r="F504" s="440">
        <v>46198</v>
      </c>
      <c r="G504">
        <v>20360</v>
      </c>
      <c r="H504" t="s">
        <v>5646</v>
      </c>
      <c r="I504" t="s">
        <v>6085</v>
      </c>
      <c r="J504">
        <v>5</v>
      </c>
      <c r="K504" t="s">
        <v>6139</v>
      </c>
      <c r="L504">
        <v>105.6</v>
      </c>
      <c r="M504">
        <v>21.12</v>
      </c>
      <c r="N504" t="s">
        <v>6085</v>
      </c>
      <c r="O504" t="s">
        <v>466</v>
      </c>
    </row>
    <row r="505" spans="1:15" x14ac:dyDescent="0.3">
      <c r="A505">
        <v>242537</v>
      </c>
      <c r="B505">
        <v>122</v>
      </c>
      <c r="C505" t="s">
        <v>552</v>
      </c>
      <c r="D505" t="s">
        <v>2832</v>
      </c>
      <c r="E505" t="s">
        <v>2833</v>
      </c>
      <c r="F505" s="440">
        <v>46192</v>
      </c>
      <c r="G505">
        <v>25418</v>
      </c>
      <c r="H505" t="s">
        <v>6079</v>
      </c>
      <c r="I505" t="s">
        <v>4764</v>
      </c>
      <c r="J505">
        <v>6</v>
      </c>
      <c r="K505" t="s">
        <v>5613</v>
      </c>
      <c r="L505">
        <v>889.2</v>
      </c>
      <c r="M505">
        <v>148.19999999999999</v>
      </c>
      <c r="N505" t="s">
        <v>4764</v>
      </c>
      <c r="O505" t="s">
        <v>466</v>
      </c>
    </row>
    <row r="506" spans="1:15" x14ac:dyDescent="0.3">
      <c r="A506">
        <v>242536</v>
      </c>
      <c r="B506">
        <v>122</v>
      </c>
      <c r="C506" t="s">
        <v>552</v>
      </c>
      <c r="D506" t="s">
        <v>2693</v>
      </c>
      <c r="E506" t="s">
        <v>2834</v>
      </c>
      <c r="F506" s="440">
        <v>46189</v>
      </c>
      <c r="G506">
        <v>20689</v>
      </c>
      <c r="H506" t="s">
        <v>5638</v>
      </c>
      <c r="I506" t="s">
        <v>6085</v>
      </c>
      <c r="J506">
        <v>12</v>
      </c>
      <c r="K506" t="s">
        <v>5613</v>
      </c>
      <c r="L506">
        <v>388.8</v>
      </c>
      <c r="M506">
        <v>32.4</v>
      </c>
      <c r="N506" t="s">
        <v>6085</v>
      </c>
      <c r="O506" t="s">
        <v>466</v>
      </c>
    </row>
    <row r="507" spans="1:15" x14ac:dyDescent="0.3">
      <c r="A507">
        <v>242535</v>
      </c>
      <c r="B507">
        <v>122</v>
      </c>
      <c r="C507" t="s">
        <v>552</v>
      </c>
      <c r="D507" t="s">
        <v>2713</v>
      </c>
      <c r="E507" t="s">
        <v>2835</v>
      </c>
      <c r="F507" s="440">
        <v>46190</v>
      </c>
      <c r="G507">
        <v>21073</v>
      </c>
      <c r="H507" t="s">
        <v>5628</v>
      </c>
      <c r="I507" t="s">
        <v>6085</v>
      </c>
      <c r="J507">
        <v>10</v>
      </c>
      <c r="K507" t="s">
        <v>5613</v>
      </c>
      <c r="L507">
        <v>489</v>
      </c>
      <c r="M507">
        <v>48.9</v>
      </c>
      <c r="N507" t="s">
        <v>6085</v>
      </c>
      <c r="O507" t="s">
        <v>466</v>
      </c>
    </row>
    <row r="508" spans="1:15" x14ac:dyDescent="0.3">
      <c r="A508">
        <v>242535</v>
      </c>
      <c r="B508">
        <v>122</v>
      </c>
      <c r="C508" t="s">
        <v>552</v>
      </c>
      <c r="D508" t="s">
        <v>2713</v>
      </c>
      <c r="E508" t="s">
        <v>2835</v>
      </c>
      <c r="F508" s="440">
        <v>46190</v>
      </c>
      <c r="G508">
        <v>19984</v>
      </c>
      <c r="H508" t="s">
        <v>5669</v>
      </c>
      <c r="I508" t="s">
        <v>6085</v>
      </c>
      <c r="J508">
        <v>2</v>
      </c>
      <c r="K508" t="s">
        <v>5613</v>
      </c>
      <c r="L508">
        <v>39.6</v>
      </c>
      <c r="M508">
        <v>19.8</v>
      </c>
      <c r="N508" t="s">
        <v>6085</v>
      </c>
      <c r="O508" t="s">
        <v>466</v>
      </c>
    </row>
    <row r="509" spans="1:15" x14ac:dyDescent="0.3">
      <c r="A509">
        <v>242535</v>
      </c>
      <c r="B509">
        <v>122</v>
      </c>
      <c r="C509" t="s">
        <v>552</v>
      </c>
      <c r="D509" t="s">
        <v>2713</v>
      </c>
      <c r="E509" t="s">
        <v>2835</v>
      </c>
      <c r="F509" s="440">
        <v>46190</v>
      </c>
      <c r="G509">
        <v>23456</v>
      </c>
      <c r="H509" t="s">
        <v>6166</v>
      </c>
      <c r="I509" t="s">
        <v>6085</v>
      </c>
      <c r="J509">
        <v>1</v>
      </c>
      <c r="K509" t="s">
        <v>5598</v>
      </c>
      <c r="L509">
        <v>299.89999999999998</v>
      </c>
      <c r="M509">
        <v>299.89999999999998</v>
      </c>
      <c r="N509" t="s">
        <v>6085</v>
      </c>
      <c r="O509" t="s">
        <v>466</v>
      </c>
    </row>
    <row r="510" spans="1:15" x14ac:dyDescent="0.3">
      <c r="A510">
        <v>242535</v>
      </c>
      <c r="B510">
        <v>122</v>
      </c>
      <c r="C510" t="s">
        <v>552</v>
      </c>
      <c r="D510" t="s">
        <v>2713</v>
      </c>
      <c r="E510" t="s">
        <v>2835</v>
      </c>
      <c r="F510" s="440">
        <v>46190</v>
      </c>
      <c r="G510">
        <v>20871</v>
      </c>
      <c r="H510" t="s">
        <v>5663</v>
      </c>
      <c r="I510" t="s">
        <v>6085</v>
      </c>
      <c r="J510">
        <v>4</v>
      </c>
      <c r="K510" t="s">
        <v>5625</v>
      </c>
      <c r="L510">
        <v>79.959999999999994</v>
      </c>
      <c r="M510">
        <v>19.989999999999998</v>
      </c>
      <c r="N510" t="s">
        <v>6085</v>
      </c>
      <c r="O510" t="s">
        <v>466</v>
      </c>
    </row>
    <row r="511" spans="1:15" x14ac:dyDescent="0.3">
      <c r="A511">
        <v>242535</v>
      </c>
      <c r="B511">
        <v>122</v>
      </c>
      <c r="C511" t="s">
        <v>552</v>
      </c>
      <c r="D511" t="s">
        <v>2713</v>
      </c>
      <c r="E511" t="s">
        <v>2835</v>
      </c>
      <c r="F511" s="440">
        <v>46190</v>
      </c>
      <c r="G511">
        <v>20861</v>
      </c>
      <c r="H511" t="s">
        <v>5854</v>
      </c>
      <c r="I511" t="s">
        <v>6085</v>
      </c>
      <c r="J511">
        <v>4</v>
      </c>
      <c r="K511" t="s">
        <v>6103</v>
      </c>
      <c r="L511">
        <v>186.8</v>
      </c>
      <c r="M511">
        <v>46.7</v>
      </c>
      <c r="N511" t="s">
        <v>6085</v>
      </c>
      <c r="O511" t="s">
        <v>466</v>
      </c>
    </row>
    <row r="512" spans="1:15" x14ac:dyDescent="0.3">
      <c r="A512">
        <v>242534</v>
      </c>
      <c r="B512">
        <v>122</v>
      </c>
      <c r="C512" t="s">
        <v>552</v>
      </c>
      <c r="D512" t="s">
        <v>2706</v>
      </c>
      <c r="E512" t="s">
        <v>2836</v>
      </c>
      <c r="F512" s="440">
        <v>46196</v>
      </c>
      <c r="G512">
        <v>20358</v>
      </c>
      <c r="H512" t="s">
        <v>5648</v>
      </c>
      <c r="I512" t="s">
        <v>6085</v>
      </c>
      <c r="J512">
        <v>10</v>
      </c>
      <c r="K512" t="s">
        <v>5605</v>
      </c>
      <c r="L512">
        <v>149</v>
      </c>
      <c r="M512">
        <v>14.9</v>
      </c>
      <c r="N512" t="s">
        <v>6085</v>
      </c>
      <c r="O512" t="s">
        <v>466</v>
      </c>
    </row>
    <row r="513" spans="1:15" x14ac:dyDescent="0.3">
      <c r="A513">
        <v>242534</v>
      </c>
      <c r="B513">
        <v>122</v>
      </c>
      <c r="C513" t="s">
        <v>552</v>
      </c>
      <c r="D513" t="s">
        <v>2706</v>
      </c>
      <c r="E513" t="s">
        <v>2836</v>
      </c>
      <c r="F513" s="440">
        <v>46196</v>
      </c>
      <c r="G513">
        <v>20022</v>
      </c>
      <c r="H513" t="s">
        <v>5651</v>
      </c>
      <c r="I513" t="s">
        <v>6085</v>
      </c>
      <c r="J513">
        <v>6</v>
      </c>
      <c r="K513" t="s">
        <v>5613</v>
      </c>
      <c r="L513">
        <v>66.78</v>
      </c>
      <c r="M513">
        <v>11.13</v>
      </c>
      <c r="N513" t="s">
        <v>6085</v>
      </c>
      <c r="O513" t="s">
        <v>466</v>
      </c>
    </row>
    <row r="514" spans="1:15" x14ac:dyDescent="0.3">
      <c r="A514">
        <v>242534</v>
      </c>
      <c r="B514">
        <v>122</v>
      </c>
      <c r="C514" t="s">
        <v>552</v>
      </c>
      <c r="D514" t="s">
        <v>2706</v>
      </c>
      <c r="E514" t="s">
        <v>2836</v>
      </c>
      <c r="F514" s="440">
        <v>46196</v>
      </c>
      <c r="G514">
        <v>20349</v>
      </c>
      <c r="H514" t="s">
        <v>5679</v>
      </c>
      <c r="I514" t="s">
        <v>6085</v>
      </c>
      <c r="J514">
        <v>16</v>
      </c>
      <c r="K514" t="s">
        <v>5605</v>
      </c>
      <c r="L514">
        <v>210.56</v>
      </c>
      <c r="M514">
        <v>13.16</v>
      </c>
      <c r="N514" t="s">
        <v>6085</v>
      </c>
      <c r="O514" t="s">
        <v>466</v>
      </c>
    </row>
    <row r="515" spans="1:15" x14ac:dyDescent="0.3">
      <c r="A515">
        <v>242534</v>
      </c>
      <c r="B515">
        <v>122</v>
      </c>
      <c r="C515" t="s">
        <v>552</v>
      </c>
      <c r="D515" t="s">
        <v>2706</v>
      </c>
      <c r="E515" t="s">
        <v>2836</v>
      </c>
      <c r="F515" s="440">
        <v>46196</v>
      </c>
      <c r="G515">
        <v>20809</v>
      </c>
      <c r="H515" t="s">
        <v>5627</v>
      </c>
      <c r="I515" t="s">
        <v>6085</v>
      </c>
      <c r="J515">
        <v>15</v>
      </c>
      <c r="K515" t="s">
        <v>5613</v>
      </c>
      <c r="L515">
        <v>449.85</v>
      </c>
      <c r="M515">
        <v>29.99</v>
      </c>
      <c r="N515" t="s">
        <v>6085</v>
      </c>
      <c r="O515" t="s">
        <v>466</v>
      </c>
    </row>
    <row r="516" spans="1:15" x14ac:dyDescent="0.3">
      <c r="A516">
        <v>242534</v>
      </c>
      <c r="B516">
        <v>122</v>
      </c>
      <c r="C516" t="s">
        <v>552</v>
      </c>
      <c r="D516" t="s">
        <v>2706</v>
      </c>
      <c r="E516" t="s">
        <v>2836</v>
      </c>
      <c r="F516" s="440">
        <v>46196</v>
      </c>
      <c r="G516">
        <v>20672</v>
      </c>
      <c r="H516" t="s">
        <v>5642</v>
      </c>
      <c r="I516" t="s">
        <v>6085</v>
      </c>
      <c r="J516">
        <v>6</v>
      </c>
      <c r="K516" t="s">
        <v>5605</v>
      </c>
      <c r="L516">
        <v>177.3</v>
      </c>
      <c r="M516">
        <v>29.55</v>
      </c>
      <c r="N516" t="s">
        <v>6085</v>
      </c>
      <c r="O516" t="s">
        <v>466</v>
      </c>
    </row>
    <row r="517" spans="1:15" x14ac:dyDescent="0.3">
      <c r="A517">
        <v>242533</v>
      </c>
      <c r="B517">
        <v>122</v>
      </c>
      <c r="C517" t="s">
        <v>552</v>
      </c>
      <c r="D517" t="s">
        <v>2773</v>
      </c>
      <c r="E517" t="s">
        <v>2837</v>
      </c>
      <c r="F517" s="440">
        <v>46195</v>
      </c>
      <c r="G517">
        <v>25040</v>
      </c>
      <c r="H517" t="s">
        <v>5832</v>
      </c>
      <c r="I517" t="s">
        <v>4764</v>
      </c>
      <c r="J517">
        <v>12</v>
      </c>
      <c r="K517" t="s">
        <v>6140</v>
      </c>
      <c r="L517">
        <v>1290.24</v>
      </c>
      <c r="M517">
        <v>107.52</v>
      </c>
      <c r="N517" t="s">
        <v>4764</v>
      </c>
      <c r="O517" t="s">
        <v>466</v>
      </c>
    </row>
    <row r="518" spans="1:15" x14ac:dyDescent="0.3">
      <c r="A518">
        <v>242532</v>
      </c>
      <c r="B518">
        <v>122</v>
      </c>
      <c r="C518" t="s">
        <v>552</v>
      </c>
      <c r="D518" t="s">
        <v>2693</v>
      </c>
      <c r="E518" t="s">
        <v>2838</v>
      </c>
      <c r="F518" s="440">
        <v>46195</v>
      </c>
      <c r="G518">
        <v>22721</v>
      </c>
      <c r="H518" t="s">
        <v>5710</v>
      </c>
      <c r="I518" t="s">
        <v>6085</v>
      </c>
      <c r="J518">
        <v>10.86</v>
      </c>
      <c r="K518" t="s">
        <v>5598</v>
      </c>
      <c r="L518">
        <v>320.37</v>
      </c>
      <c r="M518">
        <v>29.5</v>
      </c>
      <c r="N518" t="s">
        <v>6085</v>
      </c>
      <c r="O518" t="s">
        <v>466</v>
      </c>
    </row>
    <row r="519" spans="1:15" x14ac:dyDescent="0.3">
      <c r="A519">
        <v>242531</v>
      </c>
      <c r="B519">
        <v>122</v>
      </c>
      <c r="C519" t="s">
        <v>552</v>
      </c>
      <c r="D519" t="s">
        <v>2832</v>
      </c>
      <c r="E519" t="s">
        <v>2839</v>
      </c>
      <c r="F519" s="440">
        <v>46195</v>
      </c>
      <c r="G519">
        <v>17797</v>
      </c>
      <c r="H519" t="s">
        <v>5828</v>
      </c>
      <c r="I519" t="s">
        <v>4764</v>
      </c>
      <c r="J519">
        <v>60</v>
      </c>
      <c r="K519" t="s">
        <v>5601</v>
      </c>
      <c r="L519">
        <v>2379</v>
      </c>
      <c r="M519">
        <v>39.65</v>
      </c>
      <c r="N519" t="s">
        <v>4764</v>
      </c>
      <c r="O519" t="s">
        <v>466</v>
      </c>
    </row>
    <row r="520" spans="1:15" x14ac:dyDescent="0.3">
      <c r="A520">
        <v>242530</v>
      </c>
      <c r="B520">
        <v>122</v>
      </c>
      <c r="C520" t="s">
        <v>552</v>
      </c>
      <c r="D520" t="s">
        <v>2769</v>
      </c>
      <c r="E520" t="s">
        <v>2840</v>
      </c>
      <c r="F520" s="440">
        <v>46196</v>
      </c>
      <c r="G520">
        <v>20941</v>
      </c>
      <c r="H520" t="s">
        <v>5886</v>
      </c>
      <c r="I520" t="s">
        <v>6085</v>
      </c>
      <c r="J520">
        <v>4</v>
      </c>
      <c r="K520" t="s">
        <v>5605</v>
      </c>
      <c r="L520">
        <v>729.2</v>
      </c>
      <c r="M520">
        <v>182.3</v>
      </c>
      <c r="N520" t="s">
        <v>6085</v>
      </c>
      <c r="O520" t="s">
        <v>466</v>
      </c>
    </row>
    <row r="521" spans="1:15" x14ac:dyDescent="0.3">
      <c r="A521">
        <v>242529</v>
      </c>
      <c r="B521">
        <v>122</v>
      </c>
      <c r="C521" t="s">
        <v>552</v>
      </c>
      <c r="D521" t="s">
        <v>2738</v>
      </c>
      <c r="E521" t="s">
        <v>2841</v>
      </c>
      <c r="F521" s="440">
        <v>46195</v>
      </c>
      <c r="G521">
        <v>21017</v>
      </c>
      <c r="H521" t="s">
        <v>5673</v>
      </c>
      <c r="I521" t="s">
        <v>6085</v>
      </c>
      <c r="J521">
        <v>3</v>
      </c>
      <c r="K521" t="s">
        <v>6115</v>
      </c>
      <c r="L521">
        <v>476.7</v>
      </c>
      <c r="M521">
        <v>158.9</v>
      </c>
      <c r="N521" t="s">
        <v>6085</v>
      </c>
      <c r="O521" t="s">
        <v>466</v>
      </c>
    </row>
    <row r="522" spans="1:15" x14ac:dyDescent="0.3">
      <c r="A522">
        <v>242529</v>
      </c>
      <c r="B522">
        <v>122</v>
      </c>
      <c r="C522" t="s">
        <v>552</v>
      </c>
      <c r="D522" t="s">
        <v>2738</v>
      </c>
      <c r="E522" t="s">
        <v>2841</v>
      </c>
      <c r="F522" s="440">
        <v>46195</v>
      </c>
      <c r="G522">
        <v>20301</v>
      </c>
      <c r="H522" t="s">
        <v>5617</v>
      </c>
      <c r="I522" t="s">
        <v>6085</v>
      </c>
      <c r="J522">
        <v>10</v>
      </c>
      <c r="K522" t="s">
        <v>5605</v>
      </c>
      <c r="L522">
        <v>210</v>
      </c>
      <c r="M522">
        <v>21</v>
      </c>
      <c r="N522" t="s">
        <v>6085</v>
      </c>
      <c r="O522" t="s">
        <v>466</v>
      </c>
    </row>
    <row r="523" spans="1:15" x14ac:dyDescent="0.3">
      <c r="A523">
        <v>242527</v>
      </c>
      <c r="B523">
        <v>122</v>
      </c>
      <c r="C523" t="s">
        <v>552</v>
      </c>
      <c r="D523" t="s">
        <v>2729</v>
      </c>
      <c r="E523" t="s">
        <v>2842</v>
      </c>
      <c r="F523" s="440">
        <v>46196</v>
      </c>
      <c r="G523">
        <v>25128</v>
      </c>
      <c r="H523" t="s">
        <v>5897</v>
      </c>
      <c r="I523" t="s">
        <v>6085</v>
      </c>
      <c r="J523">
        <v>15.2</v>
      </c>
      <c r="K523" t="s">
        <v>5598</v>
      </c>
      <c r="L523">
        <v>606.48</v>
      </c>
      <c r="M523">
        <v>39.9</v>
      </c>
      <c r="N523" t="s">
        <v>6085</v>
      </c>
      <c r="O523" t="s">
        <v>466</v>
      </c>
    </row>
    <row r="524" spans="1:15" x14ac:dyDescent="0.3">
      <c r="A524">
        <v>242527</v>
      </c>
      <c r="B524">
        <v>122</v>
      </c>
      <c r="C524" t="s">
        <v>552</v>
      </c>
      <c r="D524" t="s">
        <v>2729</v>
      </c>
      <c r="E524" t="s">
        <v>2842</v>
      </c>
      <c r="F524" s="440">
        <v>46196</v>
      </c>
      <c r="G524">
        <v>25126</v>
      </c>
      <c r="H524" t="s">
        <v>5859</v>
      </c>
      <c r="I524" t="s">
        <v>6085</v>
      </c>
      <c r="J524">
        <v>15.5</v>
      </c>
      <c r="K524" t="s">
        <v>5598</v>
      </c>
      <c r="L524">
        <v>664.95</v>
      </c>
      <c r="M524">
        <v>42.9</v>
      </c>
      <c r="N524" t="s">
        <v>6085</v>
      </c>
      <c r="O524" t="s">
        <v>466</v>
      </c>
    </row>
    <row r="525" spans="1:15" x14ac:dyDescent="0.3">
      <c r="A525">
        <v>242527</v>
      </c>
      <c r="B525">
        <v>122</v>
      </c>
      <c r="C525" t="s">
        <v>552</v>
      </c>
      <c r="D525" t="s">
        <v>2729</v>
      </c>
      <c r="E525" t="s">
        <v>2842</v>
      </c>
      <c r="F525" s="440">
        <v>46196</v>
      </c>
      <c r="G525">
        <v>20501</v>
      </c>
      <c r="H525" t="s">
        <v>5976</v>
      </c>
      <c r="I525" t="s">
        <v>6085</v>
      </c>
      <c r="J525">
        <v>5</v>
      </c>
      <c r="K525" t="s">
        <v>5598</v>
      </c>
      <c r="L525">
        <v>109.5</v>
      </c>
      <c r="M525">
        <v>21.9</v>
      </c>
      <c r="N525" t="s">
        <v>6085</v>
      </c>
      <c r="O525" t="s">
        <v>466</v>
      </c>
    </row>
    <row r="526" spans="1:15" x14ac:dyDescent="0.3">
      <c r="A526">
        <v>242527</v>
      </c>
      <c r="B526">
        <v>122</v>
      </c>
      <c r="C526" t="s">
        <v>552</v>
      </c>
      <c r="D526" t="s">
        <v>2729</v>
      </c>
      <c r="E526" t="s">
        <v>2842</v>
      </c>
      <c r="F526" s="440">
        <v>46196</v>
      </c>
      <c r="G526">
        <v>19017</v>
      </c>
      <c r="H526" t="s">
        <v>5715</v>
      </c>
      <c r="I526" t="s">
        <v>6085</v>
      </c>
      <c r="J526">
        <v>40</v>
      </c>
      <c r="K526" t="s">
        <v>5598</v>
      </c>
      <c r="L526">
        <v>608</v>
      </c>
      <c r="M526">
        <v>15.2</v>
      </c>
      <c r="N526" t="s">
        <v>6085</v>
      </c>
      <c r="O526" t="s">
        <v>466</v>
      </c>
    </row>
    <row r="527" spans="1:15" x14ac:dyDescent="0.3">
      <c r="A527">
        <v>242526</v>
      </c>
      <c r="B527">
        <v>122</v>
      </c>
      <c r="C527" t="s">
        <v>552</v>
      </c>
      <c r="D527" t="s">
        <v>1206</v>
      </c>
      <c r="E527" t="s">
        <v>2843</v>
      </c>
      <c r="F527" s="440">
        <v>46190</v>
      </c>
      <c r="G527">
        <v>25014</v>
      </c>
      <c r="H527" t="s">
        <v>6167</v>
      </c>
      <c r="I527" t="s">
        <v>6102</v>
      </c>
      <c r="J527">
        <v>1</v>
      </c>
      <c r="K527" t="s">
        <v>6168</v>
      </c>
      <c r="L527">
        <v>27</v>
      </c>
      <c r="M527">
        <v>27</v>
      </c>
      <c r="N527" t="s">
        <v>1210</v>
      </c>
      <c r="O527" t="s">
        <v>466</v>
      </c>
    </row>
    <row r="528" spans="1:15" x14ac:dyDescent="0.3">
      <c r="A528">
        <v>242525</v>
      </c>
      <c r="B528">
        <v>122</v>
      </c>
      <c r="C528" t="s">
        <v>552</v>
      </c>
      <c r="D528" t="s">
        <v>1206</v>
      </c>
      <c r="E528" t="s">
        <v>2844</v>
      </c>
      <c r="F528" s="440">
        <v>46190</v>
      </c>
      <c r="G528">
        <v>25014</v>
      </c>
      <c r="H528" t="s">
        <v>6167</v>
      </c>
      <c r="I528" t="s">
        <v>6102</v>
      </c>
      <c r="J528">
        <v>2</v>
      </c>
      <c r="K528" t="s">
        <v>6168</v>
      </c>
      <c r="L528">
        <v>54</v>
      </c>
      <c r="M528">
        <v>27</v>
      </c>
      <c r="N528" t="s">
        <v>1210</v>
      </c>
      <c r="O528" t="s">
        <v>466</v>
      </c>
    </row>
    <row r="529" spans="1:15" x14ac:dyDescent="0.3">
      <c r="A529">
        <v>242524</v>
      </c>
      <c r="B529">
        <v>122</v>
      </c>
      <c r="C529" t="s">
        <v>552</v>
      </c>
      <c r="D529" t="s">
        <v>1206</v>
      </c>
      <c r="E529" t="s">
        <v>2845</v>
      </c>
      <c r="F529" s="440">
        <v>46190</v>
      </c>
      <c r="G529">
        <v>25014</v>
      </c>
      <c r="H529" t="s">
        <v>6167</v>
      </c>
      <c r="I529" t="s">
        <v>6102</v>
      </c>
      <c r="J529">
        <v>2</v>
      </c>
      <c r="K529" t="s">
        <v>6168</v>
      </c>
      <c r="L529">
        <v>54</v>
      </c>
      <c r="M529">
        <v>27</v>
      </c>
      <c r="N529" t="s">
        <v>1210</v>
      </c>
      <c r="O529" t="s">
        <v>466</v>
      </c>
    </row>
    <row r="530" spans="1:15" x14ac:dyDescent="0.3">
      <c r="A530">
        <v>242522</v>
      </c>
      <c r="B530">
        <v>122</v>
      </c>
      <c r="C530" t="s">
        <v>552</v>
      </c>
      <c r="D530" t="s">
        <v>1206</v>
      </c>
      <c r="E530" t="s">
        <v>2846</v>
      </c>
      <c r="F530" s="440">
        <v>46190</v>
      </c>
      <c r="G530">
        <v>25014</v>
      </c>
      <c r="H530" t="s">
        <v>6167</v>
      </c>
      <c r="I530" t="s">
        <v>6102</v>
      </c>
      <c r="J530">
        <v>2</v>
      </c>
      <c r="K530" t="s">
        <v>6168</v>
      </c>
      <c r="L530">
        <v>54</v>
      </c>
      <c r="M530">
        <v>27</v>
      </c>
      <c r="N530" t="s">
        <v>1210</v>
      </c>
      <c r="O530" t="s">
        <v>466</v>
      </c>
    </row>
    <row r="531" spans="1:15" x14ac:dyDescent="0.3">
      <c r="A531">
        <v>242519</v>
      </c>
      <c r="B531">
        <v>122</v>
      </c>
      <c r="C531" t="s">
        <v>552</v>
      </c>
      <c r="D531" t="s">
        <v>1206</v>
      </c>
      <c r="E531" t="s">
        <v>2847</v>
      </c>
      <c r="F531" s="440">
        <v>46190</v>
      </c>
      <c r="G531">
        <v>25014</v>
      </c>
      <c r="H531" t="s">
        <v>6167</v>
      </c>
      <c r="I531" t="s">
        <v>6102</v>
      </c>
      <c r="J531">
        <v>2</v>
      </c>
      <c r="K531" t="s">
        <v>6168</v>
      </c>
      <c r="L531">
        <v>54</v>
      </c>
      <c r="M531">
        <v>27</v>
      </c>
      <c r="N531" t="s">
        <v>1210</v>
      </c>
      <c r="O531" t="s">
        <v>466</v>
      </c>
    </row>
    <row r="532" spans="1:15" x14ac:dyDescent="0.3">
      <c r="A532">
        <v>242501</v>
      </c>
      <c r="B532">
        <v>122</v>
      </c>
      <c r="C532" t="s">
        <v>552</v>
      </c>
      <c r="D532" t="s">
        <v>2704</v>
      </c>
      <c r="E532" t="s">
        <v>2848</v>
      </c>
      <c r="F532" s="440">
        <v>46193</v>
      </c>
      <c r="G532">
        <v>23359</v>
      </c>
      <c r="H532" t="s">
        <v>5939</v>
      </c>
      <c r="I532" t="s">
        <v>6085</v>
      </c>
      <c r="J532">
        <v>10</v>
      </c>
      <c r="K532" t="s">
        <v>5598</v>
      </c>
      <c r="L532">
        <v>29</v>
      </c>
      <c r="M532">
        <v>2.9</v>
      </c>
      <c r="N532" t="s">
        <v>6085</v>
      </c>
      <c r="O532" t="s">
        <v>466</v>
      </c>
    </row>
    <row r="533" spans="1:15" x14ac:dyDescent="0.3">
      <c r="A533">
        <v>242501</v>
      </c>
      <c r="B533">
        <v>122</v>
      </c>
      <c r="C533" t="s">
        <v>552</v>
      </c>
      <c r="D533" t="s">
        <v>2704</v>
      </c>
      <c r="E533" t="s">
        <v>2848</v>
      </c>
      <c r="F533" s="440">
        <v>46193</v>
      </c>
      <c r="G533">
        <v>19738</v>
      </c>
      <c r="H533" t="s">
        <v>6018</v>
      </c>
      <c r="I533" t="s">
        <v>6085</v>
      </c>
      <c r="J533">
        <v>20</v>
      </c>
      <c r="K533" t="s">
        <v>5598</v>
      </c>
      <c r="L533">
        <v>58</v>
      </c>
      <c r="M533">
        <v>2.9</v>
      </c>
      <c r="N533" t="s">
        <v>6085</v>
      </c>
      <c r="O533" t="s">
        <v>466</v>
      </c>
    </row>
    <row r="534" spans="1:15" x14ac:dyDescent="0.3">
      <c r="A534">
        <v>242500</v>
      </c>
      <c r="B534">
        <v>122</v>
      </c>
      <c r="C534" t="s">
        <v>552</v>
      </c>
      <c r="D534" t="s">
        <v>2697</v>
      </c>
      <c r="E534" t="s">
        <v>2849</v>
      </c>
      <c r="F534" s="440">
        <v>46192</v>
      </c>
      <c r="G534">
        <v>23096</v>
      </c>
      <c r="H534" t="s">
        <v>5941</v>
      </c>
      <c r="I534" t="s">
        <v>6085</v>
      </c>
      <c r="J534">
        <v>60</v>
      </c>
      <c r="K534" t="s">
        <v>5613</v>
      </c>
      <c r="L534">
        <v>39</v>
      </c>
      <c r="M534">
        <v>0.65</v>
      </c>
      <c r="N534" t="s">
        <v>6085</v>
      </c>
      <c r="O534" t="s">
        <v>466</v>
      </c>
    </row>
    <row r="535" spans="1:15" x14ac:dyDescent="0.3">
      <c r="A535">
        <v>242500</v>
      </c>
      <c r="B535">
        <v>122</v>
      </c>
      <c r="C535" t="s">
        <v>552</v>
      </c>
      <c r="D535" t="s">
        <v>2697</v>
      </c>
      <c r="E535" t="s">
        <v>2849</v>
      </c>
      <c r="F535" s="440">
        <v>46192</v>
      </c>
      <c r="G535">
        <v>19478</v>
      </c>
      <c r="H535" t="s">
        <v>5982</v>
      </c>
      <c r="I535" t="s">
        <v>6085</v>
      </c>
      <c r="J535">
        <v>0.2</v>
      </c>
      <c r="K535" t="s">
        <v>5598</v>
      </c>
      <c r="L535">
        <v>11.27</v>
      </c>
      <c r="M535">
        <v>56.35</v>
      </c>
      <c r="N535" t="s">
        <v>6085</v>
      </c>
      <c r="O535" t="s">
        <v>466</v>
      </c>
    </row>
    <row r="536" spans="1:15" x14ac:dyDescent="0.3">
      <c r="A536">
        <v>242500</v>
      </c>
      <c r="B536">
        <v>122</v>
      </c>
      <c r="C536" t="s">
        <v>552</v>
      </c>
      <c r="D536" t="s">
        <v>2697</v>
      </c>
      <c r="E536" t="s">
        <v>2849</v>
      </c>
      <c r="F536" s="440">
        <v>46192</v>
      </c>
      <c r="G536">
        <v>19721</v>
      </c>
      <c r="H536" t="s">
        <v>5952</v>
      </c>
      <c r="I536" t="s">
        <v>6085</v>
      </c>
      <c r="J536">
        <v>1</v>
      </c>
      <c r="K536" t="s">
        <v>5598</v>
      </c>
      <c r="L536">
        <v>41.6</v>
      </c>
      <c r="M536">
        <v>41.6</v>
      </c>
      <c r="N536" t="s">
        <v>6085</v>
      </c>
      <c r="O536" t="s">
        <v>466</v>
      </c>
    </row>
    <row r="537" spans="1:15" x14ac:dyDescent="0.3">
      <c r="A537">
        <v>242499</v>
      </c>
      <c r="B537">
        <v>122</v>
      </c>
      <c r="C537" t="s">
        <v>552</v>
      </c>
      <c r="D537" t="s">
        <v>2688</v>
      </c>
      <c r="E537" t="s">
        <v>2850</v>
      </c>
      <c r="F537" s="440">
        <v>46190</v>
      </c>
      <c r="G537">
        <v>18272</v>
      </c>
      <c r="H537" t="s">
        <v>5765</v>
      </c>
      <c r="I537" t="s">
        <v>4764</v>
      </c>
      <c r="J537">
        <v>6</v>
      </c>
      <c r="K537" t="s">
        <v>5601</v>
      </c>
      <c r="L537">
        <v>218.64</v>
      </c>
      <c r="M537">
        <v>36.44</v>
      </c>
      <c r="N537" t="s">
        <v>4764</v>
      </c>
      <c r="O537" t="s">
        <v>466</v>
      </c>
    </row>
    <row r="538" spans="1:15" x14ac:dyDescent="0.3">
      <c r="A538">
        <v>242499</v>
      </c>
      <c r="B538">
        <v>122</v>
      </c>
      <c r="C538" t="s">
        <v>552</v>
      </c>
      <c r="D538" t="s">
        <v>2688</v>
      </c>
      <c r="E538" t="s">
        <v>2850</v>
      </c>
      <c r="F538" s="440">
        <v>46190</v>
      </c>
      <c r="G538">
        <v>18275</v>
      </c>
      <c r="H538" t="s">
        <v>5764</v>
      </c>
      <c r="I538" t="s">
        <v>4764</v>
      </c>
      <c r="J538">
        <v>2</v>
      </c>
      <c r="K538" t="s">
        <v>5601</v>
      </c>
      <c r="L538">
        <v>144.69999999999999</v>
      </c>
      <c r="M538">
        <v>72.349999999999994</v>
      </c>
      <c r="N538" t="s">
        <v>4764</v>
      </c>
      <c r="O538" t="s">
        <v>466</v>
      </c>
    </row>
    <row r="539" spans="1:15" x14ac:dyDescent="0.3">
      <c r="A539">
        <v>242499</v>
      </c>
      <c r="B539">
        <v>122</v>
      </c>
      <c r="C539" t="s">
        <v>552</v>
      </c>
      <c r="D539" t="s">
        <v>2688</v>
      </c>
      <c r="E539" t="s">
        <v>2850</v>
      </c>
      <c r="F539" s="440">
        <v>46190</v>
      </c>
      <c r="G539">
        <v>18543</v>
      </c>
      <c r="H539" t="s">
        <v>5729</v>
      </c>
      <c r="I539" t="s">
        <v>4764</v>
      </c>
      <c r="J539">
        <v>6</v>
      </c>
      <c r="K539" t="s">
        <v>5601</v>
      </c>
      <c r="L539">
        <v>116.4</v>
      </c>
      <c r="M539">
        <v>19.399999999999999</v>
      </c>
      <c r="N539" t="s">
        <v>4764</v>
      </c>
      <c r="O539" t="s">
        <v>466</v>
      </c>
    </row>
    <row r="540" spans="1:15" x14ac:dyDescent="0.3">
      <c r="A540">
        <v>242499</v>
      </c>
      <c r="B540">
        <v>122</v>
      </c>
      <c r="C540" t="s">
        <v>552</v>
      </c>
      <c r="D540" t="s">
        <v>2688</v>
      </c>
      <c r="E540" t="s">
        <v>2850</v>
      </c>
      <c r="F540" s="440">
        <v>46190</v>
      </c>
      <c r="G540">
        <v>17800</v>
      </c>
      <c r="H540" t="s">
        <v>5824</v>
      </c>
      <c r="I540" t="s">
        <v>4764</v>
      </c>
      <c r="J540">
        <v>12</v>
      </c>
      <c r="K540" t="s">
        <v>6093</v>
      </c>
      <c r="L540">
        <v>311.04000000000002</v>
      </c>
      <c r="M540">
        <v>25.92</v>
      </c>
      <c r="N540" t="s">
        <v>4764</v>
      </c>
      <c r="O540" t="s">
        <v>466</v>
      </c>
    </row>
    <row r="541" spans="1:15" x14ac:dyDescent="0.3">
      <c r="A541">
        <v>242498</v>
      </c>
      <c r="B541">
        <v>122</v>
      </c>
      <c r="C541" t="s">
        <v>552</v>
      </c>
      <c r="D541" t="s">
        <v>2700</v>
      </c>
      <c r="E541" t="s">
        <v>2851</v>
      </c>
      <c r="F541" s="440">
        <v>46190</v>
      </c>
      <c r="G541">
        <v>19034</v>
      </c>
      <c r="H541" t="s">
        <v>5712</v>
      </c>
      <c r="I541" t="s">
        <v>6085</v>
      </c>
      <c r="J541">
        <v>20</v>
      </c>
      <c r="K541" t="s">
        <v>5598</v>
      </c>
      <c r="L541">
        <v>165.6</v>
      </c>
      <c r="M541">
        <v>8.2799999999999994</v>
      </c>
      <c r="N541" t="s">
        <v>6085</v>
      </c>
      <c r="O541" t="s">
        <v>466</v>
      </c>
    </row>
    <row r="542" spans="1:15" x14ac:dyDescent="0.3">
      <c r="A542">
        <v>242498</v>
      </c>
      <c r="B542">
        <v>122</v>
      </c>
      <c r="C542" t="s">
        <v>552</v>
      </c>
      <c r="D542" t="s">
        <v>2700</v>
      </c>
      <c r="E542" t="s">
        <v>2851</v>
      </c>
      <c r="F542" s="440">
        <v>46190</v>
      </c>
      <c r="G542">
        <v>19017</v>
      </c>
      <c r="H542" t="s">
        <v>5715</v>
      </c>
      <c r="I542" t="s">
        <v>6085</v>
      </c>
      <c r="J542">
        <v>36</v>
      </c>
      <c r="K542" t="s">
        <v>5598</v>
      </c>
      <c r="L542">
        <v>500.04</v>
      </c>
      <c r="M542">
        <v>13.89</v>
      </c>
      <c r="N542" t="s">
        <v>6085</v>
      </c>
      <c r="O542" t="s">
        <v>466</v>
      </c>
    </row>
    <row r="543" spans="1:15" x14ac:dyDescent="0.3">
      <c r="A543">
        <v>242496</v>
      </c>
      <c r="B543">
        <v>122</v>
      </c>
      <c r="C543" t="s">
        <v>552</v>
      </c>
      <c r="D543" t="s">
        <v>2697</v>
      </c>
      <c r="E543" t="s">
        <v>2852</v>
      </c>
      <c r="F543" s="440">
        <v>46191</v>
      </c>
      <c r="G543">
        <v>19759</v>
      </c>
      <c r="H543" t="s">
        <v>6016</v>
      </c>
      <c r="I543" t="s">
        <v>6085</v>
      </c>
      <c r="J543">
        <v>4</v>
      </c>
      <c r="K543" t="s">
        <v>5598</v>
      </c>
      <c r="L543">
        <v>33.799999999999997</v>
      </c>
      <c r="M543">
        <v>8.4499999999999993</v>
      </c>
      <c r="N543" t="s">
        <v>6085</v>
      </c>
      <c r="O543" t="s">
        <v>466</v>
      </c>
    </row>
    <row r="544" spans="1:15" x14ac:dyDescent="0.3">
      <c r="A544">
        <v>242496</v>
      </c>
      <c r="B544">
        <v>122</v>
      </c>
      <c r="C544" t="s">
        <v>552</v>
      </c>
      <c r="D544" t="s">
        <v>2697</v>
      </c>
      <c r="E544" t="s">
        <v>2852</v>
      </c>
      <c r="F544" s="440">
        <v>46191</v>
      </c>
      <c r="G544">
        <v>19721</v>
      </c>
      <c r="H544" t="s">
        <v>5952</v>
      </c>
      <c r="I544" t="s">
        <v>6085</v>
      </c>
      <c r="J544">
        <v>1.2</v>
      </c>
      <c r="K544" t="s">
        <v>5598</v>
      </c>
      <c r="L544">
        <v>49.92</v>
      </c>
      <c r="M544">
        <v>41.6</v>
      </c>
      <c r="N544" t="s">
        <v>6085</v>
      </c>
      <c r="O544" t="s">
        <v>466</v>
      </c>
    </row>
    <row r="545" spans="1:15" x14ac:dyDescent="0.3">
      <c r="A545">
        <v>242496</v>
      </c>
      <c r="B545">
        <v>122</v>
      </c>
      <c r="C545" t="s">
        <v>552</v>
      </c>
      <c r="D545" t="s">
        <v>2697</v>
      </c>
      <c r="E545" t="s">
        <v>2852</v>
      </c>
      <c r="F545" s="440">
        <v>46191</v>
      </c>
      <c r="G545">
        <v>17061</v>
      </c>
      <c r="H545" t="s">
        <v>5954</v>
      </c>
      <c r="I545" t="s">
        <v>6085</v>
      </c>
      <c r="J545">
        <v>0.1</v>
      </c>
      <c r="K545" t="s">
        <v>5598</v>
      </c>
      <c r="L545">
        <v>9.1</v>
      </c>
      <c r="M545">
        <v>91</v>
      </c>
      <c r="N545" t="s">
        <v>6085</v>
      </c>
      <c r="O545" t="s">
        <v>466</v>
      </c>
    </row>
    <row r="546" spans="1:15" x14ac:dyDescent="0.3">
      <c r="A546">
        <v>242496</v>
      </c>
      <c r="B546">
        <v>122</v>
      </c>
      <c r="C546" t="s">
        <v>552</v>
      </c>
      <c r="D546" t="s">
        <v>2697</v>
      </c>
      <c r="E546" t="s">
        <v>2852</v>
      </c>
      <c r="F546" s="440">
        <v>46191</v>
      </c>
      <c r="G546">
        <v>23241</v>
      </c>
      <c r="H546" t="s">
        <v>5932</v>
      </c>
      <c r="I546" t="s">
        <v>6085</v>
      </c>
      <c r="J546">
        <v>3</v>
      </c>
      <c r="K546" t="s">
        <v>5598</v>
      </c>
      <c r="L546">
        <v>12.48</v>
      </c>
      <c r="M546">
        <v>4.16</v>
      </c>
      <c r="N546" t="s">
        <v>6085</v>
      </c>
      <c r="O546" t="s">
        <v>466</v>
      </c>
    </row>
    <row r="547" spans="1:15" x14ac:dyDescent="0.3">
      <c r="A547">
        <v>242496</v>
      </c>
      <c r="B547">
        <v>122</v>
      </c>
      <c r="C547" t="s">
        <v>552</v>
      </c>
      <c r="D547" t="s">
        <v>2697</v>
      </c>
      <c r="E547" t="s">
        <v>2852</v>
      </c>
      <c r="F547" s="440">
        <v>46191</v>
      </c>
      <c r="G547">
        <v>19654</v>
      </c>
      <c r="H547" t="s">
        <v>5917</v>
      </c>
      <c r="I547" t="s">
        <v>6085</v>
      </c>
      <c r="J547">
        <v>4</v>
      </c>
      <c r="K547" t="s">
        <v>5598</v>
      </c>
      <c r="L547">
        <v>19.760000000000002</v>
      </c>
      <c r="M547">
        <v>4.9400000000000004</v>
      </c>
      <c r="N547" t="s">
        <v>6085</v>
      </c>
      <c r="O547" t="s">
        <v>466</v>
      </c>
    </row>
    <row r="548" spans="1:15" x14ac:dyDescent="0.3">
      <c r="A548">
        <v>242496</v>
      </c>
      <c r="B548">
        <v>122</v>
      </c>
      <c r="C548" t="s">
        <v>552</v>
      </c>
      <c r="D548" t="s">
        <v>2697</v>
      </c>
      <c r="E548" t="s">
        <v>2852</v>
      </c>
      <c r="F548" s="440">
        <v>46191</v>
      </c>
      <c r="G548">
        <v>23105</v>
      </c>
      <c r="H548" t="s">
        <v>6169</v>
      </c>
      <c r="I548" t="s">
        <v>6085</v>
      </c>
      <c r="J548">
        <v>0.1</v>
      </c>
      <c r="K548" t="s">
        <v>5598</v>
      </c>
      <c r="L548">
        <v>10.4</v>
      </c>
      <c r="M548">
        <v>104</v>
      </c>
      <c r="N548" t="s">
        <v>6085</v>
      </c>
      <c r="O548" t="s">
        <v>466</v>
      </c>
    </row>
    <row r="549" spans="1:15" x14ac:dyDescent="0.3">
      <c r="A549">
        <v>242493</v>
      </c>
      <c r="B549">
        <v>122</v>
      </c>
      <c r="C549" t="s">
        <v>552</v>
      </c>
      <c r="D549" t="s">
        <v>2713</v>
      </c>
      <c r="E549" t="s">
        <v>2853</v>
      </c>
      <c r="F549" s="440">
        <v>46190</v>
      </c>
      <c r="G549">
        <v>21123</v>
      </c>
      <c r="H549" t="s">
        <v>6170</v>
      </c>
      <c r="I549" t="s">
        <v>6085</v>
      </c>
      <c r="J549">
        <v>2</v>
      </c>
      <c r="K549" t="s">
        <v>5598</v>
      </c>
      <c r="L549">
        <v>21.8</v>
      </c>
      <c r="M549">
        <v>10.9</v>
      </c>
      <c r="N549" t="s">
        <v>6085</v>
      </c>
      <c r="O549" t="s">
        <v>466</v>
      </c>
    </row>
    <row r="550" spans="1:15" x14ac:dyDescent="0.3">
      <c r="A550">
        <v>242493</v>
      </c>
      <c r="B550">
        <v>122</v>
      </c>
      <c r="C550" t="s">
        <v>552</v>
      </c>
      <c r="D550" t="s">
        <v>2713</v>
      </c>
      <c r="E550" t="s">
        <v>2853</v>
      </c>
      <c r="F550" s="440">
        <v>46190</v>
      </c>
      <c r="G550">
        <v>20666</v>
      </c>
      <c r="H550" t="s">
        <v>6171</v>
      </c>
      <c r="I550" t="s">
        <v>6085</v>
      </c>
      <c r="J550">
        <v>1</v>
      </c>
      <c r="K550" t="s">
        <v>5613</v>
      </c>
      <c r="L550">
        <v>236.85</v>
      </c>
      <c r="M550">
        <v>236.85</v>
      </c>
      <c r="N550" t="s">
        <v>6085</v>
      </c>
      <c r="O550" t="s">
        <v>466</v>
      </c>
    </row>
    <row r="551" spans="1:15" x14ac:dyDescent="0.3">
      <c r="A551">
        <v>242490</v>
      </c>
      <c r="B551">
        <v>122</v>
      </c>
      <c r="C551" t="s">
        <v>552</v>
      </c>
      <c r="D551" t="s">
        <v>2749</v>
      </c>
      <c r="E551" t="s">
        <v>2854</v>
      </c>
      <c r="F551" s="440">
        <v>46191</v>
      </c>
      <c r="G551">
        <v>26591</v>
      </c>
      <c r="H551" t="s">
        <v>5834</v>
      </c>
      <c r="I551" t="s">
        <v>6085</v>
      </c>
      <c r="J551">
        <v>1</v>
      </c>
      <c r="K551" t="s">
        <v>5598</v>
      </c>
      <c r="L551">
        <v>328.5</v>
      </c>
      <c r="M551">
        <v>328.5</v>
      </c>
      <c r="N551" t="s">
        <v>6085</v>
      </c>
      <c r="O551" t="s">
        <v>466</v>
      </c>
    </row>
    <row r="552" spans="1:15" x14ac:dyDescent="0.3">
      <c r="A552">
        <v>242490</v>
      </c>
      <c r="B552">
        <v>122</v>
      </c>
      <c r="C552" t="s">
        <v>552</v>
      </c>
      <c r="D552" t="s">
        <v>2749</v>
      </c>
      <c r="E552" t="s">
        <v>2854</v>
      </c>
      <c r="F552" s="440">
        <v>46191</v>
      </c>
      <c r="G552">
        <v>26588</v>
      </c>
      <c r="H552" t="s">
        <v>5597</v>
      </c>
      <c r="I552" t="s">
        <v>6085</v>
      </c>
      <c r="J552">
        <v>1</v>
      </c>
      <c r="K552" t="s">
        <v>5598</v>
      </c>
      <c r="L552">
        <v>276.5</v>
      </c>
      <c r="M552">
        <v>276.5</v>
      </c>
      <c r="N552" t="s">
        <v>6085</v>
      </c>
      <c r="O552" t="s">
        <v>466</v>
      </c>
    </row>
    <row r="553" spans="1:15" x14ac:dyDescent="0.3">
      <c r="A553">
        <v>242488</v>
      </c>
      <c r="B553">
        <v>122</v>
      </c>
      <c r="C553" t="s">
        <v>552</v>
      </c>
      <c r="D553" t="s">
        <v>2700</v>
      </c>
      <c r="E553" t="s">
        <v>2855</v>
      </c>
      <c r="F553" s="440">
        <v>46190</v>
      </c>
      <c r="G553">
        <v>19324</v>
      </c>
      <c r="H553" t="s">
        <v>5699</v>
      </c>
      <c r="I553" t="s">
        <v>6085</v>
      </c>
      <c r="J553">
        <v>8.1999999999999993</v>
      </c>
      <c r="K553" t="s">
        <v>5598</v>
      </c>
      <c r="L553">
        <v>340.22</v>
      </c>
      <c r="M553">
        <v>41.490243999999997</v>
      </c>
      <c r="N553" t="s">
        <v>6085</v>
      </c>
      <c r="O553" t="s">
        <v>466</v>
      </c>
    </row>
    <row r="554" spans="1:15" x14ac:dyDescent="0.3">
      <c r="A554">
        <v>242488</v>
      </c>
      <c r="B554">
        <v>122</v>
      </c>
      <c r="C554" t="s">
        <v>552</v>
      </c>
      <c r="D554" t="s">
        <v>2700</v>
      </c>
      <c r="E554" t="s">
        <v>2855</v>
      </c>
      <c r="F554" s="440">
        <v>46190</v>
      </c>
      <c r="G554">
        <v>20923</v>
      </c>
      <c r="H554" t="s">
        <v>6172</v>
      </c>
      <c r="I554" t="s">
        <v>6085</v>
      </c>
      <c r="J554">
        <v>4</v>
      </c>
      <c r="K554" t="s">
        <v>5605</v>
      </c>
      <c r="L554">
        <v>255.96</v>
      </c>
      <c r="M554">
        <v>63.99</v>
      </c>
      <c r="N554" t="s">
        <v>6085</v>
      </c>
      <c r="O554" t="s">
        <v>466</v>
      </c>
    </row>
    <row r="555" spans="1:15" x14ac:dyDescent="0.3">
      <c r="A555">
        <v>242488</v>
      </c>
      <c r="B555">
        <v>122</v>
      </c>
      <c r="C555" t="s">
        <v>552</v>
      </c>
      <c r="D555" t="s">
        <v>2700</v>
      </c>
      <c r="E555" t="s">
        <v>2855</v>
      </c>
      <c r="F555" s="440">
        <v>46190</v>
      </c>
      <c r="G555">
        <v>24039</v>
      </c>
      <c r="H555" t="s">
        <v>5616</v>
      </c>
      <c r="I555" t="s">
        <v>6085</v>
      </c>
      <c r="J555">
        <v>4</v>
      </c>
      <c r="K555" t="s">
        <v>6139</v>
      </c>
      <c r="L555">
        <v>271.60000000000002</v>
      </c>
      <c r="M555">
        <v>67.900000000000006</v>
      </c>
      <c r="N555" t="s">
        <v>6085</v>
      </c>
      <c r="O555" t="s">
        <v>466</v>
      </c>
    </row>
    <row r="556" spans="1:15" x14ac:dyDescent="0.3">
      <c r="A556">
        <v>242485</v>
      </c>
      <c r="B556">
        <v>122</v>
      </c>
      <c r="C556" t="s">
        <v>552</v>
      </c>
      <c r="D556" t="s">
        <v>2769</v>
      </c>
      <c r="E556" t="s">
        <v>2856</v>
      </c>
      <c r="F556" s="440">
        <v>46190</v>
      </c>
      <c r="G556">
        <v>20941</v>
      </c>
      <c r="H556" t="s">
        <v>5886</v>
      </c>
      <c r="I556" t="s">
        <v>6085</v>
      </c>
      <c r="J556">
        <v>5</v>
      </c>
      <c r="K556" t="s">
        <v>5605</v>
      </c>
      <c r="L556">
        <v>911.5</v>
      </c>
      <c r="M556">
        <v>182.3</v>
      </c>
      <c r="N556" t="s">
        <v>6085</v>
      </c>
      <c r="O556" t="s">
        <v>466</v>
      </c>
    </row>
    <row r="557" spans="1:15" x14ac:dyDescent="0.3">
      <c r="A557">
        <v>242477</v>
      </c>
      <c r="B557">
        <v>122</v>
      </c>
      <c r="C557" t="s">
        <v>552</v>
      </c>
      <c r="D557" t="s">
        <v>2709</v>
      </c>
      <c r="E557" t="s">
        <v>2857</v>
      </c>
      <c r="F557" s="440">
        <v>46191</v>
      </c>
      <c r="G557">
        <v>23082</v>
      </c>
      <c r="H557" t="s">
        <v>5697</v>
      </c>
      <c r="I557" t="s">
        <v>6085</v>
      </c>
      <c r="J557">
        <v>12</v>
      </c>
      <c r="K557" t="s">
        <v>5598</v>
      </c>
      <c r="L557">
        <v>982.8</v>
      </c>
      <c r="M557">
        <v>81.900000000000006</v>
      </c>
      <c r="N557" t="s">
        <v>6085</v>
      </c>
      <c r="O557" t="s">
        <v>466</v>
      </c>
    </row>
    <row r="558" spans="1:15" x14ac:dyDescent="0.3">
      <c r="A558">
        <v>242475</v>
      </c>
      <c r="B558">
        <v>122</v>
      </c>
      <c r="C558" t="s">
        <v>552</v>
      </c>
      <c r="D558" t="s">
        <v>2704</v>
      </c>
      <c r="E558" t="s">
        <v>2858</v>
      </c>
      <c r="F558" s="440">
        <v>46191</v>
      </c>
      <c r="G558">
        <v>19572</v>
      </c>
      <c r="H558" t="s">
        <v>5945</v>
      </c>
      <c r="I558" t="s">
        <v>6085</v>
      </c>
      <c r="J558">
        <v>0.2</v>
      </c>
      <c r="K558" t="s">
        <v>5598</v>
      </c>
      <c r="L558">
        <v>1.99</v>
      </c>
      <c r="M558">
        <v>9.9499999999999993</v>
      </c>
      <c r="N558" t="s">
        <v>6085</v>
      </c>
      <c r="O558" t="s">
        <v>466</v>
      </c>
    </row>
    <row r="559" spans="1:15" x14ac:dyDescent="0.3">
      <c r="A559">
        <v>242475</v>
      </c>
      <c r="B559">
        <v>122</v>
      </c>
      <c r="C559" t="s">
        <v>552</v>
      </c>
      <c r="D559" t="s">
        <v>2704</v>
      </c>
      <c r="E559" t="s">
        <v>2858</v>
      </c>
      <c r="F559" s="440">
        <v>46191</v>
      </c>
      <c r="G559">
        <v>19658</v>
      </c>
      <c r="H559" t="s">
        <v>5915</v>
      </c>
      <c r="I559" t="s">
        <v>6085</v>
      </c>
      <c r="J559">
        <v>8</v>
      </c>
      <c r="K559" t="s">
        <v>5598</v>
      </c>
      <c r="L559">
        <v>29.6</v>
      </c>
      <c r="M559">
        <v>3.7</v>
      </c>
      <c r="N559" t="s">
        <v>6085</v>
      </c>
      <c r="O559" t="s">
        <v>466</v>
      </c>
    </row>
    <row r="560" spans="1:15" x14ac:dyDescent="0.3">
      <c r="A560">
        <v>242475</v>
      </c>
      <c r="B560">
        <v>122</v>
      </c>
      <c r="C560" t="s">
        <v>552</v>
      </c>
      <c r="D560" t="s">
        <v>2704</v>
      </c>
      <c r="E560" t="s">
        <v>2858</v>
      </c>
      <c r="F560" s="440">
        <v>46191</v>
      </c>
      <c r="G560">
        <v>26631</v>
      </c>
      <c r="H560" t="s">
        <v>6117</v>
      </c>
      <c r="I560" t="s">
        <v>6085</v>
      </c>
      <c r="J560">
        <v>1</v>
      </c>
      <c r="K560" t="s">
        <v>5598</v>
      </c>
      <c r="L560">
        <v>72.5</v>
      </c>
      <c r="M560">
        <v>72.5</v>
      </c>
      <c r="N560" t="s">
        <v>6085</v>
      </c>
      <c r="O560" t="s">
        <v>466</v>
      </c>
    </row>
    <row r="561" spans="1:15" x14ac:dyDescent="0.3">
      <c r="A561">
        <v>242475</v>
      </c>
      <c r="B561">
        <v>122</v>
      </c>
      <c r="C561" t="s">
        <v>552</v>
      </c>
      <c r="D561" t="s">
        <v>2704</v>
      </c>
      <c r="E561" t="s">
        <v>2858</v>
      </c>
      <c r="F561" s="440">
        <v>46191</v>
      </c>
      <c r="G561">
        <v>23186</v>
      </c>
      <c r="H561" t="s">
        <v>5955</v>
      </c>
      <c r="I561" t="s">
        <v>6085</v>
      </c>
      <c r="J561">
        <v>10</v>
      </c>
      <c r="K561" t="s">
        <v>5598</v>
      </c>
      <c r="L561">
        <v>128.9</v>
      </c>
      <c r="M561">
        <v>12.89</v>
      </c>
      <c r="N561" t="s">
        <v>6085</v>
      </c>
      <c r="O561" t="s">
        <v>466</v>
      </c>
    </row>
    <row r="562" spans="1:15" x14ac:dyDescent="0.3">
      <c r="A562">
        <v>242475</v>
      </c>
      <c r="B562">
        <v>122</v>
      </c>
      <c r="C562" t="s">
        <v>552</v>
      </c>
      <c r="D562" t="s">
        <v>2704</v>
      </c>
      <c r="E562" t="s">
        <v>2858</v>
      </c>
      <c r="F562" s="440">
        <v>46191</v>
      </c>
      <c r="G562">
        <v>19652</v>
      </c>
      <c r="H562" t="s">
        <v>5920</v>
      </c>
      <c r="I562" t="s">
        <v>6085</v>
      </c>
      <c r="J562">
        <v>1</v>
      </c>
      <c r="K562" t="s">
        <v>5598</v>
      </c>
      <c r="L562">
        <v>18.62</v>
      </c>
      <c r="M562">
        <v>18.62</v>
      </c>
      <c r="N562" t="s">
        <v>6085</v>
      </c>
      <c r="O562" t="s">
        <v>466</v>
      </c>
    </row>
    <row r="563" spans="1:15" x14ac:dyDescent="0.3">
      <c r="A563">
        <v>242475</v>
      </c>
      <c r="B563">
        <v>122</v>
      </c>
      <c r="C563" t="s">
        <v>552</v>
      </c>
      <c r="D563" t="s">
        <v>2704</v>
      </c>
      <c r="E563" t="s">
        <v>2858</v>
      </c>
      <c r="F563" s="440">
        <v>46191</v>
      </c>
      <c r="G563">
        <v>19738</v>
      </c>
      <c r="H563" t="s">
        <v>6018</v>
      </c>
      <c r="I563" t="s">
        <v>6085</v>
      </c>
      <c r="J563">
        <v>20</v>
      </c>
      <c r="K563" t="s">
        <v>5598</v>
      </c>
      <c r="L563">
        <v>58</v>
      </c>
      <c r="M563">
        <v>2.9</v>
      </c>
      <c r="N563" t="s">
        <v>6085</v>
      </c>
      <c r="O563" t="s">
        <v>466</v>
      </c>
    </row>
    <row r="564" spans="1:15" x14ac:dyDescent="0.3">
      <c r="A564">
        <v>242475</v>
      </c>
      <c r="B564">
        <v>122</v>
      </c>
      <c r="C564" t="s">
        <v>552</v>
      </c>
      <c r="D564" t="s">
        <v>2704</v>
      </c>
      <c r="E564" t="s">
        <v>2858</v>
      </c>
      <c r="F564" s="440">
        <v>46191</v>
      </c>
      <c r="G564">
        <v>24509</v>
      </c>
      <c r="H564" t="s">
        <v>5928</v>
      </c>
      <c r="I564" t="s">
        <v>6085</v>
      </c>
      <c r="J564">
        <v>10</v>
      </c>
      <c r="K564" t="s">
        <v>5598</v>
      </c>
      <c r="L564">
        <v>52.9</v>
      </c>
      <c r="M564">
        <v>5.29</v>
      </c>
      <c r="N564" t="s">
        <v>6085</v>
      </c>
      <c r="O564" t="s">
        <v>466</v>
      </c>
    </row>
    <row r="565" spans="1:15" x14ac:dyDescent="0.3">
      <c r="A565">
        <v>242475</v>
      </c>
      <c r="B565">
        <v>122</v>
      </c>
      <c r="C565" t="s">
        <v>552</v>
      </c>
      <c r="D565" t="s">
        <v>2704</v>
      </c>
      <c r="E565" t="s">
        <v>2858</v>
      </c>
      <c r="F565" s="440">
        <v>46191</v>
      </c>
      <c r="G565">
        <v>23359</v>
      </c>
      <c r="H565" t="s">
        <v>5939</v>
      </c>
      <c r="I565" t="s">
        <v>6085</v>
      </c>
      <c r="J565">
        <v>20</v>
      </c>
      <c r="K565" t="s">
        <v>5598</v>
      </c>
      <c r="L565">
        <v>58</v>
      </c>
      <c r="M565">
        <v>2.9</v>
      </c>
      <c r="N565" t="s">
        <v>6085</v>
      </c>
      <c r="O565" t="s">
        <v>466</v>
      </c>
    </row>
    <row r="566" spans="1:15" x14ac:dyDescent="0.3">
      <c r="A566">
        <v>242475</v>
      </c>
      <c r="B566">
        <v>122</v>
      </c>
      <c r="C566" t="s">
        <v>552</v>
      </c>
      <c r="D566" t="s">
        <v>2704</v>
      </c>
      <c r="E566" t="s">
        <v>2858</v>
      </c>
      <c r="F566" s="440">
        <v>46191</v>
      </c>
      <c r="G566">
        <v>24037</v>
      </c>
      <c r="H566" t="s">
        <v>6116</v>
      </c>
      <c r="I566" t="s">
        <v>6085</v>
      </c>
      <c r="J566">
        <v>3</v>
      </c>
      <c r="K566" t="s">
        <v>5598</v>
      </c>
      <c r="L566">
        <v>52.5</v>
      </c>
      <c r="M566">
        <v>17.5</v>
      </c>
      <c r="N566" t="s">
        <v>6085</v>
      </c>
      <c r="O566" t="s">
        <v>466</v>
      </c>
    </row>
    <row r="567" spans="1:15" x14ac:dyDescent="0.3">
      <c r="A567">
        <v>242473</v>
      </c>
      <c r="B567">
        <v>122</v>
      </c>
      <c r="C567" t="s">
        <v>552</v>
      </c>
      <c r="D567" t="s">
        <v>2520</v>
      </c>
      <c r="E567" t="s">
        <v>2859</v>
      </c>
      <c r="F567" s="440">
        <v>46191</v>
      </c>
      <c r="G567">
        <v>19623</v>
      </c>
      <c r="H567" t="s">
        <v>5929</v>
      </c>
      <c r="I567" t="s">
        <v>6085</v>
      </c>
      <c r="J567">
        <v>10</v>
      </c>
      <c r="K567" t="s">
        <v>5598</v>
      </c>
      <c r="L567">
        <v>58</v>
      </c>
      <c r="M567">
        <v>5.8</v>
      </c>
      <c r="N567" t="s">
        <v>6085</v>
      </c>
      <c r="O567" t="s">
        <v>466</v>
      </c>
    </row>
    <row r="568" spans="1:15" x14ac:dyDescent="0.3">
      <c r="A568">
        <v>242473</v>
      </c>
      <c r="B568">
        <v>122</v>
      </c>
      <c r="C568" t="s">
        <v>552</v>
      </c>
      <c r="D568" t="s">
        <v>2520</v>
      </c>
      <c r="E568" t="s">
        <v>2859</v>
      </c>
      <c r="F568" s="440">
        <v>46191</v>
      </c>
      <c r="G568">
        <v>23113</v>
      </c>
      <c r="H568" t="s">
        <v>5985</v>
      </c>
      <c r="I568" t="s">
        <v>6085</v>
      </c>
      <c r="J568">
        <v>1</v>
      </c>
      <c r="K568" t="s">
        <v>5598</v>
      </c>
      <c r="L568">
        <v>7</v>
      </c>
      <c r="M568">
        <v>7</v>
      </c>
      <c r="N568" t="s">
        <v>6085</v>
      </c>
      <c r="O568" t="s">
        <v>466</v>
      </c>
    </row>
    <row r="569" spans="1:15" x14ac:dyDescent="0.3">
      <c r="A569">
        <v>242473</v>
      </c>
      <c r="B569">
        <v>122</v>
      </c>
      <c r="C569" t="s">
        <v>552</v>
      </c>
      <c r="D569" t="s">
        <v>2520</v>
      </c>
      <c r="E569" t="s">
        <v>2859</v>
      </c>
      <c r="F569" s="440">
        <v>46191</v>
      </c>
      <c r="G569">
        <v>19589</v>
      </c>
      <c r="H569" t="s">
        <v>5943</v>
      </c>
      <c r="I569" t="s">
        <v>6085</v>
      </c>
      <c r="J569">
        <v>1</v>
      </c>
      <c r="K569" t="s">
        <v>5598</v>
      </c>
      <c r="L569">
        <v>9</v>
      </c>
      <c r="M569">
        <v>9</v>
      </c>
      <c r="N569" t="s">
        <v>6085</v>
      </c>
      <c r="O569" t="s">
        <v>466</v>
      </c>
    </row>
    <row r="570" spans="1:15" x14ac:dyDescent="0.3">
      <c r="A570">
        <v>242473</v>
      </c>
      <c r="B570">
        <v>122</v>
      </c>
      <c r="C570" t="s">
        <v>552</v>
      </c>
      <c r="D570" t="s">
        <v>2520</v>
      </c>
      <c r="E570" t="s">
        <v>2859</v>
      </c>
      <c r="F570" s="440">
        <v>46191</v>
      </c>
      <c r="G570">
        <v>19505</v>
      </c>
      <c r="H570" t="s">
        <v>5978</v>
      </c>
      <c r="I570" t="s">
        <v>6085</v>
      </c>
      <c r="J570">
        <v>1</v>
      </c>
      <c r="K570" t="s">
        <v>5598</v>
      </c>
      <c r="L570">
        <v>10</v>
      </c>
      <c r="M570">
        <v>10</v>
      </c>
      <c r="N570" t="s">
        <v>6085</v>
      </c>
      <c r="O570" t="s">
        <v>466</v>
      </c>
    </row>
    <row r="571" spans="1:15" x14ac:dyDescent="0.3">
      <c r="A571">
        <v>242473</v>
      </c>
      <c r="B571">
        <v>122</v>
      </c>
      <c r="C571" t="s">
        <v>552</v>
      </c>
      <c r="D571" t="s">
        <v>2520</v>
      </c>
      <c r="E571" t="s">
        <v>2859</v>
      </c>
      <c r="F571" s="440">
        <v>46191</v>
      </c>
      <c r="G571">
        <v>25647</v>
      </c>
      <c r="H571" t="s">
        <v>5918</v>
      </c>
      <c r="I571" t="s">
        <v>6085</v>
      </c>
      <c r="J571">
        <v>2</v>
      </c>
      <c r="K571" t="s">
        <v>5598</v>
      </c>
      <c r="L571">
        <v>30</v>
      </c>
      <c r="M571">
        <v>15</v>
      </c>
      <c r="N571" t="s">
        <v>6085</v>
      </c>
      <c r="O571" t="s">
        <v>466</v>
      </c>
    </row>
    <row r="572" spans="1:15" x14ac:dyDescent="0.3">
      <c r="A572">
        <v>242473</v>
      </c>
      <c r="B572">
        <v>122</v>
      </c>
      <c r="C572" t="s">
        <v>552</v>
      </c>
      <c r="D572" t="s">
        <v>2520</v>
      </c>
      <c r="E572" t="s">
        <v>2859</v>
      </c>
      <c r="F572" s="440">
        <v>46191</v>
      </c>
      <c r="G572">
        <v>19621</v>
      </c>
      <c r="H572" t="s">
        <v>5931</v>
      </c>
      <c r="I572" t="s">
        <v>6085</v>
      </c>
      <c r="J572">
        <v>6</v>
      </c>
      <c r="K572" t="s">
        <v>5598</v>
      </c>
      <c r="L572">
        <v>39</v>
      </c>
      <c r="M572">
        <v>6.5</v>
      </c>
      <c r="N572" t="s">
        <v>6085</v>
      </c>
      <c r="O572" t="s">
        <v>466</v>
      </c>
    </row>
    <row r="573" spans="1:15" x14ac:dyDescent="0.3">
      <c r="A573">
        <v>242473</v>
      </c>
      <c r="B573">
        <v>122</v>
      </c>
      <c r="C573" t="s">
        <v>552</v>
      </c>
      <c r="D573" t="s">
        <v>2520</v>
      </c>
      <c r="E573" t="s">
        <v>2859</v>
      </c>
      <c r="F573" s="440">
        <v>46191</v>
      </c>
      <c r="G573">
        <v>19472</v>
      </c>
      <c r="H573" t="s">
        <v>6064</v>
      </c>
      <c r="I573" t="s">
        <v>6085</v>
      </c>
      <c r="J573">
        <v>1.5</v>
      </c>
      <c r="K573" t="s">
        <v>5598</v>
      </c>
      <c r="L573">
        <v>21</v>
      </c>
      <c r="M573">
        <v>14</v>
      </c>
      <c r="N573" t="s">
        <v>6085</v>
      </c>
      <c r="O573" t="s">
        <v>466</v>
      </c>
    </row>
    <row r="574" spans="1:15" x14ac:dyDescent="0.3">
      <c r="A574">
        <v>242473</v>
      </c>
      <c r="B574">
        <v>122</v>
      </c>
      <c r="C574" t="s">
        <v>552</v>
      </c>
      <c r="D574" t="s">
        <v>2520</v>
      </c>
      <c r="E574" t="s">
        <v>2859</v>
      </c>
      <c r="F574" s="440">
        <v>46191</v>
      </c>
      <c r="G574">
        <v>19632</v>
      </c>
      <c r="H574" t="s">
        <v>5926</v>
      </c>
      <c r="I574" t="s">
        <v>6085</v>
      </c>
      <c r="J574">
        <v>4</v>
      </c>
      <c r="K574" t="s">
        <v>5598</v>
      </c>
      <c r="L574">
        <v>16</v>
      </c>
      <c r="M574">
        <v>4</v>
      </c>
      <c r="N574" t="s">
        <v>6085</v>
      </c>
      <c r="O574" t="s">
        <v>466</v>
      </c>
    </row>
    <row r="575" spans="1:15" x14ac:dyDescent="0.3">
      <c r="A575">
        <v>242473</v>
      </c>
      <c r="B575">
        <v>122</v>
      </c>
      <c r="C575" t="s">
        <v>552</v>
      </c>
      <c r="D575" t="s">
        <v>2520</v>
      </c>
      <c r="E575" t="s">
        <v>2859</v>
      </c>
      <c r="F575" s="440">
        <v>46191</v>
      </c>
      <c r="G575">
        <v>23390</v>
      </c>
      <c r="H575" t="s">
        <v>5922</v>
      </c>
      <c r="I575" t="s">
        <v>6085</v>
      </c>
      <c r="J575">
        <v>4</v>
      </c>
      <c r="K575" t="s">
        <v>5598</v>
      </c>
      <c r="L575">
        <v>32</v>
      </c>
      <c r="M575">
        <v>8</v>
      </c>
      <c r="N575" t="s">
        <v>6085</v>
      </c>
      <c r="O575" t="s">
        <v>466</v>
      </c>
    </row>
    <row r="576" spans="1:15" x14ac:dyDescent="0.3">
      <c r="A576">
        <v>242473</v>
      </c>
      <c r="B576">
        <v>122</v>
      </c>
      <c r="C576" t="s">
        <v>552</v>
      </c>
      <c r="D576" t="s">
        <v>2520</v>
      </c>
      <c r="E576" t="s">
        <v>2859</v>
      </c>
      <c r="F576" s="440">
        <v>46191</v>
      </c>
      <c r="G576">
        <v>23095</v>
      </c>
      <c r="H576" t="s">
        <v>5942</v>
      </c>
      <c r="I576" t="s">
        <v>6085</v>
      </c>
      <c r="J576">
        <v>250</v>
      </c>
      <c r="K576" t="s">
        <v>5613</v>
      </c>
      <c r="L576">
        <v>235</v>
      </c>
      <c r="M576">
        <v>0.94</v>
      </c>
      <c r="N576" t="s">
        <v>6085</v>
      </c>
      <c r="O576" t="s">
        <v>466</v>
      </c>
    </row>
    <row r="577" spans="1:15" x14ac:dyDescent="0.3">
      <c r="A577">
        <v>242473</v>
      </c>
      <c r="B577">
        <v>122</v>
      </c>
      <c r="C577" t="s">
        <v>552</v>
      </c>
      <c r="D577" t="s">
        <v>2520</v>
      </c>
      <c r="E577" t="s">
        <v>2859</v>
      </c>
      <c r="F577" s="440">
        <v>46191</v>
      </c>
      <c r="G577">
        <v>19617</v>
      </c>
      <c r="H577" t="s">
        <v>5933</v>
      </c>
      <c r="I577" t="s">
        <v>6085</v>
      </c>
      <c r="J577">
        <v>1.3</v>
      </c>
      <c r="K577" t="s">
        <v>5598</v>
      </c>
      <c r="L577">
        <v>45.5</v>
      </c>
      <c r="M577">
        <v>35</v>
      </c>
      <c r="N577" t="s">
        <v>6085</v>
      </c>
      <c r="O577" t="s">
        <v>466</v>
      </c>
    </row>
    <row r="578" spans="1:15" x14ac:dyDescent="0.3">
      <c r="A578">
        <v>242473</v>
      </c>
      <c r="B578">
        <v>122</v>
      </c>
      <c r="C578" t="s">
        <v>552</v>
      </c>
      <c r="D578" t="s">
        <v>2520</v>
      </c>
      <c r="E578" t="s">
        <v>2859</v>
      </c>
      <c r="F578" s="440">
        <v>46191</v>
      </c>
      <c r="G578">
        <v>19488</v>
      </c>
      <c r="H578" t="s">
        <v>5930</v>
      </c>
      <c r="I578" t="s">
        <v>6085</v>
      </c>
      <c r="J578">
        <v>1</v>
      </c>
      <c r="K578" t="s">
        <v>5598</v>
      </c>
      <c r="L578">
        <v>13</v>
      </c>
      <c r="M578">
        <v>13</v>
      </c>
      <c r="N578" t="s">
        <v>6085</v>
      </c>
      <c r="O578" t="s">
        <v>466</v>
      </c>
    </row>
    <row r="579" spans="1:15" x14ac:dyDescent="0.3">
      <c r="A579">
        <v>242473</v>
      </c>
      <c r="B579">
        <v>122</v>
      </c>
      <c r="C579" t="s">
        <v>552</v>
      </c>
      <c r="D579" t="s">
        <v>2520</v>
      </c>
      <c r="E579" t="s">
        <v>2859</v>
      </c>
      <c r="F579" s="440">
        <v>46191</v>
      </c>
      <c r="G579">
        <v>19476</v>
      </c>
      <c r="H579" t="s">
        <v>6017</v>
      </c>
      <c r="I579" t="s">
        <v>6085</v>
      </c>
      <c r="J579">
        <v>0.2</v>
      </c>
      <c r="K579" t="s">
        <v>5598</v>
      </c>
      <c r="L579">
        <v>13</v>
      </c>
      <c r="M579">
        <v>65</v>
      </c>
      <c r="N579" t="s">
        <v>6085</v>
      </c>
      <c r="O579" t="s">
        <v>466</v>
      </c>
    </row>
    <row r="580" spans="1:15" x14ac:dyDescent="0.3">
      <c r="A580">
        <v>242473</v>
      </c>
      <c r="B580">
        <v>122</v>
      </c>
      <c r="C580" t="s">
        <v>552</v>
      </c>
      <c r="D580" t="s">
        <v>2520</v>
      </c>
      <c r="E580" t="s">
        <v>2859</v>
      </c>
      <c r="F580" s="440">
        <v>46191</v>
      </c>
      <c r="G580">
        <v>23234</v>
      </c>
      <c r="H580" t="s">
        <v>6173</v>
      </c>
      <c r="I580" t="s">
        <v>6085</v>
      </c>
      <c r="J580">
        <v>1</v>
      </c>
      <c r="K580" t="s">
        <v>5598</v>
      </c>
      <c r="L580">
        <v>25</v>
      </c>
      <c r="M580">
        <v>25</v>
      </c>
      <c r="N580" t="s">
        <v>6085</v>
      </c>
      <c r="O580" t="s">
        <v>466</v>
      </c>
    </row>
    <row r="581" spans="1:15" x14ac:dyDescent="0.3">
      <c r="A581">
        <v>242473</v>
      </c>
      <c r="B581">
        <v>122</v>
      </c>
      <c r="C581" t="s">
        <v>552</v>
      </c>
      <c r="D581" t="s">
        <v>2520</v>
      </c>
      <c r="E581" t="s">
        <v>2859</v>
      </c>
      <c r="F581" s="440">
        <v>46191</v>
      </c>
      <c r="G581">
        <v>23389</v>
      </c>
      <c r="H581" t="s">
        <v>5923</v>
      </c>
      <c r="I581" t="s">
        <v>6085</v>
      </c>
      <c r="J581">
        <v>4</v>
      </c>
      <c r="K581" t="s">
        <v>5598</v>
      </c>
      <c r="L581">
        <v>18</v>
      </c>
      <c r="M581">
        <v>4.5</v>
      </c>
      <c r="N581" t="s">
        <v>6085</v>
      </c>
      <c r="O581" t="s">
        <v>466</v>
      </c>
    </row>
    <row r="582" spans="1:15" x14ac:dyDescent="0.3">
      <c r="A582">
        <v>242473</v>
      </c>
      <c r="B582">
        <v>122</v>
      </c>
      <c r="C582" t="s">
        <v>552</v>
      </c>
      <c r="D582" t="s">
        <v>2520</v>
      </c>
      <c r="E582" t="s">
        <v>2859</v>
      </c>
      <c r="F582" s="440">
        <v>46191</v>
      </c>
      <c r="G582">
        <v>19539</v>
      </c>
      <c r="H582" t="s">
        <v>6159</v>
      </c>
      <c r="I582" t="s">
        <v>6085</v>
      </c>
      <c r="J582">
        <v>10</v>
      </c>
      <c r="K582" t="s">
        <v>5598</v>
      </c>
      <c r="L582">
        <v>98</v>
      </c>
      <c r="M582">
        <v>9.8000000000000007</v>
      </c>
      <c r="N582" t="s">
        <v>6085</v>
      </c>
      <c r="O582" t="s">
        <v>466</v>
      </c>
    </row>
    <row r="583" spans="1:15" x14ac:dyDescent="0.3">
      <c r="A583">
        <v>242473</v>
      </c>
      <c r="B583">
        <v>122</v>
      </c>
      <c r="C583" t="s">
        <v>552</v>
      </c>
      <c r="D583" t="s">
        <v>2520</v>
      </c>
      <c r="E583" t="s">
        <v>2859</v>
      </c>
      <c r="F583" s="440">
        <v>46191</v>
      </c>
      <c r="G583">
        <v>19502</v>
      </c>
      <c r="H583" t="s">
        <v>6015</v>
      </c>
      <c r="I583" t="s">
        <v>6085</v>
      </c>
      <c r="J583">
        <v>1</v>
      </c>
      <c r="K583" t="s">
        <v>5598</v>
      </c>
      <c r="L583">
        <v>14</v>
      </c>
      <c r="M583">
        <v>14</v>
      </c>
      <c r="N583" t="s">
        <v>6085</v>
      </c>
      <c r="O583" t="s">
        <v>466</v>
      </c>
    </row>
    <row r="584" spans="1:15" x14ac:dyDescent="0.3">
      <c r="A584">
        <v>242473</v>
      </c>
      <c r="B584">
        <v>122</v>
      </c>
      <c r="C584" t="s">
        <v>552</v>
      </c>
      <c r="D584" t="s">
        <v>2520</v>
      </c>
      <c r="E584" t="s">
        <v>2859</v>
      </c>
      <c r="F584" s="440">
        <v>46191</v>
      </c>
      <c r="G584">
        <v>19558</v>
      </c>
      <c r="H584" t="s">
        <v>5950</v>
      </c>
      <c r="I584" t="s">
        <v>6085</v>
      </c>
      <c r="J584">
        <v>1</v>
      </c>
      <c r="K584" t="s">
        <v>5598</v>
      </c>
      <c r="L584">
        <v>15</v>
      </c>
      <c r="M584">
        <v>15</v>
      </c>
      <c r="N584" t="s">
        <v>6085</v>
      </c>
      <c r="O584" t="s">
        <v>466</v>
      </c>
    </row>
    <row r="585" spans="1:15" x14ac:dyDescent="0.3">
      <c r="A585">
        <v>242473</v>
      </c>
      <c r="B585">
        <v>122</v>
      </c>
      <c r="C585" t="s">
        <v>552</v>
      </c>
      <c r="D585" t="s">
        <v>2520</v>
      </c>
      <c r="E585" t="s">
        <v>2859</v>
      </c>
      <c r="F585" s="440">
        <v>46191</v>
      </c>
      <c r="G585">
        <v>19751</v>
      </c>
      <c r="H585" t="s">
        <v>5938</v>
      </c>
      <c r="I585" t="s">
        <v>6085</v>
      </c>
      <c r="J585">
        <v>8</v>
      </c>
      <c r="K585" t="s">
        <v>5598</v>
      </c>
      <c r="L585">
        <v>68</v>
      </c>
      <c r="M585">
        <v>8.5</v>
      </c>
      <c r="N585" t="s">
        <v>6085</v>
      </c>
      <c r="O585" t="s">
        <v>466</v>
      </c>
    </row>
    <row r="586" spans="1:15" x14ac:dyDescent="0.3">
      <c r="A586">
        <v>242473</v>
      </c>
      <c r="B586">
        <v>122</v>
      </c>
      <c r="C586" t="s">
        <v>552</v>
      </c>
      <c r="D586" t="s">
        <v>2520</v>
      </c>
      <c r="E586" t="s">
        <v>2859</v>
      </c>
      <c r="F586" s="440">
        <v>46191</v>
      </c>
      <c r="G586">
        <v>23361</v>
      </c>
      <c r="H586" t="s">
        <v>5937</v>
      </c>
      <c r="I586" t="s">
        <v>6085</v>
      </c>
      <c r="J586">
        <v>60</v>
      </c>
      <c r="K586" t="s">
        <v>5598</v>
      </c>
      <c r="L586">
        <v>156</v>
      </c>
      <c r="M586">
        <v>2.6</v>
      </c>
      <c r="N586" t="s">
        <v>6085</v>
      </c>
      <c r="O586" t="s">
        <v>466</v>
      </c>
    </row>
    <row r="587" spans="1:15" x14ac:dyDescent="0.3">
      <c r="A587">
        <v>242473</v>
      </c>
      <c r="B587">
        <v>122</v>
      </c>
      <c r="C587" t="s">
        <v>552</v>
      </c>
      <c r="D587" t="s">
        <v>2520</v>
      </c>
      <c r="E587" t="s">
        <v>2859</v>
      </c>
      <c r="F587" s="440">
        <v>46191</v>
      </c>
      <c r="G587">
        <v>19465</v>
      </c>
      <c r="H587" t="s">
        <v>5953</v>
      </c>
      <c r="I587" t="s">
        <v>6085</v>
      </c>
      <c r="J587">
        <v>1</v>
      </c>
      <c r="K587" t="s">
        <v>5598</v>
      </c>
      <c r="L587">
        <v>6.8</v>
      </c>
      <c r="M587">
        <v>6.8</v>
      </c>
      <c r="N587" t="s">
        <v>6085</v>
      </c>
      <c r="O587" t="s">
        <v>466</v>
      </c>
    </row>
    <row r="588" spans="1:15" x14ac:dyDescent="0.3">
      <c r="A588">
        <v>242473</v>
      </c>
      <c r="B588">
        <v>122</v>
      </c>
      <c r="C588" t="s">
        <v>552</v>
      </c>
      <c r="D588" t="s">
        <v>2520</v>
      </c>
      <c r="E588" t="s">
        <v>2859</v>
      </c>
      <c r="F588" s="440">
        <v>46191</v>
      </c>
      <c r="G588">
        <v>19485</v>
      </c>
      <c r="H588" t="s">
        <v>5935</v>
      </c>
      <c r="I588" t="s">
        <v>6085</v>
      </c>
      <c r="J588">
        <v>0.1</v>
      </c>
      <c r="K588" t="s">
        <v>5598</v>
      </c>
      <c r="L588">
        <v>5</v>
      </c>
      <c r="M588">
        <v>50</v>
      </c>
      <c r="N588" t="s">
        <v>6085</v>
      </c>
      <c r="O588" t="s">
        <v>466</v>
      </c>
    </row>
    <row r="589" spans="1:15" x14ac:dyDescent="0.3">
      <c r="A589">
        <v>242473</v>
      </c>
      <c r="B589">
        <v>122</v>
      </c>
      <c r="C589" t="s">
        <v>552</v>
      </c>
      <c r="D589" t="s">
        <v>2520</v>
      </c>
      <c r="E589" t="s">
        <v>2859</v>
      </c>
      <c r="F589" s="440">
        <v>46191</v>
      </c>
      <c r="G589">
        <v>19575</v>
      </c>
      <c r="H589" t="s">
        <v>5944</v>
      </c>
      <c r="I589" t="s">
        <v>6085</v>
      </c>
      <c r="J589">
        <v>0.5</v>
      </c>
      <c r="K589" t="s">
        <v>5598</v>
      </c>
      <c r="L589">
        <v>15</v>
      </c>
      <c r="M589">
        <v>30</v>
      </c>
      <c r="N589" t="s">
        <v>6085</v>
      </c>
      <c r="O589" t="s">
        <v>466</v>
      </c>
    </row>
    <row r="590" spans="1:15" x14ac:dyDescent="0.3">
      <c r="A590">
        <v>242473</v>
      </c>
      <c r="B590">
        <v>122</v>
      </c>
      <c r="C590" t="s">
        <v>552</v>
      </c>
      <c r="D590" t="s">
        <v>2520</v>
      </c>
      <c r="E590" t="s">
        <v>2859</v>
      </c>
      <c r="F590" s="440">
        <v>46191</v>
      </c>
      <c r="G590">
        <v>19498</v>
      </c>
      <c r="H590" t="s">
        <v>5979</v>
      </c>
      <c r="I590" t="s">
        <v>6085</v>
      </c>
      <c r="J590">
        <v>1</v>
      </c>
      <c r="K590" t="s">
        <v>5598</v>
      </c>
      <c r="L590">
        <v>12</v>
      </c>
      <c r="M590">
        <v>12</v>
      </c>
      <c r="N590" t="s">
        <v>6085</v>
      </c>
      <c r="O590" t="s">
        <v>466</v>
      </c>
    </row>
    <row r="591" spans="1:15" x14ac:dyDescent="0.3">
      <c r="A591">
        <v>242473</v>
      </c>
      <c r="B591">
        <v>122</v>
      </c>
      <c r="C591" t="s">
        <v>552</v>
      </c>
      <c r="D591" t="s">
        <v>2520</v>
      </c>
      <c r="E591" t="s">
        <v>2859</v>
      </c>
      <c r="F591" s="440">
        <v>46191</v>
      </c>
      <c r="G591">
        <v>19503</v>
      </c>
      <c r="H591" t="s">
        <v>6058</v>
      </c>
      <c r="I591" t="s">
        <v>6085</v>
      </c>
      <c r="J591">
        <v>1</v>
      </c>
      <c r="K591" t="s">
        <v>5598</v>
      </c>
      <c r="L591">
        <v>11</v>
      </c>
      <c r="M591">
        <v>11</v>
      </c>
      <c r="N591" t="s">
        <v>6085</v>
      </c>
      <c r="O591" t="s">
        <v>466</v>
      </c>
    </row>
    <row r="592" spans="1:15" x14ac:dyDescent="0.3">
      <c r="A592">
        <v>242468</v>
      </c>
      <c r="B592">
        <v>122</v>
      </c>
      <c r="C592" t="s">
        <v>552</v>
      </c>
      <c r="D592" t="s">
        <v>2693</v>
      </c>
      <c r="E592" t="s">
        <v>2860</v>
      </c>
      <c r="F592" s="440">
        <v>46190</v>
      </c>
      <c r="G592">
        <v>19415</v>
      </c>
      <c r="H592" t="s">
        <v>5958</v>
      </c>
      <c r="I592" t="s">
        <v>6085</v>
      </c>
      <c r="J592">
        <v>12</v>
      </c>
      <c r="K592" t="s">
        <v>5613</v>
      </c>
      <c r="L592">
        <v>105.6</v>
      </c>
      <c r="M592">
        <v>8.8000000000000007</v>
      </c>
      <c r="N592" t="s">
        <v>6085</v>
      </c>
      <c r="O592" t="s">
        <v>466</v>
      </c>
    </row>
    <row r="593" spans="1:15" x14ac:dyDescent="0.3">
      <c r="A593">
        <v>242465</v>
      </c>
      <c r="B593">
        <v>122</v>
      </c>
      <c r="C593" t="s">
        <v>552</v>
      </c>
      <c r="D593" t="s">
        <v>2861</v>
      </c>
      <c r="E593" t="s">
        <v>2862</v>
      </c>
      <c r="F593" s="440">
        <v>46195</v>
      </c>
      <c r="G593">
        <v>29697</v>
      </c>
      <c r="H593" t="s">
        <v>6174</v>
      </c>
      <c r="I593" t="s">
        <v>6102</v>
      </c>
      <c r="J593">
        <v>1</v>
      </c>
      <c r="K593" t="s">
        <v>5613</v>
      </c>
      <c r="L593">
        <v>3477</v>
      </c>
      <c r="M593">
        <v>3477</v>
      </c>
      <c r="O593" t="s">
        <v>466</v>
      </c>
    </row>
    <row r="594" spans="1:15" x14ac:dyDescent="0.3">
      <c r="A594">
        <v>242457</v>
      </c>
      <c r="B594">
        <v>122</v>
      </c>
      <c r="C594" t="s">
        <v>552</v>
      </c>
      <c r="D594" t="s">
        <v>2746</v>
      </c>
      <c r="E594" t="s">
        <v>2863</v>
      </c>
      <c r="F594" s="440">
        <v>46190</v>
      </c>
      <c r="G594">
        <v>28315</v>
      </c>
      <c r="H594" t="s">
        <v>6120</v>
      </c>
      <c r="I594" t="s">
        <v>4764</v>
      </c>
      <c r="J594">
        <v>8</v>
      </c>
      <c r="K594" t="s">
        <v>5605</v>
      </c>
      <c r="L594">
        <v>348.48</v>
      </c>
      <c r="M594">
        <v>43.56</v>
      </c>
      <c r="N594" t="s">
        <v>4764</v>
      </c>
      <c r="O594" t="s">
        <v>466</v>
      </c>
    </row>
    <row r="595" spans="1:15" x14ac:dyDescent="0.3">
      <c r="A595">
        <v>242457</v>
      </c>
      <c r="B595">
        <v>122</v>
      </c>
      <c r="C595" t="s">
        <v>552</v>
      </c>
      <c r="D595" t="s">
        <v>2746</v>
      </c>
      <c r="E595" t="s">
        <v>2863</v>
      </c>
      <c r="F595" s="440">
        <v>46190</v>
      </c>
      <c r="G595">
        <v>28316</v>
      </c>
      <c r="H595" t="s">
        <v>6119</v>
      </c>
      <c r="I595" t="s">
        <v>4764</v>
      </c>
      <c r="J595">
        <v>6</v>
      </c>
      <c r="K595" t="s">
        <v>5605</v>
      </c>
      <c r="L595">
        <v>234.3</v>
      </c>
      <c r="M595">
        <v>39.049999999999997</v>
      </c>
      <c r="N595" t="s">
        <v>4764</v>
      </c>
      <c r="O595" t="s">
        <v>466</v>
      </c>
    </row>
    <row r="596" spans="1:15" x14ac:dyDescent="0.3">
      <c r="A596">
        <v>242457</v>
      </c>
      <c r="B596">
        <v>122</v>
      </c>
      <c r="C596" t="s">
        <v>552</v>
      </c>
      <c r="D596" t="s">
        <v>2746</v>
      </c>
      <c r="E596" t="s">
        <v>2863</v>
      </c>
      <c r="F596" s="440">
        <v>46190</v>
      </c>
      <c r="G596">
        <v>27340</v>
      </c>
      <c r="H596" t="s">
        <v>6118</v>
      </c>
      <c r="I596" t="s">
        <v>4764</v>
      </c>
      <c r="J596">
        <v>18</v>
      </c>
      <c r="K596" t="s">
        <v>5605</v>
      </c>
      <c r="L596">
        <v>965.16</v>
      </c>
      <c r="M596">
        <v>53.62</v>
      </c>
      <c r="N596" t="s">
        <v>4764</v>
      </c>
      <c r="O596" t="s">
        <v>466</v>
      </c>
    </row>
    <row r="597" spans="1:15" x14ac:dyDescent="0.3">
      <c r="A597">
        <v>242452</v>
      </c>
      <c r="B597">
        <v>122</v>
      </c>
      <c r="C597" t="s">
        <v>552</v>
      </c>
      <c r="D597" t="s">
        <v>2725</v>
      </c>
      <c r="E597" t="s">
        <v>2864</v>
      </c>
      <c r="F597" s="440">
        <v>46197</v>
      </c>
      <c r="G597">
        <v>18353</v>
      </c>
      <c r="H597" t="s">
        <v>5747</v>
      </c>
      <c r="I597" t="s">
        <v>4764</v>
      </c>
      <c r="J597">
        <v>36</v>
      </c>
      <c r="K597" t="s">
        <v>5601</v>
      </c>
      <c r="L597">
        <v>4988.5200000000004</v>
      </c>
      <c r="M597">
        <v>138.57</v>
      </c>
      <c r="N597" t="s">
        <v>4764</v>
      </c>
      <c r="O597" t="s">
        <v>466</v>
      </c>
    </row>
    <row r="598" spans="1:15" x14ac:dyDescent="0.3">
      <c r="A598">
        <v>242194</v>
      </c>
      <c r="B598">
        <v>122</v>
      </c>
      <c r="C598" t="s">
        <v>552</v>
      </c>
      <c r="D598" t="s">
        <v>2763</v>
      </c>
      <c r="E598" t="s">
        <v>1503</v>
      </c>
      <c r="F598" s="440">
        <v>46196</v>
      </c>
      <c r="G598">
        <v>26880</v>
      </c>
      <c r="H598" t="s">
        <v>5913</v>
      </c>
      <c r="I598" t="s">
        <v>6085</v>
      </c>
      <c r="J598">
        <v>250</v>
      </c>
      <c r="K598" t="s">
        <v>5613</v>
      </c>
      <c r="L598">
        <v>625</v>
      </c>
      <c r="M598">
        <v>2.5</v>
      </c>
      <c r="N598" t="s">
        <v>6085</v>
      </c>
      <c r="O598" t="s">
        <v>466</v>
      </c>
    </row>
    <row r="599" spans="1:15" x14ac:dyDescent="0.3">
      <c r="A599">
        <v>242193</v>
      </c>
      <c r="B599">
        <v>122</v>
      </c>
      <c r="C599" t="s">
        <v>552</v>
      </c>
      <c r="D599" t="s">
        <v>2865</v>
      </c>
      <c r="E599" t="s">
        <v>2866</v>
      </c>
      <c r="F599" s="440">
        <v>46198</v>
      </c>
      <c r="G599">
        <v>27692</v>
      </c>
      <c r="H599" t="s">
        <v>5895</v>
      </c>
      <c r="I599" t="s">
        <v>6085</v>
      </c>
      <c r="J599">
        <v>15</v>
      </c>
      <c r="K599" t="s">
        <v>5598</v>
      </c>
      <c r="L599">
        <v>1680</v>
      </c>
      <c r="M599">
        <v>112</v>
      </c>
      <c r="N599" t="s">
        <v>6085</v>
      </c>
      <c r="O599" t="s">
        <v>466</v>
      </c>
    </row>
    <row r="600" spans="1:15" x14ac:dyDescent="0.3">
      <c r="A600">
        <v>242191</v>
      </c>
      <c r="B600">
        <v>122</v>
      </c>
      <c r="C600" t="s">
        <v>552</v>
      </c>
      <c r="D600" t="s">
        <v>2686</v>
      </c>
      <c r="E600" t="s">
        <v>2867</v>
      </c>
      <c r="F600" s="440">
        <v>46197</v>
      </c>
      <c r="G600">
        <v>19428</v>
      </c>
      <c r="H600" t="s">
        <v>6175</v>
      </c>
      <c r="I600" t="s">
        <v>6085</v>
      </c>
      <c r="J600">
        <v>48</v>
      </c>
      <c r="K600" t="s">
        <v>5613</v>
      </c>
      <c r="L600">
        <v>259.2</v>
      </c>
      <c r="M600">
        <v>5.4</v>
      </c>
      <c r="N600" t="s">
        <v>6085</v>
      </c>
      <c r="O600" t="s">
        <v>466</v>
      </c>
    </row>
    <row r="601" spans="1:15" x14ac:dyDescent="0.3">
      <c r="A601">
        <v>242190</v>
      </c>
      <c r="B601">
        <v>122</v>
      </c>
      <c r="C601" t="s">
        <v>552</v>
      </c>
      <c r="D601" t="s">
        <v>2868</v>
      </c>
      <c r="E601" t="s">
        <v>2869</v>
      </c>
      <c r="F601" s="440">
        <v>46198</v>
      </c>
      <c r="G601">
        <v>19370</v>
      </c>
      <c r="H601" t="s">
        <v>5695</v>
      </c>
      <c r="I601" t="s">
        <v>6085</v>
      </c>
      <c r="J601">
        <v>9.4600000000000009</v>
      </c>
      <c r="K601" t="s">
        <v>5598</v>
      </c>
      <c r="L601">
        <v>957.35</v>
      </c>
      <c r="M601">
        <v>101.199789</v>
      </c>
      <c r="N601" t="s">
        <v>6085</v>
      </c>
      <c r="O601" t="s">
        <v>466</v>
      </c>
    </row>
    <row r="602" spans="1:15" x14ac:dyDescent="0.3">
      <c r="A602">
        <v>242188</v>
      </c>
      <c r="B602">
        <v>122</v>
      </c>
      <c r="C602" t="s">
        <v>552</v>
      </c>
      <c r="D602" t="s">
        <v>2760</v>
      </c>
      <c r="E602" t="s">
        <v>2870</v>
      </c>
      <c r="F602" s="440">
        <v>46198</v>
      </c>
      <c r="G602">
        <v>17418</v>
      </c>
      <c r="H602" t="s">
        <v>6128</v>
      </c>
      <c r="I602" t="s">
        <v>6097</v>
      </c>
      <c r="J602">
        <v>6</v>
      </c>
      <c r="K602" t="s">
        <v>5703</v>
      </c>
      <c r="L602">
        <v>353.4</v>
      </c>
      <c r="M602">
        <v>58.9</v>
      </c>
      <c r="N602" t="s">
        <v>6099</v>
      </c>
      <c r="O602" t="s">
        <v>466</v>
      </c>
    </row>
    <row r="603" spans="1:15" x14ac:dyDescent="0.3">
      <c r="A603">
        <v>242188</v>
      </c>
      <c r="B603">
        <v>122</v>
      </c>
      <c r="C603" t="s">
        <v>552</v>
      </c>
      <c r="D603" t="s">
        <v>2760</v>
      </c>
      <c r="E603" t="s">
        <v>2870</v>
      </c>
      <c r="F603" s="440">
        <v>46198</v>
      </c>
      <c r="G603">
        <v>17535</v>
      </c>
      <c r="H603" t="s">
        <v>6127</v>
      </c>
      <c r="I603" t="s">
        <v>6097</v>
      </c>
      <c r="J603">
        <v>3</v>
      </c>
      <c r="K603" t="s">
        <v>5703</v>
      </c>
      <c r="L603">
        <v>414</v>
      </c>
      <c r="M603">
        <v>138</v>
      </c>
      <c r="N603" t="s">
        <v>6099</v>
      </c>
      <c r="O603" t="s">
        <v>466</v>
      </c>
    </row>
    <row r="604" spans="1:15" x14ac:dyDescent="0.3">
      <c r="A604">
        <v>242186</v>
      </c>
      <c r="B604">
        <v>122</v>
      </c>
      <c r="C604" t="s">
        <v>552</v>
      </c>
      <c r="D604" t="s">
        <v>2760</v>
      </c>
      <c r="E604" t="s">
        <v>2347</v>
      </c>
      <c r="F604" s="440">
        <v>46198</v>
      </c>
      <c r="G604">
        <v>17046</v>
      </c>
      <c r="H604" t="s">
        <v>6176</v>
      </c>
      <c r="I604" t="s">
        <v>6097</v>
      </c>
      <c r="J604">
        <v>6</v>
      </c>
      <c r="K604" t="s">
        <v>5613</v>
      </c>
      <c r="L604">
        <v>207</v>
      </c>
      <c r="M604">
        <v>34.5</v>
      </c>
      <c r="N604" t="s">
        <v>6099</v>
      </c>
      <c r="O604" t="s">
        <v>466</v>
      </c>
    </row>
    <row r="605" spans="1:15" x14ac:dyDescent="0.3">
      <c r="A605">
        <v>242186</v>
      </c>
      <c r="B605">
        <v>122</v>
      </c>
      <c r="C605" t="s">
        <v>552</v>
      </c>
      <c r="D605" t="s">
        <v>2760</v>
      </c>
      <c r="E605" t="s">
        <v>2347</v>
      </c>
      <c r="F605" s="440">
        <v>46198</v>
      </c>
      <c r="G605">
        <v>17437</v>
      </c>
      <c r="H605" t="s">
        <v>6129</v>
      </c>
      <c r="I605" t="s">
        <v>6097</v>
      </c>
      <c r="J605">
        <v>30</v>
      </c>
      <c r="K605" t="s">
        <v>5613</v>
      </c>
      <c r="L605">
        <v>69</v>
      </c>
      <c r="M605">
        <v>2.2999999999999998</v>
      </c>
      <c r="N605" t="s">
        <v>6099</v>
      </c>
      <c r="O605" t="s">
        <v>466</v>
      </c>
    </row>
    <row r="606" spans="1:15" x14ac:dyDescent="0.3">
      <c r="A606">
        <v>242186</v>
      </c>
      <c r="B606">
        <v>122</v>
      </c>
      <c r="C606" t="s">
        <v>552</v>
      </c>
      <c r="D606" t="s">
        <v>2760</v>
      </c>
      <c r="E606" t="s">
        <v>2347</v>
      </c>
      <c r="F606" s="440">
        <v>46198</v>
      </c>
      <c r="G606">
        <v>17190</v>
      </c>
      <c r="H606" t="s">
        <v>6177</v>
      </c>
      <c r="I606" t="s">
        <v>6097</v>
      </c>
      <c r="J606">
        <v>4</v>
      </c>
      <c r="K606" t="s">
        <v>5605</v>
      </c>
      <c r="L606">
        <v>32.4</v>
      </c>
      <c r="M606">
        <v>8.1</v>
      </c>
      <c r="N606" t="s">
        <v>6099</v>
      </c>
      <c r="O606" t="s">
        <v>466</v>
      </c>
    </row>
    <row r="607" spans="1:15" x14ac:dyDescent="0.3">
      <c r="A607">
        <v>242186</v>
      </c>
      <c r="B607">
        <v>122</v>
      </c>
      <c r="C607" t="s">
        <v>552</v>
      </c>
      <c r="D607" t="s">
        <v>2760</v>
      </c>
      <c r="E607" t="s">
        <v>2347</v>
      </c>
      <c r="F607" s="440">
        <v>46198</v>
      </c>
      <c r="G607">
        <v>17383</v>
      </c>
      <c r="H607" t="s">
        <v>6178</v>
      </c>
      <c r="I607" t="s">
        <v>6097</v>
      </c>
      <c r="J607">
        <v>2</v>
      </c>
      <c r="K607" t="s">
        <v>5613</v>
      </c>
      <c r="L607">
        <v>77.78</v>
      </c>
      <c r="M607">
        <v>38.89</v>
      </c>
      <c r="N607" t="s">
        <v>6099</v>
      </c>
      <c r="O607" t="s">
        <v>466</v>
      </c>
    </row>
    <row r="608" spans="1:15" x14ac:dyDescent="0.3">
      <c r="A608">
        <v>242186</v>
      </c>
      <c r="B608">
        <v>122</v>
      </c>
      <c r="C608" t="s">
        <v>552</v>
      </c>
      <c r="D608" t="s">
        <v>2760</v>
      </c>
      <c r="E608" t="s">
        <v>2347</v>
      </c>
      <c r="F608" s="440">
        <v>46198</v>
      </c>
      <c r="G608">
        <v>17488</v>
      </c>
      <c r="H608" t="s">
        <v>6130</v>
      </c>
      <c r="I608" t="s">
        <v>6097</v>
      </c>
      <c r="J608">
        <v>4</v>
      </c>
      <c r="K608" t="s">
        <v>5703</v>
      </c>
      <c r="L608">
        <v>84</v>
      </c>
      <c r="M608">
        <v>21</v>
      </c>
      <c r="N608" t="s">
        <v>6099</v>
      </c>
      <c r="O608" t="s">
        <v>466</v>
      </c>
    </row>
    <row r="609" spans="1:15" x14ac:dyDescent="0.3">
      <c r="A609">
        <v>242186</v>
      </c>
      <c r="B609">
        <v>122</v>
      </c>
      <c r="C609" t="s">
        <v>552</v>
      </c>
      <c r="D609" t="s">
        <v>2760</v>
      </c>
      <c r="E609" t="s">
        <v>2347</v>
      </c>
      <c r="F609" s="440">
        <v>46198</v>
      </c>
      <c r="G609">
        <v>28880</v>
      </c>
      <c r="H609" t="s">
        <v>6179</v>
      </c>
      <c r="J609">
        <v>6</v>
      </c>
      <c r="K609" t="s">
        <v>5703</v>
      </c>
      <c r="L609">
        <v>510</v>
      </c>
      <c r="M609">
        <v>85</v>
      </c>
      <c r="N609" t="s">
        <v>6099</v>
      </c>
      <c r="O609" t="s">
        <v>466</v>
      </c>
    </row>
    <row r="610" spans="1:15" x14ac:dyDescent="0.3">
      <c r="A610">
        <v>242186</v>
      </c>
      <c r="B610">
        <v>122</v>
      </c>
      <c r="C610" t="s">
        <v>552</v>
      </c>
      <c r="D610" t="s">
        <v>2760</v>
      </c>
      <c r="E610" t="s">
        <v>2347</v>
      </c>
      <c r="F610" s="440">
        <v>46198</v>
      </c>
      <c r="G610">
        <v>17138</v>
      </c>
      <c r="H610" t="s">
        <v>6180</v>
      </c>
      <c r="I610" t="s">
        <v>6097</v>
      </c>
      <c r="J610">
        <v>4</v>
      </c>
      <c r="K610" t="s">
        <v>5613</v>
      </c>
      <c r="L610">
        <v>34.4</v>
      </c>
      <c r="M610">
        <v>8.6</v>
      </c>
      <c r="N610" t="s">
        <v>6099</v>
      </c>
      <c r="O610" t="s">
        <v>466</v>
      </c>
    </row>
    <row r="611" spans="1:15" x14ac:dyDescent="0.3">
      <c r="A611">
        <v>242186</v>
      </c>
      <c r="B611">
        <v>122</v>
      </c>
      <c r="C611" t="s">
        <v>552</v>
      </c>
      <c r="D611" t="s">
        <v>2760</v>
      </c>
      <c r="E611" t="s">
        <v>2347</v>
      </c>
      <c r="F611" s="440">
        <v>46198</v>
      </c>
      <c r="G611">
        <v>17413</v>
      </c>
      <c r="H611" t="s">
        <v>6181</v>
      </c>
      <c r="I611" t="s">
        <v>6097</v>
      </c>
      <c r="J611">
        <v>6</v>
      </c>
      <c r="K611" t="s">
        <v>5703</v>
      </c>
      <c r="L611">
        <v>1530</v>
      </c>
      <c r="M611">
        <v>255</v>
      </c>
      <c r="N611" t="s">
        <v>6099</v>
      </c>
      <c r="O611" t="s">
        <v>466</v>
      </c>
    </row>
    <row r="612" spans="1:15" x14ac:dyDescent="0.3">
      <c r="A612">
        <v>242186</v>
      </c>
      <c r="B612">
        <v>122</v>
      </c>
      <c r="C612" t="s">
        <v>552</v>
      </c>
      <c r="D612" t="s">
        <v>2760</v>
      </c>
      <c r="E612" t="s">
        <v>2347</v>
      </c>
      <c r="F612" s="440">
        <v>46198</v>
      </c>
      <c r="G612">
        <v>17119</v>
      </c>
      <c r="H612" t="s">
        <v>6182</v>
      </c>
      <c r="I612" t="s">
        <v>6097</v>
      </c>
      <c r="J612">
        <v>4</v>
      </c>
      <c r="K612" t="s">
        <v>5613</v>
      </c>
      <c r="L612">
        <v>38.159999999999997</v>
      </c>
      <c r="M612">
        <v>9.5399999999999991</v>
      </c>
      <c r="N612" t="s">
        <v>6099</v>
      </c>
      <c r="O612" t="s">
        <v>466</v>
      </c>
    </row>
    <row r="613" spans="1:15" x14ac:dyDescent="0.3">
      <c r="A613">
        <v>242186</v>
      </c>
      <c r="B613">
        <v>122</v>
      </c>
      <c r="C613" t="s">
        <v>552</v>
      </c>
      <c r="D613" t="s">
        <v>2760</v>
      </c>
      <c r="E613" t="s">
        <v>2347</v>
      </c>
      <c r="F613" s="440">
        <v>46198</v>
      </c>
      <c r="G613">
        <v>17019</v>
      </c>
      <c r="H613" t="s">
        <v>6134</v>
      </c>
      <c r="I613" t="s">
        <v>6097</v>
      </c>
      <c r="J613">
        <v>4</v>
      </c>
      <c r="K613" t="s">
        <v>5613</v>
      </c>
      <c r="L613">
        <v>12</v>
      </c>
      <c r="M613">
        <v>3</v>
      </c>
      <c r="N613" t="s">
        <v>6099</v>
      </c>
      <c r="O613" t="s">
        <v>466</v>
      </c>
    </row>
    <row r="614" spans="1:15" x14ac:dyDescent="0.3">
      <c r="A614">
        <v>242186</v>
      </c>
      <c r="B614">
        <v>122</v>
      </c>
      <c r="C614" t="s">
        <v>552</v>
      </c>
      <c r="D614" t="s">
        <v>2760</v>
      </c>
      <c r="E614" t="s">
        <v>2347</v>
      </c>
      <c r="F614" s="440">
        <v>46198</v>
      </c>
      <c r="G614">
        <v>17405</v>
      </c>
      <c r="H614" t="s">
        <v>6183</v>
      </c>
      <c r="I614" t="s">
        <v>6097</v>
      </c>
      <c r="J614">
        <v>4</v>
      </c>
      <c r="K614" t="s">
        <v>5613</v>
      </c>
      <c r="L614">
        <v>37.04</v>
      </c>
      <c r="M614">
        <v>9.26</v>
      </c>
      <c r="N614" t="s">
        <v>6099</v>
      </c>
      <c r="O614" t="s">
        <v>466</v>
      </c>
    </row>
    <row r="615" spans="1:15" x14ac:dyDescent="0.3">
      <c r="A615">
        <v>242186</v>
      </c>
      <c r="B615">
        <v>122</v>
      </c>
      <c r="C615" t="s">
        <v>552</v>
      </c>
      <c r="D615" t="s">
        <v>2760</v>
      </c>
      <c r="E615" t="s">
        <v>2347</v>
      </c>
      <c r="F615" s="440">
        <v>46198</v>
      </c>
      <c r="G615">
        <v>17001</v>
      </c>
      <c r="H615" t="s">
        <v>6184</v>
      </c>
      <c r="I615" t="s">
        <v>6097</v>
      </c>
      <c r="J615">
        <v>18</v>
      </c>
      <c r="K615" t="s">
        <v>5613</v>
      </c>
      <c r="L615">
        <v>88.56</v>
      </c>
      <c r="M615">
        <v>4.92</v>
      </c>
      <c r="N615" t="s">
        <v>6099</v>
      </c>
      <c r="O615" t="s">
        <v>466</v>
      </c>
    </row>
    <row r="616" spans="1:15" x14ac:dyDescent="0.3">
      <c r="A616">
        <v>242186</v>
      </c>
      <c r="B616">
        <v>122</v>
      </c>
      <c r="C616" t="s">
        <v>552</v>
      </c>
      <c r="D616" t="s">
        <v>2760</v>
      </c>
      <c r="E616" t="s">
        <v>2347</v>
      </c>
      <c r="F616" s="440">
        <v>46198</v>
      </c>
      <c r="G616">
        <v>17418</v>
      </c>
      <c r="H616" t="s">
        <v>6128</v>
      </c>
      <c r="I616" t="s">
        <v>6097</v>
      </c>
      <c r="J616">
        <v>6</v>
      </c>
      <c r="K616" t="s">
        <v>5703</v>
      </c>
      <c r="L616">
        <v>353.4</v>
      </c>
      <c r="M616">
        <v>58.9</v>
      </c>
      <c r="N616" t="s">
        <v>6099</v>
      </c>
      <c r="O616" t="s">
        <v>466</v>
      </c>
    </row>
    <row r="617" spans="1:15" x14ac:dyDescent="0.3">
      <c r="A617">
        <v>242186</v>
      </c>
      <c r="B617">
        <v>122</v>
      </c>
      <c r="C617" t="s">
        <v>552</v>
      </c>
      <c r="D617" t="s">
        <v>2760</v>
      </c>
      <c r="E617" t="s">
        <v>2347</v>
      </c>
      <c r="F617" s="440">
        <v>46198</v>
      </c>
      <c r="G617">
        <v>17017</v>
      </c>
      <c r="H617" t="s">
        <v>6131</v>
      </c>
      <c r="I617" t="s">
        <v>6097</v>
      </c>
      <c r="J617">
        <v>2</v>
      </c>
      <c r="K617" t="s">
        <v>5605</v>
      </c>
      <c r="L617">
        <v>6</v>
      </c>
      <c r="M617">
        <v>3</v>
      </c>
      <c r="N617" t="s">
        <v>6099</v>
      </c>
      <c r="O617" t="s">
        <v>466</v>
      </c>
    </row>
    <row r="618" spans="1:15" x14ac:dyDescent="0.3">
      <c r="A618">
        <v>242186</v>
      </c>
      <c r="B618">
        <v>122</v>
      </c>
      <c r="C618" t="s">
        <v>552</v>
      </c>
      <c r="D618" t="s">
        <v>2760</v>
      </c>
      <c r="E618" t="s">
        <v>2347</v>
      </c>
      <c r="F618" s="440">
        <v>46198</v>
      </c>
      <c r="G618">
        <v>17020</v>
      </c>
      <c r="H618" t="s">
        <v>6135</v>
      </c>
      <c r="I618" t="s">
        <v>6102</v>
      </c>
      <c r="J618">
        <v>3</v>
      </c>
      <c r="K618" t="s">
        <v>5613</v>
      </c>
      <c r="L618">
        <v>9</v>
      </c>
      <c r="M618">
        <v>3</v>
      </c>
      <c r="N618" t="s">
        <v>6099</v>
      </c>
      <c r="O618" t="s">
        <v>466</v>
      </c>
    </row>
    <row r="619" spans="1:15" x14ac:dyDescent="0.3">
      <c r="A619">
        <v>242186</v>
      </c>
      <c r="B619">
        <v>122</v>
      </c>
      <c r="C619" t="s">
        <v>552</v>
      </c>
      <c r="D619" t="s">
        <v>2760</v>
      </c>
      <c r="E619" t="s">
        <v>2347</v>
      </c>
      <c r="F619" s="440">
        <v>46198</v>
      </c>
      <c r="G619">
        <v>17476</v>
      </c>
      <c r="H619" t="s">
        <v>6138</v>
      </c>
      <c r="I619" t="s">
        <v>6102</v>
      </c>
      <c r="J619">
        <v>3</v>
      </c>
      <c r="K619" t="s">
        <v>5605</v>
      </c>
      <c r="L619">
        <v>63</v>
      </c>
      <c r="M619">
        <v>21</v>
      </c>
      <c r="N619" t="s">
        <v>6099</v>
      </c>
      <c r="O619" t="s">
        <v>466</v>
      </c>
    </row>
    <row r="620" spans="1:15" x14ac:dyDescent="0.3">
      <c r="A620">
        <v>242186</v>
      </c>
      <c r="B620">
        <v>122</v>
      </c>
      <c r="C620" t="s">
        <v>552</v>
      </c>
      <c r="D620" t="s">
        <v>2760</v>
      </c>
      <c r="E620" t="s">
        <v>2347</v>
      </c>
      <c r="F620" s="440">
        <v>46198</v>
      </c>
      <c r="G620">
        <v>23971</v>
      </c>
      <c r="H620" t="s">
        <v>6185</v>
      </c>
      <c r="I620" t="s">
        <v>6186</v>
      </c>
      <c r="J620">
        <v>4</v>
      </c>
      <c r="K620" t="s">
        <v>5613</v>
      </c>
      <c r="L620">
        <v>42</v>
      </c>
      <c r="M620">
        <v>10.5</v>
      </c>
      <c r="N620" t="s">
        <v>6099</v>
      </c>
      <c r="O620" t="s">
        <v>466</v>
      </c>
    </row>
    <row r="621" spans="1:15" x14ac:dyDescent="0.3">
      <c r="A621">
        <v>242186</v>
      </c>
      <c r="B621">
        <v>122</v>
      </c>
      <c r="C621" t="s">
        <v>552</v>
      </c>
      <c r="D621" t="s">
        <v>2760</v>
      </c>
      <c r="E621" t="s">
        <v>2347</v>
      </c>
      <c r="F621" s="440">
        <v>46198</v>
      </c>
      <c r="G621">
        <v>17504</v>
      </c>
      <c r="H621" t="s">
        <v>6132</v>
      </c>
      <c r="I621" t="s">
        <v>6102</v>
      </c>
      <c r="J621">
        <v>3</v>
      </c>
      <c r="K621" t="s">
        <v>5613</v>
      </c>
      <c r="L621">
        <v>63</v>
      </c>
      <c r="M621">
        <v>21</v>
      </c>
      <c r="N621" t="s">
        <v>6099</v>
      </c>
      <c r="O621" t="s">
        <v>466</v>
      </c>
    </row>
    <row r="622" spans="1:15" x14ac:dyDescent="0.3">
      <c r="A622">
        <v>242186</v>
      </c>
      <c r="B622">
        <v>122</v>
      </c>
      <c r="C622" t="s">
        <v>552</v>
      </c>
      <c r="D622" t="s">
        <v>2760</v>
      </c>
      <c r="E622" t="s">
        <v>2347</v>
      </c>
      <c r="F622" s="440">
        <v>46198</v>
      </c>
      <c r="G622">
        <v>17409</v>
      </c>
      <c r="H622" t="s">
        <v>6187</v>
      </c>
      <c r="I622" t="s">
        <v>6097</v>
      </c>
      <c r="J622">
        <v>5</v>
      </c>
      <c r="K622" t="s">
        <v>5605</v>
      </c>
      <c r="L622">
        <v>192.6</v>
      </c>
      <c r="M622">
        <v>38.520000000000003</v>
      </c>
      <c r="N622" t="s">
        <v>6099</v>
      </c>
      <c r="O622" t="s">
        <v>466</v>
      </c>
    </row>
    <row r="623" spans="1:15" x14ac:dyDescent="0.3">
      <c r="A623">
        <v>242186</v>
      </c>
      <c r="B623">
        <v>122</v>
      </c>
      <c r="C623" t="s">
        <v>552</v>
      </c>
      <c r="D623" t="s">
        <v>2760</v>
      </c>
      <c r="E623" t="s">
        <v>2347</v>
      </c>
      <c r="F623" s="440">
        <v>46198</v>
      </c>
      <c r="G623">
        <v>21587</v>
      </c>
      <c r="H623" t="s">
        <v>6188</v>
      </c>
      <c r="I623" t="s">
        <v>6097</v>
      </c>
      <c r="J623">
        <v>6</v>
      </c>
      <c r="K623" t="s">
        <v>5613</v>
      </c>
      <c r="L623">
        <v>39</v>
      </c>
      <c r="M623">
        <v>6.5</v>
      </c>
      <c r="N623" t="s">
        <v>6099</v>
      </c>
      <c r="O623" t="s">
        <v>466</v>
      </c>
    </row>
    <row r="624" spans="1:15" x14ac:dyDescent="0.3">
      <c r="A624">
        <v>242185</v>
      </c>
      <c r="B624">
        <v>122</v>
      </c>
      <c r="C624" t="s">
        <v>552</v>
      </c>
      <c r="D624" t="s">
        <v>2871</v>
      </c>
      <c r="E624" t="s">
        <v>2872</v>
      </c>
      <c r="F624" s="440">
        <v>46197</v>
      </c>
      <c r="G624">
        <v>26024</v>
      </c>
      <c r="H624" t="s">
        <v>5641</v>
      </c>
      <c r="I624" t="s">
        <v>6085</v>
      </c>
      <c r="J624">
        <v>100</v>
      </c>
      <c r="K624" t="s">
        <v>5613</v>
      </c>
      <c r="L624">
        <v>620</v>
      </c>
      <c r="M624">
        <v>6.2</v>
      </c>
      <c r="N624" t="s">
        <v>6085</v>
      </c>
      <c r="O624" t="s">
        <v>466</v>
      </c>
    </row>
    <row r="625" spans="1:15" x14ac:dyDescent="0.3">
      <c r="A625">
        <v>242185</v>
      </c>
      <c r="B625">
        <v>122</v>
      </c>
      <c r="C625" t="s">
        <v>552</v>
      </c>
      <c r="D625" t="s">
        <v>2871</v>
      </c>
      <c r="E625" t="s">
        <v>2872</v>
      </c>
      <c r="F625" s="440">
        <v>46197</v>
      </c>
      <c r="G625">
        <v>25429</v>
      </c>
      <c r="H625" t="s">
        <v>5640</v>
      </c>
      <c r="I625" t="s">
        <v>6085</v>
      </c>
      <c r="J625">
        <v>150</v>
      </c>
      <c r="K625" t="s">
        <v>5613</v>
      </c>
      <c r="L625">
        <v>930</v>
      </c>
      <c r="M625">
        <v>6.2</v>
      </c>
      <c r="N625" t="s">
        <v>6085</v>
      </c>
      <c r="O625" t="s">
        <v>466</v>
      </c>
    </row>
    <row r="626" spans="1:15" x14ac:dyDescent="0.3">
      <c r="A626">
        <v>242185</v>
      </c>
      <c r="B626">
        <v>122</v>
      </c>
      <c r="C626" t="s">
        <v>552</v>
      </c>
      <c r="D626" t="s">
        <v>2871</v>
      </c>
      <c r="E626" t="s">
        <v>2872</v>
      </c>
      <c r="F626" s="440">
        <v>46197</v>
      </c>
      <c r="G626">
        <v>26336</v>
      </c>
      <c r="H626" t="s">
        <v>5701</v>
      </c>
      <c r="I626" t="s">
        <v>6085</v>
      </c>
      <c r="J626">
        <v>100</v>
      </c>
      <c r="K626" t="s">
        <v>5613</v>
      </c>
      <c r="L626">
        <v>620</v>
      </c>
      <c r="M626">
        <v>6.2</v>
      </c>
      <c r="N626" t="s">
        <v>6085</v>
      </c>
      <c r="O626" t="s">
        <v>466</v>
      </c>
    </row>
    <row r="627" spans="1:15" x14ac:dyDescent="0.3">
      <c r="A627">
        <v>242183</v>
      </c>
      <c r="B627">
        <v>122</v>
      </c>
      <c r="C627" t="s">
        <v>552</v>
      </c>
      <c r="D627" t="s">
        <v>2868</v>
      </c>
      <c r="E627" t="s">
        <v>2873</v>
      </c>
      <c r="F627" s="440">
        <v>46196</v>
      </c>
      <c r="G627">
        <v>19370</v>
      </c>
      <c r="H627" t="s">
        <v>5695</v>
      </c>
      <c r="I627" t="s">
        <v>6085</v>
      </c>
      <c r="J627">
        <v>7.6</v>
      </c>
      <c r="K627" t="s">
        <v>5598</v>
      </c>
      <c r="L627">
        <v>769.12</v>
      </c>
      <c r="M627">
        <v>101.2</v>
      </c>
      <c r="N627" t="s">
        <v>6085</v>
      </c>
      <c r="O627" t="s">
        <v>466</v>
      </c>
    </row>
    <row r="628" spans="1:15" x14ac:dyDescent="0.3">
      <c r="A628">
        <v>242182</v>
      </c>
      <c r="B628">
        <v>122</v>
      </c>
      <c r="C628" t="s">
        <v>552</v>
      </c>
      <c r="D628" t="s">
        <v>2686</v>
      </c>
      <c r="E628" t="s">
        <v>2874</v>
      </c>
      <c r="F628" s="440">
        <v>46196</v>
      </c>
      <c r="G628">
        <v>20689</v>
      </c>
      <c r="H628" t="s">
        <v>5638</v>
      </c>
      <c r="I628" t="s">
        <v>6085</v>
      </c>
      <c r="J628">
        <v>12</v>
      </c>
      <c r="K628" t="s">
        <v>5613</v>
      </c>
      <c r="L628">
        <v>407.04</v>
      </c>
      <c r="M628">
        <v>33.92</v>
      </c>
      <c r="N628" t="s">
        <v>6085</v>
      </c>
      <c r="O628" t="s">
        <v>466</v>
      </c>
    </row>
    <row r="629" spans="1:15" x14ac:dyDescent="0.3">
      <c r="A629">
        <v>242181</v>
      </c>
      <c r="B629">
        <v>122</v>
      </c>
      <c r="C629" t="s">
        <v>552</v>
      </c>
      <c r="D629" t="s">
        <v>2758</v>
      </c>
      <c r="E629" t="s">
        <v>2875</v>
      </c>
      <c r="F629" s="440">
        <v>46201</v>
      </c>
      <c r="G629">
        <v>28220</v>
      </c>
      <c r="H629" t="s">
        <v>6126</v>
      </c>
      <c r="I629" t="s">
        <v>6085</v>
      </c>
      <c r="J629">
        <v>10</v>
      </c>
      <c r="K629" t="s">
        <v>5598</v>
      </c>
      <c r="L629">
        <v>320</v>
      </c>
      <c r="M629">
        <v>32</v>
      </c>
      <c r="N629" t="s">
        <v>6085</v>
      </c>
      <c r="O629" t="s">
        <v>466</v>
      </c>
    </row>
    <row r="630" spans="1:15" x14ac:dyDescent="0.3">
      <c r="A630">
        <v>242181</v>
      </c>
      <c r="B630">
        <v>122</v>
      </c>
      <c r="C630" t="s">
        <v>552</v>
      </c>
      <c r="D630" t="s">
        <v>2758</v>
      </c>
      <c r="E630" t="s">
        <v>2875</v>
      </c>
      <c r="F630" s="440">
        <v>46201</v>
      </c>
      <c r="G630">
        <v>28221</v>
      </c>
      <c r="H630" t="s">
        <v>6124</v>
      </c>
      <c r="I630" t="s">
        <v>6085</v>
      </c>
      <c r="J630">
        <v>10</v>
      </c>
      <c r="K630" t="s">
        <v>5598</v>
      </c>
      <c r="L630">
        <v>380</v>
      </c>
      <c r="M630">
        <v>38</v>
      </c>
      <c r="N630" t="s">
        <v>6085</v>
      </c>
      <c r="O630" t="s">
        <v>466</v>
      </c>
    </row>
    <row r="631" spans="1:15" x14ac:dyDescent="0.3">
      <c r="A631">
        <v>242181</v>
      </c>
      <c r="B631">
        <v>122</v>
      </c>
      <c r="C631" t="s">
        <v>552</v>
      </c>
      <c r="D631" t="s">
        <v>2758</v>
      </c>
      <c r="E631" t="s">
        <v>2875</v>
      </c>
      <c r="F631" s="440">
        <v>46201</v>
      </c>
      <c r="G631">
        <v>28222</v>
      </c>
      <c r="H631" t="s">
        <v>6125</v>
      </c>
      <c r="I631" t="s">
        <v>6085</v>
      </c>
      <c r="J631">
        <v>10</v>
      </c>
      <c r="K631" t="s">
        <v>5598</v>
      </c>
      <c r="L631">
        <v>420</v>
      </c>
      <c r="M631">
        <v>42</v>
      </c>
      <c r="N631" t="s">
        <v>6085</v>
      </c>
      <c r="O631" t="s">
        <v>466</v>
      </c>
    </row>
    <row r="632" spans="1:15" x14ac:dyDescent="0.3">
      <c r="A632">
        <v>242180</v>
      </c>
      <c r="B632">
        <v>122</v>
      </c>
      <c r="C632" t="s">
        <v>552</v>
      </c>
      <c r="D632" t="s">
        <v>2715</v>
      </c>
      <c r="E632" t="s">
        <v>2876</v>
      </c>
      <c r="F632" s="440">
        <v>46197</v>
      </c>
      <c r="G632">
        <v>21372</v>
      </c>
      <c r="H632" t="s">
        <v>5704</v>
      </c>
      <c r="I632" t="s">
        <v>6085</v>
      </c>
      <c r="J632">
        <v>21</v>
      </c>
      <c r="K632" t="s">
        <v>5613</v>
      </c>
      <c r="L632">
        <v>651</v>
      </c>
      <c r="M632">
        <v>31</v>
      </c>
      <c r="N632" t="s">
        <v>6085</v>
      </c>
      <c r="O632" t="s">
        <v>466</v>
      </c>
    </row>
    <row r="633" spans="1:15" x14ac:dyDescent="0.3">
      <c r="A633">
        <v>242180</v>
      </c>
      <c r="B633">
        <v>122</v>
      </c>
      <c r="C633" t="s">
        <v>552</v>
      </c>
      <c r="D633" t="s">
        <v>2715</v>
      </c>
      <c r="E633" t="s">
        <v>2876</v>
      </c>
      <c r="F633" s="440">
        <v>46197</v>
      </c>
      <c r="G633">
        <v>28384</v>
      </c>
      <c r="H633" t="s">
        <v>5894</v>
      </c>
      <c r="I633" t="s">
        <v>6085</v>
      </c>
      <c r="J633">
        <v>14</v>
      </c>
      <c r="K633" t="s">
        <v>5613</v>
      </c>
      <c r="L633">
        <v>364</v>
      </c>
      <c r="M633">
        <v>26</v>
      </c>
      <c r="N633" t="s">
        <v>6085</v>
      </c>
      <c r="O633" t="s">
        <v>466</v>
      </c>
    </row>
    <row r="634" spans="1:15" x14ac:dyDescent="0.3">
      <c r="A634">
        <v>242179</v>
      </c>
      <c r="B634">
        <v>122</v>
      </c>
      <c r="C634" t="s">
        <v>552</v>
      </c>
      <c r="D634" t="s">
        <v>2877</v>
      </c>
      <c r="E634" t="s">
        <v>2878</v>
      </c>
      <c r="F634" s="440">
        <v>46196</v>
      </c>
      <c r="G634">
        <v>24833</v>
      </c>
      <c r="H634" t="s">
        <v>5707</v>
      </c>
      <c r="I634" t="s">
        <v>6085</v>
      </c>
      <c r="J634">
        <v>15</v>
      </c>
      <c r="K634" t="s">
        <v>5703</v>
      </c>
      <c r="L634">
        <v>716.25</v>
      </c>
      <c r="M634">
        <v>47.75</v>
      </c>
      <c r="N634" t="s">
        <v>6085</v>
      </c>
      <c r="O634" t="s">
        <v>466</v>
      </c>
    </row>
    <row r="635" spans="1:15" x14ac:dyDescent="0.3">
      <c r="A635">
        <v>242178</v>
      </c>
      <c r="B635">
        <v>122</v>
      </c>
      <c r="C635" t="s">
        <v>552</v>
      </c>
      <c r="D635" t="s">
        <v>2761</v>
      </c>
      <c r="E635" t="s">
        <v>2879</v>
      </c>
      <c r="F635" s="440">
        <v>46195</v>
      </c>
      <c r="G635">
        <v>19125</v>
      </c>
      <c r="H635" t="s">
        <v>5702</v>
      </c>
      <c r="I635" t="s">
        <v>6085</v>
      </c>
      <c r="J635">
        <v>4</v>
      </c>
      <c r="K635" t="s">
        <v>5703</v>
      </c>
      <c r="L635">
        <v>825.12</v>
      </c>
      <c r="M635">
        <v>206.28</v>
      </c>
      <c r="N635" t="s">
        <v>6085</v>
      </c>
      <c r="O635" t="s">
        <v>466</v>
      </c>
    </row>
    <row r="636" spans="1:15" x14ac:dyDescent="0.3">
      <c r="A636">
        <v>242177</v>
      </c>
      <c r="B636">
        <v>122</v>
      </c>
      <c r="C636" t="s">
        <v>552</v>
      </c>
      <c r="D636" t="s">
        <v>2706</v>
      </c>
      <c r="E636" t="s">
        <v>2880</v>
      </c>
      <c r="F636" s="440">
        <v>46190</v>
      </c>
      <c r="G636">
        <v>20661</v>
      </c>
      <c r="H636" t="s">
        <v>5850</v>
      </c>
      <c r="I636" t="s">
        <v>6085</v>
      </c>
      <c r="J636">
        <v>12</v>
      </c>
      <c r="K636" t="s">
        <v>5613</v>
      </c>
      <c r="L636">
        <v>103.08</v>
      </c>
      <c r="M636">
        <v>8.59</v>
      </c>
      <c r="N636" t="s">
        <v>6085</v>
      </c>
      <c r="O636" t="s">
        <v>466</v>
      </c>
    </row>
    <row r="637" spans="1:15" x14ac:dyDescent="0.3">
      <c r="A637">
        <v>242177</v>
      </c>
      <c r="B637">
        <v>122</v>
      </c>
      <c r="C637" t="s">
        <v>552</v>
      </c>
      <c r="D637" t="s">
        <v>2706</v>
      </c>
      <c r="E637" t="s">
        <v>2880</v>
      </c>
      <c r="F637" s="440">
        <v>46190</v>
      </c>
      <c r="G637">
        <v>26020</v>
      </c>
      <c r="H637" t="s">
        <v>5639</v>
      </c>
      <c r="I637" t="s">
        <v>6085</v>
      </c>
      <c r="J637">
        <v>24</v>
      </c>
      <c r="K637" t="s">
        <v>5613</v>
      </c>
      <c r="L637">
        <v>314.64</v>
      </c>
      <c r="M637">
        <v>13.11</v>
      </c>
      <c r="N637" t="s">
        <v>6085</v>
      </c>
      <c r="O637" t="s">
        <v>466</v>
      </c>
    </row>
    <row r="638" spans="1:15" x14ac:dyDescent="0.3">
      <c r="A638">
        <v>242177</v>
      </c>
      <c r="B638">
        <v>122</v>
      </c>
      <c r="C638" t="s">
        <v>552</v>
      </c>
      <c r="D638" t="s">
        <v>2706</v>
      </c>
      <c r="E638" t="s">
        <v>2880</v>
      </c>
      <c r="F638" s="440">
        <v>46190</v>
      </c>
      <c r="G638">
        <v>19421</v>
      </c>
      <c r="H638" t="s">
        <v>5963</v>
      </c>
      <c r="I638" t="s">
        <v>6085</v>
      </c>
      <c r="J638">
        <v>60</v>
      </c>
      <c r="K638" t="s">
        <v>5703</v>
      </c>
      <c r="L638">
        <v>394.8</v>
      </c>
      <c r="M638">
        <v>6.58</v>
      </c>
      <c r="N638" t="s">
        <v>6085</v>
      </c>
      <c r="O638" t="s">
        <v>466</v>
      </c>
    </row>
    <row r="639" spans="1:15" x14ac:dyDescent="0.3">
      <c r="A639">
        <v>242177</v>
      </c>
      <c r="B639">
        <v>122</v>
      </c>
      <c r="C639" t="s">
        <v>552</v>
      </c>
      <c r="D639" t="s">
        <v>2706</v>
      </c>
      <c r="E639" t="s">
        <v>2880</v>
      </c>
      <c r="F639" s="440">
        <v>46190</v>
      </c>
      <c r="G639">
        <v>20360</v>
      </c>
      <c r="H639" t="s">
        <v>5646</v>
      </c>
      <c r="I639" t="s">
        <v>6085</v>
      </c>
      <c r="J639">
        <v>6</v>
      </c>
      <c r="K639" t="s">
        <v>6139</v>
      </c>
      <c r="L639">
        <v>126.72</v>
      </c>
      <c r="M639">
        <v>21.12</v>
      </c>
      <c r="N639" t="s">
        <v>6085</v>
      </c>
      <c r="O639" t="s">
        <v>466</v>
      </c>
    </row>
    <row r="640" spans="1:15" x14ac:dyDescent="0.3">
      <c r="A640">
        <v>242177</v>
      </c>
      <c r="B640">
        <v>122</v>
      </c>
      <c r="C640" t="s">
        <v>552</v>
      </c>
      <c r="D640" t="s">
        <v>2706</v>
      </c>
      <c r="E640" t="s">
        <v>2880</v>
      </c>
      <c r="F640" s="440">
        <v>46190</v>
      </c>
      <c r="G640">
        <v>24272</v>
      </c>
      <c r="H640" t="s">
        <v>5849</v>
      </c>
      <c r="I640" t="s">
        <v>6085</v>
      </c>
      <c r="J640">
        <v>2</v>
      </c>
      <c r="K640" t="s">
        <v>5598</v>
      </c>
      <c r="L640">
        <v>53.36</v>
      </c>
      <c r="M640">
        <v>26.68</v>
      </c>
      <c r="N640" t="s">
        <v>6085</v>
      </c>
      <c r="O640" t="s">
        <v>466</v>
      </c>
    </row>
    <row r="641" spans="1:15" x14ac:dyDescent="0.3">
      <c r="A641">
        <v>242177</v>
      </c>
      <c r="B641">
        <v>122</v>
      </c>
      <c r="C641" t="s">
        <v>552</v>
      </c>
      <c r="D641" t="s">
        <v>2706</v>
      </c>
      <c r="E641" t="s">
        <v>2880</v>
      </c>
      <c r="F641" s="440">
        <v>46190</v>
      </c>
      <c r="G641">
        <v>20899</v>
      </c>
      <c r="H641" t="s">
        <v>6054</v>
      </c>
      <c r="I641" t="s">
        <v>6085</v>
      </c>
      <c r="J641">
        <v>2</v>
      </c>
      <c r="K641" t="s">
        <v>5613</v>
      </c>
      <c r="L641">
        <v>28.76</v>
      </c>
      <c r="M641">
        <v>14.38</v>
      </c>
      <c r="N641" t="s">
        <v>6085</v>
      </c>
      <c r="O641" t="s">
        <v>466</v>
      </c>
    </row>
    <row r="642" spans="1:15" x14ac:dyDescent="0.3">
      <c r="A642">
        <v>242177</v>
      </c>
      <c r="B642">
        <v>122</v>
      </c>
      <c r="C642" t="s">
        <v>552</v>
      </c>
      <c r="D642" t="s">
        <v>2706</v>
      </c>
      <c r="E642" t="s">
        <v>2880</v>
      </c>
      <c r="F642" s="440">
        <v>46190</v>
      </c>
      <c r="G642">
        <v>19946</v>
      </c>
      <c r="H642" t="s">
        <v>5672</v>
      </c>
      <c r="I642" t="s">
        <v>6085</v>
      </c>
      <c r="J642">
        <v>2</v>
      </c>
      <c r="K642" t="s">
        <v>5625</v>
      </c>
      <c r="L642">
        <v>114.96</v>
      </c>
      <c r="M642">
        <v>57.48</v>
      </c>
      <c r="N642" t="s">
        <v>6085</v>
      </c>
      <c r="O642" t="s">
        <v>466</v>
      </c>
    </row>
    <row r="643" spans="1:15" x14ac:dyDescent="0.3">
      <c r="A643">
        <v>242177</v>
      </c>
      <c r="B643">
        <v>122</v>
      </c>
      <c r="C643" t="s">
        <v>552</v>
      </c>
      <c r="D643" t="s">
        <v>2706</v>
      </c>
      <c r="E643" t="s">
        <v>2880</v>
      </c>
      <c r="F643" s="440">
        <v>46190</v>
      </c>
      <c r="G643">
        <v>20114</v>
      </c>
      <c r="H643" t="s">
        <v>5659</v>
      </c>
      <c r="I643" t="s">
        <v>6085</v>
      </c>
      <c r="J643">
        <v>24</v>
      </c>
      <c r="K643" t="s">
        <v>5613</v>
      </c>
      <c r="L643">
        <v>208.8</v>
      </c>
      <c r="M643">
        <v>8.6999999999999993</v>
      </c>
      <c r="N643" t="s">
        <v>6085</v>
      </c>
      <c r="O643" t="s">
        <v>466</v>
      </c>
    </row>
    <row r="644" spans="1:15" x14ac:dyDescent="0.3">
      <c r="A644">
        <v>242177</v>
      </c>
      <c r="B644">
        <v>122</v>
      </c>
      <c r="C644" t="s">
        <v>552</v>
      </c>
      <c r="D644" t="s">
        <v>2706</v>
      </c>
      <c r="E644" t="s">
        <v>2880</v>
      </c>
      <c r="F644" s="440">
        <v>46190</v>
      </c>
      <c r="G644">
        <v>20421</v>
      </c>
      <c r="H644" t="s">
        <v>5637</v>
      </c>
      <c r="I644" t="s">
        <v>6085</v>
      </c>
      <c r="J644">
        <v>12</v>
      </c>
      <c r="K644" t="s">
        <v>5613</v>
      </c>
      <c r="L644">
        <v>213.48</v>
      </c>
      <c r="M644">
        <v>17.79</v>
      </c>
      <c r="N644" t="s">
        <v>6085</v>
      </c>
      <c r="O644" t="s">
        <v>466</v>
      </c>
    </row>
    <row r="645" spans="1:15" x14ac:dyDescent="0.3">
      <c r="A645">
        <v>242177</v>
      </c>
      <c r="B645">
        <v>122</v>
      </c>
      <c r="C645" t="s">
        <v>552</v>
      </c>
      <c r="D645" t="s">
        <v>2706</v>
      </c>
      <c r="E645" t="s">
        <v>2880</v>
      </c>
      <c r="F645" s="440">
        <v>46190</v>
      </c>
      <c r="G645">
        <v>29875</v>
      </c>
      <c r="H645" t="s">
        <v>6189</v>
      </c>
      <c r="I645" t="s">
        <v>6085</v>
      </c>
      <c r="J645">
        <v>2</v>
      </c>
      <c r="K645" t="s">
        <v>6103</v>
      </c>
      <c r="L645">
        <v>40.44</v>
      </c>
      <c r="M645">
        <v>20.22</v>
      </c>
      <c r="N645" t="s">
        <v>6085</v>
      </c>
      <c r="O645" t="s">
        <v>466</v>
      </c>
    </row>
    <row r="646" spans="1:15" x14ac:dyDescent="0.3">
      <c r="A646">
        <v>242176</v>
      </c>
      <c r="B646">
        <v>122</v>
      </c>
      <c r="C646" t="s">
        <v>552</v>
      </c>
      <c r="D646" t="s">
        <v>2702</v>
      </c>
      <c r="E646" t="s">
        <v>2881</v>
      </c>
      <c r="F646" s="440">
        <v>46190</v>
      </c>
      <c r="G646">
        <v>24123</v>
      </c>
      <c r="H646" t="s">
        <v>5632</v>
      </c>
      <c r="I646" t="s">
        <v>6085</v>
      </c>
      <c r="J646">
        <v>7</v>
      </c>
      <c r="K646" t="s">
        <v>5605</v>
      </c>
      <c r="L646">
        <v>573.29999999999995</v>
      </c>
      <c r="M646">
        <v>81.900000000000006</v>
      </c>
      <c r="N646" t="s">
        <v>6085</v>
      </c>
      <c r="O646" t="s">
        <v>466</v>
      </c>
    </row>
    <row r="647" spans="1:15" x14ac:dyDescent="0.3">
      <c r="A647">
        <v>242176</v>
      </c>
      <c r="B647">
        <v>122</v>
      </c>
      <c r="C647" t="s">
        <v>552</v>
      </c>
      <c r="D647" t="s">
        <v>2702</v>
      </c>
      <c r="E647" t="s">
        <v>2881</v>
      </c>
      <c r="F647" s="440">
        <v>46190</v>
      </c>
      <c r="G647">
        <v>19203</v>
      </c>
      <c r="H647" t="s">
        <v>5692</v>
      </c>
      <c r="I647" t="s">
        <v>6085</v>
      </c>
      <c r="J647">
        <v>2</v>
      </c>
      <c r="K647" t="s">
        <v>6103</v>
      </c>
      <c r="L647">
        <v>208</v>
      </c>
      <c r="M647">
        <v>104</v>
      </c>
      <c r="N647" t="s">
        <v>6085</v>
      </c>
      <c r="O647" t="s">
        <v>466</v>
      </c>
    </row>
    <row r="648" spans="1:15" x14ac:dyDescent="0.3">
      <c r="A648">
        <v>242175</v>
      </c>
      <c r="B648">
        <v>122</v>
      </c>
      <c r="C648" t="s">
        <v>552</v>
      </c>
      <c r="D648" t="s">
        <v>2727</v>
      </c>
      <c r="E648" t="s">
        <v>2882</v>
      </c>
      <c r="F648" s="440">
        <v>46195</v>
      </c>
      <c r="G648">
        <v>26582</v>
      </c>
      <c r="H648" t="s">
        <v>5711</v>
      </c>
      <c r="I648" t="s">
        <v>6085</v>
      </c>
      <c r="J648">
        <v>41.49</v>
      </c>
      <c r="K648" t="s">
        <v>5598</v>
      </c>
      <c r="L648">
        <v>5559.93</v>
      </c>
      <c r="M648">
        <v>134.006508</v>
      </c>
      <c r="N648" t="s">
        <v>6085</v>
      </c>
      <c r="O648" t="s">
        <v>466</v>
      </c>
    </row>
    <row r="649" spans="1:15" x14ac:dyDescent="0.3">
      <c r="A649">
        <v>242175</v>
      </c>
      <c r="B649">
        <v>122</v>
      </c>
      <c r="C649" t="s">
        <v>552</v>
      </c>
      <c r="D649" t="s">
        <v>2727</v>
      </c>
      <c r="E649" t="s">
        <v>2882</v>
      </c>
      <c r="F649" s="440">
        <v>46195</v>
      </c>
      <c r="G649">
        <v>26592</v>
      </c>
      <c r="H649" t="s">
        <v>5717</v>
      </c>
      <c r="I649" t="s">
        <v>6085</v>
      </c>
      <c r="J649">
        <v>15.1</v>
      </c>
      <c r="K649" t="s">
        <v>5598</v>
      </c>
      <c r="L649">
        <v>558.70000000000005</v>
      </c>
      <c r="M649">
        <v>37</v>
      </c>
      <c r="N649" t="s">
        <v>6085</v>
      </c>
      <c r="O649" t="s">
        <v>466</v>
      </c>
    </row>
    <row r="650" spans="1:15" x14ac:dyDescent="0.3">
      <c r="A650">
        <v>242175</v>
      </c>
      <c r="B650">
        <v>122</v>
      </c>
      <c r="C650" t="s">
        <v>552</v>
      </c>
      <c r="D650" t="s">
        <v>2727</v>
      </c>
      <c r="E650" t="s">
        <v>2882</v>
      </c>
      <c r="F650" s="440">
        <v>46195</v>
      </c>
      <c r="G650">
        <v>28479</v>
      </c>
      <c r="H650" t="s">
        <v>5959</v>
      </c>
      <c r="I650" t="s">
        <v>6085</v>
      </c>
      <c r="J650">
        <v>40.270000000000003</v>
      </c>
      <c r="K650" t="s">
        <v>5598</v>
      </c>
      <c r="L650">
        <v>3261.87</v>
      </c>
      <c r="M650">
        <v>81</v>
      </c>
      <c r="N650" t="s">
        <v>6085</v>
      </c>
      <c r="O650" t="s">
        <v>466</v>
      </c>
    </row>
    <row r="651" spans="1:15" x14ac:dyDescent="0.3">
      <c r="A651">
        <v>242175</v>
      </c>
      <c r="B651">
        <v>122</v>
      </c>
      <c r="C651" t="s">
        <v>552</v>
      </c>
      <c r="D651" t="s">
        <v>2727</v>
      </c>
      <c r="E651" t="s">
        <v>2882</v>
      </c>
      <c r="F651" s="440">
        <v>46195</v>
      </c>
      <c r="G651">
        <v>26580</v>
      </c>
      <c r="H651" t="s">
        <v>5909</v>
      </c>
      <c r="I651" t="s">
        <v>6085</v>
      </c>
      <c r="J651">
        <v>12.04</v>
      </c>
      <c r="K651" t="s">
        <v>5598</v>
      </c>
      <c r="L651">
        <v>1348.48</v>
      </c>
      <c r="M651">
        <v>112</v>
      </c>
      <c r="N651" t="s">
        <v>6085</v>
      </c>
      <c r="O651" t="s">
        <v>466</v>
      </c>
    </row>
    <row r="652" spans="1:15" x14ac:dyDescent="0.3">
      <c r="A652">
        <v>242174</v>
      </c>
      <c r="B652">
        <v>122</v>
      </c>
      <c r="C652" t="s">
        <v>552</v>
      </c>
      <c r="D652" t="s">
        <v>2691</v>
      </c>
      <c r="E652" t="s">
        <v>2883</v>
      </c>
      <c r="F652" s="440">
        <v>46183</v>
      </c>
      <c r="G652">
        <v>20136</v>
      </c>
      <c r="H652" t="s">
        <v>5658</v>
      </c>
      <c r="I652" t="s">
        <v>6085</v>
      </c>
      <c r="J652">
        <v>30</v>
      </c>
      <c r="K652" t="s">
        <v>5605</v>
      </c>
      <c r="L652">
        <v>89.7</v>
      </c>
      <c r="M652">
        <v>2.99</v>
      </c>
      <c r="N652" t="s">
        <v>6085</v>
      </c>
      <c r="O652" t="s">
        <v>466</v>
      </c>
    </row>
    <row r="653" spans="1:15" x14ac:dyDescent="0.3">
      <c r="A653">
        <v>242174</v>
      </c>
      <c r="B653">
        <v>122</v>
      </c>
      <c r="C653" t="s">
        <v>552</v>
      </c>
      <c r="D653" t="s">
        <v>2691</v>
      </c>
      <c r="E653" t="s">
        <v>2883</v>
      </c>
      <c r="F653" s="440">
        <v>46183</v>
      </c>
      <c r="G653">
        <v>19401</v>
      </c>
      <c r="H653" t="s">
        <v>6114</v>
      </c>
      <c r="I653" t="s">
        <v>6085</v>
      </c>
      <c r="J653">
        <v>4</v>
      </c>
      <c r="K653" t="s">
        <v>5625</v>
      </c>
      <c r="L653">
        <v>742.52</v>
      </c>
      <c r="M653">
        <v>185.63</v>
      </c>
      <c r="N653" t="s">
        <v>6085</v>
      </c>
      <c r="O653" t="s">
        <v>466</v>
      </c>
    </row>
    <row r="654" spans="1:15" x14ac:dyDescent="0.3">
      <c r="A654">
        <v>240854</v>
      </c>
      <c r="B654">
        <v>122</v>
      </c>
      <c r="C654" t="s">
        <v>552</v>
      </c>
      <c r="D654" t="s">
        <v>2884</v>
      </c>
      <c r="E654" t="s">
        <v>2885</v>
      </c>
      <c r="F654" s="440">
        <v>46195</v>
      </c>
      <c r="G654">
        <v>18832</v>
      </c>
      <c r="H654" t="s">
        <v>5898</v>
      </c>
      <c r="I654" t="s">
        <v>6085</v>
      </c>
      <c r="J654">
        <v>15.1</v>
      </c>
      <c r="K654" t="s">
        <v>5598</v>
      </c>
      <c r="L654">
        <v>557.19000000000005</v>
      </c>
      <c r="M654">
        <v>36.9</v>
      </c>
      <c r="N654" t="s">
        <v>6085</v>
      </c>
      <c r="O654" t="s">
        <v>466</v>
      </c>
    </row>
    <row r="655" spans="1:15" x14ac:dyDescent="0.3">
      <c r="A655">
        <v>240853</v>
      </c>
      <c r="B655">
        <v>122</v>
      </c>
      <c r="C655" t="s">
        <v>552</v>
      </c>
      <c r="D655" t="s">
        <v>2763</v>
      </c>
      <c r="E655" t="s">
        <v>1697</v>
      </c>
      <c r="F655" s="440">
        <v>46191</v>
      </c>
      <c r="G655">
        <v>26880</v>
      </c>
      <c r="H655" t="s">
        <v>5913</v>
      </c>
      <c r="I655" t="s">
        <v>6085</v>
      </c>
      <c r="J655">
        <v>250</v>
      </c>
      <c r="K655" t="s">
        <v>5613</v>
      </c>
      <c r="L655">
        <v>625</v>
      </c>
      <c r="M655">
        <v>2.5</v>
      </c>
      <c r="N655" t="s">
        <v>6085</v>
      </c>
      <c r="O655" t="s">
        <v>466</v>
      </c>
    </row>
    <row r="656" spans="1:15" x14ac:dyDescent="0.3">
      <c r="A656">
        <v>240852</v>
      </c>
      <c r="B656">
        <v>122</v>
      </c>
      <c r="C656" t="s">
        <v>552</v>
      </c>
      <c r="D656" t="s">
        <v>2865</v>
      </c>
      <c r="E656" t="s">
        <v>2886</v>
      </c>
      <c r="F656" s="440">
        <v>46191</v>
      </c>
      <c r="G656">
        <v>27692</v>
      </c>
      <c r="H656" t="s">
        <v>5895</v>
      </c>
      <c r="I656" t="s">
        <v>6085</v>
      </c>
      <c r="J656">
        <v>10</v>
      </c>
      <c r="K656" t="s">
        <v>5598</v>
      </c>
      <c r="L656">
        <v>1120</v>
      </c>
      <c r="M656">
        <v>112</v>
      </c>
      <c r="N656" t="s">
        <v>6085</v>
      </c>
      <c r="O656" t="s">
        <v>466</v>
      </c>
    </row>
    <row r="657" spans="1:15" x14ac:dyDescent="0.3">
      <c r="A657">
        <v>240851</v>
      </c>
      <c r="B657">
        <v>122</v>
      </c>
      <c r="C657" t="s">
        <v>552</v>
      </c>
      <c r="D657" t="s">
        <v>2758</v>
      </c>
      <c r="E657" t="s">
        <v>2887</v>
      </c>
      <c r="F657" s="440">
        <v>46193</v>
      </c>
      <c r="G657">
        <v>28220</v>
      </c>
      <c r="H657" t="s">
        <v>6126</v>
      </c>
      <c r="I657" t="s">
        <v>6085</v>
      </c>
      <c r="J657">
        <v>7</v>
      </c>
      <c r="K657" t="s">
        <v>5598</v>
      </c>
      <c r="L657">
        <v>224</v>
      </c>
      <c r="M657">
        <v>32</v>
      </c>
      <c r="N657" t="s">
        <v>6085</v>
      </c>
      <c r="O657" t="s">
        <v>466</v>
      </c>
    </row>
    <row r="658" spans="1:15" x14ac:dyDescent="0.3">
      <c r="A658">
        <v>240851</v>
      </c>
      <c r="B658">
        <v>122</v>
      </c>
      <c r="C658" t="s">
        <v>552</v>
      </c>
      <c r="D658" t="s">
        <v>2758</v>
      </c>
      <c r="E658" t="s">
        <v>2887</v>
      </c>
      <c r="F658" s="440">
        <v>46193</v>
      </c>
      <c r="G658">
        <v>28221</v>
      </c>
      <c r="H658" t="s">
        <v>6124</v>
      </c>
      <c r="I658" t="s">
        <v>6085</v>
      </c>
      <c r="J658">
        <v>7</v>
      </c>
      <c r="K658" t="s">
        <v>5598</v>
      </c>
      <c r="L658">
        <v>266</v>
      </c>
      <c r="M658">
        <v>38</v>
      </c>
      <c r="N658" t="s">
        <v>6085</v>
      </c>
      <c r="O658" t="s">
        <v>466</v>
      </c>
    </row>
    <row r="659" spans="1:15" x14ac:dyDescent="0.3">
      <c r="A659">
        <v>240851</v>
      </c>
      <c r="B659">
        <v>122</v>
      </c>
      <c r="C659" t="s">
        <v>552</v>
      </c>
      <c r="D659" t="s">
        <v>2758</v>
      </c>
      <c r="E659" t="s">
        <v>2887</v>
      </c>
      <c r="F659" s="440">
        <v>46193</v>
      </c>
      <c r="G659">
        <v>28222</v>
      </c>
      <c r="H659" t="s">
        <v>6125</v>
      </c>
      <c r="I659" t="s">
        <v>6085</v>
      </c>
      <c r="J659">
        <v>7</v>
      </c>
      <c r="K659" t="s">
        <v>5598</v>
      </c>
      <c r="L659">
        <v>294</v>
      </c>
      <c r="M659">
        <v>42</v>
      </c>
      <c r="N659" t="s">
        <v>6085</v>
      </c>
      <c r="O659" t="s">
        <v>466</v>
      </c>
    </row>
    <row r="660" spans="1:15" x14ac:dyDescent="0.3">
      <c r="A660">
        <v>240850</v>
      </c>
      <c r="B660">
        <v>122</v>
      </c>
      <c r="C660" t="s">
        <v>552</v>
      </c>
      <c r="D660" t="s">
        <v>2868</v>
      </c>
      <c r="E660" t="s">
        <v>2888</v>
      </c>
      <c r="F660" s="440">
        <v>46191</v>
      </c>
      <c r="G660">
        <v>19370</v>
      </c>
      <c r="H660" t="s">
        <v>5695</v>
      </c>
      <c r="I660" t="s">
        <v>6085</v>
      </c>
      <c r="J660">
        <v>9.42</v>
      </c>
      <c r="K660" t="s">
        <v>5598</v>
      </c>
      <c r="L660">
        <v>953.3</v>
      </c>
      <c r="M660">
        <v>101.199575</v>
      </c>
      <c r="N660" t="s">
        <v>6085</v>
      </c>
      <c r="O660" t="s">
        <v>466</v>
      </c>
    </row>
    <row r="661" spans="1:15" x14ac:dyDescent="0.3">
      <c r="A661">
        <v>240849</v>
      </c>
      <c r="B661">
        <v>122</v>
      </c>
      <c r="C661" t="s">
        <v>552</v>
      </c>
      <c r="D661" t="s">
        <v>2760</v>
      </c>
      <c r="E661" t="s">
        <v>2889</v>
      </c>
      <c r="F661" s="440">
        <v>46191</v>
      </c>
      <c r="G661">
        <v>17190</v>
      </c>
      <c r="H661" t="s">
        <v>6177</v>
      </c>
      <c r="I661" t="s">
        <v>6097</v>
      </c>
      <c r="J661">
        <v>4</v>
      </c>
      <c r="K661" t="s">
        <v>5605</v>
      </c>
      <c r="L661">
        <v>32.4</v>
      </c>
      <c r="M661">
        <v>8.1</v>
      </c>
      <c r="N661" t="s">
        <v>6099</v>
      </c>
      <c r="O661" t="s">
        <v>466</v>
      </c>
    </row>
    <row r="662" spans="1:15" x14ac:dyDescent="0.3">
      <c r="A662">
        <v>240849</v>
      </c>
      <c r="B662">
        <v>122</v>
      </c>
      <c r="C662" t="s">
        <v>552</v>
      </c>
      <c r="D662" t="s">
        <v>2760</v>
      </c>
      <c r="E662" t="s">
        <v>2889</v>
      </c>
      <c r="F662" s="440">
        <v>46191</v>
      </c>
      <c r="G662">
        <v>16967</v>
      </c>
      <c r="H662" t="s">
        <v>6190</v>
      </c>
      <c r="I662" t="s">
        <v>6097</v>
      </c>
      <c r="J662">
        <v>3</v>
      </c>
      <c r="K662" t="s">
        <v>5613</v>
      </c>
      <c r="L662">
        <v>27</v>
      </c>
      <c r="M662">
        <v>9</v>
      </c>
      <c r="N662" t="s">
        <v>6099</v>
      </c>
      <c r="O662" t="s">
        <v>466</v>
      </c>
    </row>
    <row r="663" spans="1:15" x14ac:dyDescent="0.3">
      <c r="A663">
        <v>240849</v>
      </c>
      <c r="B663">
        <v>122</v>
      </c>
      <c r="C663" t="s">
        <v>552</v>
      </c>
      <c r="D663" t="s">
        <v>2760</v>
      </c>
      <c r="E663" t="s">
        <v>2889</v>
      </c>
      <c r="F663" s="440">
        <v>46191</v>
      </c>
      <c r="G663">
        <v>17437</v>
      </c>
      <c r="H663" t="s">
        <v>6129</v>
      </c>
      <c r="I663" t="s">
        <v>6097</v>
      </c>
      <c r="J663">
        <v>30</v>
      </c>
      <c r="K663" t="s">
        <v>5613</v>
      </c>
      <c r="L663">
        <v>69</v>
      </c>
      <c r="M663">
        <v>2.2999999999999998</v>
      </c>
      <c r="N663" t="s">
        <v>6099</v>
      </c>
      <c r="O663" t="s">
        <v>466</v>
      </c>
    </row>
    <row r="664" spans="1:15" x14ac:dyDescent="0.3">
      <c r="A664">
        <v>240849</v>
      </c>
      <c r="B664">
        <v>122</v>
      </c>
      <c r="C664" t="s">
        <v>552</v>
      </c>
      <c r="D664" t="s">
        <v>2760</v>
      </c>
      <c r="E664" t="s">
        <v>2889</v>
      </c>
      <c r="F664" s="440">
        <v>46191</v>
      </c>
      <c r="G664">
        <v>17343</v>
      </c>
      <c r="H664" t="s">
        <v>6191</v>
      </c>
      <c r="I664" t="s">
        <v>6097</v>
      </c>
      <c r="J664">
        <v>8</v>
      </c>
      <c r="K664" t="s">
        <v>5613</v>
      </c>
      <c r="L664">
        <v>192.56</v>
      </c>
      <c r="M664">
        <v>24.07</v>
      </c>
      <c r="N664" t="s">
        <v>6099</v>
      </c>
      <c r="O664" t="s">
        <v>466</v>
      </c>
    </row>
    <row r="665" spans="1:15" x14ac:dyDescent="0.3">
      <c r="A665">
        <v>240849</v>
      </c>
      <c r="B665">
        <v>122</v>
      </c>
      <c r="C665" t="s">
        <v>552</v>
      </c>
      <c r="D665" t="s">
        <v>2760</v>
      </c>
      <c r="E665" t="s">
        <v>2889</v>
      </c>
      <c r="F665" s="440">
        <v>46191</v>
      </c>
      <c r="G665">
        <v>27393</v>
      </c>
      <c r="H665" t="s">
        <v>6133</v>
      </c>
      <c r="I665" t="s">
        <v>6097</v>
      </c>
      <c r="J665">
        <v>6</v>
      </c>
      <c r="K665" t="s">
        <v>5613</v>
      </c>
      <c r="L665">
        <v>113.88</v>
      </c>
      <c r="M665">
        <v>18.98</v>
      </c>
      <c r="N665" t="s">
        <v>6099</v>
      </c>
      <c r="O665" t="s">
        <v>466</v>
      </c>
    </row>
    <row r="666" spans="1:15" x14ac:dyDescent="0.3">
      <c r="A666">
        <v>240849</v>
      </c>
      <c r="B666">
        <v>122</v>
      </c>
      <c r="C666" t="s">
        <v>552</v>
      </c>
      <c r="D666" t="s">
        <v>2760</v>
      </c>
      <c r="E666" t="s">
        <v>2889</v>
      </c>
      <c r="F666" s="440">
        <v>46191</v>
      </c>
      <c r="G666">
        <v>17361</v>
      </c>
      <c r="H666" t="s">
        <v>6136</v>
      </c>
      <c r="I666" t="s">
        <v>6097</v>
      </c>
      <c r="J666">
        <v>4</v>
      </c>
      <c r="K666" t="s">
        <v>5605</v>
      </c>
      <c r="L666">
        <v>30.52</v>
      </c>
      <c r="M666">
        <v>7.63</v>
      </c>
      <c r="N666" t="s">
        <v>6099</v>
      </c>
      <c r="O666" t="s">
        <v>466</v>
      </c>
    </row>
    <row r="667" spans="1:15" x14ac:dyDescent="0.3">
      <c r="A667">
        <v>240849</v>
      </c>
      <c r="B667">
        <v>122</v>
      </c>
      <c r="C667" t="s">
        <v>552</v>
      </c>
      <c r="D667" t="s">
        <v>2760</v>
      </c>
      <c r="E667" t="s">
        <v>2889</v>
      </c>
      <c r="F667" s="440">
        <v>46191</v>
      </c>
      <c r="G667">
        <v>17196</v>
      </c>
      <c r="H667" t="s">
        <v>6192</v>
      </c>
      <c r="I667" t="s">
        <v>6097</v>
      </c>
      <c r="J667">
        <v>8</v>
      </c>
      <c r="K667" t="s">
        <v>5605</v>
      </c>
      <c r="L667">
        <v>51.04</v>
      </c>
      <c r="M667">
        <v>6.38</v>
      </c>
      <c r="N667" t="s">
        <v>6099</v>
      </c>
      <c r="O667" t="s">
        <v>466</v>
      </c>
    </row>
    <row r="668" spans="1:15" x14ac:dyDescent="0.3">
      <c r="A668">
        <v>240849</v>
      </c>
      <c r="B668">
        <v>122</v>
      </c>
      <c r="C668" t="s">
        <v>552</v>
      </c>
      <c r="D668" t="s">
        <v>2760</v>
      </c>
      <c r="E668" t="s">
        <v>2889</v>
      </c>
      <c r="F668" s="440">
        <v>46191</v>
      </c>
      <c r="G668">
        <v>17125</v>
      </c>
      <c r="H668" t="s">
        <v>6193</v>
      </c>
      <c r="I668" t="s">
        <v>6097</v>
      </c>
      <c r="J668">
        <v>4</v>
      </c>
      <c r="K668" t="s">
        <v>5613</v>
      </c>
      <c r="L668">
        <v>16</v>
      </c>
      <c r="M668">
        <v>4</v>
      </c>
      <c r="N668" t="s">
        <v>6099</v>
      </c>
      <c r="O668" t="s">
        <v>466</v>
      </c>
    </row>
    <row r="669" spans="1:15" x14ac:dyDescent="0.3">
      <c r="A669">
        <v>240849</v>
      </c>
      <c r="B669">
        <v>122</v>
      </c>
      <c r="C669" t="s">
        <v>552</v>
      </c>
      <c r="D669" t="s">
        <v>2760</v>
      </c>
      <c r="E669" t="s">
        <v>2889</v>
      </c>
      <c r="F669" s="440">
        <v>46191</v>
      </c>
      <c r="G669">
        <v>17553</v>
      </c>
      <c r="H669" t="s">
        <v>6194</v>
      </c>
      <c r="I669" t="s">
        <v>6097</v>
      </c>
      <c r="J669">
        <v>1</v>
      </c>
      <c r="K669" t="s">
        <v>5605</v>
      </c>
      <c r="L669">
        <v>160</v>
      </c>
      <c r="M669">
        <v>160</v>
      </c>
      <c r="N669" t="s">
        <v>6099</v>
      </c>
      <c r="O669" t="s">
        <v>466</v>
      </c>
    </row>
    <row r="670" spans="1:15" x14ac:dyDescent="0.3">
      <c r="A670">
        <v>240849</v>
      </c>
      <c r="B670">
        <v>122</v>
      </c>
      <c r="C670" t="s">
        <v>552</v>
      </c>
      <c r="D670" t="s">
        <v>2760</v>
      </c>
      <c r="E670" t="s">
        <v>2889</v>
      </c>
      <c r="F670" s="440">
        <v>46191</v>
      </c>
      <c r="G670">
        <v>17162</v>
      </c>
      <c r="H670" t="s">
        <v>6137</v>
      </c>
      <c r="I670" t="s">
        <v>6097</v>
      </c>
      <c r="J670">
        <v>6</v>
      </c>
      <c r="K670" t="s">
        <v>5613</v>
      </c>
      <c r="L670">
        <v>324</v>
      </c>
      <c r="M670">
        <v>54</v>
      </c>
      <c r="N670" t="s">
        <v>6099</v>
      </c>
      <c r="O670" t="s">
        <v>466</v>
      </c>
    </row>
    <row r="671" spans="1:15" x14ac:dyDescent="0.3">
      <c r="A671">
        <v>240849</v>
      </c>
      <c r="B671">
        <v>122</v>
      </c>
      <c r="C671" t="s">
        <v>552</v>
      </c>
      <c r="D671" t="s">
        <v>2760</v>
      </c>
      <c r="E671" t="s">
        <v>2889</v>
      </c>
      <c r="F671" s="440">
        <v>46191</v>
      </c>
      <c r="G671">
        <v>17001</v>
      </c>
      <c r="H671" t="s">
        <v>6184</v>
      </c>
      <c r="I671" t="s">
        <v>6097</v>
      </c>
      <c r="J671">
        <v>12</v>
      </c>
      <c r="K671" t="s">
        <v>5613</v>
      </c>
      <c r="L671">
        <v>59.04</v>
      </c>
      <c r="M671">
        <v>4.92</v>
      </c>
      <c r="N671" t="s">
        <v>6099</v>
      </c>
      <c r="O671" t="s">
        <v>466</v>
      </c>
    </row>
    <row r="672" spans="1:15" x14ac:dyDescent="0.3">
      <c r="A672">
        <v>240849</v>
      </c>
      <c r="B672">
        <v>122</v>
      </c>
      <c r="C672" t="s">
        <v>552</v>
      </c>
      <c r="D672" t="s">
        <v>2760</v>
      </c>
      <c r="E672" t="s">
        <v>2889</v>
      </c>
      <c r="F672" s="440">
        <v>46191</v>
      </c>
      <c r="G672">
        <v>17526</v>
      </c>
      <c r="H672" t="s">
        <v>6195</v>
      </c>
      <c r="I672" t="s">
        <v>6097</v>
      </c>
      <c r="J672">
        <v>10</v>
      </c>
      <c r="K672" t="s">
        <v>5613</v>
      </c>
      <c r="L672">
        <v>175</v>
      </c>
      <c r="M672">
        <v>17.5</v>
      </c>
      <c r="N672" t="s">
        <v>6099</v>
      </c>
      <c r="O672" t="s">
        <v>466</v>
      </c>
    </row>
    <row r="673" spans="1:15" x14ac:dyDescent="0.3">
      <c r="A673">
        <v>240849</v>
      </c>
      <c r="B673">
        <v>122</v>
      </c>
      <c r="C673" t="s">
        <v>552</v>
      </c>
      <c r="D673" t="s">
        <v>2760</v>
      </c>
      <c r="E673" t="s">
        <v>2889</v>
      </c>
      <c r="F673" s="440">
        <v>46191</v>
      </c>
      <c r="G673">
        <v>17418</v>
      </c>
      <c r="H673" t="s">
        <v>6128</v>
      </c>
      <c r="I673" t="s">
        <v>6097</v>
      </c>
      <c r="J673">
        <v>6</v>
      </c>
      <c r="K673" t="s">
        <v>5703</v>
      </c>
      <c r="L673">
        <v>353.4</v>
      </c>
      <c r="M673">
        <v>58.9</v>
      </c>
      <c r="N673" t="s">
        <v>6099</v>
      </c>
      <c r="O673" t="s">
        <v>466</v>
      </c>
    </row>
    <row r="674" spans="1:15" x14ac:dyDescent="0.3">
      <c r="A674">
        <v>240849</v>
      </c>
      <c r="B674">
        <v>122</v>
      </c>
      <c r="C674" t="s">
        <v>552</v>
      </c>
      <c r="D674" t="s">
        <v>2760</v>
      </c>
      <c r="E674" t="s">
        <v>2889</v>
      </c>
      <c r="F674" s="440">
        <v>46191</v>
      </c>
      <c r="G674">
        <v>28880</v>
      </c>
      <c r="H674" t="s">
        <v>6179</v>
      </c>
      <c r="J674">
        <v>4</v>
      </c>
      <c r="K674" t="s">
        <v>5703</v>
      </c>
      <c r="L674">
        <v>340</v>
      </c>
      <c r="M674">
        <v>85</v>
      </c>
      <c r="N674" t="s">
        <v>6099</v>
      </c>
      <c r="O674" t="s">
        <v>466</v>
      </c>
    </row>
    <row r="675" spans="1:15" x14ac:dyDescent="0.3">
      <c r="A675">
        <v>240849</v>
      </c>
      <c r="B675">
        <v>122</v>
      </c>
      <c r="C675" t="s">
        <v>552</v>
      </c>
      <c r="D675" t="s">
        <v>2760</v>
      </c>
      <c r="E675" t="s">
        <v>2889</v>
      </c>
      <c r="F675" s="440">
        <v>46191</v>
      </c>
      <c r="G675">
        <v>17409</v>
      </c>
      <c r="H675" t="s">
        <v>6187</v>
      </c>
      <c r="I675" t="s">
        <v>6097</v>
      </c>
      <c r="J675">
        <v>5</v>
      </c>
      <c r="K675" t="s">
        <v>5605</v>
      </c>
      <c r="L675">
        <v>225</v>
      </c>
      <c r="M675">
        <v>45</v>
      </c>
      <c r="N675" t="s">
        <v>6099</v>
      </c>
      <c r="O675" t="s">
        <v>466</v>
      </c>
    </row>
    <row r="676" spans="1:15" x14ac:dyDescent="0.3">
      <c r="A676">
        <v>240849</v>
      </c>
      <c r="B676">
        <v>122</v>
      </c>
      <c r="C676" t="s">
        <v>552</v>
      </c>
      <c r="D676" t="s">
        <v>2760</v>
      </c>
      <c r="E676" t="s">
        <v>2889</v>
      </c>
      <c r="F676" s="440">
        <v>46191</v>
      </c>
      <c r="G676">
        <v>17504</v>
      </c>
      <c r="H676" t="s">
        <v>6132</v>
      </c>
      <c r="I676" t="s">
        <v>6102</v>
      </c>
      <c r="J676">
        <v>3</v>
      </c>
      <c r="K676" t="s">
        <v>5613</v>
      </c>
      <c r="L676">
        <v>81</v>
      </c>
      <c r="M676">
        <v>27</v>
      </c>
      <c r="N676" t="s">
        <v>6099</v>
      </c>
      <c r="O676" t="s">
        <v>466</v>
      </c>
    </row>
    <row r="677" spans="1:15" x14ac:dyDescent="0.3">
      <c r="A677">
        <v>240849</v>
      </c>
      <c r="B677">
        <v>122</v>
      </c>
      <c r="C677" t="s">
        <v>552</v>
      </c>
      <c r="D677" t="s">
        <v>2760</v>
      </c>
      <c r="E677" t="s">
        <v>2889</v>
      </c>
      <c r="F677" s="440">
        <v>46191</v>
      </c>
      <c r="G677">
        <v>17488</v>
      </c>
      <c r="H677" t="s">
        <v>6130</v>
      </c>
      <c r="I677" t="s">
        <v>6097</v>
      </c>
      <c r="J677">
        <v>6</v>
      </c>
      <c r="K677" t="s">
        <v>5703</v>
      </c>
      <c r="L677">
        <v>162</v>
      </c>
      <c r="M677">
        <v>27</v>
      </c>
      <c r="N677" t="s">
        <v>6099</v>
      </c>
      <c r="O677" t="s">
        <v>466</v>
      </c>
    </row>
    <row r="678" spans="1:15" x14ac:dyDescent="0.3">
      <c r="A678">
        <v>240848</v>
      </c>
      <c r="B678">
        <v>122</v>
      </c>
      <c r="C678" t="s">
        <v>552</v>
      </c>
      <c r="D678" t="s">
        <v>2715</v>
      </c>
      <c r="E678" t="s">
        <v>2890</v>
      </c>
      <c r="F678" s="440">
        <v>46191</v>
      </c>
      <c r="G678">
        <v>21372</v>
      </c>
      <c r="H678" t="s">
        <v>5704</v>
      </c>
      <c r="I678" t="s">
        <v>6085</v>
      </c>
      <c r="J678">
        <v>24</v>
      </c>
      <c r="K678" t="s">
        <v>5613</v>
      </c>
      <c r="L678">
        <v>744</v>
      </c>
      <c r="M678">
        <v>31</v>
      </c>
      <c r="N678" t="s">
        <v>6085</v>
      </c>
      <c r="O678" t="s">
        <v>466</v>
      </c>
    </row>
    <row r="679" spans="1:15" x14ac:dyDescent="0.3">
      <c r="A679">
        <v>240848</v>
      </c>
      <c r="B679">
        <v>122</v>
      </c>
      <c r="C679" t="s">
        <v>552</v>
      </c>
      <c r="D679" t="s">
        <v>2715</v>
      </c>
      <c r="E679" t="s">
        <v>2890</v>
      </c>
      <c r="F679" s="440">
        <v>46191</v>
      </c>
      <c r="G679">
        <v>19166</v>
      </c>
      <c r="H679" t="s">
        <v>5892</v>
      </c>
      <c r="I679" t="s">
        <v>6085</v>
      </c>
      <c r="J679">
        <v>25</v>
      </c>
      <c r="K679" t="s">
        <v>5613</v>
      </c>
      <c r="L679">
        <v>508.75</v>
      </c>
      <c r="M679">
        <v>20.350000000000001</v>
      </c>
      <c r="N679" t="s">
        <v>6085</v>
      </c>
      <c r="O679" t="s">
        <v>466</v>
      </c>
    </row>
    <row r="680" spans="1:15" x14ac:dyDescent="0.3">
      <c r="A680">
        <v>240847</v>
      </c>
      <c r="B680">
        <v>122</v>
      </c>
      <c r="C680" t="s">
        <v>552</v>
      </c>
      <c r="D680" t="s">
        <v>2877</v>
      </c>
      <c r="E680" t="s">
        <v>2891</v>
      </c>
      <c r="F680" s="440">
        <v>46190</v>
      </c>
      <c r="G680">
        <v>24833</v>
      </c>
      <c r="H680" t="s">
        <v>5707</v>
      </c>
      <c r="I680" t="s">
        <v>6085</v>
      </c>
      <c r="J680">
        <v>10</v>
      </c>
      <c r="K680" t="s">
        <v>5703</v>
      </c>
      <c r="L680">
        <v>477.5</v>
      </c>
      <c r="M680">
        <v>47.75</v>
      </c>
      <c r="N680" t="s">
        <v>6085</v>
      </c>
      <c r="O680" t="s">
        <v>466</v>
      </c>
    </row>
    <row r="681" spans="1:15" x14ac:dyDescent="0.3">
      <c r="A681">
        <v>240846</v>
      </c>
      <c r="B681">
        <v>122</v>
      </c>
      <c r="C681" t="s">
        <v>552</v>
      </c>
      <c r="D681" t="s">
        <v>2727</v>
      </c>
      <c r="E681" t="s">
        <v>2892</v>
      </c>
      <c r="F681" s="440">
        <v>46190</v>
      </c>
      <c r="G681">
        <v>28479</v>
      </c>
      <c r="H681" t="s">
        <v>5959</v>
      </c>
      <c r="I681" t="s">
        <v>6085</v>
      </c>
      <c r="J681">
        <v>39.369999999999997</v>
      </c>
      <c r="K681" t="s">
        <v>5598</v>
      </c>
      <c r="L681">
        <v>3188.97</v>
      </c>
      <c r="M681">
        <v>81</v>
      </c>
      <c r="N681" t="s">
        <v>6085</v>
      </c>
      <c r="O681" t="s">
        <v>466</v>
      </c>
    </row>
    <row r="682" spans="1:15" x14ac:dyDescent="0.3">
      <c r="A682">
        <v>240069</v>
      </c>
      <c r="B682">
        <v>122</v>
      </c>
      <c r="C682" t="s">
        <v>552</v>
      </c>
      <c r="D682" t="s">
        <v>2693</v>
      </c>
      <c r="E682" t="s">
        <v>2893</v>
      </c>
      <c r="F682" s="440">
        <v>46189</v>
      </c>
      <c r="G682">
        <v>21100</v>
      </c>
      <c r="H682" t="s">
        <v>5900</v>
      </c>
      <c r="I682" t="s">
        <v>6085</v>
      </c>
      <c r="J682">
        <v>2</v>
      </c>
      <c r="K682" t="s">
        <v>5605</v>
      </c>
      <c r="L682">
        <v>6.2</v>
      </c>
      <c r="M682">
        <v>3.1</v>
      </c>
      <c r="N682" t="s">
        <v>6085</v>
      </c>
      <c r="O682" t="s">
        <v>466</v>
      </c>
    </row>
    <row r="683" spans="1:15" x14ac:dyDescent="0.3">
      <c r="A683">
        <v>240069</v>
      </c>
      <c r="B683">
        <v>122</v>
      </c>
      <c r="C683" t="s">
        <v>552</v>
      </c>
      <c r="D683" t="s">
        <v>2693</v>
      </c>
      <c r="E683" t="s">
        <v>2893</v>
      </c>
      <c r="F683" s="440">
        <v>46189</v>
      </c>
      <c r="G683">
        <v>24172</v>
      </c>
      <c r="H683" t="s">
        <v>6052</v>
      </c>
      <c r="I683" t="s">
        <v>6085</v>
      </c>
      <c r="J683">
        <v>1</v>
      </c>
      <c r="K683" t="s">
        <v>5598</v>
      </c>
      <c r="L683">
        <v>76.2</v>
      </c>
      <c r="M683">
        <v>76.2</v>
      </c>
      <c r="N683" t="s">
        <v>6085</v>
      </c>
      <c r="O683" t="s">
        <v>466</v>
      </c>
    </row>
    <row r="684" spans="1:15" x14ac:dyDescent="0.3">
      <c r="A684">
        <v>240069</v>
      </c>
      <c r="B684">
        <v>122</v>
      </c>
      <c r="C684" t="s">
        <v>552</v>
      </c>
      <c r="D684" t="s">
        <v>2693</v>
      </c>
      <c r="E684" t="s">
        <v>2893</v>
      </c>
      <c r="F684" s="440">
        <v>46189</v>
      </c>
      <c r="G684">
        <v>20332</v>
      </c>
      <c r="H684" t="s">
        <v>5681</v>
      </c>
      <c r="I684" t="s">
        <v>6085</v>
      </c>
      <c r="J684">
        <v>6</v>
      </c>
      <c r="K684" t="s">
        <v>5605</v>
      </c>
      <c r="L684">
        <v>83.4</v>
      </c>
      <c r="M684">
        <v>13.9</v>
      </c>
      <c r="N684" t="s">
        <v>6085</v>
      </c>
      <c r="O684" t="s">
        <v>466</v>
      </c>
    </row>
    <row r="685" spans="1:15" x14ac:dyDescent="0.3">
      <c r="A685">
        <v>240069</v>
      </c>
      <c r="B685">
        <v>122</v>
      </c>
      <c r="C685" t="s">
        <v>552</v>
      </c>
      <c r="D685" t="s">
        <v>2693</v>
      </c>
      <c r="E685" t="s">
        <v>2893</v>
      </c>
      <c r="F685" s="440">
        <v>46189</v>
      </c>
      <c r="G685">
        <v>20270</v>
      </c>
      <c r="H685" t="s">
        <v>5631</v>
      </c>
      <c r="I685" t="s">
        <v>6085</v>
      </c>
      <c r="J685">
        <v>7</v>
      </c>
      <c r="K685" t="s">
        <v>5605</v>
      </c>
      <c r="L685">
        <v>592.20000000000005</v>
      </c>
      <c r="M685">
        <v>84.6</v>
      </c>
      <c r="N685" t="s">
        <v>6085</v>
      </c>
      <c r="O685" t="s">
        <v>466</v>
      </c>
    </row>
    <row r="686" spans="1:15" x14ac:dyDescent="0.3">
      <c r="A686">
        <v>240069</v>
      </c>
      <c r="B686">
        <v>122</v>
      </c>
      <c r="C686" t="s">
        <v>552</v>
      </c>
      <c r="D686" t="s">
        <v>2693</v>
      </c>
      <c r="E686" t="s">
        <v>2893</v>
      </c>
      <c r="F686" s="440">
        <v>46189</v>
      </c>
      <c r="G686">
        <v>20202</v>
      </c>
      <c r="H686" t="s">
        <v>5852</v>
      </c>
      <c r="I686" t="s">
        <v>6085</v>
      </c>
      <c r="J686">
        <v>12</v>
      </c>
      <c r="K686" t="s">
        <v>5613</v>
      </c>
      <c r="L686">
        <v>82.8</v>
      </c>
      <c r="M686">
        <v>6.9</v>
      </c>
      <c r="N686" t="s">
        <v>6085</v>
      </c>
      <c r="O686" t="s">
        <v>466</v>
      </c>
    </row>
    <row r="687" spans="1:15" x14ac:dyDescent="0.3">
      <c r="A687">
        <v>240068</v>
      </c>
      <c r="B687">
        <v>122</v>
      </c>
      <c r="C687" t="s">
        <v>552</v>
      </c>
      <c r="D687" t="s">
        <v>2693</v>
      </c>
      <c r="E687" t="s">
        <v>2894</v>
      </c>
      <c r="F687" s="440">
        <v>46189</v>
      </c>
      <c r="G687">
        <v>17716</v>
      </c>
      <c r="H687" t="s">
        <v>5830</v>
      </c>
      <c r="I687" t="s">
        <v>4764</v>
      </c>
      <c r="J687">
        <v>12</v>
      </c>
      <c r="K687" t="s">
        <v>6093</v>
      </c>
      <c r="L687">
        <v>318</v>
      </c>
      <c r="M687">
        <v>26.5</v>
      </c>
      <c r="O687" t="s">
        <v>466</v>
      </c>
    </row>
    <row r="688" spans="1:15" x14ac:dyDescent="0.3">
      <c r="A688">
        <v>240067</v>
      </c>
      <c r="B688">
        <v>122</v>
      </c>
      <c r="C688" t="s">
        <v>552</v>
      </c>
      <c r="D688" t="s">
        <v>2693</v>
      </c>
      <c r="E688" t="s">
        <v>2895</v>
      </c>
      <c r="F688" s="440">
        <v>46189</v>
      </c>
      <c r="G688">
        <v>20887</v>
      </c>
      <c r="H688" t="s">
        <v>5662</v>
      </c>
      <c r="I688" t="s">
        <v>6085</v>
      </c>
      <c r="J688">
        <v>22</v>
      </c>
      <c r="K688" t="s">
        <v>5625</v>
      </c>
      <c r="L688">
        <v>811.8</v>
      </c>
      <c r="M688">
        <v>36.9</v>
      </c>
      <c r="N688" t="s">
        <v>6085</v>
      </c>
      <c r="O688" t="s">
        <v>466</v>
      </c>
    </row>
    <row r="689" spans="1:15" x14ac:dyDescent="0.3">
      <c r="A689">
        <v>240066</v>
      </c>
      <c r="B689">
        <v>122</v>
      </c>
      <c r="C689" t="s">
        <v>552</v>
      </c>
      <c r="D689" t="s">
        <v>2746</v>
      </c>
      <c r="E689" t="s">
        <v>2896</v>
      </c>
      <c r="F689" s="440">
        <v>46188</v>
      </c>
      <c r="G689">
        <v>27340</v>
      </c>
      <c r="H689" t="s">
        <v>6118</v>
      </c>
      <c r="I689" t="s">
        <v>4764</v>
      </c>
      <c r="J689">
        <v>14</v>
      </c>
      <c r="K689" t="s">
        <v>5605</v>
      </c>
      <c r="L689">
        <v>750.68</v>
      </c>
      <c r="M689">
        <v>53.62</v>
      </c>
      <c r="N689" t="s">
        <v>4764</v>
      </c>
      <c r="O689" t="s">
        <v>466</v>
      </c>
    </row>
    <row r="690" spans="1:15" x14ac:dyDescent="0.3">
      <c r="A690">
        <v>240066</v>
      </c>
      <c r="B690">
        <v>122</v>
      </c>
      <c r="C690" t="s">
        <v>552</v>
      </c>
      <c r="D690" t="s">
        <v>2746</v>
      </c>
      <c r="E690" t="s">
        <v>2896</v>
      </c>
      <c r="F690" s="440">
        <v>46188</v>
      </c>
      <c r="G690">
        <v>28315</v>
      </c>
      <c r="H690" t="s">
        <v>6120</v>
      </c>
      <c r="I690" t="s">
        <v>4764</v>
      </c>
      <c r="J690">
        <v>7</v>
      </c>
      <c r="K690" t="s">
        <v>5605</v>
      </c>
      <c r="L690">
        <v>304.92</v>
      </c>
      <c r="M690">
        <v>43.56</v>
      </c>
      <c r="N690" t="s">
        <v>4764</v>
      </c>
      <c r="O690" t="s">
        <v>466</v>
      </c>
    </row>
    <row r="691" spans="1:15" x14ac:dyDescent="0.3">
      <c r="A691">
        <v>240066</v>
      </c>
      <c r="B691">
        <v>122</v>
      </c>
      <c r="C691" t="s">
        <v>552</v>
      </c>
      <c r="D691" t="s">
        <v>2746</v>
      </c>
      <c r="E691" t="s">
        <v>2896</v>
      </c>
      <c r="F691" s="440">
        <v>46188</v>
      </c>
      <c r="G691">
        <v>28316</v>
      </c>
      <c r="H691" t="s">
        <v>6119</v>
      </c>
      <c r="I691" t="s">
        <v>4764</v>
      </c>
      <c r="J691">
        <v>12</v>
      </c>
      <c r="K691" t="s">
        <v>5605</v>
      </c>
      <c r="L691">
        <v>468.6</v>
      </c>
      <c r="M691">
        <v>39.049999999999997</v>
      </c>
      <c r="N691" t="s">
        <v>4764</v>
      </c>
      <c r="O691" t="s">
        <v>466</v>
      </c>
    </row>
    <row r="692" spans="1:15" x14ac:dyDescent="0.3">
      <c r="A692">
        <v>240065</v>
      </c>
      <c r="B692">
        <v>122</v>
      </c>
      <c r="C692" t="s">
        <v>552</v>
      </c>
      <c r="D692" t="s">
        <v>2897</v>
      </c>
      <c r="E692" t="s">
        <v>2898</v>
      </c>
      <c r="F692" s="440">
        <v>46189</v>
      </c>
      <c r="G692">
        <v>28954</v>
      </c>
      <c r="H692" t="s">
        <v>6038</v>
      </c>
      <c r="I692" t="s">
        <v>4764</v>
      </c>
      <c r="J692">
        <v>30</v>
      </c>
      <c r="K692" t="s">
        <v>5605</v>
      </c>
      <c r="L692">
        <v>1354.5</v>
      </c>
      <c r="M692">
        <v>45.15</v>
      </c>
      <c r="N692" t="s">
        <v>4764</v>
      </c>
      <c r="O692" t="s">
        <v>466</v>
      </c>
    </row>
    <row r="693" spans="1:15" x14ac:dyDescent="0.3">
      <c r="A693">
        <v>240065</v>
      </c>
      <c r="B693">
        <v>122</v>
      </c>
      <c r="C693" t="s">
        <v>552</v>
      </c>
      <c r="D693" t="s">
        <v>2897</v>
      </c>
      <c r="E693" t="s">
        <v>2898</v>
      </c>
      <c r="F693" s="440">
        <v>46189</v>
      </c>
      <c r="G693">
        <v>28955</v>
      </c>
      <c r="H693" t="s">
        <v>6037</v>
      </c>
      <c r="I693" t="s">
        <v>4764</v>
      </c>
      <c r="J693">
        <v>60</v>
      </c>
      <c r="K693" t="s">
        <v>5605</v>
      </c>
      <c r="L693">
        <v>2462.4</v>
      </c>
      <c r="M693">
        <v>41.04</v>
      </c>
      <c r="N693" t="s">
        <v>4764</v>
      </c>
      <c r="O693" t="s">
        <v>466</v>
      </c>
    </row>
    <row r="694" spans="1:15" x14ac:dyDescent="0.3">
      <c r="A694">
        <v>240064</v>
      </c>
      <c r="B694">
        <v>122</v>
      </c>
      <c r="C694" t="s">
        <v>552</v>
      </c>
      <c r="D694" t="s">
        <v>2884</v>
      </c>
      <c r="E694" t="s">
        <v>2899</v>
      </c>
      <c r="F694" s="440">
        <v>46188</v>
      </c>
      <c r="G694">
        <v>25128</v>
      </c>
      <c r="H694" t="s">
        <v>5897</v>
      </c>
      <c r="I694" t="s">
        <v>6085</v>
      </c>
      <c r="J694">
        <v>15.2</v>
      </c>
      <c r="K694" t="s">
        <v>5598</v>
      </c>
      <c r="L694">
        <v>668.8</v>
      </c>
      <c r="M694">
        <v>44</v>
      </c>
      <c r="N694" t="s">
        <v>6085</v>
      </c>
      <c r="O694" t="s">
        <v>466</v>
      </c>
    </row>
    <row r="695" spans="1:15" x14ac:dyDescent="0.3">
      <c r="A695">
        <v>240064</v>
      </c>
      <c r="B695">
        <v>122</v>
      </c>
      <c r="C695" t="s">
        <v>552</v>
      </c>
      <c r="D695" t="s">
        <v>2884</v>
      </c>
      <c r="E695" t="s">
        <v>2899</v>
      </c>
      <c r="F695" s="440">
        <v>46188</v>
      </c>
      <c r="G695">
        <v>18832</v>
      </c>
      <c r="H695" t="s">
        <v>5898</v>
      </c>
      <c r="I695" t="s">
        <v>6085</v>
      </c>
      <c r="J695">
        <v>15.8</v>
      </c>
      <c r="K695" t="s">
        <v>5598</v>
      </c>
      <c r="L695">
        <v>583.02</v>
      </c>
      <c r="M695">
        <v>36.9</v>
      </c>
      <c r="N695" t="s">
        <v>6085</v>
      </c>
      <c r="O695" t="s">
        <v>466</v>
      </c>
    </row>
    <row r="696" spans="1:15" x14ac:dyDescent="0.3">
      <c r="A696">
        <v>240063</v>
      </c>
      <c r="B696">
        <v>122</v>
      </c>
      <c r="C696" t="s">
        <v>552</v>
      </c>
      <c r="D696" t="s">
        <v>2684</v>
      </c>
      <c r="E696" t="s">
        <v>2900</v>
      </c>
      <c r="F696" s="440">
        <v>46189</v>
      </c>
      <c r="G696">
        <v>26594</v>
      </c>
      <c r="H696" t="s">
        <v>5698</v>
      </c>
      <c r="I696" t="s">
        <v>6085</v>
      </c>
      <c r="J696">
        <v>9.9499999999999993</v>
      </c>
      <c r="K696" t="s">
        <v>5598</v>
      </c>
      <c r="L696">
        <v>864.65</v>
      </c>
      <c r="M696">
        <v>86.899496999999997</v>
      </c>
      <c r="N696" t="s">
        <v>6085</v>
      </c>
      <c r="O696" t="s">
        <v>466</v>
      </c>
    </row>
    <row r="697" spans="1:15" x14ac:dyDescent="0.3">
      <c r="A697">
        <v>240062</v>
      </c>
      <c r="B697">
        <v>122</v>
      </c>
      <c r="C697" t="s">
        <v>552</v>
      </c>
      <c r="D697" t="s">
        <v>2756</v>
      </c>
      <c r="E697" t="s">
        <v>2901</v>
      </c>
      <c r="F697" s="440">
        <v>46190</v>
      </c>
      <c r="G697">
        <v>20488</v>
      </c>
      <c r="H697" t="s">
        <v>5851</v>
      </c>
      <c r="I697" t="s">
        <v>6085</v>
      </c>
      <c r="J697">
        <v>6.94</v>
      </c>
      <c r="K697" t="s">
        <v>5598</v>
      </c>
      <c r="L697">
        <v>166.21</v>
      </c>
      <c r="M697">
        <v>23.949567999999999</v>
      </c>
      <c r="N697" t="s">
        <v>6085</v>
      </c>
      <c r="O697" t="s">
        <v>466</v>
      </c>
    </row>
    <row r="698" spans="1:15" x14ac:dyDescent="0.3">
      <c r="A698">
        <v>240062</v>
      </c>
      <c r="B698">
        <v>122</v>
      </c>
      <c r="C698" t="s">
        <v>552</v>
      </c>
      <c r="D698" t="s">
        <v>2756</v>
      </c>
      <c r="E698" t="s">
        <v>2901</v>
      </c>
      <c r="F698" s="440">
        <v>46190</v>
      </c>
      <c r="G698">
        <v>19439</v>
      </c>
      <c r="H698" t="s">
        <v>5691</v>
      </c>
      <c r="I698" t="s">
        <v>6085</v>
      </c>
      <c r="J698">
        <v>12</v>
      </c>
      <c r="K698" t="s">
        <v>5605</v>
      </c>
      <c r="L698">
        <v>365.16</v>
      </c>
      <c r="M698">
        <v>30.43</v>
      </c>
      <c r="N698" t="s">
        <v>6085</v>
      </c>
      <c r="O698" t="s">
        <v>466</v>
      </c>
    </row>
    <row r="699" spans="1:15" x14ac:dyDescent="0.3">
      <c r="A699">
        <v>240062</v>
      </c>
      <c r="B699">
        <v>122</v>
      </c>
      <c r="C699" t="s">
        <v>552</v>
      </c>
      <c r="D699" t="s">
        <v>2756</v>
      </c>
      <c r="E699" t="s">
        <v>2901</v>
      </c>
      <c r="F699" s="440">
        <v>46190</v>
      </c>
      <c r="G699">
        <v>19401</v>
      </c>
      <c r="H699" t="s">
        <v>6114</v>
      </c>
      <c r="I699" t="s">
        <v>6085</v>
      </c>
      <c r="J699">
        <v>4</v>
      </c>
      <c r="K699" t="s">
        <v>5625</v>
      </c>
      <c r="L699">
        <v>707.8</v>
      </c>
      <c r="M699">
        <v>176.95</v>
      </c>
      <c r="N699" t="s">
        <v>6085</v>
      </c>
      <c r="O699" t="s">
        <v>466</v>
      </c>
    </row>
    <row r="700" spans="1:15" x14ac:dyDescent="0.3">
      <c r="A700">
        <v>240062</v>
      </c>
      <c r="B700">
        <v>122</v>
      </c>
      <c r="C700" t="s">
        <v>552</v>
      </c>
      <c r="D700" t="s">
        <v>2756</v>
      </c>
      <c r="E700" t="s">
        <v>2901</v>
      </c>
      <c r="F700" s="440">
        <v>46190</v>
      </c>
      <c r="G700">
        <v>19973</v>
      </c>
      <c r="H700" t="s">
        <v>5670</v>
      </c>
      <c r="I700" t="s">
        <v>6085</v>
      </c>
      <c r="J700">
        <v>6</v>
      </c>
      <c r="K700" t="s">
        <v>5613</v>
      </c>
      <c r="L700">
        <v>90.66</v>
      </c>
      <c r="M700">
        <v>15.11</v>
      </c>
      <c r="N700" t="s">
        <v>6085</v>
      </c>
      <c r="O700" t="s">
        <v>466</v>
      </c>
    </row>
    <row r="701" spans="1:15" x14ac:dyDescent="0.3">
      <c r="A701">
        <v>240061</v>
      </c>
      <c r="B701">
        <v>122</v>
      </c>
      <c r="C701" t="s">
        <v>552</v>
      </c>
      <c r="D701" t="s">
        <v>2902</v>
      </c>
      <c r="E701" t="s">
        <v>2903</v>
      </c>
      <c r="F701" s="440">
        <v>46188</v>
      </c>
      <c r="G701">
        <v>19291</v>
      </c>
      <c r="H701" t="s">
        <v>6067</v>
      </c>
      <c r="I701" t="s">
        <v>6085</v>
      </c>
      <c r="J701">
        <v>39.15</v>
      </c>
      <c r="K701" t="s">
        <v>5598</v>
      </c>
      <c r="L701">
        <v>2348.6999999999998</v>
      </c>
      <c r="M701">
        <v>59.992336999999999</v>
      </c>
      <c r="N701" t="s">
        <v>6085</v>
      </c>
      <c r="O701" t="s">
        <v>466</v>
      </c>
    </row>
    <row r="702" spans="1:15" x14ac:dyDescent="0.3">
      <c r="A702">
        <v>240060</v>
      </c>
      <c r="B702">
        <v>122</v>
      </c>
      <c r="C702" t="s">
        <v>552</v>
      </c>
      <c r="D702" t="s">
        <v>2731</v>
      </c>
      <c r="E702" t="s">
        <v>2904</v>
      </c>
      <c r="F702" s="440">
        <v>46189</v>
      </c>
      <c r="G702">
        <v>21010</v>
      </c>
      <c r="H702" t="s">
        <v>5674</v>
      </c>
      <c r="I702" t="s">
        <v>6085</v>
      </c>
      <c r="J702">
        <v>60</v>
      </c>
      <c r="K702" t="s">
        <v>5613</v>
      </c>
      <c r="L702">
        <v>696</v>
      </c>
      <c r="M702">
        <v>11.6</v>
      </c>
      <c r="N702" t="s">
        <v>6085</v>
      </c>
      <c r="O702" t="s">
        <v>466</v>
      </c>
    </row>
    <row r="703" spans="1:15" x14ac:dyDescent="0.3">
      <c r="A703">
        <v>240059</v>
      </c>
      <c r="B703">
        <v>122</v>
      </c>
      <c r="C703" t="s">
        <v>552</v>
      </c>
      <c r="D703" t="s">
        <v>2865</v>
      </c>
      <c r="E703" t="s">
        <v>2905</v>
      </c>
      <c r="F703" s="440">
        <v>46189</v>
      </c>
      <c r="G703">
        <v>27692</v>
      </c>
      <c r="H703" t="s">
        <v>5895</v>
      </c>
      <c r="I703" t="s">
        <v>6085</v>
      </c>
      <c r="J703">
        <v>12</v>
      </c>
      <c r="K703" t="s">
        <v>5598</v>
      </c>
      <c r="L703">
        <v>1344</v>
      </c>
      <c r="M703">
        <v>112</v>
      </c>
      <c r="N703" t="s">
        <v>6085</v>
      </c>
      <c r="O703" t="s">
        <v>466</v>
      </c>
    </row>
    <row r="704" spans="1:15" x14ac:dyDescent="0.3">
      <c r="A704">
        <v>240058</v>
      </c>
      <c r="B704">
        <v>122</v>
      </c>
      <c r="C704" t="s">
        <v>552</v>
      </c>
      <c r="D704" t="s">
        <v>2520</v>
      </c>
      <c r="E704" t="s">
        <v>2906</v>
      </c>
      <c r="F704" s="440">
        <v>46189</v>
      </c>
      <c r="G704">
        <v>23361</v>
      </c>
      <c r="H704" t="s">
        <v>5937</v>
      </c>
      <c r="I704" t="s">
        <v>6085</v>
      </c>
      <c r="J704">
        <v>20</v>
      </c>
      <c r="K704" t="s">
        <v>5598</v>
      </c>
      <c r="L704">
        <v>53</v>
      </c>
      <c r="M704">
        <v>2.65</v>
      </c>
      <c r="N704" t="s">
        <v>6085</v>
      </c>
      <c r="O704" t="s">
        <v>466</v>
      </c>
    </row>
    <row r="705" spans="1:15" x14ac:dyDescent="0.3">
      <c r="A705">
        <v>240058</v>
      </c>
      <c r="B705">
        <v>122</v>
      </c>
      <c r="C705" t="s">
        <v>552</v>
      </c>
      <c r="D705" t="s">
        <v>2520</v>
      </c>
      <c r="E705" t="s">
        <v>2906</v>
      </c>
      <c r="F705" s="440">
        <v>46189</v>
      </c>
      <c r="G705">
        <v>23236</v>
      </c>
      <c r="H705" t="s">
        <v>5934</v>
      </c>
      <c r="I705" t="s">
        <v>6085</v>
      </c>
      <c r="J705">
        <v>2</v>
      </c>
      <c r="K705" t="s">
        <v>5598</v>
      </c>
      <c r="L705">
        <v>22</v>
      </c>
      <c r="M705">
        <v>11</v>
      </c>
      <c r="N705" t="s">
        <v>6085</v>
      </c>
      <c r="O705" t="s">
        <v>466</v>
      </c>
    </row>
    <row r="706" spans="1:15" x14ac:dyDescent="0.3">
      <c r="A706">
        <v>240058</v>
      </c>
      <c r="B706">
        <v>122</v>
      </c>
      <c r="C706" t="s">
        <v>552</v>
      </c>
      <c r="D706" t="s">
        <v>2520</v>
      </c>
      <c r="E706" t="s">
        <v>2906</v>
      </c>
      <c r="F706" s="440">
        <v>46189</v>
      </c>
      <c r="G706">
        <v>19743</v>
      </c>
      <c r="H706" t="s">
        <v>5940</v>
      </c>
      <c r="I706" t="s">
        <v>6085</v>
      </c>
      <c r="J706">
        <v>1</v>
      </c>
      <c r="K706" t="s">
        <v>5598</v>
      </c>
      <c r="L706">
        <v>15</v>
      </c>
      <c r="M706">
        <v>15</v>
      </c>
      <c r="N706" t="s">
        <v>6085</v>
      </c>
      <c r="O706" t="s">
        <v>466</v>
      </c>
    </row>
    <row r="707" spans="1:15" x14ac:dyDescent="0.3">
      <c r="A707">
        <v>240058</v>
      </c>
      <c r="B707">
        <v>122</v>
      </c>
      <c r="C707" t="s">
        <v>552</v>
      </c>
      <c r="D707" t="s">
        <v>2520</v>
      </c>
      <c r="E707" t="s">
        <v>2906</v>
      </c>
      <c r="F707" s="440">
        <v>46189</v>
      </c>
      <c r="G707">
        <v>19465</v>
      </c>
      <c r="H707" t="s">
        <v>5953</v>
      </c>
      <c r="I707" t="s">
        <v>6085</v>
      </c>
      <c r="J707">
        <v>1</v>
      </c>
      <c r="K707" t="s">
        <v>5598</v>
      </c>
      <c r="L707">
        <v>7.8</v>
      </c>
      <c r="M707">
        <v>7.8</v>
      </c>
      <c r="N707" t="s">
        <v>6085</v>
      </c>
      <c r="O707" t="s">
        <v>466</v>
      </c>
    </row>
    <row r="708" spans="1:15" x14ac:dyDescent="0.3">
      <c r="A708">
        <v>240058</v>
      </c>
      <c r="B708">
        <v>122</v>
      </c>
      <c r="C708" t="s">
        <v>552</v>
      </c>
      <c r="D708" t="s">
        <v>2520</v>
      </c>
      <c r="E708" t="s">
        <v>2906</v>
      </c>
      <c r="F708" s="440">
        <v>46189</v>
      </c>
      <c r="G708">
        <v>19787</v>
      </c>
      <c r="H708" t="s">
        <v>5914</v>
      </c>
      <c r="I708" t="s">
        <v>6085</v>
      </c>
      <c r="J708">
        <v>40</v>
      </c>
      <c r="K708" t="s">
        <v>5598</v>
      </c>
      <c r="L708">
        <v>224</v>
      </c>
      <c r="M708">
        <v>5.6</v>
      </c>
      <c r="N708" t="s">
        <v>6085</v>
      </c>
      <c r="O708" t="s">
        <v>466</v>
      </c>
    </row>
    <row r="709" spans="1:15" x14ac:dyDescent="0.3">
      <c r="A709">
        <v>240058</v>
      </c>
      <c r="B709">
        <v>122</v>
      </c>
      <c r="C709" t="s">
        <v>552</v>
      </c>
      <c r="D709" t="s">
        <v>2520</v>
      </c>
      <c r="E709" t="s">
        <v>2906</v>
      </c>
      <c r="F709" s="440">
        <v>46189</v>
      </c>
      <c r="G709">
        <v>23390</v>
      </c>
      <c r="H709" t="s">
        <v>5922</v>
      </c>
      <c r="I709" t="s">
        <v>6085</v>
      </c>
      <c r="J709">
        <v>6</v>
      </c>
      <c r="K709" t="s">
        <v>5598</v>
      </c>
      <c r="L709">
        <v>48</v>
      </c>
      <c r="M709">
        <v>8</v>
      </c>
      <c r="N709" t="s">
        <v>6085</v>
      </c>
      <c r="O709" t="s">
        <v>466</v>
      </c>
    </row>
    <row r="710" spans="1:15" x14ac:dyDescent="0.3">
      <c r="A710">
        <v>240058</v>
      </c>
      <c r="B710">
        <v>122</v>
      </c>
      <c r="C710" t="s">
        <v>552</v>
      </c>
      <c r="D710" t="s">
        <v>2520</v>
      </c>
      <c r="E710" t="s">
        <v>2906</v>
      </c>
      <c r="F710" s="440">
        <v>46189</v>
      </c>
      <c r="G710">
        <v>19476</v>
      </c>
      <c r="H710" t="s">
        <v>6017</v>
      </c>
      <c r="I710" t="s">
        <v>6085</v>
      </c>
      <c r="J710">
        <v>0.3</v>
      </c>
      <c r="K710" t="s">
        <v>5598</v>
      </c>
      <c r="L710">
        <v>19.5</v>
      </c>
      <c r="M710">
        <v>65</v>
      </c>
      <c r="N710" t="s">
        <v>6085</v>
      </c>
      <c r="O710" t="s">
        <v>466</v>
      </c>
    </row>
    <row r="711" spans="1:15" x14ac:dyDescent="0.3">
      <c r="A711">
        <v>240058</v>
      </c>
      <c r="B711">
        <v>122</v>
      </c>
      <c r="C711" t="s">
        <v>552</v>
      </c>
      <c r="D711" t="s">
        <v>2520</v>
      </c>
      <c r="E711" t="s">
        <v>2906</v>
      </c>
      <c r="F711" s="440">
        <v>46189</v>
      </c>
      <c r="G711">
        <v>19647</v>
      </c>
      <c r="H711" t="s">
        <v>5921</v>
      </c>
      <c r="I711" t="s">
        <v>6085</v>
      </c>
      <c r="J711">
        <v>1</v>
      </c>
      <c r="K711" t="s">
        <v>5598</v>
      </c>
      <c r="L711">
        <v>15</v>
      </c>
      <c r="M711">
        <v>15</v>
      </c>
      <c r="N711" t="s">
        <v>6085</v>
      </c>
      <c r="O711" t="s">
        <v>466</v>
      </c>
    </row>
    <row r="712" spans="1:15" x14ac:dyDescent="0.3">
      <c r="A712">
        <v>240058</v>
      </c>
      <c r="B712">
        <v>122</v>
      </c>
      <c r="C712" t="s">
        <v>552</v>
      </c>
      <c r="D712" t="s">
        <v>2520</v>
      </c>
      <c r="E712" t="s">
        <v>2906</v>
      </c>
      <c r="F712" s="440">
        <v>46189</v>
      </c>
      <c r="G712">
        <v>19570</v>
      </c>
      <c r="H712" t="s">
        <v>6063</v>
      </c>
      <c r="I712" t="s">
        <v>6085</v>
      </c>
      <c r="J712">
        <v>0.1</v>
      </c>
      <c r="K712" t="s">
        <v>5598</v>
      </c>
      <c r="L712">
        <v>2.5</v>
      </c>
      <c r="M712">
        <v>25</v>
      </c>
      <c r="N712" t="s">
        <v>6085</v>
      </c>
      <c r="O712" t="s">
        <v>466</v>
      </c>
    </row>
    <row r="713" spans="1:15" x14ac:dyDescent="0.3">
      <c r="A713">
        <v>240058</v>
      </c>
      <c r="B713">
        <v>122</v>
      </c>
      <c r="C713" t="s">
        <v>552</v>
      </c>
      <c r="D713" t="s">
        <v>2520</v>
      </c>
      <c r="E713" t="s">
        <v>2906</v>
      </c>
      <c r="F713" s="440">
        <v>46189</v>
      </c>
      <c r="G713">
        <v>19498</v>
      </c>
      <c r="H713" t="s">
        <v>5979</v>
      </c>
      <c r="I713" t="s">
        <v>6085</v>
      </c>
      <c r="J713">
        <v>1</v>
      </c>
      <c r="K713" t="s">
        <v>5598</v>
      </c>
      <c r="L713">
        <v>14</v>
      </c>
      <c r="M713">
        <v>14</v>
      </c>
      <c r="N713" t="s">
        <v>6085</v>
      </c>
      <c r="O713" t="s">
        <v>466</v>
      </c>
    </row>
    <row r="714" spans="1:15" x14ac:dyDescent="0.3">
      <c r="A714">
        <v>240058</v>
      </c>
      <c r="B714">
        <v>122</v>
      </c>
      <c r="C714" t="s">
        <v>552</v>
      </c>
      <c r="D714" t="s">
        <v>2520</v>
      </c>
      <c r="E714" t="s">
        <v>2906</v>
      </c>
      <c r="F714" s="440">
        <v>46189</v>
      </c>
      <c r="G714">
        <v>19751</v>
      </c>
      <c r="H714" t="s">
        <v>5938</v>
      </c>
      <c r="I714" t="s">
        <v>6085</v>
      </c>
      <c r="J714">
        <v>6</v>
      </c>
      <c r="K714" t="s">
        <v>5598</v>
      </c>
      <c r="L714">
        <v>52.2</v>
      </c>
      <c r="M714">
        <v>8.6999999999999993</v>
      </c>
      <c r="N714" t="s">
        <v>6085</v>
      </c>
      <c r="O714" t="s">
        <v>466</v>
      </c>
    </row>
    <row r="715" spans="1:15" x14ac:dyDescent="0.3">
      <c r="A715">
        <v>240058</v>
      </c>
      <c r="B715">
        <v>122</v>
      </c>
      <c r="C715" t="s">
        <v>552</v>
      </c>
      <c r="D715" t="s">
        <v>2520</v>
      </c>
      <c r="E715" t="s">
        <v>2906</v>
      </c>
      <c r="F715" s="440">
        <v>46189</v>
      </c>
      <c r="G715">
        <v>19503</v>
      </c>
      <c r="H715" t="s">
        <v>6058</v>
      </c>
      <c r="I715" t="s">
        <v>6085</v>
      </c>
      <c r="J715">
        <v>1</v>
      </c>
      <c r="K715" t="s">
        <v>5598</v>
      </c>
      <c r="L715">
        <v>11.5</v>
      </c>
      <c r="M715">
        <v>11.5</v>
      </c>
      <c r="N715" t="s">
        <v>6085</v>
      </c>
      <c r="O715" t="s">
        <v>466</v>
      </c>
    </row>
    <row r="716" spans="1:15" x14ac:dyDescent="0.3">
      <c r="A716">
        <v>240058</v>
      </c>
      <c r="B716">
        <v>122</v>
      </c>
      <c r="C716" t="s">
        <v>552</v>
      </c>
      <c r="D716" t="s">
        <v>2520</v>
      </c>
      <c r="E716" t="s">
        <v>2906</v>
      </c>
      <c r="F716" s="440">
        <v>46189</v>
      </c>
      <c r="G716">
        <v>25647</v>
      </c>
      <c r="H716" t="s">
        <v>5918</v>
      </c>
      <c r="I716" t="s">
        <v>6085</v>
      </c>
      <c r="J716">
        <v>1.5</v>
      </c>
      <c r="K716" t="s">
        <v>5598</v>
      </c>
      <c r="L716">
        <v>25.5</v>
      </c>
      <c r="M716">
        <v>17</v>
      </c>
      <c r="N716" t="s">
        <v>6085</v>
      </c>
      <c r="O716" t="s">
        <v>466</v>
      </c>
    </row>
    <row r="717" spans="1:15" x14ac:dyDescent="0.3">
      <c r="A717">
        <v>240058</v>
      </c>
      <c r="B717">
        <v>122</v>
      </c>
      <c r="C717" t="s">
        <v>552</v>
      </c>
      <c r="D717" t="s">
        <v>2520</v>
      </c>
      <c r="E717" t="s">
        <v>2906</v>
      </c>
      <c r="F717" s="440">
        <v>46189</v>
      </c>
      <c r="G717">
        <v>24037</v>
      </c>
      <c r="H717" t="s">
        <v>6116</v>
      </c>
      <c r="I717" t="s">
        <v>6085</v>
      </c>
      <c r="J717">
        <v>2</v>
      </c>
      <c r="K717" t="s">
        <v>5598</v>
      </c>
      <c r="L717">
        <v>35</v>
      </c>
      <c r="M717">
        <v>17.5</v>
      </c>
      <c r="N717" t="s">
        <v>6085</v>
      </c>
      <c r="O717" t="s">
        <v>466</v>
      </c>
    </row>
    <row r="718" spans="1:15" x14ac:dyDescent="0.3">
      <c r="A718">
        <v>240058</v>
      </c>
      <c r="B718">
        <v>122</v>
      </c>
      <c r="C718" t="s">
        <v>552</v>
      </c>
      <c r="D718" t="s">
        <v>2520</v>
      </c>
      <c r="E718" t="s">
        <v>2906</v>
      </c>
      <c r="F718" s="440">
        <v>46189</v>
      </c>
      <c r="G718">
        <v>19502</v>
      </c>
      <c r="H718" t="s">
        <v>6015</v>
      </c>
      <c r="I718" t="s">
        <v>6085</v>
      </c>
      <c r="J718">
        <v>1</v>
      </c>
      <c r="K718" t="s">
        <v>5598</v>
      </c>
      <c r="L718">
        <v>16</v>
      </c>
      <c r="M718">
        <v>16</v>
      </c>
      <c r="N718" t="s">
        <v>6085</v>
      </c>
      <c r="O718" t="s">
        <v>466</v>
      </c>
    </row>
    <row r="719" spans="1:15" x14ac:dyDescent="0.3">
      <c r="A719">
        <v>240058</v>
      </c>
      <c r="B719">
        <v>122</v>
      </c>
      <c r="C719" t="s">
        <v>552</v>
      </c>
      <c r="D719" t="s">
        <v>2520</v>
      </c>
      <c r="E719" t="s">
        <v>2906</v>
      </c>
      <c r="F719" s="440">
        <v>46189</v>
      </c>
      <c r="G719">
        <v>19505</v>
      </c>
      <c r="H719" t="s">
        <v>5978</v>
      </c>
      <c r="I719" t="s">
        <v>6085</v>
      </c>
      <c r="J719">
        <v>1</v>
      </c>
      <c r="K719" t="s">
        <v>5598</v>
      </c>
      <c r="L719">
        <v>10.5</v>
      </c>
      <c r="M719">
        <v>10.5</v>
      </c>
      <c r="N719" t="s">
        <v>6085</v>
      </c>
      <c r="O719" t="s">
        <v>466</v>
      </c>
    </row>
    <row r="720" spans="1:15" x14ac:dyDescent="0.3">
      <c r="A720">
        <v>240058</v>
      </c>
      <c r="B720">
        <v>122</v>
      </c>
      <c r="C720" t="s">
        <v>552</v>
      </c>
      <c r="D720" t="s">
        <v>2520</v>
      </c>
      <c r="E720" t="s">
        <v>2906</v>
      </c>
      <c r="F720" s="440">
        <v>46189</v>
      </c>
      <c r="G720">
        <v>19472</v>
      </c>
      <c r="H720" t="s">
        <v>6064</v>
      </c>
      <c r="I720" t="s">
        <v>6085</v>
      </c>
      <c r="J720">
        <v>1.5</v>
      </c>
      <c r="K720" t="s">
        <v>5598</v>
      </c>
      <c r="L720">
        <v>22.5</v>
      </c>
      <c r="M720">
        <v>15</v>
      </c>
      <c r="N720" t="s">
        <v>6085</v>
      </c>
      <c r="O720" t="s">
        <v>466</v>
      </c>
    </row>
    <row r="721" spans="1:15" x14ac:dyDescent="0.3">
      <c r="A721">
        <v>240058</v>
      </c>
      <c r="B721">
        <v>122</v>
      </c>
      <c r="C721" t="s">
        <v>552</v>
      </c>
      <c r="D721" t="s">
        <v>2520</v>
      </c>
      <c r="E721" t="s">
        <v>2906</v>
      </c>
      <c r="F721" s="440">
        <v>46189</v>
      </c>
      <c r="G721">
        <v>19622</v>
      </c>
      <c r="H721" t="s">
        <v>6196</v>
      </c>
      <c r="I721" t="s">
        <v>6085</v>
      </c>
      <c r="J721">
        <v>1</v>
      </c>
      <c r="K721" t="s">
        <v>5598</v>
      </c>
      <c r="L721">
        <v>5.5</v>
      </c>
      <c r="M721">
        <v>5.5</v>
      </c>
      <c r="N721" t="s">
        <v>6085</v>
      </c>
      <c r="O721" t="s">
        <v>466</v>
      </c>
    </row>
    <row r="722" spans="1:15" x14ac:dyDescent="0.3">
      <c r="A722">
        <v>240058</v>
      </c>
      <c r="B722">
        <v>122</v>
      </c>
      <c r="C722" t="s">
        <v>552</v>
      </c>
      <c r="D722" t="s">
        <v>2520</v>
      </c>
      <c r="E722" t="s">
        <v>2906</v>
      </c>
      <c r="F722" s="440">
        <v>46189</v>
      </c>
      <c r="G722">
        <v>23303</v>
      </c>
      <c r="H722" t="s">
        <v>6197</v>
      </c>
      <c r="I722" t="s">
        <v>6085</v>
      </c>
      <c r="J722">
        <v>0.3</v>
      </c>
      <c r="K722" t="s">
        <v>5598</v>
      </c>
      <c r="L722">
        <v>10.5</v>
      </c>
      <c r="M722">
        <v>35</v>
      </c>
      <c r="N722" t="s">
        <v>6085</v>
      </c>
      <c r="O722" t="s">
        <v>466</v>
      </c>
    </row>
    <row r="723" spans="1:15" x14ac:dyDescent="0.3">
      <c r="A723">
        <v>240058</v>
      </c>
      <c r="B723">
        <v>122</v>
      </c>
      <c r="C723" t="s">
        <v>552</v>
      </c>
      <c r="D723" t="s">
        <v>2520</v>
      </c>
      <c r="E723" t="s">
        <v>2906</v>
      </c>
      <c r="F723" s="440">
        <v>46189</v>
      </c>
      <c r="G723">
        <v>19642</v>
      </c>
      <c r="H723" t="s">
        <v>6059</v>
      </c>
      <c r="I723" t="s">
        <v>6085</v>
      </c>
      <c r="J723">
        <v>1</v>
      </c>
      <c r="K723" t="s">
        <v>5598</v>
      </c>
      <c r="L723">
        <v>5.5</v>
      </c>
      <c r="M723">
        <v>5.5</v>
      </c>
      <c r="N723" t="s">
        <v>6085</v>
      </c>
      <c r="O723" t="s">
        <v>466</v>
      </c>
    </row>
    <row r="724" spans="1:15" x14ac:dyDescent="0.3">
      <c r="A724">
        <v>240058</v>
      </c>
      <c r="B724">
        <v>122</v>
      </c>
      <c r="C724" t="s">
        <v>552</v>
      </c>
      <c r="D724" t="s">
        <v>2520</v>
      </c>
      <c r="E724" t="s">
        <v>2906</v>
      </c>
      <c r="F724" s="440">
        <v>46189</v>
      </c>
      <c r="G724">
        <v>19485</v>
      </c>
      <c r="H724" t="s">
        <v>5935</v>
      </c>
      <c r="I724" t="s">
        <v>6085</v>
      </c>
      <c r="J724">
        <v>0.1</v>
      </c>
      <c r="K724" t="s">
        <v>5598</v>
      </c>
      <c r="L724">
        <v>8</v>
      </c>
      <c r="M724">
        <v>80</v>
      </c>
      <c r="N724" t="s">
        <v>6085</v>
      </c>
      <c r="O724" t="s">
        <v>466</v>
      </c>
    </row>
    <row r="725" spans="1:15" x14ac:dyDescent="0.3">
      <c r="A725">
        <v>240058</v>
      </c>
      <c r="B725">
        <v>122</v>
      </c>
      <c r="C725" t="s">
        <v>552</v>
      </c>
      <c r="D725" t="s">
        <v>2520</v>
      </c>
      <c r="E725" t="s">
        <v>2906</v>
      </c>
      <c r="F725" s="440">
        <v>46189</v>
      </c>
      <c r="G725">
        <v>19759</v>
      </c>
      <c r="H725" t="s">
        <v>6016</v>
      </c>
      <c r="I725" t="s">
        <v>6085</v>
      </c>
      <c r="J725">
        <v>4</v>
      </c>
      <c r="K725" t="s">
        <v>5598</v>
      </c>
      <c r="L725">
        <v>34</v>
      </c>
      <c r="M725">
        <v>8.5</v>
      </c>
      <c r="N725" t="s">
        <v>6085</v>
      </c>
      <c r="O725" t="s">
        <v>466</v>
      </c>
    </row>
    <row r="726" spans="1:15" x14ac:dyDescent="0.3">
      <c r="A726">
        <v>240058</v>
      </c>
      <c r="B726">
        <v>122</v>
      </c>
      <c r="C726" t="s">
        <v>552</v>
      </c>
      <c r="D726" t="s">
        <v>2520</v>
      </c>
      <c r="E726" t="s">
        <v>2906</v>
      </c>
      <c r="F726" s="440">
        <v>46189</v>
      </c>
      <c r="G726">
        <v>19575</v>
      </c>
      <c r="H726" t="s">
        <v>5944</v>
      </c>
      <c r="I726" t="s">
        <v>6085</v>
      </c>
      <c r="J726">
        <v>0.2</v>
      </c>
      <c r="K726" t="s">
        <v>5598</v>
      </c>
      <c r="L726">
        <v>6.4</v>
      </c>
      <c r="M726">
        <v>32</v>
      </c>
      <c r="N726" t="s">
        <v>6085</v>
      </c>
      <c r="O726" t="s">
        <v>466</v>
      </c>
    </row>
    <row r="727" spans="1:15" x14ac:dyDescent="0.3">
      <c r="A727">
        <v>240057</v>
      </c>
      <c r="B727">
        <v>122</v>
      </c>
      <c r="C727" t="s">
        <v>552</v>
      </c>
      <c r="D727" t="s">
        <v>2704</v>
      </c>
      <c r="E727" t="s">
        <v>2907</v>
      </c>
      <c r="F727" s="440">
        <v>46189</v>
      </c>
      <c r="G727">
        <v>24484</v>
      </c>
      <c r="H727" t="s">
        <v>6065</v>
      </c>
      <c r="I727" t="s">
        <v>6085</v>
      </c>
      <c r="J727">
        <v>0.25</v>
      </c>
      <c r="K727" t="s">
        <v>5598</v>
      </c>
      <c r="L727">
        <v>4.22</v>
      </c>
      <c r="M727">
        <v>16.88</v>
      </c>
      <c r="N727" t="s">
        <v>6085</v>
      </c>
      <c r="O727" t="s">
        <v>466</v>
      </c>
    </row>
    <row r="728" spans="1:15" x14ac:dyDescent="0.3">
      <c r="A728">
        <v>240057</v>
      </c>
      <c r="B728">
        <v>122</v>
      </c>
      <c r="C728" t="s">
        <v>552</v>
      </c>
      <c r="D728" t="s">
        <v>2704</v>
      </c>
      <c r="E728" t="s">
        <v>2907</v>
      </c>
      <c r="F728" s="440">
        <v>46189</v>
      </c>
      <c r="G728">
        <v>23359</v>
      </c>
      <c r="H728" t="s">
        <v>5939</v>
      </c>
      <c r="I728" t="s">
        <v>6085</v>
      </c>
      <c r="J728">
        <v>15</v>
      </c>
      <c r="K728" t="s">
        <v>5598</v>
      </c>
      <c r="L728">
        <v>43.5</v>
      </c>
      <c r="M728">
        <v>2.9</v>
      </c>
      <c r="N728" t="s">
        <v>6085</v>
      </c>
      <c r="O728" t="s">
        <v>466</v>
      </c>
    </row>
    <row r="729" spans="1:15" x14ac:dyDescent="0.3">
      <c r="A729">
        <v>240057</v>
      </c>
      <c r="B729">
        <v>122</v>
      </c>
      <c r="C729" t="s">
        <v>552</v>
      </c>
      <c r="D729" t="s">
        <v>2704</v>
      </c>
      <c r="E729" t="s">
        <v>2907</v>
      </c>
      <c r="F729" s="440">
        <v>46189</v>
      </c>
      <c r="G729">
        <v>24509</v>
      </c>
      <c r="H729" t="s">
        <v>5928</v>
      </c>
      <c r="I729" t="s">
        <v>6085</v>
      </c>
      <c r="J729">
        <v>20</v>
      </c>
      <c r="K729" t="s">
        <v>5598</v>
      </c>
      <c r="L729">
        <v>77.400000000000006</v>
      </c>
      <c r="M729">
        <v>3.87</v>
      </c>
      <c r="N729" t="s">
        <v>6085</v>
      </c>
      <c r="O729" t="s">
        <v>466</v>
      </c>
    </row>
    <row r="730" spans="1:15" x14ac:dyDescent="0.3">
      <c r="A730">
        <v>240057</v>
      </c>
      <c r="B730">
        <v>122</v>
      </c>
      <c r="C730" t="s">
        <v>552</v>
      </c>
      <c r="D730" t="s">
        <v>2704</v>
      </c>
      <c r="E730" t="s">
        <v>2907</v>
      </c>
      <c r="F730" s="440">
        <v>46189</v>
      </c>
      <c r="G730">
        <v>19607</v>
      </c>
      <c r="H730" t="s">
        <v>6095</v>
      </c>
      <c r="I730" t="s">
        <v>6085</v>
      </c>
      <c r="J730">
        <v>20</v>
      </c>
      <c r="K730" t="s">
        <v>5598</v>
      </c>
      <c r="L730">
        <v>159.80000000000001</v>
      </c>
      <c r="M730">
        <v>7.99</v>
      </c>
      <c r="N730" t="s">
        <v>6085</v>
      </c>
      <c r="O730" t="s">
        <v>466</v>
      </c>
    </row>
    <row r="731" spans="1:15" x14ac:dyDescent="0.3">
      <c r="A731">
        <v>240057</v>
      </c>
      <c r="B731">
        <v>122</v>
      </c>
      <c r="C731" t="s">
        <v>552</v>
      </c>
      <c r="D731" t="s">
        <v>2704</v>
      </c>
      <c r="E731" t="s">
        <v>2907</v>
      </c>
      <c r="F731" s="440">
        <v>46189</v>
      </c>
      <c r="G731">
        <v>19488</v>
      </c>
      <c r="H731" t="s">
        <v>5930</v>
      </c>
      <c r="I731" t="s">
        <v>6085</v>
      </c>
      <c r="J731">
        <v>1</v>
      </c>
      <c r="K731" t="s">
        <v>5598</v>
      </c>
      <c r="L731">
        <v>14.5</v>
      </c>
      <c r="M731">
        <v>14.5</v>
      </c>
      <c r="N731" t="s">
        <v>6085</v>
      </c>
      <c r="O731" t="s">
        <v>466</v>
      </c>
    </row>
    <row r="732" spans="1:15" x14ac:dyDescent="0.3">
      <c r="A732">
        <v>240057</v>
      </c>
      <c r="B732">
        <v>122</v>
      </c>
      <c r="C732" t="s">
        <v>552</v>
      </c>
      <c r="D732" t="s">
        <v>2704</v>
      </c>
      <c r="E732" t="s">
        <v>2907</v>
      </c>
      <c r="F732" s="440">
        <v>46189</v>
      </c>
      <c r="G732">
        <v>19480</v>
      </c>
      <c r="H732" t="s">
        <v>5936</v>
      </c>
      <c r="I732" t="s">
        <v>6085</v>
      </c>
      <c r="J732">
        <v>0.3</v>
      </c>
      <c r="K732" t="s">
        <v>5598</v>
      </c>
      <c r="L732">
        <v>7.37</v>
      </c>
      <c r="M732">
        <v>24.566666999999999</v>
      </c>
      <c r="N732" t="s">
        <v>6085</v>
      </c>
      <c r="O732" t="s">
        <v>466</v>
      </c>
    </row>
    <row r="733" spans="1:15" x14ac:dyDescent="0.3">
      <c r="A733">
        <v>240057</v>
      </c>
      <c r="B733">
        <v>122</v>
      </c>
      <c r="C733" t="s">
        <v>552</v>
      </c>
      <c r="D733" t="s">
        <v>2704</v>
      </c>
      <c r="E733" t="s">
        <v>2907</v>
      </c>
      <c r="F733" s="440">
        <v>46189</v>
      </c>
      <c r="G733">
        <v>23186</v>
      </c>
      <c r="H733" t="s">
        <v>5955</v>
      </c>
      <c r="I733" t="s">
        <v>6085</v>
      </c>
      <c r="J733">
        <v>1.3</v>
      </c>
      <c r="K733" t="s">
        <v>5598</v>
      </c>
      <c r="L733">
        <v>16.760000000000002</v>
      </c>
      <c r="M733">
        <v>12.892308</v>
      </c>
      <c r="N733" t="s">
        <v>6085</v>
      </c>
      <c r="O733" t="s">
        <v>466</v>
      </c>
    </row>
    <row r="734" spans="1:15" x14ac:dyDescent="0.3">
      <c r="A734">
        <v>240057</v>
      </c>
      <c r="B734">
        <v>122</v>
      </c>
      <c r="C734" t="s">
        <v>552</v>
      </c>
      <c r="D734" t="s">
        <v>2704</v>
      </c>
      <c r="E734" t="s">
        <v>2907</v>
      </c>
      <c r="F734" s="440">
        <v>46189</v>
      </c>
      <c r="G734">
        <v>19558</v>
      </c>
      <c r="H734" t="s">
        <v>5950</v>
      </c>
      <c r="I734" t="s">
        <v>6085</v>
      </c>
      <c r="J734">
        <v>2</v>
      </c>
      <c r="K734" t="s">
        <v>5598</v>
      </c>
      <c r="L734">
        <v>46.34</v>
      </c>
      <c r="M734">
        <v>23.17</v>
      </c>
      <c r="N734" t="s">
        <v>6085</v>
      </c>
      <c r="O734" t="s">
        <v>466</v>
      </c>
    </row>
    <row r="735" spans="1:15" x14ac:dyDescent="0.3">
      <c r="A735">
        <v>240057</v>
      </c>
      <c r="B735">
        <v>122</v>
      </c>
      <c r="C735" t="s">
        <v>552</v>
      </c>
      <c r="D735" t="s">
        <v>2704</v>
      </c>
      <c r="E735" t="s">
        <v>2907</v>
      </c>
      <c r="F735" s="440">
        <v>46189</v>
      </c>
      <c r="G735">
        <v>23095</v>
      </c>
      <c r="H735" t="s">
        <v>5942</v>
      </c>
      <c r="I735" t="s">
        <v>6085</v>
      </c>
      <c r="J735">
        <v>250</v>
      </c>
      <c r="K735" t="s">
        <v>5613</v>
      </c>
      <c r="L735">
        <v>240</v>
      </c>
      <c r="M735">
        <v>0.96</v>
      </c>
      <c r="N735" t="s">
        <v>6085</v>
      </c>
      <c r="O735" t="s">
        <v>466</v>
      </c>
    </row>
    <row r="736" spans="1:15" x14ac:dyDescent="0.3">
      <c r="A736">
        <v>240057</v>
      </c>
      <c r="B736">
        <v>122</v>
      </c>
      <c r="C736" t="s">
        <v>552</v>
      </c>
      <c r="D736" t="s">
        <v>2704</v>
      </c>
      <c r="E736" t="s">
        <v>2907</v>
      </c>
      <c r="F736" s="440">
        <v>46189</v>
      </c>
      <c r="G736">
        <v>23113</v>
      </c>
      <c r="H736" t="s">
        <v>5985</v>
      </c>
      <c r="I736" t="s">
        <v>6085</v>
      </c>
      <c r="J736">
        <v>1.2</v>
      </c>
      <c r="K736" t="s">
        <v>5598</v>
      </c>
      <c r="L736">
        <v>12.48</v>
      </c>
      <c r="M736">
        <v>10.4</v>
      </c>
      <c r="N736" t="s">
        <v>6085</v>
      </c>
      <c r="O736" t="s">
        <v>466</v>
      </c>
    </row>
    <row r="737" spans="1:15" x14ac:dyDescent="0.3">
      <c r="A737">
        <v>240057</v>
      </c>
      <c r="B737">
        <v>122</v>
      </c>
      <c r="C737" t="s">
        <v>552</v>
      </c>
      <c r="D737" t="s">
        <v>2704</v>
      </c>
      <c r="E737" t="s">
        <v>2907</v>
      </c>
      <c r="F737" s="440">
        <v>46189</v>
      </c>
      <c r="G737">
        <v>23389</v>
      </c>
      <c r="H737" t="s">
        <v>5923</v>
      </c>
      <c r="I737" t="s">
        <v>6085</v>
      </c>
      <c r="J737">
        <v>4.4000000000000004</v>
      </c>
      <c r="K737" t="s">
        <v>5598</v>
      </c>
      <c r="L737">
        <v>20.55</v>
      </c>
      <c r="M737">
        <v>4.6704549999999996</v>
      </c>
      <c r="N737" t="s">
        <v>6085</v>
      </c>
      <c r="O737" t="s">
        <v>466</v>
      </c>
    </row>
    <row r="738" spans="1:15" x14ac:dyDescent="0.3">
      <c r="A738">
        <v>240057</v>
      </c>
      <c r="B738">
        <v>122</v>
      </c>
      <c r="C738" t="s">
        <v>552</v>
      </c>
      <c r="D738" t="s">
        <v>2704</v>
      </c>
      <c r="E738" t="s">
        <v>2907</v>
      </c>
      <c r="F738" s="440">
        <v>46189</v>
      </c>
      <c r="G738">
        <v>27106</v>
      </c>
      <c r="H738" t="s">
        <v>6153</v>
      </c>
      <c r="I738" t="s">
        <v>6085</v>
      </c>
      <c r="J738">
        <v>0.83</v>
      </c>
      <c r="K738" t="s">
        <v>5598</v>
      </c>
      <c r="L738">
        <v>25.27</v>
      </c>
      <c r="M738">
        <v>30.445782999999999</v>
      </c>
      <c r="N738" t="s">
        <v>6085</v>
      </c>
      <c r="O738" t="s">
        <v>466</v>
      </c>
    </row>
    <row r="739" spans="1:15" x14ac:dyDescent="0.3">
      <c r="A739">
        <v>240056</v>
      </c>
      <c r="B739">
        <v>122</v>
      </c>
      <c r="C739" t="s">
        <v>552</v>
      </c>
      <c r="D739" t="s">
        <v>2697</v>
      </c>
      <c r="E739" t="s">
        <v>2908</v>
      </c>
      <c r="F739" s="440">
        <v>46189</v>
      </c>
      <c r="G739">
        <v>23096</v>
      </c>
      <c r="H739" t="s">
        <v>5941</v>
      </c>
      <c r="I739" t="s">
        <v>6085</v>
      </c>
      <c r="J739">
        <v>60</v>
      </c>
      <c r="K739" t="s">
        <v>5613</v>
      </c>
      <c r="L739">
        <v>39</v>
      </c>
      <c r="M739">
        <v>0.65</v>
      </c>
      <c r="N739" t="s">
        <v>6085</v>
      </c>
      <c r="O739" t="s">
        <v>466</v>
      </c>
    </row>
    <row r="740" spans="1:15" x14ac:dyDescent="0.3">
      <c r="A740">
        <v>240056</v>
      </c>
      <c r="B740">
        <v>122</v>
      </c>
      <c r="C740" t="s">
        <v>552</v>
      </c>
      <c r="D740" t="s">
        <v>2697</v>
      </c>
      <c r="E740" t="s">
        <v>2908</v>
      </c>
      <c r="F740" s="440">
        <v>46189</v>
      </c>
      <c r="G740">
        <v>19701</v>
      </c>
      <c r="H740" t="s">
        <v>5980</v>
      </c>
      <c r="I740" t="s">
        <v>6085</v>
      </c>
      <c r="J740">
        <v>1.5</v>
      </c>
      <c r="K740" t="s">
        <v>5598</v>
      </c>
      <c r="L740">
        <v>29.25</v>
      </c>
      <c r="M740">
        <v>19.5</v>
      </c>
      <c r="N740" t="s">
        <v>6085</v>
      </c>
      <c r="O740" t="s">
        <v>466</v>
      </c>
    </row>
    <row r="741" spans="1:15" x14ac:dyDescent="0.3">
      <c r="A741">
        <v>240056</v>
      </c>
      <c r="B741">
        <v>122</v>
      </c>
      <c r="C741" t="s">
        <v>552</v>
      </c>
      <c r="D741" t="s">
        <v>2697</v>
      </c>
      <c r="E741" t="s">
        <v>2908</v>
      </c>
      <c r="F741" s="440">
        <v>46189</v>
      </c>
      <c r="G741">
        <v>19846</v>
      </c>
      <c r="H741" t="s">
        <v>6060</v>
      </c>
      <c r="I741" t="s">
        <v>6085</v>
      </c>
      <c r="J741">
        <v>0.5</v>
      </c>
      <c r="K741" t="s">
        <v>5598</v>
      </c>
      <c r="L741">
        <v>10.4</v>
      </c>
      <c r="M741">
        <v>20.8</v>
      </c>
      <c r="N741" t="s">
        <v>6085</v>
      </c>
      <c r="O741" t="s">
        <v>466</v>
      </c>
    </row>
    <row r="742" spans="1:15" x14ac:dyDescent="0.3">
      <c r="A742">
        <v>240056</v>
      </c>
      <c r="B742">
        <v>122</v>
      </c>
      <c r="C742" t="s">
        <v>552</v>
      </c>
      <c r="D742" t="s">
        <v>2697</v>
      </c>
      <c r="E742" t="s">
        <v>2908</v>
      </c>
      <c r="F742" s="440">
        <v>46189</v>
      </c>
      <c r="G742">
        <v>19721</v>
      </c>
      <c r="H742" t="s">
        <v>5952</v>
      </c>
      <c r="I742" t="s">
        <v>6085</v>
      </c>
      <c r="J742">
        <v>1.1000000000000001</v>
      </c>
      <c r="K742" t="s">
        <v>5598</v>
      </c>
      <c r="L742">
        <v>45.76</v>
      </c>
      <c r="M742">
        <v>41.6</v>
      </c>
      <c r="N742" t="s">
        <v>6085</v>
      </c>
      <c r="O742" t="s">
        <v>466</v>
      </c>
    </row>
    <row r="743" spans="1:15" x14ac:dyDescent="0.3">
      <c r="A743">
        <v>240056</v>
      </c>
      <c r="B743">
        <v>122</v>
      </c>
      <c r="C743" t="s">
        <v>552</v>
      </c>
      <c r="D743" t="s">
        <v>2697</v>
      </c>
      <c r="E743" t="s">
        <v>2908</v>
      </c>
      <c r="F743" s="440">
        <v>46189</v>
      </c>
      <c r="G743">
        <v>23108</v>
      </c>
      <c r="H743" t="s">
        <v>5986</v>
      </c>
      <c r="I743" t="s">
        <v>6085</v>
      </c>
      <c r="J743">
        <v>0.1</v>
      </c>
      <c r="K743" t="s">
        <v>5598</v>
      </c>
      <c r="L743">
        <v>7.8</v>
      </c>
      <c r="M743">
        <v>78</v>
      </c>
      <c r="N743" t="s">
        <v>6085</v>
      </c>
      <c r="O743" t="s">
        <v>466</v>
      </c>
    </row>
    <row r="744" spans="1:15" x14ac:dyDescent="0.3">
      <c r="A744">
        <v>240055</v>
      </c>
      <c r="B744">
        <v>122</v>
      </c>
      <c r="C744" t="s">
        <v>552</v>
      </c>
      <c r="D744" t="s">
        <v>2868</v>
      </c>
      <c r="E744" t="s">
        <v>2909</v>
      </c>
      <c r="F744" s="440">
        <v>46189</v>
      </c>
      <c r="G744">
        <v>26596</v>
      </c>
      <c r="H744" t="s">
        <v>5891</v>
      </c>
      <c r="I744" t="s">
        <v>6085</v>
      </c>
      <c r="J744">
        <v>1.41</v>
      </c>
      <c r="K744" t="s">
        <v>5598</v>
      </c>
      <c r="L744">
        <v>148.33000000000001</v>
      </c>
      <c r="M744">
        <v>105.198582</v>
      </c>
      <c r="N744" t="s">
        <v>6085</v>
      </c>
      <c r="O744" t="s">
        <v>466</v>
      </c>
    </row>
    <row r="745" spans="1:15" x14ac:dyDescent="0.3">
      <c r="A745">
        <v>240055</v>
      </c>
      <c r="B745">
        <v>122</v>
      </c>
      <c r="C745" t="s">
        <v>552</v>
      </c>
      <c r="D745" t="s">
        <v>2868</v>
      </c>
      <c r="E745" t="s">
        <v>2909</v>
      </c>
      <c r="F745" s="440">
        <v>46189</v>
      </c>
      <c r="G745">
        <v>19370</v>
      </c>
      <c r="H745" t="s">
        <v>5695</v>
      </c>
      <c r="I745" t="s">
        <v>6085</v>
      </c>
      <c r="J745">
        <v>6.72</v>
      </c>
      <c r="K745" t="s">
        <v>5598</v>
      </c>
      <c r="L745">
        <v>680.06</v>
      </c>
      <c r="M745">
        <v>101.199405</v>
      </c>
      <c r="N745" t="s">
        <v>6085</v>
      </c>
      <c r="O745" t="s">
        <v>466</v>
      </c>
    </row>
    <row r="746" spans="1:15" x14ac:dyDescent="0.3">
      <c r="A746">
        <v>240055</v>
      </c>
      <c r="B746">
        <v>122</v>
      </c>
      <c r="C746" t="s">
        <v>552</v>
      </c>
      <c r="D746" t="s">
        <v>2868</v>
      </c>
      <c r="E746" t="s">
        <v>2909</v>
      </c>
      <c r="F746" s="440">
        <v>46189</v>
      </c>
      <c r="G746">
        <v>27893</v>
      </c>
      <c r="H746" t="s">
        <v>6066</v>
      </c>
      <c r="I746" t="s">
        <v>6085</v>
      </c>
      <c r="J746">
        <v>0.91</v>
      </c>
      <c r="K746" t="s">
        <v>5598</v>
      </c>
      <c r="L746">
        <v>94</v>
      </c>
      <c r="M746">
        <v>103.29670299999999</v>
      </c>
      <c r="N746" t="s">
        <v>6085</v>
      </c>
      <c r="O746" t="s">
        <v>466</v>
      </c>
    </row>
    <row r="747" spans="1:15" x14ac:dyDescent="0.3">
      <c r="A747">
        <v>240054</v>
      </c>
      <c r="B747">
        <v>122</v>
      </c>
      <c r="C747" t="s">
        <v>552</v>
      </c>
      <c r="D747" t="s">
        <v>2910</v>
      </c>
      <c r="E747" t="s">
        <v>1434</v>
      </c>
      <c r="F747" s="440">
        <v>46190</v>
      </c>
      <c r="G747">
        <v>19987</v>
      </c>
      <c r="H747" t="s">
        <v>6056</v>
      </c>
      <c r="I747" t="s">
        <v>6085</v>
      </c>
      <c r="J747">
        <v>2</v>
      </c>
      <c r="K747" t="s">
        <v>5613</v>
      </c>
      <c r="L747">
        <v>86.4</v>
      </c>
      <c r="M747">
        <v>43.2</v>
      </c>
      <c r="N747" t="s">
        <v>6085</v>
      </c>
      <c r="O747" t="s">
        <v>466</v>
      </c>
    </row>
    <row r="748" spans="1:15" x14ac:dyDescent="0.3">
      <c r="A748">
        <v>240054</v>
      </c>
      <c r="B748">
        <v>122</v>
      </c>
      <c r="C748" t="s">
        <v>552</v>
      </c>
      <c r="D748" t="s">
        <v>2910</v>
      </c>
      <c r="E748" t="s">
        <v>1434</v>
      </c>
      <c r="F748" s="440">
        <v>46190</v>
      </c>
      <c r="G748">
        <v>25315</v>
      </c>
      <c r="H748" t="s">
        <v>5969</v>
      </c>
      <c r="I748" t="s">
        <v>6085</v>
      </c>
      <c r="J748">
        <v>1</v>
      </c>
      <c r="K748" t="s">
        <v>6140</v>
      </c>
      <c r="L748">
        <v>62.5</v>
      </c>
      <c r="M748">
        <v>62.5</v>
      </c>
      <c r="N748" t="s">
        <v>6085</v>
      </c>
      <c r="O748" t="s">
        <v>466</v>
      </c>
    </row>
    <row r="749" spans="1:15" x14ac:dyDescent="0.3">
      <c r="A749">
        <v>240053</v>
      </c>
      <c r="B749">
        <v>122</v>
      </c>
      <c r="C749" t="s">
        <v>552</v>
      </c>
      <c r="D749" t="s">
        <v>2733</v>
      </c>
      <c r="E749" t="s">
        <v>2911</v>
      </c>
      <c r="F749" s="440">
        <v>46189</v>
      </c>
      <c r="G749">
        <v>17303</v>
      </c>
      <c r="H749" t="s">
        <v>6111</v>
      </c>
      <c r="I749" t="s">
        <v>6097</v>
      </c>
      <c r="J749">
        <v>4</v>
      </c>
      <c r="K749" t="s">
        <v>5622</v>
      </c>
      <c r="L749">
        <v>502.12</v>
      </c>
      <c r="M749">
        <v>125.53</v>
      </c>
      <c r="N749" t="s">
        <v>6107</v>
      </c>
      <c r="O749" t="s">
        <v>466</v>
      </c>
    </row>
    <row r="750" spans="1:15" x14ac:dyDescent="0.3">
      <c r="A750">
        <v>240053</v>
      </c>
      <c r="B750">
        <v>122</v>
      </c>
      <c r="C750" t="s">
        <v>552</v>
      </c>
      <c r="D750" t="s">
        <v>2733</v>
      </c>
      <c r="E750" t="s">
        <v>2911</v>
      </c>
      <c r="F750" s="440">
        <v>46189</v>
      </c>
      <c r="G750">
        <v>24507</v>
      </c>
      <c r="H750" t="s">
        <v>6109</v>
      </c>
      <c r="I750" t="s">
        <v>6097</v>
      </c>
      <c r="J750">
        <v>6</v>
      </c>
      <c r="K750" t="s">
        <v>5622</v>
      </c>
      <c r="L750">
        <v>510.96</v>
      </c>
      <c r="M750">
        <v>85.16</v>
      </c>
      <c r="N750" t="s">
        <v>6107</v>
      </c>
      <c r="O750" t="s">
        <v>466</v>
      </c>
    </row>
    <row r="751" spans="1:15" x14ac:dyDescent="0.3">
      <c r="A751">
        <v>240053</v>
      </c>
      <c r="B751">
        <v>122</v>
      </c>
      <c r="C751" t="s">
        <v>552</v>
      </c>
      <c r="D751" t="s">
        <v>2733</v>
      </c>
      <c r="E751" t="s">
        <v>2911</v>
      </c>
      <c r="F751" s="440">
        <v>46189</v>
      </c>
      <c r="G751">
        <v>17204</v>
      </c>
      <c r="H751" t="s">
        <v>6198</v>
      </c>
      <c r="I751" t="s">
        <v>6097</v>
      </c>
      <c r="J751">
        <v>2</v>
      </c>
      <c r="K751" t="s">
        <v>5613</v>
      </c>
      <c r="L751">
        <v>301.88</v>
      </c>
      <c r="M751">
        <v>150.94</v>
      </c>
      <c r="N751" t="s">
        <v>6107</v>
      </c>
      <c r="O751" t="s">
        <v>466</v>
      </c>
    </row>
    <row r="752" spans="1:15" x14ac:dyDescent="0.3">
      <c r="A752">
        <v>240053</v>
      </c>
      <c r="B752">
        <v>122</v>
      </c>
      <c r="C752" t="s">
        <v>552</v>
      </c>
      <c r="D752" t="s">
        <v>2733</v>
      </c>
      <c r="E752" t="s">
        <v>2911</v>
      </c>
      <c r="F752" s="440">
        <v>46189</v>
      </c>
      <c r="G752">
        <v>26395</v>
      </c>
      <c r="H752" t="s">
        <v>6158</v>
      </c>
      <c r="I752" t="s">
        <v>6097</v>
      </c>
      <c r="J752">
        <v>4</v>
      </c>
      <c r="K752" t="s">
        <v>5622</v>
      </c>
      <c r="L752">
        <v>514.84</v>
      </c>
      <c r="M752">
        <v>128.71</v>
      </c>
      <c r="N752" t="s">
        <v>6107</v>
      </c>
      <c r="O752" t="s">
        <v>466</v>
      </c>
    </row>
    <row r="753" spans="1:15" x14ac:dyDescent="0.3">
      <c r="A753">
        <v>240053</v>
      </c>
      <c r="B753">
        <v>122</v>
      </c>
      <c r="C753" t="s">
        <v>552</v>
      </c>
      <c r="D753" t="s">
        <v>2733</v>
      </c>
      <c r="E753" t="s">
        <v>2911</v>
      </c>
      <c r="F753" s="440">
        <v>46189</v>
      </c>
      <c r="G753">
        <v>24514</v>
      </c>
      <c r="H753" t="s">
        <v>6110</v>
      </c>
      <c r="I753" t="s">
        <v>6097</v>
      </c>
      <c r="J753">
        <v>6</v>
      </c>
      <c r="K753" t="s">
        <v>5622</v>
      </c>
      <c r="L753">
        <v>741.24</v>
      </c>
      <c r="M753">
        <v>123.54</v>
      </c>
      <c r="N753" t="s">
        <v>6107</v>
      </c>
      <c r="O753" t="s">
        <v>466</v>
      </c>
    </row>
    <row r="754" spans="1:15" x14ac:dyDescent="0.3">
      <c r="A754">
        <v>240051</v>
      </c>
      <c r="B754">
        <v>122</v>
      </c>
      <c r="C754" t="s">
        <v>552</v>
      </c>
      <c r="D754" t="s">
        <v>2727</v>
      </c>
      <c r="E754" t="s">
        <v>2912</v>
      </c>
      <c r="F754" s="440">
        <v>46189</v>
      </c>
      <c r="G754">
        <v>26582</v>
      </c>
      <c r="H754" t="s">
        <v>5711</v>
      </c>
      <c r="I754" t="s">
        <v>6085</v>
      </c>
      <c r="J754">
        <v>30.43</v>
      </c>
      <c r="K754" t="s">
        <v>5598</v>
      </c>
      <c r="L754">
        <v>4078.23</v>
      </c>
      <c r="M754">
        <v>134.02004600000001</v>
      </c>
      <c r="N754" t="s">
        <v>6085</v>
      </c>
      <c r="O754" t="s">
        <v>466</v>
      </c>
    </row>
    <row r="755" spans="1:15" x14ac:dyDescent="0.3">
      <c r="A755">
        <v>240051</v>
      </c>
      <c r="B755">
        <v>122</v>
      </c>
      <c r="C755" t="s">
        <v>552</v>
      </c>
      <c r="D755" t="s">
        <v>2727</v>
      </c>
      <c r="E755" t="s">
        <v>2912</v>
      </c>
      <c r="F755" s="440">
        <v>46189</v>
      </c>
      <c r="G755">
        <v>26592</v>
      </c>
      <c r="H755" t="s">
        <v>5717</v>
      </c>
      <c r="I755" t="s">
        <v>6085</v>
      </c>
      <c r="J755">
        <v>14.69</v>
      </c>
      <c r="K755" t="s">
        <v>5598</v>
      </c>
      <c r="L755">
        <v>543.53</v>
      </c>
      <c r="M755">
        <v>37</v>
      </c>
      <c r="N755" t="s">
        <v>6085</v>
      </c>
      <c r="O755" t="s">
        <v>466</v>
      </c>
    </row>
    <row r="756" spans="1:15" x14ac:dyDescent="0.3">
      <c r="A756">
        <v>240051</v>
      </c>
      <c r="B756">
        <v>122</v>
      </c>
      <c r="C756" t="s">
        <v>552</v>
      </c>
      <c r="D756" t="s">
        <v>2727</v>
      </c>
      <c r="E756" t="s">
        <v>2912</v>
      </c>
      <c r="F756" s="440">
        <v>46189</v>
      </c>
      <c r="G756">
        <v>26580</v>
      </c>
      <c r="H756" t="s">
        <v>5909</v>
      </c>
      <c r="I756" t="s">
        <v>6085</v>
      </c>
      <c r="J756">
        <v>10.8</v>
      </c>
      <c r="K756" t="s">
        <v>5598</v>
      </c>
      <c r="L756">
        <v>1209.5999999999999</v>
      </c>
      <c r="M756">
        <v>112</v>
      </c>
      <c r="N756" t="s">
        <v>6085</v>
      </c>
      <c r="O756" t="s">
        <v>466</v>
      </c>
    </row>
    <row r="757" spans="1:15" x14ac:dyDescent="0.3">
      <c r="A757">
        <v>240051</v>
      </c>
      <c r="B757">
        <v>122</v>
      </c>
      <c r="C757" t="s">
        <v>552</v>
      </c>
      <c r="D757" t="s">
        <v>2727</v>
      </c>
      <c r="E757" t="s">
        <v>2912</v>
      </c>
      <c r="F757" s="440">
        <v>46189</v>
      </c>
      <c r="G757">
        <v>28479</v>
      </c>
      <c r="H757" t="s">
        <v>5959</v>
      </c>
      <c r="I757" t="s">
        <v>6085</v>
      </c>
      <c r="J757">
        <v>0</v>
      </c>
      <c r="K757" t="s">
        <v>5598</v>
      </c>
      <c r="L757">
        <v>0</v>
      </c>
      <c r="N757" t="s">
        <v>6085</v>
      </c>
      <c r="O757" t="s">
        <v>466</v>
      </c>
    </row>
    <row r="758" spans="1:15" x14ac:dyDescent="0.3">
      <c r="A758">
        <v>240050</v>
      </c>
      <c r="B758">
        <v>122</v>
      </c>
      <c r="C758" t="s">
        <v>552</v>
      </c>
      <c r="D758" t="s">
        <v>2704</v>
      </c>
      <c r="E758" t="s">
        <v>2913</v>
      </c>
      <c r="F758" s="440">
        <v>46188</v>
      </c>
      <c r="G758">
        <v>19558</v>
      </c>
      <c r="H758" t="s">
        <v>5950</v>
      </c>
      <c r="I758" t="s">
        <v>6085</v>
      </c>
      <c r="J758">
        <v>1</v>
      </c>
      <c r="K758" t="s">
        <v>5598</v>
      </c>
      <c r="L758">
        <v>23.17</v>
      </c>
      <c r="M758">
        <v>23.17</v>
      </c>
      <c r="N758" t="s">
        <v>6085</v>
      </c>
      <c r="O758" t="s">
        <v>466</v>
      </c>
    </row>
    <row r="759" spans="1:15" x14ac:dyDescent="0.3">
      <c r="A759">
        <v>240047</v>
      </c>
      <c r="B759">
        <v>122</v>
      </c>
      <c r="C759" t="s">
        <v>552</v>
      </c>
      <c r="D759" t="s">
        <v>2914</v>
      </c>
      <c r="E759" t="s">
        <v>2915</v>
      </c>
      <c r="F759" s="440">
        <v>46188</v>
      </c>
      <c r="G759">
        <v>28658</v>
      </c>
      <c r="H759" t="s">
        <v>6199</v>
      </c>
      <c r="I759" t="s">
        <v>6097</v>
      </c>
      <c r="J759">
        <v>3</v>
      </c>
      <c r="K759" t="s">
        <v>5703</v>
      </c>
      <c r="L759">
        <v>741</v>
      </c>
      <c r="M759">
        <v>247</v>
      </c>
      <c r="N759" t="s">
        <v>6099</v>
      </c>
      <c r="O759" t="s">
        <v>466</v>
      </c>
    </row>
    <row r="760" spans="1:15" x14ac:dyDescent="0.3">
      <c r="A760">
        <v>240045</v>
      </c>
      <c r="B760">
        <v>122</v>
      </c>
      <c r="C760" t="s">
        <v>552</v>
      </c>
      <c r="D760" t="s">
        <v>2832</v>
      </c>
      <c r="E760" t="s">
        <v>2916</v>
      </c>
      <c r="F760" s="440">
        <v>46188</v>
      </c>
      <c r="G760">
        <v>17713</v>
      </c>
      <c r="H760" t="s">
        <v>5879</v>
      </c>
      <c r="I760" t="s">
        <v>4764</v>
      </c>
      <c r="J760">
        <v>12</v>
      </c>
      <c r="K760" t="s">
        <v>5613</v>
      </c>
      <c r="L760">
        <v>1287</v>
      </c>
      <c r="M760">
        <v>107.25</v>
      </c>
      <c r="N760" t="s">
        <v>4764</v>
      </c>
      <c r="O760" t="s">
        <v>466</v>
      </c>
    </row>
    <row r="761" spans="1:15" x14ac:dyDescent="0.3">
      <c r="A761">
        <v>240045</v>
      </c>
      <c r="B761">
        <v>122</v>
      </c>
      <c r="C761" t="s">
        <v>552</v>
      </c>
      <c r="D761" t="s">
        <v>2832</v>
      </c>
      <c r="E761" t="s">
        <v>2916</v>
      </c>
      <c r="F761" s="440">
        <v>46188</v>
      </c>
      <c r="G761">
        <v>17594</v>
      </c>
      <c r="H761" t="s">
        <v>5878</v>
      </c>
      <c r="I761" t="s">
        <v>4764</v>
      </c>
      <c r="J761">
        <v>18</v>
      </c>
      <c r="K761" t="s">
        <v>5601</v>
      </c>
      <c r="L761">
        <v>1216.8</v>
      </c>
      <c r="M761">
        <v>67.599999999999994</v>
      </c>
      <c r="N761" t="s">
        <v>4764</v>
      </c>
      <c r="O761" t="s">
        <v>466</v>
      </c>
    </row>
    <row r="762" spans="1:15" x14ac:dyDescent="0.3">
      <c r="A762">
        <v>240045</v>
      </c>
      <c r="B762">
        <v>122</v>
      </c>
      <c r="C762" t="s">
        <v>552</v>
      </c>
      <c r="D762" t="s">
        <v>2832</v>
      </c>
      <c r="E762" t="s">
        <v>2916</v>
      </c>
      <c r="F762" s="440">
        <v>46188</v>
      </c>
      <c r="G762">
        <v>17778</v>
      </c>
      <c r="H762" t="s">
        <v>5825</v>
      </c>
      <c r="I762" t="s">
        <v>4764</v>
      </c>
      <c r="J762">
        <v>6</v>
      </c>
      <c r="K762" t="s">
        <v>5613</v>
      </c>
      <c r="L762">
        <v>690.3</v>
      </c>
      <c r="M762">
        <v>115.05</v>
      </c>
      <c r="N762" t="s">
        <v>4764</v>
      </c>
      <c r="O762" t="s">
        <v>466</v>
      </c>
    </row>
    <row r="763" spans="1:15" x14ac:dyDescent="0.3">
      <c r="A763">
        <v>240042</v>
      </c>
      <c r="B763">
        <v>122</v>
      </c>
      <c r="C763" t="s">
        <v>552</v>
      </c>
      <c r="D763" t="s">
        <v>2693</v>
      </c>
      <c r="E763" t="s">
        <v>2917</v>
      </c>
      <c r="F763" s="440">
        <v>46188</v>
      </c>
      <c r="G763">
        <v>20689</v>
      </c>
      <c r="H763" t="s">
        <v>5638</v>
      </c>
      <c r="I763" t="s">
        <v>6085</v>
      </c>
      <c r="J763">
        <v>11.62</v>
      </c>
      <c r="K763" t="s">
        <v>5613</v>
      </c>
      <c r="L763">
        <v>342.79</v>
      </c>
      <c r="M763">
        <v>29.5</v>
      </c>
      <c r="N763" t="s">
        <v>6085</v>
      </c>
      <c r="O763" t="s">
        <v>466</v>
      </c>
    </row>
    <row r="764" spans="1:15" x14ac:dyDescent="0.3">
      <c r="A764">
        <v>240041</v>
      </c>
      <c r="B764">
        <v>122</v>
      </c>
      <c r="C764" t="s">
        <v>552</v>
      </c>
      <c r="D764" t="s">
        <v>2738</v>
      </c>
      <c r="E764" t="s">
        <v>2918</v>
      </c>
      <c r="F764" s="440">
        <v>46188</v>
      </c>
      <c r="G764">
        <v>21017</v>
      </c>
      <c r="H764" t="s">
        <v>5673</v>
      </c>
      <c r="I764" t="s">
        <v>6085</v>
      </c>
      <c r="J764">
        <v>6</v>
      </c>
      <c r="K764" t="s">
        <v>6115</v>
      </c>
      <c r="L764">
        <v>953.4</v>
      </c>
      <c r="M764">
        <v>158.9</v>
      </c>
      <c r="N764" t="s">
        <v>6085</v>
      </c>
      <c r="O764" t="s">
        <v>466</v>
      </c>
    </row>
    <row r="765" spans="1:15" x14ac:dyDescent="0.3">
      <c r="A765">
        <v>240040</v>
      </c>
      <c r="B765">
        <v>122</v>
      </c>
      <c r="C765" t="s">
        <v>552</v>
      </c>
      <c r="D765" t="s">
        <v>2706</v>
      </c>
      <c r="E765" t="s">
        <v>2919</v>
      </c>
      <c r="F765" s="440">
        <v>46188</v>
      </c>
      <c r="G765">
        <v>20809</v>
      </c>
      <c r="H765" t="s">
        <v>5627</v>
      </c>
      <c r="I765" t="s">
        <v>6085</v>
      </c>
      <c r="J765">
        <v>10</v>
      </c>
      <c r="K765" t="s">
        <v>5613</v>
      </c>
      <c r="L765">
        <v>299.89999999999998</v>
      </c>
      <c r="M765">
        <v>29.99</v>
      </c>
      <c r="N765" t="s">
        <v>6085</v>
      </c>
      <c r="O765" t="s">
        <v>466</v>
      </c>
    </row>
    <row r="766" spans="1:15" x14ac:dyDescent="0.3">
      <c r="A766">
        <v>240040</v>
      </c>
      <c r="B766">
        <v>122</v>
      </c>
      <c r="C766" t="s">
        <v>552</v>
      </c>
      <c r="D766" t="s">
        <v>2706</v>
      </c>
      <c r="E766" t="s">
        <v>2919</v>
      </c>
      <c r="F766" s="440">
        <v>46188</v>
      </c>
      <c r="G766">
        <v>20672</v>
      </c>
      <c r="H766" t="s">
        <v>5642</v>
      </c>
      <c r="I766" t="s">
        <v>6085</v>
      </c>
      <c r="J766">
        <v>6</v>
      </c>
      <c r="K766" t="s">
        <v>5605</v>
      </c>
      <c r="L766">
        <v>177.3</v>
      </c>
      <c r="M766">
        <v>29.55</v>
      </c>
      <c r="N766" t="s">
        <v>6085</v>
      </c>
      <c r="O766" t="s">
        <v>466</v>
      </c>
    </row>
    <row r="767" spans="1:15" x14ac:dyDescent="0.3">
      <c r="A767">
        <v>240040</v>
      </c>
      <c r="B767">
        <v>122</v>
      </c>
      <c r="C767" t="s">
        <v>552</v>
      </c>
      <c r="D767" t="s">
        <v>2706</v>
      </c>
      <c r="E767" t="s">
        <v>2919</v>
      </c>
      <c r="F767" s="440">
        <v>46188</v>
      </c>
      <c r="G767">
        <v>21093</v>
      </c>
      <c r="H767" t="s">
        <v>5608</v>
      </c>
      <c r="I767" t="s">
        <v>6085</v>
      </c>
      <c r="J767">
        <v>40</v>
      </c>
      <c r="K767" t="s">
        <v>5613</v>
      </c>
      <c r="L767">
        <v>175.6</v>
      </c>
      <c r="M767">
        <v>4.3899999999999997</v>
      </c>
      <c r="N767" t="s">
        <v>6085</v>
      </c>
      <c r="O767" t="s">
        <v>466</v>
      </c>
    </row>
    <row r="768" spans="1:15" x14ac:dyDescent="0.3">
      <c r="A768">
        <v>240037</v>
      </c>
      <c r="B768">
        <v>122</v>
      </c>
      <c r="C768" t="s">
        <v>552</v>
      </c>
      <c r="D768" t="s">
        <v>2706</v>
      </c>
      <c r="E768" t="s">
        <v>2920</v>
      </c>
      <c r="F768" s="440">
        <v>46188</v>
      </c>
      <c r="G768">
        <v>24331</v>
      </c>
      <c r="H768" t="s">
        <v>5975</v>
      </c>
      <c r="I768" t="s">
        <v>6085</v>
      </c>
      <c r="J768">
        <v>5</v>
      </c>
      <c r="K768" t="s">
        <v>5598</v>
      </c>
      <c r="L768">
        <v>104.25</v>
      </c>
      <c r="M768">
        <v>20.85</v>
      </c>
      <c r="N768" t="s">
        <v>6085</v>
      </c>
      <c r="O768" t="s">
        <v>466</v>
      </c>
    </row>
    <row r="769" spans="1:15" x14ac:dyDescent="0.3">
      <c r="A769">
        <v>240032</v>
      </c>
      <c r="B769">
        <v>122</v>
      </c>
      <c r="C769" t="s">
        <v>552</v>
      </c>
      <c r="D769" t="s">
        <v>2815</v>
      </c>
      <c r="E769" t="s">
        <v>2921</v>
      </c>
      <c r="F769" s="440">
        <v>46188</v>
      </c>
      <c r="G769">
        <v>18547</v>
      </c>
      <c r="H769" t="s">
        <v>5726</v>
      </c>
      <c r="I769" t="s">
        <v>4764</v>
      </c>
      <c r="J769">
        <v>8</v>
      </c>
      <c r="K769" t="s">
        <v>5601</v>
      </c>
      <c r="L769">
        <v>307.92</v>
      </c>
      <c r="M769">
        <v>38.49</v>
      </c>
      <c r="N769" t="s">
        <v>4764</v>
      </c>
      <c r="O769" t="s">
        <v>466</v>
      </c>
    </row>
    <row r="770" spans="1:15" x14ac:dyDescent="0.3">
      <c r="A770">
        <v>240029</v>
      </c>
      <c r="B770">
        <v>122</v>
      </c>
      <c r="C770" t="s">
        <v>552</v>
      </c>
      <c r="D770" t="s">
        <v>2725</v>
      </c>
      <c r="E770" t="s">
        <v>2922</v>
      </c>
      <c r="F770" s="440">
        <v>46188</v>
      </c>
      <c r="G770">
        <v>18382</v>
      </c>
      <c r="H770" t="s">
        <v>5738</v>
      </c>
      <c r="I770" t="s">
        <v>4764</v>
      </c>
      <c r="J770">
        <v>12</v>
      </c>
      <c r="K770" t="s">
        <v>5601</v>
      </c>
      <c r="L770">
        <v>761.88</v>
      </c>
      <c r="M770">
        <v>63.49</v>
      </c>
      <c r="N770" t="s">
        <v>4764</v>
      </c>
      <c r="O770" t="s">
        <v>466</v>
      </c>
    </row>
    <row r="771" spans="1:15" x14ac:dyDescent="0.3">
      <c r="A771">
        <v>240013</v>
      </c>
      <c r="B771">
        <v>122</v>
      </c>
      <c r="C771" t="s">
        <v>552</v>
      </c>
      <c r="D771" t="s">
        <v>2923</v>
      </c>
      <c r="E771" t="s">
        <v>2924</v>
      </c>
      <c r="F771" s="440">
        <v>46185</v>
      </c>
      <c r="G771">
        <v>27719</v>
      </c>
      <c r="H771" t="s">
        <v>6200</v>
      </c>
      <c r="I771" t="s">
        <v>6102</v>
      </c>
      <c r="J771">
        <v>6</v>
      </c>
      <c r="K771" t="s">
        <v>5613</v>
      </c>
      <c r="L771">
        <v>47.94</v>
      </c>
      <c r="M771">
        <v>7.99</v>
      </c>
      <c r="O771" t="s">
        <v>466</v>
      </c>
    </row>
    <row r="772" spans="1:15" x14ac:dyDescent="0.3">
      <c r="A772">
        <v>240011</v>
      </c>
      <c r="B772">
        <v>122</v>
      </c>
      <c r="C772" t="s">
        <v>552</v>
      </c>
      <c r="D772" t="s">
        <v>2704</v>
      </c>
      <c r="E772" t="s">
        <v>2925</v>
      </c>
      <c r="F772" s="440">
        <v>46186</v>
      </c>
      <c r="G772">
        <v>19572</v>
      </c>
      <c r="H772" t="s">
        <v>5945</v>
      </c>
      <c r="I772" t="s">
        <v>6085</v>
      </c>
      <c r="J772">
        <v>0.4</v>
      </c>
      <c r="K772" t="s">
        <v>5598</v>
      </c>
      <c r="L772">
        <v>3.97</v>
      </c>
      <c r="M772">
        <v>9.9250000000000007</v>
      </c>
      <c r="N772" t="s">
        <v>6085</v>
      </c>
      <c r="O772" t="s">
        <v>466</v>
      </c>
    </row>
    <row r="773" spans="1:15" x14ac:dyDescent="0.3">
      <c r="A773">
        <v>240011</v>
      </c>
      <c r="B773">
        <v>122</v>
      </c>
      <c r="C773" t="s">
        <v>552</v>
      </c>
      <c r="D773" t="s">
        <v>2704</v>
      </c>
      <c r="E773" t="s">
        <v>2925</v>
      </c>
      <c r="F773" s="440">
        <v>46186</v>
      </c>
      <c r="G773">
        <v>19721</v>
      </c>
      <c r="H773" t="s">
        <v>5952</v>
      </c>
      <c r="I773" t="s">
        <v>6085</v>
      </c>
      <c r="J773">
        <v>1</v>
      </c>
      <c r="K773" t="s">
        <v>5598</v>
      </c>
      <c r="L773">
        <v>44.44</v>
      </c>
      <c r="M773">
        <v>44.44</v>
      </c>
      <c r="N773" t="s">
        <v>6085</v>
      </c>
      <c r="O773" t="s">
        <v>466</v>
      </c>
    </row>
    <row r="774" spans="1:15" x14ac:dyDescent="0.3">
      <c r="A774">
        <v>240011</v>
      </c>
      <c r="B774">
        <v>122</v>
      </c>
      <c r="C774" t="s">
        <v>552</v>
      </c>
      <c r="D774" t="s">
        <v>2704</v>
      </c>
      <c r="E774" t="s">
        <v>2925</v>
      </c>
      <c r="F774" s="440">
        <v>46186</v>
      </c>
      <c r="G774">
        <v>19743</v>
      </c>
      <c r="H774" t="s">
        <v>5940</v>
      </c>
      <c r="I774" t="s">
        <v>6085</v>
      </c>
      <c r="J774">
        <v>7</v>
      </c>
      <c r="K774" t="s">
        <v>5598</v>
      </c>
      <c r="L774">
        <v>107.1</v>
      </c>
      <c r="M774">
        <v>15.3</v>
      </c>
      <c r="N774" t="s">
        <v>6085</v>
      </c>
      <c r="O774" t="s">
        <v>466</v>
      </c>
    </row>
    <row r="775" spans="1:15" x14ac:dyDescent="0.3">
      <c r="A775">
        <v>240011</v>
      </c>
      <c r="B775">
        <v>122</v>
      </c>
      <c r="C775" t="s">
        <v>552</v>
      </c>
      <c r="D775" t="s">
        <v>2704</v>
      </c>
      <c r="E775" t="s">
        <v>2925</v>
      </c>
      <c r="F775" s="440">
        <v>46186</v>
      </c>
      <c r="G775">
        <v>23186</v>
      </c>
      <c r="H775" t="s">
        <v>5955</v>
      </c>
      <c r="I775" t="s">
        <v>6085</v>
      </c>
      <c r="J775">
        <v>10</v>
      </c>
      <c r="K775" t="s">
        <v>5598</v>
      </c>
      <c r="L775">
        <v>128.9</v>
      </c>
      <c r="M775">
        <v>12.89</v>
      </c>
      <c r="N775" t="s">
        <v>6085</v>
      </c>
      <c r="O775" t="s">
        <v>466</v>
      </c>
    </row>
    <row r="776" spans="1:15" x14ac:dyDescent="0.3">
      <c r="A776">
        <v>240011</v>
      </c>
      <c r="B776">
        <v>122</v>
      </c>
      <c r="C776" t="s">
        <v>552</v>
      </c>
      <c r="D776" t="s">
        <v>2704</v>
      </c>
      <c r="E776" t="s">
        <v>2925</v>
      </c>
      <c r="F776" s="440">
        <v>46186</v>
      </c>
      <c r="G776">
        <v>24083</v>
      </c>
      <c r="H776" t="s">
        <v>5924</v>
      </c>
      <c r="I776" t="s">
        <v>6085</v>
      </c>
      <c r="J776">
        <v>75</v>
      </c>
      <c r="K776" t="s">
        <v>5598</v>
      </c>
      <c r="L776">
        <v>705</v>
      </c>
      <c r="M776">
        <v>9.4</v>
      </c>
      <c r="N776" t="s">
        <v>6085</v>
      </c>
      <c r="O776" t="s">
        <v>466</v>
      </c>
    </row>
    <row r="777" spans="1:15" x14ac:dyDescent="0.3">
      <c r="A777">
        <v>240011</v>
      </c>
      <c r="B777">
        <v>122</v>
      </c>
      <c r="C777" t="s">
        <v>552</v>
      </c>
      <c r="D777" t="s">
        <v>2704</v>
      </c>
      <c r="E777" t="s">
        <v>2925</v>
      </c>
      <c r="F777" s="440">
        <v>46186</v>
      </c>
      <c r="G777">
        <v>26631</v>
      </c>
      <c r="H777" t="s">
        <v>6117</v>
      </c>
      <c r="I777" t="s">
        <v>6085</v>
      </c>
      <c r="J777">
        <v>2.5</v>
      </c>
      <c r="K777" t="s">
        <v>5598</v>
      </c>
      <c r="L777">
        <v>181.25</v>
      </c>
      <c r="M777">
        <v>72.5</v>
      </c>
      <c r="N777" t="s">
        <v>6085</v>
      </c>
      <c r="O777" t="s">
        <v>466</v>
      </c>
    </row>
    <row r="778" spans="1:15" x14ac:dyDescent="0.3">
      <c r="A778">
        <v>240011</v>
      </c>
      <c r="B778">
        <v>122</v>
      </c>
      <c r="C778" t="s">
        <v>552</v>
      </c>
      <c r="D778" t="s">
        <v>2704</v>
      </c>
      <c r="E778" t="s">
        <v>2925</v>
      </c>
      <c r="F778" s="440">
        <v>46186</v>
      </c>
      <c r="G778">
        <v>19480</v>
      </c>
      <c r="H778" t="s">
        <v>5936</v>
      </c>
      <c r="I778" t="s">
        <v>6085</v>
      </c>
      <c r="J778">
        <v>0.3</v>
      </c>
      <c r="K778" t="s">
        <v>5598</v>
      </c>
      <c r="L778">
        <v>7.37</v>
      </c>
      <c r="M778">
        <v>24.566666999999999</v>
      </c>
      <c r="N778" t="s">
        <v>6085</v>
      </c>
      <c r="O778" t="s">
        <v>466</v>
      </c>
    </row>
    <row r="779" spans="1:15" x14ac:dyDescent="0.3">
      <c r="A779">
        <v>240009</v>
      </c>
      <c r="B779">
        <v>122</v>
      </c>
      <c r="C779" t="s">
        <v>552</v>
      </c>
      <c r="D779" t="s">
        <v>2697</v>
      </c>
      <c r="E779" t="s">
        <v>2926</v>
      </c>
      <c r="F779" s="440">
        <v>46185</v>
      </c>
      <c r="G779">
        <v>23198</v>
      </c>
      <c r="H779" t="s">
        <v>5947</v>
      </c>
      <c r="I779" t="s">
        <v>6085</v>
      </c>
      <c r="J779">
        <v>7</v>
      </c>
      <c r="K779" t="s">
        <v>5598</v>
      </c>
      <c r="L779">
        <v>109.2</v>
      </c>
      <c r="M779">
        <v>15.6</v>
      </c>
      <c r="N779" t="s">
        <v>6085</v>
      </c>
      <c r="O779" t="s">
        <v>466</v>
      </c>
    </row>
    <row r="780" spans="1:15" x14ac:dyDescent="0.3">
      <c r="A780">
        <v>240009</v>
      </c>
      <c r="B780">
        <v>122</v>
      </c>
      <c r="C780" t="s">
        <v>552</v>
      </c>
      <c r="D780" t="s">
        <v>2697</v>
      </c>
      <c r="E780" t="s">
        <v>2926</v>
      </c>
      <c r="F780" s="440">
        <v>46185</v>
      </c>
      <c r="G780">
        <v>23361</v>
      </c>
      <c r="H780" t="s">
        <v>5937</v>
      </c>
      <c r="I780" t="s">
        <v>6085</v>
      </c>
      <c r="J780">
        <v>20</v>
      </c>
      <c r="K780" t="s">
        <v>5598</v>
      </c>
      <c r="L780">
        <v>52</v>
      </c>
      <c r="M780">
        <v>2.6</v>
      </c>
      <c r="N780" t="s">
        <v>6085</v>
      </c>
      <c r="O780" t="s">
        <v>466</v>
      </c>
    </row>
    <row r="781" spans="1:15" x14ac:dyDescent="0.3">
      <c r="A781">
        <v>240006</v>
      </c>
      <c r="B781">
        <v>122</v>
      </c>
      <c r="C781" t="s">
        <v>552</v>
      </c>
      <c r="D781" t="s">
        <v>2520</v>
      </c>
      <c r="E781" t="s">
        <v>2927</v>
      </c>
      <c r="F781" s="440">
        <v>46185</v>
      </c>
      <c r="G781">
        <v>19846</v>
      </c>
      <c r="H781" t="s">
        <v>6060</v>
      </c>
      <c r="I781" t="s">
        <v>6085</v>
      </c>
      <c r="J781">
        <v>0.5</v>
      </c>
      <c r="K781" t="s">
        <v>5598</v>
      </c>
      <c r="L781">
        <v>10.5</v>
      </c>
      <c r="M781">
        <v>21</v>
      </c>
      <c r="N781" t="s">
        <v>6085</v>
      </c>
      <c r="O781" t="s">
        <v>466</v>
      </c>
    </row>
    <row r="782" spans="1:15" x14ac:dyDescent="0.3">
      <c r="A782">
        <v>240006</v>
      </c>
      <c r="B782">
        <v>122</v>
      </c>
      <c r="C782" t="s">
        <v>552</v>
      </c>
      <c r="D782" t="s">
        <v>2520</v>
      </c>
      <c r="E782" t="s">
        <v>2927</v>
      </c>
      <c r="F782" s="440">
        <v>46185</v>
      </c>
      <c r="G782">
        <v>19472</v>
      </c>
      <c r="H782" t="s">
        <v>6064</v>
      </c>
      <c r="I782" t="s">
        <v>6085</v>
      </c>
      <c r="J782">
        <v>1</v>
      </c>
      <c r="K782" t="s">
        <v>5598</v>
      </c>
      <c r="L782">
        <v>18</v>
      </c>
      <c r="M782">
        <v>18</v>
      </c>
      <c r="N782" t="s">
        <v>6085</v>
      </c>
      <c r="O782" t="s">
        <v>466</v>
      </c>
    </row>
    <row r="783" spans="1:15" x14ac:dyDescent="0.3">
      <c r="A783">
        <v>240006</v>
      </c>
      <c r="B783">
        <v>122</v>
      </c>
      <c r="C783" t="s">
        <v>552</v>
      </c>
      <c r="D783" t="s">
        <v>2520</v>
      </c>
      <c r="E783" t="s">
        <v>2927</v>
      </c>
      <c r="F783" s="440">
        <v>46185</v>
      </c>
      <c r="G783">
        <v>23236</v>
      </c>
      <c r="H783" t="s">
        <v>5934</v>
      </c>
      <c r="I783" t="s">
        <v>6085</v>
      </c>
      <c r="J783">
        <v>2</v>
      </c>
      <c r="K783" t="s">
        <v>5598</v>
      </c>
      <c r="L783">
        <v>22</v>
      </c>
      <c r="M783">
        <v>11</v>
      </c>
      <c r="N783" t="s">
        <v>6085</v>
      </c>
      <c r="O783" t="s">
        <v>466</v>
      </c>
    </row>
    <row r="784" spans="1:15" x14ac:dyDescent="0.3">
      <c r="A784">
        <v>240006</v>
      </c>
      <c r="B784">
        <v>122</v>
      </c>
      <c r="C784" t="s">
        <v>552</v>
      </c>
      <c r="D784" t="s">
        <v>2520</v>
      </c>
      <c r="E784" t="s">
        <v>2927</v>
      </c>
      <c r="F784" s="440">
        <v>46185</v>
      </c>
      <c r="G784">
        <v>19632</v>
      </c>
      <c r="H784" t="s">
        <v>5926</v>
      </c>
      <c r="I784" t="s">
        <v>6085</v>
      </c>
      <c r="J784">
        <v>4</v>
      </c>
      <c r="K784" t="s">
        <v>5598</v>
      </c>
      <c r="L784">
        <v>18</v>
      </c>
      <c r="M784">
        <v>4.5</v>
      </c>
      <c r="N784" t="s">
        <v>6085</v>
      </c>
      <c r="O784" t="s">
        <v>466</v>
      </c>
    </row>
    <row r="785" spans="1:15" x14ac:dyDescent="0.3">
      <c r="A785">
        <v>240006</v>
      </c>
      <c r="B785">
        <v>122</v>
      </c>
      <c r="C785" t="s">
        <v>552</v>
      </c>
      <c r="D785" t="s">
        <v>2520</v>
      </c>
      <c r="E785" t="s">
        <v>2927</v>
      </c>
      <c r="F785" s="440">
        <v>46185</v>
      </c>
      <c r="G785">
        <v>25647</v>
      </c>
      <c r="H785" t="s">
        <v>5918</v>
      </c>
      <c r="I785" t="s">
        <v>6085</v>
      </c>
      <c r="J785">
        <v>1</v>
      </c>
      <c r="K785" t="s">
        <v>5598</v>
      </c>
      <c r="L785">
        <v>20</v>
      </c>
      <c r="M785">
        <v>20</v>
      </c>
      <c r="N785" t="s">
        <v>6085</v>
      </c>
      <c r="O785" t="s">
        <v>466</v>
      </c>
    </row>
    <row r="786" spans="1:15" x14ac:dyDescent="0.3">
      <c r="A786">
        <v>240006</v>
      </c>
      <c r="B786">
        <v>122</v>
      </c>
      <c r="C786" t="s">
        <v>552</v>
      </c>
      <c r="D786" t="s">
        <v>2520</v>
      </c>
      <c r="E786" t="s">
        <v>2927</v>
      </c>
      <c r="F786" s="440">
        <v>46185</v>
      </c>
      <c r="G786">
        <v>19465</v>
      </c>
      <c r="H786" t="s">
        <v>5953</v>
      </c>
      <c r="I786" t="s">
        <v>6085</v>
      </c>
      <c r="J786">
        <v>1</v>
      </c>
      <c r="K786" t="s">
        <v>5598</v>
      </c>
      <c r="L786">
        <v>7.8</v>
      </c>
      <c r="M786">
        <v>7.8</v>
      </c>
      <c r="N786" t="s">
        <v>6085</v>
      </c>
      <c r="O786" t="s">
        <v>466</v>
      </c>
    </row>
    <row r="787" spans="1:15" x14ac:dyDescent="0.3">
      <c r="A787">
        <v>240006</v>
      </c>
      <c r="B787">
        <v>122</v>
      </c>
      <c r="C787" t="s">
        <v>552</v>
      </c>
      <c r="D787" t="s">
        <v>2520</v>
      </c>
      <c r="E787" t="s">
        <v>2927</v>
      </c>
      <c r="F787" s="440">
        <v>46185</v>
      </c>
      <c r="G787">
        <v>23359</v>
      </c>
      <c r="H787" t="s">
        <v>5939</v>
      </c>
      <c r="I787" t="s">
        <v>6085</v>
      </c>
      <c r="J787">
        <v>10</v>
      </c>
      <c r="K787" t="s">
        <v>5598</v>
      </c>
      <c r="L787">
        <v>28.5</v>
      </c>
      <c r="M787">
        <v>2.85</v>
      </c>
      <c r="N787" t="s">
        <v>6085</v>
      </c>
      <c r="O787" t="s">
        <v>466</v>
      </c>
    </row>
    <row r="788" spans="1:15" x14ac:dyDescent="0.3">
      <c r="A788">
        <v>240006</v>
      </c>
      <c r="B788">
        <v>122</v>
      </c>
      <c r="C788" t="s">
        <v>552</v>
      </c>
      <c r="D788" t="s">
        <v>2520</v>
      </c>
      <c r="E788" t="s">
        <v>2927</v>
      </c>
      <c r="F788" s="440">
        <v>46185</v>
      </c>
      <c r="G788">
        <v>19503</v>
      </c>
      <c r="H788" t="s">
        <v>6058</v>
      </c>
      <c r="I788" t="s">
        <v>6085</v>
      </c>
      <c r="J788">
        <v>0.6</v>
      </c>
      <c r="K788" t="s">
        <v>5598</v>
      </c>
      <c r="L788">
        <v>7.2</v>
      </c>
      <c r="M788">
        <v>12</v>
      </c>
      <c r="N788" t="s">
        <v>6085</v>
      </c>
      <c r="O788" t="s">
        <v>466</v>
      </c>
    </row>
    <row r="789" spans="1:15" x14ac:dyDescent="0.3">
      <c r="A789">
        <v>240006</v>
      </c>
      <c r="B789">
        <v>122</v>
      </c>
      <c r="C789" t="s">
        <v>552</v>
      </c>
      <c r="D789" t="s">
        <v>2520</v>
      </c>
      <c r="E789" t="s">
        <v>2927</v>
      </c>
      <c r="F789" s="440">
        <v>46185</v>
      </c>
      <c r="G789">
        <v>19488</v>
      </c>
      <c r="H789" t="s">
        <v>5930</v>
      </c>
      <c r="I789" t="s">
        <v>6085</v>
      </c>
      <c r="J789">
        <v>1</v>
      </c>
      <c r="K789" t="s">
        <v>5598</v>
      </c>
      <c r="L789">
        <v>13</v>
      </c>
      <c r="M789">
        <v>13</v>
      </c>
      <c r="N789" t="s">
        <v>6085</v>
      </c>
      <c r="O789" t="s">
        <v>466</v>
      </c>
    </row>
    <row r="790" spans="1:15" x14ac:dyDescent="0.3">
      <c r="A790">
        <v>240006</v>
      </c>
      <c r="B790">
        <v>122</v>
      </c>
      <c r="C790" t="s">
        <v>552</v>
      </c>
      <c r="D790" t="s">
        <v>2520</v>
      </c>
      <c r="E790" t="s">
        <v>2927</v>
      </c>
      <c r="F790" s="440">
        <v>46185</v>
      </c>
      <c r="G790">
        <v>23389</v>
      </c>
      <c r="H790" t="s">
        <v>5923</v>
      </c>
      <c r="I790" t="s">
        <v>6085</v>
      </c>
      <c r="J790">
        <v>2</v>
      </c>
      <c r="K790" t="s">
        <v>5598</v>
      </c>
      <c r="L790">
        <v>10</v>
      </c>
      <c r="M790">
        <v>5</v>
      </c>
      <c r="N790" t="s">
        <v>6085</v>
      </c>
      <c r="O790" t="s">
        <v>466</v>
      </c>
    </row>
    <row r="791" spans="1:15" x14ac:dyDescent="0.3">
      <c r="A791">
        <v>240006</v>
      </c>
      <c r="B791">
        <v>122</v>
      </c>
      <c r="C791" t="s">
        <v>552</v>
      </c>
      <c r="D791" t="s">
        <v>2520</v>
      </c>
      <c r="E791" t="s">
        <v>2927</v>
      </c>
      <c r="F791" s="440">
        <v>46185</v>
      </c>
      <c r="G791">
        <v>23390</v>
      </c>
      <c r="H791" t="s">
        <v>5922</v>
      </c>
      <c r="I791" t="s">
        <v>6085</v>
      </c>
      <c r="J791">
        <v>4</v>
      </c>
      <c r="K791" t="s">
        <v>5598</v>
      </c>
      <c r="L791">
        <v>32</v>
      </c>
      <c r="M791">
        <v>8</v>
      </c>
      <c r="N791" t="s">
        <v>6085</v>
      </c>
      <c r="O791" t="s">
        <v>466</v>
      </c>
    </row>
    <row r="792" spans="1:15" x14ac:dyDescent="0.3">
      <c r="A792">
        <v>240006</v>
      </c>
      <c r="B792">
        <v>122</v>
      </c>
      <c r="C792" t="s">
        <v>552</v>
      </c>
      <c r="D792" t="s">
        <v>2520</v>
      </c>
      <c r="E792" t="s">
        <v>2927</v>
      </c>
      <c r="F792" s="440">
        <v>46185</v>
      </c>
      <c r="G792">
        <v>23241</v>
      </c>
      <c r="H792" t="s">
        <v>5932</v>
      </c>
      <c r="I792" t="s">
        <v>6085</v>
      </c>
      <c r="J792">
        <v>6</v>
      </c>
      <c r="K792" t="s">
        <v>5598</v>
      </c>
      <c r="L792">
        <v>24</v>
      </c>
      <c r="M792">
        <v>4</v>
      </c>
      <c r="N792" t="s">
        <v>6085</v>
      </c>
      <c r="O792" t="s">
        <v>466</v>
      </c>
    </row>
    <row r="793" spans="1:15" x14ac:dyDescent="0.3">
      <c r="A793">
        <v>240006</v>
      </c>
      <c r="B793">
        <v>122</v>
      </c>
      <c r="C793" t="s">
        <v>552</v>
      </c>
      <c r="D793" t="s">
        <v>2520</v>
      </c>
      <c r="E793" t="s">
        <v>2927</v>
      </c>
      <c r="F793" s="440">
        <v>46185</v>
      </c>
      <c r="G793">
        <v>24509</v>
      </c>
      <c r="H793" t="s">
        <v>5928</v>
      </c>
      <c r="I793" t="s">
        <v>6085</v>
      </c>
      <c r="J793">
        <v>10</v>
      </c>
      <c r="K793" t="s">
        <v>5598</v>
      </c>
      <c r="L793">
        <v>43</v>
      </c>
      <c r="M793">
        <v>4.3</v>
      </c>
      <c r="N793" t="s">
        <v>6085</v>
      </c>
      <c r="O793" t="s">
        <v>466</v>
      </c>
    </row>
    <row r="794" spans="1:15" x14ac:dyDescent="0.3">
      <c r="A794">
        <v>240006</v>
      </c>
      <c r="B794">
        <v>122</v>
      </c>
      <c r="C794" t="s">
        <v>552</v>
      </c>
      <c r="D794" t="s">
        <v>2520</v>
      </c>
      <c r="E794" t="s">
        <v>2927</v>
      </c>
      <c r="F794" s="440">
        <v>46185</v>
      </c>
      <c r="G794">
        <v>19647</v>
      </c>
      <c r="H794" t="s">
        <v>5921</v>
      </c>
      <c r="I794" t="s">
        <v>6085</v>
      </c>
      <c r="J794">
        <v>1</v>
      </c>
      <c r="K794" t="s">
        <v>5598</v>
      </c>
      <c r="L794">
        <v>16</v>
      </c>
      <c r="M794">
        <v>16</v>
      </c>
      <c r="N794" t="s">
        <v>6085</v>
      </c>
      <c r="O794" t="s">
        <v>466</v>
      </c>
    </row>
    <row r="795" spans="1:15" x14ac:dyDescent="0.3">
      <c r="A795">
        <v>240006</v>
      </c>
      <c r="B795">
        <v>122</v>
      </c>
      <c r="C795" t="s">
        <v>552</v>
      </c>
      <c r="D795" t="s">
        <v>2520</v>
      </c>
      <c r="E795" t="s">
        <v>2927</v>
      </c>
      <c r="F795" s="440">
        <v>46185</v>
      </c>
      <c r="G795">
        <v>19505</v>
      </c>
      <c r="H795" t="s">
        <v>5978</v>
      </c>
      <c r="I795" t="s">
        <v>6085</v>
      </c>
      <c r="J795">
        <v>0.6</v>
      </c>
      <c r="K795" t="s">
        <v>5598</v>
      </c>
      <c r="L795">
        <v>6.6</v>
      </c>
      <c r="M795">
        <v>11</v>
      </c>
      <c r="N795" t="s">
        <v>6085</v>
      </c>
      <c r="O795" t="s">
        <v>466</v>
      </c>
    </row>
    <row r="796" spans="1:15" x14ac:dyDescent="0.3">
      <c r="A796">
        <v>240006</v>
      </c>
      <c r="B796">
        <v>122</v>
      </c>
      <c r="C796" t="s">
        <v>552</v>
      </c>
      <c r="D796" t="s">
        <v>2520</v>
      </c>
      <c r="E796" t="s">
        <v>2927</v>
      </c>
      <c r="F796" s="440">
        <v>46185</v>
      </c>
      <c r="G796">
        <v>19759</v>
      </c>
      <c r="H796" t="s">
        <v>6016</v>
      </c>
      <c r="I796" t="s">
        <v>6085</v>
      </c>
      <c r="J796">
        <v>5</v>
      </c>
      <c r="K796" t="s">
        <v>5598</v>
      </c>
      <c r="L796">
        <v>42.5</v>
      </c>
      <c r="M796">
        <v>8.5</v>
      </c>
      <c r="N796" t="s">
        <v>6085</v>
      </c>
      <c r="O796" t="s">
        <v>466</v>
      </c>
    </row>
    <row r="797" spans="1:15" x14ac:dyDescent="0.3">
      <c r="A797">
        <v>240006</v>
      </c>
      <c r="B797">
        <v>122</v>
      </c>
      <c r="C797" t="s">
        <v>552</v>
      </c>
      <c r="D797" t="s">
        <v>2520</v>
      </c>
      <c r="E797" t="s">
        <v>2927</v>
      </c>
      <c r="F797" s="440">
        <v>46185</v>
      </c>
      <c r="G797">
        <v>19751</v>
      </c>
      <c r="H797" t="s">
        <v>5938</v>
      </c>
      <c r="I797" t="s">
        <v>6085</v>
      </c>
      <c r="J797">
        <v>7</v>
      </c>
      <c r="K797" t="s">
        <v>5598</v>
      </c>
      <c r="L797">
        <v>59.5</v>
      </c>
      <c r="M797">
        <v>8.5</v>
      </c>
      <c r="N797" t="s">
        <v>6085</v>
      </c>
      <c r="O797" t="s">
        <v>466</v>
      </c>
    </row>
    <row r="798" spans="1:15" x14ac:dyDescent="0.3">
      <c r="A798">
        <v>240006</v>
      </c>
      <c r="B798">
        <v>122</v>
      </c>
      <c r="C798" t="s">
        <v>552</v>
      </c>
      <c r="D798" t="s">
        <v>2520</v>
      </c>
      <c r="E798" t="s">
        <v>2927</v>
      </c>
      <c r="F798" s="440">
        <v>46185</v>
      </c>
      <c r="G798">
        <v>19654</v>
      </c>
      <c r="H798" t="s">
        <v>5917</v>
      </c>
      <c r="I798" t="s">
        <v>6085</v>
      </c>
      <c r="J798">
        <v>4</v>
      </c>
      <c r="K798" t="s">
        <v>5598</v>
      </c>
      <c r="L798">
        <v>22</v>
      </c>
      <c r="M798">
        <v>5.5</v>
      </c>
      <c r="N798" t="s">
        <v>6085</v>
      </c>
      <c r="O798" t="s">
        <v>466</v>
      </c>
    </row>
    <row r="799" spans="1:15" x14ac:dyDescent="0.3">
      <c r="A799">
        <v>240006</v>
      </c>
      <c r="B799">
        <v>122</v>
      </c>
      <c r="C799" t="s">
        <v>552</v>
      </c>
      <c r="D799" t="s">
        <v>2520</v>
      </c>
      <c r="E799" t="s">
        <v>2927</v>
      </c>
      <c r="F799" s="440">
        <v>46185</v>
      </c>
      <c r="G799">
        <v>19575</v>
      </c>
      <c r="H799" t="s">
        <v>5944</v>
      </c>
      <c r="I799" t="s">
        <v>6085</v>
      </c>
      <c r="J799">
        <v>0.3</v>
      </c>
      <c r="K799" t="s">
        <v>5598</v>
      </c>
      <c r="L799">
        <v>9.6</v>
      </c>
      <c r="M799">
        <v>32</v>
      </c>
      <c r="N799" t="s">
        <v>6085</v>
      </c>
      <c r="O799" t="s">
        <v>466</v>
      </c>
    </row>
    <row r="800" spans="1:15" x14ac:dyDescent="0.3">
      <c r="A800">
        <v>240006</v>
      </c>
      <c r="B800">
        <v>122</v>
      </c>
      <c r="C800" t="s">
        <v>552</v>
      </c>
      <c r="D800" t="s">
        <v>2520</v>
      </c>
      <c r="E800" t="s">
        <v>2927</v>
      </c>
      <c r="F800" s="440">
        <v>46185</v>
      </c>
      <c r="G800">
        <v>19476</v>
      </c>
      <c r="H800" t="s">
        <v>6017</v>
      </c>
      <c r="I800" t="s">
        <v>6085</v>
      </c>
      <c r="J800">
        <v>0.4</v>
      </c>
      <c r="K800" t="s">
        <v>5598</v>
      </c>
      <c r="L800">
        <v>26</v>
      </c>
      <c r="M800">
        <v>65</v>
      </c>
      <c r="N800" t="s">
        <v>6085</v>
      </c>
      <c r="O800" t="s">
        <v>466</v>
      </c>
    </row>
    <row r="801" spans="1:15" x14ac:dyDescent="0.3">
      <c r="A801">
        <v>240006</v>
      </c>
      <c r="B801">
        <v>122</v>
      </c>
      <c r="C801" t="s">
        <v>552</v>
      </c>
      <c r="D801" t="s">
        <v>2520</v>
      </c>
      <c r="E801" t="s">
        <v>2927</v>
      </c>
      <c r="F801" s="440">
        <v>46185</v>
      </c>
      <c r="G801">
        <v>23095</v>
      </c>
      <c r="H801" t="s">
        <v>5942</v>
      </c>
      <c r="I801" t="s">
        <v>6085</v>
      </c>
      <c r="J801">
        <v>100</v>
      </c>
      <c r="K801" t="s">
        <v>5613</v>
      </c>
      <c r="L801">
        <v>95</v>
      </c>
      <c r="M801">
        <v>0.95</v>
      </c>
      <c r="N801" t="s">
        <v>6085</v>
      </c>
      <c r="O801" t="s">
        <v>466</v>
      </c>
    </row>
    <row r="802" spans="1:15" x14ac:dyDescent="0.3">
      <c r="A802">
        <v>240006</v>
      </c>
      <c r="B802">
        <v>122</v>
      </c>
      <c r="C802" t="s">
        <v>552</v>
      </c>
      <c r="D802" t="s">
        <v>2520</v>
      </c>
      <c r="E802" t="s">
        <v>2927</v>
      </c>
      <c r="F802" s="440">
        <v>46185</v>
      </c>
      <c r="G802">
        <v>19502</v>
      </c>
      <c r="H802" t="s">
        <v>6015</v>
      </c>
      <c r="I802" t="s">
        <v>6085</v>
      </c>
      <c r="J802">
        <v>0.6</v>
      </c>
      <c r="K802" t="s">
        <v>5598</v>
      </c>
      <c r="L802">
        <v>10.199999999999999</v>
      </c>
      <c r="M802">
        <v>17</v>
      </c>
      <c r="N802" t="s">
        <v>6085</v>
      </c>
      <c r="O802" t="s">
        <v>466</v>
      </c>
    </row>
    <row r="803" spans="1:15" x14ac:dyDescent="0.3">
      <c r="A803">
        <v>240004</v>
      </c>
      <c r="B803">
        <v>122</v>
      </c>
      <c r="C803" t="s">
        <v>552</v>
      </c>
      <c r="D803" t="s">
        <v>2702</v>
      </c>
      <c r="E803" t="s">
        <v>2928</v>
      </c>
      <c r="F803" s="440">
        <v>46183</v>
      </c>
      <c r="G803">
        <v>20645</v>
      </c>
      <c r="H803" t="s">
        <v>5664</v>
      </c>
      <c r="I803" t="s">
        <v>6085</v>
      </c>
      <c r="J803">
        <v>20</v>
      </c>
      <c r="K803" t="s">
        <v>6103</v>
      </c>
      <c r="L803">
        <v>445</v>
      </c>
      <c r="M803">
        <v>22.25</v>
      </c>
      <c r="N803" t="s">
        <v>6085</v>
      </c>
      <c r="O803" t="s">
        <v>466</v>
      </c>
    </row>
    <row r="804" spans="1:15" x14ac:dyDescent="0.3">
      <c r="A804">
        <v>240004</v>
      </c>
      <c r="B804">
        <v>122</v>
      </c>
      <c r="C804" t="s">
        <v>552</v>
      </c>
      <c r="D804" t="s">
        <v>2702</v>
      </c>
      <c r="E804" t="s">
        <v>2928</v>
      </c>
      <c r="F804" s="440">
        <v>46183</v>
      </c>
      <c r="G804">
        <v>19203</v>
      </c>
      <c r="H804" t="s">
        <v>5692</v>
      </c>
      <c r="I804" t="s">
        <v>6085</v>
      </c>
      <c r="J804">
        <v>2</v>
      </c>
      <c r="K804" t="s">
        <v>5613</v>
      </c>
      <c r="L804">
        <v>208</v>
      </c>
      <c r="M804">
        <v>104</v>
      </c>
      <c r="N804" t="s">
        <v>6085</v>
      </c>
      <c r="O804" t="s">
        <v>466</v>
      </c>
    </row>
    <row r="805" spans="1:15" x14ac:dyDescent="0.3">
      <c r="A805">
        <v>239999</v>
      </c>
      <c r="B805">
        <v>122</v>
      </c>
      <c r="C805" t="s">
        <v>552</v>
      </c>
      <c r="D805" t="s">
        <v>2693</v>
      </c>
      <c r="E805" t="s">
        <v>2929</v>
      </c>
      <c r="F805" s="440">
        <v>46182</v>
      </c>
      <c r="G805">
        <v>21047</v>
      </c>
      <c r="H805" t="s">
        <v>5621</v>
      </c>
      <c r="I805" t="s">
        <v>6085</v>
      </c>
      <c r="J805">
        <v>6</v>
      </c>
      <c r="K805" t="s">
        <v>5622</v>
      </c>
      <c r="L805">
        <v>736.8</v>
      </c>
      <c r="M805">
        <v>122.8</v>
      </c>
      <c r="N805" t="s">
        <v>6085</v>
      </c>
      <c r="O805" t="s">
        <v>466</v>
      </c>
    </row>
    <row r="806" spans="1:15" x14ac:dyDescent="0.3">
      <c r="A806">
        <v>239999</v>
      </c>
      <c r="B806">
        <v>122</v>
      </c>
      <c r="C806" t="s">
        <v>552</v>
      </c>
      <c r="D806" t="s">
        <v>2693</v>
      </c>
      <c r="E806" t="s">
        <v>2929</v>
      </c>
      <c r="F806" s="440">
        <v>46182</v>
      </c>
      <c r="G806">
        <v>20887</v>
      </c>
      <c r="H806" t="s">
        <v>5662</v>
      </c>
      <c r="I806" t="s">
        <v>6085</v>
      </c>
      <c r="J806">
        <v>22</v>
      </c>
      <c r="K806" t="s">
        <v>5625</v>
      </c>
      <c r="L806">
        <v>811.8</v>
      </c>
      <c r="M806">
        <v>36.9</v>
      </c>
      <c r="N806" t="s">
        <v>6085</v>
      </c>
      <c r="O806" t="s">
        <v>466</v>
      </c>
    </row>
    <row r="807" spans="1:15" x14ac:dyDescent="0.3">
      <c r="A807">
        <v>239999</v>
      </c>
      <c r="B807">
        <v>122</v>
      </c>
      <c r="C807" t="s">
        <v>552</v>
      </c>
      <c r="D807" t="s">
        <v>2693</v>
      </c>
      <c r="E807" t="s">
        <v>2929</v>
      </c>
      <c r="F807" s="440">
        <v>46182</v>
      </c>
      <c r="G807">
        <v>21030</v>
      </c>
      <c r="H807" t="s">
        <v>5620</v>
      </c>
      <c r="I807" t="s">
        <v>6085</v>
      </c>
      <c r="J807">
        <v>12</v>
      </c>
      <c r="K807" t="s">
        <v>5613</v>
      </c>
      <c r="L807">
        <v>238.8</v>
      </c>
      <c r="M807">
        <v>19.899999999999999</v>
      </c>
      <c r="N807" t="s">
        <v>6085</v>
      </c>
      <c r="O807" t="s">
        <v>466</v>
      </c>
    </row>
    <row r="808" spans="1:15" x14ac:dyDescent="0.3">
      <c r="A808">
        <v>239999</v>
      </c>
      <c r="B808">
        <v>122</v>
      </c>
      <c r="C808" t="s">
        <v>552</v>
      </c>
      <c r="D808" t="s">
        <v>2693</v>
      </c>
      <c r="E808" t="s">
        <v>2929</v>
      </c>
      <c r="F808" s="440">
        <v>46182</v>
      </c>
      <c r="G808">
        <v>20199</v>
      </c>
      <c r="H808" t="s">
        <v>6201</v>
      </c>
      <c r="I808" t="s">
        <v>6085</v>
      </c>
      <c r="J808">
        <v>1</v>
      </c>
      <c r="K808" t="s">
        <v>6103</v>
      </c>
      <c r="L808">
        <v>179.9</v>
      </c>
      <c r="M808">
        <v>179.9</v>
      </c>
      <c r="N808" t="s">
        <v>6085</v>
      </c>
      <c r="O808" t="s">
        <v>466</v>
      </c>
    </row>
    <row r="809" spans="1:15" x14ac:dyDescent="0.3">
      <c r="A809">
        <v>239999</v>
      </c>
      <c r="B809">
        <v>122</v>
      </c>
      <c r="C809" t="s">
        <v>552</v>
      </c>
      <c r="D809" t="s">
        <v>2693</v>
      </c>
      <c r="E809" t="s">
        <v>2929</v>
      </c>
      <c r="F809" s="440">
        <v>46182</v>
      </c>
      <c r="G809">
        <v>19979</v>
      </c>
      <c r="H809" t="s">
        <v>5667</v>
      </c>
      <c r="I809" t="s">
        <v>6085</v>
      </c>
      <c r="J809">
        <v>12</v>
      </c>
      <c r="K809" t="s">
        <v>5668</v>
      </c>
      <c r="L809">
        <v>257.39999999999998</v>
      </c>
      <c r="M809">
        <v>21.45</v>
      </c>
      <c r="N809" t="s">
        <v>6085</v>
      </c>
      <c r="O809" t="s">
        <v>466</v>
      </c>
    </row>
    <row r="810" spans="1:15" x14ac:dyDescent="0.3">
      <c r="A810">
        <v>239997</v>
      </c>
      <c r="B810">
        <v>122</v>
      </c>
      <c r="C810" t="s">
        <v>552</v>
      </c>
      <c r="D810" t="s">
        <v>2697</v>
      </c>
      <c r="E810" t="s">
        <v>2930</v>
      </c>
      <c r="F810" s="440">
        <v>46184</v>
      </c>
      <c r="G810">
        <v>19485</v>
      </c>
      <c r="H810" t="s">
        <v>5935</v>
      </c>
      <c r="I810" t="s">
        <v>6085</v>
      </c>
      <c r="J810">
        <v>0.1</v>
      </c>
      <c r="K810" t="s">
        <v>5598</v>
      </c>
      <c r="L810">
        <v>7.58</v>
      </c>
      <c r="M810">
        <v>75.8</v>
      </c>
      <c r="N810" t="s">
        <v>6085</v>
      </c>
      <c r="O810" t="s">
        <v>466</v>
      </c>
    </row>
    <row r="811" spans="1:15" x14ac:dyDescent="0.3">
      <c r="A811">
        <v>239997</v>
      </c>
      <c r="B811">
        <v>122</v>
      </c>
      <c r="C811" t="s">
        <v>552</v>
      </c>
      <c r="D811" t="s">
        <v>2697</v>
      </c>
      <c r="E811" t="s">
        <v>2930</v>
      </c>
      <c r="F811" s="440">
        <v>46184</v>
      </c>
      <c r="G811">
        <v>27106</v>
      </c>
      <c r="H811" t="s">
        <v>6153</v>
      </c>
      <c r="I811" t="s">
        <v>6085</v>
      </c>
      <c r="J811">
        <v>5</v>
      </c>
      <c r="K811" t="s">
        <v>6103</v>
      </c>
      <c r="L811">
        <v>276.25</v>
      </c>
      <c r="M811">
        <v>55.25</v>
      </c>
      <c r="N811" t="s">
        <v>6085</v>
      </c>
      <c r="O811" t="s">
        <v>466</v>
      </c>
    </row>
    <row r="812" spans="1:15" x14ac:dyDescent="0.3">
      <c r="A812">
        <v>239997</v>
      </c>
      <c r="B812">
        <v>122</v>
      </c>
      <c r="C812" t="s">
        <v>552</v>
      </c>
      <c r="D812" t="s">
        <v>2697</v>
      </c>
      <c r="E812" t="s">
        <v>2930</v>
      </c>
      <c r="F812" s="440">
        <v>46184</v>
      </c>
      <c r="G812">
        <v>20257</v>
      </c>
      <c r="H812" t="s">
        <v>5887</v>
      </c>
      <c r="I812" t="s">
        <v>6085</v>
      </c>
      <c r="J812">
        <v>5</v>
      </c>
      <c r="K812" t="s">
        <v>5613</v>
      </c>
      <c r="L812">
        <v>149.5</v>
      </c>
      <c r="M812">
        <v>29.9</v>
      </c>
      <c r="N812" t="s">
        <v>6085</v>
      </c>
      <c r="O812" t="s">
        <v>466</v>
      </c>
    </row>
    <row r="813" spans="1:15" x14ac:dyDescent="0.3">
      <c r="A813">
        <v>239997</v>
      </c>
      <c r="B813">
        <v>122</v>
      </c>
      <c r="C813" t="s">
        <v>552</v>
      </c>
      <c r="D813" t="s">
        <v>2697</v>
      </c>
      <c r="E813" t="s">
        <v>2930</v>
      </c>
      <c r="F813" s="440">
        <v>46184</v>
      </c>
      <c r="G813">
        <v>26631</v>
      </c>
      <c r="H813" t="s">
        <v>6117</v>
      </c>
      <c r="I813" t="s">
        <v>6085</v>
      </c>
      <c r="J813">
        <v>0.45</v>
      </c>
      <c r="K813" t="s">
        <v>5598</v>
      </c>
      <c r="L813">
        <v>42.52</v>
      </c>
      <c r="M813">
        <v>94.488889</v>
      </c>
      <c r="N813" t="s">
        <v>6085</v>
      </c>
      <c r="O813" t="s">
        <v>466</v>
      </c>
    </row>
    <row r="814" spans="1:15" x14ac:dyDescent="0.3">
      <c r="A814">
        <v>239997</v>
      </c>
      <c r="B814">
        <v>122</v>
      </c>
      <c r="C814" t="s">
        <v>552</v>
      </c>
      <c r="D814" t="s">
        <v>2697</v>
      </c>
      <c r="E814" t="s">
        <v>2930</v>
      </c>
      <c r="F814" s="440">
        <v>46184</v>
      </c>
      <c r="G814">
        <v>19562</v>
      </c>
      <c r="H814" t="s">
        <v>5946</v>
      </c>
      <c r="I814" t="s">
        <v>6085</v>
      </c>
      <c r="J814">
        <v>0.8</v>
      </c>
      <c r="K814" t="s">
        <v>5598</v>
      </c>
      <c r="L814">
        <v>13.52</v>
      </c>
      <c r="M814">
        <v>16.899999999999999</v>
      </c>
      <c r="N814" t="s">
        <v>6085</v>
      </c>
      <c r="O814" t="s">
        <v>466</v>
      </c>
    </row>
    <row r="815" spans="1:15" x14ac:dyDescent="0.3">
      <c r="A815">
        <v>239997</v>
      </c>
      <c r="B815">
        <v>122</v>
      </c>
      <c r="C815" t="s">
        <v>552</v>
      </c>
      <c r="D815" t="s">
        <v>2697</v>
      </c>
      <c r="E815" t="s">
        <v>2930</v>
      </c>
      <c r="F815" s="440">
        <v>46184</v>
      </c>
      <c r="G815">
        <v>19478</v>
      </c>
      <c r="H815" t="s">
        <v>5982</v>
      </c>
      <c r="I815" t="s">
        <v>6085</v>
      </c>
      <c r="J815">
        <v>0.15</v>
      </c>
      <c r="K815" t="s">
        <v>5598</v>
      </c>
      <c r="L815">
        <v>8.4499999999999993</v>
      </c>
      <c r="M815">
        <v>56.333333000000003</v>
      </c>
      <c r="N815" t="s">
        <v>6085</v>
      </c>
      <c r="O815" t="s">
        <v>466</v>
      </c>
    </row>
    <row r="816" spans="1:15" x14ac:dyDescent="0.3">
      <c r="A816">
        <v>239997</v>
      </c>
      <c r="B816">
        <v>122</v>
      </c>
      <c r="C816" t="s">
        <v>552</v>
      </c>
      <c r="D816" t="s">
        <v>2697</v>
      </c>
      <c r="E816" t="s">
        <v>2930</v>
      </c>
      <c r="F816" s="440">
        <v>46184</v>
      </c>
      <c r="G816">
        <v>23096</v>
      </c>
      <c r="H816" t="s">
        <v>5941</v>
      </c>
      <c r="I816" t="s">
        <v>6085</v>
      </c>
      <c r="J816">
        <v>90</v>
      </c>
      <c r="K816" t="s">
        <v>5613</v>
      </c>
      <c r="L816">
        <v>55.8</v>
      </c>
      <c r="M816">
        <v>0.62</v>
      </c>
      <c r="N816" t="s">
        <v>6085</v>
      </c>
      <c r="O816" t="s">
        <v>466</v>
      </c>
    </row>
    <row r="817" spans="1:15" x14ac:dyDescent="0.3">
      <c r="A817">
        <v>239997</v>
      </c>
      <c r="B817">
        <v>122</v>
      </c>
      <c r="C817" t="s">
        <v>552</v>
      </c>
      <c r="D817" t="s">
        <v>2697</v>
      </c>
      <c r="E817" t="s">
        <v>2930</v>
      </c>
      <c r="F817" s="440">
        <v>46184</v>
      </c>
      <c r="G817">
        <v>23361</v>
      </c>
      <c r="H817" t="s">
        <v>5937</v>
      </c>
      <c r="I817" t="s">
        <v>6085</v>
      </c>
      <c r="J817">
        <v>60</v>
      </c>
      <c r="K817" t="s">
        <v>5598</v>
      </c>
      <c r="L817">
        <v>156</v>
      </c>
      <c r="M817">
        <v>2.6</v>
      </c>
      <c r="N817" t="s">
        <v>6085</v>
      </c>
      <c r="O817" t="s">
        <v>466</v>
      </c>
    </row>
    <row r="818" spans="1:15" x14ac:dyDescent="0.3">
      <c r="A818">
        <v>239993</v>
      </c>
      <c r="B818">
        <v>122</v>
      </c>
      <c r="C818" t="s">
        <v>552</v>
      </c>
      <c r="D818" t="s">
        <v>2709</v>
      </c>
      <c r="E818" t="s">
        <v>2931</v>
      </c>
      <c r="F818" s="440">
        <v>46185</v>
      </c>
      <c r="G818">
        <v>23082</v>
      </c>
      <c r="H818" t="s">
        <v>5697</v>
      </c>
      <c r="I818" t="s">
        <v>6085</v>
      </c>
      <c r="J818">
        <v>15</v>
      </c>
      <c r="K818" t="s">
        <v>5598</v>
      </c>
      <c r="L818">
        <v>1228.5</v>
      </c>
      <c r="M818">
        <v>81.900000000000006</v>
      </c>
      <c r="N818" t="s">
        <v>6085</v>
      </c>
      <c r="O818" t="s">
        <v>466</v>
      </c>
    </row>
    <row r="819" spans="1:15" x14ac:dyDescent="0.3">
      <c r="A819">
        <v>239991</v>
      </c>
      <c r="B819">
        <v>122</v>
      </c>
      <c r="C819" t="s">
        <v>552</v>
      </c>
      <c r="D819" t="s">
        <v>2932</v>
      </c>
      <c r="E819" t="s">
        <v>2933</v>
      </c>
      <c r="F819" s="440">
        <v>46188</v>
      </c>
      <c r="G819">
        <v>26711</v>
      </c>
      <c r="H819" t="s">
        <v>6007</v>
      </c>
      <c r="I819" t="s">
        <v>6085</v>
      </c>
      <c r="J819">
        <v>10</v>
      </c>
      <c r="K819" t="s">
        <v>5613</v>
      </c>
      <c r="L819">
        <v>470</v>
      </c>
      <c r="M819">
        <v>47</v>
      </c>
      <c r="N819" t="s">
        <v>6085</v>
      </c>
      <c r="O819" t="s">
        <v>466</v>
      </c>
    </row>
    <row r="820" spans="1:15" x14ac:dyDescent="0.3">
      <c r="A820">
        <v>239986</v>
      </c>
      <c r="B820">
        <v>122</v>
      </c>
      <c r="C820" t="s">
        <v>552</v>
      </c>
      <c r="D820" t="s">
        <v>2773</v>
      </c>
      <c r="E820" t="s">
        <v>2934</v>
      </c>
      <c r="F820" s="440">
        <v>46188</v>
      </c>
      <c r="G820">
        <v>25040</v>
      </c>
      <c r="H820" t="s">
        <v>5832</v>
      </c>
      <c r="I820" t="s">
        <v>4764</v>
      </c>
      <c r="J820">
        <v>6</v>
      </c>
      <c r="K820" t="s">
        <v>6140</v>
      </c>
      <c r="L820">
        <v>645.12</v>
      </c>
      <c r="M820">
        <v>107.52</v>
      </c>
      <c r="N820" t="s">
        <v>4764</v>
      </c>
      <c r="O820" t="s">
        <v>466</v>
      </c>
    </row>
    <row r="821" spans="1:15" x14ac:dyDescent="0.3">
      <c r="A821">
        <v>239982</v>
      </c>
      <c r="B821">
        <v>122</v>
      </c>
      <c r="C821" t="s">
        <v>552</v>
      </c>
      <c r="D821" t="s">
        <v>2520</v>
      </c>
      <c r="E821" t="s">
        <v>2935</v>
      </c>
      <c r="F821" s="440">
        <v>46189</v>
      </c>
      <c r="G821">
        <v>19621</v>
      </c>
      <c r="H821" t="s">
        <v>5931</v>
      </c>
      <c r="I821" t="s">
        <v>6085</v>
      </c>
      <c r="J821">
        <v>6</v>
      </c>
      <c r="K821" t="s">
        <v>5598</v>
      </c>
      <c r="L821">
        <v>51</v>
      </c>
      <c r="M821">
        <v>8.5</v>
      </c>
      <c r="N821" t="s">
        <v>6085</v>
      </c>
      <c r="O821" t="s">
        <v>466</v>
      </c>
    </row>
    <row r="822" spans="1:15" x14ac:dyDescent="0.3">
      <c r="A822">
        <v>239982</v>
      </c>
      <c r="B822">
        <v>122</v>
      </c>
      <c r="C822" t="s">
        <v>552</v>
      </c>
      <c r="D822" t="s">
        <v>2520</v>
      </c>
      <c r="E822" t="s">
        <v>2935</v>
      </c>
      <c r="F822" s="440">
        <v>46189</v>
      </c>
      <c r="G822">
        <v>29843</v>
      </c>
      <c r="H822" t="s">
        <v>6162</v>
      </c>
      <c r="I822" t="s">
        <v>6085</v>
      </c>
      <c r="J822">
        <v>1</v>
      </c>
      <c r="K822" t="s">
        <v>5598</v>
      </c>
      <c r="L822">
        <v>30</v>
      </c>
      <c r="M822">
        <v>30</v>
      </c>
      <c r="N822" t="s">
        <v>6085</v>
      </c>
      <c r="O822" t="s">
        <v>466</v>
      </c>
    </row>
    <row r="823" spans="1:15" x14ac:dyDescent="0.3">
      <c r="A823">
        <v>239976</v>
      </c>
      <c r="B823">
        <v>122</v>
      </c>
      <c r="C823" t="s">
        <v>552</v>
      </c>
      <c r="D823" t="s">
        <v>2754</v>
      </c>
      <c r="E823" t="s">
        <v>2936</v>
      </c>
      <c r="F823" s="440">
        <v>46186</v>
      </c>
      <c r="G823">
        <v>17895</v>
      </c>
      <c r="H823" t="s">
        <v>5819</v>
      </c>
      <c r="I823" t="s">
        <v>4764</v>
      </c>
      <c r="J823">
        <v>6</v>
      </c>
      <c r="K823" t="s">
        <v>5605</v>
      </c>
      <c r="L823">
        <v>138.36000000000001</v>
      </c>
      <c r="M823">
        <v>23.06</v>
      </c>
      <c r="N823" t="s">
        <v>4764</v>
      </c>
      <c r="O823" t="s">
        <v>466</v>
      </c>
    </row>
    <row r="824" spans="1:15" x14ac:dyDescent="0.3">
      <c r="A824">
        <v>239976</v>
      </c>
      <c r="B824">
        <v>122</v>
      </c>
      <c r="C824" t="s">
        <v>552</v>
      </c>
      <c r="D824" t="s">
        <v>2754</v>
      </c>
      <c r="E824" t="s">
        <v>2936</v>
      </c>
      <c r="F824" s="440">
        <v>46186</v>
      </c>
      <c r="G824">
        <v>18586</v>
      </c>
      <c r="H824" t="s">
        <v>6013</v>
      </c>
      <c r="I824" t="s">
        <v>4764</v>
      </c>
      <c r="J824">
        <v>6</v>
      </c>
      <c r="K824" t="s">
        <v>5605</v>
      </c>
      <c r="L824">
        <v>645.29999999999995</v>
      </c>
      <c r="M824">
        <v>107.55</v>
      </c>
      <c r="N824" t="s">
        <v>4764</v>
      </c>
      <c r="O824" t="s">
        <v>466</v>
      </c>
    </row>
    <row r="825" spans="1:15" x14ac:dyDescent="0.3">
      <c r="A825">
        <v>239976</v>
      </c>
      <c r="B825">
        <v>122</v>
      </c>
      <c r="C825" t="s">
        <v>552</v>
      </c>
      <c r="D825" t="s">
        <v>2754</v>
      </c>
      <c r="E825" t="s">
        <v>2936</v>
      </c>
      <c r="F825" s="440">
        <v>46186</v>
      </c>
      <c r="G825">
        <v>17905</v>
      </c>
      <c r="H825" t="s">
        <v>5817</v>
      </c>
      <c r="I825" t="s">
        <v>4764</v>
      </c>
      <c r="J825">
        <v>8</v>
      </c>
      <c r="K825" t="s">
        <v>5605</v>
      </c>
      <c r="L825">
        <v>159.68</v>
      </c>
      <c r="M825">
        <v>19.96</v>
      </c>
      <c r="N825" t="s">
        <v>4764</v>
      </c>
      <c r="O825" t="s">
        <v>466</v>
      </c>
    </row>
    <row r="826" spans="1:15" x14ac:dyDescent="0.3">
      <c r="A826">
        <v>239976</v>
      </c>
      <c r="B826">
        <v>122</v>
      </c>
      <c r="C826" t="s">
        <v>552</v>
      </c>
      <c r="D826" t="s">
        <v>2754</v>
      </c>
      <c r="E826" t="s">
        <v>2936</v>
      </c>
      <c r="F826" s="440">
        <v>46186</v>
      </c>
      <c r="G826">
        <v>17886</v>
      </c>
      <c r="H826" t="s">
        <v>5820</v>
      </c>
      <c r="I826" t="s">
        <v>4764</v>
      </c>
      <c r="J826">
        <v>8</v>
      </c>
      <c r="K826" t="s">
        <v>5605</v>
      </c>
      <c r="L826">
        <v>257.68</v>
      </c>
      <c r="M826">
        <v>32.21</v>
      </c>
      <c r="N826" t="s">
        <v>4764</v>
      </c>
      <c r="O826" t="s">
        <v>466</v>
      </c>
    </row>
    <row r="827" spans="1:15" x14ac:dyDescent="0.3">
      <c r="A827">
        <v>239976</v>
      </c>
      <c r="B827">
        <v>122</v>
      </c>
      <c r="C827" t="s">
        <v>552</v>
      </c>
      <c r="D827" t="s">
        <v>2754</v>
      </c>
      <c r="E827" t="s">
        <v>2936</v>
      </c>
      <c r="F827" s="440">
        <v>46186</v>
      </c>
      <c r="G827">
        <v>17881</v>
      </c>
      <c r="H827" t="s">
        <v>5822</v>
      </c>
      <c r="I827" t="s">
        <v>4764</v>
      </c>
      <c r="J827">
        <v>4</v>
      </c>
      <c r="K827" t="s">
        <v>5605</v>
      </c>
      <c r="L827">
        <v>80.44</v>
      </c>
      <c r="M827">
        <v>20.11</v>
      </c>
      <c r="N827" t="s">
        <v>4764</v>
      </c>
      <c r="O827" t="s">
        <v>466</v>
      </c>
    </row>
    <row r="828" spans="1:15" x14ac:dyDescent="0.3">
      <c r="A828">
        <v>239976</v>
      </c>
      <c r="B828">
        <v>122</v>
      </c>
      <c r="C828" t="s">
        <v>552</v>
      </c>
      <c r="D828" t="s">
        <v>2754</v>
      </c>
      <c r="E828" t="s">
        <v>2936</v>
      </c>
      <c r="F828" s="440">
        <v>46186</v>
      </c>
      <c r="G828">
        <v>18589</v>
      </c>
      <c r="H828" t="s">
        <v>5722</v>
      </c>
      <c r="I828" t="s">
        <v>4764</v>
      </c>
      <c r="J828">
        <v>15</v>
      </c>
      <c r="K828" t="s">
        <v>5605</v>
      </c>
      <c r="L828">
        <v>1012.2</v>
      </c>
      <c r="M828">
        <v>67.48</v>
      </c>
      <c r="N828" t="s">
        <v>4764</v>
      </c>
      <c r="O828" t="s">
        <v>466</v>
      </c>
    </row>
    <row r="829" spans="1:15" x14ac:dyDescent="0.3">
      <c r="A829">
        <v>239549</v>
      </c>
      <c r="B829">
        <v>122</v>
      </c>
      <c r="C829" t="s">
        <v>552</v>
      </c>
      <c r="D829" t="s">
        <v>2758</v>
      </c>
      <c r="E829" t="s">
        <v>2937</v>
      </c>
      <c r="F829" s="440">
        <v>46186</v>
      </c>
      <c r="G829">
        <v>28222</v>
      </c>
      <c r="H829" t="s">
        <v>6125</v>
      </c>
      <c r="I829" t="s">
        <v>6085</v>
      </c>
      <c r="J829">
        <v>10</v>
      </c>
      <c r="K829" t="s">
        <v>5598</v>
      </c>
      <c r="L829">
        <v>420</v>
      </c>
      <c r="M829">
        <v>42</v>
      </c>
      <c r="N829" t="s">
        <v>6085</v>
      </c>
      <c r="O829" t="s">
        <v>466</v>
      </c>
    </row>
    <row r="830" spans="1:15" x14ac:dyDescent="0.3">
      <c r="A830">
        <v>239549</v>
      </c>
      <c r="B830">
        <v>122</v>
      </c>
      <c r="C830" t="s">
        <v>552</v>
      </c>
      <c r="D830" t="s">
        <v>2758</v>
      </c>
      <c r="E830" t="s">
        <v>2937</v>
      </c>
      <c r="F830" s="440">
        <v>46186</v>
      </c>
      <c r="G830">
        <v>28220</v>
      </c>
      <c r="H830" t="s">
        <v>6126</v>
      </c>
      <c r="I830" t="s">
        <v>6085</v>
      </c>
      <c r="J830">
        <v>10</v>
      </c>
      <c r="K830" t="s">
        <v>5598</v>
      </c>
      <c r="L830">
        <v>320</v>
      </c>
      <c r="M830">
        <v>32</v>
      </c>
      <c r="N830" t="s">
        <v>6085</v>
      </c>
      <c r="O830" t="s">
        <v>466</v>
      </c>
    </row>
    <row r="831" spans="1:15" x14ac:dyDescent="0.3">
      <c r="A831">
        <v>239549</v>
      </c>
      <c r="B831">
        <v>122</v>
      </c>
      <c r="C831" t="s">
        <v>552</v>
      </c>
      <c r="D831" t="s">
        <v>2758</v>
      </c>
      <c r="E831" t="s">
        <v>2937</v>
      </c>
      <c r="F831" s="440">
        <v>46186</v>
      </c>
      <c r="G831">
        <v>28221</v>
      </c>
      <c r="H831" t="s">
        <v>6124</v>
      </c>
      <c r="I831" t="s">
        <v>6085</v>
      </c>
      <c r="J831">
        <v>10</v>
      </c>
      <c r="K831" t="s">
        <v>5598</v>
      </c>
      <c r="L831">
        <v>380</v>
      </c>
      <c r="M831">
        <v>38</v>
      </c>
      <c r="N831" t="s">
        <v>6085</v>
      </c>
      <c r="O831" t="s">
        <v>466</v>
      </c>
    </row>
    <row r="832" spans="1:15" x14ac:dyDescent="0.3">
      <c r="A832">
        <v>239548</v>
      </c>
      <c r="B832">
        <v>122</v>
      </c>
      <c r="C832" t="s">
        <v>552</v>
      </c>
      <c r="D832" t="s">
        <v>2758</v>
      </c>
      <c r="E832" t="s">
        <v>2938</v>
      </c>
      <c r="F832" s="440">
        <v>46184</v>
      </c>
      <c r="G832">
        <v>28221</v>
      </c>
      <c r="H832" t="s">
        <v>6124</v>
      </c>
      <c r="I832" t="s">
        <v>6085</v>
      </c>
      <c r="J832">
        <v>3</v>
      </c>
      <c r="K832" t="s">
        <v>5598</v>
      </c>
      <c r="L832">
        <v>114</v>
      </c>
      <c r="M832">
        <v>38</v>
      </c>
      <c r="N832" t="s">
        <v>6085</v>
      </c>
      <c r="O832" t="s">
        <v>466</v>
      </c>
    </row>
    <row r="833" spans="1:15" x14ac:dyDescent="0.3">
      <c r="A833">
        <v>239548</v>
      </c>
      <c r="B833">
        <v>122</v>
      </c>
      <c r="C833" t="s">
        <v>552</v>
      </c>
      <c r="D833" t="s">
        <v>2758</v>
      </c>
      <c r="E833" t="s">
        <v>2938</v>
      </c>
      <c r="F833" s="440">
        <v>46184</v>
      </c>
      <c r="G833">
        <v>28222</v>
      </c>
      <c r="H833" t="s">
        <v>6125</v>
      </c>
      <c r="I833" t="s">
        <v>6085</v>
      </c>
      <c r="J833">
        <v>3</v>
      </c>
      <c r="K833" t="s">
        <v>5598</v>
      </c>
      <c r="L833">
        <v>126</v>
      </c>
      <c r="M833">
        <v>42</v>
      </c>
      <c r="N833" t="s">
        <v>6085</v>
      </c>
      <c r="O833" t="s">
        <v>466</v>
      </c>
    </row>
    <row r="834" spans="1:15" x14ac:dyDescent="0.3">
      <c r="A834">
        <v>239548</v>
      </c>
      <c r="B834">
        <v>122</v>
      </c>
      <c r="C834" t="s">
        <v>552</v>
      </c>
      <c r="D834" t="s">
        <v>2758</v>
      </c>
      <c r="E834" t="s">
        <v>2938</v>
      </c>
      <c r="F834" s="440">
        <v>46184</v>
      </c>
      <c r="G834">
        <v>28220</v>
      </c>
      <c r="H834" t="s">
        <v>6126</v>
      </c>
      <c r="I834" t="s">
        <v>6085</v>
      </c>
      <c r="J834">
        <v>3</v>
      </c>
      <c r="K834" t="s">
        <v>5598</v>
      </c>
      <c r="L834">
        <v>96</v>
      </c>
      <c r="M834">
        <v>32</v>
      </c>
      <c r="N834" t="s">
        <v>6085</v>
      </c>
      <c r="O834" t="s">
        <v>466</v>
      </c>
    </row>
    <row r="835" spans="1:15" x14ac:dyDescent="0.3">
      <c r="A835">
        <v>239548</v>
      </c>
      <c r="B835">
        <v>122</v>
      </c>
      <c r="C835" t="s">
        <v>552</v>
      </c>
      <c r="D835" t="s">
        <v>2758</v>
      </c>
      <c r="E835" t="s">
        <v>2938</v>
      </c>
      <c r="F835" s="440">
        <v>46184</v>
      </c>
      <c r="G835">
        <v>29792</v>
      </c>
      <c r="H835" t="s">
        <v>6202</v>
      </c>
      <c r="I835" t="s">
        <v>6085</v>
      </c>
      <c r="J835">
        <v>3</v>
      </c>
      <c r="K835" t="s">
        <v>6103</v>
      </c>
      <c r="L835">
        <v>22.5</v>
      </c>
      <c r="M835">
        <v>7.5</v>
      </c>
      <c r="N835" t="s">
        <v>6085</v>
      </c>
      <c r="O835" t="s">
        <v>466</v>
      </c>
    </row>
    <row r="836" spans="1:15" x14ac:dyDescent="0.3">
      <c r="A836">
        <v>239547</v>
      </c>
      <c r="B836">
        <v>122</v>
      </c>
      <c r="C836" t="s">
        <v>552</v>
      </c>
      <c r="D836" t="s">
        <v>2382</v>
      </c>
      <c r="E836" t="s">
        <v>2939</v>
      </c>
      <c r="F836" s="440">
        <v>46188</v>
      </c>
      <c r="G836">
        <v>28057</v>
      </c>
      <c r="H836" t="s">
        <v>6113</v>
      </c>
      <c r="I836" t="s">
        <v>6097</v>
      </c>
      <c r="J836">
        <v>1</v>
      </c>
      <c r="K836" t="s">
        <v>5703</v>
      </c>
      <c r="L836">
        <v>342</v>
      </c>
      <c r="M836">
        <v>342</v>
      </c>
      <c r="N836" t="s">
        <v>6107</v>
      </c>
      <c r="O836" t="s">
        <v>466</v>
      </c>
    </row>
    <row r="837" spans="1:15" x14ac:dyDescent="0.3">
      <c r="A837">
        <v>239546</v>
      </c>
      <c r="B837">
        <v>122</v>
      </c>
      <c r="C837" t="s">
        <v>552</v>
      </c>
      <c r="D837" t="s">
        <v>2686</v>
      </c>
      <c r="E837" t="s">
        <v>2940</v>
      </c>
      <c r="F837" s="440">
        <v>46183</v>
      </c>
      <c r="G837">
        <v>19356</v>
      </c>
      <c r="H837" t="s">
        <v>5696</v>
      </c>
      <c r="I837" t="s">
        <v>6085</v>
      </c>
      <c r="J837">
        <v>11.84</v>
      </c>
      <c r="K837" t="s">
        <v>5598</v>
      </c>
      <c r="L837">
        <v>653.69000000000005</v>
      </c>
      <c r="M837">
        <v>55.210304000000001</v>
      </c>
      <c r="N837" t="s">
        <v>6085</v>
      </c>
      <c r="O837" t="s">
        <v>466</v>
      </c>
    </row>
    <row r="838" spans="1:15" x14ac:dyDescent="0.3">
      <c r="A838">
        <v>239545</v>
      </c>
      <c r="B838">
        <v>122</v>
      </c>
      <c r="C838" t="s">
        <v>552</v>
      </c>
      <c r="D838" t="s">
        <v>2897</v>
      </c>
      <c r="E838" t="s">
        <v>2941</v>
      </c>
      <c r="F838" s="440">
        <v>46183</v>
      </c>
      <c r="G838">
        <v>28955</v>
      </c>
      <c r="H838" t="s">
        <v>6037</v>
      </c>
      <c r="I838" t="s">
        <v>4764</v>
      </c>
      <c r="J838">
        <v>12</v>
      </c>
      <c r="K838" t="s">
        <v>5605</v>
      </c>
      <c r="L838">
        <v>492.48</v>
      </c>
      <c r="M838">
        <v>41.04</v>
      </c>
      <c r="N838" t="s">
        <v>4764</v>
      </c>
      <c r="O838" t="s">
        <v>466</v>
      </c>
    </row>
    <row r="839" spans="1:15" x14ac:dyDescent="0.3">
      <c r="A839">
        <v>239544</v>
      </c>
      <c r="B839">
        <v>122</v>
      </c>
      <c r="C839" t="s">
        <v>552</v>
      </c>
      <c r="D839" t="s">
        <v>2806</v>
      </c>
      <c r="E839" t="s">
        <v>2942</v>
      </c>
      <c r="F839" s="440">
        <v>46182</v>
      </c>
      <c r="G839">
        <v>29750</v>
      </c>
      <c r="H839" t="s">
        <v>6203</v>
      </c>
      <c r="I839" t="s">
        <v>6085</v>
      </c>
      <c r="J839">
        <v>4</v>
      </c>
      <c r="K839" t="s">
        <v>6103</v>
      </c>
      <c r="L839">
        <v>184</v>
      </c>
      <c r="M839">
        <v>46</v>
      </c>
      <c r="N839" t="s">
        <v>6085</v>
      </c>
      <c r="O839" t="s">
        <v>466</v>
      </c>
    </row>
    <row r="840" spans="1:15" x14ac:dyDescent="0.3">
      <c r="A840">
        <v>239544</v>
      </c>
      <c r="B840">
        <v>122</v>
      </c>
      <c r="C840" t="s">
        <v>552</v>
      </c>
      <c r="D840" t="s">
        <v>2806</v>
      </c>
      <c r="E840" t="s">
        <v>2942</v>
      </c>
      <c r="F840" s="440">
        <v>46182</v>
      </c>
      <c r="G840">
        <v>24986</v>
      </c>
      <c r="H840" t="s">
        <v>5835</v>
      </c>
      <c r="I840" t="s">
        <v>6085</v>
      </c>
      <c r="J840">
        <v>2</v>
      </c>
      <c r="K840" t="s">
        <v>6157</v>
      </c>
      <c r="L840">
        <v>358.8</v>
      </c>
      <c r="M840">
        <v>179.4</v>
      </c>
      <c r="N840" t="s">
        <v>6085</v>
      </c>
      <c r="O840" t="s">
        <v>466</v>
      </c>
    </row>
    <row r="841" spans="1:15" x14ac:dyDescent="0.3">
      <c r="A841">
        <v>239544</v>
      </c>
      <c r="B841">
        <v>122</v>
      </c>
      <c r="C841" t="s">
        <v>552</v>
      </c>
      <c r="D841" t="s">
        <v>2806</v>
      </c>
      <c r="E841" t="s">
        <v>2942</v>
      </c>
      <c r="F841" s="440">
        <v>46182</v>
      </c>
      <c r="G841">
        <v>29703</v>
      </c>
      <c r="H841" t="s">
        <v>6204</v>
      </c>
      <c r="I841" t="s">
        <v>6085</v>
      </c>
      <c r="J841">
        <v>3.8</v>
      </c>
      <c r="K841" t="s">
        <v>5613</v>
      </c>
      <c r="L841">
        <v>182.4</v>
      </c>
      <c r="M841">
        <v>48</v>
      </c>
      <c r="N841" t="s">
        <v>6085</v>
      </c>
      <c r="O841" t="s">
        <v>466</v>
      </c>
    </row>
    <row r="842" spans="1:15" x14ac:dyDescent="0.3">
      <c r="A842">
        <v>239544</v>
      </c>
      <c r="B842">
        <v>122</v>
      </c>
      <c r="C842" t="s">
        <v>552</v>
      </c>
      <c r="D842" t="s">
        <v>2806</v>
      </c>
      <c r="E842" t="s">
        <v>2942</v>
      </c>
      <c r="F842" s="440">
        <v>46182</v>
      </c>
      <c r="G842">
        <v>21159</v>
      </c>
      <c r="H842" t="s">
        <v>5836</v>
      </c>
      <c r="I842" t="s">
        <v>6085</v>
      </c>
      <c r="J842">
        <v>2</v>
      </c>
      <c r="K842" t="s">
        <v>5625</v>
      </c>
      <c r="L842">
        <v>304</v>
      </c>
      <c r="M842">
        <v>152</v>
      </c>
      <c r="N842" t="s">
        <v>6085</v>
      </c>
      <c r="O842" t="s">
        <v>466</v>
      </c>
    </row>
    <row r="843" spans="1:15" x14ac:dyDescent="0.3">
      <c r="A843">
        <v>238458</v>
      </c>
      <c r="B843">
        <v>122</v>
      </c>
      <c r="C843" t="s">
        <v>552</v>
      </c>
      <c r="D843" t="s">
        <v>2897</v>
      </c>
      <c r="E843" t="s">
        <v>2943</v>
      </c>
      <c r="F843" s="440">
        <v>46182</v>
      </c>
      <c r="G843">
        <v>28954</v>
      </c>
      <c r="H843" t="s">
        <v>6038</v>
      </c>
      <c r="I843" t="s">
        <v>4764</v>
      </c>
      <c r="J843">
        <v>10</v>
      </c>
      <c r="K843" t="s">
        <v>5605</v>
      </c>
      <c r="L843">
        <v>451.5</v>
      </c>
      <c r="M843">
        <v>45.15</v>
      </c>
      <c r="N843" t="s">
        <v>4764</v>
      </c>
      <c r="O843" t="s">
        <v>466</v>
      </c>
    </row>
    <row r="844" spans="1:15" x14ac:dyDescent="0.3">
      <c r="A844">
        <v>238457</v>
      </c>
      <c r="B844">
        <v>122</v>
      </c>
      <c r="C844" t="s">
        <v>552</v>
      </c>
      <c r="D844" t="s">
        <v>2760</v>
      </c>
      <c r="E844" t="s">
        <v>2944</v>
      </c>
      <c r="F844" s="440">
        <v>46182</v>
      </c>
      <c r="G844">
        <v>17019</v>
      </c>
      <c r="H844" t="s">
        <v>6134</v>
      </c>
      <c r="I844" t="s">
        <v>6097</v>
      </c>
      <c r="J844">
        <v>3</v>
      </c>
      <c r="K844" t="s">
        <v>5613</v>
      </c>
      <c r="L844">
        <v>9</v>
      </c>
      <c r="M844">
        <v>3</v>
      </c>
      <c r="N844" t="s">
        <v>6099</v>
      </c>
      <c r="O844" t="s">
        <v>466</v>
      </c>
    </row>
    <row r="845" spans="1:15" x14ac:dyDescent="0.3">
      <c r="A845">
        <v>238457</v>
      </c>
      <c r="B845">
        <v>122</v>
      </c>
      <c r="C845" t="s">
        <v>552</v>
      </c>
      <c r="D845" t="s">
        <v>2760</v>
      </c>
      <c r="E845" t="s">
        <v>2944</v>
      </c>
      <c r="F845" s="440">
        <v>46182</v>
      </c>
      <c r="G845">
        <v>17017</v>
      </c>
      <c r="H845" t="s">
        <v>6131</v>
      </c>
      <c r="I845" t="s">
        <v>6097</v>
      </c>
      <c r="J845">
        <v>3</v>
      </c>
      <c r="K845" t="s">
        <v>5605</v>
      </c>
      <c r="L845">
        <v>9</v>
      </c>
      <c r="M845">
        <v>3</v>
      </c>
      <c r="N845" t="s">
        <v>6099</v>
      </c>
      <c r="O845" t="s">
        <v>466</v>
      </c>
    </row>
    <row r="846" spans="1:15" x14ac:dyDescent="0.3">
      <c r="A846">
        <v>238457</v>
      </c>
      <c r="B846">
        <v>122</v>
      </c>
      <c r="C846" t="s">
        <v>552</v>
      </c>
      <c r="D846" t="s">
        <v>2760</v>
      </c>
      <c r="E846" t="s">
        <v>2944</v>
      </c>
      <c r="F846" s="440">
        <v>46182</v>
      </c>
      <c r="G846">
        <v>17535</v>
      </c>
      <c r="H846" t="s">
        <v>6127</v>
      </c>
      <c r="I846" t="s">
        <v>6097</v>
      </c>
      <c r="J846">
        <v>2</v>
      </c>
      <c r="K846" t="s">
        <v>5703</v>
      </c>
      <c r="L846">
        <v>264</v>
      </c>
      <c r="M846">
        <v>132</v>
      </c>
      <c r="N846" t="s">
        <v>6099</v>
      </c>
      <c r="O846" t="s">
        <v>466</v>
      </c>
    </row>
    <row r="847" spans="1:15" x14ac:dyDescent="0.3">
      <c r="A847">
        <v>238456</v>
      </c>
      <c r="B847">
        <v>122</v>
      </c>
      <c r="C847" t="s">
        <v>552</v>
      </c>
      <c r="D847" t="s">
        <v>2877</v>
      </c>
      <c r="E847" t="s">
        <v>2945</v>
      </c>
      <c r="F847" s="440">
        <v>46181</v>
      </c>
      <c r="G847">
        <v>24833</v>
      </c>
      <c r="H847" t="s">
        <v>5707</v>
      </c>
      <c r="I847" t="s">
        <v>6085</v>
      </c>
      <c r="J847">
        <v>10</v>
      </c>
      <c r="K847" t="s">
        <v>5703</v>
      </c>
      <c r="L847">
        <v>477.5</v>
      </c>
      <c r="M847">
        <v>47.75</v>
      </c>
      <c r="N847" t="s">
        <v>6085</v>
      </c>
      <c r="O847" t="s">
        <v>466</v>
      </c>
    </row>
    <row r="848" spans="1:15" x14ac:dyDescent="0.3">
      <c r="A848">
        <v>238455</v>
      </c>
      <c r="B848">
        <v>122</v>
      </c>
      <c r="C848" t="s">
        <v>552</v>
      </c>
      <c r="D848" t="s">
        <v>2946</v>
      </c>
      <c r="E848" t="s">
        <v>2947</v>
      </c>
      <c r="F848" s="440">
        <v>46182</v>
      </c>
      <c r="G848">
        <v>19857</v>
      </c>
      <c r="H848" t="s">
        <v>5602</v>
      </c>
      <c r="I848" t="s">
        <v>6085</v>
      </c>
      <c r="J848">
        <v>8</v>
      </c>
      <c r="K848" t="s">
        <v>5598</v>
      </c>
      <c r="L848">
        <v>428.4</v>
      </c>
      <c r="M848">
        <v>53.55</v>
      </c>
      <c r="N848" t="s">
        <v>6085</v>
      </c>
      <c r="O848" t="s">
        <v>466</v>
      </c>
    </row>
    <row r="849" spans="1:15" x14ac:dyDescent="0.3">
      <c r="A849">
        <v>238455</v>
      </c>
      <c r="B849">
        <v>122</v>
      </c>
      <c r="C849" t="s">
        <v>552</v>
      </c>
      <c r="D849" t="s">
        <v>2946</v>
      </c>
      <c r="E849" t="s">
        <v>2947</v>
      </c>
      <c r="F849" s="440">
        <v>46182</v>
      </c>
      <c r="G849">
        <v>23992</v>
      </c>
      <c r="H849" t="s">
        <v>5603</v>
      </c>
      <c r="I849" t="s">
        <v>6085</v>
      </c>
      <c r="J849">
        <v>3</v>
      </c>
      <c r="K849" t="s">
        <v>5598</v>
      </c>
      <c r="L849">
        <v>192.09</v>
      </c>
      <c r="M849">
        <v>64.03</v>
      </c>
      <c r="N849" t="s">
        <v>6085</v>
      </c>
      <c r="O849" t="s">
        <v>466</v>
      </c>
    </row>
    <row r="850" spans="1:15" x14ac:dyDescent="0.3">
      <c r="A850">
        <v>238454</v>
      </c>
      <c r="B850">
        <v>122</v>
      </c>
      <c r="C850" t="s">
        <v>552</v>
      </c>
      <c r="D850" t="s">
        <v>2723</v>
      </c>
      <c r="E850" t="s">
        <v>2948</v>
      </c>
      <c r="F850" s="440">
        <v>46184</v>
      </c>
      <c r="G850">
        <v>25416</v>
      </c>
      <c r="H850" t="s">
        <v>5905</v>
      </c>
      <c r="I850" t="s">
        <v>6085</v>
      </c>
      <c r="J850">
        <v>24</v>
      </c>
      <c r="K850" t="s">
        <v>5613</v>
      </c>
      <c r="L850">
        <v>357.6</v>
      </c>
      <c r="M850">
        <v>14.9</v>
      </c>
      <c r="N850" t="s">
        <v>4764</v>
      </c>
      <c r="O850" t="s">
        <v>466</v>
      </c>
    </row>
    <row r="851" spans="1:15" x14ac:dyDescent="0.3">
      <c r="A851">
        <v>238453</v>
      </c>
      <c r="B851">
        <v>122</v>
      </c>
      <c r="C851" t="s">
        <v>552</v>
      </c>
      <c r="D851" t="s">
        <v>2761</v>
      </c>
      <c r="E851" t="s">
        <v>2949</v>
      </c>
      <c r="F851" s="440">
        <v>46181</v>
      </c>
      <c r="G851">
        <v>19125</v>
      </c>
      <c r="H851" t="s">
        <v>5702</v>
      </c>
      <c r="I851" t="s">
        <v>6085</v>
      </c>
      <c r="J851">
        <v>4</v>
      </c>
      <c r="K851" t="s">
        <v>5703</v>
      </c>
      <c r="L851">
        <v>825.12</v>
      </c>
      <c r="M851">
        <v>206.28</v>
      </c>
      <c r="N851" t="s">
        <v>6085</v>
      </c>
      <c r="O851" t="s">
        <v>466</v>
      </c>
    </row>
    <row r="852" spans="1:15" x14ac:dyDescent="0.3">
      <c r="A852">
        <v>238452</v>
      </c>
      <c r="B852">
        <v>122</v>
      </c>
      <c r="C852" t="s">
        <v>552</v>
      </c>
      <c r="D852" t="s">
        <v>2713</v>
      </c>
      <c r="E852" t="s">
        <v>2950</v>
      </c>
      <c r="F852" s="440">
        <v>46183</v>
      </c>
      <c r="G852">
        <v>20861</v>
      </c>
      <c r="H852" t="s">
        <v>5854</v>
      </c>
      <c r="I852" t="s">
        <v>6085</v>
      </c>
      <c r="J852">
        <v>4</v>
      </c>
      <c r="K852" t="s">
        <v>5613</v>
      </c>
      <c r="L852">
        <v>186.8</v>
      </c>
      <c r="M852">
        <v>46.7</v>
      </c>
      <c r="N852" t="s">
        <v>6085</v>
      </c>
      <c r="O852" t="s">
        <v>466</v>
      </c>
    </row>
    <row r="853" spans="1:15" x14ac:dyDescent="0.3">
      <c r="A853">
        <v>238451</v>
      </c>
      <c r="B853">
        <v>122</v>
      </c>
      <c r="C853" t="s">
        <v>552</v>
      </c>
      <c r="D853" t="s">
        <v>2713</v>
      </c>
      <c r="E853" t="s">
        <v>2951</v>
      </c>
      <c r="F853" s="440">
        <v>46182</v>
      </c>
      <c r="G853">
        <v>21665</v>
      </c>
      <c r="H853" t="s">
        <v>6096</v>
      </c>
      <c r="I853" t="s">
        <v>6097</v>
      </c>
      <c r="J853">
        <v>6</v>
      </c>
      <c r="K853" t="s">
        <v>6098</v>
      </c>
      <c r="L853">
        <v>198.6</v>
      </c>
      <c r="M853">
        <v>33.1</v>
      </c>
      <c r="N853" t="s">
        <v>6099</v>
      </c>
      <c r="O853" t="s">
        <v>466</v>
      </c>
    </row>
    <row r="854" spans="1:15" x14ac:dyDescent="0.3">
      <c r="A854">
        <v>238451</v>
      </c>
      <c r="B854">
        <v>122</v>
      </c>
      <c r="C854" t="s">
        <v>552</v>
      </c>
      <c r="D854" t="s">
        <v>2713</v>
      </c>
      <c r="E854" t="s">
        <v>2951</v>
      </c>
      <c r="F854" s="440">
        <v>46182</v>
      </c>
      <c r="G854">
        <v>17373</v>
      </c>
      <c r="H854" t="s">
        <v>6205</v>
      </c>
      <c r="I854" t="s">
        <v>6097</v>
      </c>
      <c r="J854">
        <v>4</v>
      </c>
      <c r="K854" t="s">
        <v>6098</v>
      </c>
      <c r="L854">
        <v>83.2</v>
      </c>
      <c r="M854">
        <v>20.8</v>
      </c>
      <c r="N854" t="s">
        <v>6099</v>
      </c>
      <c r="O854" t="s">
        <v>466</v>
      </c>
    </row>
    <row r="855" spans="1:15" x14ac:dyDescent="0.3">
      <c r="A855">
        <v>238451</v>
      </c>
      <c r="B855">
        <v>122</v>
      </c>
      <c r="C855" t="s">
        <v>552</v>
      </c>
      <c r="D855" t="s">
        <v>2713</v>
      </c>
      <c r="E855" t="s">
        <v>2951</v>
      </c>
      <c r="F855" s="440">
        <v>46182</v>
      </c>
      <c r="G855">
        <v>17397</v>
      </c>
      <c r="H855" t="s">
        <v>6206</v>
      </c>
      <c r="I855" t="s">
        <v>6097</v>
      </c>
      <c r="J855">
        <v>2</v>
      </c>
      <c r="K855" t="s">
        <v>6098</v>
      </c>
      <c r="L855">
        <v>66.2</v>
      </c>
      <c r="M855">
        <v>33.1</v>
      </c>
      <c r="N855" t="s">
        <v>6099</v>
      </c>
      <c r="O855" t="s">
        <v>466</v>
      </c>
    </row>
    <row r="856" spans="1:15" x14ac:dyDescent="0.3">
      <c r="A856">
        <v>238451</v>
      </c>
      <c r="B856">
        <v>122</v>
      </c>
      <c r="C856" t="s">
        <v>552</v>
      </c>
      <c r="D856" t="s">
        <v>2713</v>
      </c>
      <c r="E856" t="s">
        <v>2951</v>
      </c>
      <c r="F856" s="440">
        <v>46182</v>
      </c>
      <c r="G856">
        <v>17399</v>
      </c>
      <c r="H856" t="s">
        <v>6207</v>
      </c>
      <c r="I856" t="s">
        <v>6097</v>
      </c>
      <c r="J856">
        <v>3</v>
      </c>
      <c r="K856" t="s">
        <v>6098</v>
      </c>
      <c r="L856">
        <v>59.01</v>
      </c>
      <c r="M856">
        <v>19.670000000000002</v>
      </c>
      <c r="N856" t="s">
        <v>6099</v>
      </c>
      <c r="O856" t="s">
        <v>466</v>
      </c>
    </row>
    <row r="857" spans="1:15" x14ac:dyDescent="0.3">
      <c r="A857">
        <v>238451</v>
      </c>
      <c r="B857">
        <v>122</v>
      </c>
      <c r="C857" t="s">
        <v>552</v>
      </c>
      <c r="D857" t="s">
        <v>2713</v>
      </c>
      <c r="E857" t="s">
        <v>2951</v>
      </c>
      <c r="F857" s="440">
        <v>46182</v>
      </c>
      <c r="G857">
        <v>21423</v>
      </c>
      <c r="H857" t="s">
        <v>6208</v>
      </c>
      <c r="I857" t="s">
        <v>6097</v>
      </c>
      <c r="J857">
        <v>6</v>
      </c>
      <c r="K857" t="s">
        <v>6098</v>
      </c>
      <c r="L857">
        <v>198.6</v>
      </c>
      <c r="M857">
        <v>33.1</v>
      </c>
      <c r="N857" t="s">
        <v>6099</v>
      </c>
      <c r="O857" t="s">
        <v>466</v>
      </c>
    </row>
    <row r="858" spans="1:15" x14ac:dyDescent="0.3">
      <c r="A858">
        <v>238450</v>
      </c>
      <c r="B858">
        <v>122</v>
      </c>
      <c r="C858" t="s">
        <v>552</v>
      </c>
      <c r="D858" t="s">
        <v>2749</v>
      </c>
      <c r="E858" t="s">
        <v>2952</v>
      </c>
      <c r="F858" s="440">
        <v>46184</v>
      </c>
      <c r="G858">
        <v>26591</v>
      </c>
      <c r="H858" t="s">
        <v>5834</v>
      </c>
      <c r="I858" t="s">
        <v>6085</v>
      </c>
      <c r="J858">
        <v>1</v>
      </c>
      <c r="K858" t="s">
        <v>5598</v>
      </c>
      <c r="L858">
        <v>328.5</v>
      </c>
      <c r="M858">
        <v>328.5</v>
      </c>
      <c r="N858" t="s">
        <v>6085</v>
      </c>
      <c r="O858" t="s">
        <v>466</v>
      </c>
    </row>
    <row r="859" spans="1:15" x14ac:dyDescent="0.3">
      <c r="A859">
        <v>238450</v>
      </c>
      <c r="B859">
        <v>122</v>
      </c>
      <c r="C859" t="s">
        <v>552</v>
      </c>
      <c r="D859" t="s">
        <v>2749</v>
      </c>
      <c r="E859" t="s">
        <v>2952</v>
      </c>
      <c r="F859" s="440">
        <v>46184</v>
      </c>
      <c r="G859">
        <v>26588</v>
      </c>
      <c r="H859" t="s">
        <v>5597</v>
      </c>
      <c r="I859" t="s">
        <v>6085</v>
      </c>
      <c r="J859">
        <v>0.5</v>
      </c>
      <c r="K859" t="s">
        <v>5598</v>
      </c>
      <c r="L859">
        <v>138.25</v>
      </c>
      <c r="M859">
        <v>276.5</v>
      </c>
      <c r="N859" t="s">
        <v>6085</v>
      </c>
      <c r="O859" t="s">
        <v>466</v>
      </c>
    </row>
    <row r="860" spans="1:15" x14ac:dyDescent="0.3">
      <c r="A860">
        <v>238449</v>
      </c>
      <c r="B860">
        <v>122</v>
      </c>
      <c r="C860" t="s">
        <v>552</v>
      </c>
      <c r="D860" t="s">
        <v>2693</v>
      </c>
      <c r="E860" t="s">
        <v>2953</v>
      </c>
      <c r="F860" s="440">
        <v>46183</v>
      </c>
      <c r="G860">
        <v>20429</v>
      </c>
      <c r="H860" t="s">
        <v>5840</v>
      </c>
      <c r="I860" t="s">
        <v>6085</v>
      </c>
      <c r="J860">
        <v>4</v>
      </c>
      <c r="K860" t="s">
        <v>5613</v>
      </c>
      <c r="L860">
        <v>83.2</v>
      </c>
      <c r="M860">
        <v>20.8</v>
      </c>
      <c r="N860" t="s">
        <v>6085</v>
      </c>
      <c r="O860" t="s">
        <v>466</v>
      </c>
    </row>
    <row r="861" spans="1:15" x14ac:dyDescent="0.3">
      <c r="A861">
        <v>238449</v>
      </c>
      <c r="B861">
        <v>122</v>
      </c>
      <c r="C861" t="s">
        <v>552</v>
      </c>
      <c r="D861" t="s">
        <v>2693</v>
      </c>
      <c r="E861" t="s">
        <v>2953</v>
      </c>
      <c r="F861" s="440">
        <v>46183</v>
      </c>
      <c r="G861">
        <v>20117</v>
      </c>
      <c r="H861" t="s">
        <v>5857</v>
      </c>
      <c r="I861" t="s">
        <v>6085</v>
      </c>
      <c r="J861">
        <v>10</v>
      </c>
      <c r="K861" t="s">
        <v>5613</v>
      </c>
      <c r="L861">
        <v>404</v>
      </c>
      <c r="M861">
        <v>40.4</v>
      </c>
      <c r="N861" t="s">
        <v>6085</v>
      </c>
      <c r="O861" t="s">
        <v>466</v>
      </c>
    </row>
    <row r="862" spans="1:15" x14ac:dyDescent="0.3">
      <c r="A862">
        <v>238449</v>
      </c>
      <c r="B862">
        <v>122</v>
      </c>
      <c r="C862" t="s">
        <v>552</v>
      </c>
      <c r="D862" t="s">
        <v>2693</v>
      </c>
      <c r="E862" t="s">
        <v>2953</v>
      </c>
      <c r="F862" s="440">
        <v>46183</v>
      </c>
      <c r="G862">
        <v>21010</v>
      </c>
      <c r="H862" t="s">
        <v>5674</v>
      </c>
      <c r="I862" t="s">
        <v>6085</v>
      </c>
      <c r="J862">
        <v>40</v>
      </c>
      <c r="K862" t="s">
        <v>5613</v>
      </c>
      <c r="L862">
        <v>468</v>
      </c>
      <c r="M862">
        <v>11.7</v>
      </c>
      <c r="N862" t="s">
        <v>6085</v>
      </c>
      <c r="O862" t="s">
        <v>466</v>
      </c>
    </row>
    <row r="863" spans="1:15" x14ac:dyDescent="0.3">
      <c r="A863">
        <v>238449</v>
      </c>
      <c r="B863">
        <v>122</v>
      </c>
      <c r="C863" t="s">
        <v>552</v>
      </c>
      <c r="D863" t="s">
        <v>2693</v>
      </c>
      <c r="E863" t="s">
        <v>2953</v>
      </c>
      <c r="F863" s="440">
        <v>46183</v>
      </c>
      <c r="G863">
        <v>20270</v>
      </c>
      <c r="H863" t="s">
        <v>5631</v>
      </c>
      <c r="I863" t="s">
        <v>6085</v>
      </c>
      <c r="J863">
        <v>10</v>
      </c>
      <c r="K863" t="s">
        <v>5605</v>
      </c>
      <c r="L863">
        <v>846</v>
      </c>
      <c r="M863">
        <v>84.6</v>
      </c>
      <c r="N863" t="s">
        <v>6085</v>
      </c>
      <c r="O863" t="s">
        <v>466</v>
      </c>
    </row>
    <row r="864" spans="1:15" x14ac:dyDescent="0.3">
      <c r="A864">
        <v>238449</v>
      </c>
      <c r="B864">
        <v>122</v>
      </c>
      <c r="C864" t="s">
        <v>552</v>
      </c>
      <c r="D864" t="s">
        <v>2693</v>
      </c>
      <c r="E864" t="s">
        <v>2953</v>
      </c>
      <c r="F864" s="440">
        <v>46183</v>
      </c>
      <c r="G864">
        <v>19434</v>
      </c>
      <c r="H864" t="s">
        <v>5906</v>
      </c>
      <c r="I864" t="s">
        <v>6085</v>
      </c>
      <c r="J864">
        <v>2</v>
      </c>
      <c r="K864" t="s">
        <v>6209</v>
      </c>
      <c r="L864">
        <v>46.6</v>
      </c>
      <c r="M864">
        <v>23.3</v>
      </c>
      <c r="N864" t="s">
        <v>6085</v>
      </c>
      <c r="O864" t="s">
        <v>466</v>
      </c>
    </row>
    <row r="865" spans="1:15" x14ac:dyDescent="0.3">
      <c r="A865">
        <v>238449</v>
      </c>
      <c r="B865">
        <v>122</v>
      </c>
      <c r="C865" t="s">
        <v>552</v>
      </c>
      <c r="D865" t="s">
        <v>2693</v>
      </c>
      <c r="E865" t="s">
        <v>2953</v>
      </c>
      <c r="F865" s="440">
        <v>46183</v>
      </c>
      <c r="G865">
        <v>23826</v>
      </c>
      <c r="H865" t="s">
        <v>5844</v>
      </c>
      <c r="I865" t="s">
        <v>6085</v>
      </c>
      <c r="J865">
        <v>6</v>
      </c>
      <c r="K865" t="s">
        <v>5613</v>
      </c>
      <c r="L865">
        <v>21.9</v>
      </c>
      <c r="M865">
        <v>3.65</v>
      </c>
      <c r="N865" t="s">
        <v>6085</v>
      </c>
      <c r="O865" t="s">
        <v>466</v>
      </c>
    </row>
    <row r="866" spans="1:15" x14ac:dyDescent="0.3">
      <c r="A866">
        <v>238449</v>
      </c>
      <c r="B866">
        <v>122</v>
      </c>
      <c r="C866" t="s">
        <v>552</v>
      </c>
      <c r="D866" t="s">
        <v>2693</v>
      </c>
      <c r="E866" t="s">
        <v>2953</v>
      </c>
      <c r="F866" s="440">
        <v>46183</v>
      </c>
      <c r="G866">
        <v>20385</v>
      </c>
      <c r="H866" t="s">
        <v>5645</v>
      </c>
      <c r="I866" t="s">
        <v>6085</v>
      </c>
      <c r="J866">
        <v>12</v>
      </c>
      <c r="K866" t="s">
        <v>5613</v>
      </c>
      <c r="L866">
        <v>59.76</v>
      </c>
      <c r="M866">
        <v>4.9800000000000004</v>
      </c>
      <c r="N866" t="s">
        <v>6085</v>
      </c>
      <c r="O866" t="s">
        <v>466</v>
      </c>
    </row>
    <row r="867" spans="1:15" x14ac:dyDescent="0.3">
      <c r="A867">
        <v>238449</v>
      </c>
      <c r="B867">
        <v>122</v>
      </c>
      <c r="C867" t="s">
        <v>552</v>
      </c>
      <c r="D867" t="s">
        <v>2693</v>
      </c>
      <c r="E867" t="s">
        <v>2953</v>
      </c>
      <c r="F867" s="440">
        <v>46183</v>
      </c>
      <c r="G867">
        <v>20410</v>
      </c>
      <c r="H867" t="s">
        <v>5644</v>
      </c>
      <c r="I867" t="s">
        <v>6085</v>
      </c>
      <c r="J867">
        <v>4</v>
      </c>
      <c r="K867" t="s">
        <v>5605</v>
      </c>
      <c r="L867">
        <v>50.6</v>
      </c>
      <c r="M867">
        <v>12.65</v>
      </c>
      <c r="N867" t="s">
        <v>6085</v>
      </c>
      <c r="O867" t="s">
        <v>466</v>
      </c>
    </row>
    <row r="868" spans="1:15" x14ac:dyDescent="0.3">
      <c r="A868">
        <v>238449</v>
      </c>
      <c r="B868">
        <v>122</v>
      </c>
      <c r="C868" t="s">
        <v>552</v>
      </c>
      <c r="D868" t="s">
        <v>2693</v>
      </c>
      <c r="E868" t="s">
        <v>2953</v>
      </c>
      <c r="F868" s="440">
        <v>46183</v>
      </c>
      <c r="G868">
        <v>19906</v>
      </c>
      <c r="H868" t="s">
        <v>6104</v>
      </c>
      <c r="I868" t="s">
        <v>6085</v>
      </c>
      <c r="J868">
        <v>2</v>
      </c>
      <c r="K868" t="s">
        <v>5605</v>
      </c>
      <c r="L868">
        <v>73.8</v>
      </c>
      <c r="M868">
        <v>36.9</v>
      </c>
      <c r="N868" t="s">
        <v>6085</v>
      </c>
      <c r="O868" t="s">
        <v>466</v>
      </c>
    </row>
    <row r="869" spans="1:15" x14ac:dyDescent="0.3">
      <c r="A869">
        <v>238448</v>
      </c>
      <c r="B869">
        <v>122</v>
      </c>
      <c r="C869" t="s">
        <v>552</v>
      </c>
      <c r="D869" t="s">
        <v>2868</v>
      </c>
      <c r="E869" t="s">
        <v>2954</v>
      </c>
      <c r="F869" s="440">
        <v>46183</v>
      </c>
      <c r="G869">
        <v>19370</v>
      </c>
      <c r="H869" t="s">
        <v>5695</v>
      </c>
      <c r="I869" t="s">
        <v>6085</v>
      </c>
      <c r="J869">
        <v>11.02</v>
      </c>
      <c r="K869" t="s">
        <v>5598</v>
      </c>
      <c r="L869">
        <v>1115.22</v>
      </c>
      <c r="M869">
        <v>101.199637</v>
      </c>
      <c r="N869" t="s">
        <v>6085</v>
      </c>
      <c r="O869" t="s">
        <v>466</v>
      </c>
    </row>
    <row r="870" spans="1:15" x14ac:dyDescent="0.3">
      <c r="A870">
        <v>238448</v>
      </c>
      <c r="B870">
        <v>122</v>
      </c>
      <c r="C870" t="s">
        <v>552</v>
      </c>
      <c r="D870" t="s">
        <v>2868</v>
      </c>
      <c r="E870" t="s">
        <v>2954</v>
      </c>
      <c r="F870" s="440">
        <v>46183</v>
      </c>
      <c r="G870">
        <v>26596</v>
      </c>
      <c r="H870" t="s">
        <v>5891</v>
      </c>
      <c r="I870" t="s">
        <v>6085</v>
      </c>
      <c r="J870">
        <v>2.42</v>
      </c>
      <c r="K870" t="s">
        <v>5598</v>
      </c>
      <c r="L870">
        <v>254.58</v>
      </c>
      <c r="M870">
        <v>105.198347</v>
      </c>
      <c r="N870" t="s">
        <v>6085</v>
      </c>
      <c r="O870" t="s">
        <v>466</v>
      </c>
    </row>
    <row r="871" spans="1:15" x14ac:dyDescent="0.3">
      <c r="A871">
        <v>238448</v>
      </c>
      <c r="B871">
        <v>122</v>
      </c>
      <c r="C871" t="s">
        <v>552</v>
      </c>
      <c r="D871" t="s">
        <v>2868</v>
      </c>
      <c r="E871" t="s">
        <v>2954</v>
      </c>
      <c r="F871" s="440">
        <v>46183</v>
      </c>
      <c r="G871">
        <v>27893</v>
      </c>
      <c r="H871" t="s">
        <v>6066</v>
      </c>
      <c r="I871" t="s">
        <v>6085</v>
      </c>
      <c r="J871">
        <v>0.97</v>
      </c>
      <c r="K871" t="s">
        <v>5598</v>
      </c>
      <c r="L871">
        <v>100.2</v>
      </c>
      <c r="M871">
        <v>103.298969</v>
      </c>
      <c r="N871" t="s">
        <v>6085</v>
      </c>
      <c r="O871" t="s">
        <v>466</v>
      </c>
    </row>
    <row r="872" spans="1:15" x14ac:dyDescent="0.3">
      <c r="A872">
        <v>238447</v>
      </c>
      <c r="B872">
        <v>122</v>
      </c>
      <c r="C872" t="s">
        <v>552</v>
      </c>
      <c r="D872" t="s">
        <v>2688</v>
      </c>
      <c r="E872" t="s">
        <v>2955</v>
      </c>
      <c r="F872" s="440">
        <v>46183</v>
      </c>
      <c r="G872">
        <v>26717</v>
      </c>
      <c r="H872" t="s">
        <v>5760</v>
      </c>
      <c r="I872" t="s">
        <v>4764</v>
      </c>
      <c r="J872">
        <v>6</v>
      </c>
      <c r="K872" t="s">
        <v>5601</v>
      </c>
      <c r="L872">
        <v>340.62</v>
      </c>
      <c r="M872">
        <v>56.77</v>
      </c>
      <c r="N872" t="s">
        <v>4764</v>
      </c>
      <c r="O872" t="s">
        <v>466</v>
      </c>
    </row>
    <row r="873" spans="1:15" x14ac:dyDescent="0.3">
      <c r="A873">
        <v>238447</v>
      </c>
      <c r="B873">
        <v>122</v>
      </c>
      <c r="C873" t="s">
        <v>552</v>
      </c>
      <c r="D873" t="s">
        <v>2688</v>
      </c>
      <c r="E873" t="s">
        <v>2955</v>
      </c>
      <c r="F873" s="440">
        <v>46183</v>
      </c>
      <c r="G873">
        <v>18218</v>
      </c>
      <c r="H873" t="s">
        <v>5779</v>
      </c>
      <c r="I873" t="s">
        <v>4764</v>
      </c>
      <c r="J873">
        <v>6</v>
      </c>
      <c r="K873" t="s">
        <v>5601</v>
      </c>
      <c r="L873">
        <v>183.36</v>
      </c>
      <c r="M873">
        <v>30.56</v>
      </c>
      <c r="N873" t="s">
        <v>4764</v>
      </c>
      <c r="O873" t="s">
        <v>466</v>
      </c>
    </row>
    <row r="874" spans="1:15" x14ac:dyDescent="0.3">
      <c r="A874">
        <v>238446</v>
      </c>
      <c r="B874">
        <v>122</v>
      </c>
      <c r="C874" t="s">
        <v>552</v>
      </c>
      <c r="D874" t="s">
        <v>2688</v>
      </c>
      <c r="E874" t="s">
        <v>2956</v>
      </c>
      <c r="F874" s="440">
        <v>46183</v>
      </c>
      <c r="G874">
        <v>20715</v>
      </c>
      <c r="H874" t="s">
        <v>5614</v>
      </c>
      <c r="I874" t="s">
        <v>6085</v>
      </c>
      <c r="J874">
        <v>2</v>
      </c>
      <c r="K874" t="s">
        <v>5613</v>
      </c>
      <c r="L874">
        <v>799.64</v>
      </c>
      <c r="M874">
        <v>399.82</v>
      </c>
      <c r="N874" t="s">
        <v>4764</v>
      </c>
      <c r="O874" t="s">
        <v>466</v>
      </c>
    </row>
    <row r="875" spans="1:15" x14ac:dyDescent="0.3">
      <c r="A875">
        <v>238445</v>
      </c>
      <c r="B875">
        <v>122</v>
      </c>
      <c r="C875" t="s">
        <v>552</v>
      </c>
      <c r="D875" t="s">
        <v>2715</v>
      </c>
      <c r="E875" t="s">
        <v>2957</v>
      </c>
      <c r="F875" s="440">
        <v>46183</v>
      </c>
      <c r="G875">
        <v>21372</v>
      </c>
      <c r="H875" t="s">
        <v>5704</v>
      </c>
      <c r="I875" t="s">
        <v>6085</v>
      </c>
      <c r="J875">
        <v>24</v>
      </c>
      <c r="K875" t="s">
        <v>5613</v>
      </c>
      <c r="L875">
        <v>744</v>
      </c>
      <c r="M875">
        <v>31</v>
      </c>
      <c r="N875" t="s">
        <v>6085</v>
      </c>
      <c r="O875" t="s">
        <v>466</v>
      </c>
    </row>
    <row r="876" spans="1:15" x14ac:dyDescent="0.3">
      <c r="A876">
        <v>238445</v>
      </c>
      <c r="B876">
        <v>122</v>
      </c>
      <c r="C876" t="s">
        <v>552</v>
      </c>
      <c r="D876" t="s">
        <v>2715</v>
      </c>
      <c r="E876" t="s">
        <v>2957</v>
      </c>
      <c r="F876" s="440">
        <v>46183</v>
      </c>
      <c r="G876">
        <v>28384</v>
      </c>
      <c r="H876" t="s">
        <v>5894</v>
      </c>
      <c r="I876" t="s">
        <v>6085</v>
      </c>
      <c r="J876">
        <v>14</v>
      </c>
      <c r="K876" t="s">
        <v>5613</v>
      </c>
      <c r="L876">
        <v>364</v>
      </c>
      <c r="M876">
        <v>26</v>
      </c>
      <c r="N876" t="s">
        <v>6085</v>
      </c>
      <c r="O876" t="s">
        <v>466</v>
      </c>
    </row>
    <row r="877" spans="1:15" x14ac:dyDescent="0.3">
      <c r="A877">
        <v>238445</v>
      </c>
      <c r="B877">
        <v>122</v>
      </c>
      <c r="C877" t="s">
        <v>552</v>
      </c>
      <c r="D877" t="s">
        <v>2715</v>
      </c>
      <c r="E877" t="s">
        <v>2957</v>
      </c>
      <c r="F877" s="440">
        <v>46183</v>
      </c>
      <c r="G877">
        <v>19166</v>
      </c>
      <c r="H877" t="s">
        <v>5892</v>
      </c>
      <c r="I877" t="s">
        <v>6085</v>
      </c>
      <c r="J877">
        <v>40</v>
      </c>
      <c r="K877" t="s">
        <v>5613</v>
      </c>
      <c r="L877">
        <v>814</v>
      </c>
      <c r="M877">
        <v>20.350000000000001</v>
      </c>
      <c r="N877" t="s">
        <v>6085</v>
      </c>
      <c r="O877" t="s">
        <v>466</v>
      </c>
    </row>
    <row r="878" spans="1:15" x14ac:dyDescent="0.3">
      <c r="A878">
        <v>238444</v>
      </c>
      <c r="B878">
        <v>122</v>
      </c>
      <c r="C878" t="s">
        <v>552</v>
      </c>
      <c r="D878" t="s">
        <v>2746</v>
      </c>
      <c r="E878" t="s">
        <v>2958</v>
      </c>
      <c r="F878" s="440">
        <v>46181</v>
      </c>
      <c r="G878">
        <v>27340</v>
      </c>
      <c r="H878" t="s">
        <v>6118</v>
      </c>
      <c r="I878" t="s">
        <v>4764</v>
      </c>
      <c r="J878">
        <v>14</v>
      </c>
      <c r="K878" t="s">
        <v>5605</v>
      </c>
      <c r="L878">
        <v>750.68</v>
      </c>
      <c r="M878">
        <v>53.62</v>
      </c>
      <c r="N878" t="s">
        <v>4764</v>
      </c>
      <c r="O878" t="s">
        <v>466</v>
      </c>
    </row>
    <row r="879" spans="1:15" x14ac:dyDescent="0.3">
      <c r="A879">
        <v>238444</v>
      </c>
      <c r="B879">
        <v>122</v>
      </c>
      <c r="C879" t="s">
        <v>552</v>
      </c>
      <c r="D879" t="s">
        <v>2746</v>
      </c>
      <c r="E879" t="s">
        <v>2958</v>
      </c>
      <c r="F879" s="440">
        <v>46181</v>
      </c>
      <c r="G879">
        <v>28316</v>
      </c>
      <c r="H879" t="s">
        <v>6119</v>
      </c>
      <c r="I879" t="s">
        <v>4764</v>
      </c>
      <c r="J879">
        <v>12</v>
      </c>
      <c r="K879" t="s">
        <v>5605</v>
      </c>
      <c r="L879">
        <v>468.6</v>
      </c>
      <c r="M879">
        <v>39.049999999999997</v>
      </c>
      <c r="N879" t="s">
        <v>4764</v>
      </c>
      <c r="O879" t="s">
        <v>466</v>
      </c>
    </row>
    <row r="880" spans="1:15" x14ac:dyDescent="0.3">
      <c r="A880">
        <v>238444</v>
      </c>
      <c r="B880">
        <v>122</v>
      </c>
      <c r="C880" t="s">
        <v>552</v>
      </c>
      <c r="D880" t="s">
        <v>2746</v>
      </c>
      <c r="E880" t="s">
        <v>2958</v>
      </c>
      <c r="F880" s="440">
        <v>46181</v>
      </c>
      <c r="G880">
        <v>28315</v>
      </c>
      <c r="H880" t="s">
        <v>6120</v>
      </c>
      <c r="I880" t="s">
        <v>4764</v>
      </c>
      <c r="J880">
        <v>7</v>
      </c>
      <c r="K880" t="s">
        <v>5605</v>
      </c>
      <c r="L880">
        <v>304.92</v>
      </c>
      <c r="M880">
        <v>43.56</v>
      </c>
      <c r="N880" t="s">
        <v>4764</v>
      </c>
      <c r="O880" t="s">
        <v>466</v>
      </c>
    </row>
    <row r="881" spans="1:15" x14ac:dyDescent="0.3">
      <c r="A881">
        <v>238443</v>
      </c>
      <c r="B881">
        <v>122</v>
      </c>
      <c r="C881" t="s">
        <v>552</v>
      </c>
      <c r="D881" t="s">
        <v>2725</v>
      </c>
      <c r="E881" t="s">
        <v>2959</v>
      </c>
      <c r="F881" s="440">
        <v>46182</v>
      </c>
      <c r="G881">
        <v>18261</v>
      </c>
      <c r="H881" t="s">
        <v>5769</v>
      </c>
      <c r="I881" t="s">
        <v>4764</v>
      </c>
      <c r="J881">
        <v>2</v>
      </c>
      <c r="K881" t="s">
        <v>5601</v>
      </c>
      <c r="L881">
        <v>870.1</v>
      </c>
      <c r="M881">
        <v>435.05</v>
      </c>
      <c r="N881" t="s">
        <v>4764</v>
      </c>
      <c r="O881" t="s">
        <v>466</v>
      </c>
    </row>
    <row r="882" spans="1:15" x14ac:dyDescent="0.3">
      <c r="A882">
        <v>238442</v>
      </c>
      <c r="B882">
        <v>122</v>
      </c>
      <c r="C882" t="s">
        <v>552</v>
      </c>
      <c r="D882" t="s">
        <v>2700</v>
      </c>
      <c r="E882" t="s">
        <v>2960</v>
      </c>
      <c r="F882" s="440">
        <v>46182</v>
      </c>
      <c r="G882">
        <v>19034</v>
      </c>
      <c r="H882" t="s">
        <v>5712</v>
      </c>
      <c r="I882" t="s">
        <v>6085</v>
      </c>
      <c r="J882">
        <v>20</v>
      </c>
      <c r="K882" t="s">
        <v>5598</v>
      </c>
      <c r="L882">
        <v>162.6</v>
      </c>
      <c r="M882">
        <v>8.1300000000000008</v>
      </c>
      <c r="N882" t="s">
        <v>6085</v>
      </c>
      <c r="O882" t="s">
        <v>466</v>
      </c>
    </row>
    <row r="883" spans="1:15" x14ac:dyDescent="0.3">
      <c r="A883">
        <v>238441</v>
      </c>
      <c r="B883">
        <v>122</v>
      </c>
      <c r="C883" t="s">
        <v>552</v>
      </c>
      <c r="D883" t="s">
        <v>2815</v>
      </c>
      <c r="E883" t="s">
        <v>2961</v>
      </c>
      <c r="F883" s="440">
        <v>46182</v>
      </c>
      <c r="G883">
        <v>18540</v>
      </c>
      <c r="H883" t="s">
        <v>5730</v>
      </c>
      <c r="I883" t="s">
        <v>4764</v>
      </c>
      <c r="J883">
        <v>4</v>
      </c>
      <c r="K883" t="s">
        <v>5601</v>
      </c>
      <c r="L883">
        <v>336</v>
      </c>
      <c r="M883">
        <v>84</v>
      </c>
      <c r="N883" t="s">
        <v>4764</v>
      </c>
      <c r="O883" t="s">
        <v>466</v>
      </c>
    </row>
    <row r="884" spans="1:15" x14ac:dyDescent="0.3">
      <c r="A884">
        <v>238440</v>
      </c>
      <c r="B884">
        <v>122</v>
      </c>
      <c r="C884" t="s">
        <v>552</v>
      </c>
      <c r="D884" t="s">
        <v>2832</v>
      </c>
      <c r="E884" t="s">
        <v>2962</v>
      </c>
      <c r="F884" s="440">
        <v>46182</v>
      </c>
      <c r="G884">
        <v>21945</v>
      </c>
      <c r="H884" t="s">
        <v>5828</v>
      </c>
      <c r="I884" t="s">
        <v>4764</v>
      </c>
      <c r="J884">
        <v>60</v>
      </c>
      <c r="K884" t="s">
        <v>5601</v>
      </c>
      <c r="L884">
        <v>2379</v>
      </c>
      <c r="M884">
        <v>39.65</v>
      </c>
      <c r="N884" t="s">
        <v>4764</v>
      </c>
      <c r="O884" t="s">
        <v>466</v>
      </c>
    </row>
    <row r="885" spans="1:15" x14ac:dyDescent="0.3">
      <c r="A885">
        <v>238440</v>
      </c>
      <c r="B885">
        <v>122</v>
      </c>
      <c r="C885" t="s">
        <v>552</v>
      </c>
      <c r="D885" t="s">
        <v>2832</v>
      </c>
      <c r="E885" t="s">
        <v>2962</v>
      </c>
      <c r="F885" s="440">
        <v>46182</v>
      </c>
      <c r="G885">
        <v>17713</v>
      </c>
      <c r="H885" t="s">
        <v>5879</v>
      </c>
      <c r="I885" t="s">
        <v>4764</v>
      </c>
      <c r="J885">
        <v>6</v>
      </c>
      <c r="K885" t="s">
        <v>5613</v>
      </c>
      <c r="L885">
        <v>643.5</v>
      </c>
      <c r="M885">
        <v>107.25</v>
      </c>
      <c r="N885" t="s">
        <v>4764</v>
      </c>
      <c r="O885" t="s">
        <v>466</v>
      </c>
    </row>
    <row r="886" spans="1:15" x14ac:dyDescent="0.3">
      <c r="A886">
        <v>238440</v>
      </c>
      <c r="B886">
        <v>122</v>
      </c>
      <c r="C886" t="s">
        <v>552</v>
      </c>
      <c r="D886" t="s">
        <v>2832</v>
      </c>
      <c r="E886" t="s">
        <v>2962</v>
      </c>
      <c r="F886" s="440">
        <v>46182</v>
      </c>
      <c r="G886">
        <v>17778</v>
      </c>
      <c r="H886" t="s">
        <v>5825</v>
      </c>
      <c r="I886" t="s">
        <v>4764</v>
      </c>
      <c r="J886">
        <v>6</v>
      </c>
      <c r="K886" t="s">
        <v>5613</v>
      </c>
      <c r="L886">
        <v>690.3</v>
      </c>
      <c r="M886">
        <v>115.05</v>
      </c>
      <c r="N886" t="s">
        <v>4764</v>
      </c>
      <c r="O886" t="s">
        <v>466</v>
      </c>
    </row>
    <row r="887" spans="1:15" x14ac:dyDescent="0.3">
      <c r="A887">
        <v>238440</v>
      </c>
      <c r="B887">
        <v>122</v>
      </c>
      <c r="C887" t="s">
        <v>552</v>
      </c>
      <c r="D887" t="s">
        <v>2832</v>
      </c>
      <c r="E887" t="s">
        <v>2962</v>
      </c>
      <c r="F887" s="440">
        <v>46182</v>
      </c>
      <c r="G887">
        <v>17710</v>
      </c>
      <c r="H887" t="s">
        <v>5833</v>
      </c>
      <c r="I887" t="s">
        <v>4764</v>
      </c>
      <c r="J887">
        <v>60</v>
      </c>
      <c r="K887" t="s">
        <v>5601</v>
      </c>
      <c r="L887">
        <v>2379</v>
      </c>
      <c r="M887">
        <v>39.65</v>
      </c>
      <c r="N887" t="s">
        <v>4764</v>
      </c>
      <c r="O887" t="s">
        <v>466</v>
      </c>
    </row>
    <row r="888" spans="1:15" x14ac:dyDescent="0.3">
      <c r="A888">
        <v>238440</v>
      </c>
      <c r="B888">
        <v>122</v>
      </c>
      <c r="C888" t="s">
        <v>552</v>
      </c>
      <c r="D888" t="s">
        <v>2832</v>
      </c>
      <c r="E888" t="s">
        <v>2962</v>
      </c>
      <c r="F888" s="440">
        <v>46182</v>
      </c>
      <c r="G888">
        <v>17594</v>
      </c>
      <c r="H888" t="s">
        <v>5878</v>
      </c>
      <c r="I888" t="s">
        <v>4764</v>
      </c>
      <c r="J888">
        <v>12</v>
      </c>
      <c r="K888" t="s">
        <v>5601</v>
      </c>
      <c r="L888">
        <v>811.2</v>
      </c>
      <c r="M888">
        <v>67.599999999999994</v>
      </c>
      <c r="N888" t="s">
        <v>4764</v>
      </c>
      <c r="O888" t="s">
        <v>466</v>
      </c>
    </row>
    <row r="889" spans="1:15" x14ac:dyDescent="0.3">
      <c r="A889">
        <v>238439</v>
      </c>
      <c r="B889">
        <v>122</v>
      </c>
      <c r="C889" t="s">
        <v>552</v>
      </c>
      <c r="D889" t="s">
        <v>2704</v>
      </c>
      <c r="E889" t="s">
        <v>2963</v>
      </c>
      <c r="F889" s="440">
        <v>46182</v>
      </c>
      <c r="G889">
        <v>23359</v>
      </c>
      <c r="H889" t="s">
        <v>5939</v>
      </c>
      <c r="I889" t="s">
        <v>6085</v>
      </c>
      <c r="J889">
        <v>15</v>
      </c>
      <c r="K889" t="s">
        <v>5598</v>
      </c>
      <c r="L889">
        <v>32.85</v>
      </c>
      <c r="M889">
        <v>2.19</v>
      </c>
      <c r="N889" t="s">
        <v>6085</v>
      </c>
      <c r="O889" t="s">
        <v>466</v>
      </c>
    </row>
    <row r="890" spans="1:15" x14ac:dyDescent="0.3">
      <c r="A890">
        <v>238439</v>
      </c>
      <c r="B890">
        <v>122</v>
      </c>
      <c r="C890" t="s">
        <v>552</v>
      </c>
      <c r="D890" t="s">
        <v>2704</v>
      </c>
      <c r="E890" t="s">
        <v>2963</v>
      </c>
      <c r="F890" s="440">
        <v>46182</v>
      </c>
      <c r="G890">
        <v>19480</v>
      </c>
      <c r="H890" t="s">
        <v>5936</v>
      </c>
      <c r="I890" t="s">
        <v>6085</v>
      </c>
      <c r="J890">
        <v>0.4</v>
      </c>
      <c r="K890" t="s">
        <v>5598</v>
      </c>
      <c r="L890">
        <v>9.83</v>
      </c>
      <c r="M890">
        <v>24.574999999999999</v>
      </c>
      <c r="N890" t="s">
        <v>6085</v>
      </c>
      <c r="O890" t="s">
        <v>466</v>
      </c>
    </row>
    <row r="891" spans="1:15" x14ac:dyDescent="0.3">
      <c r="A891">
        <v>238439</v>
      </c>
      <c r="B891">
        <v>122</v>
      </c>
      <c r="C891" t="s">
        <v>552</v>
      </c>
      <c r="D891" t="s">
        <v>2704</v>
      </c>
      <c r="E891" t="s">
        <v>2963</v>
      </c>
      <c r="F891" s="440">
        <v>46182</v>
      </c>
      <c r="G891">
        <v>19488</v>
      </c>
      <c r="H891" t="s">
        <v>5930</v>
      </c>
      <c r="I891" t="s">
        <v>6085</v>
      </c>
      <c r="J891">
        <v>1</v>
      </c>
      <c r="K891" t="s">
        <v>5598</v>
      </c>
      <c r="L891">
        <v>14.5</v>
      </c>
      <c r="M891">
        <v>14.5</v>
      </c>
      <c r="N891" t="s">
        <v>6085</v>
      </c>
      <c r="O891" t="s">
        <v>466</v>
      </c>
    </row>
    <row r="892" spans="1:15" x14ac:dyDescent="0.3">
      <c r="A892">
        <v>238439</v>
      </c>
      <c r="B892">
        <v>122</v>
      </c>
      <c r="C892" t="s">
        <v>552</v>
      </c>
      <c r="D892" t="s">
        <v>2704</v>
      </c>
      <c r="E892" t="s">
        <v>2963</v>
      </c>
      <c r="F892" s="440">
        <v>46182</v>
      </c>
      <c r="G892">
        <v>19743</v>
      </c>
      <c r="H892" t="s">
        <v>5940</v>
      </c>
      <c r="I892" t="s">
        <v>6085</v>
      </c>
      <c r="J892">
        <v>8.9</v>
      </c>
      <c r="K892" t="s">
        <v>5598</v>
      </c>
      <c r="L892">
        <v>136.16999999999999</v>
      </c>
      <c r="M892">
        <v>15.3</v>
      </c>
      <c r="N892" t="s">
        <v>6085</v>
      </c>
      <c r="O892" t="s">
        <v>466</v>
      </c>
    </row>
    <row r="893" spans="1:15" x14ac:dyDescent="0.3">
      <c r="A893">
        <v>238439</v>
      </c>
      <c r="B893">
        <v>122</v>
      </c>
      <c r="C893" t="s">
        <v>552</v>
      </c>
      <c r="D893" t="s">
        <v>2704</v>
      </c>
      <c r="E893" t="s">
        <v>2963</v>
      </c>
      <c r="F893" s="440">
        <v>46182</v>
      </c>
      <c r="G893">
        <v>19502</v>
      </c>
      <c r="H893" t="s">
        <v>6015</v>
      </c>
      <c r="I893" t="s">
        <v>6085</v>
      </c>
      <c r="J893">
        <v>1</v>
      </c>
      <c r="K893" t="s">
        <v>5598</v>
      </c>
      <c r="L893">
        <v>17.399999999999999</v>
      </c>
      <c r="M893">
        <v>17.399999999999999</v>
      </c>
      <c r="N893" t="s">
        <v>6085</v>
      </c>
      <c r="O893" t="s">
        <v>466</v>
      </c>
    </row>
    <row r="894" spans="1:15" x14ac:dyDescent="0.3">
      <c r="A894">
        <v>238439</v>
      </c>
      <c r="B894">
        <v>122</v>
      </c>
      <c r="C894" t="s">
        <v>552</v>
      </c>
      <c r="D894" t="s">
        <v>2704</v>
      </c>
      <c r="E894" t="s">
        <v>2963</v>
      </c>
      <c r="F894" s="440">
        <v>46182</v>
      </c>
      <c r="G894">
        <v>23113</v>
      </c>
      <c r="H894" t="s">
        <v>5985</v>
      </c>
      <c r="I894" t="s">
        <v>6085</v>
      </c>
      <c r="J894">
        <v>1</v>
      </c>
      <c r="K894" t="s">
        <v>5598</v>
      </c>
      <c r="L894">
        <v>10.88</v>
      </c>
      <c r="M894">
        <v>10.88</v>
      </c>
      <c r="N894" t="s">
        <v>6085</v>
      </c>
      <c r="O894" t="s">
        <v>466</v>
      </c>
    </row>
    <row r="895" spans="1:15" x14ac:dyDescent="0.3">
      <c r="A895">
        <v>238439</v>
      </c>
      <c r="B895">
        <v>122</v>
      </c>
      <c r="C895" t="s">
        <v>552</v>
      </c>
      <c r="D895" t="s">
        <v>2704</v>
      </c>
      <c r="E895" t="s">
        <v>2963</v>
      </c>
      <c r="F895" s="440">
        <v>46182</v>
      </c>
      <c r="G895">
        <v>23186</v>
      </c>
      <c r="H895" t="s">
        <v>5955</v>
      </c>
      <c r="I895" t="s">
        <v>6085</v>
      </c>
      <c r="J895">
        <v>20</v>
      </c>
      <c r="K895" t="s">
        <v>5598</v>
      </c>
      <c r="L895">
        <v>257.8</v>
      </c>
      <c r="M895">
        <v>12.89</v>
      </c>
      <c r="N895" t="s">
        <v>6085</v>
      </c>
      <c r="O895" t="s">
        <v>466</v>
      </c>
    </row>
    <row r="896" spans="1:15" x14ac:dyDescent="0.3">
      <c r="A896">
        <v>238439</v>
      </c>
      <c r="B896">
        <v>122</v>
      </c>
      <c r="C896" t="s">
        <v>552</v>
      </c>
      <c r="D896" t="s">
        <v>2704</v>
      </c>
      <c r="E896" t="s">
        <v>2963</v>
      </c>
      <c r="F896" s="440">
        <v>46182</v>
      </c>
      <c r="G896">
        <v>19652</v>
      </c>
      <c r="H896" t="s">
        <v>5920</v>
      </c>
      <c r="I896" t="s">
        <v>6085</v>
      </c>
      <c r="J896">
        <v>1.2</v>
      </c>
      <c r="K896" t="s">
        <v>5598</v>
      </c>
      <c r="L896">
        <v>22.34</v>
      </c>
      <c r="M896">
        <v>18.616667</v>
      </c>
      <c r="N896" t="s">
        <v>6085</v>
      </c>
      <c r="O896" t="s">
        <v>466</v>
      </c>
    </row>
    <row r="897" spans="1:15" x14ac:dyDescent="0.3">
      <c r="A897">
        <v>238439</v>
      </c>
      <c r="B897">
        <v>122</v>
      </c>
      <c r="C897" t="s">
        <v>552</v>
      </c>
      <c r="D897" t="s">
        <v>2704</v>
      </c>
      <c r="E897" t="s">
        <v>2963</v>
      </c>
      <c r="F897" s="440">
        <v>46182</v>
      </c>
      <c r="G897">
        <v>19658</v>
      </c>
      <c r="H897" t="s">
        <v>5915</v>
      </c>
      <c r="I897" t="s">
        <v>6085</v>
      </c>
      <c r="J897">
        <v>4.3</v>
      </c>
      <c r="K897" t="s">
        <v>5598</v>
      </c>
      <c r="L897">
        <v>15.91</v>
      </c>
      <c r="M897">
        <v>3.7</v>
      </c>
      <c r="N897" t="s">
        <v>6085</v>
      </c>
      <c r="O897" t="s">
        <v>466</v>
      </c>
    </row>
    <row r="898" spans="1:15" x14ac:dyDescent="0.3">
      <c r="A898">
        <v>238439</v>
      </c>
      <c r="B898">
        <v>122</v>
      </c>
      <c r="C898" t="s">
        <v>552</v>
      </c>
      <c r="D898" t="s">
        <v>2704</v>
      </c>
      <c r="E898" t="s">
        <v>2963</v>
      </c>
      <c r="F898" s="440">
        <v>46182</v>
      </c>
      <c r="G898">
        <v>19572</v>
      </c>
      <c r="H898" t="s">
        <v>5945</v>
      </c>
      <c r="I898" t="s">
        <v>6085</v>
      </c>
      <c r="J898">
        <v>1.3</v>
      </c>
      <c r="K898" t="s">
        <v>5598</v>
      </c>
      <c r="L898">
        <v>12.91</v>
      </c>
      <c r="M898">
        <v>9.9307689999999997</v>
      </c>
      <c r="N898" t="s">
        <v>6085</v>
      </c>
      <c r="O898" t="s">
        <v>466</v>
      </c>
    </row>
    <row r="899" spans="1:15" x14ac:dyDescent="0.3">
      <c r="A899">
        <v>238439</v>
      </c>
      <c r="B899">
        <v>122</v>
      </c>
      <c r="C899" t="s">
        <v>552</v>
      </c>
      <c r="D899" t="s">
        <v>2704</v>
      </c>
      <c r="E899" t="s">
        <v>2963</v>
      </c>
      <c r="F899" s="440">
        <v>46182</v>
      </c>
      <c r="G899">
        <v>19721</v>
      </c>
      <c r="H899" t="s">
        <v>5952</v>
      </c>
      <c r="I899" t="s">
        <v>6085</v>
      </c>
      <c r="J899">
        <v>1</v>
      </c>
      <c r="K899" t="s">
        <v>5598</v>
      </c>
      <c r="L899">
        <v>44.44</v>
      </c>
      <c r="M899">
        <v>44.44</v>
      </c>
      <c r="N899" t="s">
        <v>6085</v>
      </c>
      <c r="O899" t="s">
        <v>466</v>
      </c>
    </row>
    <row r="900" spans="1:15" x14ac:dyDescent="0.3">
      <c r="A900">
        <v>238439</v>
      </c>
      <c r="B900">
        <v>122</v>
      </c>
      <c r="C900" t="s">
        <v>552</v>
      </c>
      <c r="D900" t="s">
        <v>2704</v>
      </c>
      <c r="E900" t="s">
        <v>2963</v>
      </c>
      <c r="F900" s="440">
        <v>46182</v>
      </c>
      <c r="G900">
        <v>24083</v>
      </c>
      <c r="H900" t="s">
        <v>5924</v>
      </c>
      <c r="I900" t="s">
        <v>6085</v>
      </c>
      <c r="J900">
        <v>50</v>
      </c>
      <c r="K900" t="s">
        <v>5598</v>
      </c>
      <c r="L900">
        <v>470</v>
      </c>
      <c r="M900">
        <v>9.4</v>
      </c>
      <c r="N900" t="s">
        <v>6085</v>
      </c>
      <c r="O900" t="s">
        <v>466</v>
      </c>
    </row>
    <row r="901" spans="1:15" x14ac:dyDescent="0.3">
      <c r="A901">
        <v>238438</v>
      </c>
      <c r="B901">
        <v>122</v>
      </c>
      <c r="C901" t="s">
        <v>552</v>
      </c>
      <c r="D901" t="s">
        <v>2700</v>
      </c>
      <c r="E901" t="s">
        <v>2964</v>
      </c>
      <c r="F901" s="440">
        <v>46182</v>
      </c>
      <c r="G901">
        <v>24123</v>
      </c>
      <c r="H901" t="s">
        <v>5632</v>
      </c>
      <c r="I901" t="s">
        <v>6085</v>
      </c>
      <c r="J901">
        <v>10</v>
      </c>
      <c r="K901" t="s">
        <v>5605</v>
      </c>
      <c r="L901">
        <v>808.9</v>
      </c>
      <c r="M901">
        <v>80.89</v>
      </c>
      <c r="N901" t="s">
        <v>6085</v>
      </c>
      <c r="O901" t="s">
        <v>466</v>
      </c>
    </row>
    <row r="902" spans="1:15" x14ac:dyDescent="0.3">
      <c r="A902">
        <v>238438</v>
      </c>
      <c r="B902">
        <v>122</v>
      </c>
      <c r="C902" t="s">
        <v>552</v>
      </c>
      <c r="D902" t="s">
        <v>2700</v>
      </c>
      <c r="E902" t="s">
        <v>2964</v>
      </c>
      <c r="F902" s="440">
        <v>46182</v>
      </c>
      <c r="G902">
        <v>24039</v>
      </c>
      <c r="H902" t="s">
        <v>5616</v>
      </c>
      <c r="I902" t="s">
        <v>6085</v>
      </c>
      <c r="J902">
        <v>15</v>
      </c>
      <c r="K902" t="s">
        <v>6139</v>
      </c>
      <c r="L902">
        <v>1010.25</v>
      </c>
      <c r="M902">
        <v>67.349999999999994</v>
      </c>
      <c r="N902" t="s">
        <v>6085</v>
      </c>
      <c r="O902" t="s">
        <v>466</v>
      </c>
    </row>
    <row r="903" spans="1:15" x14ac:dyDescent="0.3">
      <c r="A903">
        <v>238438</v>
      </c>
      <c r="B903">
        <v>122</v>
      </c>
      <c r="C903" t="s">
        <v>552</v>
      </c>
      <c r="D903" t="s">
        <v>2700</v>
      </c>
      <c r="E903" t="s">
        <v>2964</v>
      </c>
      <c r="F903" s="440">
        <v>46182</v>
      </c>
      <c r="G903">
        <v>19324</v>
      </c>
      <c r="H903" t="s">
        <v>5699</v>
      </c>
      <c r="I903" t="s">
        <v>6085</v>
      </c>
      <c r="J903">
        <v>8.16</v>
      </c>
      <c r="K903" t="s">
        <v>5598</v>
      </c>
      <c r="L903">
        <v>317.83</v>
      </c>
      <c r="M903">
        <v>38.949755000000003</v>
      </c>
      <c r="N903" t="s">
        <v>6085</v>
      </c>
      <c r="O903" t="s">
        <v>466</v>
      </c>
    </row>
    <row r="904" spans="1:15" x14ac:dyDescent="0.3">
      <c r="A904">
        <v>238438</v>
      </c>
      <c r="B904">
        <v>122</v>
      </c>
      <c r="C904" t="s">
        <v>552</v>
      </c>
      <c r="D904" t="s">
        <v>2700</v>
      </c>
      <c r="E904" t="s">
        <v>2964</v>
      </c>
      <c r="F904" s="440">
        <v>46182</v>
      </c>
      <c r="G904">
        <v>23732</v>
      </c>
      <c r="H904" t="s">
        <v>6210</v>
      </c>
      <c r="I904" t="s">
        <v>6085</v>
      </c>
      <c r="J904">
        <v>7</v>
      </c>
      <c r="K904" t="s">
        <v>5598</v>
      </c>
      <c r="L904">
        <v>184.94</v>
      </c>
      <c r="M904">
        <v>26.42</v>
      </c>
      <c r="N904" t="s">
        <v>6085</v>
      </c>
      <c r="O904" t="s">
        <v>466</v>
      </c>
    </row>
    <row r="905" spans="1:15" x14ac:dyDescent="0.3">
      <c r="A905">
        <v>238437</v>
      </c>
      <c r="B905">
        <v>122</v>
      </c>
      <c r="C905" t="s">
        <v>552</v>
      </c>
      <c r="D905" t="s">
        <v>2744</v>
      </c>
      <c r="E905" t="s">
        <v>2965</v>
      </c>
      <c r="F905" s="440">
        <v>46183</v>
      </c>
      <c r="G905">
        <v>18696</v>
      </c>
      <c r="H905" t="s">
        <v>6023</v>
      </c>
      <c r="I905" t="s">
        <v>6085</v>
      </c>
      <c r="J905">
        <v>10</v>
      </c>
      <c r="K905" t="s">
        <v>5598</v>
      </c>
      <c r="L905">
        <v>179.9</v>
      </c>
      <c r="M905">
        <v>17.989999999999998</v>
      </c>
      <c r="N905" t="s">
        <v>6085</v>
      </c>
      <c r="O905" t="s">
        <v>466</v>
      </c>
    </row>
    <row r="906" spans="1:15" x14ac:dyDescent="0.3">
      <c r="A906">
        <v>238437</v>
      </c>
      <c r="B906">
        <v>122</v>
      </c>
      <c r="C906" t="s">
        <v>552</v>
      </c>
      <c r="D906" t="s">
        <v>2744</v>
      </c>
      <c r="E906" t="s">
        <v>2965</v>
      </c>
      <c r="F906" s="440">
        <v>46183</v>
      </c>
      <c r="G906">
        <v>18667</v>
      </c>
      <c r="H906" t="s">
        <v>5718</v>
      </c>
      <c r="I906" t="s">
        <v>6085</v>
      </c>
      <c r="J906">
        <v>20</v>
      </c>
      <c r="K906" t="s">
        <v>5598</v>
      </c>
      <c r="L906">
        <v>399.8</v>
      </c>
      <c r="M906">
        <v>19.989999999999998</v>
      </c>
      <c r="N906" t="s">
        <v>6085</v>
      </c>
      <c r="O906" t="s">
        <v>466</v>
      </c>
    </row>
    <row r="907" spans="1:15" x14ac:dyDescent="0.3">
      <c r="A907">
        <v>238436</v>
      </c>
      <c r="B907">
        <v>122</v>
      </c>
      <c r="C907" t="s">
        <v>552</v>
      </c>
      <c r="D907" t="s">
        <v>2711</v>
      </c>
      <c r="E907" t="s">
        <v>2966</v>
      </c>
      <c r="F907" s="440">
        <v>46182</v>
      </c>
      <c r="G907">
        <v>26560</v>
      </c>
      <c r="H907" t="s">
        <v>5732</v>
      </c>
      <c r="I907" t="s">
        <v>4764</v>
      </c>
      <c r="J907">
        <v>24</v>
      </c>
      <c r="K907" t="s">
        <v>5601</v>
      </c>
      <c r="L907">
        <v>660</v>
      </c>
      <c r="M907">
        <v>27.5</v>
      </c>
      <c r="N907" t="s">
        <v>4764</v>
      </c>
      <c r="O907" t="s">
        <v>466</v>
      </c>
    </row>
    <row r="908" spans="1:15" x14ac:dyDescent="0.3">
      <c r="A908">
        <v>238436</v>
      </c>
      <c r="B908">
        <v>122</v>
      </c>
      <c r="C908" t="s">
        <v>552</v>
      </c>
      <c r="D908" t="s">
        <v>2711</v>
      </c>
      <c r="E908" t="s">
        <v>2966</v>
      </c>
      <c r="F908" s="440">
        <v>46182</v>
      </c>
      <c r="G908">
        <v>18486</v>
      </c>
      <c r="H908" t="s">
        <v>5733</v>
      </c>
      <c r="I908" t="s">
        <v>4764</v>
      </c>
      <c r="J908">
        <v>6</v>
      </c>
      <c r="K908" t="s">
        <v>5601</v>
      </c>
      <c r="L908">
        <v>165</v>
      </c>
      <c r="M908">
        <v>27.5</v>
      </c>
      <c r="N908" t="s">
        <v>4764</v>
      </c>
      <c r="O908" t="s">
        <v>466</v>
      </c>
    </row>
    <row r="909" spans="1:15" x14ac:dyDescent="0.3">
      <c r="A909">
        <v>238435</v>
      </c>
      <c r="B909">
        <v>122</v>
      </c>
      <c r="C909" t="s">
        <v>552</v>
      </c>
      <c r="D909" t="s">
        <v>2686</v>
      </c>
      <c r="E909" t="s">
        <v>2967</v>
      </c>
      <c r="F909" s="440">
        <v>46182</v>
      </c>
      <c r="G909">
        <v>20689</v>
      </c>
      <c r="H909" t="s">
        <v>5638</v>
      </c>
      <c r="I909" t="s">
        <v>6085</v>
      </c>
      <c r="J909">
        <v>24</v>
      </c>
      <c r="K909" t="s">
        <v>5613</v>
      </c>
      <c r="L909">
        <v>768</v>
      </c>
      <c r="M909">
        <v>32</v>
      </c>
      <c r="N909" t="s">
        <v>6085</v>
      </c>
      <c r="O909" t="s">
        <v>466</v>
      </c>
    </row>
    <row r="910" spans="1:15" x14ac:dyDescent="0.3">
      <c r="A910">
        <v>238434</v>
      </c>
      <c r="B910">
        <v>122</v>
      </c>
      <c r="C910" t="s">
        <v>552</v>
      </c>
      <c r="D910" t="s">
        <v>2763</v>
      </c>
      <c r="E910" t="s">
        <v>2968</v>
      </c>
      <c r="F910" s="440">
        <v>46183</v>
      </c>
      <c r="G910">
        <v>26880</v>
      </c>
      <c r="H910" t="s">
        <v>5913</v>
      </c>
      <c r="I910" t="s">
        <v>6085</v>
      </c>
      <c r="J910">
        <v>200</v>
      </c>
      <c r="K910" t="s">
        <v>5613</v>
      </c>
      <c r="L910">
        <v>500</v>
      </c>
      <c r="M910">
        <v>2.5</v>
      </c>
      <c r="N910" t="s">
        <v>6085</v>
      </c>
      <c r="O910" t="s">
        <v>466</v>
      </c>
    </row>
    <row r="911" spans="1:15" x14ac:dyDescent="0.3">
      <c r="A911">
        <v>238433</v>
      </c>
      <c r="B911">
        <v>122</v>
      </c>
      <c r="C911" t="s">
        <v>552</v>
      </c>
      <c r="D911" t="s">
        <v>2697</v>
      </c>
      <c r="E911" t="s">
        <v>2969</v>
      </c>
      <c r="F911" s="440">
        <v>46181</v>
      </c>
      <c r="G911">
        <v>19678</v>
      </c>
      <c r="H911" t="s">
        <v>6211</v>
      </c>
      <c r="I911" t="s">
        <v>6085</v>
      </c>
      <c r="J911">
        <v>1.5</v>
      </c>
      <c r="K911" t="s">
        <v>5598</v>
      </c>
      <c r="L911">
        <v>108</v>
      </c>
      <c r="M911">
        <v>72</v>
      </c>
      <c r="N911" t="s">
        <v>6085</v>
      </c>
      <c r="O911" t="s">
        <v>466</v>
      </c>
    </row>
    <row r="912" spans="1:15" x14ac:dyDescent="0.3">
      <c r="A912">
        <v>238433</v>
      </c>
      <c r="B912">
        <v>122</v>
      </c>
      <c r="C912" t="s">
        <v>552</v>
      </c>
      <c r="D912" t="s">
        <v>2697</v>
      </c>
      <c r="E912" t="s">
        <v>2969</v>
      </c>
      <c r="F912" s="440">
        <v>46181</v>
      </c>
      <c r="G912">
        <v>21307</v>
      </c>
      <c r="H912" t="s">
        <v>6212</v>
      </c>
      <c r="I912" t="s">
        <v>6085</v>
      </c>
      <c r="J912">
        <v>7.5</v>
      </c>
      <c r="K912" t="s">
        <v>5598</v>
      </c>
      <c r="L912">
        <v>146.25</v>
      </c>
      <c r="M912">
        <v>19.5</v>
      </c>
      <c r="N912" t="s">
        <v>6085</v>
      </c>
      <c r="O912" t="s">
        <v>466</v>
      </c>
    </row>
    <row r="913" spans="1:15" x14ac:dyDescent="0.3">
      <c r="A913">
        <v>238432</v>
      </c>
      <c r="B913">
        <v>122</v>
      </c>
      <c r="C913" t="s">
        <v>552</v>
      </c>
      <c r="D913" t="s">
        <v>2697</v>
      </c>
      <c r="E913" t="s">
        <v>2970</v>
      </c>
      <c r="F913" s="440">
        <v>46182</v>
      </c>
      <c r="G913">
        <v>26425</v>
      </c>
      <c r="H913" t="s">
        <v>5949</v>
      </c>
      <c r="I913" t="s">
        <v>6085</v>
      </c>
      <c r="J913">
        <v>4</v>
      </c>
      <c r="K913" t="s">
        <v>5598</v>
      </c>
      <c r="L913">
        <v>124</v>
      </c>
      <c r="M913">
        <v>31</v>
      </c>
      <c r="N913" t="s">
        <v>6085</v>
      </c>
      <c r="O913" t="s">
        <v>466</v>
      </c>
    </row>
    <row r="914" spans="1:15" x14ac:dyDescent="0.3">
      <c r="A914">
        <v>238432</v>
      </c>
      <c r="B914">
        <v>122</v>
      </c>
      <c r="C914" t="s">
        <v>552</v>
      </c>
      <c r="D914" t="s">
        <v>2697</v>
      </c>
      <c r="E914" t="s">
        <v>2970</v>
      </c>
      <c r="F914" s="440">
        <v>46182</v>
      </c>
      <c r="G914">
        <v>23108</v>
      </c>
      <c r="H914" t="s">
        <v>5986</v>
      </c>
      <c r="I914" t="s">
        <v>6085</v>
      </c>
      <c r="J914">
        <v>0.1</v>
      </c>
      <c r="K914" t="s">
        <v>5598</v>
      </c>
      <c r="L914">
        <v>7.8</v>
      </c>
      <c r="M914">
        <v>78</v>
      </c>
      <c r="N914" t="s">
        <v>6085</v>
      </c>
      <c r="O914" t="s">
        <v>466</v>
      </c>
    </row>
    <row r="915" spans="1:15" x14ac:dyDescent="0.3">
      <c r="A915">
        <v>238432</v>
      </c>
      <c r="B915">
        <v>122</v>
      </c>
      <c r="C915" t="s">
        <v>552</v>
      </c>
      <c r="D915" t="s">
        <v>2697</v>
      </c>
      <c r="E915" t="s">
        <v>2970</v>
      </c>
      <c r="F915" s="440">
        <v>46182</v>
      </c>
      <c r="G915">
        <v>19846</v>
      </c>
      <c r="H915" t="s">
        <v>6060</v>
      </c>
      <c r="I915" t="s">
        <v>6085</v>
      </c>
      <c r="J915">
        <v>0.5</v>
      </c>
      <c r="K915" t="s">
        <v>5598</v>
      </c>
      <c r="L915">
        <v>10.4</v>
      </c>
      <c r="M915">
        <v>20.8</v>
      </c>
      <c r="N915" t="s">
        <v>6085</v>
      </c>
      <c r="O915" t="s">
        <v>466</v>
      </c>
    </row>
    <row r="916" spans="1:15" x14ac:dyDescent="0.3">
      <c r="A916">
        <v>238432</v>
      </c>
      <c r="B916">
        <v>122</v>
      </c>
      <c r="C916" t="s">
        <v>552</v>
      </c>
      <c r="D916" t="s">
        <v>2697</v>
      </c>
      <c r="E916" t="s">
        <v>2970</v>
      </c>
      <c r="F916" s="440">
        <v>46182</v>
      </c>
      <c r="G916">
        <v>25647</v>
      </c>
      <c r="H916" t="s">
        <v>5918</v>
      </c>
      <c r="I916" t="s">
        <v>6085</v>
      </c>
      <c r="J916">
        <v>1</v>
      </c>
      <c r="K916" t="s">
        <v>5598</v>
      </c>
      <c r="L916">
        <v>21.66</v>
      </c>
      <c r="M916">
        <v>21.66</v>
      </c>
      <c r="N916" t="s">
        <v>6085</v>
      </c>
      <c r="O916" t="s">
        <v>466</v>
      </c>
    </row>
    <row r="917" spans="1:15" x14ac:dyDescent="0.3">
      <c r="A917">
        <v>238432</v>
      </c>
      <c r="B917">
        <v>122</v>
      </c>
      <c r="C917" t="s">
        <v>552</v>
      </c>
      <c r="D917" t="s">
        <v>2697</v>
      </c>
      <c r="E917" t="s">
        <v>2970</v>
      </c>
      <c r="F917" s="440">
        <v>46182</v>
      </c>
      <c r="G917">
        <v>23198</v>
      </c>
      <c r="H917" t="s">
        <v>5947</v>
      </c>
      <c r="I917" t="s">
        <v>6085</v>
      </c>
      <c r="J917">
        <v>2</v>
      </c>
      <c r="K917" t="s">
        <v>5598</v>
      </c>
      <c r="L917">
        <v>31.2</v>
      </c>
      <c r="M917">
        <v>15.6</v>
      </c>
      <c r="N917" t="s">
        <v>6085</v>
      </c>
      <c r="O917" t="s">
        <v>466</v>
      </c>
    </row>
    <row r="918" spans="1:15" x14ac:dyDescent="0.3">
      <c r="A918">
        <v>238431</v>
      </c>
      <c r="B918">
        <v>122</v>
      </c>
      <c r="C918" t="s">
        <v>552</v>
      </c>
      <c r="D918" t="s">
        <v>2754</v>
      </c>
      <c r="E918" t="s">
        <v>2971</v>
      </c>
      <c r="F918" s="440">
        <v>46182</v>
      </c>
      <c r="G918">
        <v>18589</v>
      </c>
      <c r="H918" t="s">
        <v>5722</v>
      </c>
      <c r="I918" t="s">
        <v>4764</v>
      </c>
      <c r="J918">
        <v>10</v>
      </c>
      <c r="K918" t="s">
        <v>5605</v>
      </c>
      <c r="L918">
        <v>674.9</v>
      </c>
      <c r="M918">
        <v>67.489999999999995</v>
      </c>
      <c r="N918" t="s">
        <v>4764</v>
      </c>
      <c r="O918" t="s">
        <v>466</v>
      </c>
    </row>
    <row r="919" spans="1:15" x14ac:dyDescent="0.3">
      <c r="A919">
        <v>238431</v>
      </c>
      <c r="B919">
        <v>122</v>
      </c>
      <c r="C919" t="s">
        <v>552</v>
      </c>
      <c r="D919" t="s">
        <v>2754</v>
      </c>
      <c r="E919" t="s">
        <v>2971</v>
      </c>
      <c r="F919" s="440">
        <v>46182</v>
      </c>
      <c r="G919">
        <v>18586</v>
      </c>
      <c r="H919" t="s">
        <v>6013</v>
      </c>
      <c r="I919" t="s">
        <v>4764</v>
      </c>
      <c r="J919">
        <v>14</v>
      </c>
      <c r="K919" t="s">
        <v>5605</v>
      </c>
      <c r="L919">
        <v>1505.7</v>
      </c>
      <c r="M919">
        <v>107.55</v>
      </c>
      <c r="N919" t="s">
        <v>4764</v>
      </c>
      <c r="O919" t="s">
        <v>466</v>
      </c>
    </row>
    <row r="920" spans="1:15" x14ac:dyDescent="0.3">
      <c r="A920">
        <v>238430</v>
      </c>
      <c r="B920">
        <v>122</v>
      </c>
      <c r="C920" t="s">
        <v>552</v>
      </c>
      <c r="D920" t="s">
        <v>2733</v>
      </c>
      <c r="E920" t="s">
        <v>2972</v>
      </c>
      <c r="F920" s="440">
        <v>46182</v>
      </c>
      <c r="G920">
        <v>26395</v>
      </c>
      <c r="H920" t="s">
        <v>6158</v>
      </c>
      <c r="I920" t="s">
        <v>6097</v>
      </c>
      <c r="J920">
        <v>2</v>
      </c>
      <c r="K920" t="s">
        <v>5622</v>
      </c>
      <c r="L920">
        <v>257.44</v>
      </c>
      <c r="M920">
        <v>128.72</v>
      </c>
      <c r="N920" t="s">
        <v>6107</v>
      </c>
      <c r="O920" t="s">
        <v>466</v>
      </c>
    </row>
    <row r="921" spans="1:15" x14ac:dyDescent="0.3">
      <c r="A921">
        <v>238430</v>
      </c>
      <c r="B921">
        <v>122</v>
      </c>
      <c r="C921" t="s">
        <v>552</v>
      </c>
      <c r="D921" t="s">
        <v>2733</v>
      </c>
      <c r="E921" t="s">
        <v>2972</v>
      </c>
      <c r="F921" s="440">
        <v>46182</v>
      </c>
      <c r="G921">
        <v>24507</v>
      </c>
      <c r="H921" t="s">
        <v>6109</v>
      </c>
      <c r="I921" t="s">
        <v>6097</v>
      </c>
      <c r="J921">
        <v>6</v>
      </c>
      <c r="K921" t="s">
        <v>5622</v>
      </c>
      <c r="L921">
        <v>510.96</v>
      </c>
      <c r="M921">
        <v>85.16</v>
      </c>
      <c r="N921" t="s">
        <v>6107</v>
      </c>
      <c r="O921" t="s">
        <v>466</v>
      </c>
    </row>
    <row r="922" spans="1:15" x14ac:dyDescent="0.3">
      <c r="A922">
        <v>238430</v>
      </c>
      <c r="B922">
        <v>122</v>
      </c>
      <c r="C922" t="s">
        <v>552</v>
      </c>
      <c r="D922" t="s">
        <v>2733</v>
      </c>
      <c r="E922" t="s">
        <v>2972</v>
      </c>
      <c r="F922" s="440">
        <v>46182</v>
      </c>
      <c r="G922">
        <v>24514</v>
      </c>
      <c r="H922" t="s">
        <v>6110</v>
      </c>
      <c r="I922" t="s">
        <v>6097</v>
      </c>
      <c r="J922">
        <v>6</v>
      </c>
      <c r="K922" t="s">
        <v>5622</v>
      </c>
      <c r="L922">
        <v>741.24</v>
      </c>
      <c r="M922">
        <v>123.54</v>
      </c>
      <c r="N922" t="s">
        <v>6107</v>
      </c>
      <c r="O922" t="s">
        <v>466</v>
      </c>
    </row>
    <row r="923" spans="1:15" x14ac:dyDescent="0.3">
      <c r="A923">
        <v>238430</v>
      </c>
      <c r="B923">
        <v>122</v>
      </c>
      <c r="C923" t="s">
        <v>552</v>
      </c>
      <c r="D923" t="s">
        <v>2733</v>
      </c>
      <c r="E923" t="s">
        <v>2972</v>
      </c>
      <c r="F923" s="440">
        <v>46182</v>
      </c>
      <c r="G923">
        <v>17303</v>
      </c>
      <c r="H923" t="s">
        <v>6111</v>
      </c>
      <c r="I923" t="s">
        <v>6097</v>
      </c>
      <c r="J923">
        <v>4</v>
      </c>
      <c r="K923" t="s">
        <v>5622</v>
      </c>
      <c r="L923">
        <v>502.12</v>
      </c>
      <c r="M923">
        <v>125.53</v>
      </c>
      <c r="N923" t="s">
        <v>6107</v>
      </c>
      <c r="O923" t="s">
        <v>466</v>
      </c>
    </row>
    <row r="924" spans="1:15" x14ac:dyDescent="0.3">
      <c r="A924">
        <v>238429</v>
      </c>
      <c r="B924">
        <v>122</v>
      </c>
      <c r="C924" t="s">
        <v>552</v>
      </c>
      <c r="D924" t="s">
        <v>2932</v>
      </c>
      <c r="E924" t="s">
        <v>2973</v>
      </c>
      <c r="F924" s="440">
        <v>46183</v>
      </c>
      <c r="G924">
        <v>26882</v>
      </c>
      <c r="H924" t="s">
        <v>6057</v>
      </c>
      <c r="I924" t="s">
        <v>6085</v>
      </c>
      <c r="J924">
        <v>1</v>
      </c>
      <c r="K924" t="s">
        <v>5598</v>
      </c>
      <c r="L924">
        <v>360</v>
      </c>
      <c r="M924">
        <v>360</v>
      </c>
      <c r="N924" t="s">
        <v>6085</v>
      </c>
      <c r="O924" t="s">
        <v>466</v>
      </c>
    </row>
    <row r="925" spans="1:15" x14ac:dyDescent="0.3">
      <c r="A925">
        <v>238428</v>
      </c>
      <c r="B925">
        <v>122</v>
      </c>
      <c r="C925" t="s">
        <v>552</v>
      </c>
      <c r="D925" t="s">
        <v>2693</v>
      </c>
      <c r="E925" t="s">
        <v>2974</v>
      </c>
      <c r="F925" s="440">
        <v>46182</v>
      </c>
      <c r="G925">
        <v>26014</v>
      </c>
      <c r="H925" t="s">
        <v>6006</v>
      </c>
      <c r="I925" t="s">
        <v>4764</v>
      </c>
      <c r="J925">
        <v>4</v>
      </c>
      <c r="K925" t="s">
        <v>5601</v>
      </c>
      <c r="L925">
        <v>1503.2</v>
      </c>
      <c r="M925">
        <v>375.8</v>
      </c>
      <c r="N925" t="s">
        <v>4764</v>
      </c>
      <c r="O925" t="s">
        <v>466</v>
      </c>
    </row>
    <row r="926" spans="1:15" x14ac:dyDescent="0.3">
      <c r="A926">
        <v>238427</v>
      </c>
      <c r="B926">
        <v>122</v>
      </c>
      <c r="C926" t="s">
        <v>552</v>
      </c>
      <c r="D926" t="s">
        <v>2684</v>
      </c>
      <c r="E926" t="s">
        <v>2975</v>
      </c>
      <c r="F926" s="440">
        <v>46183</v>
      </c>
      <c r="G926">
        <v>26594</v>
      </c>
      <c r="H926" t="s">
        <v>5698</v>
      </c>
      <c r="I926" t="s">
        <v>6085</v>
      </c>
      <c r="J926">
        <v>10.5</v>
      </c>
      <c r="K926" t="s">
        <v>5598</v>
      </c>
      <c r="L926">
        <v>912.45</v>
      </c>
      <c r="M926">
        <v>86.9</v>
      </c>
      <c r="N926" t="s">
        <v>6085</v>
      </c>
      <c r="O926" t="s">
        <v>466</v>
      </c>
    </row>
    <row r="927" spans="1:15" x14ac:dyDescent="0.3">
      <c r="A927">
        <v>238426</v>
      </c>
      <c r="B927">
        <v>122</v>
      </c>
      <c r="C927" t="s">
        <v>552</v>
      </c>
      <c r="D927" t="s">
        <v>2706</v>
      </c>
      <c r="E927" t="s">
        <v>2976</v>
      </c>
      <c r="F927" s="440">
        <v>46183</v>
      </c>
      <c r="G927">
        <v>24219</v>
      </c>
      <c r="H927" t="s">
        <v>5847</v>
      </c>
      <c r="I927" t="s">
        <v>6085</v>
      </c>
      <c r="J927">
        <v>1</v>
      </c>
      <c r="K927" t="s">
        <v>5598</v>
      </c>
      <c r="L927">
        <v>13</v>
      </c>
      <c r="M927">
        <v>13</v>
      </c>
      <c r="N927" t="s">
        <v>6085</v>
      </c>
      <c r="O927" t="s">
        <v>466</v>
      </c>
    </row>
    <row r="928" spans="1:15" x14ac:dyDescent="0.3">
      <c r="A928">
        <v>238426</v>
      </c>
      <c r="B928">
        <v>122</v>
      </c>
      <c r="C928" t="s">
        <v>552</v>
      </c>
      <c r="D928" t="s">
        <v>2706</v>
      </c>
      <c r="E928" t="s">
        <v>2976</v>
      </c>
      <c r="F928" s="440">
        <v>46183</v>
      </c>
      <c r="G928">
        <v>20242</v>
      </c>
      <c r="H928" t="s">
        <v>5649</v>
      </c>
      <c r="I928" t="s">
        <v>6085</v>
      </c>
      <c r="J928">
        <v>5</v>
      </c>
      <c r="K928" t="s">
        <v>5605</v>
      </c>
      <c r="L928">
        <v>103.45</v>
      </c>
      <c r="M928">
        <v>20.69</v>
      </c>
      <c r="N928" t="s">
        <v>6085</v>
      </c>
      <c r="O928" t="s">
        <v>466</v>
      </c>
    </row>
    <row r="929" spans="1:15" x14ac:dyDescent="0.3">
      <c r="A929">
        <v>238426</v>
      </c>
      <c r="B929">
        <v>122</v>
      </c>
      <c r="C929" t="s">
        <v>552</v>
      </c>
      <c r="D929" t="s">
        <v>2706</v>
      </c>
      <c r="E929" t="s">
        <v>2976</v>
      </c>
      <c r="F929" s="440">
        <v>46183</v>
      </c>
      <c r="G929">
        <v>20227</v>
      </c>
      <c r="H929" t="s">
        <v>5650</v>
      </c>
      <c r="I929" t="s">
        <v>6085</v>
      </c>
      <c r="J929">
        <v>5</v>
      </c>
      <c r="K929" t="s">
        <v>5605</v>
      </c>
      <c r="L929">
        <v>66.45</v>
      </c>
      <c r="M929">
        <v>13.29</v>
      </c>
      <c r="N929" t="s">
        <v>6085</v>
      </c>
      <c r="O929" t="s">
        <v>466</v>
      </c>
    </row>
    <row r="930" spans="1:15" x14ac:dyDescent="0.3">
      <c r="A930">
        <v>238426</v>
      </c>
      <c r="B930">
        <v>122</v>
      </c>
      <c r="C930" t="s">
        <v>552</v>
      </c>
      <c r="D930" t="s">
        <v>2706</v>
      </c>
      <c r="E930" t="s">
        <v>2976</v>
      </c>
      <c r="F930" s="440">
        <v>46183</v>
      </c>
      <c r="G930">
        <v>20054</v>
      </c>
      <c r="H930" t="s">
        <v>5633</v>
      </c>
      <c r="I930" t="s">
        <v>6085</v>
      </c>
      <c r="J930">
        <v>5</v>
      </c>
      <c r="K930" t="s">
        <v>6140</v>
      </c>
      <c r="L930">
        <v>58.9</v>
      </c>
      <c r="M930">
        <v>11.78</v>
      </c>
      <c r="N930" t="s">
        <v>6085</v>
      </c>
      <c r="O930" t="s">
        <v>466</v>
      </c>
    </row>
    <row r="931" spans="1:15" x14ac:dyDescent="0.3">
      <c r="A931">
        <v>238426</v>
      </c>
      <c r="B931">
        <v>122</v>
      </c>
      <c r="C931" t="s">
        <v>552</v>
      </c>
      <c r="D931" t="s">
        <v>2706</v>
      </c>
      <c r="E931" t="s">
        <v>2976</v>
      </c>
      <c r="F931" s="440">
        <v>46183</v>
      </c>
      <c r="G931">
        <v>21130</v>
      </c>
      <c r="H931" t="s">
        <v>5884</v>
      </c>
      <c r="I931" t="s">
        <v>6085</v>
      </c>
      <c r="J931">
        <v>3</v>
      </c>
      <c r="K931" t="s">
        <v>5613</v>
      </c>
      <c r="L931">
        <v>139.59</v>
      </c>
      <c r="M931">
        <v>46.53</v>
      </c>
      <c r="N931" t="s">
        <v>6085</v>
      </c>
      <c r="O931" t="s">
        <v>466</v>
      </c>
    </row>
    <row r="932" spans="1:15" x14ac:dyDescent="0.3">
      <c r="A932">
        <v>238426</v>
      </c>
      <c r="B932">
        <v>122</v>
      </c>
      <c r="C932" t="s">
        <v>552</v>
      </c>
      <c r="D932" t="s">
        <v>2706</v>
      </c>
      <c r="E932" t="s">
        <v>2976</v>
      </c>
      <c r="F932" s="440">
        <v>46183</v>
      </c>
      <c r="G932">
        <v>20738</v>
      </c>
      <c r="H932" t="s">
        <v>6213</v>
      </c>
      <c r="I932" t="s">
        <v>6085</v>
      </c>
      <c r="J932">
        <v>4</v>
      </c>
      <c r="K932" t="s">
        <v>6214</v>
      </c>
      <c r="L932">
        <v>445.88</v>
      </c>
      <c r="M932">
        <v>111.47</v>
      </c>
      <c r="N932" t="s">
        <v>6085</v>
      </c>
      <c r="O932" t="s">
        <v>466</v>
      </c>
    </row>
    <row r="933" spans="1:15" x14ac:dyDescent="0.3">
      <c r="A933">
        <v>238425</v>
      </c>
      <c r="B933">
        <v>122</v>
      </c>
      <c r="C933" t="s">
        <v>552</v>
      </c>
      <c r="D933" t="s">
        <v>2819</v>
      </c>
      <c r="E933" t="s">
        <v>2977</v>
      </c>
      <c r="F933" s="440">
        <v>46182</v>
      </c>
      <c r="G933">
        <v>25478</v>
      </c>
      <c r="H933" t="s">
        <v>5656</v>
      </c>
      <c r="I933" t="s">
        <v>6085</v>
      </c>
      <c r="J933">
        <v>60</v>
      </c>
      <c r="K933" t="s">
        <v>5613</v>
      </c>
      <c r="L933">
        <v>585</v>
      </c>
      <c r="M933">
        <v>9.75</v>
      </c>
      <c r="N933" t="s">
        <v>4764</v>
      </c>
      <c r="O933" t="s">
        <v>466</v>
      </c>
    </row>
    <row r="934" spans="1:15" x14ac:dyDescent="0.3">
      <c r="A934">
        <v>238424</v>
      </c>
      <c r="B934">
        <v>122</v>
      </c>
      <c r="C934" t="s">
        <v>552</v>
      </c>
      <c r="D934" t="s">
        <v>2520</v>
      </c>
      <c r="E934" t="s">
        <v>2978</v>
      </c>
      <c r="F934" s="440">
        <v>46182</v>
      </c>
      <c r="G934">
        <v>19485</v>
      </c>
      <c r="H934" t="s">
        <v>5935</v>
      </c>
      <c r="I934" t="s">
        <v>6085</v>
      </c>
      <c r="J934">
        <v>0.1</v>
      </c>
      <c r="K934" t="s">
        <v>5598</v>
      </c>
      <c r="L934">
        <v>7.5</v>
      </c>
      <c r="M934">
        <v>75</v>
      </c>
      <c r="N934" t="s">
        <v>6085</v>
      </c>
      <c r="O934" t="s">
        <v>466</v>
      </c>
    </row>
    <row r="935" spans="1:15" x14ac:dyDescent="0.3">
      <c r="A935">
        <v>238424</v>
      </c>
      <c r="B935">
        <v>122</v>
      </c>
      <c r="C935" t="s">
        <v>552</v>
      </c>
      <c r="D935" t="s">
        <v>2520</v>
      </c>
      <c r="E935" t="s">
        <v>2978</v>
      </c>
      <c r="F935" s="440">
        <v>46182</v>
      </c>
      <c r="G935">
        <v>23095</v>
      </c>
      <c r="H935" t="s">
        <v>5942</v>
      </c>
      <c r="I935" t="s">
        <v>6085</v>
      </c>
      <c r="J935">
        <v>150</v>
      </c>
      <c r="K935" t="s">
        <v>5613</v>
      </c>
      <c r="L935">
        <v>145.5</v>
      </c>
      <c r="M935">
        <v>0.97</v>
      </c>
      <c r="N935" t="s">
        <v>6085</v>
      </c>
      <c r="O935" t="s">
        <v>466</v>
      </c>
    </row>
    <row r="936" spans="1:15" x14ac:dyDescent="0.3">
      <c r="A936">
        <v>238424</v>
      </c>
      <c r="B936">
        <v>122</v>
      </c>
      <c r="C936" t="s">
        <v>552</v>
      </c>
      <c r="D936" t="s">
        <v>2520</v>
      </c>
      <c r="E936" t="s">
        <v>2978</v>
      </c>
      <c r="F936" s="440">
        <v>46182</v>
      </c>
      <c r="G936">
        <v>19505</v>
      </c>
      <c r="H936" t="s">
        <v>5978</v>
      </c>
      <c r="I936" t="s">
        <v>6085</v>
      </c>
      <c r="J936">
        <v>1</v>
      </c>
      <c r="K936" t="s">
        <v>5598</v>
      </c>
      <c r="L936">
        <v>11.5</v>
      </c>
      <c r="M936">
        <v>11.5</v>
      </c>
      <c r="N936" t="s">
        <v>6085</v>
      </c>
      <c r="O936" t="s">
        <v>466</v>
      </c>
    </row>
    <row r="937" spans="1:15" x14ac:dyDescent="0.3">
      <c r="A937">
        <v>238424</v>
      </c>
      <c r="B937">
        <v>122</v>
      </c>
      <c r="C937" t="s">
        <v>552</v>
      </c>
      <c r="D937" t="s">
        <v>2520</v>
      </c>
      <c r="E937" t="s">
        <v>2978</v>
      </c>
      <c r="F937" s="440">
        <v>46182</v>
      </c>
      <c r="G937">
        <v>19623</v>
      </c>
      <c r="H937" t="s">
        <v>5929</v>
      </c>
      <c r="I937" t="s">
        <v>6085</v>
      </c>
      <c r="J937">
        <v>10</v>
      </c>
      <c r="K937" t="s">
        <v>5598</v>
      </c>
      <c r="L937">
        <v>62</v>
      </c>
      <c r="M937">
        <v>6.2</v>
      </c>
      <c r="N937" t="s">
        <v>6085</v>
      </c>
      <c r="O937" t="s">
        <v>466</v>
      </c>
    </row>
    <row r="938" spans="1:15" x14ac:dyDescent="0.3">
      <c r="A938">
        <v>238424</v>
      </c>
      <c r="B938">
        <v>122</v>
      </c>
      <c r="C938" t="s">
        <v>552</v>
      </c>
      <c r="D938" t="s">
        <v>2520</v>
      </c>
      <c r="E938" t="s">
        <v>2978</v>
      </c>
      <c r="F938" s="440">
        <v>46182</v>
      </c>
      <c r="G938">
        <v>19498</v>
      </c>
      <c r="H938" t="s">
        <v>5979</v>
      </c>
      <c r="I938" t="s">
        <v>6085</v>
      </c>
      <c r="J938">
        <v>1</v>
      </c>
      <c r="K938" t="s">
        <v>5598</v>
      </c>
      <c r="L938">
        <v>13.5</v>
      </c>
      <c r="M938">
        <v>13.5</v>
      </c>
      <c r="N938" t="s">
        <v>6085</v>
      </c>
      <c r="O938" t="s">
        <v>466</v>
      </c>
    </row>
    <row r="939" spans="1:15" x14ac:dyDescent="0.3">
      <c r="A939">
        <v>238424</v>
      </c>
      <c r="B939">
        <v>122</v>
      </c>
      <c r="C939" t="s">
        <v>552</v>
      </c>
      <c r="D939" t="s">
        <v>2520</v>
      </c>
      <c r="E939" t="s">
        <v>2978</v>
      </c>
      <c r="F939" s="440">
        <v>46182</v>
      </c>
      <c r="G939">
        <v>23236</v>
      </c>
      <c r="H939" t="s">
        <v>5934</v>
      </c>
      <c r="I939" t="s">
        <v>6085</v>
      </c>
      <c r="J939">
        <v>2</v>
      </c>
      <c r="K939" t="s">
        <v>5598</v>
      </c>
      <c r="L939">
        <v>24</v>
      </c>
      <c r="M939">
        <v>12</v>
      </c>
      <c r="N939" t="s">
        <v>6085</v>
      </c>
      <c r="O939" t="s">
        <v>466</v>
      </c>
    </row>
    <row r="940" spans="1:15" x14ac:dyDescent="0.3">
      <c r="A940">
        <v>238424</v>
      </c>
      <c r="B940">
        <v>122</v>
      </c>
      <c r="C940" t="s">
        <v>552</v>
      </c>
      <c r="D940" t="s">
        <v>2520</v>
      </c>
      <c r="E940" t="s">
        <v>2978</v>
      </c>
      <c r="F940" s="440">
        <v>46182</v>
      </c>
      <c r="G940">
        <v>19654</v>
      </c>
      <c r="H940" t="s">
        <v>5917</v>
      </c>
      <c r="I940" t="s">
        <v>6085</v>
      </c>
      <c r="J940">
        <v>2</v>
      </c>
      <c r="K940" t="s">
        <v>5598</v>
      </c>
      <c r="L940">
        <v>13</v>
      </c>
      <c r="M940">
        <v>6.5</v>
      </c>
      <c r="N940" t="s">
        <v>6085</v>
      </c>
      <c r="O940" t="s">
        <v>466</v>
      </c>
    </row>
    <row r="941" spans="1:15" x14ac:dyDescent="0.3">
      <c r="A941">
        <v>238424</v>
      </c>
      <c r="B941">
        <v>122</v>
      </c>
      <c r="C941" t="s">
        <v>552</v>
      </c>
      <c r="D941" t="s">
        <v>2520</v>
      </c>
      <c r="E941" t="s">
        <v>2978</v>
      </c>
      <c r="F941" s="440">
        <v>46182</v>
      </c>
      <c r="G941">
        <v>19589</v>
      </c>
      <c r="H941" t="s">
        <v>5943</v>
      </c>
      <c r="I941" t="s">
        <v>6085</v>
      </c>
      <c r="J941">
        <v>0.5</v>
      </c>
      <c r="K941" t="s">
        <v>5598</v>
      </c>
      <c r="L941">
        <v>5.25</v>
      </c>
      <c r="M941">
        <v>10.5</v>
      </c>
      <c r="N941" t="s">
        <v>6085</v>
      </c>
      <c r="O941" t="s">
        <v>466</v>
      </c>
    </row>
    <row r="942" spans="1:15" x14ac:dyDescent="0.3">
      <c r="A942">
        <v>238424</v>
      </c>
      <c r="B942">
        <v>122</v>
      </c>
      <c r="C942" t="s">
        <v>552</v>
      </c>
      <c r="D942" t="s">
        <v>2520</v>
      </c>
      <c r="E942" t="s">
        <v>2978</v>
      </c>
      <c r="F942" s="440">
        <v>46182</v>
      </c>
      <c r="G942">
        <v>19632</v>
      </c>
      <c r="H942" t="s">
        <v>5926</v>
      </c>
      <c r="I942" t="s">
        <v>6085</v>
      </c>
      <c r="J942">
        <v>12</v>
      </c>
      <c r="K942" t="s">
        <v>5598</v>
      </c>
      <c r="L942">
        <v>54</v>
      </c>
      <c r="M942">
        <v>4.5</v>
      </c>
      <c r="N942" t="s">
        <v>6085</v>
      </c>
      <c r="O942" t="s">
        <v>466</v>
      </c>
    </row>
    <row r="943" spans="1:15" x14ac:dyDescent="0.3">
      <c r="A943">
        <v>238424</v>
      </c>
      <c r="B943">
        <v>122</v>
      </c>
      <c r="C943" t="s">
        <v>552</v>
      </c>
      <c r="D943" t="s">
        <v>2520</v>
      </c>
      <c r="E943" t="s">
        <v>2978</v>
      </c>
      <c r="F943" s="440">
        <v>46182</v>
      </c>
      <c r="G943">
        <v>23361</v>
      </c>
      <c r="H943" t="s">
        <v>5937</v>
      </c>
      <c r="I943" t="s">
        <v>6085</v>
      </c>
      <c r="J943">
        <v>20</v>
      </c>
      <c r="K943" t="s">
        <v>5598</v>
      </c>
      <c r="L943">
        <v>57</v>
      </c>
      <c r="M943">
        <v>2.85</v>
      </c>
      <c r="N943" t="s">
        <v>6085</v>
      </c>
      <c r="O943" t="s">
        <v>466</v>
      </c>
    </row>
    <row r="944" spans="1:15" x14ac:dyDescent="0.3">
      <c r="A944">
        <v>238424</v>
      </c>
      <c r="B944">
        <v>122</v>
      </c>
      <c r="C944" t="s">
        <v>552</v>
      </c>
      <c r="D944" t="s">
        <v>2520</v>
      </c>
      <c r="E944" t="s">
        <v>2978</v>
      </c>
      <c r="F944" s="440">
        <v>46182</v>
      </c>
      <c r="G944">
        <v>19558</v>
      </c>
      <c r="H944" t="s">
        <v>5950</v>
      </c>
      <c r="I944" t="s">
        <v>6085</v>
      </c>
      <c r="J944">
        <v>1</v>
      </c>
      <c r="K944" t="s">
        <v>5598</v>
      </c>
      <c r="L944">
        <v>23</v>
      </c>
      <c r="M944">
        <v>23</v>
      </c>
      <c r="N944" t="s">
        <v>6085</v>
      </c>
      <c r="O944" t="s">
        <v>466</v>
      </c>
    </row>
    <row r="945" spans="1:15" x14ac:dyDescent="0.3">
      <c r="A945">
        <v>238424</v>
      </c>
      <c r="B945">
        <v>122</v>
      </c>
      <c r="C945" t="s">
        <v>552</v>
      </c>
      <c r="D945" t="s">
        <v>2520</v>
      </c>
      <c r="E945" t="s">
        <v>2978</v>
      </c>
      <c r="F945" s="440">
        <v>46182</v>
      </c>
      <c r="G945">
        <v>19647</v>
      </c>
      <c r="H945" t="s">
        <v>5921</v>
      </c>
      <c r="I945" t="s">
        <v>6085</v>
      </c>
      <c r="J945">
        <v>1</v>
      </c>
      <c r="K945" t="s">
        <v>5598</v>
      </c>
      <c r="L945">
        <v>15</v>
      </c>
      <c r="M945">
        <v>15</v>
      </c>
      <c r="N945" t="s">
        <v>6085</v>
      </c>
      <c r="O945" t="s">
        <v>466</v>
      </c>
    </row>
    <row r="946" spans="1:15" x14ac:dyDescent="0.3">
      <c r="A946">
        <v>238424</v>
      </c>
      <c r="B946">
        <v>122</v>
      </c>
      <c r="C946" t="s">
        <v>552</v>
      </c>
      <c r="D946" t="s">
        <v>2520</v>
      </c>
      <c r="E946" t="s">
        <v>2978</v>
      </c>
      <c r="F946" s="440">
        <v>46182</v>
      </c>
      <c r="G946">
        <v>24037</v>
      </c>
      <c r="H946" t="s">
        <v>6116</v>
      </c>
      <c r="I946" t="s">
        <v>6085</v>
      </c>
      <c r="J946">
        <v>4</v>
      </c>
      <c r="K946" t="s">
        <v>5598</v>
      </c>
      <c r="L946">
        <v>70</v>
      </c>
      <c r="M946">
        <v>17.5</v>
      </c>
      <c r="N946" t="s">
        <v>6085</v>
      </c>
      <c r="O946" t="s">
        <v>466</v>
      </c>
    </row>
    <row r="947" spans="1:15" x14ac:dyDescent="0.3">
      <c r="A947">
        <v>238424</v>
      </c>
      <c r="B947">
        <v>122</v>
      </c>
      <c r="C947" t="s">
        <v>552</v>
      </c>
      <c r="D947" t="s">
        <v>2520</v>
      </c>
      <c r="E947" t="s">
        <v>2978</v>
      </c>
      <c r="F947" s="440">
        <v>46182</v>
      </c>
      <c r="G947">
        <v>19472</v>
      </c>
      <c r="H947" t="s">
        <v>6064</v>
      </c>
      <c r="I947" t="s">
        <v>6085</v>
      </c>
      <c r="J947">
        <v>1.5</v>
      </c>
      <c r="K947" t="s">
        <v>5598</v>
      </c>
      <c r="L947">
        <v>34.5</v>
      </c>
      <c r="M947">
        <v>23</v>
      </c>
      <c r="N947" t="s">
        <v>6085</v>
      </c>
      <c r="O947" t="s">
        <v>466</v>
      </c>
    </row>
    <row r="948" spans="1:15" x14ac:dyDescent="0.3">
      <c r="A948">
        <v>238424</v>
      </c>
      <c r="B948">
        <v>122</v>
      </c>
      <c r="C948" t="s">
        <v>552</v>
      </c>
      <c r="D948" t="s">
        <v>2520</v>
      </c>
      <c r="E948" t="s">
        <v>2978</v>
      </c>
      <c r="F948" s="440">
        <v>46182</v>
      </c>
      <c r="G948">
        <v>19575</v>
      </c>
      <c r="H948" t="s">
        <v>5944</v>
      </c>
      <c r="I948" t="s">
        <v>6085</v>
      </c>
      <c r="J948">
        <v>1.2</v>
      </c>
      <c r="K948" t="s">
        <v>5598</v>
      </c>
      <c r="L948">
        <v>42</v>
      </c>
      <c r="M948">
        <v>35</v>
      </c>
      <c r="N948" t="s">
        <v>6085</v>
      </c>
      <c r="O948" t="s">
        <v>466</v>
      </c>
    </row>
    <row r="949" spans="1:15" x14ac:dyDescent="0.3">
      <c r="A949">
        <v>238424</v>
      </c>
      <c r="B949">
        <v>122</v>
      </c>
      <c r="C949" t="s">
        <v>552</v>
      </c>
      <c r="D949" t="s">
        <v>2520</v>
      </c>
      <c r="E949" t="s">
        <v>2978</v>
      </c>
      <c r="F949" s="440">
        <v>46182</v>
      </c>
      <c r="G949">
        <v>19751</v>
      </c>
      <c r="H949" t="s">
        <v>5938</v>
      </c>
      <c r="I949" t="s">
        <v>6085</v>
      </c>
      <c r="J949">
        <v>7</v>
      </c>
      <c r="K949" t="s">
        <v>5598</v>
      </c>
      <c r="L949">
        <v>61.25</v>
      </c>
      <c r="M949">
        <v>8.75</v>
      </c>
      <c r="N949" t="s">
        <v>6085</v>
      </c>
      <c r="O949" t="s">
        <v>466</v>
      </c>
    </row>
    <row r="950" spans="1:15" x14ac:dyDescent="0.3">
      <c r="A950">
        <v>238424</v>
      </c>
      <c r="B950">
        <v>122</v>
      </c>
      <c r="C950" t="s">
        <v>552</v>
      </c>
      <c r="D950" t="s">
        <v>2520</v>
      </c>
      <c r="E950" t="s">
        <v>2978</v>
      </c>
      <c r="F950" s="440">
        <v>46182</v>
      </c>
      <c r="G950">
        <v>19617</v>
      </c>
      <c r="H950" t="s">
        <v>5933</v>
      </c>
      <c r="I950" t="s">
        <v>6085</v>
      </c>
      <c r="J950">
        <v>1.3</v>
      </c>
      <c r="K950" t="s">
        <v>5598</v>
      </c>
      <c r="L950">
        <v>50.7</v>
      </c>
      <c r="M950">
        <v>39</v>
      </c>
      <c r="N950" t="s">
        <v>6085</v>
      </c>
      <c r="O950" t="s">
        <v>466</v>
      </c>
    </row>
    <row r="951" spans="1:15" x14ac:dyDescent="0.3">
      <c r="A951">
        <v>238424</v>
      </c>
      <c r="B951">
        <v>122</v>
      </c>
      <c r="C951" t="s">
        <v>552</v>
      </c>
      <c r="D951" t="s">
        <v>2520</v>
      </c>
      <c r="E951" t="s">
        <v>2978</v>
      </c>
      <c r="F951" s="440">
        <v>46182</v>
      </c>
      <c r="G951">
        <v>19621</v>
      </c>
      <c r="H951" t="s">
        <v>5931</v>
      </c>
      <c r="I951" t="s">
        <v>6085</v>
      </c>
      <c r="J951">
        <v>6</v>
      </c>
      <c r="K951" t="s">
        <v>5598</v>
      </c>
      <c r="L951">
        <v>51</v>
      </c>
      <c r="M951">
        <v>8.5</v>
      </c>
      <c r="N951" t="s">
        <v>6085</v>
      </c>
      <c r="O951" t="s">
        <v>466</v>
      </c>
    </row>
    <row r="952" spans="1:15" x14ac:dyDescent="0.3">
      <c r="A952">
        <v>238424</v>
      </c>
      <c r="B952">
        <v>122</v>
      </c>
      <c r="C952" t="s">
        <v>552</v>
      </c>
      <c r="D952" t="s">
        <v>2520</v>
      </c>
      <c r="E952" t="s">
        <v>2978</v>
      </c>
      <c r="F952" s="440">
        <v>46182</v>
      </c>
      <c r="G952">
        <v>23195</v>
      </c>
      <c r="H952" t="s">
        <v>5951</v>
      </c>
      <c r="I952" t="s">
        <v>6085</v>
      </c>
      <c r="J952">
        <v>0.2</v>
      </c>
      <c r="K952" t="s">
        <v>5598</v>
      </c>
      <c r="L952">
        <v>2</v>
      </c>
      <c r="M952">
        <v>10</v>
      </c>
      <c r="N952" t="s">
        <v>6085</v>
      </c>
      <c r="O952" t="s">
        <v>466</v>
      </c>
    </row>
    <row r="953" spans="1:15" x14ac:dyDescent="0.3">
      <c r="A953">
        <v>238424</v>
      </c>
      <c r="B953">
        <v>122</v>
      </c>
      <c r="C953" t="s">
        <v>552</v>
      </c>
      <c r="D953" t="s">
        <v>2520</v>
      </c>
      <c r="E953" t="s">
        <v>2978</v>
      </c>
      <c r="F953" s="440">
        <v>46182</v>
      </c>
      <c r="G953">
        <v>23390</v>
      </c>
      <c r="H953" t="s">
        <v>5922</v>
      </c>
      <c r="I953" t="s">
        <v>6085</v>
      </c>
      <c r="J953">
        <v>6</v>
      </c>
      <c r="K953" t="s">
        <v>5598</v>
      </c>
      <c r="L953">
        <v>48</v>
      </c>
      <c r="M953">
        <v>8</v>
      </c>
      <c r="N953" t="s">
        <v>6085</v>
      </c>
      <c r="O953" t="s">
        <v>466</v>
      </c>
    </row>
    <row r="954" spans="1:15" x14ac:dyDescent="0.3">
      <c r="A954">
        <v>238424</v>
      </c>
      <c r="B954">
        <v>122</v>
      </c>
      <c r="C954" t="s">
        <v>552</v>
      </c>
      <c r="D954" t="s">
        <v>2520</v>
      </c>
      <c r="E954" t="s">
        <v>2978</v>
      </c>
      <c r="F954" s="440">
        <v>46182</v>
      </c>
      <c r="G954">
        <v>19465</v>
      </c>
      <c r="H954" t="s">
        <v>5953</v>
      </c>
      <c r="I954" t="s">
        <v>6085</v>
      </c>
      <c r="J954">
        <v>1</v>
      </c>
      <c r="K954" t="s">
        <v>5598</v>
      </c>
      <c r="L954">
        <v>7.5</v>
      </c>
      <c r="M954">
        <v>7.5</v>
      </c>
      <c r="N954" t="s">
        <v>6085</v>
      </c>
      <c r="O954" t="s">
        <v>466</v>
      </c>
    </row>
    <row r="955" spans="1:15" x14ac:dyDescent="0.3">
      <c r="A955">
        <v>238424</v>
      </c>
      <c r="B955">
        <v>122</v>
      </c>
      <c r="C955" t="s">
        <v>552</v>
      </c>
      <c r="D955" t="s">
        <v>2520</v>
      </c>
      <c r="E955" t="s">
        <v>2978</v>
      </c>
      <c r="F955" s="440">
        <v>46182</v>
      </c>
      <c r="G955">
        <v>19476</v>
      </c>
      <c r="H955" t="s">
        <v>6017</v>
      </c>
      <c r="I955" t="s">
        <v>6085</v>
      </c>
      <c r="J955">
        <v>0.3</v>
      </c>
      <c r="K955" t="s">
        <v>5598</v>
      </c>
      <c r="L955">
        <v>19.5</v>
      </c>
      <c r="M955">
        <v>65</v>
      </c>
      <c r="N955" t="s">
        <v>6085</v>
      </c>
      <c r="O955" t="s">
        <v>466</v>
      </c>
    </row>
    <row r="956" spans="1:15" x14ac:dyDescent="0.3">
      <c r="A956">
        <v>238424</v>
      </c>
      <c r="B956">
        <v>122</v>
      </c>
      <c r="C956" t="s">
        <v>552</v>
      </c>
      <c r="D956" t="s">
        <v>2520</v>
      </c>
      <c r="E956" t="s">
        <v>2978</v>
      </c>
      <c r="F956" s="440">
        <v>46182</v>
      </c>
      <c r="G956">
        <v>19503</v>
      </c>
      <c r="H956" t="s">
        <v>6058</v>
      </c>
      <c r="I956" t="s">
        <v>6085</v>
      </c>
      <c r="J956">
        <v>1</v>
      </c>
      <c r="K956" t="s">
        <v>5598</v>
      </c>
      <c r="L956">
        <v>11.5</v>
      </c>
      <c r="M956">
        <v>11.5</v>
      </c>
      <c r="N956" t="s">
        <v>6085</v>
      </c>
      <c r="O956" t="s">
        <v>466</v>
      </c>
    </row>
    <row r="957" spans="1:15" x14ac:dyDescent="0.3">
      <c r="A957">
        <v>238424</v>
      </c>
      <c r="B957">
        <v>122</v>
      </c>
      <c r="C957" t="s">
        <v>552</v>
      </c>
      <c r="D957" t="s">
        <v>2520</v>
      </c>
      <c r="E957" t="s">
        <v>2978</v>
      </c>
      <c r="F957" s="440">
        <v>46182</v>
      </c>
      <c r="G957">
        <v>19701</v>
      </c>
      <c r="H957" t="s">
        <v>5980</v>
      </c>
      <c r="I957" t="s">
        <v>6085</v>
      </c>
      <c r="J957">
        <v>0.6</v>
      </c>
      <c r="K957" t="s">
        <v>5598</v>
      </c>
      <c r="L957">
        <v>13.2</v>
      </c>
      <c r="M957">
        <v>22</v>
      </c>
      <c r="N957" t="s">
        <v>6085</v>
      </c>
      <c r="O957" t="s">
        <v>466</v>
      </c>
    </row>
    <row r="958" spans="1:15" x14ac:dyDescent="0.3">
      <c r="A958">
        <v>238423</v>
      </c>
      <c r="B958">
        <v>122</v>
      </c>
      <c r="C958" t="s">
        <v>552</v>
      </c>
      <c r="D958" t="s">
        <v>2760</v>
      </c>
      <c r="E958" t="s">
        <v>2979</v>
      </c>
      <c r="F958" s="440">
        <v>46185</v>
      </c>
      <c r="G958">
        <v>17116</v>
      </c>
      <c r="H958" t="s">
        <v>6215</v>
      </c>
      <c r="I958" t="s">
        <v>6097</v>
      </c>
      <c r="J958">
        <v>4</v>
      </c>
      <c r="K958" t="s">
        <v>5613</v>
      </c>
      <c r="L958">
        <v>82.36</v>
      </c>
      <c r="M958">
        <v>20.59</v>
      </c>
      <c r="N958" t="s">
        <v>6099</v>
      </c>
      <c r="O958" t="s">
        <v>466</v>
      </c>
    </row>
    <row r="959" spans="1:15" x14ac:dyDescent="0.3">
      <c r="A959">
        <v>238423</v>
      </c>
      <c r="B959">
        <v>122</v>
      </c>
      <c r="C959" t="s">
        <v>552</v>
      </c>
      <c r="D959" t="s">
        <v>2760</v>
      </c>
      <c r="E959" t="s">
        <v>2979</v>
      </c>
      <c r="F959" s="440">
        <v>46185</v>
      </c>
      <c r="G959">
        <v>17488</v>
      </c>
      <c r="H959" t="s">
        <v>6130</v>
      </c>
      <c r="I959" t="s">
        <v>6097</v>
      </c>
      <c r="J959">
        <v>3</v>
      </c>
      <c r="K959" t="s">
        <v>5703</v>
      </c>
      <c r="L959">
        <v>81</v>
      </c>
      <c r="M959">
        <v>27</v>
      </c>
      <c r="N959" t="s">
        <v>6099</v>
      </c>
      <c r="O959" t="s">
        <v>466</v>
      </c>
    </row>
    <row r="960" spans="1:15" x14ac:dyDescent="0.3">
      <c r="A960">
        <v>238423</v>
      </c>
      <c r="B960">
        <v>122</v>
      </c>
      <c r="C960" t="s">
        <v>552</v>
      </c>
      <c r="D960" t="s">
        <v>2760</v>
      </c>
      <c r="E960" t="s">
        <v>2979</v>
      </c>
      <c r="F960" s="440">
        <v>46185</v>
      </c>
      <c r="G960">
        <v>17476</v>
      </c>
      <c r="H960" t="s">
        <v>6138</v>
      </c>
      <c r="I960" t="s">
        <v>6102</v>
      </c>
      <c r="J960">
        <v>3</v>
      </c>
      <c r="K960" t="s">
        <v>5605</v>
      </c>
      <c r="L960">
        <v>81</v>
      </c>
      <c r="M960">
        <v>27</v>
      </c>
      <c r="N960" t="s">
        <v>6099</v>
      </c>
      <c r="O960" t="s">
        <v>466</v>
      </c>
    </row>
    <row r="961" spans="1:15" x14ac:dyDescent="0.3">
      <c r="A961">
        <v>238423</v>
      </c>
      <c r="B961">
        <v>122</v>
      </c>
      <c r="C961" t="s">
        <v>552</v>
      </c>
      <c r="D961" t="s">
        <v>2760</v>
      </c>
      <c r="E961" t="s">
        <v>2979</v>
      </c>
      <c r="F961" s="440">
        <v>46185</v>
      </c>
      <c r="G961">
        <v>21783</v>
      </c>
      <c r="H961" t="s">
        <v>6216</v>
      </c>
      <c r="I961" t="s">
        <v>6102</v>
      </c>
      <c r="J961">
        <v>5</v>
      </c>
      <c r="K961" t="s">
        <v>5613</v>
      </c>
      <c r="L961">
        <v>80</v>
      </c>
      <c r="M961">
        <v>16</v>
      </c>
      <c r="N961" t="s">
        <v>6099</v>
      </c>
      <c r="O961" t="s">
        <v>466</v>
      </c>
    </row>
    <row r="962" spans="1:15" x14ac:dyDescent="0.3">
      <c r="A962">
        <v>238423</v>
      </c>
      <c r="B962">
        <v>122</v>
      </c>
      <c r="C962" t="s">
        <v>552</v>
      </c>
      <c r="D962" t="s">
        <v>2760</v>
      </c>
      <c r="E962" t="s">
        <v>2979</v>
      </c>
      <c r="F962" s="440">
        <v>46185</v>
      </c>
      <c r="G962">
        <v>17418</v>
      </c>
      <c r="H962" t="s">
        <v>6128</v>
      </c>
      <c r="I962" t="s">
        <v>6097</v>
      </c>
      <c r="J962">
        <v>10</v>
      </c>
      <c r="K962" t="s">
        <v>5703</v>
      </c>
      <c r="L962">
        <v>589</v>
      </c>
      <c r="M962">
        <v>58.9</v>
      </c>
      <c r="N962" t="s">
        <v>6099</v>
      </c>
      <c r="O962" t="s">
        <v>466</v>
      </c>
    </row>
    <row r="963" spans="1:15" x14ac:dyDescent="0.3">
      <c r="A963">
        <v>238423</v>
      </c>
      <c r="B963">
        <v>122</v>
      </c>
      <c r="C963" t="s">
        <v>552</v>
      </c>
      <c r="D963" t="s">
        <v>2760</v>
      </c>
      <c r="E963" t="s">
        <v>2979</v>
      </c>
      <c r="F963" s="440">
        <v>46185</v>
      </c>
      <c r="G963">
        <v>17341</v>
      </c>
      <c r="H963" t="s">
        <v>6217</v>
      </c>
      <c r="I963" t="s">
        <v>6097</v>
      </c>
      <c r="J963">
        <v>4</v>
      </c>
      <c r="K963" t="s">
        <v>5668</v>
      </c>
      <c r="L963">
        <v>299.2</v>
      </c>
      <c r="M963">
        <v>74.8</v>
      </c>
      <c r="N963" t="s">
        <v>6099</v>
      </c>
      <c r="O963" t="s">
        <v>466</v>
      </c>
    </row>
    <row r="964" spans="1:15" x14ac:dyDescent="0.3">
      <c r="A964">
        <v>238423</v>
      </c>
      <c r="B964">
        <v>122</v>
      </c>
      <c r="C964" t="s">
        <v>552</v>
      </c>
      <c r="D964" t="s">
        <v>2760</v>
      </c>
      <c r="E964" t="s">
        <v>2979</v>
      </c>
      <c r="F964" s="440">
        <v>46185</v>
      </c>
      <c r="G964">
        <v>17162</v>
      </c>
      <c r="H964" t="s">
        <v>6137</v>
      </c>
      <c r="I964" t="s">
        <v>6097</v>
      </c>
      <c r="J964">
        <v>4</v>
      </c>
      <c r="K964" t="s">
        <v>5613</v>
      </c>
      <c r="L964">
        <v>216</v>
      </c>
      <c r="M964">
        <v>54</v>
      </c>
      <c r="N964" t="s">
        <v>6099</v>
      </c>
      <c r="O964" t="s">
        <v>466</v>
      </c>
    </row>
    <row r="965" spans="1:15" x14ac:dyDescent="0.3">
      <c r="A965">
        <v>238423</v>
      </c>
      <c r="B965">
        <v>122</v>
      </c>
      <c r="C965" t="s">
        <v>552</v>
      </c>
      <c r="D965" t="s">
        <v>2760</v>
      </c>
      <c r="E965" t="s">
        <v>2979</v>
      </c>
      <c r="F965" s="440">
        <v>46185</v>
      </c>
      <c r="G965">
        <v>17504</v>
      </c>
      <c r="H965" t="s">
        <v>6132</v>
      </c>
      <c r="I965" t="s">
        <v>6102</v>
      </c>
      <c r="J965">
        <v>3</v>
      </c>
      <c r="K965" t="s">
        <v>5613</v>
      </c>
      <c r="L965">
        <v>81</v>
      </c>
      <c r="M965">
        <v>27</v>
      </c>
      <c r="N965" t="s">
        <v>6099</v>
      </c>
      <c r="O965" t="s">
        <v>466</v>
      </c>
    </row>
    <row r="966" spans="1:15" x14ac:dyDescent="0.3">
      <c r="A966">
        <v>238423</v>
      </c>
      <c r="B966">
        <v>122</v>
      </c>
      <c r="C966" t="s">
        <v>552</v>
      </c>
      <c r="D966" t="s">
        <v>2760</v>
      </c>
      <c r="E966" t="s">
        <v>2979</v>
      </c>
      <c r="F966" s="440">
        <v>46185</v>
      </c>
      <c r="G966">
        <v>17001</v>
      </c>
      <c r="H966" t="s">
        <v>6184</v>
      </c>
      <c r="I966" t="s">
        <v>6097</v>
      </c>
      <c r="J966">
        <v>12</v>
      </c>
      <c r="K966" t="s">
        <v>5613</v>
      </c>
      <c r="L966">
        <v>59.04</v>
      </c>
      <c r="M966">
        <v>4.92</v>
      </c>
      <c r="N966" t="s">
        <v>6099</v>
      </c>
      <c r="O966" t="s">
        <v>466</v>
      </c>
    </row>
    <row r="967" spans="1:15" x14ac:dyDescent="0.3">
      <c r="A967">
        <v>238423</v>
      </c>
      <c r="B967">
        <v>122</v>
      </c>
      <c r="C967" t="s">
        <v>552</v>
      </c>
      <c r="D967" t="s">
        <v>2760</v>
      </c>
      <c r="E967" t="s">
        <v>2979</v>
      </c>
      <c r="F967" s="440">
        <v>46185</v>
      </c>
      <c r="G967">
        <v>27393</v>
      </c>
      <c r="H967" t="s">
        <v>6133</v>
      </c>
      <c r="I967" t="s">
        <v>6097</v>
      </c>
      <c r="J967">
        <v>4</v>
      </c>
      <c r="K967" t="s">
        <v>5613</v>
      </c>
      <c r="L967">
        <v>75.92</v>
      </c>
      <c r="M967">
        <v>18.98</v>
      </c>
      <c r="N967" t="s">
        <v>6099</v>
      </c>
      <c r="O967" t="s">
        <v>466</v>
      </c>
    </row>
    <row r="968" spans="1:15" x14ac:dyDescent="0.3">
      <c r="A968">
        <v>238423</v>
      </c>
      <c r="B968">
        <v>122</v>
      </c>
      <c r="C968" t="s">
        <v>552</v>
      </c>
      <c r="D968" t="s">
        <v>2760</v>
      </c>
      <c r="E968" t="s">
        <v>2979</v>
      </c>
      <c r="F968" s="440">
        <v>46185</v>
      </c>
      <c r="G968">
        <v>28880</v>
      </c>
      <c r="H968" t="s">
        <v>6179</v>
      </c>
      <c r="J968">
        <v>6</v>
      </c>
      <c r="K968" t="s">
        <v>5703</v>
      </c>
      <c r="L968">
        <v>510</v>
      </c>
      <c r="M968">
        <v>85</v>
      </c>
      <c r="N968" t="s">
        <v>6099</v>
      </c>
      <c r="O968" t="s">
        <v>466</v>
      </c>
    </row>
    <row r="969" spans="1:15" x14ac:dyDescent="0.3">
      <c r="A969">
        <v>238423</v>
      </c>
      <c r="B969">
        <v>122</v>
      </c>
      <c r="C969" t="s">
        <v>552</v>
      </c>
      <c r="D969" t="s">
        <v>2760</v>
      </c>
      <c r="E969" t="s">
        <v>2979</v>
      </c>
      <c r="F969" s="440">
        <v>46185</v>
      </c>
      <c r="G969">
        <v>17437</v>
      </c>
      <c r="H969" t="s">
        <v>6129</v>
      </c>
      <c r="I969" t="s">
        <v>6097</v>
      </c>
      <c r="J969">
        <v>30</v>
      </c>
      <c r="K969" t="s">
        <v>5613</v>
      </c>
      <c r="L969">
        <v>69</v>
      </c>
      <c r="M969">
        <v>2.2999999999999998</v>
      </c>
      <c r="N969" t="s">
        <v>6099</v>
      </c>
      <c r="O969" t="s">
        <v>466</v>
      </c>
    </row>
    <row r="970" spans="1:15" x14ac:dyDescent="0.3">
      <c r="A970">
        <v>238422</v>
      </c>
      <c r="B970">
        <v>122</v>
      </c>
      <c r="C970" t="s">
        <v>552</v>
      </c>
      <c r="D970" t="s">
        <v>2746</v>
      </c>
      <c r="E970" t="s">
        <v>2980</v>
      </c>
      <c r="F970" s="440">
        <v>46183</v>
      </c>
      <c r="G970">
        <v>27340</v>
      </c>
      <c r="H970" t="s">
        <v>6118</v>
      </c>
      <c r="I970" t="s">
        <v>4764</v>
      </c>
      <c r="J970">
        <v>16</v>
      </c>
      <c r="K970" t="s">
        <v>5605</v>
      </c>
      <c r="L970">
        <v>857.92</v>
      </c>
      <c r="M970">
        <v>53.62</v>
      </c>
      <c r="N970" t="s">
        <v>4764</v>
      </c>
      <c r="O970" t="s">
        <v>466</v>
      </c>
    </row>
    <row r="971" spans="1:15" x14ac:dyDescent="0.3">
      <c r="A971">
        <v>238422</v>
      </c>
      <c r="B971">
        <v>122</v>
      </c>
      <c r="C971" t="s">
        <v>552</v>
      </c>
      <c r="D971" t="s">
        <v>2746</v>
      </c>
      <c r="E971" t="s">
        <v>2980</v>
      </c>
      <c r="F971" s="440">
        <v>46183</v>
      </c>
      <c r="G971">
        <v>28315</v>
      </c>
      <c r="H971" t="s">
        <v>6120</v>
      </c>
      <c r="I971" t="s">
        <v>4764</v>
      </c>
      <c r="J971">
        <v>7</v>
      </c>
      <c r="K971" t="s">
        <v>5605</v>
      </c>
      <c r="L971">
        <v>304.92</v>
      </c>
      <c r="M971">
        <v>43.56</v>
      </c>
      <c r="N971" t="s">
        <v>4764</v>
      </c>
      <c r="O971" t="s">
        <v>466</v>
      </c>
    </row>
    <row r="972" spans="1:15" x14ac:dyDescent="0.3">
      <c r="A972">
        <v>238421</v>
      </c>
      <c r="B972">
        <v>122</v>
      </c>
      <c r="C972" t="s">
        <v>552</v>
      </c>
      <c r="D972" t="s">
        <v>2727</v>
      </c>
      <c r="E972" t="s">
        <v>2981</v>
      </c>
      <c r="F972" s="440">
        <v>46184</v>
      </c>
      <c r="G972">
        <v>26592</v>
      </c>
      <c r="H972" t="s">
        <v>5717</v>
      </c>
      <c r="I972" t="s">
        <v>6085</v>
      </c>
      <c r="J972">
        <v>15.12</v>
      </c>
      <c r="K972" t="s">
        <v>5598</v>
      </c>
      <c r="L972">
        <v>559.44000000000005</v>
      </c>
      <c r="M972">
        <v>37</v>
      </c>
      <c r="N972" t="s">
        <v>6085</v>
      </c>
      <c r="O972" t="s">
        <v>466</v>
      </c>
    </row>
    <row r="973" spans="1:15" x14ac:dyDescent="0.3">
      <c r="A973">
        <v>238420</v>
      </c>
      <c r="B973">
        <v>122</v>
      </c>
      <c r="C973" t="s">
        <v>552</v>
      </c>
      <c r="D973" t="s">
        <v>2717</v>
      </c>
      <c r="E973" t="s">
        <v>2982</v>
      </c>
      <c r="F973" s="440">
        <v>46182</v>
      </c>
      <c r="G973">
        <v>17549</v>
      </c>
      <c r="H973" t="s">
        <v>6218</v>
      </c>
      <c r="I973" t="s">
        <v>6102</v>
      </c>
      <c r="J973">
        <v>20</v>
      </c>
      <c r="K973" t="s">
        <v>5605</v>
      </c>
      <c r="L973">
        <v>630</v>
      </c>
      <c r="M973">
        <v>31.5</v>
      </c>
      <c r="N973" t="s">
        <v>6099</v>
      </c>
      <c r="O973" t="s">
        <v>466</v>
      </c>
    </row>
    <row r="974" spans="1:15" x14ac:dyDescent="0.3">
      <c r="A974">
        <v>238419</v>
      </c>
      <c r="B974">
        <v>122</v>
      </c>
      <c r="C974" t="s">
        <v>552</v>
      </c>
      <c r="D974" t="s">
        <v>2704</v>
      </c>
      <c r="E974" t="s">
        <v>2983</v>
      </c>
      <c r="F974" s="440">
        <v>46184</v>
      </c>
      <c r="G974">
        <v>23359</v>
      </c>
      <c r="H974" t="s">
        <v>5939</v>
      </c>
      <c r="I974" t="s">
        <v>6085</v>
      </c>
      <c r="J974">
        <v>30</v>
      </c>
      <c r="K974" t="s">
        <v>5598</v>
      </c>
      <c r="L974">
        <v>65.7</v>
      </c>
      <c r="M974">
        <v>2.19</v>
      </c>
      <c r="N974" t="s">
        <v>6085</v>
      </c>
      <c r="O974" t="s">
        <v>466</v>
      </c>
    </row>
    <row r="975" spans="1:15" x14ac:dyDescent="0.3">
      <c r="A975">
        <v>238419</v>
      </c>
      <c r="B975">
        <v>122</v>
      </c>
      <c r="C975" t="s">
        <v>552</v>
      </c>
      <c r="D975" t="s">
        <v>2704</v>
      </c>
      <c r="E975" t="s">
        <v>2983</v>
      </c>
      <c r="F975" s="440">
        <v>46184</v>
      </c>
      <c r="G975">
        <v>24484</v>
      </c>
      <c r="H975" t="s">
        <v>6065</v>
      </c>
      <c r="I975" t="s">
        <v>6085</v>
      </c>
      <c r="J975">
        <v>0.2</v>
      </c>
      <c r="K975" t="s">
        <v>5598</v>
      </c>
      <c r="L975">
        <v>3.38</v>
      </c>
      <c r="M975">
        <v>16.899999999999999</v>
      </c>
      <c r="N975" t="s">
        <v>6085</v>
      </c>
      <c r="O975" t="s">
        <v>466</v>
      </c>
    </row>
    <row r="976" spans="1:15" x14ac:dyDescent="0.3">
      <c r="A976">
        <v>238419</v>
      </c>
      <c r="B976">
        <v>122</v>
      </c>
      <c r="C976" t="s">
        <v>552</v>
      </c>
      <c r="D976" t="s">
        <v>2704</v>
      </c>
      <c r="E976" t="s">
        <v>2983</v>
      </c>
      <c r="F976" s="440">
        <v>46184</v>
      </c>
      <c r="G976">
        <v>24044</v>
      </c>
      <c r="H976" t="s">
        <v>5981</v>
      </c>
      <c r="I976" t="s">
        <v>6085</v>
      </c>
      <c r="J976">
        <v>1</v>
      </c>
      <c r="K976" t="s">
        <v>6139</v>
      </c>
      <c r="L976">
        <v>18.13</v>
      </c>
      <c r="M976">
        <v>18.13</v>
      </c>
      <c r="N976" t="s">
        <v>6085</v>
      </c>
      <c r="O976" t="s">
        <v>466</v>
      </c>
    </row>
    <row r="977" spans="1:15" x14ac:dyDescent="0.3">
      <c r="A977">
        <v>238419</v>
      </c>
      <c r="B977">
        <v>122</v>
      </c>
      <c r="C977" t="s">
        <v>552</v>
      </c>
      <c r="D977" t="s">
        <v>2704</v>
      </c>
      <c r="E977" t="s">
        <v>2983</v>
      </c>
      <c r="F977" s="440">
        <v>46184</v>
      </c>
      <c r="G977">
        <v>24509</v>
      </c>
      <c r="H977" t="s">
        <v>5928</v>
      </c>
      <c r="I977" t="s">
        <v>6085</v>
      </c>
      <c r="J977">
        <v>20</v>
      </c>
      <c r="K977" t="s">
        <v>5598</v>
      </c>
      <c r="L977">
        <v>77.400000000000006</v>
      </c>
      <c r="M977">
        <v>3.87</v>
      </c>
      <c r="N977" t="s">
        <v>6085</v>
      </c>
      <c r="O977" t="s">
        <v>466</v>
      </c>
    </row>
    <row r="978" spans="1:15" x14ac:dyDescent="0.3">
      <c r="A978">
        <v>238419</v>
      </c>
      <c r="B978">
        <v>122</v>
      </c>
      <c r="C978" t="s">
        <v>552</v>
      </c>
      <c r="D978" t="s">
        <v>2704</v>
      </c>
      <c r="E978" t="s">
        <v>2983</v>
      </c>
      <c r="F978" s="440">
        <v>46184</v>
      </c>
      <c r="G978">
        <v>19558</v>
      </c>
      <c r="H978" t="s">
        <v>5950</v>
      </c>
      <c r="I978" t="s">
        <v>6085</v>
      </c>
      <c r="J978">
        <v>1</v>
      </c>
      <c r="K978" t="s">
        <v>5598</v>
      </c>
      <c r="L978">
        <v>23.17</v>
      </c>
      <c r="M978">
        <v>23.17</v>
      </c>
      <c r="N978" t="s">
        <v>6085</v>
      </c>
      <c r="O978" t="s">
        <v>466</v>
      </c>
    </row>
    <row r="979" spans="1:15" x14ac:dyDescent="0.3">
      <c r="A979">
        <v>238419</v>
      </c>
      <c r="B979">
        <v>122</v>
      </c>
      <c r="C979" t="s">
        <v>552</v>
      </c>
      <c r="D979" t="s">
        <v>2704</v>
      </c>
      <c r="E979" t="s">
        <v>2983</v>
      </c>
      <c r="F979" s="440">
        <v>46184</v>
      </c>
      <c r="G979">
        <v>24385</v>
      </c>
      <c r="H979" t="s">
        <v>5984</v>
      </c>
      <c r="I979" t="s">
        <v>6085</v>
      </c>
      <c r="J979">
        <v>2</v>
      </c>
      <c r="K979" t="s">
        <v>5598</v>
      </c>
      <c r="L979">
        <v>30.44</v>
      </c>
      <c r="M979">
        <v>15.22</v>
      </c>
      <c r="N979" t="s">
        <v>6085</v>
      </c>
      <c r="O979" t="s">
        <v>466</v>
      </c>
    </row>
    <row r="980" spans="1:15" x14ac:dyDescent="0.3">
      <c r="A980">
        <v>238419</v>
      </c>
      <c r="B980">
        <v>122</v>
      </c>
      <c r="C980" t="s">
        <v>552</v>
      </c>
      <c r="D980" t="s">
        <v>2704</v>
      </c>
      <c r="E980" t="s">
        <v>2983</v>
      </c>
      <c r="F980" s="440">
        <v>46184</v>
      </c>
      <c r="G980">
        <v>23389</v>
      </c>
      <c r="H980" t="s">
        <v>5923</v>
      </c>
      <c r="I980" t="s">
        <v>6085</v>
      </c>
      <c r="J980">
        <v>4</v>
      </c>
      <c r="K980" t="s">
        <v>5598</v>
      </c>
      <c r="L980">
        <v>18.68</v>
      </c>
      <c r="M980">
        <v>4.67</v>
      </c>
      <c r="N980" t="s">
        <v>6085</v>
      </c>
      <c r="O980" t="s">
        <v>466</v>
      </c>
    </row>
    <row r="981" spans="1:15" x14ac:dyDescent="0.3">
      <c r="A981">
        <v>238419</v>
      </c>
      <c r="B981">
        <v>122</v>
      </c>
      <c r="C981" t="s">
        <v>552</v>
      </c>
      <c r="D981" t="s">
        <v>2704</v>
      </c>
      <c r="E981" t="s">
        <v>2983</v>
      </c>
      <c r="F981" s="440">
        <v>46184</v>
      </c>
      <c r="G981">
        <v>23186</v>
      </c>
      <c r="H981" t="s">
        <v>5955</v>
      </c>
      <c r="I981" t="s">
        <v>6085</v>
      </c>
      <c r="J981">
        <v>20</v>
      </c>
      <c r="K981" t="s">
        <v>5598</v>
      </c>
      <c r="L981">
        <v>257.8</v>
      </c>
      <c r="M981">
        <v>12.89</v>
      </c>
      <c r="N981" t="s">
        <v>6085</v>
      </c>
      <c r="O981" t="s">
        <v>466</v>
      </c>
    </row>
    <row r="982" spans="1:15" x14ac:dyDescent="0.3">
      <c r="A982">
        <v>238419</v>
      </c>
      <c r="B982">
        <v>122</v>
      </c>
      <c r="C982" t="s">
        <v>552</v>
      </c>
      <c r="D982" t="s">
        <v>2704</v>
      </c>
      <c r="E982" t="s">
        <v>2983</v>
      </c>
      <c r="F982" s="440">
        <v>46184</v>
      </c>
      <c r="G982">
        <v>24083</v>
      </c>
      <c r="H982" t="s">
        <v>5924</v>
      </c>
      <c r="I982" t="s">
        <v>6085</v>
      </c>
      <c r="J982">
        <v>50</v>
      </c>
      <c r="K982" t="s">
        <v>5598</v>
      </c>
      <c r="L982">
        <v>470</v>
      </c>
      <c r="M982">
        <v>9.4</v>
      </c>
      <c r="N982" t="s">
        <v>6085</v>
      </c>
      <c r="O982" t="s">
        <v>466</v>
      </c>
    </row>
    <row r="983" spans="1:15" x14ac:dyDescent="0.3">
      <c r="A983">
        <v>238419</v>
      </c>
      <c r="B983">
        <v>122</v>
      </c>
      <c r="C983" t="s">
        <v>552</v>
      </c>
      <c r="D983" t="s">
        <v>2704</v>
      </c>
      <c r="E983" t="s">
        <v>2983</v>
      </c>
      <c r="F983" s="440">
        <v>46184</v>
      </c>
      <c r="G983">
        <v>19787</v>
      </c>
      <c r="H983" t="s">
        <v>5914</v>
      </c>
      <c r="I983" t="s">
        <v>6085</v>
      </c>
      <c r="J983">
        <v>1.7</v>
      </c>
      <c r="K983" t="s">
        <v>5598</v>
      </c>
      <c r="L983">
        <v>9.86</v>
      </c>
      <c r="M983">
        <v>5.8</v>
      </c>
      <c r="N983" t="s">
        <v>6085</v>
      </c>
      <c r="O983" t="s">
        <v>466</v>
      </c>
    </row>
    <row r="984" spans="1:15" x14ac:dyDescent="0.3">
      <c r="A984">
        <v>238419</v>
      </c>
      <c r="B984">
        <v>122</v>
      </c>
      <c r="C984" t="s">
        <v>552</v>
      </c>
      <c r="D984" t="s">
        <v>2704</v>
      </c>
      <c r="E984" t="s">
        <v>2983</v>
      </c>
      <c r="F984" s="440">
        <v>46184</v>
      </c>
      <c r="G984">
        <v>19623</v>
      </c>
      <c r="H984" t="s">
        <v>5929</v>
      </c>
      <c r="I984" t="s">
        <v>6085</v>
      </c>
      <c r="J984">
        <v>5</v>
      </c>
      <c r="K984" t="s">
        <v>5598</v>
      </c>
      <c r="L984">
        <v>31.15</v>
      </c>
      <c r="M984">
        <v>6.23</v>
      </c>
      <c r="N984" t="s">
        <v>6085</v>
      </c>
      <c r="O984" t="s">
        <v>466</v>
      </c>
    </row>
    <row r="985" spans="1:15" x14ac:dyDescent="0.3">
      <c r="A985">
        <v>238419</v>
      </c>
      <c r="B985">
        <v>122</v>
      </c>
      <c r="C985" t="s">
        <v>552</v>
      </c>
      <c r="D985" t="s">
        <v>2704</v>
      </c>
      <c r="E985" t="s">
        <v>2983</v>
      </c>
      <c r="F985" s="440">
        <v>46184</v>
      </c>
      <c r="G985">
        <v>19721</v>
      </c>
      <c r="H985" t="s">
        <v>5952</v>
      </c>
      <c r="I985" t="s">
        <v>6085</v>
      </c>
      <c r="J985">
        <v>1</v>
      </c>
      <c r="K985" t="s">
        <v>5598</v>
      </c>
      <c r="L985">
        <v>44.44</v>
      </c>
      <c r="M985">
        <v>44.44</v>
      </c>
      <c r="N985" t="s">
        <v>6085</v>
      </c>
      <c r="O985" t="s">
        <v>466</v>
      </c>
    </row>
    <row r="986" spans="1:15" x14ac:dyDescent="0.3">
      <c r="A986">
        <v>238419</v>
      </c>
      <c r="B986">
        <v>122</v>
      </c>
      <c r="C986" t="s">
        <v>552</v>
      </c>
      <c r="D986" t="s">
        <v>2704</v>
      </c>
      <c r="E986" t="s">
        <v>2983</v>
      </c>
      <c r="F986" s="440">
        <v>46184</v>
      </c>
      <c r="G986">
        <v>19759</v>
      </c>
      <c r="H986" t="s">
        <v>6016</v>
      </c>
      <c r="I986" t="s">
        <v>6085</v>
      </c>
      <c r="J986">
        <v>5</v>
      </c>
      <c r="K986" t="s">
        <v>5598</v>
      </c>
      <c r="L986">
        <v>43.35</v>
      </c>
      <c r="M986">
        <v>8.67</v>
      </c>
      <c r="N986" t="s">
        <v>6085</v>
      </c>
      <c r="O986" t="s">
        <v>466</v>
      </c>
    </row>
    <row r="987" spans="1:15" x14ac:dyDescent="0.3">
      <c r="A987">
        <v>238419</v>
      </c>
      <c r="B987">
        <v>122</v>
      </c>
      <c r="C987" t="s">
        <v>552</v>
      </c>
      <c r="D987" t="s">
        <v>2704</v>
      </c>
      <c r="E987" t="s">
        <v>2983</v>
      </c>
      <c r="F987" s="440">
        <v>46184</v>
      </c>
      <c r="G987">
        <v>23095</v>
      </c>
      <c r="H987" t="s">
        <v>5942</v>
      </c>
      <c r="I987" t="s">
        <v>6085</v>
      </c>
      <c r="J987">
        <v>250</v>
      </c>
      <c r="K987" t="s">
        <v>5613</v>
      </c>
      <c r="L987">
        <v>240</v>
      </c>
      <c r="M987">
        <v>0.96</v>
      </c>
      <c r="N987" t="s">
        <v>6085</v>
      </c>
      <c r="O987" t="s">
        <v>466</v>
      </c>
    </row>
    <row r="988" spans="1:15" x14ac:dyDescent="0.3">
      <c r="A988">
        <v>238418</v>
      </c>
      <c r="B988">
        <v>122</v>
      </c>
      <c r="C988" t="s">
        <v>552</v>
      </c>
      <c r="D988" t="s">
        <v>2520</v>
      </c>
      <c r="E988" t="s">
        <v>2984</v>
      </c>
      <c r="F988" s="440">
        <v>46184</v>
      </c>
      <c r="G988">
        <v>19476</v>
      </c>
      <c r="H988" t="s">
        <v>6017</v>
      </c>
      <c r="I988" t="s">
        <v>6085</v>
      </c>
      <c r="J988">
        <v>0.3</v>
      </c>
      <c r="K988" t="s">
        <v>5598</v>
      </c>
      <c r="L988">
        <v>19.5</v>
      </c>
      <c r="M988">
        <v>65</v>
      </c>
      <c r="N988" t="s">
        <v>6085</v>
      </c>
      <c r="O988" t="s">
        <v>466</v>
      </c>
    </row>
    <row r="989" spans="1:15" x14ac:dyDescent="0.3">
      <c r="A989">
        <v>238418</v>
      </c>
      <c r="B989">
        <v>122</v>
      </c>
      <c r="C989" t="s">
        <v>552</v>
      </c>
      <c r="D989" t="s">
        <v>2520</v>
      </c>
      <c r="E989" t="s">
        <v>2984</v>
      </c>
      <c r="F989" s="440">
        <v>46184</v>
      </c>
      <c r="G989">
        <v>19575</v>
      </c>
      <c r="H989" t="s">
        <v>5944</v>
      </c>
      <c r="I989" t="s">
        <v>6085</v>
      </c>
      <c r="J989">
        <v>0.3</v>
      </c>
      <c r="K989" t="s">
        <v>5598</v>
      </c>
      <c r="L989">
        <v>9.6</v>
      </c>
      <c r="M989">
        <v>32</v>
      </c>
      <c r="N989" t="s">
        <v>6085</v>
      </c>
      <c r="O989" t="s">
        <v>466</v>
      </c>
    </row>
    <row r="990" spans="1:15" x14ac:dyDescent="0.3">
      <c r="A990">
        <v>238418</v>
      </c>
      <c r="B990">
        <v>122</v>
      </c>
      <c r="C990" t="s">
        <v>552</v>
      </c>
      <c r="D990" t="s">
        <v>2520</v>
      </c>
      <c r="E990" t="s">
        <v>2984</v>
      </c>
      <c r="F990" s="440">
        <v>46184</v>
      </c>
      <c r="G990">
        <v>19498</v>
      </c>
      <c r="H990" t="s">
        <v>5979</v>
      </c>
      <c r="I990" t="s">
        <v>6085</v>
      </c>
      <c r="J990">
        <v>1</v>
      </c>
      <c r="K990" t="s">
        <v>5598</v>
      </c>
      <c r="L990">
        <v>13.5</v>
      </c>
      <c r="M990">
        <v>13.5</v>
      </c>
      <c r="N990" t="s">
        <v>6085</v>
      </c>
      <c r="O990" t="s">
        <v>466</v>
      </c>
    </row>
    <row r="991" spans="1:15" x14ac:dyDescent="0.3">
      <c r="A991">
        <v>238418</v>
      </c>
      <c r="B991">
        <v>122</v>
      </c>
      <c r="C991" t="s">
        <v>552</v>
      </c>
      <c r="D991" t="s">
        <v>2520</v>
      </c>
      <c r="E991" t="s">
        <v>2984</v>
      </c>
      <c r="F991" s="440">
        <v>46184</v>
      </c>
      <c r="G991">
        <v>19472</v>
      </c>
      <c r="H991" t="s">
        <v>6064</v>
      </c>
      <c r="I991" t="s">
        <v>6085</v>
      </c>
      <c r="J991">
        <v>1.5</v>
      </c>
      <c r="K991" t="s">
        <v>5598</v>
      </c>
      <c r="L991">
        <v>27</v>
      </c>
      <c r="M991">
        <v>18</v>
      </c>
      <c r="N991" t="s">
        <v>6085</v>
      </c>
      <c r="O991" t="s">
        <v>466</v>
      </c>
    </row>
    <row r="992" spans="1:15" x14ac:dyDescent="0.3">
      <c r="A992">
        <v>238418</v>
      </c>
      <c r="B992">
        <v>122</v>
      </c>
      <c r="C992" t="s">
        <v>552</v>
      </c>
      <c r="D992" t="s">
        <v>2520</v>
      </c>
      <c r="E992" t="s">
        <v>2984</v>
      </c>
      <c r="F992" s="440">
        <v>46184</v>
      </c>
      <c r="G992">
        <v>23195</v>
      </c>
      <c r="H992" t="s">
        <v>5951</v>
      </c>
      <c r="I992" t="s">
        <v>6085</v>
      </c>
      <c r="J992">
        <v>0.4</v>
      </c>
      <c r="K992" t="s">
        <v>5598</v>
      </c>
      <c r="L992">
        <v>3.8</v>
      </c>
      <c r="M992">
        <v>9.5</v>
      </c>
      <c r="N992" t="s">
        <v>6085</v>
      </c>
      <c r="O992" t="s">
        <v>466</v>
      </c>
    </row>
    <row r="993" spans="1:15" x14ac:dyDescent="0.3">
      <c r="A993">
        <v>238418</v>
      </c>
      <c r="B993">
        <v>122</v>
      </c>
      <c r="C993" t="s">
        <v>552</v>
      </c>
      <c r="D993" t="s">
        <v>2520</v>
      </c>
      <c r="E993" t="s">
        <v>2984</v>
      </c>
      <c r="F993" s="440">
        <v>46184</v>
      </c>
      <c r="G993">
        <v>19480</v>
      </c>
      <c r="H993" t="s">
        <v>5936</v>
      </c>
      <c r="I993" t="s">
        <v>6085</v>
      </c>
      <c r="J993">
        <v>0.4</v>
      </c>
      <c r="K993" t="s">
        <v>5598</v>
      </c>
      <c r="L993">
        <v>9.1999999999999993</v>
      </c>
      <c r="M993">
        <v>23</v>
      </c>
      <c r="N993" t="s">
        <v>6085</v>
      </c>
      <c r="O993" t="s">
        <v>466</v>
      </c>
    </row>
    <row r="994" spans="1:15" x14ac:dyDescent="0.3">
      <c r="A994">
        <v>238418</v>
      </c>
      <c r="B994">
        <v>122</v>
      </c>
      <c r="C994" t="s">
        <v>552</v>
      </c>
      <c r="D994" t="s">
        <v>2520</v>
      </c>
      <c r="E994" t="s">
        <v>2984</v>
      </c>
      <c r="F994" s="440">
        <v>46184</v>
      </c>
      <c r="G994">
        <v>19505</v>
      </c>
      <c r="H994" t="s">
        <v>5978</v>
      </c>
      <c r="I994" t="s">
        <v>6085</v>
      </c>
      <c r="J994">
        <v>1</v>
      </c>
      <c r="K994" t="s">
        <v>5598</v>
      </c>
      <c r="L994">
        <v>11</v>
      </c>
      <c r="M994">
        <v>11</v>
      </c>
      <c r="N994" t="s">
        <v>6085</v>
      </c>
      <c r="O994" t="s">
        <v>466</v>
      </c>
    </row>
    <row r="995" spans="1:15" x14ac:dyDescent="0.3">
      <c r="A995">
        <v>238418</v>
      </c>
      <c r="B995">
        <v>122</v>
      </c>
      <c r="C995" t="s">
        <v>552</v>
      </c>
      <c r="D995" t="s">
        <v>2520</v>
      </c>
      <c r="E995" t="s">
        <v>2984</v>
      </c>
      <c r="F995" s="440">
        <v>46184</v>
      </c>
      <c r="G995">
        <v>19503</v>
      </c>
      <c r="H995" t="s">
        <v>6058</v>
      </c>
      <c r="I995" t="s">
        <v>6085</v>
      </c>
      <c r="J995">
        <v>1</v>
      </c>
      <c r="K995" t="s">
        <v>5598</v>
      </c>
      <c r="L995">
        <v>12</v>
      </c>
      <c r="M995">
        <v>12</v>
      </c>
      <c r="N995" t="s">
        <v>6085</v>
      </c>
      <c r="O995" t="s">
        <v>466</v>
      </c>
    </row>
    <row r="996" spans="1:15" x14ac:dyDescent="0.3">
      <c r="A996">
        <v>238418</v>
      </c>
      <c r="B996">
        <v>122</v>
      </c>
      <c r="C996" t="s">
        <v>552</v>
      </c>
      <c r="D996" t="s">
        <v>2520</v>
      </c>
      <c r="E996" t="s">
        <v>2984</v>
      </c>
      <c r="F996" s="440">
        <v>46184</v>
      </c>
      <c r="G996">
        <v>19626</v>
      </c>
      <c r="H996" t="s">
        <v>5966</v>
      </c>
      <c r="I996" t="s">
        <v>6085</v>
      </c>
      <c r="J996">
        <v>1</v>
      </c>
      <c r="K996" t="s">
        <v>5598</v>
      </c>
      <c r="L996">
        <v>5.9</v>
      </c>
      <c r="M996">
        <v>5.9</v>
      </c>
      <c r="N996" t="s">
        <v>6085</v>
      </c>
      <c r="O996" t="s">
        <v>466</v>
      </c>
    </row>
    <row r="997" spans="1:15" x14ac:dyDescent="0.3">
      <c r="A997">
        <v>238418</v>
      </c>
      <c r="B997">
        <v>122</v>
      </c>
      <c r="C997" t="s">
        <v>552</v>
      </c>
      <c r="D997" t="s">
        <v>2520</v>
      </c>
      <c r="E997" t="s">
        <v>2984</v>
      </c>
      <c r="F997" s="440">
        <v>46184</v>
      </c>
      <c r="G997">
        <v>19751</v>
      </c>
      <c r="H997" t="s">
        <v>5938</v>
      </c>
      <c r="I997" t="s">
        <v>6085</v>
      </c>
      <c r="J997">
        <v>7</v>
      </c>
      <c r="K997" t="s">
        <v>5598</v>
      </c>
      <c r="L997">
        <v>59.5</v>
      </c>
      <c r="M997">
        <v>8.5</v>
      </c>
      <c r="N997" t="s">
        <v>6085</v>
      </c>
      <c r="O997" t="s">
        <v>466</v>
      </c>
    </row>
    <row r="998" spans="1:15" x14ac:dyDescent="0.3">
      <c r="A998">
        <v>238418</v>
      </c>
      <c r="B998">
        <v>122</v>
      </c>
      <c r="C998" t="s">
        <v>552</v>
      </c>
      <c r="D998" t="s">
        <v>2520</v>
      </c>
      <c r="E998" t="s">
        <v>2984</v>
      </c>
      <c r="F998" s="440">
        <v>46184</v>
      </c>
      <c r="G998">
        <v>19589</v>
      </c>
      <c r="H998" t="s">
        <v>5943</v>
      </c>
      <c r="I998" t="s">
        <v>6085</v>
      </c>
      <c r="J998">
        <v>1</v>
      </c>
      <c r="K998" t="s">
        <v>5598</v>
      </c>
      <c r="L998">
        <v>9.5</v>
      </c>
      <c r="M998">
        <v>9.5</v>
      </c>
      <c r="N998" t="s">
        <v>6085</v>
      </c>
      <c r="O998" t="s">
        <v>466</v>
      </c>
    </row>
    <row r="999" spans="1:15" x14ac:dyDescent="0.3">
      <c r="A999">
        <v>238418</v>
      </c>
      <c r="B999">
        <v>122</v>
      </c>
      <c r="C999" t="s">
        <v>552</v>
      </c>
      <c r="D999" t="s">
        <v>2520</v>
      </c>
      <c r="E999" t="s">
        <v>2984</v>
      </c>
      <c r="F999" s="440">
        <v>46184</v>
      </c>
      <c r="G999">
        <v>19488</v>
      </c>
      <c r="H999" t="s">
        <v>5930</v>
      </c>
      <c r="I999" t="s">
        <v>6085</v>
      </c>
      <c r="J999">
        <v>1</v>
      </c>
      <c r="K999" t="s">
        <v>5598</v>
      </c>
      <c r="L999">
        <v>13</v>
      </c>
      <c r="M999">
        <v>13</v>
      </c>
      <c r="N999" t="s">
        <v>6085</v>
      </c>
      <c r="O999" t="s">
        <v>466</v>
      </c>
    </row>
    <row r="1000" spans="1:15" x14ac:dyDescent="0.3">
      <c r="A1000">
        <v>238418</v>
      </c>
      <c r="B1000">
        <v>122</v>
      </c>
      <c r="C1000" t="s">
        <v>552</v>
      </c>
      <c r="D1000" t="s">
        <v>2520</v>
      </c>
      <c r="E1000" t="s">
        <v>2984</v>
      </c>
      <c r="F1000" s="440">
        <v>46184</v>
      </c>
      <c r="G1000">
        <v>23241</v>
      </c>
      <c r="H1000" t="s">
        <v>5932</v>
      </c>
      <c r="I1000" t="s">
        <v>6085</v>
      </c>
      <c r="J1000">
        <v>3</v>
      </c>
      <c r="K1000" t="s">
        <v>5598</v>
      </c>
      <c r="L1000">
        <v>12</v>
      </c>
      <c r="M1000">
        <v>4</v>
      </c>
      <c r="N1000" t="s">
        <v>6085</v>
      </c>
      <c r="O1000" t="s">
        <v>466</v>
      </c>
    </row>
    <row r="1001" spans="1:15" x14ac:dyDescent="0.3">
      <c r="A1001">
        <v>238418</v>
      </c>
      <c r="B1001">
        <v>122</v>
      </c>
      <c r="C1001" t="s">
        <v>552</v>
      </c>
      <c r="D1001" t="s">
        <v>2520</v>
      </c>
      <c r="E1001" t="s">
        <v>2984</v>
      </c>
      <c r="F1001" s="440">
        <v>46184</v>
      </c>
      <c r="G1001">
        <v>23113</v>
      </c>
      <c r="H1001" t="s">
        <v>5985</v>
      </c>
      <c r="I1001" t="s">
        <v>6085</v>
      </c>
      <c r="J1001">
        <v>1</v>
      </c>
      <c r="K1001" t="s">
        <v>5598</v>
      </c>
      <c r="L1001">
        <v>7.5</v>
      </c>
      <c r="M1001">
        <v>7.5</v>
      </c>
      <c r="N1001" t="s">
        <v>6085</v>
      </c>
      <c r="O1001" t="s">
        <v>466</v>
      </c>
    </row>
    <row r="1002" spans="1:15" x14ac:dyDescent="0.3">
      <c r="A1002">
        <v>238418</v>
      </c>
      <c r="B1002">
        <v>122</v>
      </c>
      <c r="C1002" t="s">
        <v>552</v>
      </c>
      <c r="D1002" t="s">
        <v>2520</v>
      </c>
      <c r="E1002" t="s">
        <v>2984</v>
      </c>
      <c r="F1002" s="440">
        <v>46184</v>
      </c>
      <c r="G1002">
        <v>19502</v>
      </c>
      <c r="H1002" t="s">
        <v>6015</v>
      </c>
      <c r="I1002" t="s">
        <v>6085</v>
      </c>
      <c r="J1002">
        <v>0.6</v>
      </c>
      <c r="K1002" t="s">
        <v>5598</v>
      </c>
      <c r="L1002">
        <v>10.199999999999999</v>
      </c>
      <c r="M1002">
        <v>17</v>
      </c>
      <c r="N1002" t="s">
        <v>6085</v>
      </c>
      <c r="O1002" t="s">
        <v>466</v>
      </c>
    </row>
    <row r="1003" spans="1:15" x14ac:dyDescent="0.3">
      <c r="A1003">
        <v>238418</v>
      </c>
      <c r="B1003">
        <v>122</v>
      </c>
      <c r="C1003" t="s">
        <v>552</v>
      </c>
      <c r="D1003" t="s">
        <v>2520</v>
      </c>
      <c r="E1003" t="s">
        <v>2984</v>
      </c>
      <c r="F1003" s="440">
        <v>46184</v>
      </c>
      <c r="G1003">
        <v>23236</v>
      </c>
      <c r="H1003" t="s">
        <v>5934</v>
      </c>
      <c r="I1003" t="s">
        <v>6085</v>
      </c>
      <c r="J1003">
        <v>1</v>
      </c>
      <c r="K1003" t="s">
        <v>5598</v>
      </c>
      <c r="L1003">
        <v>11</v>
      </c>
      <c r="M1003">
        <v>11</v>
      </c>
      <c r="N1003" t="s">
        <v>6085</v>
      </c>
      <c r="O1003" t="s">
        <v>466</v>
      </c>
    </row>
    <row r="1004" spans="1:15" x14ac:dyDescent="0.3">
      <c r="A1004">
        <v>238418</v>
      </c>
      <c r="B1004">
        <v>122</v>
      </c>
      <c r="C1004" t="s">
        <v>552</v>
      </c>
      <c r="D1004" t="s">
        <v>2520</v>
      </c>
      <c r="E1004" t="s">
        <v>2984</v>
      </c>
      <c r="F1004" s="440">
        <v>46184</v>
      </c>
      <c r="G1004">
        <v>25647</v>
      </c>
      <c r="H1004" t="s">
        <v>5918</v>
      </c>
      <c r="I1004" t="s">
        <v>6085</v>
      </c>
      <c r="J1004">
        <v>1</v>
      </c>
      <c r="K1004" t="s">
        <v>5598</v>
      </c>
      <c r="L1004">
        <v>20</v>
      </c>
      <c r="M1004">
        <v>20</v>
      </c>
      <c r="N1004" t="s">
        <v>6085</v>
      </c>
      <c r="O1004" t="s">
        <v>466</v>
      </c>
    </row>
    <row r="1005" spans="1:15" x14ac:dyDescent="0.3">
      <c r="A1005">
        <v>238418</v>
      </c>
      <c r="B1005">
        <v>122</v>
      </c>
      <c r="C1005" t="s">
        <v>552</v>
      </c>
      <c r="D1005" t="s">
        <v>2520</v>
      </c>
      <c r="E1005" t="s">
        <v>2984</v>
      </c>
      <c r="F1005" s="440">
        <v>46184</v>
      </c>
      <c r="G1005">
        <v>23390</v>
      </c>
      <c r="H1005" t="s">
        <v>5922</v>
      </c>
      <c r="I1005" t="s">
        <v>6085</v>
      </c>
      <c r="J1005">
        <v>6</v>
      </c>
      <c r="K1005" t="s">
        <v>5598</v>
      </c>
      <c r="L1005">
        <v>48</v>
      </c>
      <c r="M1005">
        <v>8</v>
      </c>
      <c r="N1005" t="s">
        <v>6085</v>
      </c>
      <c r="O1005" t="s">
        <v>466</v>
      </c>
    </row>
    <row r="1006" spans="1:15" x14ac:dyDescent="0.3">
      <c r="A1006">
        <v>238418</v>
      </c>
      <c r="B1006">
        <v>122</v>
      </c>
      <c r="C1006" t="s">
        <v>552</v>
      </c>
      <c r="D1006" t="s">
        <v>2520</v>
      </c>
      <c r="E1006" t="s">
        <v>2984</v>
      </c>
      <c r="F1006" s="440">
        <v>46184</v>
      </c>
      <c r="G1006">
        <v>24037</v>
      </c>
      <c r="H1006" t="s">
        <v>6116</v>
      </c>
      <c r="I1006" t="s">
        <v>6085</v>
      </c>
      <c r="J1006">
        <v>2</v>
      </c>
      <c r="K1006" t="s">
        <v>5598</v>
      </c>
      <c r="L1006">
        <v>35</v>
      </c>
      <c r="M1006">
        <v>17.5</v>
      </c>
      <c r="N1006" t="s">
        <v>6085</v>
      </c>
      <c r="O1006" t="s">
        <v>466</v>
      </c>
    </row>
    <row r="1007" spans="1:15" x14ac:dyDescent="0.3">
      <c r="A1007">
        <v>238418</v>
      </c>
      <c r="B1007">
        <v>122</v>
      </c>
      <c r="C1007" t="s">
        <v>552</v>
      </c>
      <c r="D1007" t="s">
        <v>2520</v>
      </c>
      <c r="E1007" t="s">
        <v>2984</v>
      </c>
      <c r="F1007" s="440">
        <v>46184</v>
      </c>
      <c r="G1007">
        <v>19657</v>
      </c>
      <c r="H1007" t="s">
        <v>5916</v>
      </c>
      <c r="I1007" t="s">
        <v>6085</v>
      </c>
      <c r="J1007">
        <v>3</v>
      </c>
      <c r="K1007" t="s">
        <v>5598</v>
      </c>
      <c r="L1007">
        <v>14.7</v>
      </c>
      <c r="M1007">
        <v>4.9000000000000004</v>
      </c>
      <c r="N1007" t="s">
        <v>6085</v>
      </c>
      <c r="O1007" t="s">
        <v>466</v>
      </c>
    </row>
    <row r="1008" spans="1:15" x14ac:dyDescent="0.3">
      <c r="A1008">
        <v>238417</v>
      </c>
      <c r="B1008">
        <v>122</v>
      </c>
      <c r="C1008" t="s">
        <v>552</v>
      </c>
      <c r="D1008" t="s">
        <v>2868</v>
      </c>
      <c r="E1008" t="s">
        <v>2985</v>
      </c>
      <c r="F1008" s="440">
        <v>46184</v>
      </c>
      <c r="G1008">
        <v>19370</v>
      </c>
      <c r="H1008" t="s">
        <v>5695</v>
      </c>
      <c r="I1008" t="s">
        <v>6085</v>
      </c>
      <c r="J1008">
        <v>9.42</v>
      </c>
      <c r="K1008" t="s">
        <v>5598</v>
      </c>
      <c r="L1008">
        <v>953.3</v>
      </c>
      <c r="M1008">
        <v>101.199575</v>
      </c>
      <c r="N1008" t="s">
        <v>6085</v>
      </c>
      <c r="O1008" t="s">
        <v>466</v>
      </c>
    </row>
    <row r="1009" spans="1:15" x14ac:dyDescent="0.3">
      <c r="A1009">
        <v>238413</v>
      </c>
      <c r="B1009">
        <v>122</v>
      </c>
      <c r="C1009" t="s">
        <v>552</v>
      </c>
      <c r="D1009" t="s">
        <v>2986</v>
      </c>
      <c r="E1009" t="s">
        <v>2987</v>
      </c>
      <c r="F1009" s="440">
        <v>46174</v>
      </c>
      <c r="G1009">
        <v>27406</v>
      </c>
      <c r="H1009" t="s">
        <v>5899</v>
      </c>
      <c r="I1009" t="s">
        <v>4764</v>
      </c>
      <c r="J1009">
        <v>12</v>
      </c>
      <c r="K1009" t="s">
        <v>5613</v>
      </c>
      <c r="L1009">
        <v>2628</v>
      </c>
      <c r="M1009">
        <v>219</v>
      </c>
      <c r="N1009" t="s">
        <v>6219</v>
      </c>
      <c r="O1009" t="s">
        <v>466</v>
      </c>
    </row>
    <row r="1010" spans="1:15" x14ac:dyDescent="0.3">
      <c r="A1010">
        <v>238412</v>
      </c>
      <c r="B1010">
        <v>122</v>
      </c>
      <c r="C1010" t="s">
        <v>552</v>
      </c>
      <c r="D1010" t="s">
        <v>2988</v>
      </c>
      <c r="E1010" t="s">
        <v>2989</v>
      </c>
      <c r="F1010" s="440">
        <v>46176</v>
      </c>
      <c r="G1010">
        <v>27529</v>
      </c>
      <c r="H1010" t="s">
        <v>6061</v>
      </c>
      <c r="I1010" t="s">
        <v>6085</v>
      </c>
      <c r="J1010">
        <v>2</v>
      </c>
      <c r="K1010" t="s">
        <v>5613</v>
      </c>
      <c r="L1010">
        <v>99.4</v>
      </c>
      <c r="M1010">
        <v>49.7</v>
      </c>
      <c r="N1010" t="s">
        <v>6085</v>
      </c>
      <c r="O1010" t="s">
        <v>466</v>
      </c>
    </row>
    <row r="1011" spans="1:15" x14ac:dyDescent="0.3">
      <c r="A1011">
        <v>238410</v>
      </c>
      <c r="B1011">
        <v>122</v>
      </c>
      <c r="C1011" t="s">
        <v>552</v>
      </c>
      <c r="D1011" t="s">
        <v>2688</v>
      </c>
      <c r="E1011" t="s">
        <v>2990</v>
      </c>
      <c r="F1011" s="440">
        <v>46176</v>
      </c>
      <c r="G1011">
        <v>18543</v>
      </c>
      <c r="H1011" t="s">
        <v>5729</v>
      </c>
      <c r="I1011" t="s">
        <v>4764</v>
      </c>
      <c r="J1011">
        <v>6</v>
      </c>
      <c r="K1011" t="s">
        <v>5601</v>
      </c>
      <c r="L1011">
        <v>116.4</v>
      </c>
      <c r="M1011">
        <v>19.399999999999999</v>
      </c>
      <c r="N1011" t="s">
        <v>4764</v>
      </c>
      <c r="O1011" t="s">
        <v>466</v>
      </c>
    </row>
    <row r="1012" spans="1:15" x14ac:dyDescent="0.3">
      <c r="A1012">
        <v>238410</v>
      </c>
      <c r="B1012">
        <v>122</v>
      </c>
      <c r="C1012" t="s">
        <v>552</v>
      </c>
      <c r="D1012" t="s">
        <v>2688</v>
      </c>
      <c r="E1012" t="s">
        <v>2990</v>
      </c>
      <c r="F1012" s="440">
        <v>46176</v>
      </c>
      <c r="G1012">
        <v>28071</v>
      </c>
      <c r="H1012" t="s">
        <v>6010</v>
      </c>
      <c r="I1012" t="s">
        <v>4764</v>
      </c>
      <c r="J1012">
        <v>2</v>
      </c>
      <c r="K1012" t="s">
        <v>5613</v>
      </c>
      <c r="L1012">
        <v>318</v>
      </c>
      <c r="M1012">
        <v>159</v>
      </c>
      <c r="N1012" t="s">
        <v>4764</v>
      </c>
      <c r="O1012" t="s">
        <v>466</v>
      </c>
    </row>
    <row r="1013" spans="1:15" x14ac:dyDescent="0.3">
      <c r="A1013">
        <v>238409</v>
      </c>
      <c r="B1013">
        <v>122</v>
      </c>
      <c r="C1013" t="s">
        <v>552</v>
      </c>
      <c r="D1013" t="s">
        <v>2520</v>
      </c>
      <c r="E1013" t="s">
        <v>2991</v>
      </c>
      <c r="F1013" s="440">
        <v>46176</v>
      </c>
      <c r="G1013">
        <v>25565</v>
      </c>
      <c r="H1013" t="s">
        <v>6220</v>
      </c>
      <c r="I1013" t="s">
        <v>6085</v>
      </c>
      <c r="J1013">
        <v>1.2</v>
      </c>
      <c r="K1013" t="s">
        <v>5598</v>
      </c>
      <c r="L1013">
        <v>11.4</v>
      </c>
      <c r="M1013">
        <v>9.5</v>
      </c>
      <c r="N1013" t="s">
        <v>6085</v>
      </c>
      <c r="O1013" t="s">
        <v>466</v>
      </c>
    </row>
    <row r="1014" spans="1:15" x14ac:dyDescent="0.3">
      <c r="A1014">
        <v>238409</v>
      </c>
      <c r="B1014">
        <v>122</v>
      </c>
      <c r="C1014" t="s">
        <v>552</v>
      </c>
      <c r="D1014" t="s">
        <v>2520</v>
      </c>
      <c r="E1014" t="s">
        <v>2991</v>
      </c>
      <c r="F1014" s="440">
        <v>46176</v>
      </c>
      <c r="G1014">
        <v>25328</v>
      </c>
      <c r="H1014" t="s">
        <v>6053</v>
      </c>
      <c r="I1014" t="s">
        <v>6085</v>
      </c>
      <c r="J1014">
        <v>0.2</v>
      </c>
      <c r="K1014" t="s">
        <v>5598</v>
      </c>
      <c r="L1014">
        <v>13.6</v>
      </c>
      <c r="M1014">
        <v>68</v>
      </c>
      <c r="N1014" t="s">
        <v>6085</v>
      </c>
      <c r="O1014" t="s">
        <v>466</v>
      </c>
    </row>
    <row r="1015" spans="1:15" x14ac:dyDescent="0.3">
      <c r="A1015">
        <v>238409</v>
      </c>
      <c r="B1015">
        <v>122</v>
      </c>
      <c r="C1015" t="s">
        <v>552</v>
      </c>
      <c r="D1015" t="s">
        <v>2520</v>
      </c>
      <c r="E1015" t="s">
        <v>2991</v>
      </c>
      <c r="F1015" s="440">
        <v>46176</v>
      </c>
      <c r="G1015">
        <v>23390</v>
      </c>
      <c r="H1015" t="s">
        <v>5922</v>
      </c>
      <c r="I1015" t="s">
        <v>6085</v>
      </c>
      <c r="J1015">
        <v>1</v>
      </c>
      <c r="K1015" t="s">
        <v>5598</v>
      </c>
      <c r="L1015">
        <v>8.5</v>
      </c>
      <c r="M1015">
        <v>8.5</v>
      </c>
      <c r="N1015" t="s">
        <v>6085</v>
      </c>
      <c r="O1015" t="s">
        <v>466</v>
      </c>
    </row>
    <row r="1016" spans="1:15" x14ac:dyDescent="0.3">
      <c r="A1016">
        <v>238409</v>
      </c>
      <c r="B1016">
        <v>122</v>
      </c>
      <c r="C1016" t="s">
        <v>552</v>
      </c>
      <c r="D1016" t="s">
        <v>2520</v>
      </c>
      <c r="E1016" t="s">
        <v>2991</v>
      </c>
      <c r="F1016" s="440">
        <v>46176</v>
      </c>
      <c r="G1016">
        <v>19570</v>
      </c>
      <c r="H1016" t="s">
        <v>6063</v>
      </c>
      <c r="I1016" t="s">
        <v>6085</v>
      </c>
      <c r="J1016">
        <v>0.15</v>
      </c>
      <c r="K1016" t="s">
        <v>5598</v>
      </c>
      <c r="L1016">
        <v>5.85</v>
      </c>
      <c r="M1016">
        <v>39</v>
      </c>
      <c r="N1016" t="s">
        <v>6085</v>
      </c>
      <c r="O1016" t="s">
        <v>466</v>
      </c>
    </row>
    <row r="1017" spans="1:15" x14ac:dyDescent="0.3">
      <c r="A1017">
        <v>238409</v>
      </c>
      <c r="B1017">
        <v>122</v>
      </c>
      <c r="C1017" t="s">
        <v>552</v>
      </c>
      <c r="D1017" t="s">
        <v>2520</v>
      </c>
      <c r="E1017" t="s">
        <v>2991</v>
      </c>
      <c r="F1017" s="440">
        <v>46176</v>
      </c>
      <c r="G1017">
        <v>19617</v>
      </c>
      <c r="H1017" t="s">
        <v>5933</v>
      </c>
      <c r="I1017" t="s">
        <v>6085</v>
      </c>
      <c r="J1017">
        <v>0.3</v>
      </c>
      <c r="K1017" t="s">
        <v>5598</v>
      </c>
      <c r="L1017">
        <v>9</v>
      </c>
      <c r="M1017">
        <v>30</v>
      </c>
      <c r="N1017" t="s">
        <v>6085</v>
      </c>
      <c r="O1017" t="s">
        <v>466</v>
      </c>
    </row>
    <row r="1018" spans="1:15" x14ac:dyDescent="0.3">
      <c r="A1018">
        <v>238405</v>
      </c>
      <c r="B1018">
        <v>122</v>
      </c>
      <c r="C1018" t="s">
        <v>552</v>
      </c>
      <c r="D1018" t="s">
        <v>2733</v>
      </c>
      <c r="E1018" t="s">
        <v>2992</v>
      </c>
      <c r="F1018" s="440">
        <v>46175</v>
      </c>
      <c r="G1018">
        <v>24507</v>
      </c>
      <c r="H1018" t="s">
        <v>6109</v>
      </c>
      <c r="I1018" t="s">
        <v>6097</v>
      </c>
      <c r="J1018">
        <v>4</v>
      </c>
      <c r="K1018" t="s">
        <v>5622</v>
      </c>
      <c r="L1018">
        <v>340.68</v>
      </c>
      <c r="M1018">
        <v>85.17</v>
      </c>
      <c r="N1018" t="s">
        <v>6107</v>
      </c>
      <c r="O1018" t="s">
        <v>466</v>
      </c>
    </row>
    <row r="1019" spans="1:15" x14ac:dyDescent="0.3">
      <c r="A1019">
        <v>238405</v>
      </c>
      <c r="B1019">
        <v>122</v>
      </c>
      <c r="C1019" t="s">
        <v>552</v>
      </c>
      <c r="D1019" t="s">
        <v>2733</v>
      </c>
      <c r="E1019" t="s">
        <v>2992</v>
      </c>
      <c r="F1019" s="440">
        <v>46175</v>
      </c>
      <c r="G1019">
        <v>17303</v>
      </c>
      <c r="H1019" t="s">
        <v>6111</v>
      </c>
      <c r="I1019" t="s">
        <v>6097</v>
      </c>
      <c r="J1019">
        <v>4</v>
      </c>
      <c r="K1019" t="s">
        <v>5622</v>
      </c>
      <c r="L1019">
        <v>502.12</v>
      </c>
      <c r="M1019">
        <v>125.53</v>
      </c>
      <c r="N1019" t="s">
        <v>6107</v>
      </c>
      <c r="O1019" t="s">
        <v>466</v>
      </c>
    </row>
    <row r="1020" spans="1:15" x14ac:dyDescent="0.3">
      <c r="A1020">
        <v>238405</v>
      </c>
      <c r="B1020">
        <v>122</v>
      </c>
      <c r="C1020" t="s">
        <v>552</v>
      </c>
      <c r="D1020" t="s">
        <v>2733</v>
      </c>
      <c r="E1020" t="s">
        <v>2992</v>
      </c>
      <c r="F1020" s="440">
        <v>46175</v>
      </c>
      <c r="G1020">
        <v>26395</v>
      </c>
      <c r="H1020" t="s">
        <v>6158</v>
      </c>
      <c r="I1020" t="s">
        <v>6097</v>
      </c>
      <c r="J1020">
        <v>4</v>
      </c>
      <c r="K1020" t="s">
        <v>5622</v>
      </c>
      <c r="L1020">
        <v>514.84</v>
      </c>
      <c r="M1020">
        <v>128.71</v>
      </c>
      <c r="N1020" t="s">
        <v>6107</v>
      </c>
      <c r="O1020" t="s">
        <v>466</v>
      </c>
    </row>
    <row r="1021" spans="1:15" x14ac:dyDescent="0.3">
      <c r="A1021">
        <v>238405</v>
      </c>
      <c r="B1021">
        <v>122</v>
      </c>
      <c r="C1021" t="s">
        <v>552</v>
      </c>
      <c r="D1021" t="s">
        <v>2733</v>
      </c>
      <c r="E1021" t="s">
        <v>2992</v>
      </c>
      <c r="F1021" s="440">
        <v>46175</v>
      </c>
      <c r="G1021">
        <v>24514</v>
      </c>
      <c r="H1021" t="s">
        <v>6110</v>
      </c>
      <c r="I1021" t="s">
        <v>6097</v>
      </c>
      <c r="J1021">
        <v>4</v>
      </c>
      <c r="K1021" t="s">
        <v>5622</v>
      </c>
      <c r="L1021">
        <v>494.16</v>
      </c>
      <c r="M1021">
        <v>123.54</v>
      </c>
      <c r="N1021" t="s">
        <v>6107</v>
      </c>
      <c r="O1021" t="s">
        <v>466</v>
      </c>
    </row>
    <row r="1022" spans="1:15" x14ac:dyDescent="0.3">
      <c r="A1022">
        <v>238404</v>
      </c>
      <c r="B1022">
        <v>122</v>
      </c>
      <c r="C1022" t="s">
        <v>552</v>
      </c>
      <c r="D1022" t="s">
        <v>2700</v>
      </c>
      <c r="E1022" t="s">
        <v>2993</v>
      </c>
      <c r="F1022" s="440">
        <v>46175</v>
      </c>
      <c r="G1022">
        <v>19324</v>
      </c>
      <c r="H1022" t="s">
        <v>5699</v>
      </c>
      <c r="I1022" t="s">
        <v>6085</v>
      </c>
      <c r="J1022">
        <v>12.12</v>
      </c>
      <c r="K1022" t="s">
        <v>5598</v>
      </c>
      <c r="L1022">
        <v>471.47</v>
      </c>
      <c r="M1022">
        <v>38.900165000000001</v>
      </c>
      <c r="N1022" t="s">
        <v>6085</v>
      </c>
      <c r="O1022" t="s">
        <v>466</v>
      </c>
    </row>
    <row r="1023" spans="1:15" x14ac:dyDescent="0.3">
      <c r="A1023">
        <v>238401</v>
      </c>
      <c r="B1023">
        <v>122</v>
      </c>
      <c r="C1023" t="s">
        <v>552</v>
      </c>
      <c r="D1023" t="s">
        <v>2693</v>
      </c>
      <c r="E1023" t="s">
        <v>2994</v>
      </c>
      <c r="F1023" s="440">
        <v>46175</v>
      </c>
      <c r="G1023">
        <v>18278</v>
      </c>
      <c r="H1023" t="s">
        <v>5752</v>
      </c>
      <c r="I1023" t="s">
        <v>4764</v>
      </c>
      <c r="J1023">
        <v>6</v>
      </c>
      <c r="K1023" t="s">
        <v>5601</v>
      </c>
      <c r="L1023">
        <v>1517.4</v>
      </c>
      <c r="M1023">
        <v>252.9</v>
      </c>
      <c r="N1023" t="s">
        <v>4764</v>
      </c>
      <c r="O1023" t="s">
        <v>466</v>
      </c>
    </row>
    <row r="1024" spans="1:15" x14ac:dyDescent="0.3">
      <c r="A1024">
        <v>238399</v>
      </c>
      <c r="B1024">
        <v>122</v>
      </c>
      <c r="C1024" t="s">
        <v>552</v>
      </c>
      <c r="D1024" t="s">
        <v>2995</v>
      </c>
      <c r="E1024" t="s">
        <v>2996</v>
      </c>
      <c r="F1024" s="440">
        <v>46175</v>
      </c>
      <c r="G1024">
        <v>18261</v>
      </c>
      <c r="H1024" t="s">
        <v>5769</v>
      </c>
      <c r="I1024" t="s">
        <v>4764</v>
      </c>
      <c r="J1024">
        <v>2</v>
      </c>
      <c r="K1024" t="s">
        <v>5601</v>
      </c>
      <c r="L1024">
        <v>926.4</v>
      </c>
      <c r="M1024">
        <v>463.2</v>
      </c>
      <c r="N1024" t="s">
        <v>4764</v>
      </c>
      <c r="O1024" t="s">
        <v>466</v>
      </c>
    </row>
    <row r="1025" spans="1:15" x14ac:dyDescent="0.3">
      <c r="A1025">
        <v>238396</v>
      </c>
      <c r="B1025">
        <v>122</v>
      </c>
      <c r="C1025" t="s">
        <v>552</v>
      </c>
      <c r="D1025" t="s">
        <v>2704</v>
      </c>
      <c r="E1025" t="s">
        <v>2997</v>
      </c>
      <c r="F1025" s="440">
        <v>46175</v>
      </c>
      <c r="G1025">
        <v>19621</v>
      </c>
      <c r="H1025" t="s">
        <v>5931</v>
      </c>
      <c r="I1025" t="s">
        <v>6085</v>
      </c>
      <c r="J1025">
        <v>4.2</v>
      </c>
      <c r="K1025" t="s">
        <v>5598</v>
      </c>
      <c r="L1025">
        <v>37.46</v>
      </c>
      <c r="M1025">
        <v>8.9190480000000001</v>
      </c>
      <c r="N1025" t="s">
        <v>6085</v>
      </c>
      <c r="O1025" t="s">
        <v>466</v>
      </c>
    </row>
    <row r="1026" spans="1:15" x14ac:dyDescent="0.3">
      <c r="A1026">
        <v>238396</v>
      </c>
      <c r="B1026">
        <v>122</v>
      </c>
      <c r="C1026" t="s">
        <v>552</v>
      </c>
      <c r="D1026" t="s">
        <v>2704</v>
      </c>
      <c r="E1026" t="s">
        <v>2997</v>
      </c>
      <c r="F1026" s="440">
        <v>46175</v>
      </c>
      <c r="G1026">
        <v>19634</v>
      </c>
      <c r="H1026" t="s">
        <v>5925</v>
      </c>
      <c r="I1026" t="s">
        <v>6085</v>
      </c>
      <c r="J1026">
        <v>2.1</v>
      </c>
      <c r="K1026" t="s">
        <v>5598</v>
      </c>
      <c r="L1026">
        <v>14.62</v>
      </c>
      <c r="M1026">
        <v>6.9619049999999998</v>
      </c>
      <c r="N1026" t="s">
        <v>6085</v>
      </c>
      <c r="O1026" t="s">
        <v>466</v>
      </c>
    </row>
    <row r="1027" spans="1:15" x14ac:dyDescent="0.3">
      <c r="A1027">
        <v>238396</v>
      </c>
      <c r="B1027">
        <v>122</v>
      </c>
      <c r="C1027" t="s">
        <v>552</v>
      </c>
      <c r="D1027" t="s">
        <v>2704</v>
      </c>
      <c r="E1027" t="s">
        <v>2997</v>
      </c>
      <c r="F1027" s="440">
        <v>46175</v>
      </c>
      <c r="G1027">
        <v>19658</v>
      </c>
      <c r="H1027" t="s">
        <v>5915</v>
      </c>
      <c r="I1027" t="s">
        <v>6085</v>
      </c>
      <c r="J1027">
        <v>9</v>
      </c>
      <c r="K1027" t="s">
        <v>5598</v>
      </c>
      <c r="L1027">
        <v>33.299999999999997</v>
      </c>
      <c r="M1027">
        <v>3.7</v>
      </c>
      <c r="N1027" t="s">
        <v>6085</v>
      </c>
      <c r="O1027" t="s">
        <v>466</v>
      </c>
    </row>
    <row r="1028" spans="1:15" x14ac:dyDescent="0.3">
      <c r="A1028">
        <v>238396</v>
      </c>
      <c r="B1028">
        <v>122</v>
      </c>
      <c r="C1028" t="s">
        <v>552</v>
      </c>
      <c r="D1028" t="s">
        <v>2704</v>
      </c>
      <c r="E1028" t="s">
        <v>2997</v>
      </c>
      <c r="F1028" s="440">
        <v>46175</v>
      </c>
      <c r="G1028">
        <v>24484</v>
      </c>
      <c r="H1028" t="s">
        <v>6065</v>
      </c>
      <c r="I1028" t="s">
        <v>6085</v>
      </c>
      <c r="J1028">
        <v>0.4</v>
      </c>
      <c r="K1028" t="s">
        <v>5598</v>
      </c>
      <c r="L1028">
        <v>8.26</v>
      </c>
      <c r="M1028">
        <v>20.65</v>
      </c>
      <c r="N1028" t="s">
        <v>6085</v>
      </c>
      <c r="O1028" t="s">
        <v>466</v>
      </c>
    </row>
    <row r="1029" spans="1:15" x14ac:dyDescent="0.3">
      <c r="A1029">
        <v>238396</v>
      </c>
      <c r="B1029">
        <v>122</v>
      </c>
      <c r="C1029" t="s">
        <v>552</v>
      </c>
      <c r="D1029" t="s">
        <v>2704</v>
      </c>
      <c r="E1029" t="s">
        <v>2997</v>
      </c>
      <c r="F1029" s="440">
        <v>46175</v>
      </c>
      <c r="G1029">
        <v>19558</v>
      </c>
      <c r="H1029" t="s">
        <v>5950</v>
      </c>
      <c r="I1029" t="s">
        <v>6085</v>
      </c>
      <c r="J1029">
        <v>1</v>
      </c>
      <c r="K1029" t="s">
        <v>5598</v>
      </c>
      <c r="L1029">
        <v>20.66</v>
      </c>
      <c r="M1029">
        <v>20.66</v>
      </c>
      <c r="N1029" t="s">
        <v>6085</v>
      </c>
      <c r="O1029" t="s">
        <v>466</v>
      </c>
    </row>
    <row r="1030" spans="1:15" x14ac:dyDescent="0.3">
      <c r="A1030">
        <v>238396</v>
      </c>
      <c r="B1030">
        <v>122</v>
      </c>
      <c r="C1030" t="s">
        <v>552</v>
      </c>
      <c r="D1030" t="s">
        <v>2704</v>
      </c>
      <c r="E1030" t="s">
        <v>2997</v>
      </c>
      <c r="F1030" s="440">
        <v>46175</v>
      </c>
      <c r="G1030">
        <v>19572</v>
      </c>
      <c r="H1030" t="s">
        <v>5945</v>
      </c>
      <c r="I1030" t="s">
        <v>6085</v>
      </c>
      <c r="J1030">
        <v>0.34</v>
      </c>
      <c r="K1030" t="s">
        <v>5598</v>
      </c>
      <c r="L1030">
        <v>2.93</v>
      </c>
      <c r="M1030">
        <v>8.6176469999999998</v>
      </c>
      <c r="N1030" t="s">
        <v>6085</v>
      </c>
      <c r="O1030" t="s">
        <v>466</v>
      </c>
    </row>
    <row r="1031" spans="1:15" x14ac:dyDescent="0.3">
      <c r="A1031">
        <v>238396</v>
      </c>
      <c r="B1031">
        <v>122</v>
      </c>
      <c r="C1031" t="s">
        <v>552</v>
      </c>
      <c r="D1031" t="s">
        <v>2704</v>
      </c>
      <c r="E1031" t="s">
        <v>2997</v>
      </c>
      <c r="F1031" s="440">
        <v>46175</v>
      </c>
      <c r="G1031">
        <v>19465</v>
      </c>
      <c r="H1031" t="s">
        <v>5953</v>
      </c>
      <c r="I1031" t="s">
        <v>6085</v>
      </c>
      <c r="J1031">
        <v>1.1000000000000001</v>
      </c>
      <c r="K1031" t="s">
        <v>5598</v>
      </c>
      <c r="L1031">
        <v>7.18</v>
      </c>
      <c r="M1031">
        <v>6.5272730000000001</v>
      </c>
      <c r="N1031" t="s">
        <v>6085</v>
      </c>
      <c r="O1031" t="s">
        <v>466</v>
      </c>
    </row>
    <row r="1032" spans="1:15" x14ac:dyDescent="0.3">
      <c r="A1032">
        <v>238396</v>
      </c>
      <c r="B1032">
        <v>122</v>
      </c>
      <c r="C1032" t="s">
        <v>552</v>
      </c>
      <c r="D1032" t="s">
        <v>2704</v>
      </c>
      <c r="E1032" t="s">
        <v>2997</v>
      </c>
      <c r="F1032" s="440">
        <v>46175</v>
      </c>
      <c r="G1032">
        <v>24385</v>
      </c>
      <c r="H1032" t="s">
        <v>5984</v>
      </c>
      <c r="I1032" t="s">
        <v>6085</v>
      </c>
      <c r="J1032">
        <v>1</v>
      </c>
      <c r="K1032" t="s">
        <v>5598</v>
      </c>
      <c r="L1032">
        <v>15.22</v>
      </c>
      <c r="M1032">
        <v>15.22</v>
      </c>
      <c r="N1032" t="s">
        <v>6085</v>
      </c>
      <c r="O1032" t="s">
        <v>466</v>
      </c>
    </row>
    <row r="1033" spans="1:15" x14ac:dyDescent="0.3">
      <c r="A1033">
        <v>238396</v>
      </c>
      <c r="B1033">
        <v>122</v>
      </c>
      <c r="C1033" t="s">
        <v>552</v>
      </c>
      <c r="D1033" t="s">
        <v>2704</v>
      </c>
      <c r="E1033" t="s">
        <v>2997</v>
      </c>
      <c r="F1033" s="440">
        <v>46175</v>
      </c>
      <c r="G1033">
        <v>19748</v>
      </c>
      <c r="H1033" t="s">
        <v>5983</v>
      </c>
      <c r="I1033" t="s">
        <v>6085</v>
      </c>
      <c r="J1033">
        <v>4</v>
      </c>
      <c r="K1033" t="s">
        <v>5598</v>
      </c>
      <c r="L1033">
        <v>22.92</v>
      </c>
      <c r="M1033">
        <v>5.73</v>
      </c>
      <c r="N1033" t="s">
        <v>6085</v>
      </c>
      <c r="O1033" t="s">
        <v>466</v>
      </c>
    </row>
    <row r="1034" spans="1:15" x14ac:dyDescent="0.3">
      <c r="A1034">
        <v>238396</v>
      </c>
      <c r="B1034">
        <v>122</v>
      </c>
      <c r="C1034" t="s">
        <v>552</v>
      </c>
      <c r="D1034" t="s">
        <v>2704</v>
      </c>
      <c r="E1034" t="s">
        <v>2997</v>
      </c>
      <c r="F1034" s="440">
        <v>46175</v>
      </c>
      <c r="G1034">
        <v>19472</v>
      </c>
      <c r="H1034" t="s">
        <v>6064</v>
      </c>
      <c r="I1034" t="s">
        <v>6085</v>
      </c>
      <c r="J1034">
        <v>1.5</v>
      </c>
      <c r="K1034" t="s">
        <v>5598</v>
      </c>
      <c r="L1034">
        <v>34.799999999999997</v>
      </c>
      <c r="M1034">
        <v>23.2</v>
      </c>
      <c r="N1034" t="s">
        <v>6085</v>
      </c>
      <c r="O1034" t="s">
        <v>466</v>
      </c>
    </row>
    <row r="1035" spans="1:15" x14ac:dyDescent="0.3">
      <c r="A1035">
        <v>238396</v>
      </c>
      <c r="B1035">
        <v>122</v>
      </c>
      <c r="C1035" t="s">
        <v>552</v>
      </c>
      <c r="D1035" t="s">
        <v>2704</v>
      </c>
      <c r="E1035" t="s">
        <v>2997</v>
      </c>
      <c r="F1035" s="440">
        <v>46175</v>
      </c>
      <c r="G1035">
        <v>23389</v>
      </c>
      <c r="H1035" t="s">
        <v>5923</v>
      </c>
      <c r="I1035" t="s">
        <v>6085</v>
      </c>
      <c r="J1035">
        <v>2.11</v>
      </c>
      <c r="K1035" t="s">
        <v>5598</v>
      </c>
      <c r="L1035">
        <v>9.85</v>
      </c>
      <c r="M1035">
        <v>4.6682459999999999</v>
      </c>
      <c r="N1035" t="s">
        <v>6085</v>
      </c>
      <c r="O1035" t="s">
        <v>466</v>
      </c>
    </row>
    <row r="1036" spans="1:15" x14ac:dyDescent="0.3">
      <c r="A1036">
        <v>238396</v>
      </c>
      <c r="B1036">
        <v>122</v>
      </c>
      <c r="C1036" t="s">
        <v>552</v>
      </c>
      <c r="D1036" t="s">
        <v>2704</v>
      </c>
      <c r="E1036" t="s">
        <v>2997</v>
      </c>
      <c r="F1036" s="440">
        <v>46175</v>
      </c>
      <c r="G1036">
        <v>19623</v>
      </c>
      <c r="H1036" t="s">
        <v>5929</v>
      </c>
      <c r="I1036" t="s">
        <v>6085</v>
      </c>
      <c r="J1036">
        <v>5.3</v>
      </c>
      <c r="K1036" t="s">
        <v>5598</v>
      </c>
      <c r="L1036">
        <v>29.89</v>
      </c>
      <c r="M1036">
        <v>5.6396230000000003</v>
      </c>
      <c r="N1036" t="s">
        <v>6085</v>
      </c>
      <c r="O1036" t="s">
        <v>466</v>
      </c>
    </row>
    <row r="1037" spans="1:15" x14ac:dyDescent="0.3">
      <c r="A1037">
        <v>238396</v>
      </c>
      <c r="B1037">
        <v>122</v>
      </c>
      <c r="C1037" t="s">
        <v>552</v>
      </c>
      <c r="D1037" t="s">
        <v>2704</v>
      </c>
      <c r="E1037" t="s">
        <v>2997</v>
      </c>
      <c r="F1037" s="440">
        <v>46175</v>
      </c>
      <c r="G1037">
        <v>19738</v>
      </c>
      <c r="H1037" t="s">
        <v>6018</v>
      </c>
      <c r="I1037" t="s">
        <v>6085</v>
      </c>
      <c r="J1037">
        <v>20</v>
      </c>
      <c r="K1037" t="s">
        <v>5598</v>
      </c>
      <c r="L1037">
        <v>59.4</v>
      </c>
      <c r="M1037">
        <v>2.97</v>
      </c>
      <c r="N1037" t="s">
        <v>6085</v>
      </c>
      <c r="O1037" t="s">
        <v>466</v>
      </c>
    </row>
    <row r="1038" spans="1:15" x14ac:dyDescent="0.3">
      <c r="A1038">
        <v>238396</v>
      </c>
      <c r="B1038">
        <v>122</v>
      </c>
      <c r="C1038" t="s">
        <v>552</v>
      </c>
      <c r="D1038" t="s">
        <v>2704</v>
      </c>
      <c r="E1038" t="s">
        <v>2997</v>
      </c>
      <c r="F1038" s="440">
        <v>46175</v>
      </c>
      <c r="G1038">
        <v>27106</v>
      </c>
      <c r="H1038" t="s">
        <v>6153</v>
      </c>
      <c r="I1038" t="s">
        <v>6085</v>
      </c>
      <c r="J1038">
        <v>4</v>
      </c>
      <c r="K1038" t="s">
        <v>5598</v>
      </c>
      <c r="L1038">
        <v>121.8</v>
      </c>
      <c r="M1038">
        <v>30.45</v>
      </c>
      <c r="N1038" t="s">
        <v>6085</v>
      </c>
      <c r="O1038" t="s">
        <v>466</v>
      </c>
    </row>
    <row r="1039" spans="1:15" x14ac:dyDescent="0.3">
      <c r="A1039">
        <v>238396</v>
      </c>
      <c r="B1039">
        <v>122</v>
      </c>
      <c r="C1039" t="s">
        <v>552</v>
      </c>
      <c r="D1039" t="s">
        <v>2704</v>
      </c>
      <c r="E1039" t="s">
        <v>2997</v>
      </c>
      <c r="F1039" s="440">
        <v>46175</v>
      </c>
      <c r="G1039">
        <v>23113</v>
      </c>
      <c r="H1039" t="s">
        <v>5985</v>
      </c>
      <c r="I1039" t="s">
        <v>6085</v>
      </c>
      <c r="J1039">
        <v>1.1000000000000001</v>
      </c>
      <c r="K1039" t="s">
        <v>5598</v>
      </c>
      <c r="L1039">
        <v>11.97</v>
      </c>
      <c r="M1039">
        <v>10.881818000000001</v>
      </c>
      <c r="N1039" t="s">
        <v>6085</v>
      </c>
      <c r="O1039" t="s">
        <v>466</v>
      </c>
    </row>
    <row r="1040" spans="1:15" x14ac:dyDescent="0.3">
      <c r="A1040">
        <v>238396</v>
      </c>
      <c r="B1040">
        <v>122</v>
      </c>
      <c r="C1040" t="s">
        <v>552</v>
      </c>
      <c r="D1040" t="s">
        <v>2704</v>
      </c>
      <c r="E1040" t="s">
        <v>2997</v>
      </c>
      <c r="F1040" s="440">
        <v>46175</v>
      </c>
      <c r="G1040">
        <v>23186</v>
      </c>
      <c r="H1040" t="s">
        <v>5955</v>
      </c>
      <c r="I1040" t="s">
        <v>6085</v>
      </c>
      <c r="J1040">
        <v>20</v>
      </c>
      <c r="K1040" t="s">
        <v>5598</v>
      </c>
      <c r="L1040">
        <v>259.60000000000002</v>
      </c>
      <c r="M1040">
        <v>12.98</v>
      </c>
      <c r="N1040" t="s">
        <v>6085</v>
      </c>
      <c r="O1040" t="s">
        <v>466</v>
      </c>
    </row>
    <row r="1041" spans="1:15" x14ac:dyDescent="0.3">
      <c r="A1041">
        <v>238396</v>
      </c>
      <c r="B1041">
        <v>122</v>
      </c>
      <c r="C1041" t="s">
        <v>552</v>
      </c>
      <c r="D1041" t="s">
        <v>2704</v>
      </c>
      <c r="E1041" t="s">
        <v>2997</v>
      </c>
      <c r="F1041" s="440">
        <v>46175</v>
      </c>
      <c r="G1041">
        <v>19721</v>
      </c>
      <c r="H1041" t="s">
        <v>5952</v>
      </c>
      <c r="I1041" t="s">
        <v>6085</v>
      </c>
      <c r="J1041">
        <v>1</v>
      </c>
      <c r="K1041" t="s">
        <v>5598</v>
      </c>
      <c r="L1041">
        <v>39.659999999999997</v>
      </c>
      <c r="M1041">
        <v>39.659999999999997</v>
      </c>
      <c r="N1041" t="s">
        <v>6085</v>
      </c>
      <c r="O1041" t="s">
        <v>466</v>
      </c>
    </row>
    <row r="1042" spans="1:15" x14ac:dyDescent="0.3">
      <c r="A1042">
        <v>238396</v>
      </c>
      <c r="B1042">
        <v>122</v>
      </c>
      <c r="C1042" t="s">
        <v>552</v>
      </c>
      <c r="D1042" t="s">
        <v>2704</v>
      </c>
      <c r="E1042" t="s">
        <v>2997</v>
      </c>
      <c r="F1042" s="440">
        <v>46175</v>
      </c>
      <c r="G1042">
        <v>24037</v>
      </c>
      <c r="H1042" t="s">
        <v>6116</v>
      </c>
      <c r="I1042" t="s">
        <v>6085</v>
      </c>
      <c r="J1042">
        <v>4</v>
      </c>
      <c r="K1042" t="s">
        <v>5598</v>
      </c>
      <c r="L1042">
        <v>70.760000000000005</v>
      </c>
      <c r="M1042">
        <v>17.690000000000001</v>
      </c>
      <c r="N1042" t="s">
        <v>6085</v>
      </c>
      <c r="O1042" t="s">
        <v>466</v>
      </c>
    </row>
    <row r="1043" spans="1:15" x14ac:dyDescent="0.3">
      <c r="A1043">
        <v>238395</v>
      </c>
      <c r="B1043">
        <v>122</v>
      </c>
      <c r="C1043" t="s">
        <v>552</v>
      </c>
      <c r="D1043" t="s">
        <v>2706</v>
      </c>
      <c r="E1043" t="s">
        <v>2998</v>
      </c>
      <c r="F1043" s="440">
        <v>46176</v>
      </c>
      <c r="G1043">
        <v>24272</v>
      </c>
      <c r="H1043" t="s">
        <v>5849</v>
      </c>
      <c r="I1043" t="s">
        <v>6085</v>
      </c>
      <c r="J1043">
        <v>1</v>
      </c>
      <c r="K1043" t="s">
        <v>5598</v>
      </c>
      <c r="L1043">
        <v>26.68</v>
      </c>
      <c r="M1043">
        <v>26.68</v>
      </c>
      <c r="N1043" t="s">
        <v>6085</v>
      </c>
      <c r="O1043" t="s">
        <v>466</v>
      </c>
    </row>
    <row r="1044" spans="1:15" x14ac:dyDescent="0.3">
      <c r="A1044">
        <v>238395</v>
      </c>
      <c r="B1044">
        <v>122</v>
      </c>
      <c r="C1044" t="s">
        <v>552</v>
      </c>
      <c r="D1044" t="s">
        <v>2706</v>
      </c>
      <c r="E1044" t="s">
        <v>2998</v>
      </c>
      <c r="F1044" s="440">
        <v>46176</v>
      </c>
      <c r="G1044">
        <v>20661</v>
      </c>
      <c r="H1044" t="s">
        <v>5850</v>
      </c>
      <c r="I1044" t="s">
        <v>6085</v>
      </c>
      <c r="J1044">
        <v>6</v>
      </c>
      <c r="K1044" t="s">
        <v>5613</v>
      </c>
      <c r="L1044">
        <v>51.54</v>
      </c>
      <c r="M1044">
        <v>8.59</v>
      </c>
      <c r="N1044" t="s">
        <v>6085</v>
      </c>
      <c r="O1044" t="s">
        <v>466</v>
      </c>
    </row>
    <row r="1045" spans="1:15" x14ac:dyDescent="0.3">
      <c r="A1045">
        <v>238395</v>
      </c>
      <c r="B1045">
        <v>122</v>
      </c>
      <c r="C1045" t="s">
        <v>552</v>
      </c>
      <c r="D1045" t="s">
        <v>2706</v>
      </c>
      <c r="E1045" t="s">
        <v>2998</v>
      </c>
      <c r="F1045" s="440">
        <v>46176</v>
      </c>
      <c r="G1045">
        <v>26020</v>
      </c>
      <c r="H1045" t="s">
        <v>5639</v>
      </c>
      <c r="I1045" t="s">
        <v>6085</v>
      </c>
      <c r="J1045">
        <v>24</v>
      </c>
      <c r="K1045" t="s">
        <v>5613</v>
      </c>
      <c r="L1045">
        <v>328.56</v>
      </c>
      <c r="M1045">
        <v>13.69</v>
      </c>
      <c r="N1045" t="s">
        <v>6085</v>
      </c>
      <c r="O1045" t="s">
        <v>466</v>
      </c>
    </row>
    <row r="1046" spans="1:15" x14ac:dyDescent="0.3">
      <c r="A1046">
        <v>238395</v>
      </c>
      <c r="B1046">
        <v>122</v>
      </c>
      <c r="C1046" t="s">
        <v>552</v>
      </c>
      <c r="D1046" t="s">
        <v>2706</v>
      </c>
      <c r="E1046" t="s">
        <v>2998</v>
      </c>
      <c r="F1046" s="440">
        <v>46176</v>
      </c>
      <c r="G1046">
        <v>20360</v>
      </c>
      <c r="H1046" t="s">
        <v>5646</v>
      </c>
      <c r="I1046" t="s">
        <v>6085</v>
      </c>
      <c r="J1046">
        <v>5</v>
      </c>
      <c r="K1046" t="s">
        <v>6139</v>
      </c>
      <c r="L1046">
        <v>104.45</v>
      </c>
      <c r="M1046">
        <v>20.89</v>
      </c>
      <c r="N1046" t="s">
        <v>6085</v>
      </c>
      <c r="O1046" t="s">
        <v>466</v>
      </c>
    </row>
    <row r="1047" spans="1:15" x14ac:dyDescent="0.3">
      <c r="A1047">
        <v>238389</v>
      </c>
      <c r="B1047">
        <v>122</v>
      </c>
      <c r="C1047" t="s">
        <v>552</v>
      </c>
      <c r="D1047" t="s">
        <v>2520</v>
      </c>
      <c r="E1047" t="s">
        <v>2999</v>
      </c>
      <c r="F1047" s="440">
        <v>46175</v>
      </c>
      <c r="G1047">
        <v>19617</v>
      </c>
      <c r="H1047" t="s">
        <v>5933</v>
      </c>
      <c r="I1047" t="s">
        <v>6085</v>
      </c>
      <c r="J1047">
        <v>0.3</v>
      </c>
      <c r="K1047" t="s">
        <v>5598</v>
      </c>
      <c r="L1047">
        <v>9</v>
      </c>
      <c r="M1047">
        <v>30</v>
      </c>
      <c r="N1047" t="s">
        <v>6085</v>
      </c>
      <c r="O1047" t="s">
        <v>466</v>
      </c>
    </row>
    <row r="1048" spans="1:15" x14ac:dyDescent="0.3">
      <c r="A1048">
        <v>238389</v>
      </c>
      <c r="B1048">
        <v>122</v>
      </c>
      <c r="C1048" t="s">
        <v>552</v>
      </c>
      <c r="D1048" t="s">
        <v>2520</v>
      </c>
      <c r="E1048" t="s">
        <v>2999</v>
      </c>
      <c r="F1048" s="440">
        <v>46175</v>
      </c>
      <c r="G1048">
        <v>25647</v>
      </c>
      <c r="H1048" t="s">
        <v>5918</v>
      </c>
      <c r="I1048" t="s">
        <v>6085</v>
      </c>
      <c r="J1048">
        <v>2</v>
      </c>
      <c r="K1048" t="s">
        <v>5598</v>
      </c>
      <c r="L1048">
        <v>40</v>
      </c>
      <c r="M1048">
        <v>20</v>
      </c>
      <c r="N1048" t="s">
        <v>6085</v>
      </c>
      <c r="O1048" t="s">
        <v>466</v>
      </c>
    </row>
    <row r="1049" spans="1:15" x14ac:dyDescent="0.3">
      <c r="A1049">
        <v>238389</v>
      </c>
      <c r="B1049">
        <v>122</v>
      </c>
      <c r="C1049" t="s">
        <v>552</v>
      </c>
      <c r="D1049" t="s">
        <v>2520</v>
      </c>
      <c r="E1049" t="s">
        <v>2999</v>
      </c>
      <c r="F1049" s="440">
        <v>46175</v>
      </c>
      <c r="G1049">
        <v>19575</v>
      </c>
      <c r="H1049" t="s">
        <v>5944</v>
      </c>
      <c r="I1049" t="s">
        <v>6085</v>
      </c>
      <c r="J1049">
        <v>0.3</v>
      </c>
      <c r="K1049" t="s">
        <v>5598</v>
      </c>
      <c r="L1049">
        <v>11.4</v>
      </c>
      <c r="M1049">
        <v>38</v>
      </c>
      <c r="N1049" t="s">
        <v>6085</v>
      </c>
      <c r="O1049" t="s">
        <v>466</v>
      </c>
    </row>
    <row r="1050" spans="1:15" x14ac:dyDescent="0.3">
      <c r="A1050">
        <v>238389</v>
      </c>
      <c r="B1050">
        <v>122</v>
      </c>
      <c r="C1050" t="s">
        <v>552</v>
      </c>
      <c r="D1050" t="s">
        <v>2520</v>
      </c>
      <c r="E1050" t="s">
        <v>2999</v>
      </c>
      <c r="F1050" s="440">
        <v>46175</v>
      </c>
      <c r="G1050">
        <v>19485</v>
      </c>
      <c r="H1050" t="s">
        <v>5935</v>
      </c>
      <c r="I1050" t="s">
        <v>6085</v>
      </c>
      <c r="J1050">
        <v>0.2</v>
      </c>
      <c r="K1050" t="s">
        <v>5598</v>
      </c>
      <c r="L1050">
        <v>11</v>
      </c>
      <c r="M1050">
        <v>55</v>
      </c>
      <c r="N1050" t="s">
        <v>6085</v>
      </c>
      <c r="O1050" t="s">
        <v>466</v>
      </c>
    </row>
    <row r="1051" spans="1:15" x14ac:dyDescent="0.3">
      <c r="A1051">
        <v>238389</v>
      </c>
      <c r="B1051">
        <v>122</v>
      </c>
      <c r="C1051" t="s">
        <v>552</v>
      </c>
      <c r="D1051" t="s">
        <v>2520</v>
      </c>
      <c r="E1051" t="s">
        <v>2999</v>
      </c>
      <c r="F1051" s="440">
        <v>46175</v>
      </c>
      <c r="G1051">
        <v>19476</v>
      </c>
      <c r="H1051" t="s">
        <v>6017</v>
      </c>
      <c r="I1051" t="s">
        <v>6085</v>
      </c>
      <c r="J1051">
        <v>0.3</v>
      </c>
      <c r="K1051" t="s">
        <v>5598</v>
      </c>
      <c r="L1051">
        <v>19.5</v>
      </c>
      <c r="M1051">
        <v>65</v>
      </c>
      <c r="N1051" t="s">
        <v>6085</v>
      </c>
      <c r="O1051" t="s">
        <v>466</v>
      </c>
    </row>
    <row r="1052" spans="1:15" x14ac:dyDescent="0.3">
      <c r="A1052">
        <v>238389</v>
      </c>
      <c r="B1052">
        <v>122</v>
      </c>
      <c r="C1052" t="s">
        <v>552</v>
      </c>
      <c r="D1052" t="s">
        <v>2520</v>
      </c>
      <c r="E1052" t="s">
        <v>2999</v>
      </c>
      <c r="F1052" s="440">
        <v>46175</v>
      </c>
      <c r="G1052">
        <v>19505</v>
      </c>
      <c r="H1052" t="s">
        <v>5978</v>
      </c>
      <c r="I1052" t="s">
        <v>6085</v>
      </c>
      <c r="J1052">
        <v>1</v>
      </c>
      <c r="K1052" t="s">
        <v>5598</v>
      </c>
      <c r="L1052">
        <v>11.5</v>
      </c>
      <c r="M1052">
        <v>11.5</v>
      </c>
      <c r="N1052" t="s">
        <v>6085</v>
      </c>
      <c r="O1052" t="s">
        <v>466</v>
      </c>
    </row>
    <row r="1053" spans="1:15" x14ac:dyDescent="0.3">
      <c r="A1053">
        <v>238389</v>
      </c>
      <c r="B1053">
        <v>122</v>
      </c>
      <c r="C1053" t="s">
        <v>552</v>
      </c>
      <c r="D1053" t="s">
        <v>2520</v>
      </c>
      <c r="E1053" t="s">
        <v>2999</v>
      </c>
      <c r="F1053" s="440">
        <v>46175</v>
      </c>
      <c r="G1053">
        <v>19647</v>
      </c>
      <c r="H1053" t="s">
        <v>5921</v>
      </c>
      <c r="I1053" t="s">
        <v>6085</v>
      </c>
      <c r="J1053">
        <v>1</v>
      </c>
      <c r="K1053" t="s">
        <v>5598</v>
      </c>
      <c r="L1053">
        <v>16</v>
      </c>
      <c r="M1053">
        <v>16</v>
      </c>
      <c r="N1053" t="s">
        <v>6085</v>
      </c>
      <c r="O1053" t="s">
        <v>466</v>
      </c>
    </row>
    <row r="1054" spans="1:15" x14ac:dyDescent="0.3">
      <c r="A1054">
        <v>238389</v>
      </c>
      <c r="B1054">
        <v>122</v>
      </c>
      <c r="C1054" t="s">
        <v>552</v>
      </c>
      <c r="D1054" t="s">
        <v>2520</v>
      </c>
      <c r="E1054" t="s">
        <v>2999</v>
      </c>
      <c r="F1054" s="440">
        <v>46175</v>
      </c>
      <c r="G1054">
        <v>19657</v>
      </c>
      <c r="H1054" t="s">
        <v>5916</v>
      </c>
      <c r="I1054" t="s">
        <v>6085</v>
      </c>
      <c r="J1054">
        <v>3</v>
      </c>
      <c r="K1054" t="s">
        <v>5598</v>
      </c>
      <c r="L1054">
        <v>14.4</v>
      </c>
      <c r="M1054">
        <v>4.8</v>
      </c>
      <c r="N1054" t="s">
        <v>6085</v>
      </c>
      <c r="O1054" t="s">
        <v>466</v>
      </c>
    </row>
    <row r="1055" spans="1:15" x14ac:dyDescent="0.3">
      <c r="A1055">
        <v>238389</v>
      </c>
      <c r="B1055">
        <v>122</v>
      </c>
      <c r="C1055" t="s">
        <v>552</v>
      </c>
      <c r="D1055" t="s">
        <v>2520</v>
      </c>
      <c r="E1055" t="s">
        <v>2999</v>
      </c>
      <c r="F1055" s="440">
        <v>46175</v>
      </c>
      <c r="G1055">
        <v>23195</v>
      </c>
      <c r="H1055" t="s">
        <v>5951</v>
      </c>
      <c r="I1055" t="s">
        <v>6085</v>
      </c>
      <c r="J1055">
        <v>0.3</v>
      </c>
      <c r="K1055" t="s">
        <v>5598</v>
      </c>
      <c r="L1055">
        <v>3.6</v>
      </c>
      <c r="M1055">
        <v>12</v>
      </c>
      <c r="N1055" t="s">
        <v>6085</v>
      </c>
      <c r="O1055" t="s">
        <v>466</v>
      </c>
    </row>
    <row r="1056" spans="1:15" x14ac:dyDescent="0.3">
      <c r="A1056">
        <v>238389</v>
      </c>
      <c r="B1056">
        <v>122</v>
      </c>
      <c r="C1056" t="s">
        <v>552</v>
      </c>
      <c r="D1056" t="s">
        <v>2520</v>
      </c>
      <c r="E1056" t="s">
        <v>2999</v>
      </c>
      <c r="F1056" s="440">
        <v>46175</v>
      </c>
      <c r="G1056">
        <v>19502</v>
      </c>
      <c r="H1056" t="s">
        <v>6015</v>
      </c>
      <c r="I1056" t="s">
        <v>6085</v>
      </c>
      <c r="J1056">
        <v>0.6</v>
      </c>
      <c r="K1056" t="s">
        <v>5598</v>
      </c>
      <c r="L1056">
        <v>10.199999999999999</v>
      </c>
      <c r="M1056">
        <v>17</v>
      </c>
      <c r="N1056" t="s">
        <v>6085</v>
      </c>
      <c r="O1056" t="s">
        <v>466</v>
      </c>
    </row>
    <row r="1057" spans="1:15" x14ac:dyDescent="0.3">
      <c r="A1057">
        <v>238389</v>
      </c>
      <c r="B1057">
        <v>122</v>
      </c>
      <c r="C1057" t="s">
        <v>552</v>
      </c>
      <c r="D1057" t="s">
        <v>2520</v>
      </c>
      <c r="E1057" t="s">
        <v>2999</v>
      </c>
      <c r="F1057" s="440">
        <v>46175</v>
      </c>
      <c r="G1057">
        <v>19759</v>
      </c>
      <c r="H1057" t="s">
        <v>6016</v>
      </c>
      <c r="I1057" t="s">
        <v>6085</v>
      </c>
      <c r="J1057">
        <v>3</v>
      </c>
      <c r="K1057" t="s">
        <v>5598</v>
      </c>
      <c r="L1057">
        <v>28.5</v>
      </c>
      <c r="M1057">
        <v>9.5</v>
      </c>
      <c r="N1057" t="s">
        <v>6085</v>
      </c>
      <c r="O1057" t="s">
        <v>466</v>
      </c>
    </row>
    <row r="1058" spans="1:15" x14ac:dyDescent="0.3">
      <c r="A1058">
        <v>238389</v>
      </c>
      <c r="B1058">
        <v>122</v>
      </c>
      <c r="C1058" t="s">
        <v>552</v>
      </c>
      <c r="D1058" t="s">
        <v>2520</v>
      </c>
      <c r="E1058" t="s">
        <v>2999</v>
      </c>
      <c r="F1058" s="440">
        <v>46175</v>
      </c>
      <c r="G1058">
        <v>23359</v>
      </c>
      <c r="H1058" t="s">
        <v>5939</v>
      </c>
      <c r="I1058" t="s">
        <v>6085</v>
      </c>
      <c r="J1058">
        <v>10</v>
      </c>
      <c r="K1058" t="s">
        <v>5598</v>
      </c>
      <c r="L1058">
        <v>27</v>
      </c>
      <c r="M1058">
        <v>2.7</v>
      </c>
      <c r="N1058" t="s">
        <v>6085</v>
      </c>
      <c r="O1058" t="s">
        <v>466</v>
      </c>
    </row>
    <row r="1059" spans="1:15" x14ac:dyDescent="0.3">
      <c r="A1059">
        <v>238389</v>
      </c>
      <c r="B1059">
        <v>122</v>
      </c>
      <c r="C1059" t="s">
        <v>552</v>
      </c>
      <c r="D1059" t="s">
        <v>2520</v>
      </c>
      <c r="E1059" t="s">
        <v>2999</v>
      </c>
      <c r="F1059" s="440">
        <v>46175</v>
      </c>
      <c r="G1059">
        <v>19751</v>
      </c>
      <c r="H1059" t="s">
        <v>5938</v>
      </c>
      <c r="I1059" t="s">
        <v>6085</v>
      </c>
      <c r="J1059">
        <v>5</v>
      </c>
      <c r="K1059" t="s">
        <v>5598</v>
      </c>
      <c r="L1059">
        <v>43.5</v>
      </c>
      <c r="M1059">
        <v>8.6999999999999993</v>
      </c>
      <c r="N1059" t="s">
        <v>6085</v>
      </c>
      <c r="O1059" t="s">
        <v>466</v>
      </c>
    </row>
    <row r="1060" spans="1:15" x14ac:dyDescent="0.3">
      <c r="A1060">
        <v>238389</v>
      </c>
      <c r="B1060">
        <v>122</v>
      </c>
      <c r="C1060" t="s">
        <v>552</v>
      </c>
      <c r="D1060" t="s">
        <v>2520</v>
      </c>
      <c r="E1060" t="s">
        <v>2999</v>
      </c>
      <c r="F1060" s="440">
        <v>46175</v>
      </c>
      <c r="G1060">
        <v>19480</v>
      </c>
      <c r="H1060" t="s">
        <v>5936</v>
      </c>
      <c r="I1060" t="s">
        <v>6085</v>
      </c>
      <c r="J1060">
        <v>0.4</v>
      </c>
      <c r="K1060" t="s">
        <v>5598</v>
      </c>
      <c r="L1060">
        <v>7.2</v>
      </c>
      <c r="M1060">
        <v>18</v>
      </c>
      <c r="N1060" t="s">
        <v>6085</v>
      </c>
      <c r="O1060" t="s">
        <v>466</v>
      </c>
    </row>
    <row r="1061" spans="1:15" x14ac:dyDescent="0.3">
      <c r="A1061">
        <v>238389</v>
      </c>
      <c r="B1061">
        <v>122</v>
      </c>
      <c r="C1061" t="s">
        <v>552</v>
      </c>
      <c r="D1061" t="s">
        <v>2520</v>
      </c>
      <c r="E1061" t="s">
        <v>2999</v>
      </c>
      <c r="F1061" s="440">
        <v>46175</v>
      </c>
      <c r="G1061">
        <v>19503</v>
      </c>
      <c r="H1061" t="s">
        <v>6058</v>
      </c>
      <c r="I1061" t="s">
        <v>6085</v>
      </c>
      <c r="J1061">
        <v>1</v>
      </c>
      <c r="K1061" t="s">
        <v>5598</v>
      </c>
      <c r="L1061">
        <v>12</v>
      </c>
      <c r="M1061">
        <v>12</v>
      </c>
      <c r="N1061" t="s">
        <v>6085</v>
      </c>
      <c r="O1061" t="s">
        <v>466</v>
      </c>
    </row>
    <row r="1062" spans="1:15" x14ac:dyDescent="0.3">
      <c r="A1062">
        <v>238389</v>
      </c>
      <c r="B1062">
        <v>122</v>
      </c>
      <c r="C1062" t="s">
        <v>552</v>
      </c>
      <c r="D1062" t="s">
        <v>2520</v>
      </c>
      <c r="E1062" t="s">
        <v>2999</v>
      </c>
      <c r="F1062" s="440">
        <v>46175</v>
      </c>
      <c r="G1062">
        <v>23236</v>
      </c>
      <c r="H1062" t="s">
        <v>5934</v>
      </c>
      <c r="I1062" t="s">
        <v>6085</v>
      </c>
      <c r="J1062">
        <v>2</v>
      </c>
      <c r="K1062" t="s">
        <v>5598</v>
      </c>
      <c r="L1062">
        <v>23</v>
      </c>
      <c r="M1062">
        <v>11.5</v>
      </c>
      <c r="N1062" t="s">
        <v>6085</v>
      </c>
      <c r="O1062" t="s">
        <v>466</v>
      </c>
    </row>
    <row r="1063" spans="1:15" x14ac:dyDescent="0.3">
      <c r="A1063">
        <v>238389</v>
      </c>
      <c r="B1063">
        <v>122</v>
      </c>
      <c r="C1063" t="s">
        <v>552</v>
      </c>
      <c r="D1063" t="s">
        <v>2520</v>
      </c>
      <c r="E1063" t="s">
        <v>2999</v>
      </c>
      <c r="F1063" s="440">
        <v>46175</v>
      </c>
      <c r="G1063">
        <v>19488</v>
      </c>
      <c r="H1063" t="s">
        <v>5930</v>
      </c>
      <c r="I1063" t="s">
        <v>6085</v>
      </c>
      <c r="J1063">
        <v>1</v>
      </c>
      <c r="K1063" t="s">
        <v>5598</v>
      </c>
      <c r="L1063">
        <v>14</v>
      </c>
      <c r="M1063">
        <v>14</v>
      </c>
      <c r="N1063" t="s">
        <v>6085</v>
      </c>
      <c r="O1063" t="s">
        <v>466</v>
      </c>
    </row>
    <row r="1064" spans="1:15" x14ac:dyDescent="0.3">
      <c r="A1064">
        <v>238389</v>
      </c>
      <c r="B1064">
        <v>122</v>
      </c>
      <c r="C1064" t="s">
        <v>552</v>
      </c>
      <c r="D1064" t="s">
        <v>2520</v>
      </c>
      <c r="E1064" t="s">
        <v>2999</v>
      </c>
      <c r="F1064" s="440">
        <v>46175</v>
      </c>
      <c r="G1064">
        <v>19589</v>
      </c>
      <c r="H1064" t="s">
        <v>5943</v>
      </c>
      <c r="I1064" t="s">
        <v>6085</v>
      </c>
      <c r="J1064">
        <v>1</v>
      </c>
      <c r="K1064" t="s">
        <v>5598</v>
      </c>
      <c r="L1064">
        <v>9.5</v>
      </c>
      <c r="M1064">
        <v>9.5</v>
      </c>
      <c r="N1064" t="s">
        <v>6085</v>
      </c>
      <c r="O1064" t="s">
        <v>466</v>
      </c>
    </row>
    <row r="1065" spans="1:15" x14ac:dyDescent="0.3">
      <c r="A1065">
        <v>238389</v>
      </c>
      <c r="B1065">
        <v>122</v>
      </c>
      <c r="C1065" t="s">
        <v>552</v>
      </c>
      <c r="D1065" t="s">
        <v>2520</v>
      </c>
      <c r="E1065" t="s">
        <v>2999</v>
      </c>
      <c r="F1065" s="440">
        <v>46175</v>
      </c>
      <c r="G1065">
        <v>23390</v>
      </c>
      <c r="H1065" t="s">
        <v>5922</v>
      </c>
      <c r="I1065" t="s">
        <v>6085</v>
      </c>
      <c r="J1065">
        <v>6</v>
      </c>
      <c r="K1065" t="s">
        <v>5598</v>
      </c>
      <c r="L1065">
        <v>51</v>
      </c>
      <c r="M1065">
        <v>8.5</v>
      </c>
      <c r="N1065" t="s">
        <v>6085</v>
      </c>
      <c r="O1065" t="s">
        <v>466</v>
      </c>
    </row>
    <row r="1066" spans="1:15" x14ac:dyDescent="0.3">
      <c r="A1066">
        <v>238389</v>
      </c>
      <c r="B1066">
        <v>122</v>
      </c>
      <c r="C1066" t="s">
        <v>552</v>
      </c>
      <c r="D1066" t="s">
        <v>2520</v>
      </c>
      <c r="E1066" t="s">
        <v>2999</v>
      </c>
      <c r="F1066" s="440">
        <v>46175</v>
      </c>
      <c r="G1066">
        <v>23095</v>
      </c>
      <c r="H1066" t="s">
        <v>5942</v>
      </c>
      <c r="I1066" t="s">
        <v>6085</v>
      </c>
      <c r="J1066">
        <v>150</v>
      </c>
      <c r="K1066" t="s">
        <v>5613</v>
      </c>
      <c r="L1066">
        <v>145.5</v>
      </c>
      <c r="M1066">
        <v>0.97</v>
      </c>
      <c r="N1066" t="s">
        <v>6085</v>
      </c>
      <c r="O1066" t="s">
        <v>466</v>
      </c>
    </row>
    <row r="1067" spans="1:15" x14ac:dyDescent="0.3">
      <c r="A1067">
        <v>238389</v>
      </c>
      <c r="B1067">
        <v>122</v>
      </c>
      <c r="C1067" t="s">
        <v>552</v>
      </c>
      <c r="D1067" t="s">
        <v>2520</v>
      </c>
      <c r="E1067" t="s">
        <v>2999</v>
      </c>
      <c r="F1067" s="440">
        <v>46175</v>
      </c>
      <c r="G1067">
        <v>23198</v>
      </c>
      <c r="H1067" t="s">
        <v>5947</v>
      </c>
      <c r="I1067" t="s">
        <v>6085</v>
      </c>
      <c r="J1067">
        <v>2</v>
      </c>
      <c r="K1067" t="s">
        <v>5598</v>
      </c>
      <c r="L1067">
        <v>26</v>
      </c>
      <c r="M1067">
        <v>13</v>
      </c>
      <c r="N1067" t="s">
        <v>6085</v>
      </c>
      <c r="O1067" t="s">
        <v>466</v>
      </c>
    </row>
    <row r="1068" spans="1:15" x14ac:dyDescent="0.3">
      <c r="A1068">
        <v>238384</v>
      </c>
      <c r="B1068">
        <v>122</v>
      </c>
      <c r="C1068" t="s">
        <v>552</v>
      </c>
      <c r="D1068" t="s">
        <v>2520</v>
      </c>
      <c r="E1068" t="s">
        <v>3000</v>
      </c>
      <c r="F1068" s="440">
        <v>46178</v>
      </c>
      <c r="G1068">
        <v>19575</v>
      </c>
      <c r="H1068" t="s">
        <v>5944</v>
      </c>
      <c r="I1068" t="s">
        <v>6085</v>
      </c>
      <c r="J1068">
        <v>0.2</v>
      </c>
      <c r="K1068" t="s">
        <v>5598</v>
      </c>
      <c r="L1068">
        <v>7</v>
      </c>
      <c r="M1068">
        <v>35</v>
      </c>
      <c r="N1068" t="s">
        <v>6085</v>
      </c>
      <c r="O1068" t="s">
        <v>466</v>
      </c>
    </row>
    <row r="1069" spans="1:15" x14ac:dyDescent="0.3">
      <c r="A1069">
        <v>238384</v>
      </c>
      <c r="B1069">
        <v>122</v>
      </c>
      <c r="C1069" t="s">
        <v>552</v>
      </c>
      <c r="D1069" t="s">
        <v>2520</v>
      </c>
      <c r="E1069" t="s">
        <v>3000</v>
      </c>
      <c r="F1069" s="440">
        <v>46178</v>
      </c>
      <c r="G1069">
        <v>19505</v>
      </c>
      <c r="H1069" t="s">
        <v>5978</v>
      </c>
      <c r="I1069" t="s">
        <v>6085</v>
      </c>
      <c r="J1069">
        <v>0.6</v>
      </c>
      <c r="K1069" t="s">
        <v>5598</v>
      </c>
      <c r="L1069">
        <v>6.9</v>
      </c>
      <c r="M1069">
        <v>11.5</v>
      </c>
      <c r="N1069" t="s">
        <v>6085</v>
      </c>
      <c r="O1069" t="s">
        <v>466</v>
      </c>
    </row>
    <row r="1070" spans="1:15" x14ac:dyDescent="0.3">
      <c r="A1070">
        <v>238384</v>
      </c>
      <c r="B1070">
        <v>122</v>
      </c>
      <c r="C1070" t="s">
        <v>552</v>
      </c>
      <c r="D1070" t="s">
        <v>2520</v>
      </c>
      <c r="E1070" t="s">
        <v>3000</v>
      </c>
      <c r="F1070" s="440">
        <v>46178</v>
      </c>
      <c r="G1070">
        <v>19503</v>
      </c>
      <c r="H1070" t="s">
        <v>6058</v>
      </c>
      <c r="I1070" t="s">
        <v>6085</v>
      </c>
      <c r="J1070">
        <v>0.6</v>
      </c>
      <c r="K1070" t="s">
        <v>5598</v>
      </c>
      <c r="L1070">
        <v>7.2</v>
      </c>
      <c r="M1070">
        <v>12</v>
      </c>
      <c r="N1070" t="s">
        <v>6085</v>
      </c>
      <c r="O1070" t="s">
        <v>466</v>
      </c>
    </row>
    <row r="1071" spans="1:15" x14ac:dyDescent="0.3">
      <c r="A1071">
        <v>238384</v>
      </c>
      <c r="B1071">
        <v>122</v>
      </c>
      <c r="C1071" t="s">
        <v>552</v>
      </c>
      <c r="D1071" t="s">
        <v>2520</v>
      </c>
      <c r="E1071" t="s">
        <v>3000</v>
      </c>
      <c r="F1071" s="440">
        <v>46178</v>
      </c>
      <c r="G1071">
        <v>19506</v>
      </c>
      <c r="H1071" t="s">
        <v>5919</v>
      </c>
      <c r="I1071" t="s">
        <v>6085</v>
      </c>
      <c r="J1071">
        <v>0.2</v>
      </c>
      <c r="K1071" t="s">
        <v>5598</v>
      </c>
      <c r="L1071">
        <v>10</v>
      </c>
      <c r="M1071">
        <v>50</v>
      </c>
      <c r="N1071" t="s">
        <v>6085</v>
      </c>
      <c r="O1071" t="s">
        <v>466</v>
      </c>
    </row>
    <row r="1072" spans="1:15" x14ac:dyDescent="0.3">
      <c r="A1072">
        <v>238384</v>
      </c>
      <c r="B1072">
        <v>122</v>
      </c>
      <c r="C1072" t="s">
        <v>552</v>
      </c>
      <c r="D1072" t="s">
        <v>2520</v>
      </c>
      <c r="E1072" t="s">
        <v>3000</v>
      </c>
      <c r="F1072" s="440">
        <v>46178</v>
      </c>
      <c r="G1072">
        <v>19621</v>
      </c>
      <c r="H1072" t="s">
        <v>5931</v>
      </c>
      <c r="I1072" t="s">
        <v>6085</v>
      </c>
      <c r="J1072">
        <v>3</v>
      </c>
      <c r="K1072" t="s">
        <v>5598</v>
      </c>
      <c r="L1072">
        <v>25.5</v>
      </c>
      <c r="M1072">
        <v>8.5</v>
      </c>
      <c r="N1072" t="s">
        <v>6085</v>
      </c>
      <c r="O1072" t="s">
        <v>466</v>
      </c>
    </row>
    <row r="1073" spans="1:15" x14ac:dyDescent="0.3">
      <c r="A1073">
        <v>238384</v>
      </c>
      <c r="B1073">
        <v>122</v>
      </c>
      <c r="C1073" t="s">
        <v>552</v>
      </c>
      <c r="D1073" t="s">
        <v>2520</v>
      </c>
      <c r="E1073" t="s">
        <v>3000</v>
      </c>
      <c r="F1073" s="440">
        <v>46178</v>
      </c>
      <c r="G1073">
        <v>23236</v>
      </c>
      <c r="H1073" t="s">
        <v>5934</v>
      </c>
      <c r="I1073" t="s">
        <v>6085</v>
      </c>
      <c r="J1073">
        <v>2</v>
      </c>
      <c r="K1073" t="s">
        <v>5598</v>
      </c>
      <c r="L1073">
        <v>23</v>
      </c>
      <c r="M1073">
        <v>11.5</v>
      </c>
      <c r="N1073" t="s">
        <v>6085</v>
      </c>
      <c r="O1073" t="s">
        <v>466</v>
      </c>
    </row>
    <row r="1074" spans="1:15" x14ac:dyDescent="0.3">
      <c r="A1074">
        <v>238384</v>
      </c>
      <c r="B1074">
        <v>122</v>
      </c>
      <c r="C1074" t="s">
        <v>552</v>
      </c>
      <c r="D1074" t="s">
        <v>2520</v>
      </c>
      <c r="E1074" t="s">
        <v>3000</v>
      </c>
      <c r="F1074" s="440">
        <v>46178</v>
      </c>
      <c r="G1074">
        <v>19626</v>
      </c>
      <c r="H1074" t="s">
        <v>5966</v>
      </c>
      <c r="I1074" t="s">
        <v>6085</v>
      </c>
      <c r="J1074">
        <v>1</v>
      </c>
      <c r="K1074" t="s">
        <v>5598</v>
      </c>
      <c r="L1074">
        <v>5.5</v>
      </c>
      <c r="M1074">
        <v>5.5</v>
      </c>
      <c r="N1074" t="s">
        <v>6085</v>
      </c>
      <c r="O1074" t="s">
        <v>466</v>
      </c>
    </row>
    <row r="1075" spans="1:15" x14ac:dyDescent="0.3">
      <c r="A1075">
        <v>238384</v>
      </c>
      <c r="B1075">
        <v>122</v>
      </c>
      <c r="C1075" t="s">
        <v>552</v>
      </c>
      <c r="D1075" t="s">
        <v>2520</v>
      </c>
      <c r="E1075" t="s">
        <v>3000</v>
      </c>
      <c r="F1075" s="440">
        <v>46178</v>
      </c>
      <c r="G1075">
        <v>19787</v>
      </c>
      <c r="H1075" t="s">
        <v>5914</v>
      </c>
      <c r="I1075" t="s">
        <v>6085</v>
      </c>
      <c r="J1075">
        <v>40</v>
      </c>
      <c r="K1075" t="s">
        <v>5598</v>
      </c>
      <c r="L1075">
        <v>234</v>
      </c>
      <c r="M1075">
        <v>5.85</v>
      </c>
      <c r="N1075" t="s">
        <v>6085</v>
      </c>
      <c r="O1075" t="s">
        <v>466</v>
      </c>
    </row>
    <row r="1076" spans="1:15" x14ac:dyDescent="0.3">
      <c r="A1076">
        <v>238384</v>
      </c>
      <c r="B1076">
        <v>122</v>
      </c>
      <c r="C1076" t="s">
        <v>552</v>
      </c>
      <c r="D1076" t="s">
        <v>2520</v>
      </c>
      <c r="E1076" t="s">
        <v>3000</v>
      </c>
      <c r="F1076" s="440">
        <v>46178</v>
      </c>
      <c r="G1076">
        <v>19485</v>
      </c>
      <c r="H1076" t="s">
        <v>5935</v>
      </c>
      <c r="I1076" t="s">
        <v>6085</v>
      </c>
      <c r="J1076">
        <v>0.1</v>
      </c>
      <c r="K1076" t="s">
        <v>5598</v>
      </c>
      <c r="L1076">
        <v>7.5</v>
      </c>
      <c r="M1076">
        <v>75</v>
      </c>
      <c r="N1076" t="s">
        <v>6085</v>
      </c>
      <c r="O1076" t="s">
        <v>466</v>
      </c>
    </row>
    <row r="1077" spans="1:15" x14ac:dyDescent="0.3">
      <c r="A1077">
        <v>238384</v>
      </c>
      <c r="B1077">
        <v>122</v>
      </c>
      <c r="C1077" t="s">
        <v>552</v>
      </c>
      <c r="D1077" t="s">
        <v>2520</v>
      </c>
      <c r="E1077" t="s">
        <v>3000</v>
      </c>
      <c r="F1077" s="440">
        <v>46178</v>
      </c>
      <c r="G1077">
        <v>19751</v>
      </c>
      <c r="H1077" t="s">
        <v>5938</v>
      </c>
      <c r="I1077" t="s">
        <v>6085</v>
      </c>
      <c r="J1077">
        <v>6</v>
      </c>
      <c r="K1077" t="s">
        <v>5598</v>
      </c>
      <c r="L1077">
        <v>52.5</v>
      </c>
      <c r="M1077">
        <v>8.75</v>
      </c>
      <c r="N1077" t="s">
        <v>6085</v>
      </c>
      <c r="O1077" t="s">
        <v>466</v>
      </c>
    </row>
    <row r="1078" spans="1:15" x14ac:dyDescent="0.3">
      <c r="A1078">
        <v>238384</v>
      </c>
      <c r="B1078">
        <v>122</v>
      </c>
      <c r="C1078" t="s">
        <v>552</v>
      </c>
      <c r="D1078" t="s">
        <v>2520</v>
      </c>
      <c r="E1078" t="s">
        <v>3000</v>
      </c>
      <c r="F1078" s="440">
        <v>46178</v>
      </c>
      <c r="G1078">
        <v>19759</v>
      </c>
      <c r="H1078" t="s">
        <v>6016</v>
      </c>
      <c r="I1078" t="s">
        <v>6085</v>
      </c>
      <c r="J1078">
        <v>3</v>
      </c>
      <c r="K1078" t="s">
        <v>5598</v>
      </c>
      <c r="L1078">
        <v>27.9</v>
      </c>
      <c r="M1078">
        <v>9.3000000000000007</v>
      </c>
      <c r="N1078" t="s">
        <v>6085</v>
      </c>
      <c r="O1078" t="s">
        <v>466</v>
      </c>
    </row>
    <row r="1079" spans="1:15" x14ac:dyDescent="0.3">
      <c r="A1079">
        <v>238384</v>
      </c>
      <c r="B1079">
        <v>122</v>
      </c>
      <c r="C1079" t="s">
        <v>552</v>
      </c>
      <c r="D1079" t="s">
        <v>2520</v>
      </c>
      <c r="E1079" t="s">
        <v>3000</v>
      </c>
      <c r="F1079" s="440">
        <v>46178</v>
      </c>
      <c r="G1079">
        <v>19476</v>
      </c>
      <c r="H1079" t="s">
        <v>6017</v>
      </c>
      <c r="I1079" t="s">
        <v>6085</v>
      </c>
      <c r="J1079">
        <v>0.4</v>
      </c>
      <c r="K1079" t="s">
        <v>5598</v>
      </c>
      <c r="L1079">
        <v>26</v>
      </c>
      <c r="M1079">
        <v>65</v>
      </c>
      <c r="N1079" t="s">
        <v>6085</v>
      </c>
      <c r="O1079" t="s">
        <v>466</v>
      </c>
    </row>
    <row r="1080" spans="1:15" x14ac:dyDescent="0.3">
      <c r="A1080">
        <v>238384</v>
      </c>
      <c r="B1080">
        <v>122</v>
      </c>
      <c r="C1080" t="s">
        <v>552</v>
      </c>
      <c r="D1080" t="s">
        <v>2520</v>
      </c>
      <c r="E1080" t="s">
        <v>3000</v>
      </c>
      <c r="F1080" s="440">
        <v>46178</v>
      </c>
      <c r="G1080">
        <v>19472</v>
      </c>
      <c r="H1080" t="s">
        <v>6064</v>
      </c>
      <c r="I1080" t="s">
        <v>6085</v>
      </c>
      <c r="J1080">
        <v>1</v>
      </c>
      <c r="K1080" t="s">
        <v>5598</v>
      </c>
      <c r="L1080">
        <v>26</v>
      </c>
      <c r="M1080">
        <v>26</v>
      </c>
      <c r="N1080" t="s">
        <v>6085</v>
      </c>
      <c r="O1080" t="s">
        <v>466</v>
      </c>
    </row>
    <row r="1081" spans="1:15" x14ac:dyDescent="0.3">
      <c r="A1081">
        <v>238384</v>
      </c>
      <c r="B1081">
        <v>122</v>
      </c>
      <c r="C1081" t="s">
        <v>552</v>
      </c>
      <c r="D1081" t="s">
        <v>2520</v>
      </c>
      <c r="E1081" t="s">
        <v>3000</v>
      </c>
      <c r="F1081" s="440">
        <v>46178</v>
      </c>
      <c r="G1081">
        <v>23095</v>
      </c>
      <c r="H1081" t="s">
        <v>5942</v>
      </c>
      <c r="I1081" t="s">
        <v>6085</v>
      </c>
      <c r="J1081">
        <v>100</v>
      </c>
      <c r="K1081" t="s">
        <v>5613</v>
      </c>
      <c r="L1081">
        <v>96</v>
      </c>
      <c r="M1081">
        <v>0.96</v>
      </c>
      <c r="N1081" t="s">
        <v>6085</v>
      </c>
      <c r="O1081" t="s">
        <v>466</v>
      </c>
    </row>
    <row r="1082" spans="1:15" x14ac:dyDescent="0.3">
      <c r="A1082">
        <v>238384</v>
      </c>
      <c r="B1082">
        <v>122</v>
      </c>
      <c r="C1082" t="s">
        <v>552</v>
      </c>
      <c r="D1082" t="s">
        <v>2520</v>
      </c>
      <c r="E1082" t="s">
        <v>3000</v>
      </c>
      <c r="F1082" s="440">
        <v>46178</v>
      </c>
      <c r="G1082">
        <v>19480</v>
      </c>
      <c r="H1082" t="s">
        <v>5936</v>
      </c>
      <c r="I1082" t="s">
        <v>6085</v>
      </c>
      <c r="J1082">
        <v>0.3</v>
      </c>
      <c r="K1082" t="s">
        <v>5598</v>
      </c>
      <c r="L1082">
        <v>5.0999999999999996</v>
      </c>
      <c r="M1082">
        <v>17</v>
      </c>
      <c r="N1082" t="s">
        <v>6085</v>
      </c>
      <c r="O1082" t="s">
        <v>466</v>
      </c>
    </row>
    <row r="1083" spans="1:15" x14ac:dyDescent="0.3">
      <c r="A1083">
        <v>238384</v>
      </c>
      <c r="B1083">
        <v>122</v>
      </c>
      <c r="C1083" t="s">
        <v>552</v>
      </c>
      <c r="D1083" t="s">
        <v>2520</v>
      </c>
      <c r="E1083" t="s">
        <v>3000</v>
      </c>
      <c r="F1083" s="440">
        <v>46178</v>
      </c>
      <c r="G1083">
        <v>19647</v>
      </c>
      <c r="H1083" t="s">
        <v>5921</v>
      </c>
      <c r="I1083" t="s">
        <v>6085</v>
      </c>
      <c r="J1083">
        <v>1</v>
      </c>
      <c r="K1083" t="s">
        <v>5598</v>
      </c>
      <c r="L1083">
        <v>15</v>
      </c>
      <c r="M1083">
        <v>15</v>
      </c>
      <c r="N1083" t="s">
        <v>6085</v>
      </c>
      <c r="O1083" t="s">
        <v>466</v>
      </c>
    </row>
    <row r="1084" spans="1:15" x14ac:dyDescent="0.3">
      <c r="A1084">
        <v>238384</v>
      </c>
      <c r="B1084">
        <v>122</v>
      </c>
      <c r="C1084" t="s">
        <v>552</v>
      </c>
      <c r="D1084" t="s">
        <v>2520</v>
      </c>
      <c r="E1084" t="s">
        <v>3000</v>
      </c>
      <c r="F1084" s="440">
        <v>46178</v>
      </c>
      <c r="G1084">
        <v>23390</v>
      </c>
      <c r="H1084" t="s">
        <v>5922</v>
      </c>
      <c r="I1084" t="s">
        <v>6085</v>
      </c>
      <c r="J1084">
        <v>6</v>
      </c>
      <c r="K1084" t="s">
        <v>5598</v>
      </c>
      <c r="L1084">
        <v>48</v>
      </c>
      <c r="M1084">
        <v>8</v>
      </c>
      <c r="N1084" t="s">
        <v>6085</v>
      </c>
      <c r="O1084" t="s">
        <v>466</v>
      </c>
    </row>
    <row r="1085" spans="1:15" x14ac:dyDescent="0.3">
      <c r="A1085">
        <v>238384</v>
      </c>
      <c r="B1085">
        <v>122</v>
      </c>
      <c r="C1085" t="s">
        <v>552</v>
      </c>
      <c r="D1085" t="s">
        <v>2520</v>
      </c>
      <c r="E1085" t="s">
        <v>3000</v>
      </c>
      <c r="F1085" s="440">
        <v>46178</v>
      </c>
      <c r="G1085">
        <v>25647</v>
      </c>
      <c r="H1085" t="s">
        <v>5918</v>
      </c>
      <c r="I1085" t="s">
        <v>6085</v>
      </c>
      <c r="J1085">
        <v>1.5</v>
      </c>
      <c r="K1085" t="s">
        <v>5598</v>
      </c>
      <c r="L1085">
        <v>30</v>
      </c>
      <c r="M1085">
        <v>20</v>
      </c>
      <c r="N1085" t="s">
        <v>6085</v>
      </c>
      <c r="O1085" t="s">
        <v>466</v>
      </c>
    </row>
    <row r="1086" spans="1:15" x14ac:dyDescent="0.3">
      <c r="A1086">
        <v>238384</v>
      </c>
      <c r="B1086">
        <v>122</v>
      </c>
      <c r="C1086" t="s">
        <v>552</v>
      </c>
      <c r="D1086" t="s">
        <v>2520</v>
      </c>
      <c r="E1086" t="s">
        <v>3000</v>
      </c>
      <c r="F1086" s="440">
        <v>46178</v>
      </c>
      <c r="G1086">
        <v>19488</v>
      </c>
      <c r="H1086" t="s">
        <v>5930</v>
      </c>
      <c r="I1086" t="s">
        <v>6085</v>
      </c>
      <c r="J1086">
        <v>0.5</v>
      </c>
      <c r="K1086" t="s">
        <v>5598</v>
      </c>
      <c r="L1086">
        <v>7</v>
      </c>
      <c r="M1086">
        <v>14</v>
      </c>
      <c r="N1086" t="s">
        <v>6085</v>
      </c>
      <c r="O1086" t="s">
        <v>466</v>
      </c>
    </row>
    <row r="1087" spans="1:15" x14ac:dyDescent="0.3">
      <c r="A1087">
        <v>238384</v>
      </c>
      <c r="B1087">
        <v>122</v>
      </c>
      <c r="C1087" t="s">
        <v>552</v>
      </c>
      <c r="D1087" t="s">
        <v>2520</v>
      </c>
      <c r="E1087" t="s">
        <v>3000</v>
      </c>
      <c r="F1087" s="440">
        <v>46178</v>
      </c>
      <c r="G1087">
        <v>23389</v>
      </c>
      <c r="H1087" t="s">
        <v>5923</v>
      </c>
      <c r="I1087" t="s">
        <v>6085</v>
      </c>
      <c r="J1087">
        <v>4</v>
      </c>
      <c r="K1087" t="s">
        <v>5598</v>
      </c>
      <c r="L1087">
        <v>18</v>
      </c>
      <c r="M1087">
        <v>4.5</v>
      </c>
      <c r="N1087" t="s">
        <v>6085</v>
      </c>
      <c r="O1087" t="s">
        <v>466</v>
      </c>
    </row>
    <row r="1088" spans="1:15" x14ac:dyDescent="0.3">
      <c r="A1088">
        <v>238384</v>
      </c>
      <c r="B1088">
        <v>122</v>
      </c>
      <c r="C1088" t="s">
        <v>552</v>
      </c>
      <c r="D1088" t="s">
        <v>2520</v>
      </c>
      <c r="E1088" t="s">
        <v>3000</v>
      </c>
      <c r="F1088" s="440">
        <v>46178</v>
      </c>
      <c r="G1088">
        <v>24509</v>
      </c>
      <c r="H1088" t="s">
        <v>5928</v>
      </c>
      <c r="I1088" t="s">
        <v>6085</v>
      </c>
      <c r="J1088">
        <v>20</v>
      </c>
      <c r="K1088" t="s">
        <v>5598</v>
      </c>
      <c r="L1088">
        <v>86</v>
      </c>
      <c r="M1088">
        <v>4.3</v>
      </c>
      <c r="N1088" t="s">
        <v>6085</v>
      </c>
      <c r="O1088" t="s">
        <v>466</v>
      </c>
    </row>
    <row r="1089" spans="1:15" x14ac:dyDescent="0.3">
      <c r="A1089">
        <v>238384</v>
      </c>
      <c r="B1089">
        <v>122</v>
      </c>
      <c r="C1089" t="s">
        <v>552</v>
      </c>
      <c r="D1089" t="s">
        <v>2520</v>
      </c>
      <c r="E1089" t="s">
        <v>3000</v>
      </c>
      <c r="F1089" s="440">
        <v>46178</v>
      </c>
      <c r="G1089">
        <v>19632</v>
      </c>
      <c r="H1089" t="s">
        <v>5926</v>
      </c>
      <c r="I1089" t="s">
        <v>6085</v>
      </c>
      <c r="J1089">
        <v>4</v>
      </c>
      <c r="K1089" t="s">
        <v>5598</v>
      </c>
      <c r="L1089">
        <v>18</v>
      </c>
      <c r="M1089">
        <v>4.5</v>
      </c>
      <c r="N1089" t="s">
        <v>6085</v>
      </c>
      <c r="O1089" t="s">
        <v>466</v>
      </c>
    </row>
    <row r="1090" spans="1:15" x14ac:dyDescent="0.3">
      <c r="A1090">
        <v>238384</v>
      </c>
      <c r="B1090">
        <v>122</v>
      </c>
      <c r="C1090" t="s">
        <v>552</v>
      </c>
      <c r="D1090" t="s">
        <v>2520</v>
      </c>
      <c r="E1090" t="s">
        <v>3000</v>
      </c>
      <c r="F1090" s="440">
        <v>46178</v>
      </c>
      <c r="G1090">
        <v>23359</v>
      </c>
      <c r="H1090" t="s">
        <v>5939</v>
      </c>
      <c r="I1090" t="s">
        <v>6085</v>
      </c>
      <c r="J1090">
        <v>10</v>
      </c>
      <c r="K1090" t="s">
        <v>5598</v>
      </c>
      <c r="L1090">
        <v>23</v>
      </c>
      <c r="M1090">
        <v>2.2999999999999998</v>
      </c>
      <c r="N1090" t="s">
        <v>6085</v>
      </c>
      <c r="O1090" t="s">
        <v>466</v>
      </c>
    </row>
    <row r="1091" spans="1:15" x14ac:dyDescent="0.3">
      <c r="A1091">
        <v>238384</v>
      </c>
      <c r="B1091">
        <v>122</v>
      </c>
      <c r="C1091" t="s">
        <v>552</v>
      </c>
      <c r="D1091" t="s">
        <v>2520</v>
      </c>
      <c r="E1091" t="s">
        <v>3000</v>
      </c>
      <c r="F1091" s="440">
        <v>46178</v>
      </c>
      <c r="G1091">
        <v>24037</v>
      </c>
      <c r="H1091" t="s">
        <v>6116</v>
      </c>
      <c r="I1091" t="s">
        <v>6085</v>
      </c>
      <c r="J1091">
        <v>4</v>
      </c>
      <c r="K1091" t="s">
        <v>5598</v>
      </c>
      <c r="L1091">
        <v>70</v>
      </c>
      <c r="M1091">
        <v>17.5</v>
      </c>
      <c r="N1091" t="s">
        <v>6085</v>
      </c>
      <c r="O1091" t="s">
        <v>466</v>
      </c>
    </row>
    <row r="1092" spans="1:15" x14ac:dyDescent="0.3">
      <c r="A1092">
        <v>238381</v>
      </c>
      <c r="B1092">
        <v>122</v>
      </c>
      <c r="C1092" t="s">
        <v>552</v>
      </c>
      <c r="D1092" t="s">
        <v>2697</v>
      </c>
      <c r="E1092" t="s">
        <v>3001</v>
      </c>
      <c r="F1092" s="440">
        <v>46178</v>
      </c>
      <c r="G1092">
        <v>19654</v>
      </c>
      <c r="H1092" t="s">
        <v>5917</v>
      </c>
      <c r="I1092" t="s">
        <v>6085</v>
      </c>
      <c r="J1092">
        <v>4</v>
      </c>
      <c r="K1092" t="s">
        <v>5598</v>
      </c>
      <c r="L1092">
        <v>20.8</v>
      </c>
      <c r="M1092">
        <v>5.2</v>
      </c>
      <c r="N1092" t="s">
        <v>6085</v>
      </c>
      <c r="O1092" t="s">
        <v>466</v>
      </c>
    </row>
    <row r="1093" spans="1:15" x14ac:dyDescent="0.3">
      <c r="A1093">
        <v>238381</v>
      </c>
      <c r="B1093">
        <v>122</v>
      </c>
      <c r="C1093" t="s">
        <v>552</v>
      </c>
      <c r="D1093" t="s">
        <v>2697</v>
      </c>
      <c r="E1093" t="s">
        <v>3001</v>
      </c>
      <c r="F1093" s="440">
        <v>46178</v>
      </c>
      <c r="G1093">
        <v>26425</v>
      </c>
      <c r="H1093" t="s">
        <v>5949</v>
      </c>
      <c r="I1093" t="s">
        <v>6085</v>
      </c>
      <c r="J1093">
        <v>4</v>
      </c>
      <c r="K1093" t="s">
        <v>5598</v>
      </c>
      <c r="L1093">
        <v>128</v>
      </c>
      <c r="M1093">
        <v>32</v>
      </c>
      <c r="N1093" t="s">
        <v>6085</v>
      </c>
      <c r="O1093" t="s">
        <v>466</v>
      </c>
    </row>
    <row r="1094" spans="1:15" x14ac:dyDescent="0.3">
      <c r="A1094">
        <v>238381</v>
      </c>
      <c r="B1094">
        <v>122</v>
      </c>
      <c r="C1094" t="s">
        <v>552</v>
      </c>
      <c r="D1094" t="s">
        <v>2697</v>
      </c>
      <c r="E1094" t="s">
        <v>3001</v>
      </c>
      <c r="F1094" s="440">
        <v>46178</v>
      </c>
      <c r="G1094">
        <v>23377</v>
      </c>
      <c r="H1094" t="s">
        <v>5927</v>
      </c>
      <c r="I1094" t="s">
        <v>6085</v>
      </c>
      <c r="J1094">
        <v>4</v>
      </c>
      <c r="K1094" t="s">
        <v>5598</v>
      </c>
      <c r="L1094">
        <v>132</v>
      </c>
      <c r="M1094">
        <v>33</v>
      </c>
      <c r="N1094" t="s">
        <v>6085</v>
      </c>
      <c r="O1094" t="s">
        <v>466</v>
      </c>
    </row>
    <row r="1095" spans="1:15" x14ac:dyDescent="0.3">
      <c r="A1095">
        <v>238381</v>
      </c>
      <c r="B1095">
        <v>122</v>
      </c>
      <c r="C1095" t="s">
        <v>552</v>
      </c>
      <c r="D1095" t="s">
        <v>2697</v>
      </c>
      <c r="E1095" t="s">
        <v>3001</v>
      </c>
      <c r="F1095" s="440">
        <v>46178</v>
      </c>
      <c r="G1095">
        <v>23096</v>
      </c>
      <c r="H1095" t="s">
        <v>5941</v>
      </c>
      <c r="I1095" t="s">
        <v>6085</v>
      </c>
      <c r="J1095">
        <v>90</v>
      </c>
      <c r="K1095" t="s">
        <v>5613</v>
      </c>
      <c r="L1095">
        <v>55.8</v>
      </c>
      <c r="M1095">
        <v>0.62</v>
      </c>
      <c r="N1095" t="s">
        <v>6085</v>
      </c>
      <c r="O1095" t="s">
        <v>466</v>
      </c>
    </row>
    <row r="1096" spans="1:15" x14ac:dyDescent="0.3">
      <c r="A1096">
        <v>238381</v>
      </c>
      <c r="B1096">
        <v>122</v>
      </c>
      <c r="C1096" t="s">
        <v>552</v>
      </c>
      <c r="D1096" t="s">
        <v>2697</v>
      </c>
      <c r="E1096" t="s">
        <v>3001</v>
      </c>
      <c r="F1096" s="440">
        <v>46178</v>
      </c>
      <c r="G1096">
        <v>23361</v>
      </c>
      <c r="H1096" t="s">
        <v>5937</v>
      </c>
      <c r="I1096" t="s">
        <v>6085</v>
      </c>
      <c r="J1096">
        <v>20</v>
      </c>
      <c r="K1096" t="s">
        <v>5598</v>
      </c>
      <c r="L1096">
        <v>52</v>
      </c>
      <c r="M1096">
        <v>2.6</v>
      </c>
      <c r="N1096" t="s">
        <v>6085</v>
      </c>
      <c r="O1096" t="s">
        <v>466</v>
      </c>
    </row>
    <row r="1097" spans="1:15" x14ac:dyDescent="0.3">
      <c r="A1097">
        <v>238381</v>
      </c>
      <c r="B1097">
        <v>122</v>
      </c>
      <c r="C1097" t="s">
        <v>552</v>
      </c>
      <c r="D1097" t="s">
        <v>2697</v>
      </c>
      <c r="E1097" t="s">
        <v>3001</v>
      </c>
      <c r="F1097" s="440">
        <v>46178</v>
      </c>
      <c r="G1097">
        <v>19743</v>
      </c>
      <c r="H1097" t="s">
        <v>5940</v>
      </c>
      <c r="I1097" t="s">
        <v>6085</v>
      </c>
      <c r="J1097">
        <v>5</v>
      </c>
      <c r="K1097" t="s">
        <v>5598</v>
      </c>
      <c r="L1097">
        <v>74.75</v>
      </c>
      <c r="M1097">
        <v>14.95</v>
      </c>
      <c r="N1097" t="s">
        <v>6085</v>
      </c>
      <c r="O1097" t="s">
        <v>466</v>
      </c>
    </row>
    <row r="1098" spans="1:15" x14ac:dyDescent="0.3">
      <c r="A1098">
        <v>238381</v>
      </c>
      <c r="B1098">
        <v>122</v>
      </c>
      <c r="C1098" t="s">
        <v>552</v>
      </c>
      <c r="D1098" t="s">
        <v>2697</v>
      </c>
      <c r="E1098" t="s">
        <v>3001</v>
      </c>
      <c r="F1098" s="440">
        <v>46178</v>
      </c>
      <c r="G1098">
        <v>23215</v>
      </c>
      <c r="H1098" t="s">
        <v>6062</v>
      </c>
      <c r="I1098" t="s">
        <v>6085</v>
      </c>
      <c r="J1098">
        <v>0.2</v>
      </c>
      <c r="K1098" t="s">
        <v>5598</v>
      </c>
      <c r="L1098">
        <v>9</v>
      </c>
      <c r="M1098">
        <v>45</v>
      </c>
      <c r="N1098" t="s">
        <v>6085</v>
      </c>
      <c r="O1098" t="s">
        <v>466</v>
      </c>
    </row>
    <row r="1099" spans="1:15" x14ac:dyDescent="0.3">
      <c r="A1099">
        <v>238381</v>
      </c>
      <c r="B1099">
        <v>122</v>
      </c>
      <c r="C1099" t="s">
        <v>552</v>
      </c>
      <c r="D1099" t="s">
        <v>2697</v>
      </c>
      <c r="E1099" t="s">
        <v>3001</v>
      </c>
      <c r="F1099" s="440">
        <v>46178</v>
      </c>
      <c r="G1099">
        <v>19846</v>
      </c>
      <c r="H1099" t="s">
        <v>6060</v>
      </c>
      <c r="I1099" t="s">
        <v>6085</v>
      </c>
      <c r="J1099">
        <v>0.5</v>
      </c>
      <c r="K1099" t="s">
        <v>5598</v>
      </c>
      <c r="L1099">
        <v>10.4</v>
      </c>
      <c r="M1099">
        <v>20.8</v>
      </c>
      <c r="N1099" t="s">
        <v>6085</v>
      </c>
      <c r="O1099" t="s">
        <v>466</v>
      </c>
    </row>
    <row r="1100" spans="1:15" x14ac:dyDescent="0.3">
      <c r="A1100">
        <v>238381</v>
      </c>
      <c r="B1100">
        <v>122</v>
      </c>
      <c r="C1100" t="s">
        <v>552</v>
      </c>
      <c r="D1100" t="s">
        <v>2697</v>
      </c>
      <c r="E1100" t="s">
        <v>3001</v>
      </c>
      <c r="F1100" s="440">
        <v>46178</v>
      </c>
      <c r="G1100">
        <v>26631</v>
      </c>
      <c r="H1100" t="s">
        <v>6117</v>
      </c>
      <c r="I1100" t="s">
        <v>6085</v>
      </c>
      <c r="J1100">
        <v>2.5</v>
      </c>
      <c r="K1100" t="s">
        <v>5598</v>
      </c>
      <c r="L1100">
        <v>113.75</v>
      </c>
      <c r="M1100">
        <v>45.5</v>
      </c>
      <c r="N1100" t="s">
        <v>6085</v>
      </c>
      <c r="O1100" t="s">
        <v>466</v>
      </c>
    </row>
    <row r="1101" spans="1:15" x14ac:dyDescent="0.3">
      <c r="A1101">
        <v>238379</v>
      </c>
      <c r="B1101">
        <v>122</v>
      </c>
      <c r="C1101" t="s">
        <v>552</v>
      </c>
      <c r="D1101" t="s">
        <v>2704</v>
      </c>
      <c r="E1101" t="s">
        <v>3002</v>
      </c>
      <c r="F1101" s="440">
        <v>46179</v>
      </c>
      <c r="G1101">
        <v>19558</v>
      </c>
      <c r="H1101" t="s">
        <v>5950</v>
      </c>
      <c r="I1101" t="s">
        <v>6085</v>
      </c>
      <c r="J1101">
        <v>1.2</v>
      </c>
      <c r="K1101" t="s">
        <v>5598</v>
      </c>
      <c r="L1101">
        <v>24.79</v>
      </c>
      <c r="M1101">
        <v>20.658332999999999</v>
      </c>
      <c r="N1101" t="s">
        <v>6085</v>
      </c>
      <c r="O1101" t="s">
        <v>466</v>
      </c>
    </row>
    <row r="1102" spans="1:15" x14ac:dyDescent="0.3">
      <c r="A1102">
        <v>238379</v>
      </c>
      <c r="B1102">
        <v>122</v>
      </c>
      <c r="C1102" t="s">
        <v>552</v>
      </c>
      <c r="D1102" t="s">
        <v>2704</v>
      </c>
      <c r="E1102" t="s">
        <v>3002</v>
      </c>
      <c r="F1102" s="440">
        <v>46179</v>
      </c>
      <c r="G1102">
        <v>23241</v>
      </c>
      <c r="H1102" t="s">
        <v>5932</v>
      </c>
      <c r="I1102" t="s">
        <v>6085</v>
      </c>
      <c r="J1102">
        <v>4</v>
      </c>
      <c r="K1102" t="s">
        <v>5598</v>
      </c>
      <c r="L1102">
        <v>15.76</v>
      </c>
      <c r="M1102">
        <v>3.94</v>
      </c>
      <c r="N1102" t="s">
        <v>6085</v>
      </c>
      <c r="O1102" t="s">
        <v>466</v>
      </c>
    </row>
    <row r="1103" spans="1:15" x14ac:dyDescent="0.3">
      <c r="A1103">
        <v>238379</v>
      </c>
      <c r="B1103">
        <v>122</v>
      </c>
      <c r="C1103" t="s">
        <v>552</v>
      </c>
      <c r="D1103" t="s">
        <v>2704</v>
      </c>
      <c r="E1103" t="s">
        <v>3002</v>
      </c>
      <c r="F1103" s="440">
        <v>46179</v>
      </c>
      <c r="G1103">
        <v>19721</v>
      </c>
      <c r="H1103" t="s">
        <v>5952</v>
      </c>
      <c r="I1103" t="s">
        <v>6085</v>
      </c>
      <c r="J1103">
        <v>1</v>
      </c>
      <c r="K1103" t="s">
        <v>5598</v>
      </c>
      <c r="L1103">
        <v>39.659999999999997</v>
      </c>
      <c r="M1103">
        <v>39.659999999999997</v>
      </c>
      <c r="N1103" t="s">
        <v>6085</v>
      </c>
      <c r="O1103" t="s">
        <v>466</v>
      </c>
    </row>
    <row r="1104" spans="1:15" x14ac:dyDescent="0.3">
      <c r="A1104">
        <v>238379</v>
      </c>
      <c r="B1104">
        <v>122</v>
      </c>
      <c r="C1104" t="s">
        <v>552</v>
      </c>
      <c r="D1104" t="s">
        <v>2704</v>
      </c>
      <c r="E1104" t="s">
        <v>3002</v>
      </c>
      <c r="F1104" s="440">
        <v>46179</v>
      </c>
      <c r="G1104">
        <v>19738</v>
      </c>
      <c r="H1104" t="s">
        <v>6018</v>
      </c>
      <c r="I1104" t="s">
        <v>6085</v>
      </c>
      <c r="J1104">
        <v>21</v>
      </c>
      <c r="K1104" t="s">
        <v>5598</v>
      </c>
      <c r="L1104">
        <v>62.37</v>
      </c>
      <c r="M1104">
        <v>2.97</v>
      </c>
      <c r="N1104" t="s">
        <v>6085</v>
      </c>
      <c r="O1104" t="s">
        <v>466</v>
      </c>
    </row>
    <row r="1105" spans="1:15" x14ac:dyDescent="0.3">
      <c r="A1105">
        <v>238379</v>
      </c>
      <c r="B1105">
        <v>122</v>
      </c>
      <c r="C1105" t="s">
        <v>552</v>
      </c>
      <c r="D1105" t="s">
        <v>2704</v>
      </c>
      <c r="E1105" t="s">
        <v>3002</v>
      </c>
      <c r="F1105" s="440">
        <v>46179</v>
      </c>
      <c r="G1105">
        <v>23198</v>
      </c>
      <c r="H1105" t="s">
        <v>5947</v>
      </c>
      <c r="I1105" t="s">
        <v>6085</v>
      </c>
      <c r="J1105">
        <v>1.1000000000000001</v>
      </c>
      <c r="K1105" t="s">
        <v>5598</v>
      </c>
      <c r="L1105">
        <v>18.350000000000001</v>
      </c>
      <c r="M1105">
        <v>16.681818</v>
      </c>
      <c r="N1105" t="s">
        <v>6085</v>
      </c>
      <c r="O1105" t="s">
        <v>466</v>
      </c>
    </row>
    <row r="1106" spans="1:15" x14ac:dyDescent="0.3">
      <c r="A1106">
        <v>238379</v>
      </c>
      <c r="B1106">
        <v>122</v>
      </c>
      <c r="C1106" t="s">
        <v>552</v>
      </c>
      <c r="D1106" t="s">
        <v>2704</v>
      </c>
      <c r="E1106" t="s">
        <v>3002</v>
      </c>
      <c r="F1106" s="440">
        <v>46179</v>
      </c>
      <c r="G1106">
        <v>19465</v>
      </c>
      <c r="H1106" t="s">
        <v>5953</v>
      </c>
      <c r="I1106" t="s">
        <v>6085</v>
      </c>
      <c r="J1106">
        <v>1.3</v>
      </c>
      <c r="K1106" t="s">
        <v>5598</v>
      </c>
      <c r="L1106">
        <v>8.49</v>
      </c>
      <c r="M1106">
        <v>6.5307690000000003</v>
      </c>
      <c r="N1106" t="s">
        <v>6085</v>
      </c>
      <c r="O1106" t="s">
        <v>466</v>
      </c>
    </row>
    <row r="1107" spans="1:15" x14ac:dyDescent="0.3">
      <c r="A1107">
        <v>238379</v>
      </c>
      <c r="B1107">
        <v>122</v>
      </c>
      <c r="C1107" t="s">
        <v>552</v>
      </c>
      <c r="D1107" t="s">
        <v>2704</v>
      </c>
      <c r="E1107" t="s">
        <v>3002</v>
      </c>
      <c r="F1107" s="440">
        <v>46179</v>
      </c>
      <c r="G1107">
        <v>24083</v>
      </c>
      <c r="H1107" t="s">
        <v>5924</v>
      </c>
      <c r="I1107" t="s">
        <v>6085</v>
      </c>
      <c r="J1107">
        <v>100</v>
      </c>
      <c r="K1107" t="s">
        <v>5598</v>
      </c>
      <c r="L1107">
        <v>1012</v>
      </c>
      <c r="M1107">
        <v>10.119999999999999</v>
      </c>
      <c r="N1107" t="s">
        <v>6085</v>
      </c>
      <c r="O1107" t="s">
        <v>466</v>
      </c>
    </row>
    <row r="1108" spans="1:15" x14ac:dyDescent="0.3">
      <c r="A1108">
        <v>238379</v>
      </c>
      <c r="B1108">
        <v>122</v>
      </c>
      <c r="C1108" t="s">
        <v>552</v>
      </c>
      <c r="D1108" t="s">
        <v>2704</v>
      </c>
      <c r="E1108" t="s">
        <v>3002</v>
      </c>
      <c r="F1108" s="440">
        <v>46179</v>
      </c>
      <c r="G1108">
        <v>23186</v>
      </c>
      <c r="H1108" t="s">
        <v>5955</v>
      </c>
      <c r="I1108" t="s">
        <v>6085</v>
      </c>
      <c r="J1108">
        <v>20</v>
      </c>
      <c r="K1108" t="s">
        <v>5598</v>
      </c>
      <c r="L1108">
        <v>259.60000000000002</v>
      </c>
      <c r="M1108">
        <v>12.98</v>
      </c>
      <c r="N1108" t="s">
        <v>6085</v>
      </c>
      <c r="O1108" t="s">
        <v>466</v>
      </c>
    </row>
    <row r="1109" spans="1:15" x14ac:dyDescent="0.3">
      <c r="A1109">
        <v>238379</v>
      </c>
      <c r="B1109">
        <v>122</v>
      </c>
      <c r="C1109" t="s">
        <v>552</v>
      </c>
      <c r="D1109" t="s">
        <v>2704</v>
      </c>
      <c r="E1109" t="s">
        <v>3002</v>
      </c>
      <c r="F1109" s="440">
        <v>46179</v>
      </c>
      <c r="G1109">
        <v>19498</v>
      </c>
      <c r="H1109" t="s">
        <v>5979</v>
      </c>
      <c r="I1109" t="s">
        <v>6085</v>
      </c>
      <c r="J1109">
        <v>0.6</v>
      </c>
      <c r="K1109" t="s">
        <v>5598</v>
      </c>
      <c r="L1109">
        <v>6.31</v>
      </c>
      <c r="M1109">
        <v>10.516667</v>
      </c>
      <c r="N1109" t="s">
        <v>6085</v>
      </c>
      <c r="O1109" t="s">
        <v>466</v>
      </c>
    </row>
    <row r="1110" spans="1:15" x14ac:dyDescent="0.3">
      <c r="A1110">
        <v>238379</v>
      </c>
      <c r="B1110">
        <v>122</v>
      </c>
      <c r="C1110" t="s">
        <v>552</v>
      </c>
      <c r="D1110" t="s">
        <v>2704</v>
      </c>
      <c r="E1110" t="s">
        <v>3002</v>
      </c>
      <c r="F1110" s="440">
        <v>46179</v>
      </c>
      <c r="G1110">
        <v>23113</v>
      </c>
      <c r="H1110" t="s">
        <v>5985</v>
      </c>
      <c r="I1110" t="s">
        <v>6085</v>
      </c>
      <c r="J1110">
        <v>0.6</v>
      </c>
      <c r="K1110" t="s">
        <v>5598</v>
      </c>
      <c r="L1110">
        <v>6.53</v>
      </c>
      <c r="M1110">
        <v>10.883333</v>
      </c>
      <c r="N1110" t="s">
        <v>6085</v>
      </c>
      <c r="O1110" t="s">
        <v>466</v>
      </c>
    </row>
    <row r="1111" spans="1:15" x14ac:dyDescent="0.3">
      <c r="A1111">
        <v>238379</v>
      </c>
      <c r="B1111">
        <v>122</v>
      </c>
      <c r="C1111" t="s">
        <v>552</v>
      </c>
      <c r="D1111" t="s">
        <v>2704</v>
      </c>
      <c r="E1111" t="s">
        <v>3002</v>
      </c>
      <c r="F1111" s="440">
        <v>46179</v>
      </c>
      <c r="G1111">
        <v>19502</v>
      </c>
      <c r="H1111" t="s">
        <v>6015</v>
      </c>
      <c r="I1111" t="s">
        <v>6085</v>
      </c>
      <c r="J1111">
        <v>0.6</v>
      </c>
      <c r="K1111" t="s">
        <v>5598</v>
      </c>
      <c r="L1111">
        <v>10.44</v>
      </c>
      <c r="M1111">
        <v>17.399999999999999</v>
      </c>
      <c r="N1111" t="s">
        <v>6085</v>
      </c>
      <c r="O1111" t="s">
        <v>466</v>
      </c>
    </row>
    <row r="1112" spans="1:15" x14ac:dyDescent="0.3">
      <c r="A1112">
        <v>238379</v>
      </c>
      <c r="B1112">
        <v>122</v>
      </c>
      <c r="C1112" t="s">
        <v>552</v>
      </c>
      <c r="D1112" t="s">
        <v>2704</v>
      </c>
      <c r="E1112" t="s">
        <v>3002</v>
      </c>
      <c r="F1112" s="440">
        <v>46179</v>
      </c>
      <c r="G1112">
        <v>19623</v>
      </c>
      <c r="H1112" t="s">
        <v>5929</v>
      </c>
      <c r="I1112" t="s">
        <v>6085</v>
      </c>
      <c r="J1112">
        <v>10</v>
      </c>
      <c r="K1112" t="s">
        <v>5598</v>
      </c>
      <c r="L1112">
        <v>56.4</v>
      </c>
      <c r="M1112">
        <v>5.64</v>
      </c>
      <c r="N1112" t="s">
        <v>6085</v>
      </c>
      <c r="O1112" t="s">
        <v>466</v>
      </c>
    </row>
    <row r="1113" spans="1:15" x14ac:dyDescent="0.3">
      <c r="A1113">
        <v>238376</v>
      </c>
      <c r="B1113">
        <v>122</v>
      </c>
      <c r="C1113" t="s">
        <v>552</v>
      </c>
      <c r="D1113" t="s">
        <v>2704</v>
      </c>
      <c r="E1113" t="s">
        <v>3003</v>
      </c>
      <c r="F1113" s="440">
        <v>46178</v>
      </c>
      <c r="G1113">
        <v>24083</v>
      </c>
      <c r="H1113" t="s">
        <v>5924</v>
      </c>
      <c r="I1113" t="s">
        <v>6085</v>
      </c>
      <c r="J1113">
        <v>50</v>
      </c>
      <c r="K1113" t="s">
        <v>5598</v>
      </c>
      <c r="L1113">
        <v>506</v>
      </c>
      <c r="M1113">
        <v>10.119999999999999</v>
      </c>
      <c r="N1113" t="s">
        <v>6085</v>
      </c>
      <c r="O1113" t="s">
        <v>466</v>
      </c>
    </row>
    <row r="1114" spans="1:15" x14ac:dyDescent="0.3">
      <c r="A1114">
        <v>238372</v>
      </c>
      <c r="B1114">
        <v>122</v>
      </c>
      <c r="C1114" t="s">
        <v>552</v>
      </c>
      <c r="D1114" t="s">
        <v>2746</v>
      </c>
      <c r="E1114" t="s">
        <v>3004</v>
      </c>
      <c r="F1114" s="440">
        <v>46178</v>
      </c>
      <c r="G1114">
        <v>28315</v>
      </c>
      <c r="H1114" t="s">
        <v>6120</v>
      </c>
      <c r="I1114" t="s">
        <v>4764</v>
      </c>
      <c r="J1114">
        <v>6</v>
      </c>
      <c r="K1114" t="s">
        <v>5605</v>
      </c>
      <c r="L1114">
        <v>261.36</v>
      </c>
      <c r="M1114">
        <v>43.56</v>
      </c>
      <c r="N1114" t="s">
        <v>4764</v>
      </c>
      <c r="O1114" t="s">
        <v>466</v>
      </c>
    </row>
    <row r="1115" spans="1:15" x14ac:dyDescent="0.3">
      <c r="A1115">
        <v>238372</v>
      </c>
      <c r="B1115">
        <v>122</v>
      </c>
      <c r="C1115" t="s">
        <v>552</v>
      </c>
      <c r="D1115" t="s">
        <v>2746</v>
      </c>
      <c r="E1115" t="s">
        <v>3004</v>
      </c>
      <c r="F1115" s="440">
        <v>46178</v>
      </c>
      <c r="G1115">
        <v>27340</v>
      </c>
      <c r="H1115" t="s">
        <v>6118</v>
      </c>
      <c r="I1115" t="s">
        <v>4764</v>
      </c>
      <c r="J1115">
        <v>8</v>
      </c>
      <c r="K1115" t="s">
        <v>5605</v>
      </c>
      <c r="L1115">
        <v>428.96</v>
      </c>
      <c r="M1115">
        <v>53.62</v>
      </c>
      <c r="N1115" t="s">
        <v>4764</v>
      </c>
      <c r="O1115" t="s">
        <v>466</v>
      </c>
    </row>
    <row r="1116" spans="1:15" x14ac:dyDescent="0.3">
      <c r="A1116">
        <v>238369</v>
      </c>
      <c r="B1116">
        <v>122</v>
      </c>
      <c r="C1116" t="s">
        <v>552</v>
      </c>
      <c r="D1116" t="s">
        <v>2746</v>
      </c>
      <c r="E1116" t="s">
        <v>3005</v>
      </c>
      <c r="F1116" s="440">
        <v>46178</v>
      </c>
      <c r="G1116">
        <v>28315</v>
      </c>
      <c r="H1116" t="s">
        <v>6120</v>
      </c>
      <c r="I1116" t="s">
        <v>4764</v>
      </c>
      <c r="J1116">
        <v>5</v>
      </c>
      <c r="K1116" t="s">
        <v>5605</v>
      </c>
      <c r="L1116">
        <v>217.8</v>
      </c>
      <c r="M1116">
        <v>43.56</v>
      </c>
      <c r="N1116" t="s">
        <v>4764</v>
      </c>
      <c r="O1116" t="s">
        <v>466</v>
      </c>
    </row>
    <row r="1117" spans="1:15" x14ac:dyDescent="0.3">
      <c r="A1117">
        <v>238369</v>
      </c>
      <c r="B1117">
        <v>122</v>
      </c>
      <c r="C1117" t="s">
        <v>552</v>
      </c>
      <c r="D1117" t="s">
        <v>2746</v>
      </c>
      <c r="E1117" t="s">
        <v>3005</v>
      </c>
      <c r="F1117" s="440">
        <v>46178</v>
      </c>
      <c r="G1117">
        <v>28316</v>
      </c>
      <c r="H1117" t="s">
        <v>6119</v>
      </c>
      <c r="I1117" t="s">
        <v>4764</v>
      </c>
      <c r="J1117">
        <v>6</v>
      </c>
      <c r="K1117" t="s">
        <v>5605</v>
      </c>
      <c r="L1117">
        <v>234.3</v>
      </c>
      <c r="M1117">
        <v>39.049999999999997</v>
      </c>
      <c r="N1117" t="s">
        <v>4764</v>
      </c>
      <c r="O1117" t="s">
        <v>466</v>
      </c>
    </row>
    <row r="1118" spans="1:15" x14ac:dyDescent="0.3">
      <c r="A1118">
        <v>238369</v>
      </c>
      <c r="B1118">
        <v>122</v>
      </c>
      <c r="C1118" t="s">
        <v>552</v>
      </c>
      <c r="D1118" t="s">
        <v>2746</v>
      </c>
      <c r="E1118" t="s">
        <v>3005</v>
      </c>
      <c r="F1118" s="440">
        <v>46178</v>
      </c>
      <c r="G1118">
        <v>27340</v>
      </c>
      <c r="H1118" t="s">
        <v>6118</v>
      </c>
      <c r="I1118" t="s">
        <v>4764</v>
      </c>
      <c r="J1118">
        <v>10</v>
      </c>
      <c r="K1118" t="s">
        <v>5605</v>
      </c>
      <c r="L1118">
        <v>536.20000000000005</v>
      </c>
      <c r="M1118">
        <v>53.62</v>
      </c>
      <c r="N1118" t="s">
        <v>4764</v>
      </c>
      <c r="O1118" t="s">
        <v>466</v>
      </c>
    </row>
    <row r="1119" spans="1:15" x14ac:dyDescent="0.3">
      <c r="A1119">
        <v>238361</v>
      </c>
      <c r="B1119">
        <v>122</v>
      </c>
      <c r="C1119" t="s">
        <v>552</v>
      </c>
      <c r="D1119" t="s">
        <v>2697</v>
      </c>
      <c r="E1119" t="s">
        <v>3006</v>
      </c>
      <c r="F1119" s="440">
        <v>46176</v>
      </c>
      <c r="G1119">
        <v>19740</v>
      </c>
      <c r="H1119" t="s">
        <v>6221</v>
      </c>
      <c r="I1119" t="s">
        <v>6085</v>
      </c>
      <c r="J1119">
        <v>1</v>
      </c>
      <c r="K1119" t="s">
        <v>5598</v>
      </c>
      <c r="L1119">
        <v>7.8</v>
      </c>
      <c r="M1119">
        <v>7.8</v>
      </c>
      <c r="N1119" t="s">
        <v>6085</v>
      </c>
      <c r="O1119" t="s">
        <v>466</v>
      </c>
    </row>
    <row r="1120" spans="1:15" x14ac:dyDescent="0.3">
      <c r="A1120">
        <v>238361</v>
      </c>
      <c r="B1120">
        <v>122</v>
      </c>
      <c r="C1120" t="s">
        <v>552</v>
      </c>
      <c r="D1120" t="s">
        <v>2697</v>
      </c>
      <c r="E1120" t="s">
        <v>3006</v>
      </c>
      <c r="F1120" s="440">
        <v>46176</v>
      </c>
      <c r="G1120">
        <v>20257</v>
      </c>
      <c r="H1120" t="s">
        <v>5887</v>
      </c>
      <c r="I1120" t="s">
        <v>6085</v>
      </c>
      <c r="J1120">
        <v>3</v>
      </c>
      <c r="K1120" t="s">
        <v>5613</v>
      </c>
      <c r="L1120">
        <v>89.7</v>
      </c>
      <c r="M1120">
        <v>29.9</v>
      </c>
      <c r="N1120" t="s">
        <v>6085</v>
      </c>
      <c r="O1120" t="s">
        <v>466</v>
      </c>
    </row>
    <row r="1121" spans="1:15" x14ac:dyDescent="0.3">
      <c r="A1121">
        <v>238361</v>
      </c>
      <c r="B1121">
        <v>122</v>
      </c>
      <c r="C1121" t="s">
        <v>552</v>
      </c>
      <c r="D1121" t="s">
        <v>2697</v>
      </c>
      <c r="E1121" t="s">
        <v>3006</v>
      </c>
      <c r="F1121" s="440">
        <v>46176</v>
      </c>
      <c r="G1121">
        <v>19485</v>
      </c>
      <c r="H1121" t="s">
        <v>5935</v>
      </c>
      <c r="I1121" t="s">
        <v>6085</v>
      </c>
      <c r="J1121">
        <v>0.1</v>
      </c>
      <c r="K1121" t="s">
        <v>5598</v>
      </c>
      <c r="L1121">
        <v>7.58</v>
      </c>
      <c r="M1121">
        <v>75.8</v>
      </c>
      <c r="N1121" t="s">
        <v>6085</v>
      </c>
      <c r="O1121" t="s">
        <v>466</v>
      </c>
    </row>
    <row r="1122" spans="1:15" x14ac:dyDescent="0.3">
      <c r="A1122">
        <v>238361</v>
      </c>
      <c r="B1122">
        <v>122</v>
      </c>
      <c r="C1122" t="s">
        <v>552</v>
      </c>
      <c r="D1122" t="s">
        <v>2697</v>
      </c>
      <c r="E1122" t="s">
        <v>3006</v>
      </c>
      <c r="F1122" s="440">
        <v>46176</v>
      </c>
      <c r="G1122">
        <v>23361</v>
      </c>
      <c r="H1122" t="s">
        <v>5937</v>
      </c>
      <c r="I1122" t="s">
        <v>6085</v>
      </c>
      <c r="J1122">
        <v>60</v>
      </c>
      <c r="K1122" t="s">
        <v>5598</v>
      </c>
      <c r="L1122">
        <v>156</v>
      </c>
      <c r="M1122">
        <v>2.6</v>
      </c>
      <c r="N1122" t="s">
        <v>6085</v>
      </c>
      <c r="O1122" t="s">
        <v>466</v>
      </c>
    </row>
    <row r="1123" spans="1:15" x14ac:dyDescent="0.3">
      <c r="A1123">
        <v>238361</v>
      </c>
      <c r="B1123">
        <v>122</v>
      </c>
      <c r="C1123" t="s">
        <v>552</v>
      </c>
      <c r="D1123" t="s">
        <v>2697</v>
      </c>
      <c r="E1123" t="s">
        <v>3006</v>
      </c>
      <c r="F1123" s="440">
        <v>46176</v>
      </c>
      <c r="G1123">
        <v>19846</v>
      </c>
      <c r="H1123" t="s">
        <v>6060</v>
      </c>
      <c r="I1123" t="s">
        <v>6085</v>
      </c>
      <c r="J1123">
        <v>0.5</v>
      </c>
      <c r="K1123" t="s">
        <v>5598</v>
      </c>
      <c r="L1123">
        <v>10.4</v>
      </c>
      <c r="M1123">
        <v>20.8</v>
      </c>
      <c r="N1123" t="s">
        <v>6085</v>
      </c>
      <c r="O1123" t="s">
        <v>466</v>
      </c>
    </row>
    <row r="1124" spans="1:15" x14ac:dyDescent="0.3">
      <c r="A1124">
        <v>238361</v>
      </c>
      <c r="B1124">
        <v>122</v>
      </c>
      <c r="C1124" t="s">
        <v>552</v>
      </c>
      <c r="D1124" t="s">
        <v>2697</v>
      </c>
      <c r="E1124" t="s">
        <v>3006</v>
      </c>
      <c r="F1124" s="440">
        <v>46176</v>
      </c>
      <c r="G1124">
        <v>23096</v>
      </c>
      <c r="H1124" t="s">
        <v>5941</v>
      </c>
      <c r="I1124" t="s">
        <v>6085</v>
      </c>
      <c r="J1124">
        <v>30</v>
      </c>
      <c r="K1124" t="s">
        <v>5613</v>
      </c>
      <c r="L1124">
        <v>18.600000000000001</v>
      </c>
      <c r="M1124">
        <v>0.62</v>
      </c>
      <c r="N1124" t="s">
        <v>6085</v>
      </c>
      <c r="O1124" t="s">
        <v>466</v>
      </c>
    </row>
    <row r="1125" spans="1:15" x14ac:dyDescent="0.3">
      <c r="A1125">
        <v>238357</v>
      </c>
      <c r="B1125">
        <v>122</v>
      </c>
      <c r="C1125" t="s">
        <v>552</v>
      </c>
      <c r="D1125" t="s">
        <v>2773</v>
      </c>
      <c r="E1125" t="s">
        <v>3007</v>
      </c>
      <c r="F1125" s="440">
        <v>46176</v>
      </c>
      <c r="G1125">
        <v>25040</v>
      </c>
      <c r="H1125" t="s">
        <v>5832</v>
      </c>
      <c r="I1125" t="s">
        <v>4764</v>
      </c>
      <c r="J1125">
        <v>18</v>
      </c>
      <c r="K1125" t="s">
        <v>6140</v>
      </c>
      <c r="L1125">
        <v>1935.36</v>
      </c>
      <c r="M1125">
        <v>107.52</v>
      </c>
      <c r="N1125" t="s">
        <v>4764</v>
      </c>
      <c r="O1125" t="s">
        <v>466</v>
      </c>
    </row>
    <row r="1126" spans="1:15" x14ac:dyDescent="0.3">
      <c r="A1126">
        <v>238355</v>
      </c>
      <c r="B1126">
        <v>122</v>
      </c>
      <c r="C1126" t="s">
        <v>552</v>
      </c>
      <c r="D1126" t="s">
        <v>2704</v>
      </c>
      <c r="E1126" t="s">
        <v>3008</v>
      </c>
      <c r="F1126" s="440">
        <v>46177</v>
      </c>
      <c r="G1126">
        <v>19600</v>
      </c>
      <c r="H1126" t="s">
        <v>6121</v>
      </c>
      <c r="I1126" t="s">
        <v>6085</v>
      </c>
      <c r="J1126">
        <v>2</v>
      </c>
      <c r="K1126" t="s">
        <v>5598</v>
      </c>
      <c r="L1126">
        <v>23.2</v>
      </c>
      <c r="M1126">
        <v>11.6</v>
      </c>
      <c r="N1126" t="s">
        <v>6085</v>
      </c>
      <c r="O1126" t="s">
        <v>466</v>
      </c>
    </row>
    <row r="1127" spans="1:15" x14ac:dyDescent="0.3">
      <c r="A1127">
        <v>238355</v>
      </c>
      <c r="B1127">
        <v>122</v>
      </c>
      <c r="C1127" t="s">
        <v>552</v>
      </c>
      <c r="D1127" t="s">
        <v>2704</v>
      </c>
      <c r="E1127" t="s">
        <v>3008</v>
      </c>
      <c r="F1127" s="440">
        <v>46177</v>
      </c>
      <c r="G1127">
        <v>19498</v>
      </c>
      <c r="H1127" t="s">
        <v>5979</v>
      </c>
      <c r="I1127" t="s">
        <v>6085</v>
      </c>
      <c r="J1127">
        <v>1.4</v>
      </c>
      <c r="K1127" t="s">
        <v>5598</v>
      </c>
      <c r="L1127">
        <v>14.71</v>
      </c>
      <c r="M1127">
        <v>10.507142999999999</v>
      </c>
      <c r="N1127" t="s">
        <v>6085</v>
      </c>
      <c r="O1127" t="s">
        <v>466</v>
      </c>
    </row>
    <row r="1128" spans="1:15" x14ac:dyDescent="0.3">
      <c r="A1128">
        <v>238355</v>
      </c>
      <c r="B1128">
        <v>122</v>
      </c>
      <c r="C1128" t="s">
        <v>552</v>
      </c>
      <c r="D1128" t="s">
        <v>2704</v>
      </c>
      <c r="E1128" t="s">
        <v>3008</v>
      </c>
      <c r="F1128" s="440">
        <v>46177</v>
      </c>
      <c r="G1128">
        <v>19502</v>
      </c>
      <c r="H1128" t="s">
        <v>6015</v>
      </c>
      <c r="I1128" t="s">
        <v>6085</v>
      </c>
      <c r="J1128">
        <v>0.7</v>
      </c>
      <c r="K1128" t="s">
        <v>5598</v>
      </c>
      <c r="L1128">
        <v>12.18</v>
      </c>
      <c r="M1128">
        <v>17.399999999999999</v>
      </c>
      <c r="N1128" t="s">
        <v>6085</v>
      </c>
      <c r="O1128" t="s">
        <v>466</v>
      </c>
    </row>
    <row r="1129" spans="1:15" x14ac:dyDescent="0.3">
      <c r="A1129">
        <v>238355</v>
      </c>
      <c r="B1129">
        <v>122</v>
      </c>
      <c r="C1129" t="s">
        <v>552</v>
      </c>
      <c r="D1129" t="s">
        <v>2704</v>
      </c>
      <c r="E1129" t="s">
        <v>3008</v>
      </c>
      <c r="F1129" s="440">
        <v>46177</v>
      </c>
      <c r="G1129">
        <v>23186</v>
      </c>
      <c r="H1129" t="s">
        <v>5955</v>
      </c>
      <c r="I1129" t="s">
        <v>6085</v>
      </c>
      <c r="J1129">
        <v>10</v>
      </c>
      <c r="K1129" t="s">
        <v>5598</v>
      </c>
      <c r="L1129">
        <v>129.80000000000001</v>
      </c>
      <c r="M1129">
        <v>12.98</v>
      </c>
      <c r="N1129" t="s">
        <v>6085</v>
      </c>
      <c r="O1129" t="s">
        <v>466</v>
      </c>
    </row>
    <row r="1130" spans="1:15" x14ac:dyDescent="0.3">
      <c r="A1130">
        <v>238355</v>
      </c>
      <c r="B1130">
        <v>122</v>
      </c>
      <c r="C1130" t="s">
        <v>552</v>
      </c>
      <c r="D1130" t="s">
        <v>2704</v>
      </c>
      <c r="E1130" t="s">
        <v>3008</v>
      </c>
      <c r="F1130" s="440">
        <v>46177</v>
      </c>
      <c r="G1130">
        <v>19721</v>
      </c>
      <c r="H1130" t="s">
        <v>5952</v>
      </c>
      <c r="I1130" t="s">
        <v>6085</v>
      </c>
      <c r="J1130">
        <v>1</v>
      </c>
      <c r="K1130" t="s">
        <v>5598</v>
      </c>
      <c r="L1130">
        <v>39.659999999999997</v>
      </c>
      <c r="M1130">
        <v>39.659999999999997</v>
      </c>
      <c r="N1130" t="s">
        <v>6085</v>
      </c>
      <c r="O1130" t="s">
        <v>466</v>
      </c>
    </row>
    <row r="1131" spans="1:15" x14ac:dyDescent="0.3">
      <c r="A1131">
        <v>238355</v>
      </c>
      <c r="B1131">
        <v>122</v>
      </c>
      <c r="C1131" t="s">
        <v>552</v>
      </c>
      <c r="D1131" t="s">
        <v>2704</v>
      </c>
      <c r="E1131" t="s">
        <v>3008</v>
      </c>
      <c r="F1131" s="440">
        <v>46177</v>
      </c>
      <c r="G1131">
        <v>23389</v>
      </c>
      <c r="H1131" t="s">
        <v>5923</v>
      </c>
      <c r="I1131" t="s">
        <v>6085</v>
      </c>
      <c r="J1131">
        <v>2.5</v>
      </c>
      <c r="K1131" t="s">
        <v>5598</v>
      </c>
      <c r="L1131">
        <v>11.68</v>
      </c>
      <c r="M1131">
        <v>4.6719999999999997</v>
      </c>
      <c r="N1131" t="s">
        <v>6085</v>
      </c>
      <c r="O1131" t="s">
        <v>466</v>
      </c>
    </row>
    <row r="1132" spans="1:15" x14ac:dyDescent="0.3">
      <c r="A1132">
        <v>238355</v>
      </c>
      <c r="B1132">
        <v>122</v>
      </c>
      <c r="C1132" t="s">
        <v>552</v>
      </c>
      <c r="D1132" t="s">
        <v>2704</v>
      </c>
      <c r="E1132" t="s">
        <v>3008</v>
      </c>
      <c r="F1132" s="440">
        <v>46177</v>
      </c>
      <c r="G1132">
        <v>19558</v>
      </c>
      <c r="H1132" t="s">
        <v>5950</v>
      </c>
      <c r="I1132" t="s">
        <v>6085</v>
      </c>
      <c r="J1132">
        <v>1</v>
      </c>
      <c r="K1132" t="s">
        <v>5598</v>
      </c>
      <c r="L1132">
        <v>20.66</v>
      </c>
      <c r="M1132">
        <v>20.66</v>
      </c>
      <c r="N1132" t="s">
        <v>6085</v>
      </c>
      <c r="O1132" t="s">
        <v>466</v>
      </c>
    </row>
    <row r="1133" spans="1:15" x14ac:dyDescent="0.3">
      <c r="A1133">
        <v>238355</v>
      </c>
      <c r="B1133">
        <v>122</v>
      </c>
      <c r="C1133" t="s">
        <v>552</v>
      </c>
      <c r="D1133" t="s">
        <v>2704</v>
      </c>
      <c r="E1133" t="s">
        <v>3008</v>
      </c>
      <c r="F1133" s="440">
        <v>46177</v>
      </c>
      <c r="G1133">
        <v>19488</v>
      </c>
      <c r="H1133" t="s">
        <v>5930</v>
      </c>
      <c r="I1133" t="s">
        <v>6085</v>
      </c>
      <c r="J1133">
        <v>1.2</v>
      </c>
      <c r="K1133" t="s">
        <v>5598</v>
      </c>
      <c r="L1133">
        <v>17.399999999999999</v>
      </c>
      <c r="M1133">
        <v>14.5</v>
      </c>
      <c r="N1133" t="s">
        <v>6085</v>
      </c>
      <c r="O1133" t="s">
        <v>466</v>
      </c>
    </row>
    <row r="1134" spans="1:15" x14ac:dyDescent="0.3">
      <c r="A1134">
        <v>238355</v>
      </c>
      <c r="B1134">
        <v>122</v>
      </c>
      <c r="C1134" t="s">
        <v>552</v>
      </c>
      <c r="D1134" t="s">
        <v>2704</v>
      </c>
      <c r="E1134" t="s">
        <v>3008</v>
      </c>
      <c r="F1134" s="440">
        <v>46177</v>
      </c>
      <c r="G1134">
        <v>24484</v>
      </c>
      <c r="H1134" t="s">
        <v>6065</v>
      </c>
      <c r="I1134" t="s">
        <v>6085</v>
      </c>
      <c r="J1134">
        <v>0.5</v>
      </c>
      <c r="K1134" t="s">
        <v>5598</v>
      </c>
      <c r="L1134">
        <v>10.33</v>
      </c>
      <c r="M1134">
        <v>20.66</v>
      </c>
      <c r="N1134" t="s">
        <v>6085</v>
      </c>
      <c r="O1134" t="s">
        <v>466</v>
      </c>
    </row>
    <row r="1135" spans="1:15" x14ac:dyDescent="0.3">
      <c r="A1135">
        <v>238355</v>
      </c>
      <c r="B1135">
        <v>122</v>
      </c>
      <c r="C1135" t="s">
        <v>552</v>
      </c>
      <c r="D1135" t="s">
        <v>2704</v>
      </c>
      <c r="E1135" t="s">
        <v>3008</v>
      </c>
      <c r="F1135" s="440">
        <v>46177</v>
      </c>
      <c r="G1135">
        <v>19652</v>
      </c>
      <c r="H1135" t="s">
        <v>5920</v>
      </c>
      <c r="I1135" t="s">
        <v>6085</v>
      </c>
      <c r="J1135">
        <v>1</v>
      </c>
      <c r="K1135" t="s">
        <v>5598</v>
      </c>
      <c r="L1135">
        <v>21.31</v>
      </c>
      <c r="M1135">
        <v>21.31</v>
      </c>
      <c r="N1135" t="s">
        <v>6085</v>
      </c>
      <c r="O1135" t="s">
        <v>466</v>
      </c>
    </row>
    <row r="1136" spans="1:15" x14ac:dyDescent="0.3">
      <c r="A1136">
        <v>238355</v>
      </c>
      <c r="B1136">
        <v>122</v>
      </c>
      <c r="C1136" t="s">
        <v>552</v>
      </c>
      <c r="D1136" t="s">
        <v>2704</v>
      </c>
      <c r="E1136" t="s">
        <v>3008</v>
      </c>
      <c r="F1136" s="440">
        <v>46177</v>
      </c>
      <c r="G1136">
        <v>19572</v>
      </c>
      <c r="H1136" t="s">
        <v>5945</v>
      </c>
      <c r="I1136" t="s">
        <v>6085</v>
      </c>
      <c r="J1136">
        <v>0.2</v>
      </c>
      <c r="K1136" t="s">
        <v>5598</v>
      </c>
      <c r="L1136">
        <v>1.73</v>
      </c>
      <c r="M1136">
        <v>8.65</v>
      </c>
      <c r="N1136" t="s">
        <v>6085</v>
      </c>
      <c r="O1136" t="s">
        <v>466</v>
      </c>
    </row>
    <row r="1137" spans="1:15" x14ac:dyDescent="0.3">
      <c r="A1137">
        <v>238355</v>
      </c>
      <c r="B1137">
        <v>122</v>
      </c>
      <c r="C1137" t="s">
        <v>552</v>
      </c>
      <c r="D1137" t="s">
        <v>2704</v>
      </c>
      <c r="E1137" t="s">
        <v>3008</v>
      </c>
      <c r="F1137" s="440">
        <v>46177</v>
      </c>
      <c r="G1137">
        <v>19472</v>
      </c>
      <c r="H1137" t="s">
        <v>6064</v>
      </c>
      <c r="I1137" t="s">
        <v>6085</v>
      </c>
      <c r="J1137">
        <v>1.5</v>
      </c>
      <c r="K1137" t="s">
        <v>5598</v>
      </c>
      <c r="L1137">
        <v>34.799999999999997</v>
      </c>
      <c r="M1137">
        <v>23.2</v>
      </c>
      <c r="N1137" t="s">
        <v>6085</v>
      </c>
      <c r="O1137" t="s">
        <v>466</v>
      </c>
    </row>
    <row r="1138" spans="1:15" x14ac:dyDescent="0.3">
      <c r="A1138">
        <v>238355</v>
      </c>
      <c r="B1138">
        <v>122</v>
      </c>
      <c r="C1138" t="s">
        <v>552</v>
      </c>
      <c r="D1138" t="s">
        <v>2704</v>
      </c>
      <c r="E1138" t="s">
        <v>3008</v>
      </c>
      <c r="F1138" s="440">
        <v>46177</v>
      </c>
      <c r="G1138">
        <v>19539</v>
      </c>
      <c r="H1138" t="s">
        <v>6159</v>
      </c>
      <c r="I1138" t="s">
        <v>6085</v>
      </c>
      <c r="J1138">
        <v>10</v>
      </c>
      <c r="K1138" t="s">
        <v>5598</v>
      </c>
      <c r="L1138">
        <v>130.5</v>
      </c>
      <c r="M1138">
        <v>13.05</v>
      </c>
      <c r="N1138" t="s">
        <v>6085</v>
      </c>
      <c r="O1138" t="s">
        <v>466</v>
      </c>
    </row>
    <row r="1139" spans="1:15" x14ac:dyDescent="0.3">
      <c r="A1139">
        <v>238355</v>
      </c>
      <c r="B1139">
        <v>122</v>
      </c>
      <c r="C1139" t="s">
        <v>552</v>
      </c>
      <c r="D1139" t="s">
        <v>2704</v>
      </c>
      <c r="E1139" t="s">
        <v>3008</v>
      </c>
      <c r="F1139" s="440">
        <v>46177</v>
      </c>
      <c r="G1139">
        <v>23113</v>
      </c>
      <c r="H1139" t="s">
        <v>5985</v>
      </c>
      <c r="I1139" t="s">
        <v>6085</v>
      </c>
      <c r="J1139">
        <v>1</v>
      </c>
      <c r="K1139" t="s">
        <v>5598</v>
      </c>
      <c r="L1139">
        <v>10.88</v>
      </c>
      <c r="M1139">
        <v>10.88</v>
      </c>
      <c r="N1139" t="s">
        <v>6085</v>
      </c>
      <c r="O1139" t="s">
        <v>466</v>
      </c>
    </row>
    <row r="1140" spans="1:15" x14ac:dyDescent="0.3">
      <c r="A1140">
        <v>238351</v>
      </c>
      <c r="B1140">
        <v>122</v>
      </c>
      <c r="C1140" t="s">
        <v>552</v>
      </c>
      <c r="D1140" t="s">
        <v>2520</v>
      </c>
      <c r="E1140" t="s">
        <v>3009</v>
      </c>
      <c r="F1140" s="440">
        <v>46177</v>
      </c>
      <c r="G1140">
        <v>19575</v>
      </c>
      <c r="H1140" t="s">
        <v>5944</v>
      </c>
      <c r="I1140" t="s">
        <v>6085</v>
      </c>
      <c r="J1140">
        <v>0.5</v>
      </c>
      <c r="K1140" t="s">
        <v>5598</v>
      </c>
      <c r="L1140">
        <v>19</v>
      </c>
      <c r="M1140">
        <v>38</v>
      </c>
      <c r="N1140" t="s">
        <v>6085</v>
      </c>
      <c r="O1140" t="s">
        <v>466</v>
      </c>
    </row>
    <row r="1141" spans="1:15" x14ac:dyDescent="0.3">
      <c r="A1141">
        <v>238351</v>
      </c>
      <c r="B1141">
        <v>122</v>
      </c>
      <c r="C1141" t="s">
        <v>552</v>
      </c>
      <c r="D1141" t="s">
        <v>2520</v>
      </c>
      <c r="E1141" t="s">
        <v>3009</v>
      </c>
      <c r="F1141" s="440">
        <v>46177</v>
      </c>
      <c r="G1141">
        <v>24509</v>
      </c>
      <c r="H1141" t="s">
        <v>5928</v>
      </c>
      <c r="I1141" t="s">
        <v>6085</v>
      </c>
      <c r="J1141">
        <v>10</v>
      </c>
      <c r="K1141" t="s">
        <v>5598</v>
      </c>
      <c r="L1141">
        <v>45</v>
      </c>
      <c r="M1141">
        <v>4.5</v>
      </c>
      <c r="N1141" t="s">
        <v>6085</v>
      </c>
      <c r="O1141" t="s">
        <v>466</v>
      </c>
    </row>
    <row r="1142" spans="1:15" x14ac:dyDescent="0.3">
      <c r="A1142">
        <v>238351</v>
      </c>
      <c r="B1142">
        <v>122</v>
      </c>
      <c r="C1142" t="s">
        <v>552</v>
      </c>
      <c r="D1142" t="s">
        <v>2520</v>
      </c>
      <c r="E1142" t="s">
        <v>3009</v>
      </c>
      <c r="F1142" s="440">
        <v>46177</v>
      </c>
      <c r="G1142">
        <v>19505</v>
      </c>
      <c r="H1142" t="s">
        <v>5978</v>
      </c>
      <c r="I1142" t="s">
        <v>6085</v>
      </c>
      <c r="J1142">
        <v>0.6</v>
      </c>
      <c r="K1142" t="s">
        <v>5598</v>
      </c>
      <c r="L1142">
        <v>6.9</v>
      </c>
      <c r="M1142">
        <v>11.5</v>
      </c>
      <c r="N1142" t="s">
        <v>6085</v>
      </c>
      <c r="O1142" t="s">
        <v>466</v>
      </c>
    </row>
    <row r="1143" spans="1:15" x14ac:dyDescent="0.3">
      <c r="A1143">
        <v>238351</v>
      </c>
      <c r="B1143">
        <v>122</v>
      </c>
      <c r="C1143" t="s">
        <v>552</v>
      </c>
      <c r="D1143" t="s">
        <v>2520</v>
      </c>
      <c r="E1143" t="s">
        <v>3009</v>
      </c>
      <c r="F1143" s="440">
        <v>46177</v>
      </c>
      <c r="G1143">
        <v>19476</v>
      </c>
      <c r="H1143" t="s">
        <v>6017</v>
      </c>
      <c r="I1143" t="s">
        <v>6085</v>
      </c>
      <c r="J1143">
        <v>0.3</v>
      </c>
      <c r="K1143" t="s">
        <v>5598</v>
      </c>
      <c r="L1143">
        <v>19.5</v>
      </c>
      <c r="M1143">
        <v>65</v>
      </c>
      <c r="N1143" t="s">
        <v>6085</v>
      </c>
      <c r="O1143" t="s">
        <v>466</v>
      </c>
    </row>
    <row r="1144" spans="1:15" x14ac:dyDescent="0.3">
      <c r="A1144">
        <v>238351</v>
      </c>
      <c r="B1144">
        <v>122</v>
      </c>
      <c r="C1144" t="s">
        <v>552</v>
      </c>
      <c r="D1144" t="s">
        <v>2520</v>
      </c>
      <c r="E1144" t="s">
        <v>3009</v>
      </c>
      <c r="F1144" s="440">
        <v>46177</v>
      </c>
      <c r="G1144">
        <v>25647</v>
      </c>
      <c r="H1144" t="s">
        <v>5918</v>
      </c>
      <c r="I1144" t="s">
        <v>6085</v>
      </c>
      <c r="J1144">
        <v>2</v>
      </c>
      <c r="K1144" t="s">
        <v>5598</v>
      </c>
      <c r="L1144">
        <v>36</v>
      </c>
      <c r="M1144">
        <v>18</v>
      </c>
      <c r="N1144" t="s">
        <v>6085</v>
      </c>
      <c r="O1144" t="s">
        <v>466</v>
      </c>
    </row>
    <row r="1145" spans="1:15" x14ac:dyDescent="0.3">
      <c r="A1145">
        <v>238351</v>
      </c>
      <c r="B1145">
        <v>122</v>
      </c>
      <c r="C1145" t="s">
        <v>552</v>
      </c>
      <c r="D1145" t="s">
        <v>2520</v>
      </c>
      <c r="E1145" t="s">
        <v>3009</v>
      </c>
      <c r="F1145" s="440">
        <v>46177</v>
      </c>
      <c r="G1145">
        <v>23359</v>
      </c>
      <c r="H1145" t="s">
        <v>5939</v>
      </c>
      <c r="I1145" t="s">
        <v>6085</v>
      </c>
      <c r="J1145">
        <v>30</v>
      </c>
      <c r="K1145" t="s">
        <v>5598</v>
      </c>
      <c r="L1145">
        <v>75</v>
      </c>
      <c r="M1145">
        <v>2.5</v>
      </c>
      <c r="N1145" t="s">
        <v>6085</v>
      </c>
      <c r="O1145" t="s">
        <v>466</v>
      </c>
    </row>
    <row r="1146" spans="1:15" x14ac:dyDescent="0.3">
      <c r="A1146">
        <v>238351</v>
      </c>
      <c r="B1146">
        <v>122</v>
      </c>
      <c r="C1146" t="s">
        <v>552</v>
      </c>
      <c r="D1146" t="s">
        <v>2520</v>
      </c>
      <c r="E1146" t="s">
        <v>3009</v>
      </c>
      <c r="F1146" s="440">
        <v>46177</v>
      </c>
      <c r="G1146">
        <v>19787</v>
      </c>
      <c r="H1146" t="s">
        <v>5914</v>
      </c>
      <c r="I1146" t="s">
        <v>6085</v>
      </c>
      <c r="J1146">
        <v>30</v>
      </c>
      <c r="K1146" t="s">
        <v>5598</v>
      </c>
      <c r="L1146">
        <v>174</v>
      </c>
      <c r="M1146">
        <v>5.8</v>
      </c>
      <c r="N1146" t="s">
        <v>6085</v>
      </c>
      <c r="O1146" t="s">
        <v>466</v>
      </c>
    </row>
    <row r="1147" spans="1:15" x14ac:dyDescent="0.3">
      <c r="A1147">
        <v>238351</v>
      </c>
      <c r="B1147">
        <v>122</v>
      </c>
      <c r="C1147" t="s">
        <v>552</v>
      </c>
      <c r="D1147" t="s">
        <v>2520</v>
      </c>
      <c r="E1147" t="s">
        <v>3009</v>
      </c>
      <c r="F1147" s="440">
        <v>46177</v>
      </c>
      <c r="G1147">
        <v>23195</v>
      </c>
      <c r="H1147" t="s">
        <v>5951</v>
      </c>
      <c r="I1147" t="s">
        <v>6085</v>
      </c>
      <c r="J1147">
        <v>0.3</v>
      </c>
      <c r="K1147" t="s">
        <v>5598</v>
      </c>
      <c r="L1147">
        <v>3</v>
      </c>
      <c r="M1147">
        <v>10</v>
      </c>
      <c r="N1147" t="s">
        <v>6085</v>
      </c>
      <c r="O1147" t="s">
        <v>466</v>
      </c>
    </row>
    <row r="1148" spans="1:15" x14ac:dyDescent="0.3">
      <c r="A1148">
        <v>238351</v>
      </c>
      <c r="B1148">
        <v>122</v>
      </c>
      <c r="C1148" t="s">
        <v>552</v>
      </c>
      <c r="D1148" t="s">
        <v>2520</v>
      </c>
      <c r="E1148" t="s">
        <v>3009</v>
      </c>
      <c r="F1148" s="440">
        <v>46177</v>
      </c>
      <c r="G1148">
        <v>19480</v>
      </c>
      <c r="H1148" t="s">
        <v>5936</v>
      </c>
      <c r="I1148" t="s">
        <v>6085</v>
      </c>
      <c r="J1148">
        <v>0.3</v>
      </c>
      <c r="K1148" t="s">
        <v>5598</v>
      </c>
      <c r="L1148">
        <v>5.4</v>
      </c>
      <c r="M1148">
        <v>18</v>
      </c>
      <c r="N1148" t="s">
        <v>6085</v>
      </c>
      <c r="O1148" t="s">
        <v>466</v>
      </c>
    </row>
    <row r="1149" spans="1:15" x14ac:dyDescent="0.3">
      <c r="A1149">
        <v>238351</v>
      </c>
      <c r="B1149">
        <v>122</v>
      </c>
      <c r="C1149" t="s">
        <v>552</v>
      </c>
      <c r="D1149" t="s">
        <v>2520</v>
      </c>
      <c r="E1149" t="s">
        <v>3009</v>
      </c>
      <c r="F1149" s="440">
        <v>46177</v>
      </c>
      <c r="G1149">
        <v>19503</v>
      </c>
      <c r="H1149" t="s">
        <v>6058</v>
      </c>
      <c r="I1149" t="s">
        <v>6085</v>
      </c>
      <c r="J1149">
        <v>0.6</v>
      </c>
      <c r="K1149" t="s">
        <v>5598</v>
      </c>
      <c r="L1149">
        <v>7.2</v>
      </c>
      <c r="M1149">
        <v>12</v>
      </c>
      <c r="N1149" t="s">
        <v>6085</v>
      </c>
      <c r="O1149" t="s">
        <v>466</v>
      </c>
    </row>
    <row r="1150" spans="1:15" x14ac:dyDescent="0.3">
      <c r="A1150">
        <v>238351</v>
      </c>
      <c r="B1150">
        <v>122</v>
      </c>
      <c r="C1150" t="s">
        <v>552</v>
      </c>
      <c r="D1150" t="s">
        <v>2520</v>
      </c>
      <c r="E1150" t="s">
        <v>3009</v>
      </c>
      <c r="F1150" s="440">
        <v>46177</v>
      </c>
      <c r="G1150">
        <v>19590</v>
      </c>
      <c r="H1150" t="s">
        <v>6222</v>
      </c>
      <c r="I1150" t="s">
        <v>6085</v>
      </c>
      <c r="J1150">
        <v>2</v>
      </c>
      <c r="K1150" t="s">
        <v>5598</v>
      </c>
      <c r="L1150">
        <v>15</v>
      </c>
      <c r="M1150">
        <v>7.5</v>
      </c>
      <c r="N1150" t="s">
        <v>6085</v>
      </c>
      <c r="O1150" t="s">
        <v>466</v>
      </c>
    </row>
    <row r="1151" spans="1:15" x14ac:dyDescent="0.3">
      <c r="A1151">
        <v>238351</v>
      </c>
      <c r="B1151">
        <v>122</v>
      </c>
      <c r="C1151" t="s">
        <v>552</v>
      </c>
      <c r="D1151" t="s">
        <v>2520</v>
      </c>
      <c r="E1151" t="s">
        <v>3009</v>
      </c>
      <c r="F1151" s="440">
        <v>46177</v>
      </c>
      <c r="G1151">
        <v>19759</v>
      </c>
      <c r="H1151" t="s">
        <v>6016</v>
      </c>
      <c r="I1151" t="s">
        <v>6085</v>
      </c>
      <c r="J1151">
        <v>7</v>
      </c>
      <c r="K1151" t="s">
        <v>5598</v>
      </c>
      <c r="L1151">
        <v>66.5</v>
      </c>
      <c r="M1151">
        <v>9.5</v>
      </c>
      <c r="N1151" t="s">
        <v>6085</v>
      </c>
      <c r="O1151" t="s">
        <v>466</v>
      </c>
    </row>
    <row r="1152" spans="1:15" x14ac:dyDescent="0.3">
      <c r="A1152">
        <v>238351</v>
      </c>
      <c r="B1152">
        <v>122</v>
      </c>
      <c r="C1152" t="s">
        <v>552</v>
      </c>
      <c r="D1152" t="s">
        <v>2520</v>
      </c>
      <c r="E1152" t="s">
        <v>3009</v>
      </c>
      <c r="F1152" s="440">
        <v>46177</v>
      </c>
      <c r="G1152">
        <v>23390</v>
      </c>
      <c r="H1152" t="s">
        <v>5922</v>
      </c>
      <c r="I1152" t="s">
        <v>6085</v>
      </c>
      <c r="J1152">
        <v>4</v>
      </c>
      <c r="K1152" t="s">
        <v>5598</v>
      </c>
      <c r="L1152">
        <v>34</v>
      </c>
      <c r="M1152">
        <v>8.5</v>
      </c>
      <c r="N1152" t="s">
        <v>6085</v>
      </c>
      <c r="O1152" t="s">
        <v>466</v>
      </c>
    </row>
    <row r="1153" spans="1:15" x14ac:dyDescent="0.3">
      <c r="A1153">
        <v>238351</v>
      </c>
      <c r="B1153">
        <v>122</v>
      </c>
      <c r="C1153" t="s">
        <v>552</v>
      </c>
      <c r="D1153" t="s">
        <v>2520</v>
      </c>
      <c r="E1153" t="s">
        <v>3009</v>
      </c>
      <c r="F1153" s="440">
        <v>46177</v>
      </c>
      <c r="G1153">
        <v>19751</v>
      </c>
      <c r="H1153" t="s">
        <v>5938</v>
      </c>
      <c r="I1153" t="s">
        <v>6085</v>
      </c>
      <c r="J1153">
        <v>7</v>
      </c>
      <c r="K1153" t="s">
        <v>5598</v>
      </c>
      <c r="L1153">
        <v>62.3</v>
      </c>
      <c r="M1153">
        <v>8.9</v>
      </c>
      <c r="N1153" t="s">
        <v>6085</v>
      </c>
      <c r="O1153" t="s">
        <v>466</v>
      </c>
    </row>
    <row r="1154" spans="1:15" x14ac:dyDescent="0.3">
      <c r="A1154">
        <v>238351</v>
      </c>
      <c r="B1154">
        <v>122</v>
      </c>
      <c r="C1154" t="s">
        <v>552</v>
      </c>
      <c r="D1154" t="s">
        <v>2520</v>
      </c>
      <c r="E1154" t="s">
        <v>3009</v>
      </c>
      <c r="F1154" s="440">
        <v>46177</v>
      </c>
      <c r="G1154">
        <v>23095</v>
      </c>
      <c r="H1154" t="s">
        <v>5942</v>
      </c>
      <c r="I1154" t="s">
        <v>6085</v>
      </c>
      <c r="J1154">
        <v>200</v>
      </c>
      <c r="K1154" t="s">
        <v>5613</v>
      </c>
      <c r="L1154">
        <v>194</v>
      </c>
      <c r="M1154">
        <v>0.97</v>
      </c>
      <c r="N1154" t="s">
        <v>6085</v>
      </c>
      <c r="O1154" t="s">
        <v>466</v>
      </c>
    </row>
    <row r="1155" spans="1:15" x14ac:dyDescent="0.3">
      <c r="A1155">
        <v>238163</v>
      </c>
      <c r="B1155">
        <v>122</v>
      </c>
      <c r="C1155" t="s">
        <v>552</v>
      </c>
      <c r="D1155" t="s">
        <v>3010</v>
      </c>
      <c r="E1155" t="s">
        <v>3011</v>
      </c>
      <c r="F1155" s="440">
        <v>46177</v>
      </c>
      <c r="G1155">
        <v>20234</v>
      </c>
      <c r="H1155" t="s">
        <v>6223</v>
      </c>
      <c r="I1155" t="s">
        <v>6085</v>
      </c>
      <c r="J1155">
        <v>1</v>
      </c>
      <c r="K1155" t="s">
        <v>5598</v>
      </c>
      <c r="L1155">
        <v>21.99</v>
      </c>
      <c r="M1155">
        <v>21.99</v>
      </c>
      <c r="N1155" t="s">
        <v>6085</v>
      </c>
      <c r="O1155" t="s">
        <v>466</v>
      </c>
    </row>
    <row r="1156" spans="1:15" x14ac:dyDescent="0.3">
      <c r="A1156">
        <v>238163</v>
      </c>
      <c r="B1156">
        <v>122</v>
      </c>
      <c r="C1156" t="s">
        <v>552</v>
      </c>
      <c r="D1156" t="s">
        <v>3010</v>
      </c>
      <c r="E1156" t="s">
        <v>3011</v>
      </c>
      <c r="F1156" s="440">
        <v>46177</v>
      </c>
      <c r="G1156">
        <v>20253</v>
      </c>
      <c r="H1156" t="s">
        <v>6051</v>
      </c>
      <c r="I1156" t="s">
        <v>6085</v>
      </c>
      <c r="J1156">
        <v>0.5</v>
      </c>
      <c r="K1156" t="s">
        <v>6103</v>
      </c>
      <c r="L1156">
        <v>18</v>
      </c>
      <c r="M1156">
        <v>36</v>
      </c>
      <c r="N1156" t="s">
        <v>6085</v>
      </c>
      <c r="O1156" t="s">
        <v>466</v>
      </c>
    </row>
    <row r="1157" spans="1:15" x14ac:dyDescent="0.3">
      <c r="A1157">
        <v>238163</v>
      </c>
      <c r="B1157">
        <v>122</v>
      </c>
      <c r="C1157" t="s">
        <v>552</v>
      </c>
      <c r="D1157" t="s">
        <v>3010</v>
      </c>
      <c r="E1157" t="s">
        <v>3011</v>
      </c>
      <c r="F1157" s="440">
        <v>46177</v>
      </c>
      <c r="G1157">
        <v>21073</v>
      </c>
      <c r="H1157" t="s">
        <v>5628</v>
      </c>
      <c r="I1157" t="s">
        <v>6085</v>
      </c>
      <c r="J1157">
        <v>6</v>
      </c>
      <c r="K1157" t="s">
        <v>6103</v>
      </c>
      <c r="L1157">
        <v>292.2</v>
      </c>
      <c r="M1157">
        <v>48.7</v>
      </c>
      <c r="N1157" t="s">
        <v>6085</v>
      </c>
      <c r="O1157" t="s">
        <v>466</v>
      </c>
    </row>
    <row r="1158" spans="1:15" x14ac:dyDescent="0.3">
      <c r="A1158">
        <v>238163</v>
      </c>
      <c r="B1158">
        <v>122</v>
      </c>
      <c r="C1158" t="s">
        <v>552</v>
      </c>
      <c r="D1158" t="s">
        <v>3010</v>
      </c>
      <c r="E1158" t="s">
        <v>3011</v>
      </c>
      <c r="F1158" s="440">
        <v>46177</v>
      </c>
      <c r="G1158">
        <v>21060</v>
      </c>
      <c r="H1158" t="s">
        <v>5619</v>
      </c>
      <c r="I1158" t="s">
        <v>6085</v>
      </c>
      <c r="J1158">
        <v>1</v>
      </c>
      <c r="K1158" t="s">
        <v>5613</v>
      </c>
      <c r="L1158">
        <v>21.99</v>
      </c>
      <c r="M1158">
        <v>21.99</v>
      </c>
      <c r="N1158" t="s">
        <v>6085</v>
      </c>
      <c r="O1158" t="s">
        <v>466</v>
      </c>
    </row>
    <row r="1159" spans="1:15" x14ac:dyDescent="0.3">
      <c r="A1159">
        <v>238162</v>
      </c>
      <c r="B1159">
        <v>122</v>
      </c>
      <c r="C1159" t="s">
        <v>552</v>
      </c>
      <c r="D1159" t="s">
        <v>2697</v>
      </c>
      <c r="E1159" t="s">
        <v>3012</v>
      </c>
      <c r="F1159" s="440">
        <v>46175</v>
      </c>
      <c r="G1159">
        <v>19743</v>
      </c>
      <c r="H1159" t="s">
        <v>5940</v>
      </c>
      <c r="I1159" t="s">
        <v>6085</v>
      </c>
      <c r="J1159">
        <v>7</v>
      </c>
      <c r="K1159" t="s">
        <v>5598</v>
      </c>
      <c r="L1159">
        <v>104.65</v>
      </c>
      <c r="M1159">
        <v>14.95</v>
      </c>
      <c r="N1159" t="s">
        <v>6085</v>
      </c>
      <c r="O1159" t="s">
        <v>466</v>
      </c>
    </row>
    <row r="1160" spans="1:15" x14ac:dyDescent="0.3">
      <c r="A1160">
        <v>238162</v>
      </c>
      <c r="B1160">
        <v>122</v>
      </c>
      <c r="C1160" t="s">
        <v>552</v>
      </c>
      <c r="D1160" t="s">
        <v>2697</v>
      </c>
      <c r="E1160" t="s">
        <v>3012</v>
      </c>
      <c r="F1160" s="440">
        <v>46175</v>
      </c>
      <c r="G1160">
        <v>19701</v>
      </c>
      <c r="H1160" t="s">
        <v>5980</v>
      </c>
      <c r="I1160" t="s">
        <v>6085</v>
      </c>
      <c r="J1160">
        <v>0.5</v>
      </c>
      <c r="K1160" t="s">
        <v>5598</v>
      </c>
      <c r="L1160">
        <v>9.75</v>
      </c>
      <c r="M1160">
        <v>19.5</v>
      </c>
      <c r="N1160" t="s">
        <v>6085</v>
      </c>
      <c r="O1160" t="s">
        <v>466</v>
      </c>
    </row>
    <row r="1161" spans="1:15" x14ac:dyDescent="0.3">
      <c r="A1161">
        <v>238162</v>
      </c>
      <c r="B1161">
        <v>122</v>
      </c>
      <c r="C1161" t="s">
        <v>552</v>
      </c>
      <c r="D1161" t="s">
        <v>2697</v>
      </c>
      <c r="E1161" t="s">
        <v>3012</v>
      </c>
      <c r="F1161" s="440">
        <v>46175</v>
      </c>
      <c r="G1161">
        <v>19846</v>
      </c>
      <c r="H1161" t="s">
        <v>6060</v>
      </c>
      <c r="I1161" t="s">
        <v>6085</v>
      </c>
      <c r="J1161">
        <v>0.5</v>
      </c>
      <c r="K1161" t="s">
        <v>5598</v>
      </c>
      <c r="L1161">
        <v>10.4</v>
      </c>
      <c r="M1161">
        <v>20.8</v>
      </c>
      <c r="N1161" t="s">
        <v>6085</v>
      </c>
      <c r="O1161" t="s">
        <v>466</v>
      </c>
    </row>
    <row r="1162" spans="1:15" x14ac:dyDescent="0.3">
      <c r="A1162">
        <v>238162</v>
      </c>
      <c r="B1162">
        <v>122</v>
      </c>
      <c r="C1162" t="s">
        <v>552</v>
      </c>
      <c r="D1162" t="s">
        <v>2697</v>
      </c>
      <c r="E1162" t="s">
        <v>3012</v>
      </c>
      <c r="F1162" s="440">
        <v>46175</v>
      </c>
      <c r="G1162">
        <v>20224</v>
      </c>
      <c r="H1162" t="s">
        <v>6224</v>
      </c>
      <c r="I1162" t="s">
        <v>6085</v>
      </c>
      <c r="J1162">
        <v>0.2</v>
      </c>
      <c r="K1162" t="s">
        <v>6103</v>
      </c>
      <c r="L1162">
        <v>14.4</v>
      </c>
      <c r="M1162">
        <v>72</v>
      </c>
      <c r="N1162" t="s">
        <v>6085</v>
      </c>
      <c r="O1162" t="s">
        <v>466</v>
      </c>
    </row>
    <row r="1163" spans="1:15" x14ac:dyDescent="0.3">
      <c r="A1163">
        <v>238162</v>
      </c>
      <c r="B1163">
        <v>122</v>
      </c>
      <c r="C1163" t="s">
        <v>552</v>
      </c>
      <c r="D1163" t="s">
        <v>2697</v>
      </c>
      <c r="E1163" t="s">
        <v>3012</v>
      </c>
      <c r="F1163" s="440">
        <v>46175</v>
      </c>
      <c r="G1163">
        <v>23361</v>
      </c>
      <c r="H1163" t="s">
        <v>5937</v>
      </c>
      <c r="I1163" t="s">
        <v>6085</v>
      </c>
      <c r="J1163">
        <v>20</v>
      </c>
      <c r="K1163" t="s">
        <v>5598</v>
      </c>
      <c r="L1163">
        <v>52</v>
      </c>
      <c r="M1163">
        <v>2.6</v>
      </c>
      <c r="N1163" t="s">
        <v>6085</v>
      </c>
      <c r="O1163" t="s">
        <v>466</v>
      </c>
    </row>
    <row r="1164" spans="1:15" x14ac:dyDescent="0.3">
      <c r="A1164">
        <v>238162</v>
      </c>
      <c r="B1164">
        <v>122</v>
      </c>
      <c r="C1164" t="s">
        <v>552</v>
      </c>
      <c r="D1164" t="s">
        <v>2697</v>
      </c>
      <c r="E1164" t="s">
        <v>3012</v>
      </c>
      <c r="F1164" s="440">
        <v>46175</v>
      </c>
      <c r="G1164">
        <v>19478</v>
      </c>
      <c r="H1164" t="s">
        <v>5982</v>
      </c>
      <c r="I1164" t="s">
        <v>6085</v>
      </c>
      <c r="J1164">
        <v>0.1</v>
      </c>
      <c r="K1164" t="s">
        <v>5598</v>
      </c>
      <c r="L1164">
        <v>5.63</v>
      </c>
      <c r="M1164">
        <v>56.3</v>
      </c>
      <c r="N1164" t="s">
        <v>6085</v>
      </c>
      <c r="O1164" t="s">
        <v>466</v>
      </c>
    </row>
    <row r="1165" spans="1:15" x14ac:dyDescent="0.3">
      <c r="A1165">
        <v>238146</v>
      </c>
      <c r="B1165">
        <v>122</v>
      </c>
      <c r="C1165" t="s">
        <v>552</v>
      </c>
      <c r="D1165" t="s">
        <v>2693</v>
      </c>
      <c r="E1165" t="s">
        <v>3013</v>
      </c>
      <c r="F1165" s="440">
        <v>46176</v>
      </c>
      <c r="G1165">
        <v>21010</v>
      </c>
      <c r="H1165" t="s">
        <v>5674</v>
      </c>
      <c r="I1165" t="s">
        <v>6085</v>
      </c>
      <c r="J1165">
        <v>20</v>
      </c>
      <c r="K1165" t="s">
        <v>6103</v>
      </c>
      <c r="L1165">
        <v>236</v>
      </c>
      <c r="M1165">
        <v>11.8</v>
      </c>
      <c r="N1165" t="s">
        <v>6085</v>
      </c>
      <c r="O1165" t="s">
        <v>466</v>
      </c>
    </row>
    <row r="1166" spans="1:15" x14ac:dyDescent="0.3">
      <c r="A1166">
        <v>238146</v>
      </c>
      <c r="B1166">
        <v>122</v>
      </c>
      <c r="C1166" t="s">
        <v>552</v>
      </c>
      <c r="D1166" t="s">
        <v>2693</v>
      </c>
      <c r="E1166" t="s">
        <v>3013</v>
      </c>
      <c r="F1166" s="440">
        <v>46176</v>
      </c>
      <c r="G1166">
        <v>20410</v>
      </c>
      <c r="H1166" t="s">
        <v>5644</v>
      </c>
      <c r="I1166" t="s">
        <v>6085</v>
      </c>
      <c r="J1166">
        <v>4</v>
      </c>
      <c r="K1166" t="s">
        <v>6103</v>
      </c>
      <c r="L1166">
        <v>50.6</v>
      </c>
      <c r="M1166">
        <v>12.65</v>
      </c>
      <c r="N1166" t="s">
        <v>6085</v>
      </c>
      <c r="O1166" t="s">
        <v>466</v>
      </c>
    </row>
    <row r="1167" spans="1:15" x14ac:dyDescent="0.3">
      <c r="A1167">
        <v>238146</v>
      </c>
      <c r="B1167">
        <v>122</v>
      </c>
      <c r="C1167" t="s">
        <v>552</v>
      </c>
      <c r="D1167" t="s">
        <v>2693</v>
      </c>
      <c r="E1167" t="s">
        <v>3013</v>
      </c>
      <c r="F1167" s="440">
        <v>46176</v>
      </c>
      <c r="G1167">
        <v>20117</v>
      </c>
      <c r="H1167" t="s">
        <v>5857</v>
      </c>
      <c r="I1167" t="s">
        <v>6085</v>
      </c>
      <c r="J1167">
        <v>10</v>
      </c>
      <c r="K1167" t="s">
        <v>6103</v>
      </c>
      <c r="L1167">
        <v>404</v>
      </c>
      <c r="M1167">
        <v>40.4</v>
      </c>
      <c r="N1167" t="s">
        <v>6085</v>
      </c>
      <c r="O1167" t="s">
        <v>466</v>
      </c>
    </row>
    <row r="1168" spans="1:15" x14ac:dyDescent="0.3">
      <c r="A1168">
        <v>238146</v>
      </c>
      <c r="B1168">
        <v>122</v>
      </c>
      <c r="C1168" t="s">
        <v>552</v>
      </c>
      <c r="D1168" t="s">
        <v>2693</v>
      </c>
      <c r="E1168" t="s">
        <v>3013</v>
      </c>
      <c r="F1168" s="440">
        <v>46176</v>
      </c>
      <c r="G1168">
        <v>20899</v>
      </c>
      <c r="H1168" t="s">
        <v>6054</v>
      </c>
      <c r="I1168" t="s">
        <v>6085</v>
      </c>
      <c r="J1168">
        <v>1</v>
      </c>
      <c r="K1168" t="s">
        <v>5613</v>
      </c>
      <c r="L1168">
        <v>14.5</v>
      </c>
      <c r="M1168">
        <v>14.5</v>
      </c>
      <c r="N1168" t="s">
        <v>6085</v>
      </c>
      <c r="O1168" t="s">
        <v>466</v>
      </c>
    </row>
    <row r="1169" spans="1:15" x14ac:dyDescent="0.3">
      <c r="A1169">
        <v>238146</v>
      </c>
      <c r="B1169">
        <v>122</v>
      </c>
      <c r="C1169" t="s">
        <v>552</v>
      </c>
      <c r="D1169" t="s">
        <v>2693</v>
      </c>
      <c r="E1169" t="s">
        <v>3013</v>
      </c>
      <c r="F1169" s="440">
        <v>46176</v>
      </c>
      <c r="G1169">
        <v>20209</v>
      </c>
      <c r="H1169" t="s">
        <v>6225</v>
      </c>
      <c r="I1169" t="s">
        <v>6085</v>
      </c>
      <c r="J1169">
        <v>1.02</v>
      </c>
      <c r="K1169" t="s">
        <v>5598</v>
      </c>
      <c r="L1169">
        <v>32.9</v>
      </c>
      <c r="M1169">
        <v>32.254902000000001</v>
      </c>
      <c r="N1169" t="s">
        <v>6085</v>
      </c>
      <c r="O1169" t="s">
        <v>466</v>
      </c>
    </row>
    <row r="1170" spans="1:15" x14ac:dyDescent="0.3">
      <c r="A1170">
        <v>238146</v>
      </c>
      <c r="B1170">
        <v>122</v>
      </c>
      <c r="C1170" t="s">
        <v>552</v>
      </c>
      <c r="D1170" t="s">
        <v>2693</v>
      </c>
      <c r="E1170" t="s">
        <v>3013</v>
      </c>
      <c r="F1170" s="440">
        <v>46176</v>
      </c>
      <c r="G1170">
        <v>19906</v>
      </c>
      <c r="H1170" t="s">
        <v>6104</v>
      </c>
      <c r="I1170" t="s">
        <v>6085</v>
      </c>
      <c r="J1170">
        <v>1</v>
      </c>
      <c r="K1170" t="s">
        <v>6103</v>
      </c>
      <c r="L1170">
        <v>38</v>
      </c>
      <c r="M1170">
        <v>38</v>
      </c>
      <c r="N1170" t="s">
        <v>6085</v>
      </c>
      <c r="O1170" t="s">
        <v>466</v>
      </c>
    </row>
    <row r="1171" spans="1:15" x14ac:dyDescent="0.3">
      <c r="A1171">
        <v>238146</v>
      </c>
      <c r="B1171">
        <v>122</v>
      </c>
      <c r="C1171" t="s">
        <v>552</v>
      </c>
      <c r="D1171" t="s">
        <v>2693</v>
      </c>
      <c r="E1171" t="s">
        <v>3013</v>
      </c>
      <c r="F1171" s="440">
        <v>46176</v>
      </c>
      <c r="G1171">
        <v>27788</v>
      </c>
      <c r="H1171" t="s">
        <v>6055</v>
      </c>
      <c r="I1171" t="s">
        <v>6085</v>
      </c>
      <c r="J1171">
        <v>3</v>
      </c>
      <c r="K1171" t="s">
        <v>5613</v>
      </c>
      <c r="L1171">
        <v>41.4</v>
      </c>
      <c r="M1171">
        <v>13.8</v>
      </c>
      <c r="N1171" t="s">
        <v>6085</v>
      </c>
      <c r="O1171" t="s">
        <v>466</v>
      </c>
    </row>
    <row r="1172" spans="1:15" x14ac:dyDescent="0.3">
      <c r="A1172">
        <v>238146</v>
      </c>
      <c r="B1172">
        <v>122</v>
      </c>
      <c r="C1172" t="s">
        <v>552</v>
      </c>
      <c r="D1172" t="s">
        <v>2693</v>
      </c>
      <c r="E1172" t="s">
        <v>3013</v>
      </c>
      <c r="F1172" s="440">
        <v>46176</v>
      </c>
      <c r="G1172">
        <v>21085</v>
      </c>
      <c r="H1172" t="s">
        <v>5885</v>
      </c>
      <c r="I1172" t="s">
        <v>6085</v>
      </c>
      <c r="J1172">
        <v>2</v>
      </c>
      <c r="K1172" t="s">
        <v>6103</v>
      </c>
      <c r="L1172">
        <v>89.5</v>
      </c>
      <c r="M1172">
        <v>44.75</v>
      </c>
      <c r="N1172" t="s">
        <v>6085</v>
      </c>
      <c r="O1172" t="s">
        <v>466</v>
      </c>
    </row>
    <row r="1173" spans="1:15" x14ac:dyDescent="0.3">
      <c r="A1173">
        <v>238146</v>
      </c>
      <c r="B1173">
        <v>122</v>
      </c>
      <c r="C1173" t="s">
        <v>552</v>
      </c>
      <c r="D1173" t="s">
        <v>2693</v>
      </c>
      <c r="E1173" t="s">
        <v>3013</v>
      </c>
      <c r="F1173" s="440">
        <v>46176</v>
      </c>
      <c r="G1173">
        <v>19339</v>
      </c>
      <c r="H1173" t="s">
        <v>5987</v>
      </c>
      <c r="I1173" t="s">
        <v>6085</v>
      </c>
      <c r="J1173">
        <v>6.98</v>
      </c>
      <c r="K1173" t="s">
        <v>6103</v>
      </c>
      <c r="L1173">
        <v>515.82000000000005</v>
      </c>
      <c r="M1173">
        <v>73.899713000000006</v>
      </c>
      <c r="N1173" t="s">
        <v>6085</v>
      </c>
      <c r="O1173" t="s">
        <v>466</v>
      </c>
    </row>
    <row r="1174" spans="1:15" x14ac:dyDescent="0.3">
      <c r="A1174">
        <v>238146</v>
      </c>
      <c r="B1174">
        <v>122</v>
      </c>
      <c r="C1174" t="s">
        <v>552</v>
      </c>
      <c r="D1174" t="s">
        <v>2693</v>
      </c>
      <c r="E1174" t="s">
        <v>3013</v>
      </c>
      <c r="F1174" s="440">
        <v>46176</v>
      </c>
      <c r="G1174">
        <v>20207</v>
      </c>
      <c r="H1174" t="s">
        <v>6226</v>
      </c>
      <c r="I1174" t="s">
        <v>6085</v>
      </c>
      <c r="J1174">
        <v>1</v>
      </c>
      <c r="K1174" t="s">
        <v>5598</v>
      </c>
      <c r="L1174">
        <v>27.9</v>
      </c>
      <c r="M1174">
        <v>27.9</v>
      </c>
      <c r="N1174" t="s">
        <v>6085</v>
      </c>
      <c r="O1174" t="s">
        <v>466</v>
      </c>
    </row>
    <row r="1175" spans="1:15" x14ac:dyDescent="0.3">
      <c r="A1175">
        <v>238146</v>
      </c>
      <c r="B1175">
        <v>122</v>
      </c>
      <c r="C1175" t="s">
        <v>552</v>
      </c>
      <c r="D1175" t="s">
        <v>2693</v>
      </c>
      <c r="E1175" t="s">
        <v>3013</v>
      </c>
      <c r="F1175" s="440">
        <v>46176</v>
      </c>
      <c r="G1175">
        <v>20275</v>
      </c>
      <c r="H1175" t="s">
        <v>6049</v>
      </c>
      <c r="I1175" t="s">
        <v>6085</v>
      </c>
      <c r="J1175">
        <v>2</v>
      </c>
      <c r="K1175" t="s">
        <v>6227</v>
      </c>
      <c r="L1175">
        <v>13</v>
      </c>
      <c r="M1175">
        <v>6.5</v>
      </c>
      <c r="N1175" t="s">
        <v>6085</v>
      </c>
      <c r="O1175" t="s">
        <v>466</v>
      </c>
    </row>
    <row r="1176" spans="1:15" x14ac:dyDescent="0.3">
      <c r="A1176">
        <v>238145</v>
      </c>
      <c r="B1176">
        <v>122</v>
      </c>
      <c r="C1176" t="s">
        <v>552</v>
      </c>
      <c r="D1176" t="s">
        <v>2706</v>
      </c>
      <c r="E1176" t="s">
        <v>3014</v>
      </c>
      <c r="F1176" s="440">
        <v>46182</v>
      </c>
      <c r="G1176">
        <v>20653</v>
      </c>
      <c r="H1176" t="s">
        <v>5655</v>
      </c>
      <c r="I1176" t="s">
        <v>6085</v>
      </c>
      <c r="J1176">
        <v>12</v>
      </c>
      <c r="K1176" t="s">
        <v>5613</v>
      </c>
      <c r="L1176">
        <v>311.52</v>
      </c>
      <c r="M1176">
        <v>25.96</v>
      </c>
      <c r="N1176" t="s">
        <v>6085</v>
      </c>
      <c r="O1176" t="s">
        <v>466</v>
      </c>
    </row>
    <row r="1177" spans="1:15" x14ac:dyDescent="0.3">
      <c r="A1177">
        <v>238145</v>
      </c>
      <c r="B1177">
        <v>122</v>
      </c>
      <c r="C1177" t="s">
        <v>552</v>
      </c>
      <c r="D1177" t="s">
        <v>2706</v>
      </c>
      <c r="E1177" t="s">
        <v>3014</v>
      </c>
      <c r="F1177" s="440">
        <v>46182</v>
      </c>
      <c r="G1177">
        <v>20349</v>
      </c>
      <c r="H1177" t="s">
        <v>5679</v>
      </c>
      <c r="I1177" t="s">
        <v>6085</v>
      </c>
      <c r="J1177">
        <v>16</v>
      </c>
      <c r="K1177" t="s">
        <v>5605</v>
      </c>
      <c r="L1177">
        <v>210.56</v>
      </c>
      <c r="M1177">
        <v>13.16</v>
      </c>
      <c r="N1177" t="s">
        <v>6085</v>
      </c>
      <c r="O1177" t="s">
        <v>466</v>
      </c>
    </row>
    <row r="1178" spans="1:15" x14ac:dyDescent="0.3">
      <c r="A1178">
        <v>238145</v>
      </c>
      <c r="B1178">
        <v>122</v>
      </c>
      <c r="C1178" t="s">
        <v>552</v>
      </c>
      <c r="D1178" t="s">
        <v>2706</v>
      </c>
      <c r="E1178" t="s">
        <v>3014</v>
      </c>
      <c r="F1178" s="440">
        <v>46182</v>
      </c>
      <c r="G1178">
        <v>20358</v>
      </c>
      <c r="H1178" t="s">
        <v>5648</v>
      </c>
      <c r="I1178" t="s">
        <v>6085</v>
      </c>
      <c r="J1178">
        <v>10</v>
      </c>
      <c r="K1178" t="s">
        <v>5605</v>
      </c>
      <c r="L1178">
        <v>148</v>
      </c>
      <c r="M1178">
        <v>14.8</v>
      </c>
      <c r="N1178" t="s">
        <v>6085</v>
      </c>
      <c r="O1178" t="s">
        <v>466</v>
      </c>
    </row>
    <row r="1179" spans="1:15" x14ac:dyDescent="0.3">
      <c r="A1179">
        <v>238145</v>
      </c>
      <c r="B1179">
        <v>122</v>
      </c>
      <c r="C1179" t="s">
        <v>552</v>
      </c>
      <c r="D1179" t="s">
        <v>2706</v>
      </c>
      <c r="E1179" t="s">
        <v>3014</v>
      </c>
      <c r="F1179" s="440">
        <v>46182</v>
      </c>
      <c r="G1179">
        <v>21098</v>
      </c>
      <c r="H1179" t="s">
        <v>5607</v>
      </c>
      <c r="I1179" t="s">
        <v>6085</v>
      </c>
      <c r="J1179">
        <v>6</v>
      </c>
      <c r="K1179" t="s">
        <v>5613</v>
      </c>
      <c r="L1179">
        <v>106.98</v>
      </c>
      <c r="M1179">
        <v>17.829999999999998</v>
      </c>
      <c r="N1179" t="s">
        <v>6085</v>
      </c>
      <c r="O1179" t="s">
        <v>466</v>
      </c>
    </row>
    <row r="1180" spans="1:15" x14ac:dyDescent="0.3">
      <c r="A1180">
        <v>238145</v>
      </c>
      <c r="B1180">
        <v>122</v>
      </c>
      <c r="C1180" t="s">
        <v>552</v>
      </c>
      <c r="D1180" t="s">
        <v>2706</v>
      </c>
      <c r="E1180" t="s">
        <v>3014</v>
      </c>
      <c r="F1180" s="440">
        <v>46182</v>
      </c>
      <c r="G1180">
        <v>19421</v>
      </c>
      <c r="H1180" t="s">
        <v>5963</v>
      </c>
      <c r="I1180" t="s">
        <v>6085</v>
      </c>
      <c r="J1180">
        <v>4</v>
      </c>
      <c r="K1180" t="s">
        <v>5703</v>
      </c>
      <c r="L1180">
        <v>327.36</v>
      </c>
      <c r="M1180">
        <v>81.84</v>
      </c>
      <c r="N1180" t="s">
        <v>6085</v>
      </c>
      <c r="O1180" t="s">
        <v>466</v>
      </c>
    </row>
    <row r="1181" spans="1:15" x14ac:dyDescent="0.3">
      <c r="A1181">
        <v>238145</v>
      </c>
      <c r="B1181">
        <v>122</v>
      </c>
      <c r="C1181" t="s">
        <v>552</v>
      </c>
      <c r="D1181" t="s">
        <v>2706</v>
      </c>
      <c r="E1181" t="s">
        <v>3014</v>
      </c>
      <c r="F1181" s="440">
        <v>46182</v>
      </c>
      <c r="G1181">
        <v>21093</v>
      </c>
      <c r="H1181" t="s">
        <v>5608</v>
      </c>
      <c r="I1181" t="s">
        <v>6085</v>
      </c>
      <c r="J1181">
        <v>40</v>
      </c>
      <c r="K1181" t="s">
        <v>5613</v>
      </c>
      <c r="L1181">
        <v>175.6</v>
      </c>
      <c r="M1181">
        <v>4.3899999999999997</v>
      </c>
      <c r="N1181" t="s">
        <v>6085</v>
      </c>
      <c r="O1181" t="s">
        <v>466</v>
      </c>
    </row>
    <row r="1182" spans="1:15" x14ac:dyDescent="0.3">
      <c r="A1182">
        <v>238143</v>
      </c>
      <c r="B1182">
        <v>122</v>
      </c>
      <c r="C1182" t="s">
        <v>552</v>
      </c>
      <c r="D1182" t="s">
        <v>2738</v>
      </c>
      <c r="E1182" t="s">
        <v>3015</v>
      </c>
      <c r="F1182" s="440">
        <v>46181</v>
      </c>
      <c r="G1182">
        <v>21017</v>
      </c>
      <c r="H1182" t="s">
        <v>5673</v>
      </c>
      <c r="I1182" t="s">
        <v>6085</v>
      </c>
      <c r="J1182">
        <v>6</v>
      </c>
      <c r="K1182" t="s">
        <v>6115</v>
      </c>
      <c r="L1182">
        <v>953.4</v>
      </c>
      <c r="M1182">
        <v>158.9</v>
      </c>
      <c r="N1182" t="s">
        <v>6085</v>
      </c>
      <c r="O1182" t="s">
        <v>466</v>
      </c>
    </row>
    <row r="1183" spans="1:15" x14ac:dyDescent="0.3">
      <c r="A1183">
        <v>238143</v>
      </c>
      <c r="B1183">
        <v>122</v>
      </c>
      <c r="C1183" t="s">
        <v>552</v>
      </c>
      <c r="D1183" t="s">
        <v>2738</v>
      </c>
      <c r="E1183" t="s">
        <v>3015</v>
      </c>
      <c r="F1183" s="440">
        <v>46181</v>
      </c>
      <c r="G1183">
        <v>20301</v>
      </c>
      <c r="H1183" t="s">
        <v>5617</v>
      </c>
      <c r="I1183" t="s">
        <v>6085</v>
      </c>
      <c r="J1183">
        <v>12</v>
      </c>
      <c r="K1183" t="s">
        <v>5605</v>
      </c>
      <c r="L1183">
        <v>252</v>
      </c>
      <c r="M1183">
        <v>21</v>
      </c>
      <c r="N1183" t="s">
        <v>6085</v>
      </c>
      <c r="O1183" t="s">
        <v>466</v>
      </c>
    </row>
    <row r="1184" spans="1:15" x14ac:dyDescent="0.3">
      <c r="A1184">
        <v>238142</v>
      </c>
      <c r="B1184">
        <v>122</v>
      </c>
      <c r="C1184" t="s">
        <v>552</v>
      </c>
      <c r="D1184" t="s">
        <v>3016</v>
      </c>
      <c r="E1184" t="s">
        <v>3017</v>
      </c>
      <c r="F1184" s="440">
        <v>46181</v>
      </c>
      <c r="G1184">
        <v>27308</v>
      </c>
      <c r="H1184" t="s">
        <v>6228</v>
      </c>
      <c r="I1184" t="s">
        <v>6085</v>
      </c>
      <c r="J1184">
        <v>1</v>
      </c>
      <c r="K1184" t="s">
        <v>5598</v>
      </c>
      <c r="L1184">
        <v>70</v>
      </c>
      <c r="M1184">
        <v>70</v>
      </c>
      <c r="N1184" t="s">
        <v>6085</v>
      </c>
      <c r="O1184" t="s">
        <v>466</v>
      </c>
    </row>
    <row r="1185" spans="1:15" x14ac:dyDescent="0.3">
      <c r="A1185">
        <v>238136</v>
      </c>
      <c r="B1185">
        <v>122</v>
      </c>
      <c r="C1185" t="s">
        <v>552</v>
      </c>
      <c r="D1185" t="s">
        <v>2769</v>
      </c>
      <c r="E1185" t="s">
        <v>3018</v>
      </c>
      <c r="F1185" s="440">
        <v>46182</v>
      </c>
      <c r="G1185">
        <v>20941</v>
      </c>
      <c r="H1185" t="s">
        <v>5886</v>
      </c>
      <c r="I1185" t="s">
        <v>6085</v>
      </c>
      <c r="J1185">
        <v>5</v>
      </c>
      <c r="K1185" t="s">
        <v>5605</v>
      </c>
      <c r="L1185">
        <v>911.5</v>
      </c>
      <c r="M1185">
        <v>182.3</v>
      </c>
      <c r="N1185" t="s">
        <v>6085</v>
      </c>
      <c r="O1185" t="s">
        <v>466</v>
      </c>
    </row>
    <row r="1186" spans="1:15" x14ac:dyDescent="0.3">
      <c r="A1186">
        <v>238125</v>
      </c>
      <c r="B1186">
        <v>122</v>
      </c>
      <c r="C1186" t="s">
        <v>552</v>
      </c>
      <c r="D1186" t="s">
        <v>3019</v>
      </c>
      <c r="E1186" t="s">
        <v>3020</v>
      </c>
      <c r="F1186" s="440">
        <v>46181</v>
      </c>
      <c r="G1186">
        <v>28761</v>
      </c>
      <c r="H1186" t="s">
        <v>6229</v>
      </c>
      <c r="I1186" t="s">
        <v>6085</v>
      </c>
      <c r="J1186">
        <v>1.2</v>
      </c>
      <c r="K1186" t="s">
        <v>5598</v>
      </c>
      <c r="L1186">
        <v>121.19</v>
      </c>
      <c r="M1186">
        <v>100.99166700000001</v>
      </c>
      <c r="N1186" t="s">
        <v>6085</v>
      </c>
      <c r="O1186" t="s">
        <v>466</v>
      </c>
    </row>
    <row r="1187" spans="1:15" x14ac:dyDescent="0.3">
      <c r="A1187">
        <v>238120</v>
      </c>
      <c r="B1187">
        <v>122</v>
      </c>
      <c r="C1187" t="s">
        <v>552</v>
      </c>
      <c r="D1187" t="s">
        <v>2773</v>
      </c>
      <c r="E1187" t="s">
        <v>3021</v>
      </c>
      <c r="F1187" s="440">
        <v>46181</v>
      </c>
      <c r="G1187">
        <v>25040</v>
      </c>
      <c r="H1187" t="s">
        <v>5832</v>
      </c>
      <c r="I1187" t="s">
        <v>4764</v>
      </c>
      <c r="J1187">
        <v>12</v>
      </c>
      <c r="K1187" t="s">
        <v>6140</v>
      </c>
      <c r="L1187">
        <v>1290.24</v>
      </c>
      <c r="M1187">
        <v>107.52</v>
      </c>
      <c r="N1187" t="s">
        <v>4764</v>
      </c>
      <c r="O1187" t="s">
        <v>466</v>
      </c>
    </row>
    <row r="1188" spans="1:15" x14ac:dyDescent="0.3">
      <c r="A1188">
        <v>237884</v>
      </c>
      <c r="B1188">
        <v>122</v>
      </c>
      <c r="C1188" t="s">
        <v>552</v>
      </c>
      <c r="D1188" t="s">
        <v>2758</v>
      </c>
      <c r="E1188" t="s">
        <v>3022</v>
      </c>
      <c r="F1188" s="440">
        <v>46179</v>
      </c>
      <c r="G1188">
        <v>28221</v>
      </c>
      <c r="H1188" t="s">
        <v>6124</v>
      </c>
      <c r="I1188" t="s">
        <v>6085</v>
      </c>
      <c r="J1188">
        <v>10</v>
      </c>
      <c r="K1188" t="s">
        <v>5598</v>
      </c>
      <c r="L1188">
        <v>380</v>
      </c>
      <c r="M1188">
        <v>38</v>
      </c>
      <c r="N1188" t="s">
        <v>6085</v>
      </c>
      <c r="O1188" t="s">
        <v>466</v>
      </c>
    </row>
    <row r="1189" spans="1:15" x14ac:dyDescent="0.3">
      <c r="A1189">
        <v>237884</v>
      </c>
      <c r="B1189">
        <v>122</v>
      </c>
      <c r="C1189" t="s">
        <v>552</v>
      </c>
      <c r="D1189" t="s">
        <v>2758</v>
      </c>
      <c r="E1189" t="s">
        <v>3022</v>
      </c>
      <c r="F1189" s="440">
        <v>46179</v>
      </c>
      <c r="G1189">
        <v>28220</v>
      </c>
      <c r="H1189" t="s">
        <v>6126</v>
      </c>
      <c r="I1189" t="s">
        <v>6085</v>
      </c>
      <c r="J1189">
        <v>10</v>
      </c>
      <c r="K1189" t="s">
        <v>5598</v>
      </c>
      <c r="L1189">
        <v>320</v>
      </c>
      <c r="M1189">
        <v>32</v>
      </c>
      <c r="N1189" t="s">
        <v>6085</v>
      </c>
      <c r="O1189" t="s">
        <v>466</v>
      </c>
    </row>
    <row r="1190" spans="1:15" x14ac:dyDescent="0.3">
      <c r="A1190">
        <v>237884</v>
      </c>
      <c r="B1190">
        <v>122</v>
      </c>
      <c r="C1190" t="s">
        <v>552</v>
      </c>
      <c r="D1190" t="s">
        <v>2758</v>
      </c>
      <c r="E1190" t="s">
        <v>3022</v>
      </c>
      <c r="F1190" s="440">
        <v>46179</v>
      </c>
      <c r="G1190">
        <v>28222</v>
      </c>
      <c r="H1190" t="s">
        <v>6125</v>
      </c>
      <c r="I1190" t="s">
        <v>6085</v>
      </c>
      <c r="J1190">
        <v>10</v>
      </c>
      <c r="K1190" t="s">
        <v>5598</v>
      </c>
      <c r="L1190">
        <v>420</v>
      </c>
      <c r="M1190">
        <v>42</v>
      </c>
      <c r="N1190" t="s">
        <v>6085</v>
      </c>
      <c r="O1190" t="s">
        <v>466</v>
      </c>
    </row>
    <row r="1191" spans="1:15" x14ac:dyDescent="0.3">
      <c r="A1191">
        <v>237880</v>
      </c>
      <c r="B1191">
        <v>122</v>
      </c>
      <c r="C1191" t="s">
        <v>552</v>
      </c>
      <c r="D1191" t="s">
        <v>2897</v>
      </c>
      <c r="E1191" t="s">
        <v>3023</v>
      </c>
      <c r="F1191" s="440">
        <v>46175</v>
      </c>
      <c r="G1191">
        <v>24138</v>
      </c>
      <c r="H1191" t="s">
        <v>6230</v>
      </c>
      <c r="I1191" t="s">
        <v>4764</v>
      </c>
      <c r="J1191">
        <v>10</v>
      </c>
      <c r="K1191" t="s">
        <v>5605</v>
      </c>
      <c r="L1191">
        <v>2137.9</v>
      </c>
      <c r="M1191">
        <v>213.79</v>
      </c>
      <c r="N1191" t="s">
        <v>4764</v>
      </c>
      <c r="O1191" t="s">
        <v>466</v>
      </c>
    </row>
    <row r="1192" spans="1:15" x14ac:dyDescent="0.3">
      <c r="A1192">
        <v>237880</v>
      </c>
      <c r="B1192">
        <v>122</v>
      </c>
      <c r="C1192" t="s">
        <v>552</v>
      </c>
      <c r="D1192" t="s">
        <v>2897</v>
      </c>
      <c r="E1192" t="s">
        <v>3023</v>
      </c>
      <c r="F1192" s="440">
        <v>46175</v>
      </c>
      <c r="G1192">
        <v>18554</v>
      </c>
      <c r="H1192" t="s">
        <v>6231</v>
      </c>
      <c r="I1192" t="s">
        <v>4764</v>
      </c>
      <c r="J1192">
        <v>2</v>
      </c>
      <c r="K1192" t="s">
        <v>5605</v>
      </c>
      <c r="L1192">
        <v>306.24</v>
      </c>
      <c r="M1192">
        <v>153.12</v>
      </c>
      <c r="N1192" t="s">
        <v>4764</v>
      </c>
      <c r="O1192" t="s">
        <v>466</v>
      </c>
    </row>
    <row r="1193" spans="1:15" x14ac:dyDescent="0.3">
      <c r="A1193">
        <v>237880</v>
      </c>
      <c r="B1193">
        <v>122</v>
      </c>
      <c r="C1193" t="s">
        <v>552</v>
      </c>
      <c r="D1193" t="s">
        <v>2897</v>
      </c>
      <c r="E1193" t="s">
        <v>3023</v>
      </c>
      <c r="F1193" s="440">
        <v>46175</v>
      </c>
      <c r="G1193">
        <v>28955</v>
      </c>
      <c r="H1193" t="s">
        <v>6037</v>
      </c>
      <c r="I1193" t="s">
        <v>4764</v>
      </c>
      <c r="J1193">
        <v>12</v>
      </c>
      <c r="K1193" t="s">
        <v>5605</v>
      </c>
      <c r="L1193">
        <v>492.48</v>
      </c>
      <c r="M1193">
        <v>41.04</v>
      </c>
      <c r="N1193" t="s">
        <v>4764</v>
      </c>
      <c r="O1193" t="s">
        <v>466</v>
      </c>
    </row>
    <row r="1194" spans="1:15" x14ac:dyDescent="0.3">
      <c r="A1194">
        <v>237880</v>
      </c>
      <c r="B1194">
        <v>122</v>
      </c>
      <c r="C1194" t="s">
        <v>552</v>
      </c>
      <c r="D1194" t="s">
        <v>2897</v>
      </c>
      <c r="E1194" t="s">
        <v>3023</v>
      </c>
      <c r="F1194" s="440">
        <v>46175</v>
      </c>
      <c r="G1194">
        <v>28954</v>
      </c>
      <c r="H1194" t="s">
        <v>6038</v>
      </c>
      <c r="I1194" t="s">
        <v>4764</v>
      </c>
      <c r="J1194">
        <v>9</v>
      </c>
      <c r="K1194" t="s">
        <v>5605</v>
      </c>
      <c r="L1194">
        <v>406.35</v>
      </c>
      <c r="M1194">
        <v>45.15</v>
      </c>
      <c r="N1194" t="s">
        <v>4764</v>
      </c>
      <c r="O1194" t="s">
        <v>466</v>
      </c>
    </row>
    <row r="1195" spans="1:15" x14ac:dyDescent="0.3">
      <c r="A1195">
        <v>237877</v>
      </c>
      <c r="B1195">
        <v>122</v>
      </c>
      <c r="C1195" t="s">
        <v>552</v>
      </c>
      <c r="D1195" t="s">
        <v>2865</v>
      </c>
      <c r="E1195" t="s">
        <v>3024</v>
      </c>
      <c r="F1195" s="440">
        <v>46178</v>
      </c>
      <c r="G1195">
        <v>27692</v>
      </c>
      <c r="H1195" t="s">
        <v>5895</v>
      </c>
      <c r="I1195" t="s">
        <v>6085</v>
      </c>
      <c r="J1195">
        <v>15</v>
      </c>
      <c r="K1195" t="s">
        <v>5598</v>
      </c>
      <c r="L1195">
        <v>1680</v>
      </c>
      <c r="M1195">
        <v>112</v>
      </c>
      <c r="N1195" t="s">
        <v>6085</v>
      </c>
      <c r="O1195" t="s">
        <v>466</v>
      </c>
    </row>
    <row r="1196" spans="1:15" x14ac:dyDescent="0.3">
      <c r="A1196">
        <v>237827</v>
      </c>
      <c r="B1196">
        <v>122</v>
      </c>
      <c r="C1196" t="s">
        <v>552</v>
      </c>
      <c r="D1196" t="s">
        <v>2756</v>
      </c>
      <c r="E1196" t="s">
        <v>3025</v>
      </c>
      <c r="F1196" s="440">
        <v>46178</v>
      </c>
      <c r="G1196">
        <v>28819</v>
      </c>
      <c r="H1196" t="s">
        <v>6012</v>
      </c>
      <c r="I1196" t="s">
        <v>6085</v>
      </c>
      <c r="J1196">
        <v>7</v>
      </c>
      <c r="K1196" t="s">
        <v>5703</v>
      </c>
      <c r="L1196">
        <v>496.3</v>
      </c>
      <c r="M1196">
        <v>70.900000000000006</v>
      </c>
      <c r="N1196" t="s">
        <v>6085</v>
      </c>
      <c r="O1196" t="s">
        <v>466</v>
      </c>
    </row>
    <row r="1197" spans="1:15" x14ac:dyDescent="0.3">
      <c r="A1197">
        <v>237827</v>
      </c>
      <c r="B1197">
        <v>122</v>
      </c>
      <c r="C1197" t="s">
        <v>552</v>
      </c>
      <c r="D1197" t="s">
        <v>2756</v>
      </c>
      <c r="E1197" t="s">
        <v>3025</v>
      </c>
      <c r="F1197" s="440">
        <v>46178</v>
      </c>
      <c r="G1197">
        <v>29363</v>
      </c>
      <c r="H1197" t="s">
        <v>6050</v>
      </c>
      <c r="I1197" t="s">
        <v>6085</v>
      </c>
      <c r="J1197">
        <v>1</v>
      </c>
      <c r="K1197" t="s">
        <v>5598</v>
      </c>
      <c r="L1197">
        <v>25.47</v>
      </c>
      <c r="M1197">
        <v>25.47</v>
      </c>
      <c r="N1197" t="s">
        <v>6085</v>
      </c>
      <c r="O1197" t="s">
        <v>466</v>
      </c>
    </row>
    <row r="1198" spans="1:15" x14ac:dyDescent="0.3">
      <c r="A1198">
        <v>237826</v>
      </c>
      <c r="B1198">
        <v>122</v>
      </c>
      <c r="C1198" t="s">
        <v>552</v>
      </c>
      <c r="D1198" t="s">
        <v>2761</v>
      </c>
      <c r="E1198" t="s">
        <v>3026</v>
      </c>
      <c r="F1198" s="440">
        <v>46175</v>
      </c>
      <c r="G1198">
        <v>19125</v>
      </c>
      <c r="H1198" t="s">
        <v>5702</v>
      </c>
      <c r="I1198" t="s">
        <v>6085</v>
      </c>
      <c r="J1198">
        <v>3</v>
      </c>
      <c r="K1198" t="s">
        <v>5703</v>
      </c>
      <c r="L1198">
        <v>618.84</v>
      </c>
      <c r="M1198">
        <v>206.28</v>
      </c>
      <c r="N1198" t="s">
        <v>6085</v>
      </c>
      <c r="O1198" t="s">
        <v>466</v>
      </c>
    </row>
    <row r="1199" spans="1:15" x14ac:dyDescent="0.3">
      <c r="A1199">
        <v>237825</v>
      </c>
      <c r="B1199">
        <v>122</v>
      </c>
      <c r="C1199" t="s">
        <v>552</v>
      </c>
      <c r="D1199" t="s">
        <v>2760</v>
      </c>
      <c r="E1199" t="s">
        <v>3027</v>
      </c>
      <c r="F1199" s="440">
        <v>46176</v>
      </c>
      <c r="G1199">
        <v>17488</v>
      </c>
      <c r="H1199" t="s">
        <v>6130</v>
      </c>
      <c r="I1199" t="s">
        <v>6097</v>
      </c>
      <c r="J1199">
        <v>3</v>
      </c>
      <c r="K1199" t="s">
        <v>5703</v>
      </c>
      <c r="L1199">
        <v>81</v>
      </c>
      <c r="M1199">
        <v>27</v>
      </c>
      <c r="N1199" t="s">
        <v>6099</v>
      </c>
      <c r="O1199" t="s">
        <v>466</v>
      </c>
    </row>
    <row r="1200" spans="1:15" x14ac:dyDescent="0.3">
      <c r="A1200">
        <v>237825</v>
      </c>
      <c r="B1200">
        <v>122</v>
      </c>
      <c r="C1200" t="s">
        <v>552</v>
      </c>
      <c r="D1200" t="s">
        <v>2760</v>
      </c>
      <c r="E1200" t="s">
        <v>3027</v>
      </c>
      <c r="F1200" s="440">
        <v>46176</v>
      </c>
      <c r="G1200">
        <v>28880</v>
      </c>
      <c r="H1200" t="s">
        <v>6179</v>
      </c>
      <c r="J1200">
        <v>3</v>
      </c>
      <c r="K1200" t="s">
        <v>5703</v>
      </c>
      <c r="L1200">
        <v>255</v>
      </c>
      <c r="M1200">
        <v>85</v>
      </c>
      <c r="N1200" t="s">
        <v>6099</v>
      </c>
      <c r="O1200" t="s">
        <v>466</v>
      </c>
    </row>
    <row r="1201" spans="1:15" x14ac:dyDescent="0.3">
      <c r="A1201">
        <v>237825</v>
      </c>
      <c r="B1201">
        <v>122</v>
      </c>
      <c r="C1201" t="s">
        <v>552</v>
      </c>
      <c r="D1201" t="s">
        <v>2760</v>
      </c>
      <c r="E1201" t="s">
        <v>3027</v>
      </c>
      <c r="F1201" s="440">
        <v>46176</v>
      </c>
      <c r="G1201">
        <v>17504</v>
      </c>
      <c r="H1201" t="s">
        <v>6132</v>
      </c>
      <c r="I1201" t="s">
        <v>6102</v>
      </c>
      <c r="J1201">
        <v>3</v>
      </c>
      <c r="K1201" t="s">
        <v>5613</v>
      </c>
      <c r="L1201">
        <v>81</v>
      </c>
      <c r="M1201">
        <v>27</v>
      </c>
      <c r="N1201" t="s">
        <v>6099</v>
      </c>
      <c r="O1201" t="s">
        <v>466</v>
      </c>
    </row>
    <row r="1202" spans="1:15" x14ac:dyDescent="0.3">
      <c r="A1202">
        <v>237825</v>
      </c>
      <c r="B1202">
        <v>122</v>
      </c>
      <c r="C1202" t="s">
        <v>552</v>
      </c>
      <c r="D1202" t="s">
        <v>2760</v>
      </c>
      <c r="E1202" t="s">
        <v>3027</v>
      </c>
      <c r="F1202" s="440">
        <v>46176</v>
      </c>
      <c r="G1202">
        <v>17190</v>
      </c>
      <c r="H1202" t="s">
        <v>6177</v>
      </c>
      <c r="I1202" t="s">
        <v>6097</v>
      </c>
      <c r="J1202">
        <v>4</v>
      </c>
      <c r="K1202" t="s">
        <v>5605</v>
      </c>
      <c r="L1202">
        <v>32.4</v>
      </c>
      <c r="M1202">
        <v>8.1</v>
      </c>
      <c r="N1202" t="s">
        <v>6099</v>
      </c>
      <c r="O1202" t="s">
        <v>466</v>
      </c>
    </row>
    <row r="1203" spans="1:15" x14ac:dyDescent="0.3">
      <c r="A1203">
        <v>237825</v>
      </c>
      <c r="B1203">
        <v>122</v>
      </c>
      <c r="C1203" t="s">
        <v>552</v>
      </c>
      <c r="D1203" t="s">
        <v>2760</v>
      </c>
      <c r="E1203" t="s">
        <v>3027</v>
      </c>
      <c r="F1203" s="440">
        <v>46176</v>
      </c>
      <c r="G1203">
        <v>17405</v>
      </c>
      <c r="H1203" t="s">
        <v>6183</v>
      </c>
      <c r="I1203" t="s">
        <v>6097</v>
      </c>
      <c r="J1203">
        <v>4</v>
      </c>
      <c r="K1203" t="s">
        <v>5613</v>
      </c>
      <c r="L1203">
        <v>56</v>
      </c>
      <c r="M1203">
        <v>14</v>
      </c>
      <c r="N1203" t="s">
        <v>6099</v>
      </c>
      <c r="O1203" t="s">
        <v>466</v>
      </c>
    </row>
    <row r="1204" spans="1:15" x14ac:dyDescent="0.3">
      <c r="A1204">
        <v>237825</v>
      </c>
      <c r="B1204">
        <v>122</v>
      </c>
      <c r="C1204" t="s">
        <v>552</v>
      </c>
      <c r="D1204" t="s">
        <v>2760</v>
      </c>
      <c r="E1204" t="s">
        <v>3027</v>
      </c>
      <c r="F1204" s="440">
        <v>46176</v>
      </c>
      <c r="G1204">
        <v>17361</v>
      </c>
      <c r="H1204" t="s">
        <v>6136</v>
      </c>
      <c r="I1204" t="s">
        <v>6097</v>
      </c>
      <c r="J1204">
        <v>4</v>
      </c>
      <c r="K1204" t="s">
        <v>5605</v>
      </c>
      <c r="L1204">
        <v>30.52</v>
      </c>
      <c r="M1204">
        <v>7.63</v>
      </c>
      <c r="N1204" t="s">
        <v>6099</v>
      </c>
      <c r="O1204" t="s">
        <v>466</v>
      </c>
    </row>
    <row r="1205" spans="1:15" x14ac:dyDescent="0.3">
      <c r="A1205">
        <v>237825</v>
      </c>
      <c r="B1205">
        <v>122</v>
      </c>
      <c r="C1205" t="s">
        <v>552</v>
      </c>
      <c r="D1205" t="s">
        <v>2760</v>
      </c>
      <c r="E1205" t="s">
        <v>3027</v>
      </c>
      <c r="F1205" s="440">
        <v>46176</v>
      </c>
      <c r="G1205">
        <v>17196</v>
      </c>
      <c r="H1205" t="s">
        <v>6192</v>
      </c>
      <c r="I1205" t="s">
        <v>6097</v>
      </c>
      <c r="J1205">
        <v>6</v>
      </c>
      <c r="K1205" t="s">
        <v>5605</v>
      </c>
      <c r="L1205">
        <v>38.28</v>
      </c>
      <c r="M1205">
        <v>6.38</v>
      </c>
      <c r="N1205" t="s">
        <v>6099</v>
      </c>
      <c r="O1205" t="s">
        <v>466</v>
      </c>
    </row>
    <row r="1206" spans="1:15" x14ac:dyDescent="0.3">
      <c r="A1206">
        <v>237825</v>
      </c>
      <c r="B1206">
        <v>122</v>
      </c>
      <c r="C1206" t="s">
        <v>552</v>
      </c>
      <c r="D1206" t="s">
        <v>2760</v>
      </c>
      <c r="E1206" t="s">
        <v>3027</v>
      </c>
      <c r="F1206" s="440">
        <v>46176</v>
      </c>
      <c r="G1206">
        <v>17162</v>
      </c>
      <c r="H1206" t="s">
        <v>6137</v>
      </c>
      <c r="I1206" t="s">
        <v>6097</v>
      </c>
      <c r="J1206">
        <v>6</v>
      </c>
      <c r="K1206" t="s">
        <v>5613</v>
      </c>
      <c r="L1206">
        <v>324</v>
      </c>
      <c r="M1206">
        <v>54</v>
      </c>
      <c r="N1206" t="s">
        <v>6099</v>
      </c>
      <c r="O1206" t="s">
        <v>466</v>
      </c>
    </row>
    <row r="1207" spans="1:15" x14ac:dyDescent="0.3">
      <c r="A1207">
        <v>237825</v>
      </c>
      <c r="B1207">
        <v>122</v>
      </c>
      <c r="C1207" t="s">
        <v>552</v>
      </c>
      <c r="D1207" t="s">
        <v>2760</v>
      </c>
      <c r="E1207" t="s">
        <v>3027</v>
      </c>
      <c r="F1207" s="440">
        <v>46176</v>
      </c>
      <c r="G1207">
        <v>17409</v>
      </c>
      <c r="H1207" t="s">
        <v>6187</v>
      </c>
      <c r="I1207" t="s">
        <v>6097</v>
      </c>
      <c r="J1207">
        <v>5</v>
      </c>
      <c r="K1207" t="s">
        <v>5605</v>
      </c>
      <c r="L1207">
        <v>225</v>
      </c>
      <c r="M1207">
        <v>45</v>
      </c>
      <c r="N1207" t="s">
        <v>6099</v>
      </c>
      <c r="O1207" t="s">
        <v>466</v>
      </c>
    </row>
    <row r="1208" spans="1:15" x14ac:dyDescent="0.3">
      <c r="A1208">
        <v>237825</v>
      </c>
      <c r="B1208">
        <v>122</v>
      </c>
      <c r="C1208" t="s">
        <v>552</v>
      </c>
      <c r="D1208" t="s">
        <v>2760</v>
      </c>
      <c r="E1208" t="s">
        <v>3027</v>
      </c>
      <c r="F1208" s="440">
        <v>46176</v>
      </c>
      <c r="G1208">
        <v>17001</v>
      </c>
      <c r="H1208" t="s">
        <v>6184</v>
      </c>
      <c r="I1208" t="s">
        <v>6097</v>
      </c>
      <c r="J1208">
        <v>12</v>
      </c>
      <c r="K1208" t="s">
        <v>5613</v>
      </c>
      <c r="L1208">
        <v>59.04</v>
      </c>
      <c r="M1208">
        <v>4.92</v>
      </c>
      <c r="N1208" t="s">
        <v>6099</v>
      </c>
      <c r="O1208" t="s">
        <v>466</v>
      </c>
    </row>
    <row r="1209" spans="1:15" x14ac:dyDescent="0.3">
      <c r="A1209">
        <v>237825</v>
      </c>
      <c r="B1209">
        <v>122</v>
      </c>
      <c r="C1209" t="s">
        <v>552</v>
      </c>
      <c r="D1209" t="s">
        <v>2760</v>
      </c>
      <c r="E1209" t="s">
        <v>3027</v>
      </c>
      <c r="F1209" s="440">
        <v>46176</v>
      </c>
      <c r="G1209">
        <v>17418</v>
      </c>
      <c r="H1209" t="s">
        <v>6128</v>
      </c>
      <c r="I1209" t="s">
        <v>6097</v>
      </c>
      <c r="J1209">
        <v>6</v>
      </c>
      <c r="K1209" t="s">
        <v>5703</v>
      </c>
      <c r="L1209">
        <v>353.4</v>
      </c>
      <c r="M1209">
        <v>58.9</v>
      </c>
      <c r="N1209" t="s">
        <v>6099</v>
      </c>
      <c r="O1209" t="s">
        <v>466</v>
      </c>
    </row>
    <row r="1210" spans="1:15" x14ac:dyDescent="0.3">
      <c r="A1210">
        <v>237824</v>
      </c>
      <c r="B1210">
        <v>122</v>
      </c>
      <c r="C1210" t="s">
        <v>552</v>
      </c>
      <c r="D1210" t="s">
        <v>2897</v>
      </c>
      <c r="E1210" t="s">
        <v>3028</v>
      </c>
      <c r="F1210" s="440">
        <v>46175</v>
      </c>
      <c r="G1210">
        <v>28954</v>
      </c>
      <c r="H1210" t="s">
        <v>6038</v>
      </c>
      <c r="I1210" t="s">
        <v>4764</v>
      </c>
      <c r="J1210">
        <v>10</v>
      </c>
      <c r="K1210" t="s">
        <v>5605</v>
      </c>
      <c r="L1210">
        <v>451.5</v>
      </c>
      <c r="M1210">
        <v>45.15</v>
      </c>
      <c r="N1210" t="s">
        <v>4764</v>
      </c>
      <c r="O1210" t="s">
        <v>466</v>
      </c>
    </row>
    <row r="1211" spans="1:15" x14ac:dyDescent="0.3">
      <c r="A1211">
        <v>237824</v>
      </c>
      <c r="B1211">
        <v>122</v>
      </c>
      <c r="C1211" t="s">
        <v>552</v>
      </c>
      <c r="D1211" t="s">
        <v>2897</v>
      </c>
      <c r="E1211" t="s">
        <v>3028</v>
      </c>
      <c r="F1211" s="440">
        <v>46175</v>
      </c>
      <c r="G1211">
        <v>28955</v>
      </c>
      <c r="H1211" t="s">
        <v>6037</v>
      </c>
      <c r="I1211" t="s">
        <v>4764</v>
      </c>
      <c r="J1211">
        <v>20</v>
      </c>
      <c r="K1211" t="s">
        <v>5605</v>
      </c>
      <c r="L1211">
        <v>820.8</v>
      </c>
      <c r="M1211">
        <v>41.04</v>
      </c>
      <c r="N1211" t="s">
        <v>4764</v>
      </c>
      <c r="O1211" t="s">
        <v>466</v>
      </c>
    </row>
    <row r="1212" spans="1:15" x14ac:dyDescent="0.3">
      <c r="A1212">
        <v>237823</v>
      </c>
      <c r="B1212">
        <v>122</v>
      </c>
      <c r="C1212" t="s">
        <v>552</v>
      </c>
      <c r="D1212" t="s">
        <v>2715</v>
      </c>
      <c r="E1212" t="s">
        <v>3029</v>
      </c>
      <c r="F1212" s="440">
        <v>46176</v>
      </c>
      <c r="G1212">
        <v>19166</v>
      </c>
      <c r="H1212" t="s">
        <v>5892</v>
      </c>
      <c r="I1212" t="s">
        <v>6085</v>
      </c>
      <c r="J1212">
        <v>35</v>
      </c>
      <c r="K1212" t="s">
        <v>5613</v>
      </c>
      <c r="L1212">
        <v>712.25</v>
      </c>
      <c r="M1212">
        <v>20.350000000000001</v>
      </c>
      <c r="N1212" t="s">
        <v>6085</v>
      </c>
      <c r="O1212" t="s">
        <v>466</v>
      </c>
    </row>
    <row r="1213" spans="1:15" x14ac:dyDescent="0.3">
      <c r="A1213">
        <v>237823</v>
      </c>
      <c r="B1213">
        <v>122</v>
      </c>
      <c r="C1213" t="s">
        <v>552</v>
      </c>
      <c r="D1213" t="s">
        <v>2715</v>
      </c>
      <c r="E1213" t="s">
        <v>3029</v>
      </c>
      <c r="F1213" s="440">
        <v>46176</v>
      </c>
      <c r="G1213">
        <v>21372</v>
      </c>
      <c r="H1213" t="s">
        <v>5704</v>
      </c>
      <c r="I1213" t="s">
        <v>6085</v>
      </c>
      <c r="J1213">
        <v>21</v>
      </c>
      <c r="K1213" t="s">
        <v>5613</v>
      </c>
      <c r="L1213">
        <v>651</v>
      </c>
      <c r="M1213">
        <v>31</v>
      </c>
      <c r="N1213" t="s">
        <v>6085</v>
      </c>
      <c r="O1213" t="s">
        <v>466</v>
      </c>
    </row>
    <row r="1214" spans="1:15" x14ac:dyDescent="0.3">
      <c r="A1214">
        <v>237822</v>
      </c>
      <c r="B1214">
        <v>122</v>
      </c>
      <c r="C1214" t="s">
        <v>552</v>
      </c>
      <c r="D1214" t="s">
        <v>2760</v>
      </c>
      <c r="E1214" t="s">
        <v>1441</v>
      </c>
      <c r="F1214" s="440">
        <v>46177</v>
      </c>
      <c r="G1214">
        <v>27761</v>
      </c>
      <c r="H1214" t="s">
        <v>6232</v>
      </c>
      <c r="I1214" t="s">
        <v>6102</v>
      </c>
      <c r="J1214">
        <v>1</v>
      </c>
      <c r="K1214" t="s">
        <v>5613</v>
      </c>
      <c r="L1214">
        <v>300</v>
      </c>
      <c r="M1214">
        <v>300</v>
      </c>
      <c r="N1214" t="s">
        <v>6099</v>
      </c>
      <c r="O1214" t="s">
        <v>466</v>
      </c>
    </row>
    <row r="1215" spans="1:15" x14ac:dyDescent="0.3">
      <c r="A1215">
        <v>237822</v>
      </c>
      <c r="B1215">
        <v>122</v>
      </c>
      <c r="C1215" t="s">
        <v>552</v>
      </c>
      <c r="D1215" t="s">
        <v>2760</v>
      </c>
      <c r="E1215" t="s">
        <v>1441</v>
      </c>
      <c r="F1215" s="440">
        <v>46177</v>
      </c>
      <c r="G1215">
        <v>29175</v>
      </c>
      <c r="H1215" t="s">
        <v>6233</v>
      </c>
      <c r="I1215" t="s">
        <v>6234</v>
      </c>
      <c r="J1215">
        <v>6</v>
      </c>
      <c r="K1215" t="s">
        <v>5613</v>
      </c>
      <c r="L1215">
        <v>1050</v>
      </c>
      <c r="M1215">
        <v>175</v>
      </c>
      <c r="N1215" t="s">
        <v>6099</v>
      </c>
      <c r="O1215" t="s">
        <v>466</v>
      </c>
    </row>
    <row r="1216" spans="1:15" x14ac:dyDescent="0.3">
      <c r="A1216">
        <v>237585</v>
      </c>
      <c r="B1216">
        <v>122</v>
      </c>
      <c r="C1216" t="s">
        <v>552</v>
      </c>
      <c r="D1216" t="s">
        <v>2727</v>
      </c>
      <c r="E1216" t="s">
        <v>3030</v>
      </c>
      <c r="F1216" s="440">
        <v>46181</v>
      </c>
      <c r="G1216">
        <v>26582</v>
      </c>
      <c r="H1216" t="s">
        <v>5711</v>
      </c>
      <c r="I1216" t="s">
        <v>6085</v>
      </c>
      <c r="J1216">
        <v>41.02</v>
      </c>
      <c r="K1216" t="s">
        <v>5598</v>
      </c>
      <c r="L1216">
        <v>5496.68</v>
      </c>
      <c r="M1216">
        <v>134</v>
      </c>
      <c r="N1216" t="s">
        <v>6085</v>
      </c>
      <c r="O1216" t="s">
        <v>466</v>
      </c>
    </row>
    <row r="1217" spans="1:15" x14ac:dyDescent="0.3">
      <c r="A1217">
        <v>237585</v>
      </c>
      <c r="B1217">
        <v>122</v>
      </c>
      <c r="C1217" t="s">
        <v>552</v>
      </c>
      <c r="D1217" t="s">
        <v>2727</v>
      </c>
      <c r="E1217" t="s">
        <v>3030</v>
      </c>
      <c r="F1217" s="440">
        <v>46181</v>
      </c>
      <c r="G1217">
        <v>26580</v>
      </c>
      <c r="H1217" t="s">
        <v>5909</v>
      </c>
      <c r="I1217" t="s">
        <v>6085</v>
      </c>
      <c r="J1217">
        <v>10.81</v>
      </c>
      <c r="K1217" t="s">
        <v>5598</v>
      </c>
      <c r="L1217">
        <v>1210.72</v>
      </c>
      <c r="M1217">
        <v>112</v>
      </c>
      <c r="N1217" t="s">
        <v>6085</v>
      </c>
      <c r="O1217" t="s">
        <v>466</v>
      </c>
    </row>
    <row r="1218" spans="1:15" x14ac:dyDescent="0.3">
      <c r="A1218">
        <v>237584</v>
      </c>
      <c r="B1218">
        <v>122</v>
      </c>
      <c r="C1218" t="s">
        <v>552</v>
      </c>
      <c r="D1218" t="s">
        <v>2693</v>
      </c>
      <c r="E1218" t="s">
        <v>3031</v>
      </c>
      <c r="F1218" s="440">
        <v>46181</v>
      </c>
      <c r="G1218">
        <v>22721</v>
      </c>
      <c r="H1218" t="s">
        <v>5710</v>
      </c>
      <c r="I1218" t="s">
        <v>6085</v>
      </c>
      <c r="J1218">
        <v>15.82</v>
      </c>
      <c r="K1218" t="s">
        <v>5598</v>
      </c>
      <c r="L1218">
        <v>466.69</v>
      </c>
      <c r="M1218">
        <v>29.5</v>
      </c>
      <c r="N1218" t="s">
        <v>6085</v>
      </c>
      <c r="O1218" t="s">
        <v>466</v>
      </c>
    </row>
    <row r="1219" spans="1:15" x14ac:dyDescent="0.3">
      <c r="A1219">
        <v>237583</v>
      </c>
      <c r="B1219">
        <v>122</v>
      </c>
      <c r="C1219" t="s">
        <v>552</v>
      </c>
      <c r="D1219" t="s">
        <v>2729</v>
      </c>
      <c r="E1219" t="s">
        <v>3032</v>
      </c>
      <c r="F1219" s="440">
        <v>46182</v>
      </c>
      <c r="G1219">
        <v>19017</v>
      </c>
      <c r="H1219" t="s">
        <v>5715</v>
      </c>
      <c r="I1219" t="s">
        <v>6085</v>
      </c>
      <c r="J1219">
        <v>20</v>
      </c>
      <c r="K1219" t="s">
        <v>5598</v>
      </c>
      <c r="L1219">
        <v>320</v>
      </c>
      <c r="M1219">
        <v>16</v>
      </c>
      <c r="N1219" t="s">
        <v>6085</v>
      </c>
      <c r="O1219" t="s">
        <v>466</v>
      </c>
    </row>
    <row r="1220" spans="1:15" x14ac:dyDescent="0.3">
      <c r="A1220">
        <v>237583</v>
      </c>
      <c r="B1220">
        <v>122</v>
      </c>
      <c r="C1220" t="s">
        <v>552</v>
      </c>
      <c r="D1220" t="s">
        <v>2729</v>
      </c>
      <c r="E1220" t="s">
        <v>3032</v>
      </c>
      <c r="F1220" s="440">
        <v>46182</v>
      </c>
      <c r="G1220">
        <v>25128</v>
      </c>
      <c r="H1220" t="s">
        <v>5897</v>
      </c>
      <c r="I1220" t="s">
        <v>6085</v>
      </c>
      <c r="J1220">
        <v>16.600000000000001</v>
      </c>
      <c r="K1220" t="s">
        <v>5598</v>
      </c>
      <c r="L1220">
        <v>662.34</v>
      </c>
      <c r="M1220">
        <v>39.9</v>
      </c>
      <c r="N1220" t="s">
        <v>6085</v>
      </c>
      <c r="O1220" t="s">
        <v>466</v>
      </c>
    </row>
    <row r="1221" spans="1:15" x14ac:dyDescent="0.3">
      <c r="A1221">
        <v>237582</v>
      </c>
      <c r="B1221">
        <v>122</v>
      </c>
      <c r="C1221" t="s">
        <v>552</v>
      </c>
      <c r="D1221" t="s">
        <v>2746</v>
      </c>
      <c r="E1221" t="s">
        <v>3033</v>
      </c>
      <c r="F1221" s="440">
        <v>46174</v>
      </c>
      <c r="G1221">
        <v>27340</v>
      </c>
      <c r="H1221" t="s">
        <v>6118</v>
      </c>
      <c r="I1221" t="s">
        <v>4764</v>
      </c>
      <c r="J1221">
        <v>14</v>
      </c>
      <c r="K1221" t="s">
        <v>5605</v>
      </c>
      <c r="L1221">
        <v>750.68</v>
      </c>
      <c r="M1221">
        <v>53.62</v>
      </c>
      <c r="N1221" t="s">
        <v>4764</v>
      </c>
      <c r="O1221" t="s">
        <v>466</v>
      </c>
    </row>
    <row r="1222" spans="1:15" x14ac:dyDescent="0.3">
      <c r="A1222">
        <v>237582</v>
      </c>
      <c r="B1222">
        <v>122</v>
      </c>
      <c r="C1222" t="s">
        <v>552</v>
      </c>
      <c r="D1222" t="s">
        <v>2746</v>
      </c>
      <c r="E1222" t="s">
        <v>3033</v>
      </c>
      <c r="F1222" s="440">
        <v>46174</v>
      </c>
      <c r="G1222">
        <v>28316</v>
      </c>
      <c r="H1222" t="s">
        <v>6119</v>
      </c>
      <c r="I1222" t="s">
        <v>4764</v>
      </c>
      <c r="J1222">
        <v>12</v>
      </c>
      <c r="K1222" t="s">
        <v>5605</v>
      </c>
      <c r="L1222">
        <v>468.6</v>
      </c>
      <c r="M1222">
        <v>39.049999999999997</v>
      </c>
      <c r="N1222" t="s">
        <v>4764</v>
      </c>
      <c r="O1222" t="s">
        <v>466</v>
      </c>
    </row>
    <row r="1223" spans="1:15" x14ac:dyDescent="0.3">
      <c r="A1223">
        <v>237582</v>
      </c>
      <c r="B1223">
        <v>122</v>
      </c>
      <c r="C1223" t="s">
        <v>552</v>
      </c>
      <c r="D1223" t="s">
        <v>2746</v>
      </c>
      <c r="E1223" t="s">
        <v>3033</v>
      </c>
      <c r="F1223" s="440">
        <v>46174</v>
      </c>
      <c r="G1223">
        <v>28315</v>
      </c>
      <c r="H1223" t="s">
        <v>6120</v>
      </c>
      <c r="I1223" t="s">
        <v>4764</v>
      </c>
      <c r="J1223">
        <v>7</v>
      </c>
      <c r="K1223" t="s">
        <v>5605</v>
      </c>
      <c r="L1223">
        <v>304.92</v>
      </c>
      <c r="M1223">
        <v>43.56</v>
      </c>
      <c r="N1223" t="s">
        <v>4764</v>
      </c>
      <c r="O1223" t="s">
        <v>466</v>
      </c>
    </row>
    <row r="1224" spans="1:15" x14ac:dyDescent="0.3">
      <c r="A1224">
        <v>237581</v>
      </c>
      <c r="B1224">
        <v>122</v>
      </c>
      <c r="C1224" t="s">
        <v>552</v>
      </c>
      <c r="D1224" t="s">
        <v>2706</v>
      </c>
      <c r="E1224" t="s">
        <v>3034</v>
      </c>
      <c r="F1224" s="440">
        <v>46175</v>
      </c>
      <c r="G1224">
        <v>20022</v>
      </c>
      <c r="H1224" t="s">
        <v>5651</v>
      </c>
      <c r="I1224" t="s">
        <v>6085</v>
      </c>
      <c r="J1224">
        <v>6</v>
      </c>
      <c r="K1224" t="s">
        <v>5613</v>
      </c>
      <c r="L1224">
        <v>66.959999999999994</v>
      </c>
      <c r="M1224">
        <v>11.16</v>
      </c>
      <c r="N1224" t="s">
        <v>6085</v>
      </c>
      <c r="O1224" t="s">
        <v>466</v>
      </c>
    </row>
    <row r="1225" spans="1:15" x14ac:dyDescent="0.3">
      <c r="A1225">
        <v>237581</v>
      </c>
      <c r="B1225">
        <v>122</v>
      </c>
      <c r="C1225" t="s">
        <v>552</v>
      </c>
      <c r="D1225" t="s">
        <v>2706</v>
      </c>
      <c r="E1225" t="s">
        <v>3034</v>
      </c>
      <c r="F1225" s="440">
        <v>46175</v>
      </c>
      <c r="G1225">
        <v>20809</v>
      </c>
      <c r="H1225" t="s">
        <v>5627</v>
      </c>
      <c r="I1225" t="s">
        <v>6085</v>
      </c>
      <c r="J1225">
        <v>16</v>
      </c>
      <c r="K1225" t="s">
        <v>5613</v>
      </c>
      <c r="L1225">
        <v>479.84</v>
      </c>
      <c r="M1225">
        <v>29.99</v>
      </c>
      <c r="N1225" t="s">
        <v>6085</v>
      </c>
      <c r="O1225" t="s">
        <v>466</v>
      </c>
    </row>
    <row r="1226" spans="1:15" x14ac:dyDescent="0.3">
      <c r="A1226">
        <v>237581</v>
      </c>
      <c r="B1226">
        <v>122</v>
      </c>
      <c r="C1226" t="s">
        <v>552</v>
      </c>
      <c r="D1226" t="s">
        <v>2706</v>
      </c>
      <c r="E1226" t="s">
        <v>3034</v>
      </c>
      <c r="F1226" s="440">
        <v>46175</v>
      </c>
      <c r="G1226">
        <v>21093</v>
      </c>
      <c r="H1226" t="s">
        <v>5608</v>
      </c>
      <c r="I1226" t="s">
        <v>6085</v>
      </c>
      <c r="J1226">
        <v>40</v>
      </c>
      <c r="K1226" t="s">
        <v>5613</v>
      </c>
      <c r="L1226">
        <v>175.6</v>
      </c>
      <c r="M1226">
        <v>4.3899999999999997</v>
      </c>
      <c r="N1226" t="s">
        <v>6085</v>
      </c>
      <c r="O1226" t="s">
        <v>466</v>
      </c>
    </row>
    <row r="1227" spans="1:15" x14ac:dyDescent="0.3">
      <c r="A1227">
        <v>237581</v>
      </c>
      <c r="B1227">
        <v>122</v>
      </c>
      <c r="C1227" t="s">
        <v>552</v>
      </c>
      <c r="D1227" t="s">
        <v>2706</v>
      </c>
      <c r="E1227" t="s">
        <v>3034</v>
      </c>
      <c r="F1227" s="440">
        <v>46175</v>
      </c>
      <c r="G1227">
        <v>20752</v>
      </c>
      <c r="H1227" t="s">
        <v>5624</v>
      </c>
      <c r="I1227" t="s">
        <v>6085</v>
      </c>
      <c r="J1227">
        <v>3</v>
      </c>
      <c r="K1227" t="s">
        <v>5613</v>
      </c>
      <c r="L1227">
        <v>327.36</v>
      </c>
      <c r="M1227">
        <v>109.12</v>
      </c>
      <c r="N1227" t="s">
        <v>6085</v>
      </c>
      <c r="O1227" t="s">
        <v>466</v>
      </c>
    </row>
    <row r="1228" spans="1:15" x14ac:dyDescent="0.3">
      <c r="A1228">
        <v>237581</v>
      </c>
      <c r="B1228">
        <v>122</v>
      </c>
      <c r="C1228" t="s">
        <v>552</v>
      </c>
      <c r="D1228" t="s">
        <v>2706</v>
      </c>
      <c r="E1228" t="s">
        <v>3034</v>
      </c>
      <c r="F1228" s="440">
        <v>46175</v>
      </c>
      <c r="G1228">
        <v>19421</v>
      </c>
      <c r="H1228" t="s">
        <v>5963</v>
      </c>
      <c r="I1228" t="s">
        <v>6085</v>
      </c>
      <c r="J1228">
        <v>4</v>
      </c>
      <c r="K1228" t="s">
        <v>5703</v>
      </c>
      <c r="L1228">
        <v>334.4</v>
      </c>
      <c r="M1228">
        <v>83.6</v>
      </c>
      <c r="N1228" t="s">
        <v>6085</v>
      </c>
      <c r="O1228" t="s">
        <v>466</v>
      </c>
    </row>
    <row r="1229" spans="1:15" x14ac:dyDescent="0.3">
      <c r="A1229">
        <v>237581</v>
      </c>
      <c r="B1229">
        <v>122</v>
      </c>
      <c r="C1229" t="s">
        <v>552</v>
      </c>
      <c r="D1229" t="s">
        <v>2706</v>
      </c>
      <c r="E1229" t="s">
        <v>3034</v>
      </c>
      <c r="F1229" s="440">
        <v>46175</v>
      </c>
      <c r="G1229">
        <v>20349</v>
      </c>
      <c r="H1229" t="s">
        <v>5679</v>
      </c>
      <c r="I1229" t="s">
        <v>6085</v>
      </c>
      <c r="J1229">
        <v>16</v>
      </c>
      <c r="K1229" t="s">
        <v>5605</v>
      </c>
      <c r="L1229">
        <v>210.56</v>
      </c>
      <c r="M1229">
        <v>13.16</v>
      </c>
      <c r="N1229" t="s">
        <v>6085</v>
      </c>
      <c r="O1229" t="s">
        <v>466</v>
      </c>
    </row>
    <row r="1230" spans="1:15" x14ac:dyDescent="0.3">
      <c r="A1230">
        <v>237581</v>
      </c>
      <c r="B1230">
        <v>122</v>
      </c>
      <c r="C1230" t="s">
        <v>552</v>
      </c>
      <c r="D1230" t="s">
        <v>2706</v>
      </c>
      <c r="E1230" t="s">
        <v>3034</v>
      </c>
      <c r="F1230" s="440">
        <v>46175</v>
      </c>
      <c r="G1230">
        <v>20672</v>
      </c>
      <c r="H1230" t="s">
        <v>5642</v>
      </c>
      <c r="I1230" t="s">
        <v>6085</v>
      </c>
      <c r="J1230">
        <v>12</v>
      </c>
      <c r="K1230" t="s">
        <v>5605</v>
      </c>
      <c r="L1230">
        <v>354.6</v>
      </c>
      <c r="M1230">
        <v>29.55</v>
      </c>
      <c r="N1230" t="s">
        <v>6085</v>
      </c>
      <c r="O1230" t="s">
        <v>466</v>
      </c>
    </row>
    <row r="1231" spans="1:15" x14ac:dyDescent="0.3">
      <c r="A1231">
        <v>237580</v>
      </c>
      <c r="B1231">
        <v>122</v>
      </c>
      <c r="C1231" t="s">
        <v>552</v>
      </c>
      <c r="D1231" t="s">
        <v>2725</v>
      </c>
      <c r="E1231" t="s">
        <v>3035</v>
      </c>
      <c r="F1231" s="440">
        <v>46174</v>
      </c>
      <c r="G1231">
        <v>18242</v>
      </c>
      <c r="H1231" t="s">
        <v>5771</v>
      </c>
      <c r="I1231" t="s">
        <v>4764</v>
      </c>
      <c r="J1231">
        <v>12</v>
      </c>
      <c r="K1231" t="s">
        <v>5601</v>
      </c>
      <c r="L1231">
        <v>2554.1999999999998</v>
      </c>
      <c r="M1231">
        <v>212.85</v>
      </c>
      <c r="N1231" t="s">
        <v>4764</v>
      </c>
      <c r="O1231" t="s">
        <v>466</v>
      </c>
    </row>
    <row r="1232" spans="1:15" x14ac:dyDescent="0.3">
      <c r="A1232">
        <v>237580</v>
      </c>
      <c r="B1232">
        <v>122</v>
      </c>
      <c r="C1232" t="s">
        <v>552</v>
      </c>
      <c r="D1232" t="s">
        <v>2725</v>
      </c>
      <c r="E1232" t="s">
        <v>3035</v>
      </c>
      <c r="F1232" s="440">
        <v>46174</v>
      </c>
      <c r="G1232">
        <v>18382</v>
      </c>
      <c r="H1232" t="s">
        <v>5738</v>
      </c>
      <c r="I1232" t="s">
        <v>4764</v>
      </c>
      <c r="J1232">
        <v>12</v>
      </c>
      <c r="K1232" t="s">
        <v>5601</v>
      </c>
      <c r="L1232">
        <v>753.72</v>
      </c>
      <c r="M1232">
        <v>62.81</v>
      </c>
      <c r="N1232" t="s">
        <v>4764</v>
      </c>
      <c r="O1232" t="s">
        <v>466</v>
      </c>
    </row>
    <row r="1233" spans="1:15" x14ac:dyDescent="0.3">
      <c r="A1233">
        <v>237579</v>
      </c>
      <c r="B1233">
        <v>122</v>
      </c>
      <c r="C1233" t="s">
        <v>552</v>
      </c>
      <c r="D1233" t="s">
        <v>2815</v>
      </c>
      <c r="E1233" t="s">
        <v>3036</v>
      </c>
      <c r="F1233" s="440">
        <v>46174</v>
      </c>
      <c r="G1233">
        <v>17974</v>
      </c>
      <c r="H1233" t="s">
        <v>5839</v>
      </c>
      <c r="I1233" t="s">
        <v>4764</v>
      </c>
      <c r="J1233">
        <v>12</v>
      </c>
      <c r="K1233" t="s">
        <v>5613</v>
      </c>
      <c r="L1233">
        <v>126</v>
      </c>
      <c r="M1233">
        <v>10.5</v>
      </c>
      <c r="N1233" t="s">
        <v>4764</v>
      </c>
      <c r="O1233" t="s">
        <v>466</v>
      </c>
    </row>
    <row r="1234" spans="1:15" x14ac:dyDescent="0.3">
      <c r="A1234">
        <v>237578</v>
      </c>
      <c r="B1234">
        <v>122</v>
      </c>
      <c r="C1234" t="s">
        <v>552</v>
      </c>
      <c r="D1234" t="s">
        <v>2815</v>
      </c>
      <c r="E1234" t="s">
        <v>3037</v>
      </c>
      <c r="F1234" s="440">
        <v>46174</v>
      </c>
      <c r="G1234">
        <v>18545</v>
      </c>
      <c r="H1234" t="s">
        <v>5727</v>
      </c>
      <c r="I1234" t="s">
        <v>4764</v>
      </c>
      <c r="J1234">
        <v>7</v>
      </c>
      <c r="K1234" t="s">
        <v>5601</v>
      </c>
      <c r="L1234">
        <v>311.5</v>
      </c>
      <c r="M1234">
        <v>44.5</v>
      </c>
      <c r="N1234" t="s">
        <v>4764</v>
      </c>
      <c r="O1234" t="s">
        <v>466</v>
      </c>
    </row>
    <row r="1235" spans="1:15" x14ac:dyDescent="0.3">
      <c r="A1235">
        <v>237577</v>
      </c>
      <c r="B1235">
        <v>122</v>
      </c>
      <c r="C1235" t="s">
        <v>552</v>
      </c>
      <c r="D1235" t="s">
        <v>2902</v>
      </c>
      <c r="E1235" t="s">
        <v>3038</v>
      </c>
      <c r="F1235" s="440">
        <v>46174</v>
      </c>
      <c r="G1235">
        <v>19291</v>
      </c>
      <c r="H1235" t="s">
        <v>6067</v>
      </c>
      <c r="I1235" t="s">
        <v>6085</v>
      </c>
      <c r="J1235">
        <v>42.24</v>
      </c>
      <c r="K1235" t="s">
        <v>5598</v>
      </c>
      <c r="L1235">
        <v>2534.1</v>
      </c>
      <c r="M1235">
        <v>59.992897999999997</v>
      </c>
      <c r="N1235" t="s">
        <v>6085</v>
      </c>
      <c r="O1235" t="s">
        <v>466</v>
      </c>
    </row>
    <row r="1236" spans="1:15" x14ac:dyDescent="0.3">
      <c r="A1236">
        <v>237576</v>
      </c>
      <c r="B1236">
        <v>122</v>
      </c>
      <c r="C1236" t="s">
        <v>552</v>
      </c>
      <c r="D1236" t="s">
        <v>2784</v>
      </c>
      <c r="E1236" t="s">
        <v>3039</v>
      </c>
      <c r="F1236" s="440">
        <v>46175</v>
      </c>
      <c r="G1236">
        <v>26679</v>
      </c>
      <c r="H1236" t="s">
        <v>6068</v>
      </c>
      <c r="I1236" t="s">
        <v>6085</v>
      </c>
      <c r="J1236">
        <v>5.1100000000000003</v>
      </c>
      <c r="K1236" t="s">
        <v>5598</v>
      </c>
      <c r="L1236">
        <v>152.79</v>
      </c>
      <c r="M1236">
        <v>29.900196000000001</v>
      </c>
      <c r="N1236" t="s">
        <v>6085</v>
      </c>
      <c r="O1236" t="s">
        <v>466</v>
      </c>
    </row>
    <row r="1237" spans="1:15" x14ac:dyDescent="0.3">
      <c r="A1237">
        <v>237575</v>
      </c>
      <c r="B1237">
        <v>122</v>
      </c>
      <c r="C1237" t="s">
        <v>552</v>
      </c>
      <c r="D1237" t="s">
        <v>2729</v>
      </c>
      <c r="E1237" t="s">
        <v>3040</v>
      </c>
      <c r="F1237" s="440">
        <v>46175</v>
      </c>
      <c r="G1237">
        <v>19034</v>
      </c>
      <c r="H1237" t="s">
        <v>5712</v>
      </c>
      <c r="I1237" t="s">
        <v>6085</v>
      </c>
      <c r="J1237">
        <v>20</v>
      </c>
      <c r="K1237" t="s">
        <v>5598</v>
      </c>
      <c r="L1237">
        <v>180</v>
      </c>
      <c r="M1237">
        <v>9</v>
      </c>
      <c r="N1237" t="s">
        <v>6085</v>
      </c>
      <c r="O1237" t="s">
        <v>466</v>
      </c>
    </row>
    <row r="1238" spans="1:15" x14ac:dyDescent="0.3">
      <c r="A1238">
        <v>237575</v>
      </c>
      <c r="B1238">
        <v>122</v>
      </c>
      <c r="C1238" t="s">
        <v>552</v>
      </c>
      <c r="D1238" t="s">
        <v>2729</v>
      </c>
      <c r="E1238" t="s">
        <v>3040</v>
      </c>
      <c r="F1238" s="440">
        <v>46175</v>
      </c>
      <c r="G1238">
        <v>25128</v>
      </c>
      <c r="H1238" t="s">
        <v>5897</v>
      </c>
      <c r="I1238" t="s">
        <v>6085</v>
      </c>
      <c r="J1238">
        <v>10.7</v>
      </c>
      <c r="K1238" t="s">
        <v>5598</v>
      </c>
      <c r="L1238">
        <v>426.93</v>
      </c>
      <c r="M1238">
        <v>39.9</v>
      </c>
      <c r="N1238" t="s">
        <v>6085</v>
      </c>
      <c r="O1238" t="s">
        <v>466</v>
      </c>
    </row>
    <row r="1239" spans="1:15" x14ac:dyDescent="0.3">
      <c r="A1239">
        <v>237575</v>
      </c>
      <c r="B1239">
        <v>122</v>
      </c>
      <c r="C1239" t="s">
        <v>552</v>
      </c>
      <c r="D1239" t="s">
        <v>2729</v>
      </c>
      <c r="E1239" t="s">
        <v>3040</v>
      </c>
      <c r="F1239" s="440">
        <v>46175</v>
      </c>
      <c r="G1239">
        <v>25126</v>
      </c>
      <c r="H1239" t="s">
        <v>5859</v>
      </c>
      <c r="I1239" t="s">
        <v>6085</v>
      </c>
      <c r="J1239">
        <v>15.5</v>
      </c>
      <c r="K1239" t="s">
        <v>5598</v>
      </c>
      <c r="L1239">
        <v>651</v>
      </c>
      <c r="M1239">
        <v>42</v>
      </c>
      <c r="N1239" t="s">
        <v>6085</v>
      </c>
      <c r="O1239" t="s">
        <v>466</v>
      </c>
    </row>
    <row r="1240" spans="1:15" x14ac:dyDescent="0.3">
      <c r="A1240">
        <v>237575</v>
      </c>
      <c r="B1240">
        <v>122</v>
      </c>
      <c r="C1240" t="s">
        <v>552</v>
      </c>
      <c r="D1240" t="s">
        <v>2729</v>
      </c>
      <c r="E1240" t="s">
        <v>3040</v>
      </c>
      <c r="F1240" s="440">
        <v>46175</v>
      </c>
      <c r="G1240">
        <v>18832</v>
      </c>
      <c r="H1240" t="s">
        <v>5898</v>
      </c>
      <c r="I1240" t="s">
        <v>6085</v>
      </c>
      <c r="J1240">
        <v>16.2</v>
      </c>
      <c r="K1240" t="s">
        <v>5598</v>
      </c>
      <c r="L1240">
        <v>646.38</v>
      </c>
      <c r="M1240">
        <v>39.9</v>
      </c>
      <c r="N1240" t="s">
        <v>6085</v>
      </c>
      <c r="O1240" t="s">
        <v>466</v>
      </c>
    </row>
    <row r="1241" spans="1:15" x14ac:dyDescent="0.3">
      <c r="A1241">
        <v>237575</v>
      </c>
      <c r="B1241">
        <v>122</v>
      </c>
      <c r="C1241" t="s">
        <v>552</v>
      </c>
      <c r="D1241" t="s">
        <v>2729</v>
      </c>
      <c r="E1241" t="s">
        <v>3040</v>
      </c>
      <c r="F1241" s="440">
        <v>46175</v>
      </c>
      <c r="G1241">
        <v>19017</v>
      </c>
      <c r="H1241" t="s">
        <v>5715</v>
      </c>
      <c r="I1241" t="s">
        <v>6085</v>
      </c>
      <c r="J1241">
        <v>20</v>
      </c>
      <c r="K1241" t="s">
        <v>5598</v>
      </c>
      <c r="L1241">
        <v>320</v>
      </c>
      <c r="M1241">
        <v>16</v>
      </c>
      <c r="N1241" t="s">
        <v>6085</v>
      </c>
      <c r="O1241" t="s">
        <v>466</v>
      </c>
    </row>
    <row r="1242" spans="1:15" x14ac:dyDescent="0.3">
      <c r="A1242">
        <v>237574</v>
      </c>
      <c r="B1242">
        <v>122</v>
      </c>
      <c r="C1242" t="s">
        <v>552</v>
      </c>
      <c r="D1242" t="s">
        <v>2744</v>
      </c>
      <c r="E1242" t="s">
        <v>3041</v>
      </c>
      <c r="F1242" s="440">
        <v>46175</v>
      </c>
      <c r="G1242">
        <v>18667</v>
      </c>
      <c r="H1242" t="s">
        <v>5718</v>
      </c>
      <c r="I1242" t="s">
        <v>6085</v>
      </c>
      <c r="J1242">
        <v>16</v>
      </c>
      <c r="K1242" t="s">
        <v>5598</v>
      </c>
      <c r="L1242">
        <v>319.83999999999997</v>
      </c>
      <c r="M1242">
        <v>19.989999999999998</v>
      </c>
      <c r="N1242" t="s">
        <v>6085</v>
      </c>
      <c r="O1242" t="s">
        <v>466</v>
      </c>
    </row>
    <row r="1243" spans="1:15" x14ac:dyDescent="0.3">
      <c r="A1243">
        <v>237573</v>
      </c>
      <c r="B1243">
        <v>122</v>
      </c>
      <c r="C1243" t="s">
        <v>552</v>
      </c>
      <c r="D1243" t="s">
        <v>2727</v>
      </c>
      <c r="E1243" t="s">
        <v>3042</v>
      </c>
      <c r="F1243" s="440">
        <v>46174</v>
      </c>
      <c r="G1243">
        <v>26580</v>
      </c>
      <c r="H1243" t="s">
        <v>5909</v>
      </c>
      <c r="I1243" t="s">
        <v>6085</v>
      </c>
      <c r="J1243">
        <v>7.71</v>
      </c>
      <c r="K1243" t="s">
        <v>5598</v>
      </c>
      <c r="L1243">
        <v>863.52</v>
      </c>
      <c r="M1243">
        <v>112</v>
      </c>
      <c r="N1243" t="s">
        <v>6085</v>
      </c>
      <c r="O1243" t="s">
        <v>466</v>
      </c>
    </row>
    <row r="1244" spans="1:15" x14ac:dyDescent="0.3">
      <c r="A1244">
        <v>237573</v>
      </c>
      <c r="B1244">
        <v>122</v>
      </c>
      <c r="C1244" t="s">
        <v>552</v>
      </c>
      <c r="D1244" t="s">
        <v>2727</v>
      </c>
      <c r="E1244" t="s">
        <v>3042</v>
      </c>
      <c r="F1244" s="440">
        <v>46174</v>
      </c>
      <c r="G1244">
        <v>28479</v>
      </c>
      <c r="H1244" t="s">
        <v>5959</v>
      </c>
      <c r="I1244" t="s">
        <v>6085</v>
      </c>
      <c r="J1244">
        <v>30.67</v>
      </c>
      <c r="K1244" t="s">
        <v>5598</v>
      </c>
      <c r="L1244">
        <v>2484.27</v>
      </c>
      <c r="M1244">
        <v>81</v>
      </c>
      <c r="N1244" t="s">
        <v>6085</v>
      </c>
      <c r="O1244" t="s">
        <v>466</v>
      </c>
    </row>
    <row r="1245" spans="1:15" x14ac:dyDescent="0.3">
      <c r="A1245">
        <v>237573</v>
      </c>
      <c r="B1245">
        <v>122</v>
      </c>
      <c r="C1245" t="s">
        <v>552</v>
      </c>
      <c r="D1245" t="s">
        <v>2727</v>
      </c>
      <c r="E1245" t="s">
        <v>3042</v>
      </c>
      <c r="F1245" s="440">
        <v>46174</v>
      </c>
      <c r="G1245">
        <v>26592</v>
      </c>
      <c r="H1245" t="s">
        <v>5717</v>
      </c>
      <c r="I1245" t="s">
        <v>6085</v>
      </c>
      <c r="J1245">
        <v>22.09</v>
      </c>
      <c r="K1245" t="s">
        <v>5598</v>
      </c>
      <c r="L1245">
        <v>817.33</v>
      </c>
      <c r="M1245">
        <v>37</v>
      </c>
      <c r="N1245" t="s">
        <v>6085</v>
      </c>
      <c r="O1245" t="s">
        <v>466</v>
      </c>
    </row>
    <row r="1246" spans="1:15" x14ac:dyDescent="0.3">
      <c r="A1246">
        <v>237572</v>
      </c>
      <c r="B1246">
        <v>122</v>
      </c>
      <c r="C1246" t="s">
        <v>552</v>
      </c>
      <c r="D1246" t="s">
        <v>2763</v>
      </c>
      <c r="E1246" t="s">
        <v>3043</v>
      </c>
      <c r="F1246" s="440">
        <v>46176</v>
      </c>
      <c r="G1246">
        <v>26880</v>
      </c>
      <c r="H1246" t="s">
        <v>5913</v>
      </c>
      <c r="I1246" t="s">
        <v>6085</v>
      </c>
      <c r="J1246">
        <v>150</v>
      </c>
      <c r="K1246" t="s">
        <v>5613</v>
      </c>
      <c r="L1246">
        <v>375</v>
      </c>
      <c r="M1246">
        <v>2.5</v>
      </c>
      <c r="N1246" t="s">
        <v>6085</v>
      </c>
      <c r="O1246" t="s">
        <v>466</v>
      </c>
    </row>
    <row r="1247" spans="1:15" x14ac:dyDescent="0.3">
      <c r="A1247">
        <v>237571</v>
      </c>
      <c r="B1247">
        <v>122</v>
      </c>
      <c r="C1247" t="s">
        <v>552</v>
      </c>
      <c r="D1247" t="s">
        <v>2832</v>
      </c>
      <c r="E1247" t="s">
        <v>3044</v>
      </c>
      <c r="F1247" s="440">
        <v>46174</v>
      </c>
      <c r="G1247">
        <v>27858</v>
      </c>
      <c r="H1247" t="s">
        <v>6069</v>
      </c>
      <c r="I1247" t="s">
        <v>4764</v>
      </c>
      <c r="J1247">
        <v>12</v>
      </c>
      <c r="K1247" t="s">
        <v>5613</v>
      </c>
      <c r="L1247">
        <v>811.2</v>
      </c>
      <c r="M1247">
        <v>67.599999999999994</v>
      </c>
      <c r="N1247" t="s">
        <v>4764</v>
      </c>
      <c r="O1247" t="s">
        <v>466</v>
      </c>
    </row>
    <row r="1248" spans="1:15" x14ac:dyDescent="0.3">
      <c r="A1248">
        <v>237571</v>
      </c>
      <c r="B1248">
        <v>122</v>
      </c>
      <c r="C1248" t="s">
        <v>552</v>
      </c>
      <c r="D1248" t="s">
        <v>2832</v>
      </c>
      <c r="E1248" t="s">
        <v>3044</v>
      </c>
      <c r="F1248" s="440">
        <v>46174</v>
      </c>
      <c r="G1248">
        <v>17594</v>
      </c>
      <c r="H1248" t="s">
        <v>5878</v>
      </c>
      <c r="I1248" t="s">
        <v>4764</v>
      </c>
      <c r="J1248">
        <v>12</v>
      </c>
      <c r="K1248" t="s">
        <v>5601</v>
      </c>
      <c r="L1248">
        <v>811.2</v>
      </c>
      <c r="M1248">
        <v>67.599999999999994</v>
      </c>
      <c r="N1248" t="s">
        <v>4764</v>
      </c>
      <c r="O1248" t="s">
        <v>466</v>
      </c>
    </row>
    <row r="1249" spans="1:15" x14ac:dyDescent="0.3">
      <c r="A1249">
        <v>237570</v>
      </c>
      <c r="B1249">
        <v>122</v>
      </c>
      <c r="C1249" t="s">
        <v>552</v>
      </c>
      <c r="D1249" t="s">
        <v>2871</v>
      </c>
      <c r="E1249" t="s">
        <v>3045</v>
      </c>
      <c r="F1249" s="440">
        <v>46176</v>
      </c>
      <c r="G1249">
        <v>25429</v>
      </c>
      <c r="H1249" t="s">
        <v>5640</v>
      </c>
      <c r="I1249" t="s">
        <v>6085</v>
      </c>
      <c r="J1249">
        <v>80</v>
      </c>
      <c r="K1249" t="s">
        <v>5613</v>
      </c>
      <c r="L1249">
        <v>496</v>
      </c>
      <c r="M1249">
        <v>6.2</v>
      </c>
      <c r="N1249" t="s">
        <v>6085</v>
      </c>
      <c r="O1249" t="s">
        <v>466</v>
      </c>
    </row>
    <row r="1250" spans="1:15" x14ac:dyDescent="0.3">
      <c r="A1250">
        <v>237570</v>
      </c>
      <c r="B1250">
        <v>122</v>
      </c>
      <c r="C1250" t="s">
        <v>552</v>
      </c>
      <c r="D1250" t="s">
        <v>2871</v>
      </c>
      <c r="E1250" t="s">
        <v>3045</v>
      </c>
      <c r="F1250" s="440">
        <v>46176</v>
      </c>
      <c r="G1250">
        <v>26024</v>
      </c>
      <c r="H1250" t="s">
        <v>5641</v>
      </c>
      <c r="I1250" t="s">
        <v>6085</v>
      </c>
      <c r="J1250">
        <v>40</v>
      </c>
      <c r="K1250" t="s">
        <v>5613</v>
      </c>
      <c r="L1250">
        <v>248</v>
      </c>
      <c r="M1250">
        <v>6.2</v>
      </c>
      <c r="N1250" t="s">
        <v>6085</v>
      </c>
      <c r="O1250" t="s">
        <v>466</v>
      </c>
    </row>
    <row r="1251" spans="1:15" x14ac:dyDescent="0.3">
      <c r="A1251">
        <v>237570</v>
      </c>
      <c r="B1251">
        <v>122</v>
      </c>
      <c r="C1251" t="s">
        <v>552</v>
      </c>
      <c r="D1251" t="s">
        <v>2871</v>
      </c>
      <c r="E1251" t="s">
        <v>3045</v>
      </c>
      <c r="F1251" s="440">
        <v>46176</v>
      </c>
      <c r="G1251">
        <v>26336</v>
      </c>
      <c r="H1251" t="s">
        <v>5701</v>
      </c>
      <c r="I1251" t="s">
        <v>6085</v>
      </c>
      <c r="J1251">
        <v>60</v>
      </c>
      <c r="K1251" t="s">
        <v>5613</v>
      </c>
      <c r="L1251">
        <v>372</v>
      </c>
      <c r="M1251">
        <v>6.2</v>
      </c>
      <c r="N1251" t="s">
        <v>6085</v>
      </c>
      <c r="O1251" t="s">
        <v>466</v>
      </c>
    </row>
    <row r="1252" spans="1:15" x14ac:dyDescent="0.3">
      <c r="A1252">
        <v>237569</v>
      </c>
      <c r="B1252">
        <v>122</v>
      </c>
      <c r="C1252" t="s">
        <v>552</v>
      </c>
      <c r="D1252" t="s">
        <v>3046</v>
      </c>
      <c r="E1252" t="s">
        <v>3047</v>
      </c>
      <c r="F1252" s="440">
        <v>46175</v>
      </c>
      <c r="G1252">
        <v>28895</v>
      </c>
      <c r="H1252" t="s">
        <v>6034</v>
      </c>
      <c r="I1252" t="s">
        <v>4764</v>
      </c>
      <c r="J1252">
        <v>20</v>
      </c>
      <c r="K1252" t="s">
        <v>5605</v>
      </c>
      <c r="L1252">
        <v>499.8</v>
      </c>
      <c r="M1252">
        <v>24.99</v>
      </c>
      <c r="N1252" t="s">
        <v>4764</v>
      </c>
      <c r="O1252" t="s">
        <v>466</v>
      </c>
    </row>
    <row r="1253" spans="1:15" x14ac:dyDescent="0.3">
      <c r="A1253">
        <v>237568</v>
      </c>
      <c r="B1253">
        <v>122</v>
      </c>
      <c r="C1253" t="s">
        <v>552</v>
      </c>
      <c r="D1253" t="s">
        <v>2776</v>
      </c>
      <c r="E1253" t="s">
        <v>3048</v>
      </c>
      <c r="F1253" s="440">
        <v>46176</v>
      </c>
      <c r="G1253">
        <v>29719</v>
      </c>
      <c r="H1253" t="s">
        <v>6235</v>
      </c>
      <c r="I1253" t="s">
        <v>6085</v>
      </c>
      <c r="J1253">
        <v>1</v>
      </c>
      <c r="K1253" t="s">
        <v>5598</v>
      </c>
      <c r="L1253">
        <v>44</v>
      </c>
      <c r="M1253">
        <v>44</v>
      </c>
      <c r="N1253" t="s">
        <v>6085</v>
      </c>
      <c r="O1253" t="s">
        <v>466</v>
      </c>
    </row>
    <row r="1254" spans="1:15" x14ac:dyDescent="0.3">
      <c r="A1254">
        <v>237568</v>
      </c>
      <c r="B1254">
        <v>122</v>
      </c>
      <c r="C1254" t="s">
        <v>552</v>
      </c>
      <c r="D1254" t="s">
        <v>2776</v>
      </c>
      <c r="E1254" t="s">
        <v>3048</v>
      </c>
      <c r="F1254" s="440">
        <v>46176</v>
      </c>
      <c r="G1254">
        <v>26586</v>
      </c>
      <c r="H1254" t="s">
        <v>5889</v>
      </c>
      <c r="I1254" t="s">
        <v>6085</v>
      </c>
      <c r="J1254">
        <v>1</v>
      </c>
      <c r="K1254" t="s">
        <v>5703</v>
      </c>
      <c r="L1254">
        <v>345</v>
      </c>
      <c r="M1254">
        <v>345</v>
      </c>
      <c r="N1254" t="s">
        <v>6085</v>
      </c>
      <c r="O1254" t="s">
        <v>466</v>
      </c>
    </row>
    <row r="1255" spans="1:15" x14ac:dyDescent="0.3">
      <c r="A1255">
        <v>237568</v>
      </c>
      <c r="B1255">
        <v>122</v>
      </c>
      <c r="C1255" t="s">
        <v>552</v>
      </c>
      <c r="D1255" t="s">
        <v>2776</v>
      </c>
      <c r="E1255" t="s">
        <v>3048</v>
      </c>
      <c r="F1255" s="440">
        <v>46176</v>
      </c>
      <c r="G1255">
        <v>29721</v>
      </c>
      <c r="H1255" t="s">
        <v>6236</v>
      </c>
      <c r="I1255" t="s">
        <v>6085</v>
      </c>
      <c r="J1255">
        <v>1</v>
      </c>
      <c r="K1255" t="s">
        <v>5598</v>
      </c>
      <c r="L1255">
        <v>41</v>
      </c>
      <c r="M1255">
        <v>41</v>
      </c>
      <c r="N1255" t="s">
        <v>6085</v>
      </c>
      <c r="O1255" t="s">
        <v>466</v>
      </c>
    </row>
    <row r="1256" spans="1:15" x14ac:dyDescent="0.3">
      <c r="A1256">
        <v>237568</v>
      </c>
      <c r="B1256">
        <v>122</v>
      </c>
      <c r="C1256" t="s">
        <v>552</v>
      </c>
      <c r="D1256" t="s">
        <v>2776</v>
      </c>
      <c r="E1256" t="s">
        <v>3048</v>
      </c>
      <c r="F1256" s="440">
        <v>46176</v>
      </c>
      <c r="G1256">
        <v>29720</v>
      </c>
      <c r="H1256" t="s">
        <v>6237</v>
      </c>
      <c r="I1256" t="s">
        <v>6085</v>
      </c>
      <c r="J1256">
        <v>1</v>
      </c>
      <c r="K1256" t="s">
        <v>5598</v>
      </c>
      <c r="L1256">
        <v>105</v>
      </c>
      <c r="M1256">
        <v>105</v>
      </c>
      <c r="N1256" t="s">
        <v>6085</v>
      </c>
      <c r="O1256" t="s">
        <v>466</v>
      </c>
    </row>
    <row r="1257" spans="1:15" x14ac:dyDescent="0.3">
      <c r="A1257">
        <v>237567</v>
      </c>
      <c r="B1257">
        <v>122</v>
      </c>
      <c r="C1257" t="s">
        <v>552</v>
      </c>
      <c r="D1257" t="s">
        <v>2686</v>
      </c>
      <c r="E1257" t="s">
        <v>3049</v>
      </c>
      <c r="F1257" s="440">
        <v>46175</v>
      </c>
      <c r="G1257">
        <v>19356</v>
      </c>
      <c r="H1257" t="s">
        <v>5696</v>
      </c>
      <c r="I1257" t="s">
        <v>6085</v>
      </c>
      <c r="J1257">
        <v>11.28</v>
      </c>
      <c r="K1257" t="s">
        <v>5598</v>
      </c>
      <c r="L1257">
        <v>622.77</v>
      </c>
      <c r="M1257">
        <v>55.210106000000003</v>
      </c>
      <c r="N1257" t="s">
        <v>6085</v>
      </c>
      <c r="O1257" t="s">
        <v>466</v>
      </c>
    </row>
    <row r="1258" spans="1:15" x14ac:dyDescent="0.3">
      <c r="A1258">
        <v>237566</v>
      </c>
      <c r="B1258">
        <v>122</v>
      </c>
      <c r="C1258" t="s">
        <v>552</v>
      </c>
      <c r="D1258" t="s">
        <v>2877</v>
      </c>
      <c r="E1258" t="s">
        <v>3050</v>
      </c>
      <c r="F1258" s="440">
        <v>46175</v>
      </c>
      <c r="G1258">
        <v>24833</v>
      </c>
      <c r="H1258" t="s">
        <v>5707</v>
      </c>
      <c r="I1258" t="s">
        <v>6085</v>
      </c>
      <c r="J1258">
        <v>10</v>
      </c>
      <c r="K1258" t="s">
        <v>5703</v>
      </c>
      <c r="L1258">
        <v>477.5</v>
      </c>
      <c r="M1258">
        <v>47.75</v>
      </c>
      <c r="N1258" t="s">
        <v>6085</v>
      </c>
      <c r="O1258" t="s">
        <v>466</v>
      </c>
    </row>
    <row r="1259" spans="1:15" x14ac:dyDescent="0.3">
      <c r="A1259">
        <v>237565</v>
      </c>
      <c r="B1259">
        <v>122</v>
      </c>
      <c r="C1259" t="s">
        <v>552</v>
      </c>
      <c r="D1259" t="s">
        <v>2868</v>
      </c>
      <c r="E1259" t="s">
        <v>3051</v>
      </c>
      <c r="F1259" s="440">
        <v>46175</v>
      </c>
      <c r="G1259">
        <v>19370</v>
      </c>
      <c r="H1259" t="s">
        <v>5695</v>
      </c>
      <c r="I1259" t="s">
        <v>6085</v>
      </c>
      <c r="J1259">
        <v>9.58</v>
      </c>
      <c r="K1259" t="s">
        <v>5598</v>
      </c>
      <c r="L1259">
        <v>969.5</v>
      </c>
      <c r="M1259">
        <v>101.200418</v>
      </c>
      <c r="N1259" t="s">
        <v>6085</v>
      </c>
      <c r="O1259" t="s">
        <v>466</v>
      </c>
    </row>
    <row r="1260" spans="1:15" x14ac:dyDescent="0.3">
      <c r="A1260">
        <v>236673</v>
      </c>
      <c r="B1260">
        <v>122</v>
      </c>
      <c r="C1260" t="s">
        <v>552</v>
      </c>
      <c r="D1260" t="s">
        <v>2727</v>
      </c>
      <c r="E1260" t="s">
        <v>3052</v>
      </c>
      <c r="F1260" s="440">
        <v>46167</v>
      </c>
      <c r="G1260">
        <v>26592</v>
      </c>
      <c r="H1260" t="s">
        <v>5717</v>
      </c>
      <c r="I1260" t="s">
        <v>6085</v>
      </c>
      <c r="J1260">
        <v>21.67</v>
      </c>
      <c r="K1260" t="s">
        <v>5598</v>
      </c>
      <c r="L1260">
        <v>801.79</v>
      </c>
      <c r="M1260">
        <v>37</v>
      </c>
      <c r="N1260" t="s">
        <v>6085</v>
      </c>
      <c r="O1260" t="s">
        <v>465</v>
      </c>
    </row>
    <row r="1261" spans="1:15" x14ac:dyDescent="0.3">
      <c r="A1261">
        <v>236673</v>
      </c>
      <c r="B1261">
        <v>122</v>
      </c>
      <c r="C1261" t="s">
        <v>552</v>
      </c>
      <c r="D1261" t="s">
        <v>2727</v>
      </c>
      <c r="E1261" t="s">
        <v>3052</v>
      </c>
      <c r="F1261" s="440">
        <v>46167</v>
      </c>
      <c r="G1261">
        <v>26582</v>
      </c>
      <c r="H1261" t="s">
        <v>5711</v>
      </c>
      <c r="I1261" t="s">
        <v>6085</v>
      </c>
      <c r="J1261">
        <v>20.100000000000001</v>
      </c>
      <c r="K1261" t="s">
        <v>5598</v>
      </c>
      <c r="L1261">
        <v>2693.4</v>
      </c>
      <c r="M1261">
        <v>134</v>
      </c>
      <c r="N1261" t="s">
        <v>6085</v>
      </c>
      <c r="O1261" t="s">
        <v>465</v>
      </c>
    </row>
    <row r="1262" spans="1:15" x14ac:dyDescent="0.3">
      <c r="A1262">
        <v>236673</v>
      </c>
      <c r="B1262">
        <v>122</v>
      </c>
      <c r="C1262" t="s">
        <v>552</v>
      </c>
      <c r="D1262" t="s">
        <v>2727</v>
      </c>
      <c r="E1262" t="s">
        <v>3052</v>
      </c>
      <c r="F1262" s="440">
        <v>46167</v>
      </c>
      <c r="G1262">
        <v>28479</v>
      </c>
      <c r="H1262" t="s">
        <v>5959</v>
      </c>
      <c r="I1262" t="s">
        <v>6085</v>
      </c>
      <c r="J1262">
        <v>20.95</v>
      </c>
      <c r="K1262" t="s">
        <v>5598</v>
      </c>
      <c r="L1262">
        <v>1696.95</v>
      </c>
      <c r="M1262">
        <v>81</v>
      </c>
      <c r="N1262" t="s">
        <v>6085</v>
      </c>
      <c r="O1262" t="s">
        <v>465</v>
      </c>
    </row>
    <row r="1263" spans="1:15" x14ac:dyDescent="0.3">
      <c r="A1263">
        <v>236672</v>
      </c>
      <c r="B1263">
        <v>122</v>
      </c>
      <c r="C1263" t="s">
        <v>552</v>
      </c>
      <c r="D1263" t="s">
        <v>2758</v>
      </c>
      <c r="E1263" t="s">
        <v>3053</v>
      </c>
      <c r="F1263" s="440">
        <v>46173</v>
      </c>
      <c r="G1263">
        <v>28222</v>
      </c>
      <c r="H1263" t="s">
        <v>6125</v>
      </c>
      <c r="I1263" t="s">
        <v>6085</v>
      </c>
      <c r="J1263">
        <v>10</v>
      </c>
      <c r="K1263" t="s">
        <v>5598</v>
      </c>
      <c r="L1263">
        <v>420</v>
      </c>
      <c r="M1263">
        <v>42</v>
      </c>
      <c r="N1263" t="s">
        <v>6238</v>
      </c>
      <c r="O1263" t="s">
        <v>465</v>
      </c>
    </row>
    <row r="1264" spans="1:15" x14ac:dyDescent="0.3">
      <c r="A1264">
        <v>236672</v>
      </c>
      <c r="B1264">
        <v>122</v>
      </c>
      <c r="C1264" t="s">
        <v>552</v>
      </c>
      <c r="D1264" t="s">
        <v>2758</v>
      </c>
      <c r="E1264" t="s">
        <v>3053</v>
      </c>
      <c r="F1264" s="440">
        <v>46173</v>
      </c>
      <c r="G1264">
        <v>28220</v>
      </c>
      <c r="H1264" t="s">
        <v>6126</v>
      </c>
      <c r="I1264" t="s">
        <v>6085</v>
      </c>
      <c r="J1264">
        <v>10</v>
      </c>
      <c r="K1264" t="s">
        <v>5598</v>
      </c>
      <c r="L1264">
        <v>320</v>
      </c>
      <c r="M1264">
        <v>32</v>
      </c>
      <c r="N1264" t="s">
        <v>6238</v>
      </c>
      <c r="O1264" t="s">
        <v>465</v>
      </c>
    </row>
    <row r="1265" spans="1:15" x14ac:dyDescent="0.3">
      <c r="A1265">
        <v>236672</v>
      </c>
      <c r="B1265">
        <v>122</v>
      </c>
      <c r="C1265" t="s">
        <v>552</v>
      </c>
      <c r="D1265" t="s">
        <v>2758</v>
      </c>
      <c r="E1265" t="s">
        <v>3053</v>
      </c>
      <c r="F1265" s="440">
        <v>46173</v>
      </c>
      <c r="G1265">
        <v>28221</v>
      </c>
      <c r="H1265" t="s">
        <v>6124</v>
      </c>
      <c r="I1265" t="s">
        <v>6085</v>
      </c>
      <c r="J1265">
        <v>10</v>
      </c>
      <c r="K1265" t="s">
        <v>5598</v>
      </c>
      <c r="L1265">
        <v>380</v>
      </c>
      <c r="M1265">
        <v>38</v>
      </c>
      <c r="N1265" t="s">
        <v>6238</v>
      </c>
      <c r="O1265" t="s">
        <v>465</v>
      </c>
    </row>
    <row r="1266" spans="1:15" x14ac:dyDescent="0.3">
      <c r="A1266">
        <v>236671</v>
      </c>
      <c r="B1266">
        <v>122</v>
      </c>
      <c r="C1266" t="s">
        <v>552</v>
      </c>
      <c r="D1266" t="s">
        <v>2763</v>
      </c>
      <c r="E1266" t="s">
        <v>3054</v>
      </c>
      <c r="F1266" s="440">
        <v>46168</v>
      </c>
      <c r="G1266">
        <v>26880</v>
      </c>
      <c r="H1266" t="s">
        <v>5913</v>
      </c>
      <c r="I1266" t="s">
        <v>6085</v>
      </c>
      <c r="J1266">
        <v>250</v>
      </c>
      <c r="K1266" t="s">
        <v>5613</v>
      </c>
      <c r="L1266">
        <v>625</v>
      </c>
      <c r="M1266">
        <v>2.5</v>
      </c>
      <c r="N1266" t="s">
        <v>6085</v>
      </c>
      <c r="O1266" t="s">
        <v>465</v>
      </c>
    </row>
    <row r="1267" spans="1:15" x14ac:dyDescent="0.3">
      <c r="A1267">
        <v>236670</v>
      </c>
      <c r="B1267">
        <v>122</v>
      </c>
      <c r="C1267" t="s">
        <v>552</v>
      </c>
      <c r="D1267" t="s">
        <v>1206</v>
      </c>
      <c r="E1267" t="s">
        <v>6239</v>
      </c>
      <c r="F1267" s="440">
        <v>46169</v>
      </c>
      <c r="G1267">
        <v>29739</v>
      </c>
      <c r="H1267" t="s">
        <v>6240</v>
      </c>
      <c r="I1267" t="s">
        <v>6102</v>
      </c>
      <c r="J1267">
        <v>2</v>
      </c>
      <c r="K1267" t="s">
        <v>5613</v>
      </c>
      <c r="L1267">
        <v>57.14</v>
      </c>
      <c r="M1267">
        <v>28.57</v>
      </c>
      <c r="N1267" t="s">
        <v>1210</v>
      </c>
      <c r="O1267" t="s">
        <v>465</v>
      </c>
    </row>
    <row r="1268" spans="1:15" x14ac:dyDescent="0.3">
      <c r="A1268">
        <v>236669</v>
      </c>
      <c r="B1268">
        <v>122</v>
      </c>
      <c r="C1268" t="s">
        <v>552</v>
      </c>
      <c r="D1268" t="s">
        <v>1206</v>
      </c>
      <c r="E1268" t="s">
        <v>6241</v>
      </c>
      <c r="F1268" s="440">
        <v>46169</v>
      </c>
      <c r="G1268">
        <v>29740</v>
      </c>
      <c r="H1268" t="s">
        <v>6242</v>
      </c>
      <c r="I1268" t="s">
        <v>6102</v>
      </c>
      <c r="J1268">
        <v>2</v>
      </c>
      <c r="K1268" t="s">
        <v>5613</v>
      </c>
      <c r="L1268">
        <v>64.3</v>
      </c>
      <c r="M1268">
        <v>32.15</v>
      </c>
      <c r="N1268" t="s">
        <v>1210</v>
      </c>
      <c r="O1268" t="s">
        <v>465</v>
      </c>
    </row>
    <row r="1269" spans="1:15" x14ac:dyDescent="0.3">
      <c r="A1269">
        <v>236668</v>
      </c>
      <c r="B1269">
        <v>122</v>
      </c>
      <c r="C1269" t="s">
        <v>552</v>
      </c>
      <c r="D1269" t="s">
        <v>3010</v>
      </c>
      <c r="E1269" t="s">
        <v>3055</v>
      </c>
      <c r="F1269" s="440">
        <v>46169</v>
      </c>
      <c r="G1269">
        <v>17573</v>
      </c>
      <c r="H1269" t="s">
        <v>6100</v>
      </c>
      <c r="I1269" t="s">
        <v>6097</v>
      </c>
      <c r="J1269">
        <v>4</v>
      </c>
      <c r="K1269" t="s">
        <v>5703</v>
      </c>
      <c r="L1269">
        <v>218.2</v>
      </c>
      <c r="M1269">
        <v>54.55</v>
      </c>
      <c r="N1269" t="s">
        <v>6099</v>
      </c>
      <c r="O1269" t="s">
        <v>465</v>
      </c>
    </row>
    <row r="1270" spans="1:15" x14ac:dyDescent="0.3">
      <c r="A1270">
        <v>236667</v>
      </c>
      <c r="B1270">
        <v>122</v>
      </c>
      <c r="C1270" t="s">
        <v>552</v>
      </c>
      <c r="D1270" t="s">
        <v>3010</v>
      </c>
      <c r="E1270" t="s">
        <v>2778</v>
      </c>
      <c r="F1270" s="440">
        <v>46169</v>
      </c>
      <c r="G1270">
        <v>20861</v>
      </c>
      <c r="H1270" t="s">
        <v>5854</v>
      </c>
      <c r="I1270" t="s">
        <v>6085</v>
      </c>
      <c r="J1270">
        <v>8</v>
      </c>
      <c r="K1270" t="s">
        <v>5613</v>
      </c>
      <c r="L1270">
        <v>373.6</v>
      </c>
      <c r="M1270">
        <v>46.7</v>
      </c>
      <c r="N1270" t="s">
        <v>6085</v>
      </c>
      <c r="O1270" t="s">
        <v>465</v>
      </c>
    </row>
    <row r="1271" spans="1:15" x14ac:dyDescent="0.3">
      <c r="A1271">
        <v>236667</v>
      </c>
      <c r="B1271">
        <v>122</v>
      </c>
      <c r="C1271" t="s">
        <v>552</v>
      </c>
      <c r="D1271" t="s">
        <v>3010</v>
      </c>
      <c r="E1271" t="s">
        <v>2778</v>
      </c>
      <c r="F1271" s="440">
        <v>46169</v>
      </c>
      <c r="G1271">
        <v>24952</v>
      </c>
      <c r="H1271" t="s">
        <v>5599</v>
      </c>
      <c r="I1271" t="s">
        <v>6085</v>
      </c>
      <c r="J1271">
        <v>3</v>
      </c>
      <c r="K1271" t="s">
        <v>5598</v>
      </c>
      <c r="L1271">
        <v>216.9</v>
      </c>
      <c r="M1271">
        <v>72.3</v>
      </c>
      <c r="N1271" t="s">
        <v>6085</v>
      </c>
      <c r="O1271" t="s">
        <v>465</v>
      </c>
    </row>
    <row r="1272" spans="1:15" x14ac:dyDescent="0.3">
      <c r="A1272">
        <v>236666</v>
      </c>
      <c r="B1272">
        <v>122</v>
      </c>
      <c r="C1272" t="s">
        <v>552</v>
      </c>
      <c r="D1272" t="s">
        <v>2693</v>
      </c>
      <c r="E1272" t="s">
        <v>3056</v>
      </c>
      <c r="F1272" s="440">
        <v>46168</v>
      </c>
      <c r="G1272">
        <v>21010</v>
      </c>
      <c r="H1272" t="s">
        <v>5674</v>
      </c>
      <c r="I1272" t="s">
        <v>6085</v>
      </c>
      <c r="J1272">
        <v>40</v>
      </c>
      <c r="K1272" t="s">
        <v>5613</v>
      </c>
      <c r="L1272">
        <v>472</v>
      </c>
      <c r="M1272">
        <v>11.8</v>
      </c>
      <c r="N1272" t="s">
        <v>6085</v>
      </c>
      <c r="O1272" t="s">
        <v>465</v>
      </c>
    </row>
    <row r="1273" spans="1:15" x14ac:dyDescent="0.3">
      <c r="A1273">
        <v>236666</v>
      </c>
      <c r="B1273">
        <v>122</v>
      </c>
      <c r="C1273" t="s">
        <v>552</v>
      </c>
      <c r="D1273" t="s">
        <v>2693</v>
      </c>
      <c r="E1273" t="s">
        <v>3056</v>
      </c>
      <c r="F1273" s="440">
        <v>46168</v>
      </c>
      <c r="G1273">
        <v>24039</v>
      </c>
      <c r="H1273" t="s">
        <v>5616</v>
      </c>
      <c r="I1273" t="s">
        <v>6085</v>
      </c>
      <c r="J1273">
        <v>8</v>
      </c>
      <c r="K1273" t="s">
        <v>6139</v>
      </c>
      <c r="L1273">
        <v>568.79999999999995</v>
      </c>
      <c r="M1273">
        <v>71.099999999999994</v>
      </c>
      <c r="N1273" t="s">
        <v>6085</v>
      </c>
      <c r="O1273" t="s">
        <v>465</v>
      </c>
    </row>
    <row r="1274" spans="1:15" x14ac:dyDescent="0.3">
      <c r="A1274">
        <v>236666</v>
      </c>
      <c r="B1274">
        <v>122</v>
      </c>
      <c r="C1274" t="s">
        <v>552</v>
      </c>
      <c r="D1274" t="s">
        <v>2693</v>
      </c>
      <c r="E1274" t="s">
        <v>3056</v>
      </c>
      <c r="F1274" s="440">
        <v>46168</v>
      </c>
      <c r="G1274">
        <v>24401</v>
      </c>
      <c r="H1274" t="s">
        <v>5676</v>
      </c>
      <c r="I1274" t="s">
        <v>6085</v>
      </c>
      <c r="J1274">
        <v>2</v>
      </c>
      <c r="K1274" t="s">
        <v>6103</v>
      </c>
      <c r="L1274">
        <v>15</v>
      </c>
      <c r="M1274">
        <v>7.5</v>
      </c>
      <c r="N1274" t="s">
        <v>6085</v>
      </c>
      <c r="O1274" t="s">
        <v>465</v>
      </c>
    </row>
    <row r="1275" spans="1:15" x14ac:dyDescent="0.3">
      <c r="A1275">
        <v>236666</v>
      </c>
      <c r="B1275">
        <v>122</v>
      </c>
      <c r="C1275" t="s">
        <v>552</v>
      </c>
      <c r="D1275" t="s">
        <v>2693</v>
      </c>
      <c r="E1275" t="s">
        <v>3056</v>
      </c>
      <c r="F1275" s="440">
        <v>46168</v>
      </c>
      <c r="G1275">
        <v>20270</v>
      </c>
      <c r="H1275" t="s">
        <v>5631</v>
      </c>
      <c r="I1275" t="s">
        <v>6085</v>
      </c>
      <c r="J1275">
        <v>5</v>
      </c>
      <c r="K1275" t="s">
        <v>5605</v>
      </c>
      <c r="L1275">
        <v>423</v>
      </c>
      <c r="M1275">
        <v>84.6</v>
      </c>
      <c r="N1275" t="s">
        <v>6085</v>
      </c>
      <c r="O1275" t="s">
        <v>465</v>
      </c>
    </row>
    <row r="1276" spans="1:15" x14ac:dyDescent="0.3">
      <c r="A1276">
        <v>236666</v>
      </c>
      <c r="B1276">
        <v>122</v>
      </c>
      <c r="C1276" t="s">
        <v>552</v>
      </c>
      <c r="D1276" t="s">
        <v>2693</v>
      </c>
      <c r="E1276" t="s">
        <v>3056</v>
      </c>
      <c r="F1276" s="440">
        <v>46168</v>
      </c>
      <c r="G1276">
        <v>24322</v>
      </c>
      <c r="H1276" t="s">
        <v>5657</v>
      </c>
      <c r="I1276" t="s">
        <v>6085</v>
      </c>
      <c r="J1276">
        <v>4</v>
      </c>
      <c r="K1276" t="s">
        <v>6139</v>
      </c>
      <c r="L1276">
        <v>44</v>
      </c>
      <c r="M1276">
        <v>11</v>
      </c>
      <c r="N1276" t="s">
        <v>6085</v>
      </c>
      <c r="O1276" t="s">
        <v>465</v>
      </c>
    </row>
    <row r="1277" spans="1:15" x14ac:dyDescent="0.3">
      <c r="A1277">
        <v>236666</v>
      </c>
      <c r="B1277">
        <v>122</v>
      </c>
      <c r="C1277" t="s">
        <v>552</v>
      </c>
      <c r="D1277" t="s">
        <v>2693</v>
      </c>
      <c r="E1277" t="s">
        <v>3056</v>
      </c>
      <c r="F1277" s="440">
        <v>46168</v>
      </c>
      <c r="G1277">
        <v>19932</v>
      </c>
      <c r="H1277" t="s">
        <v>6021</v>
      </c>
      <c r="I1277" t="s">
        <v>6085</v>
      </c>
      <c r="J1277">
        <v>4</v>
      </c>
      <c r="K1277" t="s">
        <v>6103</v>
      </c>
      <c r="L1277">
        <v>28</v>
      </c>
      <c r="M1277">
        <v>7</v>
      </c>
      <c r="N1277" t="s">
        <v>6085</v>
      </c>
      <c r="O1277" t="s">
        <v>465</v>
      </c>
    </row>
    <row r="1278" spans="1:15" x14ac:dyDescent="0.3">
      <c r="A1278">
        <v>236665</v>
      </c>
      <c r="B1278">
        <v>122</v>
      </c>
      <c r="C1278" t="s">
        <v>552</v>
      </c>
      <c r="D1278" t="s">
        <v>2706</v>
      </c>
      <c r="E1278" t="s">
        <v>3057</v>
      </c>
      <c r="F1278" s="440">
        <v>46169</v>
      </c>
      <c r="G1278">
        <v>20242</v>
      </c>
      <c r="H1278" t="s">
        <v>5649</v>
      </c>
      <c r="I1278" t="s">
        <v>6085</v>
      </c>
      <c r="J1278">
        <v>5</v>
      </c>
      <c r="K1278" t="s">
        <v>5605</v>
      </c>
      <c r="L1278">
        <v>98.7</v>
      </c>
      <c r="M1278">
        <v>19.739999999999998</v>
      </c>
      <c r="N1278" t="s">
        <v>6085</v>
      </c>
      <c r="O1278" t="s">
        <v>465</v>
      </c>
    </row>
    <row r="1279" spans="1:15" x14ac:dyDescent="0.3">
      <c r="A1279">
        <v>236665</v>
      </c>
      <c r="B1279">
        <v>122</v>
      </c>
      <c r="C1279" t="s">
        <v>552</v>
      </c>
      <c r="D1279" t="s">
        <v>2706</v>
      </c>
      <c r="E1279" t="s">
        <v>3057</v>
      </c>
      <c r="F1279" s="440">
        <v>46169</v>
      </c>
      <c r="G1279">
        <v>20360</v>
      </c>
      <c r="H1279" t="s">
        <v>5646</v>
      </c>
      <c r="I1279" t="s">
        <v>6085</v>
      </c>
      <c r="J1279">
        <v>5</v>
      </c>
      <c r="K1279" t="s">
        <v>6139</v>
      </c>
      <c r="L1279">
        <v>104.45</v>
      </c>
      <c r="M1279">
        <v>20.89</v>
      </c>
      <c r="N1279" t="s">
        <v>6085</v>
      </c>
      <c r="O1279" t="s">
        <v>465</v>
      </c>
    </row>
    <row r="1280" spans="1:15" x14ac:dyDescent="0.3">
      <c r="A1280">
        <v>236665</v>
      </c>
      <c r="B1280">
        <v>122</v>
      </c>
      <c r="C1280" t="s">
        <v>552</v>
      </c>
      <c r="D1280" t="s">
        <v>2706</v>
      </c>
      <c r="E1280" t="s">
        <v>3057</v>
      </c>
      <c r="F1280" s="440">
        <v>46169</v>
      </c>
      <c r="G1280">
        <v>20202</v>
      </c>
      <c r="H1280" t="s">
        <v>5852</v>
      </c>
      <c r="I1280" t="s">
        <v>6085</v>
      </c>
      <c r="J1280">
        <v>6</v>
      </c>
      <c r="K1280" t="s">
        <v>5613</v>
      </c>
      <c r="L1280">
        <v>43.08</v>
      </c>
      <c r="M1280">
        <v>7.18</v>
      </c>
      <c r="N1280" t="s">
        <v>6085</v>
      </c>
      <c r="O1280" t="s">
        <v>465</v>
      </c>
    </row>
    <row r="1281" spans="1:15" x14ac:dyDescent="0.3">
      <c r="A1281">
        <v>236665</v>
      </c>
      <c r="B1281">
        <v>122</v>
      </c>
      <c r="C1281" t="s">
        <v>552</v>
      </c>
      <c r="D1281" t="s">
        <v>2706</v>
      </c>
      <c r="E1281" t="s">
        <v>3057</v>
      </c>
      <c r="F1281" s="440">
        <v>46169</v>
      </c>
      <c r="G1281">
        <v>20661</v>
      </c>
      <c r="H1281" t="s">
        <v>5850</v>
      </c>
      <c r="I1281" t="s">
        <v>6085</v>
      </c>
      <c r="J1281">
        <v>10</v>
      </c>
      <c r="K1281" t="s">
        <v>5613</v>
      </c>
      <c r="L1281">
        <v>85.9</v>
      </c>
      <c r="M1281">
        <v>8.59</v>
      </c>
      <c r="N1281" t="s">
        <v>6085</v>
      </c>
      <c r="O1281" t="s">
        <v>465</v>
      </c>
    </row>
    <row r="1282" spans="1:15" x14ac:dyDescent="0.3">
      <c r="A1282">
        <v>236665</v>
      </c>
      <c r="B1282">
        <v>122</v>
      </c>
      <c r="C1282" t="s">
        <v>552</v>
      </c>
      <c r="D1282" t="s">
        <v>2706</v>
      </c>
      <c r="E1282" t="s">
        <v>3057</v>
      </c>
      <c r="F1282" s="440">
        <v>46169</v>
      </c>
      <c r="G1282">
        <v>20645</v>
      </c>
      <c r="H1282" t="s">
        <v>5664</v>
      </c>
      <c r="I1282" t="s">
        <v>6085</v>
      </c>
      <c r="J1282">
        <v>12</v>
      </c>
      <c r="K1282" t="s">
        <v>6091</v>
      </c>
      <c r="L1282">
        <v>272.39999999999998</v>
      </c>
      <c r="M1282">
        <v>22.7</v>
      </c>
      <c r="N1282" t="s">
        <v>6085</v>
      </c>
      <c r="O1282" t="s">
        <v>465</v>
      </c>
    </row>
    <row r="1283" spans="1:15" x14ac:dyDescent="0.3">
      <c r="A1283">
        <v>236665</v>
      </c>
      <c r="B1283">
        <v>122</v>
      </c>
      <c r="C1283" t="s">
        <v>552</v>
      </c>
      <c r="D1283" t="s">
        <v>2706</v>
      </c>
      <c r="E1283" t="s">
        <v>3057</v>
      </c>
      <c r="F1283" s="440">
        <v>46169</v>
      </c>
      <c r="G1283">
        <v>24123</v>
      </c>
      <c r="H1283" t="s">
        <v>5632</v>
      </c>
      <c r="I1283" t="s">
        <v>6085</v>
      </c>
      <c r="J1283">
        <v>5</v>
      </c>
      <c r="K1283" t="s">
        <v>5605</v>
      </c>
      <c r="L1283">
        <v>530</v>
      </c>
      <c r="M1283">
        <v>106</v>
      </c>
      <c r="N1283" t="s">
        <v>6085</v>
      </c>
      <c r="O1283" t="s">
        <v>465</v>
      </c>
    </row>
    <row r="1284" spans="1:15" x14ac:dyDescent="0.3">
      <c r="A1284">
        <v>236665</v>
      </c>
      <c r="B1284">
        <v>122</v>
      </c>
      <c r="C1284" t="s">
        <v>552</v>
      </c>
      <c r="D1284" t="s">
        <v>2706</v>
      </c>
      <c r="E1284" t="s">
        <v>3057</v>
      </c>
      <c r="F1284" s="440">
        <v>46169</v>
      </c>
      <c r="G1284">
        <v>23502</v>
      </c>
      <c r="H1284" t="s">
        <v>5977</v>
      </c>
      <c r="I1284" t="s">
        <v>6085</v>
      </c>
      <c r="J1284">
        <v>14.9</v>
      </c>
      <c r="K1284" t="s">
        <v>6103</v>
      </c>
      <c r="L1284">
        <v>14.9</v>
      </c>
      <c r="M1284">
        <v>1</v>
      </c>
      <c r="N1284" t="s">
        <v>6085</v>
      </c>
      <c r="O1284" t="s">
        <v>465</v>
      </c>
    </row>
    <row r="1285" spans="1:15" x14ac:dyDescent="0.3">
      <c r="A1285">
        <v>236665</v>
      </c>
      <c r="B1285">
        <v>122</v>
      </c>
      <c r="C1285" t="s">
        <v>552</v>
      </c>
      <c r="D1285" t="s">
        <v>2706</v>
      </c>
      <c r="E1285" t="s">
        <v>3057</v>
      </c>
      <c r="F1285" s="440">
        <v>46169</v>
      </c>
      <c r="G1285">
        <v>20227</v>
      </c>
      <c r="H1285" t="s">
        <v>5650</v>
      </c>
      <c r="I1285" t="s">
        <v>6085</v>
      </c>
      <c r="J1285">
        <v>5</v>
      </c>
      <c r="K1285" t="s">
        <v>5605</v>
      </c>
      <c r="L1285">
        <v>66</v>
      </c>
      <c r="M1285">
        <v>13.2</v>
      </c>
      <c r="N1285" t="s">
        <v>6085</v>
      </c>
      <c r="O1285" t="s">
        <v>465</v>
      </c>
    </row>
    <row r="1286" spans="1:15" x14ac:dyDescent="0.3">
      <c r="A1286">
        <v>236665</v>
      </c>
      <c r="B1286">
        <v>122</v>
      </c>
      <c r="C1286" t="s">
        <v>552</v>
      </c>
      <c r="D1286" t="s">
        <v>2706</v>
      </c>
      <c r="E1286" t="s">
        <v>3057</v>
      </c>
      <c r="F1286" s="440">
        <v>46169</v>
      </c>
      <c r="G1286">
        <v>20421</v>
      </c>
      <c r="H1286" t="s">
        <v>5637</v>
      </c>
      <c r="I1286" t="s">
        <v>6085</v>
      </c>
      <c r="J1286">
        <v>16</v>
      </c>
      <c r="K1286" t="s">
        <v>5613</v>
      </c>
      <c r="L1286">
        <v>284.8</v>
      </c>
      <c r="M1286">
        <v>17.8</v>
      </c>
      <c r="N1286" t="s">
        <v>6085</v>
      </c>
      <c r="O1286" t="s">
        <v>465</v>
      </c>
    </row>
    <row r="1287" spans="1:15" x14ac:dyDescent="0.3">
      <c r="A1287">
        <v>236665</v>
      </c>
      <c r="B1287">
        <v>122</v>
      </c>
      <c r="C1287" t="s">
        <v>552</v>
      </c>
      <c r="D1287" t="s">
        <v>2706</v>
      </c>
      <c r="E1287" t="s">
        <v>3057</v>
      </c>
      <c r="F1287" s="440">
        <v>46169</v>
      </c>
      <c r="G1287">
        <v>21100</v>
      </c>
      <c r="H1287" t="s">
        <v>5900</v>
      </c>
      <c r="I1287" t="s">
        <v>6085</v>
      </c>
      <c r="J1287">
        <v>2</v>
      </c>
      <c r="K1287" t="s">
        <v>5605</v>
      </c>
      <c r="L1287">
        <v>6.2</v>
      </c>
      <c r="M1287">
        <v>3.1</v>
      </c>
      <c r="N1287" t="s">
        <v>6085</v>
      </c>
      <c r="O1287" t="s">
        <v>465</v>
      </c>
    </row>
    <row r="1288" spans="1:15" x14ac:dyDescent="0.3">
      <c r="A1288">
        <v>236664</v>
      </c>
      <c r="B1288">
        <v>122</v>
      </c>
      <c r="C1288" t="s">
        <v>552</v>
      </c>
      <c r="D1288" t="s">
        <v>2697</v>
      </c>
      <c r="E1288" t="s">
        <v>3058</v>
      </c>
      <c r="F1288" s="440">
        <v>46169</v>
      </c>
      <c r="G1288">
        <v>23377</v>
      </c>
      <c r="H1288" t="s">
        <v>5927</v>
      </c>
      <c r="I1288" t="s">
        <v>6085</v>
      </c>
      <c r="J1288">
        <v>4</v>
      </c>
      <c r="K1288" t="s">
        <v>5598</v>
      </c>
      <c r="L1288">
        <v>128</v>
      </c>
      <c r="M1288">
        <v>32</v>
      </c>
      <c r="N1288" t="s">
        <v>6085</v>
      </c>
      <c r="O1288" t="s">
        <v>465</v>
      </c>
    </row>
    <row r="1289" spans="1:15" x14ac:dyDescent="0.3">
      <c r="A1289">
        <v>236664</v>
      </c>
      <c r="B1289">
        <v>122</v>
      </c>
      <c r="C1289" t="s">
        <v>552</v>
      </c>
      <c r="D1289" t="s">
        <v>2697</v>
      </c>
      <c r="E1289" t="s">
        <v>3058</v>
      </c>
      <c r="F1289" s="440">
        <v>46169</v>
      </c>
      <c r="G1289">
        <v>26631</v>
      </c>
      <c r="H1289" t="s">
        <v>6117</v>
      </c>
      <c r="I1289" t="s">
        <v>6085</v>
      </c>
      <c r="J1289">
        <v>2.5</v>
      </c>
      <c r="K1289" t="s">
        <v>6103</v>
      </c>
      <c r="L1289">
        <v>130</v>
      </c>
      <c r="M1289">
        <v>52</v>
      </c>
      <c r="N1289" t="s">
        <v>6085</v>
      </c>
      <c r="O1289" t="s">
        <v>465</v>
      </c>
    </row>
    <row r="1290" spans="1:15" x14ac:dyDescent="0.3">
      <c r="A1290">
        <v>236664</v>
      </c>
      <c r="B1290">
        <v>122</v>
      </c>
      <c r="C1290" t="s">
        <v>552</v>
      </c>
      <c r="D1290" t="s">
        <v>2697</v>
      </c>
      <c r="E1290" t="s">
        <v>3058</v>
      </c>
      <c r="F1290" s="440">
        <v>46169</v>
      </c>
      <c r="G1290">
        <v>26425</v>
      </c>
      <c r="H1290" t="s">
        <v>5949</v>
      </c>
      <c r="I1290" t="s">
        <v>6085</v>
      </c>
      <c r="J1290">
        <v>6</v>
      </c>
      <c r="K1290" t="s">
        <v>5598</v>
      </c>
      <c r="L1290">
        <v>180</v>
      </c>
      <c r="M1290">
        <v>30</v>
      </c>
      <c r="N1290" t="s">
        <v>6085</v>
      </c>
      <c r="O1290" t="s">
        <v>465</v>
      </c>
    </row>
    <row r="1291" spans="1:15" x14ac:dyDescent="0.3">
      <c r="A1291">
        <v>236663</v>
      </c>
      <c r="B1291">
        <v>122</v>
      </c>
      <c r="C1291" t="s">
        <v>552</v>
      </c>
      <c r="D1291" t="s">
        <v>3010</v>
      </c>
      <c r="E1291" t="s">
        <v>3059</v>
      </c>
      <c r="F1291" s="440">
        <v>46168</v>
      </c>
      <c r="G1291">
        <v>17573</v>
      </c>
      <c r="H1291" t="s">
        <v>6100</v>
      </c>
      <c r="I1291" t="s">
        <v>6097</v>
      </c>
      <c r="J1291">
        <v>4</v>
      </c>
      <c r="K1291" t="s">
        <v>5703</v>
      </c>
      <c r="L1291">
        <v>299.60000000000002</v>
      </c>
      <c r="M1291">
        <v>74.900000000000006</v>
      </c>
      <c r="N1291" t="s">
        <v>6099</v>
      </c>
      <c r="O1291" t="s">
        <v>465</v>
      </c>
    </row>
    <row r="1292" spans="1:15" x14ac:dyDescent="0.3">
      <c r="A1292">
        <v>236663</v>
      </c>
      <c r="B1292">
        <v>122</v>
      </c>
      <c r="C1292" t="s">
        <v>552</v>
      </c>
      <c r="D1292" t="s">
        <v>3010</v>
      </c>
      <c r="E1292" t="s">
        <v>3059</v>
      </c>
      <c r="F1292" s="440">
        <v>46168</v>
      </c>
      <c r="G1292">
        <v>17399</v>
      </c>
      <c r="H1292" t="s">
        <v>6207</v>
      </c>
      <c r="I1292" t="s">
        <v>6097</v>
      </c>
      <c r="J1292">
        <v>4</v>
      </c>
      <c r="K1292" t="s">
        <v>6103</v>
      </c>
      <c r="L1292">
        <v>132.4</v>
      </c>
      <c r="M1292">
        <v>33.1</v>
      </c>
      <c r="N1292" t="s">
        <v>6099</v>
      </c>
      <c r="O1292" t="s">
        <v>465</v>
      </c>
    </row>
    <row r="1293" spans="1:15" x14ac:dyDescent="0.3">
      <c r="A1293">
        <v>236661</v>
      </c>
      <c r="B1293">
        <v>122</v>
      </c>
      <c r="C1293" t="s">
        <v>552</v>
      </c>
      <c r="D1293" t="s">
        <v>1206</v>
      </c>
      <c r="E1293" t="s">
        <v>3060</v>
      </c>
      <c r="F1293" s="440">
        <v>46162</v>
      </c>
      <c r="G1293">
        <v>29241</v>
      </c>
      <c r="H1293" t="s">
        <v>6243</v>
      </c>
      <c r="I1293" t="s">
        <v>6102</v>
      </c>
      <c r="J1293">
        <v>20</v>
      </c>
      <c r="K1293" t="s">
        <v>5613</v>
      </c>
      <c r="L1293">
        <v>419.8</v>
      </c>
      <c r="M1293">
        <v>20.99</v>
      </c>
      <c r="N1293" t="s">
        <v>1210</v>
      </c>
      <c r="O1293" t="s">
        <v>465</v>
      </c>
    </row>
    <row r="1294" spans="1:15" x14ac:dyDescent="0.3">
      <c r="A1294">
        <v>236660</v>
      </c>
      <c r="B1294">
        <v>122</v>
      </c>
      <c r="C1294" t="s">
        <v>552</v>
      </c>
      <c r="D1294" t="s">
        <v>3061</v>
      </c>
      <c r="E1294" t="s">
        <v>3062</v>
      </c>
      <c r="F1294" s="440">
        <v>46172</v>
      </c>
      <c r="G1294">
        <v>24083</v>
      </c>
      <c r="H1294" t="s">
        <v>5924</v>
      </c>
      <c r="I1294" t="s">
        <v>6085</v>
      </c>
      <c r="J1294">
        <v>75</v>
      </c>
      <c r="K1294" t="s">
        <v>5598</v>
      </c>
      <c r="L1294">
        <v>667.5</v>
      </c>
      <c r="M1294">
        <v>8.9</v>
      </c>
      <c r="N1294" t="s">
        <v>6085</v>
      </c>
      <c r="O1294" t="s">
        <v>465</v>
      </c>
    </row>
    <row r="1295" spans="1:15" x14ac:dyDescent="0.3">
      <c r="A1295">
        <v>236659</v>
      </c>
      <c r="B1295">
        <v>122</v>
      </c>
      <c r="C1295" t="s">
        <v>552</v>
      </c>
      <c r="D1295" t="s">
        <v>2706</v>
      </c>
      <c r="E1295" t="s">
        <v>3063</v>
      </c>
      <c r="F1295" s="440">
        <v>46171</v>
      </c>
      <c r="G1295">
        <v>24331</v>
      </c>
      <c r="H1295" t="s">
        <v>5975</v>
      </c>
      <c r="I1295" t="s">
        <v>6085</v>
      </c>
      <c r="J1295">
        <v>5</v>
      </c>
      <c r="K1295" t="s">
        <v>5598</v>
      </c>
      <c r="L1295">
        <v>104.25</v>
      </c>
      <c r="M1295">
        <v>20.85</v>
      </c>
      <c r="N1295" t="s">
        <v>6085</v>
      </c>
      <c r="O1295" t="s">
        <v>465</v>
      </c>
    </row>
    <row r="1296" spans="1:15" x14ac:dyDescent="0.3">
      <c r="A1296">
        <v>236658</v>
      </c>
      <c r="B1296">
        <v>122</v>
      </c>
      <c r="C1296" t="s">
        <v>552</v>
      </c>
      <c r="D1296" t="s">
        <v>2725</v>
      </c>
      <c r="E1296" t="s">
        <v>3064</v>
      </c>
      <c r="F1296" s="440">
        <v>46171</v>
      </c>
      <c r="G1296">
        <v>18119</v>
      </c>
      <c r="H1296" t="s">
        <v>5802</v>
      </c>
      <c r="I1296" t="s">
        <v>4764</v>
      </c>
      <c r="J1296">
        <v>36</v>
      </c>
      <c r="K1296" t="s">
        <v>5601</v>
      </c>
      <c r="L1296">
        <v>5998.32</v>
      </c>
      <c r="M1296">
        <v>166.62</v>
      </c>
      <c r="N1296" t="s">
        <v>4764</v>
      </c>
      <c r="O1296" t="s">
        <v>465</v>
      </c>
    </row>
    <row r="1297" spans="1:15" x14ac:dyDescent="0.3">
      <c r="A1297">
        <v>236658</v>
      </c>
      <c r="B1297">
        <v>122</v>
      </c>
      <c r="C1297" t="s">
        <v>552</v>
      </c>
      <c r="D1297" t="s">
        <v>2725</v>
      </c>
      <c r="E1297" t="s">
        <v>3064</v>
      </c>
      <c r="F1297" s="440">
        <v>46171</v>
      </c>
      <c r="G1297">
        <v>18179</v>
      </c>
      <c r="H1297" t="s">
        <v>5789</v>
      </c>
      <c r="I1297" t="s">
        <v>4764</v>
      </c>
      <c r="J1297">
        <v>36</v>
      </c>
      <c r="K1297" t="s">
        <v>5601</v>
      </c>
      <c r="L1297">
        <v>4190.76</v>
      </c>
      <c r="M1297">
        <v>116.41</v>
      </c>
      <c r="N1297" t="s">
        <v>4764</v>
      </c>
      <c r="O1297" t="s">
        <v>465</v>
      </c>
    </row>
    <row r="1298" spans="1:15" x14ac:dyDescent="0.3">
      <c r="A1298">
        <v>236658</v>
      </c>
      <c r="B1298">
        <v>122</v>
      </c>
      <c r="C1298" t="s">
        <v>552</v>
      </c>
      <c r="D1298" t="s">
        <v>2725</v>
      </c>
      <c r="E1298" t="s">
        <v>3064</v>
      </c>
      <c r="F1298" s="440">
        <v>46171</v>
      </c>
      <c r="G1298">
        <v>18099</v>
      </c>
      <c r="H1298" t="s">
        <v>5810</v>
      </c>
      <c r="I1298" t="s">
        <v>4764</v>
      </c>
      <c r="J1298">
        <v>12</v>
      </c>
      <c r="K1298" t="s">
        <v>5601</v>
      </c>
      <c r="L1298">
        <v>2606.4</v>
      </c>
      <c r="M1298">
        <v>217.2</v>
      </c>
      <c r="N1298" t="s">
        <v>4764</v>
      </c>
      <c r="O1298" t="s">
        <v>465</v>
      </c>
    </row>
    <row r="1299" spans="1:15" x14ac:dyDescent="0.3">
      <c r="A1299">
        <v>236658</v>
      </c>
      <c r="B1299">
        <v>122</v>
      </c>
      <c r="C1299" t="s">
        <v>552</v>
      </c>
      <c r="D1299" t="s">
        <v>2725</v>
      </c>
      <c r="E1299" t="s">
        <v>3064</v>
      </c>
      <c r="F1299" s="440">
        <v>46171</v>
      </c>
      <c r="G1299">
        <v>18359</v>
      </c>
      <c r="H1299" t="s">
        <v>5746</v>
      </c>
      <c r="I1299" t="s">
        <v>4764</v>
      </c>
      <c r="J1299">
        <v>64</v>
      </c>
      <c r="K1299" t="s">
        <v>5601</v>
      </c>
      <c r="L1299">
        <v>5689.6</v>
      </c>
      <c r="M1299">
        <v>88.9</v>
      </c>
      <c r="N1299" t="s">
        <v>4764</v>
      </c>
      <c r="O1299" t="s">
        <v>465</v>
      </c>
    </row>
    <row r="1300" spans="1:15" x14ac:dyDescent="0.3">
      <c r="A1300">
        <v>236658</v>
      </c>
      <c r="B1300">
        <v>122</v>
      </c>
      <c r="C1300" t="s">
        <v>552</v>
      </c>
      <c r="D1300" t="s">
        <v>2725</v>
      </c>
      <c r="E1300" t="s">
        <v>3064</v>
      </c>
      <c r="F1300" s="440">
        <v>46171</v>
      </c>
      <c r="G1300">
        <v>18242</v>
      </c>
      <c r="H1300" t="s">
        <v>5771</v>
      </c>
      <c r="I1300" t="s">
        <v>4764</v>
      </c>
      <c r="J1300">
        <v>24</v>
      </c>
      <c r="K1300" t="s">
        <v>5601</v>
      </c>
      <c r="L1300">
        <v>5114.16</v>
      </c>
      <c r="M1300">
        <v>213.09</v>
      </c>
      <c r="N1300" t="s">
        <v>4764</v>
      </c>
      <c r="O1300" t="s">
        <v>465</v>
      </c>
    </row>
    <row r="1301" spans="1:15" x14ac:dyDescent="0.3">
      <c r="A1301">
        <v>236658</v>
      </c>
      <c r="B1301">
        <v>122</v>
      </c>
      <c r="C1301" t="s">
        <v>552</v>
      </c>
      <c r="D1301" t="s">
        <v>2725</v>
      </c>
      <c r="E1301" t="s">
        <v>3064</v>
      </c>
      <c r="F1301" s="440">
        <v>46171</v>
      </c>
      <c r="G1301">
        <v>25445</v>
      </c>
      <c r="H1301" t="s">
        <v>5770</v>
      </c>
      <c r="I1301" t="s">
        <v>4764</v>
      </c>
      <c r="J1301">
        <v>4</v>
      </c>
      <c r="K1301" t="s">
        <v>5601</v>
      </c>
      <c r="L1301">
        <v>1146.24</v>
      </c>
      <c r="M1301">
        <v>286.56</v>
      </c>
      <c r="N1301" t="s">
        <v>4764</v>
      </c>
      <c r="O1301" t="s">
        <v>465</v>
      </c>
    </row>
    <row r="1302" spans="1:15" x14ac:dyDescent="0.3">
      <c r="A1302">
        <v>236658</v>
      </c>
      <c r="B1302">
        <v>122</v>
      </c>
      <c r="C1302" t="s">
        <v>552</v>
      </c>
      <c r="D1302" t="s">
        <v>2725</v>
      </c>
      <c r="E1302" t="s">
        <v>3064</v>
      </c>
      <c r="F1302" s="440">
        <v>46171</v>
      </c>
      <c r="G1302">
        <v>25507</v>
      </c>
      <c r="H1302" t="s">
        <v>5772</v>
      </c>
      <c r="I1302" t="s">
        <v>4764</v>
      </c>
      <c r="J1302">
        <v>4</v>
      </c>
      <c r="K1302" t="s">
        <v>5601</v>
      </c>
      <c r="L1302">
        <v>967.16</v>
      </c>
      <c r="M1302">
        <v>241.79</v>
      </c>
      <c r="N1302" t="s">
        <v>4764</v>
      </c>
      <c r="O1302" t="s">
        <v>465</v>
      </c>
    </row>
    <row r="1303" spans="1:15" x14ac:dyDescent="0.3">
      <c r="A1303">
        <v>236656</v>
      </c>
      <c r="B1303">
        <v>122</v>
      </c>
      <c r="C1303" t="s">
        <v>552</v>
      </c>
      <c r="D1303" t="s">
        <v>2704</v>
      </c>
      <c r="E1303" t="s">
        <v>3065</v>
      </c>
      <c r="F1303" s="440">
        <v>46172</v>
      </c>
      <c r="G1303">
        <v>19472</v>
      </c>
      <c r="H1303" t="s">
        <v>6064</v>
      </c>
      <c r="I1303" t="s">
        <v>6085</v>
      </c>
      <c r="J1303">
        <v>1.2</v>
      </c>
      <c r="K1303" t="s">
        <v>5598</v>
      </c>
      <c r="L1303">
        <v>27.84</v>
      </c>
      <c r="M1303">
        <v>23.2</v>
      </c>
      <c r="N1303" t="s">
        <v>6085</v>
      </c>
      <c r="O1303" t="s">
        <v>465</v>
      </c>
    </row>
    <row r="1304" spans="1:15" x14ac:dyDescent="0.3">
      <c r="A1304">
        <v>236656</v>
      </c>
      <c r="B1304">
        <v>122</v>
      </c>
      <c r="C1304" t="s">
        <v>552</v>
      </c>
      <c r="D1304" t="s">
        <v>2704</v>
      </c>
      <c r="E1304" t="s">
        <v>3065</v>
      </c>
      <c r="F1304" s="440">
        <v>46172</v>
      </c>
      <c r="G1304">
        <v>19558</v>
      </c>
      <c r="H1304" t="s">
        <v>5950</v>
      </c>
      <c r="I1304" t="s">
        <v>6085</v>
      </c>
      <c r="J1304">
        <v>1.5</v>
      </c>
      <c r="K1304" t="s">
        <v>5598</v>
      </c>
      <c r="L1304">
        <v>30.45</v>
      </c>
      <c r="M1304">
        <v>20.3</v>
      </c>
      <c r="N1304" t="s">
        <v>6085</v>
      </c>
      <c r="O1304" t="s">
        <v>465</v>
      </c>
    </row>
    <row r="1305" spans="1:15" x14ac:dyDescent="0.3">
      <c r="A1305">
        <v>236656</v>
      </c>
      <c r="B1305">
        <v>122</v>
      </c>
      <c r="C1305" t="s">
        <v>552</v>
      </c>
      <c r="D1305" t="s">
        <v>2704</v>
      </c>
      <c r="E1305" t="s">
        <v>3065</v>
      </c>
      <c r="F1305" s="440">
        <v>46172</v>
      </c>
      <c r="G1305">
        <v>19721</v>
      </c>
      <c r="H1305" t="s">
        <v>5952</v>
      </c>
      <c r="I1305" t="s">
        <v>6085</v>
      </c>
      <c r="J1305">
        <v>1.2</v>
      </c>
      <c r="K1305" t="s">
        <v>5598</v>
      </c>
      <c r="L1305">
        <v>43.5</v>
      </c>
      <c r="M1305">
        <v>36.25</v>
      </c>
      <c r="N1305" t="s">
        <v>6085</v>
      </c>
      <c r="O1305" t="s">
        <v>465</v>
      </c>
    </row>
    <row r="1306" spans="1:15" x14ac:dyDescent="0.3">
      <c r="A1306">
        <v>236656</v>
      </c>
      <c r="B1306">
        <v>122</v>
      </c>
      <c r="C1306" t="s">
        <v>552</v>
      </c>
      <c r="D1306" t="s">
        <v>2704</v>
      </c>
      <c r="E1306" t="s">
        <v>3065</v>
      </c>
      <c r="F1306" s="440">
        <v>46172</v>
      </c>
      <c r="G1306">
        <v>19465</v>
      </c>
      <c r="H1306" t="s">
        <v>5953</v>
      </c>
      <c r="I1306" t="s">
        <v>6085</v>
      </c>
      <c r="J1306">
        <v>1.5</v>
      </c>
      <c r="K1306" t="s">
        <v>5598</v>
      </c>
      <c r="L1306">
        <v>9.7899999999999991</v>
      </c>
      <c r="M1306">
        <v>6.5266669999999998</v>
      </c>
      <c r="N1306" t="s">
        <v>6085</v>
      </c>
      <c r="O1306" t="s">
        <v>465</v>
      </c>
    </row>
    <row r="1307" spans="1:15" x14ac:dyDescent="0.3">
      <c r="A1307">
        <v>236656</v>
      </c>
      <c r="B1307">
        <v>122</v>
      </c>
      <c r="C1307" t="s">
        <v>552</v>
      </c>
      <c r="D1307" t="s">
        <v>2704</v>
      </c>
      <c r="E1307" t="s">
        <v>3065</v>
      </c>
      <c r="F1307" s="440">
        <v>46172</v>
      </c>
      <c r="G1307">
        <v>23389</v>
      </c>
      <c r="H1307" t="s">
        <v>5923</v>
      </c>
      <c r="I1307" t="s">
        <v>6085</v>
      </c>
      <c r="J1307">
        <v>2</v>
      </c>
      <c r="K1307" t="s">
        <v>5598</v>
      </c>
      <c r="L1307">
        <v>9.66</v>
      </c>
      <c r="M1307">
        <v>4.83</v>
      </c>
      <c r="N1307" t="s">
        <v>6085</v>
      </c>
      <c r="O1307" t="s">
        <v>465</v>
      </c>
    </row>
    <row r="1308" spans="1:15" x14ac:dyDescent="0.3">
      <c r="A1308">
        <v>236656</v>
      </c>
      <c r="B1308">
        <v>122</v>
      </c>
      <c r="C1308" t="s">
        <v>552</v>
      </c>
      <c r="D1308" t="s">
        <v>2704</v>
      </c>
      <c r="E1308" t="s">
        <v>3065</v>
      </c>
      <c r="F1308" s="440">
        <v>46172</v>
      </c>
      <c r="G1308">
        <v>23241</v>
      </c>
      <c r="H1308" t="s">
        <v>5932</v>
      </c>
      <c r="I1308" t="s">
        <v>6085</v>
      </c>
      <c r="J1308">
        <v>2.2000000000000002</v>
      </c>
      <c r="K1308" t="s">
        <v>5598</v>
      </c>
      <c r="L1308">
        <v>9.42</v>
      </c>
      <c r="M1308">
        <v>4.2818180000000003</v>
      </c>
      <c r="N1308" t="s">
        <v>6085</v>
      </c>
      <c r="O1308" t="s">
        <v>465</v>
      </c>
    </row>
    <row r="1309" spans="1:15" x14ac:dyDescent="0.3">
      <c r="A1309">
        <v>236654</v>
      </c>
      <c r="B1309">
        <v>122</v>
      </c>
      <c r="C1309" t="s">
        <v>552</v>
      </c>
      <c r="D1309" t="s">
        <v>2697</v>
      </c>
      <c r="E1309" t="s">
        <v>3066</v>
      </c>
      <c r="F1309" s="440">
        <v>46171</v>
      </c>
      <c r="G1309">
        <v>19654</v>
      </c>
      <c r="H1309" t="s">
        <v>5917</v>
      </c>
      <c r="I1309" t="s">
        <v>6085</v>
      </c>
      <c r="J1309">
        <v>4</v>
      </c>
      <c r="K1309" t="s">
        <v>5598</v>
      </c>
      <c r="L1309">
        <v>26</v>
      </c>
      <c r="M1309">
        <v>6.5</v>
      </c>
      <c r="N1309" t="s">
        <v>6085</v>
      </c>
      <c r="O1309" t="s">
        <v>465</v>
      </c>
    </row>
    <row r="1310" spans="1:15" x14ac:dyDescent="0.3">
      <c r="A1310">
        <v>236654</v>
      </c>
      <c r="B1310">
        <v>122</v>
      </c>
      <c r="C1310" t="s">
        <v>552</v>
      </c>
      <c r="D1310" t="s">
        <v>2697</v>
      </c>
      <c r="E1310" t="s">
        <v>3066</v>
      </c>
      <c r="F1310" s="440">
        <v>46171</v>
      </c>
      <c r="G1310">
        <v>25647</v>
      </c>
      <c r="H1310" t="s">
        <v>5918</v>
      </c>
      <c r="I1310" t="s">
        <v>6085</v>
      </c>
      <c r="J1310">
        <v>1.5</v>
      </c>
      <c r="K1310" t="s">
        <v>5598</v>
      </c>
      <c r="L1310">
        <v>21.45</v>
      </c>
      <c r="M1310">
        <v>14.3</v>
      </c>
      <c r="N1310" t="s">
        <v>6085</v>
      </c>
      <c r="O1310" t="s">
        <v>465</v>
      </c>
    </row>
    <row r="1311" spans="1:15" x14ac:dyDescent="0.3">
      <c r="A1311">
        <v>236654</v>
      </c>
      <c r="B1311">
        <v>122</v>
      </c>
      <c r="C1311" t="s">
        <v>552</v>
      </c>
      <c r="D1311" t="s">
        <v>2697</v>
      </c>
      <c r="E1311" t="s">
        <v>3066</v>
      </c>
      <c r="F1311" s="440">
        <v>46171</v>
      </c>
      <c r="G1311">
        <v>19485</v>
      </c>
      <c r="H1311" t="s">
        <v>5935</v>
      </c>
      <c r="I1311" t="s">
        <v>6085</v>
      </c>
      <c r="J1311">
        <v>0.1</v>
      </c>
      <c r="K1311" t="s">
        <v>5598</v>
      </c>
      <c r="L1311">
        <v>4.7699999999999996</v>
      </c>
      <c r="M1311">
        <v>47.7</v>
      </c>
      <c r="N1311" t="s">
        <v>6085</v>
      </c>
      <c r="O1311" t="s">
        <v>465</v>
      </c>
    </row>
    <row r="1312" spans="1:15" x14ac:dyDescent="0.3">
      <c r="A1312">
        <v>236654</v>
      </c>
      <c r="B1312">
        <v>122</v>
      </c>
      <c r="C1312" t="s">
        <v>552</v>
      </c>
      <c r="D1312" t="s">
        <v>2697</v>
      </c>
      <c r="E1312" t="s">
        <v>3066</v>
      </c>
      <c r="F1312" s="440">
        <v>46171</v>
      </c>
      <c r="G1312">
        <v>23361</v>
      </c>
      <c r="H1312" t="s">
        <v>5937</v>
      </c>
      <c r="I1312" t="s">
        <v>6085</v>
      </c>
      <c r="J1312">
        <v>20</v>
      </c>
      <c r="K1312" t="s">
        <v>5598</v>
      </c>
      <c r="L1312">
        <v>52</v>
      </c>
      <c r="M1312">
        <v>2.6</v>
      </c>
      <c r="N1312" t="s">
        <v>6085</v>
      </c>
      <c r="O1312" t="s">
        <v>465</v>
      </c>
    </row>
    <row r="1313" spans="1:15" x14ac:dyDescent="0.3">
      <c r="A1313">
        <v>236654</v>
      </c>
      <c r="B1313">
        <v>122</v>
      </c>
      <c r="C1313" t="s">
        <v>552</v>
      </c>
      <c r="D1313" t="s">
        <v>2697</v>
      </c>
      <c r="E1313" t="s">
        <v>3066</v>
      </c>
      <c r="F1313" s="440">
        <v>46171</v>
      </c>
      <c r="G1313">
        <v>26631</v>
      </c>
      <c r="H1313" t="s">
        <v>6117</v>
      </c>
      <c r="I1313" t="s">
        <v>6085</v>
      </c>
      <c r="J1313">
        <v>2.5</v>
      </c>
      <c r="K1313" t="s">
        <v>5598</v>
      </c>
      <c r="L1313">
        <v>119.15</v>
      </c>
      <c r="M1313">
        <v>47.66</v>
      </c>
      <c r="N1313" t="s">
        <v>6085</v>
      </c>
      <c r="O1313" t="s">
        <v>465</v>
      </c>
    </row>
    <row r="1314" spans="1:15" x14ac:dyDescent="0.3">
      <c r="A1314">
        <v>236654</v>
      </c>
      <c r="B1314">
        <v>122</v>
      </c>
      <c r="C1314" t="s">
        <v>552</v>
      </c>
      <c r="D1314" t="s">
        <v>2697</v>
      </c>
      <c r="E1314" t="s">
        <v>3066</v>
      </c>
      <c r="F1314" s="440">
        <v>46171</v>
      </c>
      <c r="G1314">
        <v>17061</v>
      </c>
      <c r="H1314" t="s">
        <v>5954</v>
      </c>
      <c r="I1314" t="s">
        <v>6085</v>
      </c>
      <c r="J1314">
        <v>0.1</v>
      </c>
      <c r="K1314" t="s">
        <v>5598</v>
      </c>
      <c r="L1314">
        <v>9.1</v>
      </c>
      <c r="M1314">
        <v>91</v>
      </c>
      <c r="N1314" t="s">
        <v>6085</v>
      </c>
      <c r="O1314" t="s">
        <v>465</v>
      </c>
    </row>
    <row r="1315" spans="1:15" x14ac:dyDescent="0.3">
      <c r="A1315">
        <v>236654</v>
      </c>
      <c r="B1315">
        <v>122</v>
      </c>
      <c r="C1315" t="s">
        <v>552</v>
      </c>
      <c r="D1315" t="s">
        <v>2697</v>
      </c>
      <c r="E1315" t="s">
        <v>3066</v>
      </c>
      <c r="F1315" s="440">
        <v>46171</v>
      </c>
      <c r="G1315">
        <v>19476</v>
      </c>
      <c r="H1315" t="s">
        <v>6017</v>
      </c>
      <c r="I1315" t="s">
        <v>6085</v>
      </c>
      <c r="J1315">
        <v>0.3</v>
      </c>
      <c r="K1315" t="s">
        <v>5598</v>
      </c>
      <c r="L1315">
        <v>15.15</v>
      </c>
      <c r="M1315">
        <v>50.5</v>
      </c>
      <c r="N1315" t="s">
        <v>6085</v>
      </c>
      <c r="O1315" t="s">
        <v>465</v>
      </c>
    </row>
    <row r="1316" spans="1:15" x14ac:dyDescent="0.3">
      <c r="A1316">
        <v>236652</v>
      </c>
      <c r="B1316">
        <v>122</v>
      </c>
      <c r="C1316" t="s">
        <v>552</v>
      </c>
      <c r="D1316" t="s">
        <v>2520</v>
      </c>
      <c r="E1316" t="s">
        <v>3067</v>
      </c>
      <c r="F1316" s="440">
        <v>46171</v>
      </c>
      <c r="G1316">
        <v>19488</v>
      </c>
      <c r="H1316" t="s">
        <v>5930</v>
      </c>
      <c r="I1316" t="s">
        <v>6085</v>
      </c>
      <c r="J1316">
        <v>0.5</v>
      </c>
      <c r="K1316" t="s">
        <v>5598</v>
      </c>
      <c r="L1316">
        <v>6.5</v>
      </c>
      <c r="M1316">
        <v>13</v>
      </c>
      <c r="N1316" t="s">
        <v>6085</v>
      </c>
      <c r="O1316" t="s">
        <v>465</v>
      </c>
    </row>
    <row r="1317" spans="1:15" x14ac:dyDescent="0.3">
      <c r="A1317">
        <v>236652</v>
      </c>
      <c r="B1317">
        <v>122</v>
      </c>
      <c r="C1317" t="s">
        <v>552</v>
      </c>
      <c r="D1317" t="s">
        <v>2520</v>
      </c>
      <c r="E1317" t="s">
        <v>3067</v>
      </c>
      <c r="F1317" s="440">
        <v>46171</v>
      </c>
      <c r="G1317">
        <v>23236</v>
      </c>
      <c r="H1317" t="s">
        <v>5934</v>
      </c>
      <c r="I1317" t="s">
        <v>6085</v>
      </c>
      <c r="J1317">
        <v>2</v>
      </c>
      <c r="K1317" t="s">
        <v>5598</v>
      </c>
      <c r="L1317">
        <v>22</v>
      </c>
      <c r="M1317">
        <v>11</v>
      </c>
      <c r="N1317" t="s">
        <v>6085</v>
      </c>
      <c r="O1317" t="s">
        <v>465</v>
      </c>
    </row>
    <row r="1318" spans="1:15" x14ac:dyDescent="0.3">
      <c r="A1318">
        <v>236652</v>
      </c>
      <c r="B1318">
        <v>122</v>
      </c>
      <c r="C1318" t="s">
        <v>552</v>
      </c>
      <c r="D1318" t="s">
        <v>2520</v>
      </c>
      <c r="E1318" t="s">
        <v>3067</v>
      </c>
      <c r="F1318" s="440">
        <v>46171</v>
      </c>
      <c r="G1318">
        <v>19621</v>
      </c>
      <c r="H1318" t="s">
        <v>5931</v>
      </c>
      <c r="I1318" t="s">
        <v>6085</v>
      </c>
      <c r="J1318">
        <v>4</v>
      </c>
      <c r="K1318" t="s">
        <v>5598</v>
      </c>
      <c r="L1318">
        <v>30</v>
      </c>
      <c r="M1318">
        <v>7.5</v>
      </c>
      <c r="N1318" t="s">
        <v>6085</v>
      </c>
      <c r="O1318" t="s">
        <v>465</v>
      </c>
    </row>
    <row r="1319" spans="1:15" x14ac:dyDescent="0.3">
      <c r="A1319">
        <v>236652</v>
      </c>
      <c r="B1319">
        <v>122</v>
      </c>
      <c r="C1319" t="s">
        <v>552</v>
      </c>
      <c r="D1319" t="s">
        <v>2520</v>
      </c>
      <c r="E1319" t="s">
        <v>3067</v>
      </c>
      <c r="F1319" s="440">
        <v>46171</v>
      </c>
      <c r="G1319">
        <v>19759</v>
      </c>
      <c r="H1319" t="s">
        <v>6016</v>
      </c>
      <c r="I1319" t="s">
        <v>6085</v>
      </c>
      <c r="J1319">
        <v>6</v>
      </c>
      <c r="K1319" t="s">
        <v>5598</v>
      </c>
      <c r="L1319">
        <v>48</v>
      </c>
      <c r="M1319">
        <v>8</v>
      </c>
      <c r="N1319" t="s">
        <v>6085</v>
      </c>
      <c r="O1319" t="s">
        <v>465</v>
      </c>
    </row>
    <row r="1320" spans="1:15" x14ac:dyDescent="0.3">
      <c r="A1320">
        <v>236652</v>
      </c>
      <c r="B1320">
        <v>122</v>
      </c>
      <c r="C1320" t="s">
        <v>552</v>
      </c>
      <c r="D1320" t="s">
        <v>2520</v>
      </c>
      <c r="E1320" t="s">
        <v>3067</v>
      </c>
      <c r="F1320" s="440">
        <v>46171</v>
      </c>
      <c r="G1320">
        <v>19626</v>
      </c>
      <c r="H1320" t="s">
        <v>5966</v>
      </c>
      <c r="I1320" t="s">
        <v>6085</v>
      </c>
      <c r="J1320">
        <v>1</v>
      </c>
      <c r="K1320" t="s">
        <v>5598</v>
      </c>
      <c r="L1320">
        <v>5.5</v>
      </c>
      <c r="M1320">
        <v>5.5</v>
      </c>
      <c r="N1320" t="s">
        <v>6085</v>
      </c>
      <c r="O1320" t="s">
        <v>465</v>
      </c>
    </row>
    <row r="1321" spans="1:15" x14ac:dyDescent="0.3">
      <c r="A1321">
        <v>236652</v>
      </c>
      <c r="B1321">
        <v>122</v>
      </c>
      <c r="C1321" t="s">
        <v>552</v>
      </c>
      <c r="D1321" t="s">
        <v>2520</v>
      </c>
      <c r="E1321" t="s">
        <v>3067</v>
      </c>
      <c r="F1321" s="440">
        <v>46171</v>
      </c>
      <c r="G1321">
        <v>23359</v>
      </c>
      <c r="H1321" t="s">
        <v>5939</v>
      </c>
      <c r="I1321" t="s">
        <v>6085</v>
      </c>
      <c r="J1321">
        <v>10</v>
      </c>
      <c r="K1321" t="s">
        <v>5598</v>
      </c>
      <c r="L1321">
        <v>22</v>
      </c>
      <c r="M1321">
        <v>2.2000000000000002</v>
      </c>
      <c r="N1321" t="s">
        <v>6085</v>
      </c>
      <c r="O1321" t="s">
        <v>465</v>
      </c>
    </row>
    <row r="1322" spans="1:15" x14ac:dyDescent="0.3">
      <c r="A1322">
        <v>236652</v>
      </c>
      <c r="B1322">
        <v>122</v>
      </c>
      <c r="C1322" t="s">
        <v>552</v>
      </c>
      <c r="D1322" t="s">
        <v>2520</v>
      </c>
      <c r="E1322" t="s">
        <v>3067</v>
      </c>
      <c r="F1322" s="440">
        <v>46171</v>
      </c>
      <c r="G1322">
        <v>19751</v>
      </c>
      <c r="H1322" t="s">
        <v>5938</v>
      </c>
      <c r="I1322" t="s">
        <v>6085</v>
      </c>
      <c r="J1322">
        <v>7</v>
      </c>
      <c r="K1322" t="s">
        <v>5598</v>
      </c>
      <c r="L1322">
        <v>60.9</v>
      </c>
      <c r="M1322">
        <v>8.6999999999999993</v>
      </c>
      <c r="N1322" t="s">
        <v>6085</v>
      </c>
      <c r="O1322" t="s">
        <v>465</v>
      </c>
    </row>
    <row r="1323" spans="1:15" x14ac:dyDescent="0.3">
      <c r="A1323">
        <v>236652</v>
      </c>
      <c r="B1323">
        <v>122</v>
      </c>
      <c r="C1323" t="s">
        <v>552</v>
      </c>
      <c r="D1323" t="s">
        <v>2520</v>
      </c>
      <c r="E1323" t="s">
        <v>3067</v>
      </c>
      <c r="F1323" s="440">
        <v>46171</v>
      </c>
      <c r="G1323">
        <v>19787</v>
      </c>
      <c r="H1323" t="s">
        <v>5914</v>
      </c>
      <c r="I1323" t="s">
        <v>6085</v>
      </c>
      <c r="J1323">
        <v>1.5</v>
      </c>
      <c r="K1323" t="s">
        <v>5598</v>
      </c>
      <c r="L1323">
        <v>8.25</v>
      </c>
      <c r="M1323">
        <v>5.5</v>
      </c>
      <c r="N1323" t="s">
        <v>6085</v>
      </c>
      <c r="O1323" t="s">
        <v>465</v>
      </c>
    </row>
    <row r="1324" spans="1:15" x14ac:dyDescent="0.3">
      <c r="A1324">
        <v>236652</v>
      </c>
      <c r="B1324">
        <v>122</v>
      </c>
      <c r="C1324" t="s">
        <v>552</v>
      </c>
      <c r="D1324" t="s">
        <v>2520</v>
      </c>
      <c r="E1324" t="s">
        <v>3067</v>
      </c>
      <c r="F1324" s="440">
        <v>46171</v>
      </c>
      <c r="G1324">
        <v>19632</v>
      </c>
      <c r="H1324" t="s">
        <v>5926</v>
      </c>
      <c r="I1324" t="s">
        <v>6085</v>
      </c>
      <c r="J1324">
        <v>4</v>
      </c>
      <c r="K1324" t="s">
        <v>5598</v>
      </c>
      <c r="L1324">
        <v>18</v>
      </c>
      <c r="M1324">
        <v>4.5</v>
      </c>
      <c r="N1324" t="s">
        <v>6085</v>
      </c>
      <c r="O1324" t="s">
        <v>465</v>
      </c>
    </row>
    <row r="1325" spans="1:15" x14ac:dyDescent="0.3">
      <c r="A1325">
        <v>236652</v>
      </c>
      <c r="B1325">
        <v>122</v>
      </c>
      <c r="C1325" t="s">
        <v>552</v>
      </c>
      <c r="D1325" t="s">
        <v>2520</v>
      </c>
      <c r="E1325" t="s">
        <v>3067</v>
      </c>
      <c r="F1325" s="440">
        <v>46171</v>
      </c>
      <c r="G1325">
        <v>19846</v>
      </c>
      <c r="H1325" t="s">
        <v>6060</v>
      </c>
      <c r="I1325" t="s">
        <v>6085</v>
      </c>
      <c r="J1325">
        <v>0.5</v>
      </c>
      <c r="K1325" t="s">
        <v>5598</v>
      </c>
      <c r="L1325">
        <v>10.5</v>
      </c>
      <c r="M1325">
        <v>21</v>
      </c>
      <c r="N1325" t="s">
        <v>6085</v>
      </c>
      <c r="O1325" t="s">
        <v>465</v>
      </c>
    </row>
    <row r="1326" spans="1:15" x14ac:dyDescent="0.3">
      <c r="A1326">
        <v>236652</v>
      </c>
      <c r="B1326">
        <v>122</v>
      </c>
      <c r="C1326" t="s">
        <v>552</v>
      </c>
      <c r="D1326" t="s">
        <v>2520</v>
      </c>
      <c r="E1326" t="s">
        <v>3067</v>
      </c>
      <c r="F1326" s="440">
        <v>46171</v>
      </c>
      <c r="G1326">
        <v>19502</v>
      </c>
      <c r="H1326" t="s">
        <v>6015</v>
      </c>
      <c r="I1326" t="s">
        <v>6085</v>
      </c>
      <c r="J1326">
        <v>0.6</v>
      </c>
      <c r="K1326" t="s">
        <v>5598</v>
      </c>
      <c r="L1326">
        <v>10.199999999999999</v>
      </c>
      <c r="M1326">
        <v>17</v>
      </c>
      <c r="N1326" t="s">
        <v>6085</v>
      </c>
      <c r="O1326" t="s">
        <v>465</v>
      </c>
    </row>
    <row r="1327" spans="1:15" x14ac:dyDescent="0.3">
      <c r="A1327">
        <v>236652</v>
      </c>
      <c r="B1327">
        <v>122</v>
      </c>
      <c r="C1327" t="s">
        <v>552</v>
      </c>
      <c r="D1327" t="s">
        <v>2520</v>
      </c>
      <c r="E1327" t="s">
        <v>3067</v>
      </c>
      <c r="F1327" s="440">
        <v>46171</v>
      </c>
      <c r="G1327">
        <v>19505</v>
      </c>
      <c r="H1327" t="s">
        <v>5978</v>
      </c>
      <c r="I1327" t="s">
        <v>6085</v>
      </c>
      <c r="J1327">
        <v>0.6</v>
      </c>
      <c r="K1327" t="s">
        <v>5598</v>
      </c>
      <c r="L1327">
        <v>6.6</v>
      </c>
      <c r="M1327">
        <v>11</v>
      </c>
      <c r="N1327" t="s">
        <v>6085</v>
      </c>
      <c r="O1327" t="s">
        <v>465</v>
      </c>
    </row>
    <row r="1328" spans="1:15" x14ac:dyDescent="0.3">
      <c r="A1328">
        <v>236652</v>
      </c>
      <c r="B1328">
        <v>122</v>
      </c>
      <c r="C1328" t="s">
        <v>552</v>
      </c>
      <c r="D1328" t="s">
        <v>2520</v>
      </c>
      <c r="E1328" t="s">
        <v>3067</v>
      </c>
      <c r="F1328" s="440">
        <v>46171</v>
      </c>
      <c r="G1328">
        <v>23095</v>
      </c>
      <c r="H1328" t="s">
        <v>5942</v>
      </c>
      <c r="I1328" t="s">
        <v>6085</v>
      </c>
      <c r="J1328">
        <v>150</v>
      </c>
      <c r="K1328" t="s">
        <v>5613</v>
      </c>
      <c r="L1328">
        <v>142.5</v>
      </c>
      <c r="M1328">
        <v>0.95</v>
      </c>
      <c r="N1328" t="s">
        <v>6085</v>
      </c>
      <c r="O1328" t="s">
        <v>465</v>
      </c>
    </row>
    <row r="1329" spans="1:15" x14ac:dyDescent="0.3">
      <c r="A1329">
        <v>236652</v>
      </c>
      <c r="B1329">
        <v>122</v>
      </c>
      <c r="C1329" t="s">
        <v>552</v>
      </c>
      <c r="D1329" t="s">
        <v>2520</v>
      </c>
      <c r="E1329" t="s">
        <v>3067</v>
      </c>
      <c r="F1329" s="440">
        <v>46171</v>
      </c>
      <c r="G1329">
        <v>23390</v>
      </c>
      <c r="H1329" t="s">
        <v>5922</v>
      </c>
      <c r="I1329" t="s">
        <v>6085</v>
      </c>
      <c r="J1329">
        <v>6</v>
      </c>
      <c r="K1329" t="s">
        <v>5598</v>
      </c>
      <c r="L1329">
        <v>48</v>
      </c>
      <c r="M1329">
        <v>8</v>
      </c>
      <c r="N1329" t="s">
        <v>6085</v>
      </c>
      <c r="O1329" t="s">
        <v>465</v>
      </c>
    </row>
    <row r="1330" spans="1:15" x14ac:dyDescent="0.3">
      <c r="A1330">
        <v>236652</v>
      </c>
      <c r="B1330">
        <v>122</v>
      </c>
      <c r="C1330" t="s">
        <v>552</v>
      </c>
      <c r="D1330" t="s">
        <v>2520</v>
      </c>
      <c r="E1330" t="s">
        <v>3067</v>
      </c>
      <c r="F1330" s="440">
        <v>46171</v>
      </c>
      <c r="G1330">
        <v>19503</v>
      </c>
      <c r="H1330" t="s">
        <v>6058</v>
      </c>
      <c r="I1330" t="s">
        <v>6085</v>
      </c>
      <c r="J1330">
        <v>0.6</v>
      </c>
      <c r="K1330" t="s">
        <v>5598</v>
      </c>
      <c r="L1330">
        <v>6</v>
      </c>
      <c r="M1330">
        <v>10</v>
      </c>
      <c r="N1330" t="s">
        <v>6085</v>
      </c>
      <c r="O1330" t="s">
        <v>465</v>
      </c>
    </row>
    <row r="1331" spans="1:15" x14ac:dyDescent="0.3">
      <c r="A1331">
        <v>236652</v>
      </c>
      <c r="B1331">
        <v>122</v>
      </c>
      <c r="C1331" t="s">
        <v>552</v>
      </c>
      <c r="D1331" t="s">
        <v>2520</v>
      </c>
      <c r="E1331" t="s">
        <v>3067</v>
      </c>
      <c r="F1331" s="440">
        <v>46171</v>
      </c>
      <c r="G1331">
        <v>19480</v>
      </c>
      <c r="H1331" t="s">
        <v>5936</v>
      </c>
      <c r="I1331" t="s">
        <v>6085</v>
      </c>
      <c r="J1331">
        <v>0.3</v>
      </c>
      <c r="K1331" t="s">
        <v>5598</v>
      </c>
      <c r="L1331">
        <v>4.8</v>
      </c>
      <c r="M1331">
        <v>16</v>
      </c>
      <c r="N1331" t="s">
        <v>6085</v>
      </c>
      <c r="O1331" t="s">
        <v>465</v>
      </c>
    </row>
    <row r="1332" spans="1:15" x14ac:dyDescent="0.3">
      <c r="A1332">
        <v>236650</v>
      </c>
      <c r="B1332">
        <v>122</v>
      </c>
      <c r="C1332" t="s">
        <v>552</v>
      </c>
      <c r="D1332" t="s">
        <v>3068</v>
      </c>
      <c r="E1332" t="s">
        <v>3069</v>
      </c>
      <c r="F1332" s="440">
        <v>46171</v>
      </c>
      <c r="G1332">
        <v>24217</v>
      </c>
      <c r="H1332" t="s">
        <v>5714</v>
      </c>
      <c r="I1332" t="s">
        <v>6085</v>
      </c>
      <c r="J1332">
        <v>15.98</v>
      </c>
      <c r="K1332" t="s">
        <v>5598</v>
      </c>
      <c r="L1332">
        <v>525.74</v>
      </c>
      <c r="M1332">
        <v>32.899875000000002</v>
      </c>
      <c r="N1332" t="s">
        <v>6085</v>
      </c>
      <c r="O1332" t="s">
        <v>465</v>
      </c>
    </row>
    <row r="1333" spans="1:15" x14ac:dyDescent="0.3">
      <c r="A1333">
        <v>236648</v>
      </c>
      <c r="B1333">
        <v>122</v>
      </c>
      <c r="C1333" t="s">
        <v>552</v>
      </c>
      <c r="D1333" t="s">
        <v>2704</v>
      </c>
      <c r="E1333" t="s">
        <v>3070</v>
      </c>
      <c r="F1333" s="440">
        <v>46170</v>
      </c>
      <c r="G1333">
        <v>19498</v>
      </c>
      <c r="H1333" t="s">
        <v>5979</v>
      </c>
      <c r="I1333" t="s">
        <v>6085</v>
      </c>
      <c r="J1333">
        <v>1.2</v>
      </c>
      <c r="K1333" t="s">
        <v>5598</v>
      </c>
      <c r="L1333">
        <v>12.61</v>
      </c>
      <c r="M1333">
        <v>10.508333</v>
      </c>
      <c r="N1333" t="s">
        <v>6085</v>
      </c>
      <c r="O1333" t="s">
        <v>465</v>
      </c>
    </row>
    <row r="1334" spans="1:15" x14ac:dyDescent="0.3">
      <c r="A1334">
        <v>236648</v>
      </c>
      <c r="B1334">
        <v>122</v>
      </c>
      <c r="C1334" t="s">
        <v>552</v>
      </c>
      <c r="D1334" t="s">
        <v>2704</v>
      </c>
      <c r="E1334" t="s">
        <v>3070</v>
      </c>
      <c r="F1334" s="440">
        <v>46170</v>
      </c>
      <c r="G1334">
        <v>24385</v>
      </c>
      <c r="H1334" t="s">
        <v>5984</v>
      </c>
      <c r="I1334" t="s">
        <v>6085</v>
      </c>
      <c r="J1334">
        <v>1</v>
      </c>
      <c r="K1334" t="s">
        <v>5598</v>
      </c>
      <c r="L1334">
        <v>15.22</v>
      </c>
      <c r="M1334">
        <v>15.22</v>
      </c>
      <c r="N1334" t="s">
        <v>6085</v>
      </c>
      <c r="O1334" t="s">
        <v>465</v>
      </c>
    </row>
    <row r="1335" spans="1:15" x14ac:dyDescent="0.3">
      <c r="A1335">
        <v>236648</v>
      </c>
      <c r="B1335">
        <v>122</v>
      </c>
      <c r="C1335" t="s">
        <v>552</v>
      </c>
      <c r="D1335" t="s">
        <v>2704</v>
      </c>
      <c r="E1335" t="s">
        <v>3070</v>
      </c>
      <c r="F1335" s="440">
        <v>46170</v>
      </c>
      <c r="G1335">
        <v>19721</v>
      </c>
      <c r="H1335" t="s">
        <v>5952</v>
      </c>
      <c r="I1335" t="s">
        <v>6085</v>
      </c>
      <c r="J1335">
        <v>1.32</v>
      </c>
      <c r="K1335" t="s">
        <v>5598</v>
      </c>
      <c r="L1335">
        <v>47.78</v>
      </c>
      <c r="M1335">
        <v>36.19697</v>
      </c>
      <c r="N1335" t="s">
        <v>6085</v>
      </c>
      <c r="O1335" t="s">
        <v>465</v>
      </c>
    </row>
    <row r="1336" spans="1:15" x14ac:dyDescent="0.3">
      <c r="A1336">
        <v>236648</v>
      </c>
      <c r="B1336">
        <v>122</v>
      </c>
      <c r="C1336" t="s">
        <v>552</v>
      </c>
      <c r="D1336" t="s">
        <v>2704</v>
      </c>
      <c r="E1336" t="s">
        <v>3070</v>
      </c>
      <c r="F1336" s="440">
        <v>46170</v>
      </c>
      <c r="G1336">
        <v>23389</v>
      </c>
      <c r="H1336" t="s">
        <v>5923</v>
      </c>
      <c r="I1336" t="s">
        <v>6085</v>
      </c>
      <c r="J1336">
        <v>3</v>
      </c>
      <c r="K1336" t="s">
        <v>5598</v>
      </c>
      <c r="L1336">
        <v>14.49</v>
      </c>
      <c r="M1336">
        <v>4.83</v>
      </c>
      <c r="N1336" t="s">
        <v>6085</v>
      </c>
      <c r="O1336" t="s">
        <v>465</v>
      </c>
    </row>
    <row r="1337" spans="1:15" x14ac:dyDescent="0.3">
      <c r="A1337">
        <v>236648</v>
      </c>
      <c r="B1337">
        <v>122</v>
      </c>
      <c r="C1337" t="s">
        <v>552</v>
      </c>
      <c r="D1337" t="s">
        <v>2704</v>
      </c>
      <c r="E1337" t="s">
        <v>3070</v>
      </c>
      <c r="F1337" s="440">
        <v>46170</v>
      </c>
      <c r="G1337">
        <v>19583</v>
      </c>
      <c r="H1337" t="s">
        <v>6244</v>
      </c>
      <c r="I1337" t="s">
        <v>6085</v>
      </c>
      <c r="J1337">
        <v>0.2</v>
      </c>
      <c r="K1337" t="s">
        <v>5598</v>
      </c>
      <c r="L1337">
        <v>10.73</v>
      </c>
      <c r="M1337">
        <v>53.65</v>
      </c>
      <c r="N1337" t="s">
        <v>6085</v>
      </c>
      <c r="O1337" t="s">
        <v>465</v>
      </c>
    </row>
    <row r="1338" spans="1:15" x14ac:dyDescent="0.3">
      <c r="A1338">
        <v>236646</v>
      </c>
      <c r="B1338">
        <v>122</v>
      </c>
      <c r="C1338" t="s">
        <v>552</v>
      </c>
      <c r="D1338" t="s">
        <v>2832</v>
      </c>
      <c r="E1338" t="s">
        <v>3071</v>
      </c>
      <c r="F1338" s="440">
        <v>46167</v>
      </c>
      <c r="G1338">
        <v>17713</v>
      </c>
      <c r="H1338" t="s">
        <v>5879</v>
      </c>
      <c r="I1338" t="s">
        <v>4764</v>
      </c>
      <c r="J1338">
        <v>2</v>
      </c>
      <c r="K1338" t="s">
        <v>5613</v>
      </c>
      <c r="L1338">
        <v>66</v>
      </c>
      <c r="M1338">
        <v>33</v>
      </c>
      <c r="N1338" t="s">
        <v>6087</v>
      </c>
      <c r="O1338" t="s">
        <v>465</v>
      </c>
    </row>
    <row r="1339" spans="1:15" x14ac:dyDescent="0.3">
      <c r="A1339">
        <v>236641</v>
      </c>
      <c r="B1339">
        <v>122</v>
      </c>
      <c r="C1339" t="s">
        <v>552</v>
      </c>
      <c r="D1339" t="s">
        <v>2520</v>
      </c>
      <c r="E1339" t="s">
        <v>3072</v>
      </c>
      <c r="F1339" s="440">
        <v>46163</v>
      </c>
      <c r="G1339">
        <v>19617</v>
      </c>
      <c r="H1339" t="s">
        <v>5933</v>
      </c>
      <c r="I1339" t="s">
        <v>6085</v>
      </c>
      <c r="J1339">
        <v>0.3</v>
      </c>
      <c r="K1339" t="s">
        <v>5598</v>
      </c>
      <c r="L1339">
        <v>9</v>
      </c>
      <c r="M1339">
        <v>30</v>
      </c>
      <c r="N1339" t="s">
        <v>6085</v>
      </c>
      <c r="O1339" t="s">
        <v>465</v>
      </c>
    </row>
    <row r="1340" spans="1:15" x14ac:dyDescent="0.3">
      <c r="A1340">
        <v>236641</v>
      </c>
      <c r="B1340">
        <v>122</v>
      </c>
      <c r="C1340" t="s">
        <v>552</v>
      </c>
      <c r="D1340" t="s">
        <v>2520</v>
      </c>
      <c r="E1340" t="s">
        <v>3072</v>
      </c>
      <c r="F1340" s="440">
        <v>46163</v>
      </c>
      <c r="G1340">
        <v>23361</v>
      </c>
      <c r="H1340" t="s">
        <v>5937</v>
      </c>
      <c r="I1340" t="s">
        <v>6085</v>
      </c>
      <c r="J1340">
        <v>60</v>
      </c>
      <c r="K1340" t="s">
        <v>5598</v>
      </c>
      <c r="L1340">
        <v>174</v>
      </c>
      <c r="M1340">
        <v>2.9</v>
      </c>
      <c r="N1340" t="s">
        <v>6085</v>
      </c>
      <c r="O1340" t="s">
        <v>465</v>
      </c>
    </row>
    <row r="1341" spans="1:15" x14ac:dyDescent="0.3">
      <c r="A1341">
        <v>236641</v>
      </c>
      <c r="B1341">
        <v>122</v>
      </c>
      <c r="C1341" t="s">
        <v>552</v>
      </c>
      <c r="D1341" t="s">
        <v>2520</v>
      </c>
      <c r="E1341" t="s">
        <v>3072</v>
      </c>
      <c r="F1341" s="440">
        <v>46163</v>
      </c>
      <c r="G1341">
        <v>19701</v>
      </c>
      <c r="H1341" t="s">
        <v>5980</v>
      </c>
      <c r="I1341" t="s">
        <v>6085</v>
      </c>
      <c r="J1341">
        <v>1</v>
      </c>
      <c r="K1341" t="s">
        <v>5598</v>
      </c>
      <c r="L1341">
        <v>19</v>
      </c>
      <c r="M1341">
        <v>19</v>
      </c>
      <c r="N1341" t="s">
        <v>6085</v>
      </c>
      <c r="O1341" t="s">
        <v>465</v>
      </c>
    </row>
    <row r="1342" spans="1:15" x14ac:dyDescent="0.3">
      <c r="A1342">
        <v>236641</v>
      </c>
      <c r="B1342">
        <v>122</v>
      </c>
      <c r="C1342" t="s">
        <v>552</v>
      </c>
      <c r="D1342" t="s">
        <v>2520</v>
      </c>
      <c r="E1342" t="s">
        <v>3072</v>
      </c>
      <c r="F1342" s="440">
        <v>46163</v>
      </c>
      <c r="G1342">
        <v>19647</v>
      </c>
      <c r="H1342" t="s">
        <v>5921</v>
      </c>
      <c r="I1342" t="s">
        <v>6085</v>
      </c>
      <c r="J1342">
        <v>1</v>
      </c>
      <c r="K1342" t="s">
        <v>5598</v>
      </c>
      <c r="L1342">
        <v>16</v>
      </c>
      <c r="M1342">
        <v>16</v>
      </c>
      <c r="N1342" t="s">
        <v>6085</v>
      </c>
      <c r="O1342" t="s">
        <v>465</v>
      </c>
    </row>
    <row r="1343" spans="1:15" x14ac:dyDescent="0.3">
      <c r="A1343">
        <v>236641</v>
      </c>
      <c r="B1343">
        <v>122</v>
      </c>
      <c r="C1343" t="s">
        <v>552</v>
      </c>
      <c r="D1343" t="s">
        <v>2520</v>
      </c>
      <c r="E1343" t="s">
        <v>3072</v>
      </c>
      <c r="F1343" s="440">
        <v>46163</v>
      </c>
      <c r="G1343">
        <v>23390</v>
      </c>
      <c r="H1343" t="s">
        <v>5922</v>
      </c>
      <c r="I1343" t="s">
        <v>6085</v>
      </c>
      <c r="J1343">
        <v>6</v>
      </c>
      <c r="K1343" t="s">
        <v>5598</v>
      </c>
      <c r="L1343">
        <v>48</v>
      </c>
      <c r="M1343">
        <v>8</v>
      </c>
      <c r="N1343" t="s">
        <v>6085</v>
      </c>
      <c r="O1343" t="s">
        <v>465</v>
      </c>
    </row>
    <row r="1344" spans="1:15" x14ac:dyDescent="0.3">
      <c r="A1344">
        <v>236641</v>
      </c>
      <c r="B1344">
        <v>122</v>
      </c>
      <c r="C1344" t="s">
        <v>552</v>
      </c>
      <c r="D1344" t="s">
        <v>2520</v>
      </c>
      <c r="E1344" t="s">
        <v>3072</v>
      </c>
      <c r="F1344" s="440">
        <v>46163</v>
      </c>
      <c r="G1344">
        <v>19751</v>
      </c>
      <c r="H1344" t="s">
        <v>5938</v>
      </c>
      <c r="I1344" t="s">
        <v>6085</v>
      </c>
      <c r="J1344">
        <v>10</v>
      </c>
      <c r="K1344" t="s">
        <v>5598</v>
      </c>
      <c r="L1344">
        <v>88</v>
      </c>
      <c r="M1344">
        <v>8.8000000000000007</v>
      </c>
      <c r="N1344" t="s">
        <v>6085</v>
      </c>
      <c r="O1344" t="s">
        <v>465</v>
      </c>
    </row>
    <row r="1345" spans="1:15" x14ac:dyDescent="0.3">
      <c r="A1345">
        <v>236641</v>
      </c>
      <c r="B1345">
        <v>122</v>
      </c>
      <c r="C1345" t="s">
        <v>552</v>
      </c>
      <c r="D1345" t="s">
        <v>2520</v>
      </c>
      <c r="E1345" t="s">
        <v>3072</v>
      </c>
      <c r="F1345" s="440">
        <v>46163</v>
      </c>
      <c r="G1345">
        <v>23359</v>
      </c>
      <c r="H1345" t="s">
        <v>5939</v>
      </c>
      <c r="I1345" t="s">
        <v>6085</v>
      </c>
      <c r="J1345">
        <v>30</v>
      </c>
      <c r="K1345" t="s">
        <v>5598</v>
      </c>
      <c r="L1345">
        <v>66</v>
      </c>
      <c r="M1345">
        <v>2.2000000000000002</v>
      </c>
      <c r="N1345" t="s">
        <v>6085</v>
      </c>
      <c r="O1345" t="s">
        <v>465</v>
      </c>
    </row>
    <row r="1346" spans="1:15" x14ac:dyDescent="0.3">
      <c r="A1346">
        <v>236641</v>
      </c>
      <c r="B1346">
        <v>122</v>
      </c>
      <c r="C1346" t="s">
        <v>552</v>
      </c>
      <c r="D1346" t="s">
        <v>2520</v>
      </c>
      <c r="E1346" t="s">
        <v>3072</v>
      </c>
      <c r="F1346" s="440">
        <v>46163</v>
      </c>
      <c r="G1346">
        <v>19502</v>
      </c>
      <c r="H1346" t="s">
        <v>6015</v>
      </c>
      <c r="I1346" t="s">
        <v>6085</v>
      </c>
      <c r="J1346">
        <v>2.5</v>
      </c>
      <c r="K1346" t="s">
        <v>5598</v>
      </c>
      <c r="L1346">
        <v>33.75</v>
      </c>
      <c r="M1346">
        <v>13.5</v>
      </c>
      <c r="N1346" t="s">
        <v>6085</v>
      </c>
      <c r="O1346" t="s">
        <v>465</v>
      </c>
    </row>
    <row r="1347" spans="1:15" x14ac:dyDescent="0.3">
      <c r="A1347">
        <v>236641</v>
      </c>
      <c r="B1347">
        <v>122</v>
      </c>
      <c r="C1347" t="s">
        <v>552</v>
      </c>
      <c r="D1347" t="s">
        <v>2520</v>
      </c>
      <c r="E1347" t="s">
        <v>3072</v>
      </c>
      <c r="F1347" s="440">
        <v>46163</v>
      </c>
      <c r="G1347">
        <v>19759</v>
      </c>
      <c r="H1347" t="s">
        <v>6016</v>
      </c>
      <c r="I1347" t="s">
        <v>6085</v>
      </c>
      <c r="J1347">
        <v>7</v>
      </c>
      <c r="K1347" t="s">
        <v>5598</v>
      </c>
      <c r="L1347">
        <v>66.5</v>
      </c>
      <c r="M1347">
        <v>9.5</v>
      </c>
      <c r="N1347" t="s">
        <v>6085</v>
      </c>
      <c r="O1347" t="s">
        <v>465</v>
      </c>
    </row>
    <row r="1348" spans="1:15" x14ac:dyDescent="0.3">
      <c r="A1348">
        <v>236641</v>
      </c>
      <c r="B1348">
        <v>122</v>
      </c>
      <c r="C1348" t="s">
        <v>552</v>
      </c>
      <c r="D1348" t="s">
        <v>2520</v>
      </c>
      <c r="E1348" t="s">
        <v>3072</v>
      </c>
      <c r="F1348" s="440">
        <v>46163</v>
      </c>
      <c r="G1348">
        <v>19846</v>
      </c>
      <c r="H1348" t="s">
        <v>6060</v>
      </c>
      <c r="I1348" t="s">
        <v>6085</v>
      </c>
      <c r="J1348">
        <v>0.5</v>
      </c>
      <c r="K1348" t="s">
        <v>5598</v>
      </c>
      <c r="L1348">
        <v>10.5</v>
      </c>
      <c r="M1348">
        <v>21</v>
      </c>
      <c r="N1348" t="s">
        <v>6085</v>
      </c>
      <c r="O1348" t="s">
        <v>465</v>
      </c>
    </row>
    <row r="1349" spans="1:15" x14ac:dyDescent="0.3">
      <c r="A1349">
        <v>236641</v>
      </c>
      <c r="B1349">
        <v>122</v>
      </c>
      <c r="C1349" t="s">
        <v>552</v>
      </c>
      <c r="D1349" t="s">
        <v>2520</v>
      </c>
      <c r="E1349" t="s">
        <v>3072</v>
      </c>
      <c r="F1349" s="440">
        <v>46163</v>
      </c>
      <c r="G1349">
        <v>19485</v>
      </c>
      <c r="H1349" t="s">
        <v>5935</v>
      </c>
      <c r="I1349" t="s">
        <v>6085</v>
      </c>
      <c r="J1349">
        <v>0.1</v>
      </c>
      <c r="K1349" t="s">
        <v>5598</v>
      </c>
      <c r="L1349">
        <v>7</v>
      </c>
      <c r="M1349">
        <v>70</v>
      </c>
      <c r="N1349" t="s">
        <v>6085</v>
      </c>
      <c r="O1349" t="s">
        <v>465</v>
      </c>
    </row>
    <row r="1350" spans="1:15" x14ac:dyDescent="0.3">
      <c r="A1350">
        <v>236641</v>
      </c>
      <c r="B1350">
        <v>122</v>
      </c>
      <c r="C1350" t="s">
        <v>552</v>
      </c>
      <c r="D1350" t="s">
        <v>2520</v>
      </c>
      <c r="E1350" t="s">
        <v>3072</v>
      </c>
      <c r="F1350" s="440">
        <v>46163</v>
      </c>
      <c r="G1350">
        <v>23095</v>
      </c>
      <c r="H1350" t="s">
        <v>5942</v>
      </c>
      <c r="I1350" t="s">
        <v>6085</v>
      </c>
      <c r="J1350">
        <v>250</v>
      </c>
      <c r="K1350" t="s">
        <v>5613</v>
      </c>
      <c r="L1350">
        <v>250</v>
      </c>
      <c r="M1350">
        <v>1</v>
      </c>
      <c r="N1350" t="s">
        <v>6085</v>
      </c>
      <c r="O1350" t="s">
        <v>465</v>
      </c>
    </row>
    <row r="1351" spans="1:15" x14ac:dyDescent="0.3">
      <c r="A1351">
        <v>236641</v>
      </c>
      <c r="B1351">
        <v>122</v>
      </c>
      <c r="C1351" t="s">
        <v>552</v>
      </c>
      <c r="D1351" t="s">
        <v>2520</v>
      </c>
      <c r="E1351" t="s">
        <v>3072</v>
      </c>
      <c r="F1351" s="440">
        <v>46163</v>
      </c>
      <c r="G1351">
        <v>19476</v>
      </c>
      <c r="H1351" t="s">
        <v>6017</v>
      </c>
      <c r="I1351" t="s">
        <v>6085</v>
      </c>
      <c r="J1351">
        <v>1</v>
      </c>
      <c r="K1351" t="s">
        <v>5598</v>
      </c>
      <c r="L1351">
        <v>65</v>
      </c>
      <c r="M1351">
        <v>65</v>
      </c>
      <c r="N1351" t="s">
        <v>6085</v>
      </c>
      <c r="O1351" t="s">
        <v>465</v>
      </c>
    </row>
    <row r="1352" spans="1:15" x14ac:dyDescent="0.3">
      <c r="A1352">
        <v>236641</v>
      </c>
      <c r="B1352">
        <v>122</v>
      </c>
      <c r="C1352" t="s">
        <v>552</v>
      </c>
      <c r="D1352" t="s">
        <v>2520</v>
      </c>
      <c r="E1352" t="s">
        <v>3072</v>
      </c>
      <c r="F1352" s="440">
        <v>46163</v>
      </c>
      <c r="G1352">
        <v>19480</v>
      </c>
      <c r="H1352" t="s">
        <v>5936</v>
      </c>
      <c r="I1352" t="s">
        <v>6085</v>
      </c>
      <c r="J1352">
        <v>0.5</v>
      </c>
      <c r="K1352" t="s">
        <v>5598</v>
      </c>
      <c r="L1352">
        <v>8.5</v>
      </c>
      <c r="M1352">
        <v>17</v>
      </c>
      <c r="N1352" t="s">
        <v>6085</v>
      </c>
      <c r="O1352" t="s">
        <v>465</v>
      </c>
    </row>
    <row r="1353" spans="1:15" x14ac:dyDescent="0.3">
      <c r="A1353">
        <v>236641</v>
      </c>
      <c r="B1353">
        <v>122</v>
      </c>
      <c r="C1353" t="s">
        <v>552</v>
      </c>
      <c r="D1353" t="s">
        <v>2520</v>
      </c>
      <c r="E1353" t="s">
        <v>3072</v>
      </c>
      <c r="F1353" s="440">
        <v>46163</v>
      </c>
      <c r="G1353">
        <v>19575</v>
      </c>
      <c r="H1353" t="s">
        <v>5944</v>
      </c>
      <c r="I1353" t="s">
        <v>6085</v>
      </c>
      <c r="J1353">
        <v>0.5</v>
      </c>
      <c r="K1353" t="s">
        <v>5598</v>
      </c>
      <c r="L1353">
        <v>19.5</v>
      </c>
      <c r="M1353">
        <v>39</v>
      </c>
      <c r="N1353" t="s">
        <v>6085</v>
      </c>
      <c r="O1353" t="s">
        <v>465</v>
      </c>
    </row>
    <row r="1354" spans="1:15" x14ac:dyDescent="0.3">
      <c r="A1354">
        <v>236641</v>
      </c>
      <c r="B1354">
        <v>122</v>
      </c>
      <c r="C1354" t="s">
        <v>552</v>
      </c>
      <c r="D1354" t="s">
        <v>2520</v>
      </c>
      <c r="E1354" t="s">
        <v>3072</v>
      </c>
      <c r="F1354" s="440">
        <v>46163</v>
      </c>
      <c r="G1354">
        <v>19505</v>
      </c>
      <c r="H1354" t="s">
        <v>5978</v>
      </c>
      <c r="I1354" t="s">
        <v>6085</v>
      </c>
      <c r="J1354">
        <v>2.5</v>
      </c>
      <c r="K1354" t="s">
        <v>5598</v>
      </c>
      <c r="L1354">
        <v>23.75</v>
      </c>
      <c r="M1354">
        <v>9.5</v>
      </c>
      <c r="N1354" t="s">
        <v>6085</v>
      </c>
      <c r="O1354" t="s">
        <v>465</v>
      </c>
    </row>
    <row r="1355" spans="1:15" x14ac:dyDescent="0.3">
      <c r="A1355">
        <v>236641</v>
      </c>
      <c r="B1355">
        <v>122</v>
      </c>
      <c r="C1355" t="s">
        <v>552</v>
      </c>
      <c r="D1355" t="s">
        <v>2520</v>
      </c>
      <c r="E1355" t="s">
        <v>3072</v>
      </c>
      <c r="F1355" s="440">
        <v>46163</v>
      </c>
      <c r="G1355">
        <v>23113</v>
      </c>
      <c r="H1355" t="s">
        <v>5985</v>
      </c>
      <c r="I1355" t="s">
        <v>6085</v>
      </c>
      <c r="J1355">
        <v>1</v>
      </c>
      <c r="K1355" t="s">
        <v>5598</v>
      </c>
      <c r="L1355">
        <v>13</v>
      </c>
      <c r="M1355">
        <v>13</v>
      </c>
      <c r="N1355" t="s">
        <v>6085</v>
      </c>
      <c r="O1355" t="s">
        <v>465</v>
      </c>
    </row>
    <row r="1356" spans="1:15" x14ac:dyDescent="0.3">
      <c r="A1356">
        <v>236641</v>
      </c>
      <c r="B1356">
        <v>122</v>
      </c>
      <c r="C1356" t="s">
        <v>552</v>
      </c>
      <c r="D1356" t="s">
        <v>2520</v>
      </c>
      <c r="E1356" t="s">
        <v>3072</v>
      </c>
      <c r="F1356" s="440">
        <v>46163</v>
      </c>
      <c r="G1356">
        <v>19472</v>
      </c>
      <c r="H1356" t="s">
        <v>6064</v>
      </c>
      <c r="I1356" t="s">
        <v>6085</v>
      </c>
      <c r="J1356">
        <v>2</v>
      </c>
      <c r="K1356" t="s">
        <v>5598</v>
      </c>
      <c r="L1356">
        <v>37</v>
      </c>
      <c r="M1356">
        <v>18.5</v>
      </c>
      <c r="N1356" t="s">
        <v>6085</v>
      </c>
      <c r="O1356" t="s">
        <v>465</v>
      </c>
    </row>
    <row r="1357" spans="1:15" x14ac:dyDescent="0.3">
      <c r="A1357">
        <v>236641</v>
      </c>
      <c r="B1357">
        <v>122</v>
      </c>
      <c r="C1357" t="s">
        <v>552</v>
      </c>
      <c r="D1357" t="s">
        <v>2520</v>
      </c>
      <c r="E1357" t="s">
        <v>3072</v>
      </c>
      <c r="F1357" s="440">
        <v>46163</v>
      </c>
      <c r="G1357">
        <v>19503</v>
      </c>
      <c r="H1357" t="s">
        <v>6058</v>
      </c>
      <c r="I1357" t="s">
        <v>6085</v>
      </c>
      <c r="J1357">
        <v>2.5</v>
      </c>
      <c r="K1357" t="s">
        <v>5598</v>
      </c>
      <c r="L1357">
        <v>21.25</v>
      </c>
      <c r="M1357">
        <v>8.5</v>
      </c>
      <c r="N1357" t="s">
        <v>6085</v>
      </c>
      <c r="O1357" t="s">
        <v>465</v>
      </c>
    </row>
    <row r="1358" spans="1:15" x14ac:dyDescent="0.3">
      <c r="A1358">
        <v>236641</v>
      </c>
      <c r="B1358">
        <v>122</v>
      </c>
      <c r="C1358" t="s">
        <v>552</v>
      </c>
      <c r="D1358" t="s">
        <v>2520</v>
      </c>
      <c r="E1358" t="s">
        <v>3072</v>
      </c>
      <c r="F1358" s="440">
        <v>46163</v>
      </c>
      <c r="G1358">
        <v>19465</v>
      </c>
      <c r="H1358" t="s">
        <v>5953</v>
      </c>
      <c r="I1358" t="s">
        <v>6085</v>
      </c>
      <c r="J1358">
        <v>1</v>
      </c>
      <c r="K1358" t="s">
        <v>5598</v>
      </c>
      <c r="L1358">
        <v>6.5</v>
      </c>
      <c r="M1358">
        <v>6.5</v>
      </c>
      <c r="N1358" t="s">
        <v>6085</v>
      </c>
      <c r="O1358" t="s">
        <v>465</v>
      </c>
    </row>
    <row r="1359" spans="1:15" x14ac:dyDescent="0.3">
      <c r="A1359">
        <v>236641</v>
      </c>
      <c r="B1359">
        <v>122</v>
      </c>
      <c r="C1359" t="s">
        <v>552</v>
      </c>
      <c r="D1359" t="s">
        <v>2520</v>
      </c>
      <c r="E1359" t="s">
        <v>3072</v>
      </c>
      <c r="F1359" s="440">
        <v>46163</v>
      </c>
      <c r="G1359">
        <v>19488</v>
      </c>
      <c r="H1359" t="s">
        <v>5930</v>
      </c>
      <c r="I1359" t="s">
        <v>6085</v>
      </c>
      <c r="J1359">
        <v>2</v>
      </c>
      <c r="K1359" t="s">
        <v>5598</v>
      </c>
      <c r="L1359">
        <v>26</v>
      </c>
      <c r="M1359">
        <v>13</v>
      </c>
      <c r="N1359" t="s">
        <v>6085</v>
      </c>
      <c r="O1359" t="s">
        <v>465</v>
      </c>
    </row>
    <row r="1360" spans="1:15" x14ac:dyDescent="0.3">
      <c r="A1360">
        <v>236641</v>
      </c>
      <c r="B1360">
        <v>122</v>
      </c>
      <c r="C1360" t="s">
        <v>552</v>
      </c>
      <c r="D1360" t="s">
        <v>2520</v>
      </c>
      <c r="E1360" t="s">
        <v>3072</v>
      </c>
      <c r="F1360" s="440">
        <v>46163</v>
      </c>
      <c r="G1360">
        <v>19787</v>
      </c>
      <c r="H1360" t="s">
        <v>5914</v>
      </c>
      <c r="I1360" t="s">
        <v>6085</v>
      </c>
      <c r="J1360">
        <v>1.5</v>
      </c>
      <c r="K1360" t="s">
        <v>5598</v>
      </c>
      <c r="L1360">
        <v>8.77</v>
      </c>
      <c r="M1360">
        <v>5.8466670000000001</v>
      </c>
      <c r="N1360" t="s">
        <v>6085</v>
      </c>
      <c r="O1360" t="s">
        <v>465</v>
      </c>
    </row>
    <row r="1361" spans="1:15" x14ac:dyDescent="0.3">
      <c r="A1361">
        <v>236640</v>
      </c>
      <c r="B1361">
        <v>122</v>
      </c>
      <c r="C1361" t="s">
        <v>552</v>
      </c>
      <c r="D1361" t="s">
        <v>2684</v>
      </c>
      <c r="E1361" t="s">
        <v>3073</v>
      </c>
      <c r="F1361" s="440">
        <v>46163</v>
      </c>
      <c r="G1361">
        <v>26594</v>
      </c>
      <c r="H1361" t="s">
        <v>5698</v>
      </c>
      <c r="I1361" t="s">
        <v>6085</v>
      </c>
      <c r="J1361">
        <v>10.25</v>
      </c>
      <c r="K1361" t="s">
        <v>5598</v>
      </c>
      <c r="L1361">
        <v>890.73</v>
      </c>
      <c r="M1361">
        <v>86.900487999999996</v>
      </c>
      <c r="N1361" t="s">
        <v>6085</v>
      </c>
      <c r="O1361" t="s">
        <v>465</v>
      </c>
    </row>
    <row r="1362" spans="1:15" x14ac:dyDescent="0.3">
      <c r="A1362">
        <v>235756</v>
      </c>
      <c r="B1362">
        <v>122</v>
      </c>
      <c r="C1362" t="s">
        <v>552</v>
      </c>
      <c r="D1362" t="s">
        <v>2746</v>
      </c>
      <c r="E1362" t="s">
        <v>3074</v>
      </c>
      <c r="F1362" s="440">
        <v>46166</v>
      </c>
      <c r="G1362">
        <v>27340</v>
      </c>
      <c r="H1362" t="s">
        <v>6118</v>
      </c>
      <c r="I1362" t="s">
        <v>4764</v>
      </c>
      <c r="J1362">
        <v>14</v>
      </c>
      <c r="K1362" t="s">
        <v>5605</v>
      </c>
      <c r="L1362">
        <v>750.68</v>
      </c>
      <c r="M1362">
        <v>53.62</v>
      </c>
      <c r="N1362" t="s">
        <v>4764</v>
      </c>
      <c r="O1362" t="s">
        <v>465</v>
      </c>
    </row>
    <row r="1363" spans="1:15" x14ac:dyDescent="0.3">
      <c r="A1363">
        <v>235756</v>
      </c>
      <c r="B1363">
        <v>122</v>
      </c>
      <c r="C1363" t="s">
        <v>552</v>
      </c>
      <c r="D1363" t="s">
        <v>2746</v>
      </c>
      <c r="E1363" t="s">
        <v>3074</v>
      </c>
      <c r="F1363" s="440">
        <v>46166</v>
      </c>
      <c r="G1363">
        <v>28315</v>
      </c>
      <c r="H1363" t="s">
        <v>6120</v>
      </c>
      <c r="I1363" t="s">
        <v>4764</v>
      </c>
      <c r="J1363">
        <v>7</v>
      </c>
      <c r="K1363" t="s">
        <v>5605</v>
      </c>
      <c r="L1363">
        <v>304.92</v>
      </c>
      <c r="M1363">
        <v>43.56</v>
      </c>
      <c r="N1363" t="s">
        <v>4764</v>
      </c>
      <c r="O1363" t="s">
        <v>465</v>
      </c>
    </row>
    <row r="1364" spans="1:15" x14ac:dyDescent="0.3">
      <c r="A1364">
        <v>235756</v>
      </c>
      <c r="B1364">
        <v>122</v>
      </c>
      <c r="C1364" t="s">
        <v>552</v>
      </c>
      <c r="D1364" t="s">
        <v>2746</v>
      </c>
      <c r="E1364" t="s">
        <v>3074</v>
      </c>
      <c r="F1364" s="440">
        <v>46166</v>
      </c>
      <c r="G1364">
        <v>28316</v>
      </c>
      <c r="H1364" t="s">
        <v>6119</v>
      </c>
      <c r="I1364" t="s">
        <v>4764</v>
      </c>
      <c r="J1364">
        <v>12</v>
      </c>
      <c r="K1364" t="s">
        <v>5605</v>
      </c>
      <c r="L1364">
        <v>468.6</v>
      </c>
      <c r="M1364">
        <v>39.049999999999997</v>
      </c>
      <c r="N1364" t="s">
        <v>4764</v>
      </c>
      <c r="O1364" t="s">
        <v>465</v>
      </c>
    </row>
    <row r="1365" spans="1:15" x14ac:dyDescent="0.3">
      <c r="A1365">
        <v>235753</v>
      </c>
      <c r="B1365">
        <v>122</v>
      </c>
      <c r="C1365" t="s">
        <v>552</v>
      </c>
      <c r="D1365" t="s">
        <v>2715</v>
      </c>
      <c r="E1365" t="s">
        <v>3075</v>
      </c>
      <c r="F1365" s="440">
        <v>46170</v>
      </c>
      <c r="G1365">
        <v>21372</v>
      </c>
      <c r="H1365" t="s">
        <v>5704</v>
      </c>
      <c r="I1365" t="s">
        <v>6085</v>
      </c>
      <c r="J1365">
        <v>21</v>
      </c>
      <c r="K1365" t="s">
        <v>5613</v>
      </c>
      <c r="L1365">
        <v>651</v>
      </c>
      <c r="M1365">
        <v>31</v>
      </c>
      <c r="N1365" t="s">
        <v>6085</v>
      </c>
      <c r="O1365" t="s">
        <v>465</v>
      </c>
    </row>
    <row r="1366" spans="1:15" x14ac:dyDescent="0.3">
      <c r="A1366">
        <v>235753</v>
      </c>
      <c r="B1366">
        <v>122</v>
      </c>
      <c r="C1366" t="s">
        <v>552</v>
      </c>
      <c r="D1366" t="s">
        <v>2715</v>
      </c>
      <c r="E1366" t="s">
        <v>3075</v>
      </c>
      <c r="F1366" s="440">
        <v>46170</v>
      </c>
      <c r="G1366">
        <v>19166</v>
      </c>
      <c r="H1366" t="s">
        <v>5892</v>
      </c>
      <c r="I1366" t="s">
        <v>6085</v>
      </c>
      <c r="J1366">
        <v>25</v>
      </c>
      <c r="K1366" t="s">
        <v>5613</v>
      </c>
      <c r="L1366">
        <v>508.75</v>
      </c>
      <c r="M1366">
        <v>20.350000000000001</v>
      </c>
      <c r="N1366" t="s">
        <v>6085</v>
      </c>
      <c r="O1366" t="s">
        <v>465</v>
      </c>
    </row>
    <row r="1367" spans="1:15" x14ac:dyDescent="0.3">
      <c r="A1367">
        <v>235752</v>
      </c>
      <c r="B1367">
        <v>122</v>
      </c>
      <c r="C1367" t="s">
        <v>552</v>
      </c>
      <c r="D1367" t="s">
        <v>2877</v>
      </c>
      <c r="E1367" t="s">
        <v>3076</v>
      </c>
      <c r="F1367" s="440">
        <v>46167</v>
      </c>
      <c r="G1367">
        <v>24833</v>
      </c>
      <c r="H1367" t="s">
        <v>5707</v>
      </c>
      <c r="I1367" t="s">
        <v>6085</v>
      </c>
      <c r="J1367">
        <v>12</v>
      </c>
      <c r="K1367" t="s">
        <v>5703</v>
      </c>
      <c r="L1367">
        <v>573</v>
      </c>
      <c r="M1367">
        <v>47.75</v>
      </c>
      <c r="N1367" t="s">
        <v>6085</v>
      </c>
      <c r="O1367" t="s">
        <v>465</v>
      </c>
    </row>
    <row r="1368" spans="1:15" x14ac:dyDescent="0.3">
      <c r="A1368">
        <v>235750</v>
      </c>
      <c r="B1368">
        <v>122</v>
      </c>
      <c r="C1368" t="s">
        <v>552</v>
      </c>
      <c r="D1368" t="s">
        <v>2871</v>
      </c>
      <c r="E1368" t="s">
        <v>1409</v>
      </c>
      <c r="F1368" s="440">
        <v>46170</v>
      </c>
      <c r="G1368">
        <v>26024</v>
      </c>
      <c r="H1368" t="s">
        <v>5641</v>
      </c>
      <c r="I1368" t="s">
        <v>6085</v>
      </c>
      <c r="J1368">
        <v>150</v>
      </c>
      <c r="K1368" t="s">
        <v>5613</v>
      </c>
      <c r="L1368">
        <v>930</v>
      </c>
      <c r="M1368">
        <v>6.2</v>
      </c>
      <c r="N1368" t="s">
        <v>6085</v>
      </c>
      <c r="O1368" t="s">
        <v>465</v>
      </c>
    </row>
    <row r="1369" spans="1:15" x14ac:dyDescent="0.3">
      <c r="A1369">
        <v>235750</v>
      </c>
      <c r="B1369">
        <v>122</v>
      </c>
      <c r="C1369" t="s">
        <v>552</v>
      </c>
      <c r="D1369" t="s">
        <v>2871</v>
      </c>
      <c r="E1369" t="s">
        <v>1409</v>
      </c>
      <c r="F1369" s="440">
        <v>46170</v>
      </c>
      <c r="G1369">
        <v>25429</v>
      </c>
      <c r="H1369" t="s">
        <v>5640</v>
      </c>
      <c r="I1369" t="s">
        <v>6085</v>
      </c>
      <c r="J1369">
        <v>200</v>
      </c>
      <c r="K1369" t="s">
        <v>5613</v>
      </c>
      <c r="L1369">
        <v>1240</v>
      </c>
      <c r="M1369">
        <v>6.2</v>
      </c>
      <c r="N1369" t="s">
        <v>6085</v>
      </c>
      <c r="O1369" t="s">
        <v>465</v>
      </c>
    </row>
    <row r="1370" spans="1:15" x14ac:dyDescent="0.3">
      <c r="A1370">
        <v>235750</v>
      </c>
      <c r="B1370">
        <v>122</v>
      </c>
      <c r="C1370" t="s">
        <v>552</v>
      </c>
      <c r="D1370" t="s">
        <v>2871</v>
      </c>
      <c r="E1370" t="s">
        <v>1409</v>
      </c>
      <c r="F1370" s="440">
        <v>46170</v>
      </c>
      <c r="G1370">
        <v>26336</v>
      </c>
      <c r="H1370" t="s">
        <v>5701</v>
      </c>
      <c r="I1370" t="s">
        <v>6085</v>
      </c>
      <c r="J1370">
        <v>150</v>
      </c>
      <c r="K1370" t="s">
        <v>5613</v>
      </c>
      <c r="L1370">
        <v>930</v>
      </c>
      <c r="M1370">
        <v>6.2</v>
      </c>
      <c r="N1370" t="s">
        <v>6085</v>
      </c>
      <c r="O1370" t="s">
        <v>465</v>
      </c>
    </row>
    <row r="1371" spans="1:15" x14ac:dyDescent="0.3">
      <c r="A1371">
        <v>235539</v>
      </c>
      <c r="B1371">
        <v>122</v>
      </c>
      <c r="C1371" t="s">
        <v>552</v>
      </c>
      <c r="D1371" t="s">
        <v>2769</v>
      </c>
      <c r="E1371" t="s">
        <v>3077</v>
      </c>
      <c r="F1371" s="440">
        <v>46170</v>
      </c>
      <c r="G1371">
        <v>20941</v>
      </c>
      <c r="H1371" t="s">
        <v>5886</v>
      </c>
      <c r="I1371" t="s">
        <v>6085</v>
      </c>
      <c r="J1371">
        <v>5</v>
      </c>
      <c r="K1371" t="s">
        <v>5605</v>
      </c>
      <c r="L1371">
        <v>911.5</v>
      </c>
      <c r="M1371">
        <v>182.3</v>
      </c>
      <c r="N1371" t="s">
        <v>6085</v>
      </c>
      <c r="O1371" t="s">
        <v>465</v>
      </c>
    </row>
    <row r="1372" spans="1:15" x14ac:dyDescent="0.3">
      <c r="A1372">
        <v>235534</v>
      </c>
      <c r="B1372">
        <v>122</v>
      </c>
      <c r="C1372" t="s">
        <v>552</v>
      </c>
      <c r="D1372" t="s">
        <v>2711</v>
      </c>
      <c r="E1372" t="s">
        <v>3078</v>
      </c>
      <c r="F1372" s="440">
        <v>46168</v>
      </c>
      <c r="G1372">
        <v>26560</v>
      </c>
      <c r="H1372" t="s">
        <v>5732</v>
      </c>
      <c r="I1372" t="s">
        <v>4764</v>
      </c>
      <c r="J1372">
        <v>24</v>
      </c>
      <c r="K1372" t="s">
        <v>5601</v>
      </c>
      <c r="L1372">
        <v>660</v>
      </c>
      <c r="M1372">
        <v>27.5</v>
      </c>
      <c r="N1372" t="s">
        <v>4764</v>
      </c>
      <c r="O1372" t="s">
        <v>465</v>
      </c>
    </row>
    <row r="1373" spans="1:15" x14ac:dyDescent="0.3">
      <c r="A1373">
        <v>235534</v>
      </c>
      <c r="B1373">
        <v>122</v>
      </c>
      <c r="C1373" t="s">
        <v>552</v>
      </c>
      <c r="D1373" t="s">
        <v>2711</v>
      </c>
      <c r="E1373" t="s">
        <v>3078</v>
      </c>
      <c r="F1373" s="440">
        <v>46168</v>
      </c>
      <c r="G1373">
        <v>18486</v>
      </c>
      <c r="H1373" t="s">
        <v>5733</v>
      </c>
      <c r="I1373" t="s">
        <v>4764</v>
      </c>
      <c r="J1373">
        <v>6</v>
      </c>
      <c r="K1373" t="s">
        <v>5601</v>
      </c>
      <c r="L1373">
        <v>165</v>
      </c>
      <c r="M1373">
        <v>27.5</v>
      </c>
      <c r="N1373" t="s">
        <v>4764</v>
      </c>
      <c r="O1373" t="s">
        <v>465</v>
      </c>
    </row>
    <row r="1374" spans="1:15" x14ac:dyDescent="0.3">
      <c r="A1374">
        <v>235533</v>
      </c>
      <c r="B1374">
        <v>122</v>
      </c>
      <c r="C1374" t="s">
        <v>552</v>
      </c>
      <c r="D1374" t="s">
        <v>2754</v>
      </c>
      <c r="E1374" t="s">
        <v>3079</v>
      </c>
      <c r="F1374" s="440">
        <v>46168</v>
      </c>
      <c r="G1374">
        <v>18589</v>
      </c>
      <c r="H1374" t="s">
        <v>5722</v>
      </c>
      <c r="I1374" t="s">
        <v>4764</v>
      </c>
      <c r="J1374">
        <v>40</v>
      </c>
      <c r="K1374" t="s">
        <v>5605</v>
      </c>
      <c r="L1374">
        <v>2699.2</v>
      </c>
      <c r="M1374">
        <v>67.48</v>
      </c>
      <c r="N1374" t="s">
        <v>4764</v>
      </c>
      <c r="O1374" t="s">
        <v>465</v>
      </c>
    </row>
    <row r="1375" spans="1:15" x14ac:dyDescent="0.3">
      <c r="A1375">
        <v>235533</v>
      </c>
      <c r="B1375">
        <v>122</v>
      </c>
      <c r="C1375" t="s">
        <v>552</v>
      </c>
      <c r="D1375" t="s">
        <v>2754</v>
      </c>
      <c r="E1375" t="s">
        <v>3079</v>
      </c>
      <c r="F1375" s="440">
        <v>46168</v>
      </c>
      <c r="G1375">
        <v>17883</v>
      </c>
      <c r="H1375" t="s">
        <v>5821</v>
      </c>
      <c r="I1375" t="s">
        <v>4764</v>
      </c>
      <c r="J1375">
        <v>4</v>
      </c>
      <c r="K1375" t="s">
        <v>5605</v>
      </c>
      <c r="L1375">
        <v>80.44</v>
      </c>
      <c r="M1375">
        <v>20.11</v>
      </c>
      <c r="N1375" t="s">
        <v>4764</v>
      </c>
      <c r="O1375" t="s">
        <v>465</v>
      </c>
    </row>
    <row r="1376" spans="1:15" x14ac:dyDescent="0.3">
      <c r="A1376">
        <v>235533</v>
      </c>
      <c r="B1376">
        <v>122</v>
      </c>
      <c r="C1376" t="s">
        <v>552</v>
      </c>
      <c r="D1376" t="s">
        <v>2754</v>
      </c>
      <c r="E1376" t="s">
        <v>3079</v>
      </c>
      <c r="F1376" s="440">
        <v>46168</v>
      </c>
      <c r="G1376">
        <v>17905</v>
      </c>
      <c r="H1376" t="s">
        <v>5817</v>
      </c>
      <c r="I1376" t="s">
        <v>4764</v>
      </c>
      <c r="J1376">
        <v>8</v>
      </c>
      <c r="K1376" t="s">
        <v>5605</v>
      </c>
      <c r="L1376">
        <v>159.76</v>
      </c>
      <c r="M1376">
        <v>19.97</v>
      </c>
      <c r="N1376" t="s">
        <v>4764</v>
      </c>
      <c r="O1376" t="s">
        <v>465</v>
      </c>
    </row>
    <row r="1377" spans="1:15" x14ac:dyDescent="0.3">
      <c r="A1377">
        <v>235533</v>
      </c>
      <c r="B1377">
        <v>122</v>
      </c>
      <c r="C1377" t="s">
        <v>552</v>
      </c>
      <c r="D1377" t="s">
        <v>2754</v>
      </c>
      <c r="E1377" t="s">
        <v>3079</v>
      </c>
      <c r="F1377" s="440">
        <v>46168</v>
      </c>
      <c r="G1377">
        <v>17886</v>
      </c>
      <c r="H1377" t="s">
        <v>5820</v>
      </c>
      <c r="I1377" t="s">
        <v>4764</v>
      </c>
      <c r="J1377">
        <v>8</v>
      </c>
      <c r="K1377" t="s">
        <v>5605</v>
      </c>
      <c r="L1377">
        <v>184.48</v>
      </c>
      <c r="M1377">
        <v>23.06</v>
      </c>
      <c r="N1377" t="s">
        <v>4764</v>
      </c>
      <c r="O1377" t="s">
        <v>465</v>
      </c>
    </row>
    <row r="1378" spans="1:15" x14ac:dyDescent="0.3">
      <c r="A1378">
        <v>235533</v>
      </c>
      <c r="B1378">
        <v>122</v>
      </c>
      <c r="C1378" t="s">
        <v>552</v>
      </c>
      <c r="D1378" t="s">
        <v>2754</v>
      </c>
      <c r="E1378" t="s">
        <v>3079</v>
      </c>
      <c r="F1378" s="440">
        <v>46168</v>
      </c>
      <c r="G1378">
        <v>18586</v>
      </c>
      <c r="H1378" t="s">
        <v>6013</v>
      </c>
      <c r="I1378" t="s">
        <v>4764</v>
      </c>
      <c r="J1378">
        <v>10</v>
      </c>
      <c r="K1378" t="s">
        <v>5605</v>
      </c>
      <c r="L1378">
        <v>1075.5</v>
      </c>
      <c r="M1378">
        <v>107.55</v>
      </c>
      <c r="N1378" t="s">
        <v>4764</v>
      </c>
      <c r="O1378" t="s">
        <v>465</v>
      </c>
    </row>
    <row r="1379" spans="1:15" x14ac:dyDescent="0.3">
      <c r="A1379">
        <v>235533</v>
      </c>
      <c r="B1379">
        <v>122</v>
      </c>
      <c r="C1379" t="s">
        <v>552</v>
      </c>
      <c r="D1379" t="s">
        <v>2754</v>
      </c>
      <c r="E1379" t="s">
        <v>3079</v>
      </c>
      <c r="F1379" s="440">
        <v>46168</v>
      </c>
      <c r="G1379">
        <v>17881</v>
      </c>
      <c r="H1379" t="s">
        <v>5822</v>
      </c>
      <c r="I1379" t="s">
        <v>4764</v>
      </c>
      <c r="J1379">
        <v>4</v>
      </c>
      <c r="K1379" t="s">
        <v>5605</v>
      </c>
      <c r="L1379">
        <v>93.8</v>
      </c>
      <c r="M1379">
        <v>23.45</v>
      </c>
      <c r="N1379" t="s">
        <v>4764</v>
      </c>
      <c r="O1379" t="s">
        <v>465</v>
      </c>
    </row>
    <row r="1380" spans="1:15" x14ac:dyDescent="0.3">
      <c r="A1380">
        <v>235533</v>
      </c>
      <c r="B1380">
        <v>122</v>
      </c>
      <c r="C1380" t="s">
        <v>552</v>
      </c>
      <c r="D1380" t="s">
        <v>2754</v>
      </c>
      <c r="E1380" t="s">
        <v>3079</v>
      </c>
      <c r="F1380" s="440">
        <v>46168</v>
      </c>
      <c r="G1380">
        <v>17895</v>
      </c>
      <c r="H1380" t="s">
        <v>5819</v>
      </c>
      <c r="I1380" t="s">
        <v>4764</v>
      </c>
      <c r="J1380">
        <v>6</v>
      </c>
      <c r="K1380" t="s">
        <v>5605</v>
      </c>
      <c r="L1380">
        <v>138.36000000000001</v>
      </c>
      <c r="M1380">
        <v>23.06</v>
      </c>
      <c r="N1380" t="s">
        <v>4764</v>
      </c>
      <c r="O1380" t="s">
        <v>465</v>
      </c>
    </row>
    <row r="1381" spans="1:15" x14ac:dyDescent="0.3">
      <c r="A1381">
        <v>235533</v>
      </c>
      <c r="B1381">
        <v>122</v>
      </c>
      <c r="C1381" t="s">
        <v>552</v>
      </c>
      <c r="D1381" t="s">
        <v>2754</v>
      </c>
      <c r="E1381" t="s">
        <v>3079</v>
      </c>
      <c r="F1381" s="440">
        <v>46168</v>
      </c>
      <c r="G1381">
        <v>17903</v>
      </c>
      <c r="H1381" t="s">
        <v>5818</v>
      </c>
      <c r="I1381" t="s">
        <v>4764</v>
      </c>
      <c r="J1381">
        <v>6</v>
      </c>
      <c r="K1381" t="s">
        <v>5605</v>
      </c>
      <c r="L1381">
        <v>119.82</v>
      </c>
      <c r="M1381">
        <v>19.97</v>
      </c>
      <c r="N1381" t="s">
        <v>4764</v>
      </c>
      <c r="O1381" t="s">
        <v>465</v>
      </c>
    </row>
    <row r="1382" spans="1:15" x14ac:dyDescent="0.3">
      <c r="A1382">
        <v>235531</v>
      </c>
      <c r="B1382">
        <v>122</v>
      </c>
      <c r="C1382" t="s">
        <v>552</v>
      </c>
      <c r="D1382" t="s">
        <v>2815</v>
      </c>
      <c r="E1382" t="s">
        <v>3080</v>
      </c>
      <c r="F1382" s="440">
        <v>46168</v>
      </c>
      <c r="G1382">
        <v>18382</v>
      </c>
      <c r="H1382" t="s">
        <v>5738</v>
      </c>
      <c r="I1382" t="s">
        <v>4764</v>
      </c>
      <c r="J1382">
        <v>8</v>
      </c>
      <c r="K1382" t="s">
        <v>5601</v>
      </c>
      <c r="L1382">
        <v>440</v>
      </c>
      <c r="M1382">
        <v>55</v>
      </c>
      <c r="N1382" t="s">
        <v>4764</v>
      </c>
      <c r="O1382" t="s">
        <v>465</v>
      </c>
    </row>
    <row r="1383" spans="1:15" x14ac:dyDescent="0.3">
      <c r="A1383">
        <v>235529</v>
      </c>
      <c r="B1383">
        <v>122</v>
      </c>
      <c r="C1383" t="s">
        <v>552</v>
      </c>
      <c r="D1383" t="s">
        <v>2733</v>
      </c>
      <c r="E1383" t="s">
        <v>3081</v>
      </c>
      <c r="F1383" s="440">
        <v>46168</v>
      </c>
      <c r="G1383">
        <v>24845</v>
      </c>
      <c r="H1383" t="s">
        <v>6106</v>
      </c>
      <c r="I1383" t="s">
        <v>6097</v>
      </c>
      <c r="J1383">
        <v>2</v>
      </c>
      <c r="K1383" t="s">
        <v>5622</v>
      </c>
      <c r="L1383">
        <v>251.26</v>
      </c>
      <c r="M1383">
        <v>125.63</v>
      </c>
      <c r="N1383" t="s">
        <v>6107</v>
      </c>
      <c r="O1383" t="s">
        <v>465</v>
      </c>
    </row>
    <row r="1384" spans="1:15" x14ac:dyDescent="0.3">
      <c r="A1384">
        <v>235529</v>
      </c>
      <c r="B1384">
        <v>122</v>
      </c>
      <c r="C1384" t="s">
        <v>552</v>
      </c>
      <c r="D1384" t="s">
        <v>2733</v>
      </c>
      <c r="E1384" t="s">
        <v>3081</v>
      </c>
      <c r="F1384" s="440">
        <v>46168</v>
      </c>
      <c r="G1384">
        <v>24514</v>
      </c>
      <c r="H1384" t="s">
        <v>6110</v>
      </c>
      <c r="I1384" t="s">
        <v>6097</v>
      </c>
      <c r="J1384">
        <v>6</v>
      </c>
      <c r="K1384" t="s">
        <v>5622</v>
      </c>
      <c r="L1384">
        <v>741.24</v>
      </c>
      <c r="M1384">
        <v>123.54</v>
      </c>
      <c r="N1384" t="s">
        <v>6107</v>
      </c>
      <c r="O1384" t="s">
        <v>465</v>
      </c>
    </row>
    <row r="1385" spans="1:15" x14ac:dyDescent="0.3">
      <c r="A1385">
        <v>235529</v>
      </c>
      <c r="B1385">
        <v>122</v>
      </c>
      <c r="C1385" t="s">
        <v>552</v>
      </c>
      <c r="D1385" t="s">
        <v>2733</v>
      </c>
      <c r="E1385" t="s">
        <v>3081</v>
      </c>
      <c r="F1385" s="440">
        <v>46168</v>
      </c>
      <c r="G1385">
        <v>24507</v>
      </c>
      <c r="H1385" t="s">
        <v>6109</v>
      </c>
      <c r="I1385" t="s">
        <v>6097</v>
      </c>
      <c r="J1385">
        <v>4</v>
      </c>
      <c r="K1385" t="s">
        <v>5622</v>
      </c>
      <c r="L1385">
        <v>340.68</v>
      </c>
      <c r="M1385">
        <v>85.17</v>
      </c>
      <c r="N1385" t="s">
        <v>6107</v>
      </c>
      <c r="O1385" t="s">
        <v>465</v>
      </c>
    </row>
    <row r="1386" spans="1:15" x14ac:dyDescent="0.3">
      <c r="A1386">
        <v>235529</v>
      </c>
      <c r="B1386">
        <v>122</v>
      </c>
      <c r="C1386" t="s">
        <v>552</v>
      </c>
      <c r="D1386" t="s">
        <v>2733</v>
      </c>
      <c r="E1386" t="s">
        <v>3081</v>
      </c>
      <c r="F1386" s="440">
        <v>46168</v>
      </c>
      <c r="G1386">
        <v>26393</v>
      </c>
      <c r="H1386" t="s">
        <v>6112</v>
      </c>
      <c r="I1386" t="s">
        <v>6097</v>
      </c>
      <c r="J1386">
        <v>4</v>
      </c>
      <c r="K1386" t="s">
        <v>5622</v>
      </c>
      <c r="L1386">
        <v>439.16</v>
      </c>
      <c r="M1386">
        <v>109.79</v>
      </c>
      <c r="N1386" t="s">
        <v>6107</v>
      </c>
      <c r="O1386" t="s">
        <v>465</v>
      </c>
    </row>
    <row r="1387" spans="1:15" x14ac:dyDescent="0.3">
      <c r="A1387">
        <v>235528</v>
      </c>
      <c r="B1387">
        <v>122</v>
      </c>
      <c r="C1387" t="s">
        <v>552</v>
      </c>
      <c r="D1387" t="s">
        <v>2688</v>
      </c>
      <c r="E1387" t="s">
        <v>3082</v>
      </c>
      <c r="F1387" s="440">
        <v>46169</v>
      </c>
      <c r="G1387">
        <v>18275</v>
      </c>
      <c r="H1387" t="s">
        <v>5764</v>
      </c>
      <c r="I1387" t="s">
        <v>4764</v>
      </c>
      <c r="J1387">
        <v>3</v>
      </c>
      <c r="K1387" t="s">
        <v>5601</v>
      </c>
      <c r="L1387">
        <v>217.05</v>
      </c>
      <c r="M1387">
        <v>72.349999999999994</v>
      </c>
      <c r="N1387" t="s">
        <v>4764</v>
      </c>
      <c r="O1387" t="s">
        <v>465</v>
      </c>
    </row>
    <row r="1388" spans="1:15" x14ac:dyDescent="0.3">
      <c r="A1388">
        <v>235528</v>
      </c>
      <c r="B1388">
        <v>122</v>
      </c>
      <c r="C1388" t="s">
        <v>552</v>
      </c>
      <c r="D1388" t="s">
        <v>2688</v>
      </c>
      <c r="E1388" t="s">
        <v>3082</v>
      </c>
      <c r="F1388" s="440">
        <v>46169</v>
      </c>
      <c r="G1388">
        <v>18272</v>
      </c>
      <c r="H1388" t="s">
        <v>5765</v>
      </c>
      <c r="I1388" t="s">
        <v>4764</v>
      </c>
      <c r="J1388">
        <v>6</v>
      </c>
      <c r="K1388" t="s">
        <v>5601</v>
      </c>
      <c r="L1388">
        <v>218.64</v>
      </c>
      <c r="M1388">
        <v>36.44</v>
      </c>
      <c r="N1388" t="s">
        <v>4764</v>
      </c>
      <c r="O1388" t="s">
        <v>465</v>
      </c>
    </row>
    <row r="1389" spans="1:15" x14ac:dyDescent="0.3">
      <c r="A1389">
        <v>235528</v>
      </c>
      <c r="B1389">
        <v>122</v>
      </c>
      <c r="C1389" t="s">
        <v>552</v>
      </c>
      <c r="D1389" t="s">
        <v>2688</v>
      </c>
      <c r="E1389" t="s">
        <v>3082</v>
      </c>
      <c r="F1389" s="440">
        <v>46169</v>
      </c>
      <c r="G1389">
        <v>17800</v>
      </c>
      <c r="H1389" t="s">
        <v>5824</v>
      </c>
      <c r="I1389" t="s">
        <v>4764</v>
      </c>
      <c r="J1389">
        <v>6</v>
      </c>
      <c r="K1389" t="s">
        <v>6093</v>
      </c>
      <c r="L1389">
        <v>155.52000000000001</v>
      </c>
      <c r="M1389">
        <v>25.92</v>
      </c>
      <c r="N1389" t="s">
        <v>4764</v>
      </c>
      <c r="O1389" t="s">
        <v>465</v>
      </c>
    </row>
    <row r="1390" spans="1:15" x14ac:dyDescent="0.3">
      <c r="A1390">
        <v>235515</v>
      </c>
      <c r="B1390">
        <v>122</v>
      </c>
      <c r="C1390" t="s">
        <v>552</v>
      </c>
      <c r="D1390" t="s">
        <v>2738</v>
      </c>
      <c r="E1390" t="s">
        <v>3083</v>
      </c>
      <c r="F1390" s="440">
        <v>46168</v>
      </c>
      <c r="G1390">
        <v>21017</v>
      </c>
      <c r="H1390" t="s">
        <v>5673</v>
      </c>
      <c r="I1390" t="s">
        <v>6085</v>
      </c>
      <c r="J1390">
        <v>3</v>
      </c>
      <c r="K1390" t="s">
        <v>6115</v>
      </c>
      <c r="L1390">
        <v>476.7</v>
      </c>
      <c r="M1390">
        <v>158.9</v>
      </c>
      <c r="N1390" t="s">
        <v>6085</v>
      </c>
      <c r="O1390" t="s">
        <v>465</v>
      </c>
    </row>
    <row r="1391" spans="1:15" x14ac:dyDescent="0.3">
      <c r="A1391">
        <v>235515</v>
      </c>
      <c r="B1391">
        <v>122</v>
      </c>
      <c r="C1391" t="s">
        <v>552</v>
      </c>
      <c r="D1391" t="s">
        <v>2738</v>
      </c>
      <c r="E1391" t="s">
        <v>3083</v>
      </c>
      <c r="F1391" s="440">
        <v>46168</v>
      </c>
      <c r="G1391">
        <v>20301</v>
      </c>
      <c r="H1391" t="s">
        <v>5617</v>
      </c>
      <c r="I1391" t="s">
        <v>6085</v>
      </c>
      <c r="J1391">
        <v>14</v>
      </c>
      <c r="K1391" t="s">
        <v>5605</v>
      </c>
      <c r="L1391">
        <v>294</v>
      </c>
      <c r="M1391">
        <v>21</v>
      </c>
      <c r="N1391" t="s">
        <v>6085</v>
      </c>
      <c r="O1391" t="s">
        <v>465</v>
      </c>
    </row>
    <row r="1392" spans="1:15" x14ac:dyDescent="0.3">
      <c r="A1392">
        <v>235514</v>
      </c>
      <c r="B1392">
        <v>122</v>
      </c>
      <c r="C1392" t="s">
        <v>552</v>
      </c>
      <c r="D1392" t="s">
        <v>2995</v>
      </c>
      <c r="E1392" t="s">
        <v>3084</v>
      </c>
      <c r="F1392" s="440">
        <v>46168</v>
      </c>
      <c r="G1392">
        <v>18114</v>
      </c>
      <c r="H1392" t="s">
        <v>5805</v>
      </c>
      <c r="I1392" t="s">
        <v>4764</v>
      </c>
      <c r="J1392">
        <v>1</v>
      </c>
      <c r="K1392" t="s">
        <v>5601</v>
      </c>
      <c r="L1392">
        <v>279.89999999999998</v>
      </c>
      <c r="M1392">
        <v>279.89999999999998</v>
      </c>
      <c r="N1392" t="s">
        <v>4764</v>
      </c>
      <c r="O1392" t="s">
        <v>465</v>
      </c>
    </row>
    <row r="1393" spans="1:15" x14ac:dyDescent="0.3">
      <c r="A1393">
        <v>235514</v>
      </c>
      <c r="B1393">
        <v>122</v>
      </c>
      <c r="C1393" t="s">
        <v>552</v>
      </c>
      <c r="D1393" t="s">
        <v>2995</v>
      </c>
      <c r="E1393" t="s">
        <v>3084</v>
      </c>
      <c r="F1393" s="440">
        <v>46168</v>
      </c>
      <c r="G1393">
        <v>18261</v>
      </c>
      <c r="H1393" t="s">
        <v>5769</v>
      </c>
      <c r="I1393" t="s">
        <v>4764</v>
      </c>
      <c r="J1393">
        <v>2</v>
      </c>
      <c r="K1393" t="s">
        <v>5601</v>
      </c>
      <c r="L1393">
        <v>926.4</v>
      </c>
      <c r="M1393">
        <v>463.2</v>
      </c>
      <c r="N1393" t="s">
        <v>4764</v>
      </c>
      <c r="O1393" t="s">
        <v>465</v>
      </c>
    </row>
    <row r="1394" spans="1:15" x14ac:dyDescent="0.3">
      <c r="A1394">
        <v>235501</v>
      </c>
      <c r="B1394">
        <v>122</v>
      </c>
      <c r="C1394" t="s">
        <v>552</v>
      </c>
      <c r="D1394" t="s">
        <v>2704</v>
      </c>
      <c r="E1394" t="s">
        <v>3085</v>
      </c>
      <c r="F1394" s="440">
        <v>46168</v>
      </c>
      <c r="G1394">
        <v>19623</v>
      </c>
      <c r="H1394" t="s">
        <v>5929</v>
      </c>
      <c r="I1394" t="s">
        <v>6085</v>
      </c>
      <c r="J1394">
        <v>10.25</v>
      </c>
      <c r="K1394" t="s">
        <v>5598</v>
      </c>
      <c r="L1394">
        <v>64.680000000000007</v>
      </c>
      <c r="M1394">
        <v>6.310244</v>
      </c>
      <c r="N1394" t="s">
        <v>6085</v>
      </c>
      <c r="O1394" t="s">
        <v>465</v>
      </c>
    </row>
    <row r="1395" spans="1:15" x14ac:dyDescent="0.3">
      <c r="A1395">
        <v>235501</v>
      </c>
      <c r="B1395">
        <v>122</v>
      </c>
      <c r="C1395" t="s">
        <v>552</v>
      </c>
      <c r="D1395" t="s">
        <v>2704</v>
      </c>
      <c r="E1395" t="s">
        <v>3085</v>
      </c>
      <c r="F1395" s="440">
        <v>46168</v>
      </c>
      <c r="G1395">
        <v>23186</v>
      </c>
      <c r="H1395" t="s">
        <v>5955</v>
      </c>
      <c r="I1395" t="s">
        <v>6085</v>
      </c>
      <c r="J1395">
        <v>20</v>
      </c>
      <c r="K1395" t="s">
        <v>5598</v>
      </c>
      <c r="L1395">
        <v>257.8</v>
      </c>
      <c r="M1395">
        <v>12.89</v>
      </c>
      <c r="N1395" t="s">
        <v>6085</v>
      </c>
      <c r="O1395" t="s">
        <v>465</v>
      </c>
    </row>
    <row r="1396" spans="1:15" x14ac:dyDescent="0.3">
      <c r="A1396">
        <v>235501</v>
      </c>
      <c r="B1396">
        <v>122</v>
      </c>
      <c r="C1396" t="s">
        <v>552</v>
      </c>
      <c r="D1396" t="s">
        <v>2704</v>
      </c>
      <c r="E1396" t="s">
        <v>3085</v>
      </c>
      <c r="F1396" s="440">
        <v>46168</v>
      </c>
      <c r="G1396">
        <v>19621</v>
      </c>
      <c r="H1396" t="s">
        <v>5931</v>
      </c>
      <c r="I1396" t="s">
        <v>6085</v>
      </c>
      <c r="J1396">
        <v>2.15</v>
      </c>
      <c r="K1396" t="s">
        <v>5598</v>
      </c>
      <c r="L1396">
        <v>19.48</v>
      </c>
      <c r="M1396">
        <v>9.0604650000000007</v>
      </c>
      <c r="N1396" t="s">
        <v>6085</v>
      </c>
      <c r="O1396" t="s">
        <v>465</v>
      </c>
    </row>
    <row r="1397" spans="1:15" x14ac:dyDescent="0.3">
      <c r="A1397">
        <v>235501</v>
      </c>
      <c r="B1397">
        <v>122</v>
      </c>
      <c r="C1397" t="s">
        <v>552</v>
      </c>
      <c r="D1397" t="s">
        <v>2704</v>
      </c>
      <c r="E1397" t="s">
        <v>3085</v>
      </c>
      <c r="F1397" s="440">
        <v>46168</v>
      </c>
      <c r="G1397">
        <v>19652</v>
      </c>
      <c r="H1397" t="s">
        <v>5920</v>
      </c>
      <c r="I1397" t="s">
        <v>6085</v>
      </c>
      <c r="J1397">
        <v>1</v>
      </c>
      <c r="K1397" t="s">
        <v>5598</v>
      </c>
      <c r="L1397">
        <v>20.16</v>
      </c>
      <c r="M1397">
        <v>20.16</v>
      </c>
      <c r="N1397" t="s">
        <v>6085</v>
      </c>
      <c r="O1397" t="s">
        <v>465</v>
      </c>
    </row>
    <row r="1398" spans="1:15" x14ac:dyDescent="0.3">
      <c r="A1398">
        <v>235501</v>
      </c>
      <c r="B1398">
        <v>122</v>
      </c>
      <c r="C1398" t="s">
        <v>552</v>
      </c>
      <c r="D1398" t="s">
        <v>2704</v>
      </c>
      <c r="E1398" t="s">
        <v>3085</v>
      </c>
      <c r="F1398" s="440">
        <v>46168</v>
      </c>
      <c r="G1398">
        <v>19558</v>
      </c>
      <c r="H1398" t="s">
        <v>5950</v>
      </c>
      <c r="I1398" t="s">
        <v>6085</v>
      </c>
      <c r="J1398">
        <v>1</v>
      </c>
      <c r="K1398" t="s">
        <v>5598</v>
      </c>
      <c r="L1398">
        <v>20.3</v>
      </c>
      <c r="M1398">
        <v>20.3</v>
      </c>
      <c r="N1398" t="s">
        <v>6085</v>
      </c>
      <c r="O1398" t="s">
        <v>465</v>
      </c>
    </row>
    <row r="1399" spans="1:15" x14ac:dyDescent="0.3">
      <c r="A1399">
        <v>235501</v>
      </c>
      <c r="B1399">
        <v>122</v>
      </c>
      <c r="C1399" t="s">
        <v>552</v>
      </c>
      <c r="D1399" t="s">
        <v>2704</v>
      </c>
      <c r="E1399" t="s">
        <v>3085</v>
      </c>
      <c r="F1399" s="440">
        <v>46168</v>
      </c>
      <c r="G1399">
        <v>19465</v>
      </c>
      <c r="H1399" t="s">
        <v>5953</v>
      </c>
      <c r="I1399" t="s">
        <v>6085</v>
      </c>
      <c r="J1399">
        <v>1.4</v>
      </c>
      <c r="K1399" t="s">
        <v>5598</v>
      </c>
      <c r="L1399">
        <v>9.14</v>
      </c>
      <c r="M1399">
        <v>6.5285710000000003</v>
      </c>
      <c r="N1399" t="s">
        <v>6085</v>
      </c>
      <c r="O1399" t="s">
        <v>465</v>
      </c>
    </row>
    <row r="1400" spans="1:15" x14ac:dyDescent="0.3">
      <c r="A1400">
        <v>235501</v>
      </c>
      <c r="B1400">
        <v>122</v>
      </c>
      <c r="C1400" t="s">
        <v>552</v>
      </c>
      <c r="D1400" t="s">
        <v>2704</v>
      </c>
      <c r="E1400" t="s">
        <v>3085</v>
      </c>
      <c r="F1400" s="440">
        <v>46168</v>
      </c>
      <c r="G1400">
        <v>19572</v>
      </c>
      <c r="H1400" t="s">
        <v>5945</v>
      </c>
      <c r="I1400" t="s">
        <v>6085</v>
      </c>
      <c r="J1400">
        <v>0.2</v>
      </c>
      <c r="K1400" t="s">
        <v>5598</v>
      </c>
      <c r="L1400">
        <v>1.81</v>
      </c>
      <c r="M1400">
        <v>9.0500000000000007</v>
      </c>
      <c r="N1400" t="s">
        <v>6085</v>
      </c>
      <c r="O1400" t="s">
        <v>465</v>
      </c>
    </row>
    <row r="1401" spans="1:15" x14ac:dyDescent="0.3">
      <c r="A1401">
        <v>235501</v>
      </c>
      <c r="B1401">
        <v>122</v>
      </c>
      <c r="C1401" t="s">
        <v>552</v>
      </c>
      <c r="D1401" t="s">
        <v>2704</v>
      </c>
      <c r="E1401" t="s">
        <v>3085</v>
      </c>
      <c r="F1401" s="440">
        <v>46168</v>
      </c>
      <c r="G1401">
        <v>19721</v>
      </c>
      <c r="H1401" t="s">
        <v>5952</v>
      </c>
      <c r="I1401" t="s">
        <v>6085</v>
      </c>
      <c r="J1401">
        <v>1.26</v>
      </c>
      <c r="K1401" t="s">
        <v>5598</v>
      </c>
      <c r="L1401">
        <v>45.67</v>
      </c>
      <c r="M1401">
        <v>36.246032</v>
      </c>
      <c r="N1401" t="s">
        <v>6085</v>
      </c>
      <c r="O1401" t="s">
        <v>465</v>
      </c>
    </row>
    <row r="1402" spans="1:15" x14ac:dyDescent="0.3">
      <c r="A1402">
        <v>235501</v>
      </c>
      <c r="B1402">
        <v>122</v>
      </c>
      <c r="C1402" t="s">
        <v>552</v>
      </c>
      <c r="D1402" t="s">
        <v>2704</v>
      </c>
      <c r="E1402" t="s">
        <v>3085</v>
      </c>
      <c r="F1402" s="440">
        <v>46168</v>
      </c>
      <c r="G1402">
        <v>19658</v>
      </c>
      <c r="H1402" t="s">
        <v>5915</v>
      </c>
      <c r="I1402" t="s">
        <v>6085</v>
      </c>
      <c r="J1402">
        <v>10.85</v>
      </c>
      <c r="K1402" t="s">
        <v>5598</v>
      </c>
      <c r="L1402">
        <v>40.15</v>
      </c>
      <c r="M1402">
        <v>3.7004609999999998</v>
      </c>
      <c r="N1402" t="s">
        <v>6085</v>
      </c>
      <c r="O1402" t="s">
        <v>465</v>
      </c>
    </row>
    <row r="1403" spans="1:15" x14ac:dyDescent="0.3">
      <c r="A1403">
        <v>235501</v>
      </c>
      <c r="B1403">
        <v>122</v>
      </c>
      <c r="C1403" t="s">
        <v>552</v>
      </c>
      <c r="D1403" t="s">
        <v>2704</v>
      </c>
      <c r="E1403" t="s">
        <v>3085</v>
      </c>
      <c r="F1403" s="440">
        <v>46168</v>
      </c>
      <c r="G1403">
        <v>19748</v>
      </c>
      <c r="H1403" t="s">
        <v>5983</v>
      </c>
      <c r="I1403" t="s">
        <v>6085</v>
      </c>
      <c r="J1403">
        <v>4</v>
      </c>
      <c r="K1403" t="s">
        <v>5598</v>
      </c>
      <c r="L1403">
        <v>22.92</v>
      </c>
      <c r="M1403">
        <v>5.73</v>
      </c>
      <c r="N1403" t="s">
        <v>6085</v>
      </c>
      <c r="O1403" t="s">
        <v>465</v>
      </c>
    </row>
    <row r="1404" spans="1:15" x14ac:dyDescent="0.3">
      <c r="A1404">
        <v>235501</v>
      </c>
      <c r="B1404">
        <v>122</v>
      </c>
      <c r="C1404" t="s">
        <v>552</v>
      </c>
      <c r="D1404" t="s">
        <v>2704</v>
      </c>
      <c r="E1404" t="s">
        <v>3085</v>
      </c>
      <c r="F1404" s="440">
        <v>46168</v>
      </c>
      <c r="G1404">
        <v>19498</v>
      </c>
      <c r="H1404" t="s">
        <v>5979</v>
      </c>
      <c r="I1404" t="s">
        <v>6085</v>
      </c>
      <c r="J1404">
        <v>0.55000000000000004</v>
      </c>
      <c r="K1404" t="s">
        <v>5598</v>
      </c>
      <c r="L1404">
        <v>5.78</v>
      </c>
      <c r="M1404">
        <v>10.509091</v>
      </c>
      <c r="N1404" t="s">
        <v>6085</v>
      </c>
      <c r="O1404" t="s">
        <v>465</v>
      </c>
    </row>
    <row r="1405" spans="1:15" x14ac:dyDescent="0.3">
      <c r="A1405">
        <v>235501</v>
      </c>
      <c r="B1405">
        <v>122</v>
      </c>
      <c r="C1405" t="s">
        <v>552</v>
      </c>
      <c r="D1405" t="s">
        <v>2704</v>
      </c>
      <c r="E1405" t="s">
        <v>3085</v>
      </c>
      <c r="F1405" s="440">
        <v>46168</v>
      </c>
      <c r="G1405">
        <v>23095</v>
      </c>
      <c r="H1405" t="s">
        <v>5942</v>
      </c>
      <c r="I1405" t="s">
        <v>6085</v>
      </c>
      <c r="J1405">
        <v>200</v>
      </c>
      <c r="K1405" t="s">
        <v>5613</v>
      </c>
      <c r="L1405">
        <v>208</v>
      </c>
      <c r="M1405">
        <v>1.04</v>
      </c>
      <c r="N1405" t="s">
        <v>6085</v>
      </c>
      <c r="O1405" t="s">
        <v>465</v>
      </c>
    </row>
    <row r="1406" spans="1:15" x14ac:dyDescent="0.3">
      <c r="A1406">
        <v>235500</v>
      </c>
      <c r="B1406">
        <v>122</v>
      </c>
      <c r="C1406" t="s">
        <v>552</v>
      </c>
      <c r="D1406" t="s">
        <v>3086</v>
      </c>
      <c r="E1406" t="s">
        <v>3087</v>
      </c>
      <c r="F1406" s="440">
        <v>46168</v>
      </c>
      <c r="G1406">
        <v>24083</v>
      </c>
      <c r="H1406" t="s">
        <v>5924</v>
      </c>
      <c r="I1406" t="s">
        <v>6085</v>
      </c>
      <c r="J1406">
        <v>50</v>
      </c>
      <c r="K1406" t="s">
        <v>5598</v>
      </c>
      <c r="L1406">
        <v>425</v>
      </c>
      <c r="M1406">
        <v>8.5</v>
      </c>
      <c r="N1406" t="s">
        <v>6085</v>
      </c>
      <c r="O1406" t="s">
        <v>465</v>
      </c>
    </row>
    <row r="1407" spans="1:15" x14ac:dyDescent="0.3">
      <c r="A1407">
        <v>235497</v>
      </c>
      <c r="B1407">
        <v>122</v>
      </c>
      <c r="C1407" t="s">
        <v>552</v>
      </c>
      <c r="D1407" t="s">
        <v>2744</v>
      </c>
      <c r="E1407" t="s">
        <v>3088</v>
      </c>
      <c r="F1407" s="440">
        <v>46169</v>
      </c>
      <c r="G1407">
        <v>18667</v>
      </c>
      <c r="H1407" t="s">
        <v>5718</v>
      </c>
      <c r="I1407" t="s">
        <v>6085</v>
      </c>
      <c r="J1407">
        <v>21</v>
      </c>
      <c r="K1407" t="s">
        <v>5598</v>
      </c>
      <c r="L1407">
        <v>419.79</v>
      </c>
      <c r="M1407">
        <v>19.989999999999998</v>
      </c>
      <c r="N1407" t="s">
        <v>6085</v>
      </c>
      <c r="O1407" t="s">
        <v>465</v>
      </c>
    </row>
    <row r="1408" spans="1:15" x14ac:dyDescent="0.3">
      <c r="A1408">
        <v>235495</v>
      </c>
      <c r="B1408">
        <v>122</v>
      </c>
      <c r="C1408" t="s">
        <v>552</v>
      </c>
      <c r="D1408" t="s">
        <v>2756</v>
      </c>
      <c r="E1408" t="s">
        <v>3089</v>
      </c>
      <c r="F1408" s="440">
        <v>46168</v>
      </c>
      <c r="G1408">
        <v>19973</v>
      </c>
      <c r="H1408" t="s">
        <v>5670</v>
      </c>
      <c r="I1408" t="s">
        <v>6085</v>
      </c>
      <c r="J1408">
        <v>6</v>
      </c>
      <c r="K1408" t="s">
        <v>5613</v>
      </c>
      <c r="L1408">
        <v>90.66</v>
      </c>
      <c r="M1408">
        <v>15.11</v>
      </c>
      <c r="N1408" t="s">
        <v>6085</v>
      </c>
      <c r="O1408" t="s">
        <v>465</v>
      </c>
    </row>
    <row r="1409" spans="1:15" x14ac:dyDescent="0.3">
      <c r="A1409">
        <v>235495</v>
      </c>
      <c r="B1409">
        <v>122</v>
      </c>
      <c r="C1409" t="s">
        <v>552</v>
      </c>
      <c r="D1409" t="s">
        <v>2756</v>
      </c>
      <c r="E1409" t="s">
        <v>3089</v>
      </c>
      <c r="F1409" s="440">
        <v>46168</v>
      </c>
      <c r="G1409">
        <v>19401</v>
      </c>
      <c r="H1409" t="s">
        <v>6114</v>
      </c>
      <c r="I1409" t="s">
        <v>6085</v>
      </c>
      <c r="J1409">
        <v>3</v>
      </c>
      <c r="K1409" t="s">
        <v>5625</v>
      </c>
      <c r="L1409">
        <v>556.91999999999996</v>
      </c>
      <c r="M1409">
        <v>185.64</v>
      </c>
      <c r="N1409" t="s">
        <v>6085</v>
      </c>
      <c r="O1409" t="s">
        <v>465</v>
      </c>
    </row>
    <row r="1410" spans="1:15" x14ac:dyDescent="0.3">
      <c r="A1410">
        <v>235492</v>
      </c>
      <c r="B1410">
        <v>122</v>
      </c>
      <c r="C1410" t="s">
        <v>552</v>
      </c>
      <c r="D1410" t="s">
        <v>2697</v>
      </c>
      <c r="E1410" t="s">
        <v>3090</v>
      </c>
      <c r="F1410" s="440">
        <v>46168</v>
      </c>
      <c r="G1410">
        <v>19743</v>
      </c>
      <c r="H1410" t="s">
        <v>5940</v>
      </c>
      <c r="I1410" t="s">
        <v>6085</v>
      </c>
      <c r="J1410">
        <v>7</v>
      </c>
      <c r="K1410" t="s">
        <v>5598</v>
      </c>
      <c r="L1410">
        <v>100.1</v>
      </c>
      <c r="M1410">
        <v>14.3</v>
      </c>
      <c r="N1410" t="s">
        <v>6085</v>
      </c>
      <c r="O1410" t="s">
        <v>465</v>
      </c>
    </row>
    <row r="1411" spans="1:15" x14ac:dyDescent="0.3">
      <c r="A1411">
        <v>235492</v>
      </c>
      <c r="B1411">
        <v>122</v>
      </c>
      <c r="C1411" t="s">
        <v>552</v>
      </c>
      <c r="D1411" t="s">
        <v>2697</v>
      </c>
      <c r="E1411" t="s">
        <v>3090</v>
      </c>
      <c r="F1411" s="440">
        <v>46168</v>
      </c>
      <c r="G1411">
        <v>19701</v>
      </c>
      <c r="H1411" t="s">
        <v>5980</v>
      </c>
      <c r="I1411" t="s">
        <v>6085</v>
      </c>
      <c r="J1411">
        <v>0.5</v>
      </c>
      <c r="K1411" t="s">
        <v>5598</v>
      </c>
      <c r="L1411">
        <v>9.75</v>
      </c>
      <c r="M1411">
        <v>19.5</v>
      </c>
      <c r="N1411" t="s">
        <v>6085</v>
      </c>
      <c r="O1411" t="s">
        <v>465</v>
      </c>
    </row>
    <row r="1412" spans="1:15" x14ac:dyDescent="0.3">
      <c r="A1412">
        <v>235492</v>
      </c>
      <c r="B1412">
        <v>122</v>
      </c>
      <c r="C1412" t="s">
        <v>552</v>
      </c>
      <c r="D1412" t="s">
        <v>2697</v>
      </c>
      <c r="E1412" t="s">
        <v>3090</v>
      </c>
      <c r="F1412" s="440">
        <v>46168</v>
      </c>
      <c r="G1412">
        <v>24509</v>
      </c>
      <c r="H1412" t="s">
        <v>5928</v>
      </c>
      <c r="I1412" t="s">
        <v>6085</v>
      </c>
      <c r="J1412">
        <v>20</v>
      </c>
      <c r="K1412" t="s">
        <v>5598</v>
      </c>
      <c r="L1412">
        <v>91</v>
      </c>
      <c r="M1412">
        <v>4.55</v>
      </c>
      <c r="N1412" t="s">
        <v>6085</v>
      </c>
      <c r="O1412" t="s">
        <v>465</v>
      </c>
    </row>
    <row r="1413" spans="1:15" x14ac:dyDescent="0.3">
      <c r="A1413">
        <v>235492</v>
      </c>
      <c r="B1413">
        <v>122</v>
      </c>
      <c r="C1413" t="s">
        <v>552</v>
      </c>
      <c r="D1413" t="s">
        <v>2697</v>
      </c>
      <c r="E1413" t="s">
        <v>3090</v>
      </c>
      <c r="F1413" s="440">
        <v>46168</v>
      </c>
      <c r="G1413">
        <v>23361</v>
      </c>
      <c r="H1413" t="s">
        <v>5937</v>
      </c>
      <c r="I1413" t="s">
        <v>6085</v>
      </c>
      <c r="J1413">
        <v>20</v>
      </c>
      <c r="K1413" t="s">
        <v>5598</v>
      </c>
      <c r="L1413">
        <v>52</v>
      </c>
      <c r="M1413">
        <v>2.6</v>
      </c>
      <c r="N1413" t="s">
        <v>6085</v>
      </c>
      <c r="O1413" t="s">
        <v>465</v>
      </c>
    </row>
    <row r="1414" spans="1:15" x14ac:dyDescent="0.3">
      <c r="A1414">
        <v>235492</v>
      </c>
      <c r="B1414">
        <v>122</v>
      </c>
      <c r="C1414" t="s">
        <v>552</v>
      </c>
      <c r="D1414" t="s">
        <v>2697</v>
      </c>
      <c r="E1414" t="s">
        <v>3090</v>
      </c>
      <c r="F1414" s="440">
        <v>46168</v>
      </c>
      <c r="G1414">
        <v>19562</v>
      </c>
      <c r="H1414" t="s">
        <v>5946</v>
      </c>
      <c r="I1414" t="s">
        <v>6085</v>
      </c>
      <c r="J1414">
        <v>0.5</v>
      </c>
      <c r="K1414" t="s">
        <v>5598</v>
      </c>
      <c r="L1414">
        <v>8.4499999999999993</v>
      </c>
      <c r="M1414">
        <v>16.899999999999999</v>
      </c>
      <c r="N1414" t="s">
        <v>6085</v>
      </c>
      <c r="O1414" t="s">
        <v>465</v>
      </c>
    </row>
    <row r="1415" spans="1:15" x14ac:dyDescent="0.3">
      <c r="A1415">
        <v>235492</v>
      </c>
      <c r="B1415">
        <v>122</v>
      </c>
      <c r="C1415" t="s">
        <v>552</v>
      </c>
      <c r="D1415" t="s">
        <v>2697</v>
      </c>
      <c r="E1415" t="s">
        <v>3090</v>
      </c>
      <c r="F1415" s="440">
        <v>46168</v>
      </c>
      <c r="G1415">
        <v>24484</v>
      </c>
      <c r="H1415" t="s">
        <v>6065</v>
      </c>
      <c r="I1415" t="s">
        <v>6085</v>
      </c>
      <c r="J1415">
        <v>0.5</v>
      </c>
      <c r="K1415" t="s">
        <v>5598</v>
      </c>
      <c r="L1415">
        <v>13</v>
      </c>
      <c r="M1415">
        <v>26</v>
      </c>
      <c r="N1415" t="s">
        <v>6085</v>
      </c>
      <c r="O1415" t="s">
        <v>465</v>
      </c>
    </row>
    <row r="1416" spans="1:15" x14ac:dyDescent="0.3">
      <c r="A1416">
        <v>235490</v>
      </c>
      <c r="B1416">
        <v>122</v>
      </c>
      <c r="C1416" t="s">
        <v>552</v>
      </c>
      <c r="D1416" t="s">
        <v>2520</v>
      </c>
      <c r="E1416" t="s">
        <v>3091</v>
      </c>
      <c r="F1416" s="440">
        <v>46168</v>
      </c>
      <c r="G1416">
        <v>23113</v>
      </c>
      <c r="H1416" t="s">
        <v>5985</v>
      </c>
      <c r="I1416" t="s">
        <v>6085</v>
      </c>
      <c r="J1416">
        <v>1</v>
      </c>
      <c r="K1416" t="s">
        <v>5598</v>
      </c>
      <c r="L1416">
        <v>14</v>
      </c>
      <c r="M1416">
        <v>14</v>
      </c>
      <c r="N1416" t="s">
        <v>6085</v>
      </c>
      <c r="O1416" t="s">
        <v>465</v>
      </c>
    </row>
    <row r="1417" spans="1:15" x14ac:dyDescent="0.3">
      <c r="A1417">
        <v>235490</v>
      </c>
      <c r="B1417">
        <v>122</v>
      </c>
      <c r="C1417" t="s">
        <v>552</v>
      </c>
      <c r="D1417" t="s">
        <v>2520</v>
      </c>
      <c r="E1417" t="s">
        <v>3091</v>
      </c>
      <c r="F1417" s="440">
        <v>46168</v>
      </c>
      <c r="G1417">
        <v>19575</v>
      </c>
      <c r="H1417" t="s">
        <v>5944</v>
      </c>
      <c r="I1417" t="s">
        <v>6085</v>
      </c>
      <c r="J1417">
        <v>0.6</v>
      </c>
      <c r="K1417" t="s">
        <v>5598</v>
      </c>
      <c r="L1417">
        <v>22.8</v>
      </c>
      <c r="M1417">
        <v>38</v>
      </c>
      <c r="N1417" t="s">
        <v>6085</v>
      </c>
      <c r="O1417" t="s">
        <v>465</v>
      </c>
    </row>
    <row r="1418" spans="1:15" x14ac:dyDescent="0.3">
      <c r="A1418">
        <v>235490</v>
      </c>
      <c r="B1418">
        <v>122</v>
      </c>
      <c r="C1418" t="s">
        <v>552</v>
      </c>
      <c r="D1418" t="s">
        <v>2520</v>
      </c>
      <c r="E1418" t="s">
        <v>3091</v>
      </c>
      <c r="F1418" s="440">
        <v>46168</v>
      </c>
      <c r="G1418">
        <v>19472</v>
      </c>
      <c r="H1418" t="s">
        <v>6064</v>
      </c>
      <c r="I1418" t="s">
        <v>6085</v>
      </c>
      <c r="J1418">
        <v>1.5</v>
      </c>
      <c r="K1418" t="s">
        <v>5598</v>
      </c>
      <c r="L1418">
        <v>33</v>
      </c>
      <c r="M1418">
        <v>22</v>
      </c>
      <c r="N1418" t="s">
        <v>6085</v>
      </c>
      <c r="O1418" t="s">
        <v>465</v>
      </c>
    </row>
    <row r="1419" spans="1:15" x14ac:dyDescent="0.3">
      <c r="A1419">
        <v>235490</v>
      </c>
      <c r="B1419">
        <v>122</v>
      </c>
      <c r="C1419" t="s">
        <v>552</v>
      </c>
      <c r="D1419" t="s">
        <v>2520</v>
      </c>
      <c r="E1419" t="s">
        <v>3091</v>
      </c>
      <c r="F1419" s="440">
        <v>46168</v>
      </c>
      <c r="G1419">
        <v>19506</v>
      </c>
      <c r="H1419" t="s">
        <v>5919</v>
      </c>
      <c r="I1419" t="s">
        <v>6085</v>
      </c>
      <c r="J1419">
        <v>0.2</v>
      </c>
      <c r="K1419" t="s">
        <v>5598</v>
      </c>
      <c r="L1419">
        <v>10</v>
      </c>
      <c r="M1419">
        <v>50</v>
      </c>
      <c r="N1419" t="s">
        <v>6085</v>
      </c>
      <c r="O1419" t="s">
        <v>465</v>
      </c>
    </row>
    <row r="1420" spans="1:15" x14ac:dyDescent="0.3">
      <c r="A1420">
        <v>235490</v>
      </c>
      <c r="B1420">
        <v>122</v>
      </c>
      <c r="C1420" t="s">
        <v>552</v>
      </c>
      <c r="D1420" t="s">
        <v>2520</v>
      </c>
      <c r="E1420" t="s">
        <v>3091</v>
      </c>
      <c r="F1420" s="440">
        <v>46168</v>
      </c>
      <c r="G1420">
        <v>23236</v>
      </c>
      <c r="H1420" t="s">
        <v>5934</v>
      </c>
      <c r="I1420" t="s">
        <v>6085</v>
      </c>
      <c r="J1420">
        <v>2</v>
      </c>
      <c r="K1420" t="s">
        <v>5598</v>
      </c>
      <c r="L1420">
        <v>27</v>
      </c>
      <c r="M1420">
        <v>13.5</v>
      </c>
      <c r="N1420" t="s">
        <v>6085</v>
      </c>
      <c r="O1420" t="s">
        <v>465</v>
      </c>
    </row>
    <row r="1421" spans="1:15" x14ac:dyDescent="0.3">
      <c r="A1421">
        <v>235490</v>
      </c>
      <c r="B1421">
        <v>122</v>
      </c>
      <c r="C1421" t="s">
        <v>552</v>
      </c>
      <c r="D1421" t="s">
        <v>2520</v>
      </c>
      <c r="E1421" t="s">
        <v>3091</v>
      </c>
      <c r="F1421" s="440">
        <v>46168</v>
      </c>
      <c r="G1421">
        <v>19476</v>
      </c>
      <c r="H1421" t="s">
        <v>6017</v>
      </c>
      <c r="I1421" t="s">
        <v>6085</v>
      </c>
      <c r="J1421">
        <v>0.4</v>
      </c>
      <c r="K1421" t="s">
        <v>5598</v>
      </c>
      <c r="L1421">
        <v>26</v>
      </c>
      <c r="M1421">
        <v>65</v>
      </c>
      <c r="N1421" t="s">
        <v>6085</v>
      </c>
      <c r="O1421" t="s">
        <v>465</v>
      </c>
    </row>
    <row r="1422" spans="1:15" x14ac:dyDescent="0.3">
      <c r="A1422">
        <v>235490</v>
      </c>
      <c r="B1422">
        <v>122</v>
      </c>
      <c r="C1422" t="s">
        <v>552</v>
      </c>
      <c r="D1422" t="s">
        <v>2520</v>
      </c>
      <c r="E1422" t="s">
        <v>3091</v>
      </c>
      <c r="F1422" s="440">
        <v>46168</v>
      </c>
      <c r="G1422">
        <v>19647</v>
      </c>
      <c r="H1422" t="s">
        <v>5921</v>
      </c>
      <c r="I1422" t="s">
        <v>6085</v>
      </c>
      <c r="J1422">
        <v>1</v>
      </c>
      <c r="K1422" t="s">
        <v>5598</v>
      </c>
      <c r="L1422">
        <v>17.5</v>
      </c>
      <c r="M1422">
        <v>17.5</v>
      </c>
      <c r="N1422" t="s">
        <v>6085</v>
      </c>
      <c r="O1422" t="s">
        <v>465</v>
      </c>
    </row>
    <row r="1423" spans="1:15" x14ac:dyDescent="0.3">
      <c r="A1423">
        <v>235490</v>
      </c>
      <c r="B1423">
        <v>122</v>
      </c>
      <c r="C1423" t="s">
        <v>552</v>
      </c>
      <c r="D1423" t="s">
        <v>2520</v>
      </c>
      <c r="E1423" t="s">
        <v>3091</v>
      </c>
      <c r="F1423" s="440">
        <v>46168</v>
      </c>
      <c r="G1423">
        <v>19503</v>
      </c>
      <c r="H1423" t="s">
        <v>6058</v>
      </c>
      <c r="I1423" t="s">
        <v>6085</v>
      </c>
      <c r="J1423">
        <v>1</v>
      </c>
      <c r="K1423" t="s">
        <v>5598</v>
      </c>
      <c r="L1423">
        <v>9.5</v>
      </c>
      <c r="M1423">
        <v>9.5</v>
      </c>
      <c r="N1423" t="s">
        <v>6085</v>
      </c>
      <c r="O1423" t="s">
        <v>465</v>
      </c>
    </row>
    <row r="1424" spans="1:15" x14ac:dyDescent="0.3">
      <c r="A1424">
        <v>235490</v>
      </c>
      <c r="B1424">
        <v>122</v>
      </c>
      <c r="C1424" t="s">
        <v>552</v>
      </c>
      <c r="D1424" t="s">
        <v>2520</v>
      </c>
      <c r="E1424" t="s">
        <v>3091</v>
      </c>
      <c r="F1424" s="440">
        <v>46168</v>
      </c>
      <c r="G1424">
        <v>19485</v>
      </c>
      <c r="H1424" t="s">
        <v>5935</v>
      </c>
      <c r="I1424" t="s">
        <v>6085</v>
      </c>
      <c r="J1424">
        <v>0.2</v>
      </c>
      <c r="K1424" t="s">
        <v>5598</v>
      </c>
      <c r="L1424">
        <v>15</v>
      </c>
      <c r="M1424">
        <v>75</v>
      </c>
      <c r="N1424" t="s">
        <v>6085</v>
      </c>
      <c r="O1424" t="s">
        <v>465</v>
      </c>
    </row>
    <row r="1425" spans="1:15" x14ac:dyDescent="0.3">
      <c r="A1425">
        <v>235490</v>
      </c>
      <c r="B1425">
        <v>122</v>
      </c>
      <c r="C1425" t="s">
        <v>552</v>
      </c>
      <c r="D1425" t="s">
        <v>2520</v>
      </c>
      <c r="E1425" t="s">
        <v>3091</v>
      </c>
      <c r="F1425" s="440">
        <v>46168</v>
      </c>
      <c r="G1425">
        <v>23195</v>
      </c>
      <c r="H1425" t="s">
        <v>5951</v>
      </c>
      <c r="I1425" t="s">
        <v>6085</v>
      </c>
      <c r="J1425">
        <v>0.5</v>
      </c>
      <c r="K1425" t="s">
        <v>5598</v>
      </c>
      <c r="L1425">
        <v>6</v>
      </c>
      <c r="M1425">
        <v>12</v>
      </c>
      <c r="N1425" t="s">
        <v>6085</v>
      </c>
      <c r="O1425" t="s">
        <v>465</v>
      </c>
    </row>
    <row r="1426" spans="1:15" x14ac:dyDescent="0.3">
      <c r="A1426">
        <v>235490</v>
      </c>
      <c r="B1426">
        <v>122</v>
      </c>
      <c r="C1426" t="s">
        <v>552</v>
      </c>
      <c r="D1426" t="s">
        <v>2520</v>
      </c>
      <c r="E1426" t="s">
        <v>3091</v>
      </c>
      <c r="F1426" s="440">
        <v>46168</v>
      </c>
      <c r="G1426">
        <v>23390</v>
      </c>
      <c r="H1426" t="s">
        <v>5922</v>
      </c>
      <c r="I1426" t="s">
        <v>6085</v>
      </c>
      <c r="J1426">
        <v>6</v>
      </c>
      <c r="K1426" t="s">
        <v>5598</v>
      </c>
      <c r="L1426">
        <v>48</v>
      </c>
      <c r="M1426">
        <v>8</v>
      </c>
      <c r="N1426" t="s">
        <v>6085</v>
      </c>
      <c r="O1426" t="s">
        <v>465</v>
      </c>
    </row>
    <row r="1427" spans="1:15" x14ac:dyDescent="0.3">
      <c r="A1427">
        <v>235490</v>
      </c>
      <c r="B1427">
        <v>122</v>
      </c>
      <c r="C1427" t="s">
        <v>552</v>
      </c>
      <c r="D1427" t="s">
        <v>2520</v>
      </c>
      <c r="E1427" t="s">
        <v>3091</v>
      </c>
      <c r="F1427" s="440">
        <v>46168</v>
      </c>
      <c r="G1427">
        <v>19505</v>
      </c>
      <c r="H1427" t="s">
        <v>5978</v>
      </c>
      <c r="I1427" t="s">
        <v>6085</v>
      </c>
      <c r="J1427">
        <v>1</v>
      </c>
      <c r="K1427" t="s">
        <v>5598</v>
      </c>
      <c r="L1427">
        <v>9.8000000000000007</v>
      </c>
      <c r="M1427">
        <v>9.8000000000000007</v>
      </c>
      <c r="N1427" t="s">
        <v>6085</v>
      </c>
      <c r="O1427" t="s">
        <v>465</v>
      </c>
    </row>
    <row r="1428" spans="1:15" x14ac:dyDescent="0.3">
      <c r="A1428">
        <v>235490</v>
      </c>
      <c r="B1428">
        <v>122</v>
      </c>
      <c r="C1428" t="s">
        <v>552</v>
      </c>
      <c r="D1428" t="s">
        <v>2520</v>
      </c>
      <c r="E1428" t="s">
        <v>3091</v>
      </c>
      <c r="F1428" s="440">
        <v>46168</v>
      </c>
      <c r="G1428">
        <v>19787</v>
      </c>
      <c r="H1428" t="s">
        <v>5914</v>
      </c>
      <c r="I1428" t="s">
        <v>6085</v>
      </c>
      <c r="J1428">
        <v>1.5</v>
      </c>
      <c r="K1428" t="s">
        <v>5598</v>
      </c>
      <c r="L1428">
        <v>8.6300000000000008</v>
      </c>
      <c r="M1428">
        <v>5.7533329999999996</v>
      </c>
      <c r="N1428" t="s">
        <v>6085</v>
      </c>
      <c r="O1428" t="s">
        <v>465</v>
      </c>
    </row>
    <row r="1429" spans="1:15" x14ac:dyDescent="0.3">
      <c r="A1429">
        <v>235490</v>
      </c>
      <c r="B1429">
        <v>122</v>
      </c>
      <c r="C1429" t="s">
        <v>552</v>
      </c>
      <c r="D1429" t="s">
        <v>2520</v>
      </c>
      <c r="E1429" t="s">
        <v>3091</v>
      </c>
      <c r="F1429" s="440">
        <v>46168</v>
      </c>
      <c r="G1429">
        <v>23359</v>
      </c>
      <c r="H1429" t="s">
        <v>5939</v>
      </c>
      <c r="I1429" t="s">
        <v>6085</v>
      </c>
      <c r="J1429">
        <v>12</v>
      </c>
      <c r="K1429" t="s">
        <v>5598</v>
      </c>
      <c r="L1429">
        <v>30</v>
      </c>
      <c r="M1429">
        <v>2.5</v>
      </c>
      <c r="N1429" t="s">
        <v>6085</v>
      </c>
      <c r="O1429" t="s">
        <v>465</v>
      </c>
    </row>
    <row r="1430" spans="1:15" x14ac:dyDescent="0.3">
      <c r="A1430">
        <v>235490</v>
      </c>
      <c r="B1430">
        <v>122</v>
      </c>
      <c r="C1430" t="s">
        <v>552</v>
      </c>
      <c r="D1430" t="s">
        <v>2520</v>
      </c>
      <c r="E1430" t="s">
        <v>3091</v>
      </c>
      <c r="F1430" s="440">
        <v>46168</v>
      </c>
      <c r="G1430">
        <v>19502</v>
      </c>
      <c r="H1430" t="s">
        <v>6015</v>
      </c>
      <c r="I1430" t="s">
        <v>6085</v>
      </c>
      <c r="J1430">
        <v>1</v>
      </c>
      <c r="K1430" t="s">
        <v>5598</v>
      </c>
      <c r="L1430">
        <v>17</v>
      </c>
      <c r="M1430">
        <v>17</v>
      </c>
      <c r="N1430" t="s">
        <v>6085</v>
      </c>
      <c r="O1430" t="s">
        <v>465</v>
      </c>
    </row>
    <row r="1431" spans="1:15" x14ac:dyDescent="0.3">
      <c r="A1431">
        <v>235490</v>
      </c>
      <c r="B1431">
        <v>122</v>
      </c>
      <c r="C1431" t="s">
        <v>552</v>
      </c>
      <c r="D1431" t="s">
        <v>2520</v>
      </c>
      <c r="E1431" t="s">
        <v>3091</v>
      </c>
      <c r="F1431" s="440">
        <v>46168</v>
      </c>
      <c r="G1431">
        <v>19488</v>
      </c>
      <c r="H1431" t="s">
        <v>5930</v>
      </c>
      <c r="I1431" t="s">
        <v>6085</v>
      </c>
      <c r="J1431">
        <v>1</v>
      </c>
      <c r="K1431" t="s">
        <v>5598</v>
      </c>
      <c r="L1431">
        <v>13</v>
      </c>
      <c r="M1431">
        <v>13</v>
      </c>
      <c r="N1431" t="s">
        <v>6085</v>
      </c>
      <c r="O1431" t="s">
        <v>465</v>
      </c>
    </row>
    <row r="1432" spans="1:15" x14ac:dyDescent="0.3">
      <c r="A1432">
        <v>235490</v>
      </c>
      <c r="B1432">
        <v>122</v>
      </c>
      <c r="C1432" t="s">
        <v>552</v>
      </c>
      <c r="D1432" t="s">
        <v>2520</v>
      </c>
      <c r="E1432" t="s">
        <v>3091</v>
      </c>
      <c r="F1432" s="440">
        <v>46168</v>
      </c>
      <c r="G1432">
        <v>19846</v>
      </c>
      <c r="H1432" t="s">
        <v>6060</v>
      </c>
      <c r="I1432" t="s">
        <v>6085</v>
      </c>
      <c r="J1432">
        <v>0.5</v>
      </c>
      <c r="K1432" t="s">
        <v>5598</v>
      </c>
      <c r="L1432">
        <v>10.5</v>
      </c>
      <c r="M1432">
        <v>21</v>
      </c>
      <c r="N1432" t="s">
        <v>6085</v>
      </c>
      <c r="O1432" t="s">
        <v>465</v>
      </c>
    </row>
    <row r="1433" spans="1:15" x14ac:dyDescent="0.3">
      <c r="A1433">
        <v>235490</v>
      </c>
      <c r="B1433">
        <v>122</v>
      </c>
      <c r="C1433" t="s">
        <v>552</v>
      </c>
      <c r="D1433" t="s">
        <v>2520</v>
      </c>
      <c r="E1433" t="s">
        <v>3091</v>
      </c>
      <c r="F1433" s="440">
        <v>46168</v>
      </c>
      <c r="G1433">
        <v>19480</v>
      </c>
      <c r="H1433" t="s">
        <v>5936</v>
      </c>
      <c r="I1433" t="s">
        <v>6085</v>
      </c>
      <c r="J1433">
        <v>0.4</v>
      </c>
      <c r="K1433" t="s">
        <v>5598</v>
      </c>
      <c r="L1433">
        <v>7.2</v>
      </c>
      <c r="M1433">
        <v>18</v>
      </c>
      <c r="N1433" t="s">
        <v>6085</v>
      </c>
      <c r="O1433" t="s">
        <v>465</v>
      </c>
    </row>
    <row r="1434" spans="1:15" x14ac:dyDescent="0.3">
      <c r="A1434">
        <v>235490</v>
      </c>
      <c r="B1434">
        <v>122</v>
      </c>
      <c r="C1434" t="s">
        <v>552</v>
      </c>
      <c r="D1434" t="s">
        <v>2520</v>
      </c>
      <c r="E1434" t="s">
        <v>3091</v>
      </c>
      <c r="F1434" s="440">
        <v>46168</v>
      </c>
      <c r="G1434">
        <v>19617</v>
      </c>
      <c r="H1434" t="s">
        <v>5933</v>
      </c>
      <c r="I1434" t="s">
        <v>6085</v>
      </c>
      <c r="J1434">
        <v>0.2</v>
      </c>
      <c r="K1434" t="s">
        <v>5598</v>
      </c>
      <c r="L1434">
        <v>6</v>
      </c>
      <c r="M1434">
        <v>30</v>
      </c>
      <c r="N1434" t="s">
        <v>6085</v>
      </c>
      <c r="O1434" t="s">
        <v>465</v>
      </c>
    </row>
    <row r="1435" spans="1:15" x14ac:dyDescent="0.3">
      <c r="A1435">
        <v>235484</v>
      </c>
      <c r="B1435">
        <v>122</v>
      </c>
      <c r="C1435" t="s">
        <v>552</v>
      </c>
      <c r="D1435" t="s">
        <v>2693</v>
      </c>
      <c r="E1435" t="s">
        <v>3092</v>
      </c>
      <c r="F1435" s="440">
        <v>46168</v>
      </c>
      <c r="G1435">
        <v>17716</v>
      </c>
      <c r="H1435" t="s">
        <v>5830</v>
      </c>
      <c r="I1435" t="s">
        <v>4764</v>
      </c>
      <c r="J1435">
        <v>6</v>
      </c>
      <c r="K1435" t="s">
        <v>6093</v>
      </c>
      <c r="L1435">
        <v>159</v>
      </c>
      <c r="M1435">
        <v>26.5</v>
      </c>
      <c r="N1435" t="s">
        <v>4764</v>
      </c>
      <c r="O1435" t="s">
        <v>465</v>
      </c>
    </row>
    <row r="1436" spans="1:15" x14ac:dyDescent="0.3">
      <c r="A1436">
        <v>235484</v>
      </c>
      <c r="B1436">
        <v>122</v>
      </c>
      <c r="C1436" t="s">
        <v>552</v>
      </c>
      <c r="D1436" t="s">
        <v>2693</v>
      </c>
      <c r="E1436" t="s">
        <v>3092</v>
      </c>
      <c r="F1436" s="440">
        <v>46168</v>
      </c>
      <c r="G1436">
        <v>24552</v>
      </c>
      <c r="H1436" t="s">
        <v>5812</v>
      </c>
      <c r="I1436" t="s">
        <v>4764</v>
      </c>
      <c r="J1436">
        <v>48</v>
      </c>
      <c r="K1436" t="s">
        <v>5601</v>
      </c>
      <c r="L1436">
        <v>1867.2</v>
      </c>
      <c r="M1436">
        <v>38.9</v>
      </c>
      <c r="N1436" t="s">
        <v>4764</v>
      </c>
      <c r="O1436" t="s">
        <v>465</v>
      </c>
    </row>
    <row r="1437" spans="1:15" x14ac:dyDescent="0.3">
      <c r="A1437">
        <v>235484</v>
      </c>
      <c r="B1437">
        <v>122</v>
      </c>
      <c r="C1437" t="s">
        <v>552</v>
      </c>
      <c r="D1437" t="s">
        <v>2693</v>
      </c>
      <c r="E1437" t="s">
        <v>3092</v>
      </c>
      <c r="F1437" s="440">
        <v>46168</v>
      </c>
      <c r="G1437">
        <v>18278</v>
      </c>
      <c r="H1437" t="s">
        <v>5752</v>
      </c>
      <c r="I1437" t="s">
        <v>4764</v>
      </c>
      <c r="J1437">
        <v>6</v>
      </c>
      <c r="K1437" t="s">
        <v>5601</v>
      </c>
      <c r="L1437">
        <v>1517.4</v>
      </c>
      <c r="M1437">
        <v>252.9</v>
      </c>
      <c r="N1437" t="s">
        <v>4764</v>
      </c>
      <c r="O1437" t="s">
        <v>465</v>
      </c>
    </row>
    <row r="1438" spans="1:15" x14ac:dyDescent="0.3">
      <c r="A1438">
        <v>235482</v>
      </c>
      <c r="B1438">
        <v>122</v>
      </c>
      <c r="C1438" t="s">
        <v>552</v>
      </c>
      <c r="D1438" t="s">
        <v>2760</v>
      </c>
      <c r="E1438" t="s">
        <v>1914</v>
      </c>
      <c r="F1438" s="440">
        <v>46171</v>
      </c>
      <c r="G1438">
        <v>17535</v>
      </c>
      <c r="H1438" t="s">
        <v>6127</v>
      </c>
      <c r="I1438" t="s">
        <v>6097</v>
      </c>
      <c r="J1438">
        <v>2</v>
      </c>
      <c r="K1438" t="s">
        <v>5703</v>
      </c>
      <c r="L1438">
        <v>480</v>
      </c>
      <c r="M1438">
        <v>240</v>
      </c>
      <c r="N1438" t="s">
        <v>6099</v>
      </c>
      <c r="O1438" t="s">
        <v>465</v>
      </c>
    </row>
    <row r="1439" spans="1:15" x14ac:dyDescent="0.3">
      <c r="A1439">
        <v>235480</v>
      </c>
      <c r="B1439">
        <v>122</v>
      </c>
      <c r="C1439" t="s">
        <v>552</v>
      </c>
      <c r="D1439" t="s">
        <v>3093</v>
      </c>
      <c r="E1439" t="s">
        <v>3094</v>
      </c>
      <c r="F1439" s="440">
        <v>46171</v>
      </c>
      <c r="G1439">
        <v>27399</v>
      </c>
      <c r="H1439" t="s">
        <v>5708</v>
      </c>
      <c r="I1439" t="s">
        <v>6085</v>
      </c>
      <c r="J1439">
        <v>10</v>
      </c>
      <c r="K1439" t="s">
        <v>5605</v>
      </c>
      <c r="L1439">
        <v>900</v>
      </c>
      <c r="M1439">
        <v>90</v>
      </c>
      <c r="N1439" t="s">
        <v>6085</v>
      </c>
      <c r="O1439" t="s">
        <v>465</v>
      </c>
    </row>
    <row r="1440" spans="1:15" x14ac:dyDescent="0.3">
      <c r="A1440">
        <v>235475</v>
      </c>
      <c r="B1440">
        <v>122</v>
      </c>
      <c r="C1440" t="s">
        <v>552</v>
      </c>
      <c r="D1440" t="s">
        <v>2832</v>
      </c>
      <c r="E1440" t="s">
        <v>3095</v>
      </c>
      <c r="F1440" s="440">
        <v>46170</v>
      </c>
      <c r="G1440">
        <v>21945</v>
      </c>
      <c r="H1440" t="s">
        <v>5828</v>
      </c>
      <c r="I1440" t="s">
        <v>4764</v>
      </c>
      <c r="J1440">
        <v>60</v>
      </c>
      <c r="K1440" t="s">
        <v>5601</v>
      </c>
      <c r="L1440">
        <v>2379</v>
      </c>
      <c r="M1440">
        <v>39.65</v>
      </c>
      <c r="N1440" t="s">
        <v>4764</v>
      </c>
      <c r="O1440" t="s">
        <v>465</v>
      </c>
    </row>
    <row r="1441" spans="1:15" x14ac:dyDescent="0.3">
      <c r="A1441">
        <v>235468</v>
      </c>
      <c r="B1441">
        <v>122</v>
      </c>
      <c r="C1441" t="s">
        <v>552</v>
      </c>
      <c r="D1441" t="s">
        <v>3086</v>
      </c>
      <c r="E1441" t="s">
        <v>3096</v>
      </c>
      <c r="F1441" s="440">
        <v>46170</v>
      </c>
      <c r="G1441">
        <v>24083</v>
      </c>
      <c r="H1441" t="s">
        <v>5924</v>
      </c>
      <c r="I1441" t="s">
        <v>6085</v>
      </c>
      <c r="J1441">
        <v>50</v>
      </c>
      <c r="K1441" t="s">
        <v>5598</v>
      </c>
      <c r="L1441">
        <v>425</v>
      </c>
      <c r="M1441">
        <v>8.5</v>
      </c>
      <c r="N1441" t="s">
        <v>6085</v>
      </c>
      <c r="O1441" t="s">
        <v>465</v>
      </c>
    </row>
    <row r="1442" spans="1:15" x14ac:dyDescent="0.3">
      <c r="A1442">
        <v>235467</v>
      </c>
      <c r="B1442">
        <v>122</v>
      </c>
      <c r="C1442" t="s">
        <v>552</v>
      </c>
      <c r="D1442" t="s">
        <v>2746</v>
      </c>
      <c r="E1442" t="s">
        <v>3097</v>
      </c>
      <c r="F1442" s="440">
        <v>46169</v>
      </c>
      <c r="G1442">
        <v>28316</v>
      </c>
      <c r="H1442" t="s">
        <v>6119</v>
      </c>
      <c r="I1442" t="s">
        <v>4764</v>
      </c>
      <c r="J1442">
        <v>6</v>
      </c>
      <c r="K1442" t="s">
        <v>5605</v>
      </c>
      <c r="L1442">
        <v>234.3</v>
      </c>
      <c r="M1442">
        <v>39.049999999999997</v>
      </c>
      <c r="N1442" t="s">
        <v>4764</v>
      </c>
      <c r="O1442" t="s">
        <v>465</v>
      </c>
    </row>
    <row r="1443" spans="1:15" x14ac:dyDescent="0.3">
      <c r="A1443">
        <v>235467</v>
      </c>
      <c r="B1443">
        <v>122</v>
      </c>
      <c r="C1443" t="s">
        <v>552</v>
      </c>
      <c r="D1443" t="s">
        <v>2746</v>
      </c>
      <c r="E1443" t="s">
        <v>3097</v>
      </c>
      <c r="F1443" s="440">
        <v>46169</v>
      </c>
      <c r="G1443">
        <v>27340</v>
      </c>
      <c r="H1443" t="s">
        <v>6118</v>
      </c>
      <c r="I1443" t="s">
        <v>4764</v>
      </c>
      <c r="J1443">
        <v>10</v>
      </c>
      <c r="K1443" t="s">
        <v>5605</v>
      </c>
      <c r="L1443">
        <v>536.20000000000005</v>
      </c>
      <c r="M1443">
        <v>53.62</v>
      </c>
      <c r="N1443" t="s">
        <v>4764</v>
      </c>
      <c r="O1443" t="s">
        <v>465</v>
      </c>
    </row>
    <row r="1444" spans="1:15" x14ac:dyDescent="0.3">
      <c r="A1444">
        <v>235467</v>
      </c>
      <c r="B1444">
        <v>122</v>
      </c>
      <c r="C1444" t="s">
        <v>552</v>
      </c>
      <c r="D1444" t="s">
        <v>2746</v>
      </c>
      <c r="E1444" t="s">
        <v>3097</v>
      </c>
      <c r="F1444" s="440">
        <v>46169</v>
      </c>
      <c r="G1444">
        <v>28315</v>
      </c>
      <c r="H1444" t="s">
        <v>6120</v>
      </c>
      <c r="I1444" t="s">
        <v>4764</v>
      </c>
      <c r="J1444">
        <v>5</v>
      </c>
      <c r="K1444" t="s">
        <v>5605</v>
      </c>
      <c r="L1444">
        <v>217.8</v>
      </c>
      <c r="M1444">
        <v>43.56</v>
      </c>
      <c r="N1444" t="s">
        <v>4764</v>
      </c>
      <c r="O1444" t="s">
        <v>465</v>
      </c>
    </row>
    <row r="1445" spans="1:15" x14ac:dyDescent="0.3">
      <c r="A1445">
        <v>235466</v>
      </c>
      <c r="B1445">
        <v>122</v>
      </c>
      <c r="C1445" t="s">
        <v>552</v>
      </c>
      <c r="D1445" t="s">
        <v>2709</v>
      </c>
      <c r="E1445" t="s">
        <v>3098</v>
      </c>
      <c r="F1445" s="440">
        <v>46169</v>
      </c>
      <c r="G1445">
        <v>23082</v>
      </c>
      <c r="H1445" t="s">
        <v>5697</v>
      </c>
      <c r="I1445" t="s">
        <v>6085</v>
      </c>
      <c r="J1445">
        <v>12</v>
      </c>
      <c r="K1445" t="s">
        <v>5598</v>
      </c>
      <c r="L1445">
        <v>982.8</v>
      </c>
      <c r="M1445">
        <v>81.900000000000006</v>
      </c>
      <c r="N1445" t="s">
        <v>6085</v>
      </c>
      <c r="O1445" t="s">
        <v>465</v>
      </c>
    </row>
    <row r="1446" spans="1:15" x14ac:dyDescent="0.3">
      <c r="A1446">
        <v>235465</v>
      </c>
      <c r="B1446">
        <v>122</v>
      </c>
      <c r="C1446" t="s">
        <v>552</v>
      </c>
      <c r="D1446" t="s">
        <v>2868</v>
      </c>
      <c r="E1446" t="s">
        <v>3099</v>
      </c>
      <c r="F1446" s="440">
        <v>46170</v>
      </c>
      <c r="G1446">
        <v>19370</v>
      </c>
      <c r="H1446" t="s">
        <v>5695</v>
      </c>
      <c r="I1446" t="s">
        <v>6085</v>
      </c>
      <c r="J1446">
        <v>7.78</v>
      </c>
      <c r="K1446" t="s">
        <v>5598</v>
      </c>
      <c r="L1446">
        <v>787.34</v>
      </c>
      <c r="M1446">
        <v>101.200514</v>
      </c>
      <c r="N1446" t="s">
        <v>6085</v>
      </c>
      <c r="O1446" t="s">
        <v>465</v>
      </c>
    </row>
    <row r="1447" spans="1:15" x14ac:dyDescent="0.3">
      <c r="A1447">
        <v>235463</v>
      </c>
      <c r="B1447">
        <v>122</v>
      </c>
      <c r="C1447" t="s">
        <v>552</v>
      </c>
      <c r="D1447" t="s">
        <v>2520</v>
      </c>
      <c r="E1447" t="s">
        <v>3100</v>
      </c>
      <c r="F1447" s="440">
        <v>46170</v>
      </c>
      <c r="G1447">
        <v>19505</v>
      </c>
      <c r="H1447" t="s">
        <v>5978</v>
      </c>
      <c r="I1447" t="s">
        <v>6085</v>
      </c>
      <c r="J1447">
        <v>0.6</v>
      </c>
      <c r="K1447" t="s">
        <v>5598</v>
      </c>
      <c r="L1447">
        <v>6.6</v>
      </c>
      <c r="M1447">
        <v>11</v>
      </c>
      <c r="N1447" t="s">
        <v>6085</v>
      </c>
      <c r="O1447" t="s">
        <v>465</v>
      </c>
    </row>
    <row r="1448" spans="1:15" x14ac:dyDescent="0.3">
      <c r="A1448">
        <v>235463</v>
      </c>
      <c r="B1448">
        <v>122</v>
      </c>
      <c r="C1448" t="s">
        <v>552</v>
      </c>
      <c r="D1448" t="s">
        <v>2520</v>
      </c>
      <c r="E1448" t="s">
        <v>3100</v>
      </c>
      <c r="F1448" s="440">
        <v>46170</v>
      </c>
      <c r="G1448">
        <v>19589</v>
      </c>
      <c r="H1448" t="s">
        <v>5943</v>
      </c>
      <c r="I1448" t="s">
        <v>6085</v>
      </c>
      <c r="J1448">
        <v>1</v>
      </c>
      <c r="K1448" t="s">
        <v>5598</v>
      </c>
      <c r="L1448">
        <v>9.5</v>
      </c>
      <c r="M1448">
        <v>9.5</v>
      </c>
      <c r="N1448" t="s">
        <v>6085</v>
      </c>
      <c r="O1448" t="s">
        <v>465</v>
      </c>
    </row>
    <row r="1449" spans="1:15" x14ac:dyDescent="0.3">
      <c r="A1449">
        <v>235463</v>
      </c>
      <c r="B1449">
        <v>122</v>
      </c>
      <c r="C1449" t="s">
        <v>552</v>
      </c>
      <c r="D1449" t="s">
        <v>2520</v>
      </c>
      <c r="E1449" t="s">
        <v>3100</v>
      </c>
      <c r="F1449" s="440">
        <v>46170</v>
      </c>
      <c r="G1449">
        <v>19480</v>
      </c>
      <c r="H1449" t="s">
        <v>5936</v>
      </c>
      <c r="I1449" t="s">
        <v>6085</v>
      </c>
      <c r="J1449">
        <v>0.3</v>
      </c>
      <c r="K1449" t="s">
        <v>5598</v>
      </c>
      <c r="L1449">
        <v>4.8</v>
      </c>
      <c r="M1449">
        <v>16</v>
      </c>
      <c r="N1449" t="s">
        <v>6085</v>
      </c>
      <c r="O1449" t="s">
        <v>465</v>
      </c>
    </row>
    <row r="1450" spans="1:15" x14ac:dyDescent="0.3">
      <c r="A1450">
        <v>235463</v>
      </c>
      <c r="B1450">
        <v>122</v>
      </c>
      <c r="C1450" t="s">
        <v>552</v>
      </c>
      <c r="D1450" t="s">
        <v>2520</v>
      </c>
      <c r="E1450" t="s">
        <v>3100</v>
      </c>
      <c r="F1450" s="440">
        <v>46170</v>
      </c>
      <c r="G1450">
        <v>24037</v>
      </c>
      <c r="H1450" t="s">
        <v>6116</v>
      </c>
      <c r="I1450" t="s">
        <v>6085</v>
      </c>
      <c r="J1450">
        <v>2</v>
      </c>
      <c r="K1450" t="s">
        <v>5598</v>
      </c>
      <c r="L1450">
        <v>35</v>
      </c>
      <c r="M1450">
        <v>17.5</v>
      </c>
      <c r="N1450" t="s">
        <v>6085</v>
      </c>
      <c r="O1450" t="s">
        <v>465</v>
      </c>
    </row>
    <row r="1451" spans="1:15" x14ac:dyDescent="0.3">
      <c r="A1451">
        <v>235463</v>
      </c>
      <c r="B1451">
        <v>122</v>
      </c>
      <c r="C1451" t="s">
        <v>552</v>
      </c>
      <c r="D1451" t="s">
        <v>2520</v>
      </c>
      <c r="E1451" t="s">
        <v>3100</v>
      </c>
      <c r="F1451" s="440">
        <v>46170</v>
      </c>
      <c r="G1451">
        <v>19759</v>
      </c>
      <c r="H1451" t="s">
        <v>6016</v>
      </c>
      <c r="I1451" t="s">
        <v>6085</v>
      </c>
      <c r="J1451">
        <v>6</v>
      </c>
      <c r="K1451" t="s">
        <v>5598</v>
      </c>
      <c r="L1451">
        <v>48</v>
      </c>
      <c r="M1451">
        <v>8</v>
      </c>
      <c r="N1451" t="s">
        <v>6085</v>
      </c>
      <c r="O1451" t="s">
        <v>465</v>
      </c>
    </row>
    <row r="1452" spans="1:15" x14ac:dyDescent="0.3">
      <c r="A1452">
        <v>235463</v>
      </c>
      <c r="B1452">
        <v>122</v>
      </c>
      <c r="C1452" t="s">
        <v>552</v>
      </c>
      <c r="D1452" t="s">
        <v>2520</v>
      </c>
      <c r="E1452" t="s">
        <v>3100</v>
      </c>
      <c r="F1452" s="440">
        <v>46170</v>
      </c>
      <c r="G1452">
        <v>19787</v>
      </c>
      <c r="H1452" t="s">
        <v>5914</v>
      </c>
      <c r="I1452" t="s">
        <v>6085</v>
      </c>
      <c r="J1452">
        <v>30</v>
      </c>
      <c r="K1452" t="s">
        <v>5598</v>
      </c>
      <c r="L1452">
        <v>165</v>
      </c>
      <c r="M1452">
        <v>5.5</v>
      </c>
      <c r="N1452" t="s">
        <v>6085</v>
      </c>
      <c r="O1452" t="s">
        <v>465</v>
      </c>
    </row>
    <row r="1453" spans="1:15" x14ac:dyDescent="0.3">
      <c r="A1453">
        <v>235463</v>
      </c>
      <c r="B1453">
        <v>122</v>
      </c>
      <c r="C1453" t="s">
        <v>552</v>
      </c>
      <c r="D1453" t="s">
        <v>2520</v>
      </c>
      <c r="E1453" t="s">
        <v>3100</v>
      </c>
      <c r="F1453" s="440">
        <v>46170</v>
      </c>
      <c r="G1453">
        <v>19743</v>
      </c>
      <c r="H1453" t="s">
        <v>5940</v>
      </c>
      <c r="I1453" t="s">
        <v>6085</v>
      </c>
      <c r="J1453">
        <v>1</v>
      </c>
      <c r="K1453" t="s">
        <v>5598</v>
      </c>
      <c r="L1453">
        <v>14</v>
      </c>
      <c r="M1453">
        <v>14</v>
      </c>
      <c r="N1453" t="s">
        <v>6085</v>
      </c>
      <c r="O1453" t="s">
        <v>465</v>
      </c>
    </row>
    <row r="1454" spans="1:15" x14ac:dyDescent="0.3">
      <c r="A1454">
        <v>235463</v>
      </c>
      <c r="B1454">
        <v>122</v>
      </c>
      <c r="C1454" t="s">
        <v>552</v>
      </c>
      <c r="D1454" t="s">
        <v>2520</v>
      </c>
      <c r="E1454" t="s">
        <v>3100</v>
      </c>
      <c r="F1454" s="440">
        <v>46170</v>
      </c>
      <c r="G1454">
        <v>23195</v>
      </c>
      <c r="H1454" t="s">
        <v>5951</v>
      </c>
      <c r="I1454" t="s">
        <v>6085</v>
      </c>
      <c r="J1454">
        <v>0.3</v>
      </c>
      <c r="K1454" t="s">
        <v>5598</v>
      </c>
      <c r="L1454">
        <v>3</v>
      </c>
      <c r="M1454">
        <v>10</v>
      </c>
      <c r="N1454" t="s">
        <v>6085</v>
      </c>
      <c r="O1454" t="s">
        <v>465</v>
      </c>
    </row>
    <row r="1455" spans="1:15" x14ac:dyDescent="0.3">
      <c r="A1455">
        <v>235463</v>
      </c>
      <c r="B1455">
        <v>122</v>
      </c>
      <c r="C1455" t="s">
        <v>552</v>
      </c>
      <c r="D1455" t="s">
        <v>2520</v>
      </c>
      <c r="E1455" t="s">
        <v>3100</v>
      </c>
      <c r="F1455" s="440">
        <v>46170</v>
      </c>
      <c r="G1455">
        <v>19751</v>
      </c>
      <c r="H1455" t="s">
        <v>5938</v>
      </c>
      <c r="I1455" t="s">
        <v>6085</v>
      </c>
      <c r="J1455">
        <v>6</v>
      </c>
      <c r="K1455" t="s">
        <v>5598</v>
      </c>
      <c r="L1455">
        <v>52.2</v>
      </c>
      <c r="M1455">
        <v>8.6999999999999993</v>
      </c>
      <c r="N1455" t="s">
        <v>6085</v>
      </c>
      <c r="O1455" t="s">
        <v>465</v>
      </c>
    </row>
    <row r="1456" spans="1:15" x14ac:dyDescent="0.3">
      <c r="A1456">
        <v>235463</v>
      </c>
      <c r="B1456">
        <v>122</v>
      </c>
      <c r="C1456" t="s">
        <v>552</v>
      </c>
      <c r="D1456" t="s">
        <v>2520</v>
      </c>
      <c r="E1456" t="s">
        <v>3100</v>
      </c>
      <c r="F1456" s="440">
        <v>46170</v>
      </c>
      <c r="G1456">
        <v>19488</v>
      </c>
      <c r="H1456" t="s">
        <v>5930</v>
      </c>
      <c r="I1456" t="s">
        <v>6085</v>
      </c>
      <c r="J1456">
        <v>1</v>
      </c>
      <c r="K1456" t="s">
        <v>5598</v>
      </c>
      <c r="L1456">
        <v>13</v>
      </c>
      <c r="M1456">
        <v>13</v>
      </c>
      <c r="N1456" t="s">
        <v>6085</v>
      </c>
      <c r="O1456" t="s">
        <v>465</v>
      </c>
    </row>
    <row r="1457" spans="1:15" x14ac:dyDescent="0.3">
      <c r="A1457">
        <v>235463</v>
      </c>
      <c r="B1457">
        <v>122</v>
      </c>
      <c r="C1457" t="s">
        <v>552</v>
      </c>
      <c r="D1457" t="s">
        <v>2520</v>
      </c>
      <c r="E1457" t="s">
        <v>3100</v>
      </c>
      <c r="F1457" s="440">
        <v>46170</v>
      </c>
      <c r="G1457">
        <v>19575</v>
      </c>
      <c r="H1457" t="s">
        <v>5944</v>
      </c>
      <c r="I1457" t="s">
        <v>6085</v>
      </c>
      <c r="J1457">
        <v>0.2</v>
      </c>
      <c r="K1457" t="s">
        <v>5598</v>
      </c>
      <c r="L1457">
        <v>6.8</v>
      </c>
      <c r="M1457">
        <v>34</v>
      </c>
      <c r="N1457" t="s">
        <v>6085</v>
      </c>
      <c r="O1457" t="s">
        <v>465</v>
      </c>
    </row>
    <row r="1458" spans="1:15" x14ac:dyDescent="0.3">
      <c r="A1458">
        <v>235463</v>
      </c>
      <c r="B1458">
        <v>122</v>
      </c>
      <c r="C1458" t="s">
        <v>552</v>
      </c>
      <c r="D1458" t="s">
        <v>2520</v>
      </c>
      <c r="E1458" t="s">
        <v>3100</v>
      </c>
      <c r="F1458" s="440">
        <v>46170</v>
      </c>
      <c r="G1458">
        <v>19502</v>
      </c>
      <c r="H1458" t="s">
        <v>6015</v>
      </c>
      <c r="I1458" t="s">
        <v>6085</v>
      </c>
      <c r="J1458">
        <v>0.6</v>
      </c>
      <c r="K1458" t="s">
        <v>5598</v>
      </c>
      <c r="L1458">
        <v>10.199999999999999</v>
      </c>
      <c r="M1458">
        <v>17</v>
      </c>
      <c r="N1458" t="s">
        <v>6085</v>
      </c>
      <c r="O1458" t="s">
        <v>465</v>
      </c>
    </row>
    <row r="1459" spans="1:15" x14ac:dyDescent="0.3">
      <c r="A1459">
        <v>235463</v>
      </c>
      <c r="B1459">
        <v>122</v>
      </c>
      <c r="C1459" t="s">
        <v>552</v>
      </c>
      <c r="D1459" t="s">
        <v>2520</v>
      </c>
      <c r="E1459" t="s">
        <v>3100</v>
      </c>
      <c r="F1459" s="440">
        <v>46170</v>
      </c>
      <c r="G1459">
        <v>23095</v>
      </c>
      <c r="H1459" t="s">
        <v>5942</v>
      </c>
      <c r="I1459" t="s">
        <v>6085</v>
      </c>
      <c r="J1459">
        <v>250</v>
      </c>
      <c r="K1459" t="s">
        <v>5613</v>
      </c>
      <c r="L1459">
        <v>237.5</v>
      </c>
      <c r="M1459">
        <v>0.95</v>
      </c>
      <c r="N1459" t="s">
        <v>6085</v>
      </c>
      <c r="O1459" t="s">
        <v>465</v>
      </c>
    </row>
    <row r="1460" spans="1:15" x14ac:dyDescent="0.3">
      <c r="A1460">
        <v>235463</v>
      </c>
      <c r="B1460">
        <v>122</v>
      </c>
      <c r="C1460" t="s">
        <v>552</v>
      </c>
      <c r="D1460" t="s">
        <v>2520</v>
      </c>
      <c r="E1460" t="s">
        <v>3100</v>
      </c>
      <c r="F1460" s="440">
        <v>46170</v>
      </c>
      <c r="G1460">
        <v>23359</v>
      </c>
      <c r="H1460" t="s">
        <v>5939</v>
      </c>
      <c r="I1460" t="s">
        <v>6085</v>
      </c>
      <c r="J1460">
        <v>30</v>
      </c>
      <c r="K1460" t="s">
        <v>5598</v>
      </c>
      <c r="L1460">
        <v>67.5</v>
      </c>
      <c r="M1460">
        <v>2.25</v>
      </c>
      <c r="N1460" t="s">
        <v>6085</v>
      </c>
      <c r="O1460" t="s">
        <v>465</v>
      </c>
    </row>
    <row r="1461" spans="1:15" x14ac:dyDescent="0.3">
      <c r="A1461">
        <v>235463</v>
      </c>
      <c r="B1461">
        <v>122</v>
      </c>
      <c r="C1461" t="s">
        <v>552</v>
      </c>
      <c r="D1461" t="s">
        <v>2520</v>
      </c>
      <c r="E1461" t="s">
        <v>3100</v>
      </c>
      <c r="F1461" s="440">
        <v>46170</v>
      </c>
      <c r="G1461">
        <v>23113</v>
      </c>
      <c r="H1461" t="s">
        <v>5985</v>
      </c>
      <c r="I1461" t="s">
        <v>6085</v>
      </c>
      <c r="J1461">
        <v>1</v>
      </c>
      <c r="K1461" t="s">
        <v>5598</v>
      </c>
      <c r="L1461">
        <v>13</v>
      </c>
      <c r="M1461">
        <v>13</v>
      </c>
      <c r="N1461" t="s">
        <v>6085</v>
      </c>
      <c r="O1461" t="s">
        <v>465</v>
      </c>
    </row>
    <row r="1462" spans="1:15" x14ac:dyDescent="0.3">
      <c r="A1462">
        <v>235463</v>
      </c>
      <c r="B1462">
        <v>122</v>
      </c>
      <c r="C1462" t="s">
        <v>552</v>
      </c>
      <c r="D1462" t="s">
        <v>2520</v>
      </c>
      <c r="E1462" t="s">
        <v>3100</v>
      </c>
      <c r="F1462" s="440">
        <v>46170</v>
      </c>
      <c r="G1462">
        <v>19503</v>
      </c>
      <c r="H1462" t="s">
        <v>6058</v>
      </c>
      <c r="I1462" t="s">
        <v>6085</v>
      </c>
      <c r="J1462">
        <v>1</v>
      </c>
      <c r="K1462" t="s">
        <v>5598</v>
      </c>
      <c r="L1462">
        <v>10</v>
      </c>
      <c r="M1462">
        <v>10</v>
      </c>
      <c r="N1462" t="s">
        <v>6085</v>
      </c>
      <c r="O1462" t="s">
        <v>465</v>
      </c>
    </row>
    <row r="1463" spans="1:15" x14ac:dyDescent="0.3">
      <c r="A1463">
        <v>235463</v>
      </c>
      <c r="B1463">
        <v>122</v>
      </c>
      <c r="C1463" t="s">
        <v>552</v>
      </c>
      <c r="D1463" t="s">
        <v>2520</v>
      </c>
      <c r="E1463" t="s">
        <v>3100</v>
      </c>
      <c r="F1463" s="440">
        <v>46170</v>
      </c>
      <c r="G1463">
        <v>19632</v>
      </c>
      <c r="H1463" t="s">
        <v>5926</v>
      </c>
      <c r="I1463" t="s">
        <v>6085</v>
      </c>
      <c r="J1463">
        <v>5</v>
      </c>
      <c r="K1463" t="s">
        <v>5598</v>
      </c>
      <c r="L1463">
        <v>22.5</v>
      </c>
      <c r="M1463">
        <v>4.5</v>
      </c>
      <c r="N1463" t="s">
        <v>6085</v>
      </c>
      <c r="O1463" t="s">
        <v>465</v>
      </c>
    </row>
    <row r="1464" spans="1:15" x14ac:dyDescent="0.3">
      <c r="A1464">
        <v>235463</v>
      </c>
      <c r="B1464">
        <v>122</v>
      </c>
      <c r="C1464" t="s">
        <v>552</v>
      </c>
      <c r="D1464" t="s">
        <v>2520</v>
      </c>
      <c r="E1464" t="s">
        <v>3100</v>
      </c>
      <c r="F1464" s="440">
        <v>46170</v>
      </c>
      <c r="G1464">
        <v>19617</v>
      </c>
      <c r="H1464" t="s">
        <v>5933</v>
      </c>
      <c r="I1464" t="s">
        <v>6085</v>
      </c>
      <c r="J1464">
        <v>0.2</v>
      </c>
      <c r="K1464" t="s">
        <v>5598</v>
      </c>
      <c r="L1464">
        <v>6</v>
      </c>
      <c r="M1464">
        <v>30</v>
      </c>
      <c r="N1464" t="s">
        <v>6085</v>
      </c>
      <c r="O1464" t="s">
        <v>465</v>
      </c>
    </row>
    <row r="1465" spans="1:15" x14ac:dyDescent="0.3">
      <c r="A1465">
        <v>235463</v>
      </c>
      <c r="B1465">
        <v>122</v>
      </c>
      <c r="C1465" t="s">
        <v>552</v>
      </c>
      <c r="D1465" t="s">
        <v>2520</v>
      </c>
      <c r="E1465" t="s">
        <v>3100</v>
      </c>
      <c r="F1465" s="440">
        <v>46170</v>
      </c>
      <c r="G1465">
        <v>23390</v>
      </c>
      <c r="H1465" t="s">
        <v>5922</v>
      </c>
      <c r="I1465" t="s">
        <v>6085</v>
      </c>
      <c r="J1465">
        <v>6</v>
      </c>
      <c r="K1465" t="s">
        <v>5598</v>
      </c>
      <c r="L1465">
        <v>48</v>
      </c>
      <c r="M1465">
        <v>8</v>
      </c>
      <c r="N1465" t="s">
        <v>6085</v>
      </c>
      <c r="O1465" t="s">
        <v>465</v>
      </c>
    </row>
    <row r="1466" spans="1:15" x14ac:dyDescent="0.3">
      <c r="A1466">
        <v>235462</v>
      </c>
      <c r="B1466">
        <v>122</v>
      </c>
      <c r="C1466" t="s">
        <v>552</v>
      </c>
      <c r="D1466" t="s">
        <v>2697</v>
      </c>
      <c r="E1466" t="s">
        <v>3101</v>
      </c>
      <c r="F1466" s="440">
        <v>46170</v>
      </c>
      <c r="G1466">
        <v>19476</v>
      </c>
      <c r="H1466" t="s">
        <v>6017</v>
      </c>
      <c r="I1466" t="s">
        <v>6085</v>
      </c>
      <c r="J1466">
        <v>0.4</v>
      </c>
      <c r="K1466" t="s">
        <v>5598</v>
      </c>
      <c r="L1466">
        <v>20.02</v>
      </c>
      <c r="M1466">
        <v>50.05</v>
      </c>
      <c r="N1466" t="s">
        <v>6085</v>
      </c>
      <c r="O1466" t="s">
        <v>465</v>
      </c>
    </row>
    <row r="1467" spans="1:15" x14ac:dyDescent="0.3">
      <c r="A1467">
        <v>235462</v>
      </c>
      <c r="B1467">
        <v>122</v>
      </c>
      <c r="C1467" t="s">
        <v>552</v>
      </c>
      <c r="D1467" t="s">
        <v>2697</v>
      </c>
      <c r="E1467" t="s">
        <v>3101</v>
      </c>
      <c r="F1467" s="440">
        <v>46170</v>
      </c>
      <c r="G1467">
        <v>23361</v>
      </c>
      <c r="H1467" t="s">
        <v>5937</v>
      </c>
      <c r="I1467" t="s">
        <v>6085</v>
      </c>
      <c r="J1467">
        <v>60</v>
      </c>
      <c r="K1467" t="s">
        <v>5598</v>
      </c>
      <c r="L1467">
        <v>156</v>
      </c>
      <c r="M1467">
        <v>2.6</v>
      </c>
      <c r="N1467" t="s">
        <v>6085</v>
      </c>
      <c r="O1467" t="s">
        <v>465</v>
      </c>
    </row>
    <row r="1468" spans="1:15" x14ac:dyDescent="0.3">
      <c r="A1468">
        <v>235462</v>
      </c>
      <c r="B1468">
        <v>122</v>
      </c>
      <c r="C1468" t="s">
        <v>552</v>
      </c>
      <c r="D1468" t="s">
        <v>2697</v>
      </c>
      <c r="E1468" t="s">
        <v>3101</v>
      </c>
      <c r="F1468" s="440">
        <v>46170</v>
      </c>
      <c r="G1468">
        <v>19562</v>
      </c>
      <c r="H1468" t="s">
        <v>5946</v>
      </c>
      <c r="I1468" t="s">
        <v>6085</v>
      </c>
      <c r="J1468">
        <v>0.8</v>
      </c>
      <c r="K1468" t="s">
        <v>5598</v>
      </c>
      <c r="L1468">
        <v>10.4</v>
      </c>
      <c r="M1468">
        <v>13</v>
      </c>
      <c r="N1468" t="s">
        <v>6085</v>
      </c>
      <c r="O1468" t="s">
        <v>465</v>
      </c>
    </row>
    <row r="1469" spans="1:15" x14ac:dyDescent="0.3">
      <c r="A1469">
        <v>235462</v>
      </c>
      <c r="B1469">
        <v>122</v>
      </c>
      <c r="C1469" t="s">
        <v>552</v>
      </c>
      <c r="D1469" t="s">
        <v>2697</v>
      </c>
      <c r="E1469" t="s">
        <v>3101</v>
      </c>
      <c r="F1469" s="440">
        <v>46170</v>
      </c>
      <c r="G1469">
        <v>23096</v>
      </c>
      <c r="H1469" t="s">
        <v>5941</v>
      </c>
      <c r="I1469" t="s">
        <v>6085</v>
      </c>
      <c r="J1469">
        <v>60</v>
      </c>
      <c r="K1469" t="s">
        <v>5613</v>
      </c>
      <c r="L1469">
        <v>36.6</v>
      </c>
      <c r="M1469">
        <v>0.61</v>
      </c>
      <c r="N1469" t="s">
        <v>6085</v>
      </c>
      <c r="O1469" t="s">
        <v>465</v>
      </c>
    </row>
    <row r="1470" spans="1:15" x14ac:dyDescent="0.3">
      <c r="A1470">
        <v>235462</v>
      </c>
      <c r="B1470">
        <v>122</v>
      </c>
      <c r="C1470" t="s">
        <v>552</v>
      </c>
      <c r="D1470" t="s">
        <v>2697</v>
      </c>
      <c r="E1470" t="s">
        <v>3101</v>
      </c>
      <c r="F1470" s="440">
        <v>46170</v>
      </c>
      <c r="G1470">
        <v>24484</v>
      </c>
      <c r="H1470" t="s">
        <v>6065</v>
      </c>
      <c r="I1470" t="s">
        <v>6085</v>
      </c>
      <c r="J1470">
        <v>0.3</v>
      </c>
      <c r="K1470" t="s">
        <v>5598</v>
      </c>
      <c r="L1470">
        <v>7.8</v>
      </c>
      <c r="M1470">
        <v>26</v>
      </c>
      <c r="N1470" t="s">
        <v>6085</v>
      </c>
      <c r="O1470" t="s">
        <v>465</v>
      </c>
    </row>
    <row r="1471" spans="1:15" x14ac:dyDescent="0.3">
      <c r="A1471">
        <v>235462</v>
      </c>
      <c r="B1471">
        <v>122</v>
      </c>
      <c r="C1471" t="s">
        <v>552</v>
      </c>
      <c r="D1471" t="s">
        <v>2697</v>
      </c>
      <c r="E1471" t="s">
        <v>3101</v>
      </c>
      <c r="F1471" s="440">
        <v>46170</v>
      </c>
      <c r="G1471">
        <v>19472</v>
      </c>
      <c r="H1471" t="s">
        <v>6064</v>
      </c>
      <c r="I1471" t="s">
        <v>6085</v>
      </c>
      <c r="J1471">
        <v>1.5</v>
      </c>
      <c r="K1471" t="s">
        <v>5598</v>
      </c>
      <c r="L1471">
        <v>28.59</v>
      </c>
      <c r="M1471">
        <v>19.059999999999999</v>
      </c>
      <c r="N1471" t="s">
        <v>6085</v>
      </c>
      <c r="O1471" t="s">
        <v>465</v>
      </c>
    </row>
    <row r="1472" spans="1:15" x14ac:dyDescent="0.3">
      <c r="A1472">
        <v>235462</v>
      </c>
      <c r="B1472">
        <v>122</v>
      </c>
      <c r="C1472" t="s">
        <v>552</v>
      </c>
      <c r="D1472" t="s">
        <v>2697</v>
      </c>
      <c r="E1472" t="s">
        <v>3101</v>
      </c>
      <c r="F1472" s="440">
        <v>46170</v>
      </c>
      <c r="G1472">
        <v>19485</v>
      </c>
      <c r="H1472" t="s">
        <v>5935</v>
      </c>
      <c r="I1472" t="s">
        <v>6085</v>
      </c>
      <c r="J1472">
        <v>0.15</v>
      </c>
      <c r="K1472" t="s">
        <v>5598</v>
      </c>
      <c r="L1472">
        <v>7.15</v>
      </c>
      <c r="M1472">
        <v>47.666666999999997</v>
      </c>
      <c r="N1472" t="s">
        <v>6085</v>
      </c>
      <c r="O1472" t="s">
        <v>465</v>
      </c>
    </row>
    <row r="1473" spans="1:15" x14ac:dyDescent="0.3">
      <c r="A1473">
        <v>235462</v>
      </c>
      <c r="B1473">
        <v>122</v>
      </c>
      <c r="C1473" t="s">
        <v>552</v>
      </c>
      <c r="D1473" t="s">
        <v>2697</v>
      </c>
      <c r="E1473" t="s">
        <v>3101</v>
      </c>
      <c r="F1473" s="440">
        <v>46170</v>
      </c>
      <c r="G1473">
        <v>23198</v>
      </c>
      <c r="H1473" t="s">
        <v>5947</v>
      </c>
      <c r="I1473" t="s">
        <v>6085</v>
      </c>
      <c r="J1473">
        <v>0.8</v>
      </c>
      <c r="K1473" t="s">
        <v>5598</v>
      </c>
      <c r="L1473">
        <v>10.4</v>
      </c>
      <c r="M1473">
        <v>13</v>
      </c>
      <c r="N1473" t="s">
        <v>6085</v>
      </c>
      <c r="O1473" t="s">
        <v>465</v>
      </c>
    </row>
    <row r="1474" spans="1:15" x14ac:dyDescent="0.3">
      <c r="A1474">
        <v>235462</v>
      </c>
      <c r="B1474">
        <v>122</v>
      </c>
      <c r="C1474" t="s">
        <v>552</v>
      </c>
      <c r="D1474" t="s">
        <v>2697</v>
      </c>
      <c r="E1474" t="s">
        <v>3101</v>
      </c>
      <c r="F1474" s="440">
        <v>46170</v>
      </c>
      <c r="G1474">
        <v>25647</v>
      </c>
      <c r="H1474" t="s">
        <v>5918</v>
      </c>
      <c r="I1474" t="s">
        <v>6085</v>
      </c>
      <c r="J1474">
        <v>2</v>
      </c>
      <c r="K1474" t="s">
        <v>5598</v>
      </c>
      <c r="L1474">
        <v>28.6</v>
      </c>
      <c r="M1474">
        <v>14.3</v>
      </c>
      <c r="N1474" t="s">
        <v>6085</v>
      </c>
      <c r="O1474" t="s">
        <v>465</v>
      </c>
    </row>
    <row r="1475" spans="1:15" x14ac:dyDescent="0.3">
      <c r="A1475">
        <v>235462</v>
      </c>
      <c r="B1475">
        <v>122</v>
      </c>
      <c r="C1475" t="s">
        <v>552</v>
      </c>
      <c r="D1475" t="s">
        <v>2697</v>
      </c>
      <c r="E1475" t="s">
        <v>3101</v>
      </c>
      <c r="F1475" s="440">
        <v>46170</v>
      </c>
      <c r="G1475">
        <v>23108</v>
      </c>
      <c r="H1475" t="s">
        <v>5986</v>
      </c>
      <c r="I1475" t="s">
        <v>6085</v>
      </c>
      <c r="J1475">
        <v>0.1</v>
      </c>
      <c r="K1475" t="s">
        <v>5598</v>
      </c>
      <c r="L1475">
        <v>7.15</v>
      </c>
      <c r="M1475">
        <v>71.5</v>
      </c>
      <c r="N1475" t="s">
        <v>6085</v>
      </c>
      <c r="O1475" t="s">
        <v>465</v>
      </c>
    </row>
    <row r="1476" spans="1:15" x14ac:dyDescent="0.3">
      <c r="A1476">
        <v>235461</v>
      </c>
      <c r="B1476">
        <v>122</v>
      </c>
      <c r="C1476" t="s">
        <v>552</v>
      </c>
      <c r="D1476" t="s">
        <v>2749</v>
      </c>
      <c r="E1476" t="s">
        <v>3102</v>
      </c>
      <c r="F1476" s="440">
        <v>46163</v>
      </c>
      <c r="G1476">
        <v>26591</v>
      </c>
      <c r="H1476" t="s">
        <v>5834</v>
      </c>
      <c r="I1476" t="s">
        <v>6085</v>
      </c>
      <c r="J1476">
        <v>1</v>
      </c>
      <c r="K1476" t="s">
        <v>5598</v>
      </c>
      <c r="L1476">
        <v>328.5</v>
      </c>
      <c r="M1476">
        <v>328.5</v>
      </c>
      <c r="N1476" t="s">
        <v>6085</v>
      </c>
      <c r="O1476" t="s">
        <v>465</v>
      </c>
    </row>
    <row r="1477" spans="1:15" x14ac:dyDescent="0.3">
      <c r="A1477">
        <v>235461</v>
      </c>
      <c r="B1477">
        <v>122</v>
      </c>
      <c r="C1477" t="s">
        <v>552</v>
      </c>
      <c r="D1477" t="s">
        <v>2749</v>
      </c>
      <c r="E1477" t="s">
        <v>3102</v>
      </c>
      <c r="F1477" s="440">
        <v>46163</v>
      </c>
      <c r="G1477">
        <v>26588</v>
      </c>
      <c r="H1477" t="s">
        <v>5597</v>
      </c>
      <c r="I1477" t="s">
        <v>6085</v>
      </c>
      <c r="J1477">
        <v>1</v>
      </c>
      <c r="K1477" t="s">
        <v>5598</v>
      </c>
      <c r="L1477">
        <v>276.5</v>
      </c>
      <c r="M1477">
        <v>276.5</v>
      </c>
      <c r="N1477" t="s">
        <v>6085</v>
      </c>
      <c r="O1477" t="s">
        <v>465</v>
      </c>
    </row>
    <row r="1478" spans="1:15" x14ac:dyDescent="0.3">
      <c r="A1478">
        <v>235456</v>
      </c>
      <c r="B1478">
        <v>122</v>
      </c>
      <c r="C1478" t="s">
        <v>552</v>
      </c>
      <c r="D1478" t="s">
        <v>2704</v>
      </c>
      <c r="E1478" t="s">
        <v>3103</v>
      </c>
      <c r="F1478" s="440">
        <v>46163</v>
      </c>
      <c r="G1478">
        <v>23389</v>
      </c>
      <c r="H1478" t="s">
        <v>5923</v>
      </c>
      <c r="I1478" t="s">
        <v>6085</v>
      </c>
      <c r="J1478">
        <v>4.0999999999999996</v>
      </c>
      <c r="K1478" t="s">
        <v>5598</v>
      </c>
      <c r="L1478">
        <v>19.8</v>
      </c>
      <c r="M1478">
        <v>4.8292679999999999</v>
      </c>
      <c r="N1478" t="s">
        <v>6085</v>
      </c>
      <c r="O1478" t="s">
        <v>465</v>
      </c>
    </row>
    <row r="1479" spans="1:15" x14ac:dyDescent="0.3">
      <c r="A1479">
        <v>235456</v>
      </c>
      <c r="B1479">
        <v>122</v>
      </c>
      <c r="C1479" t="s">
        <v>552</v>
      </c>
      <c r="D1479" t="s">
        <v>2704</v>
      </c>
      <c r="E1479" t="s">
        <v>3103</v>
      </c>
      <c r="F1479" s="440">
        <v>46163</v>
      </c>
      <c r="G1479">
        <v>19498</v>
      </c>
      <c r="H1479" t="s">
        <v>5979</v>
      </c>
      <c r="I1479" t="s">
        <v>6085</v>
      </c>
      <c r="J1479">
        <v>2.5</v>
      </c>
      <c r="K1479" t="s">
        <v>5598</v>
      </c>
      <c r="L1479">
        <v>26.27</v>
      </c>
      <c r="M1479">
        <v>10.507999999999999</v>
      </c>
      <c r="N1479" t="s">
        <v>6085</v>
      </c>
      <c r="O1479" t="s">
        <v>465</v>
      </c>
    </row>
    <row r="1480" spans="1:15" x14ac:dyDescent="0.3">
      <c r="A1480">
        <v>235456</v>
      </c>
      <c r="B1480">
        <v>122</v>
      </c>
      <c r="C1480" t="s">
        <v>552</v>
      </c>
      <c r="D1480" t="s">
        <v>2704</v>
      </c>
      <c r="E1480" t="s">
        <v>3103</v>
      </c>
      <c r="F1480" s="440">
        <v>46163</v>
      </c>
      <c r="G1480">
        <v>19572</v>
      </c>
      <c r="H1480" t="s">
        <v>5945</v>
      </c>
      <c r="I1480" t="s">
        <v>6085</v>
      </c>
      <c r="J1480">
        <v>0.3</v>
      </c>
      <c r="K1480" t="s">
        <v>5598</v>
      </c>
      <c r="L1480">
        <v>2.72</v>
      </c>
      <c r="M1480">
        <v>9.0666670000000007</v>
      </c>
      <c r="N1480" t="s">
        <v>6085</v>
      </c>
      <c r="O1480" t="s">
        <v>465</v>
      </c>
    </row>
    <row r="1481" spans="1:15" x14ac:dyDescent="0.3">
      <c r="A1481">
        <v>235456</v>
      </c>
      <c r="B1481">
        <v>122</v>
      </c>
      <c r="C1481" t="s">
        <v>552</v>
      </c>
      <c r="D1481" t="s">
        <v>2704</v>
      </c>
      <c r="E1481" t="s">
        <v>3103</v>
      </c>
      <c r="F1481" s="440">
        <v>46163</v>
      </c>
      <c r="G1481">
        <v>24037</v>
      </c>
      <c r="H1481" t="s">
        <v>6116</v>
      </c>
      <c r="I1481" t="s">
        <v>6085</v>
      </c>
      <c r="J1481">
        <v>3</v>
      </c>
      <c r="K1481" t="s">
        <v>5598</v>
      </c>
      <c r="L1481">
        <v>52.62</v>
      </c>
      <c r="M1481">
        <v>17.54</v>
      </c>
      <c r="N1481" t="s">
        <v>6085</v>
      </c>
      <c r="O1481" t="s">
        <v>465</v>
      </c>
    </row>
    <row r="1482" spans="1:15" x14ac:dyDescent="0.3">
      <c r="A1482">
        <v>235456</v>
      </c>
      <c r="B1482">
        <v>122</v>
      </c>
      <c r="C1482" t="s">
        <v>552</v>
      </c>
      <c r="D1482" t="s">
        <v>2704</v>
      </c>
      <c r="E1482" t="s">
        <v>3103</v>
      </c>
      <c r="F1482" s="440">
        <v>46163</v>
      </c>
      <c r="G1482">
        <v>19743</v>
      </c>
      <c r="H1482" t="s">
        <v>5940</v>
      </c>
      <c r="I1482" t="s">
        <v>6085</v>
      </c>
      <c r="J1482">
        <v>1</v>
      </c>
      <c r="K1482" t="s">
        <v>5598</v>
      </c>
      <c r="L1482">
        <v>15.3</v>
      </c>
      <c r="M1482">
        <v>15.3</v>
      </c>
      <c r="N1482" t="s">
        <v>6085</v>
      </c>
      <c r="O1482" t="s">
        <v>465</v>
      </c>
    </row>
    <row r="1483" spans="1:15" x14ac:dyDescent="0.3">
      <c r="A1483">
        <v>235456</v>
      </c>
      <c r="B1483">
        <v>122</v>
      </c>
      <c r="C1483" t="s">
        <v>552</v>
      </c>
      <c r="D1483" t="s">
        <v>2704</v>
      </c>
      <c r="E1483" t="s">
        <v>3103</v>
      </c>
      <c r="F1483" s="440">
        <v>46163</v>
      </c>
      <c r="G1483">
        <v>19721</v>
      </c>
      <c r="H1483" t="s">
        <v>5952</v>
      </c>
      <c r="I1483" t="s">
        <v>6085</v>
      </c>
      <c r="J1483">
        <v>2.1</v>
      </c>
      <c r="K1483" t="s">
        <v>5598</v>
      </c>
      <c r="L1483">
        <v>76.13</v>
      </c>
      <c r="M1483">
        <v>36.252381</v>
      </c>
      <c r="N1483" t="s">
        <v>6085</v>
      </c>
      <c r="O1483" t="s">
        <v>465</v>
      </c>
    </row>
    <row r="1484" spans="1:15" x14ac:dyDescent="0.3">
      <c r="A1484">
        <v>235456</v>
      </c>
      <c r="B1484">
        <v>122</v>
      </c>
      <c r="C1484" t="s">
        <v>552</v>
      </c>
      <c r="D1484" t="s">
        <v>2704</v>
      </c>
      <c r="E1484" t="s">
        <v>3103</v>
      </c>
      <c r="F1484" s="440">
        <v>46163</v>
      </c>
      <c r="G1484">
        <v>19748</v>
      </c>
      <c r="H1484" t="s">
        <v>5983</v>
      </c>
      <c r="I1484" t="s">
        <v>6085</v>
      </c>
      <c r="J1484">
        <v>4.05</v>
      </c>
      <c r="K1484" t="s">
        <v>5598</v>
      </c>
      <c r="L1484">
        <v>23.21</v>
      </c>
      <c r="M1484">
        <v>5.7308640000000004</v>
      </c>
      <c r="N1484" t="s">
        <v>6085</v>
      </c>
      <c r="O1484" t="s">
        <v>465</v>
      </c>
    </row>
    <row r="1485" spans="1:15" x14ac:dyDescent="0.3">
      <c r="A1485">
        <v>235456</v>
      </c>
      <c r="B1485">
        <v>122</v>
      </c>
      <c r="C1485" t="s">
        <v>552</v>
      </c>
      <c r="D1485" t="s">
        <v>2704</v>
      </c>
      <c r="E1485" t="s">
        <v>3103</v>
      </c>
      <c r="F1485" s="440">
        <v>46163</v>
      </c>
      <c r="G1485">
        <v>19558</v>
      </c>
      <c r="H1485" t="s">
        <v>5950</v>
      </c>
      <c r="I1485" t="s">
        <v>6085</v>
      </c>
      <c r="J1485">
        <v>1</v>
      </c>
      <c r="K1485" t="s">
        <v>5598</v>
      </c>
      <c r="L1485">
        <v>20.3</v>
      </c>
      <c r="M1485">
        <v>20.3</v>
      </c>
      <c r="N1485" t="s">
        <v>6085</v>
      </c>
      <c r="O1485" t="s">
        <v>465</v>
      </c>
    </row>
    <row r="1486" spans="1:15" x14ac:dyDescent="0.3">
      <c r="A1486">
        <v>235456</v>
      </c>
      <c r="B1486">
        <v>122</v>
      </c>
      <c r="C1486" t="s">
        <v>552</v>
      </c>
      <c r="D1486" t="s">
        <v>2704</v>
      </c>
      <c r="E1486" t="s">
        <v>3103</v>
      </c>
      <c r="F1486" s="440">
        <v>46163</v>
      </c>
      <c r="G1486">
        <v>19652</v>
      </c>
      <c r="H1486" t="s">
        <v>5920</v>
      </c>
      <c r="I1486" t="s">
        <v>6085</v>
      </c>
      <c r="J1486">
        <v>1.1000000000000001</v>
      </c>
      <c r="K1486" t="s">
        <v>5598</v>
      </c>
      <c r="L1486">
        <v>22.18</v>
      </c>
      <c r="M1486">
        <v>20.163636</v>
      </c>
      <c r="N1486" t="s">
        <v>6085</v>
      </c>
      <c r="O1486" t="s">
        <v>465</v>
      </c>
    </row>
    <row r="1487" spans="1:15" x14ac:dyDescent="0.3">
      <c r="A1487">
        <v>235456</v>
      </c>
      <c r="B1487">
        <v>122</v>
      </c>
      <c r="C1487" t="s">
        <v>552</v>
      </c>
      <c r="D1487" t="s">
        <v>2704</v>
      </c>
      <c r="E1487" t="s">
        <v>3103</v>
      </c>
      <c r="F1487" s="440">
        <v>46163</v>
      </c>
      <c r="G1487">
        <v>23186</v>
      </c>
      <c r="H1487" t="s">
        <v>5955</v>
      </c>
      <c r="I1487" t="s">
        <v>6085</v>
      </c>
      <c r="J1487">
        <v>20.5</v>
      </c>
      <c r="K1487" t="s">
        <v>5598</v>
      </c>
      <c r="L1487">
        <v>264.25</v>
      </c>
      <c r="M1487">
        <v>12.890243999999999</v>
      </c>
      <c r="N1487" t="s">
        <v>6085</v>
      </c>
      <c r="O1487" t="s">
        <v>465</v>
      </c>
    </row>
    <row r="1488" spans="1:15" x14ac:dyDescent="0.3">
      <c r="A1488">
        <v>235455</v>
      </c>
      <c r="B1488">
        <v>122</v>
      </c>
      <c r="C1488" t="s">
        <v>552</v>
      </c>
      <c r="D1488" t="s">
        <v>2746</v>
      </c>
      <c r="E1488" t="s">
        <v>3104</v>
      </c>
      <c r="F1488" s="440">
        <v>46163</v>
      </c>
      <c r="G1488">
        <v>27340</v>
      </c>
      <c r="H1488" t="s">
        <v>6118</v>
      </c>
      <c r="I1488" t="s">
        <v>4764</v>
      </c>
      <c r="J1488">
        <v>10</v>
      </c>
      <c r="K1488" t="s">
        <v>5605</v>
      </c>
      <c r="L1488">
        <v>536.20000000000005</v>
      </c>
      <c r="M1488">
        <v>53.62</v>
      </c>
      <c r="N1488" t="s">
        <v>4764</v>
      </c>
      <c r="O1488" t="s">
        <v>465</v>
      </c>
    </row>
    <row r="1489" spans="1:15" x14ac:dyDescent="0.3">
      <c r="A1489">
        <v>235454</v>
      </c>
      <c r="B1489">
        <v>122</v>
      </c>
      <c r="C1489" t="s">
        <v>552</v>
      </c>
      <c r="D1489" t="s">
        <v>2746</v>
      </c>
      <c r="E1489" t="s">
        <v>3105</v>
      </c>
      <c r="F1489" s="440">
        <v>46162</v>
      </c>
      <c r="G1489">
        <v>28315</v>
      </c>
      <c r="H1489" t="s">
        <v>6120</v>
      </c>
      <c r="I1489" t="s">
        <v>4764</v>
      </c>
      <c r="J1489">
        <v>5</v>
      </c>
      <c r="K1489" t="s">
        <v>5605</v>
      </c>
      <c r="L1489">
        <v>217.8</v>
      </c>
      <c r="M1489">
        <v>43.56</v>
      </c>
      <c r="N1489" t="s">
        <v>4764</v>
      </c>
      <c r="O1489" t="s">
        <v>465</v>
      </c>
    </row>
    <row r="1490" spans="1:15" x14ac:dyDescent="0.3">
      <c r="A1490">
        <v>235454</v>
      </c>
      <c r="B1490">
        <v>122</v>
      </c>
      <c r="C1490" t="s">
        <v>552</v>
      </c>
      <c r="D1490" t="s">
        <v>2746</v>
      </c>
      <c r="E1490" t="s">
        <v>3105</v>
      </c>
      <c r="F1490" s="440">
        <v>46162</v>
      </c>
      <c r="G1490">
        <v>27340</v>
      </c>
      <c r="H1490" t="s">
        <v>6118</v>
      </c>
      <c r="I1490" t="s">
        <v>4764</v>
      </c>
      <c r="J1490">
        <v>10</v>
      </c>
      <c r="K1490" t="s">
        <v>5605</v>
      </c>
      <c r="L1490">
        <v>536.20000000000005</v>
      </c>
      <c r="M1490">
        <v>53.62</v>
      </c>
      <c r="N1490" t="s">
        <v>4764</v>
      </c>
      <c r="O1490" t="s">
        <v>465</v>
      </c>
    </row>
    <row r="1491" spans="1:15" x14ac:dyDescent="0.3">
      <c r="A1491">
        <v>235454</v>
      </c>
      <c r="B1491">
        <v>122</v>
      </c>
      <c r="C1491" t="s">
        <v>552</v>
      </c>
      <c r="D1491" t="s">
        <v>2746</v>
      </c>
      <c r="E1491" t="s">
        <v>3105</v>
      </c>
      <c r="F1491" s="440">
        <v>46162</v>
      </c>
      <c r="G1491">
        <v>28316</v>
      </c>
      <c r="H1491" t="s">
        <v>6119</v>
      </c>
      <c r="I1491" t="s">
        <v>4764</v>
      </c>
      <c r="J1491">
        <v>8</v>
      </c>
      <c r="K1491" t="s">
        <v>5605</v>
      </c>
      <c r="L1491">
        <v>312.39999999999998</v>
      </c>
      <c r="M1491">
        <v>39.049999999999997</v>
      </c>
      <c r="N1491" t="s">
        <v>4764</v>
      </c>
      <c r="O1491" t="s">
        <v>465</v>
      </c>
    </row>
    <row r="1492" spans="1:15" x14ac:dyDescent="0.3">
      <c r="A1492">
        <v>235452</v>
      </c>
      <c r="B1492">
        <v>122</v>
      </c>
      <c r="C1492" t="s">
        <v>552</v>
      </c>
      <c r="D1492" t="s">
        <v>2697</v>
      </c>
      <c r="E1492" t="s">
        <v>3106</v>
      </c>
      <c r="F1492" s="440">
        <v>46163</v>
      </c>
      <c r="G1492">
        <v>26631</v>
      </c>
      <c r="H1492" t="s">
        <v>6117</v>
      </c>
      <c r="I1492" t="s">
        <v>6085</v>
      </c>
      <c r="J1492">
        <v>2</v>
      </c>
      <c r="K1492" t="s">
        <v>5598</v>
      </c>
      <c r="L1492">
        <v>104</v>
      </c>
      <c r="M1492">
        <v>52</v>
      </c>
      <c r="N1492" t="s">
        <v>6085</v>
      </c>
      <c r="O1492" t="s">
        <v>465</v>
      </c>
    </row>
    <row r="1493" spans="1:15" x14ac:dyDescent="0.3">
      <c r="A1493">
        <v>235452</v>
      </c>
      <c r="B1493">
        <v>122</v>
      </c>
      <c r="C1493" t="s">
        <v>552</v>
      </c>
      <c r="D1493" t="s">
        <v>2697</v>
      </c>
      <c r="E1493" t="s">
        <v>3106</v>
      </c>
      <c r="F1493" s="440">
        <v>46163</v>
      </c>
      <c r="G1493">
        <v>19478</v>
      </c>
      <c r="H1493" t="s">
        <v>5982</v>
      </c>
      <c r="I1493" t="s">
        <v>6085</v>
      </c>
      <c r="J1493">
        <v>0.13</v>
      </c>
      <c r="K1493" t="s">
        <v>5598</v>
      </c>
      <c r="L1493">
        <v>5.92</v>
      </c>
      <c r="M1493">
        <v>45.538462000000003</v>
      </c>
      <c r="N1493" t="s">
        <v>6085</v>
      </c>
      <c r="O1493" t="s">
        <v>465</v>
      </c>
    </row>
    <row r="1494" spans="1:15" x14ac:dyDescent="0.3">
      <c r="A1494">
        <v>235452</v>
      </c>
      <c r="B1494">
        <v>122</v>
      </c>
      <c r="C1494" t="s">
        <v>552</v>
      </c>
      <c r="D1494" t="s">
        <v>2697</v>
      </c>
      <c r="E1494" t="s">
        <v>3106</v>
      </c>
      <c r="F1494" s="440">
        <v>46163</v>
      </c>
      <c r="G1494">
        <v>25647</v>
      </c>
      <c r="H1494" t="s">
        <v>5918</v>
      </c>
      <c r="I1494" t="s">
        <v>6085</v>
      </c>
      <c r="J1494">
        <v>1.5</v>
      </c>
      <c r="K1494" t="s">
        <v>5598</v>
      </c>
      <c r="L1494">
        <v>32.49</v>
      </c>
      <c r="M1494">
        <v>21.66</v>
      </c>
      <c r="N1494" t="s">
        <v>6085</v>
      </c>
      <c r="O1494" t="s">
        <v>465</v>
      </c>
    </row>
    <row r="1495" spans="1:15" x14ac:dyDescent="0.3">
      <c r="A1495">
        <v>235452</v>
      </c>
      <c r="B1495">
        <v>122</v>
      </c>
      <c r="C1495" t="s">
        <v>552</v>
      </c>
      <c r="D1495" t="s">
        <v>2697</v>
      </c>
      <c r="E1495" t="s">
        <v>3106</v>
      </c>
      <c r="F1495" s="440">
        <v>46163</v>
      </c>
      <c r="G1495">
        <v>23096</v>
      </c>
      <c r="H1495" t="s">
        <v>5941</v>
      </c>
      <c r="I1495" t="s">
        <v>6085</v>
      </c>
      <c r="J1495">
        <v>30</v>
      </c>
      <c r="K1495" t="s">
        <v>5613</v>
      </c>
      <c r="L1495">
        <v>18.600000000000001</v>
      </c>
      <c r="M1495">
        <v>0.62</v>
      </c>
      <c r="N1495" t="s">
        <v>6085</v>
      </c>
      <c r="O1495" t="s">
        <v>465</v>
      </c>
    </row>
    <row r="1496" spans="1:15" x14ac:dyDescent="0.3">
      <c r="A1496">
        <v>235452</v>
      </c>
      <c r="B1496">
        <v>122</v>
      </c>
      <c r="C1496" t="s">
        <v>552</v>
      </c>
      <c r="D1496" t="s">
        <v>2697</v>
      </c>
      <c r="E1496" t="s">
        <v>3106</v>
      </c>
      <c r="F1496" s="440">
        <v>46163</v>
      </c>
      <c r="G1496">
        <v>20257</v>
      </c>
      <c r="H1496" t="s">
        <v>5887</v>
      </c>
      <c r="I1496" t="s">
        <v>6085</v>
      </c>
      <c r="J1496">
        <v>5</v>
      </c>
      <c r="K1496" t="s">
        <v>5613</v>
      </c>
      <c r="L1496">
        <v>149.5</v>
      </c>
      <c r="M1496">
        <v>29.9</v>
      </c>
      <c r="N1496" t="s">
        <v>6085</v>
      </c>
      <c r="O1496" t="s">
        <v>465</v>
      </c>
    </row>
    <row r="1497" spans="1:15" x14ac:dyDescent="0.3">
      <c r="A1497">
        <v>235452</v>
      </c>
      <c r="B1497">
        <v>122</v>
      </c>
      <c r="C1497" t="s">
        <v>552</v>
      </c>
      <c r="D1497" t="s">
        <v>2697</v>
      </c>
      <c r="E1497" t="s">
        <v>3106</v>
      </c>
      <c r="F1497" s="440">
        <v>46163</v>
      </c>
      <c r="G1497">
        <v>24484</v>
      </c>
      <c r="H1497" t="s">
        <v>6065</v>
      </c>
      <c r="I1497" t="s">
        <v>6085</v>
      </c>
      <c r="J1497">
        <v>0.5</v>
      </c>
      <c r="K1497" t="s">
        <v>5598</v>
      </c>
      <c r="L1497">
        <v>13</v>
      </c>
      <c r="M1497">
        <v>26</v>
      </c>
      <c r="N1497" t="s">
        <v>6085</v>
      </c>
      <c r="O1497" t="s">
        <v>465</v>
      </c>
    </row>
    <row r="1498" spans="1:15" x14ac:dyDescent="0.3">
      <c r="A1498">
        <v>235452</v>
      </c>
      <c r="B1498">
        <v>122</v>
      </c>
      <c r="C1498" t="s">
        <v>552</v>
      </c>
      <c r="D1498" t="s">
        <v>2697</v>
      </c>
      <c r="E1498" t="s">
        <v>3106</v>
      </c>
      <c r="F1498" s="440">
        <v>46163</v>
      </c>
      <c r="G1498">
        <v>19790</v>
      </c>
      <c r="H1498" t="s">
        <v>5948</v>
      </c>
      <c r="I1498" t="s">
        <v>6085</v>
      </c>
      <c r="J1498">
        <v>10</v>
      </c>
      <c r="K1498" t="s">
        <v>5598</v>
      </c>
      <c r="L1498">
        <v>480</v>
      </c>
      <c r="M1498">
        <v>48</v>
      </c>
      <c r="N1498" t="s">
        <v>6085</v>
      </c>
      <c r="O1498" t="s">
        <v>465</v>
      </c>
    </row>
    <row r="1499" spans="1:15" x14ac:dyDescent="0.3">
      <c r="A1499">
        <v>235452</v>
      </c>
      <c r="B1499">
        <v>122</v>
      </c>
      <c r="C1499" t="s">
        <v>552</v>
      </c>
      <c r="D1499" t="s">
        <v>2697</v>
      </c>
      <c r="E1499" t="s">
        <v>3106</v>
      </c>
      <c r="F1499" s="440">
        <v>46163</v>
      </c>
      <c r="G1499">
        <v>23241</v>
      </c>
      <c r="H1499" t="s">
        <v>5932</v>
      </c>
      <c r="I1499" t="s">
        <v>6085</v>
      </c>
      <c r="J1499">
        <v>5</v>
      </c>
      <c r="K1499" t="s">
        <v>5598</v>
      </c>
      <c r="L1499">
        <v>19.5</v>
      </c>
      <c r="M1499">
        <v>3.9</v>
      </c>
      <c r="N1499" t="s">
        <v>6085</v>
      </c>
      <c r="O1499" t="s">
        <v>465</v>
      </c>
    </row>
    <row r="1500" spans="1:15" x14ac:dyDescent="0.3">
      <c r="A1500">
        <v>235452</v>
      </c>
      <c r="B1500">
        <v>122</v>
      </c>
      <c r="C1500" t="s">
        <v>552</v>
      </c>
      <c r="D1500" t="s">
        <v>2697</v>
      </c>
      <c r="E1500" t="s">
        <v>3106</v>
      </c>
      <c r="F1500" s="440">
        <v>46163</v>
      </c>
      <c r="G1500">
        <v>19621</v>
      </c>
      <c r="H1500" t="s">
        <v>5931</v>
      </c>
      <c r="I1500" t="s">
        <v>6085</v>
      </c>
      <c r="J1500">
        <v>2</v>
      </c>
      <c r="K1500" t="s">
        <v>5598</v>
      </c>
      <c r="L1500">
        <v>16.899999999999999</v>
      </c>
      <c r="M1500">
        <v>8.4499999999999993</v>
      </c>
      <c r="N1500" t="s">
        <v>6085</v>
      </c>
      <c r="O1500" t="s">
        <v>465</v>
      </c>
    </row>
    <row r="1501" spans="1:15" x14ac:dyDescent="0.3">
      <c r="A1501">
        <v>235449</v>
      </c>
      <c r="B1501">
        <v>122</v>
      </c>
      <c r="C1501" t="s">
        <v>552</v>
      </c>
      <c r="D1501" t="s">
        <v>2725</v>
      </c>
      <c r="E1501" t="s">
        <v>3107</v>
      </c>
      <c r="F1501" s="440">
        <v>46163</v>
      </c>
      <c r="G1501">
        <v>18119</v>
      </c>
      <c r="H1501" t="s">
        <v>5802</v>
      </c>
      <c r="I1501" t="s">
        <v>4764</v>
      </c>
      <c r="J1501">
        <v>12</v>
      </c>
      <c r="K1501" t="s">
        <v>5601</v>
      </c>
      <c r="L1501">
        <v>1999.44</v>
      </c>
      <c r="M1501">
        <v>166.62</v>
      </c>
      <c r="N1501" t="s">
        <v>4764</v>
      </c>
      <c r="O1501" t="s">
        <v>465</v>
      </c>
    </row>
    <row r="1502" spans="1:15" x14ac:dyDescent="0.3">
      <c r="A1502">
        <v>235447</v>
      </c>
      <c r="B1502">
        <v>122</v>
      </c>
      <c r="C1502" t="s">
        <v>552</v>
      </c>
      <c r="D1502" t="s">
        <v>2995</v>
      </c>
      <c r="E1502" t="s">
        <v>3108</v>
      </c>
      <c r="F1502" s="440">
        <v>46162</v>
      </c>
      <c r="G1502">
        <v>18261</v>
      </c>
      <c r="H1502" t="s">
        <v>5769</v>
      </c>
      <c r="I1502" t="s">
        <v>4764</v>
      </c>
      <c r="J1502">
        <v>3</v>
      </c>
      <c r="K1502" t="s">
        <v>5601</v>
      </c>
      <c r="L1502">
        <v>1389.6</v>
      </c>
      <c r="M1502">
        <v>463.2</v>
      </c>
      <c r="N1502" t="s">
        <v>4764</v>
      </c>
      <c r="O1502" t="s">
        <v>465</v>
      </c>
    </row>
    <row r="1503" spans="1:15" x14ac:dyDescent="0.3">
      <c r="A1503">
        <v>235443</v>
      </c>
      <c r="B1503">
        <v>122</v>
      </c>
      <c r="C1503" t="s">
        <v>552</v>
      </c>
      <c r="D1503" t="s">
        <v>2702</v>
      </c>
      <c r="E1503" t="s">
        <v>3109</v>
      </c>
      <c r="F1503" s="440">
        <v>46162</v>
      </c>
      <c r="G1503">
        <v>20745</v>
      </c>
      <c r="H1503" t="s">
        <v>6245</v>
      </c>
      <c r="I1503" t="s">
        <v>6085</v>
      </c>
      <c r="J1503">
        <v>3</v>
      </c>
      <c r="K1503" t="s">
        <v>5598</v>
      </c>
      <c r="L1503">
        <v>321</v>
      </c>
      <c r="M1503">
        <v>107</v>
      </c>
      <c r="N1503" t="s">
        <v>6085</v>
      </c>
      <c r="O1503" t="s">
        <v>465</v>
      </c>
    </row>
    <row r="1504" spans="1:15" x14ac:dyDescent="0.3">
      <c r="A1504">
        <v>235443</v>
      </c>
      <c r="B1504">
        <v>122</v>
      </c>
      <c r="C1504" t="s">
        <v>552</v>
      </c>
      <c r="D1504" t="s">
        <v>2702</v>
      </c>
      <c r="E1504" t="s">
        <v>3109</v>
      </c>
      <c r="F1504" s="440">
        <v>46162</v>
      </c>
      <c r="G1504">
        <v>20429</v>
      </c>
      <c r="H1504" t="s">
        <v>5840</v>
      </c>
      <c r="I1504" t="s">
        <v>6085</v>
      </c>
      <c r="J1504">
        <v>2</v>
      </c>
      <c r="K1504" t="s">
        <v>5613</v>
      </c>
      <c r="L1504">
        <v>55.6</v>
      </c>
      <c r="M1504">
        <v>27.8</v>
      </c>
      <c r="N1504" t="s">
        <v>6085</v>
      </c>
      <c r="O1504" t="s">
        <v>465</v>
      </c>
    </row>
    <row r="1505" spans="1:15" x14ac:dyDescent="0.3">
      <c r="A1505">
        <v>235439</v>
      </c>
      <c r="B1505">
        <v>122</v>
      </c>
      <c r="C1505" t="s">
        <v>552</v>
      </c>
      <c r="D1505" t="s">
        <v>2702</v>
      </c>
      <c r="E1505" t="s">
        <v>3110</v>
      </c>
      <c r="F1505" s="440">
        <v>46162</v>
      </c>
      <c r="G1505">
        <v>20751</v>
      </c>
      <c r="H1505" t="s">
        <v>6246</v>
      </c>
      <c r="I1505" t="s">
        <v>6085</v>
      </c>
      <c r="J1505">
        <v>2</v>
      </c>
      <c r="K1505" t="s">
        <v>5610</v>
      </c>
      <c r="L1505">
        <v>213.8</v>
      </c>
      <c r="M1505">
        <v>106.9</v>
      </c>
      <c r="N1505" t="s">
        <v>6085</v>
      </c>
      <c r="O1505" t="s">
        <v>465</v>
      </c>
    </row>
    <row r="1506" spans="1:15" x14ac:dyDescent="0.3">
      <c r="A1506">
        <v>235439</v>
      </c>
      <c r="B1506">
        <v>122</v>
      </c>
      <c r="C1506" t="s">
        <v>552</v>
      </c>
      <c r="D1506" t="s">
        <v>2702</v>
      </c>
      <c r="E1506" t="s">
        <v>3110</v>
      </c>
      <c r="F1506" s="440">
        <v>46162</v>
      </c>
      <c r="G1506">
        <v>19203</v>
      </c>
      <c r="H1506" t="s">
        <v>5692</v>
      </c>
      <c r="I1506" t="s">
        <v>6085</v>
      </c>
      <c r="J1506">
        <v>2</v>
      </c>
      <c r="K1506" t="s">
        <v>6103</v>
      </c>
      <c r="L1506">
        <v>208</v>
      </c>
      <c r="M1506">
        <v>104</v>
      </c>
      <c r="N1506" t="s">
        <v>6085</v>
      </c>
      <c r="O1506" t="s">
        <v>465</v>
      </c>
    </row>
    <row r="1507" spans="1:15" x14ac:dyDescent="0.3">
      <c r="A1507">
        <v>235439</v>
      </c>
      <c r="B1507">
        <v>122</v>
      </c>
      <c r="C1507" t="s">
        <v>552</v>
      </c>
      <c r="D1507" t="s">
        <v>2702</v>
      </c>
      <c r="E1507" t="s">
        <v>3110</v>
      </c>
      <c r="F1507" s="440">
        <v>46162</v>
      </c>
      <c r="G1507">
        <v>21130</v>
      </c>
      <c r="H1507" t="s">
        <v>5884</v>
      </c>
      <c r="I1507" t="s">
        <v>6085</v>
      </c>
      <c r="J1507">
        <v>2</v>
      </c>
      <c r="K1507" t="s">
        <v>5613</v>
      </c>
      <c r="L1507">
        <v>77.8</v>
      </c>
      <c r="M1507">
        <v>38.9</v>
      </c>
      <c r="N1507" t="s">
        <v>6085</v>
      </c>
      <c r="O1507" t="s">
        <v>465</v>
      </c>
    </row>
    <row r="1508" spans="1:15" x14ac:dyDescent="0.3">
      <c r="A1508">
        <v>235434</v>
      </c>
      <c r="B1508">
        <v>122</v>
      </c>
      <c r="C1508" t="s">
        <v>552</v>
      </c>
      <c r="D1508" t="s">
        <v>2725</v>
      </c>
      <c r="E1508" t="s">
        <v>3111</v>
      </c>
      <c r="F1508" s="440">
        <v>46164</v>
      </c>
      <c r="G1508">
        <v>18119</v>
      </c>
      <c r="H1508" t="s">
        <v>5802</v>
      </c>
      <c r="I1508" t="s">
        <v>4764</v>
      </c>
      <c r="J1508">
        <v>36</v>
      </c>
      <c r="K1508" t="s">
        <v>5601</v>
      </c>
      <c r="L1508">
        <v>5998.32</v>
      </c>
      <c r="M1508">
        <v>166.62</v>
      </c>
      <c r="N1508" t="s">
        <v>4764</v>
      </c>
      <c r="O1508" t="s">
        <v>465</v>
      </c>
    </row>
    <row r="1509" spans="1:15" x14ac:dyDescent="0.3">
      <c r="A1509">
        <v>235434</v>
      </c>
      <c r="B1509">
        <v>122</v>
      </c>
      <c r="C1509" t="s">
        <v>552</v>
      </c>
      <c r="D1509" t="s">
        <v>2725</v>
      </c>
      <c r="E1509" t="s">
        <v>3111</v>
      </c>
      <c r="F1509" s="440">
        <v>46164</v>
      </c>
      <c r="G1509">
        <v>18099</v>
      </c>
      <c r="H1509" t="s">
        <v>5810</v>
      </c>
      <c r="I1509" t="s">
        <v>4764</v>
      </c>
      <c r="J1509">
        <v>24</v>
      </c>
      <c r="K1509" t="s">
        <v>5601</v>
      </c>
      <c r="L1509">
        <v>5212.8</v>
      </c>
      <c r="M1509">
        <v>217.2</v>
      </c>
      <c r="N1509" t="s">
        <v>4764</v>
      </c>
      <c r="O1509" t="s">
        <v>465</v>
      </c>
    </row>
    <row r="1510" spans="1:15" x14ac:dyDescent="0.3">
      <c r="A1510">
        <v>235430</v>
      </c>
      <c r="B1510">
        <v>122</v>
      </c>
      <c r="C1510" t="s">
        <v>552</v>
      </c>
      <c r="D1510" t="s">
        <v>2995</v>
      </c>
      <c r="E1510" t="s">
        <v>3112</v>
      </c>
      <c r="F1510" s="440">
        <v>46164</v>
      </c>
      <c r="G1510">
        <v>18359</v>
      </c>
      <c r="H1510" t="s">
        <v>5746</v>
      </c>
      <c r="I1510" t="s">
        <v>4764</v>
      </c>
      <c r="J1510">
        <v>84</v>
      </c>
      <c r="K1510" t="s">
        <v>5601</v>
      </c>
      <c r="L1510">
        <v>7551.6</v>
      </c>
      <c r="M1510">
        <v>89.9</v>
      </c>
      <c r="N1510" t="s">
        <v>4764</v>
      </c>
      <c r="O1510" t="s">
        <v>465</v>
      </c>
    </row>
    <row r="1511" spans="1:15" x14ac:dyDescent="0.3">
      <c r="A1511">
        <v>235430</v>
      </c>
      <c r="B1511">
        <v>122</v>
      </c>
      <c r="C1511" t="s">
        <v>552</v>
      </c>
      <c r="D1511" t="s">
        <v>2995</v>
      </c>
      <c r="E1511" t="s">
        <v>3112</v>
      </c>
      <c r="F1511" s="440">
        <v>46164</v>
      </c>
      <c r="G1511">
        <v>18179</v>
      </c>
      <c r="H1511" t="s">
        <v>5789</v>
      </c>
      <c r="I1511" t="s">
        <v>4764</v>
      </c>
      <c r="J1511">
        <v>36</v>
      </c>
      <c r="K1511" t="s">
        <v>5601</v>
      </c>
      <c r="L1511">
        <v>4316.3999999999996</v>
      </c>
      <c r="M1511">
        <v>119.9</v>
      </c>
      <c r="N1511" t="s">
        <v>4764</v>
      </c>
      <c r="O1511" t="s">
        <v>465</v>
      </c>
    </row>
    <row r="1512" spans="1:15" x14ac:dyDescent="0.3">
      <c r="A1512">
        <v>235429</v>
      </c>
      <c r="B1512">
        <v>122</v>
      </c>
      <c r="C1512" t="s">
        <v>552</v>
      </c>
      <c r="D1512" t="s">
        <v>2704</v>
      </c>
      <c r="E1512" t="s">
        <v>3113</v>
      </c>
      <c r="F1512" s="440">
        <v>46165</v>
      </c>
      <c r="G1512">
        <v>19738</v>
      </c>
      <c r="H1512" t="s">
        <v>6018</v>
      </c>
      <c r="I1512" t="s">
        <v>6085</v>
      </c>
      <c r="J1512">
        <v>18</v>
      </c>
      <c r="K1512" t="s">
        <v>5598</v>
      </c>
      <c r="L1512">
        <v>56.16</v>
      </c>
      <c r="M1512">
        <v>3.12</v>
      </c>
      <c r="N1512" t="s">
        <v>6085</v>
      </c>
      <c r="O1512" t="s">
        <v>465</v>
      </c>
    </row>
    <row r="1513" spans="1:15" x14ac:dyDescent="0.3">
      <c r="A1513">
        <v>235429</v>
      </c>
      <c r="B1513">
        <v>122</v>
      </c>
      <c r="C1513" t="s">
        <v>552</v>
      </c>
      <c r="D1513" t="s">
        <v>2704</v>
      </c>
      <c r="E1513" t="s">
        <v>3113</v>
      </c>
      <c r="F1513" s="440">
        <v>46165</v>
      </c>
      <c r="G1513">
        <v>19632</v>
      </c>
      <c r="H1513" t="s">
        <v>5926</v>
      </c>
      <c r="I1513" t="s">
        <v>6085</v>
      </c>
      <c r="J1513">
        <v>4.2</v>
      </c>
      <c r="K1513" t="s">
        <v>5598</v>
      </c>
      <c r="L1513">
        <v>21</v>
      </c>
      <c r="M1513">
        <v>5</v>
      </c>
      <c r="N1513" t="s">
        <v>6085</v>
      </c>
      <c r="O1513" t="s">
        <v>465</v>
      </c>
    </row>
    <row r="1514" spans="1:15" x14ac:dyDescent="0.3">
      <c r="A1514">
        <v>235429</v>
      </c>
      <c r="B1514">
        <v>122</v>
      </c>
      <c r="C1514" t="s">
        <v>552</v>
      </c>
      <c r="D1514" t="s">
        <v>2704</v>
      </c>
      <c r="E1514" t="s">
        <v>3113</v>
      </c>
      <c r="F1514" s="440">
        <v>46165</v>
      </c>
      <c r="G1514">
        <v>23389</v>
      </c>
      <c r="H1514" t="s">
        <v>5923</v>
      </c>
      <c r="I1514" t="s">
        <v>6085</v>
      </c>
      <c r="J1514">
        <v>3</v>
      </c>
      <c r="K1514" t="s">
        <v>5598</v>
      </c>
      <c r="L1514">
        <v>14.49</v>
      </c>
      <c r="M1514">
        <v>4.83</v>
      </c>
      <c r="N1514" t="s">
        <v>6085</v>
      </c>
      <c r="O1514" t="s">
        <v>465</v>
      </c>
    </row>
    <row r="1515" spans="1:15" x14ac:dyDescent="0.3">
      <c r="A1515">
        <v>235429</v>
      </c>
      <c r="B1515">
        <v>122</v>
      </c>
      <c r="C1515" t="s">
        <v>552</v>
      </c>
      <c r="D1515" t="s">
        <v>2704</v>
      </c>
      <c r="E1515" t="s">
        <v>3113</v>
      </c>
      <c r="F1515" s="440">
        <v>46165</v>
      </c>
      <c r="G1515">
        <v>19498</v>
      </c>
      <c r="H1515" t="s">
        <v>5979</v>
      </c>
      <c r="I1515" t="s">
        <v>6085</v>
      </c>
      <c r="J1515">
        <v>0.67</v>
      </c>
      <c r="K1515" t="s">
        <v>5598</v>
      </c>
      <c r="L1515">
        <v>7.04</v>
      </c>
      <c r="M1515">
        <v>10.507463</v>
      </c>
      <c r="N1515" t="s">
        <v>6085</v>
      </c>
      <c r="O1515" t="s">
        <v>465</v>
      </c>
    </row>
    <row r="1516" spans="1:15" x14ac:dyDescent="0.3">
      <c r="A1516">
        <v>235429</v>
      </c>
      <c r="B1516">
        <v>122</v>
      </c>
      <c r="C1516" t="s">
        <v>552</v>
      </c>
      <c r="D1516" t="s">
        <v>2704</v>
      </c>
      <c r="E1516" t="s">
        <v>3113</v>
      </c>
      <c r="F1516" s="440">
        <v>46165</v>
      </c>
      <c r="G1516">
        <v>19589</v>
      </c>
      <c r="H1516" t="s">
        <v>5943</v>
      </c>
      <c r="I1516" t="s">
        <v>6085</v>
      </c>
      <c r="J1516">
        <v>0.59</v>
      </c>
      <c r="K1516" t="s">
        <v>5598</v>
      </c>
      <c r="L1516">
        <v>6.29</v>
      </c>
      <c r="M1516">
        <v>10.661016999999999</v>
      </c>
      <c r="N1516" t="s">
        <v>6085</v>
      </c>
      <c r="O1516" t="s">
        <v>465</v>
      </c>
    </row>
    <row r="1517" spans="1:15" x14ac:dyDescent="0.3">
      <c r="A1517">
        <v>235429</v>
      </c>
      <c r="B1517">
        <v>122</v>
      </c>
      <c r="C1517" t="s">
        <v>552</v>
      </c>
      <c r="D1517" t="s">
        <v>2704</v>
      </c>
      <c r="E1517" t="s">
        <v>3113</v>
      </c>
      <c r="F1517" s="440">
        <v>46165</v>
      </c>
      <c r="G1517">
        <v>19558</v>
      </c>
      <c r="H1517" t="s">
        <v>5950</v>
      </c>
      <c r="I1517" t="s">
        <v>6085</v>
      </c>
      <c r="J1517">
        <v>1</v>
      </c>
      <c r="K1517" t="s">
        <v>5598</v>
      </c>
      <c r="L1517">
        <v>20.3</v>
      </c>
      <c r="M1517">
        <v>20.3</v>
      </c>
      <c r="N1517" t="s">
        <v>6085</v>
      </c>
      <c r="O1517" t="s">
        <v>465</v>
      </c>
    </row>
    <row r="1518" spans="1:15" x14ac:dyDescent="0.3">
      <c r="A1518">
        <v>235429</v>
      </c>
      <c r="B1518">
        <v>122</v>
      </c>
      <c r="C1518" t="s">
        <v>552</v>
      </c>
      <c r="D1518" t="s">
        <v>2704</v>
      </c>
      <c r="E1518" t="s">
        <v>3113</v>
      </c>
      <c r="F1518" s="440">
        <v>46165</v>
      </c>
      <c r="G1518">
        <v>23186</v>
      </c>
      <c r="H1518" t="s">
        <v>5955</v>
      </c>
      <c r="I1518" t="s">
        <v>6085</v>
      </c>
      <c r="J1518">
        <v>10</v>
      </c>
      <c r="K1518" t="s">
        <v>5598</v>
      </c>
      <c r="L1518">
        <v>128.9</v>
      </c>
      <c r="M1518">
        <v>12.89</v>
      </c>
      <c r="N1518" t="s">
        <v>6085</v>
      </c>
      <c r="O1518" t="s">
        <v>465</v>
      </c>
    </row>
    <row r="1519" spans="1:15" x14ac:dyDescent="0.3">
      <c r="A1519">
        <v>235428</v>
      </c>
      <c r="B1519">
        <v>122</v>
      </c>
      <c r="C1519" t="s">
        <v>552</v>
      </c>
      <c r="D1519" t="s">
        <v>2697</v>
      </c>
      <c r="E1519" t="s">
        <v>3114</v>
      </c>
      <c r="F1519" s="440">
        <v>46164</v>
      </c>
      <c r="G1519">
        <v>19621</v>
      </c>
      <c r="H1519" t="s">
        <v>5931</v>
      </c>
      <c r="I1519" t="s">
        <v>6085</v>
      </c>
      <c r="J1519">
        <v>4</v>
      </c>
      <c r="K1519" t="s">
        <v>5598</v>
      </c>
      <c r="L1519">
        <v>33.799999999999997</v>
      </c>
      <c r="M1519">
        <v>8.4499999999999993</v>
      </c>
      <c r="N1519" t="s">
        <v>6085</v>
      </c>
      <c r="O1519" t="s">
        <v>465</v>
      </c>
    </row>
    <row r="1520" spans="1:15" x14ac:dyDescent="0.3">
      <c r="A1520">
        <v>235428</v>
      </c>
      <c r="B1520">
        <v>122</v>
      </c>
      <c r="C1520" t="s">
        <v>552</v>
      </c>
      <c r="D1520" t="s">
        <v>2697</v>
      </c>
      <c r="E1520" t="s">
        <v>3114</v>
      </c>
      <c r="F1520" s="440">
        <v>46164</v>
      </c>
      <c r="G1520">
        <v>19654</v>
      </c>
      <c r="H1520" t="s">
        <v>5917</v>
      </c>
      <c r="I1520" t="s">
        <v>6085</v>
      </c>
      <c r="J1520">
        <v>4</v>
      </c>
      <c r="K1520" t="s">
        <v>5598</v>
      </c>
      <c r="L1520">
        <v>28.6</v>
      </c>
      <c r="M1520">
        <v>7.15</v>
      </c>
      <c r="N1520" t="s">
        <v>6085</v>
      </c>
      <c r="O1520" t="s">
        <v>465</v>
      </c>
    </row>
    <row r="1521" spans="1:15" x14ac:dyDescent="0.3">
      <c r="A1521">
        <v>235428</v>
      </c>
      <c r="B1521">
        <v>122</v>
      </c>
      <c r="C1521" t="s">
        <v>552</v>
      </c>
      <c r="D1521" t="s">
        <v>2697</v>
      </c>
      <c r="E1521" t="s">
        <v>3114</v>
      </c>
      <c r="F1521" s="440">
        <v>46164</v>
      </c>
      <c r="G1521">
        <v>23198</v>
      </c>
      <c r="H1521" t="s">
        <v>5947</v>
      </c>
      <c r="I1521" t="s">
        <v>6085</v>
      </c>
      <c r="J1521">
        <v>5</v>
      </c>
      <c r="K1521" t="s">
        <v>5598</v>
      </c>
      <c r="L1521">
        <v>84.5</v>
      </c>
      <c r="M1521">
        <v>16.899999999999999</v>
      </c>
      <c r="N1521" t="s">
        <v>6085</v>
      </c>
      <c r="O1521" t="s">
        <v>465</v>
      </c>
    </row>
    <row r="1522" spans="1:15" x14ac:dyDescent="0.3">
      <c r="A1522">
        <v>235428</v>
      </c>
      <c r="B1522">
        <v>122</v>
      </c>
      <c r="C1522" t="s">
        <v>552</v>
      </c>
      <c r="D1522" t="s">
        <v>2697</v>
      </c>
      <c r="E1522" t="s">
        <v>3114</v>
      </c>
      <c r="F1522" s="440">
        <v>46164</v>
      </c>
      <c r="G1522">
        <v>26631</v>
      </c>
      <c r="H1522" t="s">
        <v>6117</v>
      </c>
      <c r="I1522" t="s">
        <v>6085</v>
      </c>
      <c r="J1522">
        <v>2.5</v>
      </c>
      <c r="K1522" t="s">
        <v>5598</v>
      </c>
      <c r="L1522">
        <v>130</v>
      </c>
      <c r="M1522">
        <v>52</v>
      </c>
      <c r="N1522" t="s">
        <v>6085</v>
      </c>
      <c r="O1522" t="s">
        <v>465</v>
      </c>
    </row>
    <row r="1523" spans="1:15" x14ac:dyDescent="0.3">
      <c r="A1523">
        <v>235428</v>
      </c>
      <c r="B1523">
        <v>122</v>
      </c>
      <c r="C1523" t="s">
        <v>552</v>
      </c>
      <c r="D1523" t="s">
        <v>2697</v>
      </c>
      <c r="E1523" t="s">
        <v>3114</v>
      </c>
      <c r="F1523" s="440">
        <v>46164</v>
      </c>
      <c r="G1523">
        <v>23096</v>
      </c>
      <c r="H1523" t="s">
        <v>5941</v>
      </c>
      <c r="I1523" t="s">
        <v>6085</v>
      </c>
      <c r="J1523">
        <v>30</v>
      </c>
      <c r="K1523" t="s">
        <v>5613</v>
      </c>
      <c r="L1523">
        <v>18.600000000000001</v>
      </c>
      <c r="M1523">
        <v>0.62</v>
      </c>
      <c r="N1523" t="s">
        <v>6085</v>
      </c>
      <c r="O1523" t="s">
        <v>465</v>
      </c>
    </row>
    <row r="1524" spans="1:15" x14ac:dyDescent="0.3">
      <c r="A1524">
        <v>235427</v>
      </c>
      <c r="B1524">
        <v>122</v>
      </c>
      <c r="C1524" t="s">
        <v>552</v>
      </c>
      <c r="D1524" t="s">
        <v>2520</v>
      </c>
      <c r="E1524" t="s">
        <v>3115</v>
      </c>
      <c r="F1524" s="440">
        <v>46164</v>
      </c>
      <c r="G1524">
        <v>23095</v>
      </c>
      <c r="H1524" t="s">
        <v>5942</v>
      </c>
      <c r="I1524" t="s">
        <v>6085</v>
      </c>
      <c r="J1524">
        <v>200</v>
      </c>
      <c r="K1524" t="s">
        <v>5613</v>
      </c>
      <c r="L1524">
        <v>200</v>
      </c>
      <c r="M1524">
        <v>1</v>
      </c>
      <c r="N1524" t="s">
        <v>6085</v>
      </c>
      <c r="O1524" t="s">
        <v>465</v>
      </c>
    </row>
    <row r="1525" spans="1:15" x14ac:dyDescent="0.3">
      <c r="A1525">
        <v>235427</v>
      </c>
      <c r="B1525">
        <v>122</v>
      </c>
      <c r="C1525" t="s">
        <v>552</v>
      </c>
      <c r="D1525" t="s">
        <v>2520</v>
      </c>
      <c r="E1525" t="s">
        <v>3115</v>
      </c>
      <c r="F1525" s="440">
        <v>46164</v>
      </c>
      <c r="G1525">
        <v>23113</v>
      </c>
      <c r="H1525" t="s">
        <v>5985</v>
      </c>
      <c r="I1525" t="s">
        <v>6085</v>
      </c>
      <c r="J1525">
        <v>0.6</v>
      </c>
      <c r="K1525" t="s">
        <v>5598</v>
      </c>
      <c r="L1525">
        <v>7.8</v>
      </c>
      <c r="M1525">
        <v>13</v>
      </c>
      <c r="N1525" t="s">
        <v>6085</v>
      </c>
      <c r="O1525" t="s">
        <v>465</v>
      </c>
    </row>
    <row r="1526" spans="1:15" x14ac:dyDescent="0.3">
      <c r="A1526">
        <v>235427</v>
      </c>
      <c r="B1526">
        <v>122</v>
      </c>
      <c r="C1526" t="s">
        <v>552</v>
      </c>
      <c r="D1526" t="s">
        <v>2520</v>
      </c>
      <c r="E1526" t="s">
        <v>3115</v>
      </c>
      <c r="F1526" s="440">
        <v>46164</v>
      </c>
      <c r="G1526">
        <v>19480</v>
      </c>
      <c r="H1526" t="s">
        <v>5936</v>
      </c>
      <c r="I1526" t="s">
        <v>6085</v>
      </c>
      <c r="J1526">
        <v>0.3</v>
      </c>
      <c r="K1526" t="s">
        <v>5598</v>
      </c>
      <c r="L1526">
        <v>4.95</v>
      </c>
      <c r="M1526">
        <v>16.5</v>
      </c>
      <c r="N1526" t="s">
        <v>6085</v>
      </c>
      <c r="O1526" t="s">
        <v>465</v>
      </c>
    </row>
    <row r="1527" spans="1:15" x14ac:dyDescent="0.3">
      <c r="A1527">
        <v>235427</v>
      </c>
      <c r="B1527">
        <v>122</v>
      </c>
      <c r="C1527" t="s">
        <v>552</v>
      </c>
      <c r="D1527" t="s">
        <v>2520</v>
      </c>
      <c r="E1527" t="s">
        <v>3115</v>
      </c>
      <c r="F1527" s="440">
        <v>46164</v>
      </c>
      <c r="G1527">
        <v>24509</v>
      </c>
      <c r="H1527" t="s">
        <v>5928</v>
      </c>
      <c r="I1527" t="s">
        <v>6085</v>
      </c>
      <c r="J1527">
        <v>20</v>
      </c>
      <c r="K1527" t="s">
        <v>5598</v>
      </c>
      <c r="L1527">
        <v>94</v>
      </c>
      <c r="M1527">
        <v>4.7</v>
      </c>
      <c r="N1527" t="s">
        <v>6085</v>
      </c>
      <c r="O1527" t="s">
        <v>465</v>
      </c>
    </row>
    <row r="1528" spans="1:15" x14ac:dyDescent="0.3">
      <c r="A1528">
        <v>235427</v>
      </c>
      <c r="B1528">
        <v>122</v>
      </c>
      <c r="C1528" t="s">
        <v>552</v>
      </c>
      <c r="D1528" t="s">
        <v>2520</v>
      </c>
      <c r="E1528" t="s">
        <v>3115</v>
      </c>
      <c r="F1528" s="440">
        <v>46164</v>
      </c>
      <c r="G1528">
        <v>23390</v>
      </c>
      <c r="H1528" t="s">
        <v>5922</v>
      </c>
      <c r="I1528" t="s">
        <v>6085</v>
      </c>
      <c r="J1528">
        <v>6</v>
      </c>
      <c r="K1528" t="s">
        <v>5598</v>
      </c>
      <c r="L1528">
        <v>48</v>
      </c>
      <c r="M1528">
        <v>8</v>
      </c>
      <c r="N1528" t="s">
        <v>6085</v>
      </c>
      <c r="O1528" t="s">
        <v>465</v>
      </c>
    </row>
    <row r="1529" spans="1:15" x14ac:dyDescent="0.3">
      <c r="A1529">
        <v>235427</v>
      </c>
      <c r="B1529">
        <v>122</v>
      </c>
      <c r="C1529" t="s">
        <v>552</v>
      </c>
      <c r="D1529" t="s">
        <v>2520</v>
      </c>
      <c r="E1529" t="s">
        <v>3115</v>
      </c>
      <c r="F1529" s="440">
        <v>46164</v>
      </c>
      <c r="G1529">
        <v>19502</v>
      </c>
      <c r="H1529" t="s">
        <v>6015</v>
      </c>
      <c r="I1529" t="s">
        <v>6085</v>
      </c>
      <c r="J1529">
        <v>0.6</v>
      </c>
      <c r="K1529" t="s">
        <v>5598</v>
      </c>
      <c r="L1529">
        <v>8.4</v>
      </c>
      <c r="M1529">
        <v>14</v>
      </c>
      <c r="N1529" t="s">
        <v>6085</v>
      </c>
      <c r="O1529" t="s">
        <v>465</v>
      </c>
    </row>
    <row r="1530" spans="1:15" x14ac:dyDescent="0.3">
      <c r="A1530">
        <v>235427</v>
      </c>
      <c r="B1530">
        <v>122</v>
      </c>
      <c r="C1530" t="s">
        <v>552</v>
      </c>
      <c r="D1530" t="s">
        <v>2520</v>
      </c>
      <c r="E1530" t="s">
        <v>3115</v>
      </c>
      <c r="F1530" s="440">
        <v>46164</v>
      </c>
      <c r="G1530">
        <v>19759</v>
      </c>
      <c r="H1530" t="s">
        <v>6016</v>
      </c>
      <c r="I1530" t="s">
        <v>6085</v>
      </c>
      <c r="J1530">
        <v>5</v>
      </c>
      <c r="K1530" t="s">
        <v>5598</v>
      </c>
      <c r="L1530">
        <v>47.5</v>
      </c>
      <c r="M1530">
        <v>9.5</v>
      </c>
      <c r="N1530" t="s">
        <v>6085</v>
      </c>
      <c r="O1530" t="s">
        <v>465</v>
      </c>
    </row>
    <row r="1531" spans="1:15" x14ac:dyDescent="0.3">
      <c r="A1531">
        <v>235427</v>
      </c>
      <c r="B1531">
        <v>122</v>
      </c>
      <c r="C1531" t="s">
        <v>552</v>
      </c>
      <c r="D1531" t="s">
        <v>2520</v>
      </c>
      <c r="E1531" t="s">
        <v>3115</v>
      </c>
      <c r="F1531" s="440">
        <v>46164</v>
      </c>
      <c r="G1531">
        <v>23361</v>
      </c>
      <c r="H1531" t="s">
        <v>5937</v>
      </c>
      <c r="I1531" t="s">
        <v>6085</v>
      </c>
      <c r="J1531">
        <v>20</v>
      </c>
      <c r="K1531" t="s">
        <v>5598</v>
      </c>
      <c r="L1531">
        <v>56</v>
      </c>
      <c r="M1531">
        <v>2.8</v>
      </c>
      <c r="N1531" t="s">
        <v>6085</v>
      </c>
      <c r="O1531" t="s">
        <v>465</v>
      </c>
    </row>
    <row r="1532" spans="1:15" x14ac:dyDescent="0.3">
      <c r="A1532">
        <v>235427</v>
      </c>
      <c r="B1532">
        <v>122</v>
      </c>
      <c r="C1532" t="s">
        <v>552</v>
      </c>
      <c r="D1532" t="s">
        <v>2520</v>
      </c>
      <c r="E1532" t="s">
        <v>3115</v>
      </c>
      <c r="F1532" s="440">
        <v>46164</v>
      </c>
      <c r="G1532">
        <v>19503</v>
      </c>
      <c r="H1532" t="s">
        <v>6058</v>
      </c>
      <c r="I1532" t="s">
        <v>6085</v>
      </c>
      <c r="J1532">
        <v>0.6</v>
      </c>
      <c r="K1532" t="s">
        <v>5598</v>
      </c>
      <c r="L1532">
        <v>4.8</v>
      </c>
      <c r="M1532">
        <v>8</v>
      </c>
      <c r="N1532" t="s">
        <v>6085</v>
      </c>
      <c r="O1532" t="s">
        <v>465</v>
      </c>
    </row>
    <row r="1533" spans="1:15" x14ac:dyDescent="0.3">
      <c r="A1533">
        <v>235427</v>
      </c>
      <c r="B1533">
        <v>122</v>
      </c>
      <c r="C1533" t="s">
        <v>552</v>
      </c>
      <c r="D1533" t="s">
        <v>2520</v>
      </c>
      <c r="E1533" t="s">
        <v>3115</v>
      </c>
      <c r="F1533" s="440">
        <v>46164</v>
      </c>
      <c r="G1533">
        <v>19472</v>
      </c>
      <c r="H1533" t="s">
        <v>6064</v>
      </c>
      <c r="I1533" t="s">
        <v>6085</v>
      </c>
      <c r="J1533">
        <v>1</v>
      </c>
      <c r="K1533" t="s">
        <v>5598</v>
      </c>
      <c r="L1533">
        <v>18.3</v>
      </c>
      <c r="M1533">
        <v>18.3</v>
      </c>
      <c r="N1533" t="s">
        <v>6085</v>
      </c>
      <c r="O1533" t="s">
        <v>465</v>
      </c>
    </row>
    <row r="1534" spans="1:15" x14ac:dyDescent="0.3">
      <c r="A1534">
        <v>235427</v>
      </c>
      <c r="B1534">
        <v>122</v>
      </c>
      <c r="C1534" t="s">
        <v>552</v>
      </c>
      <c r="D1534" t="s">
        <v>2520</v>
      </c>
      <c r="E1534" t="s">
        <v>3115</v>
      </c>
      <c r="F1534" s="440">
        <v>46164</v>
      </c>
      <c r="G1534">
        <v>19751</v>
      </c>
      <c r="H1534" t="s">
        <v>5938</v>
      </c>
      <c r="I1534" t="s">
        <v>6085</v>
      </c>
      <c r="J1534">
        <v>7</v>
      </c>
      <c r="K1534" t="s">
        <v>5598</v>
      </c>
      <c r="L1534">
        <v>59.5</v>
      </c>
      <c r="M1534">
        <v>8.5</v>
      </c>
      <c r="N1534" t="s">
        <v>6085</v>
      </c>
      <c r="O1534" t="s">
        <v>465</v>
      </c>
    </row>
    <row r="1535" spans="1:15" x14ac:dyDescent="0.3">
      <c r="A1535">
        <v>235427</v>
      </c>
      <c r="B1535">
        <v>122</v>
      </c>
      <c r="C1535" t="s">
        <v>552</v>
      </c>
      <c r="D1535" t="s">
        <v>2520</v>
      </c>
      <c r="E1535" t="s">
        <v>3115</v>
      </c>
      <c r="F1535" s="440">
        <v>46164</v>
      </c>
      <c r="G1535">
        <v>19787</v>
      </c>
      <c r="H1535" t="s">
        <v>5914</v>
      </c>
      <c r="I1535" t="s">
        <v>6085</v>
      </c>
      <c r="J1535">
        <v>1.5</v>
      </c>
      <c r="K1535" t="s">
        <v>5598</v>
      </c>
      <c r="L1535">
        <v>8.77</v>
      </c>
      <c r="M1535">
        <v>5.8466670000000001</v>
      </c>
      <c r="N1535" t="s">
        <v>6085</v>
      </c>
      <c r="O1535" t="s">
        <v>465</v>
      </c>
    </row>
    <row r="1536" spans="1:15" x14ac:dyDescent="0.3">
      <c r="A1536">
        <v>235427</v>
      </c>
      <c r="B1536">
        <v>122</v>
      </c>
      <c r="C1536" t="s">
        <v>552</v>
      </c>
      <c r="D1536" t="s">
        <v>2520</v>
      </c>
      <c r="E1536" t="s">
        <v>3115</v>
      </c>
      <c r="F1536" s="440">
        <v>46164</v>
      </c>
      <c r="G1536">
        <v>23359</v>
      </c>
      <c r="H1536" t="s">
        <v>5939</v>
      </c>
      <c r="I1536" t="s">
        <v>6085</v>
      </c>
      <c r="J1536">
        <v>10</v>
      </c>
      <c r="K1536" t="s">
        <v>5598</v>
      </c>
      <c r="L1536">
        <v>21.5</v>
      </c>
      <c r="M1536">
        <v>2.15</v>
      </c>
      <c r="N1536" t="s">
        <v>6085</v>
      </c>
      <c r="O1536" t="s">
        <v>465</v>
      </c>
    </row>
    <row r="1537" spans="1:15" x14ac:dyDescent="0.3">
      <c r="A1537">
        <v>235427</v>
      </c>
      <c r="B1537">
        <v>122</v>
      </c>
      <c r="C1537" t="s">
        <v>552</v>
      </c>
      <c r="D1537" t="s">
        <v>2520</v>
      </c>
      <c r="E1537" t="s">
        <v>3115</v>
      </c>
      <c r="F1537" s="440">
        <v>46164</v>
      </c>
      <c r="G1537">
        <v>19476</v>
      </c>
      <c r="H1537" t="s">
        <v>6017</v>
      </c>
      <c r="I1537" t="s">
        <v>6085</v>
      </c>
      <c r="J1537">
        <v>0.4</v>
      </c>
      <c r="K1537" t="s">
        <v>5598</v>
      </c>
      <c r="L1537">
        <v>26</v>
      </c>
      <c r="M1537">
        <v>65</v>
      </c>
      <c r="N1537" t="s">
        <v>6085</v>
      </c>
      <c r="O1537" t="s">
        <v>465</v>
      </c>
    </row>
    <row r="1538" spans="1:15" x14ac:dyDescent="0.3">
      <c r="A1538">
        <v>235427</v>
      </c>
      <c r="B1538">
        <v>122</v>
      </c>
      <c r="C1538" t="s">
        <v>552</v>
      </c>
      <c r="D1538" t="s">
        <v>2520</v>
      </c>
      <c r="E1538" t="s">
        <v>3115</v>
      </c>
      <c r="F1538" s="440">
        <v>46164</v>
      </c>
      <c r="G1538">
        <v>19846</v>
      </c>
      <c r="H1538" t="s">
        <v>6060</v>
      </c>
      <c r="I1538" t="s">
        <v>6085</v>
      </c>
      <c r="J1538">
        <v>0.5</v>
      </c>
      <c r="K1538" t="s">
        <v>5598</v>
      </c>
      <c r="L1538">
        <v>10.5</v>
      </c>
      <c r="M1538">
        <v>21</v>
      </c>
      <c r="N1538" t="s">
        <v>6085</v>
      </c>
      <c r="O1538" t="s">
        <v>465</v>
      </c>
    </row>
    <row r="1539" spans="1:15" x14ac:dyDescent="0.3">
      <c r="A1539">
        <v>235427</v>
      </c>
      <c r="B1539">
        <v>122</v>
      </c>
      <c r="C1539" t="s">
        <v>552</v>
      </c>
      <c r="D1539" t="s">
        <v>2520</v>
      </c>
      <c r="E1539" t="s">
        <v>3115</v>
      </c>
      <c r="F1539" s="440">
        <v>46164</v>
      </c>
      <c r="G1539">
        <v>25647</v>
      </c>
      <c r="H1539" t="s">
        <v>5918</v>
      </c>
      <c r="I1539" t="s">
        <v>6085</v>
      </c>
      <c r="J1539">
        <v>0.6</v>
      </c>
      <c r="K1539" t="s">
        <v>5598</v>
      </c>
      <c r="L1539">
        <v>10.8</v>
      </c>
      <c r="M1539">
        <v>18</v>
      </c>
      <c r="N1539" t="s">
        <v>6085</v>
      </c>
      <c r="O1539" t="s">
        <v>465</v>
      </c>
    </row>
    <row r="1540" spans="1:15" x14ac:dyDescent="0.3">
      <c r="A1540">
        <v>235427</v>
      </c>
      <c r="B1540">
        <v>122</v>
      </c>
      <c r="C1540" t="s">
        <v>552</v>
      </c>
      <c r="D1540" t="s">
        <v>2520</v>
      </c>
      <c r="E1540" t="s">
        <v>3115</v>
      </c>
      <c r="F1540" s="440">
        <v>46164</v>
      </c>
      <c r="G1540">
        <v>23236</v>
      </c>
      <c r="H1540" t="s">
        <v>5934</v>
      </c>
      <c r="I1540" t="s">
        <v>6085</v>
      </c>
      <c r="J1540">
        <v>2</v>
      </c>
      <c r="K1540" t="s">
        <v>5598</v>
      </c>
      <c r="L1540">
        <v>24</v>
      </c>
      <c r="M1540">
        <v>12</v>
      </c>
      <c r="N1540" t="s">
        <v>6085</v>
      </c>
      <c r="O1540" t="s">
        <v>465</v>
      </c>
    </row>
    <row r="1541" spans="1:15" x14ac:dyDescent="0.3">
      <c r="A1541">
        <v>235427</v>
      </c>
      <c r="B1541">
        <v>122</v>
      </c>
      <c r="C1541" t="s">
        <v>552</v>
      </c>
      <c r="D1541" t="s">
        <v>2520</v>
      </c>
      <c r="E1541" t="s">
        <v>3115</v>
      </c>
      <c r="F1541" s="440">
        <v>46164</v>
      </c>
      <c r="G1541">
        <v>19505</v>
      </c>
      <c r="H1541" t="s">
        <v>5978</v>
      </c>
      <c r="I1541" t="s">
        <v>6085</v>
      </c>
      <c r="J1541">
        <v>0.6</v>
      </c>
      <c r="K1541" t="s">
        <v>5598</v>
      </c>
      <c r="L1541">
        <v>5.7</v>
      </c>
      <c r="M1541">
        <v>9.5</v>
      </c>
      <c r="N1541" t="s">
        <v>6085</v>
      </c>
      <c r="O1541" t="s">
        <v>465</v>
      </c>
    </row>
    <row r="1542" spans="1:15" x14ac:dyDescent="0.3">
      <c r="A1542">
        <v>235427</v>
      </c>
      <c r="B1542">
        <v>122</v>
      </c>
      <c r="C1542" t="s">
        <v>552</v>
      </c>
      <c r="D1542" t="s">
        <v>2520</v>
      </c>
      <c r="E1542" t="s">
        <v>3115</v>
      </c>
      <c r="F1542" s="440">
        <v>46164</v>
      </c>
      <c r="G1542">
        <v>24037</v>
      </c>
      <c r="H1542" t="s">
        <v>6116</v>
      </c>
      <c r="I1542" t="s">
        <v>6085</v>
      </c>
      <c r="J1542">
        <v>3</v>
      </c>
      <c r="K1542" t="s">
        <v>5598</v>
      </c>
      <c r="L1542">
        <v>52.5</v>
      </c>
      <c r="M1542">
        <v>17.5</v>
      </c>
      <c r="N1542" t="s">
        <v>6085</v>
      </c>
      <c r="O1542" t="s">
        <v>465</v>
      </c>
    </row>
    <row r="1543" spans="1:15" x14ac:dyDescent="0.3">
      <c r="A1543">
        <v>235426</v>
      </c>
      <c r="B1543">
        <v>122</v>
      </c>
      <c r="C1543" t="s">
        <v>552</v>
      </c>
      <c r="D1543" t="s">
        <v>3086</v>
      </c>
      <c r="E1543" t="s">
        <v>3116</v>
      </c>
      <c r="F1543" s="440">
        <v>46165</v>
      </c>
      <c r="G1543">
        <v>24083</v>
      </c>
      <c r="H1543" t="s">
        <v>5924</v>
      </c>
      <c r="I1543" t="s">
        <v>6085</v>
      </c>
      <c r="J1543">
        <v>50</v>
      </c>
      <c r="K1543" t="s">
        <v>5598</v>
      </c>
      <c r="L1543">
        <v>410</v>
      </c>
      <c r="M1543">
        <v>8.1999999999999993</v>
      </c>
      <c r="N1543" t="s">
        <v>6085</v>
      </c>
      <c r="O1543" t="s">
        <v>465</v>
      </c>
    </row>
    <row r="1544" spans="1:15" x14ac:dyDescent="0.3">
      <c r="A1544">
        <v>235425</v>
      </c>
      <c r="B1544">
        <v>122</v>
      </c>
      <c r="C1544" t="s">
        <v>552</v>
      </c>
      <c r="D1544" t="s">
        <v>3010</v>
      </c>
      <c r="E1544" t="s">
        <v>3117</v>
      </c>
      <c r="F1544" s="440">
        <v>46161</v>
      </c>
      <c r="G1544">
        <v>21433</v>
      </c>
      <c r="H1544" t="s">
        <v>6247</v>
      </c>
      <c r="I1544" t="s">
        <v>6097</v>
      </c>
      <c r="J1544">
        <v>1</v>
      </c>
      <c r="K1544" t="s">
        <v>5605</v>
      </c>
      <c r="L1544">
        <v>162.9</v>
      </c>
      <c r="M1544">
        <v>162.9</v>
      </c>
      <c r="N1544" t="s">
        <v>6099</v>
      </c>
      <c r="O1544" t="s">
        <v>465</v>
      </c>
    </row>
    <row r="1545" spans="1:15" x14ac:dyDescent="0.3">
      <c r="A1545">
        <v>235424</v>
      </c>
      <c r="B1545">
        <v>122</v>
      </c>
      <c r="C1545" t="s">
        <v>552</v>
      </c>
      <c r="D1545" t="s">
        <v>3010</v>
      </c>
      <c r="E1545" t="s">
        <v>3118</v>
      </c>
      <c r="F1545" s="440">
        <v>46162</v>
      </c>
      <c r="G1545">
        <v>26713</v>
      </c>
      <c r="H1545" t="s">
        <v>5903</v>
      </c>
      <c r="I1545" t="s">
        <v>6085</v>
      </c>
      <c r="J1545">
        <v>2</v>
      </c>
      <c r="K1545" t="s">
        <v>6103</v>
      </c>
      <c r="L1545">
        <v>110</v>
      </c>
      <c r="M1545">
        <v>55</v>
      </c>
      <c r="N1545" t="s">
        <v>6085</v>
      </c>
      <c r="O1545" t="s">
        <v>465</v>
      </c>
    </row>
    <row r="1546" spans="1:15" x14ac:dyDescent="0.3">
      <c r="A1546">
        <v>235424</v>
      </c>
      <c r="B1546">
        <v>122</v>
      </c>
      <c r="C1546" t="s">
        <v>552</v>
      </c>
      <c r="D1546" t="s">
        <v>3010</v>
      </c>
      <c r="E1546" t="s">
        <v>3118</v>
      </c>
      <c r="F1546" s="440">
        <v>46162</v>
      </c>
      <c r="G1546">
        <v>20861</v>
      </c>
      <c r="H1546" t="s">
        <v>5854</v>
      </c>
      <c r="I1546" t="s">
        <v>6085</v>
      </c>
      <c r="J1546">
        <v>6</v>
      </c>
      <c r="K1546" t="s">
        <v>5613</v>
      </c>
      <c r="L1546">
        <v>280.2</v>
      </c>
      <c r="M1546">
        <v>46.7</v>
      </c>
      <c r="N1546" t="s">
        <v>6085</v>
      </c>
      <c r="O1546" t="s">
        <v>465</v>
      </c>
    </row>
    <row r="1547" spans="1:15" x14ac:dyDescent="0.3">
      <c r="A1547">
        <v>235424</v>
      </c>
      <c r="B1547">
        <v>122</v>
      </c>
      <c r="C1547" t="s">
        <v>552</v>
      </c>
      <c r="D1547" t="s">
        <v>3010</v>
      </c>
      <c r="E1547" t="s">
        <v>3118</v>
      </c>
      <c r="F1547" s="440">
        <v>46162</v>
      </c>
      <c r="G1547">
        <v>21073</v>
      </c>
      <c r="H1547" t="s">
        <v>5628</v>
      </c>
      <c r="I1547" t="s">
        <v>6085</v>
      </c>
      <c r="J1547">
        <v>6</v>
      </c>
      <c r="K1547" t="s">
        <v>6103</v>
      </c>
      <c r="L1547">
        <v>293.39999999999998</v>
      </c>
      <c r="M1547">
        <v>48.9</v>
      </c>
      <c r="N1547" t="s">
        <v>6085</v>
      </c>
      <c r="O1547" t="s">
        <v>465</v>
      </c>
    </row>
    <row r="1548" spans="1:15" x14ac:dyDescent="0.3">
      <c r="A1548">
        <v>235423</v>
      </c>
      <c r="B1548">
        <v>122</v>
      </c>
      <c r="C1548" t="s">
        <v>552</v>
      </c>
      <c r="D1548" t="s">
        <v>3010</v>
      </c>
      <c r="E1548" t="s">
        <v>2950</v>
      </c>
      <c r="F1548" s="440">
        <v>46160</v>
      </c>
      <c r="G1548">
        <v>21665</v>
      </c>
      <c r="H1548" t="s">
        <v>6096</v>
      </c>
      <c r="I1548" t="s">
        <v>6097</v>
      </c>
      <c r="J1548">
        <v>4</v>
      </c>
      <c r="K1548" t="s">
        <v>6103</v>
      </c>
      <c r="L1548">
        <v>132.4</v>
      </c>
      <c r="M1548">
        <v>33.1</v>
      </c>
      <c r="N1548" t="s">
        <v>6099</v>
      </c>
      <c r="O1548" t="s">
        <v>465</v>
      </c>
    </row>
    <row r="1549" spans="1:15" x14ac:dyDescent="0.3">
      <c r="A1549">
        <v>235423</v>
      </c>
      <c r="B1549">
        <v>122</v>
      </c>
      <c r="C1549" t="s">
        <v>552</v>
      </c>
      <c r="D1549" t="s">
        <v>3010</v>
      </c>
      <c r="E1549" t="s">
        <v>2950</v>
      </c>
      <c r="F1549" s="440">
        <v>46160</v>
      </c>
      <c r="G1549">
        <v>17399</v>
      </c>
      <c r="H1549" t="s">
        <v>6207</v>
      </c>
      <c r="I1549" t="s">
        <v>6097</v>
      </c>
      <c r="J1549">
        <v>4</v>
      </c>
      <c r="K1549" t="s">
        <v>6103</v>
      </c>
      <c r="L1549">
        <v>78.680000000000007</v>
      </c>
      <c r="M1549">
        <v>19.670000000000002</v>
      </c>
      <c r="N1549" t="s">
        <v>6099</v>
      </c>
      <c r="O1549" t="s">
        <v>465</v>
      </c>
    </row>
    <row r="1550" spans="1:15" x14ac:dyDescent="0.3">
      <c r="A1550">
        <v>235423</v>
      </c>
      <c r="B1550">
        <v>122</v>
      </c>
      <c r="C1550" t="s">
        <v>552</v>
      </c>
      <c r="D1550" t="s">
        <v>3010</v>
      </c>
      <c r="E1550" t="s">
        <v>2950</v>
      </c>
      <c r="F1550" s="440">
        <v>46160</v>
      </c>
      <c r="G1550">
        <v>21432</v>
      </c>
      <c r="H1550" t="s">
        <v>6248</v>
      </c>
      <c r="I1550" t="s">
        <v>6097</v>
      </c>
      <c r="J1550">
        <v>2</v>
      </c>
      <c r="K1550" t="s">
        <v>6103</v>
      </c>
      <c r="L1550">
        <v>325.8</v>
      </c>
      <c r="M1550">
        <v>162.9</v>
      </c>
      <c r="N1550" t="s">
        <v>6099</v>
      </c>
      <c r="O1550" t="s">
        <v>465</v>
      </c>
    </row>
    <row r="1551" spans="1:15" x14ac:dyDescent="0.3">
      <c r="A1551">
        <v>235423</v>
      </c>
      <c r="B1551">
        <v>122</v>
      </c>
      <c r="C1551" t="s">
        <v>552</v>
      </c>
      <c r="D1551" t="s">
        <v>3010</v>
      </c>
      <c r="E1551" t="s">
        <v>2950</v>
      </c>
      <c r="F1551" s="440">
        <v>46160</v>
      </c>
      <c r="G1551">
        <v>21738</v>
      </c>
      <c r="H1551" t="s">
        <v>6249</v>
      </c>
      <c r="I1551" t="s">
        <v>6097</v>
      </c>
      <c r="J1551">
        <v>3</v>
      </c>
      <c r="K1551" t="s">
        <v>5605</v>
      </c>
      <c r="L1551">
        <v>977.4</v>
      </c>
      <c r="M1551">
        <v>325.8</v>
      </c>
      <c r="N1551" t="s">
        <v>6099</v>
      </c>
      <c r="O1551" t="s">
        <v>465</v>
      </c>
    </row>
    <row r="1552" spans="1:15" x14ac:dyDescent="0.3">
      <c r="A1552">
        <v>235423</v>
      </c>
      <c r="B1552">
        <v>122</v>
      </c>
      <c r="C1552" t="s">
        <v>552</v>
      </c>
      <c r="D1552" t="s">
        <v>3010</v>
      </c>
      <c r="E1552" t="s">
        <v>2950</v>
      </c>
      <c r="F1552" s="440">
        <v>46160</v>
      </c>
      <c r="G1552">
        <v>17401</v>
      </c>
      <c r="H1552" t="s">
        <v>6250</v>
      </c>
      <c r="I1552" t="s">
        <v>6097</v>
      </c>
      <c r="J1552">
        <v>2</v>
      </c>
      <c r="K1552" t="s">
        <v>6103</v>
      </c>
      <c r="L1552">
        <v>325.8</v>
      </c>
      <c r="M1552">
        <v>162.9</v>
      </c>
      <c r="N1552" t="s">
        <v>6099</v>
      </c>
      <c r="O1552" t="s">
        <v>465</v>
      </c>
    </row>
    <row r="1553" spans="1:15" x14ac:dyDescent="0.3">
      <c r="A1553">
        <v>235423</v>
      </c>
      <c r="B1553">
        <v>122</v>
      </c>
      <c r="C1553" t="s">
        <v>552</v>
      </c>
      <c r="D1553" t="s">
        <v>3010</v>
      </c>
      <c r="E1553" t="s">
        <v>2950</v>
      </c>
      <c r="F1553" s="440">
        <v>46160</v>
      </c>
      <c r="G1553">
        <v>21433</v>
      </c>
      <c r="H1553" t="s">
        <v>6247</v>
      </c>
      <c r="I1553" t="s">
        <v>6097</v>
      </c>
      <c r="J1553">
        <v>1</v>
      </c>
      <c r="K1553" t="s">
        <v>6103</v>
      </c>
      <c r="L1553">
        <v>162.9</v>
      </c>
      <c r="M1553">
        <v>162.9</v>
      </c>
      <c r="N1553" t="s">
        <v>6099</v>
      </c>
      <c r="O1553" t="s">
        <v>465</v>
      </c>
    </row>
    <row r="1554" spans="1:15" x14ac:dyDescent="0.3">
      <c r="A1554">
        <v>235422</v>
      </c>
      <c r="B1554">
        <v>122</v>
      </c>
      <c r="C1554" t="s">
        <v>552</v>
      </c>
      <c r="D1554" t="s">
        <v>2832</v>
      </c>
      <c r="E1554" t="s">
        <v>3119</v>
      </c>
      <c r="F1554" s="440">
        <v>46167</v>
      </c>
      <c r="G1554">
        <v>17778</v>
      </c>
      <c r="H1554" t="s">
        <v>5825</v>
      </c>
      <c r="I1554" t="s">
        <v>4764</v>
      </c>
      <c r="J1554">
        <v>12</v>
      </c>
      <c r="K1554" t="s">
        <v>5613</v>
      </c>
      <c r="L1554">
        <v>1380.6</v>
      </c>
      <c r="M1554">
        <v>115.05</v>
      </c>
      <c r="N1554" t="s">
        <v>4764</v>
      </c>
      <c r="O1554" t="s">
        <v>465</v>
      </c>
    </row>
    <row r="1555" spans="1:15" x14ac:dyDescent="0.3">
      <c r="A1555">
        <v>235422</v>
      </c>
      <c r="B1555">
        <v>122</v>
      </c>
      <c r="C1555" t="s">
        <v>552</v>
      </c>
      <c r="D1555" t="s">
        <v>2832</v>
      </c>
      <c r="E1555" t="s">
        <v>3119</v>
      </c>
      <c r="F1555" s="440">
        <v>46167</v>
      </c>
      <c r="G1555">
        <v>21945</v>
      </c>
      <c r="H1555" t="s">
        <v>5828</v>
      </c>
      <c r="I1555" t="s">
        <v>4764</v>
      </c>
      <c r="J1555">
        <v>6</v>
      </c>
      <c r="K1555" t="s">
        <v>5601</v>
      </c>
      <c r="L1555">
        <v>237.9</v>
      </c>
      <c r="M1555">
        <v>39.65</v>
      </c>
      <c r="N1555" t="s">
        <v>4764</v>
      </c>
      <c r="O1555" t="s">
        <v>465</v>
      </c>
    </row>
    <row r="1556" spans="1:15" x14ac:dyDescent="0.3">
      <c r="A1556">
        <v>235422</v>
      </c>
      <c r="B1556">
        <v>122</v>
      </c>
      <c r="C1556" t="s">
        <v>552</v>
      </c>
      <c r="D1556" t="s">
        <v>2832</v>
      </c>
      <c r="E1556" t="s">
        <v>3119</v>
      </c>
      <c r="F1556" s="440">
        <v>46167</v>
      </c>
      <c r="G1556">
        <v>27858</v>
      </c>
      <c r="H1556" t="s">
        <v>6069</v>
      </c>
      <c r="I1556" t="s">
        <v>4764</v>
      </c>
      <c r="J1556">
        <v>6</v>
      </c>
      <c r="K1556" t="s">
        <v>5613</v>
      </c>
      <c r="L1556">
        <v>405.6</v>
      </c>
      <c r="M1556">
        <v>67.599999999999994</v>
      </c>
      <c r="N1556" t="s">
        <v>4764</v>
      </c>
      <c r="O1556" t="s">
        <v>465</v>
      </c>
    </row>
    <row r="1557" spans="1:15" x14ac:dyDescent="0.3">
      <c r="A1557">
        <v>235422</v>
      </c>
      <c r="B1557">
        <v>122</v>
      </c>
      <c r="C1557" t="s">
        <v>552</v>
      </c>
      <c r="D1557" t="s">
        <v>2832</v>
      </c>
      <c r="E1557" t="s">
        <v>3119</v>
      </c>
      <c r="F1557" s="440">
        <v>46167</v>
      </c>
      <c r="G1557">
        <v>17594</v>
      </c>
      <c r="H1557" t="s">
        <v>5878</v>
      </c>
      <c r="I1557" t="s">
        <v>4764</v>
      </c>
      <c r="J1557">
        <v>12</v>
      </c>
      <c r="K1557" t="s">
        <v>5601</v>
      </c>
      <c r="L1557">
        <v>811.2</v>
      </c>
      <c r="M1557">
        <v>67.599999999999994</v>
      </c>
      <c r="N1557" t="s">
        <v>4764</v>
      </c>
      <c r="O1557" t="s">
        <v>465</v>
      </c>
    </row>
    <row r="1558" spans="1:15" x14ac:dyDescent="0.3">
      <c r="A1558">
        <v>235421</v>
      </c>
      <c r="B1558">
        <v>122</v>
      </c>
      <c r="C1558" t="s">
        <v>552</v>
      </c>
      <c r="D1558" t="s">
        <v>2832</v>
      </c>
      <c r="E1558" t="s">
        <v>3120</v>
      </c>
      <c r="F1558" s="440">
        <v>46167</v>
      </c>
      <c r="G1558">
        <v>27858</v>
      </c>
      <c r="H1558" t="s">
        <v>6069</v>
      </c>
      <c r="I1558" t="s">
        <v>4764</v>
      </c>
      <c r="J1558">
        <v>6</v>
      </c>
      <c r="K1558" t="s">
        <v>5613</v>
      </c>
      <c r="L1558">
        <v>405.6</v>
      </c>
      <c r="M1558">
        <v>67.599999999999994</v>
      </c>
      <c r="N1558" t="s">
        <v>4764</v>
      </c>
      <c r="O1558" t="s">
        <v>465</v>
      </c>
    </row>
    <row r="1559" spans="1:15" x14ac:dyDescent="0.3">
      <c r="A1559">
        <v>235421</v>
      </c>
      <c r="B1559">
        <v>122</v>
      </c>
      <c r="C1559" t="s">
        <v>552</v>
      </c>
      <c r="D1559" t="s">
        <v>2832</v>
      </c>
      <c r="E1559" t="s">
        <v>3120</v>
      </c>
      <c r="F1559" s="440">
        <v>46167</v>
      </c>
      <c r="G1559">
        <v>17713</v>
      </c>
      <c r="H1559" t="s">
        <v>5879</v>
      </c>
      <c r="I1559" t="s">
        <v>4764</v>
      </c>
      <c r="J1559">
        <v>14</v>
      </c>
      <c r="K1559" t="s">
        <v>5613</v>
      </c>
      <c r="L1559">
        <v>1501.5</v>
      </c>
      <c r="M1559">
        <v>107.25</v>
      </c>
      <c r="N1559" t="s">
        <v>4764</v>
      </c>
      <c r="O1559" t="s">
        <v>465</v>
      </c>
    </row>
    <row r="1560" spans="1:15" x14ac:dyDescent="0.3">
      <c r="A1560">
        <v>235420</v>
      </c>
      <c r="B1560">
        <v>122</v>
      </c>
      <c r="C1560" t="s">
        <v>552</v>
      </c>
      <c r="D1560" t="s">
        <v>2729</v>
      </c>
      <c r="E1560" t="s">
        <v>3121</v>
      </c>
      <c r="F1560" s="440">
        <v>46168</v>
      </c>
      <c r="G1560">
        <v>18832</v>
      </c>
      <c r="H1560" t="s">
        <v>5898</v>
      </c>
      <c r="I1560" t="s">
        <v>6085</v>
      </c>
      <c r="J1560">
        <v>15.6</v>
      </c>
      <c r="K1560" t="s">
        <v>5598</v>
      </c>
      <c r="L1560">
        <v>622.44000000000005</v>
      </c>
      <c r="M1560">
        <v>39.9</v>
      </c>
      <c r="N1560" t="s">
        <v>6085</v>
      </c>
      <c r="O1560" t="s">
        <v>465</v>
      </c>
    </row>
    <row r="1561" spans="1:15" x14ac:dyDescent="0.3">
      <c r="A1561">
        <v>235420</v>
      </c>
      <c r="B1561">
        <v>122</v>
      </c>
      <c r="C1561" t="s">
        <v>552</v>
      </c>
      <c r="D1561" t="s">
        <v>2729</v>
      </c>
      <c r="E1561" t="s">
        <v>3121</v>
      </c>
      <c r="F1561" s="440">
        <v>46168</v>
      </c>
      <c r="G1561">
        <v>19034</v>
      </c>
      <c r="H1561" t="s">
        <v>5712</v>
      </c>
      <c r="I1561" t="s">
        <v>6085</v>
      </c>
      <c r="J1561">
        <v>20</v>
      </c>
      <c r="K1561" t="s">
        <v>5598</v>
      </c>
      <c r="L1561">
        <v>180</v>
      </c>
      <c r="M1561">
        <v>9</v>
      </c>
      <c r="N1561" t="s">
        <v>6085</v>
      </c>
      <c r="O1561" t="s">
        <v>465</v>
      </c>
    </row>
    <row r="1562" spans="1:15" x14ac:dyDescent="0.3">
      <c r="A1562">
        <v>235420</v>
      </c>
      <c r="B1562">
        <v>122</v>
      </c>
      <c r="C1562" t="s">
        <v>552</v>
      </c>
      <c r="D1562" t="s">
        <v>2729</v>
      </c>
      <c r="E1562" t="s">
        <v>3121</v>
      </c>
      <c r="F1562" s="440">
        <v>46168</v>
      </c>
      <c r="G1562">
        <v>25126</v>
      </c>
      <c r="H1562" t="s">
        <v>5859</v>
      </c>
      <c r="I1562" t="s">
        <v>6085</v>
      </c>
      <c r="J1562">
        <v>15.2</v>
      </c>
      <c r="K1562" t="s">
        <v>5598</v>
      </c>
      <c r="L1562">
        <v>652.08000000000004</v>
      </c>
      <c r="M1562">
        <v>42.9</v>
      </c>
      <c r="N1562" t="s">
        <v>6085</v>
      </c>
      <c r="O1562" t="s">
        <v>465</v>
      </c>
    </row>
    <row r="1563" spans="1:15" x14ac:dyDescent="0.3">
      <c r="A1563">
        <v>235420</v>
      </c>
      <c r="B1563">
        <v>122</v>
      </c>
      <c r="C1563" t="s">
        <v>552</v>
      </c>
      <c r="D1563" t="s">
        <v>2729</v>
      </c>
      <c r="E1563" t="s">
        <v>3121</v>
      </c>
      <c r="F1563" s="440">
        <v>46168</v>
      </c>
      <c r="G1563">
        <v>25128</v>
      </c>
      <c r="H1563" t="s">
        <v>5897</v>
      </c>
      <c r="I1563" t="s">
        <v>6085</v>
      </c>
      <c r="J1563">
        <v>15.5</v>
      </c>
      <c r="K1563" t="s">
        <v>5598</v>
      </c>
      <c r="L1563">
        <v>618.45000000000005</v>
      </c>
      <c r="M1563">
        <v>39.9</v>
      </c>
      <c r="N1563" t="s">
        <v>6085</v>
      </c>
      <c r="O1563" t="s">
        <v>465</v>
      </c>
    </row>
    <row r="1564" spans="1:15" x14ac:dyDescent="0.3">
      <c r="A1564">
        <v>235419</v>
      </c>
      <c r="B1564">
        <v>122</v>
      </c>
      <c r="C1564" t="s">
        <v>552</v>
      </c>
      <c r="D1564" t="s">
        <v>2693</v>
      </c>
      <c r="E1564" t="s">
        <v>3122</v>
      </c>
      <c r="F1564" s="440">
        <v>46167</v>
      </c>
      <c r="G1564">
        <v>21047</v>
      </c>
      <c r="H1564" t="s">
        <v>5621</v>
      </c>
      <c r="I1564" t="s">
        <v>6085</v>
      </c>
      <c r="J1564">
        <v>12</v>
      </c>
      <c r="K1564" t="s">
        <v>5622</v>
      </c>
      <c r="L1564">
        <v>1473.6</v>
      </c>
      <c r="M1564">
        <v>122.8</v>
      </c>
      <c r="N1564" t="s">
        <v>6085</v>
      </c>
      <c r="O1564" t="s">
        <v>465</v>
      </c>
    </row>
    <row r="1565" spans="1:15" x14ac:dyDescent="0.3">
      <c r="A1565">
        <v>235419</v>
      </c>
      <c r="B1565">
        <v>122</v>
      </c>
      <c r="C1565" t="s">
        <v>552</v>
      </c>
      <c r="D1565" t="s">
        <v>2693</v>
      </c>
      <c r="E1565" t="s">
        <v>3122</v>
      </c>
      <c r="F1565" s="440">
        <v>46167</v>
      </c>
      <c r="G1565">
        <v>20887</v>
      </c>
      <c r="H1565" t="s">
        <v>5662</v>
      </c>
      <c r="I1565" t="s">
        <v>6085</v>
      </c>
      <c r="J1565">
        <v>11</v>
      </c>
      <c r="K1565" t="s">
        <v>5625</v>
      </c>
      <c r="L1565">
        <v>405.9</v>
      </c>
      <c r="M1565">
        <v>36.9</v>
      </c>
      <c r="N1565" t="s">
        <v>6085</v>
      </c>
      <c r="O1565" t="s">
        <v>465</v>
      </c>
    </row>
    <row r="1566" spans="1:15" x14ac:dyDescent="0.3">
      <c r="A1566">
        <v>235419</v>
      </c>
      <c r="B1566">
        <v>122</v>
      </c>
      <c r="C1566" t="s">
        <v>552</v>
      </c>
      <c r="D1566" t="s">
        <v>2693</v>
      </c>
      <c r="E1566" t="s">
        <v>3122</v>
      </c>
      <c r="F1566" s="440">
        <v>46167</v>
      </c>
      <c r="G1566">
        <v>20689</v>
      </c>
      <c r="H1566" t="s">
        <v>5638</v>
      </c>
      <c r="I1566" t="s">
        <v>6085</v>
      </c>
      <c r="J1566">
        <v>16</v>
      </c>
      <c r="K1566" t="s">
        <v>5613</v>
      </c>
      <c r="L1566">
        <v>582.4</v>
      </c>
      <c r="M1566">
        <v>36.4</v>
      </c>
      <c r="N1566" t="s">
        <v>6085</v>
      </c>
      <c r="O1566" t="s">
        <v>465</v>
      </c>
    </row>
    <row r="1567" spans="1:15" x14ac:dyDescent="0.3">
      <c r="A1567">
        <v>235414</v>
      </c>
      <c r="B1567">
        <v>122</v>
      </c>
      <c r="C1567" t="s">
        <v>552</v>
      </c>
      <c r="D1567" t="s">
        <v>2706</v>
      </c>
      <c r="E1567" t="s">
        <v>3123</v>
      </c>
      <c r="F1567" s="440">
        <v>46168</v>
      </c>
      <c r="G1567">
        <v>20358</v>
      </c>
      <c r="H1567" t="s">
        <v>5648</v>
      </c>
      <c r="I1567" t="s">
        <v>6085</v>
      </c>
      <c r="J1567">
        <v>20</v>
      </c>
      <c r="K1567" t="s">
        <v>5605</v>
      </c>
      <c r="L1567">
        <v>299.2</v>
      </c>
      <c r="M1567">
        <v>14.96</v>
      </c>
      <c r="N1567" t="s">
        <v>6085</v>
      </c>
      <c r="O1567" t="s">
        <v>465</v>
      </c>
    </row>
    <row r="1568" spans="1:15" x14ac:dyDescent="0.3">
      <c r="A1568">
        <v>235414</v>
      </c>
      <c r="B1568">
        <v>122</v>
      </c>
      <c r="C1568" t="s">
        <v>552</v>
      </c>
      <c r="D1568" t="s">
        <v>2706</v>
      </c>
      <c r="E1568" t="s">
        <v>3123</v>
      </c>
      <c r="F1568" s="440">
        <v>46168</v>
      </c>
      <c r="G1568">
        <v>20349</v>
      </c>
      <c r="H1568" t="s">
        <v>5679</v>
      </c>
      <c r="I1568" t="s">
        <v>6085</v>
      </c>
      <c r="J1568">
        <v>16</v>
      </c>
      <c r="K1568" t="s">
        <v>5605</v>
      </c>
      <c r="L1568">
        <v>210.56</v>
      </c>
      <c r="M1568">
        <v>13.16</v>
      </c>
      <c r="N1568" t="s">
        <v>6085</v>
      </c>
      <c r="O1568" t="s">
        <v>465</v>
      </c>
    </row>
    <row r="1569" spans="1:15" x14ac:dyDescent="0.3">
      <c r="A1569">
        <v>235414</v>
      </c>
      <c r="B1569">
        <v>122</v>
      </c>
      <c r="C1569" t="s">
        <v>552</v>
      </c>
      <c r="D1569" t="s">
        <v>2706</v>
      </c>
      <c r="E1569" t="s">
        <v>3123</v>
      </c>
      <c r="F1569" s="440">
        <v>46168</v>
      </c>
      <c r="G1569">
        <v>21093</v>
      </c>
      <c r="H1569" t="s">
        <v>5608</v>
      </c>
      <c r="I1569" t="s">
        <v>6085</v>
      </c>
      <c r="J1569">
        <v>60</v>
      </c>
      <c r="K1569" t="s">
        <v>5613</v>
      </c>
      <c r="L1569">
        <v>263.39999999999998</v>
      </c>
      <c r="M1569">
        <v>4.3899999999999997</v>
      </c>
      <c r="N1569" t="s">
        <v>6085</v>
      </c>
      <c r="O1569" t="s">
        <v>465</v>
      </c>
    </row>
    <row r="1570" spans="1:15" x14ac:dyDescent="0.3">
      <c r="A1570">
        <v>235414</v>
      </c>
      <c r="B1570">
        <v>122</v>
      </c>
      <c r="C1570" t="s">
        <v>552</v>
      </c>
      <c r="D1570" t="s">
        <v>2706</v>
      </c>
      <c r="E1570" t="s">
        <v>3123</v>
      </c>
      <c r="F1570" s="440">
        <v>46168</v>
      </c>
      <c r="G1570">
        <v>19421</v>
      </c>
      <c r="H1570" t="s">
        <v>5963</v>
      </c>
      <c r="I1570" t="s">
        <v>6085</v>
      </c>
      <c r="J1570">
        <v>4</v>
      </c>
      <c r="K1570" t="s">
        <v>5703</v>
      </c>
      <c r="L1570">
        <v>310.56</v>
      </c>
      <c r="M1570">
        <v>77.64</v>
      </c>
      <c r="N1570" t="s">
        <v>6085</v>
      </c>
      <c r="O1570" t="s">
        <v>465</v>
      </c>
    </row>
    <row r="1571" spans="1:15" x14ac:dyDescent="0.3">
      <c r="A1571">
        <v>235414</v>
      </c>
      <c r="B1571">
        <v>122</v>
      </c>
      <c r="C1571" t="s">
        <v>552</v>
      </c>
      <c r="D1571" t="s">
        <v>2706</v>
      </c>
      <c r="E1571" t="s">
        <v>3123</v>
      </c>
      <c r="F1571" s="440">
        <v>46168</v>
      </c>
      <c r="G1571">
        <v>20809</v>
      </c>
      <c r="H1571" t="s">
        <v>5627</v>
      </c>
      <c r="I1571" t="s">
        <v>6085</v>
      </c>
      <c r="J1571">
        <v>10</v>
      </c>
      <c r="K1571" t="s">
        <v>5613</v>
      </c>
      <c r="L1571">
        <v>299.89999999999998</v>
      </c>
      <c r="M1571">
        <v>29.99</v>
      </c>
      <c r="N1571" t="s">
        <v>6085</v>
      </c>
      <c r="O1571" t="s">
        <v>465</v>
      </c>
    </row>
    <row r="1572" spans="1:15" x14ac:dyDescent="0.3">
      <c r="A1572">
        <v>235413</v>
      </c>
      <c r="B1572">
        <v>122</v>
      </c>
      <c r="C1572" t="s">
        <v>552</v>
      </c>
      <c r="D1572" t="s">
        <v>2773</v>
      </c>
      <c r="E1572" t="s">
        <v>3124</v>
      </c>
      <c r="F1572" s="440">
        <v>46167</v>
      </c>
      <c r="G1572">
        <v>25040</v>
      </c>
      <c r="H1572" t="s">
        <v>5832</v>
      </c>
      <c r="I1572" t="s">
        <v>4764</v>
      </c>
      <c r="J1572">
        <v>6</v>
      </c>
      <c r="K1572" t="s">
        <v>6140</v>
      </c>
      <c r="L1572">
        <v>645.12</v>
      </c>
      <c r="M1572">
        <v>107.52</v>
      </c>
      <c r="N1572" t="s">
        <v>4764</v>
      </c>
      <c r="O1572" t="s">
        <v>465</v>
      </c>
    </row>
    <row r="1573" spans="1:15" x14ac:dyDescent="0.3">
      <c r="A1573">
        <v>235412</v>
      </c>
      <c r="B1573">
        <v>122</v>
      </c>
      <c r="C1573" t="s">
        <v>552</v>
      </c>
      <c r="D1573" t="s">
        <v>2865</v>
      </c>
      <c r="E1573" t="s">
        <v>3125</v>
      </c>
      <c r="F1573" s="440">
        <v>46167</v>
      </c>
      <c r="G1573">
        <v>27692</v>
      </c>
      <c r="H1573" t="s">
        <v>5895</v>
      </c>
      <c r="I1573" t="s">
        <v>6085</v>
      </c>
      <c r="J1573">
        <v>15</v>
      </c>
      <c r="K1573" t="s">
        <v>5598</v>
      </c>
      <c r="L1573">
        <v>1680</v>
      </c>
      <c r="M1573">
        <v>112</v>
      </c>
      <c r="N1573" t="s">
        <v>6085</v>
      </c>
      <c r="O1573" t="s">
        <v>465</v>
      </c>
    </row>
    <row r="1574" spans="1:15" x14ac:dyDescent="0.3">
      <c r="A1574">
        <v>235410</v>
      </c>
      <c r="B1574">
        <v>122</v>
      </c>
      <c r="C1574" t="s">
        <v>552</v>
      </c>
      <c r="D1574" t="s">
        <v>2865</v>
      </c>
      <c r="E1574" t="s">
        <v>3126</v>
      </c>
      <c r="F1574" s="440">
        <v>46167</v>
      </c>
      <c r="G1574">
        <v>29279</v>
      </c>
      <c r="H1574" t="s">
        <v>6251</v>
      </c>
      <c r="I1574" t="s">
        <v>6085</v>
      </c>
      <c r="J1574">
        <v>10</v>
      </c>
      <c r="K1574" t="s">
        <v>5598</v>
      </c>
      <c r="L1574">
        <v>249</v>
      </c>
      <c r="M1574">
        <v>24.9</v>
      </c>
      <c r="N1574" t="s">
        <v>6085</v>
      </c>
      <c r="O1574" t="s">
        <v>465</v>
      </c>
    </row>
    <row r="1575" spans="1:15" x14ac:dyDescent="0.3">
      <c r="A1575">
        <v>235409</v>
      </c>
      <c r="B1575">
        <v>122</v>
      </c>
      <c r="C1575" t="s">
        <v>552</v>
      </c>
      <c r="D1575" t="s">
        <v>2697</v>
      </c>
      <c r="E1575" t="s">
        <v>3127</v>
      </c>
      <c r="F1575" s="440">
        <v>46157</v>
      </c>
      <c r="G1575">
        <v>23096</v>
      </c>
      <c r="H1575" t="s">
        <v>5941</v>
      </c>
      <c r="I1575" t="s">
        <v>6085</v>
      </c>
      <c r="J1575">
        <v>60</v>
      </c>
      <c r="K1575" t="s">
        <v>5613</v>
      </c>
      <c r="L1575">
        <v>39</v>
      </c>
      <c r="M1575">
        <v>0.65</v>
      </c>
      <c r="N1575" t="s">
        <v>6085</v>
      </c>
      <c r="O1575" t="s">
        <v>465</v>
      </c>
    </row>
    <row r="1576" spans="1:15" x14ac:dyDescent="0.3">
      <c r="A1576">
        <v>235409</v>
      </c>
      <c r="B1576">
        <v>122</v>
      </c>
      <c r="C1576" t="s">
        <v>552</v>
      </c>
      <c r="D1576" t="s">
        <v>2697</v>
      </c>
      <c r="E1576" t="s">
        <v>3127</v>
      </c>
      <c r="F1576" s="440">
        <v>46157</v>
      </c>
      <c r="G1576">
        <v>25647</v>
      </c>
      <c r="H1576" t="s">
        <v>5918</v>
      </c>
      <c r="I1576" t="s">
        <v>6085</v>
      </c>
      <c r="J1576">
        <v>1.5</v>
      </c>
      <c r="K1576" t="s">
        <v>5598</v>
      </c>
      <c r="L1576">
        <v>32.49</v>
      </c>
      <c r="M1576">
        <v>21.66</v>
      </c>
      <c r="N1576" t="s">
        <v>6085</v>
      </c>
      <c r="O1576" t="s">
        <v>465</v>
      </c>
    </row>
    <row r="1577" spans="1:15" x14ac:dyDescent="0.3">
      <c r="A1577">
        <v>235409</v>
      </c>
      <c r="B1577">
        <v>122</v>
      </c>
      <c r="C1577" t="s">
        <v>552</v>
      </c>
      <c r="D1577" t="s">
        <v>2697</v>
      </c>
      <c r="E1577" t="s">
        <v>3127</v>
      </c>
      <c r="F1577" s="440">
        <v>46157</v>
      </c>
      <c r="G1577">
        <v>19787</v>
      </c>
      <c r="H1577" t="s">
        <v>5914</v>
      </c>
      <c r="I1577" t="s">
        <v>6085</v>
      </c>
      <c r="J1577">
        <v>40</v>
      </c>
      <c r="K1577" t="s">
        <v>5598</v>
      </c>
      <c r="L1577">
        <v>239.2</v>
      </c>
      <c r="M1577">
        <v>5.98</v>
      </c>
      <c r="N1577" t="s">
        <v>6085</v>
      </c>
      <c r="O1577" t="s">
        <v>465</v>
      </c>
    </row>
    <row r="1578" spans="1:15" x14ac:dyDescent="0.3">
      <c r="A1578">
        <v>235409</v>
      </c>
      <c r="B1578">
        <v>122</v>
      </c>
      <c r="C1578" t="s">
        <v>552</v>
      </c>
      <c r="D1578" t="s">
        <v>2697</v>
      </c>
      <c r="E1578" t="s">
        <v>3127</v>
      </c>
      <c r="F1578" s="440">
        <v>46157</v>
      </c>
      <c r="G1578">
        <v>23236</v>
      </c>
      <c r="H1578" t="s">
        <v>5934</v>
      </c>
      <c r="I1578" t="s">
        <v>6085</v>
      </c>
      <c r="J1578">
        <v>2</v>
      </c>
      <c r="K1578" t="s">
        <v>5598</v>
      </c>
      <c r="L1578">
        <v>18.78</v>
      </c>
      <c r="M1578">
        <v>9.39</v>
      </c>
      <c r="N1578" t="s">
        <v>6085</v>
      </c>
      <c r="O1578" t="s">
        <v>465</v>
      </c>
    </row>
    <row r="1579" spans="1:15" x14ac:dyDescent="0.3">
      <c r="A1579">
        <v>235409</v>
      </c>
      <c r="B1579">
        <v>122</v>
      </c>
      <c r="C1579" t="s">
        <v>552</v>
      </c>
      <c r="D1579" t="s">
        <v>2697</v>
      </c>
      <c r="E1579" t="s">
        <v>3127</v>
      </c>
      <c r="F1579" s="440">
        <v>46157</v>
      </c>
      <c r="G1579">
        <v>23361</v>
      </c>
      <c r="H1579" t="s">
        <v>5937</v>
      </c>
      <c r="I1579" t="s">
        <v>6085</v>
      </c>
      <c r="J1579">
        <v>20</v>
      </c>
      <c r="K1579" t="s">
        <v>5598</v>
      </c>
      <c r="L1579">
        <v>58.6</v>
      </c>
      <c r="M1579">
        <v>2.93</v>
      </c>
      <c r="N1579" t="s">
        <v>6085</v>
      </c>
      <c r="O1579" t="s">
        <v>465</v>
      </c>
    </row>
    <row r="1580" spans="1:15" x14ac:dyDescent="0.3">
      <c r="A1580">
        <v>235409</v>
      </c>
      <c r="B1580">
        <v>122</v>
      </c>
      <c r="C1580" t="s">
        <v>552</v>
      </c>
      <c r="D1580" t="s">
        <v>2697</v>
      </c>
      <c r="E1580" t="s">
        <v>3127</v>
      </c>
      <c r="F1580" s="440">
        <v>46157</v>
      </c>
      <c r="G1580">
        <v>26631</v>
      </c>
      <c r="H1580" t="s">
        <v>6117</v>
      </c>
      <c r="I1580" t="s">
        <v>6085</v>
      </c>
      <c r="J1580">
        <v>2.5</v>
      </c>
      <c r="K1580" t="s">
        <v>5598</v>
      </c>
      <c r="L1580">
        <v>130</v>
      </c>
      <c r="M1580">
        <v>52</v>
      </c>
      <c r="N1580" t="s">
        <v>6085</v>
      </c>
      <c r="O1580" t="s">
        <v>465</v>
      </c>
    </row>
    <row r="1581" spans="1:15" x14ac:dyDescent="0.3">
      <c r="A1581">
        <v>235370</v>
      </c>
      <c r="B1581">
        <v>122</v>
      </c>
      <c r="C1581" t="s">
        <v>552</v>
      </c>
      <c r="D1581" t="s">
        <v>2704</v>
      </c>
      <c r="E1581" t="s">
        <v>3128</v>
      </c>
      <c r="F1581" s="440">
        <v>46158</v>
      </c>
      <c r="G1581">
        <v>19558</v>
      </c>
      <c r="H1581" t="s">
        <v>5950</v>
      </c>
      <c r="I1581" t="s">
        <v>6085</v>
      </c>
      <c r="J1581">
        <v>1.3</v>
      </c>
      <c r="K1581" t="s">
        <v>5598</v>
      </c>
      <c r="L1581">
        <v>26.39</v>
      </c>
      <c r="M1581">
        <v>20.3</v>
      </c>
      <c r="N1581" t="s">
        <v>6085</v>
      </c>
      <c r="O1581" t="s">
        <v>465</v>
      </c>
    </row>
    <row r="1582" spans="1:15" x14ac:dyDescent="0.3">
      <c r="A1582">
        <v>235370</v>
      </c>
      <c r="B1582">
        <v>122</v>
      </c>
      <c r="C1582" t="s">
        <v>552</v>
      </c>
      <c r="D1582" t="s">
        <v>2704</v>
      </c>
      <c r="E1582" t="s">
        <v>3128</v>
      </c>
      <c r="F1582" s="440">
        <v>46158</v>
      </c>
      <c r="G1582">
        <v>19738</v>
      </c>
      <c r="H1582" t="s">
        <v>6018</v>
      </c>
      <c r="I1582" t="s">
        <v>6085</v>
      </c>
      <c r="J1582">
        <v>16</v>
      </c>
      <c r="K1582" t="s">
        <v>5598</v>
      </c>
      <c r="L1582">
        <v>52.16</v>
      </c>
      <c r="M1582">
        <v>3.26</v>
      </c>
      <c r="N1582" t="s">
        <v>6085</v>
      </c>
      <c r="O1582" t="s">
        <v>465</v>
      </c>
    </row>
    <row r="1583" spans="1:15" x14ac:dyDescent="0.3">
      <c r="A1583">
        <v>235370</v>
      </c>
      <c r="B1583">
        <v>122</v>
      </c>
      <c r="C1583" t="s">
        <v>552</v>
      </c>
      <c r="D1583" t="s">
        <v>2704</v>
      </c>
      <c r="E1583" t="s">
        <v>3128</v>
      </c>
      <c r="F1583" s="440">
        <v>46158</v>
      </c>
      <c r="G1583">
        <v>19465</v>
      </c>
      <c r="H1583" t="s">
        <v>5953</v>
      </c>
      <c r="I1583" t="s">
        <v>6085</v>
      </c>
      <c r="J1583">
        <v>0.6</v>
      </c>
      <c r="K1583" t="s">
        <v>5598</v>
      </c>
      <c r="L1583">
        <v>3.92</v>
      </c>
      <c r="M1583">
        <v>6.5333329999999998</v>
      </c>
      <c r="N1583" t="s">
        <v>6085</v>
      </c>
      <c r="O1583" t="s">
        <v>465</v>
      </c>
    </row>
    <row r="1584" spans="1:15" x14ac:dyDescent="0.3">
      <c r="A1584">
        <v>235370</v>
      </c>
      <c r="B1584">
        <v>122</v>
      </c>
      <c r="C1584" t="s">
        <v>552</v>
      </c>
      <c r="D1584" t="s">
        <v>2704</v>
      </c>
      <c r="E1584" t="s">
        <v>3128</v>
      </c>
      <c r="F1584" s="440">
        <v>46158</v>
      </c>
      <c r="G1584">
        <v>19502</v>
      </c>
      <c r="H1584" t="s">
        <v>6015</v>
      </c>
      <c r="I1584" t="s">
        <v>6085</v>
      </c>
      <c r="J1584">
        <v>0.88</v>
      </c>
      <c r="K1584" t="s">
        <v>5598</v>
      </c>
      <c r="L1584">
        <v>15.31</v>
      </c>
      <c r="M1584">
        <v>17.397727</v>
      </c>
      <c r="N1584" t="s">
        <v>6085</v>
      </c>
      <c r="O1584" t="s">
        <v>465</v>
      </c>
    </row>
    <row r="1585" spans="1:15" x14ac:dyDescent="0.3">
      <c r="A1585">
        <v>235370</v>
      </c>
      <c r="B1585">
        <v>122</v>
      </c>
      <c r="C1585" t="s">
        <v>552</v>
      </c>
      <c r="D1585" t="s">
        <v>2704</v>
      </c>
      <c r="E1585" t="s">
        <v>3128</v>
      </c>
      <c r="F1585" s="440">
        <v>46158</v>
      </c>
      <c r="G1585">
        <v>23095</v>
      </c>
      <c r="H1585" t="s">
        <v>5942</v>
      </c>
      <c r="I1585" t="s">
        <v>6085</v>
      </c>
      <c r="J1585">
        <v>100</v>
      </c>
      <c r="K1585" t="s">
        <v>5613</v>
      </c>
      <c r="L1585">
        <v>104</v>
      </c>
      <c r="M1585">
        <v>1.04</v>
      </c>
      <c r="N1585" t="s">
        <v>6085</v>
      </c>
      <c r="O1585" t="s">
        <v>465</v>
      </c>
    </row>
    <row r="1586" spans="1:15" x14ac:dyDescent="0.3">
      <c r="A1586">
        <v>235370</v>
      </c>
      <c r="B1586">
        <v>122</v>
      </c>
      <c r="C1586" t="s">
        <v>552</v>
      </c>
      <c r="D1586" t="s">
        <v>2704</v>
      </c>
      <c r="E1586" t="s">
        <v>3128</v>
      </c>
      <c r="F1586" s="440">
        <v>46158</v>
      </c>
      <c r="G1586">
        <v>19472</v>
      </c>
      <c r="H1586" t="s">
        <v>6064</v>
      </c>
      <c r="I1586" t="s">
        <v>6085</v>
      </c>
      <c r="J1586">
        <v>1.1000000000000001</v>
      </c>
      <c r="K1586" t="s">
        <v>5598</v>
      </c>
      <c r="L1586">
        <v>22.65</v>
      </c>
      <c r="M1586">
        <v>20.590909</v>
      </c>
      <c r="N1586" t="s">
        <v>6085</v>
      </c>
      <c r="O1586" t="s">
        <v>465</v>
      </c>
    </row>
    <row r="1587" spans="1:15" x14ac:dyDescent="0.3">
      <c r="A1587">
        <v>235369</v>
      </c>
      <c r="B1587">
        <v>122</v>
      </c>
      <c r="C1587" t="s">
        <v>552</v>
      </c>
      <c r="D1587" t="s">
        <v>2520</v>
      </c>
      <c r="E1587" t="s">
        <v>3129</v>
      </c>
      <c r="F1587" s="440">
        <v>46157</v>
      </c>
      <c r="G1587">
        <v>19621</v>
      </c>
      <c r="H1587" t="s">
        <v>5931</v>
      </c>
      <c r="I1587" t="s">
        <v>6085</v>
      </c>
      <c r="J1587">
        <v>6</v>
      </c>
      <c r="K1587" t="s">
        <v>5598</v>
      </c>
      <c r="L1587">
        <v>45</v>
      </c>
      <c r="M1587">
        <v>7.5</v>
      </c>
      <c r="N1587" t="s">
        <v>6085</v>
      </c>
      <c r="O1587" t="s">
        <v>465</v>
      </c>
    </row>
    <row r="1588" spans="1:15" x14ac:dyDescent="0.3">
      <c r="A1588">
        <v>235369</v>
      </c>
      <c r="B1588">
        <v>122</v>
      </c>
      <c r="C1588" t="s">
        <v>552</v>
      </c>
      <c r="D1588" t="s">
        <v>2520</v>
      </c>
      <c r="E1588" t="s">
        <v>3129</v>
      </c>
      <c r="F1588" s="440">
        <v>46157</v>
      </c>
      <c r="G1588">
        <v>19503</v>
      </c>
      <c r="H1588" t="s">
        <v>6058</v>
      </c>
      <c r="I1588" t="s">
        <v>6085</v>
      </c>
      <c r="J1588">
        <v>0.6</v>
      </c>
      <c r="K1588" t="s">
        <v>5598</v>
      </c>
      <c r="L1588">
        <v>6</v>
      </c>
      <c r="M1588">
        <v>10</v>
      </c>
      <c r="N1588" t="s">
        <v>6085</v>
      </c>
      <c r="O1588" t="s">
        <v>465</v>
      </c>
    </row>
    <row r="1589" spans="1:15" x14ac:dyDescent="0.3">
      <c r="A1589">
        <v>235369</v>
      </c>
      <c r="B1589">
        <v>122</v>
      </c>
      <c r="C1589" t="s">
        <v>552</v>
      </c>
      <c r="D1589" t="s">
        <v>2520</v>
      </c>
      <c r="E1589" t="s">
        <v>3129</v>
      </c>
      <c r="F1589" s="440">
        <v>46157</v>
      </c>
      <c r="G1589">
        <v>19626</v>
      </c>
      <c r="H1589" t="s">
        <v>5966</v>
      </c>
      <c r="I1589" t="s">
        <v>6085</v>
      </c>
      <c r="J1589">
        <v>1</v>
      </c>
      <c r="K1589" t="s">
        <v>5598</v>
      </c>
      <c r="L1589">
        <v>5.5</v>
      </c>
      <c r="M1589">
        <v>5.5</v>
      </c>
      <c r="N1589" t="s">
        <v>6085</v>
      </c>
      <c r="O1589" t="s">
        <v>465</v>
      </c>
    </row>
    <row r="1590" spans="1:15" x14ac:dyDescent="0.3">
      <c r="A1590">
        <v>235369</v>
      </c>
      <c r="B1590">
        <v>122</v>
      </c>
      <c r="C1590" t="s">
        <v>552</v>
      </c>
      <c r="D1590" t="s">
        <v>2520</v>
      </c>
      <c r="E1590" t="s">
        <v>3129</v>
      </c>
      <c r="F1590" s="440">
        <v>46157</v>
      </c>
      <c r="G1590">
        <v>19632</v>
      </c>
      <c r="H1590" t="s">
        <v>5926</v>
      </c>
      <c r="I1590" t="s">
        <v>6085</v>
      </c>
      <c r="J1590">
        <v>4</v>
      </c>
      <c r="K1590" t="s">
        <v>5598</v>
      </c>
      <c r="L1590">
        <v>22</v>
      </c>
      <c r="M1590">
        <v>5.5</v>
      </c>
      <c r="N1590" t="s">
        <v>6085</v>
      </c>
      <c r="O1590" t="s">
        <v>465</v>
      </c>
    </row>
    <row r="1591" spans="1:15" x14ac:dyDescent="0.3">
      <c r="A1591">
        <v>235369</v>
      </c>
      <c r="B1591">
        <v>122</v>
      </c>
      <c r="C1591" t="s">
        <v>552</v>
      </c>
      <c r="D1591" t="s">
        <v>2520</v>
      </c>
      <c r="E1591" t="s">
        <v>3129</v>
      </c>
      <c r="F1591" s="440">
        <v>46157</v>
      </c>
      <c r="G1591">
        <v>23389</v>
      </c>
      <c r="H1591" t="s">
        <v>5923</v>
      </c>
      <c r="I1591" t="s">
        <v>6085</v>
      </c>
      <c r="J1591">
        <v>2</v>
      </c>
      <c r="K1591" t="s">
        <v>5598</v>
      </c>
      <c r="L1591">
        <v>9.4</v>
      </c>
      <c r="M1591">
        <v>4.7</v>
      </c>
      <c r="N1591" t="s">
        <v>6085</v>
      </c>
      <c r="O1591" t="s">
        <v>465</v>
      </c>
    </row>
    <row r="1592" spans="1:15" x14ac:dyDescent="0.3">
      <c r="A1592">
        <v>235369</v>
      </c>
      <c r="B1592">
        <v>122</v>
      </c>
      <c r="C1592" t="s">
        <v>552</v>
      </c>
      <c r="D1592" t="s">
        <v>2520</v>
      </c>
      <c r="E1592" t="s">
        <v>3129</v>
      </c>
      <c r="F1592" s="440">
        <v>46157</v>
      </c>
      <c r="G1592">
        <v>19505</v>
      </c>
      <c r="H1592" t="s">
        <v>5978</v>
      </c>
      <c r="I1592" t="s">
        <v>6085</v>
      </c>
      <c r="J1592">
        <v>0.6</v>
      </c>
      <c r="K1592" t="s">
        <v>5598</v>
      </c>
      <c r="L1592">
        <v>6</v>
      </c>
      <c r="M1592">
        <v>10</v>
      </c>
      <c r="N1592" t="s">
        <v>6085</v>
      </c>
      <c r="O1592" t="s">
        <v>465</v>
      </c>
    </row>
    <row r="1593" spans="1:15" x14ac:dyDescent="0.3">
      <c r="A1593">
        <v>235369</v>
      </c>
      <c r="B1593">
        <v>122</v>
      </c>
      <c r="C1593" t="s">
        <v>552</v>
      </c>
      <c r="D1593" t="s">
        <v>2520</v>
      </c>
      <c r="E1593" t="s">
        <v>3129</v>
      </c>
      <c r="F1593" s="440">
        <v>46157</v>
      </c>
      <c r="G1593">
        <v>24037</v>
      </c>
      <c r="H1593" t="s">
        <v>6116</v>
      </c>
      <c r="I1593" t="s">
        <v>6085</v>
      </c>
      <c r="J1593">
        <v>3</v>
      </c>
      <c r="K1593" t="s">
        <v>5598</v>
      </c>
      <c r="L1593">
        <v>53.4</v>
      </c>
      <c r="M1593">
        <v>17.8</v>
      </c>
      <c r="N1593" t="s">
        <v>6085</v>
      </c>
      <c r="O1593" t="s">
        <v>465</v>
      </c>
    </row>
    <row r="1594" spans="1:15" x14ac:dyDescent="0.3">
      <c r="A1594">
        <v>235369</v>
      </c>
      <c r="B1594">
        <v>122</v>
      </c>
      <c r="C1594" t="s">
        <v>552</v>
      </c>
      <c r="D1594" t="s">
        <v>2520</v>
      </c>
      <c r="E1594" t="s">
        <v>3129</v>
      </c>
      <c r="F1594" s="440">
        <v>46157</v>
      </c>
      <c r="G1594">
        <v>19567</v>
      </c>
      <c r="H1594" t="s">
        <v>6141</v>
      </c>
      <c r="I1594" t="s">
        <v>6085</v>
      </c>
      <c r="J1594">
        <v>1</v>
      </c>
      <c r="K1594" t="s">
        <v>5598</v>
      </c>
      <c r="L1594">
        <v>195</v>
      </c>
      <c r="M1594">
        <v>195</v>
      </c>
      <c r="N1594" t="s">
        <v>6085</v>
      </c>
      <c r="O1594" t="s">
        <v>465</v>
      </c>
    </row>
    <row r="1595" spans="1:15" x14ac:dyDescent="0.3">
      <c r="A1595">
        <v>235369</v>
      </c>
      <c r="B1595">
        <v>122</v>
      </c>
      <c r="C1595" t="s">
        <v>552</v>
      </c>
      <c r="D1595" t="s">
        <v>2520</v>
      </c>
      <c r="E1595" t="s">
        <v>3129</v>
      </c>
      <c r="F1595" s="440">
        <v>46157</v>
      </c>
      <c r="G1595">
        <v>19476</v>
      </c>
      <c r="H1595" t="s">
        <v>6017</v>
      </c>
      <c r="I1595" t="s">
        <v>6085</v>
      </c>
      <c r="J1595">
        <v>0.3</v>
      </c>
      <c r="K1595" t="s">
        <v>5598</v>
      </c>
      <c r="L1595">
        <v>19.5</v>
      </c>
      <c r="M1595">
        <v>65</v>
      </c>
      <c r="N1595" t="s">
        <v>6085</v>
      </c>
      <c r="O1595" t="s">
        <v>465</v>
      </c>
    </row>
    <row r="1596" spans="1:15" x14ac:dyDescent="0.3">
      <c r="A1596">
        <v>235369</v>
      </c>
      <c r="B1596">
        <v>122</v>
      </c>
      <c r="C1596" t="s">
        <v>552</v>
      </c>
      <c r="D1596" t="s">
        <v>2520</v>
      </c>
      <c r="E1596" t="s">
        <v>3129</v>
      </c>
      <c r="F1596" s="440">
        <v>46157</v>
      </c>
      <c r="G1596">
        <v>19488</v>
      </c>
      <c r="H1596" t="s">
        <v>5930</v>
      </c>
      <c r="I1596" t="s">
        <v>6085</v>
      </c>
      <c r="J1596">
        <v>1</v>
      </c>
      <c r="K1596" t="s">
        <v>5598</v>
      </c>
      <c r="L1596">
        <v>13.8</v>
      </c>
      <c r="M1596">
        <v>13.8</v>
      </c>
      <c r="N1596" t="s">
        <v>6085</v>
      </c>
      <c r="O1596" t="s">
        <v>465</v>
      </c>
    </row>
    <row r="1597" spans="1:15" x14ac:dyDescent="0.3">
      <c r="A1597">
        <v>235369</v>
      </c>
      <c r="B1597">
        <v>122</v>
      </c>
      <c r="C1597" t="s">
        <v>552</v>
      </c>
      <c r="D1597" t="s">
        <v>2520</v>
      </c>
      <c r="E1597" t="s">
        <v>3129</v>
      </c>
      <c r="F1597" s="440">
        <v>46157</v>
      </c>
      <c r="G1597">
        <v>23390</v>
      </c>
      <c r="H1597" t="s">
        <v>5922</v>
      </c>
      <c r="I1597" t="s">
        <v>6085</v>
      </c>
      <c r="J1597">
        <v>6</v>
      </c>
      <c r="K1597" t="s">
        <v>5598</v>
      </c>
      <c r="L1597">
        <v>48</v>
      </c>
      <c r="M1597">
        <v>8</v>
      </c>
      <c r="N1597" t="s">
        <v>6085</v>
      </c>
      <c r="O1597" t="s">
        <v>465</v>
      </c>
    </row>
    <row r="1598" spans="1:15" x14ac:dyDescent="0.3">
      <c r="A1598">
        <v>235369</v>
      </c>
      <c r="B1598">
        <v>122</v>
      </c>
      <c r="C1598" t="s">
        <v>552</v>
      </c>
      <c r="D1598" t="s">
        <v>2520</v>
      </c>
      <c r="E1598" t="s">
        <v>3129</v>
      </c>
      <c r="F1598" s="440">
        <v>46157</v>
      </c>
      <c r="G1598">
        <v>24509</v>
      </c>
      <c r="H1598" t="s">
        <v>5928</v>
      </c>
      <c r="I1598" t="s">
        <v>6085</v>
      </c>
      <c r="J1598">
        <v>10</v>
      </c>
      <c r="K1598" t="s">
        <v>5598</v>
      </c>
      <c r="L1598">
        <v>48</v>
      </c>
      <c r="M1598">
        <v>4.8</v>
      </c>
      <c r="N1598" t="s">
        <v>6085</v>
      </c>
      <c r="O1598" t="s">
        <v>465</v>
      </c>
    </row>
    <row r="1599" spans="1:15" x14ac:dyDescent="0.3">
      <c r="A1599">
        <v>235369</v>
      </c>
      <c r="B1599">
        <v>122</v>
      </c>
      <c r="C1599" t="s">
        <v>552</v>
      </c>
      <c r="D1599" t="s">
        <v>2520</v>
      </c>
      <c r="E1599" t="s">
        <v>3129</v>
      </c>
      <c r="F1599" s="440">
        <v>46157</v>
      </c>
      <c r="G1599">
        <v>19751</v>
      </c>
      <c r="H1599" t="s">
        <v>5938</v>
      </c>
      <c r="I1599" t="s">
        <v>6085</v>
      </c>
      <c r="J1599">
        <v>7</v>
      </c>
      <c r="K1599" t="s">
        <v>5598</v>
      </c>
      <c r="L1599">
        <v>65.099999999999994</v>
      </c>
      <c r="M1599">
        <v>9.3000000000000007</v>
      </c>
      <c r="N1599" t="s">
        <v>6085</v>
      </c>
      <c r="O1599" t="s">
        <v>465</v>
      </c>
    </row>
    <row r="1600" spans="1:15" x14ac:dyDescent="0.3">
      <c r="A1600">
        <v>235369</v>
      </c>
      <c r="B1600">
        <v>122</v>
      </c>
      <c r="C1600" t="s">
        <v>552</v>
      </c>
      <c r="D1600" t="s">
        <v>2520</v>
      </c>
      <c r="E1600" t="s">
        <v>3129</v>
      </c>
      <c r="F1600" s="440">
        <v>46157</v>
      </c>
      <c r="G1600">
        <v>19759</v>
      </c>
      <c r="H1600" t="s">
        <v>6016</v>
      </c>
      <c r="I1600" t="s">
        <v>6085</v>
      </c>
      <c r="J1600">
        <v>5</v>
      </c>
      <c r="K1600" t="s">
        <v>5598</v>
      </c>
      <c r="L1600">
        <v>46.5</v>
      </c>
      <c r="M1600">
        <v>9.3000000000000007</v>
      </c>
      <c r="N1600" t="s">
        <v>6085</v>
      </c>
      <c r="O1600" t="s">
        <v>465</v>
      </c>
    </row>
    <row r="1601" spans="1:15" x14ac:dyDescent="0.3">
      <c r="A1601">
        <v>235369</v>
      </c>
      <c r="B1601">
        <v>122</v>
      </c>
      <c r="C1601" t="s">
        <v>552</v>
      </c>
      <c r="D1601" t="s">
        <v>2520</v>
      </c>
      <c r="E1601" t="s">
        <v>3129</v>
      </c>
      <c r="F1601" s="440">
        <v>46157</v>
      </c>
      <c r="G1601">
        <v>23359</v>
      </c>
      <c r="H1601" t="s">
        <v>5939</v>
      </c>
      <c r="I1601" t="s">
        <v>6085</v>
      </c>
      <c r="J1601">
        <v>10</v>
      </c>
      <c r="K1601" t="s">
        <v>5598</v>
      </c>
      <c r="L1601">
        <v>25</v>
      </c>
      <c r="M1601">
        <v>2.5</v>
      </c>
      <c r="N1601" t="s">
        <v>6085</v>
      </c>
      <c r="O1601" t="s">
        <v>465</v>
      </c>
    </row>
    <row r="1602" spans="1:15" x14ac:dyDescent="0.3">
      <c r="A1602">
        <v>235369</v>
      </c>
      <c r="B1602">
        <v>122</v>
      </c>
      <c r="C1602" t="s">
        <v>552</v>
      </c>
      <c r="D1602" t="s">
        <v>2520</v>
      </c>
      <c r="E1602" t="s">
        <v>3129</v>
      </c>
      <c r="F1602" s="440">
        <v>46157</v>
      </c>
      <c r="G1602">
        <v>23113</v>
      </c>
      <c r="H1602" t="s">
        <v>5985</v>
      </c>
      <c r="I1602" t="s">
        <v>6085</v>
      </c>
      <c r="J1602">
        <v>1</v>
      </c>
      <c r="K1602" t="s">
        <v>5598</v>
      </c>
      <c r="L1602">
        <v>15</v>
      </c>
      <c r="M1602">
        <v>15</v>
      </c>
      <c r="N1602" t="s">
        <v>6085</v>
      </c>
      <c r="O1602" t="s">
        <v>465</v>
      </c>
    </row>
    <row r="1603" spans="1:15" x14ac:dyDescent="0.3">
      <c r="A1603">
        <v>235368</v>
      </c>
      <c r="B1603">
        <v>122</v>
      </c>
      <c r="C1603" t="s">
        <v>552</v>
      </c>
      <c r="D1603" t="s">
        <v>2744</v>
      </c>
      <c r="E1603" t="s">
        <v>3130</v>
      </c>
      <c r="F1603" s="440">
        <v>46160</v>
      </c>
      <c r="G1603">
        <v>18667</v>
      </c>
      <c r="H1603" t="s">
        <v>5718</v>
      </c>
      <c r="I1603" t="s">
        <v>6085</v>
      </c>
      <c r="J1603">
        <v>26</v>
      </c>
      <c r="K1603" t="s">
        <v>5598</v>
      </c>
      <c r="L1603">
        <v>519.74</v>
      </c>
      <c r="M1603">
        <v>19.989999999999998</v>
      </c>
      <c r="N1603" t="s">
        <v>6085</v>
      </c>
      <c r="O1603" t="s">
        <v>465</v>
      </c>
    </row>
    <row r="1604" spans="1:15" x14ac:dyDescent="0.3">
      <c r="A1604">
        <v>235367</v>
      </c>
      <c r="B1604">
        <v>122</v>
      </c>
      <c r="C1604" t="s">
        <v>552</v>
      </c>
      <c r="D1604" t="s">
        <v>2520</v>
      </c>
      <c r="E1604" t="s">
        <v>3131</v>
      </c>
      <c r="F1604" s="440">
        <v>46154</v>
      </c>
      <c r="G1604">
        <v>19498</v>
      </c>
      <c r="H1604" t="s">
        <v>5979</v>
      </c>
      <c r="I1604" t="s">
        <v>6085</v>
      </c>
      <c r="J1604">
        <v>0.5</v>
      </c>
      <c r="K1604" t="s">
        <v>5598</v>
      </c>
      <c r="L1604">
        <v>7.5</v>
      </c>
      <c r="M1604">
        <v>15</v>
      </c>
      <c r="N1604" t="s">
        <v>6085</v>
      </c>
      <c r="O1604" t="s">
        <v>465</v>
      </c>
    </row>
    <row r="1605" spans="1:15" x14ac:dyDescent="0.3">
      <c r="A1605">
        <v>235367</v>
      </c>
      <c r="B1605">
        <v>122</v>
      </c>
      <c r="C1605" t="s">
        <v>552</v>
      </c>
      <c r="D1605" t="s">
        <v>2520</v>
      </c>
      <c r="E1605" t="s">
        <v>3131</v>
      </c>
      <c r="F1605" s="440">
        <v>46154</v>
      </c>
      <c r="G1605">
        <v>19647</v>
      </c>
      <c r="H1605" t="s">
        <v>5921</v>
      </c>
      <c r="I1605" t="s">
        <v>6085</v>
      </c>
      <c r="J1605">
        <v>1</v>
      </c>
      <c r="K1605" t="s">
        <v>5598</v>
      </c>
      <c r="L1605">
        <v>15</v>
      </c>
      <c r="M1605">
        <v>15</v>
      </c>
      <c r="N1605" t="s">
        <v>6085</v>
      </c>
      <c r="O1605" t="s">
        <v>465</v>
      </c>
    </row>
    <row r="1606" spans="1:15" x14ac:dyDescent="0.3">
      <c r="A1606">
        <v>235367</v>
      </c>
      <c r="B1606">
        <v>122</v>
      </c>
      <c r="C1606" t="s">
        <v>552</v>
      </c>
      <c r="D1606" t="s">
        <v>2520</v>
      </c>
      <c r="E1606" t="s">
        <v>3131</v>
      </c>
      <c r="F1606" s="440">
        <v>46154</v>
      </c>
      <c r="G1606">
        <v>23113</v>
      </c>
      <c r="H1606" t="s">
        <v>5985</v>
      </c>
      <c r="I1606" t="s">
        <v>6085</v>
      </c>
      <c r="J1606">
        <v>0.5</v>
      </c>
      <c r="K1606" t="s">
        <v>5598</v>
      </c>
      <c r="L1606">
        <v>7.5</v>
      </c>
      <c r="M1606">
        <v>15</v>
      </c>
      <c r="N1606" t="s">
        <v>6085</v>
      </c>
      <c r="O1606" t="s">
        <v>465</v>
      </c>
    </row>
    <row r="1607" spans="1:15" x14ac:dyDescent="0.3">
      <c r="A1607">
        <v>235367</v>
      </c>
      <c r="B1607">
        <v>122</v>
      </c>
      <c r="C1607" t="s">
        <v>552</v>
      </c>
      <c r="D1607" t="s">
        <v>2520</v>
      </c>
      <c r="E1607" t="s">
        <v>3131</v>
      </c>
      <c r="F1607" s="440">
        <v>46154</v>
      </c>
      <c r="G1607">
        <v>19505</v>
      </c>
      <c r="H1607" t="s">
        <v>5978</v>
      </c>
      <c r="I1607" t="s">
        <v>6085</v>
      </c>
      <c r="J1607">
        <v>1</v>
      </c>
      <c r="K1607" t="s">
        <v>5598</v>
      </c>
      <c r="L1607">
        <v>11</v>
      </c>
      <c r="M1607">
        <v>11</v>
      </c>
      <c r="N1607" t="s">
        <v>6085</v>
      </c>
      <c r="O1607" t="s">
        <v>465</v>
      </c>
    </row>
    <row r="1608" spans="1:15" x14ac:dyDescent="0.3">
      <c r="A1608">
        <v>235367</v>
      </c>
      <c r="B1608">
        <v>122</v>
      </c>
      <c r="C1608" t="s">
        <v>552</v>
      </c>
      <c r="D1608" t="s">
        <v>2520</v>
      </c>
      <c r="E1608" t="s">
        <v>3131</v>
      </c>
      <c r="F1608" s="440">
        <v>46154</v>
      </c>
      <c r="G1608">
        <v>23361</v>
      </c>
      <c r="H1608" t="s">
        <v>5937</v>
      </c>
      <c r="I1608" t="s">
        <v>6085</v>
      </c>
      <c r="J1608">
        <v>20</v>
      </c>
      <c r="K1608" t="s">
        <v>5598</v>
      </c>
      <c r="L1608">
        <v>59</v>
      </c>
      <c r="M1608">
        <v>2.95</v>
      </c>
      <c r="N1608" t="s">
        <v>6085</v>
      </c>
      <c r="O1608" t="s">
        <v>465</v>
      </c>
    </row>
    <row r="1609" spans="1:15" x14ac:dyDescent="0.3">
      <c r="A1609">
        <v>235367</v>
      </c>
      <c r="B1609">
        <v>122</v>
      </c>
      <c r="C1609" t="s">
        <v>552</v>
      </c>
      <c r="D1609" t="s">
        <v>2520</v>
      </c>
      <c r="E1609" t="s">
        <v>3131</v>
      </c>
      <c r="F1609" s="440">
        <v>46154</v>
      </c>
      <c r="G1609">
        <v>19503</v>
      </c>
      <c r="H1609" t="s">
        <v>6058</v>
      </c>
      <c r="I1609" t="s">
        <v>6085</v>
      </c>
      <c r="J1609">
        <v>1</v>
      </c>
      <c r="K1609" t="s">
        <v>5598</v>
      </c>
      <c r="L1609">
        <v>11</v>
      </c>
      <c r="M1609">
        <v>11</v>
      </c>
      <c r="N1609" t="s">
        <v>6085</v>
      </c>
      <c r="O1609" t="s">
        <v>465</v>
      </c>
    </row>
    <row r="1610" spans="1:15" x14ac:dyDescent="0.3">
      <c r="A1610">
        <v>235367</v>
      </c>
      <c r="B1610">
        <v>122</v>
      </c>
      <c r="C1610" t="s">
        <v>552</v>
      </c>
      <c r="D1610" t="s">
        <v>2520</v>
      </c>
      <c r="E1610" t="s">
        <v>3131</v>
      </c>
      <c r="F1610" s="440">
        <v>46154</v>
      </c>
      <c r="G1610">
        <v>23390</v>
      </c>
      <c r="H1610" t="s">
        <v>5922</v>
      </c>
      <c r="I1610" t="s">
        <v>6085</v>
      </c>
      <c r="J1610">
        <v>8</v>
      </c>
      <c r="K1610" t="s">
        <v>5598</v>
      </c>
      <c r="L1610">
        <v>68.8</v>
      </c>
      <c r="M1610">
        <v>8.6</v>
      </c>
      <c r="N1610" t="s">
        <v>6085</v>
      </c>
      <c r="O1610" t="s">
        <v>465</v>
      </c>
    </row>
    <row r="1611" spans="1:15" x14ac:dyDescent="0.3">
      <c r="A1611">
        <v>235367</v>
      </c>
      <c r="B1611">
        <v>122</v>
      </c>
      <c r="C1611" t="s">
        <v>552</v>
      </c>
      <c r="D1611" t="s">
        <v>2520</v>
      </c>
      <c r="E1611" t="s">
        <v>3131</v>
      </c>
      <c r="F1611" s="440">
        <v>46154</v>
      </c>
      <c r="G1611">
        <v>24037</v>
      </c>
      <c r="H1611" t="s">
        <v>6116</v>
      </c>
      <c r="I1611" t="s">
        <v>6085</v>
      </c>
      <c r="J1611">
        <v>3</v>
      </c>
      <c r="K1611" t="s">
        <v>5598</v>
      </c>
      <c r="L1611">
        <v>53.4</v>
      </c>
      <c r="M1611">
        <v>17.8</v>
      </c>
      <c r="N1611" t="s">
        <v>6085</v>
      </c>
      <c r="O1611" t="s">
        <v>465</v>
      </c>
    </row>
    <row r="1612" spans="1:15" x14ac:dyDescent="0.3">
      <c r="A1612">
        <v>235367</v>
      </c>
      <c r="B1612">
        <v>122</v>
      </c>
      <c r="C1612" t="s">
        <v>552</v>
      </c>
      <c r="D1612" t="s">
        <v>2520</v>
      </c>
      <c r="E1612" t="s">
        <v>3131</v>
      </c>
      <c r="F1612" s="440">
        <v>46154</v>
      </c>
      <c r="G1612">
        <v>23359</v>
      </c>
      <c r="H1612" t="s">
        <v>5939</v>
      </c>
      <c r="I1612" t="s">
        <v>6085</v>
      </c>
      <c r="J1612">
        <v>10</v>
      </c>
      <c r="K1612" t="s">
        <v>5598</v>
      </c>
      <c r="L1612">
        <v>22</v>
      </c>
      <c r="M1612">
        <v>2.2000000000000002</v>
      </c>
      <c r="N1612" t="s">
        <v>6085</v>
      </c>
      <c r="O1612" t="s">
        <v>465</v>
      </c>
    </row>
    <row r="1613" spans="1:15" x14ac:dyDescent="0.3">
      <c r="A1613">
        <v>235367</v>
      </c>
      <c r="B1613">
        <v>122</v>
      </c>
      <c r="C1613" t="s">
        <v>552</v>
      </c>
      <c r="D1613" t="s">
        <v>2520</v>
      </c>
      <c r="E1613" t="s">
        <v>3131</v>
      </c>
      <c r="F1613" s="440">
        <v>46154</v>
      </c>
      <c r="G1613">
        <v>19751</v>
      </c>
      <c r="H1613" t="s">
        <v>5938</v>
      </c>
      <c r="I1613" t="s">
        <v>6085</v>
      </c>
      <c r="J1613">
        <v>5</v>
      </c>
      <c r="K1613" t="s">
        <v>5598</v>
      </c>
      <c r="L1613">
        <v>45</v>
      </c>
      <c r="M1613">
        <v>9</v>
      </c>
      <c r="N1613" t="s">
        <v>6085</v>
      </c>
      <c r="O1613" t="s">
        <v>465</v>
      </c>
    </row>
    <row r="1614" spans="1:15" x14ac:dyDescent="0.3">
      <c r="A1614">
        <v>235367</v>
      </c>
      <c r="B1614">
        <v>122</v>
      </c>
      <c r="C1614" t="s">
        <v>552</v>
      </c>
      <c r="D1614" t="s">
        <v>2520</v>
      </c>
      <c r="E1614" t="s">
        <v>3131</v>
      </c>
      <c r="F1614" s="440">
        <v>46154</v>
      </c>
      <c r="G1614">
        <v>23389</v>
      </c>
      <c r="H1614" t="s">
        <v>5923</v>
      </c>
      <c r="I1614" t="s">
        <v>6085</v>
      </c>
      <c r="J1614">
        <v>2</v>
      </c>
      <c r="K1614" t="s">
        <v>5598</v>
      </c>
      <c r="L1614">
        <v>9.6</v>
      </c>
      <c r="M1614">
        <v>4.8</v>
      </c>
      <c r="N1614" t="s">
        <v>6085</v>
      </c>
      <c r="O1614" t="s">
        <v>465</v>
      </c>
    </row>
    <row r="1615" spans="1:15" x14ac:dyDescent="0.3">
      <c r="A1615">
        <v>235367</v>
      </c>
      <c r="B1615">
        <v>122</v>
      </c>
      <c r="C1615" t="s">
        <v>552</v>
      </c>
      <c r="D1615" t="s">
        <v>2520</v>
      </c>
      <c r="E1615" t="s">
        <v>3131</v>
      </c>
      <c r="F1615" s="440">
        <v>46154</v>
      </c>
      <c r="G1615">
        <v>19472</v>
      </c>
      <c r="H1615" t="s">
        <v>6064</v>
      </c>
      <c r="I1615" t="s">
        <v>6085</v>
      </c>
      <c r="J1615">
        <v>1.5</v>
      </c>
      <c r="K1615" t="s">
        <v>5598</v>
      </c>
      <c r="L1615">
        <v>27</v>
      </c>
      <c r="M1615">
        <v>18</v>
      </c>
      <c r="N1615" t="s">
        <v>6085</v>
      </c>
      <c r="O1615" t="s">
        <v>465</v>
      </c>
    </row>
    <row r="1616" spans="1:15" x14ac:dyDescent="0.3">
      <c r="A1616">
        <v>235367</v>
      </c>
      <c r="B1616">
        <v>122</v>
      </c>
      <c r="C1616" t="s">
        <v>552</v>
      </c>
      <c r="D1616" t="s">
        <v>2520</v>
      </c>
      <c r="E1616" t="s">
        <v>3131</v>
      </c>
      <c r="F1616" s="440">
        <v>46154</v>
      </c>
      <c r="G1616">
        <v>19480</v>
      </c>
      <c r="H1616" t="s">
        <v>5936</v>
      </c>
      <c r="I1616" t="s">
        <v>6085</v>
      </c>
      <c r="J1616">
        <v>0.4</v>
      </c>
      <c r="K1616" t="s">
        <v>5598</v>
      </c>
      <c r="L1616">
        <v>6.8</v>
      </c>
      <c r="M1616">
        <v>17</v>
      </c>
      <c r="N1616" t="s">
        <v>6085</v>
      </c>
      <c r="O1616" t="s">
        <v>465</v>
      </c>
    </row>
    <row r="1617" spans="1:15" x14ac:dyDescent="0.3">
      <c r="A1617">
        <v>235367</v>
      </c>
      <c r="B1617">
        <v>122</v>
      </c>
      <c r="C1617" t="s">
        <v>552</v>
      </c>
      <c r="D1617" t="s">
        <v>2520</v>
      </c>
      <c r="E1617" t="s">
        <v>3131</v>
      </c>
      <c r="F1617" s="440">
        <v>46154</v>
      </c>
      <c r="G1617">
        <v>19701</v>
      </c>
      <c r="H1617" t="s">
        <v>5980</v>
      </c>
      <c r="I1617" t="s">
        <v>6085</v>
      </c>
      <c r="J1617">
        <v>0.5</v>
      </c>
      <c r="K1617" t="s">
        <v>5598</v>
      </c>
      <c r="L1617">
        <v>9</v>
      </c>
      <c r="M1617">
        <v>18</v>
      </c>
      <c r="N1617" t="s">
        <v>6085</v>
      </c>
      <c r="O1617" t="s">
        <v>465</v>
      </c>
    </row>
    <row r="1618" spans="1:15" x14ac:dyDescent="0.3">
      <c r="A1618">
        <v>235367</v>
      </c>
      <c r="B1618">
        <v>122</v>
      </c>
      <c r="C1618" t="s">
        <v>552</v>
      </c>
      <c r="D1618" t="s">
        <v>2520</v>
      </c>
      <c r="E1618" t="s">
        <v>3131</v>
      </c>
      <c r="F1618" s="440">
        <v>46154</v>
      </c>
      <c r="G1618">
        <v>19617</v>
      </c>
      <c r="H1618" t="s">
        <v>5933</v>
      </c>
      <c r="I1618" t="s">
        <v>6085</v>
      </c>
      <c r="J1618">
        <v>0.3</v>
      </c>
      <c r="K1618" t="s">
        <v>5598</v>
      </c>
      <c r="L1618">
        <v>10.199999999999999</v>
      </c>
      <c r="M1618">
        <v>34</v>
      </c>
      <c r="N1618" t="s">
        <v>6085</v>
      </c>
      <c r="O1618" t="s">
        <v>465</v>
      </c>
    </row>
    <row r="1619" spans="1:15" x14ac:dyDescent="0.3">
      <c r="A1619">
        <v>235367</v>
      </c>
      <c r="B1619">
        <v>122</v>
      </c>
      <c r="C1619" t="s">
        <v>552</v>
      </c>
      <c r="D1619" t="s">
        <v>2520</v>
      </c>
      <c r="E1619" t="s">
        <v>3131</v>
      </c>
      <c r="F1619" s="440">
        <v>46154</v>
      </c>
      <c r="G1619">
        <v>19476</v>
      </c>
      <c r="H1619" t="s">
        <v>6017</v>
      </c>
      <c r="I1619" t="s">
        <v>6085</v>
      </c>
      <c r="J1619">
        <v>0.3</v>
      </c>
      <c r="K1619" t="s">
        <v>5598</v>
      </c>
      <c r="L1619">
        <v>18.600000000000001</v>
      </c>
      <c r="M1619">
        <v>62</v>
      </c>
      <c r="N1619" t="s">
        <v>6085</v>
      </c>
      <c r="O1619" t="s">
        <v>465</v>
      </c>
    </row>
    <row r="1620" spans="1:15" x14ac:dyDescent="0.3">
      <c r="A1620">
        <v>235367</v>
      </c>
      <c r="B1620">
        <v>122</v>
      </c>
      <c r="C1620" t="s">
        <v>552</v>
      </c>
      <c r="D1620" t="s">
        <v>2520</v>
      </c>
      <c r="E1620" t="s">
        <v>3131</v>
      </c>
      <c r="F1620" s="440">
        <v>46154</v>
      </c>
      <c r="G1620">
        <v>23108</v>
      </c>
      <c r="H1620" t="s">
        <v>5986</v>
      </c>
      <c r="I1620" t="s">
        <v>6085</v>
      </c>
      <c r="J1620">
        <v>0.2</v>
      </c>
      <c r="K1620" t="s">
        <v>5598</v>
      </c>
      <c r="L1620">
        <v>16</v>
      </c>
      <c r="M1620">
        <v>80</v>
      </c>
      <c r="N1620" t="s">
        <v>6085</v>
      </c>
      <c r="O1620" t="s">
        <v>465</v>
      </c>
    </row>
    <row r="1621" spans="1:15" x14ac:dyDescent="0.3">
      <c r="A1621">
        <v>235367</v>
      </c>
      <c r="B1621">
        <v>122</v>
      </c>
      <c r="C1621" t="s">
        <v>552</v>
      </c>
      <c r="D1621" t="s">
        <v>2520</v>
      </c>
      <c r="E1621" t="s">
        <v>3131</v>
      </c>
      <c r="F1621" s="440">
        <v>46154</v>
      </c>
      <c r="G1621">
        <v>19743</v>
      </c>
      <c r="H1621" t="s">
        <v>5940</v>
      </c>
      <c r="I1621" t="s">
        <v>6085</v>
      </c>
      <c r="J1621">
        <v>1</v>
      </c>
      <c r="K1621" t="s">
        <v>5598</v>
      </c>
      <c r="L1621">
        <v>15</v>
      </c>
      <c r="M1621">
        <v>15</v>
      </c>
      <c r="N1621" t="s">
        <v>6085</v>
      </c>
      <c r="O1621" t="s">
        <v>465</v>
      </c>
    </row>
    <row r="1622" spans="1:15" x14ac:dyDescent="0.3">
      <c r="A1622">
        <v>235367</v>
      </c>
      <c r="B1622">
        <v>122</v>
      </c>
      <c r="C1622" t="s">
        <v>552</v>
      </c>
      <c r="D1622" t="s">
        <v>2520</v>
      </c>
      <c r="E1622" t="s">
        <v>3131</v>
      </c>
      <c r="F1622" s="440">
        <v>46154</v>
      </c>
      <c r="G1622">
        <v>19502</v>
      </c>
      <c r="H1622" t="s">
        <v>6015</v>
      </c>
      <c r="I1622" t="s">
        <v>6085</v>
      </c>
      <c r="J1622">
        <v>1</v>
      </c>
      <c r="K1622" t="s">
        <v>5598</v>
      </c>
      <c r="L1622">
        <v>15</v>
      </c>
      <c r="M1622">
        <v>15</v>
      </c>
      <c r="N1622" t="s">
        <v>6085</v>
      </c>
      <c r="O1622" t="s">
        <v>465</v>
      </c>
    </row>
    <row r="1623" spans="1:15" x14ac:dyDescent="0.3">
      <c r="A1623">
        <v>235367</v>
      </c>
      <c r="B1623">
        <v>122</v>
      </c>
      <c r="C1623" t="s">
        <v>552</v>
      </c>
      <c r="D1623" t="s">
        <v>2520</v>
      </c>
      <c r="E1623" t="s">
        <v>3131</v>
      </c>
      <c r="F1623" s="440">
        <v>46154</v>
      </c>
      <c r="G1623">
        <v>19575</v>
      </c>
      <c r="H1623" t="s">
        <v>5944</v>
      </c>
      <c r="I1623" t="s">
        <v>6085</v>
      </c>
      <c r="J1623">
        <v>0.3</v>
      </c>
      <c r="K1623" t="s">
        <v>5598</v>
      </c>
      <c r="L1623">
        <v>9</v>
      </c>
      <c r="M1623">
        <v>30</v>
      </c>
      <c r="N1623" t="s">
        <v>6085</v>
      </c>
      <c r="O1623" t="s">
        <v>465</v>
      </c>
    </row>
    <row r="1624" spans="1:15" x14ac:dyDescent="0.3">
      <c r="A1624">
        <v>235367</v>
      </c>
      <c r="B1624">
        <v>122</v>
      </c>
      <c r="C1624" t="s">
        <v>552</v>
      </c>
      <c r="D1624" t="s">
        <v>2520</v>
      </c>
      <c r="E1624" t="s">
        <v>3131</v>
      </c>
      <c r="F1624" s="440">
        <v>46154</v>
      </c>
      <c r="G1624">
        <v>19485</v>
      </c>
      <c r="H1624" t="s">
        <v>5935</v>
      </c>
      <c r="I1624" t="s">
        <v>6085</v>
      </c>
      <c r="J1624">
        <v>0.1</v>
      </c>
      <c r="K1624" t="s">
        <v>5598</v>
      </c>
      <c r="L1624">
        <v>7.5</v>
      </c>
      <c r="M1624">
        <v>75</v>
      </c>
      <c r="N1624" t="s">
        <v>6085</v>
      </c>
      <c r="O1624" t="s">
        <v>465</v>
      </c>
    </row>
    <row r="1625" spans="1:15" x14ac:dyDescent="0.3">
      <c r="A1625">
        <v>235367</v>
      </c>
      <c r="B1625">
        <v>122</v>
      </c>
      <c r="C1625" t="s">
        <v>552</v>
      </c>
      <c r="D1625" t="s">
        <v>2520</v>
      </c>
      <c r="E1625" t="s">
        <v>3131</v>
      </c>
      <c r="F1625" s="440">
        <v>46154</v>
      </c>
      <c r="G1625">
        <v>19787</v>
      </c>
      <c r="H1625" t="s">
        <v>5914</v>
      </c>
      <c r="I1625" t="s">
        <v>6085</v>
      </c>
      <c r="J1625">
        <v>1.5</v>
      </c>
      <c r="K1625" t="s">
        <v>5598</v>
      </c>
      <c r="L1625">
        <v>9.3000000000000007</v>
      </c>
      <c r="M1625">
        <v>6.2</v>
      </c>
      <c r="N1625" t="s">
        <v>6085</v>
      </c>
      <c r="O1625" t="s">
        <v>465</v>
      </c>
    </row>
    <row r="1626" spans="1:15" x14ac:dyDescent="0.3">
      <c r="A1626">
        <v>235367</v>
      </c>
      <c r="B1626">
        <v>122</v>
      </c>
      <c r="C1626" t="s">
        <v>552</v>
      </c>
      <c r="D1626" t="s">
        <v>2520</v>
      </c>
      <c r="E1626" t="s">
        <v>3131</v>
      </c>
      <c r="F1626" s="440">
        <v>46154</v>
      </c>
      <c r="G1626">
        <v>19846</v>
      </c>
      <c r="H1626" t="s">
        <v>6060</v>
      </c>
      <c r="I1626" t="s">
        <v>6085</v>
      </c>
      <c r="J1626">
        <v>0.5</v>
      </c>
      <c r="K1626" t="s">
        <v>5598</v>
      </c>
      <c r="L1626">
        <v>10.5</v>
      </c>
      <c r="M1626">
        <v>21</v>
      </c>
      <c r="N1626" t="s">
        <v>6085</v>
      </c>
      <c r="O1626" t="s">
        <v>465</v>
      </c>
    </row>
    <row r="1627" spans="1:15" x14ac:dyDescent="0.3">
      <c r="A1627">
        <v>235367</v>
      </c>
      <c r="B1627">
        <v>122</v>
      </c>
      <c r="C1627" t="s">
        <v>552</v>
      </c>
      <c r="D1627" t="s">
        <v>2520</v>
      </c>
      <c r="E1627" t="s">
        <v>3131</v>
      </c>
      <c r="F1627" s="440">
        <v>46154</v>
      </c>
      <c r="G1627">
        <v>25647</v>
      </c>
      <c r="H1627" t="s">
        <v>5918</v>
      </c>
      <c r="I1627" t="s">
        <v>6085</v>
      </c>
      <c r="J1627">
        <v>1</v>
      </c>
      <c r="K1627" t="s">
        <v>5598</v>
      </c>
      <c r="L1627">
        <v>20</v>
      </c>
      <c r="M1627">
        <v>20</v>
      </c>
      <c r="N1627" t="s">
        <v>6085</v>
      </c>
      <c r="O1627" t="s">
        <v>465</v>
      </c>
    </row>
    <row r="1628" spans="1:15" x14ac:dyDescent="0.3">
      <c r="A1628">
        <v>235366</v>
      </c>
      <c r="B1628">
        <v>122</v>
      </c>
      <c r="C1628" t="s">
        <v>552</v>
      </c>
      <c r="D1628" t="s">
        <v>2704</v>
      </c>
      <c r="E1628" t="s">
        <v>3132</v>
      </c>
      <c r="F1628" s="440">
        <v>46154</v>
      </c>
      <c r="G1628">
        <v>19562</v>
      </c>
      <c r="H1628" t="s">
        <v>5946</v>
      </c>
      <c r="I1628" t="s">
        <v>6085</v>
      </c>
      <c r="J1628">
        <v>0.5</v>
      </c>
      <c r="K1628" t="s">
        <v>5598</v>
      </c>
      <c r="L1628">
        <v>8.6999999999999993</v>
      </c>
      <c r="M1628">
        <v>17.399999999999999</v>
      </c>
      <c r="N1628" t="s">
        <v>6085</v>
      </c>
      <c r="O1628" t="s">
        <v>465</v>
      </c>
    </row>
    <row r="1629" spans="1:15" x14ac:dyDescent="0.3">
      <c r="A1629">
        <v>235366</v>
      </c>
      <c r="B1629">
        <v>122</v>
      </c>
      <c r="C1629" t="s">
        <v>552</v>
      </c>
      <c r="D1629" t="s">
        <v>2704</v>
      </c>
      <c r="E1629" t="s">
        <v>3132</v>
      </c>
      <c r="F1629" s="440">
        <v>46154</v>
      </c>
      <c r="G1629">
        <v>19465</v>
      </c>
      <c r="H1629" t="s">
        <v>5953</v>
      </c>
      <c r="I1629" t="s">
        <v>6085</v>
      </c>
      <c r="J1629">
        <v>1.25</v>
      </c>
      <c r="K1629" t="s">
        <v>5598</v>
      </c>
      <c r="L1629">
        <v>8.16</v>
      </c>
      <c r="M1629">
        <v>6.5279999999999996</v>
      </c>
      <c r="N1629" t="s">
        <v>6085</v>
      </c>
      <c r="O1629" t="s">
        <v>465</v>
      </c>
    </row>
    <row r="1630" spans="1:15" x14ac:dyDescent="0.3">
      <c r="A1630">
        <v>235366</v>
      </c>
      <c r="B1630">
        <v>122</v>
      </c>
      <c r="C1630" t="s">
        <v>552</v>
      </c>
      <c r="D1630" t="s">
        <v>2704</v>
      </c>
      <c r="E1630" t="s">
        <v>3132</v>
      </c>
      <c r="F1630" s="440">
        <v>46154</v>
      </c>
      <c r="G1630">
        <v>19748</v>
      </c>
      <c r="H1630" t="s">
        <v>5983</v>
      </c>
      <c r="I1630" t="s">
        <v>6085</v>
      </c>
      <c r="J1630">
        <v>4</v>
      </c>
      <c r="K1630" t="s">
        <v>5598</v>
      </c>
      <c r="L1630">
        <v>25.76</v>
      </c>
      <c r="M1630">
        <v>6.44</v>
      </c>
      <c r="N1630" t="s">
        <v>6085</v>
      </c>
      <c r="O1630" t="s">
        <v>465</v>
      </c>
    </row>
    <row r="1631" spans="1:15" x14ac:dyDescent="0.3">
      <c r="A1631">
        <v>235366</v>
      </c>
      <c r="B1631">
        <v>122</v>
      </c>
      <c r="C1631" t="s">
        <v>552</v>
      </c>
      <c r="D1631" t="s">
        <v>2704</v>
      </c>
      <c r="E1631" t="s">
        <v>3132</v>
      </c>
      <c r="F1631" s="440">
        <v>46154</v>
      </c>
      <c r="G1631">
        <v>19616</v>
      </c>
      <c r="H1631" t="s">
        <v>6252</v>
      </c>
      <c r="I1631" t="s">
        <v>6085</v>
      </c>
      <c r="J1631">
        <v>1</v>
      </c>
      <c r="K1631" t="s">
        <v>5598</v>
      </c>
      <c r="L1631">
        <v>18.13</v>
      </c>
      <c r="M1631">
        <v>18.13</v>
      </c>
      <c r="N1631" t="s">
        <v>6085</v>
      </c>
      <c r="O1631" t="s">
        <v>465</v>
      </c>
    </row>
    <row r="1632" spans="1:15" x14ac:dyDescent="0.3">
      <c r="A1632">
        <v>235366</v>
      </c>
      <c r="B1632">
        <v>122</v>
      </c>
      <c r="C1632" t="s">
        <v>552</v>
      </c>
      <c r="D1632" t="s">
        <v>2704</v>
      </c>
      <c r="E1632" t="s">
        <v>3132</v>
      </c>
      <c r="F1632" s="440">
        <v>46154</v>
      </c>
      <c r="G1632">
        <v>23241</v>
      </c>
      <c r="H1632" t="s">
        <v>5932</v>
      </c>
      <c r="I1632" t="s">
        <v>6085</v>
      </c>
      <c r="J1632">
        <v>2</v>
      </c>
      <c r="K1632" t="s">
        <v>5598</v>
      </c>
      <c r="L1632">
        <v>7.4</v>
      </c>
      <c r="M1632">
        <v>3.7</v>
      </c>
      <c r="N1632" t="s">
        <v>6085</v>
      </c>
      <c r="O1632" t="s">
        <v>465</v>
      </c>
    </row>
    <row r="1633" spans="1:15" x14ac:dyDescent="0.3">
      <c r="A1633">
        <v>235366</v>
      </c>
      <c r="B1633">
        <v>122</v>
      </c>
      <c r="C1633" t="s">
        <v>552</v>
      </c>
      <c r="D1633" t="s">
        <v>2704</v>
      </c>
      <c r="E1633" t="s">
        <v>3132</v>
      </c>
      <c r="F1633" s="440">
        <v>46154</v>
      </c>
      <c r="G1633">
        <v>19558</v>
      </c>
      <c r="H1633" t="s">
        <v>5950</v>
      </c>
      <c r="I1633" t="s">
        <v>6085</v>
      </c>
      <c r="J1633">
        <v>1</v>
      </c>
      <c r="K1633" t="s">
        <v>5598</v>
      </c>
      <c r="L1633">
        <v>20.3</v>
      </c>
      <c r="M1633">
        <v>20.3</v>
      </c>
      <c r="N1633" t="s">
        <v>6085</v>
      </c>
      <c r="O1633" t="s">
        <v>465</v>
      </c>
    </row>
    <row r="1634" spans="1:15" x14ac:dyDescent="0.3">
      <c r="A1634">
        <v>235366</v>
      </c>
      <c r="B1634">
        <v>122</v>
      </c>
      <c r="C1634" t="s">
        <v>552</v>
      </c>
      <c r="D1634" t="s">
        <v>2704</v>
      </c>
      <c r="E1634" t="s">
        <v>3132</v>
      </c>
      <c r="F1634" s="440">
        <v>46154</v>
      </c>
      <c r="G1634">
        <v>19721</v>
      </c>
      <c r="H1634" t="s">
        <v>5952</v>
      </c>
      <c r="I1634" t="s">
        <v>6085</v>
      </c>
      <c r="J1634">
        <v>1.3</v>
      </c>
      <c r="K1634" t="s">
        <v>5598</v>
      </c>
      <c r="L1634">
        <v>28.28</v>
      </c>
      <c r="M1634">
        <v>21.753845999999999</v>
      </c>
      <c r="N1634" t="s">
        <v>6085</v>
      </c>
      <c r="O1634" t="s">
        <v>465</v>
      </c>
    </row>
    <row r="1635" spans="1:15" x14ac:dyDescent="0.3">
      <c r="A1635">
        <v>235366</v>
      </c>
      <c r="B1635">
        <v>122</v>
      </c>
      <c r="C1635" t="s">
        <v>552</v>
      </c>
      <c r="D1635" t="s">
        <v>2704</v>
      </c>
      <c r="E1635" t="s">
        <v>3132</v>
      </c>
      <c r="F1635" s="440">
        <v>46154</v>
      </c>
      <c r="G1635">
        <v>19488</v>
      </c>
      <c r="H1635" t="s">
        <v>5930</v>
      </c>
      <c r="I1635" t="s">
        <v>6085</v>
      </c>
      <c r="J1635">
        <v>1.45</v>
      </c>
      <c r="K1635" t="s">
        <v>5598</v>
      </c>
      <c r="L1635">
        <v>21.02</v>
      </c>
      <c r="M1635">
        <v>14.496551999999999</v>
      </c>
      <c r="N1635" t="s">
        <v>6085</v>
      </c>
      <c r="O1635" t="s">
        <v>465</v>
      </c>
    </row>
    <row r="1636" spans="1:15" x14ac:dyDescent="0.3">
      <c r="A1636">
        <v>235366</v>
      </c>
      <c r="B1636">
        <v>122</v>
      </c>
      <c r="C1636" t="s">
        <v>552</v>
      </c>
      <c r="D1636" t="s">
        <v>2704</v>
      </c>
      <c r="E1636" t="s">
        <v>3132</v>
      </c>
      <c r="F1636" s="440">
        <v>46154</v>
      </c>
      <c r="G1636">
        <v>19589</v>
      </c>
      <c r="H1636" t="s">
        <v>5943</v>
      </c>
      <c r="I1636" t="s">
        <v>6085</v>
      </c>
      <c r="J1636">
        <v>1</v>
      </c>
      <c r="K1636" t="s">
        <v>5598</v>
      </c>
      <c r="L1636">
        <v>8.6300000000000008</v>
      </c>
      <c r="M1636">
        <v>8.6300000000000008</v>
      </c>
      <c r="N1636" t="s">
        <v>6085</v>
      </c>
      <c r="O1636" t="s">
        <v>465</v>
      </c>
    </row>
    <row r="1637" spans="1:15" x14ac:dyDescent="0.3">
      <c r="A1637">
        <v>235366</v>
      </c>
      <c r="B1637">
        <v>122</v>
      </c>
      <c r="C1637" t="s">
        <v>552</v>
      </c>
      <c r="D1637" t="s">
        <v>2704</v>
      </c>
      <c r="E1637" t="s">
        <v>3132</v>
      </c>
      <c r="F1637" s="440">
        <v>46154</v>
      </c>
      <c r="G1637">
        <v>23095</v>
      </c>
      <c r="H1637" t="s">
        <v>5942</v>
      </c>
      <c r="I1637" t="s">
        <v>6085</v>
      </c>
      <c r="J1637">
        <v>200</v>
      </c>
      <c r="K1637" t="s">
        <v>5613</v>
      </c>
      <c r="L1637">
        <v>208</v>
      </c>
      <c r="M1637">
        <v>1.04</v>
      </c>
      <c r="N1637" t="s">
        <v>6085</v>
      </c>
      <c r="O1637" t="s">
        <v>465</v>
      </c>
    </row>
    <row r="1638" spans="1:15" x14ac:dyDescent="0.3">
      <c r="A1638">
        <v>235366</v>
      </c>
      <c r="B1638">
        <v>122</v>
      </c>
      <c r="C1638" t="s">
        <v>552</v>
      </c>
      <c r="D1638" t="s">
        <v>2704</v>
      </c>
      <c r="E1638" t="s">
        <v>3132</v>
      </c>
      <c r="F1638" s="440">
        <v>46154</v>
      </c>
      <c r="G1638">
        <v>23186</v>
      </c>
      <c r="H1638" t="s">
        <v>5955</v>
      </c>
      <c r="I1638" t="s">
        <v>6085</v>
      </c>
      <c r="J1638">
        <v>10</v>
      </c>
      <c r="K1638" t="s">
        <v>5598</v>
      </c>
      <c r="L1638">
        <v>119.6</v>
      </c>
      <c r="M1638">
        <v>11.96</v>
      </c>
      <c r="N1638" t="s">
        <v>6085</v>
      </c>
      <c r="O1638" t="s">
        <v>465</v>
      </c>
    </row>
    <row r="1639" spans="1:15" x14ac:dyDescent="0.3">
      <c r="A1639">
        <v>235365</v>
      </c>
      <c r="B1639">
        <v>122</v>
      </c>
      <c r="C1639" t="s">
        <v>552</v>
      </c>
      <c r="D1639" t="s">
        <v>2684</v>
      </c>
      <c r="E1639" t="s">
        <v>3133</v>
      </c>
      <c r="F1639" s="440">
        <v>46154</v>
      </c>
      <c r="G1639">
        <v>26594</v>
      </c>
      <c r="H1639" t="s">
        <v>5698</v>
      </c>
      <c r="I1639" t="s">
        <v>6085</v>
      </c>
      <c r="J1639">
        <v>6.7</v>
      </c>
      <c r="K1639" t="s">
        <v>5598</v>
      </c>
      <c r="L1639">
        <v>582.23</v>
      </c>
      <c r="M1639">
        <v>86.9</v>
      </c>
      <c r="N1639" t="s">
        <v>6085</v>
      </c>
      <c r="O1639" t="s">
        <v>465</v>
      </c>
    </row>
    <row r="1640" spans="1:15" x14ac:dyDescent="0.3">
      <c r="A1640">
        <v>235364</v>
      </c>
      <c r="B1640">
        <v>122</v>
      </c>
      <c r="C1640" t="s">
        <v>552</v>
      </c>
      <c r="D1640" t="s">
        <v>2754</v>
      </c>
      <c r="E1640" t="s">
        <v>3134</v>
      </c>
      <c r="F1640" s="440">
        <v>46154</v>
      </c>
      <c r="G1640">
        <v>18589</v>
      </c>
      <c r="H1640" t="s">
        <v>5722</v>
      </c>
      <c r="I1640" t="s">
        <v>4764</v>
      </c>
      <c r="J1640">
        <v>10</v>
      </c>
      <c r="K1640" t="s">
        <v>5605</v>
      </c>
      <c r="L1640">
        <v>674.9</v>
      </c>
      <c r="M1640">
        <v>67.489999999999995</v>
      </c>
      <c r="N1640" t="s">
        <v>4764</v>
      </c>
      <c r="O1640" t="s">
        <v>465</v>
      </c>
    </row>
    <row r="1641" spans="1:15" x14ac:dyDescent="0.3">
      <c r="A1641">
        <v>235364</v>
      </c>
      <c r="B1641">
        <v>122</v>
      </c>
      <c r="C1641" t="s">
        <v>552</v>
      </c>
      <c r="D1641" t="s">
        <v>2754</v>
      </c>
      <c r="E1641" t="s">
        <v>3134</v>
      </c>
      <c r="F1641" s="440">
        <v>46154</v>
      </c>
      <c r="G1641">
        <v>17886</v>
      </c>
      <c r="H1641" t="s">
        <v>5820</v>
      </c>
      <c r="I1641" t="s">
        <v>4764</v>
      </c>
      <c r="J1641">
        <v>8</v>
      </c>
      <c r="K1641" t="s">
        <v>5605</v>
      </c>
      <c r="L1641">
        <v>184.48</v>
      </c>
      <c r="M1641">
        <v>23.06</v>
      </c>
      <c r="N1641" t="s">
        <v>4764</v>
      </c>
      <c r="O1641" t="s">
        <v>465</v>
      </c>
    </row>
    <row r="1642" spans="1:15" x14ac:dyDescent="0.3">
      <c r="A1642">
        <v>235364</v>
      </c>
      <c r="B1642">
        <v>122</v>
      </c>
      <c r="C1642" t="s">
        <v>552</v>
      </c>
      <c r="D1642" t="s">
        <v>2754</v>
      </c>
      <c r="E1642" t="s">
        <v>3134</v>
      </c>
      <c r="F1642" s="440">
        <v>46154</v>
      </c>
      <c r="G1642">
        <v>18586</v>
      </c>
      <c r="H1642" t="s">
        <v>6013</v>
      </c>
      <c r="I1642" t="s">
        <v>4764</v>
      </c>
      <c r="J1642">
        <v>5</v>
      </c>
      <c r="K1642" t="s">
        <v>5605</v>
      </c>
      <c r="L1642">
        <v>537.75</v>
      </c>
      <c r="M1642">
        <v>107.55</v>
      </c>
      <c r="N1642" t="s">
        <v>4764</v>
      </c>
      <c r="O1642" t="s">
        <v>465</v>
      </c>
    </row>
    <row r="1643" spans="1:15" x14ac:dyDescent="0.3">
      <c r="A1643">
        <v>235363</v>
      </c>
      <c r="B1643">
        <v>122</v>
      </c>
      <c r="C1643" t="s">
        <v>552</v>
      </c>
      <c r="D1643" t="s">
        <v>2746</v>
      </c>
      <c r="E1643" t="s">
        <v>3135</v>
      </c>
      <c r="F1643" s="440">
        <v>46152</v>
      </c>
      <c r="G1643">
        <v>27340</v>
      </c>
      <c r="H1643" t="s">
        <v>6118</v>
      </c>
      <c r="I1643" t="s">
        <v>4764</v>
      </c>
      <c r="J1643">
        <v>14</v>
      </c>
      <c r="K1643" t="s">
        <v>5605</v>
      </c>
      <c r="L1643">
        <v>750.68</v>
      </c>
      <c r="M1643">
        <v>53.62</v>
      </c>
      <c r="N1643" t="s">
        <v>4764</v>
      </c>
      <c r="O1643" t="s">
        <v>465</v>
      </c>
    </row>
    <row r="1644" spans="1:15" x14ac:dyDescent="0.3">
      <c r="A1644">
        <v>235363</v>
      </c>
      <c r="B1644">
        <v>122</v>
      </c>
      <c r="C1644" t="s">
        <v>552</v>
      </c>
      <c r="D1644" t="s">
        <v>2746</v>
      </c>
      <c r="E1644" t="s">
        <v>3135</v>
      </c>
      <c r="F1644" s="440">
        <v>46152</v>
      </c>
      <c r="G1644">
        <v>28316</v>
      </c>
      <c r="H1644" t="s">
        <v>6119</v>
      </c>
      <c r="I1644" t="s">
        <v>4764</v>
      </c>
      <c r="J1644">
        <v>12</v>
      </c>
      <c r="K1644" t="s">
        <v>5605</v>
      </c>
      <c r="L1644">
        <v>468.6</v>
      </c>
      <c r="M1644">
        <v>39.049999999999997</v>
      </c>
      <c r="N1644" t="s">
        <v>4764</v>
      </c>
      <c r="O1644" t="s">
        <v>465</v>
      </c>
    </row>
    <row r="1645" spans="1:15" x14ac:dyDescent="0.3">
      <c r="A1645">
        <v>235363</v>
      </c>
      <c r="B1645">
        <v>122</v>
      </c>
      <c r="C1645" t="s">
        <v>552</v>
      </c>
      <c r="D1645" t="s">
        <v>2746</v>
      </c>
      <c r="E1645" t="s">
        <v>3135</v>
      </c>
      <c r="F1645" s="440">
        <v>46152</v>
      </c>
      <c r="G1645">
        <v>28315</v>
      </c>
      <c r="H1645" t="s">
        <v>6120</v>
      </c>
      <c r="I1645" t="s">
        <v>4764</v>
      </c>
      <c r="J1645">
        <v>7</v>
      </c>
      <c r="K1645" t="s">
        <v>5605</v>
      </c>
      <c r="L1645">
        <v>304.92</v>
      </c>
      <c r="M1645">
        <v>43.56</v>
      </c>
      <c r="N1645" t="s">
        <v>4764</v>
      </c>
      <c r="O1645" t="s">
        <v>465</v>
      </c>
    </row>
    <row r="1646" spans="1:15" x14ac:dyDescent="0.3">
      <c r="A1646">
        <v>235362</v>
      </c>
      <c r="B1646">
        <v>122</v>
      </c>
      <c r="C1646" t="s">
        <v>552</v>
      </c>
      <c r="D1646" t="s">
        <v>3010</v>
      </c>
      <c r="E1646" t="s">
        <v>3136</v>
      </c>
      <c r="F1646" s="440">
        <v>46146</v>
      </c>
      <c r="G1646">
        <v>21423</v>
      </c>
      <c r="H1646" t="s">
        <v>6208</v>
      </c>
      <c r="I1646" t="s">
        <v>6097</v>
      </c>
      <c r="J1646">
        <v>4</v>
      </c>
      <c r="K1646" t="s">
        <v>6098</v>
      </c>
      <c r="L1646">
        <v>132.4</v>
      </c>
      <c r="M1646">
        <v>33.1</v>
      </c>
      <c r="N1646" t="s">
        <v>6099</v>
      </c>
      <c r="O1646" t="s">
        <v>465</v>
      </c>
    </row>
    <row r="1647" spans="1:15" x14ac:dyDescent="0.3">
      <c r="A1647">
        <v>235362</v>
      </c>
      <c r="B1647">
        <v>122</v>
      </c>
      <c r="C1647" t="s">
        <v>552</v>
      </c>
      <c r="D1647" t="s">
        <v>3010</v>
      </c>
      <c r="E1647" t="s">
        <v>3136</v>
      </c>
      <c r="F1647" s="440">
        <v>46146</v>
      </c>
      <c r="G1647">
        <v>21665</v>
      </c>
      <c r="H1647" t="s">
        <v>6096</v>
      </c>
      <c r="I1647" t="s">
        <v>6097</v>
      </c>
      <c r="J1647">
        <v>4</v>
      </c>
      <c r="K1647" t="s">
        <v>6098</v>
      </c>
      <c r="L1647">
        <v>132.4</v>
      </c>
      <c r="M1647">
        <v>33.1</v>
      </c>
      <c r="N1647" t="s">
        <v>6099</v>
      </c>
      <c r="O1647" t="s">
        <v>465</v>
      </c>
    </row>
    <row r="1648" spans="1:15" x14ac:dyDescent="0.3">
      <c r="A1648">
        <v>235362</v>
      </c>
      <c r="B1648">
        <v>122</v>
      </c>
      <c r="C1648" t="s">
        <v>552</v>
      </c>
      <c r="D1648" t="s">
        <v>3010</v>
      </c>
      <c r="E1648" t="s">
        <v>3136</v>
      </c>
      <c r="F1648" s="440">
        <v>46146</v>
      </c>
      <c r="G1648">
        <v>17397</v>
      </c>
      <c r="H1648" t="s">
        <v>6206</v>
      </c>
      <c r="I1648" t="s">
        <v>6097</v>
      </c>
      <c r="J1648">
        <v>4</v>
      </c>
      <c r="K1648" t="s">
        <v>6098</v>
      </c>
      <c r="L1648">
        <v>132.4</v>
      </c>
      <c r="M1648">
        <v>33.1</v>
      </c>
      <c r="N1648" t="s">
        <v>6099</v>
      </c>
      <c r="O1648" t="s">
        <v>465</v>
      </c>
    </row>
    <row r="1649" spans="1:15" x14ac:dyDescent="0.3">
      <c r="A1649">
        <v>235361</v>
      </c>
      <c r="B1649">
        <v>122</v>
      </c>
      <c r="C1649" t="s">
        <v>552</v>
      </c>
      <c r="D1649" t="s">
        <v>3010</v>
      </c>
      <c r="E1649" t="s">
        <v>3137</v>
      </c>
      <c r="F1649" s="440">
        <v>46147</v>
      </c>
      <c r="G1649">
        <v>21073</v>
      </c>
      <c r="H1649" t="s">
        <v>5628</v>
      </c>
      <c r="I1649" t="s">
        <v>6085</v>
      </c>
      <c r="J1649">
        <v>12</v>
      </c>
      <c r="K1649" t="s">
        <v>5613</v>
      </c>
      <c r="L1649">
        <v>586.79999999999995</v>
      </c>
      <c r="M1649">
        <v>48.9</v>
      </c>
      <c r="N1649" t="s">
        <v>6085</v>
      </c>
      <c r="O1649" t="s">
        <v>465</v>
      </c>
    </row>
    <row r="1650" spans="1:15" x14ac:dyDescent="0.3">
      <c r="A1650">
        <v>235361</v>
      </c>
      <c r="B1650">
        <v>122</v>
      </c>
      <c r="C1650" t="s">
        <v>552</v>
      </c>
      <c r="D1650" t="s">
        <v>3010</v>
      </c>
      <c r="E1650" t="s">
        <v>3137</v>
      </c>
      <c r="F1650" s="440">
        <v>46147</v>
      </c>
      <c r="G1650">
        <v>19984</v>
      </c>
      <c r="H1650" t="s">
        <v>5669</v>
      </c>
      <c r="I1650" t="s">
        <v>6085</v>
      </c>
      <c r="J1650">
        <v>4</v>
      </c>
      <c r="K1650" t="s">
        <v>5613</v>
      </c>
      <c r="L1650">
        <v>79.2</v>
      </c>
      <c r="M1650">
        <v>19.8</v>
      </c>
      <c r="N1650" t="s">
        <v>6085</v>
      </c>
      <c r="O1650" t="s">
        <v>465</v>
      </c>
    </row>
    <row r="1651" spans="1:15" x14ac:dyDescent="0.3">
      <c r="A1651">
        <v>235361</v>
      </c>
      <c r="B1651">
        <v>122</v>
      </c>
      <c r="C1651" t="s">
        <v>552</v>
      </c>
      <c r="D1651" t="s">
        <v>3010</v>
      </c>
      <c r="E1651" t="s">
        <v>3137</v>
      </c>
      <c r="F1651" s="440">
        <v>46147</v>
      </c>
      <c r="G1651">
        <v>20861</v>
      </c>
      <c r="H1651" t="s">
        <v>5854</v>
      </c>
      <c r="I1651" t="s">
        <v>6085</v>
      </c>
      <c r="J1651">
        <v>5</v>
      </c>
      <c r="K1651" t="s">
        <v>6103</v>
      </c>
      <c r="L1651">
        <v>233.5</v>
      </c>
      <c r="M1651">
        <v>46.7</v>
      </c>
      <c r="N1651" t="s">
        <v>6085</v>
      </c>
      <c r="O1651" t="s">
        <v>465</v>
      </c>
    </row>
    <row r="1652" spans="1:15" x14ac:dyDescent="0.3">
      <c r="A1652">
        <v>235361</v>
      </c>
      <c r="B1652">
        <v>122</v>
      </c>
      <c r="C1652" t="s">
        <v>552</v>
      </c>
      <c r="D1652" t="s">
        <v>3010</v>
      </c>
      <c r="E1652" t="s">
        <v>3137</v>
      </c>
      <c r="F1652" s="440">
        <v>46147</v>
      </c>
      <c r="G1652">
        <v>19409</v>
      </c>
      <c r="H1652" t="s">
        <v>5694</v>
      </c>
      <c r="I1652" t="s">
        <v>6085</v>
      </c>
      <c r="J1652">
        <v>12</v>
      </c>
      <c r="K1652" t="s">
        <v>5613</v>
      </c>
      <c r="L1652">
        <v>293.76</v>
      </c>
      <c r="M1652">
        <v>24.48</v>
      </c>
      <c r="N1652" t="s">
        <v>6085</v>
      </c>
      <c r="O1652" t="s">
        <v>465</v>
      </c>
    </row>
    <row r="1653" spans="1:15" x14ac:dyDescent="0.3">
      <c r="A1653">
        <v>235360</v>
      </c>
      <c r="B1653">
        <v>122</v>
      </c>
      <c r="C1653" t="s">
        <v>552</v>
      </c>
      <c r="D1653" t="s">
        <v>2704</v>
      </c>
      <c r="E1653" t="s">
        <v>3138</v>
      </c>
      <c r="F1653" s="440">
        <v>46156</v>
      </c>
      <c r="G1653">
        <v>23198</v>
      </c>
      <c r="H1653" t="s">
        <v>5947</v>
      </c>
      <c r="I1653" t="s">
        <v>6085</v>
      </c>
      <c r="J1653">
        <v>1.3</v>
      </c>
      <c r="K1653" t="s">
        <v>5598</v>
      </c>
      <c r="L1653">
        <v>22.62</v>
      </c>
      <c r="M1653">
        <v>17.399999999999999</v>
      </c>
      <c r="N1653" t="s">
        <v>6085</v>
      </c>
      <c r="O1653" t="s">
        <v>465</v>
      </c>
    </row>
    <row r="1654" spans="1:15" x14ac:dyDescent="0.3">
      <c r="A1654">
        <v>235360</v>
      </c>
      <c r="B1654">
        <v>122</v>
      </c>
      <c r="C1654" t="s">
        <v>552</v>
      </c>
      <c r="D1654" t="s">
        <v>2704</v>
      </c>
      <c r="E1654" t="s">
        <v>3138</v>
      </c>
      <c r="F1654" s="440">
        <v>46156</v>
      </c>
      <c r="G1654">
        <v>19472</v>
      </c>
      <c r="H1654" t="s">
        <v>6064</v>
      </c>
      <c r="I1654" t="s">
        <v>6085</v>
      </c>
      <c r="J1654">
        <v>2.5</v>
      </c>
      <c r="K1654" t="s">
        <v>5598</v>
      </c>
      <c r="L1654">
        <v>51.48</v>
      </c>
      <c r="M1654">
        <v>20.591999999999999</v>
      </c>
      <c r="N1654" t="s">
        <v>6085</v>
      </c>
      <c r="O1654" t="s">
        <v>465</v>
      </c>
    </row>
    <row r="1655" spans="1:15" x14ac:dyDescent="0.3">
      <c r="A1655">
        <v>235360</v>
      </c>
      <c r="B1655">
        <v>122</v>
      </c>
      <c r="C1655" t="s">
        <v>552</v>
      </c>
      <c r="D1655" t="s">
        <v>2704</v>
      </c>
      <c r="E1655" t="s">
        <v>3138</v>
      </c>
      <c r="F1655" s="440">
        <v>46156</v>
      </c>
      <c r="G1655">
        <v>19721</v>
      </c>
      <c r="H1655" t="s">
        <v>5952</v>
      </c>
      <c r="I1655" t="s">
        <v>6085</v>
      </c>
      <c r="J1655">
        <v>1.2</v>
      </c>
      <c r="K1655" t="s">
        <v>5598</v>
      </c>
      <c r="L1655">
        <v>26.1</v>
      </c>
      <c r="M1655">
        <v>21.75</v>
      </c>
      <c r="N1655" t="s">
        <v>6085</v>
      </c>
      <c r="O1655" t="s">
        <v>465</v>
      </c>
    </row>
    <row r="1656" spans="1:15" x14ac:dyDescent="0.3">
      <c r="A1656">
        <v>235360</v>
      </c>
      <c r="B1656">
        <v>122</v>
      </c>
      <c r="C1656" t="s">
        <v>552</v>
      </c>
      <c r="D1656" t="s">
        <v>2704</v>
      </c>
      <c r="E1656" t="s">
        <v>3138</v>
      </c>
      <c r="F1656" s="440">
        <v>46156</v>
      </c>
      <c r="G1656">
        <v>19502</v>
      </c>
      <c r="H1656" t="s">
        <v>6015</v>
      </c>
      <c r="I1656" t="s">
        <v>6085</v>
      </c>
      <c r="J1656">
        <v>1.2</v>
      </c>
      <c r="K1656" t="s">
        <v>5598</v>
      </c>
      <c r="L1656">
        <v>20.88</v>
      </c>
      <c r="M1656">
        <v>17.399999999999999</v>
      </c>
      <c r="N1656" t="s">
        <v>6085</v>
      </c>
      <c r="O1656" t="s">
        <v>465</v>
      </c>
    </row>
    <row r="1657" spans="1:15" x14ac:dyDescent="0.3">
      <c r="A1657">
        <v>235360</v>
      </c>
      <c r="B1657">
        <v>122</v>
      </c>
      <c r="C1657" t="s">
        <v>552</v>
      </c>
      <c r="D1657" t="s">
        <v>2704</v>
      </c>
      <c r="E1657" t="s">
        <v>3138</v>
      </c>
      <c r="F1657" s="440">
        <v>46156</v>
      </c>
      <c r="G1657">
        <v>19589</v>
      </c>
      <c r="H1657" t="s">
        <v>5943</v>
      </c>
      <c r="I1657" t="s">
        <v>6085</v>
      </c>
      <c r="J1657">
        <v>0.78</v>
      </c>
      <c r="K1657" t="s">
        <v>5598</v>
      </c>
      <c r="L1657">
        <v>6.73</v>
      </c>
      <c r="M1657">
        <v>8.6282049999999995</v>
      </c>
      <c r="N1657" t="s">
        <v>6085</v>
      </c>
      <c r="O1657" t="s">
        <v>465</v>
      </c>
    </row>
    <row r="1658" spans="1:15" x14ac:dyDescent="0.3">
      <c r="A1658">
        <v>235360</v>
      </c>
      <c r="B1658">
        <v>122</v>
      </c>
      <c r="C1658" t="s">
        <v>552</v>
      </c>
      <c r="D1658" t="s">
        <v>2704</v>
      </c>
      <c r="E1658" t="s">
        <v>3138</v>
      </c>
      <c r="F1658" s="440">
        <v>46156</v>
      </c>
      <c r="G1658">
        <v>23095</v>
      </c>
      <c r="H1658" t="s">
        <v>5942</v>
      </c>
      <c r="I1658" t="s">
        <v>6085</v>
      </c>
      <c r="J1658">
        <v>300</v>
      </c>
      <c r="K1658" t="s">
        <v>5613</v>
      </c>
      <c r="L1658">
        <v>312</v>
      </c>
      <c r="M1658">
        <v>1.04</v>
      </c>
      <c r="N1658" t="s">
        <v>6085</v>
      </c>
      <c r="O1658" t="s">
        <v>465</v>
      </c>
    </row>
    <row r="1659" spans="1:15" x14ac:dyDescent="0.3">
      <c r="A1659">
        <v>235360</v>
      </c>
      <c r="B1659">
        <v>122</v>
      </c>
      <c r="C1659" t="s">
        <v>552</v>
      </c>
      <c r="D1659" t="s">
        <v>2704</v>
      </c>
      <c r="E1659" t="s">
        <v>3138</v>
      </c>
      <c r="F1659" s="440">
        <v>46156</v>
      </c>
      <c r="G1659">
        <v>19748</v>
      </c>
      <c r="H1659" t="s">
        <v>5983</v>
      </c>
      <c r="I1659" t="s">
        <v>6085</v>
      </c>
      <c r="J1659">
        <v>4</v>
      </c>
      <c r="K1659" t="s">
        <v>5598</v>
      </c>
      <c r="L1659">
        <v>25.76</v>
      </c>
      <c r="M1659">
        <v>6.44</v>
      </c>
      <c r="N1659" t="s">
        <v>6085</v>
      </c>
      <c r="O1659" t="s">
        <v>465</v>
      </c>
    </row>
    <row r="1660" spans="1:15" x14ac:dyDescent="0.3">
      <c r="A1660">
        <v>235359</v>
      </c>
      <c r="B1660">
        <v>122</v>
      </c>
      <c r="C1660" t="s">
        <v>552</v>
      </c>
      <c r="D1660" t="s">
        <v>2746</v>
      </c>
      <c r="E1660" t="s">
        <v>3139</v>
      </c>
      <c r="F1660" s="440">
        <v>46155</v>
      </c>
      <c r="G1660">
        <v>28315</v>
      </c>
      <c r="H1660" t="s">
        <v>6120</v>
      </c>
      <c r="I1660" t="s">
        <v>4764</v>
      </c>
      <c r="J1660">
        <v>5</v>
      </c>
      <c r="K1660" t="s">
        <v>5605</v>
      </c>
      <c r="L1660">
        <v>217.8</v>
      </c>
      <c r="M1660">
        <v>43.56</v>
      </c>
      <c r="N1660" t="s">
        <v>4764</v>
      </c>
      <c r="O1660" t="s">
        <v>465</v>
      </c>
    </row>
    <row r="1661" spans="1:15" x14ac:dyDescent="0.3">
      <c r="A1661">
        <v>235359</v>
      </c>
      <c r="B1661">
        <v>122</v>
      </c>
      <c r="C1661" t="s">
        <v>552</v>
      </c>
      <c r="D1661" t="s">
        <v>2746</v>
      </c>
      <c r="E1661" t="s">
        <v>3139</v>
      </c>
      <c r="F1661" s="440">
        <v>46155</v>
      </c>
      <c r="G1661">
        <v>28316</v>
      </c>
      <c r="H1661" t="s">
        <v>6119</v>
      </c>
      <c r="I1661" t="s">
        <v>4764</v>
      </c>
      <c r="J1661">
        <v>8</v>
      </c>
      <c r="K1661" t="s">
        <v>5605</v>
      </c>
      <c r="L1661">
        <v>312.39999999999998</v>
      </c>
      <c r="M1661">
        <v>39.049999999999997</v>
      </c>
      <c r="N1661" t="s">
        <v>4764</v>
      </c>
      <c r="O1661" t="s">
        <v>465</v>
      </c>
    </row>
    <row r="1662" spans="1:15" x14ac:dyDescent="0.3">
      <c r="A1662">
        <v>235359</v>
      </c>
      <c r="B1662">
        <v>122</v>
      </c>
      <c r="C1662" t="s">
        <v>552</v>
      </c>
      <c r="D1662" t="s">
        <v>2746</v>
      </c>
      <c r="E1662" t="s">
        <v>3139</v>
      </c>
      <c r="F1662" s="440">
        <v>46155</v>
      </c>
      <c r="G1662">
        <v>27340</v>
      </c>
      <c r="H1662" t="s">
        <v>6118</v>
      </c>
      <c r="I1662" t="s">
        <v>4764</v>
      </c>
      <c r="J1662">
        <v>8</v>
      </c>
      <c r="K1662" t="s">
        <v>5605</v>
      </c>
      <c r="L1662">
        <v>428.96</v>
      </c>
      <c r="M1662">
        <v>53.62</v>
      </c>
      <c r="N1662" t="s">
        <v>4764</v>
      </c>
      <c r="O1662" t="s">
        <v>465</v>
      </c>
    </row>
    <row r="1663" spans="1:15" x14ac:dyDescent="0.3">
      <c r="A1663">
        <v>235358</v>
      </c>
      <c r="B1663">
        <v>122</v>
      </c>
      <c r="C1663" t="s">
        <v>552</v>
      </c>
      <c r="D1663" t="s">
        <v>2520</v>
      </c>
      <c r="E1663" t="s">
        <v>3140</v>
      </c>
      <c r="F1663" s="440">
        <v>46156</v>
      </c>
      <c r="G1663">
        <v>19617</v>
      </c>
      <c r="H1663" t="s">
        <v>5933</v>
      </c>
      <c r="I1663" t="s">
        <v>6085</v>
      </c>
      <c r="J1663">
        <v>1.5</v>
      </c>
      <c r="K1663" t="s">
        <v>5598</v>
      </c>
      <c r="L1663">
        <v>45</v>
      </c>
      <c r="M1663">
        <v>30</v>
      </c>
      <c r="N1663" t="s">
        <v>6085</v>
      </c>
      <c r="O1663" t="s">
        <v>465</v>
      </c>
    </row>
    <row r="1664" spans="1:15" x14ac:dyDescent="0.3">
      <c r="A1664">
        <v>235358</v>
      </c>
      <c r="B1664">
        <v>122</v>
      </c>
      <c r="C1664" t="s">
        <v>552</v>
      </c>
      <c r="D1664" t="s">
        <v>2520</v>
      </c>
      <c r="E1664" t="s">
        <v>3140</v>
      </c>
      <c r="F1664" s="440">
        <v>46156</v>
      </c>
      <c r="G1664">
        <v>19505</v>
      </c>
      <c r="H1664" t="s">
        <v>5978</v>
      </c>
      <c r="I1664" t="s">
        <v>6085</v>
      </c>
      <c r="J1664">
        <v>1</v>
      </c>
      <c r="K1664" t="s">
        <v>5598</v>
      </c>
      <c r="L1664">
        <v>10</v>
      </c>
      <c r="M1664">
        <v>10</v>
      </c>
      <c r="N1664" t="s">
        <v>6085</v>
      </c>
      <c r="O1664" t="s">
        <v>465</v>
      </c>
    </row>
    <row r="1665" spans="1:15" x14ac:dyDescent="0.3">
      <c r="A1665">
        <v>235358</v>
      </c>
      <c r="B1665">
        <v>122</v>
      </c>
      <c r="C1665" t="s">
        <v>552</v>
      </c>
      <c r="D1665" t="s">
        <v>2520</v>
      </c>
      <c r="E1665" t="s">
        <v>3140</v>
      </c>
      <c r="F1665" s="440">
        <v>46156</v>
      </c>
      <c r="G1665">
        <v>24037</v>
      </c>
      <c r="H1665" t="s">
        <v>6116</v>
      </c>
      <c r="I1665" t="s">
        <v>6085</v>
      </c>
      <c r="J1665">
        <v>3</v>
      </c>
      <c r="K1665" t="s">
        <v>5598</v>
      </c>
      <c r="L1665">
        <v>53.4</v>
      </c>
      <c r="M1665">
        <v>17.8</v>
      </c>
      <c r="N1665" t="s">
        <v>6085</v>
      </c>
      <c r="O1665" t="s">
        <v>465</v>
      </c>
    </row>
    <row r="1666" spans="1:15" x14ac:dyDescent="0.3">
      <c r="A1666">
        <v>235358</v>
      </c>
      <c r="B1666">
        <v>122</v>
      </c>
      <c r="C1666" t="s">
        <v>552</v>
      </c>
      <c r="D1666" t="s">
        <v>2520</v>
      </c>
      <c r="E1666" t="s">
        <v>3140</v>
      </c>
      <c r="F1666" s="440">
        <v>46156</v>
      </c>
      <c r="G1666">
        <v>19751</v>
      </c>
      <c r="H1666" t="s">
        <v>5938</v>
      </c>
      <c r="I1666" t="s">
        <v>6085</v>
      </c>
      <c r="J1666">
        <v>6</v>
      </c>
      <c r="K1666" t="s">
        <v>5598</v>
      </c>
      <c r="L1666">
        <v>57</v>
      </c>
      <c r="M1666">
        <v>9.5</v>
      </c>
      <c r="N1666" t="s">
        <v>6085</v>
      </c>
      <c r="O1666" t="s">
        <v>465</v>
      </c>
    </row>
    <row r="1667" spans="1:15" x14ac:dyDescent="0.3">
      <c r="A1667">
        <v>235358</v>
      </c>
      <c r="B1667">
        <v>122</v>
      </c>
      <c r="C1667" t="s">
        <v>552</v>
      </c>
      <c r="D1667" t="s">
        <v>2520</v>
      </c>
      <c r="E1667" t="s">
        <v>3140</v>
      </c>
      <c r="F1667" s="440">
        <v>46156</v>
      </c>
      <c r="G1667">
        <v>19503</v>
      </c>
      <c r="H1667" t="s">
        <v>6058</v>
      </c>
      <c r="I1667" t="s">
        <v>6085</v>
      </c>
      <c r="J1667">
        <v>1</v>
      </c>
      <c r="K1667" t="s">
        <v>5598</v>
      </c>
      <c r="L1667">
        <v>10</v>
      </c>
      <c r="M1667">
        <v>10</v>
      </c>
      <c r="N1667" t="s">
        <v>6085</v>
      </c>
      <c r="O1667" t="s">
        <v>465</v>
      </c>
    </row>
    <row r="1668" spans="1:15" x14ac:dyDescent="0.3">
      <c r="A1668">
        <v>235358</v>
      </c>
      <c r="B1668">
        <v>122</v>
      </c>
      <c r="C1668" t="s">
        <v>552</v>
      </c>
      <c r="D1668" t="s">
        <v>2520</v>
      </c>
      <c r="E1668" t="s">
        <v>3140</v>
      </c>
      <c r="F1668" s="440">
        <v>46156</v>
      </c>
      <c r="G1668">
        <v>23389</v>
      </c>
      <c r="H1668" t="s">
        <v>5923</v>
      </c>
      <c r="I1668" t="s">
        <v>6085</v>
      </c>
      <c r="J1668">
        <v>4</v>
      </c>
      <c r="K1668" t="s">
        <v>5598</v>
      </c>
      <c r="L1668">
        <v>18.8</v>
      </c>
      <c r="M1668">
        <v>4.7</v>
      </c>
      <c r="N1668" t="s">
        <v>6085</v>
      </c>
      <c r="O1668" t="s">
        <v>465</v>
      </c>
    </row>
    <row r="1669" spans="1:15" x14ac:dyDescent="0.3">
      <c r="A1669">
        <v>235358</v>
      </c>
      <c r="B1669">
        <v>122</v>
      </c>
      <c r="C1669" t="s">
        <v>552</v>
      </c>
      <c r="D1669" t="s">
        <v>2520</v>
      </c>
      <c r="E1669" t="s">
        <v>3140</v>
      </c>
      <c r="F1669" s="440">
        <v>46156</v>
      </c>
      <c r="G1669">
        <v>25647</v>
      </c>
      <c r="H1669" t="s">
        <v>5918</v>
      </c>
      <c r="I1669" t="s">
        <v>6085</v>
      </c>
      <c r="J1669">
        <v>2</v>
      </c>
      <c r="K1669" t="s">
        <v>5598</v>
      </c>
      <c r="L1669">
        <v>36</v>
      </c>
      <c r="M1669">
        <v>18</v>
      </c>
      <c r="N1669" t="s">
        <v>6085</v>
      </c>
      <c r="O1669" t="s">
        <v>465</v>
      </c>
    </row>
    <row r="1670" spans="1:15" x14ac:dyDescent="0.3">
      <c r="A1670">
        <v>235358</v>
      </c>
      <c r="B1670">
        <v>122</v>
      </c>
      <c r="C1670" t="s">
        <v>552</v>
      </c>
      <c r="D1670" t="s">
        <v>2520</v>
      </c>
      <c r="E1670" t="s">
        <v>3140</v>
      </c>
      <c r="F1670" s="440">
        <v>46156</v>
      </c>
      <c r="G1670">
        <v>19846</v>
      </c>
      <c r="H1670" t="s">
        <v>6060</v>
      </c>
      <c r="I1670" t="s">
        <v>6085</v>
      </c>
      <c r="J1670">
        <v>0.5</v>
      </c>
      <c r="K1670" t="s">
        <v>5598</v>
      </c>
      <c r="L1670">
        <v>10.5</v>
      </c>
      <c r="M1670">
        <v>21</v>
      </c>
      <c r="N1670" t="s">
        <v>6085</v>
      </c>
      <c r="O1670" t="s">
        <v>465</v>
      </c>
    </row>
    <row r="1671" spans="1:15" x14ac:dyDescent="0.3">
      <c r="A1671">
        <v>235358</v>
      </c>
      <c r="B1671">
        <v>122</v>
      </c>
      <c r="C1671" t="s">
        <v>552</v>
      </c>
      <c r="D1671" t="s">
        <v>2520</v>
      </c>
      <c r="E1671" t="s">
        <v>3140</v>
      </c>
      <c r="F1671" s="440">
        <v>46156</v>
      </c>
      <c r="G1671">
        <v>19575</v>
      </c>
      <c r="H1671" t="s">
        <v>5944</v>
      </c>
      <c r="I1671" t="s">
        <v>6085</v>
      </c>
      <c r="J1671">
        <v>0.3</v>
      </c>
      <c r="K1671" t="s">
        <v>5598</v>
      </c>
      <c r="L1671">
        <v>9.6</v>
      </c>
      <c r="M1671">
        <v>32</v>
      </c>
      <c r="N1671" t="s">
        <v>6085</v>
      </c>
      <c r="O1671" t="s">
        <v>465</v>
      </c>
    </row>
    <row r="1672" spans="1:15" x14ac:dyDescent="0.3">
      <c r="A1672">
        <v>235358</v>
      </c>
      <c r="B1672">
        <v>122</v>
      </c>
      <c r="C1672" t="s">
        <v>552</v>
      </c>
      <c r="D1672" t="s">
        <v>2520</v>
      </c>
      <c r="E1672" t="s">
        <v>3140</v>
      </c>
      <c r="F1672" s="440">
        <v>46156</v>
      </c>
      <c r="G1672">
        <v>19623</v>
      </c>
      <c r="H1672" t="s">
        <v>5929</v>
      </c>
      <c r="I1672" t="s">
        <v>6085</v>
      </c>
      <c r="J1672">
        <v>10</v>
      </c>
      <c r="K1672" t="s">
        <v>5598</v>
      </c>
      <c r="L1672">
        <v>58</v>
      </c>
      <c r="M1672">
        <v>5.8</v>
      </c>
      <c r="N1672" t="s">
        <v>6085</v>
      </c>
      <c r="O1672" t="s">
        <v>465</v>
      </c>
    </row>
    <row r="1673" spans="1:15" x14ac:dyDescent="0.3">
      <c r="A1673">
        <v>235358</v>
      </c>
      <c r="B1673">
        <v>122</v>
      </c>
      <c r="C1673" t="s">
        <v>552</v>
      </c>
      <c r="D1673" t="s">
        <v>2520</v>
      </c>
      <c r="E1673" t="s">
        <v>3140</v>
      </c>
      <c r="F1673" s="440">
        <v>46156</v>
      </c>
      <c r="G1673">
        <v>19488</v>
      </c>
      <c r="H1673" t="s">
        <v>5930</v>
      </c>
      <c r="I1673" t="s">
        <v>6085</v>
      </c>
      <c r="J1673">
        <v>0.5</v>
      </c>
      <c r="K1673" t="s">
        <v>5598</v>
      </c>
      <c r="L1673">
        <v>6.9</v>
      </c>
      <c r="M1673">
        <v>13.8</v>
      </c>
      <c r="N1673" t="s">
        <v>6085</v>
      </c>
      <c r="O1673" t="s">
        <v>465</v>
      </c>
    </row>
    <row r="1674" spans="1:15" x14ac:dyDescent="0.3">
      <c r="A1674">
        <v>235358</v>
      </c>
      <c r="B1674">
        <v>122</v>
      </c>
      <c r="C1674" t="s">
        <v>552</v>
      </c>
      <c r="D1674" t="s">
        <v>2520</v>
      </c>
      <c r="E1674" t="s">
        <v>3140</v>
      </c>
      <c r="F1674" s="440">
        <v>46156</v>
      </c>
      <c r="G1674">
        <v>19647</v>
      </c>
      <c r="H1674" t="s">
        <v>5921</v>
      </c>
      <c r="I1674" t="s">
        <v>6085</v>
      </c>
      <c r="J1674">
        <v>1</v>
      </c>
      <c r="K1674" t="s">
        <v>5598</v>
      </c>
      <c r="L1674">
        <v>15</v>
      </c>
      <c r="M1674">
        <v>15</v>
      </c>
      <c r="N1674" t="s">
        <v>6085</v>
      </c>
      <c r="O1674" t="s">
        <v>465</v>
      </c>
    </row>
    <row r="1675" spans="1:15" x14ac:dyDescent="0.3">
      <c r="A1675">
        <v>235358</v>
      </c>
      <c r="B1675">
        <v>122</v>
      </c>
      <c r="C1675" t="s">
        <v>552</v>
      </c>
      <c r="D1675" t="s">
        <v>2520</v>
      </c>
      <c r="E1675" t="s">
        <v>3140</v>
      </c>
      <c r="F1675" s="440">
        <v>46156</v>
      </c>
      <c r="G1675">
        <v>19498</v>
      </c>
      <c r="H1675" t="s">
        <v>5979</v>
      </c>
      <c r="I1675" t="s">
        <v>6085</v>
      </c>
      <c r="J1675">
        <v>1</v>
      </c>
      <c r="K1675" t="s">
        <v>5598</v>
      </c>
      <c r="L1675">
        <v>13</v>
      </c>
      <c r="M1675">
        <v>13</v>
      </c>
      <c r="N1675" t="s">
        <v>6085</v>
      </c>
      <c r="O1675" t="s">
        <v>465</v>
      </c>
    </row>
    <row r="1676" spans="1:15" x14ac:dyDescent="0.3">
      <c r="A1676">
        <v>235358</v>
      </c>
      <c r="B1676">
        <v>122</v>
      </c>
      <c r="C1676" t="s">
        <v>552</v>
      </c>
      <c r="D1676" t="s">
        <v>2520</v>
      </c>
      <c r="E1676" t="s">
        <v>3140</v>
      </c>
      <c r="F1676" s="440">
        <v>46156</v>
      </c>
      <c r="G1676">
        <v>19480</v>
      </c>
      <c r="H1676" t="s">
        <v>5936</v>
      </c>
      <c r="I1676" t="s">
        <v>6085</v>
      </c>
      <c r="J1676">
        <v>0.5</v>
      </c>
      <c r="K1676" t="s">
        <v>5598</v>
      </c>
      <c r="L1676">
        <v>8.5</v>
      </c>
      <c r="M1676">
        <v>17</v>
      </c>
      <c r="N1676" t="s">
        <v>6085</v>
      </c>
      <c r="O1676" t="s">
        <v>465</v>
      </c>
    </row>
    <row r="1677" spans="1:15" x14ac:dyDescent="0.3">
      <c r="A1677">
        <v>235358</v>
      </c>
      <c r="B1677">
        <v>122</v>
      </c>
      <c r="C1677" t="s">
        <v>552</v>
      </c>
      <c r="D1677" t="s">
        <v>2520</v>
      </c>
      <c r="E1677" t="s">
        <v>3140</v>
      </c>
      <c r="F1677" s="440">
        <v>46156</v>
      </c>
      <c r="G1677">
        <v>23359</v>
      </c>
      <c r="H1677" t="s">
        <v>5939</v>
      </c>
      <c r="I1677" t="s">
        <v>6085</v>
      </c>
      <c r="J1677">
        <v>20</v>
      </c>
      <c r="K1677" t="s">
        <v>5598</v>
      </c>
      <c r="L1677">
        <v>50</v>
      </c>
      <c r="M1677">
        <v>2.5</v>
      </c>
      <c r="N1677" t="s">
        <v>6085</v>
      </c>
      <c r="O1677" t="s">
        <v>465</v>
      </c>
    </row>
    <row r="1678" spans="1:15" x14ac:dyDescent="0.3">
      <c r="A1678">
        <v>235358</v>
      </c>
      <c r="B1678">
        <v>122</v>
      </c>
      <c r="C1678" t="s">
        <v>552</v>
      </c>
      <c r="D1678" t="s">
        <v>2520</v>
      </c>
      <c r="E1678" t="s">
        <v>3140</v>
      </c>
      <c r="F1678" s="440">
        <v>46156</v>
      </c>
      <c r="G1678">
        <v>23195</v>
      </c>
      <c r="H1678" t="s">
        <v>5951</v>
      </c>
      <c r="I1678" t="s">
        <v>6085</v>
      </c>
      <c r="J1678">
        <v>0.3</v>
      </c>
      <c r="K1678" t="s">
        <v>5598</v>
      </c>
      <c r="L1678">
        <v>2.7</v>
      </c>
      <c r="M1678">
        <v>9</v>
      </c>
      <c r="N1678" t="s">
        <v>6085</v>
      </c>
      <c r="O1678" t="s">
        <v>465</v>
      </c>
    </row>
    <row r="1679" spans="1:15" x14ac:dyDescent="0.3">
      <c r="A1679">
        <v>235358</v>
      </c>
      <c r="B1679">
        <v>122</v>
      </c>
      <c r="C1679" t="s">
        <v>552</v>
      </c>
      <c r="D1679" t="s">
        <v>2520</v>
      </c>
      <c r="E1679" t="s">
        <v>3140</v>
      </c>
      <c r="F1679" s="440">
        <v>46156</v>
      </c>
      <c r="G1679">
        <v>23113</v>
      </c>
      <c r="H1679" t="s">
        <v>5985</v>
      </c>
      <c r="I1679" t="s">
        <v>6085</v>
      </c>
      <c r="J1679">
        <v>1</v>
      </c>
      <c r="K1679" t="s">
        <v>5598</v>
      </c>
      <c r="L1679">
        <v>15</v>
      </c>
      <c r="M1679">
        <v>15</v>
      </c>
      <c r="N1679" t="s">
        <v>6085</v>
      </c>
      <c r="O1679" t="s">
        <v>465</v>
      </c>
    </row>
    <row r="1680" spans="1:15" x14ac:dyDescent="0.3">
      <c r="A1680">
        <v>235358</v>
      </c>
      <c r="B1680">
        <v>122</v>
      </c>
      <c r="C1680" t="s">
        <v>552</v>
      </c>
      <c r="D1680" t="s">
        <v>2520</v>
      </c>
      <c r="E1680" t="s">
        <v>3140</v>
      </c>
      <c r="F1680" s="440">
        <v>46156</v>
      </c>
      <c r="G1680">
        <v>19476</v>
      </c>
      <c r="H1680" t="s">
        <v>6017</v>
      </c>
      <c r="I1680" t="s">
        <v>6085</v>
      </c>
      <c r="J1680">
        <v>0.4</v>
      </c>
      <c r="K1680" t="s">
        <v>5598</v>
      </c>
      <c r="L1680">
        <v>26</v>
      </c>
      <c r="M1680">
        <v>65</v>
      </c>
      <c r="N1680" t="s">
        <v>6085</v>
      </c>
      <c r="O1680" t="s">
        <v>465</v>
      </c>
    </row>
    <row r="1681" spans="1:15" x14ac:dyDescent="0.3">
      <c r="A1681">
        <v>235358</v>
      </c>
      <c r="B1681">
        <v>122</v>
      </c>
      <c r="C1681" t="s">
        <v>552</v>
      </c>
      <c r="D1681" t="s">
        <v>2520</v>
      </c>
      <c r="E1681" t="s">
        <v>3140</v>
      </c>
      <c r="F1681" s="440">
        <v>46156</v>
      </c>
      <c r="G1681">
        <v>17061</v>
      </c>
      <c r="H1681" t="s">
        <v>5954</v>
      </c>
      <c r="I1681" t="s">
        <v>6085</v>
      </c>
      <c r="J1681">
        <v>0.2</v>
      </c>
      <c r="K1681" t="s">
        <v>5598</v>
      </c>
      <c r="L1681">
        <v>18</v>
      </c>
      <c r="M1681">
        <v>90</v>
      </c>
      <c r="N1681" t="s">
        <v>6085</v>
      </c>
      <c r="O1681" t="s">
        <v>465</v>
      </c>
    </row>
    <row r="1682" spans="1:15" x14ac:dyDescent="0.3">
      <c r="A1682">
        <v>235358</v>
      </c>
      <c r="B1682">
        <v>122</v>
      </c>
      <c r="C1682" t="s">
        <v>552</v>
      </c>
      <c r="D1682" t="s">
        <v>2520</v>
      </c>
      <c r="E1682" t="s">
        <v>3140</v>
      </c>
      <c r="F1682" s="440">
        <v>46156</v>
      </c>
      <c r="G1682">
        <v>23390</v>
      </c>
      <c r="H1682" t="s">
        <v>5922</v>
      </c>
      <c r="I1682" t="s">
        <v>6085</v>
      </c>
      <c r="J1682">
        <v>6</v>
      </c>
      <c r="K1682" t="s">
        <v>5598</v>
      </c>
      <c r="L1682">
        <v>48</v>
      </c>
      <c r="M1682">
        <v>8</v>
      </c>
      <c r="N1682" t="s">
        <v>6085</v>
      </c>
      <c r="O1682" t="s">
        <v>465</v>
      </c>
    </row>
    <row r="1683" spans="1:15" x14ac:dyDescent="0.3">
      <c r="A1683">
        <v>235358</v>
      </c>
      <c r="B1683">
        <v>122</v>
      </c>
      <c r="C1683" t="s">
        <v>552</v>
      </c>
      <c r="D1683" t="s">
        <v>2520</v>
      </c>
      <c r="E1683" t="s">
        <v>3140</v>
      </c>
      <c r="F1683" s="440">
        <v>46156</v>
      </c>
      <c r="G1683">
        <v>19759</v>
      </c>
      <c r="H1683" t="s">
        <v>6016</v>
      </c>
      <c r="I1683" t="s">
        <v>6085</v>
      </c>
      <c r="J1683">
        <v>5</v>
      </c>
      <c r="K1683" t="s">
        <v>5598</v>
      </c>
      <c r="L1683">
        <v>47.5</v>
      </c>
      <c r="M1683">
        <v>9.5</v>
      </c>
      <c r="N1683" t="s">
        <v>6085</v>
      </c>
      <c r="O1683" t="s">
        <v>465</v>
      </c>
    </row>
    <row r="1684" spans="1:15" x14ac:dyDescent="0.3">
      <c r="A1684">
        <v>235357</v>
      </c>
      <c r="B1684">
        <v>122</v>
      </c>
      <c r="C1684" t="s">
        <v>552</v>
      </c>
      <c r="D1684" t="s">
        <v>2697</v>
      </c>
      <c r="E1684" t="s">
        <v>3141</v>
      </c>
      <c r="F1684" s="440">
        <v>46156</v>
      </c>
      <c r="G1684">
        <v>24484</v>
      </c>
      <c r="H1684" t="s">
        <v>6065</v>
      </c>
      <c r="I1684" t="s">
        <v>6085</v>
      </c>
      <c r="J1684">
        <v>0.5</v>
      </c>
      <c r="K1684" t="s">
        <v>5598</v>
      </c>
      <c r="L1684">
        <v>10.4</v>
      </c>
      <c r="M1684">
        <v>20.8</v>
      </c>
      <c r="N1684" t="s">
        <v>6085</v>
      </c>
      <c r="O1684" t="s">
        <v>465</v>
      </c>
    </row>
    <row r="1685" spans="1:15" x14ac:dyDescent="0.3">
      <c r="A1685">
        <v>235357</v>
      </c>
      <c r="B1685">
        <v>122</v>
      </c>
      <c r="C1685" t="s">
        <v>552</v>
      </c>
      <c r="D1685" t="s">
        <v>2697</v>
      </c>
      <c r="E1685" t="s">
        <v>3141</v>
      </c>
      <c r="F1685" s="440">
        <v>46156</v>
      </c>
      <c r="G1685">
        <v>23096</v>
      </c>
      <c r="H1685" t="s">
        <v>5941</v>
      </c>
      <c r="I1685" t="s">
        <v>6085</v>
      </c>
      <c r="J1685">
        <v>60</v>
      </c>
      <c r="K1685" t="s">
        <v>5613</v>
      </c>
      <c r="L1685">
        <v>39</v>
      </c>
      <c r="M1685">
        <v>0.65</v>
      </c>
      <c r="N1685" t="s">
        <v>6085</v>
      </c>
      <c r="O1685" t="s">
        <v>465</v>
      </c>
    </row>
    <row r="1686" spans="1:15" x14ac:dyDescent="0.3">
      <c r="A1686">
        <v>235357</v>
      </c>
      <c r="B1686">
        <v>122</v>
      </c>
      <c r="C1686" t="s">
        <v>552</v>
      </c>
      <c r="D1686" t="s">
        <v>2697</v>
      </c>
      <c r="E1686" t="s">
        <v>3141</v>
      </c>
      <c r="F1686" s="440">
        <v>46156</v>
      </c>
      <c r="G1686">
        <v>19478</v>
      </c>
      <c r="H1686" t="s">
        <v>5982</v>
      </c>
      <c r="I1686" t="s">
        <v>6085</v>
      </c>
      <c r="J1686">
        <v>0.1</v>
      </c>
      <c r="K1686" t="s">
        <v>5598</v>
      </c>
      <c r="L1686">
        <v>4.55</v>
      </c>
      <c r="M1686">
        <v>45.5</v>
      </c>
      <c r="N1686" t="s">
        <v>6085</v>
      </c>
      <c r="O1686" t="s">
        <v>465</v>
      </c>
    </row>
    <row r="1687" spans="1:15" x14ac:dyDescent="0.3">
      <c r="A1687">
        <v>235357</v>
      </c>
      <c r="B1687">
        <v>122</v>
      </c>
      <c r="C1687" t="s">
        <v>552</v>
      </c>
      <c r="D1687" t="s">
        <v>2697</v>
      </c>
      <c r="E1687" t="s">
        <v>3141</v>
      </c>
      <c r="F1687" s="440">
        <v>46156</v>
      </c>
      <c r="G1687">
        <v>19743</v>
      </c>
      <c r="H1687" t="s">
        <v>5940</v>
      </c>
      <c r="I1687" t="s">
        <v>6085</v>
      </c>
      <c r="J1687">
        <v>7</v>
      </c>
      <c r="K1687" t="s">
        <v>5598</v>
      </c>
      <c r="L1687">
        <v>109.2</v>
      </c>
      <c r="M1687">
        <v>15.6</v>
      </c>
      <c r="N1687" t="s">
        <v>6085</v>
      </c>
      <c r="O1687" t="s">
        <v>465</v>
      </c>
    </row>
    <row r="1688" spans="1:15" x14ac:dyDescent="0.3">
      <c r="A1688">
        <v>235357</v>
      </c>
      <c r="B1688">
        <v>122</v>
      </c>
      <c r="C1688" t="s">
        <v>552</v>
      </c>
      <c r="D1688" t="s">
        <v>2697</v>
      </c>
      <c r="E1688" t="s">
        <v>3141</v>
      </c>
      <c r="F1688" s="440">
        <v>46156</v>
      </c>
      <c r="G1688">
        <v>23361</v>
      </c>
      <c r="H1688" t="s">
        <v>5937</v>
      </c>
      <c r="I1688" t="s">
        <v>6085</v>
      </c>
      <c r="J1688">
        <v>60</v>
      </c>
      <c r="K1688" t="s">
        <v>5598</v>
      </c>
      <c r="L1688">
        <v>175.8</v>
      </c>
      <c r="M1688">
        <v>2.93</v>
      </c>
      <c r="N1688" t="s">
        <v>6085</v>
      </c>
      <c r="O1688" t="s">
        <v>465</v>
      </c>
    </row>
    <row r="1689" spans="1:15" x14ac:dyDescent="0.3">
      <c r="A1689">
        <v>235357</v>
      </c>
      <c r="B1689">
        <v>122</v>
      </c>
      <c r="C1689" t="s">
        <v>552</v>
      </c>
      <c r="D1689" t="s">
        <v>2697</v>
      </c>
      <c r="E1689" t="s">
        <v>3141</v>
      </c>
      <c r="F1689" s="440">
        <v>46156</v>
      </c>
      <c r="G1689">
        <v>23236</v>
      </c>
      <c r="H1689" t="s">
        <v>5934</v>
      </c>
      <c r="I1689" t="s">
        <v>6085</v>
      </c>
      <c r="J1689">
        <v>1</v>
      </c>
      <c r="K1689" t="s">
        <v>5598</v>
      </c>
      <c r="L1689">
        <v>9.39</v>
      </c>
      <c r="M1689">
        <v>9.39</v>
      </c>
      <c r="N1689" t="s">
        <v>6085</v>
      </c>
      <c r="O1689" t="s">
        <v>465</v>
      </c>
    </row>
    <row r="1690" spans="1:15" x14ac:dyDescent="0.3">
      <c r="A1690">
        <v>235355</v>
      </c>
      <c r="B1690">
        <v>122</v>
      </c>
      <c r="C1690" t="s">
        <v>552</v>
      </c>
      <c r="D1690" t="s">
        <v>2725</v>
      </c>
      <c r="E1690" t="s">
        <v>3142</v>
      </c>
      <c r="F1690" s="440">
        <v>46161</v>
      </c>
      <c r="G1690">
        <v>18242</v>
      </c>
      <c r="H1690" t="s">
        <v>5771</v>
      </c>
      <c r="I1690" t="s">
        <v>4764</v>
      </c>
      <c r="J1690">
        <v>12</v>
      </c>
      <c r="K1690" t="s">
        <v>5601</v>
      </c>
      <c r="L1690">
        <v>2557.08</v>
      </c>
      <c r="M1690">
        <v>213.09</v>
      </c>
      <c r="N1690" t="s">
        <v>4764</v>
      </c>
      <c r="O1690" t="s">
        <v>465</v>
      </c>
    </row>
    <row r="1691" spans="1:15" x14ac:dyDescent="0.3">
      <c r="A1691">
        <v>235355</v>
      </c>
      <c r="B1691">
        <v>122</v>
      </c>
      <c r="C1691" t="s">
        <v>552</v>
      </c>
      <c r="D1691" t="s">
        <v>2725</v>
      </c>
      <c r="E1691" t="s">
        <v>3142</v>
      </c>
      <c r="F1691" s="440">
        <v>46161</v>
      </c>
      <c r="G1691">
        <v>18179</v>
      </c>
      <c r="H1691" t="s">
        <v>5789</v>
      </c>
      <c r="I1691" t="s">
        <v>4764</v>
      </c>
      <c r="J1691">
        <v>24</v>
      </c>
      <c r="K1691" t="s">
        <v>5601</v>
      </c>
      <c r="L1691">
        <v>2793.84</v>
      </c>
      <c r="M1691">
        <v>116.41</v>
      </c>
      <c r="N1691" t="s">
        <v>4764</v>
      </c>
      <c r="O1691" t="s">
        <v>465</v>
      </c>
    </row>
    <row r="1692" spans="1:15" x14ac:dyDescent="0.3">
      <c r="A1692">
        <v>235355</v>
      </c>
      <c r="B1692">
        <v>122</v>
      </c>
      <c r="C1692" t="s">
        <v>552</v>
      </c>
      <c r="D1692" t="s">
        <v>2725</v>
      </c>
      <c r="E1692" t="s">
        <v>3142</v>
      </c>
      <c r="F1692" s="440">
        <v>46161</v>
      </c>
      <c r="G1692">
        <v>18359</v>
      </c>
      <c r="H1692" t="s">
        <v>5746</v>
      </c>
      <c r="I1692" t="s">
        <v>4764</v>
      </c>
      <c r="J1692">
        <v>24</v>
      </c>
      <c r="K1692" t="s">
        <v>5601</v>
      </c>
      <c r="L1692">
        <v>2277.6</v>
      </c>
      <c r="M1692">
        <v>94.9</v>
      </c>
      <c r="N1692" t="s">
        <v>4764</v>
      </c>
      <c r="O1692" t="s">
        <v>465</v>
      </c>
    </row>
    <row r="1693" spans="1:15" x14ac:dyDescent="0.3">
      <c r="A1693">
        <v>235352</v>
      </c>
      <c r="B1693">
        <v>122</v>
      </c>
      <c r="C1693" t="s">
        <v>552</v>
      </c>
      <c r="D1693" t="s">
        <v>2832</v>
      </c>
      <c r="E1693" t="s">
        <v>3143</v>
      </c>
      <c r="F1693" s="440">
        <v>46160</v>
      </c>
      <c r="G1693">
        <v>18017</v>
      </c>
      <c r="H1693" t="s">
        <v>5863</v>
      </c>
      <c r="I1693" t="s">
        <v>4764</v>
      </c>
      <c r="J1693">
        <v>6</v>
      </c>
      <c r="K1693" t="s">
        <v>5601</v>
      </c>
      <c r="L1693">
        <v>865.8</v>
      </c>
      <c r="M1693">
        <v>144.30000000000001</v>
      </c>
      <c r="N1693" t="s">
        <v>4764</v>
      </c>
      <c r="O1693" t="s">
        <v>465</v>
      </c>
    </row>
    <row r="1694" spans="1:15" x14ac:dyDescent="0.3">
      <c r="A1694">
        <v>235352</v>
      </c>
      <c r="B1694">
        <v>122</v>
      </c>
      <c r="C1694" t="s">
        <v>552</v>
      </c>
      <c r="D1694" t="s">
        <v>2832</v>
      </c>
      <c r="E1694" t="s">
        <v>3143</v>
      </c>
      <c r="F1694" s="440">
        <v>46160</v>
      </c>
      <c r="G1694">
        <v>18018</v>
      </c>
      <c r="H1694" t="s">
        <v>5961</v>
      </c>
      <c r="I1694" t="s">
        <v>4764</v>
      </c>
      <c r="J1694">
        <v>12</v>
      </c>
      <c r="K1694" t="s">
        <v>5601</v>
      </c>
      <c r="L1694">
        <v>1544.4</v>
      </c>
      <c r="M1694">
        <v>128.69999999999999</v>
      </c>
      <c r="N1694" t="s">
        <v>4764</v>
      </c>
      <c r="O1694" t="s">
        <v>465</v>
      </c>
    </row>
    <row r="1695" spans="1:15" x14ac:dyDescent="0.3">
      <c r="A1695">
        <v>235352</v>
      </c>
      <c r="B1695">
        <v>122</v>
      </c>
      <c r="C1695" t="s">
        <v>552</v>
      </c>
      <c r="D1695" t="s">
        <v>2832</v>
      </c>
      <c r="E1695" t="s">
        <v>3143</v>
      </c>
      <c r="F1695" s="440">
        <v>46160</v>
      </c>
      <c r="G1695">
        <v>17594</v>
      </c>
      <c r="H1695" t="s">
        <v>5878</v>
      </c>
      <c r="I1695" t="s">
        <v>4764</v>
      </c>
      <c r="J1695">
        <v>12</v>
      </c>
      <c r="K1695" t="s">
        <v>5601</v>
      </c>
      <c r="L1695">
        <v>811.2</v>
      </c>
      <c r="M1695">
        <v>67.599999999999994</v>
      </c>
      <c r="N1695" t="s">
        <v>4764</v>
      </c>
      <c r="O1695" t="s">
        <v>465</v>
      </c>
    </row>
    <row r="1696" spans="1:15" x14ac:dyDescent="0.3">
      <c r="A1696">
        <v>235348</v>
      </c>
      <c r="B1696">
        <v>122</v>
      </c>
      <c r="C1696" t="s">
        <v>552</v>
      </c>
      <c r="D1696" t="s">
        <v>2815</v>
      </c>
      <c r="E1696" t="s">
        <v>3144</v>
      </c>
      <c r="F1696" s="440">
        <v>46160</v>
      </c>
      <c r="G1696">
        <v>18382</v>
      </c>
      <c r="H1696" t="s">
        <v>5738</v>
      </c>
      <c r="I1696" t="s">
        <v>4764</v>
      </c>
      <c r="J1696">
        <v>12</v>
      </c>
      <c r="K1696" t="s">
        <v>5601</v>
      </c>
      <c r="L1696">
        <v>648</v>
      </c>
      <c r="M1696">
        <v>54</v>
      </c>
      <c r="N1696" t="s">
        <v>4764</v>
      </c>
      <c r="O1696" t="s">
        <v>465</v>
      </c>
    </row>
    <row r="1697" spans="1:15" x14ac:dyDescent="0.3">
      <c r="A1697">
        <v>235346</v>
      </c>
      <c r="B1697">
        <v>122</v>
      </c>
      <c r="C1697" t="s">
        <v>552</v>
      </c>
      <c r="D1697" t="s">
        <v>2815</v>
      </c>
      <c r="E1697" t="s">
        <v>3145</v>
      </c>
      <c r="F1697" s="440">
        <v>46160</v>
      </c>
      <c r="G1697">
        <v>17974</v>
      </c>
      <c r="H1697" t="s">
        <v>5839</v>
      </c>
      <c r="I1697" t="s">
        <v>4764</v>
      </c>
      <c r="J1697">
        <v>12</v>
      </c>
      <c r="K1697" t="s">
        <v>5613</v>
      </c>
      <c r="L1697">
        <v>126</v>
      </c>
      <c r="M1697">
        <v>10.5</v>
      </c>
      <c r="N1697" t="s">
        <v>4764</v>
      </c>
      <c r="O1697" t="s">
        <v>465</v>
      </c>
    </row>
    <row r="1698" spans="1:15" x14ac:dyDescent="0.3">
      <c r="A1698">
        <v>235344</v>
      </c>
      <c r="B1698">
        <v>122</v>
      </c>
      <c r="C1698" t="s">
        <v>552</v>
      </c>
      <c r="D1698" t="s">
        <v>2733</v>
      </c>
      <c r="E1698" t="s">
        <v>3146</v>
      </c>
      <c r="F1698" s="440">
        <v>46160</v>
      </c>
      <c r="G1698">
        <v>28140</v>
      </c>
      <c r="H1698" t="s">
        <v>6108</v>
      </c>
      <c r="I1698" t="s">
        <v>6097</v>
      </c>
      <c r="J1698">
        <v>2</v>
      </c>
      <c r="K1698" t="s">
        <v>5622</v>
      </c>
      <c r="L1698">
        <v>225.86</v>
      </c>
      <c r="M1698">
        <v>112.93</v>
      </c>
      <c r="N1698" t="s">
        <v>6107</v>
      </c>
      <c r="O1698" t="s">
        <v>465</v>
      </c>
    </row>
    <row r="1699" spans="1:15" x14ac:dyDescent="0.3">
      <c r="A1699">
        <v>235344</v>
      </c>
      <c r="B1699">
        <v>122</v>
      </c>
      <c r="C1699" t="s">
        <v>552</v>
      </c>
      <c r="D1699" t="s">
        <v>2733</v>
      </c>
      <c r="E1699" t="s">
        <v>3146</v>
      </c>
      <c r="F1699" s="440">
        <v>46160</v>
      </c>
      <c r="G1699">
        <v>24514</v>
      </c>
      <c r="H1699" t="s">
        <v>6110</v>
      </c>
      <c r="I1699" t="s">
        <v>6097</v>
      </c>
      <c r="J1699">
        <v>6</v>
      </c>
      <c r="K1699" t="s">
        <v>5622</v>
      </c>
      <c r="L1699">
        <v>741.24</v>
      </c>
      <c r="M1699">
        <v>123.54</v>
      </c>
      <c r="N1699" t="s">
        <v>6107</v>
      </c>
      <c r="O1699" t="s">
        <v>465</v>
      </c>
    </row>
    <row r="1700" spans="1:15" x14ac:dyDescent="0.3">
      <c r="A1700">
        <v>235344</v>
      </c>
      <c r="B1700">
        <v>122</v>
      </c>
      <c r="C1700" t="s">
        <v>552</v>
      </c>
      <c r="D1700" t="s">
        <v>2733</v>
      </c>
      <c r="E1700" t="s">
        <v>3146</v>
      </c>
      <c r="F1700" s="440">
        <v>46160</v>
      </c>
      <c r="G1700">
        <v>24507</v>
      </c>
      <c r="H1700" t="s">
        <v>6109</v>
      </c>
      <c r="I1700" t="s">
        <v>6097</v>
      </c>
      <c r="J1700">
        <v>4</v>
      </c>
      <c r="K1700" t="s">
        <v>5622</v>
      </c>
      <c r="L1700">
        <v>340.68</v>
      </c>
      <c r="M1700">
        <v>85.17</v>
      </c>
      <c r="N1700" t="s">
        <v>6107</v>
      </c>
      <c r="O1700" t="s">
        <v>465</v>
      </c>
    </row>
    <row r="1701" spans="1:15" x14ac:dyDescent="0.3">
      <c r="A1701">
        <v>235344</v>
      </c>
      <c r="B1701">
        <v>122</v>
      </c>
      <c r="C1701" t="s">
        <v>552</v>
      </c>
      <c r="D1701" t="s">
        <v>2733</v>
      </c>
      <c r="E1701" t="s">
        <v>3146</v>
      </c>
      <c r="F1701" s="440">
        <v>46160</v>
      </c>
      <c r="G1701">
        <v>26393</v>
      </c>
      <c r="H1701" t="s">
        <v>6112</v>
      </c>
      <c r="I1701" t="s">
        <v>6097</v>
      </c>
      <c r="J1701">
        <v>2</v>
      </c>
      <c r="K1701" t="s">
        <v>5622</v>
      </c>
      <c r="L1701">
        <v>219.58</v>
      </c>
      <c r="M1701">
        <v>109.79</v>
      </c>
      <c r="N1701" t="s">
        <v>6107</v>
      </c>
      <c r="O1701" t="s">
        <v>465</v>
      </c>
    </row>
    <row r="1702" spans="1:15" x14ac:dyDescent="0.3">
      <c r="A1702">
        <v>235344</v>
      </c>
      <c r="B1702">
        <v>122</v>
      </c>
      <c r="C1702" t="s">
        <v>552</v>
      </c>
      <c r="D1702" t="s">
        <v>2733</v>
      </c>
      <c r="E1702" t="s">
        <v>3146</v>
      </c>
      <c r="F1702" s="440">
        <v>46160</v>
      </c>
      <c r="G1702">
        <v>17204</v>
      </c>
      <c r="H1702" t="s">
        <v>6198</v>
      </c>
      <c r="I1702" t="s">
        <v>6097</v>
      </c>
      <c r="J1702">
        <v>2</v>
      </c>
      <c r="K1702" t="s">
        <v>5613</v>
      </c>
      <c r="L1702">
        <v>301.88</v>
      </c>
      <c r="M1702">
        <v>150.94</v>
      </c>
      <c r="N1702" t="s">
        <v>6107</v>
      </c>
      <c r="O1702" t="s">
        <v>465</v>
      </c>
    </row>
    <row r="1703" spans="1:15" x14ac:dyDescent="0.3">
      <c r="A1703">
        <v>235344</v>
      </c>
      <c r="B1703">
        <v>122</v>
      </c>
      <c r="C1703" t="s">
        <v>552</v>
      </c>
      <c r="D1703" t="s">
        <v>2733</v>
      </c>
      <c r="E1703" t="s">
        <v>3146</v>
      </c>
      <c r="F1703" s="440">
        <v>46160</v>
      </c>
      <c r="G1703">
        <v>26395</v>
      </c>
      <c r="H1703" t="s">
        <v>6158</v>
      </c>
      <c r="I1703" t="s">
        <v>6097</v>
      </c>
      <c r="J1703">
        <v>2</v>
      </c>
      <c r="K1703" t="s">
        <v>5622</v>
      </c>
      <c r="L1703">
        <v>257.44</v>
      </c>
      <c r="M1703">
        <v>128.72</v>
      </c>
      <c r="N1703" t="s">
        <v>6107</v>
      </c>
      <c r="O1703" t="s">
        <v>465</v>
      </c>
    </row>
    <row r="1704" spans="1:15" x14ac:dyDescent="0.3">
      <c r="A1704">
        <v>235344</v>
      </c>
      <c r="B1704">
        <v>122</v>
      </c>
      <c r="C1704" t="s">
        <v>552</v>
      </c>
      <c r="D1704" t="s">
        <v>2733</v>
      </c>
      <c r="E1704" t="s">
        <v>3146</v>
      </c>
      <c r="F1704" s="440">
        <v>46160</v>
      </c>
      <c r="G1704">
        <v>17303</v>
      </c>
      <c r="H1704" t="s">
        <v>6111</v>
      </c>
      <c r="I1704" t="s">
        <v>6097</v>
      </c>
      <c r="J1704">
        <v>4</v>
      </c>
      <c r="K1704" t="s">
        <v>5622</v>
      </c>
      <c r="L1704">
        <v>502.12</v>
      </c>
      <c r="M1704">
        <v>125.53</v>
      </c>
      <c r="N1704" t="s">
        <v>6107</v>
      </c>
      <c r="O1704" t="s">
        <v>465</v>
      </c>
    </row>
    <row r="1705" spans="1:15" x14ac:dyDescent="0.3">
      <c r="A1705">
        <v>235341</v>
      </c>
      <c r="B1705">
        <v>122</v>
      </c>
      <c r="C1705" t="s">
        <v>552</v>
      </c>
      <c r="D1705" t="s">
        <v>2693</v>
      </c>
      <c r="E1705" t="s">
        <v>3147</v>
      </c>
      <c r="F1705" s="440">
        <v>46160</v>
      </c>
      <c r="G1705">
        <v>20887</v>
      </c>
      <c r="H1705" t="s">
        <v>5662</v>
      </c>
      <c r="I1705" t="s">
        <v>6085</v>
      </c>
      <c r="J1705">
        <v>11</v>
      </c>
      <c r="K1705" t="s">
        <v>5625</v>
      </c>
      <c r="L1705">
        <v>405.9</v>
      </c>
      <c r="M1705">
        <v>36.9</v>
      </c>
      <c r="N1705" t="s">
        <v>6085</v>
      </c>
      <c r="O1705" t="s">
        <v>465</v>
      </c>
    </row>
    <row r="1706" spans="1:15" x14ac:dyDescent="0.3">
      <c r="A1706">
        <v>235341</v>
      </c>
      <c r="B1706">
        <v>122</v>
      </c>
      <c r="C1706" t="s">
        <v>552</v>
      </c>
      <c r="D1706" t="s">
        <v>2693</v>
      </c>
      <c r="E1706" t="s">
        <v>3147</v>
      </c>
      <c r="F1706" s="440">
        <v>46160</v>
      </c>
      <c r="G1706">
        <v>20689</v>
      </c>
      <c r="H1706" t="s">
        <v>5638</v>
      </c>
      <c r="I1706" t="s">
        <v>6085</v>
      </c>
      <c r="J1706">
        <v>12</v>
      </c>
      <c r="K1706" t="s">
        <v>5613</v>
      </c>
      <c r="L1706">
        <v>388.8</v>
      </c>
      <c r="M1706">
        <v>32.4</v>
      </c>
      <c r="N1706" t="s">
        <v>6085</v>
      </c>
      <c r="O1706" t="s">
        <v>465</v>
      </c>
    </row>
    <row r="1707" spans="1:15" x14ac:dyDescent="0.3">
      <c r="A1707">
        <v>235338</v>
      </c>
      <c r="B1707">
        <v>122</v>
      </c>
      <c r="C1707" t="s">
        <v>552</v>
      </c>
      <c r="D1707" t="s">
        <v>2693</v>
      </c>
      <c r="E1707" t="s">
        <v>3148</v>
      </c>
      <c r="F1707" s="440">
        <v>46160</v>
      </c>
      <c r="G1707">
        <v>22721</v>
      </c>
      <c r="H1707" t="s">
        <v>5710</v>
      </c>
      <c r="I1707" t="s">
        <v>6085</v>
      </c>
      <c r="J1707">
        <v>10.66</v>
      </c>
      <c r="K1707" t="s">
        <v>5598</v>
      </c>
      <c r="L1707">
        <v>314.47000000000003</v>
      </c>
      <c r="M1707">
        <v>29.5</v>
      </c>
      <c r="N1707" t="s">
        <v>6085</v>
      </c>
      <c r="O1707" t="s">
        <v>465</v>
      </c>
    </row>
    <row r="1708" spans="1:15" x14ac:dyDescent="0.3">
      <c r="A1708">
        <v>235335</v>
      </c>
      <c r="B1708">
        <v>122</v>
      </c>
      <c r="C1708" t="s">
        <v>552</v>
      </c>
      <c r="D1708" t="s">
        <v>2706</v>
      </c>
      <c r="E1708" t="s">
        <v>3149</v>
      </c>
      <c r="F1708" s="440">
        <v>46160</v>
      </c>
      <c r="G1708">
        <v>20672</v>
      </c>
      <c r="H1708" t="s">
        <v>5642</v>
      </c>
      <c r="I1708" t="s">
        <v>6085</v>
      </c>
      <c r="J1708">
        <v>10</v>
      </c>
      <c r="K1708" t="s">
        <v>5605</v>
      </c>
      <c r="L1708">
        <v>295.5</v>
      </c>
      <c r="M1708">
        <v>29.55</v>
      </c>
      <c r="N1708" t="s">
        <v>6085</v>
      </c>
      <c r="O1708" t="s">
        <v>465</v>
      </c>
    </row>
    <row r="1709" spans="1:15" x14ac:dyDescent="0.3">
      <c r="A1709">
        <v>235335</v>
      </c>
      <c r="B1709">
        <v>122</v>
      </c>
      <c r="C1709" t="s">
        <v>552</v>
      </c>
      <c r="D1709" t="s">
        <v>2706</v>
      </c>
      <c r="E1709" t="s">
        <v>3149</v>
      </c>
      <c r="F1709" s="440">
        <v>46160</v>
      </c>
      <c r="G1709">
        <v>20022</v>
      </c>
      <c r="H1709" t="s">
        <v>5651</v>
      </c>
      <c r="I1709" t="s">
        <v>6085</v>
      </c>
      <c r="J1709">
        <v>6</v>
      </c>
      <c r="K1709" t="s">
        <v>5613</v>
      </c>
      <c r="L1709">
        <v>68.099999999999994</v>
      </c>
      <c r="M1709">
        <v>11.35</v>
      </c>
      <c r="N1709" t="s">
        <v>6085</v>
      </c>
      <c r="O1709" t="s">
        <v>465</v>
      </c>
    </row>
    <row r="1710" spans="1:15" x14ac:dyDescent="0.3">
      <c r="A1710">
        <v>235335</v>
      </c>
      <c r="B1710">
        <v>122</v>
      </c>
      <c r="C1710" t="s">
        <v>552</v>
      </c>
      <c r="D1710" t="s">
        <v>2706</v>
      </c>
      <c r="E1710" t="s">
        <v>3149</v>
      </c>
      <c r="F1710" s="440">
        <v>46160</v>
      </c>
      <c r="G1710">
        <v>20809</v>
      </c>
      <c r="H1710" t="s">
        <v>5627</v>
      </c>
      <c r="I1710" t="s">
        <v>6085</v>
      </c>
      <c r="J1710">
        <v>10</v>
      </c>
      <c r="K1710" t="s">
        <v>5613</v>
      </c>
      <c r="L1710">
        <v>299.89999999999998</v>
      </c>
      <c r="M1710">
        <v>29.99</v>
      </c>
      <c r="N1710" t="s">
        <v>6085</v>
      </c>
      <c r="O1710" t="s">
        <v>465</v>
      </c>
    </row>
    <row r="1711" spans="1:15" x14ac:dyDescent="0.3">
      <c r="A1711">
        <v>235335</v>
      </c>
      <c r="B1711">
        <v>122</v>
      </c>
      <c r="C1711" t="s">
        <v>552</v>
      </c>
      <c r="D1711" t="s">
        <v>2706</v>
      </c>
      <c r="E1711" t="s">
        <v>3149</v>
      </c>
      <c r="F1711" s="440">
        <v>46160</v>
      </c>
      <c r="G1711">
        <v>20358</v>
      </c>
      <c r="H1711" t="s">
        <v>5648</v>
      </c>
      <c r="I1711" t="s">
        <v>6085</v>
      </c>
      <c r="J1711">
        <v>10</v>
      </c>
      <c r="K1711" t="s">
        <v>5605</v>
      </c>
      <c r="L1711">
        <v>149.6</v>
      </c>
      <c r="M1711">
        <v>14.96</v>
      </c>
      <c r="N1711" t="s">
        <v>6085</v>
      </c>
      <c r="O1711" t="s">
        <v>465</v>
      </c>
    </row>
    <row r="1712" spans="1:15" x14ac:dyDescent="0.3">
      <c r="A1712">
        <v>235335</v>
      </c>
      <c r="B1712">
        <v>122</v>
      </c>
      <c r="C1712" t="s">
        <v>552</v>
      </c>
      <c r="D1712" t="s">
        <v>2706</v>
      </c>
      <c r="E1712" t="s">
        <v>3149</v>
      </c>
      <c r="F1712" s="440">
        <v>46160</v>
      </c>
      <c r="G1712">
        <v>20653</v>
      </c>
      <c r="H1712" t="s">
        <v>5655</v>
      </c>
      <c r="I1712" t="s">
        <v>6085</v>
      </c>
      <c r="J1712">
        <v>12</v>
      </c>
      <c r="K1712" t="s">
        <v>5613</v>
      </c>
      <c r="L1712">
        <v>311.52</v>
      </c>
      <c r="M1712">
        <v>25.96</v>
      </c>
      <c r="N1712" t="s">
        <v>6085</v>
      </c>
      <c r="O1712" t="s">
        <v>465</v>
      </c>
    </row>
    <row r="1713" spans="1:15" x14ac:dyDescent="0.3">
      <c r="A1713">
        <v>235335</v>
      </c>
      <c r="B1713">
        <v>122</v>
      </c>
      <c r="C1713" t="s">
        <v>552</v>
      </c>
      <c r="D1713" t="s">
        <v>2706</v>
      </c>
      <c r="E1713" t="s">
        <v>3149</v>
      </c>
      <c r="F1713" s="440">
        <v>46160</v>
      </c>
      <c r="G1713">
        <v>21093</v>
      </c>
      <c r="H1713" t="s">
        <v>5608</v>
      </c>
      <c r="I1713" t="s">
        <v>6085</v>
      </c>
      <c r="J1713">
        <v>40</v>
      </c>
      <c r="K1713" t="s">
        <v>5613</v>
      </c>
      <c r="L1713">
        <v>175.6</v>
      </c>
      <c r="M1713">
        <v>4.3899999999999997</v>
      </c>
      <c r="N1713" t="s">
        <v>6085</v>
      </c>
      <c r="O1713" t="s">
        <v>465</v>
      </c>
    </row>
    <row r="1714" spans="1:15" x14ac:dyDescent="0.3">
      <c r="A1714">
        <v>235335</v>
      </c>
      <c r="B1714">
        <v>122</v>
      </c>
      <c r="C1714" t="s">
        <v>552</v>
      </c>
      <c r="D1714" t="s">
        <v>2706</v>
      </c>
      <c r="E1714" t="s">
        <v>3149</v>
      </c>
      <c r="F1714" s="440">
        <v>46160</v>
      </c>
      <c r="G1714">
        <v>19421</v>
      </c>
      <c r="H1714" t="s">
        <v>5963</v>
      </c>
      <c r="I1714" t="s">
        <v>6085</v>
      </c>
      <c r="J1714">
        <v>4</v>
      </c>
      <c r="K1714" t="s">
        <v>5703</v>
      </c>
      <c r="L1714">
        <v>327.36</v>
      </c>
      <c r="M1714">
        <v>81.84</v>
      </c>
      <c r="N1714" t="s">
        <v>6085</v>
      </c>
      <c r="O1714" t="s">
        <v>465</v>
      </c>
    </row>
    <row r="1715" spans="1:15" x14ac:dyDescent="0.3">
      <c r="A1715">
        <v>235333</v>
      </c>
      <c r="B1715">
        <v>122</v>
      </c>
      <c r="C1715" t="s">
        <v>552</v>
      </c>
      <c r="D1715" t="s">
        <v>2729</v>
      </c>
      <c r="E1715" t="s">
        <v>3150</v>
      </c>
      <c r="F1715" s="440">
        <v>46161</v>
      </c>
      <c r="G1715">
        <v>24217</v>
      </c>
      <c r="H1715" t="s">
        <v>5714</v>
      </c>
      <c r="I1715" t="s">
        <v>6085</v>
      </c>
      <c r="J1715">
        <v>25</v>
      </c>
      <c r="K1715" t="s">
        <v>5598</v>
      </c>
      <c r="L1715">
        <v>850</v>
      </c>
      <c r="M1715">
        <v>34</v>
      </c>
      <c r="N1715" t="s">
        <v>6085</v>
      </c>
      <c r="O1715" t="s">
        <v>465</v>
      </c>
    </row>
    <row r="1716" spans="1:15" x14ac:dyDescent="0.3">
      <c r="A1716">
        <v>235333</v>
      </c>
      <c r="B1716">
        <v>122</v>
      </c>
      <c r="C1716" t="s">
        <v>552</v>
      </c>
      <c r="D1716" t="s">
        <v>2729</v>
      </c>
      <c r="E1716" t="s">
        <v>3150</v>
      </c>
      <c r="F1716" s="440">
        <v>46161</v>
      </c>
      <c r="G1716">
        <v>18832</v>
      </c>
      <c r="H1716" t="s">
        <v>5898</v>
      </c>
      <c r="I1716" t="s">
        <v>6085</v>
      </c>
      <c r="J1716">
        <v>15.6</v>
      </c>
      <c r="K1716" t="s">
        <v>5598</v>
      </c>
      <c r="L1716">
        <v>622.44000000000005</v>
      </c>
      <c r="M1716">
        <v>39.9</v>
      </c>
      <c r="N1716" t="s">
        <v>6085</v>
      </c>
      <c r="O1716" t="s">
        <v>465</v>
      </c>
    </row>
    <row r="1717" spans="1:15" x14ac:dyDescent="0.3">
      <c r="A1717">
        <v>235333</v>
      </c>
      <c r="B1717">
        <v>122</v>
      </c>
      <c r="C1717" t="s">
        <v>552</v>
      </c>
      <c r="D1717" t="s">
        <v>2729</v>
      </c>
      <c r="E1717" t="s">
        <v>3150</v>
      </c>
      <c r="F1717" s="440">
        <v>46161</v>
      </c>
      <c r="G1717">
        <v>25128</v>
      </c>
      <c r="H1717" t="s">
        <v>5897</v>
      </c>
      <c r="I1717" t="s">
        <v>6085</v>
      </c>
      <c r="J1717">
        <v>17.8</v>
      </c>
      <c r="K1717" t="s">
        <v>5598</v>
      </c>
      <c r="L1717">
        <v>710.22</v>
      </c>
      <c r="M1717">
        <v>39.9</v>
      </c>
      <c r="N1717" t="s">
        <v>6085</v>
      </c>
      <c r="O1717" t="s">
        <v>465</v>
      </c>
    </row>
    <row r="1718" spans="1:15" x14ac:dyDescent="0.3">
      <c r="A1718">
        <v>235330</v>
      </c>
      <c r="B1718">
        <v>122</v>
      </c>
      <c r="C1718" t="s">
        <v>552</v>
      </c>
      <c r="D1718" t="s">
        <v>1206</v>
      </c>
      <c r="E1718" t="s">
        <v>3151</v>
      </c>
      <c r="F1718" s="440">
        <v>46155</v>
      </c>
      <c r="G1718">
        <v>29242</v>
      </c>
      <c r="H1718" t="s">
        <v>6253</v>
      </c>
      <c r="I1718" t="s">
        <v>6102</v>
      </c>
      <c r="J1718">
        <v>1</v>
      </c>
      <c r="K1718" t="s">
        <v>5613</v>
      </c>
      <c r="L1718">
        <v>159.99</v>
      </c>
      <c r="M1718">
        <v>159.99</v>
      </c>
      <c r="N1718" t="s">
        <v>1210</v>
      </c>
      <c r="O1718" t="s">
        <v>465</v>
      </c>
    </row>
    <row r="1719" spans="1:15" x14ac:dyDescent="0.3">
      <c r="A1719">
        <v>235328</v>
      </c>
      <c r="B1719">
        <v>122</v>
      </c>
      <c r="C1719" t="s">
        <v>552</v>
      </c>
      <c r="D1719" t="s">
        <v>1206</v>
      </c>
      <c r="E1719" t="s">
        <v>3152</v>
      </c>
      <c r="F1719" s="440">
        <v>46155</v>
      </c>
      <c r="G1719">
        <v>29244</v>
      </c>
      <c r="H1719" t="s">
        <v>6254</v>
      </c>
      <c r="I1719" t="s">
        <v>6102</v>
      </c>
      <c r="J1719">
        <v>5</v>
      </c>
      <c r="K1719" t="s">
        <v>5613</v>
      </c>
      <c r="L1719">
        <v>264.60000000000002</v>
      </c>
      <c r="M1719">
        <v>52.92</v>
      </c>
      <c r="N1719" t="s">
        <v>1210</v>
      </c>
      <c r="O1719" t="s">
        <v>465</v>
      </c>
    </row>
    <row r="1720" spans="1:15" x14ac:dyDescent="0.3">
      <c r="A1720">
        <v>235325</v>
      </c>
      <c r="B1720">
        <v>122</v>
      </c>
      <c r="C1720" t="s">
        <v>552</v>
      </c>
      <c r="D1720" t="s">
        <v>2693</v>
      </c>
      <c r="E1720" t="s">
        <v>3154</v>
      </c>
      <c r="F1720" s="440">
        <v>46154</v>
      </c>
      <c r="G1720">
        <v>20136</v>
      </c>
      <c r="H1720" t="s">
        <v>5658</v>
      </c>
      <c r="I1720" t="s">
        <v>6085</v>
      </c>
      <c r="J1720">
        <v>7</v>
      </c>
      <c r="K1720" t="s">
        <v>6103</v>
      </c>
      <c r="L1720">
        <v>29.4</v>
      </c>
      <c r="M1720">
        <v>4.2</v>
      </c>
      <c r="N1720" t="s">
        <v>6085</v>
      </c>
      <c r="O1720" t="s">
        <v>465</v>
      </c>
    </row>
    <row r="1721" spans="1:15" x14ac:dyDescent="0.3">
      <c r="A1721">
        <v>235325</v>
      </c>
      <c r="B1721">
        <v>122</v>
      </c>
      <c r="C1721" t="s">
        <v>552</v>
      </c>
      <c r="D1721" t="s">
        <v>2693</v>
      </c>
      <c r="E1721" t="s">
        <v>3154</v>
      </c>
      <c r="F1721" s="440">
        <v>46154</v>
      </c>
      <c r="G1721">
        <v>21010</v>
      </c>
      <c r="H1721" t="s">
        <v>5674</v>
      </c>
      <c r="I1721" t="s">
        <v>6085</v>
      </c>
      <c r="J1721">
        <v>20</v>
      </c>
      <c r="K1721" t="s">
        <v>5613</v>
      </c>
      <c r="L1721">
        <v>236</v>
      </c>
      <c r="M1721">
        <v>11.8</v>
      </c>
      <c r="N1721" t="s">
        <v>6085</v>
      </c>
      <c r="O1721" t="s">
        <v>465</v>
      </c>
    </row>
    <row r="1722" spans="1:15" x14ac:dyDescent="0.3">
      <c r="A1722">
        <v>235325</v>
      </c>
      <c r="B1722">
        <v>122</v>
      </c>
      <c r="C1722" t="s">
        <v>552</v>
      </c>
      <c r="D1722" t="s">
        <v>2693</v>
      </c>
      <c r="E1722" t="s">
        <v>3154</v>
      </c>
      <c r="F1722" s="440">
        <v>46154</v>
      </c>
      <c r="G1722">
        <v>19906</v>
      </c>
      <c r="H1722" t="s">
        <v>6104</v>
      </c>
      <c r="I1722" t="s">
        <v>6085</v>
      </c>
      <c r="J1722">
        <v>20</v>
      </c>
      <c r="K1722" t="s">
        <v>5605</v>
      </c>
      <c r="L1722">
        <v>76</v>
      </c>
      <c r="M1722">
        <v>3.8</v>
      </c>
      <c r="N1722" t="s">
        <v>6085</v>
      </c>
      <c r="O1722" t="s">
        <v>465</v>
      </c>
    </row>
    <row r="1723" spans="1:15" x14ac:dyDescent="0.3">
      <c r="A1723">
        <v>235323</v>
      </c>
      <c r="B1723">
        <v>122</v>
      </c>
      <c r="C1723" t="s">
        <v>552</v>
      </c>
      <c r="D1723" t="s">
        <v>2688</v>
      </c>
      <c r="E1723" t="s">
        <v>3155</v>
      </c>
      <c r="F1723" s="440">
        <v>46155</v>
      </c>
      <c r="G1723">
        <v>24552</v>
      </c>
      <c r="H1723" t="s">
        <v>5812</v>
      </c>
      <c r="I1723" t="s">
        <v>4764</v>
      </c>
      <c r="J1723">
        <v>60</v>
      </c>
      <c r="K1723" t="s">
        <v>5601</v>
      </c>
      <c r="L1723">
        <v>2229.6</v>
      </c>
      <c r="M1723">
        <v>37.159999999999997</v>
      </c>
      <c r="N1723" t="s">
        <v>4764</v>
      </c>
      <c r="O1723" t="s">
        <v>465</v>
      </c>
    </row>
    <row r="1724" spans="1:15" x14ac:dyDescent="0.3">
      <c r="A1724">
        <v>235320</v>
      </c>
      <c r="B1724">
        <v>122</v>
      </c>
      <c r="C1724" t="s">
        <v>552</v>
      </c>
      <c r="D1724" t="s">
        <v>3010</v>
      </c>
      <c r="E1724" t="s">
        <v>3156</v>
      </c>
      <c r="F1724" s="440">
        <v>46153</v>
      </c>
      <c r="G1724">
        <v>17564</v>
      </c>
      <c r="H1724" t="s">
        <v>6142</v>
      </c>
      <c r="I1724" t="s">
        <v>6097</v>
      </c>
      <c r="J1724">
        <v>4</v>
      </c>
      <c r="K1724" t="s">
        <v>5613</v>
      </c>
      <c r="L1724">
        <v>222</v>
      </c>
      <c r="M1724">
        <v>55.5</v>
      </c>
      <c r="N1724" t="s">
        <v>6099</v>
      </c>
      <c r="O1724" t="s">
        <v>465</v>
      </c>
    </row>
    <row r="1725" spans="1:15" x14ac:dyDescent="0.3">
      <c r="A1725">
        <v>235317</v>
      </c>
      <c r="B1725">
        <v>122</v>
      </c>
      <c r="C1725" t="s">
        <v>552</v>
      </c>
      <c r="D1725" t="s">
        <v>2729</v>
      </c>
      <c r="E1725" t="s">
        <v>3157</v>
      </c>
      <c r="F1725" s="440">
        <v>46156</v>
      </c>
      <c r="G1725">
        <v>19034</v>
      </c>
      <c r="H1725" t="s">
        <v>5712</v>
      </c>
      <c r="I1725" t="s">
        <v>6085</v>
      </c>
      <c r="J1725">
        <v>20</v>
      </c>
      <c r="K1725" t="s">
        <v>5598</v>
      </c>
      <c r="L1725">
        <v>180</v>
      </c>
      <c r="M1725">
        <v>9</v>
      </c>
      <c r="N1725" t="s">
        <v>6085</v>
      </c>
      <c r="O1725" t="s">
        <v>465</v>
      </c>
    </row>
    <row r="1726" spans="1:15" x14ac:dyDescent="0.3">
      <c r="A1726">
        <v>235316</v>
      </c>
      <c r="B1726">
        <v>122</v>
      </c>
      <c r="C1726" t="s">
        <v>552</v>
      </c>
      <c r="D1726" t="s">
        <v>2700</v>
      </c>
      <c r="E1726" t="s">
        <v>3158</v>
      </c>
      <c r="F1726" s="440">
        <v>46154</v>
      </c>
      <c r="G1726">
        <v>28819</v>
      </c>
      <c r="H1726" t="s">
        <v>6012</v>
      </c>
      <c r="I1726" t="s">
        <v>6085</v>
      </c>
      <c r="J1726">
        <v>8</v>
      </c>
      <c r="K1726" t="s">
        <v>5703</v>
      </c>
      <c r="L1726">
        <v>471.2</v>
      </c>
      <c r="M1726">
        <v>58.9</v>
      </c>
      <c r="N1726" t="s">
        <v>6085</v>
      </c>
      <c r="O1726" t="s">
        <v>465</v>
      </c>
    </row>
    <row r="1727" spans="1:15" x14ac:dyDescent="0.3">
      <c r="A1727">
        <v>235314</v>
      </c>
      <c r="B1727">
        <v>122</v>
      </c>
      <c r="C1727" t="s">
        <v>552</v>
      </c>
      <c r="D1727" t="s">
        <v>2520</v>
      </c>
      <c r="E1727" t="s">
        <v>3159</v>
      </c>
      <c r="F1727" s="440">
        <v>46154</v>
      </c>
      <c r="G1727">
        <v>23096</v>
      </c>
      <c r="H1727" t="s">
        <v>5941</v>
      </c>
      <c r="I1727" t="s">
        <v>6085</v>
      </c>
      <c r="J1727">
        <v>30</v>
      </c>
      <c r="K1727" t="s">
        <v>5613</v>
      </c>
      <c r="L1727">
        <v>21.6</v>
      </c>
      <c r="M1727">
        <v>0.72</v>
      </c>
      <c r="N1727" t="s">
        <v>6085</v>
      </c>
      <c r="O1727" t="s">
        <v>465</v>
      </c>
    </row>
    <row r="1728" spans="1:15" x14ac:dyDescent="0.3">
      <c r="A1728">
        <v>235314</v>
      </c>
      <c r="B1728">
        <v>122</v>
      </c>
      <c r="C1728" t="s">
        <v>552</v>
      </c>
      <c r="D1728" t="s">
        <v>2520</v>
      </c>
      <c r="E1728" t="s">
        <v>3159</v>
      </c>
      <c r="F1728" s="440">
        <v>46154</v>
      </c>
      <c r="G1728">
        <v>23184</v>
      </c>
      <c r="H1728" t="s">
        <v>5956</v>
      </c>
      <c r="I1728" t="s">
        <v>6085</v>
      </c>
      <c r="J1728">
        <v>0.5</v>
      </c>
      <c r="K1728" t="s">
        <v>5598</v>
      </c>
      <c r="L1728">
        <v>17.5</v>
      </c>
      <c r="M1728">
        <v>35</v>
      </c>
      <c r="N1728" t="s">
        <v>6085</v>
      </c>
      <c r="O1728" t="s">
        <v>465</v>
      </c>
    </row>
    <row r="1729" spans="1:15" x14ac:dyDescent="0.3">
      <c r="A1729">
        <v>235311</v>
      </c>
      <c r="B1729">
        <v>122</v>
      </c>
      <c r="C1729" t="s">
        <v>552</v>
      </c>
      <c r="D1729" t="s">
        <v>2520</v>
      </c>
      <c r="E1729" t="s">
        <v>3160</v>
      </c>
      <c r="F1729" s="440">
        <v>46163</v>
      </c>
      <c r="G1729">
        <v>23359</v>
      </c>
      <c r="H1729" t="s">
        <v>5939</v>
      </c>
      <c r="I1729" t="s">
        <v>6085</v>
      </c>
      <c r="J1729">
        <v>10</v>
      </c>
      <c r="K1729" t="s">
        <v>5598</v>
      </c>
      <c r="L1729">
        <v>23</v>
      </c>
      <c r="M1729">
        <v>2.2999999999999998</v>
      </c>
      <c r="N1729" t="s">
        <v>6085</v>
      </c>
      <c r="O1729" t="s">
        <v>465</v>
      </c>
    </row>
    <row r="1730" spans="1:15" x14ac:dyDescent="0.3">
      <c r="A1730">
        <v>235309</v>
      </c>
      <c r="B1730">
        <v>122</v>
      </c>
      <c r="C1730" t="s">
        <v>552</v>
      </c>
      <c r="D1730" t="s">
        <v>2914</v>
      </c>
      <c r="E1730" t="s">
        <v>3161</v>
      </c>
      <c r="F1730" s="440">
        <v>46161</v>
      </c>
      <c r="G1730">
        <v>28658</v>
      </c>
      <c r="H1730" t="s">
        <v>6199</v>
      </c>
      <c r="I1730" t="s">
        <v>6097</v>
      </c>
      <c r="J1730">
        <v>3</v>
      </c>
      <c r="K1730" t="s">
        <v>5703</v>
      </c>
      <c r="L1730">
        <v>741</v>
      </c>
      <c r="M1730">
        <v>247</v>
      </c>
      <c r="N1730" t="s">
        <v>6099</v>
      </c>
      <c r="O1730" t="s">
        <v>465</v>
      </c>
    </row>
    <row r="1731" spans="1:15" x14ac:dyDescent="0.3">
      <c r="A1731">
        <v>234601</v>
      </c>
      <c r="B1731">
        <v>122</v>
      </c>
      <c r="C1731" t="s">
        <v>552</v>
      </c>
      <c r="D1731" t="s">
        <v>2756</v>
      </c>
      <c r="E1731" t="s">
        <v>3162</v>
      </c>
      <c r="F1731" s="440">
        <v>46162</v>
      </c>
      <c r="G1731">
        <v>20645</v>
      </c>
      <c r="H1731" t="s">
        <v>5664</v>
      </c>
      <c r="I1731" t="s">
        <v>6085</v>
      </c>
      <c r="J1731">
        <v>12</v>
      </c>
      <c r="K1731" t="s">
        <v>6091</v>
      </c>
      <c r="L1731">
        <v>273.24</v>
      </c>
      <c r="M1731">
        <v>22.77</v>
      </c>
      <c r="N1731" t="s">
        <v>6085</v>
      </c>
      <c r="O1731" t="s">
        <v>465</v>
      </c>
    </row>
    <row r="1732" spans="1:15" x14ac:dyDescent="0.3">
      <c r="A1732">
        <v>234601</v>
      </c>
      <c r="B1732">
        <v>122</v>
      </c>
      <c r="C1732" t="s">
        <v>552</v>
      </c>
      <c r="D1732" t="s">
        <v>2756</v>
      </c>
      <c r="E1732" t="s">
        <v>3162</v>
      </c>
      <c r="F1732" s="440">
        <v>46162</v>
      </c>
      <c r="G1732">
        <v>19034</v>
      </c>
      <c r="H1732" t="s">
        <v>5712</v>
      </c>
      <c r="I1732" t="s">
        <v>6085</v>
      </c>
      <c r="J1732">
        <v>1</v>
      </c>
      <c r="K1732" t="s">
        <v>6103</v>
      </c>
      <c r="L1732">
        <v>142</v>
      </c>
      <c r="M1732">
        <v>142</v>
      </c>
      <c r="N1732" t="s">
        <v>6085</v>
      </c>
      <c r="O1732" t="s">
        <v>465</v>
      </c>
    </row>
    <row r="1733" spans="1:15" x14ac:dyDescent="0.3">
      <c r="A1733">
        <v>234601</v>
      </c>
      <c r="B1733">
        <v>122</v>
      </c>
      <c r="C1733" t="s">
        <v>552</v>
      </c>
      <c r="D1733" t="s">
        <v>2756</v>
      </c>
      <c r="E1733" t="s">
        <v>3162</v>
      </c>
      <c r="F1733" s="440">
        <v>46162</v>
      </c>
      <c r="G1733">
        <v>19401</v>
      </c>
      <c r="H1733" t="s">
        <v>6114</v>
      </c>
      <c r="I1733" t="s">
        <v>6085</v>
      </c>
      <c r="J1733">
        <v>4</v>
      </c>
      <c r="K1733" t="s">
        <v>5625</v>
      </c>
      <c r="L1733">
        <v>742.6</v>
      </c>
      <c r="M1733">
        <v>185.65</v>
      </c>
      <c r="N1733" t="s">
        <v>6085</v>
      </c>
      <c r="O1733" t="s">
        <v>465</v>
      </c>
    </row>
    <row r="1734" spans="1:15" x14ac:dyDescent="0.3">
      <c r="A1734">
        <v>234601</v>
      </c>
      <c r="B1734">
        <v>122</v>
      </c>
      <c r="C1734" t="s">
        <v>552</v>
      </c>
      <c r="D1734" t="s">
        <v>2756</v>
      </c>
      <c r="E1734" t="s">
        <v>3162</v>
      </c>
      <c r="F1734" s="440">
        <v>46162</v>
      </c>
      <c r="G1734">
        <v>19714</v>
      </c>
      <c r="H1734" t="s">
        <v>6040</v>
      </c>
      <c r="I1734" t="s">
        <v>6085</v>
      </c>
      <c r="J1734">
        <v>1</v>
      </c>
      <c r="K1734" t="s">
        <v>5605</v>
      </c>
      <c r="L1734">
        <v>37.17</v>
      </c>
      <c r="M1734">
        <v>37.17</v>
      </c>
      <c r="N1734" t="s">
        <v>6085</v>
      </c>
      <c r="O1734" t="s">
        <v>465</v>
      </c>
    </row>
    <row r="1735" spans="1:15" x14ac:dyDescent="0.3">
      <c r="A1735">
        <v>234601</v>
      </c>
      <c r="B1735">
        <v>122</v>
      </c>
      <c r="C1735" t="s">
        <v>552</v>
      </c>
      <c r="D1735" t="s">
        <v>2756</v>
      </c>
      <c r="E1735" t="s">
        <v>3162</v>
      </c>
      <c r="F1735" s="440">
        <v>46162</v>
      </c>
      <c r="G1735">
        <v>24331</v>
      </c>
      <c r="H1735" t="s">
        <v>5975</v>
      </c>
      <c r="I1735" t="s">
        <v>6085</v>
      </c>
      <c r="J1735">
        <v>4</v>
      </c>
      <c r="K1735" t="s">
        <v>6103</v>
      </c>
      <c r="L1735">
        <v>200.6</v>
      </c>
      <c r="M1735">
        <v>50.15</v>
      </c>
      <c r="N1735" t="s">
        <v>6085</v>
      </c>
      <c r="O1735" t="s">
        <v>465</v>
      </c>
    </row>
    <row r="1736" spans="1:15" x14ac:dyDescent="0.3">
      <c r="A1736">
        <v>234601</v>
      </c>
      <c r="B1736">
        <v>122</v>
      </c>
      <c r="C1736" t="s">
        <v>552</v>
      </c>
      <c r="D1736" t="s">
        <v>2756</v>
      </c>
      <c r="E1736" t="s">
        <v>3162</v>
      </c>
      <c r="F1736" s="440">
        <v>46162</v>
      </c>
      <c r="G1736">
        <v>20488</v>
      </c>
      <c r="H1736" t="s">
        <v>5851</v>
      </c>
      <c r="I1736" t="s">
        <v>6085</v>
      </c>
      <c r="J1736">
        <v>6.93</v>
      </c>
      <c r="K1736" t="s">
        <v>5598</v>
      </c>
      <c r="L1736">
        <v>165.97</v>
      </c>
      <c r="M1736">
        <v>23.949494999999999</v>
      </c>
      <c r="N1736" t="s">
        <v>6085</v>
      </c>
      <c r="O1736" t="s">
        <v>465</v>
      </c>
    </row>
    <row r="1737" spans="1:15" x14ac:dyDescent="0.3">
      <c r="A1737">
        <v>234600</v>
      </c>
      <c r="B1737">
        <v>122</v>
      </c>
      <c r="C1737" t="s">
        <v>552</v>
      </c>
      <c r="D1737" t="s">
        <v>2727</v>
      </c>
      <c r="E1737" t="s">
        <v>3163</v>
      </c>
      <c r="F1737" s="440">
        <v>46163</v>
      </c>
      <c r="G1737">
        <v>28479</v>
      </c>
      <c r="H1737" t="s">
        <v>5959</v>
      </c>
      <c r="I1737" t="s">
        <v>6085</v>
      </c>
      <c r="J1737">
        <v>20.28</v>
      </c>
      <c r="K1737" t="s">
        <v>5598</v>
      </c>
      <c r="L1737">
        <v>1642.68</v>
      </c>
      <c r="M1737">
        <v>81</v>
      </c>
      <c r="N1737" t="s">
        <v>6085</v>
      </c>
      <c r="O1737" t="s">
        <v>465</v>
      </c>
    </row>
    <row r="1738" spans="1:15" x14ac:dyDescent="0.3">
      <c r="A1738">
        <v>234599</v>
      </c>
      <c r="B1738">
        <v>122</v>
      </c>
      <c r="C1738" t="s">
        <v>552</v>
      </c>
      <c r="D1738" t="s">
        <v>2868</v>
      </c>
      <c r="E1738" t="s">
        <v>3164</v>
      </c>
      <c r="F1738" s="440">
        <v>46163</v>
      </c>
      <c r="G1738">
        <v>26596</v>
      </c>
      <c r="H1738" t="s">
        <v>5891</v>
      </c>
      <c r="I1738" t="s">
        <v>6085</v>
      </c>
      <c r="J1738">
        <v>1.79</v>
      </c>
      <c r="K1738" t="s">
        <v>5598</v>
      </c>
      <c r="L1738">
        <v>187.78</v>
      </c>
      <c r="M1738">
        <v>104.905028</v>
      </c>
      <c r="N1738" t="s">
        <v>6085</v>
      </c>
      <c r="O1738" t="s">
        <v>465</v>
      </c>
    </row>
    <row r="1739" spans="1:15" x14ac:dyDescent="0.3">
      <c r="A1739">
        <v>234599</v>
      </c>
      <c r="B1739">
        <v>122</v>
      </c>
      <c r="C1739" t="s">
        <v>552</v>
      </c>
      <c r="D1739" t="s">
        <v>2868</v>
      </c>
      <c r="E1739" t="s">
        <v>3164</v>
      </c>
      <c r="F1739" s="440">
        <v>46163</v>
      </c>
      <c r="G1739">
        <v>19370</v>
      </c>
      <c r="H1739" t="s">
        <v>5695</v>
      </c>
      <c r="I1739" t="s">
        <v>6085</v>
      </c>
      <c r="J1739">
        <v>8.26</v>
      </c>
      <c r="K1739" t="s">
        <v>5598</v>
      </c>
      <c r="L1739">
        <v>835.91</v>
      </c>
      <c r="M1739">
        <v>101.199758</v>
      </c>
      <c r="N1739" t="s">
        <v>6085</v>
      </c>
      <c r="O1739" t="s">
        <v>465</v>
      </c>
    </row>
    <row r="1740" spans="1:15" x14ac:dyDescent="0.3">
      <c r="A1740">
        <v>234599</v>
      </c>
      <c r="B1740">
        <v>122</v>
      </c>
      <c r="C1740" t="s">
        <v>552</v>
      </c>
      <c r="D1740" t="s">
        <v>2868</v>
      </c>
      <c r="E1740" t="s">
        <v>3164</v>
      </c>
      <c r="F1740" s="440">
        <v>46163</v>
      </c>
      <c r="G1740">
        <v>27893</v>
      </c>
      <c r="H1740" t="s">
        <v>6066</v>
      </c>
      <c r="I1740" t="s">
        <v>6085</v>
      </c>
      <c r="J1740">
        <v>0.95</v>
      </c>
      <c r="K1740" t="s">
        <v>5598</v>
      </c>
      <c r="L1740">
        <v>98.13</v>
      </c>
      <c r="M1740">
        <v>103.294737</v>
      </c>
      <c r="N1740" t="s">
        <v>6085</v>
      </c>
      <c r="O1740" t="s">
        <v>465</v>
      </c>
    </row>
    <row r="1741" spans="1:15" x14ac:dyDescent="0.3">
      <c r="A1741">
        <v>234598</v>
      </c>
      <c r="B1741">
        <v>122</v>
      </c>
      <c r="C1741" t="s">
        <v>552</v>
      </c>
      <c r="D1741" t="s">
        <v>2761</v>
      </c>
      <c r="E1741" t="s">
        <v>3165</v>
      </c>
      <c r="F1741" s="440">
        <v>46160</v>
      </c>
      <c r="G1741">
        <v>19125</v>
      </c>
      <c r="H1741" t="s">
        <v>5702</v>
      </c>
      <c r="I1741" t="s">
        <v>6085</v>
      </c>
      <c r="J1741">
        <v>4</v>
      </c>
      <c r="K1741" t="s">
        <v>5703</v>
      </c>
      <c r="L1741">
        <v>825.12</v>
      </c>
      <c r="M1741">
        <v>206.28</v>
      </c>
      <c r="N1741" t="s">
        <v>6085</v>
      </c>
      <c r="O1741" t="s">
        <v>465</v>
      </c>
    </row>
    <row r="1742" spans="1:15" x14ac:dyDescent="0.3">
      <c r="A1742">
        <v>234597</v>
      </c>
      <c r="B1742">
        <v>122</v>
      </c>
      <c r="C1742" t="s">
        <v>552</v>
      </c>
      <c r="D1742" t="s">
        <v>2760</v>
      </c>
      <c r="E1742" t="s">
        <v>1437</v>
      </c>
      <c r="F1742" s="440">
        <v>46163</v>
      </c>
      <c r="G1742">
        <v>17437</v>
      </c>
      <c r="H1742" t="s">
        <v>6129</v>
      </c>
      <c r="I1742" t="s">
        <v>6097</v>
      </c>
      <c r="J1742">
        <v>30</v>
      </c>
      <c r="K1742" t="s">
        <v>5613</v>
      </c>
      <c r="L1742">
        <v>69</v>
      </c>
      <c r="M1742">
        <v>2.2999999999999998</v>
      </c>
      <c r="N1742" t="s">
        <v>6099</v>
      </c>
      <c r="O1742" t="s">
        <v>465</v>
      </c>
    </row>
    <row r="1743" spans="1:15" x14ac:dyDescent="0.3">
      <c r="A1743">
        <v>234597</v>
      </c>
      <c r="B1743">
        <v>122</v>
      </c>
      <c r="C1743" t="s">
        <v>552</v>
      </c>
      <c r="D1743" t="s">
        <v>2760</v>
      </c>
      <c r="E1743" t="s">
        <v>1437</v>
      </c>
      <c r="F1743" s="440">
        <v>46163</v>
      </c>
      <c r="G1743">
        <v>23971</v>
      </c>
      <c r="H1743" t="s">
        <v>6185</v>
      </c>
      <c r="I1743" t="s">
        <v>6186</v>
      </c>
      <c r="J1743">
        <v>4</v>
      </c>
      <c r="K1743" t="s">
        <v>5613</v>
      </c>
      <c r="L1743">
        <v>42</v>
      </c>
      <c r="M1743">
        <v>10.5</v>
      </c>
      <c r="N1743" t="s">
        <v>6099</v>
      </c>
      <c r="O1743" t="s">
        <v>465</v>
      </c>
    </row>
    <row r="1744" spans="1:15" x14ac:dyDescent="0.3">
      <c r="A1744">
        <v>234597</v>
      </c>
      <c r="B1744">
        <v>122</v>
      </c>
      <c r="C1744" t="s">
        <v>552</v>
      </c>
      <c r="D1744" t="s">
        <v>2760</v>
      </c>
      <c r="E1744" t="s">
        <v>1437</v>
      </c>
      <c r="F1744" s="440">
        <v>46163</v>
      </c>
      <c r="G1744">
        <v>17455</v>
      </c>
      <c r="H1744" t="s">
        <v>6255</v>
      </c>
      <c r="I1744" t="s">
        <v>6097</v>
      </c>
      <c r="J1744">
        <v>10</v>
      </c>
      <c r="K1744" t="s">
        <v>5613</v>
      </c>
      <c r="L1744">
        <v>353.7</v>
      </c>
      <c r="M1744">
        <v>35.369999999999997</v>
      </c>
      <c r="N1744" t="s">
        <v>6099</v>
      </c>
      <c r="O1744" t="s">
        <v>465</v>
      </c>
    </row>
    <row r="1745" spans="1:15" x14ac:dyDescent="0.3">
      <c r="A1745">
        <v>234597</v>
      </c>
      <c r="B1745">
        <v>122</v>
      </c>
      <c r="C1745" t="s">
        <v>552</v>
      </c>
      <c r="D1745" t="s">
        <v>2760</v>
      </c>
      <c r="E1745" t="s">
        <v>1437</v>
      </c>
      <c r="F1745" s="440">
        <v>46163</v>
      </c>
      <c r="G1745">
        <v>17342</v>
      </c>
      <c r="H1745" t="s">
        <v>6256</v>
      </c>
      <c r="I1745" t="s">
        <v>6097</v>
      </c>
      <c r="J1745">
        <v>4</v>
      </c>
      <c r="K1745" t="s">
        <v>5668</v>
      </c>
      <c r="L1745">
        <v>136.91999999999999</v>
      </c>
      <c r="M1745">
        <v>34.229999999999997</v>
      </c>
      <c r="N1745" t="s">
        <v>6099</v>
      </c>
      <c r="O1745" t="s">
        <v>465</v>
      </c>
    </row>
    <row r="1746" spans="1:15" x14ac:dyDescent="0.3">
      <c r="A1746">
        <v>234597</v>
      </c>
      <c r="B1746">
        <v>122</v>
      </c>
      <c r="C1746" t="s">
        <v>552</v>
      </c>
      <c r="D1746" t="s">
        <v>2760</v>
      </c>
      <c r="E1746" t="s">
        <v>1437</v>
      </c>
      <c r="F1746" s="440">
        <v>46163</v>
      </c>
      <c r="G1746">
        <v>17001</v>
      </c>
      <c r="H1746" t="s">
        <v>6184</v>
      </c>
      <c r="I1746" t="s">
        <v>6097</v>
      </c>
      <c r="J1746">
        <v>12</v>
      </c>
      <c r="K1746" t="s">
        <v>5613</v>
      </c>
      <c r="L1746">
        <v>59.04</v>
      </c>
      <c r="M1746">
        <v>4.92</v>
      </c>
      <c r="N1746" t="s">
        <v>6099</v>
      </c>
      <c r="O1746" t="s">
        <v>465</v>
      </c>
    </row>
    <row r="1747" spans="1:15" x14ac:dyDescent="0.3">
      <c r="A1747">
        <v>234597</v>
      </c>
      <c r="B1747">
        <v>122</v>
      </c>
      <c r="C1747" t="s">
        <v>552</v>
      </c>
      <c r="D1747" t="s">
        <v>2760</v>
      </c>
      <c r="E1747" t="s">
        <v>1437</v>
      </c>
      <c r="F1747" s="440">
        <v>46163</v>
      </c>
      <c r="G1747">
        <v>17504</v>
      </c>
      <c r="H1747" t="s">
        <v>6132</v>
      </c>
      <c r="I1747" t="s">
        <v>6102</v>
      </c>
      <c r="J1747">
        <v>2</v>
      </c>
      <c r="K1747" t="s">
        <v>5613</v>
      </c>
      <c r="L1747">
        <v>54</v>
      </c>
      <c r="M1747">
        <v>27</v>
      </c>
      <c r="N1747" t="s">
        <v>6099</v>
      </c>
      <c r="O1747" t="s">
        <v>465</v>
      </c>
    </row>
    <row r="1748" spans="1:15" x14ac:dyDescent="0.3">
      <c r="A1748">
        <v>234597</v>
      </c>
      <c r="B1748">
        <v>122</v>
      </c>
      <c r="C1748" t="s">
        <v>552</v>
      </c>
      <c r="D1748" t="s">
        <v>2760</v>
      </c>
      <c r="E1748" t="s">
        <v>1437</v>
      </c>
      <c r="F1748" s="440">
        <v>46163</v>
      </c>
      <c r="G1748">
        <v>24505</v>
      </c>
      <c r="H1748" t="s">
        <v>6257</v>
      </c>
      <c r="I1748" t="s">
        <v>6097</v>
      </c>
      <c r="J1748">
        <v>10</v>
      </c>
      <c r="K1748" t="s">
        <v>5605</v>
      </c>
      <c r="L1748">
        <v>49.8</v>
      </c>
      <c r="M1748">
        <v>4.9800000000000004</v>
      </c>
      <c r="N1748" t="s">
        <v>6099</v>
      </c>
      <c r="O1748" t="s">
        <v>465</v>
      </c>
    </row>
    <row r="1749" spans="1:15" x14ac:dyDescent="0.3">
      <c r="A1749">
        <v>234597</v>
      </c>
      <c r="B1749">
        <v>122</v>
      </c>
      <c r="C1749" t="s">
        <v>552</v>
      </c>
      <c r="D1749" t="s">
        <v>2760</v>
      </c>
      <c r="E1749" t="s">
        <v>1437</v>
      </c>
      <c r="F1749" s="440">
        <v>46163</v>
      </c>
      <c r="G1749">
        <v>17196</v>
      </c>
      <c r="H1749" t="s">
        <v>6192</v>
      </c>
      <c r="I1749" t="s">
        <v>6097</v>
      </c>
      <c r="J1749">
        <v>4</v>
      </c>
      <c r="K1749" t="s">
        <v>5605</v>
      </c>
      <c r="L1749">
        <v>25.52</v>
      </c>
      <c r="M1749">
        <v>6.38</v>
      </c>
      <c r="N1749" t="s">
        <v>6099</v>
      </c>
      <c r="O1749" t="s">
        <v>465</v>
      </c>
    </row>
    <row r="1750" spans="1:15" x14ac:dyDescent="0.3">
      <c r="A1750">
        <v>234597</v>
      </c>
      <c r="B1750">
        <v>122</v>
      </c>
      <c r="C1750" t="s">
        <v>552</v>
      </c>
      <c r="D1750" t="s">
        <v>2760</v>
      </c>
      <c r="E1750" t="s">
        <v>1437</v>
      </c>
      <c r="F1750" s="440">
        <v>46163</v>
      </c>
      <c r="G1750">
        <v>27519</v>
      </c>
      <c r="H1750" t="s">
        <v>6258</v>
      </c>
      <c r="I1750" t="s">
        <v>6102</v>
      </c>
      <c r="J1750">
        <v>3</v>
      </c>
      <c r="K1750" t="s">
        <v>5613</v>
      </c>
      <c r="L1750">
        <v>46.5</v>
      </c>
      <c r="M1750">
        <v>15.5</v>
      </c>
      <c r="N1750" t="s">
        <v>6099</v>
      </c>
      <c r="O1750" t="s">
        <v>465</v>
      </c>
    </row>
    <row r="1751" spans="1:15" x14ac:dyDescent="0.3">
      <c r="A1751">
        <v>234597</v>
      </c>
      <c r="B1751">
        <v>122</v>
      </c>
      <c r="C1751" t="s">
        <v>552</v>
      </c>
      <c r="D1751" t="s">
        <v>2760</v>
      </c>
      <c r="E1751" t="s">
        <v>1437</v>
      </c>
      <c r="F1751" s="440">
        <v>46163</v>
      </c>
      <c r="G1751">
        <v>17162</v>
      </c>
      <c r="H1751" t="s">
        <v>6137</v>
      </c>
      <c r="I1751" t="s">
        <v>6097</v>
      </c>
      <c r="J1751">
        <v>6</v>
      </c>
      <c r="K1751" t="s">
        <v>5613</v>
      </c>
      <c r="L1751">
        <v>324</v>
      </c>
      <c r="M1751">
        <v>54</v>
      </c>
      <c r="N1751" t="s">
        <v>6099</v>
      </c>
      <c r="O1751" t="s">
        <v>465</v>
      </c>
    </row>
    <row r="1752" spans="1:15" x14ac:dyDescent="0.3">
      <c r="A1752">
        <v>234597</v>
      </c>
      <c r="B1752">
        <v>122</v>
      </c>
      <c r="C1752" t="s">
        <v>552</v>
      </c>
      <c r="D1752" t="s">
        <v>2760</v>
      </c>
      <c r="E1752" t="s">
        <v>1437</v>
      </c>
      <c r="F1752" s="440">
        <v>46163</v>
      </c>
      <c r="G1752">
        <v>28880</v>
      </c>
      <c r="H1752" t="s">
        <v>6179</v>
      </c>
      <c r="J1752">
        <v>2</v>
      </c>
      <c r="K1752" t="s">
        <v>5703</v>
      </c>
      <c r="L1752">
        <v>170</v>
      </c>
      <c r="M1752">
        <v>85</v>
      </c>
      <c r="N1752" t="s">
        <v>6099</v>
      </c>
      <c r="O1752" t="s">
        <v>465</v>
      </c>
    </row>
    <row r="1753" spans="1:15" x14ac:dyDescent="0.3">
      <c r="A1753">
        <v>234597</v>
      </c>
      <c r="B1753">
        <v>122</v>
      </c>
      <c r="C1753" t="s">
        <v>552</v>
      </c>
      <c r="D1753" t="s">
        <v>2760</v>
      </c>
      <c r="E1753" t="s">
        <v>1437</v>
      </c>
      <c r="F1753" s="440">
        <v>46163</v>
      </c>
      <c r="G1753">
        <v>17476</v>
      </c>
      <c r="H1753" t="s">
        <v>6138</v>
      </c>
      <c r="I1753" t="s">
        <v>6102</v>
      </c>
      <c r="J1753">
        <v>4</v>
      </c>
      <c r="K1753" t="s">
        <v>5605</v>
      </c>
      <c r="L1753">
        <v>108</v>
      </c>
      <c r="M1753">
        <v>27</v>
      </c>
      <c r="N1753" t="s">
        <v>6099</v>
      </c>
      <c r="O1753" t="s">
        <v>465</v>
      </c>
    </row>
    <row r="1754" spans="1:15" x14ac:dyDescent="0.3">
      <c r="A1754">
        <v>234597</v>
      </c>
      <c r="B1754">
        <v>122</v>
      </c>
      <c r="C1754" t="s">
        <v>552</v>
      </c>
      <c r="D1754" t="s">
        <v>2760</v>
      </c>
      <c r="E1754" t="s">
        <v>1437</v>
      </c>
      <c r="F1754" s="440">
        <v>46163</v>
      </c>
      <c r="G1754">
        <v>17418</v>
      </c>
      <c r="H1754" t="s">
        <v>6128</v>
      </c>
      <c r="I1754" t="s">
        <v>6097</v>
      </c>
      <c r="J1754">
        <v>6</v>
      </c>
      <c r="K1754" t="s">
        <v>5703</v>
      </c>
      <c r="L1754">
        <v>353.4</v>
      </c>
      <c r="M1754">
        <v>58.9</v>
      </c>
      <c r="N1754" t="s">
        <v>6099</v>
      </c>
      <c r="O1754" t="s">
        <v>465</v>
      </c>
    </row>
    <row r="1755" spans="1:15" x14ac:dyDescent="0.3">
      <c r="A1755">
        <v>234597</v>
      </c>
      <c r="B1755">
        <v>122</v>
      </c>
      <c r="C1755" t="s">
        <v>552</v>
      </c>
      <c r="D1755" t="s">
        <v>2760</v>
      </c>
      <c r="E1755" t="s">
        <v>1437</v>
      </c>
      <c r="F1755" s="440">
        <v>46163</v>
      </c>
      <c r="G1755">
        <v>17488</v>
      </c>
      <c r="H1755" t="s">
        <v>6130</v>
      </c>
      <c r="I1755" t="s">
        <v>6097</v>
      </c>
      <c r="J1755">
        <v>4</v>
      </c>
      <c r="K1755" t="s">
        <v>5703</v>
      </c>
      <c r="L1755">
        <v>108</v>
      </c>
      <c r="M1755">
        <v>27</v>
      </c>
      <c r="N1755" t="s">
        <v>6099</v>
      </c>
      <c r="O1755" t="s">
        <v>465</v>
      </c>
    </row>
    <row r="1756" spans="1:15" x14ac:dyDescent="0.3">
      <c r="A1756">
        <v>234597</v>
      </c>
      <c r="B1756">
        <v>122</v>
      </c>
      <c r="C1756" t="s">
        <v>552</v>
      </c>
      <c r="D1756" t="s">
        <v>2760</v>
      </c>
      <c r="E1756" t="s">
        <v>1437</v>
      </c>
      <c r="F1756" s="440">
        <v>46163</v>
      </c>
      <c r="G1756">
        <v>21783</v>
      </c>
      <c r="H1756" t="s">
        <v>6216</v>
      </c>
      <c r="I1756" t="s">
        <v>6102</v>
      </c>
      <c r="J1756">
        <v>4</v>
      </c>
      <c r="K1756" t="s">
        <v>5613</v>
      </c>
      <c r="L1756">
        <v>64</v>
      </c>
      <c r="M1756">
        <v>16</v>
      </c>
      <c r="N1756" t="s">
        <v>6099</v>
      </c>
      <c r="O1756" t="s">
        <v>465</v>
      </c>
    </row>
    <row r="1757" spans="1:15" x14ac:dyDescent="0.3">
      <c r="A1757">
        <v>234597</v>
      </c>
      <c r="B1757">
        <v>122</v>
      </c>
      <c r="C1757" t="s">
        <v>552</v>
      </c>
      <c r="D1757" t="s">
        <v>2760</v>
      </c>
      <c r="E1757" t="s">
        <v>1437</v>
      </c>
      <c r="F1757" s="440">
        <v>46163</v>
      </c>
      <c r="G1757">
        <v>17526</v>
      </c>
      <c r="H1757" t="s">
        <v>6195</v>
      </c>
      <c r="I1757" t="s">
        <v>6097</v>
      </c>
      <c r="J1757">
        <v>1</v>
      </c>
      <c r="K1757" t="s">
        <v>5613</v>
      </c>
      <c r="L1757">
        <v>17.5</v>
      </c>
      <c r="M1757">
        <v>17.5</v>
      </c>
      <c r="N1757" t="s">
        <v>6099</v>
      </c>
      <c r="O1757" t="s">
        <v>465</v>
      </c>
    </row>
    <row r="1758" spans="1:15" x14ac:dyDescent="0.3">
      <c r="A1758">
        <v>234597</v>
      </c>
      <c r="B1758">
        <v>122</v>
      </c>
      <c r="C1758" t="s">
        <v>552</v>
      </c>
      <c r="D1758" t="s">
        <v>2760</v>
      </c>
      <c r="E1758" t="s">
        <v>1437</v>
      </c>
      <c r="F1758" s="440">
        <v>46163</v>
      </c>
      <c r="G1758">
        <v>17475</v>
      </c>
      <c r="H1758" t="s">
        <v>6259</v>
      </c>
      <c r="I1758" t="s">
        <v>6097</v>
      </c>
      <c r="J1758">
        <v>1</v>
      </c>
      <c r="K1758" t="s">
        <v>5703</v>
      </c>
      <c r="L1758">
        <v>104</v>
      </c>
      <c r="M1758">
        <v>104</v>
      </c>
      <c r="N1758" t="s">
        <v>6099</v>
      </c>
      <c r="O1758" t="s">
        <v>465</v>
      </c>
    </row>
    <row r="1759" spans="1:15" x14ac:dyDescent="0.3">
      <c r="A1759">
        <v>234596</v>
      </c>
      <c r="B1759">
        <v>122</v>
      </c>
      <c r="C1759" t="s">
        <v>552</v>
      </c>
      <c r="D1759" t="s">
        <v>2758</v>
      </c>
      <c r="E1759" t="s">
        <v>3166</v>
      </c>
      <c r="F1759" s="440">
        <v>46163</v>
      </c>
      <c r="G1759">
        <v>28220</v>
      </c>
      <c r="H1759" t="s">
        <v>6126</v>
      </c>
      <c r="I1759" t="s">
        <v>6085</v>
      </c>
      <c r="J1759">
        <v>10</v>
      </c>
      <c r="K1759" t="s">
        <v>5598</v>
      </c>
      <c r="L1759">
        <v>300</v>
      </c>
      <c r="M1759">
        <v>30</v>
      </c>
      <c r="N1759" t="s">
        <v>6085</v>
      </c>
      <c r="O1759" t="s">
        <v>465</v>
      </c>
    </row>
    <row r="1760" spans="1:15" x14ac:dyDescent="0.3">
      <c r="A1760">
        <v>234596</v>
      </c>
      <c r="B1760">
        <v>122</v>
      </c>
      <c r="C1760" t="s">
        <v>552</v>
      </c>
      <c r="D1760" t="s">
        <v>2758</v>
      </c>
      <c r="E1760" t="s">
        <v>3166</v>
      </c>
      <c r="F1760" s="440">
        <v>46163</v>
      </c>
      <c r="G1760">
        <v>28221</v>
      </c>
      <c r="H1760" t="s">
        <v>6124</v>
      </c>
      <c r="I1760" t="s">
        <v>6085</v>
      </c>
      <c r="J1760">
        <v>8</v>
      </c>
      <c r="K1760" t="s">
        <v>5598</v>
      </c>
      <c r="L1760">
        <v>304</v>
      </c>
      <c r="M1760">
        <v>38</v>
      </c>
      <c r="N1760" t="s">
        <v>6085</v>
      </c>
      <c r="O1760" t="s">
        <v>465</v>
      </c>
    </row>
    <row r="1761" spans="1:15" x14ac:dyDescent="0.3">
      <c r="A1761">
        <v>234596</v>
      </c>
      <c r="B1761">
        <v>122</v>
      </c>
      <c r="C1761" t="s">
        <v>552</v>
      </c>
      <c r="D1761" t="s">
        <v>2758</v>
      </c>
      <c r="E1761" t="s">
        <v>3166</v>
      </c>
      <c r="F1761" s="440">
        <v>46163</v>
      </c>
      <c r="G1761">
        <v>28222</v>
      </c>
      <c r="H1761" t="s">
        <v>6125</v>
      </c>
      <c r="I1761" t="s">
        <v>6085</v>
      </c>
      <c r="J1761">
        <v>9</v>
      </c>
      <c r="K1761" t="s">
        <v>5598</v>
      </c>
      <c r="L1761">
        <v>378</v>
      </c>
      <c r="M1761">
        <v>42</v>
      </c>
      <c r="N1761" t="s">
        <v>6085</v>
      </c>
      <c r="O1761" t="s">
        <v>465</v>
      </c>
    </row>
    <row r="1762" spans="1:15" x14ac:dyDescent="0.3">
      <c r="A1762">
        <v>234595</v>
      </c>
      <c r="B1762">
        <v>122</v>
      </c>
      <c r="C1762" t="s">
        <v>552</v>
      </c>
      <c r="D1762" t="s">
        <v>2776</v>
      </c>
      <c r="E1762" t="s">
        <v>3167</v>
      </c>
      <c r="F1762" s="440">
        <v>46161</v>
      </c>
      <c r="G1762">
        <v>26586</v>
      </c>
      <c r="H1762" t="s">
        <v>5889</v>
      </c>
      <c r="I1762" t="s">
        <v>6085</v>
      </c>
      <c r="J1762">
        <v>1</v>
      </c>
      <c r="K1762" t="s">
        <v>5703</v>
      </c>
      <c r="L1762">
        <v>325</v>
      </c>
      <c r="M1762">
        <v>325</v>
      </c>
      <c r="N1762" t="s">
        <v>6085</v>
      </c>
      <c r="O1762" t="s">
        <v>465</v>
      </c>
    </row>
    <row r="1763" spans="1:15" x14ac:dyDescent="0.3">
      <c r="A1763">
        <v>234594</v>
      </c>
      <c r="B1763">
        <v>122</v>
      </c>
      <c r="C1763" t="s">
        <v>552</v>
      </c>
      <c r="D1763" t="s">
        <v>2727</v>
      </c>
      <c r="E1763" t="s">
        <v>3168</v>
      </c>
      <c r="F1763" s="440">
        <v>46160</v>
      </c>
      <c r="G1763">
        <v>26584</v>
      </c>
      <c r="H1763" t="s">
        <v>5713</v>
      </c>
      <c r="I1763" t="s">
        <v>6085</v>
      </c>
      <c r="J1763">
        <v>40.81</v>
      </c>
      <c r="K1763" t="s">
        <v>5598</v>
      </c>
      <c r="L1763">
        <v>3305.61</v>
      </c>
      <c r="M1763">
        <v>81</v>
      </c>
      <c r="N1763" t="s">
        <v>6085</v>
      </c>
      <c r="O1763" t="s">
        <v>465</v>
      </c>
    </row>
    <row r="1764" spans="1:15" x14ac:dyDescent="0.3">
      <c r="A1764">
        <v>234594</v>
      </c>
      <c r="B1764">
        <v>122</v>
      </c>
      <c r="C1764" t="s">
        <v>552</v>
      </c>
      <c r="D1764" t="s">
        <v>2727</v>
      </c>
      <c r="E1764" t="s">
        <v>3168</v>
      </c>
      <c r="F1764" s="440">
        <v>46160</v>
      </c>
      <c r="G1764">
        <v>28479</v>
      </c>
      <c r="H1764" t="s">
        <v>5959</v>
      </c>
      <c r="I1764" t="s">
        <v>6085</v>
      </c>
      <c r="J1764">
        <v>6.24</v>
      </c>
      <c r="K1764" t="s">
        <v>5598</v>
      </c>
      <c r="L1764">
        <v>505.44</v>
      </c>
      <c r="M1764">
        <v>81</v>
      </c>
      <c r="N1764" t="s">
        <v>6085</v>
      </c>
      <c r="O1764" t="s">
        <v>465</v>
      </c>
    </row>
    <row r="1765" spans="1:15" x14ac:dyDescent="0.3">
      <c r="A1765">
        <v>234594</v>
      </c>
      <c r="B1765">
        <v>122</v>
      </c>
      <c r="C1765" t="s">
        <v>552</v>
      </c>
      <c r="D1765" t="s">
        <v>2727</v>
      </c>
      <c r="E1765" t="s">
        <v>3168</v>
      </c>
      <c r="F1765" s="440">
        <v>46160</v>
      </c>
      <c r="G1765">
        <v>26582</v>
      </c>
      <c r="H1765" t="s">
        <v>5711</v>
      </c>
      <c r="I1765" t="s">
        <v>6085</v>
      </c>
      <c r="J1765">
        <v>40.659999999999997</v>
      </c>
      <c r="K1765" t="s">
        <v>5598</v>
      </c>
      <c r="L1765">
        <v>5448.44</v>
      </c>
      <c r="M1765">
        <v>134</v>
      </c>
      <c r="N1765" t="s">
        <v>6085</v>
      </c>
      <c r="O1765" t="s">
        <v>465</v>
      </c>
    </row>
    <row r="1766" spans="1:15" x14ac:dyDescent="0.3">
      <c r="A1766">
        <v>234594</v>
      </c>
      <c r="B1766">
        <v>122</v>
      </c>
      <c r="C1766" t="s">
        <v>552</v>
      </c>
      <c r="D1766" t="s">
        <v>2727</v>
      </c>
      <c r="E1766" t="s">
        <v>3168</v>
      </c>
      <c r="F1766" s="440">
        <v>46160</v>
      </c>
      <c r="G1766">
        <v>26580</v>
      </c>
      <c r="H1766" t="s">
        <v>5909</v>
      </c>
      <c r="I1766" t="s">
        <v>6085</v>
      </c>
      <c r="J1766">
        <v>11.08</v>
      </c>
      <c r="K1766" t="s">
        <v>5598</v>
      </c>
      <c r="L1766">
        <v>1240.96</v>
      </c>
      <c r="M1766">
        <v>112</v>
      </c>
      <c r="N1766" t="s">
        <v>6085</v>
      </c>
      <c r="O1766" t="s">
        <v>465</v>
      </c>
    </row>
    <row r="1767" spans="1:15" x14ac:dyDescent="0.3">
      <c r="A1767">
        <v>234593</v>
      </c>
      <c r="B1767">
        <v>122</v>
      </c>
      <c r="C1767" t="s">
        <v>552</v>
      </c>
      <c r="D1767" t="s">
        <v>2806</v>
      </c>
      <c r="E1767" t="s">
        <v>3169</v>
      </c>
      <c r="F1767" s="440">
        <v>46160</v>
      </c>
      <c r="G1767">
        <v>24986</v>
      </c>
      <c r="H1767" t="s">
        <v>5835</v>
      </c>
      <c r="I1767" t="s">
        <v>6085</v>
      </c>
      <c r="J1767">
        <v>6</v>
      </c>
      <c r="K1767" t="s">
        <v>6157</v>
      </c>
      <c r="L1767">
        <v>1005</v>
      </c>
      <c r="M1767">
        <v>167.5</v>
      </c>
      <c r="N1767" t="s">
        <v>6085</v>
      </c>
      <c r="O1767" t="s">
        <v>465</v>
      </c>
    </row>
    <row r="1768" spans="1:15" x14ac:dyDescent="0.3">
      <c r="A1768">
        <v>234593</v>
      </c>
      <c r="B1768">
        <v>122</v>
      </c>
      <c r="C1768" t="s">
        <v>552</v>
      </c>
      <c r="D1768" t="s">
        <v>2806</v>
      </c>
      <c r="E1768" t="s">
        <v>3169</v>
      </c>
      <c r="F1768" s="440">
        <v>46160</v>
      </c>
      <c r="G1768">
        <v>21159</v>
      </c>
      <c r="H1768" t="s">
        <v>5836</v>
      </c>
      <c r="I1768" t="s">
        <v>6085</v>
      </c>
      <c r="J1768">
        <v>4</v>
      </c>
      <c r="K1768" t="s">
        <v>5625</v>
      </c>
      <c r="L1768">
        <v>608</v>
      </c>
      <c r="M1768">
        <v>152</v>
      </c>
      <c r="N1768" t="s">
        <v>6085</v>
      </c>
      <c r="O1768" t="s">
        <v>465</v>
      </c>
    </row>
    <row r="1769" spans="1:15" x14ac:dyDescent="0.3">
      <c r="A1769">
        <v>234592</v>
      </c>
      <c r="B1769">
        <v>122</v>
      </c>
      <c r="C1769" t="s">
        <v>552</v>
      </c>
      <c r="D1769" t="s">
        <v>2746</v>
      </c>
      <c r="E1769" t="s">
        <v>2921</v>
      </c>
      <c r="F1769" s="440">
        <v>46149</v>
      </c>
      <c r="G1769">
        <v>28315</v>
      </c>
      <c r="H1769" t="s">
        <v>6120</v>
      </c>
      <c r="I1769" t="s">
        <v>4764</v>
      </c>
      <c r="J1769">
        <v>10</v>
      </c>
      <c r="K1769" t="s">
        <v>5605</v>
      </c>
      <c r="L1769">
        <v>435.6</v>
      </c>
      <c r="M1769">
        <v>43.56</v>
      </c>
      <c r="N1769" t="s">
        <v>4764</v>
      </c>
      <c r="O1769" t="s">
        <v>465</v>
      </c>
    </row>
    <row r="1770" spans="1:15" x14ac:dyDescent="0.3">
      <c r="A1770">
        <v>234591</v>
      </c>
      <c r="B1770">
        <v>122</v>
      </c>
      <c r="C1770" t="s">
        <v>552</v>
      </c>
      <c r="D1770" t="s">
        <v>2520</v>
      </c>
      <c r="E1770" t="s">
        <v>3170</v>
      </c>
      <c r="F1770" s="440">
        <v>46149</v>
      </c>
      <c r="G1770">
        <v>23361</v>
      </c>
      <c r="H1770" t="s">
        <v>5937</v>
      </c>
      <c r="I1770" t="s">
        <v>6085</v>
      </c>
      <c r="J1770">
        <v>6</v>
      </c>
      <c r="K1770" t="s">
        <v>5598</v>
      </c>
      <c r="L1770">
        <v>16.8</v>
      </c>
      <c r="M1770">
        <v>2.8</v>
      </c>
      <c r="N1770" t="s">
        <v>6085</v>
      </c>
      <c r="O1770" t="s">
        <v>465</v>
      </c>
    </row>
    <row r="1771" spans="1:15" x14ac:dyDescent="0.3">
      <c r="A1771">
        <v>234591</v>
      </c>
      <c r="B1771">
        <v>122</v>
      </c>
      <c r="C1771" t="s">
        <v>552</v>
      </c>
      <c r="D1771" t="s">
        <v>2520</v>
      </c>
      <c r="E1771" t="s">
        <v>3170</v>
      </c>
      <c r="F1771" s="440">
        <v>46149</v>
      </c>
      <c r="G1771">
        <v>23113</v>
      </c>
      <c r="H1771" t="s">
        <v>5985</v>
      </c>
      <c r="I1771" t="s">
        <v>6085</v>
      </c>
      <c r="J1771">
        <v>1</v>
      </c>
      <c r="K1771" t="s">
        <v>5598</v>
      </c>
      <c r="L1771">
        <v>14</v>
      </c>
      <c r="M1771">
        <v>14</v>
      </c>
      <c r="N1771" t="s">
        <v>6085</v>
      </c>
      <c r="O1771" t="s">
        <v>465</v>
      </c>
    </row>
    <row r="1772" spans="1:15" x14ac:dyDescent="0.3">
      <c r="A1772">
        <v>234591</v>
      </c>
      <c r="B1772">
        <v>122</v>
      </c>
      <c r="C1772" t="s">
        <v>552</v>
      </c>
      <c r="D1772" t="s">
        <v>2520</v>
      </c>
      <c r="E1772" t="s">
        <v>3170</v>
      </c>
      <c r="F1772" s="440">
        <v>46149</v>
      </c>
      <c r="G1772">
        <v>19503</v>
      </c>
      <c r="H1772" t="s">
        <v>6058</v>
      </c>
      <c r="I1772" t="s">
        <v>6085</v>
      </c>
      <c r="J1772">
        <v>1</v>
      </c>
      <c r="K1772" t="s">
        <v>5598</v>
      </c>
      <c r="L1772">
        <v>9.5</v>
      </c>
      <c r="M1772">
        <v>9.5</v>
      </c>
      <c r="N1772" t="s">
        <v>6085</v>
      </c>
      <c r="O1772" t="s">
        <v>465</v>
      </c>
    </row>
    <row r="1773" spans="1:15" x14ac:dyDescent="0.3">
      <c r="A1773">
        <v>234591</v>
      </c>
      <c r="B1773">
        <v>122</v>
      </c>
      <c r="C1773" t="s">
        <v>552</v>
      </c>
      <c r="D1773" t="s">
        <v>2520</v>
      </c>
      <c r="E1773" t="s">
        <v>3170</v>
      </c>
      <c r="F1773" s="440">
        <v>46149</v>
      </c>
      <c r="G1773">
        <v>19498</v>
      </c>
      <c r="H1773" t="s">
        <v>5979</v>
      </c>
      <c r="I1773" t="s">
        <v>6085</v>
      </c>
      <c r="J1773">
        <v>1</v>
      </c>
      <c r="K1773" t="s">
        <v>5598</v>
      </c>
      <c r="L1773">
        <v>12.5</v>
      </c>
      <c r="M1773">
        <v>12.5</v>
      </c>
      <c r="N1773" t="s">
        <v>6085</v>
      </c>
      <c r="O1773" t="s">
        <v>465</v>
      </c>
    </row>
    <row r="1774" spans="1:15" x14ac:dyDescent="0.3">
      <c r="A1774">
        <v>234591</v>
      </c>
      <c r="B1774">
        <v>122</v>
      </c>
      <c r="C1774" t="s">
        <v>552</v>
      </c>
      <c r="D1774" t="s">
        <v>2520</v>
      </c>
      <c r="E1774" t="s">
        <v>3170</v>
      </c>
      <c r="F1774" s="440">
        <v>46149</v>
      </c>
      <c r="G1774">
        <v>19505</v>
      </c>
      <c r="H1774" t="s">
        <v>5978</v>
      </c>
      <c r="I1774" t="s">
        <v>6085</v>
      </c>
      <c r="J1774">
        <v>1</v>
      </c>
      <c r="K1774" t="s">
        <v>5598</v>
      </c>
      <c r="L1774">
        <v>9.5</v>
      </c>
      <c r="M1774">
        <v>9.5</v>
      </c>
      <c r="N1774" t="s">
        <v>6085</v>
      </c>
      <c r="O1774" t="s">
        <v>465</v>
      </c>
    </row>
    <row r="1775" spans="1:15" x14ac:dyDescent="0.3">
      <c r="A1775">
        <v>234591</v>
      </c>
      <c r="B1775">
        <v>122</v>
      </c>
      <c r="C1775" t="s">
        <v>552</v>
      </c>
      <c r="D1775" t="s">
        <v>2520</v>
      </c>
      <c r="E1775" t="s">
        <v>3170</v>
      </c>
      <c r="F1775" s="440">
        <v>46149</v>
      </c>
      <c r="G1775">
        <v>19647</v>
      </c>
      <c r="H1775" t="s">
        <v>5921</v>
      </c>
      <c r="I1775" t="s">
        <v>6085</v>
      </c>
      <c r="J1775">
        <v>1</v>
      </c>
      <c r="K1775" t="s">
        <v>5598</v>
      </c>
      <c r="L1775">
        <v>15</v>
      </c>
      <c r="M1775">
        <v>15</v>
      </c>
      <c r="N1775" t="s">
        <v>6085</v>
      </c>
      <c r="O1775" t="s">
        <v>465</v>
      </c>
    </row>
    <row r="1776" spans="1:15" x14ac:dyDescent="0.3">
      <c r="A1776">
        <v>234591</v>
      </c>
      <c r="B1776">
        <v>122</v>
      </c>
      <c r="C1776" t="s">
        <v>552</v>
      </c>
      <c r="D1776" t="s">
        <v>2520</v>
      </c>
      <c r="E1776" t="s">
        <v>3170</v>
      </c>
      <c r="F1776" s="440">
        <v>46149</v>
      </c>
      <c r="G1776">
        <v>23096</v>
      </c>
      <c r="H1776" t="s">
        <v>5941</v>
      </c>
      <c r="I1776" t="s">
        <v>6085</v>
      </c>
      <c r="J1776">
        <v>60</v>
      </c>
      <c r="K1776" t="s">
        <v>5613</v>
      </c>
      <c r="L1776">
        <v>39</v>
      </c>
      <c r="M1776">
        <v>0.65</v>
      </c>
      <c r="N1776" t="s">
        <v>6085</v>
      </c>
      <c r="O1776" t="s">
        <v>465</v>
      </c>
    </row>
    <row r="1777" spans="1:15" x14ac:dyDescent="0.3">
      <c r="A1777">
        <v>234591</v>
      </c>
      <c r="B1777">
        <v>122</v>
      </c>
      <c r="C1777" t="s">
        <v>552</v>
      </c>
      <c r="D1777" t="s">
        <v>2520</v>
      </c>
      <c r="E1777" t="s">
        <v>3170</v>
      </c>
      <c r="F1777" s="440">
        <v>46149</v>
      </c>
      <c r="G1777">
        <v>19480</v>
      </c>
      <c r="H1777" t="s">
        <v>5936</v>
      </c>
      <c r="I1777" t="s">
        <v>6085</v>
      </c>
      <c r="J1777">
        <v>0.4</v>
      </c>
      <c r="K1777" t="s">
        <v>5598</v>
      </c>
      <c r="L1777">
        <v>6.6</v>
      </c>
      <c r="M1777">
        <v>16.5</v>
      </c>
      <c r="N1777" t="s">
        <v>6085</v>
      </c>
      <c r="O1777" t="s">
        <v>465</v>
      </c>
    </row>
    <row r="1778" spans="1:15" x14ac:dyDescent="0.3">
      <c r="A1778">
        <v>234591</v>
      </c>
      <c r="B1778">
        <v>122</v>
      </c>
      <c r="C1778" t="s">
        <v>552</v>
      </c>
      <c r="D1778" t="s">
        <v>2520</v>
      </c>
      <c r="E1778" t="s">
        <v>3170</v>
      </c>
      <c r="F1778" s="440">
        <v>46149</v>
      </c>
      <c r="G1778">
        <v>23359</v>
      </c>
      <c r="H1778" t="s">
        <v>5939</v>
      </c>
      <c r="I1778" t="s">
        <v>6085</v>
      </c>
      <c r="J1778">
        <v>25</v>
      </c>
      <c r="K1778" t="s">
        <v>5598</v>
      </c>
      <c r="L1778">
        <v>52.5</v>
      </c>
      <c r="M1778">
        <v>2.1</v>
      </c>
      <c r="N1778" t="s">
        <v>6085</v>
      </c>
      <c r="O1778" t="s">
        <v>465</v>
      </c>
    </row>
    <row r="1779" spans="1:15" x14ac:dyDescent="0.3">
      <c r="A1779">
        <v>234591</v>
      </c>
      <c r="B1779">
        <v>122</v>
      </c>
      <c r="C1779" t="s">
        <v>552</v>
      </c>
      <c r="D1779" t="s">
        <v>2520</v>
      </c>
      <c r="E1779" t="s">
        <v>3170</v>
      </c>
      <c r="F1779" s="440">
        <v>46149</v>
      </c>
      <c r="G1779">
        <v>19485</v>
      </c>
      <c r="H1779" t="s">
        <v>5935</v>
      </c>
      <c r="I1779" t="s">
        <v>6085</v>
      </c>
      <c r="J1779">
        <v>0.1</v>
      </c>
      <c r="K1779" t="s">
        <v>5598</v>
      </c>
      <c r="L1779">
        <v>7.5</v>
      </c>
      <c r="M1779">
        <v>75</v>
      </c>
      <c r="N1779" t="s">
        <v>6085</v>
      </c>
      <c r="O1779" t="s">
        <v>465</v>
      </c>
    </row>
    <row r="1780" spans="1:15" x14ac:dyDescent="0.3">
      <c r="A1780">
        <v>234591</v>
      </c>
      <c r="B1780">
        <v>122</v>
      </c>
      <c r="C1780" t="s">
        <v>552</v>
      </c>
      <c r="D1780" t="s">
        <v>2520</v>
      </c>
      <c r="E1780" t="s">
        <v>3170</v>
      </c>
      <c r="F1780" s="440">
        <v>46149</v>
      </c>
      <c r="G1780">
        <v>19558</v>
      </c>
      <c r="H1780" t="s">
        <v>5950</v>
      </c>
      <c r="I1780" t="s">
        <v>6085</v>
      </c>
      <c r="J1780">
        <v>1</v>
      </c>
      <c r="K1780" t="s">
        <v>5598</v>
      </c>
      <c r="L1780">
        <v>15</v>
      </c>
      <c r="M1780">
        <v>15</v>
      </c>
      <c r="N1780" t="s">
        <v>6085</v>
      </c>
      <c r="O1780" t="s">
        <v>465</v>
      </c>
    </row>
    <row r="1781" spans="1:15" x14ac:dyDescent="0.3">
      <c r="A1781">
        <v>234591</v>
      </c>
      <c r="B1781">
        <v>122</v>
      </c>
      <c r="C1781" t="s">
        <v>552</v>
      </c>
      <c r="D1781" t="s">
        <v>2520</v>
      </c>
      <c r="E1781" t="s">
        <v>3170</v>
      </c>
      <c r="F1781" s="440">
        <v>46149</v>
      </c>
      <c r="G1781">
        <v>23195</v>
      </c>
      <c r="H1781" t="s">
        <v>5951</v>
      </c>
      <c r="I1781" t="s">
        <v>6085</v>
      </c>
      <c r="J1781">
        <v>0.2</v>
      </c>
      <c r="K1781" t="s">
        <v>5598</v>
      </c>
      <c r="L1781">
        <v>1.7</v>
      </c>
      <c r="M1781">
        <v>8.5</v>
      </c>
      <c r="N1781" t="s">
        <v>6085</v>
      </c>
      <c r="O1781" t="s">
        <v>465</v>
      </c>
    </row>
    <row r="1782" spans="1:15" x14ac:dyDescent="0.3">
      <c r="A1782">
        <v>234591</v>
      </c>
      <c r="B1782">
        <v>122</v>
      </c>
      <c r="C1782" t="s">
        <v>552</v>
      </c>
      <c r="D1782" t="s">
        <v>2520</v>
      </c>
      <c r="E1782" t="s">
        <v>3170</v>
      </c>
      <c r="F1782" s="440">
        <v>46149</v>
      </c>
      <c r="G1782">
        <v>19759</v>
      </c>
      <c r="H1782" t="s">
        <v>6016</v>
      </c>
      <c r="I1782" t="s">
        <v>6085</v>
      </c>
      <c r="J1782">
        <v>7</v>
      </c>
      <c r="K1782" t="s">
        <v>5598</v>
      </c>
      <c r="L1782">
        <v>64.400000000000006</v>
      </c>
      <c r="M1782">
        <v>9.1999999999999993</v>
      </c>
      <c r="N1782" t="s">
        <v>6085</v>
      </c>
      <c r="O1782" t="s">
        <v>465</v>
      </c>
    </row>
    <row r="1783" spans="1:15" x14ac:dyDescent="0.3">
      <c r="A1783">
        <v>234591</v>
      </c>
      <c r="B1783">
        <v>122</v>
      </c>
      <c r="C1783" t="s">
        <v>552</v>
      </c>
      <c r="D1783" t="s">
        <v>2520</v>
      </c>
      <c r="E1783" t="s">
        <v>3170</v>
      </c>
      <c r="F1783" s="440">
        <v>46149</v>
      </c>
      <c r="G1783">
        <v>19743</v>
      </c>
      <c r="H1783" t="s">
        <v>5940</v>
      </c>
      <c r="I1783" t="s">
        <v>6085</v>
      </c>
      <c r="J1783">
        <v>1</v>
      </c>
      <c r="K1783" t="s">
        <v>5598</v>
      </c>
      <c r="L1783">
        <v>15</v>
      </c>
      <c r="M1783">
        <v>15</v>
      </c>
      <c r="N1783" t="s">
        <v>6085</v>
      </c>
      <c r="O1783" t="s">
        <v>465</v>
      </c>
    </row>
    <row r="1784" spans="1:15" x14ac:dyDescent="0.3">
      <c r="A1784">
        <v>234591</v>
      </c>
      <c r="B1784">
        <v>122</v>
      </c>
      <c r="C1784" t="s">
        <v>552</v>
      </c>
      <c r="D1784" t="s">
        <v>2520</v>
      </c>
      <c r="E1784" t="s">
        <v>3170</v>
      </c>
      <c r="F1784" s="440">
        <v>46149</v>
      </c>
      <c r="G1784">
        <v>19589</v>
      </c>
      <c r="H1784" t="s">
        <v>5943</v>
      </c>
      <c r="I1784" t="s">
        <v>6085</v>
      </c>
      <c r="J1784">
        <v>0.5</v>
      </c>
      <c r="K1784" t="s">
        <v>5598</v>
      </c>
      <c r="L1784">
        <v>3.25</v>
      </c>
      <c r="M1784">
        <v>6.5</v>
      </c>
      <c r="N1784" t="s">
        <v>6085</v>
      </c>
      <c r="O1784" t="s">
        <v>465</v>
      </c>
    </row>
    <row r="1785" spans="1:15" x14ac:dyDescent="0.3">
      <c r="A1785">
        <v>234591</v>
      </c>
      <c r="B1785">
        <v>122</v>
      </c>
      <c r="C1785" t="s">
        <v>552</v>
      </c>
      <c r="D1785" t="s">
        <v>2520</v>
      </c>
      <c r="E1785" t="s">
        <v>3170</v>
      </c>
      <c r="F1785" s="440">
        <v>46149</v>
      </c>
      <c r="G1785">
        <v>19575</v>
      </c>
      <c r="H1785" t="s">
        <v>5944</v>
      </c>
      <c r="I1785" t="s">
        <v>6085</v>
      </c>
      <c r="J1785">
        <v>0.5</v>
      </c>
      <c r="K1785" t="s">
        <v>5598</v>
      </c>
      <c r="L1785">
        <v>12.5</v>
      </c>
      <c r="M1785">
        <v>25</v>
      </c>
      <c r="N1785" t="s">
        <v>6085</v>
      </c>
      <c r="O1785" t="s">
        <v>465</v>
      </c>
    </row>
    <row r="1786" spans="1:15" x14ac:dyDescent="0.3">
      <c r="A1786">
        <v>234591</v>
      </c>
      <c r="B1786">
        <v>122</v>
      </c>
      <c r="C1786" t="s">
        <v>552</v>
      </c>
      <c r="D1786" t="s">
        <v>2520</v>
      </c>
      <c r="E1786" t="s">
        <v>3170</v>
      </c>
      <c r="F1786" s="440">
        <v>46149</v>
      </c>
      <c r="G1786">
        <v>23390</v>
      </c>
      <c r="H1786" t="s">
        <v>5922</v>
      </c>
      <c r="I1786" t="s">
        <v>6085</v>
      </c>
      <c r="J1786">
        <v>6</v>
      </c>
      <c r="K1786" t="s">
        <v>5598</v>
      </c>
      <c r="L1786">
        <v>48</v>
      </c>
      <c r="M1786">
        <v>8</v>
      </c>
      <c r="N1786" t="s">
        <v>6085</v>
      </c>
      <c r="O1786" t="s">
        <v>465</v>
      </c>
    </row>
    <row r="1787" spans="1:15" x14ac:dyDescent="0.3">
      <c r="A1787">
        <v>234591</v>
      </c>
      <c r="B1787">
        <v>122</v>
      </c>
      <c r="C1787" t="s">
        <v>552</v>
      </c>
      <c r="D1787" t="s">
        <v>2520</v>
      </c>
      <c r="E1787" t="s">
        <v>3170</v>
      </c>
      <c r="F1787" s="440">
        <v>46149</v>
      </c>
      <c r="G1787">
        <v>19472</v>
      </c>
      <c r="H1787" t="s">
        <v>6064</v>
      </c>
      <c r="I1787" t="s">
        <v>6085</v>
      </c>
      <c r="J1787">
        <v>1.5</v>
      </c>
      <c r="K1787" t="s">
        <v>5598</v>
      </c>
      <c r="L1787">
        <v>25.5</v>
      </c>
      <c r="M1787">
        <v>17</v>
      </c>
      <c r="N1787" t="s">
        <v>6085</v>
      </c>
      <c r="O1787" t="s">
        <v>465</v>
      </c>
    </row>
    <row r="1788" spans="1:15" x14ac:dyDescent="0.3">
      <c r="A1788">
        <v>234591</v>
      </c>
      <c r="B1788">
        <v>122</v>
      </c>
      <c r="C1788" t="s">
        <v>552</v>
      </c>
      <c r="D1788" t="s">
        <v>2520</v>
      </c>
      <c r="E1788" t="s">
        <v>3170</v>
      </c>
      <c r="F1788" s="440">
        <v>46149</v>
      </c>
      <c r="G1788">
        <v>19502</v>
      </c>
      <c r="H1788" t="s">
        <v>6015</v>
      </c>
      <c r="I1788" t="s">
        <v>6085</v>
      </c>
      <c r="J1788">
        <v>1</v>
      </c>
      <c r="K1788" t="s">
        <v>5598</v>
      </c>
      <c r="L1788">
        <v>18</v>
      </c>
      <c r="M1788">
        <v>18</v>
      </c>
      <c r="N1788" t="s">
        <v>6085</v>
      </c>
      <c r="O1788" t="s">
        <v>465</v>
      </c>
    </row>
    <row r="1789" spans="1:15" x14ac:dyDescent="0.3">
      <c r="A1789">
        <v>234591</v>
      </c>
      <c r="B1789">
        <v>122</v>
      </c>
      <c r="C1789" t="s">
        <v>552</v>
      </c>
      <c r="D1789" t="s">
        <v>2520</v>
      </c>
      <c r="E1789" t="s">
        <v>3170</v>
      </c>
      <c r="F1789" s="440">
        <v>46149</v>
      </c>
      <c r="G1789">
        <v>19488</v>
      </c>
      <c r="H1789" t="s">
        <v>5930</v>
      </c>
      <c r="I1789" t="s">
        <v>6085</v>
      </c>
      <c r="J1789">
        <v>1</v>
      </c>
      <c r="K1789" t="s">
        <v>5598</v>
      </c>
      <c r="L1789">
        <v>12</v>
      </c>
      <c r="M1789">
        <v>12</v>
      </c>
      <c r="N1789" t="s">
        <v>6085</v>
      </c>
      <c r="O1789" t="s">
        <v>465</v>
      </c>
    </row>
    <row r="1790" spans="1:15" x14ac:dyDescent="0.3">
      <c r="A1790">
        <v>234591</v>
      </c>
      <c r="B1790">
        <v>122</v>
      </c>
      <c r="C1790" t="s">
        <v>552</v>
      </c>
      <c r="D1790" t="s">
        <v>2520</v>
      </c>
      <c r="E1790" t="s">
        <v>3170</v>
      </c>
      <c r="F1790" s="440">
        <v>46149</v>
      </c>
      <c r="G1790">
        <v>19787</v>
      </c>
      <c r="H1790" t="s">
        <v>5914</v>
      </c>
      <c r="I1790" t="s">
        <v>6085</v>
      </c>
      <c r="J1790">
        <v>1.5</v>
      </c>
      <c r="K1790" t="s">
        <v>5598</v>
      </c>
      <c r="L1790">
        <v>9.6</v>
      </c>
      <c r="M1790">
        <v>6.4</v>
      </c>
      <c r="N1790" t="s">
        <v>6085</v>
      </c>
      <c r="O1790" t="s">
        <v>465</v>
      </c>
    </row>
    <row r="1791" spans="1:15" x14ac:dyDescent="0.3">
      <c r="A1791">
        <v>234590</v>
      </c>
      <c r="B1791">
        <v>122</v>
      </c>
      <c r="C1791" t="s">
        <v>552</v>
      </c>
      <c r="D1791" t="s">
        <v>2704</v>
      </c>
      <c r="E1791" t="s">
        <v>3171</v>
      </c>
      <c r="F1791" s="440">
        <v>46149</v>
      </c>
      <c r="G1791">
        <v>23095</v>
      </c>
      <c r="H1791" t="s">
        <v>5942</v>
      </c>
      <c r="I1791" t="s">
        <v>6085</v>
      </c>
      <c r="J1791">
        <v>30</v>
      </c>
      <c r="K1791" t="s">
        <v>5613</v>
      </c>
      <c r="L1791">
        <v>31.2</v>
      </c>
      <c r="M1791">
        <v>1.04</v>
      </c>
      <c r="N1791" t="s">
        <v>6085</v>
      </c>
      <c r="O1791" t="s">
        <v>465</v>
      </c>
    </row>
    <row r="1792" spans="1:15" x14ac:dyDescent="0.3">
      <c r="A1792">
        <v>234590</v>
      </c>
      <c r="B1792">
        <v>122</v>
      </c>
      <c r="C1792" t="s">
        <v>552</v>
      </c>
      <c r="D1792" t="s">
        <v>2704</v>
      </c>
      <c r="E1792" t="s">
        <v>3171</v>
      </c>
      <c r="F1792" s="440">
        <v>46149</v>
      </c>
      <c r="G1792">
        <v>19572</v>
      </c>
      <c r="H1792" t="s">
        <v>5945</v>
      </c>
      <c r="I1792" t="s">
        <v>6085</v>
      </c>
      <c r="J1792">
        <v>0.2</v>
      </c>
      <c r="K1792" t="s">
        <v>5598</v>
      </c>
      <c r="L1792">
        <v>1.61</v>
      </c>
      <c r="M1792">
        <v>8.0500000000000007</v>
      </c>
      <c r="N1792" t="s">
        <v>6085</v>
      </c>
      <c r="O1792" t="s">
        <v>465</v>
      </c>
    </row>
    <row r="1793" spans="1:15" x14ac:dyDescent="0.3">
      <c r="A1793">
        <v>234590</v>
      </c>
      <c r="B1793">
        <v>122</v>
      </c>
      <c r="C1793" t="s">
        <v>552</v>
      </c>
      <c r="D1793" t="s">
        <v>2704</v>
      </c>
      <c r="E1793" t="s">
        <v>3171</v>
      </c>
      <c r="F1793" s="440">
        <v>46149</v>
      </c>
      <c r="G1793">
        <v>24083</v>
      </c>
      <c r="H1793" t="s">
        <v>5924</v>
      </c>
      <c r="I1793" t="s">
        <v>6085</v>
      </c>
      <c r="J1793">
        <v>50</v>
      </c>
      <c r="K1793" t="s">
        <v>5598</v>
      </c>
      <c r="L1793">
        <v>325</v>
      </c>
      <c r="M1793">
        <v>6.5</v>
      </c>
      <c r="N1793" t="s">
        <v>6085</v>
      </c>
      <c r="O1793" t="s">
        <v>465</v>
      </c>
    </row>
    <row r="1794" spans="1:15" x14ac:dyDescent="0.3">
      <c r="A1794">
        <v>234590</v>
      </c>
      <c r="B1794">
        <v>122</v>
      </c>
      <c r="C1794" t="s">
        <v>552</v>
      </c>
      <c r="D1794" t="s">
        <v>2704</v>
      </c>
      <c r="E1794" t="s">
        <v>3171</v>
      </c>
      <c r="F1794" s="440">
        <v>46149</v>
      </c>
      <c r="G1794">
        <v>24037</v>
      </c>
      <c r="H1794" t="s">
        <v>6116</v>
      </c>
      <c r="I1794" t="s">
        <v>6085</v>
      </c>
      <c r="J1794">
        <v>3</v>
      </c>
      <c r="K1794" t="s">
        <v>5598</v>
      </c>
      <c r="L1794">
        <v>53.52</v>
      </c>
      <c r="M1794">
        <v>17.84</v>
      </c>
      <c r="N1794" t="s">
        <v>6085</v>
      </c>
      <c r="O1794" t="s">
        <v>465</v>
      </c>
    </row>
    <row r="1795" spans="1:15" x14ac:dyDescent="0.3">
      <c r="A1795">
        <v>234590</v>
      </c>
      <c r="B1795">
        <v>122</v>
      </c>
      <c r="C1795" t="s">
        <v>552</v>
      </c>
      <c r="D1795" t="s">
        <v>2704</v>
      </c>
      <c r="E1795" t="s">
        <v>3171</v>
      </c>
      <c r="F1795" s="440">
        <v>46149</v>
      </c>
      <c r="G1795">
        <v>23389</v>
      </c>
      <c r="H1795" t="s">
        <v>5923</v>
      </c>
      <c r="I1795" t="s">
        <v>6085</v>
      </c>
      <c r="J1795">
        <v>4</v>
      </c>
      <c r="K1795" t="s">
        <v>5598</v>
      </c>
      <c r="L1795">
        <v>19.32</v>
      </c>
      <c r="M1795">
        <v>4.83</v>
      </c>
      <c r="N1795" t="s">
        <v>6085</v>
      </c>
      <c r="O1795" t="s">
        <v>465</v>
      </c>
    </row>
    <row r="1796" spans="1:15" x14ac:dyDescent="0.3">
      <c r="A1796">
        <v>234590</v>
      </c>
      <c r="B1796">
        <v>122</v>
      </c>
      <c r="C1796" t="s">
        <v>552</v>
      </c>
      <c r="D1796" t="s">
        <v>2704</v>
      </c>
      <c r="E1796" t="s">
        <v>3171</v>
      </c>
      <c r="F1796" s="440">
        <v>46149</v>
      </c>
      <c r="G1796">
        <v>19721</v>
      </c>
      <c r="H1796" t="s">
        <v>5952</v>
      </c>
      <c r="I1796" t="s">
        <v>6085</v>
      </c>
      <c r="J1796">
        <v>1</v>
      </c>
      <c r="K1796" t="s">
        <v>5598</v>
      </c>
      <c r="L1796">
        <v>36.25</v>
      </c>
      <c r="M1796">
        <v>36.25</v>
      </c>
      <c r="N1796" t="s">
        <v>6085</v>
      </c>
      <c r="O1796" t="s">
        <v>465</v>
      </c>
    </row>
    <row r="1797" spans="1:15" x14ac:dyDescent="0.3">
      <c r="A1797">
        <v>234589</v>
      </c>
      <c r="B1797">
        <v>122</v>
      </c>
      <c r="C1797" t="s">
        <v>552</v>
      </c>
      <c r="D1797" t="s">
        <v>2697</v>
      </c>
      <c r="E1797" t="s">
        <v>3172</v>
      </c>
      <c r="F1797" s="440">
        <v>46149</v>
      </c>
      <c r="G1797">
        <v>23186</v>
      </c>
      <c r="H1797" t="s">
        <v>5955</v>
      </c>
      <c r="I1797" t="s">
        <v>6085</v>
      </c>
      <c r="J1797">
        <v>10</v>
      </c>
      <c r="K1797" t="s">
        <v>5598</v>
      </c>
      <c r="L1797">
        <v>115.7</v>
      </c>
      <c r="M1797">
        <v>11.57</v>
      </c>
      <c r="N1797" t="s">
        <v>6085</v>
      </c>
      <c r="O1797" t="s">
        <v>465</v>
      </c>
    </row>
    <row r="1798" spans="1:15" x14ac:dyDescent="0.3">
      <c r="A1798">
        <v>234589</v>
      </c>
      <c r="B1798">
        <v>122</v>
      </c>
      <c r="C1798" t="s">
        <v>552</v>
      </c>
      <c r="D1798" t="s">
        <v>2697</v>
      </c>
      <c r="E1798" t="s">
        <v>3172</v>
      </c>
      <c r="F1798" s="440">
        <v>46149</v>
      </c>
      <c r="G1798">
        <v>25647</v>
      </c>
      <c r="H1798" t="s">
        <v>5918</v>
      </c>
      <c r="I1798" t="s">
        <v>6085</v>
      </c>
      <c r="J1798">
        <v>1.7</v>
      </c>
      <c r="K1798" t="s">
        <v>5598</v>
      </c>
      <c r="L1798">
        <v>36.82</v>
      </c>
      <c r="M1798">
        <v>21.658823999999999</v>
      </c>
      <c r="N1798" t="s">
        <v>6085</v>
      </c>
      <c r="O1798" t="s">
        <v>465</v>
      </c>
    </row>
    <row r="1799" spans="1:15" x14ac:dyDescent="0.3">
      <c r="A1799">
        <v>234589</v>
      </c>
      <c r="B1799">
        <v>122</v>
      </c>
      <c r="C1799" t="s">
        <v>552</v>
      </c>
      <c r="D1799" t="s">
        <v>2697</v>
      </c>
      <c r="E1799" t="s">
        <v>3172</v>
      </c>
      <c r="F1799" s="440">
        <v>46149</v>
      </c>
      <c r="G1799">
        <v>23241</v>
      </c>
      <c r="H1799" t="s">
        <v>5932</v>
      </c>
      <c r="I1799" t="s">
        <v>6085</v>
      </c>
      <c r="J1799">
        <v>2</v>
      </c>
      <c r="K1799" t="s">
        <v>5598</v>
      </c>
      <c r="L1799">
        <v>5.72</v>
      </c>
      <c r="M1799">
        <v>2.86</v>
      </c>
      <c r="N1799" t="s">
        <v>6085</v>
      </c>
      <c r="O1799" t="s">
        <v>465</v>
      </c>
    </row>
    <row r="1800" spans="1:15" x14ac:dyDescent="0.3">
      <c r="A1800">
        <v>234589</v>
      </c>
      <c r="B1800">
        <v>122</v>
      </c>
      <c r="C1800" t="s">
        <v>552</v>
      </c>
      <c r="D1800" t="s">
        <v>2697</v>
      </c>
      <c r="E1800" t="s">
        <v>3172</v>
      </c>
      <c r="F1800" s="440">
        <v>46149</v>
      </c>
      <c r="G1800">
        <v>26631</v>
      </c>
      <c r="H1800" t="s">
        <v>6117</v>
      </c>
      <c r="I1800" t="s">
        <v>6085</v>
      </c>
      <c r="J1800">
        <v>1.2</v>
      </c>
      <c r="K1800" t="s">
        <v>5598</v>
      </c>
      <c r="L1800">
        <v>62.4</v>
      </c>
      <c r="M1800">
        <v>52</v>
      </c>
      <c r="N1800" t="s">
        <v>6085</v>
      </c>
      <c r="O1800" t="s">
        <v>465</v>
      </c>
    </row>
    <row r="1801" spans="1:15" x14ac:dyDescent="0.3">
      <c r="A1801">
        <v>234588</v>
      </c>
      <c r="B1801">
        <v>122</v>
      </c>
      <c r="C1801" t="s">
        <v>552</v>
      </c>
      <c r="D1801" t="s">
        <v>2746</v>
      </c>
      <c r="E1801" t="s">
        <v>3173</v>
      </c>
      <c r="F1801" s="440">
        <v>46147</v>
      </c>
      <c r="G1801">
        <v>28316</v>
      </c>
      <c r="H1801" t="s">
        <v>6119</v>
      </c>
      <c r="I1801" t="s">
        <v>4764</v>
      </c>
      <c r="J1801">
        <v>12</v>
      </c>
      <c r="K1801" t="s">
        <v>5605</v>
      </c>
      <c r="L1801">
        <v>468.6</v>
      </c>
      <c r="M1801">
        <v>39.049999999999997</v>
      </c>
      <c r="N1801" t="s">
        <v>4764</v>
      </c>
      <c r="O1801" t="s">
        <v>465</v>
      </c>
    </row>
    <row r="1802" spans="1:15" x14ac:dyDescent="0.3">
      <c r="A1802">
        <v>234588</v>
      </c>
      <c r="B1802">
        <v>122</v>
      </c>
      <c r="C1802" t="s">
        <v>552</v>
      </c>
      <c r="D1802" t="s">
        <v>2746</v>
      </c>
      <c r="E1802" t="s">
        <v>3173</v>
      </c>
      <c r="F1802" s="440">
        <v>46147</v>
      </c>
      <c r="G1802">
        <v>28315</v>
      </c>
      <c r="H1802" t="s">
        <v>6120</v>
      </c>
      <c r="I1802" t="s">
        <v>4764</v>
      </c>
      <c r="J1802">
        <v>7</v>
      </c>
      <c r="K1802" t="s">
        <v>5605</v>
      </c>
      <c r="L1802">
        <v>304.92</v>
      </c>
      <c r="M1802">
        <v>43.56</v>
      </c>
      <c r="N1802" t="s">
        <v>4764</v>
      </c>
      <c r="O1802" t="s">
        <v>465</v>
      </c>
    </row>
    <row r="1803" spans="1:15" x14ac:dyDescent="0.3">
      <c r="A1803">
        <v>234588</v>
      </c>
      <c r="B1803">
        <v>122</v>
      </c>
      <c r="C1803" t="s">
        <v>552</v>
      </c>
      <c r="D1803" t="s">
        <v>2746</v>
      </c>
      <c r="E1803" t="s">
        <v>3173</v>
      </c>
      <c r="F1803" s="440">
        <v>46147</v>
      </c>
      <c r="G1803">
        <v>27340</v>
      </c>
      <c r="H1803" t="s">
        <v>6118</v>
      </c>
      <c r="I1803" t="s">
        <v>4764</v>
      </c>
      <c r="J1803">
        <v>14</v>
      </c>
      <c r="K1803" t="s">
        <v>5605</v>
      </c>
      <c r="L1803">
        <v>750.68</v>
      </c>
      <c r="M1803">
        <v>53.62</v>
      </c>
      <c r="N1803" t="s">
        <v>4764</v>
      </c>
      <c r="O1803" t="s">
        <v>465</v>
      </c>
    </row>
    <row r="1804" spans="1:15" x14ac:dyDescent="0.3">
      <c r="A1804">
        <v>234587</v>
      </c>
      <c r="B1804">
        <v>122</v>
      </c>
      <c r="C1804" t="s">
        <v>552</v>
      </c>
      <c r="D1804" t="s">
        <v>2815</v>
      </c>
      <c r="E1804" t="s">
        <v>3174</v>
      </c>
      <c r="F1804" s="440">
        <v>46147</v>
      </c>
      <c r="G1804">
        <v>18547</v>
      </c>
      <c r="H1804" t="s">
        <v>5726</v>
      </c>
      <c r="I1804" t="s">
        <v>4764</v>
      </c>
      <c r="J1804">
        <v>6</v>
      </c>
      <c r="K1804" t="s">
        <v>5601</v>
      </c>
      <c r="L1804">
        <v>221.94</v>
      </c>
      <c r="M1804">
        <v>36.99</v>
      </c>
      <c r="N1804" t="s">
        <v>4764</v>
      </c>
      <c r="O1804" t="s">
        <v>465</v>
      </c>
    </row>
    <row r="1805" spans="1:15" x14ac:dyDescent="0.3">
      <c r="A1805">
        <v>234585</v>
      </c>
      <c r="B1805">
        <v>122</v>
      </c>
      <c r="C1805" t="s">
        <v>552</v>
      </c>
      <c r="D1805" t="s">
        <v>2754</v>
      </c>
      <c r="E1805" t="s">
        <v>3175</v>
      </c>
      <c r="F1805" s="440">
        <v>46147</v>
      </c>
      <c r="G1805">
        <v>18589</v>
      </c>
      <c r="H1805" t="s">
        <v>5722</v>
      </c>
      <c r="I1805" t="s">
        <v>4764</v>
      </c>
      <c r="J1805">
        <v>20</v>
      </c>
      <c r="K1805" t="s">
        <v>5605</v>
      </c>
      <c r="L1805">
        <v>1349.8</v>
      </c>
      <c r="M1805">
        <v>67.489999999999995</v>
      </c>
      <c r="N1805" t="s">
        <v>4764</v>
      </c>
      <c r="O1805" t="s">
        <v>465</v>
      </c>
    </row>
    <row r="1806" spans="1:15" x14ac:dyDescent="0.3">
      <c r="A1806">
        <v>234582</v>
      </c>
      <c r="B1806">
        <v>122</v>
      </c>
      <c r="C1806" t="s">
        <v>552</v>
      </c>
      <c r="D1806" t="s">
        <v>2697</v>
      </c>
      <c r="E1806" t="s">
        <v>3176</v>
      </c>
      <c r="F1806" s="440">
        <v>46150</v>
      </c>
      <c r="G1806">
        <v>26631</v>
      </c>
      <c r="H1806" t="s">
        <v>6117</v>
      </c>
      <c r="I1806" t="s">
        <v>6085</v>
      </c>
      <c r="J1806">
        <v>2.5</v>
      </c>
      <c r="K1806" t="s">
        <v>5598</v>
      </c>
      <c r="L1806">
        <v>130</v>
      </c>
      <c r="M1806">
        <v>52</v>
      </c>
      <c r="N1806" t="s">
        <v>6085</v>
      </c>
      <c r="O1806" t="s">
        <v>465</v>
      </c>
    </row>
    <row r="1807" spans="1:15" x14ac:dyDescent="0.3">
      <c r="A1807">
        <v>234582</v>
      </c>
      <c r="B1807">
        <v>122</v>
      </c>
      <c r="C1807" t="s">
        <v>552</v>
      </c>
      <c r="D1807" t="s">
        <v>2697</v>
      </c>
      <c r="E1807" t="s">
        <v>3176</v>
      </c>
      <c r="F1807" s="440">
        <v>46150</v>
      </c>
      <c r="G1807">
        <v>23186</v>
      </c>
      <c r="H1807" t="s">
        <v>5955</v>
      </c>
      <c r="I1807" t="s">
        <v>6085</v>
      </c>
      <c r="J1807">
        <v>20</v>
      </c>
      <c r="K1807" t="s">
        <v>5598</v>
      </c>
      <c r="L1807">
        <v>231.4</v>
      </c>
      <c r="M1807">
        <v>11.57</v>
      </c>
      <c r="N1807" t="s">
        <v>6085</v>
      </c>
      <c r="O1807" t="s">
        <v>465</v>
      </c>
    </row>
    <row r="1808" spans="1:15" x14ac:dyDescent="0.3">
      <c r="A1808">
        <v>234582</v>
      </c>
      <c r="B1808">
        <v>122</v>
      </c>
      <c r="C1808" t="s">
        <v>552</v>
      </c>
      <c r="D1808" t="s">
        <v>2697</v>
      </c>
      <c r="E1808" t="s">
        <v>3176</v>
      </c>
      <c r="F1808" s="440">
        <v>46150</v>
      </c>
      <c r="G1808">
        <v>19654</v>
      </c>
      <c r="H1808" t="s">
        <v>5917</v>
      </c>
      <c r="I1808" t="s">
        <v>6085</v>
      </c>
      <c r="J1808">
        <v>4</v>
      </c>
      <c r="K1808" t="s">
        <v>5598</v>
      </c>
      <c r="L1808">
        <v>13</v>
      </c>
      <c r="M1808">
        <v>3.25</v>
      </c>
      <c r="N1808" t="s">
        <v>6085</v>
      </c>
      <c r="O1808" t="s">
        <v>465</v>
      </c>
    </row>
    <row r="1809" spans="1:15" x14ac:dyDescent="0.3">
      <c r="A1809">
        <v>234582</v>
      </c>
      <c r="B1809">
        <v>122</v>
      </c>
      <c r="C1809" t="s">
        <v>552</v>
      </c>
      <c r="D1809" t="s">
        <v>2697</v>
      </c>
      <c r="E1809" t="s">
        <v>3176</v>
      </c>
      <c r="F1809" s="440">
        <v>46150</v>
      </c>
      <c r="G1809">
        <v>23377</v>
      </c>
      <c r="H1809" t="s">
        <v>5927</v>
      </c>
      <c r="I1809" t="s">
        <v>6085</v>
      </c>
      <c r="J1809">
        <v>7</v>
      </c>
      <c r="K1809" t="s">
        <v>5598</v>
      </c>
      <c r="L1809">
        <v>231</v>
      </c>
      <c r="M1809">
        <v>33</v>
      </c>
      <c r="N1809" t="s">
        <v>6085</v>
      </c>
      <c r="O1809" t="s">
        <v>465</v>
      </c>
    </row>
    <row r="1810" spans="1:15" x14ac:dyDescent="0.3">
      <c r="A1810">
        <v>234579</v>
      </c>
      <c r="B1810">
        <v>122</v>
      </c>
      <c r="C1810" t="s">
        <v>552</v>
      </c>
      <c r="D1810" t="s">
        <v>2704</v>
      </c>
      <c r="E1810" t="s">
        <v>3177</v>
      </c>
      <c r="F1810" s="440">
        <v>46151</v>
      </c>
      <c r="G1810">
        <v>19465</v>
      </c>
      <c r="H1810" t="s">
        <v>5953</v>
      </c>
      <c r="I1810" t="s">
        <v>6085</v>
      </c>
      <c r="J1810">
        <v>1.8</v>
      </c>
      <c r="K1810" t="s">
        <v>5598</v>
      </c>
      <c r="L1810">
        <v>10.44</v>
      </c>
      <c r="M1810">
        <v>5.8</v>
      </c>
      <c r="N1810" t="s">
        <v>6085</v>
      </c>
      <c r="O1810" t="s">
        <v>465</v>
      </c>
    </row>
    <row r="1811" spans="1:15" x14ac:dyDescent="0.3">
      <c r="A1811">
        <v>234579</v>
      </c>
      <c r="B1811">
        <v>122</v>
      </c>
      <c r="C1811" t="s">
        <v>552</v>
      </c>
      <c r="D1811" t="s">
        <v>2704</v>
      </c>
      <c r="E1811" t="s">
        <v>3177</v>
      </c>
      <c r="F1811" s="440">
        <v>46151</v>
      </c>
      <c r="G1811">
        <v>19721</v>
      </c>
      <c r="H1811" t="s">
        <v>5952</v>
      </c>
      <c r="I1811" t="s">
        <v>6085</v>
      </c>
      <c r="J1811">
        <v>0.3</v>
      </c>
      <c r="K1811" t="s">
        <v>5598</v>
      </c>
      <c r="L1811">
        <v>10.88</v>
      </c>
      <c r="M1811">
        <v>36.266666999999998</v>
      </c>
      <c r="N1811" t="s">
        <v>6085</v>
      </c>
      <c r="O1811" t="s">
        <v>465</v>
      </c>
    </row>
    <row r="1812" spans="1:15" x14ac:dyDescent="0.3">
      <c r="A1812">
        <v>234579</v>
      </c>
      <c r="B1812">
        <v>122</v>
      </c>
      <c r="C1812" t="s">
        <v>552</v>
      </c>
      <c r="D1812" t="s">
        <v>2704</v>
      </c>
      <c r="E1812" t="s">
        <v>3177</v>
      </c>
      <c r="F1812" s="440">
        <v>46151</v>
      </c>
      <c r="G1812">
        <v>19738</v>
      </c>
      <c r="H1812" t="s">
        <v>6018</v>
      </c>
      <c r="I1812" t="s">
        <v>6085</v>
      </c>
      <c r="J1812">
        <v>22.4</v>
      </c>
      <c r="K1812" t="s">
        <v>5598</v>
      </c>
      <c r="L1812">
        <v>69.89</v>
      </c>
      <c r="M1812">
        <v>3.1200890000000001</v>
      </c>
      <c r="N1812" t="s">
        <v>6085</v>
      </c>
      <c r="O1812" t="s">
        <v>465</v>
      </c>
    </row>
    <row r="1813" spans="1:15" x14ac:dyDescent="0.3">
      <c r="A1813">
        <v>234579</v>
      </c>
      <c r="B1813">
        <v>122</v>
      </c>
      <c r="C1813" t="s">
        <v>552</v>
      </c>
      <c r="D1813" t="s">
        <v>2704</v>
      </c>
      <c r="E1813" t="s">
        <v>3177</v>
      </c>
      <c r="F1813" s="440">
        <v>46151</v>
      </c>
      <c r="G1813">
        <v>19652</v>
      </c>
      <c r="H1813" t="s">
        <v>5920</v>
      </c>
      <c r="I1813" t="s">
        <v>6085</v>
      </c>
      <c r="J1813">
        <v>0.7</v>
      </c>
      <c r="K1813" t="s">
        <v>5598</v>
      </c>
      <c r="L1813">
        <v>12.97</v>
      </c>
      <c r="M1813">
        <v>18.528570999999999</v>
      </c>
      <c r="N1813" t="s">
        <v>6085</v>
      </c>
      <c r="O1813" t="s">
        <v>465</v>
      </c>
    </row>
    <row r="1814" spans="1:15" x14ac:dyDescent="0.3">
      <c r="A1814">
        <v>234579</v>
      </c>
      <c r="B1814">
        <v>122</v>
      </c>
      <c r="C1814" t="s">
        <v>552</v>
      </c>
      <c r="D1814" t="s">
        <v>2704</v>
      </c>
      <c r="E1814" t="s">
        <v>3177</v>
      </c>
      <c r="F1814" s="440">
        <v>46151</v>
      </c>
      <c r="G1814">
        <v>19572</v>
      </c>
      <c r="H1814" t="s">
        <v>5945</v>
      </c>
      <c r="I1814" t="s">
        <v>6085</v>
      </c>
      <c r="J1814">
        <v>0.6</v>
      </c>
      <c r="K1814" t="s">
        <v>5598</v>
      </c>
      <c r="L1814">
        <v>4.83</v>
      </c>
      <c r="M1814">
        <v>8.0500000000000007</v>
      </c>
      <c r="N1814" t="s">
        <v>6085</v>
      </c>
      <c r="O1814" t="s">
        <v>465</v>
      </c>
    </row>
    <row r="1815" spans="1:15" x14ac:dyDescent="0.3">
      <c r="A1815">
        <v>234579</v>
      </c>
      <c r="B1815">
        <v>122</v>
      </c>
      <c r="C1815" t="s">
        <v>552</v>
      </c>
      <c r="D1815" t="s">
        <v>2704</v>
      </c>
      <c r="E1815" t="s">
        <v>3177</v>
      </c>
      <c r="F1815" s="440">
        <v>46151</v>
      </c>
      <c r="G1815">
        <v>24083</v>
      </c>
      <c r="H1815" t="s">
        <v>5924</v>
      </c>
      <c r="I1815" t="s">
        <v>6085</v>
      </c>
      <c r="J1815">
        <v>75</v>
      </c>
      <c r="K1815" t="s">
        <v>5598</v>
      </c>
      <c r="L1815">
        <v>487.5</v>
      </c>
      <c r="M1815">
        <v>6.5</v>
      </c>
      <c r="N1815" t="s">
        <v>6085</v>
      </c>
      <c r="O1815" t="s">
        <v>465</v>
      </c>
    </row>
    <row r="1816" spans="1:15" x14ac:dyDescent="0.3">
      <c r="A1816">
        <v>234579</v>
      </c>
      <c r="B1816">
        <v>122</v>
      </c>
      <c r="C1816" t="s">
        <v>552</v>
      </c>
      <c r="D1816" t="s">
        <v>2704</v>
      </c>
      <c r="E1816" t="s">
        <v>3177</v>
      </c>
      <c r="F1816" s="440">
        <v>46151</v>
      </c>
      <c r="G1816">
        <v>23095</v>
      </c>
      <c r="H1816" t="s">
        <v>5942</v>
      </c>
      <c r="I1816" t="s">
        <v>6085</v>
      </c>
      <c r="J1816">
        <v>100</v>
      </c>
      <c r="K1816" t="s">
        <v>5613</v>
      </c>
      <c r="L1816">
        <v>104</v>
      </c>
      <c r="M1816">
        <v>1.04</v>
      </c>
      <c r="N1816" t="s">
        <v>6085</v>
      </c>
      <c r="O1816" t="s">
        <v>465</v>
      </c>
    </row>
    <row r="1817" spans="1:15" x14ac:dyDescent="0.3">
      <c r="A1817">
        <v>234577</v>
      </c>
      <c r="B1817">
        <v>122</v>
      </c>
      <c r="C1817" t="s">
        <v>552</v>
      </c>
      <c r="D1817" t="s">
        <v>2520</v>
      </c>
      <c r="E1817" t="s">
        <v>3178</v>
      </c>
      <c r="F1817" s="440">
        <v>46150</v>
      </c>
      <c r="G1817">
        <v>19505</v>
      </c>
      <c r="H1817" t="s">
        <v>5978</v>
      </c>
      <c r="I1817" t="s">
        <v>6085</v>
      </c>
      <c r="J1817">
        <v>0.6</v>
      </c>
      <c r="K1817" t="s">
        <v>5598</v>
      </c>
      <c r="L1817">
        <v>5.4</v>
      </c>
      <c r="M1817">
        <v>9</v>
      </c>
      <c r="N1817" t="s">
        <v>6085</v>
      </c>
      <c r="O1817" t="s">
        <v>465</v>
      </c>
    </row>
    <row r="1818" spans="1:15" x14ac:dyDescent="0.3">
      <c r="A1818">
        <v>234577</v>
      </c>
      <c r="B1818">
        <v>122</v>
      </c>
      <c r="C1818" t="s">
        <v>552</v>
      </c>
      <c r="D1818" t="s">
        <v>2520</v>
      </c>
      <c r="E1818" t="s">
        <v>3178</v>
      </c>
      <c r="F1818" s="440">
        <v>46150</v>
      </c>
      <c r="G1818">
        <v>24037</v>
      </c>
      <c r="H1818" t="s">
        <v>6116</v>
      </c>
      <c r="I1818" t="s">
        <v>6085</v>
      </c>
      <c r="J1818">
        <v>2</v>
      </c>
      <c r="K1818" t="s">
        <v>5598</v>
      </c>
      <c r="L1818">
        <v>35.6</v>
      </c>
      <c r="M1818">
        <v>17.8</v>
      </c>
      <c r="N1818" t="s">
        <v>6085</v>
      </c>
      <c r="O1818" t="s">
        <v>465</v>
      </c>
    </row>
    <row r="1819" spans="1:15" x14ac:dyDescent="0.3">
      <c r="A1819">
        <v>234577</v>
      </c>
      <c r="B1819">
        <v>122</v>
      </c>
      <c r="C1819" t="s">
        <v>552</v>
      </c>
      <c r="D1819" t="s">
        <v>2520</v>
      </c>
      <c r="E1819" t="s">
        <v>3178</v>
      </c>
      <c r="F1819" s="440">
        <v>46150</v>
      </c>
      <c r="G1819">
        <v>23096</v>
      </c>
      <c r="H1819" t="s">
        <v>5941</v>
      </c>
      <c r="I1819" t="s">
        <v>6085</v>
      </c>
      <c r="J1819">
        <v>30</v>
      </c>
      <c r="K1819" t="s">
        <v>5613</v>
      </c>
      <c r="L1819">
        <v>19.2</v>
      </c>
      <c r="M1819">
        <v>0.64</v>
      </c>
      <c r="N1819" t="s">
        <v>6085</v>
      </c>
      <c r="O1819" t="s">
        <v>465</v>
      </c>
    </row>
    <row r="1820" spans="1:15" x14ac:dyDescent="0.3">
      <c r="A1820">
        <v>234577</v>
      </c>
      <c r="B1820">
        <v>122</v>
      </c>
      <c r="C1820" t="s">
        <v>552</v>
      </c>
      <c r="D1820" t="s">
        <v>2520</v>
      </c>
      <c r="E1820" t="s">
        <v>3178</v>
      </c>
      <c r="F1820" s="440">
        <v>46150</v>
      </c>
      <c r="G1820">
        <v>19621</v>
      </c>
      <c r="H1820" t="s">
        <v>5931</v>
      </c>
      <c r="I1820" t="s">
        <v>6085</v>
      </c>
      <c r="J1820">
        <v>6</v>
      </c>
      <c r="K1820" t="s">
        <v>5598</v>
      </c>
      <c r="L1820">
        <v>48</v>
      </c>
      <c r="M1820">
        <v>8</v>
      </c>
      <c r="N1820" t="s">
        <v>6085</v>
      </c>
      <c r="O1820" t="s">
        <v>465</v>
      </c>
    </row>
    <row r="1821" spans="1:15" x14ac:dyDescent="0.3">
      <c r="A1821">
        <v>234577</v>
      </c>
      <c r="B1821">
        <v>122</v>
      </c>
      <c r="C1821" t="s">
        <v>552</v>
      </c>
      <c r="D1821" t="s">
        <v>2520</v>
      </c>
      <c r="E1821" t="s">
        <v>3178</v>
      </c>
      <c r="F1821" s="440">
        <v>46150</v>
      </c>
      <c r="G1821">
        <v>23113</v>
      </c>
      <c r="H1821" t="s">
        <v>5985</v>
      </c>
      <c r="I1821" t="s">
        <v>6085</v>
      </c>
      <c r="J1821">
        <v>0.6</v>
      </c>
      <c r="K1821" t="s">
        <v>5598</v>
      </c>
      <c r="L1821">
        <v>8.1</v>
      </c>
      <c r="M1821">
        <v>13.5</v>
      </c>
      <c r="N1821" t="s">
        <v>6085</v>
      </c>
      <c r="O1821" t="s">
        <v>465</v>
      </c>
    </row>
    <row r="1822" spans="1:15" x14ac:dyDescent="0.3">
      <c r="A1822">
        <v>234577</v>
      </c>
      <c r="B1822">
        <v>122</v>
      </c>
      <c r="C1822" t="s">
        <v>552</v>
      </c>
      <c r="D1822" t="s">
        <v>2520</v>
      </c>
      <c r="E1822" t="s">
        <v>3178</v>
      </c>
      <c r="F1822" s="440">
        <v>46150</v>
      </c>
      <c r="G1822">
        <v>23361</v>
      </c>
      <c r="H1822" t="s">
        <v>5937</v>
      </c>
      <c r="I1822" t="s">
        <v>6085</v>
      </c>
      <c r="J1822">
        <v>20</v>
      </c>
      <c r="K1822" t="s">
        <v>5598</v>
      </c>
      <c r="L1822">
        <v>55</v>
      </c>
      <c r="M1822">
        <v>2.75</v>
      </c>
      <c r="N1822" t="s">
        <v>6085</v>
      </c>
      <c r="O1822" t="s">
        <v>465</v>
      </c>
    </row>
    <row r="1823" spans="1:15" x14ac:dyDescent="0.3">
      <c r="A1823">
        <v>234577</v>
      </c>
      <c r="B1823">
        <v>122</v>
      </c>
      <c r="C1823" t="s">
        <v>552</v>
      </c>
      <c r="D1823" t="s">
        <v>2520</v>
      </c>
      <c r="E1823" t="s">
        <v>3178</v>
      </c>
      <c r="F1823" s="440">
        <v>46150</v>
      </c>
      <c r="G1823">
        <v>19575</v>
      </c>
      <c r="H1823" t="s">
        <v>5944</v>
      </c>
      <c r="I1823" t="s">
        <v>6085</v>
      </c>
      <c r="J1823">
        <v>0.5</v>
      </c>
      <c r="K1823" t="s">
        <v>5598</v>
      </c>
      <c r="L1823">
        <v>12.5</v>
      </c>
      <c r="M1823">
        <v>25</v>
      </c>
      <c r="N1823" t="s">
        <v>6085</v>
      </c>
      <c r="O1823" t="s">
        <v>465</v>
      </c>
    </row>
    <row r="1824" spans="1:15" x14ac:dyDescent="0.3">
      <c r="A1824">
        <v>234577</v>
      </c>
      <c r="B1824">
        <v>122</v>
      </c>
      <c r="C1824" t="s">
        <v>552</v>
      </c>
      <c r="D1824" t="s">
        <v>2520</v>
      </c>
      <c r="E1824" t="s">
        <v>3178</v>
      </c>
      <c r="F1824" s="440">
        <v>46150</v>
      </c>
      <c r="G1824">
        <v>19480</v>
      </c>
      <c r="H1824" t="s">
        <v>5936</v>
      </c>
      <c r="I1824" t="s">
        <v>6085</v>
      </c>
      <c r="J1824">
        <v>0.4</v>
      </c>
      <c r="K1824" t="s">
        <v>5598</v>
      </c>
      <c r="L1824">
        <v>6.6</v>
      </c>
      <c r="M1824">
        <v>16.5</v>
      </c>
      <c r="N1824" t="s">
        <v>6085</v>
      </c>
      <c r="O1824" t="s">
        <v>465</v>
      </c>
    </row>
    <row r="1825" spans="1:15" x14ac:dyDescent="0.3">
      <c r="A1825">
        <v>234577</v>
      </c>
      <c r="B1825">
        <v>122</v>
      </c>
      <c r="C1825" t="s">
        <v>552</v>
      </c>
      <c r="D1825" t="s">
        <v>2520</v>
      </c>
      <c r="E1825" t="s">
        <v>3178</v>
      </c>
      <c r="F1825" s="440">
        <v>46150</v>
      </c>
      <c r="G1825">
        <v>19485</v>
      </c>
      <c r="H1825" t="s">
        <v>5935</v>
      </c>
      <c r="I1825" t="s">
        <v>6085</v>
      </c>
      <c r="J1825">
        <v>0.1</v>
      </c>
      <c r="K1825" t="s">
        <v>5598</v>
      </c>
      <c r="L1825">
        <v>7</v>
      </c>
      <c r="M1825">
        <v>70</v>
      </c>
      <c r="N1825" t="s">
        <v>6085</v>
      </c>
      <c r="O1825" t="s">
        <v>465</v>
      </c>
    </row>
    <row r="1826" spans="1:15" x14ac:dyDescent="0.3">
      <c r="A1826">
        <v>234577</v>
      </c>
      <c r="B1826">
        <v>122</v>
      </c>
      <c r="C1826" t="s">
        <v>552</v>
      </c>
      <c r="D1826" t="s">
        <v>2520</v>
      </c>
      <c r="E1826" t="s">
        <v>3178</v>
      </c>
      <c r="F1826" s="440">
        <v>46150</v>
      </c>
      <c r="G1826">
        <v>23359</v>
      </c>
      <c r="H1826" t="s">
        <v>5939</v>
      </c>
      <c r="I1826" t="s">
        <v>6085</v>
      </c>
      <c r="J1826">
        <v>10</v>
      </c>
      <c r="K1826" t="s">
        <v>5598</v>
      </c>
      <c r="L1826">
        <v>20.8</v>
      </c>
      <c r="M1826">
        <v>2.08</v>
      </c>
      <c r="N1826" t="s">
        <v>6085</v>
      </c>
      <c r="O1826" t="s">
        <v>465</v>
      </c>
    </row>
    <row r="1827" spans="1:15" x14ac:dyDescent="0.3">
      <c r="A1827">
        <v>234577</v>
      </c>
      <c r="B1827">
        <v>122</v>
      </c>
      <c r="C1827" t="s">
        <v>552</v>
      </c>
      <c r="D1827" t="s">
        <v>2520</v>
      </c>
      <c r="E1827" t="s">
        <v>3178</v>
      </c>
      <c r="F1827" s="440">
        <v>46150</v>
      </c>
      <c r="G1827">
        <v>19558</v>
      </c>
      <c r="H1827" t="s">
        <v>5950</v>
      </c>
      <c r="I1827" t="s">
        <v>6085</v>
      </c>
      <c r="J1827">
        <v>1</v>
      </c>
      <c r="K1827" t="s">
        <v>5598</v>
      </c>
      <c r="L1827">
        <v>17</v>
      </c>
      <c r="M1827">
        <v>17</v>
      </c>
      <c r="N1827" t="s">
        <v>6085</v>
      </c>
      <c r="O1827" t="s">
        <v>465</v>
      </c>
    </row>
    <row r="1828" spans="1:15" x14ac:dyDescent="0.3">
      <c r="A1828">
        <v>234577</v>
      </c>
      <c r="B1828">
        <v>122</v>
      </c>
      <c r="C1828" t="s">
        <v>552</v>
      </c>
      <c r="D1828" t="s">
        <v>2520</v>
      </c>
      <c r="E1828" t="s">
        <v>3178</v>
      </c>
      <c r="F1828" s="440">
        <v>46150</v>
      </c>
      <c r="G1828">
        <v>23236</v>
      </c>
      <c r="H1828" t="s">
        <v>5934</v>
      </c>
      <c r="I1828" t="s">
        <v>6085</v>
      </c>
      <c r="J1828">
        <v>2.5</v>
      </c>
      <c r="K1828" t="s">
        <v>5598</v>
      </c>
      <c r="L1828">
        <v>17.5</v>
      </c>
      <c r="M1828">
        <v>7</v>
      </c>
      <c r="N1828" t="s">
        <v>6085</v>
      </c>
      <c r="O1828" t="s">
        <v>465</v>
      </c>
    </row>
    <row r="1829" spans="1:15" x14ac:dyDescent="0.3">
      <c r="A1829">
        <v>234577</v>
      </c>
      <c r="B1829">
        <v>122</v>
      </c>
      <c r="C1829" t="s">
        <v>552</v>
      </c>
      <c r="D1829" t="s">
        <v>2520</v>
      </c>
      <c r="E1829" t="s">
        <v>3178</v>
      </c>
      <c r="F1829" s="440">
        <v>46150</v>
      </c>
      <c r="G1829">
        <v>19787</v>
      </c>
      <c r="H1829" t="s">
        <v>5914</v>
      </c>
      <c r="I1829" t="s">
        <v>6085</v>
      </c>
      <c r="J1829">
        <v>20</v>
      </c>
      <c r="K1829" t="s">
        <v>5598</v>
      </c>
      <c r="L1829">
        <v>128</v>
      </c>
      <c r="M1829">
        <v>6.4</v>
      </c>
      <c r="N1829" t="s">
        <v>6085</v>
      </c>
      <c r="O1829" t="s">
        <v>465</v>
      </c>
    </row>
    <row r="1830" spans="1:15" x14ac:dyDescent="0.3">
      <c r="A1830">
        <v>234577</v>
      </c>
      <c r="B1830">
        <v>122</v>
      </c>
      <c r="C1830" t="s">
        <v>552</v>
      </c>
      <c r="D1830" t="s">
        <v>2520</v>
      </c>
      <c r="E1830" t="s">
        <v>3178</v>
      </c>
      <c r="F1830" s="440">
        <v>46150</v>
      </c>
      <c r="G1830">
        <v>19472</v>
      </c>
      <c r="H1830" t="s">
        <v>6064</v>
      </c>
      <c r="I1830" t="s">
        <v>6085</v>
      </c>
      <c r="J1830">
        <v>1.5</v>
      </c>
      <c r="K1830" t="s">
        <v>5598</v>
      </c>
      <c r="L1830">
        <v>24</v>
      </c>
      <c r="M1830">
        <v>16</v>
      </c>
      <c r="N1830" t="s">
        <v>6085</v>
      </c>
      <c r="O1830" t="s">
        <v>465</v>
      </c>
    </row>
    <row r="1831" spans="1:15" x14ac:dyDescent="0.3">
      <c r="A1831">
        <v>234577</v>
      </c>
      <c r="B1831">
        <v>122</v>
      </c>
      <c r="C1831" t="s">
        <v>552</v>
      </c>
      <c r="D1831" t="s">
        <v>2520</v>
      </c>
      <c r="E1831" t="s">
        <v>3178</v>
      </c>
      <c r="F1831" s="440">
        <v>46150</v>
      </c>
      <c r="G1831">
        <v>23389</v>
      </c>
      <c r="H1831" t="s">
        <v>5923</v>
      </c>
      <c r="I1831" t="s">
        <v>6085</v>
      </c>
      <c r="J1831">
        <v>4</v>
      </c>
      <c r="K1831" t="s">
        <v>5598</v>
      </c>
      <c r="L1831">
        <v>18.399999999999999</v>
      </c>
      <c r="M1831">
        <v>4.5999999999999996</v>
      </c>
      <c r="N1831" t="s">
        <v>6085</v>
      </c>
      <c r="O1831" t="s">
        <v>465</v>
      </c>
    </row>
    <row r="1832" spans="1:15" x14ac:dyDescent="0.3">
      <c r="A1832">
        <v>234577</v>
      </c>
      <c r="B1832">
        <v>122</v>
      </c>
      <c r="C1832" t="s">
        <v>552</v>
      </c>
      <c r="D1832" t="s">
        <v>2520</v>
      </c>
      <c r="E1832" t="s">
        <v>3178</v>
      </c>
      <c r="F1832" s="440">
        <v>46150</v>
      </c>
      <c r="G1832">
        <v>19488</v>
      </c>
      <c r="H1832" t="s">
        <v>5930</v>
      </c>
      <c r="I1832" t="s">
        <v>6085</v>
      </c>
      <c r="J1832">
        <v>0.6</v>
      </c>
      <c r="K1832" t="s">
        <v>5598</v>
      </c>
      <c r="L1832">
        <v>6.6</v>
      </c>
      <c r="M1832">
        <v>11</v>
      </c>
      <c r="N1832" t="s">
        <v>6085</v>
      </c>
      <c r="O1832" t="s">
        <v>465</v>
      </c>
    </row>
    <row r="1833" spans="1:15" x14ac:dyDescent="0.3">
      <c r="A1833">
        <v>234577</v>
      </c>
      <c r="B1833">
        <v>122</v>
      </c>
      <c r="C1833" t="s">
        <v>552</v>
      </c>
      <c r="D1833" t="s">
        <v>2520</v>
      </c>
      <c r="E1833" t="s">
        <v>3178</v>
      </c>
      <c r="F1833" s="440">
        <v>46150</v>
      </c>
      <c r="G1833">
        <v>19502</v>
      </c>
      <c r="H1833" t="s">
        <v>6015</v>
      </c>
      <c r="I1833" t="s">
        <v>6085</v>
      </c>
      <c r="J1833">
        <v>0.6</v>
      </c>
      <c r="K1833" t="s">
        <v>5598</v>
      </c>
      <c r="L1833">
        <v>9.9</v>
      </c>
      <c r="M1833">
        <v>16.5</v>
      </c>
      <c r="N1833" t="s">
        <v>6085</v>
      </c>
      <c r="O1833" t="s">
        <v>465</v>
      </c>
    </row>
    <row r="1834" spans="1:15" x14ac:dyDescent="0.3">
      <c r="A1834">
        <v>234577</v>
      </c>
      <c r="B1834">
        <v>122</v>
      </c>
      <c r="C1834" t="s">
        <v>552</v>
      </c>
      <c r="D1834" t="s">
        <v>2520</v>
      </c>
      <c r="E1834" t="s">
        <v>3178</v>
      </c>
      <c r="F1834" s="440">
        <v>46150</v>
      </c>
      <c r="G1834">
        <v>19498</v>
      </c>
      <c r="H1834" t="s">
        <v>5979</v>
      </c>
      <c r="I1834" t="s">
        <v>6085</v>
      </c>
      <c r="J1834">
        <v>0.6</v>
      </c>
      <c r="K1834" t="s">
        <v>5598</v>
      </c>
      <c r="L1834">
        <v>7.2</v>
      </c>
      <c r="M1834">
        <v>12</v>
      </c>
      <c r="N1834" t="s">
        <v>6085</v>
      </c>
      <c r="O1834" t="s">
        <v>465</v>
      </c>
    </row>
    <row r="1835" spans="1:15" x14ac:dyDescent="0.3">
      <c r="A1835">
        <v>234577</v>
      </c>
      <c r="B1835">
        <v>122</v>
      </c>
      <c r="C1835" t="s">
        <v>552</v>
      </c>
      <c r="D1835" t="s">
        <v>2520</v>
      </c>
      <c r="E1835" t="s">
        <v>3178</v>
      </c>
      <c r="F1835" s="440">
        <v>46150</v>
      </c>
      <c r="G1835">
        <v>19759</v>
      </c>
      <c r="H1835" t="s">
        <v>6016</v>
      </c>
      <c r="I1835" t="s">
        <v>6085</v>
      </c>
      <c r="J1835">
        <v>5</v>
      </c>
      <c r="K1835" t="s">
        <v>5598</v>
      </c>
      <c r="L1835">
        <v>45</v>
      </c>
      <c r="M1835">
        <v>9</v>
      </c>
      <c r="N1835" t="s">
        <v>6085</v>
      </c>
      <c r="O1835" t="s">
        <v>465</v>
      </c>
    </row>
    <row r="1836" spans="1:15" x14ac:dyDescent="0.3">
      <c r="A1836">
        <v>234577</v>
      </c>
      <c r="B1836">
        <v>122</v>
      </c>
      <c r="C1836" t="s">
        <v>552</v>
      </c>
      <c r="D1836" t="s">
        <v>2520</v>
      </c>
      <c r="E1836" t="s">
        <v>3178</v>
      </c>
      <c r="F1836" s="440">
        <v>46150</v>
      </c>
      <c r="G1836">
        <v>25647</v>
      </c>
      <c r="H1836" t="s">
        <v>5918</v>
      </c>
      <c r="I1836" t="s">
        <v>6085</v>
      </c>
      <c r="J1836">
        <v>1</v>
      </c>
      <c r="K1836" t="s">
        <v>5598</v>
      </c>
      <c r="L1836">
        <v>20</v>
      </c>
      <c r="M1836">
        <v>20</v>
      </c>
      <c r="N1836" t="s">
        <v>6085</v>
      </c>
      <c r="O1836" t="s">
        <v>465</v>
      </c>
    </row>
    <row r="1837" spans="1:15" x14ac:dyDescent="0.3">
      <c r="A1837">
        <v>234577</v>
      </c>
      <c r="B1837">
        <v>122</v>
      </c>
      <c r="C1837" t="s">
        <v>552</v>
      </c>
      <c r="D1837" t="s">
        <v>2520</v>
      </c>
      <c r="E1837" t="s">
        <v>3178</v>
      </c>
      <c r="F1837" s="440">
        <v>46150</v>
      </c>
      <c r="G1837">
        <v>19751</v>
      </c>
      <c r="H1837" t="s">
        <v>5938</v>
      </c>
      <c r="I1837" t="s">
        <v>6085</v>
      </c>
      <c r="J1837">
        <v>6</v>
      </c>
      <c r="K1837" t="s">
        <v>5598</v>
      </c>
      <c r="L1837">
        <v>51</v>
      </c>
      <c r="M1837">
        <v>8.5</v>
      </c>
      <c r="N1837" t="s">
        <v>6085</v>
      </c>
      <c r="O1837" t="s">
        <v>465</v>
      </c>
    </row>
    <row r="1838" spans="1:15" x14ac:dyDescent="0.3">
      <c r="A1838">
        <v>234577</v>
      </c>
      <c r="B1838">
        <v>122</v>
      </c>
      <c r="C1838" t="s">
        <v>552</v>
      </c>
      <c r="D1838" t="s">
        <v>2520</v>
      </c>
      <c r="E1838" t="s">
        <v>3178</v>
      </c>
      <c r="F1838" s="440">
        <v>46150</v>
      </c>
      <c r="G1838">
        <v>19503</v>
      </c>
      <c r="H1838" t="s">
        <v>6058</v>
      </c>
      <c r="I1838" t="s">
        <v>6085</v>
      </c>
      <c r="J1838">
        <v>0.6</v>
      </c>
      <c r="K1838" t="s">
        <v>5598</v>
      </c>
      <c r="L1838">
        <v>5.4</v>
      </c>
      <c r="M1838">
        <v>9</v>
      </c>
      <c r="N1838" t="s">
        <v>6085</v>
      </c>
      <c r="O1838" t="s">
        <v>465</v>
      </c>
    </row>
    <row r="1839" spans="1:15" x14ac:dyDescent="0.3">
      <c r="A1839">
        <v>234577</v>
      </c>
      <c r="B1839">
        <v>122</v>
      </c>
      <c r="C1839" t="s">
        <v>552</v>
      </c>
      <c r="D1839" t="s">
        <v>2520</v>
      </c>
      <c r="E1839" t="s">
        <v>3178</v>
      </c>
      <c r="F1839" s="440">
        <v>46150</v>
      </c>
      <c r="G1839">
        <v>23390</v>
      </c>
      <c r="H1839" t="s">
        <v>5922</v>
      </c>
      <c r="I1839" t="s">
        <v>6085</v>
      </c>
      <c r="J1839">
        <v>6</v>
      </c>
      <c r="K1839" t="s">
        <v>5598</v>
      </c>
      <c r="L1839">
        <v>46.8</v>
      </c>
      <c r="M1839">
        <v>7.8</v>
      </c>
      <c r="N1839" t="s">
        <v>6085</v>
      </c>
      <c r="O1839" t="s">
        <v>465</v>
      </c>
    </row>
    <row r="1840" spans="1:15" x14ac:dyDescent="0.3">
      <c r="A1840">
        <v>234577</v>
      </c>
      <c r="B1840">
        <v>122</v>
      </c>
      <c r="C1840" t="s">
        <v>552</v>
      </c>
      <c r="D1840" t="s">
        <v>2520</v>
      </c>
      <c r="E1840" t="s">
        <v>3178</v>
      </c>
      <c r="F1840" s="440">
        <v>46150</v>
      </c>
      <c r="G1840">
        <v>24509</v>
      </c>
      <c r="H1840" t="s">
        <v>5928</v>
      </c>
      <c r="I1840" t="s">
        <v>6085</v>
      </c>
      <c r="J1840">
        <v>20</v>
      </c>
      <c r="K1840" t="s">
        <v>5598</v>
      </c>
      <c r="L1840">
        <v>90</v>
      </c>
      <c r="M1840">
        <v>4.5</v>
      </c>
      <c r="N1840" t="s">
        <v>6085</v>
      </c>
      <c r="O1840" t="s">
        <v>465</v>
      </c>
    </row>
    <row r="1841" spans="1:15" x14ac:dyDescent="0.3">
      <c r="A1841">
        <v>234577</v>
      </c>
      <c r="B1841">
        <v>122</v>
      </c>
      <c r="C1841" t="s">
        <v>552</v>
      </c>
      <c r="D1841" t="s">
        <v>2520</v>
      </c>
      <c r="E1841" t="s">
        <v>3178</v>
      </c>
      <c r="F1841" s="440">
        <v>46150</v>
      </c>
      <c r="G1841">
        <v>19846</v>
      </c>
      <c r="H1841" t="s">
        <v>6060</v>
      </c>
      <c r="I1841" t="s">
        <v>6085</v>
      </c>
      <c r="J1841">
        <v>0.5</v>
      </c>
      <c r="K1841" t="s">
        <v>5598</v>
      </c>
      <c r="L1841">
        <v>10.5</v>
      </c>
      <c r="M1841">
        <v>21</v>
      </c>
      <c r="N1841" t="s">
        <v>6085</v>
      </c>
      <c r="O1841" t="s">
        <v>465</v>
      </c>
    </row>
    <row r="1842" spans="1:15" x14ac:dyDescent="0.3">
      <c r="A1842">
        <v>234577</v>
      </c>
      <c r="B1842">
        <v>122</v>
      </c>
      <c r="C1842" t="s">
        <v>552</v>
      </c>
      <c r="D1842" t="s">
        <v>2520</v>
      </c>
      <c r="E1842" t="s">
        <v>3178</v>
      </c>
      <c r="F1842" s="440">
        <v>46150</v>
      </c>
      <c r="G1842">
        <v>19476</v>
      </c>
      <c r="H1842" t="s">
        <v>6017</v>
      </c>
      <c r="I1842" t="s">
        <v>6085</v>
      </c>
      <c r="J1842">
        <v>0.4</v>
      </c>
      <c r="K1842" t="s">
        <v>5598</v>
      </c>
      <c r="L1842">
        <v>25.2</v>
      </c>
      <c r="M1842">
        <v>63</v>
      </c>
      <c r="N1842" t="s">
        <v>6085</v>
      </c>
      <c r="O1842" t="s">
        <v>465</v>
      </c>
    </row>
    <row r="1843" spans="1:15" x14ac:dyDescent="0.3">
      <c r="A1843">
        <v>234577</v>
      </c>
      <c r="B1843">
        <v>122</v>
      </c>
      <c r="C1843" t="s">
        <v>552</v>
      </c>
      <c r="D1843" t="s">
        <v>2520</v>
      </c>
      <c r="E1843" t="s">
        <v>3178</v>
      </c>
      <c r="F1843" s="440">
        <v>46150</v>
      </c>
      <c r="G1843">
        <v>19632</v>
      </c>
      <c r="H1843" t="s">
        <v>5926</v>
      </c>
      <c r="I1843" t="s">
        <v>6085</v>
      </c>
      <c r="J1843">
        <v>4</v>
      </c>
      <c r="K1843" t="s">
        <v>5598</v>
      </c>
      <c r="L1843">
        <v>22</v>
      </c>
      <c r="M1843">
        <v>5.5</v>
      </c>
      <c r="N1843" t="s">
        <v>6085</v>
      </c>
      <c r="O1843" t="s">
        <v>465</v>
      </c>
    </row>
    <row r="1844" spans="1:15" x14ac:dyDescent="0.3">
      <c r="A1844">
        <v>234577</v>
      </c>
      <c r="B1844">
        <v>122</v>
      </c>
      <c r="C1844" t="s">
        <v>552</v>
      </c>
      <c r="D1844" t="s">
        <v>2520</v>
      </c>
      <c r="E1844" t="s">
        <v>3178</v>
      </c>
      <c r="F1844" s="440">
        <v>46150</v>
      </c>
      <c r="G1844">
        <v>19539</v>
      </c>
      <c r="H1844" t="s">
        <v>6159</v>
      </c>
      <c r="I1844" t="s">
        <v>6085</v>
      </c>
      <c r="J1844">
        <v>10</v>
      </c>
      <c r="K1844" t="s">
        <v>5598</v>
      </c>
      <c r="L1844">
        <v>84</v>
      </c>
      <c r="M1844">
        <v>8.4</v>
      </c>
      <c r="N1844" t="s">
        <v>6085</v>
      </c>
      <c r="O1844" t="s">
        <v>465</v>
      </c>
    </row>
    <row r="1845" spans="1:15" x14ac:dyDescent="0.3">
      <c r="A1845">
        <v>234575</v>
      </c>
      <c r="B1845">
        <v>122</v>
      </c>
      <c r="C1845" t="s">
        <v>552</v>
      </c>
      <c r="D1845" t="s">
        <v>2520</v>
      </c>
      <c r="E1845" t="s">
        <v>3179</v>
      </c>
      <c r="F1845" s="440">
        <v>46150</v>
      </c>
      <c r="G1845">
        <v>23095</v>
      </c>
      <c r="H1845" t="s">
        <v>5942</v>
      </c>
      <c r="I1845" t="s">
        <v>6085</v>
      </c>
      <c r="J1845">
        <v>220</v>
      </c>
      <c r="K1845" t="s">
        <v>5613</v>
      </c>
      <c r="L1845">
        <v>242</v>
      </c>
      <c r="M1845">
        <v>1.1000000000000001</v>
      </c>
      <c r="N1845" t="s">
        <v>6085</v>
      </c>
      <c r="O1845" t="s">
        <v>465</v>
      </c>
    </row>
    <row r="1846" spans="1:15" x14ac:dyDescent="0.3">
      <c r="A1846">
        <v>234575</v>
      </c>
      <c r="B1846">
        <v>122</v>
      </c>
      <c r="C1846" t="s">
        <v>552</v>
      </c>
      <c r="D1846" t="s">
        <v>2520</v>
      </c>
      <c r="E1846" t="s">
        <v>3179</v>
      </c>
      <c r="F1846" s="440">
        <v>46150</v>
      </c>
      <c r="G1846">
        <v>23361</v>
      </c>
      <c r="H1846" t="s">
        <v>5937</v>
      </c>
      <c r="I1846" t="s">
        <v>6085</v>
      </c>
      <c r="J1846">
        <v>60</v>
      </c>
      <c r="K1846" t="s">
        <v>5598</v>
      </c>
      <c r="L1846">
        <v>165</v>
      </c>
      <c r="M1846">
        <v>2.75</v>
      </c>
      <c r="N1846" t="s">
        <v>6085</v>
      </c>
      <c r="O1846" t="s">
        <v>465</v>
      </c>
    </row>
    <row r="1847" spans="1:15" x14ac:dyDescent="0.3">
      <c r="A1847">
        <v>234572</v>
      </c>
      <c r="B1847">
        <v>122</v>
      </c>
      <c r="C1847" t="s">
        <v>552</v>
      </c>
      <c r="D1847" t="s">
        <v>2706</v>
      </c>
      <c r="E1847" t="s">
        <v>3180</v>
      </c>
      <c r="F1847" s="440">
        <v>46155</v>
      </c>
      <c r="G1847">
        <v>20645</v>
      </c>
      <c r="H1847" t="s">
        <v>5664</v>
      </c>
      <c r="I1847" t="s">
        <v>6085</v>
      </c>
      <c r="J1847">
        <v>12</v>
      </c>
      <c r="K1847" t="s">
        <v>6091</v>
      </c>
      <c r="L1847">
        <v>275.76</v>
      </c>
      <c r="M1847">
        <v>22.98</v>
      </c>
      <c r="N1847" t="s">
        <v>6085</v>
      </c>
      <c r="O1847" t="s">
        <v>465</v>
      </c>
    </row>
    <row r="1848" spans="1:15" x14ac:dyDescent="0.3">
      <c r="A1848">
        <v>234572</v>
      </c>
      <c r="B1848">
        <v>122</v>
      </c>
      <c r="C1848" t="s">
        <v>552</v>
      </c>
      <c r="D1848" t="s">
        <v>2706</v>
      </c>
      <c r="E1848" t="s">
        <v>3180</v>
      </c>
      <c r="F1848" s="440">
        <v>46155</v>
      </c>
      <c r="G1848">
        <v>20421</v>
      </c>
      <c r="H1848" t="s">
        <v>5637</v>
      </c>
      <c r="I1848" t="s">
        <v>6085</v>
      </c>
      <c r="J1848">
        <v>20</v>
      </c>
      <c r="K1848" t="s">
        <v>5613</v>
      </c>
      <c r="L1848">
        <v>356</v>
      </c>
      <c r="M1848">
        <v>17.8</v>
      </c>
      <c r="N1848" t="s">
        <v>6085</v>
      </c>
      <c r="O1848" t="s">
        <v>465</v>
      </c>
    </row>
    <row r="1849" spans="1:15" x14ac:dyDescent="0.3">
      <c r="A1849">
        <v>234570</v>
      </c>
      <c r="B1849">
        <v>122</v>
      </c>
      <c r="C1849" t="s">
        <v>552</v>
      </c>
      <c r="D1849" t="s">
        <v>2693</v>
      </c>
      <c r="E1849" t="s">
        <v>3181</v>
      </c>
      <c r="F1849" s="440">
        <v>46148</v>
      </c>
      <c r="G1849">
        <v>19339</v>
      </c>
      <c r="H1849" t="s">
        <v>5987</v>
      </c>
      <c r="I1849" t="s">
        <v>6085</v>
      </c>
      <c r="J1849">
        <v>4.72</v>
      </c>
      <c r="K1849" t="s">
        <v>6139</v>
      </c>
      <c r="L1849">
        <v>348.81</v>
      </c>
      <c r="M1849">
        <v>73.900424000000001</v>
      </c>
      <c r="N1849" t="s">
        <v>6085</v>
      </c>
      <c r="O1849" t="s">
        <v>465</v>
      </c>
    </row>
    <row r="1850" spans="1:15" x14ac:dyDescent="0.3">
      <c r="A1850">
        <v>234567</v>
      </c>
      <c r="B1850">
        <v>122</v>
      </c>
      <c r="C1850" t="s">
        <v>552</v>
      </c>
      <c r="D1850" t="s">
        <v>2693</v>
      </c>
      <c r="E1850" t="s">
        <v>3182</v>
      </c>
      <c r="F1850" s="440">
        <v>46148</v>
      </c>
      <c r="G1850">
        <v>21078</v>
      </c>
      <c r="H1850" t="s">
        <v>6039</v>
      </c>
      <c r="I1850" t="s">
        <v>6085</v>
      </c>
      <c r="J1850">
        <v>2</v>
      </c>
      <c r="K1850" t="s">
        <v>6103</v>
      </c>
      <c r="L1850">
        <v>99.8</v>
      </c>
      <c r="M1850">
        <v>49.9</v>
      </c>
      <c r="N1850" t="s">
        <v>6085</v>
      </c>
      <c r="O1850" t="s">
        <v>465</v>
      </c>
    </row>
    <row r="1851" spans="1:15" x14ac:dyDescent="0.3">
      <c r="A1851">
        <v>234567</v>
      </c>
      <c r="B1851">
        <v>122</v>
      </c>
      <c r="C1851" t="s">
        <v>552</v>
      </c>
      <c r="D1851" t="s">
        <v>2693</v>
      </c>
      <c r="E1851" t="s">
        <v>3182</v>
      </c>
      <c r="F1851" s="440">
        <v>46148</v>
      </c>
      <c r="G1851">
        <v>20117</v>
      </c>
      <c r="H1851" t="s">
        <v>5857</v>
      </c>
      <c r="I1851" t="s">
        <v>6085</v>
      </c>
      <c r="J1851">
        <v>20</v>
      </c>
      <c r="K1851" t="s">
        <v>5613</v>
      </c>
      <c r="L1851">
        <v>770</v>
      </c>
      <c r="M1851">
        <v>38.5</v>
      </c>
      <c r="N1851" t="s">
        <v>6085</v>
      </c>
      <c r="O1851" t="s">
        <v>465</v>
      </c>
    </row>
    <row r="1852" spans="1:15" x14ac:dyDescent="0.3">
      <c r="A1852">
        <v>234567</v>
      </c>
      <c r="B1852">
        <v>122</v>
      </c>
      <c r="C1852" t="s">
        <v>552</v>
      </c>
      <c r="D1852" t="s">
        <v>2693</v>
      </c>
      <c r="E1852" t="s">
        <v>3182</v>
      </c>
      <c r="F1852" s="440">
        <v>46148</v>
      </c>
      <c r="G1852">
        <v>19973</v>
      </c>
      <c r="H1852" t="s">
        <v>5670</v>
      </c>
      <c r="I1852" t="s">
        <v>6085</v>
      </c>
      <c r="J1852">
        <v>6</v>
      </c>
      <c r="K1852" t="s">
        <v>5613</v>
      </c>
      <c r="L1852">
        <v>96</v>
      </c>
      <c r="M1852">
        <v>16</v>
      </c>
      <c r="N1852" t="s">
        <v>6085</v>
      </c>
      <c r="O1852" t="s">
        <v>465</v>
      </c>
    </row>
    <row r="1853" spans="1:15" x14ac:dyDescent="0.3">
      <c r="A1853">
        <v>234567</v>
      </c>
      <c r="B1853">
        <v>122</v>
      </c>
      <c r="C1853" t="s">
        <v>552</v>
      </c>
      <c r="D1853" t="s">
        <v>2693</v>
      </c>
      <c r="E1853" t="s">
        <v>3182</v>
      </c>
      <c r="F1853" s="440">
        <v>46148</v>
      </c>
      <c r="G1853">
        <v>19415</v>
      </c>
      <c r="H1853" t="s">
        <v>5958</v>
      </c>
      <c r="I1853" t="s">
        <v>6085</v>
      </c>
      <c r="J1853">
        <v>12</v>
      </c>
      <c r="K1853" t="s">
        <v>5613</v>
      </c>
      <c r="L1853">
        <v>105.6</v>
      </c>
      <c r="M1853">
        <v>8.8000000000000007</v>
      </c>
      <c r="N1853" t="s">
        <v>6085</v>
      </c>
      <c r="O1853" t="s">
        <v>465</v>
      </c>
    </row>
    <row r="1854" spans="1:15" x14ac:dyDescent="0.3">
      <c r="A1854">
        <v>234567</v>
      </c>
      <c r="B1854">
        <v>122</v>
      </c>
      <c r="C1854" t="s">
        <v>552</v>
      </c>
      <c r="D1854" t="s">
        <v>2693</v>
      </c>
      <c r="E1854" t="s">
        <v>3182</v>
      </c>
      <c r="F1854" s="440">
        <v>46148</v>
      </c>
      <c r="G1854">
        <v>20136</v>
      </c>
      <c r="H1854" t="s">
        <v>5658</v>
      </c>
      <c r="I1854" t="s">
        <v>6085</v>
      </c>
      <c r="J1854">
        <v>6</v>
      </c>
      <c r="K1854" t="s">
        <v>5605</v>
      </c>
      <c r="L1854">
        <v>25.2</v>
      </c>
      <c r="M1854">
        <v>4.2</v>
      </c>
      <c r="N1854" t="s">
        <v>6085</v>
      </c>
      <c r="O1854" t="s">
        <v>465</v>
      </c>
    </row>
    <row r="1855" spans="1:15" x14ac:dyDescent="0.3">
      <c r="A1855">
        <v>234567</v>
      </c>
      <c r="B1855">
        <v>122</v>
      </c>
      <c r="C1855" t="s">
        <v>552</v>
      </c>
      <c r="D1855" t="s">
        <v>2693</v>
      </c>
      <c r="E1855" t="s">
        <v>3182</v>
      </c>
      <c r="F1855" s="440">
        <v>46148</v>
      </c>
      <c r="G1855">
        <v>20410</v>
      </c>
      <c r="H1855" t="s">
        <v>5644</v>
      </c>
      <c r="I1855" t="s">
        <v>6085</v>
      </c>
      <c r="J1855">
        <v>4</v>
      </c>
      <c r="K1855" t="s">
        <v>5605</v>
      </c>
      <c r="L1855">
        <v>50.6</v>
      </c>
      <c r="M1855">
        <v>12.65</v>
      </c>
      <c r="N1855" t="s">
        <v>6085</v>
      </c>
      <c r="O1855" t="s">
        <v>465</v>
      </c>
    </row>
    <row r="1856" spans="1:15" x14ac:dyDescent="0.3">
      <c r="A1856">
        <v>234567</v>
      </c>
      <c r="B1856">
        <v>122</v>
      </c>
      <c r="C1856" t="s">
        <v>552</v>
      </c>
      <c r="D1856" t="s">
        <v>2693</v>
      </c>
      <c r="E1856" t="s">
        <v>3182</v>
      </c>
      <c r="F1856" s="440">
        <v>46148</v>
      </c>
      <c r="G1856">
        <v>20385</v>
      </c>
      <c r="H1856" t="s">
        <v>5645</v>
      </c>
      <c r="I1856" t="s">
        <v>6085</v>
      </c>
      <c r="J1856">
        <v>12</v>
      </c>
      <c r="K1856" t="s">
        <v>5613</v>
      </c>
      <c r="L1856">
        <v>59.4</v>
      </c>
      <c r="M1856">
        <v>4.95</v>
      </c>
      <c r="N1856" t="s">
        <v>6085</v>
      </c>
      <c r="O1856" t="s">
        <v>465</v>
      </c>
    </row>
    <row r="1857" spans="1:15" x14ac:dyDescent="0.3">
      <c r="A1857">
        <v>234567</v>
      </c>
      <c r="B1857">
        <v>122</v>
      </c>
      <c r="C1857" t="s">
        <v>552</v>
      </c>
      <c r="D1857" t="s">
        <v>2693</v>
      </c>
      <c r="E1857" t="s">
        <v>3182</v>
      </c>
      <c r="F1857" s="440">
        <v>46148</v>
      </c>
      <c r="G1857">
        <v>20202</v>
      </c>
      <c r="H1857" t="s">
        <v>5852</v>
      </c>
      <c r="I1857" t="s">
        <v>6085</v>
      </c>
      <c r="J1857">
        <v>6</v>
      </c>
      <c r="K1857" t="s">
        <v>5613</v>
      </c>
      <c r="L1857">
        <v>43.2</v>
      </c>
      <c r="M1857">
        <v>7.2</v>
      </c>
      <c r="N1857" t="s">
        <v>6085</v>
      </c>
      <c r="O1857" t="s">
        <v>465</v>
      </c>
    </row>
    <row r="1858" spans="1:15" x14ac:dyDescent="0.3">
      <c r="A1858">
        <v>234567</v>
      </c>
      <c r="B1858">
        <v>122</v>
      </c>
      <c r="C1858" t="s">
        <v>552</v>
      </c>
      <c r="D1858" t="s">
        <v>2693</v>
      </c>
      <c r="E1858" t="s">
        <v>3182</v>
      </c>
      <c r="F1858" s="440">
        <v>46148</v>
      </c>
      <c r="G1858">
        <v>20270</v>
      </c>
      <c r="H1858" t="s">
        <v>5631</v>
      </c>
      <c r="I1858" t="s">
        <v>6085</v>
      </c>
      <c r="J1858">
        <v>5</v>
      </c>
      <c r="K1858" t="s">
        <v>5605</v>
      </c>
      <c r="L1858">
        <v>423</v>
      </c>
      <c r="M1858">
        <v>84.6</v>
      </c>
      <c r="N1858" t="s">
        <v>6085</v>
      </c>
      <c r="O1858" t="s">
        <v>465</v>
      </c>
    </row>
    <row r="1859" spans="1:15" x14ac:dyDescent="0.3">
      <c r="A1859">
        <v>234567</v>
      </c>
      <c r="B1859">
        <v>122</v>
      </c>
      <c r="C1859" t="s">
        <v>552</v>
      </c>
      <c r="D1859" t="s">
        <v>2693</v>
      </c>
      <c r="E1859" t="s">
        <v>3182</v>
      </c>
      <c r="F1859" s="440">
        <v>46148</v>
      </c>
      <c r="G1859">
        <v>20488</v>
      </c>
      <c r="H1859" t="s">
        <v>5851</v>
      </c>
      <c r="I1859" t="s">
        <v>6085</v>
      </c>
      <c r="J1859">
        <v>7.18</v>
      </c>
      <c r="K1859" t="s">
        <v>5598</v>
      </c>
      <c r="L1859">
        <v>214.97</v>
      </c>
      <c r="M1859">
        <v>29.940111000000002</v>
      </c>
      <c r="N1859" t="s">
        <v>6085</v>
      </c>
      <c r="O1859" t="s">
        <v>465</v>
      </c>
    </row>
    <row r="1860" spans="1:15" x14ac:dyDescent="0.3">
      <c r="A1860">
        <v>234567</v>
      </c>
      <c r="B1860">
        <v>122</v>
      </c>
      <c r="C1860" t="s">
        <v>552</v>
      </c>
      <c r="D1860" t="s">
        <v>2693</v>
      </c>
      <c r="E1860" t="s">
        <v>3182</v>
      </c>
      <c r="F1860" s="440">
        <v>46148</v>
      </c>
      <c r="G1860">
        <v>24039</v>
      </c>
      <c r="H1860" t="s">
        <v>5616</v>
      </c>
      <c r="I1860" t="s">
        <v>6085</v>
      </c>
      <c r="J1860">
        <v>5</v>
      </c>
      <c r="K1860" t="s">
        <v>6139</v>
      </c>
      <c r="L1860">
        <v>347.75</v>
      </c>
      <c r="M1860">
        <v>69.55</v>
      </c>
      <c r="N1860" t="s">
        <v>6085</v>
      </c>
      <c r="O1860" t="s">
        <v>465</v>
      </c>
    </row>
    <row r="1861" spans="1:15" x14ac:dyDescent="0.3">
      <c r="A1861">
        <v>234564</v>
      </c>
      <c r="B1861">
        <v>122</v>
      </c>
      <c r="C1861" t="s">
        <v>552</v>
      </c>
      <c r="D1861" t="s">
        <v>3086</v>
      </c>
      <c r="E1861" t="s">
        <v>3183</v>
      </c>
      <c r="F1861" s="440">
        <v>46158</v>
      </c>
      <c r="G1861">
        <v>24083</v>
      </c>
      <c r="H1861" t="s">
        <v>5924</v>
      </c>
      <c r="I1861" t="s">
        <v>6085</v>
      </c>
      <c r="J1861">
        <v>50</v>
      </c>
      <c r="K1861" t="s">
        <v>5598</v>
      </c>
      <c r="L1861">
        <v>420</v>
      </c>
      <c r="M1861">
        <v>8.4</v>
      </c>
      <c r="N1861" t="s">
        <v>6085</v>
      </c>
      <c r="O1861" t="s">
        <v>465</v>
      </c>
    </row>
    <row r="1862" spans="1:15" x14ac:dyDescent="0.3">
      <c r="A1862">
        <v>234562</v>
      </c>
      <c r="B1862">
        <v>122</v>
      </c>
      <c r="C1862" t="s">
        <v>552</v>
      </c>
      <c r="D1862" t="s">
        <v>3093</v>
      </c>
      <c r="E1862" t="s">
        <v>3184</v>
      </c>
      <c r="F1862" s="440">
        <v>46157</v>
      </c>
      <c r="G1862">
        <v>27399</v>
      </c>
      <c r="H1862" t="s">
        <v>5708</v>
      </c>
      <c r="I1862" t="s">
        <v>6085</v>
      </c>
      <c r="J1862">
        <v>10</v>
      </c>
      <c r="K1862" t="s">
        <v>5605</v>
      </c>
      <c r="L1862">
        <v>900</v>
      </c>
      <c r="M1862">
        <v>90</v>
      </c>
      <c r="N1862" t="s">
        <v>6085</v>
      </c>
      <c r="O1862" t="s">
        <v>465</v>
      </c>
    </row>
    <row r="1863" spans="1:15" x14ac:dyDescent="0.3">
      <c r="A1863">
        <v>234560</v>
      </c>
      <c r="B1863">
        <v>122</v>
      </c>
      <c r="C1863" t="s">
        <v>552</v>
      </c>
      <c r="D1863" t="s">
        <v>2746</v>
      </c>
      <c r="E1863" t="s">
        <v>3185</v>
      </c>
      <c r="F1863" s="440">
        <v>46160</v>
      </c>
      <c r="G1863">
        <v>28315</v>
      </c>
      <c r="H1863" t="s">
        <v>6120</v>
      </c>
      <c r="I1863" t="s">
        <v>4764</v>
      </c>
      <c r="J1863">
        <v>7</v>
      </c>
      <c r="K1863" t="s">
        <v>5605</v>
      </c>
      <c r="L1863">
        <v>304.92</v>
      </c>
      <c r="M1863">
        <v>43.56</v>
      </c>
      <c r="N1863" t="s">
        <v>4764</v>
      </c>
      <c r="O1863" t="s">
        <v>465</v>
      </c>
    </row>
    <row r="1864" spans="1:15" x14ac:dyDescent="0.3">
      <c r="A1864">
        <v>234560</v>
      </c>
      <c r="B1864">
        <v>122</v>
      </c>
      <c r="C1864" t="s">
        <v>552</v>
      </c>
      <c r="D1864" t="s">
        <v>2746</v>
      </c>
      <c r="E1864" t="s">
        <v>3185</v>
      </c>
      <c r="F1864" s="440">
        <v>46160</v>
      </c>
      <c r="G1864">
        <v>27340</v>
      </c>
      <c r="H1864" t="s">
        <v>6118</v>
      </c>
      <c r="I1864" t="s">
        <v>4764</v>
      </c>
      <c r="J1864">
        <v>14</v>
      </c>
      <c r="K1864" t="s">
        <v>5605</v>
      </c>
      <c r="L1864">
        <v>750.68</v>
      </c>
      <c r="M1864">
        <v>53.62</v>
      </c>
      <c r="N1864" t="s">
        <v>4764</v>
      </c>
      <c r="O1864" t="s">
        <v>465</v>
      </c>
    </row>
    <row r="1865" spans="1:15" x14ac:dyDescent="0.3">
      <c r="A1865">
        <v>234560</v>
      </c>
      <c r="B1865">
        <v>122</v>
      </c>
      <c r="C1865" t="s">
        <v>552</v>
      </c>
      <c r="D1865" t="s">
        <v>2746</v>
      </c>
      <c r="E1865" t="s">
        <v>3185</v>
      </c>
      <c r="F1865" s="440">
        <v>46160</v>
      </c>
      <c r="G1865">
        <v>28316</v>
      </c>
      <c r="H1865" t="s">
        <v>6119</v>
      </c>
      <c r="I1865" t="s">
        <v>4764</v>
      </c>
      <c r="J1865">
        <v>12</v>
      </c>
      <c r="K1865" t="s">
        <v>5605</v>
      </c>
      <c r="L1865">
        <v>468.6</v>
      </c>
      <c r="M1865">
        <v>39.049999999999997</v>
      </c>
      <c r="N1865" t="s">
        <v>4764</v>
      </c>
      <c r="O1865" t="s">
        <v>465</v>
      </c>
    </row>
    <row r="1866" spans="1:15" x14ac:dyDescent="0.3">
      <c r="A1866">
        <v>233711</v>
      </c>
      <c r="B1866">
        <v>122</v>
      </c>
      <c r="C1866" t="s">
        <v>552</v>
      </c>
      <c r="D1866" t="s">
        <v>2706</v>
      </c>
      <c r="E1866" t="s">
        <v>3186</v>
      </c>
      <c r="F1866" s="440">
        <v>46162</v>
      </c>
      <c r="G1866">
        <v>26020</v>
      </c>
      <c r="H1866" t="s">
        <v>5639</v>
      </c>
      <c r="I1866" t="s">
        <v>6085</v>
      </c>
      <c r="J1866">
        <v>24</v>
      </c>
      <c r="K1866" t="s">
        <v>5613</v>
      </c>
      <c r="L1866">
        <v>334.8</v>
      </c>
      <c r="M1866">
        <v>13.95</v>
      </c>
      <c r="N1866" t="s">
        <v>6085</v>
      </c>
      <c r="O1866" t="s">
        <v>465</v>
      </c>
    </row>
    <row r="1867" spans="1:15" x14ac:dyDescent="0.3">
      <c r="A1867">
        <v>233711</v>
      </c>
      <c r="B1867">
        <v>122</v>
      </c>
      <c r="C1867" t="s">
        <v>552</v>
      </c>
      <c r="D1867" t="s">
        <v>2706</v>
      </c>
      <c r="E1867" t="s">
        <v>3186</v>
      </c>
      <c r="F1867" s="440">
        <v>46162</v>
      </c>
      <c r="G1867">
        <v>20242</v>
      </c>
      <c r="H1867" t="s">
        <v>5649</v>
      </c>
      <c r="I1867" t="s">
        <v>6085</v>
      </c>
      <c r="J1867">
        <v>6</v>
      </c>
      <c r="K1867" t="s">
        <v>5605</v>
      </c>
      <c r="L1867">
        <v>115.14</v>
      </c>
      <c r="M1867">
        <v>19.190000000000001</v>
      </c>
      <c r="N1867" t="s">
        <v>6085</v>
      </c>
      <c r="O1867" t="s">
        <v>465</v>
      </c>
    </row>
    <row r="1868" spans="1:15" x14ac:dyDescent="0.3">
      <c r="A1868">
        <v>233711</v>
      </c>
      <c r="B1868">
        <v>122</v>
      </c>
      <c r="C1868" t="s">
        <v>552</v>
      </c>
      <c r="D1868" t="s">
        <v>2706</v>
      </c>
      <c r="E1868" t="s">
        <v>3186</v>
      </c>
      <c r="F1868" s="440">
        <v>46162</v>
      </c>
      <c r="G1868">
        <v>20961</v>
      </c>
      <c r="H1868" t="s">
        <v>5687</v>
      </c>
      <c r="I1868" t="s">
        <v>6085</v>
      </c>
      <c r="J1868">
        <v>4</v>
      </c>
      <c r="K1868" t="s">
        <v>5613</v>
      </c>
      <c r="L1868">
        <v>36.4</v>
      </c>
      <c r="M1868">
        <v>9.1</v>
      </c>
      <c r="N1868" t="s">
        <v>6085</v>
      </c>
      <c r="O1868" t="s">
        <v>465</v>
      </c>
    </row>
    <row r="1869" spans="1:15" x14ac:dyDescent="0.3">
      <c r="A1869">
        <v>233711</v>
      </c>
      <c r="B1869">
        <v>122</v>
      </c>
      <c r="C1869" t="s">
        <v>552</v>
      </c>
      <c r="D1869" t="s">
        <v>2706</v>
      </c>
      <c r="E1869" t="s">
        <v>3186</v>
      </c>
      <c r="F1869" s="440">
        <v>46162</v>
      </c>
      <c r="G1869">
        <v>20114</v>
      </c>
      <c r="H1869" t="s">
        <v>5659</v>
      </c>
      <c r="I1869" t="s">
        <v>6085</v>
      </c>
      <c r="J1869">
        <v>24</v>
      </c>
      <c r="K1869" t="s">
        <v>5613</v>
      </c>
      <c r="L1869">
        <v>213.12</v>
      </c>
      <c r="M1869">
        <v>8.8800000000000008</v>
      </c>
      <c r="N1869" t="s">
        <v>6085</v>
      </c>
      <c r="O1869" t="s">
        <v>465</v>
      </c>
    </row>
    <row r="1870" spans="1:15" x14ac:dyDescent="0.3">
      <c r="A1870">
        <v>233711</v>
      </c>
      <c r="B1870">
        <v>122</v>
      </c>
      <c r="C1870" t="s">
        <v>552</v>
      </c>
      <c r="D1870" t="s">
        <v>2706</v>
      </c>
      <c r="E1870" t="s">
        <v>3186</v>
      </c>
      <c r="F1870" s="440">
        <v>46162</v>
      </c>
      <c r="G1870">
        <v>20054</v>
      </c>
      <c r="H1870" t="s">
        <v>5633</v>
      </c>
      <c r="I1870" t="s">
        <v>6085</v>
      </c>
      <c r="J1870">
        <v>8</v>
      </c>
      <c r="K1870" t="s">
        <v>6140</v>
      </c>
      <c r="L1870">
        <v>91.36</v>
      </c>
      <c r="M1870">
        <v>11.42</v>
      </c>
      <c r="N1870" t="s">
        <v>6085</v>
      </c>
      <c r="O1870" t="s">
        <v>465</v>
      </c>
    </row>
    <row r="1871" spans="1:15" x14ac:dyDescent="0.3">
      <c r="A1871">
        <v>233711</v>
      </c>
      <c r="B1871">
        <v>122</v>
      </c>
      <c r="C1871" t="s">
        <v>552</v>
      </c>
      <c r="D1871" t="s">
        <v>2706</v>
      </c>
      <c r="E1871" t="s">
        <v>3186</v>
      </c>
      <c r="F1871" s="440">
        <v>46162</v>
      </c>
      <c r="G1871">
        <v>24272</v>
      </c>
      <c r="H1871" t="s">
        <v>5849</v>
      </c>
      <c r="I1871" t="s">
        <v>6085</v>
      </c>
      <c r="J1871">
        <v>1</v>
      </c>
      <c r="K1871" t="s">
        <v>5598</v>
      </c>
      <c r="L1871">
        <v>26.68</v>
      </c>
      <c r="M1871">
        <v>26.68</v>
      </c>
      <c r="N1871" t="s">
        <v>6085</v>
      </c>
      <c r="O1871" t="s">
        <v>465</v>
      </c>
    </row>
    <row r="1872" spans="1:15" x14ac:dyDescent="0.3">
      <c r="A1872">
        <v>233711</v>
      </c>
      <c r="B1872">
        <v>122</v>
      </c>
      <c r="C1872" t="s">
        <v>552</v>
      </c>
      <c r="D1872" t="s">
        <v>2706</v>
      </c>
      <c r="E1872" t="s">
        <v>3186</v>
      </c>
      <c r="F1872" s="440">
        <v>46162</v>
      </c>
      <c r="G1872">
        <v>24123</v>
      </c>
      <c r="H1872" t="s">
        <v>5632</v>
      </c>
      <c r="I1872" t="s">
        <v>6085</v>
      </c>
      <c r="J1872">
        <v>8</v>
      </c>
      <c r="K1872" t="s">
        <v>5605</v>
      </c>
      <c r="L1872">
        <v>848</v>
      </c>
      <c r="M1872">
        <v>106</v>
      </c>
      <c r="N1872" t="s">
        <v>6085</v>
      </c>
      <c r="O1872" t="s">
        <v>465</v>
      </c>
    </row>
    <row r="1873" spans="1:15" x14ac:dyDescent="0.3">
      <c r="A1873">
        <v>233711</v>
      </c>
      <c r="B1873">
        <v>122</v>
      </c>
      <c r="C1873" t="s">
        <v>552</v>
      </c>
      <c r="D1873" t="s">
        <v>2706</v>
      </c>
      <c r="E1873" t="s">
        <v>3186</v>
      </c>
      <c r="F1873" s="440">
        <v>46162</v>
      </c>
      <c r="G1873">
        <v>20227</v>
      </c>
      <c r="H1873" t="s">
        <v>5650</v>
      </c>
      <c r="I1873" t="s">
        <v>6085</v>
      </c>
      <c r="J1873">
        <v>6</v>
      </c>
      <c r="K1873" t="s">
        <v>5605</v>
      </c>
      <c r="L1873">
        <v>79.2</v>
      </c>
      <c r="M1873">
        <v>13.2</v>
      </c>
      <c r="N1873" t="s">
        <v>6085</v>
      </c>
      <c r="O1873" t="s">
        <v>465</v>
      </c>
    </row>
    <row r="1874" spans="1:15" x14ac:dyDescent="0.3">
      <c r="A1874">
        <v>233711</v>
      </c>
      <c r="B1874">
        <v>122</v>
      </c>
      <c r="C1874" t="s">
        <v>552</v>
      </c>
      <c r="D1874" t="s">
        <v>2706</v>
      </c>
      <c r="E1874" t="s">
        <v>3186</v>
      </c>
      <c r="F1874" s="440">
        <v>46162</v>
      </c>
      <c r="G1874">
        <v>25075</v>
      </c>
      <c r="H1874" t="s">
        <v>5661</v>
      </c>
      <c r="I1874" t="s">
        <v>6085</v>
      </c>
      <c r="J1874">
        <v>7</v>
      </c>
      <c r="K1874" t="s">
        <v>6227</v>
      </c>
      <c r="L1874">
        <v>54.39</v>
      </c>
      <c r="M1874">
        <v>7.77</v>
      </c>
      <c r="N1874" t="s">
        <v>6085</v>
      </c>
      <c r="O1874" t="s">
        <v>465</v>
      </c>
    </row>
    <row r="1875" spans="1:15" x14ac:dyDescent="0.3">
      <c r="A1875">
        <v>233711</v>
      </c>
      <c r="B1875">
        <v>122</v>
      </c>
      <c r="C1875" t="s">
        <v>552</v>
      </c>
      <c r="D1875" t="s">
        <v>2706</v>
      </c>
      <c r="E1875" t="s">
        <v>3186</v>
      </c>
      <c r="F1875" s="440">
        <v>46162</v>
      </c>
      <c r="G1875">
        <v>20360</v>
      </c>
      <c r="H1875" t="s">
        <v>5646</v>
      </c>
      <c r="I1875" t="s">
        <v>6085</v>
      </c>
      <c r="J1875">
        <v>10</v>
      </c>
      <c r="K1875" t="s">
        <v>6139</v>
      </c>
      <c r="L1875">
        <v>212.1</v>
      </c>
      <c r="M1875">
        <v>21.21</v>
      </c>
      <c r="N1875" t="s">
        <v>6085</v>
      </c>
      <c r="O1875" t="s">
        <v>465</v>
      </c>
    </row>
    <row r="1876" spans="1:15" x14ac:dyDescent="0.3">
      <c r="A1876">
        <v>233710</v>
      </c>
      <c r="B1876">
        <v>122</v>
      </c>
      <c r="C1876" t="s">
        <v>552</v>
      </c>
      <c r="D1876" t="s">
        <v>2995</v>
      </c>
      <c r="E1876" t="s">
        <v>3187</v>
      </c>
      <c r="F1876" s="440">
        <v>46161</v>
      </c>
      <c r="G1876">
        <v>18261</v>
      </c>
      <c r="H1876" t="s">
        <v>5769</v>
      </c>
      <c r="I1876" t="s">
        <v>4764</v>
      </c>
      <c r="J1876">
        <v>3</v>
      </c>
      <c r="K1876" t="s">
        <v>5601</v>
      </c>
      <c r="L1876">
        <v>1389.6</v>
      </c>
      <c r="M1876">
        <v>463.2</v>
      </c>
      <c r="N1876" t="s">
        <v>4764</v>
      </c>
      <c r="O1876" t="s">
        <v>465</v>
      </c>
    </row>
    <row r="1877" spans="1:15" x14ac:dyDescent="0.3">
      <c r="A1877">
        <v>233709</v>
      </c>
      <c r="B1877">
        <v>122</v>
      </c>
      <c r="C1877" t="s">
        <v>552</v>
      </c>
      <c r="D1877" t="s">
        <v>2868</v>
      </c>
      <c r="E1877" t="s">
        <v>3188</v>
      </c>
      <c r="F1877" s="440">
        <v>46161</v>
      </c>
      <c r="G1877">
        <v>19370</v>
      </c>
      <c r="H1877" t="s">
        <v>5695</v>
      </c>
      <c r="I1877" t="s">
        <v>6085</v>
      </c>
      <c r="J1877">
        <v>10.7</v>
      </c>
      <c r="K1877" t="s">
        <v>5598</v>
      </c>
      <c r="L1877">
        <v>1082.8399999999999</v>
      </c>
      <c r="M1877">
        <v>101.2</v>
      </c>
      <c r="N1877" t="s">
        <v>6085</v>
      </c>
      <c r="O1877" t="s">
        <v>465</v>
      </c>
    </row>
    <row r="1878" spans="1:15" x14ac:dyDescent="0.3">
      <c r="A1878">
        <v>233708</v>
      </c>
      <c r="B1878">
        <v>122</v>
      </c>
      <c r="C1878" t="s">
        <v>552</v>
      </c>
      <c r="D1878" t="s">
        <v>2697</v>
      </c>
      <c r="E1878" t="s">
        <v>3189</v>
      </c>
      <c r="F1878" s="440">
        <v>46161</v>
      </c>
      <c r="G1878">
        <v>23198</v>
      </c>
      <c r="H1878" t="s">
        <v>5947</v>
      </c>
      <c r="I1878" t="s">
        <v>6085</v>
      </c>
      <c r="J1878">
        <v>0.7</v>
      </c>
      <c r="K1878" t="s">
        <v>5598</v>
      </c>
      <c r="L1878">
        <v>11.83</v>
      </c>
      <c r="M1878">
        <v>16.899999999999999</v>
      </c>
      <c r="N1878" t="s">
        <v>6085</v>
      </c>
      <c r="O1878" t="s">
        <v>465</v>
      </c>
    </row>
    <row r="1879" spans="1:15" x14ac:dyDescent="0.3">
      <c r="A1879">
        <v>233708</v>
      </c>
      <c r="B1879">
        <v>122</v>
      </c>
      <c r="C1879" t="s">
        <v>552</v>
      </c>
      <c r="D1879" t="s">
        <v>2697</v>
      </c>
      <c r="E1879" t="s">
        <v>3189</v>
      </c>
      <c r="F1879" s="440">
        <v>46161</v>
      </c>
      <c r="G1879">
        <v>23377</v>
      </c>
      <c r="H1879" t="s">
        <v>5927</v>
      </c>
      <c r="I1879" t="s">
        <v>6085</v>
      </c>
      <c r="J1879">
        <v>2</v>
      </c>
      <c r="K1879" t="s">
        <v>5598</v>
      </c>
      <c r="L1879">
        <v>64</v>
      </c>
      <c r="M1879">
        <v>32</v>
      </c>
      <c r="N1879" t="s">
        <v>6085</v>
      </c>
      <c r="O1879" t="s">
        <v>465</v>
      </c>
    </row>
    <row r="1880" spans="1:15" x14ac:dyDescent="0.3">
      <c r="A1880">
        <v>233708</v>
      </c>
      <c r="B1880">
        <v>122</v>
      </c>
      <c r="C1880" t="s">
        <v>552</v>
      </c>
      <c r="D1880" t="s">
        <v>2697</v>
      </c>
      <c r="E1880" t="s">
        <v>3189</v>
      </c>
      <c r="F1880" s="440">
        <v>46161</v>
      </c>
      <c r="G1880">
        <v>24484</v>
      </c>
      <c r="H1880" t="s">
        <v>6065</v>
      </c>
      <c r="I1880" t="s">
        <v>6085</v>
      </c>
      <c r="J1880">
        <v>2</v>
      </c>
      <c r="K1880" t="s">
        <v>5598</v>
      </c>
      <c r="L1880">
        <v>46.8</v>
      </c>
      <c r="M1880">
        <v>23.4</v>
      </c>
      <c r="N1880" t="s">
        <v>6085</v>
      </c>
      <c r="O1880" t="s">
        <v>465</v>
      </c>
    </row>
    <row r="1881" spans="1:15" x14ac:dyDescent="0.3">
      <c r="A1881">
        <v>233708</v>
      </c>
      <c r="B1881">
        <v>122</v>
      </c>
      <c r="C1881" t="s">
        <v>552</v>
      </c>
      <c r="D1881" t="s">
        <v>2697</v>
      </c>
      <c r="E1881" t="s">
        <v>3189</v>
      </c>
      <c r="F1881" s="440">
        <v>46161</v>
      </c>
      <c r="G1881">
        <v>23361</v>
      </c>
      <c r="H1881" t="s">
        <v>5937</v>
      </c>
      <c r="I1881" t="s">
        <v>6085</v>
      </c>
      <c r="J1881">
        <v>10</v>
      </c>
      <c r="K1881" t="s">
        <v>5598</v>
      </c>
      <c r="L1881">
        <v>29</v>
      </c>
      <c r="M1881">
        <v>2.9</v>
      </c>
      <c r="N1881" t="s">
        <v>6085</v>
      </c>
      <c r="O1881" t="s">
        <v>465</v>
      </c>
    </row>
    <row r="1882" spans="1:15" x14ac:dyDescent="0.3">
      <c r="A1882">
        <v>233708</v>
      </c>
      <c r="B1882">
        <v>122</v>
      </c>
      <c r="C1882" t="s">
        <v>552</v>
      </c>
      <c r="D1882" t="s">
        <v>2697</v>
      </c>
      <c r="E1882" t="s">
        <v>3189</v>
      </c>
      <c r="F1882" s="440">
        <v>46161</v>
      </c>
      <c r="G1882">
        <v>19743</v>
      </c>
      <c r="H1882" t="s">
        <v>5940</v>
      </c>
      <c r="I1882" t="s">
        <v>6085</v>
      </c>
      <c r="J1882">
        <v>7</v>
      </c>
      <c r="K1882" t="s">
        <v>5598</v>
      </c>
      <c r="L1882">
        <v>109.2</v>
      </c>
      <c r="M1882">
        <v>15.6</v>
      </c>
      <c r="N1882" t="s">
        <v>6085</v>
      </c>
      <c r="O1882" t="s">
        <v>465</v>
      </c>
    </row>
    <row r="1883" spans="1:15" x14ac:dyDescent="0.3">
      <c r="A1883">
        <v>233707</v>
      </c>
      <c r="B1883">
        <v>122</v>
      </c>
      <c r="C1883" t="s">
        <v>552</v>
      </c>
      <c r="D1883" t="s">
        <v>2819</v>
      </c>
      <c r="E1883" t="s">
        <v>3190</v>
      </c>
      <c r="F1883" s="440">
        <v>46161</v>
      </c>
      <c r="G1883">
        <v>25478</v>
      </c>
      <c r="H1883" t="s">
        <v>5656</v>
      </c>
      <c r="I1883" t="s">
        <v>6085</v>
      </c>
      <c r="J1883">
        <v>60</v>
      </c>
      <c r="K1883" t="s">
        <v>5613</v>
      </c>
      <c r="L1883">
        <v>585</v>
      </c>
      <c r="M1883">
        <v>9.75</v>
      </c>
      <c r="N1883" t="s">
        <v>4764</v>
      </c>
      <c r="O1883" t="s">
        <v>465</v>
      </c>
    </row>
    <row r="1884" spans="1:15" x14ac:dyDescent="0.3">
      <c r="A1884">
        <v>233706</v>
      </c>
      <c r="B1884">
        <v>122</v>
      </c>
      <c r="C1884" t="s">
        <v>552</v>
      </c>
      <c r="D1884" t="s">
        <v>2738</v>
      </c>
      <c r="E1884" t="s">
        <v>3191</v>
      </c>
      <c r="F1884" s="440">
        <v>46161</v>
      </c>
      <c r="G1884">
        <v>20301</v>
      </c>
      <c r="H1884" t="s">
        <v>5617</v>
      </c>
      <c r="I1884" t="s">
        <v>6085</v>
      </c>
      <c r="J1884">
        <v>10</v>
      </c>
      <c r="K1884" t="s">
        <v>5605</v>
      </c>
      <c r="L1884">
        <v>210</v>
      </c>
      <c r="M1884">
        <v>21</v>
      </c>
      <c r="N1884" t="s">
        <v>6085</v>
      </c>
      <c r="O1884" t="s">
        <v>465</v>
      </c>
    </row>
    <row r="1885" spans="1:15" x14ac:dyDescent="0.3">
      <c r="A1885">
        <v>233706</v>
      </c>
      <c r="B1885">
        <v>122</v>
      </c>
      <c r="C1885" t="s">
        <v>552</v>
      </c>
      <c r="D1885" t="s">
        <v>2738</v>
      </c>
      <c r="E1885" t="s">
        <v>3191</v>
      </c>
      <c r="F1885" s="440">
        <v>46161</v>
      </c>
      <c r="G1885">
        <v>21017</v>
      </c>
      <c r="H1885" t="s">
        <v>5673</v>
      </c>
      <c r="I1885" t="s">
        <v>6085</v>
      </c>
      <c r="J1885">
        <v>6</v>
      </c>
      <c r="K1885" t="s">
        <v>6115</v>
      </c>
      <c r="L1885">
        <v>953.4</v>
      </c>
      <c r="M1885">
        <v>158.9</v>
      </c>
      <c r="N1885" t="s">
        <v>6085</v>
      </c>
      <c r="O1885" t="s">
        <v>465</v>
      </c>
    </row>
    <row r="1886" spans="1:15" x14ac:dyDescent="0.3">
      <c r="A1886">
        <v>233705</v>
      </c>
      <c r="B1886">
        <v>122</v>
      </c>
      <c r="C1886" t="s">
        <v>552</v>
      </c>
      <c r="D1886" t="s">
        <v>2704</v>
      </c>
      <c r="E1886" t="s">
        <v>3192</v>
      </c>
      <c r="F1886" s="440">
        <v>46161</v>
      </c>
      <c r="G1886">
        <v>19549</v>
      </c>
      <c r="H1886" t="s">
        <v>6041</v>
      </c>
      <c r="I1886" t="s">
        <v>6085</v>
      </c>
      <c r="J1886">
        <v>20.100000000000001</v>
      </c>
      <c r="K1886" t="s">
        <v>5598</v>
      </c>
      <c r="L1886">
        <v>240.4</v>
      </c>
      <c r="M1886">
        <v>11.960198999999999</v>
      </c>
      <c r="N1886" t="s">
        <v>6085</v>
      </c>
      <c r="O1886" t="s">
        <v>465</v>
      </c>
    </row>
    <row r="1887" spans="1:15" x14ac:dyDescent="0.3">
      <c r="A1887">
        <v>233705</v>
      </c>
      <c r="B1887">
        <v>122</v>
      </c>
      <c r="C1887" t="s">
        <v>552</v>
      </c>
      <c r="D1887" t="s">
        <v>2704</v>
      </c>
      <c r="E1887" t="s">
        <v>3192</v>
      </c>
      <c r="F1887" s="440">
        <v>46161</v>
      </c>
      <c r="G1887">
        <v>19748</v>
      </c>
      <c r="H1887" t="s">
        <v>5983</v>
      </c>
      <c r="I1887" t="s">
        <v>6085</v>
      </c>
      <c r="J1887">
        <v>3.1</v>
      </c>
      <c r="K1887" t="s">
        <v>5598</v>
      </c>
      <c r="L1887">
        <v>19.96</v>
      </c>
      <c r="M1887">
        <v>6.4387100000000004</v>
      </c>
      <c r="N1887" t="s">
        <v>6085</v>
      </c>
      <c r="O1887" t="s">
        <v>465</v>
      </c>
    </row>
    <row r="1888" spans="1:15" x14ac:dyDescent="0.3">
      <c r="A1888">
        <v>233705</v>
      </c>
      <c r="B1888">
        <v>122</v>
      </c>
      <c r="C1888" t="s">
        <v>552</v>
      </c>
      <c r="D1888" t="s">
        <v>2704</v>
      </c>
      <c r="E1888" t="s">
        <v>3192</v>
      </c>
      <c r="F1888" s="440">
        <v>46161</v>
      </c>
      <c r="G1888">
        <v>19465</v>
      </c>
      <c r="H1888" t="s">
        <v>5953</v>
      </c>
      <c r="I1888" t="s">
        <v>6085</v>
      </c>
      <c r="J1888">
        <v>1.4</v>
      </c>
      <c r="K1888" t="s">
        <v>5598</v>
      </c>
      <c r="L1888">
        <v>9.14</v>
      </c>
      <c r="M1888">
        <v>6.5285710000000003</v>
      </c>
      <c r="N1888" t="s">
        <v>6085</v>
      </c>
      <c r="O1888" t="s">
        <v>465</v>
      </c>
    </row>
    <row r="1889" spans="1:15" x14ac:dyDescent="0.3">
      <c r="A1889">
        <v>233705</v>
      </c>
      <c r="B1889">
        <v>122</v>
      </c>
      <c r="C1889" t="s">
        <v>552</v>
      </c>
      <c r="D1889" t="s">
        <v>2704</v>
      </c>
      <c r="E1889" t="s">
        <v>3192</v>
      </c>
      <c r="F1889" s="440">
        <v>46161</v>
      </c>
      <c r="G1889">
        <v>19607</v>
      </c>
      <c r="H1889" t="s">
        <v>6095</v>
      </c>
      <c r="I1889" t="s">
        <v>6085</v>
      </c>
      <c r="J1889">
        <v>20</v>
      </c>
      <c r="K1889" t="s">
        <v>5598</v>
      </c>
      <c r="L1889">
        <v>230.6</v>
      </c>
      <c r="M1889">
        <v>11.53</v>
      </c>
      <c r="N1889" t="s">
        <v>6085</v>
      </c>
      <c r="O1889" t="s">
        <v>465</v>
      </c>
    </row>
    <row r="1890" spans="1:15" x14ac:dyDescent="0.3">
      <c r="A1890">
        <v>233705</v>
      </c>
      <c r="B1890">
        <v>122</v>
      </c>
      <c r="C1890" t="s">
        <v>552</v>
      </c>
      <c r="D1890" t="s">
        <v>2704</v>
      </c>
      <c r="E1890" t="s">
        <v>3192</v>
      </c>
      <c r="F1890" s="440">
        <v>46161</v>
      </c>
      <c r="G1890">
        <v>19621</v>
      </c>
      <c r="H1890" t="s">
        <v>5931</v>
      </c>
      <c r="I1890" t="s">
        <v>6085</v>
      </c>
      <c r="J1890">
        <v>4</v>
      </c>
      <c r="K1890" t="s">
        <v>5598</v>
      </c>
      <c r="L1890">
        <v>33.36</v>
      </c>
      <c r="M1890">
        <v>8.34</v>
      </c>
      <c r="N1890" t="s">
        <v>6085</v>
      </c>
      <c r="O1890" t="s">
        <v>465</v>
      </c>
    </row>
    <row r="1891" spans="1:15" x14ac:dyDescent="0.3">
      <c r="A1891">
        <v>233705</v>
      </c>
      <c r="B1891">
        <v>122</v>
      </c>
      <c r="C1891" t="s">
        <v>552</v>
      </c>
      <c r="D1891" t="s">
        <v>2704</v>
      </c>
      <c r="E1891" t="s">
        <v>3192</v>
      </c>
      <c r="F1891" s="440">
        <v>46161</v>
      </c>
      <c r="G1891">
        <v>23236</v>
      </c>
      <c r="H1891" t="s">
        <v>5934</v>
      </c>
      <c r="I1891" t="s">
        <v>6085</v>
      </c>
      <c r="J1891">
        <v>2</v>
      </c>
      <c r="K1891" t="s">
        <v>5598</v>
      </c>
      <c r="L1891">
        <v>25.38</v>
      </c>
      <c r="M1891">
        <v>12.69</v>
      </c>
      <c r="N1891" t="s">
        <v>6085</v>
      </c>
      <c r="O1891" t="s">
        <v>465</v>
      </c>
    </row>
    <row r="1892" spans="1:15" x14ac:dyDescent="0.3">
      <c r="A1892">
        <v>233705</v>
      </c>
      <c r="B1892">
        <v>122</v>
      </c>
      <c r="C1892" t="s">
        <v>552</v>
      </c>
      <c r="D1892" t="s">
        <v>2704</v>
      </c>
      <c r="E1892" t="s">
        <v>3192</v>
      </c>
      <c r="F1892" s="440">
        <v>46161</v>
      </c>
      <c r="G1892">
        <v>19623</v>
      </c>
      <c r="H1892" t="s">
        <v>5929</v>
      </c>
      <c r="I1892" t="s">
        <v>6085</v>
      </c>
      <c r="J1892">
        <v>5</v>
      </c>
      <c r="K1892" t="s">
        <v>5598</v>
      </c>
      <c r="L1892">
        <v>31.05</v>
      </c>
      <c r="M1892">
        <v>6.21</v>
      </c>
      <c r="N1892" t="s">
        <v>6085</v>
      </c>
      <c r="O1892" t="s">
        <v>465</v>
      </c>
    </row>
    <row r="1893" spans="1:15" x14ac:dyDescent="0.3">
      <c r="A1893">
        <v>233705</v>
      </c>
      <c r="B1893">
        <v>122</v>
      </c>
      <c r="C1893" t="s">
        <v>552</v>
      </c>
      <c r="D1893" t="s">
        <v>2704</v>
      </c>
      <c r="E1893" t="s">
        <v>3192</v>
      </c>
      <c r="F1893" s="440">
        <v>46161</v>
      </c>
      <c r="G1893">
        <v>19721</v>
      </c>
      <c r="H1893" t="s">
        <v>5952</v>
      </c>
      <c r="I1893" t="s">
        <v>6085</v>
      </c>
      <c r="J1893">
        <v>1</v>
      </c>
      <c r="K1893" t="s">
        <v>5598</v>
      </c>
      <c r="L1893">
        <v>21.75</v>
      </c>
      <c r="M1893">
        <v>21.75</v>
      </c>
      <c r="N1893" t="s">
        <v>6085</v>
      </c>
      <c r="O1893" t="s">
        <v>465</v>
      </c>
    </row>
    <row r="1894" spans="1:15" x14ac:dyDescent="0.3">
      <c r="A1894">
        <v>233705</v>
      </c>
      <c r="B1894">
        <v>122</v>
      </c>
      <c r="C1894" t="s">
        <v>552</v>
      </c>
      <c r="D1894" t="s">
        <v>2704</v>
      </c>
      <c r="E1894" t="s">
        <v>3192</v>
      </c>
      <c r="F1894" s="440">
        <v>46161</v>
      </c>
      <c r="G1894">
        <v>19502</v>
      </c>
      <c r="H1894" t="s">
        <v>6015</v>
      </c>
      <c r="I1894" t="s">
        <v>6085</v>
      </c>
      <c r="J1894">
        <v>1</v>
      </c>
      <c r="K1894" t="s">
        <v>5598</v>
      </c>
      <c r="L1894">
        <v>17.399999999999999</v>
      </c>
      <c r="M1894">
        <v>17.399999999999999</v>
      </c>
      <c r="N1894" t="s">
        <v>6085</v>
      </c>
      <c r="O1894" t="s">
        <v>465</v>
      </c>
    </row>
    <row r="1895" spans="1:15" x14ac:dyDescent="0.3">
      <c r="A1895">
        <v>233705</v>
      </c>
      <c r="B1895">
        <v>122</v>
      </c>
      <c r="C1895" t="s">
        <v>552</v>
      </c>
      <c r="D1895" t="s">
        <v>2704</v>
      </c>
      <c r="E1895" t="s">
        <v>3192</v>
      </c>
      <c r="F1895" s="440">
        <v>46161</v>
      </c>
      <c r="G1895">
        <v>23241</v>
      </c>
      <c r="H1895" t="s">
        <v>5932</v>
      </c>
      <c r="I1895" t="s">
        <v>6085</v>
      </c>
      <c r="J1895">
        <v>3</v>
      </c>
      <c r="K1895" t="s">
        <v>5598</v>
      </c>
      <c r="L1895">
        <v>11.1</v>
      </c>
      <c r="M1895">
        <v>3.7</v>
      </c>
      <c r="N1895" t="s">
        <v>6085</v>
      </c>
      <c r="O1895" t="s">
        <v>465</v>
      </c>
    </row>
    <row r="1896" spans="1:15" x14ac:dyDescent="0.3">
      <c r="A1896">
        <v>233705</v>
      </c>
      <c r="B1896">
        <v>122</v>
      </c>
      <c r="C1896" t="s">
        <v>552</v>
      </c>
      <c r="D1896" t="s">
        <v>2704</v>
      </c>
      <c r="E1896" t="s">
        <v>3192</v>
      </c>
      <c r="F1896" s="440">
        <v>46161</v>
      </c>
      <c r="G1896">
        <v>19654</v>
      </c>
      <c r="H1896" t="s">
        <v>5917</v>
      </c>
      <c r="I1896" t="s">
        <v>6085</v>
      </c>
      <c r="J1896">
        <v>4.0999999999999996</v>
      </c>
      <c r="K1896" t="s">
        <v>5598</v>
      </c>
      <c r="L1896">
        <v>19.309999999999999</v>
      </c>
      <c r="M1896">
        <v>4.7097559999999996</v>
      </c>
      <c r="N1896" t="s">
        <v>6085</v>
      </c>
      <c r="O1896" t="s">
        <v>465</v>
      </c>
    </row>
    <row r="1897" spans="1:15" x14ac:dyDescent="0.3">
      <c r="A1897">
        <v>233705</v>
      </c>
      <c r="B1897">
        <v>122</v>
      </c>
      <c r="C1897" t="s">
        <v>552</v>
      </c>
      <c r="D1897" t="s">
        <v>2704</v>
      </c>
      <c r="E1897" t="s">
        <v>3192</v>
      </c>
      <c r="F1897" s="440">
        <v>46161</v>
      </c>
      <c r="G1897">
        <v>19572</v>
      </c>
      <c r="H1897" t="s">
        <v>5945</v>
      </c>
      <c r="I1897" t="s">
        <v>6085</v>
      </c>
      <c r="J1897">
        <v>0.2</v>
      </c>
      <c r="K1897" t="s">
        <v>5598</v>
      </c>
      <c r="L1897">
        <v>1.61</v>
      </c>
      <c r="M1897">
        <v>8.0500000000000007</v>
      </c>
      <c r="N1897" t="s">
        <v>6085</v>
      </c>
      <c r="O1897" t="s">
        <v>465</v>
      </c>
    </row>
    <row r="1898" spans="1:15" x14ac:dyDescent="0.3">
      <c r="A1898">
        <v>233705</v>
      </c>
      <c r="B1898">
        <v>122</v>
      </c>
      <c r="C1898" t="s">
        <v>552</v>
      </c>
      <c r="D1898" t="s">
        <v>2704</v>
      </c>
      <c r="E1898" t="s">
        <v>3192</v>
      </c>
      <c r="F1898" s="440">
        <v>46161</v>
      </c>
      <c r="G1898">
        <v>27106</v>
      </c>
      <c r="H1898" t="s">
        <v>6153</v>
      </c>
      <c r="I1898" t="s">
        <v>6085</v>
      </c>
      <c r="J1898">
        <v>4</v>
      </c>
      <c r="K1898" t="s">
        <v>5598</v>
      </c>
      <c r="L1898">
        <v>121.8</v>
      </c>
      <c r="M1898">
        <v>30.45</v>
      </c>
      <c r="N1898" t="s">
        <v>6085</v>
      </c>
      <c r="O1898" t="s">
        <v>465</v>
      </c>
    </row>
    <row r="1899" spans="1:15" x14ac:dyDescent="0.3">
      <c r="A1899">
        <v>233704</v>
      </c>
      <c r="B1899">
        <v>122</v>
      </c>
      <c r="C1899" t="s">
        <v>552</v>
      </c>
      <c r="D1899" t="s">
        <v>3086</v>
      </c>
      <c r="E1899" t="s">
        <v>3193</v>
      </c>
      <c r="F1899" s="440">
        <v>46161</v>
      </c>
      <c r="G1899">
        <v>24083</v>
      </c>
      <c r="H1899" t="s">
        <v>5924</v>
      </c>
      <c r="I1899" t="s">
        <v>6085</v>
      </c>
      <c r="J1899">
        <v>75</v>
      </c>
      <c r="K1899" t="s">
        <v>5598</v>
      </c>
      <c r="L1899">
        <v>615</v>
      </c>
      <c r="M1899">
        <v>8.1999999999999993</v>
      </c>
      <c r="N1899" t="s">
        <v>6085</v>
      </c>
      <c r="O1899" t="s">
        <v>465</v>
      </c>
    </row>
    <row r="1900" spans="1:15" x14ac:dyDescent="0.3">
      <c r="A1900">
        <v>233703</v>
      </c>
      <c r="B1900">
        <v>122</v>
      </c>
      <c r="C1900" t="s">
        <v>552</v>
      </c>
      <c r="D1900" t="s">
        <v>2932</v>
      </c>
      <c r="E1900" t="s">
        <v>3194</v>
      </c>
      <c r="F1900" s="440">
        <v>46161</v>
      </c>
      <c r="G1900">
        <v>26711</v>
      </c>
      <c r="H1900" t="s">
        <v>6007</v>
      </c>
      <c r="I1900" t="s">
        <v>6085</v>
      </c>
      <c r="J1900">
        <v>10</v>
      </c>
      <c r="K1900" t="s">
        <v>5613</v>
      </c>
      <c r="L1900">
        <v>470</v>
      </c>
      <c r="M1900">
        <v>47</v>
      </c>
      <c r="N1900" t="s">
        <v>6085</v>
      </c>
      <c r="O1900" t="s">
        <v>465</v>
      </c>
    </row>
    <row r="1901" spans="1:15" x14ac:dyDescent="0.3">
      <c r="A1901">
        <v>233702</v>
      </c>
      <c r="B1901">
        <v>122</v>
      </c>
      <c r="C1901" t="s">
        <v>552</v>
      </c>
      <c r="D1901" t="s">
        <v>2520</v>
      </c>
      <c r="E1901" t="s">
        <v>3195</v>
      </c>
      <c r="F1901" s="440">
        <v>46161</v>
      </c>
      <c r="G1901">
        <v>19505</v>
      </c>
      <c r="H1901" t="s">
        <v>5978</v>
      </c>
      <c r="I1901" t="s">
        <v>6085</v>
      </c>
      <c r="J1901">
        <v>1</v>
      </c>
      <c r="K1901" t="s">
        <v>5598</v>
      </c>
      <c r="L1901">
        <v>11</v>
      </c>
      <c r="M1901">
        <v>11</v>
      </c>
      <c r="N1901" t="s">
        <v>6085</v>
      </c>
      <c r="O1901" t="s">
        <v>465</v>
      </c>
    </row>
    <row r="1902" spans="1:15" x14ac:dyDescent="0.3">
      <c r="A1902">
        <v>233702</v>
      </c>
      <c r="B1902">
        <v>122</v>
      </c>
      <c r="C1902" t="s">
        <v>552</v>
      </c>
      <c r="D1902" t="s">
        <v>2520</v>
      </c>
      <c r="E1902" t="s">
        <v>3195</v>
      </c>
      <c r="F1902" s="440">
        <v>46161</v>
      </c>
      <c r="G1902">
        <v>23113</v>
      </c>
      <c r="H1902" t="s">
        <v>5985</v>
      </c>
      <c r="I1902" t="s">
        <v>6085</v>
      </c>
      <c r="J1902">
        <v>0.6</v>
      </c>
      <c r="K1902" t="s">
        <v>5598</v>
      </c>
      <c r="L1902">
        <v>9</v>
      </c>
      <c r="M1902">
        <v>15</v>
      </c>
      <c r="N1902" t="s">
        <v>6085</v>
      </c>
      <c r="O1902" t="s">
        <v>465</v>
      </c>
    </row>
    <row r="1903" spans="1:15" x14ac:dyDescent="0.3">
      <c r="A1903">
        <v>233702</v>
      </c>
      <c r="B1903">
        <v>122</v>
      </c>
      <c r="C1903" t="s">
        <v>552</v>
      </c>
      <c r="D1903" t="s">
        <v>2520</v>
      </c>
      <c r="E1903" t="s">
        <v>3195</v>
      </c>
      <c r="F1903" s="440">
        <v>46161</v>
      </c>
      <c r="G1903">
        <v>19472</v>
      </c>
      <c r="H1903" t="s">
        <v>6064</v>
      </c>
      <c r="I1903" t="s">
        <v>6085</v>
      </c>
      <c r="J1903">
        <v>2</v>
      </c>
      <c r="K1903" t="s">
        <v>5598</v>
      </c>
      <c r="L1903">
        <v>40</v>
      </c>
      <c r="M1903">
        <v>20</v>
      </c>
      <c r="N1903" t="s">
        <v>6085</v>
      </c>
      <c r="O1903" t="s">
        <v>465</v>
      </c>
    </row>
    <row r="1904" spans="1:15" x14ac:dyDescent="0.3">
      <c r="A1904">
        <v>233702</v>
      </c>
      <c r="B1904">
        <v>122</v>
      </c>
      <c r="C1904" t="s">
        <v>552</v>
      </c>
      <c r="D1904" t="s">
        <v>2520</v>
      </c>
      <c r="E1904" t="s">
        <v>3195</v>
      </c>
      <c r="F1904" s="440">
        <v>46161</v>
      </c>
      <c r="G1904">
        <v>19485</v>
      </c>
      <c r="H1904" t="s">
        <v>5935</v>
      </c>
      <c r="I1904" t="s">
        <v>6085</v>
      </c>
      <c r="J1904">
        <v>0.1</v>
      </c>
      <c r="K1904" t="s">
        <v>5598</v>
      </c>
      <c r="L1904">
        <v>7.5</v>
      </c>
      <c r="M1904">
        <v>75</v>
      </c>
      <c r="N1904" t="s">
        <v>6085</v>
      </c>
      <c r="O1904" t="s">
        <v>465</v>
      </c>
    </row>
    <row r="1905" spans="1:15" x14ac:dyDescent="0.3">
      <c r="A1905">
        <v>233702</v>
      </c>
      <c r="B1905">
        <v>122</v>
      </c>
      <c r="C1905" t="s">
        <v>552</v>
      </c>
      <c r="D1905" t="s">
        <v>2520</v>
      </c>
      <c r="E1905" t="s">
        <v>3195</v>
      </c>
      <c r="F1905" s="440">
        <v>46161</v>
      </c>
      <c r="G1905">
        <v>19498</v>
      </c>
      <c r="H1905" t="s">
        <v>5979</v>
      </c>
      <c r="I1905" t="s">
        <v>6085</v>
      </c>
      <c r="J1905">
        <v>1</v>
      </c>
      <c r="K1905" t="s">
        <v>5598</v>
      </c>
      <c r="L1905">
        <v>14</v>
      </c>
      <c r="M1905">
        <v>14</v>
      </c>
      <c r="N1905" t="s">
        <v>6085</v>
      </c>
      <c r="O1905" t="s">
        <v>465</v>
      </c>
    </row>
    <row r="1906" spans="1:15" x14ac:dyDescent="0.3">
      <c r="A1906">
        <v>233702</v>
      </c>
      <c r="B1906">
        <v>122</v>
      </c>
      <c r="C1906" t="s">
        <v>552</v>
      </c>
      <c r="D1906" t="s">
        <v>2520</v>
      </c>
      <c r="E1906" t="s">
        <v>3195</v>
      </c>
      <c r="F1906" s="440">
        <v>46161</v>
      </c>
      <c r="G1906">
        <v>19751</v>
      </c>
      <c r="H1906" t="s">
        <v>5938</v>
      </c>
      <c r="I1906" t="s">
        <v>6085</v>
      </c>
      <c r="J1906">
        <v>4</v>
      </c>
      <c r="K1906" t="s">
        <v>5598</v>
      </c>
      <c r="L1906">
        <v>36</v>
      </c>
      <c r="M1906">
        <v>9</v>
      </c>
      <c r="N1906" t="s">
        <v>6085</v>
      </c>
      <c r="O1906" t="s">
        <v>465</v>
      </c>
    </row>
    <row r="1907" spans="1:15" x14ac:dyDescent="0.3">
      <c r="A1907">
        <v>233702</v>
      </c>
      <c r="B1907">
        <v>122</v>
      </c>
      <c r="C1907" t="s">
        <v>552</v>
      </c>
      <c r="D1907" t="s">
        <v>2520</v>
      </c>
      <c r="E1907" t="s">
        <v>3195</v>
      </c>
      <c r="F1907" s="440">
        <v>46161</v>
      </c>
      <c r="G1907">
        <v>24509</v>
      </c>
      <c r="H1907" t="s">
        <v>5928</v>
      </c>
      <c r="I1907" t="s">
        <v>6085</v>
      </c>
      <c r="J1907">
        <v>5</v>
      </c>
      <c r="K1907" t="s">
        <v>5598</v>
      </c>
      <c r="L1907">
        <v>24</v>
      </c>
      <c r="M1907">
        <v>4.8</v>
      </c>
      <c r="N1907" t="s">
        <v>6085</v>
      </c>
      <c r="O1907" t="s">
        <v>465</v>
      </c>
    </row>
    <row r="1908" spans="1:15" x14ac:dyDescent="0.3">
      <c r="A1908">
        <v>233702</v>
      </c>
      <c r="B1908">
        <v>122</v>
      </c>
      <c r="C1908" t="s">
        <v>552</v>
      </c>
      <c r="D1908" t="s">
        <v>2520</v>
      </c>
      <c r="E1908" t="s">
        <v>3195</v>
      </c>
      <c r="F1908" s="440">
        <v>46161</v>
      </c>
      <c r="G1908">
        <v>19632</v>
      </c>
      <c r="H1908" t="s">
        <v>5926</v>
      </c>
      <c r="I1908" t="s">
        <v>6085</v>
      </c>
      <c r="J1908">
        <v>10</v>
      </c>
      <c r="K1908" t="s">
        <v>5598</v>
      </c>
      <c r="L1908">
        <v>45</v>
      </c>
      <c r="M1908">
        <v>4.5</v>
      </c>
      <c r="N1908" t="s">
        <v>6085</v>
      </c>
      <c r="O1908" t="s">
        <v>465</v>
      </c>
    </row>
    <row r="1909" spans="1:15" x14ac:dyDescent="0.3">
      <c r="A1909">
        <v>233702</v>
      </c>
      <c r="B1909">
        <v>122</v>
      </c>
      <c r="C1909" t="s">
        <v>552</v>
      </c>
      <c r="D1909" t="s">
        <v>2520</v>
      </c>
      <c r="E1909" t="s">
        <v>3195</v>
      </c>
      <c r="F1909" s="440">
        <v>46161</v>
      </c>
      <c r="G1909">
        <v>19787</v>
      </c>
      <c r="H1909" t="s">
        <v>5914</v>
      </c>
      <c r="I1909" t="s">
        <v>6085</v>
      </c>
      <c r="J1909">
        <v>20</v>
      </c>
      <c r="K1909" t="s">
        <v>5598</v>
      </c>
      <c r="L1909">
        <v>117</v>
      </c>
      <c r="M1909">
        <v>5.85</v>
      </c>
      <c r="N1909" t="s">
        <v>6085</v>
      </c>
      <c r="O1909" t="s">
        <v>465</v>
      </c>
    </row>
    <row r="1910" spans="1:15" x14ac:dyDescent="0.3">
      <c r="A1910">
        <v>233702</v>
      </c>
      <c r="B1910">
        <v>122</v>
      </c>
      <c r="C1910" t="s">
        <v>552</v>
      </c>
      <c r="D1910" t="s">
        <v>2520</v>
      </c>
      <c r="E1910" t="s">
        <v>3195</v>
      </c>
      <c r="F1910" s="440">
        <v>46161</v>
      </c>
      <c r="G1910">
        <v>19846</v>
      </c>
      <c r="H1910" t="s">
        <v>6060</v>
      </c>
      <c r="I1910" t="s">
        <v>6085</v>
      </c>
      <c r="J1910">
        <v>0.5</v>
      </c>
      <c r="K1910" t="s">
        <v>5598</v>
      </c>
      <c r="L1910">
        <v>10.5</v>
      </c>
      <c r="M1910">
        <v>21</v>
      </c>
      <c r="N1910" t="s">
        <v>6085</v>
      </c>
      <c r="O1910" t="s">
        <v>465</v>
      </c>
    </row>
    <row r="1911" spans="1:15" x14ac:dyDescent="0.3">
      <c r="A1911">
        <v>233702</v>
      </c>
      <c r="B1911">
        <v>122</v>
      </c>
      <c r="C1911" t="s">
        <v>552</v>
      </c>
      <c r="D1911" t="s">
        <v>2520</v>
      </c>
      <c r="E1911" t="s">
        <v>3195</v>
      </c>
      <c r="F1911" s="440">
        <v>46161</v>
      </c>
      <c r="G1911">
        <v>23359</v>
      </c>
      <c r="H1911" t="s">
        <v>5939</v>
      </c>
      <c r="I1911" t="s">
        <v>6085</v>
      </c>
      <c r="J1911">
        <v>6</v>
      </c>
      <c r="K1911" t="s">
        <v>5598</v>
      </c>
      <c r="L1911">
        <v>14.4</v>
      </c>
      <c r="M1911">
        <v>2.4</v>
      </c>
      <c r="N1911" t="s">
        <v>6085</v>
      </c>
      <c r="O1911" t="s">
        <v>465</v>
      </c>
    </row>
    <row r="1912" spans="1:15" x14ac:dyDescent="0.3">
      <c r="A1912">
        <v>233702</v>
      </c>
      <c r="B1912">
        <v>122</v>
      </c>
      <c r="C1912" t="s">
        <v>552</v>
      </c>
      <c r="D1912" t="s">
        <v>2520</v>
      </c>
      <c r="E1912" t="s">
        <v>3195</v>
      </c>
      <c r="F1912" s="440">
        <v>46161</v>
      </c>
      <c r="G1912">
        <v>19657</v>
      </c>
      <c r="H1912" t="s">
        <v>5916</v>
      </c>
      <c r="I1912" t="s">
        <v>6085</v>
      </c>
      <c r="J1912">
        <v>3</v>
      </c>
      <c r="K1912" t="s">
        <v>5598</v>
      </c>
      <c r="L1912">
        <v>14.7</v>
      </c>
      <c r="M1912">
        <v>4.9000000000000004</v>
      </c>
      <c r="N1912" t="s">
        <v>6085</v>
      </c>
      <c r="O1912" t="s">
        <v>465</v>
      </c>
    </row>
    <row r="1913" spans="1:15" x14ac:dyDescent="0.3">
      <c r="A1913">
        <v>233702</v>
      </c>
      <c r="B1913">
        <v>122</v>
      </c>
      <c r="C1913" t="s">
        <v>552</v>
      </c>
      <c r="D1913" t="s">
        <v>2520</v>
      </c>
      <c r="E1913" t="s">
        <v>3195</v>
      </c>
      <c r="F1913" s="440">
        <v>46161</v>
      </c>
      <c r="G1913">
        <v>23390</v>
      </c>
      <c r="H1913" t="s">
        <v>5922</v>
      </c>
      <c r="I1913" t="s">
        <v>6085</v>
      </c>
      <c r="J1913">
        <v>6</v>
      </c>
      <c r="K1913" t="s">
        <v>5598</v>
      </c>
      <c r="L1913">
        <v>48</v>
      </c>
      <c r="M1913">
        <v>8</v>
      </c>
      <c r="N1913" t="s">
        <v>6085</v>
      </c>
      <c r="O1913" t="s">
        <v>465</v>
      </c>
    </row>
    <row r="1914" spans="1:15" x14ac:dyDescent="0.3">
      <c r="A1914">
        <v>233702</v>
      </c>
      <c r="B1914">
        <v>122</v>
      </c>
      <c r="C1914" t="s">
        <v>552</v>
      </c>
      <c r="D1914" t="s">
        <v>2520</v>
      </c>
      <c r="E1914" t="s">
        <v>3195</v>
      </c>
      <c r="F1914" s="440">
        <v>46161</v>
      </c>
      <c r="G1914">
        <v>19503</v>
      </c>
      <c r="H1914" t="s">
        <v>6058</v>
      </c>
      <c r="I1914" t="s">
        <v>6085</v>
      </c>
      <c r="J1914">
        <v>1</v>
      </c>
      <c r="K1914" t="s">
        <v>5598</v>
      </c>
      <c r="L1914">
        <v>9</v>
      </c>
      <c r="M1914">
        <v>9</v>
      </c>
      <c r="N1914" t="s">
        <v>6085</v>
      </c>
      <c r="O1914" t="s">
        <v>465</v>
      </c>
    </row>
    <row r="1915" spans="1:15" x14ac:dyDescent="0.3">
      <c r="A1915">
        <v>233702</v>
      </c>
      <c r="B1915">
        <v>122</v>
      </c>
      <c r="C1915" t="s">
        <v>552</v>
      </c>
      <c r="D1915" t="s">
        <v>2520</v>
      </c>
      <c r="E1915" t="s">
        <v>3195</v>
      </c>
      <c r="F1915" s="440">
        <v>46161</v>
      </c>
      <c r="G1915">
        <v>19480</v>
      </c>
      <c r="H1915" t="s">
        <v>5936</v>
      </c>
      <c r="I1915" t="s">
        <v>6085</v>
      </c>
      <c r="J1915">
        <v>0.6</v>
      </c>
      <c r="K1915" t="s">
        <v>5598</v>
      </c>
      <c r="L1915">
        <v>10.199999999999999</v>
      </c>
      <c r="M1915">
        <v>17</v>
      </c>
      <c r="N1915" t="s">
        <v>6085</v>
      </c>
      <c r="O1915" t="s">
        <v>465</v>
      </c>
    </row>
    <row r="1916" spans="1:15" x14ac:dyDescent="0.3">
      <c r="A1916">
        <v>233702</v>
      </c>
      <c r="B1916">
        <v>122</v>
      </c>
      <c r="C1916" t="s">
        <v>552</v>
      </c>
      <c r="D1916" t="s">
        <v>2520</v>
      </c>
      <c r="E1916" t="s">
        <v>3195</v>
      </c>
      <c r="F1916" s="440">
        <v>46161</v>
      </c>
      <c r="G1916">
        <v>19476</v>
      </c>
      <c r="H1916" t="s">
        <v>6017</v>
      </c>
      <c r="I1916" t="s">
        <v>6085</v>
      </c>
      <c r="J1916">
        <v>0.6</v>
      </c>
      <c r="K1916" t="s">
        <v>5598</v>
      </c>
      <c r="L1916">
        <v>39</v>
      </c>
      <c r="M1916">
        <v>65</v>
      </c>
      <c r="N1916" t="s">
        <v>6085</v>
      </c>
      <c r="O1916" t="s">
        <v>465</v>
      </c>
    </row>
    <row r="1917" spans="1:15" x14ac:dyDescent="0.3">
      <c r="A1917">
        <v>233701</v>
      </c>
      <c r="B1917">
        <v>122</v>
      </c>
      <c r="C1917" t="s">
        <v>552</v>
      </c>
      <c r="D1917" t="s">
        <v>2700</v>
      </c>
      <c r="E1917" t="s">
        <v>3196</v>
      </c>
      <c r="F1917" s="440">
        <v>46161</v>
      </c>
      <c r="G1917">
        <v>19017</v>
      </c>
      <c r="H1917" t="s">
        <v>5715</v>
      </c>
      <c r="I1917" t="s">
        <v>6085</v>
      </c>
      <c r="J1917">
        <v>18</v>
      </c>
      <c r="K1917" t="s">
        <v>5598</v>
      </c>
      <c r="L1917">
        <v>268.02</v>
      </c>
      <c r="M1917">
        <v>14.89</v>
      </c>
      <c r="N1917" t="s">
        <v>6085</v>
      </c>
      <c r="O1917" t="s">
        <v>465</v>
      </c>
    </row>
    <row r="1918" spans="1:15" x14ac:dyDescent="0.3">
      <c r="A1918">
        <v>233700</v>
      </c>
      <c r="B1918">
        <v>122</v>
      </c>
      <c r="C1918" t="s">
        <v>552</v>
      </c>
      <c r="D1918" t="s">
        <v>2700</v>
      </c>
      <c r="E1918" t="s">
        <v>3197</v>
      </c>
      <c r="F1918" s="440">
        <v>46161</v>
      </c>
      <c r="G1918">
        <v>24039</v>
      </c>
      <c r="H1918" t="s">
        <v>5616</v>
      </c>
      <c r="I1918" t="s">
        <v>6085</v>
      </c>
      <c r="J1918">
        <v>2</v>
      </c>
      <c r="K1918" t="s">
        <v>6139</v>
      </c>
      <c r="L1918">
        <v>133.80000000000001</v>
      </c>
      <c r="M1918">
        <v>66.900000000000006</v>
      </c>
      <c r="N1918" t="s">
        <v>6085</v>
      </c>
      <c r="O1918" t="s">
        <v>465</v>
      </c>
    </row>
    <row r="1919" spans="1:15" x14ac:dyDescent="0.3">
      <c r="A1919">
        <v>233700</v>
      </c>
      <c r="B1919">
        <v>122</v>
      </c>
      <c r="C1919" t="s">
        <v>552</v>
      </c>
      <c r="D1919" t="s">
        <v>2700</v>
      </c>
      <c r="E1919" t="s">
        <v>3197</v>
      </c>
      <c r="F1919" s="440">
        <v>46161</v>
      </c>
      <c r="G1919">
        <v>19324</v>
      </c>
      <c r="H1919" t="s">
        <v>5699</v>
      </c>
      <c r="I1919" t="s">
        <v>6085</v>
      </c>
      <c r="J1919">
        <v>12.22</v>
      </c>
      <c r="K1919" t="s">
        <v>5598</v>
      </c>
      <c r="L1919">
        <v>486.36</v>
      </c>
      <c r="M1919">
        <v>39.800327000000003</v>
      </c>
      <c r="N1919" t="s">
        <v>6085</v>
      </c>
      <c r="O1919" t="s">
        <v>465</v>
      </c>
    </row>
    <row r="1920" spans="1:15" x14ac:dyDescent="0.3">
      <c r="A1920">
        <v>233699</v>
      </c>
      <c r="B1920">
        <v>122</v>
      </c>
      <c r="C1920" t="s">
        <v>552</v>
      </c>
      <c r="D1920" t="s">
        <v>2709</v>
      </c>
      <c r="E1920" t="s">
        <v>3198</v>
      </c>
      <c r="F1920" s="440">
        <v>46161</v>
      </c>
      <c r="G1920">
        <v>23082</v>
      </c>
      <c r="H1920" t="s">
        <v>5697</v>
      </c>
      <c r="I1920" t="s">
        <v>6085</v>
      </c>
      <c r="J1920">
        <v>10</v>
      </c>
      <c r="K1920" t="s">
        <v>5598</v>
      </c>
      <c r="L1920">
        <v>819</v>
      </c>
      <c r="M1920">
        <v>81.900000000000006</v>
      </c>
      <c r="N1920" t="s">
        <v>6085</v>
      </c>
      <c r="O1920" t="s">
        <v>465</v>
      </c>
    </row>
    <row r="1921" spans="1:15" x14ac:dyDescent="0.3">
      <c r="A1921">
        <v>233698</v>
      </c>
      <c r="B1921">
        <v>122</v>
      </c>
      <c r="C1921" t="s">
        <v>552</v>
      </c>
      <c r="D1921" t="s">
        <v>2763</v>
      </c>
      <c r="E1921" t="s">
        <v>3199</v>
      </c>
      <c r="F1921" s="440">
        <v>46162</v>
      </c>
      <c r="G1921">
        <v>26880</v>
      </c>
      <c r="H1921" t="s">
        <v>5913</v>
      </c>
      <c r="I1921" t="s">
        <v>6085</v>
      </c>
      <c r="J1921">
        <v>250</v>
      </c>
      <c r="K1921" t="s">
        <v>5613</v>
      </c>
      <c r="L1921">
        <v>625</v>
      </c>
      <c r="M1921">
        <v>2.5</v>
      </c>
      <c r="N1921" t="s">
        <v>6085</v>
      </c>
      <c r="O1921" t="s">
        <v>465</v>
      </c>
    </row>
    <row r="1922" spans="1:15" x14ac:dyDescent="0.3">
      <c r="A1922">
        <v>233697</v>
      </c>
      <c r="B1922">
        <v>122</v>
      </c>
      <c r="C1922" t="s">
        <v>552</v>
      </c>
      <c r="D1922" t="s">
        <v>2693</v>
      </c>
      <c r="E1922" t="s">
        <v>3200</v>
      </c>
      <c r="F1922" s="440">
        <v>46161</v>
      </c>
      <c r="G1922">
        <v>20422</v>
      </c>
      <c r="H1922" t="s">
        <v>5618</v>
      </c>
      <c r="I1922" t="s">
        <v>6085</v>
      </c>
      <c r="J1922">
        <v>1</v>
      </c>
      <c r="K1922" t="s">
        <v>5613</v>
      </c>
      <c r="L1922">
        <v>10.220000000000001</v>
      </c>
      <c r="M1922">
        <v>10.220000000000001</v>
      </c>
      <c r="N1922" t="s">
        <v>6085</v>
      </c>
      <c r="O1922" t="s">
        <v>465</v>
      </c>
    </row>
    <row r="1923" spans="1:15" x14ac:dyDescent="0.3">
      <c r="A1923">
        <v>233697</v>
      </c>
      <c r="B1923">
        <v>122</v>
      </c>
      <c r="C1923" t="s">
        <v>552</v>
      </c>
      <c r="D1923" t="s">
        <v>2693</v>
      </c>
      <c r="E1923" t="s">
        <v>3200</v>
      </c>
      <c r="F1923" s="440">
        <v>46161</v>
      </c>
      <c r="G1923">
        <v>20117</v>
      </c>
      <c r="H1923" t="s">
        <v>5857</v>
      </c>
      <c r="I1923" t="s">
        <v>6085</v>
      </c>
      <c r="J1923">
        <v>15</v>
      </c>
      <c r="K1923" t="s">
        <v>5613</v>
      </c>
      <c r="L1923">
        <v>583.5</v>
      </c>
      <c r="M1923">
        <v>38.9</v>
      </c>
      <c r="N1923" t="s">
        <v>6085</v>
      </c>
      <c r="O1923" t="s">
        <v>465</v>
      </c>
    </row>
    <row r="1924" spans="1:15" x14ac:dyDescent="0.3">
      <c r="A1924">
        <v>233697</v>
      </c>
      <c r="B1924">
        <v>122</v>
      </c>
      <c r="C1924" t="s">
        <v>552</v>
      </c>
      <c r="D1924" t="s">
        <v>2693</v>
      </c>
      <c r="E1924" t="s">
        <v>3200</v>
      </c>
      <c r="F1924" s="440">
        <v>46161</v>
      </c>
      <c r="G1924">
        <v>20385</v>
      </c>
      <c r="H1924" t="s">
        <v>5645</v>
      </c>
      <c r="I1924" t="s">
        <v>6085</v>
      </c>
      <c r="J1924">
        <v>24</v>
      </c>
      <c r="K1924" t="s">
        <v>5613</v>
      </c>
      <c r="L1924">
        <v>119.52</v>
      </c>
      <c r="M1924">
        <v>4.9800000000000004</v>
      </c>
      <c r="N1924" t="s">
        <v>6085</v>
      </c>
      <c r="O1924" t="s">
        <v>465</v>
      </c>
    </row>
    <row r="1925" spans="1:15" x14ac:dyDescent="0.3">
      <c r="A1925">
        <v>233697</v>
      </c>
      <c r="B1925">
        <v>122</v>
      </c>
      <c r="C1925" t="s">
        <v>552</v>
      </c>
      <c r="D1925" t="s">
        <v>2693</v>
      </c>
      <c r="E1925" t="s">
        <v>3200</v>
      </c>
      <c r="F1925" s="440">
        <v>46161</v>
      </c>
      <c r="G1925">
        <v>20007</v>
      </c>
      <c r="H1925" t="s">
        <v>5660</v>
      </c>
      <c r="I1925" t="s">
        <v>6085</v>
      </c>
      <c r="J1925">
        <v>3</v>
      </c>
      <c r="K1925" t="s">
        <v>5610</v>
      </c>
      <c r="L1925">
        <v>160.19999999999999</v>
      </c>
      <c r="M1925">
        <v>53.4</v>
      </c>
      <c r="N1925" t="s">
        <v>6085</v>
      </c>
      <c r="O1925" t="s">
        <v>465</v>
      </c>
    </row>
    <row r="1926" spans="1:15" x14ac:dyDescent="0.3">
      <c r="A1926">
        <v>233697</v>
      </c>
      <c r="B1926">
        <v>122</v>
      </c>
      <c r="C1926" t="s">
        <v>552</v>
      </c>
      <c r="D1926" t="s">
        <v>2693</v>
      </c>
      <c r="E1926" t="s">
        <v>3200</v>
      </c>
      <c r="F1926" s="440">
        <v>46161</v>
      </c>
      <c r="G1926">
        <v>21100</v>
      </c>
      <c r="H1926" t="s">
        <v>5900</v>
      </c>
      <c r="I1926" t="s">
        <v>6085</v>
      </c>
      <c r="J1926">
        <v>2</v>
      </c>
      <c r="K1926" t="s">
        <v>5605</v>
      </c>
      <c r="L1926">
        <v>6.2</v>
      </c>
      <c r="M1926">
        <v>3.1</v>
      </c>
      <c r="N1926" t="s">
        <v>6085</v>
      </c>
      <c r="O1926" t="s">
        <v>465</v>
      </c>
    </row>
    <row r="1927" spans="1:15" x14ac:dyDescent="0.3">
      <c r="A1927">
        <v>233697</v>
      </c>
      <c r="B1927">
        <v>122</v>
      </c>
      <c r="C1927" t="s">
        <v>552</v>
      </c>
      <c r="D1927" t="s">
        <v>2693</v>
      </c>
      <c r="E1927" t="s">
        <v>3200</v>
      </c>
      <c r="F1927" s="440">
        <v>46161</v>
      </c>
      <c r="G1927">
        <v>23312</v>
      </c>
      <c r="H1927" t="s">
        <v>6165</v>
      </c>
      <c r="I1927" t="s">
        <v>6085</v>
      </c>
      <c r="J1927">
        <v>2</v>
      </c>
      <c r="K1927" t="s">
        <v>5598</v>
      </c>
      <c r="L1927">
        <v>203.8</v>
      </c>
      <c r="M1927">
        <v>101.9</v>
      </c>
      <c r="N1927" t="s">
        <v>6085</v>
      </c>
      <c r="O1927" t="s">
        <v>465</v>
      </c>
    </row>
    <row r="1928" spans="1:15" x14ac:dyDescent="0.3">
      <c r="A1928">
        <v>233697</v>
      </c>
      <c r="B1928">
        <v>122</v>
      </c>
      <c r="C1928" t="s">
        <v>552</v>
      </c>
      <c r="D1928" t="s">
        <v>2693</v>
      </c>
      <c r="E1928" t="s">
        <v>3200</v>
      </c>
      <c r="F1928" s="440">
        <v>46161</v>
      </c>
      <c r="G1928">
        <v>20410</v>
      </c>
      <c r="H1928" t="s">
        <v>5644</v>
      </c>
      <c r="I1928" t="s">
        <v>6085</v>
      </c>
      <c r="J1928">
        <v>4</v>
      </c>
      <c r="K1928" t="s">
        <v>5605</v>
      </c>
      <c r="L1928">
        <v>50.6</v>
      </c>
      <c r="M1928">
        <v>12.65</v>
      </c>
      <c r="N1928" t="s">
        <v>6085</v>
      </c>
      <c r="O1928" t="s">
        <v>465</v>
      </c>
    </row>
    <row r="1929" spans="1:15" x14ac:dyDescent="0.3">
      <c r="A1929">
        <v>233697</v>
      </c>
      <c r="B1929">
        <v>122</v>
      </c>
      <c r="C1929" t="s">
        <v>552</v>
      </c>
      <c r="D1929" t="s">
        <v>2693</v>
      </c>
      <c r="E1929" t="s">
        <v>3200</v>
      </c>
      <c r="F1929" s="440">
        <v>46161</v>
      </c>
      <c r="G1929">
        <v>20270</v>
      </c>
      <c r="H1929" t="s">
        <v>5631</v>
      </c>
      <c r="I1929" t="s">
        <v>6085</v>
      </c>
      <c r="J1929">
        <v>8</v>
      </c>
      <c r="K1929" t="s">
        <v>5605</v>
      </c>
      <c r="L1929">
        <v>676.8</v>
      </c>
      <c r="M1929">
        <v>84.6</v>
      </c>
      <c r="N1929" t="s">
        <v>6085</v>
      </c>
      <c r="O1929" t="s">
        <v>465</v>
      </c>
    </row>
    <row r="1930" spans="1:15" x14ac:dyDescent="0.3">
      <c r="A1930">
        <v>233697</v>
      </c>
      <c r="B1930">
        <v>122</v>
      </c>
      <c r="C1930" t="s">
        <v>552</v>
      </c>
      <c r="D1930" t="s">
        <v>2693</v>
      </c>
      <c r="E1930" t="s">
        <v>3200</v>
      </c>
      <c r="F1930" s="440">
        <v>46161</v>
      </c>
      <c r="G1930">
        <v>20715</v>
      </c>
      <c r="H1930" t="s">
        <v>5614</v>
      </c>
      <c r="I1930" t="s">
        <v>6085</v>
      </c>
      <c r="J1930">
        <v>2</v>
      </c>
      <c r="K1930" t="s">
        <v>5613</v>
      </c>
      <c r="L1930">
        <v>885.8</v>
      </c>
      <c r="M1930">
        <v>442.9</v>
      </c>
      <c r="N1930" t="s">
        <v>6085</v>
      </c>
      <c r="O1930" t="s">
        <v>465</v>
      </c>
    </row>
    <row r="1931" spans="1:15" x14ac:dyDescent="0.3">
      <c r="A1931">
        <v>233697</v>
      </c>
      <c r="B1931">
        <v>122</v>
      </c>
      <c r="C1931" t="s">
        <v>552</v>
      </c>
      <c r="D1931" t="s">
        <v>2693</v>
      </c>
      <c r="E1931" t="s">
        <v>3200</v>
      </c>
      <c r="F1931" s="440">
        <v>46161</v>
      </c>
      <c r="G1931">
        <v>21010</v>
      </c>
      <c r="H1931" t="s">
        <v>5674</v>
      </c>
      <c r="I1931" t="s">
        <v>6085</v>
      </c>
      <c r="J1931">
        <v>40</v>
      </c>
      <c r="K1931" t="s">
        <v>5613</v>
      </c>
      <c r="L1931">
        <v>472</v>
      </c>
      <c r="M1931">
        <v>11.8</v>
      </c>
      <c r="N1931" t="s">
        <v>6085</v>
      </c>
      <c r="O1931" t="s">
        <v>465</v>
      </c>
    </row>
    <row r="1932" spans="1:15" x14ac:dyDescent="0.3">
      <c r="A1932">
        <v>233696</v>
      </c>
      <c r="B1932">
        <v>122</v>
      </c>
      <c r="C1932" t="s">
        <v>552</v>
      </c>
      <c r="D1932" t="s">
        <v>2686</v>
      </c>
      <c r="E1932" t="s">
        <v>3201</v>
      </c>
      <c r="F1932" s="440">
        <v>46161</v>
      </c>
      <c r="G1932">
        <v>19356</v>
      </c>
      <c r="H1932" t="s">
        <v>5696</v>
      </c>
      <c r="I1932" t="s">
        <v>6085</v>
      </c>
      <c r="J1932">
        <v>12.11</v>
      </c>
      <c r="K1932" t="s">
        <v>5598</v>
      </c>
      <c r="L1932">
        <v>668.59</v>
      </c>
      <c r="M1932">
        <v>55.209744000000001</v>
      </c>
      <c r="N1932" t="s">
        <v>6085</v>
      </c>
      <c r="O1932" t="s">
        <v>465</v>
      </c>
    </row>
    <row r="1933" spans="1:15" x14ac:dyDescent="0.3">
      <c r="A1933">
        <v>233695</v>
      </c>
      <c r="B1933">
        <v>122</v>
      </c>
      <c r="C1933" t="s">
        <v>552</v>
      </c>
      <c r="D1933" t="s">
        <v>2715</v>
      </c>
      <c r="E1933" t="s">
        <v>3202</v>
      </c>
      <c r="F1933" s="440">
        <v>46162</v>
      </c>
      <c r="G1933">
        <v>21372</v>
      </c>
      <c r="H1933" t="s">
        <v>5704</v>
      </c>
      <c r="I1933" t="s">
        <v>6085</v>
      </c>
      <c r="J1933">
        <v>18</v>
      </c>
      <c r="K1933" t="s">
        <v>5613</v>
      </c>
      <c r="L1933">
        <v>558</v>
      </c>
      <c r="M1933">
        <v>31</v>
      </c>
      <c r="N1933" t="s">
        <v>6085</v>
      </c>
      <c r="O1933" t="s">
        <v>465</v>
      </c>
    </row>
    <row r="1934" spans="1:15" x14ac:dyDescent="0.3">
      <c r="A1934">
        <v>233695</v>
      </c>
      <c r="B1934">
        <v>122</v>
      </c>
      <c r="C1934" t="s">
        <v>552</v>
      </c>
      <c r="D1934" t="s">
        <v>2715</v>
      </c>
      <c r="E1934" t="s">
        <v>3202</v>
      </c>
      <c r="F1934" s="440">
        <v>46162</v>
      </c>
      <c r="G1934">
        <v>28384</v>
      </c>
      <c r="H1934" t="s">
        <v>5894</v>
      </c>
      <c r="I1934" t="s">
        <v>6085</v>
      </c>
      <c r="J1934">
        <v>14</v>
      </c>
      <c r="K1934" t="s">
        <v>5613</v>
      </c>
      <c r="L1934">
        <v>364</v>
      </c>
      <c r="M1934">
        <v>26</v>
      </c>
      <c r="N1934" t="s">
        <v>6085</v>
      </c>
      <c r="O1934" t="s">
        <v>465</v>
      </c>
    </row>
    <row r="1935" spans="1:15" x14ac:dyDescent="0.3">
      <c r="A1935">
        <v>233694</v>
      </c>
      <c r="B1935">
        <v>122</v>
      </c>
      <c r="C1935" t="s">
        <v>552</v>
      </c>
      <c r="D1935" t="s">
        <v>2727</v>
      </c>
      <c r="E1935" t="s">
        <v>3203</v>
      </c>
      <c r="F1935" s="440">
        <v>46162</v>
      </c>
      <c r="G1935">
        <v>26580</v>
      </c>
      <c r="H1935" t="s">
        <v>5909</v>
      </c>
      <c r="I1935" t="s">
        <v>6085</v>
      </c>
      <c r="J1935">
        <v>5.28</v>
      </c>
      <c r="K1935" t="s">
        <v>5598</v>
      </c>
      <c r="L1935">
        <v>591.36</v>
      </c>
      <c r="M1935">
        <v>112</v>
      </c>
      <c r="N1935" t="s">
        <v>6085</v>
      </c>
      <c r="O1935" t="s">
        <v>465</v>
      </c>
    </row>
    <row r="1936" spans="1:15" x14ac:dyDescent="0.3">
      <c r="A1936">
        <v>233694</v>
      </c>
      <c r="B1936">
        <v>122</v>
      </c>
      <c r="C1936" t="s">
        <v>552</v>
      </c>
      <c r="D1936" t="s">
        <v>2727</v>
      </c>
      <c r="E1936" t="s">
        <v>3203</v>
      </c>
      <c r="F1936" s="440">
        <v>46162</v>
      </c>
      <c r="G1936">
        <v>26592</v>
      </c>
      <c r="H1936" t="s">
        <v>5717</v>
      </c>
      <c r="I1936" t="s">
        <v>6085</v>
      </c>
      <c r="J1936">
        <v>20.239999999999998</v>
      </c>
      <c r="K1936" t="s">
        <v>5598</v>
      </c>
      <c r="L1936">
        <v>748.88</v>
      </c>
      <c r="M1936">
        <v>37</v>
      </c>
      <c r="N1936" t="s">
        <v>6085</v>
      </c>
      <c r="O1936" t="s">
        <v>465</v>
      </c>
    </row>
    <row r="1937" spans="1:15" x14ac:dyDescent="0.3">
      <c r="A1937">
        <v>233155</v>
      </c>
      <c r="B1937">
        <v>122</v>
      </c>
      <c r="C1937" t="s">
        <v>552</v>
      </c>
      <c r="D1937" t="s">
        <v>2760</v>
      </c>
      <c r="E1937" t="s">
        <v>3204</v>
      </c>
      <c r="F1937" s="440">
        <v>46156</v>
      </c>
      <c r="G1937">
        <v>17437</v>
      </c>
      <c r="H1937" t="s">
        <v>6129</v>
      </c>
      <c r="I1937" t="s">
        <v>6097</v>
      </c>
      <c r="J1937">
        <v>30</v>
      </c>
      <c r="K1937" t="s">
        <v>5613</v>
      </c>
      <c r="L1937">
        <v>69</v>
      </c>
      <c r="M1937">
        <v>2.2999999999999998</v>
      </c>
      <c r="N1937" t="s">
        <v>6099</v>
      </c>
      <c r="O1937" t="s">
        <v>465</v>
      </c>
    </row>
    <row r="1938" spans="1:15" x14ac:dyDescent="0.3">
      <c r="A1938">
        <v>233155</v>
      </c>
      <c r="B1938">
        <v>122</v>
      </c>
      <c r="C1938" t="s">
        <v>552</v>
      </c>
      <c r="D1938" t="s">
        <v>2760</v>
      </c>
      <c r="E1938" t="s">
        <v>3204</v>
      </c>
      <c r="F1938" s="440">
        <v>46156</v>
      </c>
      <c r="G1938">
        <v>17488</v>
      </c>
      <c r="H1938" t="s">
        <v>6130</v>
      </c>
      <c r="I1938" t="s">
        <v>6097</v>
      </c>
      <c r="J1938">
        <v>4</v>
      </c>
      <c r="K1938" t="s">
        <v>5703</v>
      </c>
      <c r="L1938">
        <v>108</v>
      </c>
      <c r="M1938">
        <v>27</v>
      </c>
      <c r="N1938" t="s">
        <v>6099</v>
      </c>
      <c r="O1938" t="s">
        <v>465</v>
      </c>
    </row>
    <row r="1939" spans="1:15" x14ac:dyDescent="0.3">
      <c r="A1939">
        <v>233155</v>
      </c>
      <c r="B1939">
        <v>122</v>
      </c>
      <c r="C1939" t="s">
        <v>552</v>
      </c>
      <c r="D1939" t="s">
        <v>2760</v>
      </c>
      <c r="E1939" t="s">
        <v>3204</v>
      </c>
      <c r="F1939" s="440">
        <v>46156</v>
      </c>
      <c r="G1939">
        <v>17138</v>
      </c>
      <c r="H1939" t="s">
        <v>6180</v>
      </c>
      <c r="I1939" t="s">
        <v>6097</v>
      </c>
      <c r="J1939">
        <v>4</v>
      </c>
      <c r="K1939" t="s">
        <v>5613</v>
      </c>
      <c r="L1939">
        <v>34.4</v>
      </c>
      <c r="M1939">
        <v>8.6</v>
      </c>
      <c r="N1939" t="s">
        <v>6099</v>
      </c>
      <c r="O1939" t="s">
        <v>465</v>
      </c>
    </row>
    <row r="1940" spans="1:15" x14ac:dyDescent="0.3">
      <c r="A1940">
        <v>233155</v>
      </c>
      <c r="B1940">
        <v>122</v>
      </c>
      <c r="C1940" t="s">
        <v>552</v>
      </c>
      <c r="D1940" t="s">
        <v>2760</v>
      </c>
      <c r="E1940" t="s">
        <v>3204</v>
      </c>
      <c r="F1940" s="440">
        <v>46156</v>
      </c>
      <c r="G1940">
        <v>27393</v>
      </c>
      <c r="H1940" t="s">
        <v>6133</v>
      </c>
      <c r="I1940" t="s">
        <v>6097</v>
      </c>
      <c r="J1940">
        <v>4</v>
      </c>
      <c r="K1940" t="s">
        <v>5613</v>
      </c>
      <c r="L1940">
        <v>75.92</v>
      </c>
      <c r="M1940">
        <v>18.98</v>
      </c>
      <c r="N1940" t="s">
        <v>6099</v>
      </c>
      <c r="O1940" t="s">
        <v>465</v>
      </c>
    </row>
    <row r="1941" spans="1:15" x14ac:dyDescent="0.3">
      <c r="A1941">
        <v>233155</v>
      </c>
      <c r="B1941">
        <v>122</v>
      </c>
      <c r="C1941" t="s">
        <v>552</v>
      </c>
      <c r="D1941" t="s">
        <v>2760</v>
      </c>
      <c r="E1941" t="s">
        <v>3204</v>
      </c>
      <c r="F1941" s="440">
        <v>46156</v>
      </c>
      <c r="G1941">
        <v>17476</v>
      </c>
      <c r="H1941" t="s">
        <v>6138</v>
      </c>
      <c r="I1941" t="s">
        <v>6102</v>
      </c>
      <c r="J1941">
        <v>4</v>
      </c>
      <c r="K1941" t="s">
        <v>5605</v>
      </c>
      <c r="L1941">
        <v>108</v>
      </c>
      <c r="M1941">
        <v>27</v>
      </c>
      <c r="N1941" t="s">
        <v>6099</v>
      </c>
      <c r="O1941" t="s">
        <v>465</v>
      </c>
    </row>
    <row r="1942" spans="1:15" x14ac:dyDescent="0.3">
      <c r="A1942">
        <v>233155</v>
      </c>
      <c r="B1942">
        <v>122</v>
      </c>
      <c r="C1942" t="s">
        <v>552</v>
      </c>
      <c r="D1942" t="s">
        <v>2760</v>
      </c>
      <c r="E1942" t="s">
        <v>3204</v>
      </c>
      <c r="F1942" s="440">
        <v>46156</v>
      </c>
      <c r="G1942">
        <v>17190</v>
      </c>
      <c r="H1942" t="s">
        <v>6177</v>
      </c>
      <c r="I1942" t="s">
        <v>6097</v>
      </c>
      <c r="J1942">
        <v>4</v>
      </c>
      <c r="K1942" t="s">
        <v>5605</v>
      </c>
      <c r="L1942">
        <v>32.4</v>
      </c>
      <c r="M1942">
        <v>8.1</v>
      </c>
      <c r="N1942" t="s">
        <v>6099</v>
      </c>
      <c r="O1942" t="s">
        <v>465</v>
      </c>
    </row>
    <row r="1943" spans="1:15" x14ac:dyDescent="0.3">
      <c r="A1943">
        <v>233155</v>
      </c>
      <c r="B1943">
        <v>122</v>
      </c>
      <c r="C1943" t="s">
        <v>552</v>
      </c>
      <c r="D1943" t="s">
        <v>2760</v>
      </c>
      <c r="E1943" t="s">
        <v>3204</v>
      </c>
      <c r="F1943" s="440">
        <v>46156</v>
      </c>
      <c r="G1943">
        <v>17418</v>
      </c>
      <c r="H1943" t="s">
        <v>6128</v>
      </c>
      <c r="I1943" t="s">
        <v>6097</v>
      </c>
      <c r="J1943">
        <v>6</v>
      </c>
      <c r="K1943" t="s">
        <v>5703</v>
      </c>
      <c r="L1943">
        <v>353.4</v>
      </c>
      <c r="M1943">
        <v>58.9</v>
      </c>
      <c r="N1943" t="s">
        <v>6099</v>
      </c>
      <c r="O1943" t="s">
        <v>465</v>
      </c>
    </row>
    <row r="1944" spans="1:15" x14ac:dyDescent="0.3">
      <c r="A1944">
        <v>233155</v>
      </c>
      <c r="B1944">
        <v>122</v>
      </c>
      <c r="C1944" t="s">
        <v>552</v>
      </c>
      <c r="D1944" t="s">
        <v>2760</v>
      </c>
      <c r="E1944" t="s">
        <v>3204</v>
      </c>
      <c r="F1944" s="440">
        <v>46156</v>
      </c>
      <c r="G1944">
        <v>17020</v>
      </c>
      <c r="H1944" t="s">
        <v>6135</v>
      </c>
      <c r="I1944" t="s">
        <v>6102</v>
      </c>
      <c r="J1944">
        <v>3</v>
      </c>
      <c r="K1944" t="s">
        <v>5613</v>
      </c>
      <c r="L1944">
        <v>9</v>
      </c>
      <c r="M1944">
        <v>3</v>
      </c>
      <c r="N1944" t="s">
        <v>6099</v>
      </c>
      <c r="O1944" t="s">
        <v>465</v>
      </c>
    </row>
    <row r="1945" spans="1:15" x14ac:dyDescent="0.3">
      <c r="A1945">
        <v>233155</v>
      </c>
      <c r="B1945">
        <v>122</v>
      </c>
      <c r="C1945" t="s">
        <v>552</v>
      </c>
      <c r="D1945" t="s">
        <v>2760</v>
      </c>
      <c r="E1945" t="s">
        <v>3204</v>
      </c>
      <c r="F1945" s="440">
        <v>46156</v>
      </c>
      <c r="G1945">
        <v>17019</v>
      </c>
      <c r="H1945" t="s">
        <v>6134</v>
      </c>
      <c r="I1945" t="s">
        <v>6097</v>
      </c>
      <c r="J1945">
        <v>3</v>
      </c>
      <c r="K1945" t="s">
        <v>5613</v>
      </c>
      <c r="L1945">
        <v>9</v>
      </c>
      <c r="M1945">
        <v>3</v>
      </c>
      <c r="N1945" t="s">
        <v>6099</v>
      </c>
      <c r="O1945" t="s">
        <v>465</v>
      </c>
    </row>
    <row r="1946" spans="1:15" x14ac:dyDescent="0.3">
      <c r="A1946">
        <v>233155</v>
      </c>
      <c r="B1946">
        <v>122</v>
      </c>
      <c r="C1946" t="s">
        <v>552</v>
      </c>
      <c r="D1946" t="s">
        <v>2760</v>
      </c>
      <c r="E1946" t="s">
        <v>3204</v>
      </c>
      <c r="F1946" s="440">
        <v>46156</v>
      </c>
      <c r="G1946">
        <v>17162</v>
      </c>
      <c r="H1946" t="s">
        <v>6137</v>
      </c>
      <c r="I1946" t="s">
        <v>6097</v>
      </c>
      <c r="J1946">
        <v>3</v>
      </c>
      <c r="K1946" t="s">
        <v>5613</v>
      </c>
      <c r="L1946">
        <v>162</v>
      </c>
      <c r="M1946">
        <v>54</v>
      </c>
      <c r="N1946" t="s">
        <v>6099</v>
      </c>
      <c r="O1946" t="s">
        <v>465</v>
      </c>
    </row>
    <row r="1947" spans="1:15" x14ac:dyDescent="0.3">
      <c r="A1947">
        <v>233155</v>
      </c>
      <c r="B1947">
        <v>122</v>
      </c>
      <c r="C1947" t="s">
        <v>552</v>
      </c>
      <c r="D1947" t="s">
        <v>2760</v>
      </c>
      <c r="E1947" t="s">
        <v>3204</v>
      </c>
      <c r="F1947" s="440">
        <v>46156</v>
      </c>
      <c r="G1947">
        <v>17535</v>
      </c>
      <c r="H1947" t="s">
        <v>6127</v>
      </c>
      <c r="I1947" t="s">
        <v>6097</v>
      </c>
      <c r="J1947">
        <v>1</v>
      </c>
      <c r="K1947" t="s">
        <v>5703</v>
      </c>
      <c r="L1947">
        <v>128</v>
      </c>
      <c r="M1947">
        <v>128</v>
      </c>
      <c r="N1947" t="s">
        <v>6099</v>
      </c>
      <c r="O1947" t="s">
        <v>465</v>
      </c>
    </row>
    <row r="1948" spans="1:15" x14ac:dyDescent="0.3">
      <c r="A1948">
        <v>233155</v>
      </c>
      <c r="B1948">
        <v>122</v>
      </c>
      <c r="C1948" t="s">
        <v>552</v>
      </c>
      <c r="D1948" t="s">
        <v>2760</v>
      </c>
      <c r="E1948" t="s">
        <v>3204</v>
      </c>
      <c r="F1948" s="440">
        <v>46156</v>
      </c>
      <c r="G1948">
        <v>28880</v>
      </c>
      <c r="H1948" t="s">
        <v>6179</v>
      </c>
      <c r="J1948">
        <v>4</v>
      </c>
      <c r="K1948" t="s">
        <v>5703</v>
      </c>
      <c r="L1948">
        <v>340</v>
      </c>
      <c r="M1948">
        <v>85</v>
      </c>
      <c r="N1948" t="s">
        <v>6099</v>
      </c>
      <c r="O1948" t="s">
        <v>465</v>
      </c>
    </row>
    <row r="1949" spans="1:15" x14ac:dyDescent="0.3">
      <c r="A1949">
        <v>233155</v>
      </c>
      <c r="B1949">
        <v>122</v>
      </c>
      <c r="C1949" t="s">
        <v>552</v>
      </c>
      <c r="D1949" t="s">
        <v>2760</v>
      </c>
      <c r="E1949" t="s">
        <v>3204</v>
      </c>
      <c r="F1949" s="440">
        <v>46156</v>
      </c>
      <c r="G1949">
        <v>17120</v>
      </c>
      <c r="H1949" t="s">
        <v>6260</v>
      </c>
      <c r="I1949" t="s">
        <v>6097</v>
      </c>
      <c r="J1949">
        <v>4</v>
      </c>
      <c r="K1949" t="s">
        <v>5613</v>
      </c>
      <c r="L1949">
        <v>38.159999999999997</v>
      </c>
      <c r="M1949">
        <v>9.5399999999999991</v>
      </c>
      <c r="N1949" t="s">
        <v>6099</v>
      </c>
      <c r="O1949" t="s">
        <v>465</v>
      </c>
    </row>
    <row r="1950" spans="1:15" x14ac:dyDescent="0.3">
      <c r="A1950">
        <v>233155</v>
      </c>
      <c r="B1950">
        <v>122</v>
      </c>
      <c r="C1950" t="s">
        <v>552</v>
      </c>
      <c r="D1950" t="s">
        <v>2760</v>
      </c>
      <c r="E1950" t="s">
        <v>3204</v>
      </c>
      <c r="F1950" s="440">
        <v>46156</v>
      </c>
      <c r="G1950">
        <v>24891</v>
      </c>
      <c r="H1950" t="s">
        <v>6261</v>
      </c>
      <c r="I1950" t="s">
        <v>6102</v>
      </c>
      <c r="J1950">
        <v>3</v>
      </c>
      <c r="K1950" t="s">
        <v>6140</v>
      </c>
      <c r="L1950">
        <v>56.7</v>
      </c>
      <c r="M1950">
        <v>18.899999999999999</v>
      </c>
      <c r="N1950" t="s">
        <v>6099</v>
      </c>
      <c r="O1950" t="s">
        <v>465</v>
      </c>
    </row>
    <row r="1951" spans="1:15" x14ac:dyDescent="0.3">
      <c r="A1951">
        <v>233154</v>
      </c>
      <c r="B1951">
        <v>122</v>
      </c>
      <c r="C1951" t="s">
        <v>552</v>
      </c>
      <c r="D1951" t="s">
        <v>2865</v>
      </c>
      <c r="E1951" t="s">
        <v>3205</v>
      </c>
      <c r="F1951" s="440">
        <v>46156</v>
      </c>
      <c r="G1951">
        <v>27692</v>
      </c>
      <c r="H1951" t="s">
        <v>5895</v>
      </c>
      <c r="I1951" t="s">
        <v>6085</v>
      </c>
      <c r="J1951">
        <v>15</v>
      </c>
      <c r="K1951" t="s">
        <v>5598</v>
      </c>
      <c r="L1951">
        <v>1680</v>
      </c>
      <c r="M1951">
        <v>112</v>
      </c>
      <c r="N1951" t="s">
        <v>6085</v>
      </c>
      <c r="O1951" t="s">
        <v>465</v>
      </c>
    </row>
    <row r="1952" spans="1:15" x14ac:dyDescent="0.3">
      <c r="A1952">
        <v>233153</v>
      </c>
      <c r="B1952">
        <v>122</v>
      </c>
      <c r="C1952" t="s">
        <v>552</v>
      </c>
      <c r="D1952" t="s">
        <v>2763</v>
      </c>
      <c r="E1952" t="s">
        <v>1534</v>
      </c>
      <c r="F1952" s="440">
        <v>46155</v>
      </c>
      <c r="G1952">
        <v>26880</v>
      </c>
      <c r="H1952" t="s">
        <v>5913</v>
      </c>
      <c r="I1952" t="s">
        <v>6085</v>
      </c>
      <c r="J1952">
        <v>300</v>
      </c>
      <c r="K1952" t="s">
        <v>5613</v>
      </c>
      <c r="L1952">
        <v>750</v>
      </c>
      <c r="M1952">
        <v>2.5</v>
      </c>
      <c r="N1952" t="s">
        <v>6085</v>
      </c>
      <c r="O1952" t="s">
        <v>465</v>
      </c>
    </row>
    <row r="1953" spans="1:15" x14ac:dyDescent="0.3">
      <c r="A1953">
        <v>233152</v>
      </c>
      <c r="B1953">
        <v>122</v>
      </c>
      <c r="C1953" t="s">
        <v>552</v>
      </c>
      <c r="D1953" t="s">
        <v>2715</v>
      </c>
      <c r="E1953" t="s">
        <v>3206</v>
      </c>
      <c r="F1953" s="440">
        <v>46154</v>
      </c>
      <c r="G1953">
        <v>19166</v>
      </c>
      <c r="H1953" t="s">
        <v>5892</v>
      </c>
      <c r="I1953" t="s">
        <v>6085</v>
      </c>
      <c r="J1953">
        <v>25</v>
      </c>
      <c r="K1953" t="s">
        <v>5613</v>
      </c>
      <c r="L1953">
        <v>508.75</v>
      </c>
      <c r="M1953">
        <v>20.350000000000001</v>
      </c>
      <c r="N1953" t="s">
        <v>6085</v>
      </c>
      <c r="O1953" t="s">
        <v>465</v>
      </c>
    </row>
    <row r="1954" spans="1:15" x14ac:dyDescent="0.3">
      <c r="A1954">
        <v>233152</v>
      </c>
      <c r="B1954">
        <v>122</v>
      </c>
      <c r="C1954" t="s">
        <v>552</v>
      </c>
      <c r="D1954" t="s">
        <v>2715</v>
      </c>
      <c r="E1954" t="s">
        <v>3206</v>
      </c>
      <c r="F1954" s="440">
        <v>46154</v>
      </c>
      <c r="G1954">
        <v>21372</v>
      </c>
      <c r="H1954" t="s">
        <v>5704</v>
      </c>
      <c r="I1954" t="s">
        <v>6085</v>
      </c>
      <c r="J1954">
        <v>30</v>
      </c>
      <c r="K1954" t="s">
        <v>5613</v>
      </c>
      <c r="L1954">
        <v>930</v>
      </c>
      <c r="M1954">
        <v>31</v>
      </c>
      <c r="N1954" t="s">
        <v>6085</v>
      </c>
      <c r="O1954" t="s">
        <v>465</v>
      </c>
    </row>
    <row r="1955" spans="1:15" x14ac:dyDescent="0.3">
      <c r="A1955">
        <v>233151</v>
      </c>
      <c r="B1955">
        <v>122</v>
      </c>
      <c r="C1955" t="s">
        <v>552</v>
      </c>
      <c r="D1955" t="s">
        <v>2868</v>
      </c>
      <c r="E1955" t="s">
        <v>3207</v>
      </c>
      <c r="F1955" s="440">
        <v>46154</v>
      </c>
      <c r="G1955">
        <v>27893</v>
      </c>
      <c r="H1955" t="s">
        <v>6066</v>
      </c>
      <c r="I1955" t="s">
        <v>6085</v>
      </c>
      <c r="J1955">
        <v>0.93</v>
      </c>
      <c r="K1955" t="s">
        <v>5598</v>
      </c>
      <c r="L1955">
        <v>96.07</v>
      </c>
      <c r="M1955">
        <v>103.301075</v>
      </c>
      <c r="N1955" t="s">
        <v>6085</v>
      </c>
      <c r="O1955" t="s">
        <v>465</v>
      </c>
    </row>
    <row r="1956" spans="1:15" x14ac:dyDescent="0.3">
      <c r="A1956">
        <v>233151</v>
      </c>
      <c r="B1956">
        <v>122</v>
      </c>
      <c r="C1956" t="s">
        <v>552</v>
      </c>
      <c r="D1956" t="s">
        <v>2868</v>
      </c>
      <c r="E1956" t="s">
        <v>3207</v>
      </c>
      <c r="F1956" s="440">
        <v>46154</v>
      </c>
      <c r="G1956">
        <v>19370</v>
      </c>
      <c r="H1956" t="s">
        <v>5695</v>
      </c>
      <c r="I1956" t="s">
        <v>6085</v>
      </c>
      <c r="J1956">
        <v>8.3000000000000007</v>
      </c>
      <c r="K1956" t="s">
        <v>5598</v>
      </c>
      <c r="L1956">
        <v>839.96</v>
      </c>
      <c r="M1956">
        <v>101.2</v>
      </c>
      <c r="N1956" t="s">
        <v>6085</v>
      </c>
      <c r="O1956" t="s">
        <v>465</v>
      </c>
    </row>
    <row r="1957" spans="1:15" x14ac:dyDescent="0.3">
      <c r="A1957">
        <v>233151</v>
      </c>
      <c r="B1957">
        <v>122</v>
      </c>
      <c r="C1957" t="s">
        <v>552</v>
      </c>
      <c r="D1957" t="s">
        <v>2868</v>
      </c>
      <c r="E1957" t="s">
        <v>3207</v>
      </c>
      <c r="F1957" s="440">
        <v>46154</v>
      </c>
      <c r="G1957">
        <v>26596</v>
      </c>
      <c r="H1957" t="s">
        <v>5891</v>
      </c>
      <c r="I1957" t="s">
        <v>6085</v>
      </c>
      <c r="J1957">
        <v>2.44</v>
      </c>
      <c r="K1957" t="s">
        <v>5598</v>
      </c>
      <c r="L1957">
        <v>256.69</v>
      </c>
      <c r="M1957">
        <v>105.20081999999999</v>
      </c>
      <c r="N1957" t="s">
        <v>6085</v>
      </c>
      <c r="O1957" t="s">
        <v>465</v>
      </c>
    </row>
    <row r="1958" spans="1:15" x14ac:dyDescent="0.3">
      <c r="A1958">
        <v>233150</v>
      </c>
      <c r="B1958">
        <v>122</v>
      </c>
      <c r="C1958" t="s">
        <v>552</v>
      </c>
      <c r="D1958" t="s">
        <v>2758</v>
      </c>
      <c r="E1958" t="s">
        <v>3208</v>
      </c>
      <c r="F1958" s="440">
        <v>46156</v>
      </c>
      <c r="G1958">
        <v>28222</v>
      </c>
      <c r="H1958" t="s">
        <v>6125</v>
      </c>
      <c r="I1958" t="s">
        <v>6085</v>
      </c>
      <c r="J1958">
        <v>4</v>
      </c>
      <c r="K1958" t="s">
        <v>5598</v>
      </c>
      <c r="L1958">
        <v>152</v>
      </c>
      <c r="M1958">
        <v>38</v>
      </c>
      <c r="N1958" t="s">
        <v>6085</v>
      </c>
      <c r="O1958" t="s">
        <v>465</v>
      </c>
    </row>
    <row r="1959" spans="1:15" x14ac:dyDescent="0.3">
      <c r="A1959">
        <v>233150</v>
      </c>
      <c r="B1959">
        <v>122</v>
      </c>
      <c r="C1959" t="s">
        <v>552</v>
      </c>
      <c r="D1959" t="s">
        <v>2758</v>
      </c>
      <c r="E1959" t="s">
        <v>3208</v>
      </c>
      <c r="F1959" s="440">
        <v>46156</v>
      </c>
      <c r="G1959">
        <v>28221</v>
      </c>
      <c r="H1959" t="s">
        <v>6124</v>
      </c>
      <c r="I1959" t="s">
        <v>6085</v>
      </c>
      <c r="J1959">
        <v>3</v>
      </c>
      <c r="K1959" t="s">
        <v>5598</v>
      </c>
      <c r="L1959">
        <v>126</v>
      </c>
      <c r="M1959">
        <v>42</v>
      </c>
      <c r="N1959" t="s">
        <v>6085</v>
      </c>
      <c r="O1959" t="s">
        <v>465</v>
      </c>
    </row>
    <row r="1960" spans="1:15" x14ac:dyDescent="0.3">
      <c r="A1960">
        <v>233150</v>
      </c>
      <c r="B1960">
        <v>122</v>
      </c>
      <c r="C1960" t="s">
        <v>552</v>
      </c>
      <c r="D1960" t="s">
        <v>2758</v>
      </c>
      <c r="E1960" t="s">
        <v>3208</v>
      </c>
      <c r="F1960" s="440">
        <v>46156</v>
      </c>
      <c r="G1960">
        <v>28220</v>
      </c>
      <c r="H1960" t="s">
        <v>6126</v>
      </c>
      <c r="I1960" t="s">
        <v>6085</v>
      </c>
      <c r="J1960">
        <v>3</v>
      </c>
      <c r="K1960" t="s">
        <v>5598</v>
      </c>
      <c r="L1960">
        <v>96</v>
      </c>
      <c r="M1960">
        <v>32</v>
      </c>
      <c r="N1960" t="s">
        <v>6085</v>
      </c>
      <c r="O1960" t="s">
        <v>465</v>
      </c>
    </row>
    <row r="1961" spans="1:15" x14ac:dyDescent="0.3">
      <c r="A1961">
        <v>233148</v>
      </c>
      <c r="B1961">
        <v>122</v>
      </c>
      <c r="C1961" t="s">
        <v>552</v>
      </c>
      <c r="D1961" t="s">
        <v>2868</v>
      </c>
      <c r="E1961" t="s">
        <v>3209</v>
      </c>
      <c r="F1961" s="440">
        <v>46156</v>
      </c>
      <c r="G1961">
        <v>19370</v>
      </c>
      <c r="H1961" t="s">
        <v>5695</v>
      </c>
      <c r="I1961" t="s">
        <v>6085</v>
      </c>
      <c r="J1961">
        <v>8.6999999999999993</v>
      </c>
      <c r="K1961" t="s">
        <v>5598</v>
      </c>
      <c r="L1961">
        <v>880.44</v>
      </c>
      <c r="M1961">
        <v>101.2</v>
      </c>
      <c r="N1961" t="s">
        <v>6085</v>
      </c>
      <c r="O1961" t="s">
        <v>465</v>
      </c>
    </row>
    <row r="1962" spans="1:15" x14ac:dyDescent="0.3">
      <c r="A1962">
        <v>233147</v>
      </c>
      <c r="B1962">
        <v>122</v>
      </c>
      <c r="C1962" t="s">
        <v>552</v>
      </c>
      <c r="D1962" t="s">
        <v>3086</v>
      </c>
      <c r="E1962" t="s">
        <v>3210</v>
      </c>
      <c r="F1962" s="440">
        <v>46156</v>
      </c>
      <c r="G1962">
        <v>24083</v>
      </c>
      <c r="H1962" t="s">
        <v>5924</v>
      </c>
      <c r="I1962" t="s">
        <v>6085</v>
      </c>
      <c r="J1962">
        <v>75</v>
      </c>
      <c r="K1962" t="s">
        <v>5598</v>
      </c>
      <c r="L1962">
        <v>630</v>
      </c>
      <c r="M1962">
        <v>8.4</v>
      </c>
      <c r="N1962" t="s">
        <v>6085</v>
      </c>
      <c r="O1962" t="s">
        <v>465</v>
      </c>
    </row>
    <row r="1963" spans="1:15" x14ac:dyDescent="0.3">
      <c r="A1963">
        <v>233056</v>
      </c>
      <c r="B1963">
        <v>122</v>
      </c>
      <c r="C1963" t="s">
        <v>552</v>
      </c>
      <c r="D1963" t="s">
        <v>2763</v>
      </c>
      <c r="E1963" t="s">
        <v>3211</v>
      </c>
      <c r="F1963" s="440">
        <v>46143</v>
      </c>
      <c r="G1963">
        <v>26880</v>
      </c>
      <c r="H1963" t="s">
        <v>5913</v>
      </c>
      <c r="I1963" t="s">
        <v>6085</v>
      </c>
      <c r="J1963">
        <v>300</v>
      </c>
      <c r="K1963" t="s">
        <v>5613</v>
      </c>
      <c r="L1963">
        <v>750</v>
      </c>
      <c r="M1963">
        <v>2.5</v>
      </c>
      <c r="N1963" t="s">
        <v>6262</v>
      </c>
      <c r="O1963" t="s">
        <v>465</v>
      </c>
    </row>
    <row r="1964" spans="1:15" x14ac:dyDescent="0.3">
      <c r="A1964">
        <v>232430</v>
      </c>
      <c r="B1964">
        <v>122</v>
      </c>
      <c r="C1964" t="s">
        <v>552</v>
      </c>
      <c r="D1964" t="s">
        <v>2832</v>
      </c>
      <c r="E1964" t="s">
        <v>3212</v>
      </c>
      <c r="F1964" s="440">
        <v>46153</v>
      </c>
      <c r="G1964">
        <v>17778</v>
      </c>
      <c r="H1964" t="s">
        <v>5825</v>
      </c>
      <c r="I1964" t="s">
        <v>4764</v>
      </c>
      <c r="J1964">
        <v>12</v>
      </c>
      <c r="K1964" t="s">
        <v>5613</v>
      </c>
      <c r="L1964">
        <v>1380.6</v>
      </c>
      <c r="M1964">
        <v>115.05</v>
      </c>
      <c r="N1964" t="s">
        <v>4764</v>
      </c>
      <c r="O1964" t="s">
        <v>465</v>
      </c>
    </row>
    <row r="1965" spans="1:15" x14ac:dyDescent="0.3">
      <c r="A1965">
        <v>232430</v>
      </c>
      <c r="B1965">
        <v>122</v>
      </c>
      <c r="C1965" t="s">
        <v>552</v>
      </c>
      <c r="D1965" t="s">
        <v>2832</v>
      </c>
      <c r="E1965" t="s">
        <v>3212</v>
      </c>
      <c r="F1965" s="440">
        <v>46153</v>
      </c>
      <c r="G1965">
        <v>21945</v>
      </c>
      <c r="H1965" t="s">
        <v>5828</v>
      </c>
      <c r="I1965" t="s">
        <v>4764</v>
      </c>
      <c r="J1965">
        <v>60</v>
      </c>
      <c r="K1965" t="s">
        <v>5601</v>
      </c>
      <c r="L1965">
        <v>2379</v>
      </c>
      <c r="M1965">
        <v>39.65</v>
      </c>
      <c r="N1965" t="s">
        <v>4764</v>
      </c>
      <c r="O1965" t="s">
        <v>465</v>
      </c>
    </row>
    <row r="1966" spans="1:15" x14ac:dyDescent="0.3">
      <c r="A1966">
        <v>232430</v>
      </c>
      <c r="B1966">
        <v>122</v>
      </c>
      <c r="C1966" t="s">
        <v>552</v>
      </c>
      <c r="D1966" t="s">
        <v>2832</v>
      </c>
      <c r="E1966" t="s">
        <v>3212</v>
      </c>
      <c r="F1966" s="440">
        <v>46153</v>
      </c>
      <c r="G1966">
        <v>17594</v>
      </c>
      <c r="H1966" t="s">
        <v>5878</v>
      </c>
      <c r="I1966" t="s">
        <v>4764</v>
      </c>
      <c r="J1966">
        <v>12</v>
      </c>
      <c r="K1966" t="s">
        <v>5601</v>
      </c>
      <c r="L1966">
        <v>811.2</v>
      </c>
      <c r="M1966">
        <v>67.599999999999994</v>
      </c>
      <c r="N1966" t="s">
        <v>4764</v>
      </c>
      <c r="O1966" t="s">
        <v>465</v>
      </c>
    </row>
    <row r="1967" spans="1:15" x14ac:dyDescent="0.3">
      <c r="A1967">
        <v>232430</v>
      </c>
      <c r="B1967">
        <v>122</v>
      </c>
      <c r="C1967" t="s">
        <v>552</v>
      </c>
      <c r="D1967" t="s">
        <v>2832</v>
      </c>
      <c r="E1967" t="s">
        <v>3212</v>
      </c>
      <c r="F1967" s="440">
        <v>46153</v>
      </c>
      <c r="G1967">
        <v>17713</v>
      </c>
      <c r="H1967" t="s">
        <v>5879</v>
      </c>
      <c r="I1967" t="s">
        <v>4764</v>
      </c>
      <c r="J1967">
        <v>6</v>
      </c>
      <c r="K1967" t="s">
        <v>5613</v>
      </c>
      <c r="L1967">
        <v>643.5</v>
      </c>
      <c r="M1967">
        <v>107.25</v>
      </c>
      <c r="N1967" t="s">
        <v>4764</v>
      </c>
      <c r="O1967" t="s">
        <v>465</v>
      </c>
    </row>
    <row r="1968" spans="1:15" x14ac:dyDescent="0.3">
      <c r="A1968">
        <v>232429</v>
      </c>
      <c r="B1968">
        <v>122</v>
      </c>
      <c r="C1968" t="s">
        <v>552</v>
      </c>
      <c r="D1968" t="s">
        <v>2729</v>
      </c>
      <c r="E1968" t="s">
        <v>3213</v>
      </c>
      <c r="F1968" s="440">
        <v>46154</v>
      </c>
      <c r="G1968">
        <v>18832</v>
      </c>
      <c r="H1968" t="s">
        <v>5898</v>
      </c>
      <c r="I1968" t="s">
        <v>6085</v>
      </c>
      <c r="J1968">
        <v>15.7</v>
      </c>
      <c r="K1968" t="s">
        <v>5598</v>
      </c>
      <c r="L1968">
        <v>626.42999999999995</v>
      </c>
      <c r="M1968">
        <v>39.9</v>
      </c>
      <c r="N1968" t="s">
        <v>6085</v>
      </c>
      <c r="O1968" t="s">
        <v>465</v>
      </c>
    </row>
    <row r="1969" spans="1:15" x14ac:dyDescent="0.3">
      <c r="A1969">
        <v>232429</v>
      </c>
      <c r="B1969">
        <v>122</v>
      </c>
      <c r="C1969" t="s">
        <v>552</v>
      </c>
      <c r="D1969" t="s">
        <v>2729</v>
      </c>
      <c r="E1969" t="s">
        <v>3213</v>
      </c>
      <c r="F1969" s="440">
        <v>46154</v>
      </c>
      <c r="G1969">
        <v>25126</v>
      </c>
      <c r="H1969" t="s">
        <v>5859</v>
      </c>
      <c r="I1969" t="s">
        <v>6085</v>
      </c>
      <c r="J1969">
        <v>16</v>
      </c>
      <c r="K1969" t="s">
        <v>5598</v>
      </c>
      <c r="L1969">
        <v>686.4</v>
      </c>
      <c r="M1969">
        <v>42.9</v>
      </c>
      <c r="N1969" t="s">
        <v>6085</v>
      </c>
      <c r="O1969" t="s">
        <v>465</v>
      </c>
    </row>
    <row r="1970" spans="1:15" x14ac:dyDescent="0.3">
      <c r="A1970">
        <v>232429</v>
      </c>
      <c r="B1970">
        <v>122</v>
      </c>
      <c r="C1970" t="s">
        <v>552</v>
      </c>
      <c r="D1970" t="s">
        <v>2729</v>
      </c>
      <c r="E1970" t="s">
        <v>3213</v>
      </c>
      <c r="F1970" s="440">
        <v>46154</v>
      </c>
      <c r="G1970">
        <v>25128</v>
      </c>
      <c r="H1970" t="s">
        <v>5897</v>
      </c>
      <c r="I1970" t="s">
        <v>6085</v>
      </c>
      <c r="J1970">
        <v>11.1</v>
      </c>
      <c r="K1970" t="s">
        <v>5598</v>
      </c>
      <c r="L1970">
        <v>442.89</v>
      </c>
      <c r="M1970">
        <v>39.9</v>
      </c>
      <c r="N1970" t="s">
        <v>6085</v>
      </c>
      <c r="O1970" t="s">
        <v>465</v>
      </c>
    </row>
    <row r="1971" spans="1:15" x14ac:dyDescent="0.3">
      <c r="A1971">
        <v>232429</v>
      </c>
      <c r="B1971">
        <v>122</v>
      </c>
      <c r="C1971" t="s">
        <v>552</v>
      </c>
      <c r="D1971" t="s">
        <v>2729</v>
      </c>
      <c r="E1971" t="s">
        <v>3213</v>
      </c>
      <c r="F1971" s="440">
        <v>46154</v>
      </c>
      <c r="G1971">
        <v>20501</v>
      </c>
      <c r="H1971" t="s">
        <v>5976</v>
      </c>
      <c r="I1971" t="s">
        <v>6085</v>
      </c>
      <c r="J1971">
        <v>10</v>
      </c>
      <c r="K1971" t="s">
        <v>5598</v>
      </c>
      <c r="L1971">
        <v>214</v>
      </c>
      <c r="M1971">
        <v>21.4</v>
      </c>
      <c r="N1971" t="s">
        <v>6085</v>
      </c>
      <c r="O1971" t="s">
        <v>465</v>
      </c>
    </row>
    <row r="1972" spans="1:15" x14ac:dyDescent="0.3">
      <c r="A1972">
        <v>232429</v>
      </c>
      <c r="B1972">
        <v>122</v>
      </c>
      <c r="C1972" t="s">
        <v>552</v>
      </c>
      <c r="D1972" t="s">
        <v>2729</v>
      </c>
      <c r="E1972" t="s">
        <v>3213</v>
      </c>
      <c r="F1972" s="440">
        <v>46154</v>
      </c>
      <c r="G1972">
        <v>19017</v>
      </c>
      <c r="H1972" t="s">
        <v>5715</v>
      </c>
      <c r="I1972" t="s">
        <v>6085</v>
      </c>
      <c r="J1972">
        <v>30.4</v>
      </c>
      <c r="K1972" t="s">
        <v>5598</v>
      </c>
      <c r="L1972">
        <v>456</v>
      </c>
      <c r="M1972">
        <v>15</v>
      </c>
      <c r="N1972" t="s">
        <v>6085</v>
      </c>
      <c r="O1972" t="s">
        <v>465</v>
      </c>
    </row>
    <row r="1973" spans="1:15" x14ac:dyDescent="0.3">
      <c r="A1973">
        <v>232428</v>
      </c>
      <c r="B1973">
        <v>122</v>
      </c>
      <c r="C1973" t="s">
        <v>552</v>
      </c>
      <c r="D1973" t="s">
        <v>2733</v>
      </c>
      <c r="E1973" t="s">
        <v>3214</v>
      </c>
      <c r="F1973" s="440">
        <v>46153</v>
      </c>
      <c r="G1973">
        <v>26395</v>
      </c>
      <c r="H1973" t="s">
        <v>6158</v>
      </c>
      <c r="I1973" t="s">
        <v>6097</v>
      </c>
      <c r="J1973">
        <v>4</v>
      </c>
      <c r="K1973" t="s">
        <v>5622</v>
      </c>
      <c r="L1973">
        <v>514.84</v>
      </c>
      <c r="M1973">
        <v>128.71</v>
      </c>
      <c r="N1973" t="s">
        <v>6107</v>
      </c>
      <c r="O1973" t="s">
        <v>465</v>
      </c>
    </row>
    <row r="1974" spans="1:15" x14ac:dyDescent="0.3">
      <c r="A1974">
        <v>232428</v>
      </c>
      <c r="B1974">
        <v>122</v>
      </c>
      <c r="C1974" t="s">
        <v>552</v>
      </c>
      <c r="D1974" t="s">
        <v>2733</v>
      </c>
      <c r="E1974" t="s">
        <v>3214</v>
      </c>
      <c r="F1974" s="440">
        <v>46153</v>
      </c>
      <c r="G1974">
        <v>26393</v>
      </c>
      <c r="H1974" t="s">
        <v>6112</v>
      </c>
      <c r="I1974" t="s">
        <v>6097</v>
      </c>
      <c r="J1974">
        <v>2</v>
      </c>
      <c r="K1974" t="s">
        <v>5622</v>
      </c>
      <c r="L1974">
        <v>219.58</v>
      </c>
      <c r="M1974">
        <v>109.79</v>
      </c>
      <c r="N1974" t="s">
        <v>6107</v>
      </c>
      <c r="O1974" t="s">
        <v>465</v>
      </c>
    </row>
    <row r="1975" spans="1:15" x14ac:dyDescent="0.3">
      <c r="A1975">
        <v>232428</v>
      </c>
      <c r="B1975">
        <v>122</v>
      </c>
      <c r="C1975" t="s">
        <v>552</v>
      </c>
      <c r="D1975" t="s">
        <v>2733</v>
      </c>
      <c r="E1975" t="s">
        <v>3214</v>
      </c>
      <c r="F1975" s="440">
        <v>46153</v>
      </c>
      <c r="G1975">
        <v>24514</v>
      </c>
      <c r="H1975" t="s">
        <v>6110</v>
      </c>
      <c r="I1975" t="s">
        <v>6097</v>
      </c>
      <c r="J1975">
        <v>6</v>
      </c>
      <c r="K1975" t="s">
        <v>5622</v>
      </c>
      <c r="L1975">
        <v>741.24</v>
      </c>
      <c r="M1975">
        <v>123.54</v>
      </c>
      <c r="N1975" t="s">
        <v>6107</v>
      </c>
      <c r="O1975" t="s">
        <v>465</v>
      </c>
    </row>
    <row r="1976" spans="1:15" x14ac:dyDescent="0.3">
      <c r="A1976">
        <v>232427</v>
      </c>
      <c r="B1976">
        <v>122</v>
      </c>
      <c r="C1976" t="s">
        <v>552</v>
      </c>
      <c r="D1976" t="s">
        <v>2725</v>
      </c>
      <c r="E1976" t="s">
        <v>3215</v>
      </c>
      <c r="F1976" s="440">
        <v>46153</v>
      </c>
      <c r="G1976">
        <v>18119</v>
      </c>
      <c r="H1976" t="s">
        <v>5802</v>
      </c>
      <c r="I1976" t="s">
        <v>4764</v>
      </c>
      <c r="J1976">
        <v>12</v>
      </c>
      <c r="K1976" t="s">
        <v>5601</v>
      </c>
      <c r="L1976">
        <v>1999.44</v>
      </c>
      <c r="M1976">
        <v>166.62</v>
      </c>
      <c r="N1976" t="s">
        <v>4764</v>
      </c>
      <c r="O1976" t="s">
        <v>465</v>
      </c>
    </row>
    <row r="1977" spans="1:15" x14ac:dyDescent="0.3">
      <c r="A1977">
        <v>232427</v>
      </c>
      <c r="B1977">
        <v>122</v>
      </c>
      <c r="C1977" t="s">
        <v>552</v>
      </c>
      <c r="D1977" t="s">
        <v>2725</v>
      </c>
      <c r="E1977" t="s">
        <v>3215</v>
      </c>
      <c r="F1977" s="440">
        <v>46153</v>
      </c>
      <c r="G1977">
        <v>18359</v>
      </c>
      <c r="H1977" t="s">
        <v>5746</v>
      </c>
      <c r="I1977" t="s">
        <v>4764</v>
      </c>
      <c r="J1977">
        <v>24</v>
      </c>
      <c r="K1977" t="s">
        <v>5601</v>
      </c>
      <c r="L1977">
        <v>2277.6</v>
      </c>
      <c r="M1977">
        <v>94.9</v>
      </c>
      <c r="N1977" t="s">
        <v>4764</v>
      </c>
      <c r="O1977" t="s">
        <v>465</v>
      </c>
    </row>
    <row r="1978" spans="1:15" x14ac:dyDescent="0.3">
      <c r="A1978">
        <v>232426</v>
      </c>
      <c r="B1978">
        <v>122</v>
      </c>
      <c r="C1978" t="s">
        <v>552</v>
      </c>
      <c r="D1978" t="s">
        <v>2744</v>
      </c>
      <c r="E1978" t="s">
        <v>3216</v>
      </c>
      <c r="F1978" s="440">
        <v>46153</v>
      </c>
      <c r="G1978">
        <v>18667</v>
      </c>
      <c r="H1978" t="s">
        <v>5718</v>
      </c>
      <c r="I1978" t="s">
        <v>6085</v>
      </c>
      <c r="J1978">
        <v>11</v>
      </c>
      <c r="K1978" t="s">
        <v>5598</v>
      </c>
      <c r="L1978">
        <v>219.89</v>
      </c>
      <c r="M1978">
        <v>19.989999999999998</v>
      </c>
      <c r="N1978" t="s">
        <v>6085</v>
      </c>
      <c r="O1978" t="s">
        <v>465</v>
      </c>
    </row>
    <row r="1979" spans="1:15" x14ac:dyDescent="0.3">
      <c r="A1979">
        <v>232425</v>
      </c>
      <c r="B1979">
        <v>122</v>
      </c>
      <c r="C1979" t="s">
        <v>552</v>
      </c>
      <c r="D1979" t="s">
        <v>2815</v>
      </c>
      <c r="E1979" t="s">
        <v>3217</v>
      </c>
      <c r="F1979" s="440">
        <v>46153</v>
      </c>
      <c r="G1979">
        <v>18547</v>
      </c>
      <c r="H1979" t="s">
        <v>5726</v>
      </c>
      <c r="I1979" t="s">
        <v>4764</v>
      </c>
      <c r="J1979">
        <v>6</v>
      </c>
      <c r="K1979" t="s">
        <v>5601</v>
      </c>
      <c r="L1979">
        <v>225</v>
      </c>
      <c r="M1979">
        <v>37.5</v>
      </c>
      <c r="N1979" t="s">
        <v>4764</v>
      </c>
      <c r="O1979" t="s">
        <v>465</v>
      </c>
    </row>
    <row r="1980" spans="1:15" x14ac:dyDescent="0.3">
      <c r="A1980">
        <v>232424</v>
      </c>
      <c r="B1980">
        <v>122</v>
      </c>
      <c r="C1980" t="s">
        <v>552</v>
      </c>
      <c r="D1980" t="s">
        <v>2727</v>
      </c>
      <c r="E1980" t="s">
        <v>3218</v>
      </c>
      <c r="F1980" s="440">
        <v>46153</v>
      </c>
      <c r="G1980">
        <v>26582</v>
      </c>
      <c r="H1980" t="s">
        <v>5711</v>
      </c>
      <c r="I1980" t="s">
        <v>6085</v>
      </c>
      <c r="J1980">
        <v>8.35</v>
      </c>
      <c r="K1980" t="s">
        <v>5598</v>
      </c>
      <c r="L1980">
        <v>1118.9000000000001</v>
      </c>
      <c r="M1980">
        <v>134</v>
      </c>
      <c r="N1980" t="s">
        <v>6085</v>
      </c>
      <c r="O1980" t="s">
        <v>465</v>
      </c>
    </row>
    <row r="1981" spans="1:15" x14ac:dyDescent="0.3">
      <c r="A1981">
        <v>232424</v>
      </c>
      <c r="B1981">
        <v>122</v>
      </c>
      <c r="C1981" t="s">
        <v>552</v>
      </c>
      <c r="D1981" t="s">
        <v>2727</v>
      </c>
      <c r="E1981" t="s">
        <v>3218</v>
      </c>
      <c r="F1981" s="440">
        <v>46153</v>
      </c>
      <c r="G1981">
        <v>26592</v>
      </c>
      <c r="H1981" t="s">
        <v>5717</v>
      </c>
      <c r="I1981" t="s">
        <v>6085</v>
      </c>
      <c r="J1981">
        <v>20.399999999999999</v>
      </c>
      <c r="K1981" t="s">
        <v>5598</v>
      </c>
      <c r="L1981">
        <v>754.8</v>
      </c>
      <c r="M1981">
        <v>37</v>
      </c>
      <c r="N1981" t="s">
        <v>6085</v>
      </c>
      <c r="O1981" t="s">
        <v>465</v>
      </c>
    </row>
    <row r="1982" spans="1:15" x14ac:dyDescent="0.3">
      <c r="A1982">
        <v>232421</v>
      </c>
      <c r="B1982">
        <v>122</v>
      </c>
      <c r="C1982" t="s">
        <v>552</v>
      </c>
      <c r="D1982" t="s">
        <v>2773</v>
      </c>
      <c r="E1982" t="s">
        <v>3219</v>
      </c>
      <c r="F1982" s="440">
        <v>46154</v>
      </c>
      <c r="G1982">
        <v>25040</v>
      </c>
      <c r="H1982" t="s">
        <v>5832</v>
      </c>
      <c r="I1982" t="s">
        <v>4764</v>
      </c>
      <c r="J1982">
        <v>12</v>
      </c>
      <c r="K1982" t="s">
        <v>6140</v>
      </c>
      <c r="L1982">
        <v>1290.24</v>
      </c>
      <c r="M1982">
        <v>107.52</v>
      </c>
      <c r="N1982" t="s">
        <v>4764</v>
      </c>
      <c r="O1982" t="s">
        <v>465</v>
      </c>
    </row>
    <row r="1983" spans="1:15" x14ac:dyDescent="0.3">
      <c r="A1983">
        <v>232418</v>
      </c>
      <c r="B1983">
        <v>122</v>
      </c>
      <c r="C1983" t="s">
        <v>552</v>
      </c>
      <c r="D1983" t="s">
        <v>2693</v>
      </c>
      <c r="E1983" t="s">
        <v>3220</v>
      </c>
      <c r="F1983" s="440">
        <v>46153</v>
      </c>
      <c r="G1983">
        <v>20887</v>
      </c>
      <c r="H1983" t="s">
        <v>5662</v>
      </c>
      <c r="I1983" t="s">
        <v>6085</v>
      </c>
      <c r="J1983">
        <v>11</v>
      </c>
      <c r="K1983" t="s">
        <v>5625</v>
      </c>
      <c r="L1983">
        <v>405.9</v>
      </c>
      <c r="M1983">
        <v>36.9</v>
      </c>
      <c r="N1983" t="s">
        <v>6085</v>
      </c>
      <c r="O1983" t="s">
        <v>465</v>
      </c>
    </row>
    <row r="1984" spans="1:15" x14ac:dyDescent="0.3">
      <c r="A1984">
        <v>232417</v>
      </c>
      <c r="B1984">
        <v>122</v>
      </c>
      <c r="C1984" t="s">
        <v>552</v>
      </c>
      <c r="D1984" t="s">
        <v>2784</v>
      </c>
      <c r="E1984" t="s">
        <v>3221</v>
      </c>
      <c r="F1984" s="440">
        <v>46153</v>
      </c>
      <c r="G1984">
        <v>26679</v>
      </c>
      <c r="H1984" t="s">
        <v>6068</v>
      </c>
      <c r="I1984" t="s">
        <v>6085</v>
      </c>
      <c r="J1984">
        <v>7.32</v>
      </c>
      <c r="K1984" t="s">
        <v>5598</v>
      </c>
      <c r="L1984">
        <v>218.87</v>
      </c>
      <c r="M1984">
        <v>29.900272999999999</v>
      </c>
      <c r="N1984" t="s">
        <v>6085</v>
      </c>
      <c r="O1984" t="s">
        <v>465</v>
      </c>
    </row>
    <row r="1985" spans="1:15" x14ac:dyDescent="0.3">
      <c r="A1985">
        <v>232416</v>
      </c>
      <c r="B1985">
        <v>122</v>
      </c>
      <c r="C1985" t="s">
        <v>552</v>
      </c>
      <c r="D1985" t="s">
        <v>2702</v>
      </c>
      <c r="E1985" t="s">
        <v>3222</v>
      </c>
      <c r="F1985" s="440">
        <v>46153</v>
      </c>
      <c r="G1985">
        <v>17838</v>
      </c>
      <c r="H1985" t="s">
        <v>5816</v>
      </c>
      <c r="I1985" t="s">
        <v>4764</v>
      </c>
      <c r="J1985">
        <v>10</v>
      </c>
      <c r="K1985" t="s">
        <v>5613</v>
      </c>
      <c r="L1985">
        <v>89.5</v>
      </c>
      <c r="M1985">
        <v>8.9499999999999993</v>
      </c>
      <c r="N1985" t="s">
        <v>6085</v>
      </c>
      <c r="O1985" t="s">
        <v>465</v>
      </c>
    </row>
    <row r="1986" spans="1:15" x14ac:dyDescent="0.3">
      <c r="A1986">
        <v>232416</v>
      </c>
      <c r="B1986">
        <v>122</v>
      </c>
      <c r="C1986" t="s">
        <v>552</v>
      </c>
      <c r="D1986" t="s">
        <v>2702</v>
      </c>
      <c r="E1986" t="s">
        <v>3222</v>
      </c>
      <c r="F1986" s="440">
        <v>46153</v>
      </c>
      <c r="G1986">
        <v>19203</v>
      </c>
      <c r="H1986" t="s">
        <v>5692</v>
      </c>
      <c r="I1986" t="s">
        <v>6085</v>
      </c>
      <c r="J1986">
        <v>28</v>
      </c>
      <c r="K1986" t="s">
        <v>5613</v>
      </c>
      <c r="L1986">
        <v>103.88</v>
      </c>
      <c r="M1986">
        <v>3.71</v>
      </c>
      <c r="N1986" t="s">
        <v>6085</v>
      </c>
      <c r="O1986" t="s">
        <v>465</v>
      </c>
    </row>
    <row r="1987" spans="1:15" x14ac:dyDescent="0.3">
      <c r="A1987">
        <v>232402</v>
      </c>
      <c r="B1987">
        <v>122</v>
      </c>
      <c r="C1987" t="s">
        <v>552</v>
      </c>
      <c r="D1987" t="s">
        <v>2706</v>
      </c>
      <c r="E1987" t="s">
        <v>3223</v>
      </c>
      <c r="F1987" s="440">
        <v>46154</v>
      </c>
      <c r="G1987">
        <v>19421</v>
      </c>
      <c r="H1987" t="s">
        <v>5963</v>
      </c>
      <c r="I1987" t="s">
        <v>6085</v>
      </c>
      <c r="J1987">
        <v>4</v>
      </c>
      <c r="K1987" t="s">
        <v>5703</v>
      </c>
      <c r="L1987">
        <v>327.36</v>
      </c>
      <c r="M1987">
        <v>81.84</v>
      </c>
      <c r="N1987" t="s">
        <v>6085</v>
      </c>
      <c r="O1987" t="s">
        <v>465</v>
      </c>
    </row>
    <row r="1988" spans="1:15" x14ac:dyDescent="0.3">
      <c r="A1988">
        <v>232402</v>
      </c>
      <c r="B1988">
        <v>122</v>
      </c>
      <c r="C1988" t="s">
        <v>552</v>
      </c>
      <c r="D1988" t="s">
        <v>2706</v>
      </c>
      <c r="E1988" t="s">
        <v>3223</v>
      </c>
      <c r="F1988" s="440">
        <v>46154</v>
      </c>
      <c r="G1988">
        <v>20614</v>
      </c>
      <c r="H1988" t="s">
        <v>5686</v>
      </c>
      <c r="I1988" t="s">
        <v>6085</v>
      </c>
      <c r="J1988">
        <v>4</v>
      </c>
      <c r="K1988" t="s">
        <v>5613</v>
      </c>
      <c r="L1988">
        <v>137.44</v>
      </c>
      <c r="M1988">
        <v>34.36</v>
      </c>
      <c r="N1988" t="s">
        <v>6085</v>
      </c>
      <c r="O1988" t="s">
        <v>465</v>
      </c>
    </row>
    <row r="1989" spans="1:15" x14ac:dyDescent="0.3">
      <c r="A1989">
        <v>231391</v>
      </c>
      <c r="B1989">
        <v>122</v>
      </c>
      <c r="C1989" t="s">
        <v>552</v>
      </c>
      <c r="D1989" t="s">
        <v>2761</v>
      </c>
      <c r="E1989" t="s">
        <v>3224</v>
      </c>
      <c r="F1989" s="440">
        <v>46147</v>
      </c>
      <c r="G1989">
        <v>19125</v>
      </c>
      <c r="H1989" t="s">
        <v>5702</v>
      </c>
      <c r="I1989" t="s">
        <v>6085</v>
      </c>
      <c r="J1989">
        <v>5</v>
      </c>
      <c r="K1989" t="s">
        <v>5703</v>
      </c>
      <c r="L1989">
        <v>1031.4000000000001</v>
      </c>
      <c r="M1989">
        <v>206.28</v>
      </c>
      <c r="N1989" t="s">
        <v>6085</v>
      </c>
      <c r="O1989" t="s">
        <v>465</v>
      </c>
    </row>
    <row r="1990" spans="1:15" x14ac:dyDescent="0.3">
      <c r="A1990">
        <v>231390</v>
      </c>
      <c r="B1990">
        <v>122</v>
      </c>
      <c r="C1990" t="s">
        <v>552</v>
      </c>
      <c r="D1990" t="s">
        <v>2715</v>
      </c>
      <c r="E1990" t="s">
        <v>3225</v>
      </c>
      <c r="F1990" s="440">
        <v>46149</v>
      </c>
      <c r="G1990">
        <v>28384</v>
      </c>
      <c r="H1990" t="s">
        <v>5894</v>
      </c>
      <c r="I1990" t="s">
        <v>6085</v>
      </c>
      <c r="J1990">
        <v>8</v>
      </c>
      <c r="K1990" t="s">
        <v>5613</v>
      </c>
      <c r="L1990">
        <v>208</v>
      </c>
      <c r="M1990">
        <v>26</v>
      </c>
      <c r="N1990" t="s">
        <v>6085</v>
      </c>
      <c r="O1990" t="s">
        <v>465</v>
      </c>
    </row>
    <row r="1991" spans="1:15" x14ac:dyDescent="0.3">
      <c r="A1991">
        <v>231390</v>
      </c>
      <c r="B1991">
        <v>122</v>
      </c>
      <c r="C1991" t="s">
        <v>552</v>
      </c>
      <c r="D1991" t="s">
        <v>2715</v>
      </c>
      <c r="E1991" t="s">
        <v>3225</v>
      </c>
      <c r="F1991" s="440">
        <v>46149</v>
      </c>
      <c r="G1991">
        <v>19166</v>
      </c>
      <c r="H1991" t="s">
        <v>5892</v>
      </c>
      <c r="I1991" t="s">
        <v>6085</v>
      </c>
      <c r="J1991">
        <v>35</v>
      </c>
      <c r="K1991" t="s">
        <v>5613</v>
      </c>
      <c r="L1991">
        <v>712.25</v>
      </c>
      <c r="M1991">
        <v>20.350000000000001</v>
      </c>
      <c r="N1991" t="s">
        <v>6085</v>
      </c>
      <c r="O1991" t="s">
        <v>465</v>
      </c>
    </row>
    <row r="1992" spans="1:15" x14ac:dyDescent="0.3">
      <c r="A1992">
        <v>231390</v>
      </c>
      <c r="B1992">
        <v>122</v>
      </c>
      <c r="C1992" t="s">
        <v>552</v>
      </c>
      <c r="D1992" t="s">
        <v>2715</v>
      </c>
      <c r="E1992" t="s">
        <v>3225</v>
      </c>
      <c r="F1992" s="440">
        <v>46149</v>
      </c>
      <c r="G1992">
        <v>21372</v>
      </c>
      <c r="H1992" t="s">
        <v>5704</v>
      </c>
      <c r="I1992" t="s">
        <v>6085</v>
      </c>
      <c r="J1992">
        <v>15</v>
      </c>
      <c r="K1992" t="s">
        <v>5613</v>
      </c>
      <c r="L1992">
        <v>465</v>
      </c>
      <c r="M1992">
        <v>31</v>
      </c>
      <c r="N1992" t="s">
        <v>6085</v>
      </c>
      <c r="O1992" t="s">
        <v>465</v>
      </c>
    </row>
    <row r="1993" spans="1:15" x14ac:dyDescent="0.3">
      <c r="A1993">
        <v>231389</v>
      </c>
      <c r="B1993">
        <v>122</v>
      </c>
      <c r="C1993" t="s">
        <v>552</v>
      </c>
      <c r="D1993" t="s">
        <v>2871</v>
      </c>
      <c r="E1993" t="s">
        <v>3226</v>
      </c>
      <c r="F1993" s="440">
        <v>46150</v>
      </c>
      <c r="G1993">
        <v>26336</v>
      </c>
      <c r="H1993" t="s">
        <v>5701</v>
      </c>
      <c r="I1993" t="s">
        <v>6085</v>
      </c>
      <c r="J1993">
        <v>70</v>
      </c>
      <c r="K1993" t="s">
        <v>5613</v>
      </c>
      <c r="L1993">
        <v>434</v>
      </c>
      <c r="M1993">
        <v>6.2</v>
      </c>
      <c r="N1993" t="s">
        <v>6085</v>
      </c>
      <c r="O1993" t="s">
        <v>465</v>
      </c>
    </row>
    <row r="1994" spans="1:15" x14ac:dyDescent="0.3">
      <c r="A1994">
        <v>231389</v>
      </c>
      <c r="B1994">
        <v>122</v>
      </c>
      <c r="C1994" t="s">
        <v>552</v>
      </c>
      <c r="D1994" t="s">
        <v>2871</v>
      </c>
      <c r="E1994" t="s">
        <v>3226</v>
      </c>
      <c r="F1994" s="440">
        <v>46150</v>
      </c>
      <c r="G1994">
        <v>26024</v>
      </c>
      <c r="H1994" t="s">
        <v>5641</v>
      </c>
      <c r="I1994" t="s">
        <v>6085</v>
      </c>
      <c r="J1994">
        <v>100</v>
      </c>
      <c r="K1994" t="s">
        <v>5613</v>
      </c>
      <c r="L1994">
        <v>620</v>
      </c>
      <c r="M1994">
        <v>6.2</v>
      </c>
      <c r="N1994" t="s">
        <v>6085</v>
      </c>
      <c r="O1994" t="s">
        <v>465</v>
      </c>
    </row>
    <row r="1995" spans="1:15" x14ac:dyDescent="0.3">
      <c r="A1995">
        <v>231389</v>
      </c>
      <c r="B1995">
        <v>122</v>
      </c>
      <c r="C1995" t="s">
        <v>552</v>
      </c>
      <c r="D1995" t="s">
        <v>2871</v>
      </c>
      <c r="E1995" t="s">
        <v>3226</v>
      </c>
      <c r="F1995" s="440">
        <v>46150</v>
      </c>
      <c r="G1995">
        <v>25429</v>
      </c>
      <c r="H1995" t="s">
        <v>5640</v>
      </c>
      <c r="I1995" t="s">
        <v>6085</v>
      </c>
      <c r="J1995">
        <v>70</v>
      </c>
      <c r="K1995" t="s">
        <v>5613</v>
      </c>
      <c r="L1995">
        <v>434</v>
      </c>
      <c r="M1995">
        <v>6.2</v>
      </c>
      <c r="N1995" t="s">
        <v>6085</v>
      </c>
      <c r="O1995" t="s">
        <v>465</v>
      </c>
    </row>
    <row r="1996" spans="1:15" x14ac:dyDescent="0.3">
      <c r="A1996">
        <v>230810</v>
      </c>
      <c r="B1996">
        <v>122</v>
      </c>
      <c r="C1996" t="s">
        <v>552</v>
      </c>
      <c r="D1996" t="s">
        <v>2738</v>
      </c>
      <c r="E1996" t="s">
        <v>3227</v>
      </c>
      <c r="F1996" s="440">
        <v>46147</v>
      </c>
      <c r="G1996">
        <v>21017</v>
      </c>
      <c r="H1996" t="s">
        <v>5673</v>
      </c>
      <c r="I1996" t="s">
        <v>6085</v>
      </c>
      <c r="J1996">
        <v>6</v>
      </c>
      <c r="K1996" t="s">
        <v>6115</v>
      </c>
      <c r="L1996">
        <v>953.4</v>
      </c>
      <c r="M1996">
        <v>158.9</v>
      </c>
      <c r="N1996" t="s">
        <v>6085</v>
      </c>
      <c r="O1996" t="s">
        <v>465</v>
      </c>
    </row>
    <row r="1997" spans="1:15" x14ac:dyDescent="0.3">
      <c r="A1997">
        <v>230808</v>
      </c>
      <c r="B1997">
        <v>122</v>
      </c>
      <c r="C1997" t="s">
        <v>552</v>
      </c>
      <c r="D1997" t="s">
        <v>2704</v>
      </c>
      <c r="E1997" t="s">
        <v>3228</v>
      </c>
      <c r="F1997" s="440">
        <v>46147</v>
      </c>
      <c r="G1997">
        <v>23184</v>
      </c>
      <c r="H1997" t="s">
        <v>5956</v>
      </c>
      <c r="I1997" t="s">
        <v>6085</v>
      </c>
      <c r="J1997">
        <v>0.6</v>
      </c>
      <c r="K1997" t="s">
        <v>5598</v>
      </c>
      <c r="L1997">
        <v>16.2</v>
      </c>
      <c r="M1997">
        <v>27</v>
      </c>
      <c r="N1997" t="s">
        <v>6085</v>
      </c>
      <c r="O1997" t="s">
        <v>465</v>
      </c>
    </row>
    <row r="1998" spans="1:15" x14ac:dyDescent="0.3">
      <c r="A1998">
        <v>230808</v>
      </c>
      <c r="B1998">
        <v>122</v>
      </c>
      <c r="C1998" t="s">
        <v>552</v>
      </c>
      <c r="D1998" t="s">
        <v>2704</v>
      </c>
      <c r="E1998" t="s">
        <v>3228</v>
      </c>
      <c r="F1998" s="440">
        <v>46147</v>
      </c>
      <c r="G1998">
        <v>19621</v>
      </c>
      <c r="H1998" t="s">
        <v>5931</v>
      </c>
      <c r="I1998" t="s">
        <v>6085</v>
      </c>
      <c r="J1998">
        <v>4.2</v>
      </c>
      <c r="K1998" t="s">
        <v>5598</v>
      </c>
      <c r="L1998">
        <v>33.47</v>
      </c>
      <c r="M1998">
        <v>7.9690479999999999</v>
      </c>
      <c r="N1998" t="s">
        <v>6085</v>
      </c>
      <c r="O1998" t="s">
        <v>465</v>
      </c>
    </row>
    <row r="1999" spans="1:15" x14ac:dyDescent="0.3">
      <c r="A1999">
        <v>230808</v>
      </c>
      <c r="B1999">
        <v>122</v>
      </c>
      <c r="C1999" t="s">
        <v>552</v>
      </c>
      <c r="D1999" t="s">
        <v>2704</v>
      </c>
      <c r="E1999" t="s">
        <v>3228</v>
      </c>
      <c r="F1999" s="440">
        <v>46147</v>
      </c>
      <c r="G1999">
        <v>19748</v>
      </c>
      <c r="H1999" t="s">
        <v>5983</v>
      </c>
      <c r="I1999" t="s">
        <v>6085</v>
      </c>
      <c r="J1999">
        <v>4.0999999999999996</v>
      </c>
      <c r="K1999" t="s">
        <v>5598</v>
      </c>
      <c r="L1999">
        <v>39.65</v>
      </c>
      <c r="M1999">
        <v>9.6707319999999992</v>
      </c>
      <c r="N1999" t="s">
        <v>6085</v>
      </c>
      <c r="O1999" t="s">
        <v>465</v>
      </c>
    </row>
    <row r="2000" spans="1:15" x14ac:dyDescent="0.3">
      <c r="A2000">
        <v>230808</v>
      </c>
      <c r="B2000">
        <v>122</v>
      </c>
      <c r="C2000" t="s">
        <v>552</v>
      </c>
      <c r="D2000" t="s">
        <v>2704</v>
      </c>
      <c r="E2000" t="s">
        <v>3228</v>
      </c>
      <c r="F2000" s="440">
        <v>46147</v>
      </c>
      <c r="G2000">
        <v>23113</v>
      </c>
      <c r="H2000" t="s">
        <v>5985</v>
      </c>
      <c r="I2000" t="s">
        <v>6085</v>
      </c>
      <c r="J2000">
        <v>1.2</v>
      </c>
      <c r="K2000" t="s">
        <v>5598</v>
      </c>
      <c r="L2000">
        <v>17.399999999999999</v>
      </c>
      <c r="M2000">
        <v>14.5</v>
      </c>
      <c r="N2000" t="s">
        <v>6085</v>
      </c>
      <c r="O2000" t="s">
        <v>465</v>
      </c>
    </row>
    <row r="2001" spans="1:15" x14ac:dyDescent="0.3">
      <c r="A2001">
        <v>230808</v>
      </c>
      <c r="B2001">
        <v>122</v>
      </c>
      <c r="C2001" t="s">
        <v>552</v>
      </c>
      <c r="D2001" t="s">
        <v>2704</v>
      </c>
      <c r="E2001" t="s">
        <v>3228</v>
      </c>
      <c r="F2001" s="440">
        <v>46147</v>
      </c>
      <c r="G2001">
        <v>19600</v>
      </c>
      <c r="H2001" t="s">
        <v>6121</v>
      </c>
      <c r="I2001" t="s">
        <v>6085</v>
      </c>
      <c r="J2001">
        <v>2.2999999999999998</v>
      </c>
      <c r="K2001" t="s">
        <v>5598</v>
      </c>
      <c r="L2001">
        <v>26.68</v>
      </c>
      <c r="M2001">
        <v>11.6</v>
      </c>
      <c r="N2001" t="s">
        <v>6085</v>
      </c>
      <c r="O2001" t="s">
        <v>465</v>
      </c>
    </row>
    <row r="2002" spans="1:15" x14ac:dyDescent="0.3">
      <c r="A2002">
        <v>230808</v>
      </c>
      <c r="B2002">
        <v>122</v>
      </c>
      <c r="C2002" t="s">
        <v>552</v>
      </c>
      <c r="D2002" t="s">
        <v>2704</v>
      </c>
      <c r="E2002" t="s">
        <v>3228</v>
      </c>
      <c r="F2002" s="440">
        <v>46147</v>
      </c>
      <c r="G2002">
        <v>23186</v>
      </c>
      <c r="H2002" t="s">
        <v>5955</v>
      </c>
      <c r="I2002" t="s">
        <v>6085</v>
      </c>
      <c r="J2002">
        <v>10</v>
      </c>
      <c r="K2002" t="s">
        <v>5598</v>
      </c>
      <c r="L2002">
        <v>119.6</v>
      </c>
      <c r="M2002">
        <v>11.96</v>
      </c>
      <c r="N2002" t="s">
        <v>6085</v>
      </c>
      <c r="O2002" t="s">
        <v>465</v>
      </c>
    </row>
    <row r="2003" spans="1:15" x14ac:dyDescent="0.3">
      <c r="A2003">
        <v>230808</v>
      </c>
      <c r="B2003">
        <v>122</v>
      </c>
      <c r="C2003" t="s">
        <v>552</v>
      </c>
      <c r="D2003" t="s">
        <v>2704</v>
      </c>
      <c r="E2003" t="s">
        <v>3228</v>
      </c>
      <c r="F2003" s="440">
        <v>46147</v>
      </c>
      <c r="G2003">
        <v>24083</v>
      </c>
      <c r="H2003" t="s">
        <v>5924</v>
      </c>
      <c r="I2003" t="s">
        <v>6085</v>
      </c>
      <c r="J2003">
        <v>50</v>
      </c>
      <c r="K2003" t="s">
        <v>5598</v>
      </c>
      <c r="L2003">
        <v>348</v>
      </c>
      <c r="M2003">
        <v>6.96</v>
      </c>
      <c r="N2003" t="s">
        <v>6085</v>
      </c>
      <c r="O2003" t="s">
        <v>465</v>
      </c>
    </row>
    <row r="2004" spans="1:15" x14ac:dyDescent="0.3">
      <c r="A2004">
        <v>230808</v>
      </c>
      <c r="B2004">
        <v>122</v>
      </c>
      <c r="C2004" t="s">
        <v>552</v>
      </c>
      <c r="D2004" t="s">
        <v>2704</v>
      </c>
      <c r="E2004" t="s">
        <v>3228</v>
      </c>
      <c r="F2004" s="440">
        <v>46147</v>
      </c>
      <c r="G2004">
        <v>19465</v>
      </c>
      <c r="H2004" t="s">
        <v>5953</v>
      </c>
      <c r="I2004" t="s">
        <v>6085</v>
      </c>
      <c r="J2004">
        <v>1.4</v>
      </c>
      <c r="K2004" t="s">
        <v>5598</v>
      </c>
      <c r="L2004">
        <v>8.1199999999999992</v>
      </c>
      <c r="M2004">
        <v>5.8</v>
      </c>
      <c r="N2004" t="s">
        <v>6085</v>
      </c>
      <c r="O2004" t="s">
        <v>465</v>
      </c>
    </row>
    <row r="2005" spans="1:15" x14ac:dyDescent="0.3">
      <c r="A2005">
        <v>230808</v>
      </c>
      <c r="B2005">
        <v>122</v>
      </c>
      <c r="C2005" t="s">
        <v>552</v>
      </c>
      <c r="D2005" t="s">
        <v>2704</v>
      </c>
      <c r="E2005" t="s">
        <v>3228</v>
      </c>
      <c r="F2005" s="440">
        <v>46147</v>
      </c>
      <c r="G2005">
        <v>19572</v>
      </c>
      <c r="H2005" t="s">
        <v>5945</v>
      </c>
      <c r="I2005" t="s">
        <v>6085</v>
      </c>
      <c r="J2005">
        <v>0.2</v>
      </c>
      <c r="K2005" t="s">
        <v>5598</v>
      </c>
      <c r="L2005">
        <v>2.19</v>
      </c>
      <c r="M2005">
        <v>10.95</v>
      </c>
      <c r="N2005" t="s">
        <v>6085</v>
      </c>
      <c r="O2005" t="s">
        <v>465</v>
      </c>
    </row>
    <row r="2006" spans="1:15" x14ac:dyDescent="0.3">
      <c r="A2006">
        <v>230807</v>
      </c>
      <c r="B2006">
        <v>122</v>
      </c>
      <c r="C2006" t="s">
        <v>552</v>
      </c>
      <c r="D2006" t="s">
        <v>2995</v>
      </c>
      <c r="E2006" t="s">
        <v>3229</v>
      </c>
      <c r="F2006" s="440">
        <v>46147</v>
      </c>
      <c r="G2006">
        <v>18120</v>
      </c>
      <c r="H2006" t="s">
        <v>6263</v>
      </c>
      <c r="I2006" t="s">
        <v>4764</v>
      </c>
      <c r="J2006">
        <v>12</v>
      </c>
      <c r="K2006" t="s">
        <v>5601</v>
      </c>
      <c r="L2006">
        <v>1678.8</v>
      </c>
      <c r="M2006">
        <v>139.9</v>
      </c>
      <c r="N2006" t="s">
        <v>4764</v>
      </c>
      <c r="O2006" t="s">
        <v>465</v>
      </c>
    </row>
    <row r="2007" spans="1:15" x14ac:dyDescent="0.3">
      <c r="A2007">
        <v>230806</v>
      </c>
      <c r="B2007">
        <v>122</v>
      </c>
      <c r="C2007" t="s">
        <v>552</v>
      </c>
      <c r="D2007" t="s">
        <v>2520</v>
      </c>
      <c r="E2007" t="s">
        <v>3230</v>
      </c>
      <c r="F2007" s="440">
        <v>46147</v>
      </c>
      <c r="G2007">
        <v>19575</v>
      </c>
      <c r="H2007" t="s">
        <v>5944</v>
      </c>
      <c r="I2007" t="s">
        <v>6085</v>
      </c>
      <c r="J2007">
        <v>0.3</v>
      </c>
      <c r="K2007" t="s">
        <v>5598</v>
      </c>
      <c r="L2007">
        <v>9.9</v>
      </c>
      <c r="M2007">
        <v>33</v>
      </c>
      <c r="N2007" t="s">
        <v>6085</v>
      </c>
      <c r="O2007" t="s">
        <v>465</v>
      </c>
    </row>
    <row r="2008" spans="1:15" x14ac:dyDescent="0.3">
      <c r="A2008">
        <v>230806</v>
      </c>
      <c r="B2008">
        <v>122</v>
      </c>
      <c r="C2008" t="s">
        <v>552</v>
      </c>
      <c r="D2008" t="s">
        <v>2520</v>
      </c>
      <c r="E2008" t="s">
        <v>3230</v>
      </c>
      <c r="F2008" s="440">
        <v>46147</v>
      </c>
      <c r="G2008">
        <v>23359</v>
      </c>
      <c r="H2008" t="s">
        <v>5939</v>
      </c>
      <c r="I2008" t="s">
        <v>6085</v>
      </c>
      <c r="J2008">
        <v>10</v>
      </c>
      <c r="K2008" t="s">
        <v>5598</v>
      </c>
      <c r="L2008">
        <v>22</v>
      </c>
      <c r="M2008">
        <v>2.2000000000000002</v>
      </c>
      <c r="N2008" t="s">
        <v>6085</v>
      </c>
      <c r="O2008" t="s">
        <v>465</v>
      </c>
    </row>
    <row r="2009" spans="1:15" x14ac:dyDescent="0.3">
      <c r="A2009">
        <v>230806</v>
      </c>
      <c r="B2009">
        <v>122</v>
      </c>
      <c r="C2009" t="s">
        <v>552</v>
      </c>
      <c r="D2009" t="s">
        <v>2520</v>
      </c>
      <c r="E2009" t="s">
        <v>3230</v>
      </c>
      <c r="F2009" s="440">
        <v>46147</v>
      </c>
      <c r="G2009">
        <v>19751</v>
      </c>
      <c r="H2009" t="s">
        <v>5938</v>
      </c>
      <c r="I2009" t="s">
        <v>6085</v>
      </c>
      <c r="J2009">
        <v>7</v>
      </c>
      <c r="K2009" t="s">
        <v>5598</v>
      </c>
      <c r="L2009">
        <v>63</v>
      </c>
      <c r="M2009">
        <v>9</v>
      </c>
      <c r="N2009" t="s">
        <v>6085</v>
      </c>
      <c r="O2009" t="s">
        <v>465</v>
      </c>
    </row>
    <row r="2010" spans="1:15" x14ac:dyDescent="0.3">
      <c r="A2010">
        <v>230806</v>
      </c>
      <c r="B2010">
        <v>122</v>
      </c>
      <c r="C2010" t="s">
        <v>552</v>
      </c>
      <c r="D2010" t="s">
        <v>2520</v>
      </c>
      <c r="E2010" t="s">
        <v>3230</v>
      </c>
      <c r="F2010" s="440">
        <v>46147</v>
      </c>
      <c r="G2010">
        <v>23095</v>
      </c>
      <c r="H2010" t="s">
        <v>5942</v>
      </c>
      <c r="I2010" t="s">
        <v>6085</v>
      </c>
      <c r="J2010">
        <v>200</v>
      </c>
      <c r="K2010" t="s">
        <v>5613</v>
      </c>
      <c r="L2010">
        <v>234</v>
      </c>
      <c r="M2010">
        <v>1.17</v>
      </c>
      <c r="N2010" t="s">
        <v>6085</v>
      </c>
      <c r="O2010" t="s">
        <v>465</v>
      </c>
    </row>
    <row r="2011" spans="1:15" x14ac:dyDescent="0.3">
      <c r="A2011">
        <v>230806</v>
      </c>
      <c r="B2011">
        <v>122</v>
      </c>
      <c r="C2011" t="s">
        <v>552</v>
      </c>
      <c r="D2011" t="s">
        <v>2520</v>
      </c>
      <c r="E2011" t="s">
        <v>3230</v>
      </c>
      <c r="F2011" s="440">
        <v>46147</v>
      </c>
      <c r="G2011">
        <v>24037</v>
      </c>
      <c r="H2011" t="s">
        <v>6116</v>
      </c>
      <c r="I2011" t="s">
        <v>6085</v>
      </c>
      <c r="J2011">
        <v>2</v>
      </c>
      <c r="K2011" t="s">
        <v>5598</v>
      </c>
      <c r="L2011">
        <v>36</v>
      </c>
      <c r="M2011">
        <v>18</v>
      </c>
      <c r="N2011" t="s">
        <v>6085</v>
      </c>
      <c r="O2011" t="s">
        <v>465</v>
      </c>
    </row>
    <row r="2012" spans="1:15" x14ac:dyDescent="0.3">
      <c r="A2012">
        <v>230806</v>
      </c>
      <c r="B2012">
        <v>122</v>
      </c>
      <c r="C2012" t="s">
        <v>552</v>
      </c>
      <c r="D2012" t="s">
        <v>2520</v>
      </c>
      <c r="E2012" t="s">
        <v>3230</v>
      </c>
      <c r="F2012" s="440">
        <v>46147</v>
      </c>
      <c r="G2012">
        <v>19505</v>
      </c>
      <c r="H2012" t="s">
        <v>5978</v>
      </c>
      <c r="I2012" t="s">
        <v>6085</v>
      </c>
      <c r="J2012">
        <v>1</v>
      </c>
      <c r="K2012" t="s">
        <v>5598</v>
      </c>
      <c r="L2012">
        <v>10</v>
      </c>
      <c r="M2012">
        <v>10</v>
      </c>
      <c r="N2012" t="s">
        <v>6085</v>
      </c>
      <c r="O2012" t="s">
        <v>465</v>
      </c>
    </row>
    <row r="2013" spans="1:15" x14ac:dyDescent="0.3">
      <c r="A2013">
        <v>230806</v>
      </c>
      <c r="B2013">
        <v>122</v>
      </c>
      <c r="C2013" t="s">
        <v>552</v>
      </c>
      <c r="D2013" t="s">
        <v>2520</v>
      </c>
      <c r="E2013" t="s">
        <v>3230</v>
      </c>
      <c r="F2013" s="440">
        <v>46147</v>
      </c>
      <c r="G2013">
        <v>19634</v>
      </c>
      <c r="H2013" t="s">
        <v>5925</v>
      </c>
      <c r="I2013" t="s">
        <v>6085</v>
      </c>
      <c r="J2013">
        <v>2</v>
      </c>
      <c r="K2013" t="s">
        <v>5598</v>
      </c>
      <c r="L2013">
        <v>14.4</v>
      </c>
      <c r="M2013">
        <v>7.2</v>
      </c>
      <c r="N2013" t="s">
        <v>6085</v>
      </c>
      <c r="O2013" t="s">
        <v>465</v>
      </c>
    </row>
    <row r="2014" spans="1:15" x14ac:dyDescent="0.3">
      <c r="A2014">
        <v>230806</v>
      </c>
      <c r="B2014">
        <v>122</v>
      </c>
      <c r="C2014" t="s">
        <v>552</v>
      </c>
      <c r="D2014" t="s">
        <v>2520</v>
      </c>
      <c r="E2014" t="s">
        <v>3230</v>
      </c>
      <c r="F2014" s="440">
        <v>46147</v>
      </c>
      <c r="G2014">
        <v>19503</v>
      </c>
      <c r="H2014" t="s">
        <v>6058</v>
      </c>
      <c r="I2014" t="s">
        <v>6085</v>
      </c>
      <c r="J2014">
        <v>1</v>
      </c>
      <c r="K2014" t="s">
        <v>5598</v>
      </c>
      <c r="L2014">
        <v>9</v>
      </c>
      <c r="M2014">
        <v>9</v>
      </c>
      <c r="N2014" t="s">
        <v>6085</v>
      </c>
      <c r="O2014" t="s">
        <v>465</v>
      </c>
    </row>
    <row r="2015" spans="1:15" x14ac:dyDescent="0.3">
      <c r="A2015">
        <v>230806</v>
      </c>
      <c r="B2015">
        <v>122</v>
      </c>
      <c r="C2015" t="s">
        <v>552</v>
      </c>
      <c r="D2015" t="s">
        <v>2520</v>
      </c>
      <c r="E2015" t="s">
        <v>3230</v>
      </c>
      <c r="F2015" s="440">
        <v>46147</v>
      </c>
      <c r="G2015">
        <v>19498</v>
      </c>
      <c r="H2015" t="s">
        <v>5979</v>
      </c>
      <c r="I2015" t="s">
        <v>6085</v>
      </c>
      <c r="J2015">
        <v>1</v>
      </c>
      <c r="K2015" t="s">
        <v>5598</v>
      </c>
      <c r="L2015">
        <v>13</v>
      </c>
      <c r="M2015">
        <v>13</v>
      </c>
      <c r="N2015" t="s">
        <v>6085</v>
      </c>
      <c r="O2015" t="s">
        <v>465</v>
      </c>
    </row>
    <row r="2016" spans="1:15" x14ac:dyDescent="0.3">
      <c r="A2016">
        <v>230806</v>
      </c>
      <c r="B2016">
        <v>122</v>
      </c>
      <c r="C2016" t="s">
        <v>552</v>
      </c>
      <c r="D2016" t="s">
        <v>2520</v>
      </c>
      <c r="E2016" t="s">
        <v>3230</v>
      </c>
      <c r="F2016" s="440">
        <v>46147</v>
      </c>
      <c r="G2016">
        <v>19623</v>
      </c>
      <c r="H2016" t="s">
        <v>5929</v>
      </c>
      <c r="I2016" t="s">
        <v>6085</v>
      </c>
      <c r="J2016">
        <v>5</v>
      </c>
      <c r="K2016" t="s">
        <v>5598</v>
      </c>
      <c r="L2016">
        <v>29</v>
      </c>
      <c r="M2016">
        <v>5.8</v>
      </c>
      <c r="N2016" t="s">
        <v>6085</v>
      </c>
      <c r="O2016" t="s">
        <v>465</v>
      </c>
    </row>
    <row r="2017" spans="1:15" x14ac:dyDescent="0.3">
      <c r="A2017">
        <v>230806</v>
      </c>
      <c r="B2017">
        <v>122</v>
      </c>
      <c r="C2017" t="s">
        <v>552</v>
      </c>
      <c r="D2017" t="s">
        <v>2520</v>
      </c>
      <c r="E2017" t="s">
        <v>3230</v>
      </c>
      <c r="F2017" s="440">
        <v>46147</v>
      </c>
      <c r="G2017">
        <v>23236</v>
      </c>
      <c r="H2017" t="s">
        <v>5934</v>
      </c>
      <c r="I2017" t="s">
        <v>6085</v>
      </c>
      <c r="J2017">
        <v>2</v>
      </c>
      <c r="K2017" t="s">
        <v>5598</v>
      </c>
      <c r="L2017">
        <v>18</v>
      </c>
      <c r="M2017">
        <v>9</v>
      </c>
      <c r="N2017" t="s">
        <v>6085</v>
      </c>
      <c r="O2017" t="s">
        <v>465</v>
      </c>
    </row>
    <row r="2018" spans="1:15" x14ac:dyDescent="0.3">
      <c r="A2018">
        <v>230806</v>
      </c>
      <c r="B2018">
        <v>122</v>
      </c>
      <c r="C2018" t="s">
        <v>552</v>
      </c>
      <c r="D2018" t="s">
        <v>2520</v>
      </c>
      <c r="E2018" t="s">
        <v>3230</v>
      </c>
      <c r="F2018" s="440">
        <v>46147</v>
      </c>
      <c r="G2018">
        <v>23195</v>
      </c>
      <c r="H2018" t="s">
        <v>5951</v>
      </c>
      <c r="I2018" t="s">
        <v>6085</v>
      </c>
      <c r="J2018">
        <v>0.5</v>
      </c>
      <c r="K2018" t="s">
        <v>5598</v>
      </c>
      <c r="L2018">
        <v>5</v>
      </c>
      <c r="M2018">
        <v>10</v>
      </c>
      <c r="N2018" t="s">
        <v>6085</v>
      </c>
      <c r="O2018" t="s">
        <v>465</v>
      </c>
    </row>
    <row r="2019" spans="1:15" x14ac:dyDescent="0.3">
      <c r="A2019">
        <v>230806</v>
      </c>
      <c r="B2019">
        <v>122</v>
      </c>
      <c r="C2019" t="s">
        <v>552</v>
      </c>
      <c r="D2019" t="s">
        <v>2520</v>
      </c>
      <c r="E2019" t="s">
        <v>3230</v>
      </c>
      <c r="F2019" s="440">
        <v>46147</v>
      </c>
      <c r="G2019">
        <v>19476</v>
      </c>
      <c r="H2019" t="s">
        <v>6017</v>
      </c>
      <c r="I2019" t="s">
        <v>6085</v>
      </c>
      <c r="J2019">
        <v>0.4</v>
      </c>
      <c r="K2019" t="s">
        <v>5598</v>
      </c>
      <c r="L2019">
        <v>26</v>
      </c>
      <c r="M2019">
        <v>65</v>
      </c>
      <c r="N2019" t="s">
        <v>6085</v>
      </c>
      <c r="O2019" t="s">
        <v>465</v>
      </c>
    </row>
    <row r="2020" spans="1:15" x14ac:dyDescent="0.3">
      <c r="A2020">
        <v>230806</v>
      </c>
      <c r="B2020">
        <v>122</v>
      </c>
      <c r="C2020" t="s">
        <v>552</v>
      </c>
      <c r="D2020" t="s">
        <v>2520</v>
      </c>
      <c r="E2020" t="s">
        <v>3230</v>
      </c>
      <c r="F2020" s="440">
        <v>46147</v>
      </c>
      <c r="G2020">
        <v>19480</v>
      </c>
      <c r="H2020" t="s">
        <v>5936</v>
      </c>
      <c r="I2020" t="s">
        <v>6085</v>
      </c>
      <c r="J2020">
        <v>0.6</v>
      </c>
      <c r="K2020" t="s">
        <v>5598</v>
      </c>
      <c r="L2020">
        <v>10.199999999999999</v>
      </c>
      <c r="M2020">
        <v>17</v>
      </c>
      <c r="N2020" t="s">
        <v>6085</v>
      </c>
      <c r="O2020" t="s">
        <v>465</v>
      </c>
    </row>
    <row r="2021" spans="1:15" x14ac:dyDescent="0.3">
      <c r="A2021">
        <v>230806</v>
      </c>
      <c r="B2021">
        <v>122</v>
      </c>
      <c r="C2021" t="s">
        <v>552</v>
      </c>
      <c r="D2021" t="s">
        <v>2520</v>
      </c>
      <c r="E2021" t="s">
        <v>3230</v>
      </c>
      <c r="F2021" s="440">
        <v>46147</v>
      </c>
      <c r="G2021">
        <v>19485</v>
      </c>
      <c r="H2021" t="s">
        <v>5935</v>
      </c>
      <c r="I2021" t="s">
        <v>6085</v>
      </c>
      <c r="J2021">
        <v>0.2</v>
      </c>
      <c r="K2021" t="s">
        <v>5598</v>
      </c>
      <c r="L2021">
        <v>15</v>
      </c>
      <c r="M2021">
        <v>75</v>
      </c>
      <c r="N2021" t="s">
        <v>6085</v>
      </c>
      <c r="O2021" t="s">
        <v>465</v>
      </c>
    </row>
    <row r="2022" spans="1:15" x14ac:dyDescent="0.3">
      <c r="A2022">
        <v>230806</v>
      </c>
      <c r="B2022">
        <v>122</v>
      </c>
      <c r="C2022" t="s">
        <v>552</v>
      </c>
      <c r="D2022" t="s">
        <v>2520</v>
      </c>
      <c r="E2022" t="s">
        <v>3230</v>
      </c>
      <c r="F2022" s="440">
        <v>46147</v>
      </c>
      <c r="G2022">
        <v>19488</v>
      </c>
      <c r="H2022" t="s">
        <v>5930</v>
      </c>
      <c r="I2022" t="s">
        <v>6085</v>
      </c>
      <c r="J2022">
        <v>1</v>
      </c>
      <c r="K2022" t="s">
        <v>5598</v>
      </c>
      <c r="L2022">
        <v>13</v>
      </c>
      <c r="M2022">
        <v>13</v>
      </c>
      <c r="N2022" t="s">
        <v>6085</v>
      </c>
      <c r="O2022" t="s">
        <v>465</v>
      </c>
    </row>
    <row r="2023" spans="1:15" x14ac:dyDescent="0.3">
      <c r="A2023">
        <v>230806</v>
      </c>
      <c r="B2023">
        <v>122</v>
      </c>
      <c r="C2023" t="s">
        <v>552</v>
      </c>
      <c r="D2023" t="s">
        <v>2520</v>
      </c>
      <c r="E2023" t="s">
        <v>3230</v>
      </c>
      <c r="F2023" s="440">
        <v>46147</v>
      </c>
      <c r="G2023">
        <v>19846</v>
      </c>
      <c r="H2023" t="s">
        <v>6060</v>
      </c>
      <c r="I2023" t="s">
        <v>6085</v>
      </c>
      <c r="J2023">
        <v>0.5</v>
      </c>
      <c r="K2023" t="s">
        <v>5598</v>
      </c>
      <c r="L2023">
        <v>10.5</v>
      </c>
      <c r="M2023">
        <v>21</v>
      </c>
      <c r="N2023" t="s">
        <v>6085</v>
      </c>
      <c r="O2023" t="s">
        <v>465</v>
      </c>
    </row>
    <row r="2024" spans="1:15" x14ac:dyDescent="0.3">
      <c r="A2024">
        <v>230806</v>
      </c>
      <c r="B2024">
        <v>122</v>
      </c>
      <c r="C2024" t="s">
        <v>552</v>
      </c>
      <c r="D2024" t="s">
        <v>2520</v>
      </c>
      <c r="E2024" t="s">
        <v>3230</v>
      </c>
      <c r="F2024" s="440">
        <v>46147</v>
      </c>
      <c r="G2024">
        <v>19787</v>
      </c>
      <c r="H2024" t="s">
        <v>5914</v>
      </c>
      <c r="I2024" t="s">
        <v>6085</v>
      </c>
      <c r="J2024">
        <v>40</v>
      </c>
      <c r="K2024" t="s">
        <v>5598</v>
      </c>
      <c r="L2024">
        <v>260</v>
      </c>
      <c r="M2024">
        <v>6.5</v>
      </c>
      <c r="N2024" t="s">
        <v>6085</v>
      </c>
      <c r="O2024" t="s">
        <v>465</v>
      </c>
    </row>
    <row r="2025" spans="1:15" x14ac:dyDescent="0.3">
      <c r="A2025">
        <v>230806</v>
      </c>
      <c r="B2025">
        <v>122</v>
      </c>
      <c r="C2025" t="s">
        <v>552</v>
      </c>
      <c r="D2025" t="s">
        <v>2520</v>
      </c>
      <c r="E2025" t="s">
        <v>3230</v>
      </c>
      <c r="F2025" s="440">
        <v>46147</v>
      </c>
      <c r="G2025">
        <v>19502</v>
      </c>
      <c r="H2025" t="s">
        <v>6015</v>
      </c>
      <c r="I2025" t="s">
        <v>6085</v>
      </c>
      <c r="J2025">
        <v>1</v>
      </c>
      <c r="K2025" t="s">
        <v>5598</v>
      </c>
      <c r="L2025">
        <v>17</v>
      </c>
      <c r="M2025">
        <v>17</v>
      </c>
      <c r="N2025" t="s">
        <v>6085</v>
      </c>
      <c r="O2025" t="s">
        <v>465</v>
      </c>
    </row>
    <row r="2026" spans="1:15" x14ac:dyDescent="0.3">
      <c r="A2026">
        <v>230806</v>
      </c>
      <c r="B2026">
        <v>122</v>
      </c>
      <c r="C2026" t="s">
        <v>552</v>
      </c>
      <c r="D2026" t="s">
        <v>2520</v>
      </c>
      <c r="E2026" t="s">
        <v>3230</v>
      </c>
      <c r="F2026" s="440">
        <v>46147</v>
      </c>
      <c r="G2026">
        <v>19626</v>
      </c>
      <c r="H2026" t="s">
        <v>5966</v>
      </c>
      <c r="I2026" t="s">
        <v>6085</v>
      </c>
      <c r="J2026">
        <v>1</v>
      </c>
      <c r="K2026" t="s">
        <v>5598</v>
      </c>
      <c r="L2026">
        <v>5.5</v>
      </c>
      <c r="M2026">
        <v>5.5</v>
      </c>
      <c r="N2026" t="s">
        <v>6085</v>
      </c>
      <c r="O2026" t="s">
        <v>465</v>
      </c>
    </row>
    <row r="2027" spans="1:15" x14ac:dyDescent="0.3">
      <c r="A2027">
        <v>230806</v>
      </c>
      <c r="B2027">
        <v>122</v>
      </c>
      <c r="C2027" t="s">
        <v>552</v>
      </c>
      <c r="D2027" t="s">
        <v>2520</v>
      </c>
      <c r="E2027" t="s">
        <v>3230</v>
      </c>
      <c r="F2027" s="440">
        <v>46147</v>
      </c>
      <c r="G2027">
        <v>19701</v>
      </c>
      <c r="H2027" t="s">
        <v>5980</v>
      </c>
      <c r="I2027" t="s">
        <v>6085</v>
      </c>
      <c r="J2027">
        <v>1</v>
      </c>
      <c r="K2027" t="s">
        <v>5598</v>
      </c>
      <c r="L2027">
        <v>17</v>
      </c>
      <c r="M2027">
        <v>17</v>
      </c>
      <c r="N2027" t="s">
        <v>6085</v>
      </c>
      <c r="O2027" t="s">
        <v>465</v>
      </c>
    </row>
    <row r="2028" spans="1:15" x14ac:dyDescent="0.3">
      <c r="A2028">
        <v>230806</v>
      </c>
      <c r="B2028">
        <v>122</v>
      </c>
      <c r="C2028" t="s">
        <v>552</v>
      </c>
      <c r="D2028" t="s">
        <v>2520</v>
      </c>
      <c r="E2028" t="s">
        <v>3230</v>
      </c>
      <c r="F2028" s="440">
        <v>46147</v>
      </c>
      <c r="G2028">
        <v>19472</v>
      </c>
      <c r="H2028" t="s">
        <v>6064</v>
      </c>
      <c r="I2028" t="s">
        <v>6085</v>
      </c>
      <c r="J2028">
        <v>2</v>
      </c>
      <c r="K2028" t="s">
        <v>5598</v>
      </c>
      <c r="L2028">
        <v>33</v>
      </c>
      <c r="M2028">
        <v>16.5</v>
      </c>
      <c r="N2028" t="s">
        <v>6085</v>
      </c>
      <c r="O2028" t="s">
        <v>465</v>
      </c>
    </row>
    <row r="2029" spans="1:15" x14ac:dyDescent="0.3">
      <c r="A2029">
        <v>230806</v>
      </c>
      <c r="B2029">
        <v>122</v>
      </c>
      <c r="C2029" t="s">
        <v>552</v>
      </c>
      <c r="D2029" t="s">
        <v>2520</v>
      </c>
      <c r="E2029" t="s">
        <v>3230</v>
      </c>
      <c r="F2029" s="440">
        <v>46147</v>
      </c>
      <c r="G2029">
        <v>19558</v>
      </c>
      <c r="H2029" t="s">
        <v>5950</v>
      </c>
      <c r="I2029" t="s">
        <v>6085</v>
      </c>
      <c r="J2029">
        <v>1</v>
      </c>
      <c r="K2029" t="s">
        <v>5598</v>
      </c>
      <c r="L2029">
        <v>16</v>
      </c>
      <c r="M2029">
        <v>16</v>
      </c>
      <c r="N2029" t="s">
        <v>6085</v>
      </c>
      <c r="O2029" t="s">
        <v>465</v>
      </c>
    </row>
    <row r="2030" spans="1:15" x14ac:dyDescent="0.3">
      <c r="A2030">
        <v>230806</v>
      </c>
      <c r="B2030">
        <v>122</v>
      </c>
      <c r="C2030" t="s">
        <v>552</v>
      </c>
      <c r="D2030" t="s">
        <v>2520</v>
      </c>
      <c r="E2030" t="s">
        <v>3230</v>
      </c>
      <c r="F2030" s="440">
        <v>46147</v>
      </c>
      <c r="G2030">
        <v>19617</v>
      </c>
      <c r="H2030" t="s">
        <v>5933</v>
      </c>
      <c r="I2030" t="s">
        <v>6085</v>
      </c>
      <c r="J2030">
        <v>0.2</v>
      </c>
      <c r="K2030" t="s">
        <v>5598</v>
      </c>
      <c r="L2030">
        <v>4.8</v>
      </c>
      <c r="M2030">
        <v>24</v>
      </c>
      <c r="N2030" t="s">
        <v>6085</v>
      </c>
      <c r="O2030" t="s">
        <v>465</v>
      </c>
    </row>
    <row r="2031" spans="1:15" x14ac:dyDescent="0.3">
      <c r="A2031">
        <v>230803</v>
      </c>
      <c r="B2031">
        <v>122</v>
      </c>
      <c r="C2031" t="s">
        <v>552</v>
      </c>
      <c r="D2031" t="s">
        <v>2697</v>
      </c>
      <c r="E2031" t="s">
        <v>3231</v>
      </c>
      <c r="F2031" s="440">
        <v>46147</v>
      </c>
      <c r="G2031">
        <v>19721</v>
      </c>
      <c r="H2031" t="s">
        <v>5952</v>
      </c>
      <c r="I2031" t="s">
        <v>6085</v>
      </c>
      <c r="J2031">
        <v>1</v>
      </c>
      <c r="K2031" t="s">
        <v>5598</v>
      </c>
      <c r="L2031">
        <v>45.5</v>
      </c>
      <c r="M2031">
        <v>45.5</v>
      </c>
      <c r="N2031" t="s">
        <v>6085</v>
      </c>
      <c r="O2031" t="s">
        <v>465</v>
      </c>
    </row>
    <row r="2032" spans="1:15" x14ac:dyDescent="0.3">
      <c r="A2032">
        <v>230803</v>
      </c>
      <c r="B2032">
        <v>122</v>
      </c>
      <c r="C2032" t="s">
        <v>552</v>
      </c>
      <c r="D2032" t="s">
        <v>2697</v>
      </c>
      <c r="E2032" t="s">
        <v>3231</v>
      </c>
      <c r="F2032" s="440">
        <v>46147</v>
      </c>
      <c r="G2032">
        <v>23241</v>
      </c>
      <c r="H2032" t="s">
        <v>5932</v>
      </c>
      <c r="I2032" t="s">
        <v>6085</v>
      </c>
      <c r="J2032">
        <v>3</v>
      </c>
      <c r="K2032" t="s">
        <v>5598</v>
      </c>
      <c r="L2032">
        <v>8.58</v>
      </c>
      <c r="M2032">
        <v>2.86</v>
      </c>
      <c r="N2032" t="s">
        <v>6085</v>
      </c>
      <c r="O2032" t="s">
        <v>465</v>
      </c>
    </row>
    <row r="2033" spans="1:15" x14ac:dyDescent="0.3">
      <c r="A2033">
        <v>230803</v>
      </c>
      <c r="B2033">
        <v>122</v>
      </c>
      <c r="C2033" t="s">
        <v>552</v>
      </c>
      <c r="D2033" t="s">
        <v>2697</v>
      </c>
      <c r="E2033" t="s">
        <v>3231</v>
      </c>
      <c r="F2033" s="440">
        <v>46147</v>
      </c>
      <c r="G2033">
        <v>19743</v>
      </c>
      <c r="H2033" t="s">
        <v>5940</v>
      </c>
      <c r="I2033" t="s">
        <v>6085</v>
      </c>
      <c r="J2033">
        <v>8</v>
      </c>
      <c r="K2033" t="s">
        <v>5598</v>
      </c>
      <c r="L2033">
        <v>124.8</v>
      </c>
      <c r="M2033">
        <v>15.6</v>
      </c>
      <c r="N2033" t="s">
        <v>6085</v>
      </c>
      <c r="O2033" t="s">
        <v>465</v>
      </c>
    </row>
    <row r="2034" spans="1:15" x14ac:dyDescent="0.3">
      <c r="A2034">
        <v>230803</v>
      </c>
      <c r="B2034">
        <v>122</v>
      </c>
      <c r="C2034" t="s">
        <v>552</v>
      </c>
      <c r="D2034" t="s">
        <v>2697</v>
      </c>
      <c r="E2034" t="s">
        <v>3231</v>
      </c>
      <c r="F2034" s="440">
        <v>46147</v>
      </c>
      <c r="G2034">
        <v>23198</v>
      </c>
      <c r="H2034" t="s">
        <v>5947</v>
      </c>
      <c r="I2034" t="s">
        <v>6085</v>
      </c>
      <c r="J2034">
        <v>1</v>
      </c>
      <c r="K2034" t="s">
        <v>5598</v>
      </c>
      <c r="L2034">
        <v>13</v>
      </c>
      <c r="M2034">
        <v>13</v>
      </c>
      <c r="N2034" t="s">
        <v>6085</v>
      </c>
      <c r="O2034" t="s">
        <v>465</v>
      </c>
    </row>
    <row r="2035" spans="1:15" x14ac:dyDescent="0.3">
      <c r="A2035">
        <v>230803</v>
      </c>
      <c r="B2035">
        <v>122</v>
      </c>
      <c r="C2035" t="s">
        <v>552</v>
      </c>
      <c r="D2035" t="s">
        <v>2697</v>
      </c>
      <c r="E2035" t="s">
        <v>3231</v>
      </c>
      <c r="F2035" s="440">
        <v>46147</v>
      </c>
      <c r="G2035">
        <v>23361</v>
      </c>
      <c r="H2035" t="s">
        <v>5937</v>
      </c>
      <c r="I2035" t="s">
        <v>6085</v>
      </c>
      <c r="J2035">
        <v>20</v>
      </c>
      <c r="K2035" t="s">
        <v>5598</v>
      </c>
      <c r="L2035">
        <v>54.6</v>
      </c>
      <c r="M2035">
        <v>2.73</v>
      </c>
      <c r="N2035" t="s">
        <v>6085</v>
      </c>
      <c r="O2035" t="s">
        <v>465</v>
      </c>
    </row>
    <row r="2036" spans="1:15" x14ac:dyDescent="0.3">
      <c r="A2036">
        <v>230803</v>
      </c>
      <c r="B2036">
        <v>122</v>
      </c>
      <c r="C2036" t="s">
        <v>552</v>
      </c>
      <c r="D2036" t="s">
        <v>2697</v>
      </c>
      <c r="E2036" t="s">
        <v>3231</v>
      </c>
      <c r="F2036" s="440">
        <v>46147</v>
      </c>
      <c r="G2036">
        <v>19478</v>
      </c>
      <c r="H2036" t="s">
        <v>5982</v>
      </c>
      <c r="I2036" t="s">
        <v>6085</v>
      </c>
      <c r="J2036">
        <v>0.12</v>
      </c>
      <c r="K2036" t="s">
        <v>5598</v>
      </c>
      <c r="L2036">
        <v>5.46</v>
      </c>
      <c r="M2036">
        <v>45.5</v>
      </c>
      <c r="N2036" t="s">
        <v>6085</v>
      </c>
      <c r="O2036" t="s">
        <v>465</v>
      </c>
    </row>
    <row r="2037" spans="1:15" x14ac:dyDescent="0.3">
      <c r="A2037">
        <v>230803</v>
      </c>
      <c r="B2037">
        <v>122</v>
      </c>
      <c r="C2037" t="s">
        <v>552</v>
      </c>
      <c r="D2037" t="s">
        <v>2697</v>
      </c>
      <c r="E2037" t="s">
        <v>3231</v>
      </c>
      <c r="F2037" s="440">
        <v>46147</v>
      </c>
      <c r="G2037">
        <v>25647</v>
      </c>
      <c r="H2037" t="s">
        <v>5918</v>
      </c>
      <c r="I2037" t="s">
        <v>6085</v>
      </c>
      <c r="J2037">
        <v>1.5</v>
      </c>
      <c r="K2037" t="s">
        <v>5598</v>
      </c>
      <c r="L2037">
        <v>32.49</v>
      </c>
      <c r="M2037">
        <v>21.66</v>
      </c>
      <c r="N2037" t="s">
        <v>6085</v>
      </c>
      <c r="O2037" t="s">
        <v>465</v>
      </c>
    </row>
    <row r="2038" spans="1:15" x14ac:dyDescent="0.3">
      <c r="A2038">
        <v>230798</v>
      </c>
      <c r="B2038">
        <v>122</v>
      </c>
      <c r="C2038" t="s">
        <v>552</v>
      </c>
      <c r="D2038" t="s">
        <v>2706</v>
      </c>
      <c r="E2038" t="s">
        <v>3232</v>
      </c>
      <c r="F2038" s="440">
        <v>46148</v>
      </c>
      <c r="G2038">
        <v>19906</v>
      </c>
      <c r="H2038" t="s">
        <v>6104</v>
      </c>
      <c r="I2038" t="s">
        <v>6085</v>
      </c>
      <c r="J2038">
        <v>10</v>
      </c>
      <c r="K2038" t="s">
        <v>5605</v>
      </c>
      <c r="L2038">
        <v>35.799999999999997</v>
      </c>
      <c r="M2038">
        <v>3.58</v>
      </c>
      <c r="N2038" t="s">
        <v>6085</v>
      </c>
      <c r="O2038" t="s">
        <v>465</v>
      </c>
    </row>
    <row r="2039" spans="1:15" x14ac:dyDescent="0.3">
      <c r="A2039">
        <v>230798</v>
      </c>
      <c r="B2039">
        <v>122</v>
      </c>
      <c r="C2039" t="s">
        <v>552</v>
      </c>
      <c r="D2039" t="s">
        <v>2706</v>
      </c>
      <c r="E2039" t="s">
        <v>3232</v>
      </c>
      <c r="F2039" s="440">
        <v>46148</v>
      </c>
      <c r="G2039">
        <v>20645</v>
      </c>
      <c r="H2039" t="s">
        <v>5664</v>
      </c>
      <c r="I2039" t="s">
        <v>6085</v>
      </c>
      <c r="J2039">
        <v>6</v>
      </c>
      <c r="K2039" t="s">
        <v>6091</v>
      </c>
      <c r="L2039">
        <v>137.88</v>
      </c>
      <c r="M2039">
        <v>22.98</v>
      </c>
      <c r="N2039" t="s">
        <v>6085</v>
      </c>
      <c r="O2039" t="s">
        <v>465</v>
      </c>
    </row>
    <row r="2040" spans="1:15" x14ac:dyDescent="0.3">
      <c r="A2040">
        <v>230798</v>
      </c>
      <c r="B2040">
        <v>122</v>
      </c>
      <c r="C2040" t="s">
        <v>552</v>
      </c>
      <c r="D2040" t="s">
        <v>2706</v>
      </c>
      <c r="E2040" t="s">
        <v>3232</v>
      </c>
      <c r="F2040" s="440">
        <v>46148</v>
      </c>
      <c r="G2040">
        <v>21010</v>
      </c>
      <c r="H2040" t="s">
        <v>5674</v>
      </c>
      <c r="I2040" t="s">
        <v>6085</v>
      </c>
      <c r="J2040">
        <v>40</v>
      </c>
      <c r="K2040" t="s">
        <v>5613</v>
      </c>
      <c r="L2040">
        <v>470</v>
      </c>
      <c r="M2040">
        <v>11.75</v>
      </c>
      <c r="N2040" t="s">
        <v>6085</v>
      </c>
      <c r="O2040" t="s">
        <v>465</v>
      </c>
    </row>
    <row r="2041" spans="1:15" x14ac:dyDescent="0.3">
      <c r="A2041">
        <v>230798</v>
      </c>
      <c r="B2041">
        <v>122</v>
      </c>
      <c r="C2041" t="s">
        <v>552</v>
      </c>
      <c r="D2041" t="s">
        <v>2706</v>
      </c>
      <c r="E2041" t="s">
        <v>3232</v>
      </c>
      <c r="F2041" s="440">
        <v>46148</v>
      </c>
      <c r="G2041">
        <v>20360</v>
      </c>
      <c r="H2041" t="s">
        <v>5646</v>
      </c>
      <c r="I2041" t="s">
        <v>6085</v>
      </c>
      <c r="J2041">
        <v>5</v>
      </c>
      <c r="K2041" t="s">
        <v>6139</v>
      </c>
      <c r="L2041">
        <v>104.45</v>
      </c>
      <c r="M2041">
        <v>20.89</v>
      </c>
      <c r="N2041" t="s">
        <v>6085</v>
      </c>
      <c r="O2041" t="s">
        <v>465</v>
      </c>
    </row>
    <row r="2042" spans="1:15" x14ac:dyDescent="0.3">
      <c r="A2042">
        <v>230798</v>
      </c>
      <c r="B2042">
        <v>122</v>
      </c>
      <c r="C2042" t="s">
        <v>552</v>
      </c>
      <c r="D2042" t="s">
        <v>2706</v>
      </c>
      <c r="E2042" t="s">
        <v>3232</v>
      </c>
      <c r="F2042" s="440">
        <v>46148</v>
      </c>
      <c r="G2042">
        <v>20242</v>
      </c>
      <c r="H2042" t="s">
        <v>5649</v>
      </c>
      <c r="I2042" t="s">
        <v>6085</v>
      </c>
      <c r="J2042">
        <v>5</v>
      </c>
      <c r="K2042" t="s">
        <v>5605</v>
      </c>
      <c r="L2042">
        <v>89.5</v>
      </c>
      <c r="M2042">
        <v>17.899999999999999</v>
      </c>
      <c r="N2042" t="s">
        <v>6085</v>
      </c>
      <c r="O2042" t="s">
        <v>465</v>
      </c>
    </row>
    <row r="2043" spans="1:15" x14ac:dyDescent="0.3">
      <c r="A2043">
        <v>230798</v>
      </c>
      <c r="B2043">
        <v>122</v>
      </c>
      <c r="C2043" t="s">
        <v>552</v>
      </c>
      <c r="D2043" t="s">
        <v>2706</v>
      </c>
      <c r="E2043" t="s">
        <v>3232</v>
      </c>
      <c r="F2043" s="440">
        <v>46148</v>
      </c>
      <c r="G2043">
        <v>20421</v>
      </c>
      <c r="H2043" t="s">
        <v>5637</v>
      </c>
      <c r="I2043" t="s">
        <v>6085</v>
      </c>
      <c r="J2043">
        <v>5</v>
      </c>
      <c r="K2043" t="s">
        <v>5613</v>
      </c>
      <c r="L2043">
        <v>177</v>
      </c>
      <c r="M2043">
        <v>35.4</v>
      </c>
      <c r="N2043" t="s">
        <v>6085</v>
      </c>
      <c r="O2043" t="s">
        <v>465</v>
      </c>
    </row>
    <row r="2044" spans="1:15" x14ac:dyDescent="0.3">
      <c r="A2044">
        <v>230798</v>
      </c>
      <c r="B2044">
        <v>122</v>
      </c>
      <c r="C2044" t="s">
        <v>552</v>
      </c>
      <c r="D2044" t="s">
        <v>2706</v>
      </c>
      <c r="E2044" t="s">
        <v>3232</v>
      </c>
      <c r="F2044" s="440">
        <v>46148</v>
      </c>
      <c r="G2044">
        <v>26020</v>
      </c>
      <c r="H2044" t="s">
        <v>5639</v>
      </c>
      <c r="I2044" t="s">
        <v>6085</v>
      </c>
      <c r="J2044">
        <v>36</v>
      </c>
      <c r="K2044" t="s">
        <v>5613</v>
      </c>
      <c r="L2044">
        <v>502.2</v>
      </c>
      <c r="M2044">
        <v>13.95</v>
      </c>
      <c r="N2044" t="s">
        <v>6085</v>
      </c>
      <c r="O2044" t="s">
        <v>465</v>
      </c>
    </row>
    <row r="2045" spans="1:15" x14ac:dyDescent="0.3">
      <c r="A2045">
        <v>230798</v>
      </c>
      <c r="B2045">
        <v>122</v>
      </c>
      <c r="C2045" t="s">
        <v>552</v>
      </c>
      <c r="D2045" t="s">
        <v>2706</v>
      </c>
      <c r="E2045" t="s">
        <v>3232</v>
      </c>
      <c r="F2045" s="440">
        <v>46148</v>
      </c>
      <c r="G2045">
        <v>20661</v>
      </c>
      <c r="H2045" t="s">
        <v>5850</v>
      </c>
      <c r="I2045" t="s">
        <v>6085</v>
      </c>
      <c r="J2045">
        <v>12</v>
      </c>
      <c r="K2045" t="s">
        <v>5613</v>
      </c>
      <c r="L2045">
        <v>103.08</v>
      </c>
      <c r="M2045">
        <v>8.59</v>
      </c>
      <c r="N2045" t="s">
        <v>6085</v>
      </c>
      <c r="O2045" t="s">
        <v>465</v>
      </c>
    </row>
    <row r="2046" spans="1:15" x14ac:dyDescent="0.3">
      <c r="A2046">
        <v>230782</v>
      </c>
      <c r="B2046">
        <v>122</v>
      </c>
      <c r="C2046" t="s">
        <v>552</v>
      </c>
      <c r="D2046" t="s">
        <v>2706</v>
      </c>
      <c r="E2046" t="s">
        <v>3233</v>
      </c>
      <c r="F2046" s="440">
        <v>46148</v>
      </c>
      <c r="G2046">
        <v>19421</v>
      </c>
      <c r="H2046" t="s">
        <v>5963</v>
      </c>
      <c r="I2046" t="s">
        <v>6085</v>
      </c>
      <c r="J2046">
        <v>4</v>
      </c>
      <c r="K2046" t="s">
        <v>5703</v>
      </c>
      <c r="L2046">
        <v>327.36</v>
      </c>
      <c r="M2046">
        <v>81.84</v>
      </c>
      <c r="N2046" t="s">
        <v>6085</v>
      </c>
      <c r="O2046" t="s">
        <v>465</v>
      </c>
    </row>
    <row r="2047" spans="1:15" x14ac:dyDescent="0.3">
      <c r="A2047">
        <v>230782</v>
      </c>
      <c r="B2047">
        <v>122</v>
      </c>
      <c r="C2047" t="s">
        <v>552</v>
      </c>
      <c r="D2047" t="s">
        <v>2706</v>
      </c>
      <c r="E2047" t="s">
        <v>3233</v>
      </c>
      <c r="F2047" s="440">
        <v>46148</v>
      </c>
      <c r="G2047">
        <v>20358</v>
      </c>
      <c r="H2047" t="s">
        <v>5648</v>
      </c>
      <c r="I2047" t="s">
        <v>6085</v>
      </c>
      <c r="J2047">
        <v>20</v>
      </c>
      <c r="K2047" t="s">
        <v>5605</v>
      </c>
      <c r="L2047">
        <v>285</v>
      </c>
      <c r="M2047">
        <v>14.25</v>
      </c>
      <c r="N2047" t="s">
        <v>6085</v>
      </c>
      <c r="O2047" t="s">
        <v>465</v>
      </c>
    </row>
    <row r="2048" spans="1:15" x14ac:dyDescent="0.3">
      <c r="A2048">
        <v>230782</v>
      </c>
      <c r="B2048">
        <v>122</v>
      </c>
      <c r="C2048" t="s">
        <v>552</v>
      </c>
      <c r="D2048" t="s">
        <v>2706</v>
      </c>
      <c r="E2048" t="s">
        <v>3233</v>
      </c>
      <c r="F2048" s="440">
        <v>46148</v>
      </c>
      <c r="G2048">
        <v>20349</v>
      </c>
      <c r="H2048" t="s">
        <v>5679</v>
      </c>
      <c r="I2048" t="s">
        <v>6085</v>
      </c>
      <c r="J2048">
        <v>16</v>
      </c>
      <c r="K2048" t="s">
        <v>5605</v>
      </c>
      <c r="L2048">
        <v>210.56</v>
      </c>
      <c r="M2048">
        <v>13.16</v>
      </c>
      <c r="N2048" t="s">
        <v>6085</v>
      </c>
      <c r="O2048" t="s">
        <v>465</v>
      </c>
    </row>
    <row r="2049" spans="1:15" x14ac:dyDescent="0.3">
      <c r="A2049">
        <v>230782</v>
      </c>
      <c r="B2049">
        <v>122</v>
      </c>
      <c r="C2049" t="s">
        <v>552</v>
      </c>
      <c r="D2049" t="s">
        <v>2706</v>
      </c>
      <c r="E2049" t="s">
        <v>3233</v>
      </c>
      <c r="F2049" s="440">
        <v>46148</v>
      </c>
      <c r="G2049">
        <v>21093</v>
      </c>
      <c r="H2049" t="s">
        <v>5608</v>
      </c>
      <c r="I2049" t="s">
        <v>6085</v>
      </c>
      <c r="J2049">
        <v>30</v>
      </c>
      <c r="K2049" t="s">
        <v>5613</v>
      </c>
      <c r="L2049">
        <v>131.69999999999999</v>
      </c>
      <c r="M2049">
        <v>4.3899999999999997</v>
      </c>
      <c r="N2049" t="s">
        <v>6085</v>
      </c>
      <c r="O2049" t="s">
        <v>465</v>
      </c>
    </row>
    <row r="2050" spans="1:15" x14ac:dyDescent="0.3">
      <c r="A2050">
        <v>230782</v>
      </c>
      <c r="B2050">
        <v>122</v>
      </c>
      <c r="C2050" t="s">
        <v>552</v>
      </c>
      <c r="D2050" t="s">
        <v>2706</v>
      </c>
      <c r="E2050" t="s">
        <v>3233</v>
      </c>
      <c r="F2050" s="440">
        <v>46148</v>
      </c>
      <c r="G2050">
        <v>20672</v>
      </c>
      <c r="H2050" t="s">
        <v>5642</v>
      </c>
      <c r="I2050" t="s">
        <v>6085</v>
      </c>
      <c r="J2050">
        <v>6</v>
      </c>
      <c r="K2050" t="s">
        <v>5605</v>
      </c>
      <c r="L2050">
        <v>177.3</v>
      </c>
      <c r="M2050">
        <v>29.55</v>
      </c>
      <c r="N2050" t="s">
        <v>6085</v>
      </c>
      <c r="O2050" t="s">
        <v>465</v>
      </c>
    </row>
    <row r="2051" spans="1:15" x14ac:dyDescent="0.3">
      <c r="A2051">
        <v>230782</v>
      </c>
      <c r="B2051">
        <v>122</v>
      </c>
      <c r="C2051" t="s">
        <v>552</v>
      </c>
      <c r="D2051" t="s">
        <v>2706</v>
      </c>
      <c r="E2051" t="s">
        <v>3233</v>
      </c>
      <c r="F2051" s="440">
        <v>46148</v>
      </c>
      <c r="G2051">
        <v>20809</v>
      </c>
      <c r="H2051" t="s">
        <v>5627</v>
      </c>
      <c r="I2051" t="s">
        <v>6085</v>
      </c>
      <c r="J2051">
        <v>10</v>
      </c>
      <c r="K2051" t="s">
        <v>5613</v>
      </c>
      <c r="L2051">
        <v>299.89999999999998</v>
      </c>
      <c r="M2051">
        <v>29.99</v>
      </c>
      <c r="N2051" t="s">
        <v>6085</v>
      </c>
      <c r="O2051" t="s">
        <v>465</v>
      </c>
    </row>
    <row r="2052" spans="1:15" x14ac:dyDescent="0.3">
      <c r="A2052">
        <v>230453</v>
      </c>
      <c r="B2052">
        <v>122</v>
      </c>
      <c r="C2052" t="s">
        <v>552</v>
      </c>
      <c r="D2052" t="s">
        <v>2693</v>
      </c>
      <c r="E2052" t="s">
        <v>3234</v>
      </c>
      <c r="F2052" s="440">
        <v>46147</v>
      </c>
      <c r="G2052">
        <v>18220</v>
      </c>
      <c r="H2052" t="s">
        <v>5777</v>
      </c>
      <c r="I2052" t="s">
        <v>4764</v>
      </c>
      <c r="J2052">
        <v>6</v>
      </c>
      <c r="K2052" t="s">
        <v>5601</v>
      </c>
      <c r="L2052">
        <v>515.4</v>
      </c>
      <c r="M2052">
        <v>85.9</v>
      </c>
      <c r="N2052" t="s">
        <v>4764</v>
      </c>
      <c r="O2052" t="s">
        <v>465</v>
      </c>
    </row>
    <row r="2053" spans="1:15" x14ac:dyDescent="0.3">
      <c r="A2053">
        <v>230453</v>
      </c>
      <c r="B2053">
        <v>122</v>
      </c>
      <c r="C2053" t="s">
        <v>552</v>
      </c>
      <c r="D2053" t="s">
        <v>2693</v>
      </c>
      <c r="E2053" t="s">
        <v>3234</v>
      </c>
      <c r="F2053" s="440">
        <v>46147</v>
      </c>
      <c r="G2053">
        <v>17716</v>
      </c>
      <c r="H2053" t="s">
        <v>5830</v>
      </c>
      <c r="I2053" t="s">
        <v>4764</v>
      </c>
      <c r="J2053">
        <v>12</v>
      </c>
      <c r="K2053" t="s">
        <v>6093</v>
      </c>
      <c r="L2053">
        <v>318</v>
      </c>
      <c r="M2053">
        <v>26.5</v>
      </c>
      <c r="N2053" t="s">
        <v>4764</v>
      </c>
      <c r="O2053" t="s">
        <v>465</v>
      </c>
    </row>
    <row r="2054" spans="1:15" x14ac:dyDescent="0.3">
      <c r="A2054">
        <v>230452</v>
      </c>
      <c r="B2054">
        <v>122</v>
      </c>
      <c r="C2054" t="s">
        <v>552</v>
      </c>
      <c r="D2054" t="s">
        <v>2733</v>
      </c>
      <c r="E2054" t="s">
        <v>3235</v>
      </c>
      <c r="F2054" s="440">
        <v>46147</v>
      </c>
      <c r="G2054">
        <v>26391</v>
      </c>
      <c r="H2054" t="s">
        <v>6264</v>
      </c>
      <c r="I2054" t="s">
        <v>6097</v>
      </c>
      <c r="J2054">
        <v>6</v>
      </c>
      <c r="K2054" t="s">
        <v>5622</v>
      </c>
      <c r="L2054">
        <v>741.24</v>
      </c>
      <c r="M2054">
        <v>123.54</v>
      </c>
      <c r="N2054" t="s">
        <v>6107</v>
      </c>
      <c r="O2054" t="s">
        <v>465</v>
      </c>
    </row>
    <row r="2055" spans="1:15" x14ac:dyDescent="0.3">
      <c r="A2055">
        <v>230452</v>
      </c>
      <c r="B2055">
        <v>122</v>
      </c>
      <c r="C2055" t="s">
        <v>552</v>
      </c>
      <c r="D2055" t="s">
        <v>2733</v>
      </c>
      <c r="E2055" t="s">
        <v>3235</v>
      </c>
      <c r="F2055" s="440">
        <v>46147</v>
      </c>
      <c r="G2055">
        <v>26393</v>
      </c>
      <c r="H2055" t="s">
        <v>6112</v>
      </c>
      <c r="I2055" t="s">
        <v>6097</v>
      </c>
      <c r="J2055">
        <v>2</v>
      </c>
      <c r="K2055" t="s">
        <v>5622</v>
      </c>
      <c r="L2055">
        <v>219.58</v>
      </c>
      <c r="M2055">
        <v>109.79</v>
      </c>
      <c r="N2055" t="s">
        <v>6107</v>
      </c>
      <c r="O2055" t="s">
        <v>465</v>
      </c>
    </row>
    <row r="2056" spans="1:15" x14ac:dyDescent="0.3">
      <c r="A2056">
        <v>230452</v>
      </c>
      <c r="B2056">
        <v>122</v>
      </c>
      <c r="C2056" t="s">
        <v>552</v>
      </c>
      <c r="D2056" t="s">
        <v>2733</v>
      </c>
      <c r="E2056" t="s">
        <v>3235</v>
      </c>
      <c r="F2056" s="440">
        <v>46147</v>
      </c>
      <c r="G2056">
        <v>26395</v>
      </c>
      <c r="H2056" t="s">
        <v>6158</v>
      </c>
      <c r="I2056" t="s">
        <v>6097</v>
      </c>
      <c r="J2056">
        <v>2</v>
      </c>
      <c r="K2056" t="s">
        <v>5622</v>
      </c>
      <c r="L2056">
        <v>257.44</v>
      </c>
      <c r="M2056">
        <v>128.72</v>
      </c>
      <c r="N2056" t="s">
        <v>6107</v>
      </c>
      <c r="O2056" t="s">
        <v>465</v>
      </c>
    </row>
    <row r="2057" spans="1:15" x14ac:dyDescent="0.3">
      <c r="A2057">
        <v>230452</v>
      </c>
      <c r="B2057">
        <v>122</v>
      </c>
      <c r="C2057" t="s">
        <v>552</v>
      </c>
      <c r="D2057" t="s">
        <v>2733</v>
      </c>
      <c r="E2057" t="s">
        <v>3235</v>
      </c>
      <c r="F2057" s="440">
        <v>46147</v>
      </c>
      <c r="G2057">
        <v>17303</v>
      </c>
      <c r="H2057" t="s">
        <v>6111</v>
      </c>
      <c r="I2057" t="s">
        <v>6097</v>
      </c>
      <c r="J2057">
        <v>4</v>
      </c>
      <c r="K2057" t="s">
        <v>5622</v>
      </c>
      <c r="L2057">
        <v>502.12</v>
      </c>
      <c r="M2057">
        <v>125.53</v>
      </c>
      <c r="N2057" t="s">
        <v>6107</v>
      </c>
      <c r="O2057" t="s">
        <v>465</v>
      </c>
    </row>
    <row r="2058" spans="1:15" x14ac:dyDescent="0.3">
      <c r="A2058">
        <v>230452</v>
      </c>
      <c r="B2058">
        <v>122</v>
      </c>
      <c r="C2058" t="s">
        <v>552</v>
      </c>
      <c r="D2058" t="s">
        <v>2733</v>
      </c>
      <c r="E2058" t="s">
        <v>3235</v>
      </c>
      <c r="F2058" s="440">
        <v>46147</v>
      </c>
      <c r="G2058">
        <v>24507</v>
      </c>
      <c r="H2058" t="s">
        <v>6109</v>
      </c>
      <c r="I2058" t="s">
        <v>6097</v>
      </c>
      <c r="J2058">
        <v>6</v>
      </c>
      <c r="K2058" t="s">
        <v>5622</v>
      </c>
      <c r="L2058">
        <v>510.96</v>
      </c>
      <c r="M2058">
        <v>85.16</v>
      </c>
      <c r="N2058" t="s">
        <v>6107</v>
      </c>
      <c r="O2058" t="s">
        <v>465</v>
      </c>
    </row>
    <row r="2059" spans="1:15" x14ac:dyDescent="0.3">
      <c r="A2059">
        <v>230451</v>
      </c>
      <c r="B2059">
        <v>122</v>
      </c>
      <c r="C2059" t="s">
        <v>552</v>
      </c>
      <c r="D2059" t="s">
        <v>2693</v>
      </c>
      <c r="E2059" t="s">
        <v>3236</v>
      </c>
      <c r="F2059" s="440">
        <v>46147</v>
      </c>
      <c r="G2059">
        <v>21047</v>
      </c>
      <c r="H2059" t="s">
        <v>5621</v>
      </c>
      <c r="I2059" t="s">
        <v>6085</v>
      </c>
      <c r="J2059">
        <v>6</v>
      </c>
      <c r="K2059" t="s">
        <v>5622</v>
      </c>
      <c r="L2059">
        <v>736.8</v>
      </c>
      <c r="M2059">
        <v>122.8</v>
      </c>
      <c r="N2059" t="s">
        <v>6085</v>
      </c>
      <c r="O2059" t="s">
        <v>465</v>
      </c>
    </row>
    <row r="2060" spans="1:15" x14ac:dyDescent="0.3">
      <c r="A2060">
        <v>230450</v>
      </c>
      <c r="B2060">
        <v>122</v>
      </c>
      <c r="C2060" t="s">
        <v>552</v>
      </c>
      <c r="D2060" t="s">
        <v>2902</v>
      </c>
      <c r="E2060" t="s">
        <v>3237</v>
      </c>
      <c r="F2060" s="440">
        <v>46147</v>
      </c>
      <c r="G2060">
        <v>19291</v>
      </c>
      <c r="H2060" t="s">
        <v>6067</v>
      </c>
      <c r="I2060" t="s">
        <v>6085</v>
      </c>
      <c r="J2060">
        <v>30.89</v>
      </c>
      <c r="K2060" t="s">
        <v>5598</v>
      </c>
      <c r="L2060">
        <v>1853.1</v>
      </c>
      <c r="M2060">
        <v>59.990288</v>
      </c>
      <c r="N2060" t="s">
        <v>6085</v>
      </c>
      <c r="O2060" t="s">
        <v>465</v>
      </c>
    </row>
    <row r="2061" spans="1:15" x14ac:dyDescent="0.3">
      <c r="A2061">
        <v>230449</v>
      </c>
      <c r="B2061">
        <v>122</v>
      </c>
      <c r="C2061" t="s">
        <v>552</v>
      </c>
      <c r="D2061" t="s">
        <v>2688</v>
      </c>
      <c r="E2061" t="s">
        <v>3238</v>
      </c>
      <c r="F2061" s="440">
        <v>46147</v>
      </c>
      <c r="G2061">
        <v>17800</v>
      </c>
      <c r="H2061" t="s">
        <v>5824</v>
      </c>
      <c r="I2061" t="s">
        <v>4764</v>
      </c>
      <c r="J2061">
        <v>12</v>
      </c>
      <c r="K2061" t="s">
        <v>6093</v>
      </c>
      <c r="L2061">
        <v>315</v>
      </c>
      <c r="M2061">
        <v>26.25</v>
      </c>
      <c r="N2061" t="s">
        <v>4764</v>
      </c>
      <c r="O2061" t="s">
        <v>465</v>
      </c>
    </row>
    <row r="2062" spans="1:15" x14ac:dyDescent="0.3">
      <c r="A2062">
        <v>230449</v>
      </c>
      <c r="B2062">
        <v>122</v>
      </c>
      <c r="C2062" t="s">
        <v>552</v>
      </c>
      <c r="D2062" t="s">
        <v>2688</v>
      </c>
      <c r="E2062" t="s">
        <v>3238</v>
      </c>
      <c r="F2062" s="440">
        <v>46147</v>
      </c>
      <c r="G2062">
        <v>18278</v>
      </c>
      <c r="H2062" t="s">
        <v>5752</v>
      </c>
      <c r="I2062" t="s">
        <v>4764</v>
      </c>
      <c r="J2062">
        <v>6</v>
      </c>
      <c r="K2062" t="s">
        <v>5601</v>
      </c>
      <c r="L2062">
        <v>1347.66</v>
      </c>
      <c r="M2062">
        <v>224.61</v>
      </c>
      <c r="N2062" t="s">
        <v>4764</v>
      </c>
      <c r="O2062" t="s">
        <v>465</v>
      </c>
    </row>
    <row r="2063" spans="1:15" x14ac:dyDescent="0.3">
      <c r="A2063">
        <v>230449</v>
      </c>
      <c r="B2063">
        <v>122</v>
      </c>
      <c r="C2063" t="s">
        <v>552</v>
      </c>
      <c r="D2063" t="s">
        <v>2688</v>
      </c>
      <c r="E2063" t="s">
        <v>3238</v>
      </c>
      <c r="F2063" s="440">
        <v>46147</v>
      </c>
      <c r="G2063">
        <v>18382</v>
      </c>
      <c r="H2063" t="s">
        <v>5738</v>
      </c>
      <c r="I2063" t="s">
        <v>4764</v>
      </c>
      <c r="J2063">
        <v>6</v>
      </c>
      <c r="K2063" t="s">
        <v>5601</v>
      </c>
      <c r="L2063">
        <v>414</v>
      </c>
      <c r="M2063">
        <v>69</v>
      </c>
      <c r="N2063" t="s">
        <v>4764</v>
      </c>
      <c r="O2063" t="s">
        <v>465</v>
      </c>
    </row>
    <row r="2064" spans="1:15" x14ac:dyDescent="0.3">
      <c r="A2064">
        <v>230448</v>
      </c>
      <c r="B2064">
        <v>122</v>
      </c>
      <c r="C2064" t="s">
        <v>552</v>
      </c>
      <c r="D2064" t="s">
        <v>2725</v>
      </c>
      <c r="E2064" t="s">
        <v>3239</v>
      </c>
      <c r="F2064" s="440">
        <v>46147</v>
      </c>
      <c r="G2064">
        <v>18359</v>
      </c>
      <c r="H2064" t="s">
        <v>5746</v>
      </c>
      <c r="I2064" t="s">
        <v>4764</v>
      </c>
      <c r="J2064">
        <v>24</v>
      </c>
      <c r="K2064" t="s">
        <v>5601</v>
      </c>
      <c r="L2064">
        <v>2277.6</v>
      </c>
      <c r="M2064">
        <v>94.9</v>
      </c>
      <c r="N2064" t="s">
        <v>4764</v>
      </c>
      <c r="O2064" t="s">
        <v>465</v>
      </c>
    </row>
    <row r="2065" spans="1:15" x14ac:dyDescent="0.3">
      <c r="A2065">
        <v>230448</v>
      </c>
      <c r="B2065">
        <v>122</v>
      </c>
      <c r="C2065" t="s">
        <v>552</v>
      </c>
      <c r="D2065" t="s">
        <v>2725</v>
      </c>
      <c r="E2065" t="s">
        <v>3239</v>
      </c>
      <c r="F2065" s="440">
        <v>46147</v>
      </c>
      <c r="G2065">
        <v>18179</v>
      </c>
      <c r="H2065" t="s">
        <v>5789</v>
      </c>
      <c r="I2065" t="s">
        <v>4764</v>
      </c>
      <c r="J2065">
        <v>24</v>
      </c>
      <c r="K2065" t="s">
        <v>5601</v>
      </c>
      <c r="L2065">
        <v>2793.84</v>
      </c>
      <c r="M2065">
        <v>116.41</v>
      </c>
      <c r="N2065" t="s">
        <v>4764</v>
      </c>
      <c r="O2065" t="s">
        <v>465</v>
      </c>
    </row>
    <row r="2066" spans="1:15" x14ac:dyDescent="0.3">
      <c r="A2066">
        <v>230448</v>
      </c>
      <c r="B2066">
        <v>122</v>
      </c>
      <c r="C2066" t="s">
        <v>552</v>
      </c>
      <c r="D2066" t="s">
        <v>2725</v>
      </c>
      <c r="E2066" t="s">
        <v>3239</v>
      </c>
      <c r="F2066" s="440">
        <v>46147</v>
      </c>
      <c r="G2066">
        <v>18261</v>
      </c>
      <c r="H2066" t="s">
        <v>5769</v>
      </c>
      <c r="I2066" t="s">
        <v>4764</v>
      </c>
      <c r="J2066">
        <v>4</v>
      </c>
      <c r="K2066" t="s">
        <v>5601</v>
      </c>
      <c r="L2066">
        <v>1740.24</v>
      </c>
      <c r="M2066">
        <v>435.06</v>
      </c>
      <c r="N2066" t="s">
        <v>4764</v>
      </c>
      <c r="O2066" t="s">
        <v>465</v>
      </c>
    </row>
    <row r="2067" spans="1:15" x14ac:dyDescent="0.3">
      <c r="A2067">
        <v>230447</v>
      </c>
      <c r="B2067">
        <v>122</v>
      </c>
      <c r="C2067" t="s">
        <v>552</v>
      </c>
      <c r="D2067" t="s">
        <v>2684</v>
      </c>
      <c r="E2067" t="s">
        <v>3240</v>
      </c>
      <c r="F2067" s="440">
        <v>46148</v>
      </c>
      <c r="G2067">
        <v>26594</v>
      </c>
      <c r="H2067" t="s">
        <v>5698</v>
      </c>
      <c r="I2067" t="s">
        <v>6085</v>
      </c>
      <c r="J2067">
        <v>10.3</v>
      </c>
      <c r="K2067" t="s">
        <v>5598</v>
      </c>
      <c r="L2067">
        <v>895.07</v>
      </c>
      <c r="M2067">
        <v>86.9</v>
      </c>
      <c r="N2067" t="s">
        <v>6085</v>
      </c>
      <c r="O2067" t="s">
        <v>465</v>
      </c>
    </row>
    <row r="2068" spans="1:15" x14ac:dyDescent="0.3">
      <c r="A2068">
        <v>230446</v>
      </c>
      <c r="B2068">
        <v>122</v>
      </c>
      <c r="C2068" t="s">
        <v>552</v>
      </c>
      <c r="D2068" t="s">
        <v>2729</v>
      </c>
      <c r="E2068" t="s">
        <v>3241</v>
      </c>
      <c r="F2068" s="440">
        <v>46148</v>
      </c>
      <c r="G2068">
        <v>18832</v>
      </c>
      <c r="H2068" t="s">
        <v>5898</v>
      </c>
      <c r="I2068" t="s">
        <v>6085</v>
      </c>
      <c r="J2068">
        <v>15.8</v>
      </c>
      <c r="K2068" t="s">
        <v>5598</v>
      </c>
      <c r="L2068">
        <v>630.41999999999996</v>
      </c>
      <c r="M2068">
        <v>39.9</v>
      </c>
      <c r="N2068" t="s">
        <v>6085</v>
      </c>
      <c r="O2068" t="s">
        <v>465</v>
      </c>
    </row>
    <row r="2069" spans="1:15" x14ac:dyDescent="0.3">
      <c r="A2069">
        <v>230445</v>
      </c>
      <c r="B2069">
        <v>122</v>
      </c>
      <c r="C2069" t="s">
        <v>552</v>
      </c>
      <c r="D2069" t="s">
        <v>2700</v>
      </c>
      <c r="E2069" t="s">
        <v>3242</v>
      </c>
      <c r="F2069" s="440">
        <v>46147</v>
      </c>
      <c r="G2069">
        <v>19034</v>
      </c>
      <c r="H2069" t="s">
        <v>5712</v>
      </c>
      <c r="I2069" t="s">
        <v>6085</v>
      </c>
      <c r="J2069">
        <v>20</v>
      </c>
      <c r="K2069" t="s">
        <v>5598</v>
      </c>
      <c r="L2069">
        <v>169.2</v>
      </c>
      <c r="M2069">
        <v>8.4600000000000009</v>
      </c>
      <c r="N2069" t="s">
        <v>6085</v>
      </c>
      <c r="O2069" t="s">
        <v>465</v>
      </c>
    </row>
    <row r="2070" spans="1:15" x14ac:dyDescent="0.3">
      <c r="A2070">
        <v>230444</v>
      </c>
      <c r="B2070">
        <v>122</v>
      </c>
      <c r="C2070" t="s">
        <v>552</v>
      </c>
      <c r="D2070" t="s">
        <v>2700</v>
      </c>
      <c r="E2070" t="s">
        <v>3243</v>
      </c>
      <c r="F2070" s="440">
        <v>46147</v>
      </c>
      <c r="G2070">
        <v>19324</v>
      </c>
      <c r="H2070" t="s">
        <v>5699</v>
      </c>
      <c r="I2070" t="s">
        <v>6085</v>
      </c>
      <c r="J2070">
        <v>12.37</v>
      </c>
      <c r="K2070" t="s">
        <v>5598</v>
      </c>
      <c r="L2070">
        <v>500.98</v>
      </c>
      <c r="M2070">
        <v>40.499595999999997</v>
      </c>
      <c r="N2070" t="s">
        <v>6085</v>
      </c>
      <c r="O2070" t="s">
        <v>465</v>
      </c>
    </row>
    <row r="2071" spans="1:15" x14ac:dyDescent="0.3">
      <c r="A2071">
        <v>230443</v>
      </c>
      <c r="B2071">
        <v>122</v>
      </c>
      <c r="C2071" t="s">
        <v>552</v>
      </c>
      <c r="D2071" t="s">
        <v>2760</v>
      </c>
      <c r="E2071" t="s">
        <v>3244</v>
      </c>
      <c r="F2071" s="440">
        <v>46149</v>
      </c>
      <c r="G2071">
        <v>17409</v>
      </c>
      <c r="H2071" t="s">
        <v>6187</v>
      </c>
      <c r="I2071" t="s">
        <v>6097</v>
      </c>
      <c r="J2071">
        <v>4</v>
      </c>
      <c r="K2071" t="s">
        <v>5605</v>
      </c>
      <c r="L2071">
        <v>180</v>
      </c>
      <c r="M2071">
        <v>45</v>
      </c>
      <c r="N2071" t="s">
        <v>6099</v>
      </c>
      <c r="O2071" t="s">
        <v>465</v>
      </c>
    </row>
    <row r="2072" spans="1:15" x14ac:dyDescent="0.3">
      <c r="A2072">
        <v>230443</v>
      </c>
      <c r="B2072">
        <v>122</v>
      </c>
      <c r="C2072" t="s">
        <v>552</v>
      </c>
      <c r="D2072" t="s">
        <v>2760</v>
      </c>
      <c r="E2072" t="s">
        <v>3244</v>
      </c>
      <c r="F2072" s="440">
        <v>46149</v>
      </c>
      <c r="G2072">
        <v>17535</v>
      </c>
      <c r="H2072" t="s">
        <v>6127</v>
      </c>
      <c r="I2072" t="s">
        <v>6097</v>
      </c>
      <c r="J2072">
        <v>2</v>
      </c>
      <c r="K2072" t="s">
        <v>5703</v>
      </c>
      <c r="L2072">
        <v>240</v>
      </c>
      <c r="M2072">
        <v>120</v>
      </c>
      <c r="N2072" t="s">
        <v>6099</v>
      </c>
      <c r="O2072" t="s">
        <v>465</v>
      </c>
    </row>
    <row r="2073" spans="1:15" x14ac:dyDescent="0.3">
      <c r="A2073">
        <v>230443</v>
      </c>
      <c r="B2073">
        <v>122</v>
      </c>
      <c r="C2073" t="s">
        <v>552</v>
      </c>
      <c r="D2073" t="s">
        <v>2760</v>
      </c>
      <c r="E2073" t="s">
        <v>3244</v>
      </c>
      <c r="F2073" s="440">
        <v>46149</v>
      </c>
      <c r="G2073">
        <v>17476</v>
      </c>
      <c r="H2073" t="s">
        <v>6138</v>
      </c>
      <c r="I2073" t="s">
        <v>6102</v>
      </c>
      <c r="J2073">
        <v>3</v>
      </c>
      <c r="K2073" t="s">
        <v>5605</v>
      </c>
      <c r="L2073">
        <v>81</v>
      </c>
      <c r="M2073">
        <v>27</v>
      </c>
      <c r="N2073" t="s">
        <v>6099</v>
      </c>
      <c r="O2073" t="s">
        <v>465</v>
      </c>
    </row>
    <row r="2074" spans="1:15" x14ac:dyDescent="0.3">
      <c r="A2074">
        <v>230443</v>
      </c>
      <c r="B2074">
        <v>122</v>
      </c>
      <c r="C2074" t="s">
        <v>552</v>
      </c>
      <c r="D2074" t="s">
        <v>2760</v>
      </c>
      <c r="E2074" t="s">
        <v>3244</v>
      </c>
      <c r="F2074" s="440">
        <v>46149</v>
      </c>
      <c r="G2074">
        <v>17162</v>
      </c>
      <c r="H2074" t="s">
        <v>6137</v>
      </c>
      <c r="I2074" t="s">
        <v>6097</v>
      </c>
      <c r="J2074">
        <v>3</v>
      </c>
      <c r="K2074" t="s">
        <v>5613</v>
      </c>
      <c r="L2074">
        <v>162</v>
      </c>
      <c r="M2074">
        <v>54</v>
      </c>
      <c r="N2074" t="s">
        <v>6099</v>
      </c>
      <c r="O2074" t="s">
        <v>465</v>
      </c>
    </row>
    <row r="2075" spans="1:15" x14ac:dyDescent="0.3">
      <c r="A2075">
        <v>230443</v>
      </c>
      <c r="B2075">
        <v>122</v>
      </c>
      <c r="C2075" t="s">
        <v>552</v>
      </c>
      <c r="D2075" t="s">
        <v>2760</v>
      </c>
      <c r="E2075" t="s">
        <v>3244</v>
      </c>
      <c r="F2075" s="440">
        <v>46149</v>
      </c>
      <c r="G2075">
        <v>17504</v>
      </c>
      <c r="H2075" t="s">
        <v>6132</v>
      </c>
      <c r="I2075" t="s">
        <v>6102</v>
      </c>
      <c r="J2075">
        <v>3</v>
      </c>
      <c r="K2075" t="s">
        <v>5613</v>
      </c>
      <c r="L2075">
        <v>81</v>
      </c>
      <c r="M2075">
        <v>27</v>
      </c>
      <c r="N2075" t="s">
        <v>6099</v>
      </c>
      <c r="O2075" t="s">
        <v>465</v>
      </c>
    </row>
    <row r="2076" spans="1:15" x14ac:dyDescent="0.3">
      <c r="A2076">
        <v>230443</v>
      </c>
      <c r="B2076">
        <v>122</v>
      </c>
      <c r="C2076" t="s">
        <v>552</v>
      </c>
      <c r="D2076" t="s">
        <v>2760</v>
      </c>
      <c r="E2076" t="s">
        <v>3244</v>
      </c>
      <c r="F2076" s="440">
        <v>46149</v>
      </c>
      <c r="G2076">
        <v>17361</v>
      </c>
      <c r="H2076" t="s">
        <v>6136</v>
      </c>
      <c r="I2076" t="s">
        <v>6097</v>
      </c>
      <c r="J2076">
        <v>4</v>
      </c>
      <c r="K2076" t="s">
        <v>5605</v>
      </c>
      <c r="L2076">
        <v>30.52</v>
      </c>
      <c r="M2076">
        <v>7.63</v>
      </c>
      <c r="N2076" t="s">
        <v>6099</v>
      </c>
      <c r="O2076" t="s">
        <v>465</v>
      </c>
    </row>
    <row r="2077" spans="1:15" x14ac:dyDescent="0.3">
      <c r="A2077">
        <v>230443</v>
      </c>
      <c r="B2077">
        <v>122</v>
      </c>
      <c r="C2077" t="s">
        <v>552</v>
      </c>
      <c r="D2077" t="s">
        <v>2760</v>
      </c>
      <c r="E2077" t="s">
        <v>3244</v>
      </c>
      <c r="F2077" s="440">
        <v>46149</v>
      </c>
      <c r="G2077">
        <v>17488</v>
      </c>
      <c r="H2077" t="s">
        <v>6130</v>
      </c>
      <c r="I2077" t="s">
        <v>6097</v>
      </c>
      <c r="J2077">
        <v>4</v>
      </c>
      <c r="K2077" t="s">
        <v>5703</v>
      </c>
      <c r="L2077">
        <v>108</v>
      </c>
      <c r="M2077">
        <v>27</v>
      </c>
      <c r="N2077" t="s">
        <v>6099</v>
      </c>
      <c r="O2077" t="s">
        <v>465</v>
      </c>
    </row>
    <row r="2078" spans="1:15" x14ac:dyDescent="0.3">
      <c r="A2078">
        <v>230443</v>
      </c>
      <c r="B2078">
        <v>122</v>
      </c>
      <c r="C2078" t="s">
        <v>552</v>
      </c>
      <c r="D2078" t="s">
        <v>2760</v>
      </c>
      <c r="E2078" t="s">
        <v>3244</v>
      </c>
      <c r="F2078" s="440">
        <v>46149</v>
      </c>
      <c r="G2078">
        <v>17125</v>
      </c>
      <c r="H2078" t="s">
        <v>6193</v>
      </c>
      <c r="I2078" t="s">
        <v>6097</v>
      </c>
      <c r="J2078">
        <v>4</v>
      </c>
      <c r="K2078" t="s">
        <v>5613</v>
      </c>
      <c r="L2078">
        <v>16</v>
      </c>
      <c r="M2078">
        <v>4</v>
      </c>
      <c r="N2078" t="s">
        <v>6099</v>
      </c>
      <c r="O2078" t="s">
        <v>465</v>
      </c>
    </row>
    <row r="2079" spans="1:15" x14ac:dyDescent="0.3">
      <c r="A2079">
        <v>230443</v>
      </c>
      <c r="B2079">
        <v>122</v>
      </c>
      <c r="C2079" t="s">
        <v>552</v>
      </c>
      <c r="D2079" t="s">
        <v>2760</v>
      </c>
      <c r="E2079" t="s">
        <v>3244</v>
      </c>
      <c r="F2079" s="440">
        <v>46149</v>
      </c>
      <c r="G2079">
        <v>17526</v>
      </c>
      <c r="H2079" t="s">
        <v>6195</v>
      </c>
      <c r="I2079" t="s">
        <v>6097</v>
      </c>
      <c r="J2079">
        <v>4</v>
      </c>
      <c r="K2079" t="s">
        <v>5613</v>
      </c>
      <c r="L2079">
        <v>70</v>
      </c>
      <c r="M2079">
        <v>17.5</v>
      </c>
      <c r="N2079" t="s">
        <v>6099</v>
      </c>
      <c r="O2079" t="s">
        <v>465</v>
      </c>
    </row>
    <row r="2080" spans="1:15" x14ac:dyDescent="0.3">
      <c r="A2080">
        <v>230443</v>
      </c>
      <c r="B2080">
        <v>122</v>
      </c>
      <c r="C2080" t="s">
        <v>552</v>
      </c>
      <c r="D2080" t="s">
        <v>2760</v>
      </c>
      <c r="E2080" t="s">
        <v>3244</v>
      </c>
      <c r="F2080" s="440">
        <v>46149</v>
      </c>
      <c r="G2080">
        <v>17418</v>
      </c>
      <c r="H2080" t="s">
        <v>6128</v>
      </c>
      <c r="I2080" t="s">
        <v>6097</v>
      </c>
      <c r="J2080">
        <v>6</v>
      </c>
      <c r="K2080" t="s">
        <v>5703</v>
      </c>
      <c r="L2080">
        <v>353.4</v>
      </c>
      <c r="M2080">
        <v>58.9</v>
      </c>
      <c r="N2080" t="s">
        <v>6099</v>
      </c>
      <c r="O2080" t="s">
        <v>465</v>
      </c>
    </row>
    <row r="2081" spans="1:15" x14ac:dyDescent="0.3">
      <c r="A2081">
        <v>230443</v>
      </c>
      <c r="B2081">
        <v>122</v>
      </c>
      <c r="C2081" t="s">
        <v>552</v>
      </c>
      <c r="D2081" t="s">
        <v>2760</v>
      </c>
      <c r="E2081" t="s">
        <v>3244</v>
      </c>
      <c r="F2081" s="440">
        <v>46149</v>
      </c>
      <c r="G2081">
        <v>27393</v>
      </c>
      <c r="H2081" t="s">
        <v>6133</v>
      </c>
      <c r="I2081" t="s">
        <v>6097</v>
      </c>
      <c r="J2081">
        <v>4</v>
      </c>
      <c r="K2081" t="s">
        <v>5613</v>
      </c>
      <c r="L2081">
        <v>75.92</v>
      </c>
      <c r="M2081">
        <v>18.98</v>
      </c>
      <c r="N2081" t="s">
        <v>6099</v>
      </c>
      <c r="O2081" t="s">
        <v>465</v>
      </c>
    </row>
    <row r="2082" spans="1:15" x14ac:dyDescent="0.3">
      <c r="A2082">
        <v>230443</v>
      </c>
      <c r="B2082">
        <v>122</v>
      </c>
      <c r="C2082" t="s">
        <v>552</v>
      </c>
      <c r="D2082" t="s">
        <v>2760</v>
      </c>
      <c r="E2082" t="s">
        <v>3244</v>
      </c>
      <c r="F2082" s="440">
        <v>46149</v>
      </c>
      <c r="G2082">
        <v>28880</v>
      </c>
      <c r="H2082" t="s">
        <v>6179</v>
      </c>
      <c r="J2082">
        <v>4</v>
      </c>
      <c r="K2082" t="s">
        <v>5703</v>
      </c>
      <c r="L2082">
        <v>340</v>
      </c>
      <c r="M2082">
        <v>85</v>
      </c>
      <c r="N2082" t="s">
        <v>6099</v>
      </c>
      <c r="O2082" t="s">
        <v>465</v>
      </c>
    </row>
    <row r="2083" spans="1:15" x14ac:dyDescent="0.3">
      <c r="A2083">
        <v>230443</v>
      </c>
      <c r="B2083">
        <v>122</v>
      </c>
      <c r="C2083" t="s">
        <v>552</v>
      </c>
      <c r="D2083" t="s">
        <v>2760</v>
      </c>
      <c r="E2083" t="s">
        <v>3244</v>
      </c>
      <c r="F2083" s="440">
        <v>46149</v>
      </c>
      <c r="G2083">
        <v>21783</v>
      </c>
      <c r="H2083" t="s">
        <v>6216</v>
      </c>
      <c r="I2083" t="s">
        <v>6102</v>
      </c>
      <c r="J2083">
        <v>4</v>
      </c>
      <c r="K2083" t="s">
        <v>5613</v>
      </c>
      <c r="L2083">
        <v>64</v>
      </c>
      <c r="M2083">
        <v>16</v>
      </c>
      <c r="N2083" t="s">
        <v>6099</v>
      </c>
      <c r="O2083" t="s">
        <v>465</v>
      </c>
    </row>
    <row r="2084" spans="1:15" x14ac:dyDescent="0.3">
      <c r="A2084">
        <v>230442</v>
      </c>
      <c r="B2084">
        <v>122</v>
      </c>
      <c r="C2084" t="s">
        <v>552</v>
      </c>
      <c r="D2084" t="s">
        <v>2769</v>
      </c>
      <c r="E2084" t="s">
        <v>3245</v>
      </c>
      <c r="F2084" s="440">
        <v>46147</v>
      </c>
      <c r="G2084">
        <v>20941</v>
      </c>
      <c r="H2084" t="s">
        <v>5886</v>
      </c>
      <c r="I2084" t="s">
        <v>6085</v>
      </c>
      <c r="J2084">
        <v>3</v>
      </c>
      <c r="K2084" t="s">
        <v>5605</v>
      </c>
      <c r="L2084">
        <v>546.9</v>
      </c>
      <c r="M2084">
        <v>182.3</v>
      </c>
      <c r="N2084" t="s">
        <v>6085</v>
      </c>
      <c r="O2084" t="s">
        <v>465</v>
      </c>
    </row>
    <row r="2085" spans="1:15" x14ac:dyDescent="0.3">
      <c r="A2085">
        <v>230441</v>
      </c>
      <c r="B2085">
        <v>122</v>
      </c>
      <c r="C2085" t="s">
        <v>552</v>
      </c>
      <c r="D2085" t="s">
        <v>2717</v>
      </c>
      <c r="E2085" t="s">
        <v>3246</v>
      </c>
      <c r="F2085" s="440">
        <v>46147</v>
      </c>
      <c r="G2085">
        <v>17549</v>
      </c>
      <c r="H2085" t="s">
        <v>6218</v>
      </c>
      <c r="I2085" t="s">
        <v>6102</v>
      </c>
      <c r="J2085">
        <v>20</v>
      </c>
      <c r="K2085" t="s">
        <v>5605</v>
      </c>
      <c r="L2085">
        <v>630</v>
      </c>
      <c r="M2085">
        <v>31.5</v>
      </c>
      <c r="N2085" t="s">
        <v>6099</v>
      </c>
      <c r="O2085" t="s">
        <v>465</v>
      </c>
    </row>
    <row r="2086" spans="1:15" x14ac:dyDescent="0.3">
      <c r="A2086">
        <v>230440</v>
      </c>
      <c r="B2086">
        <v>122</v>
      </c>
      <c r="C2086" t="s">
        <v>552</v>
      </c>
      <c r="D2086" t="s">
        <v>2819</v>
      </c>
      <c r="E2086" t="s">
        <v>3247</v>
      </c>
      <c r="F2086" s="440">
        <v>46149</v>
      </c>
      <c r="G2086">
        <v>25478</v>
      </c>
      <c r="H2086" t="s">
        <v>5656</v>
      </c>
      <c r="I2086" t="s">
        <v>6085</v>
      </c>
      <c r="J2086">
        <v>60</v>
      </c>
      <c r="K2086" t="s">
        <v>5613</v>
      </c>
      <c r="L2086">
        <v>585</v>
      </c>
      <c r="M2086">
        <v>9.75</v>
      </c>
      <c r="N2086" t="s">
        <v>4764</v>
      </c>
      <c r="O2086" t="s">
        <v>465</v>
      </c>
    </row>
    <row r="2087" spans="1:15" x14ac:dyDescent="0.3">
      <c r="A2087">
        <v>230439</v>
      </c>
      <c r="B2087">
        <v>122</v>
      </c>
      <c r="C2087" t="s">
        <v>552</v>
      </c>
      <c r="D2087" t="s">
        <v>2746</v>
      </c>
      <c r="E2087" t="s">
        <v>3248</v>
      </c>
      <c r="F2087" s="440">
        <v>46148</v>
      </c>
      <c r="G2087">
        <v>28316</v>
      </c>
      <c r="H2087" t="s">
        <v>6119</v>
      </c>
      <c r="I2087" t="s">
        <v>4764</v>
      </c>
      <c r="J2087">
        <v>8</v>
      </c>
      <c r="K2087" t="s">
        <v>5605</v>
      </c>
      <c r="L2087">
        <v>312.39999999999998</v>
      </c>
      <c r="M2087">
        <v>39.049999999999997</v>
      </c>
      <c r="N2087" t="s">
        <v>4764</v>
      </c>
      <c r="O2087" t="s">
        <v>465</v>
      </c>
    </row>
    <row r="2088" spans="1:15" x14ac:dyDescent="0.3">
      <c r="A2088">
        <v>230439</v>
      </c>
      <c r="B2088">
        <v>122</v>
      </c>
      <c r="C2088" t="s">
        <v>552</v>
      </c>
      <c r="D2088" t="s">
        <v>2746</v>
      </c>
      <c r="E2088" t="s">
        <v>3248</v>
      </c>
      <c r="F2088" s="440">
        <v>46148</v>
      </c>
      <c r="G2088">
        <v>27340</v>
      </c>
      <c r="H2088" t="s">
        <v>6118</v>
      </c>
      <c r="I2088" t="s">
        <v>4764</v>
      </c>
      <c r="J2088">
        <v>8</v>
      </c>
      <c r="K2088" t="s">
        <v>5605</v>
      </c>
      <c r="L2088">
        <v>428.96</v>
      </c>
      <c r="M2088">
        <v>53.62</v>
      </c>
      <c r="N2088" t="s">
        <v>4764</v>
      </c>
      <c r="O2088" t="s">
        <v>465</v>
      </c>
    </row>
    <row r="2089" spans="1:15" x14ac:dyDescent="0.3">
      <c r="A2089">
        <v>230438</v>
      </c>
      <c r="B2089">
        <v>122</v>
      </c>
      <c r="C2089" t="s">
        <v>552</v>
      </c>
      <c r="D2089" t="s">
        <v>2749</v>
      </c>
      <c r="E2089" t="s">
        <v>3249</v>
      </c>
      <c r="F2089" s="440">
        <v>46149</v>
      </c>
      <c r="G2089">
        <v>26591</v>
      </c>
      <c r="H2089" t="s">
        <v>5834</v>
      </c>
      <c r="I2089" t="s">
        <v>6085</v>
      </c>
      <c r="J2089">
        <v>1</v>
      </c>
      <c r="K2089" t="s">
        <v>5598</v>
      </c>
      <c r="L2089">
        <v>328.5</v>
      </c>
      <c r="M2089">
        <v>328.5</v>
      </c>
      <c r="N2089" t="s">
        <v>6085</v>
      </c>
      <c r="O2089" t="s">
        <v>465</v>
      </c>
    </row>
    <row r="2090" spans="1:15" x14ac:dyDescent="0.3">
      <c r="A2090">
        <v>230438</v>
      </c>
      <c r="B2090">
        <v>122</v>
      </c>
      <c r="C2090" t="s">
        <v>552</v>
      </c>
      <c r="D2090" t="s">
        <v>2749</v>
      </c>
      <c r="E2090" t="s">
        <v>3249</v>
      </c>
      <c r="F2090" s="440">
        <v>46149</v>
      </c>
      <c r="G2090">
        <v>26588</v>
      </c>
      <c r="H2090" t="s">
        <v>5597</v>
      </c>
      <c r="I2090" t="s">
        <v>6085</v>
      </c>
      <c r="J2090">
        <v>1</v>
      </c>
      <c r="K2090" t="s">
        <v>5598</v>
      </c>
      <c r="L2090">
        <v>276.5</v>
      </c>
      <c r="M2090">
        <v>276.5</v>
      </c>
      <c r="N2090" t="s">
        <v>6085</v>
      </c>
      <c r="O2090" t="s">
        <v>465</v>
      </c>
    </row>
    <row r="2091" spans="1:15" x14ac:dyDescent="0.3">
      <c r="A2091">
        <v>230437</v>
      </c>
      <c r="B2091">
        <v>122</v>
      </c>
      <c r="C2091" t="s">
        <v>552</v>
      </c>
      <c r="D2091" t="s">
        <v>2877</v>
      </c>
      <c r="E2091" t="s">
        <v>3250</v>
      </c>
      <c r="F2091" s="440">
        <v>46148</v>
      </c>
      <c r="G2091">
        <v>24833</v>
      </c>
      <c r="H2091" t="s">
        <v>5707</v>
      </c>
      <c r="I2091" t="s">
        <v>6085</v>
      </c>
      <c r="J2091">
        <v>10</v>
      </c>
      <c r="K2091" t="s">
        <v>5703</v>
      </c>
      <c r="L2091">
        <v>507.5</v>
      </c>
      <c r="M2091">
        <v>50.75</v>
      </c>
      <c r="N2091" t="s">
        <v>6085</v>
      </c>
      <c r="O2091" t="s">
        <v>465</v>
      </c>
    </row>
    <row r="2092" spans="1:15" x14ac:dyDescent="0.3">
      <c r="A2092">
        <v>230436</v>
      </c>
      <c r="B2092">
        <v>122</v>
      </c>
      <c r="C2092" t="s">
        <v>552</v>
      </c>
      <c r="D2092" t="s">
        <v>2686</v>
      </c>
      <c r="E2092" t="s">
        <v>3251</v>
      </c>
      <c r="F2092" s="440">
        <v>46148</v>
      </c>
      <c r="G2092">
        <v>20689</v>
      </c>
      <c r="H2092" t="s">
        <v>5638</v>
      </c>
      <c r="I2092" t="s">
        <v>6085</v>
      </c>
      <c r="J2092">
        <v>12</v>
      </c>
      <c r="K2092" t="s">
        <v>5613</v>
      </c>
      <c r="L2092">
        <v>366</v>
      </c>
      <c r="M2092">
        <v>30.5</v>
      </c>
      <c r="N2092" t="s">
        <v>6085</v>
      </c>
      <c r="O2092" t="s">
        <v>465</v>
      </c>
    </row>
    <row r="2093" spans="1:15" x14ac:dyDescent="0.3">
      <c r="A2093">
        <v>230435</v>
      </c>
      <c r="B2093">
        <v>122</v>
      </c>
      <c r="C2093" t="s">
        <v>552</v>
      </c>
      <c r="D2093" t="s">
        <v>2709</v>
      </c>
      <c r="E2093" t="s">
        <v>3252</v>
      </c>
      <c r="F2093" s="440">
        <v>46147</v>
      </c>
      <c r="G2093">
        <v>23082</v>
      </c>
      <c r="H2093" t="s">
        <v>5697</v>
      </c>
      <c r="I2093" t="s">
        <v>6085</v>
      </c>
      <c r="J2093">
        <v>10</v>
      </c>
      <c r="K2093" t="s">
        <v>5598</v>
      </c>
      <c r="L2093">
        <v>819</v>
      </c>
      <c r="M2093">
        <v>81.900000000000006</v>
      </c>
      <c r="N2093" t="s">
        <v>6085</v>
      </c>
      <c r="O2093" t="s">
        <v>465</v>
      </c>
    </row>
    <row r="2094" spans="1:15" x14ac:dyDescent="0.3">
      <c r="A2094">
        <v>230434</v>
      </c>
      <c r="B2094">
        <v>122</v>
      </c>
      <c r="C2094" t="s">
        <v>552</v>
      </c>
      <c r="D2094" t="s">
        <v>2723</v>
      </c>
      <c r="E2094" t="s">
        <v>3253</v>
      </c>
      <c r="F2094" s="440">
        <v>46149</v>
      </c>
      <c r="G2094">
        <v>25416</v>
      </c>
      <c r="H2094" t="s">
        <v>5905</v>
      </c>
      <c r="I2094" t="s">
        <v>6085</v>
      </c>
      <c r="J2094">
        <v>24</v>
      </c>
      <c r="K2094" t="s">
        <v>5613</v>
      </c>
      <c r="L2094">
        <v>357.6</v>
      </c>
      <c r="M2094">
        <v>14.9</v>
      </c>
      <c r="N2094" t="s">
        <v>4764</v>
      </c>
      <c r="O2094" t="s">
        <v>465</v>
      </c>
    </row>
    <row r="2095" spans="1:15" x14ac:dyDescent="0.3">
      <c r="A2095">
        <v>230433</v>
      </c>
      <c r="B2095">
        <v>122</v>
      </c>
      <c r="C2095" t="s">
        <v>552</v>
      </c>
      <c r="D2095" t="s">
        <v>2897</v>
      </c>
      <c r="E2095" t="s">
        <v>3254</v>
      </c>
      <c r="F2095" s="440">
        <v>46147</v>
      </c>
      <c r="G2095">
        <v>28955</v>
      </c>
      <c r="H2095" t="s">
        <v>6037</v>
      </c>
      <c r="I2095" t="s">
        <v>4764</v>
      </c>
      <c r="J2095">
        <v>40</v>
      </c>
      <c r="K2095" t="s">
        <v>5605</v>
      </c>
      <c r="L2095">
        <v>1641.6</v>
      </c>
      <c r="M2095">
        <v>41.04</v>
      </c>
      <c r="N2095" t="s">
        <v>4764</v>
      </c>
      <c r="O2095" t="s">
        <v>465</v>
      </c>
    </row>
    <row r="2096" spans="1:15" x14ac:dyDescent="0.3">
      <c r="A2096">
        <v>230433</v>
      </c>
      <c r="B2096">
        <v>122</v>
      </c>
      <c r="C2096" t="s">
        <v>552</v>
      </c>
      <c r="D2096" t="s">
        <v>2897</v>
      </c>
      <c r="E2096" t="s">
        <v>3254</v>
      </c>
      <c r="F2096" s="440">
        <v>46147</v>
      </c>
      <c r="G2096">
        <v>28954</v>
      </c>
      <c r="H2096" t="s">
        <v>6038</v>
      </c>
      <c r="I2096" t="s">
        <v>4764</v>
      </c>
      <c r="J2096">
        <v>20</v>
      </c>
      <c r="K2096" t="s">
        <v>5605</v>
      </c>
      <c r="L2096">
        <v>903</v>
      </c>
      <c r="M2096">
        <v>45.15</v>
      </c>
      <c r="N2096" t="s">
        <v>4764</v>
      </c>
      <c r="O2096" t="s">
        <v>465</v>
      </c>
    </row>
    <row r="2097" spans="1:15" x14ac:dyDescent="0.3">
      <c r="A2097">
        <v>230432</v>
      </c>
      <c r="B2097">
        <v>122</v>
      </c>
      <c r="C2097" t="s">
        <v>552</v>
      </c>
      <c r="D2097" t="s">
        <v>2868</v>
      </c>
      <c r="E2097" t="s">
        <v>3255</v>
      </c>
      <c r="F2097" s="440">
        <v>46147</v>
      </c>
      <c r="G2097">
        <v>19370</v>
      </c>
      <c r="H2097" t="s">
        <v>5695</v>
      </c>
      <c r="I2097" t="s">
        <v>6085</v>
      </c>
      <c r="J2097">
        <v>11.92</v>
      </c>
      <c r="K2097" t="s">
        <v>5598</v>
      </c>
      <c r="L2097">
        <v>1206.3</v>
      </c>
      <c r="M2097">
        <v>101.199664</v>
      </c>
      <c r="N2097" t="s">
        <v>6085</v>
      </c>
      <c r="O2097" t="s">
        <v>465</v>
      </c>
    </row>
    <row r="2098" spans="1:15" x14ac:dyDescent="0.3">
      <c r="A2098">
        <v>230431</v>
      </c>
      <c r="B2098">
        <v>122</v>
      </c>
      <c r="C2098" t="s">
        <v>552</v>
      </c>
      <c r="D2098" t="s">
        <v>2756</v>
      </c>
      <c r="E2098" t="s">
        <v>3256</v>
      </c>
      <c r="F2098" s="440">
        <v>46148</v>
      </c>
      <c r="G2098">
        <v>19439</v>
      </c>
      <c r="H2098" t="s">
        <v>5691</v>
      </c>
      <c r="I2098" t="s">
        <v>6085</v>
      </c>
      <c r="J2098">
        <v>6</v>
      </c>
      <c r="K2098" t="s">
        <v>5605</v>
      </c>
      <c r="L2098">
        <v>185.46</v>
      </c>
      <c r="M2098">
        <v>30.91</v>
      </c>
      <c r="N2098" t="s">
        <v>6085</v>
      </c>
      <c r="O2098" t="s">
        <v>465</v>
      </c>
    </row>
    <row r="2099" spans="1:15" x14ac:dyDescent="0.3">
      <c r="A2099">
        <v>230431</v>
      </c>
      <c r="B2099">
        <v>122</v>
      </c>
      <c r="C2099" t="s">
        <v>552</v>
      </c>
      <c r="D2099" t="s">
        <v>2756</v>
      </c>
      <c r="E2099" t="s">
        <v>3256</v>
      </c>
      <c r="F2099" s="440">
        <v>46148</v>
      </c>
      <c r="G2099">
        <v>19401</v>
      </c>
      <c r="H2099" t="s">
        <v>6114</v>
      </c>
      <c r="I2099" t="s">
        <v>6085</v>
      </c>
      <c r="J2099">
        <v>2</v>
      </c>
      <c r="K2099" t="s">
        <v>5625</v>
      </c>
      <c r="L2099">
        <v>377.1</v>
      </c>
      <c r="M2099">
        <v>188.55</v>
      </c>
      <c r="N2099" t="s">
        <v>6085</v>
      </c>
      <c r="O2099" t="s">
        <v>465</v>
      </c>
    </row>
    <row r="2100" spans="1:15" x14ac:dyDescent="0.3">
      <c r="A2100">
        <v>230430</v>
      </c>
      <c r="B2100">
        <v>122</v>
      </c>
      <c r="C2100" t="s">
        <v>552</v>
      </c>
      <c r="D2100" t="s">
        <v>2727</v>
      </c>
      <c r="E2100" t="s">
        <v>3257</v>
      </c>
      <c r="F2100" s="440">
        <v>46147</v>
      </c>
      <c r="G2100">
        <v>26592</v>
      </c>
      <c r="H2100" t="s">
        <v>5717</v>
      </c>
      <c r="I2100" t="s">
        <v>6085</v>
      </c>
      <c r="J2100">
        <v>30.06</v>
      </c>
      <c r="K2100" t="s">
        <v>5598</v>
      </c>
      <c r="L2100">
        <v>1112.22</v>
      </c>
      <c r="M2100">
        <v>37</v>
      </c>
      <c r="N2100" t="s">
        <v>6085</v>
      </c>
      <c r="O2100" t="s">
        <v>465</v>
      </c>
    </row>
    <row r="2101" spans="1:15" x14ac:dyDescent="0.3">
      <c r="A2101">
        <v>230429</v>
      </c>
      <c r="B2101">
        <v>122</v>
      </c>
      <c r="C2101" t="s">
        <v>552</v>
      </c>
      <c r="D2101" t="s">
        <v>2763</v>
      </c>
      <c r="E2101" t="s">
        <v>3258</v>
      </c>
      <c r="F2101" s="440">
        <v>46148</v>
      </c>
      <c r="G2101">
        <v>26880</v>
      </c>
      <c r="H2101" t="s">
        <v>5913</v>
      </c>
      <c r="I2101" t="s">
        <v>6085</v>
      </c>
      <c r="J2101">
        <v>300</v>
      </c>
      <c r="K2101" t="s">
        <v>5613</v>
      </c>
      <c r="L2101">
        <v>750</v>
      </c>
      <c r="M2101">
        <v>2.5</v>
      </c>
      <c r="N2101" t="s">
        <v>6085</v>
      </c>
      <c r="O2101" t="s">
        <v>465</v>
      </c>
    </row>
    <row r="2102" spans="1:15" x14ac:dyDescent="0.3">
      <c r="A2102">
        <v>230428</v>
      </c>
      <c r="B2102">
        <v>122</v>
      </c>
      <c r="C2102" t="s">
        <v>552</v>
      </c>
      <c r="D2102" t="s">
        <v>2704</v>
      </c>
      <c r="E2102" t="s">
        <v>3259</v>
      </c>
      <c r="F2102" s="440">
        <v>46144</v>
      </c>
      <c r="G2102">
        <v>19632</v>
      </c>
      <c r="H2102" t="s">
        <v>5926</v>
      </c>
      <c r="I2102" t="s">
        <v>6085</v>
      </c>
      <c r="J2102">
        <v>4</v>
      </c>
      <c r="K2102" t="s">
        <v>5598</v>
      </c>
      <c r="L2102">
        <v>22.04</v>
      </c>
      <c r="M2102">
        <v>5.51</v>
      </c>
      <c r="N2102" t="s">
        <v>6085</v>
      </c>
      <c r="O2102" t="s">
        <v>465</v>
      </c>
    </row>
    <row r="2103" spans="1:15" x14ac:dyDescent="0.3">
      <c r="A2103">
        <v>230428</v>
      </c>
      <c r="B2103">
        <v>122</v>
      </c>
      <c r="C2103" t="s">
        <v>552</v>
      </c>
      <c r="D2103" t="s">
        <v>2704</v>
      </c>
      <c r="E2103" t="s">
        <v>3259</v>
      </c>
      <c r="F2103" s="440">
        <v>46144</v>
      </c>
      <c r="G2103">
        <v>19621</v>
      </c>
      <c r="H2103" t="s">
        <v>5931</v>
      </c>
      <c r="I2103" t="s">
        <v>6085</v>
      </c>
      <c r="J2103">
        <v>6</v>
      </c>
      <c r="K2103" t="s">
        <v>5598</v>
      </c>
      <c r="L2103">
        <v>47.82</v>
      </c>
      <c r="M2103">
        <v>7.97</v>
      </c>
      <c r="N2103" t="s">
        <v>6085</v>
      </c>
      <c r="O2103" t="s">
        <v>465</v>
      </c>
    </row>
    <row r="2104" spans="1:15" x14ac:dyDescent="0.3">
      <c r="A2104">
        <v>230428</v>
      </c>
      <c r="B2104">
        <v>122</v>
      </c>
      <c r="C2104" t="s">
        <v>552</v>
      </c>
      <c r="D2104" t="s">
        <v>2704</v>
      </c>
      <c r="E2104" t="s">
        <v>3259</v>
      </c>
      <c r="F2104" s="440">
        <v>46144</v>
      </c>
      <c r="G2104">
        <v>23113</v>
      </c>
      <c r="H2104" t="s">
        <v>5985</v>
      </c>
      <c r="I2104" t="s">
        <v>6085</v>
      </c>
      <c r="J2104">
        <v>4.2</v>
      </c>
      <c r="K2104" t="s">
        <v>5598</v>
      </c>
      <c r="L2104">
        <v>60.9</v>
      </c>
      <c r="M2104">
        <v>14.5</v>
      </c>
      <c r="N2104" t="s">
        <v>6085</v>
      </c>
      <c r="O2104" t="s">
        <v>465</v>
      </c>
    </row>
    <row r="2105" spans="1:15" x14ac:dyDescent="0.3">
      <c r="A2105">
        <v>230428</v>
      </c>
      <c r="B2105">
        <v>122</v>
      </c>
      <c r="C2105" t="s">
        <v>552</v>
      </c>
      <c r="D2105" t="s">
        <v>2704</v>
      </c>
      <c r="E2105" t="s">
        <v>3259</v>
      </c>
      <c r="F2105" s="440">
        <v>46144</v>
      </c>
      <c r="G2105">
        <v>24083</v>
      </c>
      <c r="H2105" t="s">
        <v>5924</v>
      </c>
      <c r="I2105" t="s">
        <v>6085</v>
      </c>
      <c r="J2105">
        <v>50</v>
      </c>
      <c r="K2105" t="s">
        <v>5598</v>
      </c>
      <c r="L2105">
        <v>272</v>
      </c>
      <c r="M2105">
        <v>5.44</v>
      </c>
      <c r="N2105" t="s">
        <v>6085</v>
      </c>
      <c r="O2105" t="s">
        <v>465</v>
      </c>
    </row>
    <row r="2106" spans="1:15" x14ac:dyDescent="0.3">
      <c r="A2106">
        <v>230427</v>
      </c>
      <c r="B2106">
        <v>122</v>
      </c>
      <c r="C2106" t="s">
        <v>552</v>
      </c>
      <c r="D2106" t="s">
        <v>2520</v>
      </c>
      <c r="E2106" t="s">
        <v>3260</v>
      </c>
      <c r="F2106" s="440">
        <v>46143</v>
      </c>
      <c r="G2106">
        <v>19503</v>
      </c>
      <c r="H2106" t="s">
        <v>6058</v>
      </c>
      <c r="I2106" t="s">
        <v>6085</v>
      </c>
      <c r="J2106">
        <v>0.6</v>
      </c>
      <c r="K2106" t="s">
        <v>5598</v>
      </c>
      <c r="L2106">
        <v>5.52</v>
      </c>
      <c r="M2106">
        <v>9.1999999999999993</v>
      </c>
      <c r="N2106" t="s">
        <v>6085</v>
      </c>
      <c r="O2106" t="s">
        <v>465</v>
      </c>
    </row>
    <row r="2107" spans="1:15" x14ac:dyDescent="0.3">
      <c r="A2107">
        <v>230427</v>
      </c>
      <c r="B2107">
        <v>122</v>
      </c>
      <c r="C2107" t="s">
        <v>552</v>
      </c>
      <c r="D2107" t="s">
        <v>2520</v>
      </c>
      <c r="E2107" t="s">
        <v>3260</v>
      </c>
      <c r="F2107" s="440">
        <v>46143</v>
      </c>
      <c r="G2107">
        <v>19575</v>
      </c>
      <c r="H2107" t="s">
        <v>5944</v>
      </c>
      <c r="I2107" t="s">
        <v>6085</v>
      </c>
      <c r="J2107">
        <v>0.3</v>
      </c>
      <c r="K2107" t="s">
        <v>5598</v>
      </c>
      <c r="L2107">
        <v>9</v>
      </c>
      <c r="M2107">
        <v>30</v>
      </c>
      <c r="N2107" t="s">
        <v>6085</v>
      </c>
      <c r="O2107" t="s">
        <v>465</v>
      </c>
    </row>
    <row r="2108" spans="1:15" x14ac:dyDescent="0.3">
      <c r="A2108">
        <v>230427</v>
      </c>
      <c r="B2108">
        <v>122</v>
      </c>
      <c r="C2108" t="s">
        <v>552</v>
      </c>
      <c r="D2108" t="s">
        <v>2520</v>
      </c>
      <c r="E2108" t="s">
        <v>3260</v>
      </c>
      <c r="F2108" s="440">
        <v>46143</v>
      </c>
      <c r="G2108">
        <v>23361</v>
      </c>
      <c r="H2108" t="s">
        <v>5937</v>
      </c>
      <c r="I2108" t="s">
        <v>6085</v>
      </c>
      <c r="J2108">
        <v>20</v>
      </c>
      <c r="K2108" t="s">
        <v>5598</v>
      </c>
      <c r="L2108">
        <v>59.4</v>
      </c>
      <c r="M2108">
        <v>2.97</v>
      </c>
      <c r="N2108" t="s">
        <v>6085</v>
      </c>
      <c r="O2108" t="s">
        <v>465</v>
      </c>
    </row>
    <row r="2109" spans="1:15" x14ac:dyDescent="0.3">
      <c r="A2109">
        <v>230427</v>
      </c>
      <c r="B2109">
        <v>122</v>
      </c>
      <c r="C2109" t="s">
        <v>552</v>
      </c>
      <c r="D2109" t="s">
        <v>2520</v>
      </c>
      <c r="E2109" t="s">
        <v>3260</v>
      </c>
      <c r="F2109" s="440">
        <v>46143</v>
      </c>
      <c r="G2109">
        <v>23390</v>
      </c>
      <c r="H2109" t="s">
        <v>5922</v>
      </c>
      <c r="I2109" t="s">
        <v>6085</v>
      </c>
      <c r="J2109">
        <v>6</v>
      </c>
      <c r="K2109" t="s">
        <v>5598</v>
      </c>
      <c r="L2109">
        <v>48</v>
      </c>
      <c r="M2109">
        <v>8</v>
      </c>
      <c r="N2109" t="s">
        <v>6085</v>
      </c>
      <c r="O2109" t="s">
        <v>465</v>
      </c>
    </row>
    <row r="2110" spans="1:15" x14ac:dyDescent="0.3">
      <c r="A2110">
        <v>230427</v>
      </c>
      <c r="B2110">
        <v>122</v>
      </c>
      <c r="C2110" t="s">
        <v>552</v>
      </c>
      <c r="D2110" t="s">
        <v>2520</v>
      </c>
      <c r="E2110" t="s">
        <v>3260</v>
      </c>
      <c r="F2110" s="440">
        <v>46143</v>
      </c>
      <c r="G2110">
        <v>19480</v>
      </c>
      <c r="H2110" t="s">
        <v>5936</v>
      </c>
      <c r="I2110" t="s">
        <v>6085</v>
      </c>
      <c r="J2110">
        <v>2.5</v>
      </c>
      <c r="K2110" t="s">
        <v>5598</v>
      </c>
      <c r="L2110">
        <v>42.5</v>
      </c>
      <c r="M2110">
        <v>17</v>
      </c>
      <c r="N2110" t="s">
        <v>6085</v>
      </c>
      <c r="O2110" t="s">
        <v>465</v>
      </c>
    </row>
    <row r="2111" spans="1:15" x14ac:dyDescent="0.3">
      <c r="A2111">
        <v>230427</v>
      </c>
      <c r="B2111">
        <v>122</v>
      </c>
      <c r="C2111" t="s">
        <v>552</v>
      </c>
      <c r="D2111" t="s">
        <v>2520</v>
      </c>
      <c r="E2111" t="s">
        <v>3260</v>
      </c>
      <c r="F2111" s="440">
        <v>46143</v>
      </c>
      <c r="G2111">
        <v>19552</v>
      </c>
      <c r="H2111" t="s">
        <v>6265</v>
      </c>
      <c r="I2111" t="s">
        <v>6085</v>
      </c>
      <c r="J2111">
        <v>30</v>
      </c>
      <c r="K2111" t="s">
        <v>5598</v>
      </c>
      <c r="L2111">
        <v>225</v>
      </c>
      <c r="M2111">
        <v>7.5</v>
      </c>
      <c r="N2111" t="s">
        <v>6085</v>
      </c>
      <c r="O2111" t="s">
        <v>465</v>
      </c>
    </row>
    <row r="2112" spans="1:15" x14ac:dyDescent="0.3">
      <c r="A2112">
        <v>230427</v>
      </c>
      <c r="B2112">
        <v>122</v>
      </c>
      <c r="C2112" t="s">
        <v>552</v>
      </c>
      <c r="D2112" t="s">
        <v>2520</v>
      </c>
      <c r="E2112" t="s">
        <v>3260</v>
      </c>
      <c r="F2112" s="440">
        <v>46143</v>
      </c>
      <c r="G2112">
        <v>19647</v>
      </c>
      <c r="H2112" t="s">
        <v>5921</v>
      </c>
      <c r="I2112" t="s">
        <v>6085</v>
      </c>
      <c r="J2112">
        <v>1</v>
      </c>
      <c r="K2112" t="s">
        <v>5598</v>
      </c>
      <c r="L2112">
        <v>15</v>
      </c>
      <c r="M2112">
        <v>15</v>
      </c>
      <c r="N2112" t="s">
        <v>6085</v>
      </c>
      <c r="O2112" t="s">
        <v>465</v>
      </c>
    </row>
    <row r="2113" spans="1:15" x14ac:dyDescent="0.3">
      <c r="A2113">
        <v>230427</v>
      </c>
      <c r="B2113">
        <v>122</v>
      </c>
      <c r="C2113" t="s">
        <v>552</v>
      </c>
      <c r="D2113" t="s">
        <v>2520</v>
      </c>
      <c r="E2113" t="s">
        <v>3260</v>
      </c>
      <c r="F2113" s="440">
        <v>46143</v>
      </c>
      <c r="G2113">
        <v>24037</v>
      </c>
      <c r="H2113" t="s">
        <v>6116</v>
      </c>
      <c r="I2113" t="s">
        <v>6085</v>
      </c>
      <c r="J2113">
        <v>3</v>
      </c>
      <c r="K2113" t="s">
        <v>5598</v>
      </c>
      <c r="L2113">
        <v>54</v>
      </c>
      <c r="M2113">
        <v>18</v>
      </c>
      <c r="N2113" t="s">
        <v>6085</v>
      </c>
      <c r="O2113" t="s">
        <v>465</v>
      </c>
    </row>
    <row r="2114" spans="1:15" x14ac:dyDescent="0.3">
      <c r="A2114">
        <v>230427</v>
      </c>
      <c r="B2114">
        <v>122</v>
      </c>
      <c r="C2114" t="s">
        <v>552</v>
      </c>
      <c r="D2114" t="s">
        <v>2520</v>
      </c>
      <c r="E2114" t="s">
        <v>3260</v>
      </c>
      <c r="F2114" s="440">
        <v>46143</v>
      </c>
      <c r="G2114">
        <v>19846</v>
      </c>
      <c r="H2114" t="s">
        <v>6060</v>
      </c>
      <c r="I2114" t="s">
        <v>6085</v>
      </c>
      <c r="J2114">
        <v>0.5</v>
      </c>
      <c r="K2114" t="s">
        <v>5598</v>
      </c>
      <c r="L2114">
        <v>10.5</v>
      </c>
      <c r="M2114">
        <v>21</v>
      </c>
      <c r="N2114" t="s">
        <v>6085</v>
      </c>
      <c r="O2114" t="s">
        <v>465</v>
      </c>
    </row>
    <row r="2115" spans="1:15" x14ac:dyDescent="0.3">
      <c r="A2115">
        <v>230427</v>
      </c>
      <c r="B2115">
        <v>122</v>
      </c>
      <c r="C2115" t="s">
        <v>552</v>
      </c>
      <c r="D2115" t="s">
        <v>2520</v>
      </c>
      <c r="E2115" t="s">
        <v>3260</v>
      </c>
      <c r="F2115" s="440">
        <v>46143</v>
      </c>
      <c r="G2115">
        <v>25647</v>
      </c>
      <c r="H2115" t="s">
        <v>5918</v>
      </c>
      <c r="I2115" t="s">
        <v>6085</v>
      </c>
      <c r="J2115">
        <v>1.5</v>
      </c>
      <c r="K2115" t="s">
        <v>5598</v>
      </c>
      <c r="L2115">
        <v>30</v>
      </c>
      <c r="M2115">
        <v>20</v>
      </c>
      <c r="N2115" t="s">
        <v>6085</v>
      </c>
      <c r="O2115" t="s">
        <v>465</v>
      </c>
    </row>
    <row r="2116" spans="1:15" x14ac:dyDescent="0.3">
      <c r="A2116">
        <v>230427</v>
      </c>
      <c r="B2116">
        <v>122</v>
      </c>
      <c r="C2116" t="s">
        <v>552</v>
      </c>
      <c r="D2116" t="s">
        <v>2520</v>
      </c>
      <c r="E2116" t="s">
        <v>3260</v>
      </c>
      <c r="F2116" s="440">
        <v>46143</v>
      </c>
      <c r="G2116">
        <v>19751</v>
      </c>
      <c r="H2116" t="s">
        <v>5938</v>
      </c>
      <c r="I2116" t="s">
        <v>6085</v>
      </c>
      <c r="J2116">
        <v>7</v>
      </c>
      <c r="K2116" t="s">
        <v>5598</v>
      </c>
      <c r="L2116">
        <v>65.8</v>
      </c>
      <c r="M2116">
        <v>9.4</v>
      </c>
      <c r="N2116" t="s">
        <v>6085</v>
      </c>
      <c r="O2116" t="s">
        <v>465</v>
      </c>
    </row>
    <row r="2117" spans="1:15" x14ac:dyDescent="0.3">
      <c r="A2117">
        <v>230427</v>
      </c>
      <c r="B2117">
        <v>122</v>
      </c>
      <c r="C2117" t="s">
        <v>552</v>
      </c>
      <c r="D2117" t="s">
        <v>2520</v>
      </c>
      <c r="E2117" t="s">
        <v>3260</v>
      </c>
      <c r="F2117" s="440">
        <v>46143</v>
      </c>
      <c r="G2117">
        <v>24509</v>
      </c>
      <c r="H2117" t="s">
        <v>5928</v>
      </c>
      <c r="I2117" t="s">
        <v>6085</v>
      </c>
      <c r="J2117">
        <v>20</v>
      </c>
      <c r="K2117" t="s">
        <v>5598</v>
      </c>
      <c r="L2117">
        <v>80</v>
      </c>
      <c r="M2117">
        <v>4</v>
      </c>
      <c r="N2117" t="s">
        <v>6085</v>
      </c>
      <c r="O2117" t="s">
        <v>465</v>
      </c>
    </row>
    <row r="2118" spans="1:15" x14ac:dyDescent="0.3">
      <c r="A2118">
        <v>230427</v>
      </c>
      <c r="B2118">
        <v>122</v>
      </c>
      <c r="C2118" t="s">
        <v>552</v>
      </c>
      <c r="D2118" t="s">
        <v>2520</v>
      </c>
      <c r="E2118" t="s">
        <v>3260</v>
      </c>
      <c r="F2118" s="440">
        <v>46143</v>
      </c>
      <c r="G2118">
        <v>23359</v>
      </c>
      <c r="H2118" t="s">
        <v>5939</v>
      </c>
      <c r="I2118" t="s">
        <v>6085</v>
      </c>
      <c r="J2118">
        <v>12</v>
      </c>
      <c r="K2118" t="s">
        <v>5598</v>
      </c>
      <c r="L2118">
        <v>25.2</v>
      </c>
      <c r="M2118">
        <v>2.1</v>
      </c>
      <c r="N2118" t="s">
        <v>6085</v>
      </c>
      <c r="O2118" t="s">
        <v>465</v>
      </c>
    </row>
    <row r="2119" spans="1:15" x14ac:dyDescent="0.3">
      <c r="A2119">
        <v>230427</v>
      </c>
      <c r="B2119">
        <v>122</v>
      </c>
      <c r="C2119" t="s">
        <v>552</v>
      </c>
      <c r="D2119" t="s">
        <v>2520</v>
      </c>
      <c r="E2119" t="s">
        <v>3260</v>
      </c>
      <c r="F2119" s="440">
        <v>46143</v>
      </c>
      <c r="G2119">
        <v>17061</v>
      </c>
      <c r="H2119" t="s">
        <v>5954</v>
      </c>
      <c r="I2119" t="s">
        <v>6085</v>
      </c>
      <c r="J2119">
        <v>1</v>
      </c>
      <c r="K2119" t="s">
        <v>5598</v>
      </c>
      <c r="L2119">
        <v>95</v>
      </c>
      <c r="M2119">
        <v>95</v>
      </c>
      <c r="N2119" t="s">
        <v>6085</v>
      </c>
      <c r="O2119" t="s">
        <v>465</v>
      </c>
    </row>
    <row r="2120" spans="1:15" x14ac:dyDescent="0.3">
      <c r="A2120">
        <v>230427</v>
      </c>
      <c r="B2120">
        <v>122</v>
      </c>
      <c r="C2120" t="s">
        <v>552</v>
      </c>
      <c r="D2120" t="s">
        <v>2520</v>
      </c>
      <c r="E2120" t="s">
        <v>3260</v>
      </c>
      <c r="F2120" s="440">
        <v>46143</v>
      </c>
      <c r="G2120">
        <v>19505</v>
      </c>
      <c r="H2120" t="s">
        <v>5978</v>
      </c>
      <c r="I2120" t="s">
        <v>6085</v>
      </c>
      <c r="J2120">
        <v>0.6</v>
      </c>
      <c r="K2120" t="s">
        <v>5598</v>
      </c>
      <c r="L2120">
        <v>5.7</v>
      </c>
      <c r="M2120">
        <v>9.5</v>
      </c>
      <c r="N2120" t="s">
        <v>6085</v>
      </c>
      <c r="O2120" t="s">
        <v>465</v>
      </c>
    </row>
    <row r="2121" spans="1:15" x14ac:dyDescent="0.3">
      <c r="A2121">
        <v>230427</v>
      </c>
      <c r="B2121">
        <v>122</v>
      </c>
      <c r="C2121" t="s">
        <v>552</v>
      </c>
      <c r="D2121" t="s">
        <v>2520</v>
      </c>
      <c r="E2121" t="s">
        <v>3260</v>
      </c>
      <c r="F2121" s="440">
        <v>46143</v>
      </c>
      <c r="G2121">
        <v>19472</v>
      </c>
      <c r="H2121" t="s">
        <v>6064</v>
      </c>
      <c r="I2121" t="s">
        <v>6085</v>
      </c>
      <c r="J2121">
        <v>1</v>
      </c>
      <c r="K2121" t="s">
        <v>5598</v>
      </c>
      <c r="L2121">
        <v>17</v>
      </c>
      <c r="M2121">
        <v>17</v>
      </c>
      <c r="N2121" t="s">
        <v>6085</v>
      </c>
      <c r="O2121" t="s">
        <v>465</v>
      </c>
    </row>
    <row r="2122" spans="1:15" x14ac:dyDescent="0.3">
      <c r="A2122">
        <v>230427</v>
      </c>
      <c r="B2122">
        <v>122</v>
      </c>
      <c r="C2122" t="s">
        <v>552</v>
      </c>
      <c r="D2122" t="s">
        <v>2520</v>
      </c>
      <c r="E2122" t="s">
        <v>3260</v>
      </c>
      <c r="F2122" s="440">
        <v>46143</v>
      </c>
      <c r="G2122">
        <v>19488</v>
      </c>
      <c r="H2122" t="s">
        <v>5930</v>
      </c>
      <c r="I2122" t="s">
        <v>6085</v>
      </c>
      <c r="J2122">
        <v>0.5</v>
      </c>
      <c r="K2122" t="s">
        <v>5598</v>
      </c>
      <c r="L2122">
        <v>7</v>
      </c>
      <c r="M2122">
        <v>14</v>
      </c>
      <c r="N2122" t="s">
        <v>6085</v>
      </c>
      <c r="O2122" t="s">
        <v>465</v>
      </c>
    </row>
    <row r="2123" spans="1:15" x14ac:dyDescent="0.3">
      <c r="A2123">
        <v>230427</v>
      </c>
      <c r="B2123">
        <v>122</v>
      </c>
      <c r="C2123" t="s">
        <v>552</v>
      </c>
      <c r="D2123" t="s">
        <v>2520</v>
      </c>
      <c r="E2123" t="s">
        <v>3260</v>
      </c>
      <c r="F2123" s="440">
        <v>46143</v>
      </c>
      <c r="G2123">
        <v>23095</v>
      </c>
      <c r="H2123" t="s">
        <v>5942</v>
      </c>
      <c r="I2123" t="s">
        <v>6085</v>
      </c>
      <c r="J2123">
        <v>150</v>
      </c>
      <c r="K2123" t="s">
        <v>5613</v>
      </c>
      <c r="L2123">
        <v>175.5</v>
      </c>
      <c r="M2123">
        <v>1.17</v>
      </c>
      <c r="N2123" t="s">
        <v>6085</v>
      </c>
      <c r="O2123" t="s">
        <v>465</v>
      </c>
    </row>
    <row r="2124" spans="1:15" x14ac:dyDescent="0.3">
      <c r="A2124">
        <v>230427</v>
      </c>
      <c r="B2124">
        <v>122</v>
      </c>
      <c r="C2124" t="s">
        <v>552</v>
      </c>
      <c r="D2124" t="s">
        <v>2520</v>
      </c>
      <c r="E2124" t="s">
        <v>3260</v>
      </c>
      <c r="F2124" s="440">
        <v>46143</v>
      </c>
      <c r="G2124">
        <v>19502</v>
      </c>
      <c r="H2124" t="s">
        <v>6015</v>
      </c>
      <c r="I2124" t="s">
        <v>6085</v>
      </c>
      <c r="J2124">
        <v>0.6</v>
      </c>
      <c r="K2124" t="s">
        <v>5598</v>
      </c>
      <c r="L2124">
        <v>10.8</v>
      </c>
      <c r="M2124">
        <v>18</v>
      </c>
      <c r="N2124" t="s">
        <v>6085</v>
      </c>
      <c r="O2124" t="s">
        <v>465</v>
      </c>
    </row>
    <row r="2125" spans="1:15" x14ac:dyDescent="0.3">
      <c r="A2125">
        <v>230427</v>
      </c>
      <c r="B2125">
        <v>122</v>
      </c>
      <c r="C2125" t="s">
        <v>552</v>
      </c>
      <c r="D2125" t="s">
        <v>2520</v>
      </c>
      <c r="E2125" t="s">
        <v>3260</v>
      </c>
      <c r="F2125" s="440">
        <v>46143</v>
      </c>
      <c r="G2125">
        <v>19787</v>
      </c>
      <c r="H2125" t="s">
        <v>5914</v>
      </c>
      <c r="I2125" t="s">
        <v>6085</v>
      </c>
      <c r="J2125">
        <v>1.5</v>
      </c>
      <c r="K2125" t="s">
        <v>5598</v>
      </c>
      <c r="L2125">
        <v>8.1</v>
      </c>
      <c r="M2125">
        <v>5.4</v>
      </c>
      <c r="N2125" t="s">
        <v>6085</v>
      </c>
      <c r="O2125" t="s">
        <v>465</v>
      </c>
    </row>
    <row r="2126" spans="1:15" x14ac:dyDescent="0.3">
      <c r="A2126">
        <v>230427</v>
      </c>
      <c r="B2126">
        <v>122</v>
      </c>
      <c r="C2126" t="s">
        <v>552</v>
      </c>
      <c r="D2126" t="s">
        <v>2520</v>
      </c>
      <c r="E2126" t="s">
        <v>3260</v>
      </c>
      <c r="F2126" s="440">
        <v>46143</v>
      </c>
      <c r="G2126">
        <v>19476</v>
      </c>
      <c r="H2126" t="s">
        <v>6017</v>
      </c>
      <c r="I2126" t="s">
        <v>6085</v>
      </c>
      <c r="J2126">
        <v>1</v>
      </c>
      <c r="K2126" t="s">
        <v>5598</v>
      </c>
      <c r="L2126">
        <v>65</v>
      </c>
      <c r="M2126">
        <v>65</v>
      </c>
      <c r="N2126" t="s">
        <v>6085</v>
      </c>
      <c r="O2126" t="s">
        <v>465</v>
      </c>
    </row>
    <row r="2127" spans="1:15" x14ac:dyDescent="0.3">
      <c r="A2127">
        <v>230426</v>
      </c>
      <c r="B2127">
        <v>122</v>
      </c>
      <c r="C2127" t="s">
        <v>552</v>
      </c>
      <c r="D2127" t="s">
        <v>3093</v>
      </c>
      <c r="E2127" t="s">
        <v>3261</v>
      </c>
      <c r="F2127" s="440">
        <v>46146</v>
      </c>
      <c r="G2127">
        <v>27399</v>
      </c>
      <c r="H2127" t="s">
        <v>5708</v>
      </c>
      <c r="I2127" t="s">
        <v>6085</v>
      </c>
      <c r="J2127">
        <v>10</v>
      </c>
      <c r="K2127" t="s">
        <v>5605</v>
      </c>
      <c r="L2127">
        <v>900</v>
      </c>
      <c r="M2127">
        <v>90</v>
      </c>
      <c r="N2127" t="s">
        <v>6085</v>
      </c>
      <c r="O2127" t="s">
        <v>465</v>
      </c>
    </row>
    <row r="2128" spans="1:15" x14ac:dyDescent="0.3">
      <c r="A2128">
        <v>230425</v>
      </c>
      <c r="B2128">
        <v>122</v>
      </c>
      <c r="C2128" t="s">
        <v>552</v>
      </c>
      <c r="D2128" t="s">
        <v>2744</v>
      </c>
      <c r="E2128" t="s">
        <v>3262</v>
      </c>
      <c r="F2128" s="440">
        <v>46147</v>
      </c>
      <c r="G2128">
        <v>18667</v>
      </c>
      <c r="H2128" t="s">
        <v>5718</v>
      </c>
      <c r="I2128" t="s">
        <v>6085</v>
      </c>
      <c r="J2128">
        <v>20</v>
      </c>
      <c r="K2128" t="s">
        <v>5598</v>
      </c>
      <c r="L2128">
        <v>399.8</v>
      </c>
      <c r="M2128">
        <v>19.989999999999998</v>
      </c>
      <c r="N2128" t="s">
        <v>6085</v>
      </c>
      <c r="O2128" t="s">
        <v>465</v>
      </c>
    </row>
    <row r="2129" spans="1:15" x14ac:dyDescent="0.3">
      <c r="A2129">
        <v>230425</v>
      </c>
      <c r="B2129">
        <v>122</v>
      </c>
      <c r="C2129" t="s">
        <v>552</v>
      </c>
      <c r="D2129" t="s">
        <v>2744</v>
      </c>
      <c r="E2129" t="s">
        <v>3262</v>
      </c>
      <c r="F2129" s="440">
        <v>46147</v>
      </c>
      <c r="G2129">
        <v>18696</v>
      </c>
      <c r="H2129" t="s">
        <v>6023</v>
      </c>
      <c r="I2129" t="s">
        <v>6085</v>
      </c>
      <c r="J2129">
        <v>16</v>
      </c>
      <c r="K2129" t="s">
        <v>5598</v>
      </c>
      <c r="L2129">
        <v>287.83999999999997</v>
      </c>
      <c r="M2129">
        <v>17.989999999999998</v>
      </c>
      <c r="N2129" t="s">
        <v>6085</v>
      </c>
      <c r="O2129" t="s">
        <v>465</v>
      </c>
    </row>
    <row r="2130" spans="1:15" x14ac:dyDescent="0.3">
      <c r="A2130">
        <v>230424</v>
      </c>
      <c r="B2130">
        <v>122</v>
      </c>
      <c r="C2130" t="s">
        <v>552</v>
      </c>
      <c r="D2130" t="s">
        <v>2729</v>
      </c>
      <c r="E2130" t="s">
        <v>3263</v>
      </c>
      <c r="F2130" s="440">
        <v>46147</v>
      </c>
      <c r="G2130">
        <v>25128</v>
      </c>
      <c r="H2130" t="s">
        <v>5897</v>
      </c>
      <c r="I2130" t="s">
        <v>6085</v>
      </c>
      <c r="J2130">
        <v>15.7</v>
      </c>
      <c r="K2130" t="s">
        <v>5598</v>
      </c>
      <c r="L2130">
        <v>626.42999999999995</v>
      </c>
      <c r="M2130">
        <v>39.9</v>
      </c>
      <c r="N2130" t="s">
        <v>6085</v>
      </c>
      <c r="O2130" t="s">
        <v>465</v>
      </c>
    </row>
    <row r="2131" spans="1:15" x14ac:dyDescent="0.3">
      <c r="A2131">
        <v>230424</v>
      </c>
      <c r="B2131">
        <v>122</v>
      </c>
      <c r="C2131" t="s">
        <v>552</v>
      </c>
      <c r="D2131" t="s">
        <v>2729</v>
      </c>
      <c r="E2131" t="s">
        <v>3263</v>
      </c>
      <c r="F2131" s="440">
        <v>46147</v>
      </c>
      <c r="G2131">
        <v>25126</v>
      </c>
      <c r="H2131" t="s">
        <v>5859</v>
      </c>
      <c r="I2131" t="s">
        <v>6085</v>
      </c>
      <c r="J2131">
        <v>16</v>
      </c>
      <c r="K2131" t="s">
        <v>5598</v>
      </c>
      <c r="L2131">
        <v>686.4</v>
      </c>
      <c r="M2131">
        <v>42.9</v>
      </c>
      <c r="N2131" t="s">
        <v>6085</v>
      </c>
      <c r="O2131" t="s">
        <v>465</v>
      </c>
    </row>
    <row r="2132" spans="1:15" x14ac:dyDescent="0.3">
      <c r="A2132">
        <v>230424</v>
      </c>
      <c r="B2132">
        <v>122</v>
      </c>
      <c r="C2132" t="s">
        <v>552</v>
      </c>
      <c r="D2132" t="s">
        <v>2729</v>
      </c>
      <c r="E2132" t="s">
        <v>3263</v>
      </c>
      <c r="F2132" s="440">
        <v>46147</v>
      </c>
      <c r="G2132">
        <v>19017</v>
      </c>
      <c r="H2132" t="s">
        <v>5715</v>
      </c>
      <c r="I2132" t="s">
        <v>6085</v>
      </c>
      <c r="J2132">
        <v>60</v>
      </c>
      <c r="K2132" t="s">
        <v>5598</v>
      </c>
      <c r="L2132">
        <v>900</v>
      </c>
      <c r="M2132">
        <v>15</v>
      </c>
      <c r="N2132" t="s">
        <v>6085</v>
      </c>
      <c r="O2132" t="s">
        <v>465</v>
      </c>
    </row>
    <row r="2133" spans="1:15" x14ac:dyDescent="0.3">
      <c r="A2133">
        <v>230423</v>
      </c>
      <c r="B2133">
        <v>122</v>
      </c>
      <c r="C2133" t="s">
        <v>552</v>
      </c>
      <c r="D2133" t="s">
        <v>2686</v>
      </c>
      <c r="E2133" t="s">
        <v>3264</v>
      </c>
      <c r="F2133" s="440">
        <v>46146</v>
      </c>
      <c r="G2133">
        <v>20689</v>
      </c>
      <c r="H2133" t="s">
        <v>5638</v>
      </c>
      <c r="I2133" t="s">
        <v>6085</v>
      </c>
      <c r="J2133">
        <v>12</v>
      </c>
      <c r="K2133" t="s">
        <v>5613</v>
      </c>
      <c r="L2133">
        <v>366</v>
      </c>
      <c r="M2133">
        <v>30.5</v>
      </c>
      <c r="N2133" t="s">
        <v>6085</v>
      </c>
      <c r="O2133" t="s">
        <v>465</v>
      </c>
    </row>
    <row r="2134" spans="1:15" x14ac:dyDescent="0.3">
      <c r="A2134">
        <v>230422</v>
      </c>
      <c r="B2134">
        <v>122</v>
      </c>
      <c r="C2134" t="s">
        <v>552</v>
      </c>
      <c r="D2134" t="s">
        <v>2727</v>
      </c>
      <c r="E2134" t="s">
        <v>3265</v>
      </c>
      <c r="F2134" s="440">
        <v>46146</v>
      </c>
      <c r="G2134">
        <v>26592</v>
      </c>
      <c r="H2134" t="s">
        <v>5717</v>
      </c>
      <c r="I2134" t="s">
        <v>6085</v>
      </c>
      <c r="J2134">
        <v>29.98</v>
      </c>
      <c r="K2134" t="s">
        <v>5598</v>
      </c>
      <c r="L2134">
        <v>1109.26</v>
      </c>
      <c r="M2134">
        <v>37</v>
      </c>
      <c r="N2134" t="s">
        <v>6085</v>
      </c>
      <c r="O2134" t="s">
        <v>465</v>
      </c>
    </row>
    <row r="2135" spans="1:15" x14ac:dyDescent="0.3">
      <c r="A2135">
        <v>230422</v>
      </c>
      <c r="B2135">
        <v>122</v>
      </c>
      <c r="C2135" t="s">
        <v>552</v>
      </c>
      <c r="D2135" t="s">
        <v>2727</v>
      </c>
      <c r="E2135" t="s">
        <v>3265</v>
      </c>
      <c r="F2135" s="440">
        <v>46146</v>
      </c>
      <c r="G2135">
        <v>26584</v>
      </c>
      <c r="H2135" t="s">
        <v>5713</v>
      </c>
      <c r="I2135" t="s">
        <v>6085</v>
      </c>
      <c r="J2135">
        <v>10.07</v>
      </c>
      <c r="K2135" t="s">
        <v>5598</v>
      </c>
      <c r="L2135">
        <v>815.67</v>
      </c>
      <c r="M2135">
        <v>81</v>
      </c>
      <c r="N2135" t="s">
        <v>6085</v>
      </c>
      <c r="O2135" t="s">
        <v>465</v>
      </c>
    </row>
    <row r="2136" spans="1:15" x14ac:dyDescent="0.3">
      <c r="A2136">
        <v>230395</v>
      </c>
      <c r="B2136">
        <v>122</v>
      </c>
      <c r="C2136" t="s">
        <v>552</v>
      </c>
      <c r="D2136" t="s">
        <v>2815</v>
      </c>
      <c r="E2136" t="s">
        <v>3266</v>
      </c>
      <c r="F2136" s="440">
        <v>46146</v>
      </c>
      <c r="G2136">
        <v>18545</v>
      </c>
      <c r="H2136" t="s">
        <v>5727</v>
      </c>
      <c r="I2136" t="s">
        <v>4764</v>
      </c>
      <c r="J2136">
        <v>12</v>
      </c>
      <c r="K2136" t="s">
        <v>5601</v>
      </c>
      <c r="L2136">
        <v>527.88</v>
      </c>
      <c r="M2136">
        <v>43.99</v>
      </c>
      <c r="N2136" t="s">
        <v>4764</v>
      </c>
      <c r="O2136" t="s">
        <v>465</v>
      </c>
    </row>
    <row r="2137" spans="1:15" x14ac:dyDescent="0.3">
      <c r="A2137">
        <v>230395</v>
      </c>
      <c r="B2137">
        <v>122</v>
      </c>
      <c r="C2137" t="s">
        <v>552</v>
      </c>
      <c r="D2137" t="s">
        <v>2815</v>
      </c>
      <c r="E2137" t="s">
        <v>3266</v>
      </c>
      <c r="F2137" s="440">
        <v>46146</v>
      </c>
      <c r="G2137">
        <v>18543</v>
      </c>
      <c r="H2137" t="s">
        <v>5729</v>
      </c>
      <c r="I2137" t="s">
        <v>4764</v>
      </c>
      <c r="J2137">
        <v>6</v>
      </c>
      <c r="K2137" t="s">
        <v>5601</v>
      </c>
      <c r="L2137">
        <v>108</v>
      </c>
      <c r="M2137">
        <v>18</v>
      </c>
      <c r="N2137" t="s">
        <v>4764</v>
      </c>
      <c r="O2137" t="s">
        <v>465</v>
      </c>
    </row>
    <row r="2138" spans="1:15" x14ac:dyDescent="0.3">
      <c r="A2138">
        <v>230345</v>
      </c>
      <c r="B2138">
        <v>122</v>
      </c>
      <c r="C2138" t="s">
        <v>552</v>
      </c>
      <c r="D2138" t="s">
        <v>3267</v>
      </c>
      <c r="E2138" t="s">
        <v>3268</v>
      </c>
      <c r="F2138" s="440">
        <v>46146</v>
      </c>
      <c r="G2138">
        <v>27438</v>
      </c>
      <c r="H2138" t="s">
        <v>5623</v>
      </c>
      <c r="I2138" t="s">
        <v>6085</v>
      </c>
      <c r="J2138">
        <v>48</v>
      </c>
      <c r="K2138" t="s">
        <v>5613</v>
      </c>
      <c r="L2138">
        <v>1252.8</v>
      </c>
      <c r="M2138">
        <v>26.1</v>
      </c>
      <c r="N2138" t="s">
        <v>6085</v>
      </c>
      <c r="O2138" t="s">
        <v>465</v>
      </c>
    </row>
    <row r="2139" spans="1:15" x14ac:dyDescent="0.3">
      <c r="A2139">
        <v>230344</v>
      </c>
      <c r="B2139">
        <v>122</v>
      </c>
      <c r="C2139" t="s">
        <v>552</v>
      </c>
      <c r="D2139" t="s">
        <v>3269</v>
      </c>
      <c r="E2139" t="s">
        <v>3270</v>
      </c>
      <c r="F2139" s="440">
        <v>46147</v>
      </c>
      <c r="G2139">
        <v>18202</v>
      </c>
      <c r="H2139" t="s">
        <v>5780</v>
      </c>
      <c r="I2139" t="s">
        <v>4764</v>
      </c>
      <c r="J2139">
        <v>6</v>
      </c>
      <c r="K2139" t="s">
        <v>5601</v>
      </c>
      <c r="L2139">
        <v>1008.36</v>
      </c>
      <c r="M2139">
        <v>168.06</v>
      </c>
      <c r="N2139" t="s">
        <v>4764</v>
      </c>
      <c r="O2139" t="s">
        <v>465</v>
      </c>
    </row>
    <row r="2140" spans="1:15" x14ac:dyDescent="0.3">
      <c r="A2140">
        <v>230344</v>
      </c>
      <c r="B2140">
        <v>122</v>
      </c>
      <c r="C2140" t="s">
        <v>552</v>
      </c>
      <c r="D2140" t="s">
        <v>3269</v>
      </c>
      <c r="E2140" t="s">
        <v>3270</v>
      </c>
      <c r="F2140" s="440">
        <v>46147</v>
      </c>
      <c r="G2140">
        <v>25630</v>
      </c>
      <c r="H2140" t="s">
        <v>5754</v>
      </c>
      <c r="I2140" t="s">
        <v>4764</v>
      </c>
      <c r="J2140">
        <v>6</v>
      </c>
      <c r="K2140" t="s">
        <v>5601</v>
      </c>
      <c r="L2140">
        <v>2088.6</v>
      </c>
      <c r="M2140">
        <v>348.1</v>
      </c>
      <c r="N2140" t="s">
        <v>4764</v>
      </c>
      <c r="O2140" t="s">
        <v>465</v>
      </c>
    </row>
    <row r="2141" spans="1:15" x14ac:dyDescent="0.3">
      <c r="A2141">
        <v>230343</v>
      </c>
      <c r="B2141">
        <v>122</v>
      </c>
      <c r="C2141" t="s">
        <v>552</v>
      </c>
      <c r="D2141" t="s">
        <v>2986</v>
      </c>
      <c r="E2141" t="s">
        <v>3271</v>
      </c>
      <c r="F2141" s="440">
        <v>46147</v>
      </c>
      <c r="G2141">
        <v>27406</v>
      </c>
      <c r="H2141" t="s">
        <v>5899</v>
      </c>
      <c r="I2141" t="s">
        <v>4764</v>
      </c>
      <c r="J2141">
        <v>10</v>
      </c>
      <c r="K2141" t="s">
        <v>5613</v>
      </c>
      <c r="L2141">
        <v>2190</v>
      </c>
      <c r="M2141">
        <v>219</v>
      </c>
      <c r="N2141" t="s">
        <v>4764</v>
      </c>
      <c r="O2141" t="s">
        <v>465</v>
      </c>
    </row>
    <row r="2142" spans="1:15" x14ac:dyDescent="0.3">
      <c r="A2142">
        <v>230342</v>
      </c>
      <c r="B2142">
        <v>122</v>
      </c>
      <c r="C2142" t="s">
        <v>552</v>
      </c>
      <c r="D2142" t="s">
        <v>2693</v>
      </c>
      <c r="E2142" t="s">
        <v>3272</v>
      </c>
      <c r="F2142" s="440">
        <v>46146</v>
      </c>
      <c r="G2142">
        <v>22721</v>
      </c>
      <c r="H2142" t="s">
        <v>5710</v>
      </c>
      <c r="I2142" t="s">
        <v>6085</v>
      </c>
      <c r="J2142">
        <v>13.28</v>
      </c>
      <c r="K2142" t="s">
        <v>5598</v>
      </c>
      <c r="L2142">
        <v>391.76</v>
      </c>
      <c r="M2142">
        <v>29.5</v>
      </c>
      <c r="N2142" t="s">
        <v>6085</v>
      </c>
      <c r="O2142" t="s">
        <v>465</v>
      </c>
    </row>
    <row r="2143" spans="1:15" x14ac:dyDescent="0.3">
      <c r="A2143">
        <v>230313</v>
      </c>
      <c r="B2143">
        <v>122</v>
      </c>
      <c r="C2143" t="s">
        <v>552</v>
      </c>
      <c r="D2143" t="s">
        <v>3273</v>
      </c>
      <c r="E2143" t="s">
        <v>3274</v>
      </c>
      <c r="F2143" s="440">
        <v>46143</v>
      </c>
      <c r="G2143">
        <v>29158</v>
      </c>
      <c r="H2143" t="s">
        <v>6266</v>
      </c>
      <c r="I2143" t="s">
        <v>6102</v>
      </c>
      <c r="J2143">
        <v>1</v>
      </c>
      <c r="K2143" t="s">
        <v>5613</v>
      </c>
      <c r="L2143">
        <v>39.19</v>
      </c>
      <c r="M2143">
        <v>39.19</v>
      </c>
      <c r="N2143" t="s">
        <v>6267</v>
      </c>
      <c r="O2143" t="s">
        <v>465</v>
      </c>
    </row>
    <row r="2144" spans="1:15" x14ac:dyDescent="0.3">
      <c r="A2144">
        <v>230313</v>
      </c>
      <c r="B2144">
        <v>122</v>
      </c>
      <c r="C2144" t="s">
        <v>552</v>
      </c>
      <c r="D2144" t="s">
        <v>3273</v>
      </c>
      <c r="E2144" t="s">
        <v>3274</v>
      </c>
      <c r="F2144" s="440">
        <v>46143</v>
      </c>
      <c r="G2144">
        <v>28434</v>
      </c>
      <c r="H2144" t="s">
        <v>6268</v>
      </c>
      <c r="I2144" t="s">
        <v>6102</v>
      </c>
      <c r="J2144">
        <v>120</v>
      </c>
      <c r="K2144" t="s">
        <v>6103</v>
      </c>
      <c r="L2144">
        <v>660</v>
      </c>
      <c r="M2144">
        <v>5.5</v>
      </c>
      <c r="N2144" t="s">
        <v>6267</v>
      </c>
      <c r="O2144" t="s">
        <v>465</v>
      </c>
    </row>
    <row r="2145" spans="1:15" x14ac:dyDescent="0.3">
      <c r="A2145">
        <v>230313</v>
      </c>
      <c r="B2145">
        <v>122</v>
      </c>
      <c r="C2145" t="s">
        <v>552</v>
      </c>
      <c r="D2145" t="s">
        <v>3273</v>
      </c>
      <c r="E2145" t="s">
        <v>3274</v>
      </c>
      <c r="F2145" s="440">
        <v>46143</v>
      </c>
      <c r="G2145">
        <v>29071</v>
      </c>
      <c r="H2145" t="s">
        <v>6269</v>
      </c>
      <c r="I2145" t="s">
        <v>6102</v>
      </c>
      <c r="J2145">
        <v>2</v>
      </c>
      <c r="K2145" t="s">
        <v>5613</v>
      </c>
      <c r="L2145">
        <v>152.66</v>
      </c>
      <c r="M2145">
        <v>76.33</v>
      </c>
      <c r="N2145" t="s">
        <v>6267</v>
      </c>
      <c r="O2145" t="s">
        <v>465</v>
      </c>
    </row>
    <row r="2146" spans="1:15" x14ac:dyDescent="0.3">
      <c r="A2146">
        <v>230180</v>
      </c>
      <c r="B2146">
        <v>122</v>
      </c>
      <c r="C2146" t="s">
        <v>552</v>
      </c>
      <c r="D2146" t="s">
        <v>2725</v>
      </c>
      <c r="E2146" t="s">
        <v>3275</v>
      </c>
      <c r="F2146" s="440">
        <v>46143</v>
      </c>
      <c r="G2146">
        <v>18359</v>
      </c>
      <c r="H2146" t="s">
        <v>5746</v>
      </c>
      <c r="I2146" t="s">
        <v>4764</v>
      </c>
      <c r="J2146">
        <v>24</v>
      </c>
      <c r="K2146" t="s">
        <v>5601</v>
      </c>
      <c r="L2146">
        <v>2277.6</v>
      </c>
      <c r="M2146">
        <v>94.9</v>
      </c>
      <c r="N2146" t="s">
        <v>6270</v>
      </c>
      <c r="O2146" t="s">
        <v>465</v>
      </c>
    </row>
    <row r="2147" spans="1:15" x14ac:dyDescent="0.3">
      <c r="A2147">
        <v>230180</v>
      </c>
      <c r="B2147">
        <v>122</v>
      </c>
      <c r="C2147" t="s">
        <v>552</v>
      </c>
      <c r="D2147" t="s">
        <v>2725</v>
      </c>
      <c r="E2147" t="s">
        <v>3275</v>
      </c>
      <c r="F2147" s="440">
        <v>46143</v>
      </c>
      <c r="G2147">
        <v>18242</v>
      </c>
      <c r="H2147" t="s">
        <v>5771</v>
      </c>
      <c r="I2147" t="s">
        <v>4764</v>
      </c>
      <c r="J2147">
        <v>24</v>
      </c>
      <c r="K2147" t="s">
        <v>5601</v>
      </c>
      <c r="L2147">
        <v>5802.96</v>
      </c>
      <c r="M2147">
        <v>241.79</v>
      </c>
      <c r="N2147" t="s">
        <v>6270</v>
      </c>
      <c r="O2147" t="s">
        <v>465</v>
      </c>
    </row>
    <row r="2148" spans="1:15" x14ac:dyDescent="0.3">
      <c r="A2148">
        <v>229767</v>
      </c>
      <c r="B2148">
        <v>122</v>
      </c>
      <c r="C2148" t="s">
        <v>552</v>
      </c>
      <c r="D2148" t="s">
        <v>2865</v>
      </c>
      <c r="E2148" t="s">
        <v>3276</v>
      </c>
      <c r="F2148" s="440">
        <v>46146</v>
      </c>
      <c r="G2148">
        <v>27692</v>
      </c>
      <c r="H2148" t="s">
        <v>5895</v>
      </c>
      <c r="I2148" t="s">
        <v>6085</v>
      </c>
      <c r="J2148">
        <v>12</v>
      </c>
      <c r="K2148" t="s">
        <v>5598</v>
      </c>
      <c r="L2148">
        <v>1344</v>
      </c>
      <c r="M2148">
        <v>112</v>
      </c>
      <c r="N2148" t="s">
        <v>6085</v>
      </c>
      <c r="O2148" t="s">
        <v>465</v>
      </c>
    </row>
    <row r="2149" spans="1:15" x14ac:dyDescent="0.3">
      <c r="A2149">
        <v>229766</v>
      </c>
      <c r="B2149">
        <v>122</v>
      </c>
      <c r="C2149" t="s">
        <v>552</v>
      </c>
      <c r="D2149" t="s">
        <v>2871</v>
      </c>
      <c r="E2149" t="s">
        <v>1441</v>
      </c>
      <c r="F2149" s="440">
        <v>46143</v>
      </c>
      <c r="G2149">
        <v>25429</v>
      </c>
      <c r="H2149" t="s">
        <v>5640</v>
      </c>
      <c r="I2149" t="s">
        <v>6085</v>
      </c>
      <c r="J2149">
        <v>70</v>
      </c>
      <c r="K2149" t="s">
        <v>5613</v>
      </c>
      <c r="L2149">
        <v>434</v>
      </c>
      <c r="M2149">
        <v>6.2</v>
      </c>
      <c r="N2149" t="s">
        <v>6085</v>
      </c>
      <c r="O2149" t="s">
        <v>465</v>
      </c>
    </row>
    <row r="2150" spans="1:15" x14ac:dyDescent="0.3">
      <c r="A2150">
        <v>229766</v>
      </c>
      <c r="B2150">
        <v>122</v>
      </c>
      <c r="C2150" t="s">
        <v>552</v>
      </c>
      <c r="D2150" t="s">
        <v>2871</v>
      </c>
      <c r="E2150" t="s">
        <v>1441</v>
      </c>
      <c r="F2150" s="440">
        <v>46143</v>
      </c>
      <c r="G2150">
        <v>26024</v>
      </c>
      <c r="H2150" t="s">
        <v>5641</v>
      </c>
      <c r="I2150" t="s">
        <v>6085</v>
      </c>
      <c r="J2150">
        <v>100</v>
      </c>
      <c r="K2150" t="s">
        <v>5613</v>
      </c>
      <c r="L2150">
        <v>620</v>
      </c>
      <c r="M2150">
        <v>6.2</v>
      </c>
      <c r="N2150" t="s">
        <v>6085</v>
      </c>
      <c r="O2150" t="s">
        <v>465</v>
      </c>
    </row>
    <row r="2151" spans="1:15" x14ac:dyDescent="0.3">
      <c r="A2151">
        <v>229766</v>
      </c>
      <c r="B2151">
        <v>122</v>
      </c>
      <c r="C2151" t="s">
        <v>552</v>
      </c>
      <c r="D2151" t="s">
        <v>2871</v>
      </c>
      <c r="E2151" t="s">
        <v>1441</v>
      </c>
      <c r="F2151" s="440">
        <v>46143</v>
      </c>
      <c r="G2151">
        <v>26336</v>
      </c>
      <c r="H2151" t="s">
        <v>5701</v>
      </c>
      <c r="I2151" t="s">
        <v>6085</v>
      </c>
      <c r="J2151">
        <v>70</v>
      </c>
      <c r="K2151" t="s">
        <v>5613</v>
      </c>
      <c r="L2151">
        <v>434</v>
      </c>
      <c r="M2151">
        <v>6.2</v>
      </c>
      <c r="N2151" t="s">
        <v>6085</v>
      </c>
      <c r="O2151" t="s">
        <v>465</v>
      </c>
    </row>
    <row r="2152" spans="1:15" x14ac:dyDescent="0.3">
      <c r="A2152">
        <v>228690</v>
      </c>
      <c r="B2152">
        <v>122</v>
      </c>
      <c r="C2152" t="s">
        <v>552</v>
      </c>
      <c r="D2152" t="s">
        <v>2746</v>
      </c>
      <c r="E2152" t="s">
        <v>3277</v>
      </c>
      <c r="F2152" s="440">
        <v>46139</v>
      </c>
      <c r="G2152">
        <v>28315</v>
      </c>
      <c r="H2152" t="s">
        <v>6120</v>
      </c>
      <c r="I2152" t="s">
        <v>4764</v>
      </c>
      <c r="J2152">
        <v>7</v>
      </c>
      <c r="K2152" t="s">
        <v>5605</v>
      </c>
      <c r="L2152">
        <v>304.92</v>
      </c>
      <c r="M2152">
        <v>43.56</v>
      </c>
      <c r="N2152" t="s">
        <v>4764</v>
      </c>
      <c r="O2152" t="s">
        <v>464</v>
      </c>
    </row>
    <row r="2153" spans="1:15" x14ac:dyDescent="0.3">
      <c r="A2153">
        <v>228690</v>
      </c>
      <c r="B2153">
        <v>122</v>
      </c>
      <c r="C2153" t="s">
        <v>552</v>
      </c>
      <c r="D2153" t="s">
        <v>2746</v>
      </c>
      <c r="E2153" t="s">
        <v>3277</v>
      </c>
      <c r="F2153" s="440">
        <v>46139</v>
      </c>
      <c r="G2153">
        <v>27340</v>
      </c>
      <c r="H2153" t="s">
        <v>6118</v>
      </c>
      <c r="I2153" t="s">
        <v>4764</v>
      </c>
      <c r="J2153">
        <v>14</v>
      </c>
      <c r="K2153" t="s">
        <v>5605</v>
      </c>
      <c r="L2153">
        <v>750.68</v>
      </c>
      <c r="M2153">
        <v>53.62</v>
      </c>
      <c r="N2153" t="s">
        <v>4764</v>
      </c>
      <c r="O2153" t="s">
        <v>464</v>
      </c>
    </row>
    <row r="2154" spans="1:15" x14ac:dyDescent="0.3">
      <c r="A2154">
        <v>228690</v>
      </c>
      <c r="B2154">
        <v>122</v>
      </c>
      <c r="C2154" t="s">
        <v>552</v>
      </c>
      <c r="D2154" t="s">
        <v>2746</v>
      </c>
      <c r="E2154" t="s">
        <v>3277</v>
      </c>
      <c r="F2154" s="440">
        <v>46139</v>
      </c>
      <c r="G2154">
        <v>28316</v>
      </c>
      <c r="H2154" t="s">
        <v>6119</v>
      </c>
      <c r="I2154" t="s">
        <v>4764</v>
      </c>
      <c r="J2154">
        <v>12</v>
      </c>
      <c r="K2154" t="s">
        <v>5605</v>
      </c>
      <c r="L2154">
        <v>468.6</v>
      </c>
      <c r="M2154">
        <v>39.049999999999997</v>
      </c>
      <c r="N2154" t="s">
        <v>4764</v>
      </c>
      <c r="O2154" t="s">
        <v>464</v>
      </c>
    </row>
    <row r="2155" spans="1:15" x14ac:dyDescent="0.3">
      <c r="A2155">
        <v>228689</v>
      </c>
      <c r="B2155">
        <v>122</v>
      </c>
      <c r="C2155" t="s">
        <v>552</v>
      </c>
      <c r="D2155" t="s">
        <v>2704</v>
      </c>
      <c r="E2155" t="s">
        <v>3278</v>
      </c>
      <c r="F2155" s="440">
        <v>46137</v>
      </c>
      <c r="G2155">
        <v>19476</v>
      </c>
      <c r="H2155" t="s">
        <v>6017</v>
      </c>
      <c r="I2155" t="s">
        <v>6085</v>
      </c>
      <c r="J2155">
        <v>0.3</v>
      </c>
      <c r="K2155" t="s">
        <v>5598</v>
      </c>
      <c r="L2155">
        <v>20.45</v>
      </c>
      <c r="M2155">
        <v>68.166667000000004</v>
      </c>
      <c r="N2155" t="s">
        <v>6271</v>
      </c>
      <c r="O2155" t="s">
        <v>464</v>
      </c>
    </row>
    <row r="2156" spans="1:15" x14ac:dyDescent="0.3">
      <c r="A2156">
        <v>228689</v>
      </c>
      <c r="B2156">
        <v>122</v>
      </c>
      <c r="C2156" t="s">
        <v>552</v>
      </c>
      <c r="D2156" t="s">
        <v>2704</v>
      </c>
      <c r="E2156" t="s">
        <v>3278</v>
      </c>
      <c r="F2156" s="440">
        <v>46137</v>
      </c>
      <c r="G2156">
        <v>19621</v>
      </c>
      <c r="H2156" t="s">
        <v>5931</v>
      </c>
      <c r="I2156" t="s">
        <v>6085</v>
      </c>
      <c r="J2156">
        <v>6</v>
      </c>
      <c r="K2156" t="s">
        <v>5598</v>
      </c>
      <c r="L2156">
        <v>47.82</v>
      </c>
      <c r="M2156">
        <v>7.97</v>
      </c>
      <c r="N2156" t="s">
        <v>6271</v>
      </c>
      <c r="O2156" t="s">
        <v>464</v>
      </c>
    </row>
    <row r="2157" spans="1:15" x14ac:dyDescent="0.3">
      <c r="A2157">
        <v>228689</v>
      </c>
      <c r="B2157">
        <v>122</v>
      </c>
      <c r="C2157" t="s">
        <v>552</v>
      </c>
      <c r="D2157" t="s">
        <v>2704</v>
      </c>
      <c r="E2157" t="s">
        <v>3278</v>
      </c>
      <c r="F2157" s="440">
        <v>46137</v>
      </c>
      <c r="G2157">
        <v>24083</v>
      </c>
      <c r="H2157" t="s">
        <v>5924</v>
      </c>
      <c r="I2157" t="s">
        <v>6085</v>
      </c>
      <c r="J2157">
        <v>50</v>
      </c>
      <c r="K2157" t="s">
        <v>5598</v>
      </c>
      <c r="L2157">
        <v>272</v>
      </c>
      <c r="M2157">
        <v>5.44</v>
      </c>
      <c r="N2157" t="s">
        <v>6271</v>
      </c>
      <c r="O2157" t="s">
        <v>464</v>
      </c>
    </row>
    <row r="2158" spans="1:15" x14ac:dyDescent="0.3">
      <c r="A2158">
        <v>228689</v>
      </c>
      <c r="B2158">
        <v>122</v>
      </c>
      <c r="C2158" t="s">
        <v>552</v>
      </c>
      <c r="D2158" t="s">
        <v>2704</v>
      </c>
      <c r="E2158" t="s">
        <v>3278</v>
      </c>
      <c r="F2158" s="440">
        <v>46137</v>
      </c>
      <c r="G2158">
        <v>19465</v>
      </c>
      <c r="H2158" t="s">
        <v>5953</v>
      </c>
      <c r="I2158" t="s">
        <v>6085</v>
      </c>
      <c r="J2158">
        <v>1</v>
      </c>
      <c r="K2158" t="s">
        <v>5598</v>
      </c>
      <c r="L2158">
        <v>5.8</v>
      </c>
      <c r="M2158">
        <v>5.8</v>
      </c>
      <c r="N2158" t="s">
        <v>6271</v>
      </c>
      <c r="O2158" t="s">
        <v>464</v>
      </c>
    </row>
    <row r="2159" spans="1:15" x14ac:dyDescent="0.3">
      <c r="A2159">
        <v>228689</v>
      </c>
      <c r="B2159">
        <v>122</v>
      </c>
      <c r="C2159" t="s">
        <v>552</v>
      </c>
      <c r="D2159" t="s">
        <v>2704</v>
      </c>
      <c r="E2159" t="s">
        <v>3278</v>
      </c>
      <c r="F2159" s="440">
        <v>46137</v>
      </c>
      <c r="G2159">
        <v>23186</v>
      </c>
      <c r="H2159" t="s">
        <v>5955</v>
      </c>
      <c r="I2159" t="s">
        <v>6085</v>
      </c>
      <c r="J2159">
        <v>10</v>
      </c>
      <c r="K2159" t="s">
        <v>5598</v>
      </c>
      <c r="L2159">
        <v>119.6</v>
      </c>
      <c r="M2159">
        <v>11.96</v>
      </c>
      <c r="N2159" t="s">
        <v>6271</v>
      </c>
      <c r="O2159" t="s">
        <v>464</v>
      </c>
    </row>
    <row r="2160" spans="1:15" x14ac:dyDescent="0.3">
      <c r="A2160">
        <v>228689</v>
      </c>
      <c r="B2160">
        <v>122</v>
      </c>
      <c r="C2160" t="s">
        <v>552</v>
      </c>
      <c r="D2160" t="s">
        <v>2704</v>
      </c>
      <c r="E2160" t="s">
        <v>3278</v>
      </c>
      <c r="F2160" s="440">
        <v>46137</v>
      </c>
      <c r="G2160">
        <v>19748</v>
      </c>
      <c r="H2160" t="s">
        <v>5983</v>
      </c>
      <c r="I2160" t="s">
        <v>6085</v>
      </c>
      <c r="J2160">
        <v>4.0999999999999996</v>
      </c>
      <c r="K2160" t="s">
        <v>5598</v>
      </c>
      <c r="L2160">
        <v>39.65</v>
      </c>
      <c r="M2160">
        <v>9.6707319999999992</v>
      </c>
      <c r="N2160" t="s">
        <v>6271</v>
      </c>
      <c r="O2160" t="s">
        <v>464</v>
      </c>
    </row>
    <row r="2161" spans="1:15" x14ac:dyDescent="0.3">
      <c r="A2161">
        <v>228688</v>
      </c>
      <c r="B2161">
        <v>122</v>
      </c>
      <c r="C2161" t="s">
        <v>552</v>
      </c>
      <c r="D2161" t="s">
        <v>2760</v>
      </c>
      <c r="E2161" t="s">
        <v>3279</v>
      </c>
      <c r="F2161" s="440">
        <v>46142</v>
      </c>
      <c r="G2161">
        <v>17526</v>
      </c>
      <c r="H2161" t="s">
        <v>6195</v>
      </c>
      <c r="I2161" t="s">
        <v>6097</v>
      </c>
      <c r="J2161">
        <v>8</v>
      </c>
      <c r="K2161" t="s">
        <v>5613</v>
      </c>
      <c r="L2161">
        <v>140</v>
      </c>
      <c r="M2161">
        <v>17.5</v>
      </c>
      <c r="N2161" t="s">
        <v>6099</v>
      </c>
      <c r="O2161" t="s">
        <v>464</v>
      </c>
    </row>
    <row r="2162" spans="1:15" x14ac:dyDescent="0.3">
      <c r="A2162">
        <v>228688</v>
      </c>
      <c r="B2162">
        <v>122</v>
      </c>
      <c r="C2162" t="s">
        <v>552</v>
      </c>
      <c r="D2162" t="s">
        <v>2760</v>
      </c>
      <c r="E2162" t="s">
        <v>3279</v>
      </c>
      <c r="F2162" s="440">
        <v>46142</v>
      </c>
      <c r="G2162">
        <v>17383</v>
      </c>
      <c r="H2162" t="s">
        <v>6178</v>
      </c>
      <c r="I2162" t="s">
        <v>6097</v>
      </c>
      <c r="J2162">
        <v>4</v>
      </c>
      <c r="K2162" t="s">
        <v>5613</v>
      </c>
      <c r="L2162">
        <v>180</v>
      </c>
      <c r="M2162">
        <v>45</v>
      </c>
      <c r="N2162" t="s">
        <v>6099</v>
      </c>
      <c r="O2162" t="s">
        <v>464</v>
      </c>
    </row>
    <row r="2163" spans="1:15" x14ac:dyDescent="0.3">
      <c r="A2163">
        <v>228688</v>
      </c>
      <c r="B2163">
        <v>122</v>
      </c>
      <c r="C2163" t="s">
        <v>552</v>
      </c>
      <c r="D2163" t="s">
        <v>2760</v>
      </c>
      <c r="E2163" t="s">
        <v>3279</v>
      </c>
      <c r="F2163" s="440">
        <v>46142</v>
      </c>
      <c r="G2163">
        <v>17418</v>
      </c>
      <c r="H2163" t="s">
        <v>6128</v>
      </c>
      <c r="I2163" t="s">
        <v>6097</v>
      </c>
      <c r="J2163">
        <v>8</v>
      </c>
      <c r="K2163" t="s">
        <v>5703</v>
      </c>
      <c r="L2163">
        <v>471.2</v>
      </c>
      <c r="M2163">
        <v>58.9</v>
      </c>
      <c r="N2163" t="s">
        <v>6099</v>
      </c>
      <c r="O2163" t="s">
        <v>464</v>
      </c>
    </row>
    <row r="2164" spans="1:15" x14ac:dyDescent="0.3">
      <c r="A2164">
        <v>228688</v>
      </c>
      <c r="B2164">
        <v>122</v>
      </c>
      <c r="C2164" t="s">
        <v>552</v>
      </c>
      <c r="D2164" t="s">
        <v>2760</v>
      </c>
      <c r="E2164" t="s">
        <v>3279</v>
      </c>
      <c r="F2164" s="440">
        <v>46142</v>
      </c>
      <c r="G2164">
        <v>28880</v>
      </c>
      <c r="H2164" t="s">
        <v>6179</v>
      </c>
      <c r="J2164">
        <v>2</v>
      </c>
      <c r="K2164" t="s">
        <v>5703</v>
      </c>
      <c r="L2164">
        <v>170</v>
      </c>
      <c r="M2164">
        <v>85</v>
      </c>
      <c r="N2164" t="s">
        <v>6099</v>
      </c>
      <c r="O2164" t="s">
        <v>464</v>
      </c>
    </row>
    <row r="2165" spans="1:15" x14ac:dyDescent="0.3">
      <c r="A2165">
        <v>228688</v>
      </c>
      <c r="B2165">
        <v>122</v>
      </c>
      <c r="C2165" t="s">
        <v>552</v>
      </c>
      <c r="D2165" t="s">
        <v>2760</v>
      </c>
      <c r="E2165" t="s">
        <v>3279</v>
      </c>
      <c r="F2165" s="440">
        <v>46142</v>
      </c>
      <c r="G2165">
        <v>17553</v>
      </c>
      <c r="H2165" t="s">
        <v>6194</v>
      </c>
      <c r="I2165" t="s">
        <v>6097</v>
      </c>
      <c r="J2165">
        <v>1</v>
      </c>
      <c r="K2165" t="s">
        <v>5605</v>
      </c>
      <c r="L2165">
        <v>160</v>
      </c>
      <c r="M2165">
        <v>160</v>
      </c>
      <c r="N2165" t="s">
        <v>6099</v>
      </c>
      <c r="O2165" t="s">
        <v>464</v>
      </c>
    </row>
    <row r="2166" spans="1:15" x14ac:dyDescent="0.3">
      <c r="A2166">
        <v>228688</v>
      </c>
      <c r="B2166">
        <v>122</v>
      </c>
      <c r="C2166" t="s">
        <v>552</v>
      </c>
      <c r="D2166" t="s">
        <v>2760</v>
      </c>
      <c r="E2166" t="s">
        <v>3279</v>
      </c>
      <c r="F2166" s="440">
        <v>46142</v>
      </c>
      <c r="G2166">
        <v>17162</v>
      </c>
      <c r="H2166" t="s">
        <v>6137</v>
      </c>
      <c r="I2166" t="s">
        <v>6097</v>
      </c>
      <c r="J2166">
        <v>4</v>
      </c>
      <c r="K2166" t="s">
        <v>5613</v>
      </c>
      <c r="L2166">
        <v>216</v>
      </c>
      <c r="M2166">
        <v>54</v>
      </c>
      <c r="N2166" t="s">
        <v>6099</v>
      </c>
      <c r="O2166" t="s">
        <v>464</v>
      </c>
    </row>
    <row r="2167" spans="1:15" x14ac:dyDescent="0.3">
      <c r="A2167">
        <v>228688</v>
      </c>
      <c r="B2167">
        <v>122</v>
      </c>
      <c r="C2167" t="s">
        <v>552</v>
      </c>
      <c r="D2167" t="s">
        <v>2760</v>
      </c>
      <c r="E2167" t="s">
        <v>3279</v>
      </c>
      <c r="F2167" s="440">
        <v>46142</v>
      </c>
      <c r="G2167">
        <v>17405</v>
      </c>
      <c r="H2167" t="s">
        <v>6183</v>
      </c>
      <c r="I2167" t="s">
        <v>6097</v>
      </c>
      <c r="J2167">
        <v>3</v>
      </c>
      <c r="K2167" t="s">
        <v>5613</v>
      </c>
      <c r="L2167">
        <v>42</v>
      </c>
      <c r="M2167">
        <v>14</v>
      </c>
      <c r="N2167" t="s">
        <v>6099</v>
      </c>
      <c r="O2167" t="s">
        <v>464</v>
      </c>
    </row>
    <row r="2168" spans="1:15" x14ac:dyDescent="0.3">
      <c r="A2168">
        <v>228688</v>
      </c>
      <c r="B2168">
        <v>122</v>
      </c>
      <c r="C2168" t="s">
        <v>552</v>
      </c>
      <c r="D2168" t="s">
        <v>2760</v>
      </c>
      <c r="E2168" t="s">
        <v>3279</v>
      </c>
      <c r="F2168" s="440">
        <v>46142</v>
      </c>
      <c r="G2168">
        <v>17196</v>
      </c>
      <c r="H2168" t="s">
        <v>6192</v>
      </c>
      <c r="I2168" t="s">
        <v>6097</v>
      </c>
      <c r="J2168">
        <v>6</v>
      </c>
      <c r="K2168" t="s">
        <v>5605</v>
      </c>
      <c r="L2168">
        <v>38.28</v>
      </c>
      <c r="M2168">
        <v>6.38</v>
      </c>
      <c r="N2168" t="s">
        <v>6099</v>
      </c>
      <c r="O2168" t="s">
        <v>464</v>
      </c>
    </row>
    <row r="2169" spans="1:15" x14ac:dyDescent="0.3">
      <c r="A2169">
        <v>228688</v>
      </c>
      <c r="B2169">
        <v>122</v>
      </c>
      <c r="C2169" t="s">
        <v>552</v>
      </c>
      <c r="D2169" t="s">
        <v>2760</v>
      </c>
      <c r="E2169" t="s">
        <v>3279</v>
      </c>
      <c r="F2169" s="440">
        <v>46142</v>
      </c>
      <c r="G2169">
        <v>21783</v>
      </c>
      <c r="H2169" t="s">
        <v>6216</v>
      </c>
      <c r="I2169" t="s">
        <v>6102</v>
      </c>
      <c r="J2169">
        <v>4</v>
      </c>
      <c r="K2169" t="s">
        <v>5613</v>
      </c>
      <c r="L2169">
        <v>64</v>
      </c>
      <c r="M2169">
        <v>16</v>
      </c>
      <c r="N2169" t="s">
        <v>6099</v>
      </c>
      <c r="O2169" t="s">
        <v>464</v>
      </c>
    </row>
    <row r="2170" spans="1:15" x14ac:dyDescent="0.3">
      <c r="A2170">
        <v>228688</v>
      </c>
      <c r="B2170">
        <v>122</v>
      </c>
      <c r="C2170" t="s">
        <v>552</v>
      </c>
      <c r="D2170" t="s">
        <v>2760</v>
      </c>
      <c r="E2170" t="s">
        <v>3279</v>
      </c>
      <c r="F2170" s="440">
        <v>46142</v>
      </c>
      <c r="G2170">
        <v>17361</v>
      </c>
      <c r="H2170" t="s">
        <v>6136</v>
      </c>
      <c r="I2170" t="s">
        <v>6097</v>
      </c>
      <c r="J2170">
        <v>4</v>
      </c>
      <c r="K2170" t="s">
        <v>5605</v>
      </c>
      <c r="L2170">
        <v>30.52</v>
      </c>
      <c r="M2170">
        <v>7.63</v>
      </c>
      <c r="N2170" t="s">
        <v>6099</v>
      </c>
      <c r="O2170" t="s">
        <v>464</v>
      </c>
    </row>
    <row r="2171" spans="1:15" x14ac:dyDescent="0.3">
      <c r="A2171">
        <v>228688</v>
      </c>
      <c r="B2171">
        <v>122</v>
      </c>
      <c r="C2171" t="s">
        <v>552</v>
      </c>
      <c r="D2171" t="s">
        <v>2760</v>
      </c>
      <c r="E2171" t="s">
        <v>3279</v>
      </c>
      <c r="F2171" s="440">
        <v>46142</v>
      </c>
      <c r="G2171">
        <v>17437</v>
      </c>
      <c r="H2171" t="s">
        <v>6129</v>
      </c>
      <c r="I2171" t="s">
        <v>6097</v>
      </c>
      <c r="J2171">
        <v>40</v>
      </c>
      <c r="K2171" t="s">
        <v>5613</v>
      </c>
      <c r="L2171">
        <v>92</v>
      </c>
      <c r="M2171">
        <v>2.2999999999999998</v>
      </c>
      <c r="N2171" t="s">
        <v>6099</v>
      </c>
      <c r="O2171" t="s">
        <v>464</v>
      </c>
    </row>
    <row r="2172" spans="1:15" x14ac:dyDescent="0.3">
      <c r="A2172">
        <v>228687</v>
      </c>
      <c r="B2172">
        <v>122</v>
      </c>
      <c r="C2172" t="s">
        <v>552</v>
      </c>
      <c r="D2172" t="s">
        <v>2693</v>
      </c>
      <c r="E2172" t="s">
        <v>3280</v>
      </c>
      <c r="F2172" s="440">
        <v>46140</v>
      </c>
      <c r="G2172">
        <v>21010</v>
      </c>
      <c r="H2172" t="s">
        <v>5674</v>
      </c>
      <c r="I2172" t="s">
        <v>6085</v>
      </c>
      <c r="J2172">
        <v>40</v>
      </c>
      <c r="K2172" t="s">
        <v>5613</v>
      </c>
      <c r="L2172">
        <v>472</v>
      </c>
      <c r="M2172">
        <v>11.8</v>
      </c>
      <c r="N2172" t="s">
        <v>6085</v>
      </c>
      <c r="O2172" t="s">
        <v>464</v>
      </c>
    </row>
    <row r="2173" spans="1:15" x14ac:dyDescent="0.3">
      <c r="A2173">
        <v>228687</v>
      </c>
      <c r="B2173">
        <v>122</v>
      </c>
      <c r="C2173" t="s">
        <v>552</v>
      </c>
      <c r="D2173" t="s">
        <v>2693</v>
      </c>
      <c r="E2173" t="s">
        <v>3280</v>
      </c>
      <c r="F2173" s="440">
        <v>46140</v>
      </c>
      <c r="G2173">
        <v>20715</v>
      </c>
      <c r="H2173" t="s">
        <v>5614</v>
      </c>
      <c r="I2173" t="s">
        <v>6085</v>
      </c>
      <c r="J2173">
        <v>2</v>
      </c>
      <c r="K2173" t="s">
        <v>5613</v>
      </c>
      <c r="L2173">
        <v>879.8</v>
      </c>
      <c r="M2173">
        <v>439.9</v>
      </c>
      <c r="N2173" t="s">
        <v>6085</v>
      </c>
      <c r="O2173" t="s">
        <v>464</v>
      </c>
    </row>
    <row r="2174" spans="1:15" x14ac:dyDescent="0.3">
      <c r="A2174">
        <v>228687</v>
      </c>
      <c r="B2174">
        <v>122</v>
      </c>
      <c r="C2174" t="s">
        <v>552</v>
      </c>
      <c r="D2174" t="s">
        <v>2693</v>
      </c>
      <c r="E2174" t="s">
        <v>3280</v>
      </c>
      <c r="F2174" s="440">
        <v>46140</v>
      </c>
      <c r="G2174">
        <v>20887</v>
      </c>
      <c r="H2174" t="s">
        <v>5662</v>
      </c>
      <c r="I2174" t="s">
        <v>6085</v>
      </c>
      <c r="J2174">
        <v>11</v>
      </c>
      <c r="K2174" t="s">
        <v>6103</v>
      </c>
      <c r="L2174">
        <v>405.9</v>
      </c>
      <c r="M2174">
        <v>36.9</v>
      </c>
      <c r="N2174" t="s">
        <v>6085</v>
      </c>
      <c r="O2174" t="s">
        <v>464</v>
      </c>
    </row>
    <row r="2175" spans="1:15" x14ac:dyDescent="0.3">
      <c r="A2175">
        <v>228687</v>
      </c>
      <c r="B2175">
        <v>122</v>
      </c>
      <c r="C2175" t="s">
        <v>552</v>
      </c>
      <c r="D2175" t="s">
        <v>2693</v>
      </c>
      <c r="E2175" t="s">
        <v>3280</v>
      </c>
      <c r="F2175" s="440">
        <v>46140</v>
      </c>
      <c r="G2175">
        <v>19339</v>
      </c>
      <c r="H2175" t="s">
        <v>5987</v>
      </c>
      <c r="I2175" t="s">
        <v>6085</v>
      </c>
      <c r="J2175">
        <v>4.92</v>
      </c>
      <c r="K2175" t="s">
        <v>6139</v>
      </c>
      <c r="L2175">
        <v>363.59</v>
      </c>
      <c r="M2175">
        <v>73.900407000000001</v>
      </c>
      <c r="N2175" t="s">
        <v>6085</v>
      </c>
      <c r="O2175" t="s">
        <v>464</v>
      </c>
    </row>
    <row r="2176" spans="1:15" x14ac:dyDescent="0.3">
      <c r="A2176">
        <v>228687</v>
      </c>
      <c r="B2176">
        <v>122</v>
      </c>
      <c r="C2176" t="s">
        <v>552</v>
      </c>
      <c r="D2176" t="s">
        <v>2693</v>
      </c>
      <c r="E2176" t="s">
        <v>3280</v>
      </c>
      <c r="F2176" s="440">
        <v>46140</v>
      </c>
      <c r="G2176">
        <v>20332</v>
      </c>
      <c r="H2176" t="s">
        <v>5681</v>
      </c>
      <c r="I2176" t="s">
        <v>6085</v>
      </c>
      <c r="J2176">
        <v>5</v>
      </c>
      <c r="K2176" t="s">
        <v>5605</v>
      </c>
      <c r="L2176">
        <v>68</v>
      </c>
      <c r="M2176">
        <v>13.6</v>
      </c>
      <c r="N2176" t="s">
        <v>6085</v>
      </c>
      <c r="O2176" t="s">
        <v>464</v>
      </c>
    </row>
    <row r="2177" spans="1:15" x14ac:dyDescent="0.3">
      <c r="A2177">
        <v>228687</v>
      </c>
      <c r="B2177">
        <v>122</v>
      </c>
      <c r="C2177" t="s">
        <v>552</v>
      </c>
      <c r="D2177" t="s">
        <v>2693</v>
      </c>
      <c r="E2177" t="s">
        <v>3280</v>
      </c>
      <c r="F2177" s="440">
        <v>46140</v>
      </c>
      <c r="G2177">
        <v>19946</v>
      </c>
      <c r="H2177" t="s">
        <v>5672</v>
      </c>
      <c r="I2177" t="s">
        <v>6085</v>
      </c>
      <c r="J2177">
        <v>3</v>
      </c>
      <c r="K2177" t="s">
        <v>5625</v>
      </c>
      <c r="L2177">
        <v>172.5</v>
      </c>
      <c r="M2177">
        <v>57.5</v>
      </c>
      <c r="N2177" t="s">
        <v>6085</v>
      </c>
      <c r="O2177" t="s">
        <v>464</v>
      </c>
    </row>
    <row r="2178" spans="1:15" x14ac:dyDescent="0.3">
      <c r="A2178">
        <v>228687</v>
      </c>
      <c r="B2178">
        <v>122</v>
      </c>
      <c r="C2178" t="s">
        <v>552</v>
      </c>
      <c r="D2178" t="s">
        <v>2693</v>
      </c>
      <c r="E2178" t="s">
        <v>3280</v>
      </c>
      <c r="F2178" s="440">
        <v>46140</v>
      </c>
      <c r="G2178">
        <v>20385</v>
      </c>
      <c r="H2178" t="s">
        <v>5645</v>
      </c>
      <c r="I2178" t="s">
        <v>6085</v>
      </c>
      <c r="J2178">
        <v>6</v>
      </c>
      <c r="K2178" t="s">
        <v>5613</v>
      </c>
      <c r="L2178">
        <v>29.7</v>
      </c>
      <c r="M2178">
        <v>4.95</v>
      </c>
      <c r="N2178" t="s">
        <v>6085</v>
      </c>
      <c r="O2178" t="s">
        <v>464</v>
      </c>
    </row>
    <row r="2179" spans="1:15" x14ac:dyDescent="0.3">
      <c r="A2179">
        <v>228687</v>
      </c>
      <c r="B2179">
        <v>122</v>
      </c>
      <c r="C2179" t="s">
        <v>552</v>
      </c>
      <c r="D2179" t="s">
        <v>2693</v>
      </c>
      <c r="E2179" t="s">
        <v>3280</v>
      </c>
      <c r="F2179" s="440">
        <v>46140</v>
      </c>
      <c r="G2179">
        <v>20488</v>
      </c>
      <c r="H2179" t="s">
        <v>5851</v>
      </c>
      <c r="I2179" t="s">
        <v>6085</v>
      </c>
      <c r="J2179">
        <v>7.1</v>
      </c>
      <c r="K2179" t="s">
        <v>5598</v>
      </c>
      <c r="L2179">
        <v>212.64</v>
      </c>
      <c r="M2179">
        <v>29.949296</v>
      </c>
      <c r="N2179" t="s">
        <v>6085</v>
      </c>
      <c r="O2179" t="s">
        <v>464</v>
      </c>
    </row>
    <row r="2180" spans="1:15" x14ac:dyDescent="0.3">
      <c r="A2180">
        <v>228686</v>
      </c>
      <c r="B2180">
        <v>122</v>
      </c>
      <c r="C2180" t="s">
        <v>552</v>
      </c>
      <c r="D2180" t="s">
        <v>2746</v>
      </c>
      <c r="E2180" t="s">
        <v>3281</v>
      </c>
      <c r="F2180" s="440">
        <v>46141</v>
      </c>
      <c r="G2180">
        <v>27340</v>
      </c>
      <c r="H2180" t="s">
        <v>6118</v>
      </c>
      <c r="I2180" t="s">
        <v>4764</v>
      </c>
      <c r="J2180">
        <v>15</v>
      </c>
      <c r="K2180" t="s">
        <v>5605</v>
      </c>
      <c r="L2180">
        <v>804.3</v>
      </c>
      <c r="M2180">
        <v>53.62</v>
      </c>
      <c r="N2180" t="s">
        <v>4764</v>
      </c>
      <c r="O2180" t="s">
        <v>464</v>
      </c>
    </row>
    <row r="2181" spans="1:15" x14ac:dyDescent="0.3">
      <c r="A2181">
        <v>228686</v>
      </c>
      <c r="B2181">
        <v>122</v>
      </c>
      <c r="C2181" t="s">
        <v>552</v>
      </c>
      <c r="D2181" t="s">
        <v>2746</v>
      </c>
      <c r="E2181" t="s">
        <v>3281</v>
      </c>
      <c r="F2181" s="440">
        <v>46141</v>
      </c>
      <c r="G2181">
        <v>28316</v>
      </c>
      <c r="H2181" t="s">
        <v>6119</v>
      </c>
      <c r="I2181" t="s">
        <v>4764</v>
      </c>
      <c r="J2181">
        <v>10</v>
      </c>
      <c r="K2181" t="s">
        <v>5605</v>
      </c>
      <c r="L2181">
        <v>390.5</v>
      </c>
      <c r="M2181">
        <v>39.049999999999997</v>
      </c>
      <c r="N2181" t="s">
        <v>4764</v>
      </c>
      <c r="O2181" t="s">
        <v>464</v>
      </c>
    </row>
    <row r="2182" spans="1:15" x14ac:dyDescent="0.3">
      <c r="A2182">
        <v>228686</v>
      </c>
      <c r="B2182">
        <v>122</v>
      </c>
      <c r="C2182" t="s">
        <v>552</v>
      </c>
      <c r="D2182" t="s">
        <v>2746</v>
      </c>
      <c r="E2182" t="s">
        <v>3281</v>
      </c>
      <c r="F2182" s="440">
        <v>46141</v>
      </c>
      <c r="G2182">
        <v>28315</v>
      </c>
      <c r="H2182" t="s">
        <v>6120</v>
      </c>
      <c r="I2182" t="s">
        <v>4764</v>
      </c>
      <c r="J2182">
        <v>4</v>
      </c>
      <c r="K2182" t="s">
        <v>5605</v>
      </c>
      <c r="L2182">
        <v>174.24</v>
      </c>
      <c r="M2182">
        <v>43.56</v>
      </c>
      <c r="N2182" t="s">
        <v>4764</v>
      </c>
      <c r="O2182" t="s">
        <v>464</v>
      </c>
    </row>
    <row r="2183" spans="1:15" x14ac:dyDescent="0.3">
      <c r="A2183">
        <v>228685</v>
      </c>
      <c r="B2183">
        <v>122</v>
      </c>
      <c r="C2183" t="s">
        <v>552</v>
      </c>
      <c r="D2183" t="s">
        <v>2761</v>
      </c>
      <c r="E2183" t="s">
        <v>3282</v>
      </c>
      <c r="F2183" s="440">
        <v>46140</v>
      </c>
      <c r="G2183">
        <v>19125</v>
      </c>
      <c r="H2183" t="s">
        <v>5702</v>
      </c>
      <c r="I2183" t="s">
        <v>6085</v>
      </c>
      <c r="J2183">
        <v>2</v>
      </c>
      <c r="K2183" t="s">
        <v>5703</v>
      </c>
      <c r="L2183">
        <v>412.56</v>
      </c>
      <c r="M2183">
        <v>206.28</v>
      </c>
      <c r="N2183" t="s">
        <v>6085</v>
      </c>
      <c r="O2183" t="s">
        <v>464</v>
      </c>
    </row>
    <row r="2184" spans="1:15" x14ac:dyDescent="0.3">
      <c r="A2184">
        <v>228684</v>
      </c>
      <c r="B2184">
        <v>122</v>
      </c>
      <c r="C2184" t="s">
        <v>552</v>
      </c>
      <c r="D2184" t="s">
        <v>2914</v>
      </c>
      <c r="E2184" t="s">
        <v>3283</v>
      </c>
      <c r="F2184" s="440">
        <v>46141</v>
      </c>
      <c r="G2184">
        <v>28658</v>
      </c>
      <c r="H2184" t="s">
        <v>6199</v>
      </c>
      <c r="I2184" t="s">
        <v>6097</v>
      </c>
      <c r="J2184">
        <v>4</v>
      </c>
      <c r="K2184" t="s">
        <v>5703</v>
      </c>
      <c r="L2184">
        <v>988</v>
      </c>
      <c r="M2184">
        <v>247</v>
      </c>
      <c r="N2184" t="s">
        <v>6099</v>
      </c>
      <c r="O2184" t="s">
        <v>464</v>
      </c>
    </row>
    <row r="2185" spans="1:15" x14ac:dyDescent="0.3">
      <c r="A2185">
        <v>228683</v>
      </c>
      <c r="B2185">
        <v>122</v>
      </c>
      <c r="C2185" t="s">
        <v>552</v>
      </c>
      <c r="D2185" t="s">
        <v>2704</v>
      </c>
      <c r="E2185" t="s">
        <v>3284</v>
      </c>
      <c r="F2185" s="440">
        <v>46141</v>
      </c>
      <c r="G2185">
        <v>24509</v>
      </c>
      <c r="H2185" t="s">
        <v>5928</v>
      </c>
      <c r="I2185" t="s">
        <v>6085</v>
      </c>
      <c r="J2185">
        <v>15</v>
      </c>
      <c r="K2185" t="s">
        <v>5598</v>
      </c>
      <c r="L2185">
        <v>72.900000000000006</v>
      </c>
      <c r="M2185">
        <v>4.8600000000000003</v>
      </c>
      <c r="N2185" t="s">
        <v>6085</v>
      </c>
      <c r="O2185" t="s">
        <v>464</v>
      </c>
    </row>
    <row r="2186" spans="1:15" x14ac:dyDescent="0.3">
      <c r="A2186">
        <v>228682</v>
      </c>
      <c r="B2186">
        <v>122</v>
      </c>
      <c r="C2186" t="s">
        <v>552</v>
      </c>
      <c r="D2186" t="s">
        <v>2700</v>
      </c>
      <c r="E2186" t="s">
        <v>3285</v>
      </c>
      <c r="F2186" s="440">
        <v>46141</v>
      </c>
      <c r="G2186">
        <v>19324</v>
      </c>
      <c r="H2186" t="s">
        <v>5699</v>
      </c>
      <c r="I2186" t="s">
        <v>6085</v>
      </c>
      <c r="J2186">
        <v>16.899999999999999</v>
      </c>
      <c r="K2186" t="s">
        <v>5598</v>
      </c>
      <c r="L2186">
        <v>675.66</v>
      </c>
      <c r="M2186">
        <v>39.979882000000003</v>
      </c>
      <c r="N2186" t="s">
        <v>6085</v>
      </c>
      <c r="O2186" t="s">
        <v>464</v>
      </c>
    </row>
    <row r="2187" spans="1:15" x14ac:dyDescent="0.3">
      <c r="A2187">
        <v>228681</v>
      </c>
      <c r="B2187">
        <v>122</v>
      </c>
      <c r="C2187" t="s">
        <v>552</v>
      </c>
      <c r="D2187" t="s">
        <v>3046</v>
      </c>
      <c r="E2187" t="s">
        <v>3286</v>
      </c>
      <c r="F2187" s="440">
        <v>46139</v>
      </c>
      <c r="G2187">
        <v>28895</v>
      </c>
      <c r="H2187" t="s">
        <v>6034</v>
      </c>
      <c r="I2187" t="s">
        <v>4764</v>
      </c>
      <c r="J2187">
        <v>40</v>
      </c>
      <c r="K2187" t="s">
        <v>5605</v>
      </c>
      <c r="L2187">
        <v>999.6</v>
      </c>
      <c r="M2187">
        <v>24.99</v>
      </c>
      <c r="N2187" t="s">
        <v>4764</v>
      </c>
      <c r="O2187" t="s">
        <v>464</v>
      </c>
    </row>
    <row r="2188" spans="1:15" x14ac:dyDescent="0.3">
      <c r="A2188">
        <v>228680</v>
      </c>
      <c r="B2188">
        <v>122</v>
      </c>
      <c r="C2188" t="s">
        <v>552</v>
      </c>
      <c r="D2188" t="s">
        <v>2711</v>
      </c>
      <c r="E2188" t="s">
        <v>3287</v>
      </c>
      <c r="F2188" s="440">
        <v>46140</v>
      </c>
      <c r="G2188">
        <v>18486</v>
      </c>
      <c r="H2188" t="s">
        <v>5733</v>
      </c>
      <c r="I2188" t="s">
        <v>4764</v>
      </c>
      <c r="J2188">
        <v>6</v>
      </c>
      <c r="K2188" t="s">
        <v>5601</v>
      </c>
      <c r="L2188">
        <v>165</v>
      </c>
      <c r="M2188">
        <v>27.5</v>
      </c>
      <c r="N2188" t="s">
        <v>4764</v>
      </c>
      <c r="O2188" t="s">
        <v>464</v>
      </c>
    </row>
    <row r="2189" spans="1:15" x14ac:dyDescent="0.3">
      <c r="A2189">
        <v>228680</v>
      </c>
      <c r="B2189">
        <v>122</v>
      </c>
      <c r="C2189" t="s">
        <v>552</v>
      </c>
      <c r="D2189" t="s">
        <v>2711</v>
      </c>
      <c r="E2189" t="s">
        <v>3287</v>
      </c>
      <c r="F2189" s="440">
        <v>46140</v>
      </c>
      <c r="G2189">
        <v>26560</v>
      </c>
      <c r="H2189" t="s">
        <v>5732</v>
      </c>
      <c r="I2189" t="s">
        <v>4764</v>
      </c>
      <c r="J2189">
        <v>36</v>
      </c>
      <c r="K2189" t="s">
        <v>5601</v>
      </c>
      <c r="L2189">
        <v>990</v>
      </c>
      <c r="M2189">
        <v>27.5</v>
      </c>
      <c r="N2189" t="s">
        <v>4764</v>
      </c>
      <c r="O2189" t="s">
        <v>464</v>
      </c>
    </row>
    <row r="2190" spans="1:15" x14ac:dyDescent="0.3">
      <c r="A2190">
        <v>228679</v>
      </c>
      <c r="B2190">
        <v>122</v>
      </c>
      <c r="C2190" t="s">
        <v>552</v>
      </c>
      <c r="D2190" t="s">
        <v>2832</v>
      </c>
      <c r="E2190" t="s">
        <v>3288</v>
      </c>
      <c r="F2190" s="440">
        <v>46140</v>
      </c>
      <c r="G2190">
        <v>17594</v>
      </c>
      <c r="H2190" t="s">
        <v>5878</v>
      </c>
      <c r="I2190" t="s">
        <v>4764</v>
      </c>
      <c r="J2190">
        <v>12</v>
      </c>
      <c r="K2190" t="s">
        <v>5601</v>
      </c>
      <c r="L2190">
        <v>811.2</v>
      </c>
      <c r="M2190">
        <v>67.599999999999994</v>
      </c>
      <c r="N2190" t="s">
        <v>4764</v>
      </c>
      <c r="O2190" t="s">
        <v>464</v>
      </c>
    </row>
    <row r="2191" spans="1:15" x14ac:dyDescent="0.3">
      <c r="A2191">
        <v>228678</v>
      </c>
      <c r="B2191">
        <v>122</v>
      </c>
      <c r="C2191" t="s">
        <v>552</v>
      </c>
      <c r="D2191" t="s">
        <v>2754</v>
      </c>
      <c r="E2191" t="s">
        <v>3289</v>
      </c>
      <c r="F2191" s="440">
        <v>46140</v>
      </c>
      <c r="G2191">
        <v>18589</v>
      </c>
      <c r="H2191" t="s">
        <v>5722</v>
      </c>
      <c r="I2191" t="s">
        <v>4764</v>
      </c>
      <c r="J2191">
        <v>12</v>
      </c>
      <c r="K2191" t="s">
        <v>5605</v>
      </c>
      <c r="L2191">
        <v>808.68</v>
      </c>
      <c r="M2191">
        <v>67.39</v>
      </c>
      <c r="N2191" t="s">
        <v>4764</v>
      </c>
      <c r="O2191" t="s">
        <v>464</v>
      </c>
    </row>
    <row r="2192" spans="1:15" x14ac:dyDescent="0.3">
      <c r="A2192">
        <v>228677</v>
      </c>
      <c r="B2192">
        <v>122</v>
      </c>
      <c r="C2192" t="s">
        <v>552</v>
      </c>
      <c r="D2192" t="s">
        <v>2815</v>
      </c>
      <c r="E2192" t="s">
        <v>3290</v>
      </c>
      <c r="F2192" s="440">
        <v>46140</v>
      </c>
      <c r="G2192">
        <v>18382</v>
      </c>
      <c r="H2192" t="s">
        <v>5738</v>
      </c>
      <c r="I2192" t="s">
        <v>4764</v>
      </c>
      <c r="J2192">
        <v>12</v>
      </c>
      <c r="K2192" t="s">
        <v>5601</v>
      </c>
      <c r="L2192">
        <v>828</v>
      </c>
      <c r="M2192">
        <v>69</v>
      </c>
      <c r="N2192" t="s">
        <v>4764</v>
      </c>
      <c r="O2192" t="s">
        <v>464</v>
      </c>
    </row>
    <row r="2193" spans="1:15" x14ac:dyDescent="0.3">
      <c r="A2193">
        <v>228676</v>
      </c>
      <c r="B2193">
        <v>122</v>
      </c>
      <c r="C2193" t="s">
        <v>552</v>
      </c>
      <c r="D2193" t="s">
        <v>2691</v>
      </c>
      <c r="E2193" t="s">
        <v>3291</v>
      </c>
      <c r="F2193" s="440">
        <v>46141</v>
      </c>
      <c r="G2193">
        <v>20645</v>
      </c>
      <c r="H2193" t="s">
        <v>5664</v>
      </c>
      <c r="I2193" t="s">
        <v>6085</v>
      </c>
      <c r="J2193">
        <v>18</v>
      </c>
      <c r="K2193" t="s">
        <v>6091</v>
      </c>
      <c r="L2193">
        <v>376.2</v>
      </c>
      <c r="M2193">
        <v>20.9</v>
      </c>
      <c r="N2193" t="s">
        <v>6085</v>
      </c>
      <c r="O2193" t="s">
        <v>464</v>
      </c>
    </row>
    <row r="2194" spans="1:15" x14ac:dyDescent="0.3">
      <c r="A2194">
        <v>228676</v>
      </c>
      <c r="B2194">
        <v>122</v>
      </c>
      <c r="C2194" t="s">
        <v>552</v>
      </c>
      <c r="D2194" t="s">
        <v>2691</v>
      </c>
      <c r="E2194" t="s">
        <v>3291</v>
      </c>
      <c r="F2194" s="440">
        <v>46141</v>
      </c>
      <c r="G2194">
        <v>20007</v>
      </c>
      <c r="H2194" t="s">
        <v>5660</v>
      </c>
      <c r="I2194" t="s">
        <v>6085</v>
      </c>
      <c r="J2194">
        <v>2</v>
      </c>
      <c r="K2194" t="s">
        <v>5610</v>
      </c>
      <c r="L2194">
        <v>100.76</v>
      </c>
      <c r="M2194">
        <v>50.38</v>
      </c>
      <c r="N2194" t="s">
        <v>6085</v>
      </c>
      <c r="O2194" t="s">
        <v>464</v>
      </c>
    </row>
    <row r="2195" spans="1:15" x14ac:dyDescent="0.3">
      <c r="A2195">
        <v>228676</v>
      </c>
      <c r="B2195">
        <v>122</v>
      </c>
      <c r="C2195" t="s">
        <v>552</v>
      </c>
      <c r="D2195" t="s">
        <v>2691</v>
      </c>
      <c r="E2195" t="s">
        <v>3291</v>
      </c>
      <c r="F2195" s="440">
        <v>46141</v>
      </c>
      <c r="G2195">
        <v>19439</v>
      </c>
      <c r="H2195" t="s">
        <v>5691</v>
      </c>
      <c r="I2195" t="s">
        <v>6085</v>
      </c>
      <c r="J2195">
        <v>6</v>
      </c>
      <c r="K2195" t="s">
        <v>5605</v>
      </c>
      <c r="L2195">
        <v>185.4</v>
      </c>
      <c r="M2195">
        <v>30.9</v>
      </c>
      <c r="N2195" t="s">
        <v>6085</v>
      </c>
      <c r="O2195" t="s">
        <v>464</v>
      </c>
    </row>
    <row r="2196" spans="1:15" x14ac:dyDescent="0.3">
      <c r="A2196">
        <v>228675</v>
      </c>
      <c r="B2196">
        <v>122</v>
      </c>
      <c r="C2196" t="s">
        <v>552</v>
      </c>
      <c r="D2196" t="s">
        <v>2693</v>
      </c>
      <c r="E2196" t="s">
        <v>3292</v>
      </c>
      <c r="F2196" s="440">
        <v>46140</v>
      </c>
      <c r="G2196">
        <v>25119</v>
      </c>
      <c r="H2196" t="s">
        <v>6272</v>
      </c>
      <c r="I2196" t="s">
        <v>4764</v>
      </c>
      <c r="J2196">
        <v>12</v>
      </c>
      <c r="K2196" t="s">
        <v>5601</v>
      </c>
      <c r="L2196">
        <v>1918.8</v>
      </c>
      <c r="M2196">
        <v>159.9</v>
      </c>
      <c r="N2196" t="s">
        <v>4764</v>
      </c>
      <c r="O2196" t="s">
        <v>464</v>
      </c>
    </row>
    <row r="2197" spans="1:15" x14ac:dyDescent="0.3">
      <c r="A2197">
        <v>228674</v>
      </c>
      <c r="B2197">
        <v>122</v>
      </c>
      <c r="C2197" t="s">
        <v>552</v>
      </c>
      <c r="D2197" t="s">
        <v>2693</v>
      </c>
      <c r="E2197" t="s">
        <v>3293</v>
      </c>
      <c r="F2197" s="440">
        <v>46140</v>
      </c>
      <c r="G2197">
        <v>21047</v>
      </c>
      <c r="H2197" t="s">
        <v>5621</v>
      </c>
      <c r="I2197" t="s">
        <v>6085</v>
      </c>
      <c r="J2197">
        <v>12</v>
      </c>
      <c r="K2197" t="s">
        <v>5622</v>
      </c>
      <c r="L2197">
        <v>1473.6</v>
      </c>
      <c r="M2197">
        <v>122.8</v>
      </c>
      <c r="N2197" t="s">
        <v>6085</v>
      </c>
      <c r="O2197" t="s">
        <v>464</v>
      </c>
    </row>
    <row r="2198" spans="1:15" x14ac:dyDescent="0.3">
      <c r="A2198">
        <v>228673</v>
      </c>
      <c r="B2198">
        <v>122</v>
      </c>
      <c r="C2198" t="s">
        <v>552</v>
      </c>
      <c r="D2198" t="s">
        <v>3010</v>
      </c>
      <c r="E2198" t="s">
        <v>3294</v>
      </c>
      <c r="F2198" s="440">
        <v>46138</v>
      </c>
      <c r="G2198">
        <v>19088</v>
      </c>
      <c r="H2198" t="s">
        <v>6273</v>
      </c>
      <c r="I2198" t="s">
        <v>6085</v>
      </c>
      <c r="J2198">
        <v>12</v>
      </c>
      <c r="K2198" t="s">
        <v>5613</v>
      </c>
      <c r="L2198">
        <v>178.8</v>
      </c>
      <c r="M2198">
        <v>14.9</v>
      </c>
      <c r="N2198" t="s">
        <v>6085</v>
      </c>
      <c r="O2198" t="s">
        <v>464</v>
      </c>
    </row>
    <row r="2199" spans="1:15" x14ac:dyDescent="0.3">
      <c r="A2199">
        <v>228672</v>
      </c>
      <c r="B2199">
        <v>122</v>
      </c>
      <c r="C2199" t="s">
        <v>552</v>
      </c>
      <c r="D2199" t="s">
        <v>3010</v>
      </c>
      <c r="E2199" t="s">
        <v>3295</v>
      </c>
      <c r="F2199" s="440">
        <v>46134</v>
      </c>
      <c r="G2199">
        <v>25075</v>
      </c>
      <c r="H2199" t="s">
        <v>5661</v>
      </c>
      <c r="I2199" t="s">
        <v>6085</v>
      </c>
      <c r="J2199">
        <v>7</v>
      </c>
      <c r="K2199" t="s">
        <v>6227</v>
      </c>
      <c r="L2199">
        <v>112</v>
      </c>
      <c r="M2199">
        <v>16</v>
      </c>
      <c r="N2199" t="s">
        <v>6085</v>
      </c>
      <c r="O2199" t="s">
        <v>464</v>
      </c>
    </row>
    <row r="2200" spans="1:15" x14ac:dyDescent="0.3">
      <c r="A2200">
        <v>228672</v>
      </c>
      <c r="B2200">
        <v>122</v>
      </c>
      <c r="C2200" t="s">
        <v>552</v>
      </c>
      <c r="D2200" t="s">
        <v>3010</v>
      </c>
      <c r="E2200" t="s">
        <v>3295</v>
      </c>
      <c r="F2200" s="440">
        <v>46134</v>
      </c>
      <c r="G2200">
        <v>20871</v>
      </c>
      <c r="H2200" t="s">
        <v>5663</v>
      </c>
      <c r="I2200" t="s">
        <v>6085</v>
      </c>
      <c r="J2200">
        <v>5</v>
      </c>
      <c r="K2200" t="s">
        <v>5625</v>
      </c>
      <c r="L2200">
        <v>99.5</v>
      </c>
      <c r="M2200">
        <v>19.899999999999999</v>
      </c>
      <c r="N2200" t="s">
        <v>6085</v>
      </c>
      <c r="O2200" t="s">
        <v>464</v>
      </c>
    </row>
    <row r="2201" spans="1:15" x14ac:dyDescent="0.3">
      <c r="A2201">
        <v>228672</v>
      </c>
      <c r="B2201">
        <v>122</v>
      </c>
      <c r="C2201" t="s">
        <v>552</v>
      </c>
      <c r="D2201" t="s">
        <v>3010</v>
      </c>
      <c r="E2201" t="s">
        <v>3295</v>
      </c>
      <c r="F2201" s="440">
        <v>46134</v>
      </c>
      <c r="G2201">
        <v>20861</v>
      </c>
      <c r="H2201" t="s">
        <v>5854</v>
      </c>
      <c r="I2201" t="s">
        <v>6085</v>
      </c>
      <c r="J2201">
        <v>4</v>
      </c>
      <c r="K2201" t="s">
        <v>6103</v>
      </c>
      <c r="L2201">
        <v>186.8</v>
      </c>
      <c r="M2201">
        <v>46.7</v>
      </c>
      <c r="N2201" t="s">
        <v>6085</v>
      </c>
      <c r="O2201" t="s">
        <v>464</v>
      </c>
    </row>
    <row r="2202" spans="1:15" x14ac:dyDescent="0.3">
      <c r="A2202">
        <v>228672</v>
      </c>
      <c r="B2202">
        <v>122</v>
      </c>
      <c r="C2202" t="s">
        <v>552</v>
      </c>
      <c r="D2202" t="s">
        <v>3010</v>
      </c>
      <c r="E2202" t="s">
        <v>3295</v>
      </c>
      <c r="F2202" s="440">
        <v>46134</v>
      </c>
      <c r="G2202">
        <v>27635</v>
      </c>
      <c r="H2202" t="s">
        <v>6024</v>
      </c>
      <c r="I2202" t="s">
        <v>6085</v>
      </c>
      <c r="J2202">
        <v>10</v>
      </c>
      <c r="K2202" t="s">
        <v>6103</v>
      </c>
      <c r="L2202">
        <v>171</v>
      </c>
      <c r="M2202">
        <v>17.100000000000001</v>
      </c>
      <c r="N2202" t="s">
        <v>6085</v>
      </c>
      <c r="O2202" t="s">
        <v>464</v>
      </c>
    </row>
    <row r="2203" spans="1:15" x14ac:dyDescent="0.3">
      <c r="A2203">
        <v>228671</v>
      </c>
      <c r="B2203">
        <v>122</v>
      </c>
      <c r="C2203" t="s">
        <v>552</v>
      </c>
      <c r="D2203" t="s">
        <v>2688</v>
      </c>
      <c r="E2203" t="s">
        <v>3296</v>
      </c>
      <c r="F2203" s="440">
        <v>46141</v>
      </c>
      <c r="G2203">
        <v>29182</v>
      </c>
      <c r="H2203" t="s">
        <v>6073</v>
      </c>
      <c r="I2203" t="s">
        <v>6097</v>
      </c>
      <c r="J2203">
        <v>6</v>
      </c>
      <c r="K2203" t="s">
        <v>5613</v>
      </c>
      <c r="L2203">
        <v>891.84</v>
      </c>
      <c r="M2203">
        <v>148.63999999999999</v>
      </c>
      <c r="N2203" t="s">
        <v>4764</v>
      </c>
      <c r="O2203" t="s">
        <v>464</v>
      </c>
    </row>
    <row r="2204" spans="1:15" x14ac:dyDescent="0.3">
      <c r="A2204">
        <v>228670</v>
      </c>
      <c r="B2204">
        <v>122</v>
      </c>
      <c r="C2204" t="s">
        <v>552</v>
      </c>
      <c r="D2204" t="s">
        <v>2688</v>
      </c>
      <c r="E2204" t="s">
        <v>3297</v>
      </c>
      <c r="F2204" s="440">
        <v>46141</v>
      </c>
      <c r="G2204">
        <v>26717</v>
      </c>
      <c r="H2204" t="s">
        <v>5760</v>
      </c>
      <c r="I2204" t="s">
        <v>4764</v>
      </c>
      <c r="J2204">
        <v>2</v>
      </c>
      <c r="K2204" t="s">
        <v>5601</v>
      </c>
      <c r="L2204">
        <v>120.56</v>
      </c>
      <c r="M2204">
        <v>60.28</v>
      </c>
      <c r="N2204" t="s">
        <v>4764</v>
      </c>
      <c r="O2204" t="s">
        <v>464</v>
      </c>
    </row>
    <row r="2205" spans="1:15" x14ac:dyDescent="0.3">
      <c r="A2205">
        <v>228669</v>
      </c>
      <c r="B2205">
        <v>122</v>
      </c>
      <c r="C2205" t="s">
        <v>552</v>
      </c>
      <c r="D2205" t="s">
        <v>3010</v>
      </c>
      <c r="E2205" t="s">
        <v>3298</v>
      </c>
      <c r="F2205" s="440">
        <v>46140</v>
      </c>
      <c r="G2205">
        <v>21073</v>
      </c>
      <c r="H2205" t="s">
        <v>5628</v>
      </c>
      <c r="I2205" t="s">
        <v>6085</v>
      </c>
      <c r="J2205">
        <v>6</v>
      </c>
      <c r="K2205" t="s">
        <v>5613</v>
      </c>
      <c r="L2205">
        <v>293.39999999999998</v>
      </c>
      <c r="M2205">
        <v>48.9</v>
      </c>
      <c r="N2205" t="s">
        <v>6085</v>
      </c>
      <c r="O2205" t="s">
        <v>464</v>
      </c>
    </row>
    <row r="2206" spans="1:15" x14ac:dyDescent="0.3">
      <c r="A2206">
        <v>228669</v>
      </c>
      <c r="B2206">
        <v>122</v>
      </c>
      <c r="C2206" t="s">
        <v>552</v>
      </c>
      <c r="D2206" t="s">
        <v>3010</v>
      </c>
      <c r="E2206" t="s">
        <v>3298</v>
      </c>
      <c r="F2206" s="440">
        <v>46140</v>
      </c>
      <c r="G2206">
        <v>20861</v>
      </c>
      <c r="H2206" t="s">
        <v>5854</v>
      </c>
      <c r="I2206" t="s">
        <v>6085</v>
      </c>
      <c r="J2206">
        <v>8</v>
      </c>
      <c r="K2206" t="s">
        <v>6103</v>
      </c>
      <c r="L2206">
        <v>373.6</v>
      </c>
      <c r="M2206">
        <v>46.7</v>
      </c>
      <c r="N2206" t="s">
        <v>6085</v>
      </c>
      <c r="O2206" t="s">
        <v>464</v>
      </c>
    </row>
    <row r="2207" spans="1:15" x14ac:dyDescent="0.3">
      <c r="A2207">
        <v>228668</v>
      </c>
      <c r="B2207">
        <v>122</v>
      </c>
      <c r="C2207" t="s">
        <v>552</v>
      </c>
      <c r="D2207" t="s">
        <v>2897</v>
      </c>
      <c r="E2207" t="s">
        <v>3299</v>
      </c>
      <c r="F2207" s="440">
        <v>46140</v>
      </c>
      <c r="G2207">
        <v>28955</v>
      </c>
      <c r="H2207" t="s">
        <v>6037</v>
      </c>
      <c r="I2207" t="s">
        <v>4764</v>
      </c>
      <c r="J2207">
        <v>25</v>
      </c>
      <c r="K2207" t="s">
        <v>5605</v>
      </c>
      <c r="L2207">
        <v>922.75</v>
      </c>
      <c r="M2207">
        <v>36.909999999999997</v>
      </c>
      <c r="N2207" t="s">
        <v>4764</v>
      </c>
      <c r="O2207" t="s">
        <v>464</v>
      </c>
    </row>
    <row r="2208" spans="1:15" x14ac:dyDescent="0.3">
      <c r="A2208">
        <v>228668</v>
      </c>
      <c r="B2208">
        <v>122</v>
      </c>
      <c r="C2208" t="s">
        <v>552</v>
      </c>
      <c r="D2208" t="s">
        <v>2897</v>
      </c>
      <c r="E2208" t="s">
        <v>3299</v>
      </c>
      <c r="F2208" s="440">
        <v>46140</v>
      </c>
      <c r="G2208">
        <v>28954</v>
      </c>
      <c r="H2208" t="s">
        <v>6038</v>
      </c>
      <c r="I2208" t="s">
        <v>4764</v>
      </c>
      <c r="J2208">
        <v>12</v>
      </c>
      <c r="K2208" t="s">
        <v>5605</v>
      </c>
      <c r="L2208">
        <v>443.04</v>
      </c>
      <c r="M2208">
        <v>36.92</v>
      </c>
      <c r="N2208" t="s">
        <v>4764</v>
      </c>
      <c r="O2208" t="s">
        <v>464</v>
      </c>
    </row>
    <row r="2209" spans="1:15" x14ac:dyDescent="0.3">
      <c r="A2209">
        <v>228667</v>
      </c>
      <c r="B2209">
        <v>122</v>
      </c>
      <c r="C2209" t="s">
        <v>552</v>
      </c>
      <c r="D2209" t="s">
        <v>2897</v>
      </c>
      <c r="E2209" t="s">
        <v>3300</v>
      </c>
      <c r="F2209" s="440">
        <v>46140</v>
      </c>
      <c r="G2209">
        <v>28955</v>
      </c>
      <c r="H2209" t="s">
        <v>6037</v>
      </c>
      <c r="I2209" t="s">
        <v>4764</v>
      </c>
      <c r="J2209">
        <v>15</v>
      </c>
      <c r="K2209" t="s">
        <v>5605</v>
      </c>
      <c r="L2209">
        <v>553.65</v>
      </c>
      <c r="M2209">
        <v>36.909999999999997</v>
      </c>
      <c r="N2209" t="s">
        <v>4764</v>
      </c>
      <c r="O2209" t="s">
        <v>464</v>
      </c>
    </row>
    <row r="2210" spans="1:15" x14ac:dyDescent="0.3">
      <c r="A2210">
        <v>228667</v>
      </c>
      <c r="B2210">
        <v>122</v>
      </c>
      <c r="C2210" t="s">
        <v>552</v>
      </c>
      <c r="D2210" t="s">
        <v>2897</v>
      </c>
      <c r="E2210" t="s">
        <v>3300</v>
      </c>
      <c r="F2210" s="440">
        <v>46140</v>
      </c>
      <c r="G2210">
        <v>28954</v>
      </c>
      <c r="H2210" t="s">
        <v>6038</v>
      </c>
      <c r="I2210" t="s">
        <v>4764</v>
      </c>
      <c r="J2210">
        <v>13</v>
      </c>
      <c r="K2210" t="s">
        <v>5605</v>
      </c>
      <c r="L2210">
        <v>479.83</v>
      </c>
      <c r="M2210">
        <v>36.909999999999997</v>
      </c>
      <c r="N2210" t="s">
        <v>4764</v>
      </c>
      <c r="O2210" t="s">
        <v>464</v>
      </c>
    </row>
    <row r="2211" spans="1:15" x14ac:dyDescent="0.3">
      <c r="A2211">
        <v>228666</v>
      </c>
      <c r="B2211">
        <v>122</v>
      </c>
      <c r="C2211" t="s">
        <v>552</v>
      </c>
      <c r="D2211" t="s">
        <v>2704</v>
      </c>
      <c r="E2211" t="s">
        <v>3301</v>
      </c>
      <c r="F2211" s="440">
        <v>46142</v>
      </c>
      <c r="G2211">
        <v>19621</v>
      </c>
      <c r="H2211" t="s">
        <v>5931</v>
      </c>
      <c r="I2211" t="s">
        <v>6085</v>
      </c>
      <c r="J2211">
        <v>4</v>
      </c>
      <c r="K2211" t="s">
        <v>5598</v>
      </c>
      <c r="L2211">
        <v>31.88</v>
      </c>
      <c r="M2211">
        <v>7.97</v>
      </c>
      <c r="N2211" t="s">
        <v>6085</v>
      </c>
      <c r="O2211" t="s">
        <v>464</v>
      </c>
    </row>
    <row r="2212" spans="1:15" x14ac:dyDescent="0.3">
      <c r="A2212">
        <v>228666</v>
      </c>
      <c r="B2212">
        <v>122</v>
      </c>
      <c r="C2212" t="s">
        <v>552</v>
      </c>
      <c r="D2212" t="s">
        <v>2704</v>
      </c>
      <c r="E2212" t="s">
        <v>3301</v>
      </c>
      <c r="F2212" s="440">
        <v>46142</v>
      </c>
      <c r="G2212">
        <v>19632</v>
      </c>
      <c r="H2212" t="s">
        <v>5926</v>
      </c>
      <c r="I2212" t="s">
        <v>6085</v>
      </c>
      <c r="J2212">
        <v>2</v>
      </c>
      <c r="K2212" t="s">
        <v>5598</v>
      </c>
      <c r="L2212">
        <v>11.02</v>
      </c>
      <c r="M2212">
        <v>5.51</v>
      </c>
      <c r="N2212" t="s">
        <v>6085</v>
      </c>
      <c r="O2212" t="s">
        <v>464</v>
      </c>
    </row>
    <row r="2213" spans="1:15" x14ac:dyDescent="0.3">
      <c r="A2213">
        <v>228666</v>
      </c>
      <c r="B2213">
        <v>122</v>
      </c>
      <c r="C2213" t="s">
        <v>552</v>
      </c>
      <c r="D2213" t="s">
        <v>2704</v>
      </c>
      <c r="E2213" t="s">
        <v>3301</v>
      </c>
      <c r="F2213" s="440">
        <v>46142</v>
      </c>
      <c r="G2213">
        <v>23113</v>
      </c>
      <c r="H2213" t="s">
        <v>5985</v>
      </c>
      <c r="I2213" t="s">
        <v>6085</v>
      </c>
      <c r="J2213">
        <v>1.1000000000000001</v>
      </c>
      <c r="K2213" t="s">
        <v>5598</v>
      </c>
      <c r="L2213">
        <v>15.95</v>
      </c>
      <c r="M2213">
        <v>14.5</v>
      </c>
      <c r="N2213" t="s">
        <v>6085</v>
      </c>
      <c r="O2213" t="s">
        <v>464</v>
      </c>
    </row>
    <row r="2214" spans="1:15" x14ac:dyDescent="0.3">
      <c r="A2214">
        <v>228666</v>
      </c>
      <c r="B2214">
        <v>122</v>
      </c>
      <c r="C2214" t="s">
        <v>552</v>
      </c>
      <c r="D2214" t="s">
        <v>2704</v>
      </c>
      <c r="E2214" t="s">
        <v>3301</v>
      </c>
      <c r="F2214" s="440">
        <v>46142</v>
      </c>
      <c r="G2214">
        <v>19790</v>
      </c>
      <c r="H2214" t="s">
        <v>5948</v>
      </c>
      <c r="I2214" t="s">
        <v>6085</v>
      </c>
      <c r="J2214">
        <v>10</v>
      </c>
      <c r="K2214" t="s">
        <v>5598</v>
      </c>
      <c r="L2214">
        <v>464</v>
      </c>
      <c r="M2214">
        <v>46.4</v>
      </c>
      <c r="N2214" t="s">
        <v>6085</v>
      </c>
      <c r="O2214" t="s">
        <v>464</v>
      </c>
    </row>
    <row r="2215" spans="1:15" x14ac:dyDescent="0.3">
      <c r="A2215">
        <v>228666</v>
      </c>
      <c r="B2215">
        <v>122</v>
      </c>
      <c r="C2215" t="s">
        <v>552</v>
      </c>
      <c r="D2215" t="s">
        <v>2704</v>
      </c>
      <c r="E2215" t="s">
        <v>3301</v>
      </c>
      <c r="F2215" s="440">
        <v>46142</v>
      </c>
      <c r="G2215">
        <v>19465</v>
      </c>
      <c r="H2215" t="s">
        <v>5953</v>
      </c>
      <c r="I2215" t="s">
        <v>6085</v>
      </c>
      <c r="J2215">
        <v>1.2</v>
      </c>
      <c r="K2215" t="s">
        <v>5598</v>
      </c>
      <c r="L2215">
        <v>6.96</v>
      </c>
      <c r="M2215">
        <v>5.8</v>
      </c>
      <c r="N2215" t="s">
        <v>6085</v>
      </c>
      <c r="O2215" t="s">
        <v>464</v>
      </c>
    </row>
    <row r="2216" spans="1:15" x14ac:dyDescent="0.3">
      <c r="A2216">
        <v>228666</v>
      </c>
      <c r="B2216">
        <v>122</v>
      </c>
      <c r="C2216" t="s">
        <v>552</v>
      </c>
      <c r="D2216" t="s">
        <v>2704</v>
      </c>
      <c r="E2216" t="s">
        <v>3301</v>
      </c>
      <c r="F2216" s="440">
        <v>46142</v>
      </c>
      <c r="G2216">
        <v>23228</v>
      </c>
      <c r="H2216" t="s">
        <v>6164</v>
      </c>
      <c r="I2216" t="s">
        <v>6085</v>
      </c>
      <c r="J2216">
        <v>8</v>
      </c>
      <c r="K2216" t="s">
        <v>5598</v>
      </c>
      <c r="L2216">
        <v>52.24</v>
      </c>
      <c r="M2216">
        <v>6.53</v>
      </c>
      <c r="N2216" t="s">
        <v>6085</v>
      </c>
      <c r="O2216" t="s">
        <v>464</v>
      </c>
    </row>
    <row r="2217" spans="1:15" x14ac:dyDescent="0.3">
      <c r="A2217">
        <v>228666</v>
      </c>
      <c r="B2217">
        <v>122</v>
      </c>
      <c r="C2217" t="s">
        <v>552</v>
      </c>
      <c r="D2217" t="s">
        <v>2704</v>
      </c>
      <c r="E2217" t="s">
        <v>3301</v>
      </c>
      <c r="F2217" s="440">
        <v>46142</v>
      </c>
      <c r="G2217">
        <v>24083</v>
      </c>
      <c r="H2217" t="s">
        <v>5924</v>
      </c>
      <c r="I2217" t="s">
        <v>6085</v>
      </c>
      <c r="J2217">
        <v>100</v>
      </c>
      <c r="K2217" t="s">
        <v>5598</v>
      </c>
      <c r="L2217">
        <v>544</v>
      </c>
      <c r="M2217">
        <v>5.44</v>
      </c>
      <c r="N2217" t="s">
        <v>6085</v>
      </c>
      <c r="O2217" t="s">
        <v>464</v>
      </c>
    </row>
    <row r="2218" spans="1:15" x14ac:dyDescent="0.3">
      <c r="A2218">
        <v>228665</v>
      </c>
      <c r="B2218">
        <v>122</v>
      </c>
      <c r="C2218" t="s">
        <v>552</v>
      </c>
      <c r="D2218" t="s">
        <v>2697</v>
      </c>
      <c r="E2218" t="s">
        <v>3302</v>
      </c>
      <c r="F2218" s="440">
        <v>46142</v>
      </c>
      <c r="G2218">
        <v>23241</v>
      </c>
      <c r="H2218" t="s">
        <v>5932</v>
      </c>
      <c r="I2218" t="s">
        <v>6085</v>
      </c>
      <c r="J2218">
        <v>3</v>
      </c>
      <c r="K2218" t="s">
        <v>5598</v>
      </c>
      <c r="L2218">
        <v>7.8</v>
      </c>
      <c r="M2218">
        <v>2.6</v>
      </c>
      <c r="N2218" t="s">
        <v>6085</v>
      </c>
      <c r="O2218" t="s">
        <v>464</v>
      </c>
    </row>
    <row r="2219" spans="1:15" x14ac:dyDescent="0.3">
      <c r="A2219">
        <v>228665</v>
      </c>
      <c r="B2219">
        <v>122</v>
      </c>
      <c r="C2219" t="s">
        <v>552</v>
      </c>
      <c r="D2219" t="s">
        <v>2697</v>
      </c>
      <c r="E2219" t="s">
        <v>3302</v>
      </c>
      <c r="F2219" s="440">
        <v>46142</v>
      </c>
      <c r="G2219">
        <v>23096</v>
      </c>
      <c r="H2219" t="s">
        <v>5941</v>
      </c>
      <c r="I2219" t="s">
        <v>6085</v>
      </c>
      <c r="J2219">
        <v>60</v>
      </c>
      <c r="K2219" t="s">
        <v>5613</v>
      </c>
      <c r="L2219">
        <v>39</v>
      </c>
      <c r="M2219">
        <v>0.65</v>
      </c>
      <c r="N2219" t="s">
        <v>6085</v>
      </c>
      <c r="O2219" t="s">
        <v>464</v>
      </c>
    </row>
    <row r="2220" spans="1:15" x14ac:dyDescent="0.3">
      <c r="A2220">
        <v>228665</v>
      </c>
      <c r="B2220">
        <v>122</v>
      </c>
      <c r="C2220" t="s">
        <v>552</v>
      </c>
      <c r="D2220" t="s">
        <v>2697</v>
      </c>
      <c r="E2220" t="s">
        <v>3302</v>
      </c>
      <c r="F2220" s="440">
        <v>46142</v>
      </c>
      <c r="G2220">
        <v>23389</v>
      </c>
      <c r="H2220" t="s">
        <v>5923</v>
      </c>
      <c r="I2220" t="s">
        <v>6085</v>
      </c>
      <c r="J2220">
        <v>2</v>
      </c>
      <c r="K2220" t="s">
        <v>5598</v>
      </c>
      <c r="L2220">
        <v>9.1</v>
      </c>
      <c r="M2220">
        <v>4.55</v>
      </c>
      <c r="N2220" t="s">
        <v>6085</v>
      </c>
      <c r="O2220" t="s">
        <v>464</v>
      </c>
    </row>
    <row r="2221" spans="1:15" x14ac:dyDescent="0.3">
      <c r="A2221">
        <v>228665</v>
      </c>
      <c r="B2221">
        <v>122</v>
      </c>
      <c r="C2221" t="s">
        <v>552</v>
      </c>
      <c r="D2221" t="s">
        <v>2697</v>
      </c>
      <c r="E2221" t="s">
        <v>3302</v>
      </c>
      <c r="F2221" s="440">
        <v>46142</v>
      </c>
      <c r="G2221">
        <v>19654</v>
      </c>
      <c r="H2221" t="s">
        <v>5917</v>
      </c>
      <c r="I2221" t="s">
        <v>6085</v>
      </c>
      <c r="J2221">
        <v>2</v>
      </c>
      <c r="K2221" t="s">
        <v>5598</v>
      </c>
      <c r="L2221">
        <v>7.02</v>
      </c>
      <c r="M2221">
        <v>3.51</v>
      </c>
      <c r="N2221" t="s">
        <v>6085</v>
      </c>
      <c r="O2221" t="s">
        <v>464</v>
      </c>
    </row>
    <row r="2222" spans="1:15" x14ac:dyDescent="0.3">
      <c r="A2222">
        <v>228665</v>
      </c>
      <c r="B2222">
        <v>122</v>
      </c>
      <c r="C2222" t="s">
        <v>552</v>
      </c>
      <c r="D2222" t="s">
        <v>2697</v>
      </c>
      <c r="E2222" t="s">
        <v>3302</v>
      </c>
      <c r="F2222" s="440">
        <v>46142</v>
      </c>
      <c r="G2222">
        <v>19721</v>
      </c>
      <c r="H2222" t="s">
        <v>5952</v>
      </c>
      <c r="I2222" t="s">
        <v>6085</v>
      </c>
      <c r="J2222">
        <v>1.5</v>
      </c>
      <c r="K2222" t="s">
        <v>5598</v>
      </c>
      <c r="L2222">
        <v>62.4</v>
      </c>
      <c r="M2222">
        <v>41.6</v>
      </c>
      <c r="N2222" t="s">
        <v>6085</v>
      </c>
      <c r="O2222" t="s">
        <v>464</v>
      </c>
    </row>
    <row r="2223" spans="1:15" x14ac:dyDescent="0.3">
      <c r="A2223">
        <v>228665</v>
      </c>
      <c r="B2223">
        <v>122</v>
      </c>
      <c r="C2223" t="s">
        <v>552</v>
      </c>
      <c r="D2223" t="s">
        <v>2697</v>
      </c>
      <c r="E2223" t="s">
        <v>3302</v>
      </c>
      <c r="F2223" s="440">
        <v>46142</v>
      </c>
      <c r="G2223">
        <v>20257</v>
      </c>
      <c r="H2223" t="s">
        <v>5887</v>
      </c>
      <c r="I2223" t="s">
        <v>6085</v>
      </c>
      <c r="J2223">
        <v>6</v>
      </c>
      <c r="K2223" t="s">
        <v>5613</v>
      </c>
      <c r="L2223">
        <v>179.4</v>
      </c>
      <c r="M2223">
        <v>29.9</v>
      </c>
      <c r="N2223" t="s">
        <v>6085</v>
      </c>
      <c r="O2223" t="s">
        <v>464</v>
      </c>
    </row>
    <row r="2224" spans="1:15" x14ac:dyDescent="0.3">
      <c r="A2224">
        <v>228665</v>
      </c>
      <c r="B2224">
        <v>122</v>
      </c>
      <c r="C2224" t="s">
        <v>552</v>
      </c>
      <c r="D2224" t="s">
        <v>2697</v>
      </c>
      <c r="E2224" t="s">
        <v>3302</v>
      </c>
      <c r="F2224" s="440">
        <v>46142</v>
      </c>
      <c r="G2224">
        <v>23186</v>
      </c>
      <c r="H2224" t="s">
        <v>5955</v>
      </c>
      <c r="I2224" t="s">
        <v>6085</v>
      </c>
      <c r="J2224">
        <v>20</v>
      </c>
      <c r="K2224" t="s">
        <v>5598</v>
      </c>
      <c r="L2224">
        <v>234</v>
      </c>
      <c r="M2224">
        <v>11.7</v>
      </c>
      <c r="N2224" t="s">
        <v>6085</v>
      </c>
      <c r="O2224" t="s">
        <v>464</v>
      </c>
    </row>
    <row r="2225" spans="1:15" x14ac:dyDescent="0.3">
      <c r="A2225">
        <v>228665</v>
      </c>
      <c r="B2225">
        <v>122</v>
      </c>
      <c r="C2225" t="s">
        <v>552</v>
      </c>
      <c r="D2225" t="s">
        <v>2697</v>
      </c>
      <c r="E2225" t="s">
        <v>3302</v>
      </c>
      <c r="F2225" s="440">
        <v>46142</v>
      </c>
      <c r="G2225">
        <v>19743</v>
      </c>
      <c r="H2225" t="s">
        <v>5940</v>
      </c>
      <c r="I2225" t="s">
        <v>6085</v>
      </c>
      <c r="J2225">
        <v>7</v>
      </c>
      <c r="K2225" t="s">
        <v>5598</v>
      </c>
      <c r="L2225">
        <v>109.2</v>
      </c>
      <c r="M2225">
        <v>15.6</v>
      </c>
      <c r="N2225" t="s">
        <v>6085</v>
      </c>
      <c r="O2225" t="s">
        <v>464</v>
      </c>
    </row>
    <row r="2226" spans="1:15" x14ac:dyDescent="0.3">
      <c r="A2226">
        <v>228664</v>
      </c>
      <c r="B2226">
        <v>122</v>
      </c>
      <c r="C2226" t="s">
        <v>552</v>
      </c>
      <c r="D2226" t="s">
        <v>2520</v>
      </c>
      <c r="E2226" t="s">
        <v>3303</v>
      </c>
      <c r="F2226" s="440">
        <v>46142</v>
      </c>
      <c r="G2226">
        <v>19558</v>
      </c>
      <c r="H2226" t="s">
        <v>5950</v>
      </c>
      <c r="I2226" t="s">
        <v>6085</v>
      </c>
      <c r="J2226">
        <v>1</v>
      </c>
      <c r="K2226" t="s">
        <v>5598</v>
      </c>
      <c r="L2226">
        <v>13.8</v>
      </c>
      <c r="M2226">
        <v>13.8</v>
      </c>
      <c r="N2226" t="s">
        <v>6085</v>
      </c>
      <c r="O2226" t="s">
        <v>464</v>
      </c>
    </row>
    <row r="2227" spans="1:15" x14ac:dyDescent="0.3">
      <c r="A2227">
        <v>228664</v>
      </c>
      <c r="B2227">
        <v>122</v>
      </c>
      <c r="C2227" t="s">
        <v>552</v>
      </c>
      <c r="D2227" t="s">
        <v>2520</v>
      </c>
      <c r="E2227" t="s">
        <v>3303</v>
      </c>
      <c r="F2227" s="440">
        <v>46142</v>
      </c>
      <c r="G2227">
        <v>24037</v>
      </c>
      <c r="H2227" t="s">
        <v>6116</v>
      </c>
      <c r="I2227" t="s">
        <v>6085</v>
      </c>
      <c r="J2227">
        <v>2</v>
      </c>
      <c r="K2227" t="s">
        <v>5598</v>
      </c>
      <c r="L2227">
        <v>36</v>
      </c>
      <c r="M2227">
        <v>18</v>
      </c>
      <c r="N2227" t="s">
        <v>6085</v>
      </c>
      <c r="O2227" t="s">
        <v>464</v>
      </c>
    </row>
    <row r="2228" spans="1:15" x14ac:dyDescent="0.3">
      <c r="A2228">
        <v>228664</v>
      </c>
      <c r="B2228">
        <v>122</v>
      </c>
      <c r="C2228" t="s">
        <v>552</v>
      </c>
      <c r="D2228" t="s">
        <v>2520</v>
      </c>
      <c r="E2228" t="s">
        <v>3303</v>
      </c>
      <c r="F2228" s="440">
        <v>46142</v>
      </c>
      <c r="G2228">
        <v>23095</v>
      </c>
      <c r="H2228" t="s">
        <v>5942</v>
      </c>
      <c r="I2228" t="s">
        <v>6085</v>
      </c>
      <c r="J2228">
        <v>300</v>
      </c>
      <c r="K2228" t="s">
        <v>5613</v>
      </c>
      <c r="L2228">
        <v>351</v>
      </c>
      <c r="M2228">
        <v>1.17</v>
      </c>
      <c r="N2228" t="s">
        <v>6085</v>
      </c>
      <c r="O2228" t="s">
        <v>464</v>
      </c>
    </row>
    <row r="2229" spans="1:15" x14ac:dyDescent="0.3">
      <c r="A2229">
        <v>228664</v>
      </c>
      <c r="B2229">
        <v>122</v>
      </c>
      <c r="C2229" t="s">
        <v>552</v>
      </c>
      <c r="D2229" t="s">
        <v>2520</v>
      </c>
      <c r="E2229" t="s">
        <v>3303</v>
      </c>
      <c r="F2229" s="440">
        <v>46142</v>
      </c>
      <c r="G2229">
        <v>19505</v>
      </c>
      <c r="H2229" t="s">
        <v>5978</v>
      </c>
      <c r="I2229" t="s">
        <v>6085</v>
      </c>
      <c r="J2229">
        <v>1</v>
      </c>
      <c r="K2229" t="s">
        <v>5598</v>
      </c>
      <c r="L2229">
        <v>9.5</v>
      </c>
      <c r="M2229">
        <v>9.5</v>
      </c>
      <c r="N2229" t="s">
        <v>6085</v>
      </c>
      <c r="O2229" t="s">
        <v>464</v>
      </c>
    </row>
    <row r="2230" spans="1:15" x14ac:dyDescent="0.3">
      <c r="A2230">
        <v>228664</v>
      </c>
      <c r="B2230">
        <v>122</v>
      </c>
      <c r="C2230" t="s">
        <v>552</v>
      </c>
      <c r="D2230" t="s">
        <v>2520</v>
      </c>
      <c r="E2230" t="s">
        <v>3303</v>
      </c>
      <c r="F2230" s="440">
        <v>46142</v>
      </c>
      <c r="G2230">
        <v>19617</v>
      </c>
      <c r="H2230" t="s">
        <v>5933</v>
      </c>
      <c r="I2230" t="s">
        <v>6085</v>
      </c>
      <c r="J2230">
        <v>0.3</v>
      </c>
      <c r="K2230" t="s">
        <v>5598</v>
      </c>
      <c r="L2230">
        <v>8.1</v>
      </c>
      <c r="M2230">
        <v>27</v>
      </c>
      <c r="N2230" t="s">
        <v>6085</v>
      </c>
      <c r="O2230" t="s">
        <v>464</v>
      </c>
    </row>
    <row r="2231" spans="1:15" x14ac:dyDescent="0.3">
      <c r="A2231">
        <v>228664</v>
      </c>
      <c r="B2231">
        <v>122</v>
      </c>
      <c r="C2231" t="s">
        <v>552</v>
      </c>
      <c r="D2231" t="s">
        <v>2520</v>
      </c>
      <c r="E2231" t="s">
        <v>3303</v>
      </c>
      <c r="F2231" s="440">
        <v>46142</v>
      </c>
      <c r="G2231">
        <v>19623</v>
      </c>
      <c r="H2231" t="s">
        <v>5929</v>
      </c>
      <c r="I2231" t="s">
        <v>6085</v>
      </c>
      <c r="J2231">
        <v>10</v>
      </c>
      <c r="K2231" t="s">
        <v>5598</v>
      </c>
      <c r="L2231">
        <v>55</v>
      </c>
      <c r="M2231">
        <v>5.5</v>
      </c>
      <c r="N2231" t="s">
        <v>6085</v>
      </c>
      <c r="O2231" t="s">
        <v>464</v>
      </c>
    </row>
    <row r="2232" spans="1:15" x14ac:dyDescent="0.3">
      <c r="A2232">
        <v>228664</v>
      </c>
      <c r="B2232">
        <v>122</v>
      </c>
      <c r="C2232" t="s">
        <v>552</v>
      </c>
      <c r="D2232" t="s">
        <v>2520</v>
      </c>
      <c r="E2232" t="s">
        <v>3303</v>
      </c>
      <c r="F2232" s="440">
        <v>46142</v>
      </c>
      <c r="G2232">
        <v>19498</v>
      </c>
      <c r="H2232" t="s">
        <v>5979</v>
      </c>
      <c r="I2232" t="s">
        <v>6085</v>
      </c>
      <c r="J2232">
        <v>1</v>
      </c>
      <c r="K2232" t="s">
        <v>5598</v>
      </c>
      <c r="L2232">
        <v>15</v>
      </c>
      <c r="M2232">
        <v>15</v>
      </c>
      <c r="N2232" t="s">
        <v>6085</v>
      </c>
      <c r="O2232" t="s">
        <v>464</v>
      </c>
    </row>
    <row r="2233" spans="1:15" x14ac:dyDescent="0.3">
      <c r="A2233">
        <v>228664</v>
      </c>
      <c r="B2233">
        <v>122</v>
      </c>
      <c r="C2233" t="s">
        <v>552</v>
      </c>
      <c r="D2233" t="s">
        <v>2520</v>
      </c>
      <c r="E2233" t="s">
        <v>3303</v>
      </c>
      <c r="F2233" s="440">
        <v>46142</v>
      </c>
      <c r="G2233">
        <v>19503</v>
      </c>
      <c r="H2233" t="s">
        <v>6058</v>
      </c>
      <c r="I2233" t="s">
        <v>6085</v>
      </c>
      <c r="J2233">
        <v>1</v>
      </c>
      <c r="K2233" t="s">
        <v>5598</v>
      </c>
      <c r="L2233">
        <v>9.1999999999999993</v>
      </c>
      <c r="M2233">
        <v>9.1999999999999993</v>
      </c>
      <c r="N2233" t="s">
        <v>6085</v>
      </c>
      <c r="O2233" t="s">
        <v>464</v>
      </c>
    </row>
    <row r="2234" spans="1:15" x14ac:dyDescent="0.3">
      <c r="A2234">
        <v>228664</v>
      </c>
      <c r="B2234">
        <v>122</v>
      </c>
      <c r="C2234" t="s">
        <v>552</v>
      </c>
      <c r="D2234" t="s">
        <v>2520</v>
      </c>
      <c r="E2234" t="s">
        <v>3303</v>
      </c>
      <c r="F2234" s="440">
        <v>46142</v>
      </c>
      <c r="G2234">
        <v>19751</v>
      </c>
      <c r="H2234" t="s">
        <v>5938</v>
      </c>
      <c r="I2234" t="s">
        <v>6085</v>
      </c>
      <c r="J2234">
        <v>5</v>
      </c>
      <c r="K2234" t="s">
        <v>5598</v>
      </c>
      <c r="L2234">
        <v>47</v>
      </c>
      <c r="M2234">
        <v>9.4</v>
      </c>
      <c r="N2234" t="s">
        <v>6085</v>
      </c>
      <c r="O2234" t="s">
        <v>464</v>
      </c>
    </row>
    <row r="2235" spans="1:15" x14ac:dyDescent="0.3">
      <c r="A2235">
        <v>228664</v>
      </c>
      <c r="B2235">
        <v>122</v>
      </c>
      <c r="C2235" t="s">
        <v>552</v>
      </c>
      <c r="D2235" t="s">
        <v>2520</v>
      </c>
      <c r="E2235" t="s">
        <v>3303</v>
      </c>
      <c r="F2235" s="440">
        <v>46142</v>
      </c>
      <c r="G2235">
        <v>19480</v>
      </c>
      <c r="H2235" t="s">
        <v>5936</v>
      </c>
      <c r="I2235" t="s">
        <v>6085</v>
      </c>
      <c r="J2235">
        <v>0.6</v>
      </c>
      <c r="K2235" t="s">
        <v>5598</v>
      </c>
      <c r="L2235">
        <v>10.199999999999999</v>
      </c>
      <c r="M2235">
        <v>17</v>
      </c>
      <c r="N2235" t="s">
        <v>6085</v>
      </c>
      <c r="O2235" t="s">
        <v>464</v>
      </c>
    </row>
    <row r="2236" spans="1:15" x14ac:dyDescent="0.3">
      <c r="A2236">
        <v>228664</v>
      </c>
      <c r="B2236">
        <v>122</v>
      </c>
      <c r="C2236" t="s">
        <v>552</v>
      </c>
      <c r="D2236" t="s">
        <v>2520</v>
      </c>
      <c r="E2236" t="s">
        <v>3303</v>
      </c>
      <c r="F2236" s="440">
        <v>46142</v>
      </c>
      <c r="G2236">
        <v>19502</v>
      </c>
      <c r="H2236" t="s">
        <v>6015</v>
      </c>
      <c r="I2236" t="s">
        <v>6085</v>
      </c>
      <c r="J2236">
        <v>1</v>
      </c>
      <c r="K2236" t="s">
        <v>5598</v>
      </c>
      <c r="L2236">
        <v>18</v>
      </c>
      <c r="M2236">
        <v>18</v>
      </c>
      <c r="N2236" t="s">
        <v>6085</v>
      </c>
      <c r="O2236" t="s">
        <v>464</v>
      </c>
    </row>
    <row r="2237" spans="1:15" x14ac:dyDescent="0.3">
      <c r="A2237">
        <v>228664</v>
      </c>
      <c r="B2237">
        <v>122</v>
      </c>
      <c r="C2237" t="s">
        <v>552</v>
      </c>
      <c r="D2237" t="s">
        <v>2520</v>
      </c>
      <c r="E2237" t="s">
        <v>3303</v>
      </c>
      <c r="F2237" s="440">
        <v>46142</v>
      </c>
      <c r="G2237">
        <v>19575</v>
      </c>
      <c r="H2237" t="s">
        <v>5944</v>
      </c>
      <c r="I2237" t="s">
        <v>6085</v>
      </c>
      <c r="J2237">
        <v>0.5</v>
      </c>
      <c r="K2237" t="s">
        <v>5598</v>
      </c>
      <c r="L2237">
        <v>15</v>
      </c>
      <c r="M2237">
        <v>30</v>
      </c>
      <c r="N2237" t="s">
        <v>6085</v>
      </c>
      <c r="O2237" t="s">
        <v>464</v>
      </c>
    </row>
    <row r="2238" spans="1:15" x14ac:dyDescent="0.3">
      <c r="A2238">
        <v>228664</v>
      </c>
      <c r="B2238">
        <v>122</v>
      </c>
      <c r="C2238" t="s">
        <v>552</v>
      </c>
      <c r="D2238" t="s">
        <v>2520</v>
      </c>
      <c r="E2238" t="s">
        <v>3303</v>
      </c>
      <c r="F2238" s="440">
        <v>46142</v>
      </c>
      <c r="G2238">
        <v>24509</v>
      </c>
      <c r="H2238" t="s">
        <v>5928</v>
      </c>
      <c r="I2238" t="s">
        <v>6085</v>
      </c>
      <c r="J2238">
        <v>40</v>
      </c>
      <c r="K2238" t="s">
        <v>5598</v>
      </c>
      <c r="L2238">
        <v>160</v>
      </c>
      <c r="M2238">
        <v>4</v>
      </c>
      <c r="N2238" t="s">
        <v>6085</v>
      </c>
      <c r="O2238" t="s">
        <v>464</v>
      </c>
    </row>
    <row r="2239" spans="1:15" x14ac:dyDescent="0.3">
      <c r="A2239">
        <v>228664</v>
      </c>
      <c r="B2239">
        <v>122</v>
      </c>
      <c r="C2239" t="s">
        <v>552</v>
      </c>
      <c r="D2239" t="s">
        <v>2520</v>
      </c>
      <c r="E2239" t="s">
        <v>3303</v>
      </c>
      <c r="F2239" s="440">
        <v>46142</v>
      </c>
      <c r="G2239">
        <v>23361</v>
      </c>
      <c r="H2239" t="s">
        <v>5937</v>
      </c>
      <c r="I2239" t="s">
        <v>6085</v>
      </c>
      <c r="J2239">
        <v>60</v>
      </c>
      <c r="K2239" t="s">
        <v>5598</v>
      </c>
      <c r="L2239">
        <v>178.2</v>
      </c>
      <c r="M2239">
        <v>2.97</v>
      </c>
      <c r="N2239" t="s">
        <v>6085</v>
      </c>
      <c r="O2239" t="s">
        <v>464</v>
      </c>
    </row>
    <row r="2240" spans="1:15" x14ac:dyDescent="0.3">
      <c r="A2240">
        <v>228664</v>
      </c>
      <c r="B2240">
        <v>122</v>
      </c>
      <c r="C2240" t="s">
        <v>552</v>
      </c>
      <c r="D2240" t="s">
        <v>2520</v>
      </c>
      <c r="E2240" t="s">
        <v>3303</v>
      </c>
      <c r="F2240" s="440">
        <v>46142</v>
      </c>
      <c r="G2240">
        <v>23359</v>
      </c>
      <c r="H2240" t="s">
        <v>5939</v>
      </c>
      <c r="I2240" t="s">
        <v>6085</v>
      </c>
      <c r="J2240">
        <v>30</v>
      </c>
      <c r="K2240" t="s">
        <v>5598</v>
      </c>
      <c r="L2240">
        <v>63</v>
      </c>
      <c r="M2240">
        <v>2.1</v>
      </c>
      <c r="N2240" t="s">
        <v>6085</v>
      </c>
      <c r="O2240" t="s">
        <v>464</v>
      </c>
    </row>
    <row r="2241" spans="1:15" x14ac:dyDescent="0.3">
      <c r="A2241">
        <v>228664</v>
      </c>
      <c r="B2241">
        <v>122</v>
      </c>
      <c r="C2241" t="s">
        <v>552</v>
      </c>
      <c r="D2241" t="s">
        <v>2520</v>
      </c>
      <c r="E2241" t="s">
        <v>3303</v>
      </c>
      <c r="F2241" s="440">
        <v>46142</v>
      </c>
      <c r="G2241">
        <v>19476</v>
      </c>
      <c r="H2241" t="s">
        <v>6017</v>
      </c>
      <c r="I2241" t="s">
        <v>6085</v>
      </c>
      <c r="J2241">
        <v>0.4</v>
      </c>
      <c r="K2241" t="s">
        <v>5598</v>
      </c>
      <c r="L2241">
        <v>26</v>
      </c>
      <c r="M2241">
        <v>65</v>
      </c>
      <c r="N2241" t="s">
        <v>6085</v>
      </c>
      <c r="O2241" t="s">
        <v>464</v>
      </c>
    </row>
    <row r="2242" spans="1:15" x14ac:dyDescent="0.3">
      <c r="A2242">
        <v>228664</v>
      </c>
      <c r="B2242">
        <v>122</v>
      </c>
      <c r="C2242" t="s">
        <v>552</v>
      </c>
      <c r="D2242" t="s">
        <v>2520</v>
      </c>
      <c r="E2242" t="s">
        <v>3303</v>
      </c>
      <c r="F2242" s="440">
        <v>46142</v>
      </c>
      <c r="G2242">
        <v>19485</v>
      </c>
      <c r="H2242" t="s">
        <v>5935</v>
      </c>
      <c r="I2242" t="s">
        <v>6085</v>
      </c>
      <c r="J2242">
        <v>0.1</v>
      </c>
      <c r="K2242" t="s">
        <v>5598</v>
      </c>
      <c r="L2242">
        <v>8.5</v>
      </c>
      <c r="M2242">
        <v>85</v>
      </c>
      <c r="N2242" t="s">
        <v>6085</v>
      </c>
      <c r="O2242" t="s">
        <v>464</v>
      </c>
    </row>
    <row r="2243" spans="1:15" x14ac:dyDescent="0.3">
      <c r="A2243">
        <v>228664</v>
      </c>
      <c r="B2243">
        <v>122</v>
      </c>
      <c r="C2243" t="s">
        <v>552</v>
      </c>
      <c r="D2243" t="s">
        <v>2520</v>
      </c>
      <c r="E2243" t="s">
        <v>3303</v>
      </c>
      <c r="F2243" s="440">
        <v>46142</v>
      </c>
      <c r="G2243">
        <v>19589</v>
      </c>
      <c r="H2243" t="s">
        <v>5943</v>
      </c>
      <c r="I2243" t="s">
        <v>6085</v>
      </c>
      <c r="J2243">
        <v>1</v>
      </c>
      <c r="K2243" t="s">
        <v>5598</v>
      </c>
      <c r="L2243">
        <v>7</v>
      </c>
      <c r="M2243">
        <v>7</v>
      </c>
      <c r="N2243" t="s">
        <v>6085</v>
      </c>
      <c r="O2243" t="s">
        <v>464</v>
      </c>
    </row>
    <row r="2244" spans="1:15" x14ac:dyDescent="0.3">
      <c r="A2244">
        <v>228664</v>
      </c>
      <c r="B2244">
        <v>122</v>
      </c>
      <c r="C2244" t="s">
        <v>552</v>
      </c>
      <c r="D2244" t="s">
        <v>2520</v>
      </c>
      <c r="E2244" t="s">
        <v>3303</v>
      </c>
      <c r="F2244" s="440">
        <v>46142</v>
      </c>
      <c r="G2244">
        <v>25647</v>
      </c>
      <c r="H2244" t="s">
        <v>5918</v>
      </c>
      <c r="I2244" t="s">
        <v>6085</v>
      </c>
      <c r="J2244">
        <v>1.5</v>
      </c>
      <c r="K2244" t="s">
        <v>5598</v>
      </c>
      <c r="L2244">
        <v>30</v>
      </c>
      <c r="M2244">
        <v>20</v>
      </c>
      <c r="N2244" t="s">
        <v>6085</v>
      </c>
      <c r="O2244" t="s">
        <v>464</v>
      </c>
    </row>
    <row r="2245" spans="1:15" x14ac:dyDescent="0.3">
      <c r="A2245">
        <v>228664</v>
      </c>
      <c r="B2245">
        <v>122</v>
      </c>
      <c r="C2245" t="s">
        <v>552</v>
      </c>
      <c r="D2245" t="s">
        <v>2520</v>
      </c>
      <c r="E2245" t="s">
        <v>3303</v>
      </c>
      <c r="F2245" s="440">
        <v>46142</v>
      </c>
      <c r="G2245">
        <v>19472</v>
      </c>
      <c r="H2245" t="s">
        <v>6064</v>
      </c>
      <c r="I2245" t="s">
        <v>6085</v>
      </c>
      <c r="J2245">
        <v>2</v>
      </c>
      <c r="K2245" t="s">
        <v>5598</v>
      </c>
      <c r="L2245">
        <v>34</v>
      </c>
      <c r="M2245">
        <v>17</v>
      </c>
      <c r="N2245" t="s">
        <v>6085</v>
      </c>
      <c r="O2245" t="s">
        <v>464</v>
      </c>
    </row>
    <row r="2246" spans="1:15" x14ac:dyDescent="0.3">
      <c r="A2246">
        <v>228664</v>
      </c>
      <c r="B2246">
        <v>122</v>
      </c>
      <c r="C2246" t="s">
        <v>552</v>
      </c>
      <c r="D2246" t="s">
        <v>2520</v>
      </c>
      <c r="E2246" t="s">
        <v>3303</v>
      </c>
      <c r="F2246" s="440">
        <v>46142</v>
      </c>
      <c r="G2246">
        <v>19846</v>
      </c>
      <c r="H2246" t="s">
        <v>6060</v>
      </c>
      <c r="I2246" t="s">
        <v>6085</v>
      </c>
      <c r="J2246">
        <v>0.5</v>
      </c>
      <c r="K2246" t="s">
        <v>5598</v>
      </c>
      <c r="L2246">
        <v>10.5</v>
      </c>
      <c r="M2246">
        <v>21</v>
      </c>
      <c r="N2246" t="s">
        <v>6085</v>
      </c>
      <c r="O2246" t="s">
        <v>464</v>
      </c>
    </row>
    <row r="2247" spans="1:15" x14ac:dyDescent="0.3">
      <c r="A2247">
        <v>228664</v>
      </c>
      <c r="B2247">
        <v>122</v>
      </c>
      <c r="C2247" t="s">
        <v>552</v>
      </c>
      <c r="D2247" t="s">
        <v>2520</v>
      </c>
      <c r="E2247" t="s">
        <v>3303</v>
      </c>
      <c r="F2247" s="440">
        <v>46142</v>
      </c>
      <c r="G2247">
        <v>19506</v>
      </c>
      <c r="H2247" t="s">
        <v>5919</v>
      </c>
      <c r="I2247" t="s">
        <v>6085</v>
      </c>
      <c r="J2247">
        <v>0.2</v>
      </c>
      <c r="K2247" t="s">
        <v>5598</v>
      </c>
      <c r="L2247">
        <v>12</v>
      </c>
      <c r="M2247">
        <v>60</v>
      </c>
      <c r="N2247" t="s">
        <v>6085</v>
      </c>
      <c r="O2247" t="s">
        <v>464</v>
      </c>
    </row>
    <row r="2248" spans="1:15" x14ac:dyDescent="0.3">
      <c r="A2248">
        <v>228664</v>
      </c>
      <c r="B2248">
        <v>122</v>
      </c>
      <c r="C2248" t="s">
        <v>552</v>
      </c>
      <c r="D2248" t="s">
        <v>2520</v>
      </c>
      <c r="E2248" t="s">
        <v>3303</v>
      </c>
      <c r="F2248" s="440">
        <v>46142</v>
      </c>
      <c r="G2248">
        <v>19787</v>
      </c>
      <c r="H2248" t="s">
        <v>5914</v>
      </c>
      <c r="I2248" t="s">
        <v>6085</v>
      </c>
      <c r="J2248">
        <v>41</v>
      </c>
      <c r="K2248" t="s">
        <v>5598</v>
      </c>
      <c r="L2248">
        <v>221.4</v>
      </c>
      <c r="M2248">
        <v>5.4</v>
      </c>
      <c r="N2248" t="s">
        <v>6085</v>
      </c>
      <c r="O2248" t="s">
        <v>464</v>
      </c>
    </row>
    <row r="2249" spans="1:15" x14ac:dyDescent="0.3">
      <c r="A2249">
        <v>228664</v>
      </c>
      <c r="B2249">
        <v>122</v>
      </c>
      <c r="C2249" t="s">
        <v>552</v>
      </c>
      <c r="D2249" t="s">
        <v>2520</v>
      </c>
      <c r="E2249" t="s">
        <v>3303</v>
      </c>
      <c r="F2249" s="440">
        <v>46142</v>
      </c>
      <c r="G2249">
        <v>19488</v>
      </c>
      <c r="H2249" t="s">
        <v>5930</v>
      </c>
      <c r="I2249" t="s">
        <v>6085</v>
      </c>
      <c r="J2249">
        <v>1</v>
      </c>
      <c r="K2249" t="s">
        <v>5598</v>
      </c>
      <c r="L2249">
        <v>14</v>
      </c>
      <c r="M2249">
        <v>14</v>
      </c>
      <c r="N2249" t="s">
        <v>6085</v>
      </c>
      <c r="O2249" t="s">
        <v>464</v>
      </c>
    </row>
    <row r="2250" spans="1:15" x14ac:dyDescent="0.3">
      <c r="A2250">
        <v>228664</v>
      </c>
      <c r="B2250">
        <v>122</v>
      </c>
      <c r="C2250" t="s">
        <v>552</v>
      </c>
      <c r="D2250" t="s">
        <v>2520</v>
      </c>
      <c r="E2250" t="s">
        <v>3303</v>
      </c>
      <c r="F2250" s="440">
        <v>46142</v>
      </c>
      <c r="G2250">
        <v>23390</v>
      </c>
      <c r="H2250" t="s">
        <v>5922</v>
      </c>
      <c r="I2250" t="s">
        <v>6085</v>
      </c>
      <c r="J2250">
        <v>4</v>
      </c>
      <c r="K2250" t="s">
        <v>5598</v>
      </c>
      <c r="L2250">
        <v>32</v>
      </c>
      <c r="M2250">
        <v>8</v>
      </c>
      <c r="N2250" t="s">
        <v>6085</v>
      </c>
      <c r="O2250" t="s">
        <v>464</v>
      </c>
    </row>
    <row r="2251" spans="1:15" x14ac:dyDescent="0.3">
      <c r="A2251">
        <v>228663</v>
      </c>
      <c r="B2251">
        <v>122</v>
      </c>
      <c r="C2251" t="s">
        <v>552</v>
      </c>
      <c r="D2251" t="s">
        <v>2715</v>
      </c>
      <c r="E2251" t="s">
        <v>3304</v>
      </c>
      <c r="F2251" s="440">
        <v>46142</v>
      </c>
      <c r="G2251">
        <v>28384</v>
      </c>
      <c r="H2251" t="s">
        <v>5894</v>
      </c>
      <c r="I2251" t="s">
        <v>6085</v>
      </c>
      <c r="J2251">
        <v>16</v>
      </c>
      <c r="K2251" t="s">
        <v>5613</v>
      </c>
      <c r="L2251">
        <v>416</v>
      </c>
      <c r="M2251">
        <v>26</v>
      </c>
      <c r="N2251" t="s">
        <v>6085</v>
      </c>
      <c r="O2251" t="s">
        <v>464</v>
      </c>
    </row>
    <row r="2252" spans="1:15" x14ac:dyDescent="0.3">
      <c r="A2252">
        <v>228663</v>
      </c>
      <c r="B2252">
        <v>122</v>
      </c>
      <c r="C2252" t="s">
        <v>552</v>
      </c>
      <c r="D2252" t="s">
        <v>2715</v>
      </c>
      <c r="E2252" t="s">
        <v>3304</v>
      </c>
      <c r="F2252" s="440">
        <v>46142</v>
      </c>
      <c r="G2252">
        <v>21372</v>
      </c>
      <c r="H2252" t="s">
        <v>5704</v>
      </c>
      <c r="I2252" t="s">
        <v>6085</v>
      </c>
      <c r="J2252">
        <v>36</v>
      </c>
      <c r="K2252" t="s">
        <v>5613</v>
      </c>
      <c r="L2252">
        <v>1116</v>
      </c>
      <c r="M2252">
        <v>31</v>
      </c>
      <c r="N2252" t="s">
        <v>6085</v>
      </c>
      <c r="O2252" t="s">
        <v>464</v>
      </c>
    </row>
    <row r="2253" spans="1:15" x14ac:dyDescent="0.3">
      <c r="A2253">
        <v>228663</v>
      </c>
      <c r="B2253">
        <v>122</v>
      </c>
      <c r="C2253" t="s">
        <v>552</v>
      </c>
      <c r="D2253" t="s">
        <v>2715</v>
      </c>
      <c r="E2253" t="s">
        <v>3304</v>
      </c>
      <c r="F2253" s="440">
        <v>46142</v>
      </c>
      <c r="G2253">
        <v>19166</v>
      </c>
      <c r="H2253" t="s">
        <v>5892</v>
      </c>
      <c r="I2253" t="s">
        <v>6085</v>
      </c>
      <c r="J2253">
        <v>50</v>
      </c>
      <c r="K2253" t="s">
        <v>5613</v>
      </c>
      <c r="L2253">
        <v>1017.5</v>
      </c>
      <c r="M2253">
        <v>20.350000000000001</v>
      </c>
      <c r="N2253" t="s">
        <v>6085</v>
      </c>
      <c r="O2253" t="s">
        <v>464</v>
      </c>
    </row>
    <row r="2254" spans="1:15" x14ac:dyDescent="0.3">
      <c r="A2254">
        <v>228662</v>
      </c>
      <c r="B2254">
        <v>122</v>
      </c>
      <c r="C2254" t="s">
        <v>552</v>
      </c>
      <c r="D2254" t="s">
        <v>2758</v>
      </c>
      <c r="E2254" t="s">
        <v>3305</v>
      </c>
      <c r="F2254" s="440">
        <v>46142</v>
      </c>
      <c r="G2254">
        <v>28221</v>
      </c>
      <c r="H2254" t="s">
        <v>6124</v>
      </c>
      <c r="I2254" t="s">
        <v>6085</v>
      </c>
      <c r="J2254">
        <v>7</v>
      </c>
      <c r="K2254" t="s">
        <v>5598</v>
      </c>
      <c r="L2254">
        <v>280</v>
      </c>
      <c r="M2254">
        <v>40</v>
      </c>
      <c r="N2254" t="s">
        <v>6085</v>
      </c>
      <c r="O2254" t="s">
        <v>464</v>
      </c>
    </row>
    <row r="2255" spans="1:15" x14ac:dyDescent="0.3">
      <c r="A2255">
        <v>228662</v>
      </c>
      <c r="B2255">
        <v>122</v>
      </c>
      <c r="C2255" t="s">
        <v>552</v>
      </c>
      <c r="D2255" t="s">
        <v>2758</v>
      </c>
      <c r="E2255" t="s">
        <v>3305</v>
      </c>
      <c r="F2255" s="440">
        <v>46142</v>
      </c>
      <c r="G2255">
        <v>28222</v>
      </c>
      <c r="H2255" t="s">
        <v>6125</v>
      </c>
      <c r="I2255" t="s">
        <v>6085</v>
      </c>
      <c r="J2255">
        <v>4</v>
      </c>
      <c r="K2255" t="s">
        <v>5598</v>
      </c>
      <c r="L2255">
        <v>168</v>
      </c>
      <c r="M2255">
        <v>42</v>
      </c>
      <c r="N2255" t="s">
        <v>6085</v>
      </c>
      <c r="O2255" t="s">
        <v>464</v>
      </c>
    </row>
    <row r="2256" spans="1:15" x14ac:dyDescent="0.3">
      <c r="A2256">
        <v>228662</v>
      </c>
      <c r="B2256">
        <v>122</v>
      </c>
      <c r="C2256" t="s">
        <v>552</v>
      </c>
      <c r="D2256" t="s">
        <v>2758</v>
      </c>
      <c r="E2256" t="s">
        <v>3305</v>
      </c>
      <c r="F2256" s="440">
        <v>46142</v>
      </c>
      <c r="G2256">
        <v>28220</v>
      </c>
      <c r="H2256" t="s">
        <v>6126</v>
      </c>
      <c r="I2256" t="s">
        <v>6085</v>
      </c>
      <c r="J2256">
        <v>7</v>
      </c>
      <c r="K2256" t="s">
        <v>5598</v>
      </c>
      <c r="L2256">
        <v>224</v>
      </c>
      <c r="M2256">
        <v>32</v>
      </c>
      <c r="N2256" t="s">
        <v>6085</v>
      </c>
      <c r="O2256" t="s">
        <v>464</v>
      </c>
    </row>
    <row r="2257" spans="1:15" x14ac:dyDescent="0.3">
      <c r="A2257">
        <v>228661</v>
      </c>
      <c r="B2257">
        <v>122</v>
      </c>
      <c r="C2257" t="s">
        <v>552</v>
      </c>
      <c r="D2257" t="s">
        <v>2758</v>
      </c>
      <c r="E2257" t="s">
        <v>3306</v>
      </c>
      <c r="F2257" s="440">
        <v>46144</v>
      </c>
      <c r="G2257">
        <v>28221</v>
      </c>
      <c r="H2257" t="s">
        <v>6124</v>
      </c>
      <c r="I2257" t="s">
        <v>6085</v>
      </c>
      <c r="J2257">
        <v>3</v>
      </c>
      <c r="K2257" t="s">
        <v>5598</v>
      </c>
      <c r="L2257">
        <v>114</v>
      </c>
      <c r="M2257">
        <v>38</v>
      </c>
      <c r="N2257" t="s">
        <v>6085</v>
      </c>
      <c r="O2257" t="s">
        <v>465</v>
      </c>
    </row>
    <row r="2258" spans="1:15" x14ac:dyDescent="0.3">
      <c r="A2258">
        <v>228661</v>
      </c>
      <c r="B2258">
        <v>122</v>
      </c>
      <c r="C2258" t="s">
        <v>552</v>
      </c>
      <c r="D2258" t="s">
        <v>2758</v>
      </c>
      <c r="E2258" t="s">
        <v>3306</v>
      </c>
      <c r="F2258" s="440">
        <v>46144</v>
      </c>
      <c r="G2258">
        <v>28220</v>
      </c>
      <c r="H2258" t="s">
        <v>6126</v>
      </c>
      <c r="I2258" t="s">
        <v>6085</v>
      </c>
      <c r="J2258">
        <v>5</v>
      </c>
      <c r="K2258" t="s">
        <v>5598</v>
      </c>
      <c r="L2258">
        <v>150</v>
      </c>
      <c r="M2258">
        <v>30</v>
      </c>
      <c r="N2258" t="s">
        <v>6085</v>
      </c>
      <c r="O2258" t="s">
        <v>465</v>
      </c>
    </row>
    <row r="2259" spans="1:15" x14ac:dyDescent="0.3">
      <c r="A2259">
        <v>228661</v>
      </c>
      <c r="B2259">
        <v>122</v>
      </c>
      <c r="C2259" t="s">
        <v>552</v>
      </c>
      <c r="D2259" t="s">
        <v>2758</v>
      </c>
      <c r="E2259" t="s">
        <v>3306</v>
      </c>
      <c r="F2259" s="440">
        <v>46144</v>
      </c>
      <c r="G2259">
        <v>28222</v>
      </c>
      <c r="H2259" t="s">
        <v>6125</v>
      </c>
      <c r="I2259" t="s">
        <v>6085</v>
      </c>
      <c r="J2259">
        <v>7</v>
      </c>
      <c r="K2259" t="s">
        <v>5598</v>
      </c>
      <c r="L2259">
        <v>294</v>
      </c>
      <c r="M2259">
        <v>42</v>
      </c>
      <c r="N2259" t="s">
        <v>6085</v>
      </c>
      <c r="O2259" t="s">
        <v>465</v>
      </c>
    </row>
    <row r="2260" spans="1:15" x14ac:dyDescent="0.3">
      <c r="A2260">
        <v>228660</v>
      </c>
      <c r="B2260">
        <v>122</v>
      </c>
      <c r="C2260" t="s">
        <v>552</v>
      </c>
      <c r="D2260" t="s">
        <v>2697</v>
      </c>
      <c r="E2260" t="s">
        <v>3307</v>
      </c>
      <c r="F2260" s="440">
        <v>46142</v>
      </c>
      <c r="G2260">
        <v>23198</v>
      </c>
      <c r="H2260" t="s">
        <v>5947</v>
      </c>
      <c r="I2260" t="s">
        <v>6085</v>
      </c>
      <c r="J2260">
        <v>2</v>
      </c>
      <c r="K2260" t="s">
        <v>5598</v>
      </c>
      <c r="L2260">
        <v>23.4</v>
      </c>
      <c r="M2260">
        <v>11.7</v>
      </c>
      <c r="N2260" t="s">
        <v>6085</v>
      </c>
      <c r="O2260" t="s">
        <v>464</v>
      </c>
    </row>
    <row r="2261" spans="1:15" x14ac:dyDescent="0.3">
      <c r="A2261">
        <v>228660</v>
      </c>
      <c r="B2261">
        <v>122</v>
      </c>
      <c r="C2261" t="s">
        <v>552</v>
      </c>
      <c r="D2261" t="s">
        <v>2697</v>
      </c>
      <c r="E2261" t="s">
        <v>3307</v>
      </c>
      <c r="F2261" s="440">
        <v>46142</v>
      </c>
      <c r="G2261">
        <v>19721</v>
      </c>
      <c r="H2261" t="s">
        <v>5952</v>
      </c>
      <c r="I2261" t="s">
        <v>6085</v>
      </c>
      <c r="J2261">
        <v>1</v>
      </c>
      <c r="K2261" t="s">
        <v>5598</v>
      </c>
      <c r="L2261">
        <v>41.6</v>
      </c>
      <c r="M2261">
        <v>41.6</v>
      </c>
      <c r="N2261" t="s">
        <v>6085</v>
      </c>
      <c r="O2261" t="s">
        <v>464</v>
      </c>
    </row>
    <row r="2262" spans="1:15" x14ac:dyDescent="0.3">
      <c r="A2262">
        <v>228660</v>
      </c>
      <c r="B2262">
        <v>122</v>
      </c>
      <c r="C2262" t="s">
        <v>552</v>
      </c>
      <c r="D2262" t="s">
        <v>2697</v>
      </c>
      <c r="E2262" t="s">
        <v>3307</v>
      </c>
      <c r="F2262" s="440">
        <v>46142</v>
      </c>
      <c r="G2262">
        <v>23186</v>
      </c>
      <c r="H2262" t="s">
        <v>5955</v>
      </c>
      <c r="I2262" t="s">
        <v>6085</v>
      </c>
      <c r="J2262">
        <v>30</v>
      </c>
      <c r="K2262" t="s">
        <v>5598</v>
      </c>
      <c r="L2262">
        <v>351</v>
      </c>
      <c r="M2262">
        <v>11.7</v>
      </c>
      <c r="N2262" t="s">
        <v>6085</v>
      </c>
      <c r="O2262" t="s">
        <v>464</v>
      </c>
    </row>
    <row r="2263" spans="1:15" x14ac:dyDescent="0.3">
      <c r="A2263">
        <v>228660</v>
      </c>
      <c r="B2263">
        <v>122</v>
      </c>
      <c r="C2263" t="s">
        <v>552</v>
      </c>
      <c r="D2263" t="s">
        <v>2697</v>
      </c>
      <c r="E2263" t="s">
        <v>3307</v>
      </c>
      <c r="F2263" s="440">
        <v>46142</v>
      </c>
      <c r="G2263">
        <v>23184</v>
      </c>
      <c r="H2263" t="s">
        <v>5956</v>
      </c>
      <c r="I2263" t="s">
        <v>6085</v>
      </c>
      <c r="J2263">
        <v>0.3</v>
      </c>
      <c r="K2263" t="s">
        <v>5598</v>
      </c>
      <c r="L2263">
        <v>6.24</v>
      </c>
      <c r="M2263">
        <v>20.8</v>
      </c>
      <c r="N2263" t="s">
        <v>6085</v>
      </c>
      <c r="O2263" t="s">
        <v>464</v>
      </c>
    </row>
    <row r="2264" spans="1:15" x14ac:dyDescent="0.3">
      <c r="A2264">
        <v>228660</v>
      </c>
      <c r="B2264">
        <v>122</v>
      </c>
      <c r="C2264" t="s">
        <v>552</v>
      </c>
      <c r="D2264" t="s">
        <v>2697</v>
      </c>
      <c r="E2264" t="s">
        <v>3307</v>
      </c>
      <c r="F2264" s="440">
        <v>46142</v>
      </c>
      <c r="G2264">
        <v>19738</v>
      </c>
      <c r="H2264" t="s">
        <v>6018</v>
      </c>
      <c r="I2264" t="s">
        <v>6085</v>
      </c>
      <c r="J2264">
        <v>20</v>
      </c>
      <c r="K2264" t="s">
        <v>5598</v>
      </c>
      <c r="L2264">
        <v>59.8</v>
      </c>
      <c r="M2264">
        <v>2.99</v>
      </c>
      <c r="N2264" t="s">
        <v>6085</v>
      </c>
      <c r="O2264" t="s">
        <v>464</v>
      </c>
    </row>
    <row r="2265" spans="1:15" x14ac:dyDescent="0.3">
      <c r="A2265">
        <v>228660</v>
      </c>
      <c r="B2265">
        <v>122</v>
      </c>
      <c r="C2265" t="s">
        <v>552</v>
      </c>
      <c r="D2265" t="s">
        <v>2697</v>
      </c>
      <c r="E2265" t="s">
        <v>3307</v>
      </c>
      <c r="F2265" s="440">
        <v>46142</v>
      </c>
      <c r="G2265">
        <v>23389</v>
      </c>
      <c r="H2265" t="s">
        <v>5923</v>
      </c>
      <c r="I2265" t="s">
        <v>6085</v>
      </c>
      <c r="J2265">
        <v>4</v>
      </c>
      <c r="K2265" t="s">
        <v>5598</v>
      </c>
      <c r="L2265">
        <v>18.2</v>
      </c>
      <c r="M2265">
        <v>4.55</v>
      </c>
      <c r="N2265" t="s">
        <v>6085</v>
      </c>
      <c r="O2265" t="s">
        <v>464</v>
      </c>
    </row>
    <row r="2266" spans="1:15" x14ac:dyDescent="0.3">
      <c r="A2266">
        <v>228660</v>
      </c>
      <c r="B2266">
        <v>122</v>
      </c>
      <c r="C2266" t="s">
        <v>552</v>
      </c>
      <c r="D2266" t="s">
        <v>2697</v>
      </c>
      <c r="E2266" t="s">
        <v>3307</v>
      </c>
      <c r="F2266" s="440">
        <v>46142</v>
      </c>
      <c r="G2266">
        <v>23236</v>
      </c>
      <c r="H2266" t="s">
        <v>5934</v>
      </c>
      <c r="I2266" t="s">
        <v>6085</v>
      </c>
      <c r="J2266">
        <v>2</v>
      </c>
      <c r="K2266" t="s">
        <v>5598</v>
      </c>
      <c r="L2266">
        <v>18.78</v>
      </c>
      <c r="M2266">
        <v>9.39</v>
      </c>
      <c r="N2266" t="s">
        <v>6085</v>
      </c>
      <c r="O2266" t="s">
        <v>464</v>
      </c>
    </row>
    <row r="2267" spans="1:15" x14ac:dyDescent="0.3">
      <c r="A2267">
        <v>228660</v>
      </c>
      <c r="B2267">
        <v>122</v>
      </c>
      <c r="C2267" t="s">
        <v>552</v>
      </c>
      <c r="D2267" t="s">
        <v>2697</v>
      </c>
      <c r="E2267" t="s">
        <v>3307</v>
      </c>
      <c r="F2267" s="440">
        <v>46142</v>
      </c>
      <c r="G2267">
        <v>26425</v>
      </c>
      <c r="H2267" t="s">
        <v>5949</v>
      </c>
      <c r="I2267" t="s">
        <v>6085</v>
      </c>
      <c r="J2267">
        <v>5</v>
      </c>
      <c r="K2267" t="s">
        <v>5598</v>
      </c>
      <c r="L2267">
        <v>150</v>
      </c>
      <c r="M2267">
        <v>30</v>
      </c>
      <c r="N2267" t="s">
        <v>6085</v>
      </c>
      <c r="O2267" t="s">
        <v>464</v>
      </c>
    </row>
    <row r="2268" spans="1:15" x14ac:dyDescent="0.3">
      <c r="A2268">
        <v>228660</v>
      </c>
      <c r="B2268">
        <v>122</v>
      </c>
      <c r="C2268" t="s">
        <v>552</v>
      </c>
      <c r="D2268" t="s">
        <v>2697</v>
      </c>
      <c r="E2268" t="s">
        <v>3307</v>
      </c>
      <c r="F2268" s="440">
        <v>46142</v>
      </c>
      <c r="G2268">
        <v>19654</v>
      </c>
      <c r="H2268" t="s">
        <v>5917</v>
      </c>
      <c r="I2268" t="s">
        <v>6085</v>
      </c>
      <c r="J2268">
        <v>4</v>
      </c>
      <c r="K2268" t="s">
        <v>5598</v>
      </c>
      <c r="L2268">
        <v>14.04</v>
      </c>
      <c r="M2268">
        <v>3.51</v>
      </c>
      <c r="N2268" t="s">
        <v>6085</v>
      </c>
      <c r="O2268" t="s">
        <v>464</v>
      </c>
    </row>
    <row r="2269" spans="1:15" x14ac:dyDescent="0.3">
      <c r="A2269">
        <v>228660</v>
      </c>
      <c r="B2269">
        <v>122</v>
      </c>
      <c r="C2269" t="s">
        <v>552</v>
      </c>
      <c r="D2269" t="s">
        <v>2697</v>
      </c>
      <c r="E2269" t="s">
        <v>3307</v>
      </c>
      <c r="F2269" s="440">
        <v>46142</v>
      </c>
      <c r="G2269">
        <v>26631</v>
      </c>
      <c r="H2269" t="s">
        <v>6117</v>
      </c>
      <c r="I2269" t="s">
        <v>6085</v>
      </c>
      <c r="J2269">
        <v>2.5</v>
      </c>
      <c r="K2269" t="s">
        <v>5598</v>
      </c>
      <c r="L2269">
        <v>135</v>
      </c>
      <c r="M2269">
        <v>54</v>
      </c>
      <c r="N2269" t="s">
        <v>6085</v>
      </c>
      <c r="O2269" t="s">
        <v>464</v>
      </c>
    </row>
    <row r="2270" spans="1:15" x14ac:dyDescent="0.3">
      <c r="A2270">
        <v>228464</v>
      </c>
      <c r="B2270">
        <v>122</v>
      </c>
      <c r="C2270" t="s">
        <v>552</v>
      </c>
      <c r="D2270" t="s">
        <v>2520</v>
      </c>
      <c r="E2270" t="s">
        <v>3308</v>
      </c>
      <c r="F2270" s="440">
        <v>46136</v>
      </c>
      <c r="G2270">
        <v>19472</v>
      </c>
      <c r="H2270" t="s">
        <v>6064</v>
      </c>
      <c r="I2270" t="s">
        <v>6085</v>
      </c>
      <c r="J2270">
        <v>1</v>
      </c>
      <c r="K2270" t="s">
        <v>5598</v>
      </c>
      <c r="L2270">
        <v>17</v>
      </c>
      <c r="M2270">
        <v>17</v>
      </c>
      <c r="N2270" t="s">
        <v>6085</v>
      </c>
      <c r="O2270" t="s">
        <v>464</v>
      </c>
    </row>
    <row r="2271" spans="1:15" x14ac:dyDescent="0.3">
      <c r="A2271">
        <v>228463</v>
      </c>
      <c r="B2271">
        <v>122</v>
      </c>
      <c r="C2271" t="s">
        <v>552</v>
      </c>
      <c r="D2271" t="s">
        <v>2693</v>
      </c>
      <c r="E2271" t="s">
        <v>3309</v>
      </c>
      <c r="F2271" s="440">
        <v>46139</v>
      </c>
      <c r="G2271">
        <v>22721</v>
      </c>
      <c r="H2271" t="s">
        <v>5710</v>
      </c>
      <c r="I2271" t="s">
        <v>6085</v>
      </c>
      <c r="J2271">
        <v>13.36</v>
      </c>
      <c r="K2271" t="s">
        <v>5598</v>
      </c>
      <c r="L2271">
        <v>394.12</v>
      </c>
      <c r="M2271">
        <v>29.5</v>
      </c>
      <c r="N2271" t="s">
        <v>6085</v>
      </c>
      <c r="O2271" t="s">
        <v>464</v>
      </c>
    </row>
    <row r="2272" spans="1:15" x14ac:dyDescent="0.3">
      <c r="A2272">
        <v>228462</v>
      </c>
      <c r="B2272">
        <v>122</v>
      </c>
      <c r="C2272" t="s">
        <v>552</v>
      </c>
      <c r="D2272" t="s">
        <v>2520</v>
      </c>
      <c r="E2272" t="s">
        <v>3310</v>
      </c>
      <c r="F2272" s="440">
        <v>46128</v>
      </c>
      <c r="G2272">
        <v>19502</v>
      </c>
      <c r="H2272" t="s">
        <v>6015</v>
      </c>
      <c r="I2272" t="s">
        <v>6085</v>
      </c>
      <c r="J2272">
        <v>0.6</v>
      </c>
      <c r="K2272" t="s">
        <v>5598</v>
      </c>
      <c r="L2272">
        <v>10.8</v>
      </c>
      <c r="M2272">
        <v>18</v>
      </c>
      <c r="N2272" t="s">
        <v>6085</v>
      </c>
      <c r="O2272" t="s">
        <v>464</v>
      </c>
    </row>
    <row r="2273" spans="1:15" x14ac:dyDescent="0.3">
      <c r="A2273">
        <v>228462</v>
      </c>
      <c r="B2273">
        <v>122</v>
      </c>
      <c r="C2273" t="s">
        <v>552</v>
      </c>
      <c r="D2273" t="s">
        <v>2520</v>
      </c>
      <c r="E2273" t="s">
        <v>3310</v>
      </c>
      <c r="F2273" s="440">
        <v>46128</v>
      </c>
      <c r="G2273">
        <v>19505</v>
      </c>
      <c r="H2273" t="s">
        <v>5978</v>
      </c>
      <c r="I2273" t="s">
        <v>6085</v>
      </c>
      <c r="J2273">
        <v>1</v>
      </c>
      <c r="K2273" t="s">
        <v>5598</v>
      </c>
      <c r="L2273">
        <v>9.5</v>
      </c>
      <c r="M2273">
        <v>9.5</v>
      </c>
      <c r="N2273" t="s">
        <v>6085</v>
      </c>
      <c r="O2273" t="s">
        <v>464</v>
      </c>
    </row>
    <row r="2274" spans="1:15" x14ac:dyDescent="0.3">
      <c r="A2274">
        <v>228462</v>
      </c>
      <c r="B2274">
        <v>122</v>
      </c>
      <c r="C2274" t="s">
        <v>552</v>
      </c>
      <c r="D2274" t="s">
        <v>2520</v>
      </c>
      <c r="E2274" t="s">
        <v>3310</v>
      </c>
      <c r="F2274" s="440">
        <v>46128</v>
      </c>
      <c r="G2274">
        <v>24037</v>
      </c>
      <c r="H2274" t="s">
        <v>6116</v>
      </c>
      <c r="I2274" t="s">
        <v>6085</v>
      </c>
      <c r="J2274">
        <v>2</v>
      </c>
      <c r="K2274" t="s">
        <v>5598</v>
      </c>
      <c r="L2274">
        <v>36</v>
      </c>
      <c r="M2274">
        <v>18</v>
      </c>
      <c r="N2274" t="s">
        <v>6085</v>
      </c>
      <c r="O2274" t="s">
        <v>464</v>
      </c>
    </row>
    <row r="2275" spans="1:15" x14ac:dyDescent="0.3">
      <c r="A2275">
        <v>228462</v>
      </c>
      <c r="B2275">
        <v>122</v>
      </c>
      <c r="C2275" t="s">
        <v>552</v>
      </c>
      <c r="D2275" t="s">
        <v>2520</v>
      </c>
      <c r="E2275" t="s">
        <v>3310</v>
      </c>
      <c r="F2275" s="440">
        <v>46128</v>
      </c>
      <c r="G2275">
        <v>19498</v>
      </c>
      <c r="H2275" t="s">
        <v>5979</v>
      </c>
      <c r="I2275" t="s">
        <v>6085</v>
      </c>
      <c r="J2275">
        <v>1</v>
      </c>
      <c r="K2275" t="s">
        <v>5598</v>
      </c>
      <c r="L2275">
        <v>13.5</v>
      </c>
      <c r="M2275">
        <v>13.5</v>
      </c>
      <c r="N2275" t="s">
        <v>6085</v>
      </c>
      <c r="O2275" t="s">
        <v>464</v>
      </c>
    </row>
    <row r="2276" spans="1:15" x14ac:dyDescent="0.3">
      <c r="A2276">
        <v>228462</v>
      </c>
      <c r="B2276">
        <v>122</v>
      </c>
      <c r="C2276" t="s">
        <v>552</v>
      </c>
      <c r="D2276" t="s">
        <v>2520</v>
      </c>
      <c r="E2276" t="s">
        <v>3310</v>
      </c>
      <c r="F2276" s="440">
        <v>46128</v>
      </c>
      <c r="G2276">
        <v>25647</v>
      </c>
      <c r="H2276" t="s">
        <v>5918</v>
      </c>
      <c r="I2276" t="s">
        <v>6085</v>
      </c>
      <c r="J2276">
        <v>1.5</v>
      </c>
      <c r="K2276" t="s">
        <v>5598</v>
      </c>
      <c r="L2276">
        <v>25.5</v>
      </c>
      <c r="M2276">
        <v>17</v>
      </c>
      <c r="N2276" t="s">
        <v>6085</v>
      </c>
      <c r="O2276" t="s">
        <v>464</v>
      </c>
    </row>
    <row r="2277" spans="1:15" x14ac:dyDescent="0.3">
      <c r="A2277">
        <v>228462</v>
      </c>
      <c r="B2277">
        <v>122</v>
      </c>
      <c r="C2277" t="s">
        <v>552</v>
      </c>
      <c r="D2277" t="s">
        <v>2520</v>
      </c>
      <c r="E2277" t="s">
        <v>3310</v>
      </c>
      <c r="F2277" s="440">
        <v>46128</v>
      </c>
      <c r="G2277">
        <v>24509</v>
      </c>
      <c r="H2277" t="s">
        <v>5928</v>
      </c>
      <c r="I2277" t="s">
        <v>6085</v>
      </c>
      <c r="J2277">
        <v>20</v>
      </c>
      <c r="K2277" t="s">
        <v>5598</v>
      </c>
      <c r="L2277">
        <v>84</v>
      </c>
      <c r="M2277">
        <v>4.2</v>
      </c>
      <c r="N2277" t="s">
        <v>6085</v>
      </c>
      <c r="O2277" t="s">
        <v>464</v>
      </c>
    </row>
    <row r="2278" spans="1:15" x14ac:dyDescent="0.3">
      <c r="A2278">
        <v>228462</v>
      </c>
      <c r="B2278">
        <v>122</v>
      </c>
      <c r="C2278" t="s">
        <v>552</v>
      </c>
      <c r="D2278" t="s">
        <v>2520</v>
      </c>
      <c r="E2278" t="s">
        <v>3310</v>
      </c>
      <c r="F2278" s="440">
        <v>46128</v>
      </c>
      <c r="G2278">
        <v>19488</v>
      </c>
      <c r="H2278" t="s">
        <v>5930</v>
      </c>
      <c r="I2278" t="s">
        <v>6085</v>
      </c>
      <c r="J2278">
        <v>1</v>
      </c>
      <c r="K2278" t="s">
        <v>5598</v>
      </c>
      <c r="L2278">
        <v>11</v>
      </c>
      <c r="M2278">
        <v>11</v>
      </c>
      <c r="N2278" t="s">
        <v>6085</v>
      </c>
      <c r="O2278" t="s">
        <v>464</v>
      </c>
    </row>
    <row r="2279" spans="1:15" x14ac:dyDescent="0.3">
      <c r="A2279">
        <v>228462</v>
      </c>
      <c r="B2279">
        <v>122</v>
      </c>
      <c r="C2279" t="s">
        <v>552</v>
      </c>
      <c r="D2279" t="s">
        <v>2520</v>
      </c>
      <c r="E2279" t="s">
        <v>3310</v>
      </c>
      <c r="F2279" s="440">
        <v>46128</v>
      </c>
      <c r="G2279">
        <v>19647</v>
      </c>
      <c r="H2279" t="s">
        <v>5921</v>
      </c>
      <c r="I2279" t="s">
        <v>6085</v>
      </c>
      <c r="J2279">
        <v>1</v>
      </c>
      <c r="K2279" t="s">
        <v>5598</v>
      </c>
      <c r="L2279">
        <v>12.8</v>
      </c>
      <c r="M2279">
        <v>12.8</v>
      </c>
      <c r="N2279" t="s">
        <v>6085</v>
      </c>
      <c r="O2279" t="s">
        <v>464</v>
      </c>
    </row>
    <row r="2280" spans="1:15" x14ac:dyDescent="0.3">
      <c r="A2280">
        <v>228462</v>
      </c>
      <c r="B2280">
        <v>122</v>
      </c>
      <c r="C2280" t="s">
        <v>552</v>
      </c>
      <c r="D2280" t="s">
        <v>2520</v>
      </c>
      <c r="E2280" t="s">
        <v>3310</v>
      </c>
      <c r="F2280" s="440">
        <v>46128</v>
      </c>
      <c r="G2280">
        <v>23096</v>
      </c>
      <c r="H2280" t="s">
        <v>5941</v>
      </c>
      <c r="I2280" t="s">
        <v>6085</v>
      </c>
      <c r="J2280">
        <v>60</v>
      </c>
      <c r="K2280" t="s">
        <v>5613</v>
      </c>
      <c r="L2280">
        <v>42</v>
      </c>
      <c r="M2280">
        <v>0.7</v>
      </c>
      <c r="N2280" t="s">
        <v>6085</v>
      </c>
      <c r="O2280" t="s">
        <v>464</v>
      </c>
    </row>
    <row r="2281" spans="1:15" x14ac:dyDescent="0.3">
      <c r="A2281">
        <v>228462</v>
      </c>
      <c r="B2281">
        <v>122</v>
      </c>
      <c r="C2281" t="s">
        <v>552</v>
      </c>
      <c r="D2281" t="s">
        <v>2520</v>
      </c>
      <c r="E2281" t="s">
        <v>3310</v>
      </c>
      <c r="F2281" s="440">
        <v>46128</v>
      </c>
      <c r="G2281">
        <v>19503</v>
      </c>
      <c r="H2281" t="s">
        <v>6058</v>
      </c>
      <c r="I2281" t="s">
        <v>6085</v>
      </c>
      <c r="J2281">
        <v>1</v>
      </c>
      <c r="K2281" t="s">
        <v>5598</v>
      </c>
      <c r="L2281">
        <v>9</v>
      </c>
      <c r="M2281">
        <v>9</v>
      </c>
      <c r="N2281" t="s">
        <v>6085</v>
      </c>
      <c r="O2281" t="s">
        <v>464</v>
      </c>
    </row>
    <row r="2282" spans="1:15" x14ac:dyDescent="0.3">
      <c r="A2282">
        <v>228462</v>
      </c>
      <c r="B2282">
        <v>122</v>
      </c>
      <c r="C2282" t="s">
        <v>552</v>
      </c>
      <c r="D2282" t="s">
        <v>2520</v>
      </c>
      <c r="E2282" t="s">
        <v>3310</v>
      </c>
      <c r="F2282" s="440">
        <v>46128</v>
      </c>
      <c r="G2282">
        <v>19623</v>
      </c>
      <c r="H2282" t="s">
        <v>5929</v>
      </c>
      <c r="I2282" t="s">
        <v>6085</v>
      </c>
      <c r="J2282">
        <v>5</v>
      </c>
      <c r="K2282" t="s">
        <v>5598</v>
      </c>
      <c r="L2282">
        <v>25</v>
      </c>
      <c r="M2282">
        <v>5</v>
      </c>
      <c r="N2282" t="s">
        <v>6085</v>
      </c>
      <c r="O2282" t="s">
        <v>464</v>
      </c>
    </row>
    <row r="2283" spans="1:15" x14ac:dyDescent="0.3">
      <c r="A2283">
        <v>228462</v>
      </c>
      <c r="B2283">
        <v>122</v>
      </c>
      <c r="C2283" t="s">
        <v>552</v>
      </c>
      <c r="D2283" t="s">
        <v>2520</v>
      </c>
      <c r="E2283" t="s">
        <v>3310</v>
      </c>
      <c r="F2283" s="440">
        <v>46128</v>
      </c>
      <c r="G2283">
        <v>23389</v>
      </c>
      <c r="H2283" t="s">
        <v>5923</v>
      </c>
      <c r="I2283" t="s">
        <v>6085</v>
      </c>
      <c r="J2283">
        <v>3</v>
      </c>
      <c r="K2283" t="s">
        <v>5598</v>
      </c>
      <c r="L2283">
        <v>15</v>
      </c>
      <c r="M2283">
        <v>5</v>
      </c>
      <c r="N2283" t="s">
        <v>6085</v>
      </c>
      <c r="O2283" t="s">
        <v>464</v>
      </c>
    </row>
    <row r="2284" spans="1:15" x14ac:dyDescent="0.3">
      <c r="A2284">
        <v>228462</v>
      </c>
      <c r="B2284">
        <v>122</v>
      </c>
      <c r="C2284" t="s">
        <v>552</v>
      </c>
      <c r="D2284" t="s">
        <v>2520</v>
      </c>
      <c r="E2284" t="s">
        <v>3310</v>
      </c>
      <c r="F2284" s="440">
        <v>46128</v>
      </c>
      <c r="G2284">
        <v>19476</v>
      </c>
      <c r="H2284" t="s">
        <v>6017</v>
      </c>
      <c r="I2284" t="s">
        <v>6085</v>
      </c>
      <c r="J2284">
        <v>0.4</v>
      </c>
      <c r="K2284" t="s">
        <v>5598</v>
      </c>
      <c r="L2284">
        <v>24.8</v>
      </c>
      <c r="M2284">
        <v>62</v>
      </c>
      <c r="N2284" t="s">
        <v>6085</v>
      </c>
      <c r="O2284" t="s">
        <v>464</v>
      </c>
    </row>
    <row r="2285" spans="1:15" x14ac:dyDescent="0.3">
      <c r="A2285">
        <v>228462</v>
      </c>
      <c r="B2285">
        <v>122</v>
      </c>
      <c r="C2285" t="s">
        <v>552</v>
      </c>
      <c r="D2285" t="s">
        <v>2520</v>
      </c>
      <c r="E2285" t="s">
        <v>3310</v>
      </c>
      <c r="F2285" s="440">
        <v>46128</v>
      </c>
      <c r="G2285">
        <v>19701</v>
      </c>
      <c r="H2285" t="s">
        <v>5980</v>
      </c>
      <c r="I2285" t="s">
        <v>6085</v>
      </c>
      <c r="J2285">
        <v>1</v>
      </c>
      <c r="K2285" t="s">
        <v>5598</v>
      </c>
      <c r="L2285">
        <v>18</v>
      </c>
      <c r="M2285">
        <v>18</v>
      </c>
      <c r="N2285" t="s">
        <v>6085</v>
      </c>
      <c r="O2285" t="s">
        <v>464</v>
      </c>
    </row>
    <row r="2286" spans="1:15" x14ac:dyDescent="0.3">
      <c r="A2286">
        <v>228462</v>
      </c>
      <c r="B2286">
        <v>122</v>
      </c>
      <c r="C2286" t="s">
        <v>552</v>
      </c>
      <c r="D2286" t="s">
        <v>2520</v>
      </c>
      <c r="E2286" t="s">
        <v>3310</v>
      </c>
      <c r="F2286" s="440">
        <v>46128</v>
      </c>
      <c r="G2286">
        <v>19617</v>
      </c>
      <c r="H2286" t="s">
        <v>5933</v>
      </c>
      <c r="I2286" t="s">
        <v>6085</v>
      </c>
      <c r="J2286">
        <v>0.3</v>
      </c>
      <c r="K2286" t="s">
        <v>5598</v>
      </c>
      <c r="L2286">
        <v>3.6</v>
      </c>
      <c r="M2286">
        <v>12</v>
      </c>
      <c r="N2286" t="s">
        <v>6085</v>
      </c>
      <c r="O2286" t="s">
        <v>464</v>
      </c>
    </row>
    <row r="2287" spans="1:15" x14ac:dyDescent="0.3">
      <c r="A2287">
        <v>228462</v>
      </c>
      <c r="B2287">
        <v>122</v>
      </c>
      <c r="C2287" t="s">
        <v>552</v>
      </c>
      <c r="D2287" t="s">
        <v>2520</v>
      </c>
      <c r="E2287" t="s">
        <v>3310</v>
      </c>
      <c r="F2287" s="440">
        <v>46128</v>
      </c>
      <c r="G2287">
        <v>23390</v>
      </c>
      <c r="H2287" t="s">
        <v>5922</v>
      </c>
      <c r="I2287" t="s">
        <v>6085</v>
      </c>
      <c r="J2287">
        <v>6</v>
      </c>
      <c r="K2287" t="s">
        <v>5598</v>
      </c>
      <c r="L2287">
        <v>54</v>
      </c>
      <c r="M2287">
        <v>9</v>
      </c>
      <c r="N2287" t="s">
        <v>6085</v>
      </c>
      <c r="O2287" t="s">
        <v>464</v>
      </c>
    </row>
    <row r="2288" spans="1:15" x14ac:dyDescent="0.3">
      <c r="A2288">
        <v>228462</v>
      </c>
      <c r="B2288">
        <v>122</v>
      </c>
      <c r="C2288" t="s">
        <v>552</v>
      </c>
      <c r="D2288" t="s">
        <v>2520</v>
      </c>
      <c r="E2288" t="s">
        <v>3310</v>
      </c>
      <c r="F2288" s="440">
        <v>46128</v>
      </c>
      <c r="G2288">
        <v>19575</v>
      </c>
      <c r="H2288" t="s">
        <v>5944</v>
      </c>
      <c r="I2288" t="s">
        <v>6085</v>
      </c>
      <c r="J2288">
        <v>0.4</v>
      </c>
      <c r="K2288" t="s">
        <v>5598</v>
      </c>
      <c r="L2288">
        <v>12</v>
      </c>
      <c r="M2288">
        <v>30</v>
      </c>
      <c r="N2288" t="s">
        <v>6085</v>
      </c>
      <c r="O2288" t="s">
        <v>464</v>
      </c>
    </row>
    <row r="2289" spans="1:15" x14ac:dyDescent="0.3">
      <c r="A2289">
        <v>228462</v>
      </c>
      <c r="B2289">
        <v>122</v>
      </c>
      <c r="C2289" t="s">
        <v>552</v>
      </c>
      <c r="D2289" t="s">
        <v>2520</v>
      </c>
      <c r="E2289" t="s">
        <v>3310</v>
      </c>
      <c r="F2289" s="440">
        <v>46128</v>
      </c>
      <c r="G2289">
        <v>19787</v>
      </c>
      <c r="H2289" t="s">
        <v>5914</v>
      </c>
      <c r="I2289" t="s">
        <v>6085</v>
      </c>
      <c r="J2289">
        <v>1.5</v>
      </c>
      <c r="K2289" t="s">
        <v>5598</v>
      </c>
      <c r="L2289">
        <v>9.6</v>
      </c>
      <c r="M2289">
        <v>6.4</v>
      </c>
      <c r="N2289" t="s">
        <v>6085</v>
      </c>
      <c r="O2289" t="s">
        <v>464</v>
      </c>
    </row>
    <row r="2290" spans="1:15" x14ac:dyDescent="0.3">
      <c r="A2290">
        <v>228462</v>
      </c>
      <c r="B2290">
        <v>122</v>
      </c>
      <c r="C2290" t="s">
        <v>552</v>
      </c>
      <c r="D2290" t="s">
        <v>2520</v>
      </c>
      <c r="E2290" t="s">
        <v>3310</v>
      </c>
      <c r="F2290" s="440">
        <v>46128</v>
      </c>
      <c r="G2290">
        <v>19743</v>
      </c>
      <c r="H2290" t="s">
        <v>5940</v>
      </c>
      <c r="I2290" t="s">
        <v>6085</v>
      </c>
      <c r="J2290">
        <v>0.5</v>
      </c>
      <c r="K2290" t="s">
        <v>5598</v>
      </c>
      <c r="L2290">
        <v>7.5</v>
      </c>
      <c r="M2290">
        <v>15</v>
      </c>
      <c r="N2290" t="s">
        <v>6085</v>
      </c>
      <c r="O2290" t="s">
        <v>464</v>
      </c>
    </row>
    <row r="2291" spans="1:15" x14ac:dyDescent="0.3">
      <c r="A2291">
        <v>228462</v>
      </c>
      <c r="B2291">
        <v>122</v>
      </c>
      <c r="C2291" t="s">
        <v>552</v>
      </c>
      <c r="D2291" t="s">
        <v>2520</v>
      </c>
      <c r="E2291" t="s">
        <v>3310</v>
      </c>
      <c r="F2291" s="440">
        <v>46128</v>
      </c>
      <c r="G2291">
        <v>23359</v>
      </c>
      <c r="H2291" t="s">
        <v>5939</v>
      </c>
      <c r="I2291" t="s">
        <v>6085</v>
      </c>
      <c r="J2291">
        <v>40</v>
      </c>
      <c r="K2291" t="s">
        <v>5598</v>
      </c>
      <c r="L2291">
        <v>84</v>
      </c>
      <c r="M2291">
        <v>2.1</v>
      </c>
      <c r="N2291" t="s">
        <v>6085</v>
      </c>
      <c r="O2291" t="s">
        <v>464</v>
      </c>
    </row>
    <row r="2292" spans="1:15" x14ac:dyDescent="0.3">
      <c r="A2292">
        <v>228462</v>
      </c>
      <c r="B2292">
        <v>122</v>
      </c>
      <c r="C2292" t="s">
        <v>552</v>
      </c>
      <c r="D2292" t="s">
        <v>2520</v>
      </c>
      <c r="E2292" t="s">
        <v>3310</v>
      </c>
      <c r="F2292" s="440">
        <v>46128</v>
      </c>
      <c r="G2292">
        <v>19751</v>
      </c>
      <c r="H2292" t="s">
        <v>5938</v>
      </c>
      <c r="I2292" t="s">
        <v>6085</v>
      </c>
      <c r="J2292">
        <v>12</v>
      </c>
      <c r="K2292" t="s">
        <v>5598</v>
      </c>
      <c r="L2292">
        <v>114</v>
      </c>
      <c r="M2292">
        <v>9.5</v>
      </c>
      <c r="N2292" t="s">
        <v>6085</v>
      </c>
      <c r="O2292" t="s">
        <v>464</v>
      </c>
    </row>
    <row r="2293" spans="1:15" x14ac:dyDescent="0.3">
      <c r="A2293">
        <v>228462</v>
      </c>
      <c r="B2293">
        <v>122</v>
      </c>
      <c r="C2293" t="s">
        <v>552</v>
      </c>
      <c r="D2293" t="s">
        <v>2520</v>
      </c>
      <c r="E2293" t="s">
        <v>3310</v>
      </c>
      <c r="F2293" s="440">
        <v>46128</v>
      </c>
      <c r="G2293">
        <v>19480</v>
      </c>
      <c r="H2293" t="s">
        <v>5936</v>
      </c>
      <c r="I2293" t="s">
        <v>6085</v>
      </c>
      <c r="J2293">
        <v>0.2</v>
      </c>
      <c r="K2293" t="s">
        <v>5598</v>
      </c>
      <c r="L2293">
        <v>3.2</v>
      </c>
      <c r="M2293">
        <v>16</v>
      </c>
      <c r="N2293" t="s">
        <v>6085</v>
      </c>
      <c r="O2293" t="s">
        <v>464</v>
      </c>
    </row>
    <row r="2294" spans="1:15" x14ac:dyDescent="0.3">
      <c r="A2294">
        <v>228462</v>
      </c>
      <c r="B2294">
        <v>122</v>
      </c>
      <c r="C2294" t="s">
        <v>552</v>
      </c>
      <c r="D2294" t="s">
        <v>2520</v>
      </c>
      <c r="E2294" t="s">
        <v>3310</v>
      </c>
      <c r="F2294" s="440">
        <v>46128</v>
      </c>
      <c r="G2294">
        <v>19472</v>
      </c>
      <c r="H2294" t="s">
        <v>6064</v>
      </c>
      <c r="I2294" t="s">
        <v>6085</v>
      </c>
      <c r="J2294">
        <v>1.5</v>
      </c>
      <c r="K2294" t="s">
        <v>5598</v>
      </c>
      <c r="L2294">
        <v>25.8</v>
      </c>
      <c r="M2294">
        <v>17.2</v>
      </c>
      <c r="N2294" t="s">
        <v>6085</v>
      </c>
      <c r="O2294" t="s">
        <v>464</v>
      </c>
    </row>
    <row r="2295" spans="1:15" x14ac:dyDescent="0.3">
      <c r="A2295">
        <v>228462</v>
      </c>
      <c r="B2295">
        <v>122</v>
      </c>
      <c r="C2295" t="s">
        <v>552</v>
      </c>
      <c r="D2295" t="s">
        <v>2520</v>
      </c>
      <c r="E2295" t="s">
        <v>3310</v>
      </c>
      <c r="F2295" s="440">
        <v>46128</v>
      </c>
      <c r="G2295">
        <v>19759</v>
      </c>
      <c r="H2295" t="s">
        <v>6016</v>
      </c>
      <c r="I2295" t="s">
        <v>6085</v>
      </c>
      <c r="J2295">
        <v>10</v>
      </c>
      <c r="K2295" t="s">
        <v>5598</v>
      </c>
      <c r="L2295">
        <v>98</v>
      </c>
      <c r="M2295">
        <v>9.8000000000000007</v>
      </c>
      <c r="N2295" t="s">
        <v>6085</v>
      </c>
      <c r="O2295" t="s">
        <v>464</v>
      </c>
    </row>
    <row r="2296" spans="1:15" x14ac:dyDescent="0.3">
      <c r="A2296">
        <v>228461</v>
      </c>
      <c r="B2296">
        <v>122</v>
      </c>
      <c r="C2296" t="s">
        <v>552</v>
      </c>
      <c r="D2296" t="s">
        <v>3311</v>
      </c>
      <c r="E2296" t="s">
        <v>3312</v>
      </c>
      <c r="F2296" s="440">
        <v>46133</v>
      </c>
      <c r="G2296">
        <v>19701</v>
      </c>
      <c r="H2296" t="s">
        <v>5980</v>
      </c>
      <c r="I2296" t="s">
        <v>6085</v>
      </c>
      <c r="J2296">
        <v>0.5</v>
      </c>
      <c r="K2296" t="s">
        <v>5598</v>
      </c>
      <c r="L2296">
        <v>8.52</v>
      </c>
      <c r="M2296">
        <v>17.04</v>
      </c>
      <c r="N2296" t="s">
        <v>6085</v>
      </c>
      <c r="O2296" t="s">
        <v>464</v>
      </c>
    </row>
    <row r="2297" spans="1:15" x14ac:dyDescent="0.3">
      <c r="A2297">
        <v>228461</v>
      </c>
      <c r="B2297">
        <v>122</v>
      </c>
      <c r="C2297" t="s">
        <v>552</v>
      </c>
      <c r="D2297" t="s">
        <v>3311</v>
      </c>
      <c r="E2297" t="s">
        <v>3312</v>
      </c>
      <c r="F2297" s="440">
        <v>46133</v>
      </c>
      <c r="G2297">
        <v>19647</v>
      </c>
      <c r="H2297" t="s">
        <v>5921</v>
      </c>
      <c r="I2297" t="s">
        <v>6085</v>
      </c>
      <c r="J2297">
        <v>1</v>
      </c>
      <c r="K2297" t="s">
        <v>5598</v>
      </c>
      <c r="L2297">
        <v>7.3</v>
      </c>
      <c r="M2297">
        <v>7.3</v>
      </c>
      <c r="N2297" t="s">
        <v>6085</v>
      </c>
      <c r="O2297" t="s">
        <v>464</v>
      </c>
    </row>
    <row r="2298" spans="1:15" x14ac:dyDescent="0.3">
      <c r="A2298">
        <v>228461</v>
      </c>
      <c r="B2298">
        <v>122</v>
      </c>
      <c r="C2298" t="s">
        <v>552</v>
      </c>
      <c r="D2298" t="s">
        <v>3311</v>
      </c>
      <c r="E2298" t="s">
        <v>3312</v>
      </c>
      <c r="F2298" s="440">
        <v>46133</v>
      </c>
      <c r="G2298">
        <v>23113</v>
      </c>
      <c r="H2298" t="s">
        <v>5985</v>
      </c>
      <c r="I2298" t="s">
        <v>6085</v>
      </c>
      <c r="J2298">
        <v>2</v>
      </c>
      <c r="K2298" t="s">
        <v>5598</v>
      </c>
      <c r="L2298">
        <v>19.46</v>
      </c>
      <c r="M2298">
        <v>9.73</v>
      </c>
      <c r="N2298" t="s">
        <v>6085</v>
      </c>
      <c r="O2298" t="s">
        <v>464</v>
      </c>
    </row>
    <row r="2299" spans="1:15" x14ac:dyDescent="0.3">
      <c r="A2299">
        <v>228461</v>
      </c>
      <c r="B2299">
        <v>122</v>
      </c>
      <c r="C2299" t="s">
        <v>552</v>
      </c>
      <c r="D2299" t="s">
        <v>3311</v>
      </c>
      <c r="E2299" t="s">
        <v>3312</v>
      </c>
      <c r="F2299" s="440">
        <v>46133</v>
      </c>
      <c r="G2299">
        <v>25647</v>
      </c>
      <c r="H2299" t="s">
        <v>5918</v>
      </c>
      <c r="I2299" t="s">
        <v>6085</v>
      </c>
      <c r="J2299">
        <v>1.5</v>
      </c>
      <c r="K2299" t="s">
        <v>5598</v>
      </c>
      <c r="L2299">
        <v>24.64</v>
      </c>
      <c r="M2299">
        <v>16.426666999999998</v>
      </c>
      <c r="N2299" t="s">
        <v>6085</v>
      </c>
      <c r="O2299" t="s">
        <v>464</v>
      </c>
    </row>
    <row r="2300" spans="1:15" x14ac:dyDescent="0.3">
      <c r="A2300">
        <v>228460</v>
      </c>
      <c r="B2300">
        <v>122</v>
      </c>
      <c r="C2300" t="s">
        <v>552</v>
      </c>
      <c r="D2300" t="s">
        <v>2520</v>
      </c>
      <c r="E2300" t="s">
        <v>3313</v>
      </c>
      <c r="F2300" s="440">
        <v>46136</v>
      </c>
      <c r="G2300">
        <v>19480</v>
      </c>
      <c r="H2300" t="s">
        <v>5936</v>
      </c>
      <c r="I2300" t="s">
        <v>6085</v>
      </c>
      <c r="J2300">
        <v>0.2</v>
      </c>
      <c r="K2300" t="s">
        <v>5598</v>
      </c>
      <c r="L2300">
        <v>3.6</v>
      </c>
      <c r="M2300">
        <v>18</v>
      </c>
      <c r="N2300" t="s">
        <v>6085</v>
      </c>
      <c r="O2300" t="s">
        <v>464</v>
      </c>
    </row>
    <row r="2301" spans="1:15" x14ac:dyDescent="0.3">
      <c r="A2301">
        <v>228460</v>
      </c>
      <c r="B2301">
        <v>122</v>
      </c>
      <c r="C2301" t="s">
        <v>552</v>
      </c>
      <c r="D2301" t="s">
        <v>2520</v>
      </c>
      <c r="E2301" t="s">
        <v>3313</v>
      </c>
      <c r="F2301" s="440">
        <v>46136</v>
      </c>
      <c r="G2301">
        <v>19654</v>
      </c>
      <c r="H2301" t="s">
        <v>5917</v>
      </c>
      <c r="I2301" t="s">
        <v>6085</v>
      </c>
      <c r="J2301">
        <v>4</v>
      </c>
      <c r="K2301" t="s">
        <v>5598</v>
      </c>
      <c r="L2301">
        <v>18.8</v>
      </c>
      <c r="M2301">
        <v>4.7</v>
      </c>
      <c r="N2301" t="s">
        <v>6085</v>
      </c>
      <c r="O2301" t="s">
        <v>464</v>
      </c>
    </row>
    <row r="2302" spans="1:15" x14ac:dyDescent="0.3">
      <c r="A2302">
        <v>228460</v>
      </c>
      <c r="B2302">
        <v>122</v>
      </c>
      <c r="C2302" t="s">
        <v>552</v>
      </c>
      <c r="D2302" t="s">
        <v>2520</v>
      </c>
      <c r="E2302" t="s">
        <v>3313</v>
      </c>
      <c r="F2302" s="440">
        <v>46136</v>
      </c>
      <c r="G2302">
        <v>23113</v>
      </c>
      <c r="H2302" t="s">
        <v>5985</v>
      </c>
      <c r="I2302" t="s">
        <v>6085</v>
      </c>
      <c r="J2302">
        <v>1</v>
      </c>
      <c r="K2302" t="s">
        <v>5598</v>
      </c>
      <c r="L2302">
        <v>12</v>
      </c>
      <c r="M2302">
        <v>12</v>
      </c>
      <c r="N2302" t="s">
        <v>6085</v>
      </c>
      <c r="O2302" t="s">
        <v>464</v>
      </c>
    </row>
    <row r="2303" spans="1:15" x14ac:dyDescent="0.3">
      <c r="A2303">
        <v>228460</v>
      </c>
      <c r="B2303">
        <v>122</v>
      </c>
      <c r="C2303" t="s">
        <v>552</v>
      </c>
      <c r="D2303" t="s">
        <v>2520</v>
      </c>
      <c r="E2303" t="s">
        <v>3313</v>
      </c>
      <c r="F2303" s="440">
        <v>46136</v>
      </c>
      <c r="G2303">
        <v>23389</v>
      </c>
      <c r="H2303" t="s">
        <v>5923</v>
      </c>
      <c r="I2303" t="s">
        <v>6085</v>
      </c>
      <c r="J2303">
        <v>4</v>
      </c>
      <c r="K2303" t="s">
        <v>5598</v>
      </c>
      <c r="L2303">
        <v>20</v>
      </c>
      <c r="M2303">
        <v>5</v>
      </c>
      <c r="N2303" t="s">
        <v>6085</v>
      </c>
      <c r="O2303" t="s">
        <v>464</v>
      </c>
    </row>
    <row r="2304" spans="1:15" x14ac:dyDescent="0.3">
      <c r="A2304">
        <v>228460</v>
      </c>
      <c r="B2304">
        <v>122</v>
      </c>
      <c r="C2304" t="s">
        <v>552</v>
      </c>
      <c r="D2304" t="s">
        <v>2520</v>
      </c>
      <c r="E2304" t="s">
        <v>3313</v>
      </c>
      <c r="F2304" s="440">
        <v>46136</v>
      </c>
      <c r="G2304">
        <v>24037</v>
      </c>
      <c r="H2304" t="s">
        <v>6116</v>
      </c>
      <c r="I2304" t="s">
        <v>6085</v>
      </c>
      <c r="J2304">
        <v>3</v>
      </c>
      <c r="K2304" t="s">
        <v>5598</v>
      </c>
      <c r="L2304">
        <v>53.4</v>
      </c>
      <c r="M2304">
        <v>17.8</v>
      </c>
      <c r="N2304" t="s">
        <v>6085</v>
      </c>
      <c r="O2304" t="s">
        <v>464</v>
      </c>
    </row>
    <row r="2305" spans="1:15" x14ac:dyDescent="0.3">
      <c r="A2305">
        <v>228460</v>
      </c>
      <c r="B2305">
        <v>122</v>
      </c>
      <c r="C2305" t="s">
        <v>552</v>
      </c>
      <c r="D2305" t="s">
        <v>2520</v>
      </c>
      <c r="E2305" t="s">
        <v>3313</v>
      </c>
      <c r="F2305" s="440">
        <v>46136</v>
      </c>
      <c r="G2305">
        <v>23359</v>
      </c>
      <c r="H2305" t="s">
        <v>5939</v>
      </c>
      <c r="I2305" t="s">
        <v>6085</v>
      </c>
      <c r="J2305">
        <v>10</v>
      </c>
      <c r="K2305" t="s">
        <v>5598</v>
      </c>
      <c r="L2305">
        <v>21.5</v>
      </c>
      <c r="M2305">
        <v>2.15</v>
      </c>
      <c r="N2305" t="s">
        <v>6085</v>
      </c>
      <c r="O2305" t="s">
        <v>464</v>
      </c>
    </row>
    <row r="2306" spans="1:15" x14ac:dyDescent="0.3">
      <c r="A2306">
        <v>228460</v>
      </c>
      <c r="B2306">
        <v>122</v>
      </c>
      <c r="C2306" t="s">
        <v>552</v>
      </c>
      <c r="D2306" t="s">
        <v>2520</v>
      </c>
      <c r="E2306" t="s">
        <v>3313</v>
      </c>
      <c r="F2306" s="440">
        <v>46136</v>
      </c>
      <c r="G2306">
        <v>23236</v>
      </c>
      <c r="H2306" t="s">
        <v>5934</v>
      </c>
      <c r="I2306" t="s">
        <v>6085</v>
      </c>
      <c r="J2306">
        <v>2</v>
      </c>
      <c r="K2306" t="s">
        <v>5598</v>
      </c>
      <c r="L2306">
        <v>17</v>
      </c>
      <c r="M2306">
        <v>8.5</v>
      </c>
      <c r="N2306" t="s">
        <v>6085</v>
      </c>
      <c r="O2306" t="s">
        <v>464</v>
      </c>
    </row>
    <row r="2307" spans="1:15" x14ac:dyDescent="0.3">
      <c r="A2307">
        <v>228460</v>
      </c>
      <c r="B2307">
        <v>122</v>
      </c>
      <c r="C2307" t="s">
        <v>552</v>
      </c>
      <c r="D2307" t="s">
        <v>2520</v>
      </c>
      <c r="E2307" t="s">
        <v>3313</v>
      </c>
      <c r="F2307" s="440">
        <v>46136</v>
      </c>
      <c r="G2307">
        <v>23241</v>
      </c>
      <c r="H2307" t="s">
        <v>5932</v>
      </c>
      <c r="I2307" t="s">
        <v>6085</v>
      </c>
      <c r="J2307">
        <v>2</v>
      </c>
      <c r="K2307" t="s">
        <v>5598</v>
      </c>
      <c r="L2307">
        <v>7</v>
      </c>
      <c r="M2307">
        <v>3.5</v>
      </c>
      <c r="N2307" t="s">
        <v>6085</v>
      </c>
      <c r="O2307" t="s">
        <v>464</v>
      </c>
    </row>
    <row r="2308" spans="1:15" x14ac:dyDescent="0.3">
      <c r="A2308">
        <v>228460</v>
      </c>
      <c r="B2308">
        <v>122</v>
      </c>
      <c r="C2308" t="s">
        <v>552</v>
      </c>
      <c r="D2308" t="s">
        <v>2520</v>
      </c>
      <c r="E2308" t="s">
        <v>3313</v>
      </c>
      <c r="F2308" s="440">
        <v>46136</v>
      </c>
      <c r="G2308">
        <v>25647</v>
      </c>
      <c r="H2308" t="s">
        <v>5918</v>
      </c>
      <c r="I2308" t="s">
        <v>6085</v>
      </c>
      <c r="J2308">
        <v>1</v>
      </c>
      <c r="K2308" t="s">
        <v>5598</v>
      </c>
      <c r="L2308">
        <v>22</v>
      </c>
      <c r="M2308">
        <v>22</v>
      </c>
      <c r="N2308" t="s">
        <v>6085</v>
      </c>
      <c r="O2308" t="s">
        <v>464</v>
      </c>
    </row>
    <row r="2309" spans="1:15" x14ac:dyDescent="0.3">
      <c r="A2309">
        <v>228460</v>
      </c>
      <c r="B2309">
        <v>122</v>
      </c>
      <c r="C2309" t="s">
        <v>552</v>
      </c>
      <c r="D2309" t="s">
        <v>2520</v>
      </c>
      <c r="E2309" t="s">
        <v>3313</v>
      </c>
      <c r="F2309" s="440">
        <v>46136</v>
      </c>
      <c r="G2309">
        <v>19751</v>
      </c>
      <c r="H2309" t="s">
        <v>5938</v>
      </c>
      <c r="I2309" t="s">
        <v>6085</v>
      </c>
      <c r="J2309">
        <v>7</v>
      </c>
      <c r="K2309" t="s">
        <v>5598</v>
      </c>
      <c r="L2309">
        <v>67.900000000000006</v>
      </c>
      <c r="M2309">
        <v>9.6999999999999993</v>
      </c>
      <c r="N2309" t="s">
        <v>6085</v>
      </c>
      <c r="O2309" t="s">
        <v>464</v>
      </c>
    </row>
    <row r="2310" spans="1:15" x14ac:dyDescent="0.3">
      <c r="A2310">
        <v>228460</v>
      </c>
      <c r="B2310">
        <v>122</v>
      </c>
      <c r="C2310" t="s">
        <v>552</v>
      </c>
      <c r="D2310" t="s">
        <v>2520</v>
      </c>
      <c r="E2310" t="s">
        <v>3313</v>
      </c>
      <c r="F2310" s="440">
        <v>46136</v>
      </c>
      <c r="G2310">
        <v>19787</v>
      </c>
      <c r="H2310" t="s">
        <v>5914</v>
      </c>
      <c r="I2310" t="s">
        <v>6085</v>
      </c>
      <c r="J2310">
        <v>60</v>
      </c>
      <c r="K2310" t="s">
        <v>5598</v>
      </c>
      <c r="L2310">
        <v>330</v>
      </c>
      <c r="M2310">
        <v>5.5</v>
      </c>
      <c r="N2310" t="s">
        <v>6085</v>
      </c>
      <c r="O2310" t="s">
        <v>464</v>
      </c>
    </row>
    <row r="2311" spans="1:15" x14ac:dyDescent="0.3">
      <c r="A2311">
        <v>228460</v>
      </c>
      <c r="B2311">
        <v>122</v>
      </c>
      <c r="C2311" t="s">
        <v>552</v>
      </c>
      <c r="D2311" t="s">
        <v>2520</v>
      </c>
      <c r="E2311" t="s">
        <v>3313</v>
      </c>
      <c r="F2311" s="440">
        <v>46136</v>
      </c>
      <c r="G2311">
        <v>19553</v>
      </c>
      <c r="H2311" t="s">
        <v>6155</v>
      </c>
      <c r="I2311" t="s">
        <v>6085</v>
      </c>
      <c r="J2311">
        <v>2</v>
      </c>
      <c r="K2311" t="s">
        <v>5598</v>
      </c>
      <c r="L2311">
        <v>10</v>
      </c>
      <c r="M2311">
        <v>5</v>
      </c>
      <c r="N2311" t="s">
        <v>6085</v>
      </c>
      <c r="O2311" t="s">
        <v>464</v>
      </c>
    </row>
    <row r="2312" spans="1:15" x14ac:dyDescent="0.3">
      <c r="A2312">
        <v>228460</v>
      </c>
      <c r="B2312">
        <v>122</v>
      </c>
      <c r="C2312" t="s">
        <v>552</v>
      </c>
      <c r="D2312" t="s">
        <v>2520</v>
      </c>
      <c r="E2312" t="s">
        <v>3313</v>
      </c>
      <c r="F2312" s="440">
        <v>46136</v>
      </c>
      <c r="G2312">
        <v>19503</v>
      </c>
      <c r="H2312" t="s">
        <v>6058</v>
      </c>
      <c r="I2312" t="s">
        <v>6085</v>
      </c>
      <c r="J2312">
        <v>0.6</v>
      </c>
      <c r="K2312" t="s">
        <v>5598</v>
      </c>
      <c r="L2312">
        <v>6</v>
      </c>
      <c r="M2312">
        <v>10</v>
      </c>
      <c r="N2312" t="s">
        <v>6085</v>
      </c>
      <c r="O2312" t="s">
        <v>464</v>
      </c>
    </row>
    <row r="2313" spans="1:15" x14ac:dyDescent="0.3">
      <c r="A2313">
        <v>228460</v>
      </c>
      <c r="B2313">
        <v>122</v>
      </c>
      <c r="C2313" t="s">
        <v>552</v>
      </c>
      <c r="D2313" t="s">
        <v>2520</v>
      </c>
      <c r="E2313" t="s">
        <v>3313</v>
      </c>
      <c r="F2313" s="440">
        <v>46136</v>
      </c>
      <c r="G2313">
        <v>19505</v>
      </c>
      <c r="H2313" t="s">
        <v>5978</v>
      </c>
      <c r="I2313" t="s">
        <v>6085</v>
      </c>
      <c r="J2313">
        <v>0.6</v>
      </c>
      <c r="K2313" t="s">
        <v>5598</v>
      </c>
      <c r="L2313">
        <v>5.4</v>
      </c>
      <c r="M2313">
        <v>9</v>
      </c>
      <c r="N2313" t="s">
        <v>6085</v>
      </c>
      <c r="O2313" t="s">
        <v>464</v>
      </c>
    </row>
    <row r="2314" spans="1:15" x14ac:dyDescent="0.3">
      <c r="A2314">
        <v>228460</v>
      </c>
      <c r="B2314">
        <v>122</v>
      </c>
      <c r="C2314" t="s">
        <v>552</v>
      </c>
      <c r="D2314" t="s">
        <v>2520</v>
      </c>
      <c r="E2314" t="s">
        <v>3313</v>
      </c>
      <c r="F2314" s="440">
        <v>46136</v>
      </c>
      <c r="G2314">
        <v>19488</v>
      </c>
      <c r="H2314" t="s">
        <v>5930</v>
      </c>
      <c r="I2314" t="s">
        <v>6085</v>
      </c>
      <c r="J2314">
        <v>1</v>
      </c>
      <c r="K2314" t="s">
        <v>5598</v>
      </c>
      <c r="L2314">
        <v>13</v>
      </c>
      <c r="M2314">
        <v>13</v>
      </c>
      <c r="N2314" t="s">
        <v>6085</v>
      </c>
      <c r="O2314" t="s">
        <v>464</v>
      </c>
    </row>
    <row r="2315" spans="1:15" x14ac:dyDescent="0.3">
      <c r="A2315">
        <v>228460</v>
      </c>
      <c r="B2315">
        <v>122</v>
      </c>
      <c r="C2315" t="s">
        <v>552</v>
      </c>
      <c r="D2315" t="s">
        <v>2520</v>
      </c>
      <c r="E2315" t="s">
        <v>3313</v>
      </c>
      <c r="F2315" s="440">
        <v>46136</v>
      </c>
      <c r="G2315">
        <v>24509</v>
      </c>
      <c r="H2315" t="s">
        <v>5928</v>
      </c>
      <c r="I2315" t="s">
        <v>6085</v>
      </c>
      <c r="J2315">
        <v>10</v>
      </c>
      <c r="K2315" t="s">
        <v>5598</v>
      </c>
      <c r="L2315">
        <v>40</v>
      </c>
      <c r="M2315">
        <v>4</v>
      </c>
      <c r="N2315" t="s">
        <v>6085</v>
      </c>
      <c r="O2315" t="s">
        <v>464</v>
      </c>
    </row>
    <row r="2316" spans="1:15" x14ac:dyDescent="0.3">
      <c r="A2316">
        <v>228460</v>
      </c>
      <c r="B2316">
        <v>122</v>
      </c>
      <c r="C2316" t="s">
        <v>552</v>
      </c>
      <c r="D2316" t="s">
        <v>2520</v>
      </c>
      <c r="E2316" t="s">
        <v>3313</v>
      </c>
      <c r="F2316" s="440">
        <v>46136</v>
      </c>
      <c r="G2316">
        <v>19558</v>
      </c>
      <c r="H2316" t="s">
        <v>5950</v>
      </c>
      <c r="I2316" t="s">
        <v>6085</v>
      </c>
      <c r="J2316">
        <v>1</v>
      </c>
      <c r="K2316" t="s">
        <v>5598</v>
      </c>
      <c r="L2316">
        <v>14</v>
      </c>
      <c r="M2316">
        <v>14</v>
      </c>
      <c r="N2316" t="s">
        <v>6085</v>
      </c>
      <c r="O2316" t="s">
        <v>464</v>
      </c>
    </row>
    <row r="2317" spans="1:15" x14ac:dyDescent="0.3">
      <c r="A2317">
        <v>228460</v>
      </c>
      <c r="B2317">
        <v>122</v>
      </c>
      <c r="C2317" t="s">
        <v>552</v>
      </c>
      <c r="D2317" t="s">
        <v>2520</v>
      </c>
      <c r="E2317" t="s">
        <v>3313</v>
      </c>
      <c r="F2317" s="440">
        <v>46136</v>
      </c>
      <c r="G2317">
        <v>23390</v>
      </c>
      <c r="H2317" t="s">
        <v>5922</v>
      </c>
      <c r="I2317" t="s">
        <v>6085</v>
      </c>
      <c r="J2317">
        <v>6</v>
      </c>
      <c r="K2317" t="s">
        <v>5598</v>
      </c>
      <c r="L2317">
        <v>51</v>
      </c>
      <c r="M2317">
        <v>8.5</v>
      </c>
      <c r="N2317" t="s">
        <v>6085</v>
      </c>
      <c r="O2317" t="s">
        <v>464</v>
      </c>
    </row>
    <row r="2318" spans="1:15" x14ac:dyDescent="0.3">
      <c r="A2318">
        <v>228460</v>
      </c>
      <c r="B2318">
        <v>122</v>
      </c>
      <c r="C2318" t="s">
        <v>552</v>
      </c>
      <c r="D2318" t="s">
        <v>2520</v>
      </c>
      <c r="E2318" t="s">
        <v>3313</v>
      </c>
      <c r="F2318" s="440">
        <v>46136</v>
      </c>
      <c r="G2318">
        <v>19759</v>
      </c>
      <c r="H2318" t="s">
        <v>6016</v>
      </c>
      <c r="I2318" t="s">
        <v>6085</v>
      </c>
      <c r="J2318">
        <v>5</v>
      </c>
      <c r="K2318" t="s">
        <v>5598</v>
      </c>
      <c r="L2318">
        <v>45</v>
      </c>
      <c r="M2318">
        <v>9</v>
      </c>
      <c r="N2318" t="s">
        <v>6085</v>
      </c>
      <c r="O2318" t="s">
        <v>464</v>
      </c>
    </row>
    <row r="2319" spans="1:15" x14ac:dyDescent="0.3">
      <c r="A2319">
        <v>228460</v>
      </c>
      <c r="B2319">
        <v>122</v>
      </c>
      <c r="C2319" t="s">
        <v>552</v>
      </c>
      <c r="D2319" t="s">
        <v>2520</v>
      </c>
      <c r="E2319" t="s">
        <v>3313</v>
      </c>
      <c r="F2319" s="440">
        <v>46136</v>
      </c>
      <c r="G2319">
        <v>19502</v>
      </c>
      <c r="H2319" t="s">
        <v>6015</v>
      </c>
      <c r="I2319" t="s">
        <v>6085</v>
      </c>
      <c r="J2319">
        <v>0.6</v>
      </c>
      <c r="K2319" t="s">
        <v>5598</v>
      </c>
      <c r="L2319">
        <v>10.199999999999999</v>
      </c>
      <c r="M2319">
        <v>17</v>
      </c>
      <c r="N2319" t="s">
        <v>6085</v>
      </c>
      <c r="O2319" t="s">
        <v>464</v>
      </c>
    </row>
    <row r="2320" spans="1:15" x14ac:dyDescent="0.3">
      <c r="A2320">
        <v>228460</v>
      </c>
      <c r="B2320">
        <v>122</v>
      </c>
      <c r="C2320" t="s">
        <v>552</v>
      </c>
      <c r="D2320" t="s">
        <v>2520</v>
      </c>
      <c r="E2320" t="s">
        <v>3313</v>
      </c>
      <c r="F2320" s="440">
        <v>46136</v>
      </c>
      <c r="G2320">
        <v>19632</v>
      </c>
      <c r="H2320" t="s">
        <v>5926</v>
      </c>
      <c r="I2320" t="s">
        <v>6085</v>
      </c>
      <c r="J2320">
        <v>4</v>
      </c>
      <c r="K2320" t="s">
        <v>5598</v>
      </c>
      <c r="L2320">
        <v>22</v>
      </c>
      <c r="M2320">
        <v>5.5</v>
      </c>
      <c r="N2320" t="s">
        <v>6085</v>
      </c>
      <c r="O2320" t="s">
        <v>464</v>
      </c>
    </row>
    <row r="2321" spans="1:15" x14ac:dyDescent="0.3">
      <c r="A2321">
        <v>228460</v>
      </c>
      <c r="B2321">
        <v>122</v>
      </c>
      <c r="C2321" t="s">
        <v>552</v>
      </c>
      <c r="D2321" t="s">
        <v>2520</v>
      </c>
      <c r="E2321" t="s">
        <v>3313</v>
      </c>
      <c r="F2321" s="440">
        <v>46136</v>
      </c>
      <c r="G2321">
        <v>19472</v>
      </c>
      <c r="H2321" t="s">
        <v>6064</v>
      </c>
      <c r="I2321" t="s">
        <v>6085</v>
      </c>
      <c r="J2321">
        <v>0.7</v>
      </c>
      <c r="K2321" t="s">
        <v>5598</v>
      </c>
      <c r="L2321">
        <v>11.9</v>
      </c>
      <c r="M2321">
        <v>17</v>
      </c>
      <c r="N2321" t="s">
        <v>6085</v>
      </c>
      <c r="O2321" t="s">
        <v>464</v>
      </c>
    </row>
    <row r="2322" spans="1:15" x14ac:dyDescent="0.3">
      <c r="A2322">
        <v>228459</v>
      </c>
      <c r="B2322">
        <v>122</v>
      </c>
      <c r="C2322" t="s">
        <v>552</v>
      </c>
      <c r="D2322" t="s">
        <v>2688</v>
      </c>
      <c r="E2322" t="s">
        <v>3314</v>
      </c>
      <c r="F2322" s="440">
        <v>46136</v>
      </c>
      <c r="G2322">
        <v>17974</v>
      </c>
      <c r="H2322" t="s">
        <v>5839</v>
      </c>
      <c r="I2322" t="s">
        <v>4764</v>
      </c>
      <c r="J2322">
        <v>12</v>
      </c>
      <c r="K2322" t="s">
        <v>5613</v>
      </c>
      <c r="L2322">
        <v>147.96</v>
      </c>
      <c r="M2322">
        <v>12.33</v>
      </c>
      <c r="N2322" t="s">
        <v>4764</v>
      </c>
      <c r="O2322" t="s">
        <v>464</v>
      </c>
    </row>
    <row r="2323" spans="1:15" x14ac:dyDescent="0.3">
      <c r="A2323">
        <v>228458</v>
      </c>
      <c r="B2323">
        <v>122</v>
      </c>
      <c r="C2323" t="s">
        <v>552</v>
      </c>
      <c r="D2323" t="s">
        <v>2697</v>
      </c>
      <c r="E2323" t="s">
        <v>3315</v>
      </c>
      <c r="F2323" s="440">
        <v>46136</v>
      </c>
      <c r="G2323">
        <v>26631</v>
      </c>
      <c r="H2323" t="s">
        <v>6117</v>
      </c>
      <c r="I2323" t="s">
        <v>6085</v>
      </c>
      <c r="J2323">
        <v>2.5</v>
      </c>
      <c r="K2323" t="s">
        <v>5598</v>
      </c>
      <c r="L2323">
        <v>173.35</v>
      </c>
      <c r="M2323">
        <v>69.34</v>
      </c>
      <c r="N2323" t="s">
        <v>6085</v>
      </c>
      <c r="O2323" t="s">
        <v>464</v>
      </c>
    </row>
    <row r="2324" spans="1:15" x14ac:dyDescent="0.3">
      <c r="A2324">
        <v>228458</v>
      </c>
      <c r="B2324">
        <v>122</v>
      </c>
      <c r="C2324" t="s">
        <v>552</v>
      </c>
      <c r="D2324" t="s">
        <v>2697</v>
      </c>
      <c r="E2324" t="s">
        <v>3315</v>
      </c>
      <c r="F2324" s="440">
        <v>46136</v>
      </c>
      <c r="G2324">
        <v>23361</v>
      </c>
      <c r="H2324" t="s">
        <v>5937</v>
      </c>
      <c r="I2324" t="s">
        <v>6085</v>
      </c>
      <c r="J2324">
        <v>20</v>
      </c>
      <c r="K2324" t="s">
        <v>5598</v>
      </c>
      <c r="L2324">
        <v>59.8</v>
      </c>
      <c r="M2324">
        <v>2.99</v>
      </c>
      <c r="N2324" t="s">
        <v>6085</v>
      </c>
      <c r="O2324" t="s">
        <v>464</v>
      </c>
    </row>
    <row r="2325" spans="1:15" x14ac:dyDescent="0.3">
      <c r="A2325">
        <v>228458</v>
      </c>
      <c r="B2325">
        <v>122</v>
      </c>
      <c r="C2325" t="s">
        <v>552</v>
      </c>
      <c r="D2325" t="s">
        <v>2697</v>
      </c>
      <c r="E2325" t="s">
        <v>3315</v>
      </c>
      <c r="F2325" s="440">
        <v>46136</v>
      </c>
      <c r="G2325">
        <v>19846</v>
      </c>
      <c r="H2325" t="s">
        <v>6060</v>
      </c>
      <c r="I2325" t="s">
        <v>6085</v>
      </c>
      <c r="J2325">
        <v>0.5</v>
      </c>
      <c r="K2325" t="s">
        <v>5598</v>
      </c>
      <c r="L2325">
        <v>10.4</v>
      </c>
      <c r="M2325">
        <v>20.8</v>
      </c>
      <c r="N2325" t="s">
        <v>6085</v>
      </c>
      <c r="O2325" t="s">
        <v>464</v>
      </c>
    </row>
    <row r="2326" spans="1:15" x14ac:dyDescent="0.3">
      <c r="A2326">
        <v>228458</v>
      </c>
      <c r="B2326">
        <v>122</v>
      </c>
      <c r="C2326" t="s">
        <v>552</v>
      </c>
      <c r="D2326" t="s">
        <v>2697</v>
      </c>
      <c r="E2326" t="s">
        <v>3315</v>
      </c>
      <c r="F2326" s="440">
        <v>46136</v>
      </c>
      <c r="G2326">
        <v>19634</v>
      </c>
      <c r="H2326" t="s">
        <v>5925</v>
      </c>
      <c r="I2326" t="s">
        <v>6085</v>
      </c>
      <c r="J2326">
        <v>3</v>
      </c>
      <c r="K2326" t="s">
        <v>5598</v>
      </c>
      <c r="L2326">
        <v>23.4</v>
      </c>
      <c r="M2326">
        <v>7.8</v>
      </c>
      <c r="N2326" t="s">
        <v>6085</v>
      </c>
      <c r="O2326" t="s">
        <v>464</v>
      </c>
    </row>
    <row r="2327" spans="1:15" x14ac:dyDescent="0.3">
      <c r="A2327">
        <v>228456</v>
      </c>
      <c r="B2327">
        <v>122</v>
      </c>
      <c r="C2327" t="s">
        <v>552</v>
      </c>
      <c r="D2327" t="s">
        <v>2744</v>
      </c>
      <c r="E2327" t="s">
        <v>2262</v>
      </c>
      <c r="F2327" s="440">
        <v>46139</v>
      </c>
      <c r="G2327">
        <v>18696</v>
      </c>
      <c r="H2327" t="s">
        <v>6023</v>
      </c>
      <c r="I2327" t="s">
        <v>6085</v>
      </c>
      <c r="J2327">
        <v>15</v>
      </c>
      <c r="K2327" t="s">
        <v>5598</v>
      </c>
      <c r="L2327">
        <v>269.85000000000002</v>
      </c>
      <c r="M2327">
        <v>17.989999999999998</v>
      </c>
      <c r="N2327" t="s">
        <v>6085</v>
      </c>
      <c r="O2327" t="s">
        <v>464</v>
      </c>
    </row>
    <row r="2328" spans="1:15" x14ac:dyDescent="0.3">
      <c r="A2328">
        <v>228456</v>
      </c>
      <c r="B2328">
        <v>122</v>
      </c>
      <c r="C2328" t="s">
        <v>552</v>
      </c>
      <c r="D2328" t="s">
        <v>2744</v>
      </c>
      <c r="E2328" t="s">
        <v>2262</v>
      </c>
      <c r="F2328" s="440">
        <v>46139</v>
      </c>
      <c r="G2328">
        <v>18667</v>
      </c>
      <c r="H2328" t="s">
        <v>5718</v>
      </c>
      <c r="I2328" t="s">
        <v>6085</v>
      </c>
      <c r="J2328">
        <v>20</v>
      </c>
      <c r="K2328" t="s">
        <v>5598</v>
      </c>
      <c r="L2328">
        <v>399.8</v>
      </c>
      <c r="M2328">
        <v>19.989999999999998</v>
      </c>
      <c r="N2328" t="s">
        <v>6085</v>
      </c>
      <c r="O2328" t="s">
        <v>464</v>
      </c>
    </row>
    <row r="2329" spans="1:15" x14ac:dyDescent="0.3">
      <c r="A2329">
        <v>228455</v>
      </c>
      <c r="B2329">
        <v>122</v>
      </c>
      <c r="C2329" t="s">
        <v>552</v>
      </c>
      <c r="D2329" t="s">
        <v>2733</v>
      </c>
      <c r="E2329" t="s">
        <v>3316</v>
      </c>
      <c r="F2329" s="440">
        <v>46139</v>
      </c>
      <c r="G2329">
        <v>26395</v>
      </c>
      <c r="H2329" t="s">
        <v>6158</v>
      </c>
      <c r="I2329" t="s">
        <v>6097</v>
      </c>
      <c r="J2329">
        <v>4</v>
      </c>
      <c r="K2329" t="s">
        <v>5622</v>
      </c>
      <c r="L2329">
        <v>514.84</v>
      </c>
      <c r="M2329">
        <v>128.71</v>
      </c>
      <c r="N2329" t="s">
        <v>6107</v>
      </c>
      <c r="O2329" t="s">
        <v>464</v>
      </c>
    </row>
    <row r="2330" spans="1:15" x14ac:dyDescent="0.3">
      <c r="A2330">
        <v>228455</v>
      </c>
      <c r="B2330">
        <v>122</v>
      </c>
      <c r="C2330" t="s">
        <v>552</v>
      </c>
      <c r="D2330" t="s">
        <v>2733</v>
      </c>
      <c r="E2330" t="s">
        <v>3316</v>
      </c>
      <c r="F2330" s="440">
        <v>46139</v>
      </c>
      <c r="G2330">
        <v>24507</v>
      </c>
      <c r="H2330" t="s">
        <v>6109</v>
      </c>
      <c r="I2330" t="s">
        <v>6097</v>
      </c>
      <c r="J2330">
        <v>6</v>
      </c>
      <c r="K2330" t="s">
        <v>5622</v>
      </c>
      <c r="L2330">
        <v>510.96</v>
      </c>
      <c r="M2330">
        <v>85.16</v>
      </c>
      <c r="N2330" t="s">
        <v>6107</v>
      </c>
      <c r="O2330" t="s">
        <v>464</v>
      </c>
    </row>
    <row r="2331" spans="1:15" x14ac:dyDescent="0.3">
      <c r="A2331">
        <v>228455</v>
      </c>
      <c r="B2331">
        <v>122</v>
      </c>
      <c r="C2331" t="s">
        <v>552</v>
      </c>
      <c r="D2331" t="s">
        <v>2733</v>
      </c>
      <c r="E2331" t="s">
        <v>3316</v>
      </c>
      <c r="F2331" s="440">
        <v>46139</v>
      </c>
      <c r="G2331">
        <v>24514</v>
      </c>
      <c r="H2331" t="s">
        <v>6110</v>
      </c>
      <c r="I2331" t="s">
        <v>6097</v>
      </c>
      <c r="J2331">
        <v>6</v>
      </c>
      <c r="K2331" t="s">
        <v>5622</v>
      </c>
      <c r="L2331">
        <v>741.24</v>
      </c>
      <c r="M2331">
        <v>123.54</v>
      </c>
      <c r="N2331" t="s">
        <v>6107</v>
      </c>
      <c r="O2331" t="s">
        <v>464</v>
      </c>
    </row>
    <row r="2332" spans="1:15" x14ac:dyDescent="0.3">
      <c r="A2332">
        <v>228453</v>
      </c>
      <c r="B2332">
        <v>122</v>
      </c>
      <c r="C2332" t="s">
        <v>552</v>
      </c>
      <c r="D2332" t="s">
        <v>2729</v>
      </c>
      <c r="E2332" t="s">
        <v>3317</v>
      </c>
      <c r="F2332" s="440">
        <v>46140</v>
      </c>
      <c r="G2332">
        <v>24217</v>
      </c>
      <c r="H2332" t="s">
        <v>5714</v>
      </c>
      <c r="I2332" t="s">
        <v>6085</v>
      </c>
      <c r="J2332">
        <v>21.5</v>
      </c>
      <c r="K2332" t="s">
        <v>5598</v>
      </c>
      <c r="L2332">
        <v>707.35</v>
      </c>
      <c r="M2332">
        <v>32.9</v>
      </c>
      <c r="N2332" t="s">
        <v>6085</v>
      </c>
      <c r="O2332" t="s">
        <v>464</v>
      </c>
    </row>
    <row r="2333" spans="1:15" x14ac:dyDescent="0.3">
      <c r="A2333">
        <v>228453</v>
      </c>
      <c r="B2333">
        <v>122</v>
      </c>
      <c r="C2333" t="s">
        <v>552</v>
      </c>
      <c r="D2333" t="s">
        <v>2729</v>
      </c>
      <c r="E2333" t="s">
        <v>3317</v>
      </c>
      <c r="F2333" s="440">
        <v>46140</v>
      </c>
      <c r="G2333">
        <v>19017</v>
      </c>
      <c r="H2333" t="s">
        <v>5715</v>
      </c>
      <c r="I2333" t="s">
        <v>6085</v>
      </c>
      <c r="J2333">
        <v>20</v>
      </c>
      <c r="K2333" t="s">
        <v>5598</v>
      </c>
      <c r="L2333">
        <v>318</v>
      </c>
      <c r="M2333">
        <v>15.9</v>
      </c>
      <c r="N2333" t="s">
        <v>6085</v>
      </c>
      <c r="O2333" t="s">
        <v>464</v>
      </c>
    </row>
    <row r="2334" spans="1:15" x14ac:dyDescent="0.3">
      <c r="A2334">
        <v>228453</v>
      </c>
      <c r="B2334">
        <v>122</v>
      </c>
      <c r="C2334" t="s">
        <v>552</v>
      </c>
      <c r="D2334" t="s">
        <v>2729</v>
      </c>
      <c r="E2334" t="s">
        <v>3317</v>
      </c>
      <c r="F2334" s="440">
        <v>46140</v>
      </c>
      <c r="G2334">
        <v>25128</v>
      </c>
      <c r="H2334" t="s">
        <v>5897</v>
      </c>
      <c r="I2334" t="s">
        <v>6085</v>
      </c>
      <c r="J2334">
        <v>15.7</v>
      </c>
      <c r="K2334" t="s">
        <v>5598</v>
      </c>
      <c r="L2334">
        <v>626.42999999999995</v>
      </c>
      <c r="M2334">
        <v>39.9</v>
      </c>
      <c r="N2334" t="s">
        <v>6085</v>
      </c>
      <c r="O2334" t="s">
        <v>464</v>
      </c>
    </row>
    <row r="2335" spans="1:15" x14ac:dyDescent="0.3">
      <c r="A2335">
        <v>228453</v>
      </c>
      <c r="B2335">
        <v>122</v>
      </c>
      <c r="C2335" t="s">
        <v>552</v>
      </c>
      <c r="D2335" t="s">
        <v>2729</v>
      </c>
      <c r="E2335" t="s">
        <v>3317</v>
      </c>
      <c r="F2335" s="440">
        <v>46140</v>
      </c>
      <c r="G2335">
        <v>19034</v>
      </c>
      <c r="H2335" t="s">
        <v>5712</v>
      </c>
      <c r="I2335" t="s">
        <v>6085</v>
      </c>
      <c r="J2335">
        <v>20</v>
      </c>
      <c r="K2335" t="s">
        <v>5598</v>
      </c>
      <c r="L2335">
        <v>179.8</v>
      </c>
      <c r="M2335">
        <v>8.99</v>
      </c>
      <c r="N2335" t="s">
        <v>6085</v>
      </c>
      <c r="O2335" t="s">
        <v>464</v>
      </c>
    </row>
    <row r="2336" spans="1:15" x14ac:dyDescent="0.3">
      <c r="A2336">
        <v>228452</v>
      </c>
      <c r="B2336">
        <v>122</v>
      </c>
      <c r="C2336" t="s">
        <v>552</v>
      </c>
      <c r="D2336" t="s">
        <v>2684</v>
      </c>
      <c r="E2336" t="s">
        <v>3318</v>
      </c>
      <c r="F2336" s="440">
        <v>46139</v>
      </c>
      <c r="G2336">
        <v>26594</v>
      </c>
      <c r="H2336" t="s">
        <v>5698</v>
      </c>
      <c r="I2336" t="s">
        <v>6085</v>
      </c>
      <c r="J2336">
        <v>10.25</v>
      </c>
      <c r="K2336" t="s">
        <v>5598</v>
      </c>
      <c r="L2336">
        <v>890.73</v>
      </c>
      <c r="M2336">
        <v>86.900487999999996</v>
      </c>
      <c r="N2336" t="s">
        <v>6085</v>
      </c>
      <c r="O2336" t="s">
        <v>464</v>
      </c>
    </row>
    <row r="2337" spans="1:15" x14ac:dyDescent="0.3">
      <c r="A2337">
        <v>228451</v>
      </c>
      <c r="B2337">
        <v>122</v>
      </c>
      <c r="C2337" t="s">
        <v>552</v>
      </c>
      <c r="D2337" t="s">
        <v>2706</v>
      </c>
      <c r="E2337" t="s">
        <v>3319</v>
      </c>
      <c r="F2337" s="440">
        <v>46140</v>
      </c>
      <c r="G2337">
        <v>20809</v>
      </c>
      <c r="H2337" t="s">
        <v>5627</v>
      </c>
      <c r="I2337" t="s">
        <v>6085</v>
      </c>
      <c r="J2337">
        <v>12</v>
      </c>
      <c r="K2337" t="s">
        <v>5613</v>
      </c>
      <c r="L2337">
        <v>358.8</v>
      </c>
      <c r="M2337">
        <v>29.9</v>
      </c>
      <c r="N2337" t="s">
        <v>6085</v>
      </c>
      <c r="O2337" t="s">
        <v>464</v>
      </c>
    </row>
    <row r="2338" spans="1:15" x14ac:dyDescent="0.3">
      <c r="A2338">
        <v>228451</v>
      </c>
      <c r="B2338">
        <v>122</v>
      </c>
      <c r="C2338" t="s">
        <v>552</v>
      </c>
      <c r="D2338" t="s">
        <v>2706</v>
      </c>
      <c r="E2338" t="s">
        <v>3319</v>
      </c>
      <c r="F2338" s="440">
        <v>46140</v>
      </c>
      <c r="G2338">
        <v>20653</v>
      </c>
      <c r="H2338" t="s">
        <v>5655</v>
      </c>
      <c r="I2338" t="s">
        <v>6085</v>
      </c>
      <c r="J2338">
        <v>12</v>
      </c>
      <c r="K2338" t="s">
        <v>5613</v>
      </c>
      <c r="L2338">
        <v>311.52</v>
      </c>
      <c r="M2338">
        <v>25.96</v>
      </c>
      <c r="N2338" t="s">
        <v>6085</v>
      </c>
      <c r="O2338" t="s">
        <v>464</v>
      </c>
    </row>
    <row r="2339" spans="1:15" x14ac:dyDescent="0.3">
      <c r="A2339">
        <v>228451</v>
      </c>
      <c r="B2339">
        <v>122</v>
      </c>
      <c r="C2339" t="s">
        <v>552</v>
      </c>
      <c r="D2339" t="s">
        <v>2706</v>
      </c>
      <c r="E2339" t="s">
        <v>3319</v>
      </c>
      <c r="F2339" s="440">
        <v>46140</v>
      </c>
      <c r="G2339">
        <v>19421</v>
      </c>
      <c r="H2339" t="s">
        <v>5963</v>
      </c>
      <c r="I2339" t="s">
        <v>6085</v>
      </c>
      <c r="J2339">
        <v>5</v>
      </c>
      <c r="K2339" t="s">
        <v>5703</v>
      </c>
      <c r="L2339">
        <v>409.2</v>
      </c>
      <c r="M2339">
        <v>81.84</v>
      </c>
      <c r="N2339" t="s">
        <v>6085</v>
      </c>
      <c r="O2339" t="s">
        <v>464</v>
      </c>
    </row>
    <row r="2340" spans="1:15" x14ac:dyDescent="0.3">
      <c r="A2340">
        <v>228451</v>
      </c>
      <c r="B2340">
        <v>122</v>
      </c>
      <c r="C2340" t="s">
        <v>552</v>
      </c>
      <c r="D2340" t="s">
        <v>2706</v>
      </c>
      <c r="E2340" t="s">
        <v>3319</v>
      </c>
      <c r="F2340" s="440">
        <v>46140</v>
      </c>
      <c r="G2340">
        <v>21093</v>
      </c>
      <c r="H2340" t="s">
        <v>5608</v>
      </c>
      <c r="I2340" t="s">
        <v>6085</v>
      </c>
      <c r="J2340">
        <v>70</v>
      </c>
      <c r="K2340" t="s">
        <v>5613</v>
      </c>
      <c r="L2340">
        <v>307.3</v>
      </c>
      <c r="M2340">
        <v>4.3899999999999997</v>
      </c>
      <c r="N2340" t="s">
        <v>6085</v>
      </c>
      <c r="O2340" t="s">
        <v>464</v>
      </c>
    </row>
    <row r="2341" spans="1:15" x14ac:dyDescent="0.3">
      <c r="A2341">
        <v>228451</v>
      </c>
      <c r="B2341">
        <v>122</v>
      </c>
      <c r="C2341" t="s">
        <v>552</v>
      </c>
      <c r="D2341" t="s">
        <v>2706</v>
      </c>
      <c r="E2341" t="s">
        <v>3319</v>
      </c>
      <c r="F2341" s="440">
        <v>46140</v>
      </c>
      <c r="G2341">
        <v>20022</v>
      </c>
      <c r="H2341" t="s">
        <v>5651</v>
      </c>
      <c r="I2341" t="s">
        <v>6085</v>
      </c>
      <c r="J2341">
        <v>4</v>
      </c>
      <c r="K2341" t="s">
        <v>5613</v>
      </c>
      <c r="L2341">
        <v>42</v>
      </c>
      <c r="M2341">
        <v>10.5</v>
      </c>
      <c r="N2341" t="s">
        <v>6085</v>
      </c>
      <c r="O2341" t="s">
        <v>464</v>
      </c>
    </row>
    <row r="2342" spans="1:15" x14ac:dyDescent="0.3">
      <c r="A2342">
        <v>228451</v>
      </c>
      <c r="B2342">
        <v>122</v>
      </c>
      <c r="C2342" t="s">
        <v>552</v>
      </c>
      <c r="D2342" t="s">
        <v>2706</v>
      </c>
      <c r="E2342" t="s">
        <v>3319</v>
      </c>
      <c r="F2342" s="440">
        <v>46140</v>
      </c>
      <c r="G2342">
        <v>20349</v>
      </c>
      <c r="H2342" t="s">
        <v>5679</v>
      </c>
      <c r="I2342" t="s">
        <v>6085</v>
      </c>
      <c r="J2342">
        <v>16</v>
      </c>
      <c r="K2342" t="s">
        <v>5605</v>
      </c>
      <c r="L2342">
        <v>210.56</v>
      </c>
      <c r="M2342">
        <v>13.16</v>
      </c>
      <c r="N2342" t="s">
        <v>6085</v>
      </c>
      <c r="O2342" t="s">
        <v>464</v>
      </c>
    </row>
    <row r="2343" spans="1:15" x14ac:dyDescent="0.3">
      <c r="A2343">
        <v>228450</v>
      </c>
      <c r="B2343">
        <v>122</v>
      </c>
      <c r="C2343" t="s">
        <v>552</v>
      </c>
      <c r="D2343" t="s">
        <v>2727</v>
      </c>
      <c r="E2343" t="s">
        <v>3320</v>
      </c>
      <c r="F2343" s="440">
        <v>46139</v>
      </c>
      <c r="G2343">
        <v>26582</v>
      </c>
      <c r="H2343" t="s">
        <v>5711</v>
      </c>
      <c r="I2343" t="s">
        <v>6085</v>
      </c>
      <c r="J2343">
        <v>29.67</v>
      </c>
      <c r="K2343" t="s">
        <v>5598</v>
      </c>
      <c r="L2343">
        <v>3975.78</v>
      </c>
      <c r="M2343">
        <v>134</v>
      </c>
      <c r="N2343" t="s">
        <v>6085</v>
      </c>
      <c r="O2343" t="s">
        <v>464</v>
      </c>
    </row>
    <row r="2344" spans="1:15" x14ac:dyDescent="0.3">
      <c r="A2344">
        <v>228450</v>
      </c>
      <c r="B2344">
        <v>122</v>
      </c>
      <c r="C2344" t="s">
        <v>552</v>
      </c>
      <c r="D2344" t="s">
        <v>2727</v>
      </c>
      <c r="E2344" t="s">
        <v>3320</v>
      </c>
      <c r="F2344" s="440">
        <v>46139</v>
      </c>
      <c r="G2344">
        <v>28479</v>
      </c>
      <c r="H2344" t="s">
        <v>5959</v>
      </c>
      <c r="I2344" t="s">
        <v>6085</v>
      </c>
      <c r="J2344">
        <v>31.12</v>
      </c>
      <c r="K2344" t="s">
        <v>5598</v>
      </c>
      <c r="L2344">
        <v>2520.7199999999998</v>
      </c>
      <c r="M2344">
        <v>81</v>
      </c>
      <c r="N2344" t="s">
        <v>6085</v>
      </c>
      <c r="O2344" t="s">
        <v>464</v>
      </c>
    </row>
    <row r="2345" spans="1:15" x14ac:dyDescent="0.3">
      <c r="A2345">
        <v>228450</v>
      </c>
      <c r="B2345">
        <v>122</v>
      </c>
      <c r="C2345" t="s">
        <v>552</v>
      </c>
      <c r="D2345" t="s">
        <v>2727</v>
      </c>
      <c r="E2345" t="s">
        <v>3320</v>
      </c>
      <c r="F2345" s="440">
        <v>46139</v>
      </c>
      <c r="G2345">
        <v>26580</v>
      </c>
      <c r="H2345" t="s">
        <v>5909</v>
      </c>
      <c r="I2345" t="s">
        <v>6085</v>
      </c>
      <c r="J2345">
        <v>10.08</v>
      </c>
      <c r="K2345" t="s">
        <v>5598</v>
      </c>
      <c r="L2345">
        <v>1128.96</v>
      </c>
      <c r="M2345">
        <v>112</v>
      </c>
      <c r="N2345" t="s">
        <v>6085</v>
      </c>
      <c r="O2345" t="s">
        <v>464</v>
      </c>
    </row>
    <row r="2346" spans="1:15" x14ac:dyDescent="0.3">
      <c r="A2346">
        <v>228449</v>
      </c>
      <c r="B2346">
        <v>122</v>
      </c>
      <c r="C2346" t="s">
        <v>552</v>
      </c>
      <c r="D2346" t="s">
        <v>2815</v>
      </c>
      <c r="E2346" t="s">
        <v>3321</v>
      </c>
      <c r="F2346" s="440">
        <v>46139</v>
      </c>
      <c r="G2346">
        <v>17974</v>
      </c>
      <c r="H2346" t="s">
        <v>5839</v>
      </c>
      <c r="I2346" t="s">
        <v>4764</v>
      </c>
      <c r="J2346">
        <v>24</v>
      </c>
      <c r="K2346" t="s">
        <v>5613</v>
      </c>
      <c r="L2346">
        <v>252</v>
      </c>
      <c r="M2346">
        <v>10.5</v>
      </c>
      <c r="N2346" t="s">
        <v>4764</v>
      </c>
      <c r="O2346" t="s">
        <v>464</v>
      </c>
    </row>
    <row r="2347" spans="1:15" x14ac:dyDescent="0.3">
      <c r="A2347">
        <v>228448</v>
      </c>
      <c r="B2347">
        <v>122</v>
      </c>
      <c r="C2347" t="s">
        <v>552</v>
      </c>
      <c r="D2347" t="s">
        <v>2697</v>
      </c>
      <c r="E2347" t="s">
        <v>3322</v>
      </c>
      <c r="F2347" s="440">
        <v>46140</v>
      </c>
      <c r="G2347">
        <v>26425</v>
      </c>
      <c r="H2347" t="s">
        <v>5949</v>
      </c>
      <c r="I2347" t="s">
        <v>6085</v>
      </c>
      <c r="J2347">
        <v>4</v>
      </c>
      <c r="K2347" t="s">
        <v>5598</v>
      </c>
      <c r="L2347">
        <v>120</v>
      </c>
      <c r="M2347">
        <v>30</v>
      </c>
      <c r="N2347" t="s">
        <v>6085</v>
      </c>
      <c r="O2347" t="s">
        <v>464</v>
      </c>
    </row>
    <row r="2348" spans="1:15" x14ac:dyDescent="0.3">
      <c r="A2348">
        <v>228448</v>
      </c>
      <c r="B2348">
        <v>122</v>
      </c>
      <c r="C2348" t="s">
        <v>552</v>
      </c>
      <c r="D2348" t="s">
        <v>2697</v>
      </c>
      <c r="E2348" t="s">
        <v>3322</v>
      </c>
      <c r="F2348" s="440">
        <v>46140</v>
      </c>
      <c r="G2348">
        <v>23389</v>
      </c>
      <c r="H2348" t="s">
        <v>5923</v>
      </c>
      <c r="I2348" t="s">
        <v>6085</v>
      </c>
      <c r="J2348">
        <v>4</v>
      </c>
      <c r="K2348" t="s">
        <v>5598</v>
      </c>
      <c r="L2348">
        <v>18.2</v>
      </c>
      <c r="M2348">
        <v>4.55</v>
      </c>
      <c r="N2348" t="s">
        <v>6085</v>
      </c>
      <c r="O2348" t="s">
        <v>464</v>
      </c>
    </row>
    <row r="2349" spans="1:15" x14ac:dyDescent="0.3">
      <c r="A2349">
        <v>228448</v>
      </c>
      <c r="B2349">
        <v>122</v>
      </c>
      <c r="C2349" t="s">
        <v>552</v>
      </c>
      <c r="D2349" t="s">
        <v>2697</v>
      </c>
      <c r="E2349" t="s">
        <v>3322</v>
      </c>
      <c r="F2349" s="440">
        <v>46140</v>
      </c>
      <c r="G2349">
        <v>19654</v>
      </c>
      <c r="H2349" t="s">
        <v>5917</v>
      </c>
      <c r="I2349" t="s">
        <v>6085</v>
      </c>
      <c r="J2349">
        <v>2</v>
      </c>
      <c r="K2349" t="s">
        <v>5598</v>
      </c>
      <c r="L2349">
        <v>7.02</v>
      </c>
      <c r="M2349">
        <v>3.51</v>
      </c>
      <c r="N2349" t="s">
        <v>6085</v>
      </c>
      <c r="O2349" t="s">
        <v>464</v>
      </c>
    </row>
    <row r="2350" spans="1:15" x14ac:dyDescent="0.3">
      <c r="A2350">
        <v>228448</v>
      </c>
      <c r="B2350">
        <v>122</v>
      </c>
      <c r="C2350" t="s">
        <v>552</v>
      </c>
      <c r="D2350" t="s">
        <v>2697</v>
      </c>
      <c r="E2350" t="s">
        <v>3322</v>
      </c>
      <c r="F2350" s="440">
        <v>46140</v>
      </c>
      <c r="G2350">
        <v>23198</v>
      </c>
      <c r="H2350" t="s">
        <v>5947</v>
      </c>
      <c r="I2350" t="s">
        <v>6085</v>
      </c>
      <c r="J2350">
        <v>1</v>
      </c>
      <c r="K2350" t="s">
        <v>5598</v>
      </c>
      <c r="L2350">
        <v>11.7</v>
      </c>
      <c r="M2350">
        <v>11.7</v>
      </c>
      <c r="N2350" t="s">
        <v>6085</v>
      </c>
      <c r="O2350" t="s">
        <v>464</v>
      </c>
    </row>
    <row r="2351" spans="1:15" x14ac:dyDescent="0.3">
      <c r="A2351">
        <v>228448</v>
      </c>
      <c r="B2351">
        <v>122</v>
      </c>
      <c r="C2351" t="s">
        <v>552</v>
      </c>
      <c r="D2351" t="s">
        <v>2697</v>
      </c>
      <c r="E2351" t="s">
        <v>3322</v>
      </c>
      <c r="F2351" s="440">
        <v>46140</v>
      </c>
      <c r="G2351">
        <v>23236</v>
      </c>
      <c r="H2351" t="s">
        <v>5934</v>
      </c>
      <c r="I2351" t="s">
        <v>6085</v>
      </c>
      <c r="J2351">
        <v>2</v>
      </c>
      <c r="K2351" t="s">
        <v>5598</v>
      </c>
      <c r="L2351">
        <v>18.78</v>
      </c>
      <c r="M2351">
        <v>9.39</v>
      </c>
      <c r="N2351" t="s">
        <v>6085</v>
      </c>
      <c r="O2351" t="s">
        <v>464</v>
      </c>
    </row>
    <row r="2352" spans="1:15" x14ac:dyDescent="0.3">
      <c r="A2352">
        <v>228448</v>
      </c>
      <c r="B2352">
        <v>122</v>
      </c>
      <c r="C2352" t="s">
        <v>552</v>
      </c>
      <c r="D2352" t="s">
        <v>2697</v>
      </c>
      <c r="E2352" t="s">
        <v>3322</v>
      </c>
      <c r="F2352" s="440">
        <v>46140</v>
      </c>
      <c r="G2352">
        <v>19743</v>
      </c>
      <c r="H2352" t="s">
        <v>5940</v>
      </c>
      <c r="I2352" t="s">
        <v>6085</v>
      </c>
      <c r="J2352">
        <v>1</v>
      </c>
      <c r="K2352" t="s">
        <v>5598</v>
      </c>
      <c r="L2352">
        <v>15.6</v>
      </c>
      <c r="M2352">
        <v>15.6</v>
      </c>
      <c r="N2352" t="s">
        <v>6085</v>
      </c>
      <c r="O2352" t="s">
        <v>464</v>
      </c>
    </row>
    <row r="2353" spans="1:15" x14ac:dyDescent="0.3">
      <c r="A2353">
        <v>228448</v>
      </c>
      <c r="B2353">
        <v>122</v>
      </c>
      <c r="C2353" t="s">
        <v>552</v>
      </c>
      <c r="D2353" t="s">
        <v>2697</v>
      </c>
      <c r="E2353" t="s">
        <v>3322</v>
      </c>
      <c r="F2353" s="440">
        <v>46140</v>
      </c>
      <c r="G2353">
        <v>23184</v>
      </c>
      <c r="H2353" t="s">
        <v>5956</v>
      </c>
      <c r="I2353" t="s">
        <v>6085</v>
      </c>
      <c r="J2353">
        <v>0.5</v>
      </c>
      <c r="K2353" t="s">
        <v>5598</v>
      </c>
      <c r="L2353">
        <v>6.5</v>
      </c>
      <c r="M2353">
        <v>13</v>
      </c>
      <c r="N2353" t="s">
        <v>6085</v>
      </c>
      <c r="O2353" t="s">
        <v>464</v>
      </c>
    </row>
    <row r="2354" spans="1:15" x14ac:dyDescent="0.3">
      <c r="A2354">
        <v>228448</v>
      </c>
      <c r="B2354">
        <v>122</v>
      </c>
      <c r="C2354" t="s">
        <v>552</v>
      </c>
      <c r="D2354" t="s">
        <v>2697</v>
      </c>
      <c r="E2354" t="s">
        <v>3322</v>
      </c>
      <c r="F2354" s="440">
        <v>46140</v>
      </c>
      <c r="G2354">
        <v>23108</v>
      </c>
      <c r="H2354" t="s">
        <v>5986</v>
      </c>
      <c r="I2354" t="s">
        <v>6085</v>
      </c>
      <c r="J2354">
        <v>0.1</v>
      </c>
      <c r="K2354" t="s">
        <v>5598</v>
      </c>
      <c r="L2354">
        <v>9.1</v>
      </c>
      <c r="M2354">
        <v>91</v>
      </c>
      <c r="N2354" t="s">
        <v>6085</v>
      </c>
      <c r="O2354" t="s">
        <v>464</v>
      </c>
    </row>
    <row r="2355" spans="1:15" x14ac:dyDescent="0.3">
      <c r="A2355">
        <v>228448</v>
      </c>
      <c r="B2355">
        <v>122</v>
      </c>
      <c r="C2355" t="s">
        <v>552</v>
      </c>
      <c r="D2355" t="s">
        <v>2697</v>
      </c>
      <c r="E2355" t="s">
        <v>3322</v>
      </c>
      <c r="F2355" s="440">
        <v>46140</v>
      </c>
      <c r="G2355">
        <v>23361</v>
      </c>
      <c r="H2355" t="s">
        <v>5937</v>
      </c>
      <c r="I2355" t="s">
        <v>6085</v>
      </c>
      <c r="J2355">
        <v>20</v>
      </c>
      <c r="K2355" t="s">
        <v>5598</v>
      </c>
      <c r="L2355">
        <v>59.8</v>
      </c>
      <c r="M2355">
        <v>2.99</v>
      </c>
      <c r="N2355" t="s">
        <v>6085</v>
      </c>
      <c r="O2355" t="s">
        <v>464</v>
      </c>
    </row>
    <row r="2356" spans="1:15" x14ac:dyDescent="0.3">
      <c r="A2356">
        <v>228448</v>
      </c>
      <c r="B2356">
        <v>122</v>
      </c>
      <c r="C2356" t="s">
        <v>552</v>
      </c>
      <c r="D2356" t="s">
        <v>2697</v>
      </c>
      <c r="E2356" t="s">
        <v>3322</v>
      </c>
      <c r="F2356" s="440">
        <v>46140</v>
      </c>
      <c r="G2356">
        <v>23186</v>
      </c>
      <c r="H2356" t="s">
        <v>5955</v>
      </c>
      <c r="I2356" t="s">
        <v>6085</v>
      </c>
      <c r="J2356">
        <v>10</v>
      </c>
      <c r="K2356" t="s">
        <v>5598</v>
      </c>
      <c r="L2356">
        <v>117</v>
      </c>
      <c r="M2356">
        <v>11.7</v>
      </c>
      <c r="N2356" t="s">
        <v>6085</v>
      </c>
      <c r="O2356" t="s">
        <v>464</v>
      </c>
    </row>
    <row r="2357" spans="1:15" x14ac:dyDescent="0.3">
      <c r="A2357">
        <v>228448</v>
      </c>
      <c r="B2357">
        <v>122</v>
      </c>
      <c r="C2357" t="s">
        <v>552</v>
      </c>
      <c r="D2357" t="s">
        <v>2697</v>
      </c>
      <c r="E2357" t="s">
        <v>3322</v>
      </c>
      <c r="F2357" s="440">
        <v>46140</v>
      </c>
      <c r="G2357">
        <v>19738</v>
      </c>
      <c r="H2357" t="s">
        <v>6018</v>
      </c>
      <c r="I2357" t="s">
        <v>6085</v>
      </c>
      <c r="J2357">
        <v>21.3</v>
      </c>
      <c r="K2357" t="s">
        <v>5598</v>
      </c>
      <c r="L2357">
        <v>63.69</v>
      </c>
      <c r="M2357">
        <v>2.9901409999999999</v>
      </c>
      <c r="N2357" t="s">
        <v>6085</v>
      </c>
      <c r="O2357" t="s">
        <v>464</v>
      </c>
    </row>
    <row r="2358" spans="1:15" x14ac:dyDescent="0.3">
      <c r="A2358">
        <v>228448</v>
      </c>
      <c r="B2358">
        <v>122</v>
      </c>
      <c r="C2358" t="s">
        <v>552</v>
      </c>
      <c r="D2358" t="s">
        <v>2697</v>
      </c>
      <c r="E2358" t="s">
        <v>3322</v>
      </c>
      <c r="F2358" s="440">
        <v>46140</v>
      </c>
      <c r="G2358">
        <v>19589</v>
      </c>
      <c r="H2358" t="s">
        <v>5943</v>
      </c>
      <c r="I2358" t="s">
        <v>6085</v>
      </c>
      <c r="J2358">
        <v>1.1000000000000001</v>
      </c>
      <c r="K2358" t="s">
        <v>5598</v>
      </c>
      <c r="L2358">
        <v>8.01</v>
      </c>
      <c r="M2358">
        <v>7.2818180000000003</v>
      </c>
      <c r="N2358" t="s">
        <v>6085</v>
      </c>
      <c r="O2358" t="s">
        <v>464</v>
      </c>
    </row>
    <row r="2359" spans="1:15" x14ac:dyDescent="0.3">
      <c r="A2359">
        <v>228448</v>
      </c>
      <c r="B2359">
        <v>122</v>
      </c>
      <c r="C2359" t="s">
        <v>552</v>
      </c>
      <c r="D2359" t="s">
        <v>2697</v>
      </c>
      <c r="E2359" t="s">
        <v>3322</v>
      </c>
      <c r="F2359" s="440">
        <v>46140</v>
      </c>
      <c r="G2359">
        <v>23241</v>
      </c>
      <c r="H2359" t="s">
        <v>5932</v>
      </c>
      <c r="I2359" t="s">
        <v>6085</v>
      </c>
      <c r="J2359">
        <v>3</v>
      </c>
      <c r="K2359" t="s">
        <v>5598</v>
      </c>
      <c r="L2359">
        <v>8.1</v>
      </c>
      <c r="M2359">
        <v>2.7</v>
      </c>
      <c r="N2359" t="s">
        <v>6085</v>
      </c>
      <c r="O2359" t="s">
        <v>464</v>
      </c>
    </row>
    <row r="2360" spans="1:15" x14ac:dyDescent="0.3">
      <c r="A2360">
        <v>228448</v>
      </c>
      <c r="B2360">
        <v>122</v>
      </c>
      <c r="C2360" t="s">
        <v>552</v>
      </c>
      <c r="D2360" t="s">
        <v>2697</v>
      </c>
      <c r="E2360" t="s">
        <v>3322</v>
      </c>
      <c r="F2360" s="440">
        <v>46140</v>
      </c>
      <c r="G2360">
        <v>19721</v>
      </c>
      <c r="H2360" t="s">
        <v>5952</v>
      </c>
      <c r="I2360" t="s">
        <v>6085</v>
      </c>
      <c r="J2360">
        <v>1</v>
      </c>
      <c r="K2360" t="s">
        <v>5598</v>
      </c>
      <c r="L2360">
        <v>41.6</v>
      </c>
      <c r="M2360">
        <v>41.6</v>
      </c>
      <c r="N2360" t="s">
        <v>6085</v>
      </c>
      <c r="O2360" t="s">
        <v>464</v>
      </c>
    </row>
    <row r="2361" spans="1:15" x14ac:dyDescent="0.3">
      <c r="A2361">
        <v>228448</v>
      </c>
      <c r="B2361">
        <v>122</v>
      </c>
      <c r="C2361" t="s">
        <v>552</v>
      </c>
      <c r="D2361" t="s">
        <v>2697</v>
      </c>
      <c r="E2361" t="s">
        <v>3322</v>
      </c>
      <c r="F2361" s="440">
        <v>46140</v>
      </c>
      <c r="G2361">
        <v>23377</v>
      </c>
      <c r="H2361" t="s">
        <v>5927</v>
      </c>
      <c r="I2361" t="s">
        <v>6085</v>
      </c>
      <c r="J2361">
        <v>4</v>
      </c>
      <c r="K2361" t="s">
        <v>5598</v>
      </c>
      <c r="L2361">
        <v>128</v>
      </c>
      <c r="M2361">
        <v>32</v>
      </c>
      <c r="N2361" t="s">
        <v>6085</v>
      </c>
      <c r="O2361" t="s">
        <v>464</v>
      </c>
    </row>
    <row r="2362" spans="1:15" x14ac:dyDescent="0.3">
      <c r="A2362">
        <v>228447</v>
      </c>
      <c r="B2362">
        <v>122</v>
      </c>
      <c r="C2362" t="s">
        <v>552</v>
      </c>
      <c r="D2362" t="s">
        <v>2709</v>
      </c>
      <c r="E2362" t="s">
        <v>3323</v>
      </c>
      <c r="F2362" s="440">
        <v>46140</v>
      </c>
      <c r="G2362">
        <v>23082</v>
      </c>
      <c r="H2362" t="s">
        <v>5697</v>
      </c>
      <c r="I2362" t="s">
        <v>6085</v>
      </c>
      <c r="J2362">
        <v>10</v>
      </c>
      <c r="K2362" t="s">
        <v>5598</v>
      </c>
      <c r="L2362">
        <v>819</v>
      </c>
      <c r="M2362">
        <v>81.900000000000006</v>
      </c>
      <c r="N2362" t="s">
        <v>6085</v>
      </c>
      <c r="O2362" t="s">
        <v>464</v>
      </c>
    </row>
    <row r="2363" spans="1:15" x14ac:dyDescent="0.3">
      <c r="A2363">
        <v>228446</v>
      </c>
      <c r="B2363">
        <v>122</v>
      </c>
      <c r="C2363" t="s">
        <v>552</v>
      </c>
      <c r="D2363" t="s">
        <v>2769</v>
      </c>
      <c r="E2363" t="s">
        <v>3324</v>
      </c>
      <c r="F2363" s="440">
        <v>46140</v>
      </c>
      <c r="G2363">
        <v>20941</v>
      </c>
      <c r="H2363" t="s">
        <v>5886</v>
      </c>
      <c r="I2363" t="s">
        <v>6085</v>
      </c>
      <c r="J2363">
        <v>4</v>
      </c>
      <c r="K2363" t="s">
        <v>5605</v>
      </c>
      <c r="L2363">
        <v>729.2</v>
      </c>
      <c r="M2363">
        <v>182.3</v>
      </c>
      <c r="N2363" t="s">
        <v>6085</v>
      </c>
      <c r="O2363" t="s">
        <v>464</v>
      </c>
    </row>
    <row r="2364" spans="1:15" x14ac:dyDescent="0.3">
      <c r="A2364">
        <v>228445</v>
      </c>
      <c r="B2364">
        <v>122</v>
      </c>
      <c r="C2364" t="s">
        <v>552</v>
      </c>
      <c r="D2364" t="s">
        <v>2877</v>
      </c>
      <c r="E2364" t="s">
        <v>3325</v>
      </c>
      <c r="F2364" s="440">
        <v>46140</v>
      </c>
      <c r="G2364">
        <v>24833</v>
      </c>
      <c r="H2364" t="s">
        <v>5707</v>
      </c>
      <c r="I2364" t="s">
        <v>6085</v>
      </c>
      <c r="J2364">
        <v>10</v>
      </c>
      <c r="K2364" t="s">
        <v>5703</v>
      </c>
      <c r="L2364">
        <v>507.5</v>
      </c>
      <c r="M2364">
        <v>50.75</v>
      </c>
      <c r="N2364" t="s">
        <v>6085</v>
      </c>
      <c r="O2364" t="s">
        <v>464</v>
      </c>
    </row>
    <row r="2365" spans="1:15" x14ac:dyDescent="0.3">
      <c r="A2365">
        <v>228444</v>
      </c>
      <c r="B2365">
        <v>122</v>
      </c>
      <c r="C2365" t="s">
        <v>552</v>
      </c>
      <c r="D2365" t="s">
        <v>2729</v>
      </c>
      <c r="E2365" t="s">
        <v>3326</v>
      </c>
      <c r="F2365" s="440">
        <v>46141</v>
      </c>
      <c r="G2365">
        <v>18832</v>
      </c>
      <c r="H2365" t="s">
        <v>5898</v>
      </c>
      <c r="I2365" t="s">
        <v>6085</v>
      </c>
      <c r="J2365">
        <v>15.6</v>
      </c>
      <c r="K2365" t="s">
        <v>5598</v>
      </c>
      <c r="L2365">
        <v>622.44000000000005</v>
      </c>
      <c r="M2365">
        <v>39.9</v>
      </c>
      <c r="N2365" t="s">
        <v>6085</v>
      </c>
      <c r="O2365" t="s">
        <v>464</v>
      </c>
    </row>
    <row r="2366" spans="1:15" x14ac:dyDescent="0.3">
      <c r="A2366">
        <v>228442</v>
      </c>
      <c r="B2366">
        <v>122</v>
      </c>
      <c r="C2366" t="s">
        <v>552</v>
      </c>
      <c r="D2366" t="s">
        <v>2700</v>
      </c>
      <c r="E2366" t="s">
        <v>3327</v>
      </c>
      <c r="F2366" s="440">
        <v>46140</v>
      </c>
      <c r="G2366">
        <v>28819</v>
      </c>
      <c r="H2366" t="s">
        <v>6012</v>
      </c>
      <c r="I2366" t="s">
        <v>6085</v>
      </c>
      <c r="J2366">
        <v>4</v>
      </c>
      <c r="K2366" t="s">
        <v>5703</v>
      </c>
      <c r="L2366">
        <v>227.6</v>
      </c>
      <c r="M2366">
        <v>56.9</v>
      </c>
      <c r="N2366" t="s">
        <v>6085</v>
      </c>
      <c r="O2366" t="s">
        <v>464</v>
      </c>
    </row>
    <row r="2367" spans="1:15" x14ac:dyDescent="0.3">
      <c r="A2367">
        <v>228442</v>
      </c>
      <c r="B2367">
        <v>122</v>
      </c>
      <c r="C2367" t="s">
        <v>552</v>
      </c>
      <c r="D2367" t="s">
        <v>2700</v>
      </c>
      <c r="E2367" t="s">
        <v>3327</v>
      </c>
      <c r="F2367" s="440">
        <v>46140</v>
      </c>
      <c r="G2367">
        <v>20242</v>
      </c>
      <c r="H2367" t="s">
        <v>5649</v>
      </c>
      <c r="I2367" t="s">
        <v>6085</v>
      </c>
      <c r="J2367">
        <v>12</v>
      </c>
      <c r="K2367" t="s">
        <v>5605</v>
      </c>
      <c r="L2367">
        <v>115.32</v>
      </c>
      <c r="M2367">
        <v>9.61</v>
      </c>
      <c r="N2367" t="s">
        <v>6085</v>
      </c>
      <c r="O2367" t="s">
        <v>464</v>
      </c>
    </row>
    <row r="2368" spans="1:15" x14ac:dyDescent="0.3">
      <c r="A2368">
        <v>228442</v>
      </c>
      <c r="B2368">
        <v>122</v>
      </c>
      <c r="C2368" t="s">
        <v>552</v>
      </c>
      <c r="D2368" t="s">
        <v>2700</v>
      </c>
      <c r="E2368" t="s">
        <v>3327</v>
      </c>
      <c r="F2368" s="440">
        <v>46140</v>
      </c>
      <c r="G2368">
        <v>19401</v>
      </c>
      <c r="H2368" t="s">
        <v>6114</v>
      </c>
      <c r="I2368" t="s">
        <v>6085</v>
      </c>
      <c r="J2368">
        <v>6</v>
      </c>
      <c r="K2368" t="s">
        <v>5625</v>
      </c>
      <c r="L2368">
        <v>1277.4000000000001</v>
      </c>
      <c r="M2368">
        <v>212.9</v>
      </c>
      <c r="N2368" t="s">
        <v>6085</v>
      </c>
      <c r="O2368" t="s">
        <v>464</v>
      </c>
    </row>
    <row r="2369" spans="1:15" x14ac:dyDescent="0.3">
      <c r="A2369">
        <v>228441</v>
      </c>
      <c r="B2369">
        <v>122</v>
      </c>
      <c r="C2369" t="s">
        <v>552</v>
      </c>
      <c r="D2369" t="s">
        <v>2702</v>
      </c>
      <c r="E2369" t="s">
        <v>3328</v>
      </c>
      <c r="F2369" s="440">
        <v>46141</v>
      </c>
      <c r="G2369">
        <v>19203</v>
      </c>
      <c r="H2369" t="s">
        <v>5692</v>
      </c>
      <c r="I2369" t="s">
        <v>6085</v>
      </c>
      <c r="J2369">
        <v>48</v>
      </c>
      <c r="K2369" t="s">
        <v>5613</v>
      </c>
      <c r="L2369">
        <v>178.56</v>
      </c>
      <c r="M2369">
        <v>3.72</v>
      </c>
      <c r="N2369" t="s">
        <v>6085</v>
      </c>
      <c r="O2369" t="s">
        <v>464</v>
      </c>
    </row>
    <row r="2370" spans="1:15" x14ac:dyDescent="0.3">
      <c r="A2370">
        <v>228440</v>
      </c>
      <c r="B2370">
        <v>122</v>
      </c>
      <c r="C2370" t="s">
        <v>552</v>
      </c>
      <c r="D2370" t="s">
        <v>2706</v>
      </c>
      <c r="E2370" t="s">
        <v>3329</v>
      </c>
      <c r="F2370" s="440">
        <v>46141</v>
      </c>
      <c r="G2370">
        <v>20227</v>
      </c>
      <c r="H2370" t="s">
        <v>5650</v>
      </c>
      <c r="I2370" t="s">
        <v>6085</v>
      </c>
      <c r="J2370">
        <v>6</v>
      </c>
      <c r="K2370" t="s">
        <v>5605</v>
      </c>
      <c r="L2370">
        <v>76.2</v>
      </c>
      <c r="M2370">
        <v>12.7</v>
      </c>
      <c r="N2370" t="s">
        <v>6085</v>
      </c>
      <c r="O2370" t="s">
        <v>464</v>
      </c>
    </row>
    <row r="2371" spans="1:15" x14ac:dyDescent="0.3">
      <c r="A2371">
        <v>228440</v>
      </c>
      <c r="B2371">
        <v>122</v>
      </c>
      <c r="C2371" t="s">
        <v>552</v>
      </c>
      <c r="D2371" t="s">
        <v>2706</v>
      </c>
      <c r="E2371" t="s">
        <v>3329</v>
      </c>
      <c r="F2371" s="440">
        <v>46141</v>
      </c>
      <c r="G2371">
        <v>26020</v>
      </c>
      <c r="H2371" t="s">
        <v>5639</v>
      </c>
      <c r="I2371" t="s">
        <v>6085</v>
      </c>
      <c r="J2371">
        <v>24</v>
      </c>
      <c r="K2371" t="s">
        <v>5613</v>
      </c>
      <c r="L2371">
        <v>366.24</v>
      </c>
      <c r="M2371">
        <v>15.26</v>
      </c>
      <c r="N2371" t="s">
        <v>6085</v>
      </c>
      <c r="O2371" t="s">
        <v>464</v>
      </c>
    </row>
    <row r="2372" spans="1:15" x14ac:dyDescent="0.3">
      <c r="A2372">
        <v>228440</v>
      </c>
      <c r="B2372">
        <v>122</v>
      </c>
      <c r="C2372" t="s">
        <v>552</v>
      </c>
      <c r="D2372" t="s">
        <v>2706</v>
      </c>
      <c r="E2372" t="s">
        <v>3329</v>
      </c>
      <c r="F2372" s="440">
        <v>46141</v>
      </c>
      <c r="G2372">
        <v>20421</v>
      </c>
      <c r="H2372" t="s">
        <v>5637</v>
      </c>
      <c r="I2372" t="s">
        <v>6085</v>
      </c>
      <c r="J2372">
        <v>10</v>
      </c>
      <c r="K2372" t="s">
        <v>5613</v>
      </c>
      <c r="L2372">
        <v>178</v>
      </c>
      <c r="M2372">
        <v>17.8</v>
      </c>
      <c r="N2372" t="s">
        <v>6085</v>
      </c>
      <c r="O2372" t="s">
        <v>464</v>
      </c>
    </row>
    <row r="2373" spans="1:15" x14ac:dyDescent="0.3">
      <c r="A2373">
        <v>228438</v>
      </c>
      <c r="B2373">
        <v>122</v>
      </c>
      <c r="C2373" t="s">
        <v>552</v>
      </c>
      <c r="D2373" t="s">
        <v>2738</v>
      </c>
      <c r="E2373" t="s">
        <v>3330</v>
      </c>
      <c r="F2373" s="440">
        <v>46140</v>
      </c>
      <c r="G2373">
        <v>21017</v>
      </c>
      <c r="H2373" t="s">
        <v>5673</v>
      </c>
      <c r="I2373" t="s">
        <v>6085</v>
      </c>
      <c r="J2373">
        <v>3</v>
      </c>
      <c r="K2373" t="s">
        <v>6115</v>
      </c>
      <c r="L2373">
        <v>476.7</v>
      </c>
      <c r="M2373">
        <v>158.9</v>
      </c>
      <c r="N2373" t="s">
        <v>6085</v>
      </c>
      <c r="O2373" t="s">
        <v>464</v>
      </c>
    </row>
    <row r="2374" spans="1:15" x14ac:dyDescent="0.3">
      <c r="A2374">
        <v>228438</v>
      </c>
      <c r="B2374">
        <v>122</v>
      </c>
      <c r="C2374" t="s">
        <v>552</v>
      </c>
      <c r="D2374" t="s">
        <v>2738</v>
      </c>
      <c r="E2374" t="s">
        <v>3330</v>
      </c>
      <c r="F2374" s="440">
        <v>46140</v>
      </c>
      <c r="G2374">
        <v>20301</v>
      </c>
      <c r="H2374" t="s">
        <v>5617</v>
      </c>
      <c r="I2374" t="s">
        <v>6085</v>
      </c>
      <c r="J2374">
        <v>8</v>
      </c>
      <c r="K2374" t="s">
        <v>5605</v>
      </c>
      <c r="L2374">
        <v>168</v>
      </c>
      <c r="M2374">
        <v>21</v>
      </c>
      <c r="N2374" t="s">
        <v>6085</v>
      </c>
      <c r="O2374" t="s">
        <v>464</v>
      </c>
    </row>
    <row r="2375" spans="1:15" x14ac:dyDescent="0.3">
      <c r="A2375">
        <v>228436</v>
      </c>
      <c r="B2375">
        <v>122</v>
      </c>
      <c r="C2375" t="s">
        <v>552</v>
      </c>
      <c r="D2375" t="s">
        <v>2520</v>
      </c>
      <c r="E2375" t="s">
        <v>3331</v>
      </c>
      <c r="F2375" s="440">
        <v>46140</v>
      </c>
      <c r="G2375">
        <v>19632</v>
      </c>
      <c r="H2375" t="s">
        <v>5926</v>
      </c>
      <c r="I2375" t="s">
        <v>6085</v>
      </c>
      <c r="J2375">
        <v>3</v>
      </c>
      <c r="K2375" t="s">
        <v>5598</v>
      </c>
      <c r="L2375">
        <v>15.6</v>
      </c>
      <c r="M2375">
        <v>5.2</v>
      </c>
      <c r="N2375" t="s">
        <v>6085</v>
      </c>
      <c r="O2375" t="s">
        <v>464</v>
      </c>
    </row>
    <row r="2376" spans="1:15" x14ac:dyDescent="0.3">
      <c r="A2376">
        <v>228436</v>
      </c>
      <c r="B2376">
        <v>122</v>
      </c>
      <c r="C2376" t="s">
        <v>552</v>
      </c>
      <c r="D2376" t="s">
        <v>2520</v>
      </c>
      <c r="E2376" t="s">
        <v>3331</v>
      </c>
      <c r="F2376" s="440">
        <v>46140</v>
      </c>
      <c r="G2376">
        <v>19846</v>
      </c>
      <c r="H2376" t="s">
        <v>6060</v>
      </c>
      <c r="I2376" t="s">
        <v>6085</v>
      </c>
      <c r="J2376">
        <v>0.5</v>
      </c>
      <c r="K2376" t="s">
        <v>5598</v>
      </c>
      <c r="L2376">
        <v>11</v>
      </c>
      <c r="M2376">
        <v>22</v>
      </c>
      <c r="N2376" t="s">
        <v>6085</v>
      </c>
      <c r="O2376" t="s">
        <v>464</v>
      </c>
    </row>
    <row r="2377" spans="1:15" x14ac:dyDescent="0.3">
      <c r="A2377">
        <v>228436</v>
      </c>
      <c r="B2377">
        <v>122</v>
      </c>
      <c r="C2377" t="s">
        <v>552</v>
      </c>
      <c r="D2377" t="s">
        <v>2520</v>
      </c>
      <c r="E2377" t="s">
        <v>3331</v>
      </c>
      <c r="F2377" s="440">
        <v>46140</v>
      </c>
      <c r="G2377">
        <v>19472</v>
      </c>
      <c r="H2377" t="s">
        <v>6064</v>
      </c>
      <c r="I2377" t="s">
        <v>6085</v>
      </c>
      <c r="J2377">
        <v>1.5</v>
      </c>
      <c r="K2377" t="s">
        <v>5598</v>
      </c>
      <c r="L2377">
        <v>27</v>
      </c>
      <c r="M2377">
        <v>18</v>
      </c>
      <c r="N2377" t="s">
        <v>6085</v>
      </c>
      <c r="O2377" t="s">
        <v>464</v>
      </c>
    </row>
    <row r="2378" spans="1:15" x14ac:dyDescent="0.3">
      <c r="A2378">
        <v>228436</v>
      </c>
      <c r="B2378">
        <v>122</v>
      </c>
      <c r="C2378" t="s">
        <v>552</v>
      </c>
      <c r="D2378" t="s">
        <v>2520</v>
      </c>
      <c r="E2378" t="s">
        <v>3331</v>
      </c>
      <c r="F2378" s="440">
        <v>46140</v>
      </c>
      <c r="G2378">
        <v>19498</v>
      </c>
      <c r="H2378" t="s">
        <v>5979</v>
      </c>
      <c r="I2378" t="s">
        <v>6085</v>
      </c>
      <c r="J2378">
        <v>0.6</v>
      </c>
      <c r="K2378" t="s">
        <v>5598</v>
      </c>
      <c r="L2378">
        <v>7.8</v>
      </c>
      <c r="M2378">
        <v>13</v>
      </c>
      <c r="N2378" t="s">
        <v>6085</v>
      </c>
      <c r="O2378" t="s">
        <v>464</v>
      </c>
    </row>
    <row r="2379" spans="1:15" x14ac:dyDescent="0.3">
      <c r="A2379">
        <v>228436</v>
      </c>
      <c r="B2379">
        <v>122</v>
      </c>
      <c r="C2379" t="s">
        <v>552</v>
      </c>
      <c r="D2379" t="s">
        <v>2520</v>
      </c>
      <c r="E2379" t="s">
        <v>3331</v>
      </c>
      <c r="F2379" s="440">
        <v>46140</v>
      </c>
      <c r="G2379">
        <v>23195</v>
      </c>
      <c r="H2379" t="s">
        <v>5951</v>
      </c>
      <c r="I2379" t="s">
        <v>6085</v>
      </c>
      <c r="J2379">
        <v>0.5</v>
      </c>
      <c r="K2379" t="s">
        <v>5598</v>
      </c>
      <c r="L2379">
        <v>6</v>
      </c>
      <c r="M2379">
        <v>12</v>
      </c>
      <c r="N2379" t="s">
        <v>6085</v>
      </c>
      <c r="O2379" t="s">
        <v>464</v>
      </c>
    </row>
    <row r="2380" spans="1:15" x14ac:dyDescent="0.3">
      <c r="A2380">
        <v>228436</v>
      </c>
      <c r="B2380">
        <v>122</v>
      </c>
      <c r="C2380" t="s">
        <v>552</v>
      </c>
      <c r="D2380" t="s">
        <v>2520</v>
      </c>
      <c r="E2380" t="s">
        <v>3331</v>
      </c>
      <c r="F2380" s="440">
        <v>46140</v>
      </c>
      <c r="G2380">
        <v>19751</v>
      </c>
      <c r="H2380" t="s">
        <v>5938</v>
      </c>
      <c r="I2380" t="s">
        <v>6085</v>
      </c>
      <c r="J2380">
        <v>7</v>
      </c>
      <c r="K2380" t="s">
        <v>5598</v>
      </c>
      <c r="L2380">
        <v>65.8</v>
      </c>
      <c r="M2380">
        <v>9.4</v>
      </c>
      <c r="N2380" t="s">
        <v>6085</v>
      </c>
      <c r="O2380" t="s">
        <v>464</v>
      </c>
    </row>
    <row r="2381" spans="1:15" x14ac:dyDescent="0.3">
      <c r="A2381">
        <v>228436</v>
      </c>
      <c r="B2381">
        <v>122</v>
      </c>
      <c r="C2381" t="s">
        <v>552</v>
      </c>
      <c r="D2381" t="s">
        <v>2520</v>
      </c>
      <c r="E2381" t="s">
        <v>3331</v>
      </c>
      <c r="F2381" s="440">
        <v>46140</v>
      </c>
      <c r="G2381">
        <v>24037</v>
      </c>
      <c r="H2381" t="s">
        <v>6116</v>
      </c>
      <c r="I2381" t="s">
        <v>6085</v>
      </c>
      <c r="J2381">
        <v>1</v>
      </c>
      <c r="K2381" t="s">
        <v>5598</v>
      </c>
      <c r="L2381">
        <v>18</v>
      </c>
      <c r="M2381">
        <v>18</v>
      </c>
      <c r="N2381" t="s">
        <v>6085</v>
      </c>
      <c r="O2381" t="s">
        <v>464</v>
      </c>
    </row>
    <row r="2382" spans="1:15" x14ac:dyDescent="0.3">
      <c r="A2382">
        <v>228436</v>
      </c>
      <c r="B2382">
        <v>122</v>
      </c>
      <c r="C2382" t="s">
        <v>552</v>
      </c>
      <c r="D2382" t="s">
        <v>2520</v>
      </c>
      <c r="E2382" t="s">
        <v>3331</v>
      </c>
      <c r="F2382" s="440">
        <v>46140</v>
      </c>
      <c r="G2382">
        <v>19558</v>
      </c>
      <c r="H2382" t="s">
        <v>5950</v>
      </c>
      <c r="I2382" t="s">
        <v>6085</v>
      </c>
      <c r="J2382">
        <v>1</v>
      </c>
      <c r="K2382" t="s">
        <v>5598</v>
      </c>
      <c r="L2382">
        <v>13.8</v>
      </c>
      <c r="M2382">
        <v>13.8</v>
      </c>
      <c r="N2382" t="s">
        <v>6085</v>
      </c>
      <c r="O2382" t="s">
        <v>464</v>
      </c>
    </row>
    <row r="2383" spans="1:15" x14ac:dyDescent="0.3">
      <c r="A2383">
        <v>228436</v>
      </c>
      <c r="B2383">
        <v>122</v>
      </c>
      <c r="C2383" t="s">
        <v>552</v>
      </c>
      <c r="D2383" t="s">
        <v>2520</v>
      </c>
      <c r="E2383" t="s">
        <v>3331</v>
      </c>
      <c r="F2383" s="440">
        <v>46140</v>
      </c>
      <c r="G2383">
        <v>19505</v>
      </c>
      <c r="H2383" t="s">
        <v>5978</v>
      </c>
      <c r="I2383" t="s">
        <v>6085</v>
      </c>
      <c r="J2383">
        <v>0.6</v>
      </c>
      <c r="K2383" t="s">
        <v>5598</v>
      </c>
      <c r="L2383">
        <v>6.6</v>
      </c>
      <c r="M2383">
        <v>11</v>
      </c>
      <c r="N2383" t="s">
        <v>6085</v>
      </c>
      <c r="O2383" t="s">
        <v>464</v>
      </c>
    </row>
    <row r="2384" spans="1:15" x14ac:dyDescent="0.3">
      <c r="A2384">
        <v>228436</v>
      </c>
      <c r="B2384">
        <v>122</v>
      </c>
      <c r="C2384" t="s">
        <v>552</v>
      </c>
      <c r="D2384" t="s">
        <v>2520</v>
      </c>
      <c r="E2384" t="s">
        <v>3331</v>
      </c>
      <c r="F2384" s="440">
        <v>46140</v>
      </c>
      <c r="G2384">
        <v>19480</v>
      </c>
      <c r="H2384" t="s">
        <v>5936</v>
      </c>
      <c r="I2384" t="s">
        <v>6085</v>
      </c>
      <c r="J2384">
        <v>0.4</v>
      </c>
      <c r="K2384" t="s">
        <v>5598</v>
      </c>
      <c r="L2384">
        <v>7.2</v>
      </c>
      <c r="M2384">
        <v>18</v>
      </c>
      <c r="N2384" t="s">
        <v>6085</v>
      </c>
      <c r="O2384" t="s">
        <v>464</v>
      </c>
    </row>
    <row r="2385" spans="1:15" x14ac:dyDescent="0.3">
      <c r="A2385">
        <v>228436</v>
      </c>
      <c r="B2385">
        <v>122</v>
      </c>
      <c r="C2385" t="s">
        <v>552</v>
      </c>
      <c r="D2385" t="s">
        <v>2520</v>
      </c>
      <c r="E2385" t="s">
        <v>3331</v>
      </c>
      <c r="F2385" s="440">
        <v>46140</v>
      </c>
      <c r="G2385">
        <v>23390</v>
      </c>
      <c r="H2385" t="s">
        <v>5922</v>
      </c>
      <c r="I2385" t="s">
        <v>6085</v>
      </c>
      <c r="J2385">
        <v>6</v>
      </c>
      <c r="K2385" t="s">
        <v>5598</v>
      </c>
      <c r="L2385">
        <v>51</v>
      </c>
      <c r="M2385">
        <v>8.5</v>
      </c>
      <c r="N2385" t="s">
        <v>6085</v>
      </c>
      <c r="O2385" t="s">
        <v>464</v>
      </c>
    </row>
    <row r="2386" spans="1:15" x14ac:dyDescent="0.3">
      <c r="A2386">
        <v>228436</v>
      </c>
      <c r="B2386">
        <v>122</v>
      </c>
      <c r="C2386" t="s">
        <v>552</v>
      </c>
      <c r="D2386" t="s">
        <v>2520</v>
      </c>
      <c r="E2386" t="s">
        <v>3331</v>
      </c>
      <c r="F2386" s="440">
        <v>46140</v>
      </c>
      <c r="G2386">
        <v>19506</v>
      </c>
      <c r="H2386" t="s">
        <v>5919</v>
      </c>
      <c r="I2386" t="s">
        <v>6085</v>
      </c>
      <c r="J2386">
        <v>0.2</v>
      </c>
      <c r="K2386" t="s">
        <v>5598</v>
      </c>
      <c r="L2386">
        <v>14</v>
      </c>
      <c r="M2386">
        <v>70</v>
      </c>
      <c r="N2386" t="s">
        <v>6085</v>
      </c>
      <c r="O2386" t="s">
        <v>464</v>
      </c>
    </row>
    <row r="2387" spans="1:15" x14ac:dyDescent="0.3">
      <c r="A2387">
        <v>228436</v>
      </c>
      <c r="B2387">
        <v>122</v>
      </c>
      <c r="C2387" t="s">
        <v>552</v>
      </c>
      <c r="D2387" t="s">
        <v>2520</v>
      </c>
      <c r="E2387" t="s">
        <v>3331</v>
      </c>
      <c r="F2387" s="440">
        <v>46140</v>
      </c>
      <c r="G2387">
        <v>19488</v>
      </c>
      <c r="H2387" t="s">
        <v>5930</v>
      </c>
      <c r="I2387" t="s">
        <v>6085</v>
      </c>
      <c r="J2387">
        <v>1</v>
      </c>
      <c r="K2387" t="s">
        <v>5598</v>
      </c>
      <c r="L2387">
        <v>14</v>
      </c>
      <c r="M2387">
        <v>14</v>
      </c>
      <c r="N2387" t="s">
        <v>6085</v>
      </c>
      <c r="O2387" t="s">
        <v>464</v>
      </c>
    </row>
    <row r="2388" spans="1:15" x14ac:dyDescent="0.3">
      <c r="A2388">
        <v>228436</v>
      </c>
      <c r="B2388">
        <v>122</v>
      </c>
      <c r="C2388" t="s">
        <v>552</v>
      </c>
      <c r="D2388" t="s">
        <v>2520</v>
      </c>
      <c r="E2388" t="s">
        <v>3331</v>
      </c>
      <c r="F2388" s="440">
        <v>46140</v>
      </c>
      <c r="G2388">
        <v>19503</v>
      </c>
      <c r="H2388" t="s">
        <v>6058</v>
      </c>
      <c r="I2388" t="s">
        <v>6085</v>
      </c>
      <c r="J2388">
        <v>0.8</v>
      </c>
      <c r="K2388" t="s">
        <v>5598</v>
      </c>
      <c r="L2388">
        <v>8.4</v>
      </c>
      <c r="M2388">
        <v>10.5</v>
      </c>
      <c r="N2388" t="s">
        <v>6085</v>
      </c>
      <c r="O2388" t="s">
        <v>464</v>
      </c>
    </row>
    <row r="2389" spans="1:15" x14ac:dyDescent="0.3">
      <c r="A2389">
        <v>228436</v>
      </c>
      <c r="B2389">
        <v>122</v>
      </c>
      <c r="C2389" t="s">
        <v>552</v>
      </c>
      <c r="D2389" t="s">
        <v>2520</v>
      </c>
      <c r="E2389" t="s">
        <v>3331</v>
      </c>
      <c r="F2389" s="440">
        <v>46140</v>
      </c>
      <c r="G2389">
        <v>19787</v>
      </c>
      <c r="H2389" t="s">
        <v>5914</v>
      </c>
      <c r="I2389" t="s">
        <v>6085</v>
      </c>
      <c r="J2389">
        <v>1.5</v>
      </c>
      <c r="K2389" t="s">
        <v>5598</v>
      </c>
      <c r="L2389">
        <v>8.1</v>
      </c>
      <c r="M2389">
        <v>5.4</v>
      </c>
      <c r="N2389" t="s">
        <v>6085</v>
      </c>
      <c r="O2389" t="s">
        <v>464</v>
      </c>
    </row>
    <row r="2390" spans="1:15" x14ac:dyDescent="0.3">
      <c r="A2390">
        <v>228436</v>
      </c>
      <c r="B2390">
        <v>122</v>
      </c>
      <c r="C2390" t="s">
        <v>552</v>
      </c>
      <c r="D2390" t="s">
        <v>2520</v>
      </c>
      <c r="E2390" t="s">
        <v>3331</v>
      </c>
      <c r="F2390" s="440">
        <v>46140</v>
      </c>
      <c r="G2390">
        <v>19502</v>
      </c>
      <c r="H2390" t="s">
        <v>6015</v>
      </c>
      <c r="I2390" t="s">
        <v>6085</v>
      </c>
      <c r="J2390">
        <v>0.6</v>
      </c>
      <c r="K2390" t="s">
        <v>5598</v>
      </c>
      <c r="L2390">
        <v>12</v>
      </c>
      <c r="M2390">
        <v>20</v>
      </c>
      <c r="N2390" t="s">
        <v>6085</v>
      </c>
      <c r="O2390" t="s">
        <v>464</v>
      </c>
    </row>
    <row r="2391" spans="1:15" x14ac:dyDescent="0.3">
      <c r="A2391">
        <v>228434</v>
      </c>
      <c r="B2391">
        <v>122</v>
      </c>
      <c r="C2391" t="s">
        <v>552</v>
      </c>
      <c r="D2391" t="s">
        <v>2868</v>
      </c>
      <c r="E2391" t="s">
        <v>3332</v>
      </c>
      <c r="F2391" s="440">
        <v>46140</v>
      </c>
      <c r="G2391">
        <v>19370</v>
      </c>
      <c r="H2391" t="s">
        <v>5695</v>
      </c>
      <c r="I2391" t="s">
        <v>6085</v>
      </c>
      <c r="J2391">
        <v>11.32</v>
      </c>
      <c r="K2391" t="s">
        <v>5598</v>
      </c>
      <c r="L2391">
        <v>1073.1400000000001</v>
      </c>
      <c r="M2391">
        <v>94.800353000000001</v>
      </c>
      <c r="N2391" t="s">
        <v>6085</v>
      </c>
      <c r="O2391" t="s">
        <v>464</v>
      </c>
    </row>
    <row r="2392" spans="1:15" x14ac:dyDescent="0.3">
      <c r="A2392">
        <v>228433</v>
      </c>
      <c r="B2392">
        <v>122</v>
      </c>
      <c r="C2392" t="s">
        <v>552</v>
      </c>
      <c r="D2392" t="s">
        <v>2704</v>
      </c>
      <c r="E2392" t="s">
        <v>3333</v>
      </c>
      <c r="F2392" s="440">
        <v>46140</v>
      </c>
      <c r="G2392">
        <v>19476</v>
      </c>
      <c r="H2392" t="s">
        <v>6017</v>
      </c>
      <c r="I2392" t="s">
        <v>6085</v>
      </c>
      <c r="J2392">
        <v>0.6</v>
      </c>
      <c r="K2392" t="s">
        <v>5598</v>
      </c>
      <c r="L2392">
        <v>40.89</v>
      </c>
      <c r="M2392">
        <v>68.150000000000006</v>
      </c>
      <c r="N2392" t="s">
        <v>6085</v>
      </c>
      <c r="O2392" t="s">
        <v>464</v>
      </c>
    </row>
    <row r="2393" spans="1:15" x14ac:dyDescent="0.3">
      <c r="A2393">
        <v>228433</v>
      </c>
      <c r="B2393">
        <v>122</v>
      </c>
      <c r="C2393" t="s">
        <v>552</v>
      </c>
      <c r="D2393" t="s">
        <v>2704</v>
      </c>
      <c r="E2393" t="s">
        <v>3333</v>
      </c>
      <c r="F2393" s="440">
        <v>46140</v>
      </c>
      <c r="G2393">
        <v>19465</v>
      </c>
      <c r="H2393" t="s">
        <v>5953</v>
      </c>
      <c r="I2393" t="s">
        <v>6085</v>
      </c>
      <c r="J2393">
        <v>1.6</v>
      </c>
      <c r="K2393" t="s">
        <v>5598</v>
      </c>
      <c r="L2393">
        <v>9.2799999999999994</v>
      </c>
      <c r="M2393">
        <v>5.8</v>
      </c>
      <c r="N2393" t="s">
        <v>6085</v>
      </c>
      <c r="O2393" t="s">
        <v>464</v>
      </c>
    </row>
    <row r="2394" spans="1:15" x14ac:dyDescent="0.3">
      <c r="A2394">
        <v>228433</v>
      </c>
      <c r="B2394">
        <v>122</v>
      </c>
      <c r="C2394" t="s">
        <v>552</v>
      </c>
      <c r="D2394" t="s">
        <v>2704</v>
      </c>
      <c r="E2394" t="s">
        <v>3333</v>
      </c>
      <c r="F2394" s="440">
        <v>46140</v>
      </c>
      <c r="G2394">
        <v>24083</v>
      </c>
      <c r="H2394" t="s">
        <v>5924</v>
      </c>
      <c r="I2394" t="s">
        <v>6085</v>
      </c>
      <c r="J2394">
        <v>75</v>
      </c>
      <c r="K2394" t="s">
        <v>5598</v>
      </c>
      <c r="L2394">
        <v>408</v>
      </c>
      <c r="M2394">
        <v>5.44</v>
      </c>
      <c r="N2394" t="s">
        <v>6085</v>
      </c>
      <c r="O2394" t="s">
        <v>464</v>
      </c>
    </row>
    <row r="2395" spans="1:15" x14ac:dyDescent="0.3">
      <c r="A2395">
        <v>228433</v>
      </c>
      <c r="B2395">
        <v>122</v>
      </c>
      <c r="C2395" t="s">
        <v>552</v>
      </c>
      <c r="D2395" t="s">
        <v>2704</v>
      </c>
      <c r="E2395" t="s">
        <v>3333</v>
      </c>
      <c r="F2395" s="440">
        <v>46140</v>
      </c>
      <c r="G2395">
        <v>27106</v>
      </c>
      <c r="H2395" t="s">
        <v>6153</v>
      </c>
      <c r="I2395" t="s">
        <v>6085</v>
      </c>
      <c r="J2395">
        <v>3.2</v>
      </c>
      <c r="K2395" t="s">
        <v>5598</v>
      </c>
      <c r="L2395">
        <v>97.44</v>
      </c>
      <c r="M2395">
        <v>30.45</v>
      </c>
      <c r="N2395" t="s">
        <v>6085</v>
      </c>
      <c r="O2395" t="s">
        <v>464</v>
      </c>
    </row>
    <row r="2396" spans="1:15" x14ac:dyDescent="0.3">
      <c r="A2396">
        <v>228433</v>
      </c>
      <c r="B2396">
        <v>122</v>
      </c>
      <c r="C2396" t="s">
        <v>552</v>
      </c>
      <c r="D2396" t="s">
        <v>2704</v>
      </c>
      <c r="E2396" t="s">
        <v>3333</v>
      </c>
      <c r="F2396" s="440">
        <v>46140</v>
      </c>
      <c r="G2396">
        <v>19621</v>
      </c>
      <c r="H2396" t="s">
        <v>5931</v>
      </c>
      <c r="I2396" t="s">
        <v>6085</v>
      </c>
      <c r="J2396">
        <v>3.4</v>
      </c>
      <c r="K2396" t="s">
        <v>5598</v>
      </c>
      <c r="L2396">
        <v>27.1</v>
      </c>
      <c r="M2396">
        <v>7.9705880000000002</v>
      </c>
      <c r="N2396" t="s">
        <v>6085</v>
      </c>
      <c r="O2396" t="s">
        <v>464</v>
      </c>
    </row>
    <row r="2397" spans="1:15" x14ac:dyDescent="0.3">
      <c r="A2397">
        <v>228433</v>
      </c>
      <c r="B2397">
        <v>122</v>
      </c>
      <c r="C2397" t="s">
        <v>552</v>
      </c>
      <c r="D2397" t="s">
        <v>2704</v>
      </c>
      <c r="E2397" t="s">
        <v>3333</v>
      </c>
      <c r="F2397" s="440">
        <v>46140</v>
      </c>
      <c r="G2397">
        <v>19652</v>
      </c>
      <c r="H2397" t="s">
        <v>5920</v>
      </c>
      <c r="I2397" t="s">
        <v>6085</v>
      </c>
      <c r="J2397">
        <v>1.2</v>
      </c>
      <c r="K2397" t="s">
        <v>5598</v>
      </c>
      <c r="L2397">
        <v>21.07</v>
      </c>
      <c r="M2397">
        <v>17.558333000000001</v>
      </c>
      <c r="N2397" t="s">
        <v>6085</v>
      </c>
      <c r="O2397" t="s">
        <v>464</v>
      </c>
    </row>
    <row r="2398" spans="1:15" x14ac:dyDescent="0.3">
      <c r="A2398">
        <v>228433</v>
      </c>
      <c r="B2398">
        <v>122</v>
      </c>
      <c r="C2398" t="s">
        <v>552</v>
      </c>
      <c r="D2398" t="s">
        <v>2704</v>
      </c>
      <c r="E2398" t="s">
        <v>3333</v>
      </c>
      <c r="F2398" s="440">
        <v>46140</v>
      </c>
      <c r="G2398">
        <v>23095</v>
      </c>
      <c r="H2398" t="s">
        <v>5942</v>
      </c>
      <c r="I2398" t="s">
        <v>6085</v>
      </c>
      <c r="J2398">
        <v>200</v>
      </c>
      <c r="K2398" t="s">
        <v>5613</v>
      </c>
      <c r="L2398">
        <v>250</v>
      </c>
      <c r="M2398">
        <v>1.25</v>
      </c>
      <c r="N2398" t="s">
        <v>6085</v>
      </c>
      <c r="O2398" t="s">
        <v>464</v>
      </c>
    </row>
    <row r="2399" spans="1:15" x14ac:dyDescent="0.3">
      <c r="A2399">
        <v>228432</v>
      </c>
      <c r="B2399">
        <v>122</v>
      </c>
      <c r="C2399" t="s">
        <v>552</v>
      </c>
      <c r="D2399" t="s">
        <v>3311</v>
      </c>
      <c r="E2399" t="s">
        <v>3334</v>
      </c>
      <c r="F2399" s="440">
        <v>46140</v>
      </c>
      <c r="G2399">
        <v>19701</v>
      </c>
      <c r="H2399" t="s">
        <v>5980</v>
      </c>
      <c r="I2399" t="s">
        <v>6085</v>
      </c>
      <c r="J2399">
        <v>0.6</v>
      </c>
      <c r="K2399" t="s">
        <v>5598</v>
      </c>
      <c r="L2399">
        <v>10.42</v>
      </c>
      <c r="M2399">
        <v>17.366667</v>
      </c>
      <c r="N2399" t="s">
        <v>6085</v>
      </c>
      <c r="O2399" t="s">
        <v>464</v>
      </c>
    </row>
    <row r="2400" spans="1:15" x14ac:dyDescent="0.3">
      <c r="A2400">
        <v>228432</v>
      </c>
      <c r="B2400">
        <v>122</v>
      </c>
      <c r="C2400" t="s">
        <v>552</v>
      </c>
      <c r="D2400" t="s">
        <v>3311</v>
      </c>
      <c r="E2400" t="s">
        <v>3334</v>
      </c>
      <c r="F2400" s="440">
        <v>46140</v>
      </c>
      <c r="G2400">
        <v>25647</v>
      </c>
      <c r="H2400" t="s">
        <v>5918</v>
      </c>
      <c r="I2400" t="s">
        <v>6085</v>
      </c>
      <c r="J2400">
        <v>1.5</v>
      </c>
      <c r="K2400" t="s">
        <v>5598</v>
      </c>
      <c r="L2400">
        <v>24.64</v>
      </c>
      <c r="M2400">
        <v>16.426666999999998</v>
      </c>
      <c r="N2400" t="s">
        <v>6085</v>
      </c>
      <c r="O2400" t="s">
        <v>464</v>
      </c>
    </row>
    <row r="2401" spans="1:15" x14ac:dyDescent="0.3">
      <c r="A2401">
        <v>228432</v>
      </c>
      <c r="B2401">
        <v>122</v>
      </c>
      <c r="C2401" t="s">
        <v>552</v>
      </c>
      <c r="D2401" t="s">
        <v>3311</v>
      </c>
      <c r="E2401" t="s">
        <v>3334</v>
      </c>
      <c r="F2401" s="440">
        <v>46140</v>
      </c>
      <c r="G2401">
        <v>23113</v>
      </c>
      <c r="H2401" t="s">
        <v>5985</v>
      </c>
      <c r="I2401" t="s">
        <v>6085</v>
      </c>
      <c r="J2401">
        <v>0.5</v>
      </c>
      <c r="K2401" t="s">
        <v>5598</v>
      </c>
      <c r="L2401">
        <v>4.87</v>
      </c>
      <c r="M2401">
        <v>9.74</v>
      </c>
      <c r="N2401" t="s">
        <v>6085</v>
      </c>
      <c r="O2401" t="s">
        <v>464</v>
      </c>
    </row>
    <row r="2402" spans="1:15" x14ac:dyDescent="0.3">
      <c r="A2402">
        <v>228432</v>
      </c>
      <c r="B2402">
        <v>122</v>
      </c>
      <c r="C2402" t="s">
        <v>552</v>
      </c>
      <c r="D2402" t="s">
        <v>3311</v>
      </c>
      <c r="E2402" t="s">
        <v>3334</v>
      </c>
      <c r="F2402" s="440">
        <v>46140</v>
      </c>
      <c r="G2402">
        <v>19647</v>
      </c>
      <c r="H2402" t="s">
        <v>5921</v>
      </c>
      <c r="I2402" t="s">
        <v>6085</v>
      </c>
      <c r="J2402">
        <v>1</v>
      </c>
      <c r="K2402" t="s">
        <v>5598</v>
      </c>
      <c r="L2402">
        <v>7.3</v>
      </c>
      <c r="M2402">
        <v>7.3</v>
      </c>
      <c r="N2402" t="s">
        <v>6085</v>
      </c>
      <c r="O2402" t="s">
        <v>464</v>
      </c>
    </row>
    <row r="2403" spans="1:15" x14ac:dyDescent="0.3">
      <c r="A2403">
        <v>228431</v>
      </c>
      <c r="B2403">
        <v>122</v>
      </c>
      <c r="C2403" t="s">
        <v>552</v>
      </c>
      <c r="D2403" t="s">
        <v>2986</v>
      </c>
      <c r="E2403" t="s">
        <v>3335</v>
      </c>
      <c r="F2403" s="440">
        <v>46135</v>
      </c>
      <c r="G2403">
        <v>27406</v>
      </c>
      <c r="H2403" t="s">
        <v>5899</v>
      </c>
      <c r="I2403" t="s">
        <v>4764</v>
      </c>
      <c r="J2403">
        <v>12</v>
      </c>
      <c r="K2403" t="s">
        <v>5613</v>
      </c>
      <c r="L2403">
        <v>2628</v>
      </c>
      <c r="M2403">
        <v>219</v>
      </c>
      <c r="N2403" t="s">
        <v>4764</v>
      </c>
      <c r="O2403" t="s">
        <v>464</v>
      </c>
    </row>
    <row r="2404" spans="1:15" x14ac:dyDescent="0.3">
      <c r="A2404">
        <v>228430</v>
      </c>
      <c r="B2404">
        <v>122</v>
      </c>
      <c r="C2404" t="s">
        <v>552</v>
      </c>
      <c r="D2404" t="s">
        <v>2910</v>
      </c>
      <c r="E2404" t="s">
        <v>3336</v>
      </c>
      <c r="F2404" s="440">
        <v>46136</v>
      </c>
      <c r="G2404">
        <v>21005</v>
      </c>
      <c r="H2404" t="s">
        <v>6274</v>
      </c>
      <c r="I2404" t="s">
        <v>6085</v>
      </c>
      <c r="J2404">
        <v>2</v>
      </c>
      <c r="K2404" t="s">
        <v>5668</v>
      </c>
      <c r="L2404">
        <v>191.4</v>
      </c>
      <c r="M2404">
        <v>95.7</v>
      </c>
      <c r="N2404" t="s">
        <v>6085</v>
      </c>
      <c r="O2404" t="s">
        <v>464</v>
      </c>
    </row>
    <row r="2405" spans="1:15" x14ac:dyDescent="0.3">
      <c r="A2405">
        <v>228428</v>
      </c>
      <c r="B2405">
        <v>122</v>
      </c>
      <c r="C2405" t="s">
        <v>552</v>
      </c>
      <c r="D2405" t="s">
        <v>2693</v>
      </c>
      <c r="E2405" t="s">
        <v>3337</v>
      </c>
      <c r="F2405" s="440">
        <v>46132</v>
      </c>
      <c r="G2405">
        <v>26014</v>
      </c>
      <c r="H2405" t="s">
        <v>6006</v>
      </c>
      <c r="I2405" t="s">
        <v>4764</v>
      </c>
      <c r="J2405">
        <v>6</v>
      </c>
      <c r="K2405" t="s">
        <v>5601</v>
      </c>
      <c r="L2405">
        <v>2254.8000000000002</v>
      </c>
      <c r="M2405">
        <v>375.8</v>
      </c>
      <c r="N2405" t="s">
        <v>4764</v>
      </c>
      <c r="O2405" t="s">
        <v>464</v>
      </c>
    </row>
    <row r="2406" spans="1:15" x14ac:dyDescent="0.3">
      <c r="A2406">
        <v>228426</v>
      </c>
      <c r="B2406">
        <v>122</v>
      </c>
      <c r="C2406" t="s">
        <v>552</v>
      </c>
      <c r="D2406" t="s">
        <v>2693</v>
      </c>
      <c r="E2406" t="s">
        <v>3338</v>
      </c>
      <c r="F2406" s="440">
        <v>46134</v>
      </c>
      <c r="G2406">
        <v>23503</v>
      </c>
      <c r="H2406" t="s">
        <v>6275</v>
      </c>
      <c r="I2406" t="s">
        <v>6085</v>
      </c>
      <c r="J2406">
        <v>1</v>
      </c>
      <c r="K2406" t="s">
        <v>5598</v>
      </c>
      <c r="L2406">
        <v>23.3</v>
      </c>
      <c r="M2406">
        <v>23.3</v>
      </c>
      <c r="N2406" t="s">
        <v>6085</v>
      </c>
      <c r="O2406" t="s">
        <v>464</v>
      </c>
    </row>
    <row r="2407" spans="1:15" x14ac:dyDescent="0.3">
      <c r="A2407">
        <v>228426</v>
      </c>
      <c r="B2407">
        <v>122</v>
      </c>
      <c r="C2407" t="s">
        <v>552</v>
      </c>
      <c r="D2407" t="s">
        <v>2693</v>
      </c>
      <c r="E2407" t="s">
        <v>3338</v>
      </c>
      <c r="F2407" s="440">
        <v>46134</v>
      </c>
      <c r="G2407">
        <v>21085</v>
      </c>
      <c r="H2407" t="s">
        <v>5885</v>
      </c>
      <c r="I2407" t="s">
        <v>6085</v>
      </c>
      <c r="J2407">
        <v>3</v>
      </c>
      <c r="K2407" t="s">
        <v>6103</v>
      </c>
      <c r="L2407">
        <v>134.25</v>
      </c>
      <c r="M2407">
        <v>44.75</v>
      </c>
      <c r="N2407" t="s">
        <v>6085</v>
      </c>
      <c r="O2407" t="s">
        <v>464</v>
      </c>
    </row>
    <row r="2408" spans="1:15" x14ac:dyDescent="0.3">
      <c r="A2408">
        <v>228426</v>
      </c>
      <c r="B2408">
        <v>122</v>
      </c>
      <c r="C2408" t="s">
        <v>552</v>
      </c>
      <c r="D2408" t="s">
        <v>2693</v>
      </c>
      <c r="E2408" t="s">
        <v>3338</v>
      </c>
      <c r="F2408" s="440">
        <v>46134</v>
      </c>
      <c r="G2408">
        <v>20715</v>
      </c>
      <c r="H2408" t="s">
        <v>5614</v>
      </c>
      <c r="I2408" t="s">
        <v>6085</v>
      </c>
      <c r="J2408">
        <v>1</v>
      </c>
      <c r="K2408" t="s">
        <v>5613</v>
      </c>
      <c r="L2408">
        <v>439.9</v>
      </c>
      <c r="M2408">
        <v>439.9</v>
      </c>
      <c r="N2408" t="s">
        <v>6085</v>
      </c>
      <c r="O2408" t="s">
        <v>464</v>
      </c>
    </row>
    <row r="2409" spans="1:15" x14ac:dyDescent="0.3">
      <c r="A2409">
        <v>228426</v>
      </c>
      <c r="B2409">
        <v>122</v>
      </c>
      <c r="C2409" t="s">
        <v>552</v>
      </c>
      <c r="D2409" t="s">
        <v>2693</v>
      </c>
      <c r="E2409" t="s">
        <v>3338</v>
      </c>
      <c r="F2409" s="440">
        <v>46134</v>
      </c>
      <c r="G2409">
        <v>20385</v>
      </c>
      <c r="H2409" t="s">
        <v>5645</v>
      </c>
      <c r="I2409" t="s">
        <v>6085</v>
      </c>
      <c r="J2409">
        <v>12</v>
      </c>
      <c r="K2409" t="s">
        <v>5613</v>
      </c>
      <c r="L2409">
        <v>59.4</v>
      </c>
      <c r="M2409">
        <v>4.95</v>
      </c>
      <c r="N2409" t="s">
        <v>6085</v>
      </c>
      <c r="O2409" t="s">
        <v>464</v>
      </c>
    </row>
    <row r="2410" spans="1:15" x14ac:dyDescent="0.3">
      <c r="A2410">
        <v>228426</v>
      </c>
      <c r="B2410">
        <v>122</v>
      </c>
      <c r="C2410" t="s">
        <v>552</v>
      </c>
      <c r="D2410" t="s">
        <v>2693</v>
      </c>
      <c r="E2410" t="s">
        <v>3338</v>
      </c>
      <c r="F2410" s="440">
        <v>46134</v>
      </c>
      <c r="G2410">
        <v>20751</v>
      </c>
      <c r="H2410" t="s">
        <v>6246</v>
      </c>
      <c r="I2410" t="s">
        <v>6085</v>
      </c>
      <c r="J2410">
        <v>2</v>
      </c>
      <c r="K2410" t="s">
        <v>5610</v>
      </c>
      <c r="L2410">
        <v>217.8</v>
      </c>
      <c r="M2410">
        <v>108.9</v>
      </c>
      <c r="N2410" t="s">
        <v>6085</v>
      </c>
      <c r="O2410" t="s">
        <v>464</v>
      </c>
    </row>
    <row r="2411" spans="1:15" x14ac:dyDescent="0.3">
      <c r="A2411">
        <v>228426</v>
      </c>
      <c r="B2411">
        <v>122</v>
      </c>
      <c r="C2411" t="s">
        <v>552</v>
      </c>
      <c r="D2411" t="s">
        <v>2693</v>
      </c>
      <c r="E2411" t="s">
        <v>3338</v>
      </c>
      <c r="F2411" s="440">
        <v>46134</v>
      </c>
      <c r="G2411">
        <v>20360</v>
      </c>
      <c r="H2411" t="s">
        <v>5646</v>
      </c>
      <c r="I2411" t="s">
        <v>6085</v>
      </c>
      <c r="J2411">
        <v>6</v>
      </c>
      <c r="K2411" t="s">
        <v>6139</v>
      </c>
      <c r="L2411">
        <v>125.4</v>
      </c>
      <c r="M2411">
        <v>20.9</v>
      </c>
      <c r="N2411" t="s">
        <v>6085</v>
      </c>
      <c r="O2411" t="s">
        <v>464</v>
      </c>
    </row>
    <row r="2412" spans="1:15" x14ac:dyDescent="0.3">
      <c r="A2412">
        <v>228426</v>
      </c>
      <c r="B2412">
        <v>122</v>
      </c>
      <c r="C2412" t="s">
        <v>552</v>
      </c>
      <c r="D2412" t="s">
        <v>2693</v>
      </c>
      <c r="E2412" t="s">
        <v>3338</v>
      </c>
      <c r="F2412" s="440">
        <v>46134</v>
      </c>
      <c r="G2412">
        <v>19973</v>
      </c>
      <c r="H2412" t="s">
        <v>5670</v>
      </c>
      <c r="I2412" t="s">
        <v>6085</v>
      </c>
      <c r="J2412">
        <v>6</v>
      </c>
      <c r="K2412" t="s">
        <v>5613</v>
      </c>
      <c r="L2412">
        <v>91.8</v>
      </c>
      <c r="M2412">
        <v>15.3</v>
      </c>
      <c r="N2412" t="s">
        <v>6085</v>
      </c>
      <c r="O2412" t="s">
        <v>464</v>
      </c>
    </row>
    <row r="2413" spans="1:15" x14ac:dyDescent="0.3">
      <c r="A2413">
        <v>228426</v>
      </c>
      <c r="B2413">
        <v>122</v>
      </c>
      <c r="C2413" t="s">
        <v>552</v>
      </c>
      <c r="D2413" t="s">
        <v>2693</v>
      </c>
      <c r="E2413" t="s">
        <v>3338</v>
      </c>
      <c r="F2413" s="440">
        <v>46134</v>
      </c>
      <c r="G2413">
        <v>24039</v>
      </c>
      <c r="H2413" t="s">
        <v>5616</v>
      </c>
      <c r="I2413" t="s">
        <v>6085</v>
      </c>
      <c r="J2413">
        <v>12</v>
      </c>
      <c r="K2413" t="s">
        <v>6139</v>
      </c>
      <c r="L2413">
        <v>834.6</v>
      </c>
      <c r="M2413">
        <v>69.55</v>
      </c>
      <c r="N2413" t="s">
        <v>6085</v>
      </c>
      <c r="O2413" t="s">
        <v>464</v>
      </c>
    </row>
    <row r="2414" spans="1:15" x14ac:dyDescent="0.3">
      <c r="A2414">
        <v>228426</v>
      </c>
      <c r="B2414">
        <v>122</v>
      </c>
      <c r="C2414" t="s">
        <v>552</v>
      </c>
      <c r="D2414" t="s">
        <v>2693</v>
      </c>
      <c r="E2414" t="s">
        <v>3338</v>
      </c>
      <c r="F2414" s="440">
        <v>46134</v>
      </c>
      <c r="G2414">
        <v>24296</v>
      </c>
      <c r="H2414" t="s">
        <v>6276</v>
      </c>
      <c r="I2414" t="s">
        <v>6085</v>
      </c>
      <c r="J2414">
        <v>1</v>
      </c>
      <c r="K2414" t="s">
        <v>6103</v>
      </c>
      <c r="L2414">
        <v>19.98</v>
      </c>
      <c r="M2414">
        <v>19.98</v>
      </c>
      <c r="N2414" t="s">
        <v>6085</v>
      </c>
      <c r="O2414" t="s">
        <v>464</v>
      </c>
    </row>
    <row r="2415" spans="1:15" x14ac:dyDescent="0.3">
      <c r="A2415">
        <v>228426</v>
      </c>
      <c r="B2415">
        <v>122</v>
      </c>
      <c r="C2415" t="s">
        <v>552</v>
      </c>
      <c r="D2415" t="s">
        <v>2693</v>
      </c>
      <c r="E2415" t="s">
        <v>3338</v>
      </c>
      <c r="F2415" s="440">
        <v>46134</v>
      </c>
      <c r="G2415">
        <v>19339</v>
      </c>
      <c r="H2415" t="s">
        <v>5987</v>
      </c>
      <c r="I2415" t="s">
        <v>6085</v>
      </c>
      <c r="J2415">
        <v>6</v>
      </c>
      <c r="K2415" t="s">
        <v>6139</v>
      </c>
      <c r="L2415">
        <v>419.4</v>
      </c>
      <c r="M2415">
        <v>69.900000000000006</v>
      </c>
      <c r="N2415" t="s">
        <v>6085</v>
      </c>
      <c r="O2415" t="s">
        <v>464</v>
      </c>
    </row>
    <row r="2416" spans="1:15" x14ac:dyDescent="0.3">
      <c r="A2416">
        <v>228426</v>
      </c>
      <c r="B2416">
        <v>122</v>
      </c>
      <c r="C2416" t="s">
        <v>552</v>
      </c>
      <c r="D2416" t="s">
        <v>2693</v>
      </c>
      <c r="E2416" t="s">
        <v>3338</v>
      </c>
      <c r="F2416" s="440">
        <v>46134</v>
      </c>
      <c r="G2416">
        <v>26020</v>
      </c>
      <c r="H2416" t="s">
        <v>5639</v>
      </c>
      <c r="I2416" t="s">
        <v>6085</v>
      </c>
      <c r="J2416">
        <v>36</v>
      </c>
      <c r="K2416" t="s">
        <v>5613</v>
      </c>
      <c r="L2416">
        <v>502.2</v>
      </c>
      <c r="M2416">
        <v>13.95</v>
      </c>
      <c r="N2416" t="s">
        <v>6085</v>
      </c>
      <c r="O2416" t="s">
        <v>464</v>
      </c>
    </row>
    <row r="2417" spans="1:15" x14ac:dyDescent="0.3">
      <c r="A2417">
        <v>228426</v>
      </c>
      <c r="B2417">
        <v>122</v>
      </c>
      <c r="C2417" t="s">
        <v>552</v>
      </c>
      <c r="D2417" t="s">
        <v>2693</v>
      </c>
      <c r="E2417" t="s">
        <v>3338</v>
      </c>
      <c r="F2417" s="440">
        <v>46134</v>
      </c>
      <c r="G2417">
        <v>20136</v>
      </c>
      <c r="H2417" t="s">
        <v>5658</v>
      </c>
      <c r="I2417" t="s">
        <v>6085</v>
      </c>
      <c r="J2417">
        <v>6</v>
      </c>
      <c r="K2417" t="s">
        <v>5605</v>
      </c>
      <c r="L2417">
        <v>25.2</v>
      </c>
      <c r="M2417">
        <v>4.2</v>
      </c>
      <c r="N2417" t="s">
        <v>6085</v>
      </c>
      <c r="O2417" t="s">
        <v>464</v>
      </c>
    </row>
    <row r="2418" spans="1:15" x14ac:dyDescent="0.3">
      <c r="A2418">
        <v>228426</v>
      </c>
      <c r="B2418">
        <v>122</v>
      </c>
      <c r="C2418" t="s">
        <v>552</v>
      </c>
      <c r="D2418" t="s">
        <v>2693</v>
      </c>
      <c r="E2418" t="s">
        <v>3338</v>
      </c>
      <c r="F2418" s="440">
        <v>46134</v>
      </c>
      <c r="G2418">
        <v>19291</v>
      </c>
      <c r="H2418" t="s">
        <v>6067</v>
      </c>
      <c r="I2418" t="s">
        <v>6085</v>
      </c>
      <c r="J2418">
        <v>14</v>
      </c>
      <c r="K2418" t="s">
        <v>6103</v>
      </c>
      <c r="L2418">
        <v>1048.5999999999999</v>
      </c>
      <c r="M2418">
        <v>74.900000000000006</v>
      </c>
      <c r="N2418" t="s">
        <v>6085</v>
      </c>
      <c r="O2418" t="s">
        <v>464</v>
      </c>
    </row>
    <row r="2419" spans="1:15" x14ac:dyDescent="0.3">
      <c r="A2419">
        <v>228426</v>
      </c>
      <c r="B2419">
        <v>122</v>
      </c>
      <c r="C2419" t="s">
        <v>552</v>
      </c>
      <c r="D2419" t="s">
        <v>2693</v>
      </c>
      <c r="E2419" t="s">
        <v>3338</v>
      </c>
      <c r="F2419" s="440">
        <v>46134</v>
      </c>
      <c r="G2419">
        <v>19906</v>
      </c>
      <c r="H2419" t="s">
        <v>6104</v>
      </c>
      <c r="I2419" t="s">
        <v>6085</v>
      </c>
      <c r="J2419">
        <v>10</v>
      </c>
      <c r="K2419" t="s">
        <v>5605</v>
      </c>
      <c r="L2419">
        <v>38.9</v>
      </c>
      <c r="M2419">
        <v>3.89</v>
      </c>
      <c r="N2419" t="s">
        <v>6085</v>
      </c>
      <c r="O2419" t="s">
        <v>464</v>
      </c>
    </row>
    <row r="2420" spans="1:15" x14ac:dyDescent="0.3">
      <c r="A2420">
        <v>228426</v>
      </c>
      <c r="B2420">
        <v>122</v>
      </c>
      <c r="C2420" t="s">
        <v>552</v>
      </c>
      <c r="D2420" t="s">
        <v>2693</v>
      </c>
      <c r="E2420" t="s">
        <v>3338</v>
      </c>
      <c r="F2420" s="440">
        <v>46134</v>
      </c>
      <c r="G2420">
        <v>20199</v>
      </c>
      <c r="H2420" t="s">
        <v>6201</v>
      </c>
      <c r="I2420" t="s">
        <v>6085</v>
      </c>
      <c r="J2420">
        <v>1</v>
      </c>
      <c r="K2420" t="s">
        <v>5598</v>
      </c>
      <c r="L2420">
        <v>172.9</v>
      </c>
      <c r="M2420">
        <v>172.9</v>
      </c>
      <c r="N2420" t="s">
        <v>6085</v>
      </c>
      <c r="O2420" t="s">
        <v>464</v>
      </c>
    </row>
    <row r="2421" spans="1:15" x14ac:dyDescent="0.3">
      <c r="A2421">
        <v>228426</v>
      </c>
      <c r="B2421">
        <v>122</v>
      </c>
      <c r="C2421" t="s">
        <v>552</v>
      </c>
      <c r="D2421" t="s">
        <v>2693</v>
      </c>
      <c r="E2421" t="s">
        <v>3338</v>
      </c>
      <c r="F2421" s="440">
        <v>46134</v>
      </c>
      <c r="G2421">
        <v>21047</v>
      </c>
      <c r="H2421" t="s">
        <v>5621</v>
      </c>
      <c r="I2421" t="s">
        <v>6085</v>
      </c>
      <c r="J2421">
        <v>6</v>
      </c>
      <c r="K2421" t="s">
        <v>6103</v>
      </c>
      <c r="L2421">
        <v>736.8</v>
      </c>
      <c r="M2421">
        <v>122.8</v>
      </c>
      <c r="N2421" t="s">
        <v>6085</v>
      </c>
      <c r="O2421" t="s">
        <v>464</v>
      </c>
    </row>
    <row r="2422" spans="1:15" x14ac:dyDescent="0.3">
      <c r="A2422">
        <v>228426</v>
      </c>
      <c r="B2422">
        <v>122</v>
      </c>
      <c r="C2422" t="s">
        <v>552</v>
      </c>
      <c r="D2422" t="s">
        <v>2693</v>
      </c>
      <c r="E2422" t="s">
        <v>3338</v>
      </c>
      <c r="F2422" s="440">
        <v>46134</v>
      </c>
      <c r="G2422">
        <v>20887</v>
      </c>
      <c r="H2422" t="s">
        <v>5662</v>
      </c>
      <c r="I2422" t="s">
        <v>6085</v>
      </c>
      <c r="J2422">
        <v>11</v>
      </c>
      <c r="K2422" t="s">
        <v>5625</v>
      </c>
      <c r="L2422">
        <v>405.9</v>
      </c>
      <c r="M2422">
        <v>36.9</v>
      </c>
      <c r="N2422" t="s">
        <v>6085</v>
      </c>
      <c r="O2422" t="s">
        <v>464</v>
      </c>
    </row>
    <row r="2423" spans="1:15" x14ac:dyDescent="0.3">
      <c r="A2423">
        <v>228426</v>
      </c>
      <c r="B2423">
        <v>122</v>
      </c>
      <c r="C2423" t="s">
        <v>552</v>
      </c>
      <c r="D2423" t="s">
        <v>2693</v>
      </c>
      <c r="E2423" t="s">
        <v>3338</v>
      </c>
      <c r="F2423" s="440">
        <v>46134</v>
      </c>
      <c r="G2423">
        <v>23312</v>
      </c>
      <c r="H2423" t="s">
        <v>6165</v>
      </c>
      <c r="I2423" t="s">
        <v>6085</v>
      </c>
      <c r="J2423">
        <v>2</v>
      </c>
      <c r="K2423" t="s">
        <v>5598</v>
      </c>
      <c r="L2423">
        <v>203.8</v>
      </c>
      <c r="M2423">
        <v>101.9</v>
      </c>
      <c r="N2423" t="s">
        <v>6085</v>
      </c>
      <c r="O2423" t="s">
        <v>464</v>
      </c>
    </row>
    <row r="2424" spans="1:15" x14ac:dyDescent="0.3">
      <c r="A2424">
        <v>228426</v>
      </c>
      <c r="B2424">
        <v>122</v>
      </c>
      <c r="C2424" t="s">
        <v>552</v>
      </c>
      <c r="D2424" t="s">
        <v>2693</v>
      </c>
      <c r="E2424" t="s">
        <v>3338</v>
      </c>
      <c r="F2424" s="440">
        <v>46134</v>
      </c>
      <c r="G2424">
        <v>20117</v>
      </c>
      <c r="H2424" t="s">
        <v>5857</v>
      </c>
      <c r="I2424" t="s">
        <v>6085</v>
      </c>
      <c r="J2424">
        <v>15</v>
      </c>
      <c r="K2424" t="s">
        <v>5613</v>
      </c>
      <c r="L2424">
        <v>568.5</v>
      </c>
      <c r="M2424">
        <v>37.9</v>
      </c>
      <c r="N2424" t="s">
        <v>6085</v>
      </c>
      <c r="O2424" t="s">
        <v>464</v>
      </c>
    </row>
    <row r="2425" spans="1:15" x14ac:dyDescent="0.3">
      <c r="A2425">
        <v>228426</v>
      </c>
      <c r="B2425">
        <v>122</v>
      </c>
      <c r="C2425" t="s">
        <v>552</v>
      </c>
      <c r="D2425" t="s">
        <v>2693</v>
      </c>
      <c r="E2425" t="s">
        <v>3338</v>
      </c>
      <c r="F2425" s="440">
        <v>46134</v>
      </c>
      <c r="G2425">
        <v>20202</v>
      </c>
      <c r="H2425" t="s">
        <v>5852</v>
      </c>
      <c r="I2425" t="s">
        <v>6085</v>
      </c>
      <c r="J2425">
        <v>6</v>
      </c>
      <c r="K2425" t="s">
        <v>5613</v>
      </c>
      <c r="L2425">
        <v>43.2</v>
      </c>
      <c r="M2425">
        <v>7.2</v>
      </c>
      <c r="N2425" t="s">
        <v>6085</v>
      </c>
      <c r="O2425" t="s">
        <v>464</v>
      </c>
    </row>
    <row r="2426" spans="1:15" x14ac:dyDescent="0.3">
      <c r="A2426">
        <v>228425</v>
      </c>
      <c r="B2426">
        <v>122</v>
      </c>
      <c r="C2426" t="s">
        <v>552</v>
      </c>
      <c r="D2426" t="s">
        <v>2946</v>
      </c>
      <c r="E2426" t="s">
        <v>3339</v>
      </c>
      <c r="F2426" s="440">
        <v>46136</v>
      </c>
      <c r="G2426">
        <v>25282</v>
      </c>
      <c r="H2426" t="s">
        <v>5652</v>
      </c>
      <c r="I2426" t="s">
        <v>6085</v>
      </c>
      <c r="J2426">
        <v>20</v>
      </c>
      <c r="K2426" t="s">
        <v>5605</v>
      </c>
      <c r="L2426">
        <v>780</v>
      </c>
      <c r="M2426">
        <v>39</v>
      </c>
      <c r="N2426" t="s">
        <v>6085</v>
      </c>
      <c r="O2426" t="s">
        <v>464</v>
      </c>
    </row>
    <row r="2427" spans="1:15" x14ac:dyDescent="0.3">
      <c r="A2427">
        <v>228425</v>
      </c>
      <c r="B2427">
        <v>122</v>
      </c>
      <c r="C2427" t="s">
        <v>552</v>
      </c>
      <c r="D2427" t="s">
        <v>2946</v>
      </c>
      <c r="E2427" t="s">
        <v>3339</v>
      </c>
      <c r="F2427" s="440">
        <v>46136</v>
      </c>
      <c r="G2427">
        <v>24831</v>
      </c>
      <c r="H2427" t="s">
        <v>5689</v>
      </c>
      <c r="I2427" t="s">
        <v>6085</v>
      </c>
      <c r="J2427">
        <v>3</v>
      </c>
      <c r="K2427" t="s">
        <v>5598</v>
      </c>
      <c r="L2427">
        <v>378</v>
      </c>
      <c r="M2427">
        <v>126</v>
      </c>
      <c r="N2427" t="s">
        <v>6085</v>
      </c>
      <c r="O2427" t="s">
        <v>464</v>
      </c>
    </row>
    <row r="2428" spans="1:15" x14ac:dyDescent="0.3">
      <c r="A2428">
        <v>228425</v>
      </c>
      <c r="B2428">
        <v>122</v>
      </c>
      <c r="C2428" t="s">
        <v>552</v>
      </c>
      <c r="D2428" t="s">
        <v>2946</v>
      </c>
      <c r="E2428" t="s">
        <v>3339</v>
      </c>
      <c r="F2428" s="440">
        <v>46136</v>
      </c>
      <c r="G2428">
        <v>19857</v>
      </c>
      <c r="H2428" t="s">
        <v>5602</v>
      </c>
      <c r="I2428" t="s">
        <v>6085</v>
      </c>
      <c r="J2428">
        <v>8</v>
      </c>
      <c r="K2428" t="s">
        <v>5598</v>
      </c>
      <c r="L2428">
        <v>392</v>
      </c>
      <c r="M2428">
        <v>49</v>
      </c>
      <c r="N2428" t="s">
        <v>6085</v>
      </c>
      <c r="O2428" t="s">
        <v>464</v>
      </c>
    </row>
    <row r="2429" spans="1:15" x14ac:dyDescent="0.3">
      <c r="A2429">
        <v>228425</v>
      </c>
      <c r="B2429">
        <v>122</v>
      </c>
      <c r="C2429" t="s">
        <v>552</v>
      </c>
      <c r="D2429" t="s">
        <v>2946</v>
      </c>
      <c r="E2429" t="s">
        <v>3339</v>
      </c>
      <c r="F2429" s="440">
        <v>46136</v>
      </c>
      <c r="G2429">
        <v>23992</v>
      </c>
      <c r="H2429" t="s">
        <v>5603</v>
      </c>
      <c r="I2429" t="s">
        <v>6085</v>
      </c>
      <c r="J2429">
        <v>3</v>
      </c>
      <c r="K2429" t="s">
        <v>5605</v>
      </c>
      <c r="L2429">
        <v>179.34</v>
      </c>
      <c r="M2429">
        <v>59.78</v>
      </c>
      <c r="N2429" t="s">
        <v>6085</v>
      </c>
      <c r="O2429" t="s">
        <v>464</v>
      </c>
    </row>
    <row r="2430" spans="1:15" x14ac:dyDescent="0.3">
      <c r="A2430">
        <v>228424</v>
      </c>
      <c r="B2430">
        <v>122</v>
      </c>
      <c r="C2430" t="s">
        <v>552</v>
      </c>
      <c r="D2430" t="s">
        <v>2733</v>
      </c>
      <c r="E2430" t="s">
        <v>3340</v>
      </c>
      <c r="F2430" s="440">
        <v>46136</v>
      </c>
      <c r="G2430">
        <v>26395</v>
      </c>
      <c r="H2430" t="s">
        <v>6158</v>
      </c>
      <c r="I2430" t="s">
        <v>6097</v>
      </c>
      <c r="J2430">
        <v>2</v>
      </c>
      <c r="K2430" t="s">
        <v>5622</v>
      </c>
      <c r="L2430">
        <v>257.44</v>
      </c>
      <c r="M2430">
        <v>128.72</v>
      </c>
      <c r="N2430" t="s">
        <v>6107</v>
      </c>
      <c r="O2430" t="s">
        <v>464</v>
      </c>
    </row>
    <row r="2431" spans="1:15" x14ac:dyDescent="0.3">
      <c r="A2431">
        <v>228424</v>
      </c>
      <c r="B2431">
        <v>122</v>
      </c>
      <c r="C2431" t="s">
        <v>552</v>
      </c>
      <c r="D2431" t="s">
        <v>2733</v>
      </c>
      <c r="E2431" t="s">
        <v>3340</v>
      </c>
      <c r="F2431" s="440">
        <v>46136</v>
      </c>
      <c r="G2431">
        <v>24514</v>
      </c>
      <c r="H2431" t="s">
        <v>6110</v>
      </c>
      <c r="I2431" t="s">
        <v>6097</v>
      </c>
      <c r="J2431">
        <v>6</v>
      </c>
      <c r="K2431" t="s">
        <v>5622</v>
      </c>
      <c r="L2431">
        <v>741.24</v>
      </c>
      <c r="M2431">
        <v>123.54</v>
      </c>
      <c r="N2431" t="s">
        <v>6107</v>
      </c>
      <c r="O2431" t="s">
        <v>464</v>
      </c>
    </row>
    <row r="2432" spans="1:15" x14ac:dyDescent="0.3">
      <c r="A2432">
        <v>228424</v>
      </c>
      <c r="B2432">
        <v>122</v>
      </c>
      <c r="C2432" t="s">
        <v>552</v>
      </c>
      <c r="D2432" t="s">
        <v>2733</v>
      </c>
      <c r="E2432" t="s">
        <v>3340</v>
      </c>
      <c r="F2432" s="440">
        <v>46136</v>
      </c>
      <c r="G2432">
        <v>24507</v>
      </c>
      <c r="H2432" t="s">
        <v>6109</v>
      </c>
      <c r="I2432" t="s">
        <v>6097</v>
      </c>
      <c r="J2432">
        <v>4</v>
      </c>
      <c r="K2432" t="s">
        <v>5622</v>
      </c>
      <c r="L2432">
        <v>340.68</v>
      </c>
      <c r="M2432">
        <v>85.17</v>
      </c>
      <c r="N2432" t="s">
        <v>6107</v>
      </c>
      <c r="O2432" t="s">
        <v>464</v>
      </c>
    </row>
    <row r="2433" spans="1:15" x14ac:dyDescent="0.3">
      <c r="A2433">
        <v>228422</v>
      </c>
      <c r="B2433">
        <v>122</v>
      </c>
      <c r="C2433" t="s">
        <v>552</v>
      </c>
      <c r="D2433" t="s">
        <v>2520</v>
      </c>
      <c r="E2433" t="s">
        <v>3341</v>
      </c>
      <c r="F2433" s="440">
        <v>46135</v>
      </c>
      <c r="G2433">
        <v>19539</v>
      </c>
      <c r="H2433" t="s">
        <v>6159</v>
      </c>
      <c r="I2433" t="s">
        <v>6085</v>
      </c>
      <c r="J2433">
        <v>10</v>
      </c>
      <c r="K2433" t="s">
        <v>5598</v>
      </c>
      <c r="L2433">
        <v>69.900000000000006</v>
      </c>
      <c r="M2433">
        <v>6.99</v>
      </c>
      <c r="N2433" t="s">
        <v>6085</v>
      </c>
      <c r="O2433" t="s">
        <v>464</v>
      </c>
    </row>
    <row r="2434" spans="1:15" x14ac:dyDescent="0.3">
      <c r="A2434">
        <v>228422</v>
      </c>
      <c r="B2434">
        <v>122</v>
      </c>
      <c r="C2434" t="s">
        <v>552</v>
      </c>
      <c r="D2434" t="s">
        <v>2520</v>
      </c>
      <c r="E2434" t="s">
        <v>3341</v>
      </c>
      <c r="F2434" s="440">
        <v>46135</v>
      </c>
      <c r="G2434">
        <v>24037</v>
      </c>
      <c r="H2434" t="s">
        <v>6116</v>
      </c>
      <c r="I2434" t="s">
        <v>6085</v>
      </c>
      <c r="J2434">
        <v>2</v>
      </c>
      <c r="K2434" t="s">
        <v>5598</v>
      </c>
      <c r="L2434">
        <v>35.6</v>
      </c>
      <c r="M2434">
        <v>17.8</v>
      </c>
      <c r="N2434" t="s">
        <v>6085</v>
      </c>
      <c r="O2434" t="s">
        <v>464</v>
      </c>
    </row>
    <row r="2435" spans="1:15" x14ac:dyDescent="0.3">
      <c r="A2435">
        <v>228422</v>
      </c>
      <c r="B2435">
        <v>122</v>
      </c>
      <c r="C2435" t="s">
        <v>552</v>
      </c>
      <c r="D2435" t="s">
        <v>2520</v>
      </c>
      <c r="E2435" t="s">
        <v>3341</v>
      </c>
      <c r="F2435" s="440">
        <v>46135</v>
      </c>
      <c r="G2435">
        <v>24509</v>
      </c>
      <c r="H2435" t="s">
        <v>5928</v>
      </c>
      <c r="I2435" t="s">
        <v>6085</v>
      </c>
      <c r="J2435">
        <v>20</v>
      </c>
      <c r="K2435" t="s">
        <v>5598</v>
      </c>
      <c r="L2435">
        <v>76</v>
      </c>
      <c r="M2435">
        <v>3.8</v>
      </c>
      <c r="N2435" t="s">
        <v>6085</v>
      </c>
      <c r="O2435" t="s">
        <v>464</v>
      </c>
    </row>
    <row r="2436" spans="1:15" x14ac:dyDescent="0.3">
      <c r="A2436">
        <v>228422</v>
      </c>
      <c r="B2436">
        <v>122</v>
      </c>
      <c r="C2436" t="s">
        <v>552</v>
      </c>
      <c r="D2436" t="s">
        <v>2520</v>
      </c>
      <c r="E2436" t="s">
        <v>3341</v>
      </c>
      <c r="F2436" s="440">
        <v>46135</v>
      </c>
      <c r="G2436">
        <v>23389</v>
      </c>
      <c r="H2436" t="s">
        <v>5923</v>
      </c>
      <c r="I2436" t="s">
        <v>6085</v>
      </c>
      <c r="J2436">
        <v>4</v>
      </c>
      <c r="K2436" t="s">
        <v>5598</v>
      </c>
      <c r="L2436">
        <v>20</v>
      </c>
      <c r="M2436">
        <v>5</v>
      </c>
      <c r="N2436" t="s">
        <v>6085</v>
      </c>
      <c r="O2436" t="s">
        <v>464</v>
      </c>
    </row>
    <row r="2437" spans="1:15" x14ac:dyDescent="0.3">
      <c r="A2437">
        <v>228422</v>
      </c>
      <c r="B2437">
        <v>122</v>
      </c>
      <c r="C2437" t="s">
        <v>552</v>
      </c>
      <c r="D2437" t="s">
        <v>2520</v>
      </c>
      <c r="E2437" t="s">
        <v>3341</v>
      </c>
      <c r="F2437" s="440">
        <v>46135</v>
      </c>
      <c r="G2437">
        <v>19505</v>
      </c>
      <c r="H2437" t="s">
        <v>5978</v>
      </c>
      <c r="I2437" t="s">
        <v>6085</v>
      </c>
      <c r="J2437">
        <v>1</v>
      </c>
      <c r="K2437" t="s">
        <v>5598</v>
      </c>
      <c r="L2437">
        <v>10</v>
      </c>
      <c r="M2437">
        <v>10</v>
      </c>
      <c r="N2437" t="s">
        <v>6085</v>
      </c>
      <c r="O2437" t="s">
        <v>464</v>
      </c>
    </row>
    <row r="2438" spans="1:15" x14ac:dyDescent="0.3">
      <c r="A2438">
        <v>228422</v>
      </c>
      <c r="B2438">
        <v>122</v>
      </c>
      <c r="C2438" t="s">
        <v>552</v>
      </c>
      <c r="D2438" t="s">
        <v>2520</v>
      </c>
      <c r="E2438" t="s">
        <v>3341</v>
      </c>
      <c r="F2438" s="440">
        <v>46135</v>
      </c>
      <c r="G2438">
        <v>19485</v>
      </c>
      <c r="H2438" t="s">
        <v>5935</v>
      </c>
      <c r="I2438" t="s">
        <v>6085</v>
      </c>
      <c r="J2438">
        <v>0.1</v>
      </c>
      <c r="K2438" t="s">
        <v>5598</v>
      </c>
      <c r="L2438">
        <v>8.5</v>
      </c>
      <c r="M2438">
        <v>85</v>
      </c>
      <c r="N2438" t="s">
        <v>6085</v>
      </c>
      <c r="O2438" t="s">
        <v>464</v>
      </c>
    </row>
    <row r="2439" spans="1:15" x14ac:dyDescent="0.3">
      <c r="A2439">
        <v>228422</v>
      </c>
      <c r="B2439">
        <v>122</v>
      </c>
      <c r="C2439" t="s">
        <v>552</v>
      </c>
      <c r="D2439" t="s">
        <v>2520</v>
      </c>
      <c r="E2439" t="s">
        <v>3341</v>
      </c>
      <c r="F2439" s="440">
        <v>46135</v>
      </c>
      <c r="G2439">
        <v>19654</v>
      </c>
      <c r="H2439" t="s">
        <v>5917</v>
      </c>
      <c r="I2439" t="s">
        <v>6085</v>
      </c>
      <c r="J2439">
        <v>2</v>
      </c>
      <c r="K2439" t="s">
        <v>5598</v>
      </c>
      <c r="L2439">
        <v>11.6</v>
      </c>
      <c r="M2439">
        <v>5.8</v>
      </c>
      <c r="N2439" t="s">
        <v>6085</v>
      </c>
      <c r="O2439" t="s">
        <v>464</v>
      </c>
    </row>
    <row r="2440" spans="1:15" x14ac:dyDescent="0.3">
      <c r="A2440">
        <v>228422</v>
      </c>
      <c r="B2440">
        <v>122</v>
      </c>
      <c r="C2440" t="s">
        <v>552</v>
      </c>
      <c r="D2440" t="s">
        <v>2520</v>
      </c>
      <c r="E2440" t="s">
        <v>3341</v>
      </c>
      <c r="F2440" s="440">
        <v>46135</v>
      </c>
      <c r="G2440">
        <v>19575</v>
      </c>
      <c r="H2440" t="s">
        <v>5944</v>
      </c>
      <c r="I2440" t="s">
        <v>6085</v>
      </c>
      <c r="J2440">
        <v>0.7</v>
      </c>
      <c r="K2440" t="s">
        <v>5598</v>
      </c>
      <c r="L2440">
        <v>23.1</v>
      </c>
      <c r="M2440">
        <v>33</v>
      </c>
      <c r="N2440" t="s">
        <v>6085</v>
      </c>
      <c r="O2440" t="s">
        <v>464</v>
      </c>
    </row>
    <row r="2441" spans="1:15" x14ac:dyDescent="0.3">
      <c r="A2441">
        <v>228422</v>
      </c>
      <c r="B2441">
        <v>122</v>
      </c>
      <c r="C2441" t="s">
        <v>552</v>
      </c>
      <c r="D2441" t="s">
        <v>2520</v>
      </c>
      <c r="E2441" t="s">
        <v>3341</v>
      </c>
      <c r="F2441" s="440">
        <v>46135</v>
      </c>
      <c r="G2441">
        <v>19502</v>
      </c>
      <c r="H2441" t="s">
        <v>6015</v>
      </c>
      <c r="I2441" t="s">
        <v>6085</v>
      </c>
      <c r="J2441">
        <v>1</v>
      </c>
      <c r="K2441" t="s">
        <v>5598</v>
      </c>
      <c r="L2441">
        <v>17</v>
      </c>
      <c r="M2441">
        <v>17</v>
      </c>
      <c r="N2441" t="s">
        <v>6085</v>
      </c>
      <c r="O2441" t="s">
        <v>464</v>
      </c>
    </row>
    <row r="2442" spans="1:15" x14ac:dyDescent="0.3">
      <c r="A2442">
        <v>228422</v>
      </c>
      <c r="B2442">
        <v>122</v>
      </c>
      <c r="C2442" t="s">
        <v>552</v>
      </c>
      <c r="D2442" t="s">
        <v>2520</v>
      </c>
      <c r="E2442" t="s">
        <v>3341</v>
      </c>
      <c r="F2442" s="440">
        <v>46135</v>
      </c>
      <c r="G2442">
        <v>23359</v>
      </c>
      <c r="H2442" t="s">
        <v>5939</v>
      </c>
      <c r="I2442" t="s">
        <v>6085</v>
      </c>
      <c r="J2442">
        <v>30</v>
      </c>
      <c r="K2442" t="s">
        <v>5598</v>
      </c>
      <c r="L2442">
        <v>66</v>
      </c>
      <c r="M2442">
        <v>2.2000000000000002</v>
      </c>
      <c r="N2442" t="s">
        <v>6085</v>
      </c>
      <c r="O2442" t="s">
        <v>464</v>
      </c>
    </row>
    <row r="2443" spans="1:15" x14ac:dyDescent="0.3">
      <c r="A2443">
        <v>228422</v>
      </c>
      <c r="B2443">
        <v>122</v>
      </c>
      <c r="C2443" t="s">
        <v>552</v>
      </c>
      <c r="D2443" t="s">
        <v>2520</v>
      </c>
      <c r="E2443" t="s">
        <v>3341</v>
      </c>
      <c r="F2443" s="440">
        <v>46135</v>
      </c>
      <c r="G2443">
        <v>19558</v>
      </c>
      <c r="H2443" t="s">
        <v>5950</v>
      </c>
      <c r="I2443" t="s">
        <v>6085</v>
      </c>
      <c r="J2443">
        <v>1</v>
      </c>
      <c r="K2443" t="s">
        <v>5598</v>
      </c>
      <c r="L2443">
        <v>14</v>
      </c>
      <c r="M2443">
        <v>14</v>
      </c>
      <c r="N2443" t="s">
        <v>6085</v>
      </c>
      <c r="O2443" t="s">
        <v>464</v>
      </c>
    </row>
    <row r="2444" spans="1:15" x14ac:dyDescent="0.3">
      <c r="A2444">
        <v>228422</v>
      </c>
      <c r="B2444">
        <v>122</v>
      </c>
      <c r="C2444" t="s">
        <v>552</v>
      </c>
      <c r="D2444" t="s">
        <v>2520</v>
      </c>
      <c r="E2444" t="s">
        <v>3341</v>
      </c>
      <c r="F2444" s="440">
        <v>46135</v>
      </c>
      <c r="G2444">
        <v>19751</v>
      </c>
      <c r="H2444" t="s">
        <v>5938</v>
      </c>
      <c r="I2444" t="s">
        <v>6085</v>
      </c>
      <c r="J2444">
        <v>12</v>
      </c>
      <c r="K2444" t="s">
        <v>5598</v>
      </c>
      <c r="L2444">
        <v>116.4</v>
      </c>
      <c r="M2444">
        <v>9.6999999999999993</v>
      </c>
      <c r="N2444" t="s">
        <v>6085</v>
      </c>
      <c r="O2444" t="s">
        <v>464</v>
      </c>
    </row>
    <row r="2445" spans="1:15" x14ac:dyDescent="0.3">
      <c r="A2445">
        <v>228422</v>
      </c>
      <c r="B2445">
        <v>122</v>
      </c>
      <c r="C2445" t="s">
        <v>552</v>
      </c>
      <c r="D2445" t="s">
        <v>2520</v>
      </c>
      <c r="E2445" t="s">
        <v>3341</v>
      </c>
      <c r="F2445" s="440">
        <v>46135</v>
      </c>
      <c r="G2445">
        <v>19488</v>
      </c>
      <c r="H2445" t="s">
        <v>5930</v>
      </c>
      <c r="I2445" t="s">
        <v>6085</v>
      </c>
      <c r="J2445">
        <v>1</v>
      </c>
      <c r="K2445" t="s">
        <v>5598</v>
      </c>
      <c r="L2445">
        <v>13.8</v>
      </c>
      <c r="M2445">
        <v>13.8</v>
      </c>
      <c r="N2445" t="s">
        <v>6085</v>
      </c>
      <c r="O2445" t="s">
        <v>464</v>
      </c>
    </row>
    <row r="2446" spans="1:15" x14ac:dyDescent="0.3">
      <c r="A2446">
        <v>228422</v>
      </c>
      <c r="B2446">
        <v>122</v>
      </c>
      <c r="C2446" t="s">
        <v>552</v>
      </c>
      <c r="D2446" t="s">
        <v>2520</v>
      </c>
      <c r="E2446" t="s">
        <v>3341</v>
      </c>
      <c r="F2446" s="440">
        <v>46135</v>
      </c>
      <c r="G2446">
        <v>19787</v>
      </c>
      <c r="H2446" t="s">
        <v>5914</v>
      </c>
      <c r="I2446" t="s">
        <v>6085</v>
      </c>
      <c r="J2446">
        <v>1.5</v>
      </c>
      <c r="K2446" t="s">
        <v>5598</v>
      </c>
      <c r="L2446">
        <v>9.6</v>
      </c>
      <c r="M2446">
        <v>6.4</v>
      </c>
      <c r="N2446" t="s">
        <v>6085</v>
      </c>
      <c r="O2446" t="s">
        <v>464</v>
      </c>
    </row>
    <row r="2447" spans="1:15" x14ac:dyDescent="0.3">
      <c r="A2447">
        <v>228422</v>
      </c>
      <c r="B2447">
        <v>122</v>
      </c>
      <c r="C2447" t="s">
        <v>552</v>
      </c>
      <c r="D2447" t="s">
        <v>2520</v>
      </c>
      <c r="E2447" t="s">
        <v>3341</v>
      </c>
      <c r="F2447" s="440">
        <v>46135</v>
      </c>
      <c r="G2447">
        <v>19572</v>
      </c>
      <c r="H2447" t="s">
        <v>5945</v>
      </c>
      <c r="I2447" t="s">
        <v>6085</v>
      </c>
      <c r="J2447">
        <v>0.5</v>
      </c>
      <c r="K2447" t="s">
        <v>5598</v>
      </c>
      <c r="L2447">
        <v>5</v>
      </c>
      <c r="M2447">
        <v>10</v>
      </c>
      <c r="N2447" t="s">
        <v>6085</v>
      </c>
      <c r="O2447" t="s">
        <v>464</v>
      </c>
    </row>
    <row r="2448" spans="1:15" x14ac:dyDescent="0.3">
      <c r="A2448">
        <v>228422</v>
      </c>
      <c r="B2448">
        <v>122</v>
      </c>
      <c r="C2448" t="s">
        <v>552</v>
      </c>
      <c r="D2448" t="s">
        <v>2520</v>
      </c>
      <c r="E2448" t="s">
        <v>3341</v>
      </c>
      <c r="F2448" s="440">
        <v>46135</v>
      </c>
      <c r="G2448">
        <v>19617</v>
      </c>
      <c r="H2448" t="s">
        <v>5933</v>
      </c>
      <c r="I2448" t="s">
        <v>6085</v>
      </c>
      <c r="J2448">
        <v>1.3</v>
      </c>
      <c r="K2448" t="s">
        <v>5598</v>
      </c>
      <c r="L2448">
        <v>35.1</v>
      </c>
      <c r="M2448">
        <v>27</v>
      </c>
      <c r="N2448" t="s">
        <v>6085</v>
      </c>
      <c r="O2448" t="s">
        <v>464</v>
      </c>
    </row>
    <row r="2449" spans="1:15" x14ac:dyDescent="0.3">
      <c r="A2449">
        <v>228422</v>
      </c>
      <c r="B2449">
        <v>122</v>
      </c>
      <c r="C2449" t="s">
        <v>552</v>
      </c>
      <c r="D2449" t="s">
        <v>2520</v>
      </c>
      <c r="E2449" t="s">
        <v>3341</v>
      </c>
      <c r="F2449" s="440">
        <v>46135</v>
      </c>
      <c r="G2449">
        <v>19658</v>
      </c>
      <c r="H2449" t="s">
        <v>5915</v>
      </c>
      <c r="I2449" t="s">
        <v>6085</v>
      </c>
      <c r="J2449">
        <v>18</v>
      </c>
      <c r="K2449" t="s">
        <v>5598</v>
      </c>
      <c r="L2449">
        <v>63</v>
      </c>
      <c r="M2449">
        <v>3.5</v>
      </c>
      <c r="N2449" t="s">
        <v>6085</v>
      </c>
      <c r="O2449" t="s">
        <v>464</v>
      </c>
    </row>
    <row r="2450" spans="1:15" x14ac:dyDescent="0.3">
      <c r="A2450">
        <v>228422</v>
      </c>
      <c r="B2450">
        <v>122</v>
      </c>
      <c r="C2450" t="s">
        <v>552</v>
      </c>
      <c r="D2450" t="s">
        <v>2520</v>
      </c>
      <c r="E2450" t="s">
        <v>3341</v>
      </c>
      <c r="F2450" s="440">
        <v>46135</v>
      </c>
      <c r="G2450">
        <v>19506</v>
      </c>
      <c r="H2450" t="s">
        <v>5919</v>
      </c>
      <c r="I2450" t="s">
        <v>6085</v>
      </c>
      <c r="J2450">
        <v>0.2</v>
      </c>
      <c r="K2450" t="s">
        <v>5598</v>
      </c>
      <c r="L2450">
        <v>13</v>
      </c>
      <c r="M2450">
        <v>65</v>
      </c>
      <c r="N2450" t="s">
        <v>6085</v>
      </c>
      <c r="O2450" t="s">
        <v>464</v>
      </c>
    </row>
    <row r="2451" spans="1:15" x14ac:dyDescent="0.3">
      <c r="A2451">
        <v>228422</v>
      </c>
      <c r="B2451">
        <v>122</v>
      </c>
      <c r="C2451" t="s">
        <v>552</v>
      </c>
      <c r="D2451" t="s">
        <v>2520</v>
      </c>
      <c r="E2451" t="s">
        <v>3341</v>
      </c>
      <c r="F2451" s="440">
        <v>46135</v>
      </c>
      <c r="G2451">
        <v>19503</v>
      </c>
      <c r="H2451" t="s">
        <v>6058</v>
      </c>
      <c r="I2451" t="s">
        <v>6085</v>
      </c>
      <c r="J2451">
        <v>1.5</v>
      </c>
      <c r="K2451" t="s">
        <v>5598</v>
      </c>
      <c r="L2451">
        <v>15</v>
      </c>
      <c r="M2451">
        <v>10</v>
      </c>
      <c r="N2451" t="s">
        <v>6085</v>
      </c>
      <c r="O2451" t="s">
        <v>464</v>
      </c>
    </row>
    <row r="2452" spans="1:15" x14ac:dyDescent="0.3">
      <c r="A2452">
        <v>228422</v>
      </c>
      <c r="B2452">
        <v>122</v>
      </c>
      <c r="C2452" t="s">
        <v>552</v>
      </c>
      <c r="D2452" t="s">
        <v>2520</v>
      </c>
      <c r="E2452" t="s">
        <v>3341</v>
      </c>
      <c r="F2452" s="440">
        <v>46135</v>
      </c>
      <c r="G2452">
        <v>23198</v>
      </c>
      <c r="H2452" t="s">
        <v>5947</v>
      </c>
      <c r="I2452" t="s">
        <v>6085</v>
      </c>
      <c r="J2452">
        <v>2.5</v>
      </c>
      <c r="K2452" t="s">
        <v>5598</v>
      </c>
      <c r="L2452">
        <v>32.5</v>
      </c>
      <c r="M2452">
        <v>13</v>
      </c>
      <c r="N2452" t="s">
        <v>6085</v>
      </c>
      <c r="O2452" t="s">
        <v>464</v>
      </c>
    </row>
    <row r="2453" spans="1:15" x14ac:dyDescent="0.3">
      <c r="A2453">
        <v>228422</v>
      </c>
      <c r="B2453">
        <v>122</v>
      </c>
      <c r="C2453" t="s">
        <v>552</v>
      </c>
      <c r="D2453" t="s">
        <v>2520</v>
      </c>
      <c r="E2453" t="s">
        <v>3341</v>
      </c>
      <c r="F2453" s="440">
        <v>46135</v>
      </c>
      <c r="G2453">
        <v>19589</v>
      </c>
      <c r="H2453" t="s">
        <v>5943</v>
      </c>
      <c r="I2453" t="s">
        <v>6085</v>
      </c>
      <c r="J2453">
        <v>3</v>
      </c>
      <c r="K2453" t="s">
        <v>5598</v>
      </c>
      <c r="L2453">
        <v>23.7</v>
      </c>
      <c r="M2453">
        <v>7.9</v>
      </c>
      <c r="N2453" t="s">
        <v>6085</v>
      </c>
      <c r="O2453" t="s">
        <v>464</v>
      </c>
    </row>
    <row r="2454" spans="1:15" x14ac:dyDescent="0.3">
      <c r="A2454">
        <v>228422</v>
      </c>
      <c r="B2454">
        <v>122</v>
      </c>
      <c r="C2454" t="s">
        <v>552</v>
      </c>
      <c r="D2454" t="s">
        <v>2520</v>
      </c>
      <c r="E2454" t="s">
        <v>3341</v>
      </c>
      <c r="F2454" s="440">
        <v>46135</v>
      </c>
      <c r="G2454">
        <v>19480</v>
      </c>
      <c r="H2454" t="s">
        <v>5936</v>
      </c>
      <c r="I2454" t="s">
        <v>6085</v>
      </c>
      <c r="J2454">
        <v>0.4</v>
      </c>
      <c r="K2454" t="s">
        <v>5598</v>
      </c>
      <c r="L2454">
        <v>7.2</v>
      </c>
      <c r="M2454">
        <v>18</v>
      </c>
      <c r="N2454" t="s">
        <v>6085</v>
      </c>
      <c r="O2454" t="s">
        <v>464</v>
      </c>
    </row>
    <row r="2455" spans="1:15" x14ac:dyDescent="0.3">
      <c r="A2455">
        <v>228422</v>
      </c>
      <c r="B2455">
        <v>122</v>
      </c>
      <c r="C2455" t="s">
        <v>552</v>
      </c>
      <c r="D2455" t="s">
        <v>2520</v>
      </c>
      <c r="E2455" t="s">
        <v>3341</v>
      </c>
      <c r="F2455" s="440">
        <v>46135</v>
      </c>
      <c r="G2455">
        <v>23390</v>
      </c>
      <c r="H2455" t="s">
        <v>5922</v>
      </c>
      <c r="I2455" t="s">
        <v>6085</v>
      </c>
      <c r="J2455">
        <v>4</v>
      </c>
      <c r="K2455" t="s">
        <v>5598</v>
      </c>
      <c r="L2455">
        <v>34</v>
      </c>
      <c r="M2455">
        <v>8.5</v>
      </c>
      <c r="N2455" t="s">
        <v>6085</v>
      </c>
      <c r="O2455" t="s">
        <v>464</v>
      </c>
    </row>
    <row r="2456" spans="1:15" x14ac:dyDescent="0.3">
      <c r="A2456">
        <v>228422</v>
      </c>
      <c r="B2456">
        <v>122</v>
      </c>
      <c r="C2456" t="s">
        <v>552</v>
      </c>
      <c r="D2456" t="s">
        <v>2520</v>
      </c>
      <c r="E2456" t="s">
        <v>3341</v>
      </c>
      <c r="F2456" s="440">
        <v>46135</v>
      </c>
      <c r="G2456">
        <v>23195</v>
      </c>
      <c r="H2456" t="s">
        <v>5951</v>
      </c>
      <c r="I2456" t="s">
        <v>6085</v>
      </c>
      <c r="J2456">
        <v>0.2</v>
      </c>
      <c r="K2456" t="s">
        <v>5598</v>
      </c>
      <c r="L2456">
        <v>2</v>
      </c>
      <c r="M2456">
        <v>10</v>
      </c>
      <c r="N2456" t="s">
        <v>6085</v>
      </c>
      <c r="O2456" t="s">
        <v>464</v>
      </c>
    </row>
    <row r="2457" spans="1:15" x14ac:dyDescent="0.3">
      <c r="A2457">
        <v>228422</v>
      </c>
      <c r="B2457">
        <v>122</v>
      </c>
      <c r="C2457" t="s">
        <v>552</v>
      </c>
      <c r="D2457" t="s">
        <v>2520</v>
      </c>
      <c r="E2457" t="s">
        <v>3341</v>
      </c>
      <c r="F2457" s="440">
        <v>46135</v>
      </c>
      <c r="G2457">
        <v>25647</v>
      </c>
      <c r="H2457" t="s">
        <v>5918</v>
      </c>
      <c r="I2457" t="s">
        <v>6085</v>
      </c>
      <c r="J2457">
        <v>1.5</v>
      </c>
      <c r="K2457" t="s">
        <v>5598</v>
      </c>
      <c r="L2457">
        <v>27</v>
      </c>
      <c r="M2457">
        <v>18</v>
      </c>
      <c r="N2457" t="s">
        <v>6085</v>
      </c>
      <c r="O2457" t="s">
        <v>464</v>
      </c>
    </row>
    <row r="2458" spans="1:15" x14ac:dyDescent="0.3">
      <c r="A2458">
        <v>228422</v>
      </c>
      <c r="B2458">
        <v>122</v>
      </c>
      <c r="C2458" t="s">
        <v>552</v>
      </c>
      <c r="D2458" t="s">
        <v>2520</v>
      </c>
      <c r="E2458" t="s">
        <v>3341</v>
      </c>
      <c r="F2458" s="440">
        <v>46135</v>
      </c>
      <c r="G2458">
        <v>23113</v>
      </c>
      <c r="H2458" t="s">
        <v>5985</v>
      </c>
      <c r="I2458" t="s">
        <v>6085</v>
      </c>
      <c r="J2458">
        <v>0.5</v>
      </c>
      <c r="K2458" t="s">
        <v>5598</v>
      </c>
      <c r="L2458">
        <v>6</v>
      </c>
      <c r="M2458">
        <v>12</v>
      </c>
      <c r="N2458" t="s">
        <v>6085</v>
      </c>
      <c r="O2458" t="s">
        <v>464</v>
      </c>
    </row>
    <row r="2459" spans="1:15" x14ac:dyDescent="0.3">
      <c r="A2459">
        <v>228422</v>
      </c>
      <c r="B2459">
        <v>122</v>
      </c>
      <c r="C2459" t="s">
        <v>552</v>
      </c>
      <c r="D2459" t="s">
        <v>2520</v>
      </c>
      <c r="E2459" t="s">
        <v>3341</v>
      </c>
      <c r="F2459" s="440">
        <v>46135</v>
      </c>
      <c r="G2459">
        <v>19498</v>
      </c>
      <c r="H2459" t="s">
        <v>5979</v>
      </c>
      <c r="I2459" t="s">
        <v>6085</v>
      </c>
      <c r="J2459">
        <v>1</v>
      </c>
      <c r="K2459" t="s">
        <v>5598</v>
      </c>
      <c r="L2459">
        <v>15</v>
      </c>
      <c r="M2459">
        <v>15</v>
      </c>
      <c r="N2459" t="s">
        <v>6085</v>
      </c>
      <c r="O2459" t="s">
        <v>464</v>
      </c>
    </row>
    <row r="2460" spans="1:15" x14ac:dyDescent="0.3">
      <c r="A2460">
        <v>228422</v>
      </c>
      <c r="B2460">
        <v>122</v>
      </c>
      <c r="C2460" t="s">
        <v>552</v>
      </c>
      <c r="D2460" t="s">
        <v>2520</v>
      </c>
      <c r="E2460" t="s">
        <v>3341</v>
      </c>
      <c r="F2460" s="440">
        <v>46135</v>
      </c>
      <c r="G2460">
        <v>19562</v>
      </c>
      <c r="H2460" t="s">
        <v>5946</v>
      </c>
      <c r="I2460" t="s">
        <v>6085</v>
      </c>
      <c r="J2460">
        <v>0.5</v>
      </c>
      <c r="K2460" t="s">
        <v>5598</v>
      </c>
      <c r="L2460">
        <v>6.5</v>
      </c>
      <c r="M2460">
        <v>13</v>
      </c>
      <c r="N2460" t="s">
        <v>6085</v>
      </c>
      <c r="O2460" t="s">
        <v>464</v>
      </c>
    </row>
    <row r="2461" spans="1:15" x14ac:dyDescent="0.3">
      <c r="A2461">
        <v>228421</v>
      </c>
      <c r="B2461">
        <v>122</v>
      </c>
      <c r="C2461" t="s">
        <v>552</v>
      </c>
      <c r="D2461" t="s">
        <v>2704</v>
      </c>
      <c r="E2461" t="s">
        <v>3342</v>
      </c>
      <c r="F2461" s="440">
        <v>46135</v>
      </c>
      <c r="G2461">
        <v>23095</v>
      </c>
      <c r="H2461" t="s">
        <v>5942</v>
      </c>
      <c r="I2461" t="s">
        <v>6085</v>
      </c>
      <c r="J2461">
        <v>300</v>
      </c>
      <c r="K2461" t="s">
        <v>5613</v>
      </c>
      <c r="L2461">
        <v>375</v>
      </c>
      <c r="M2461">
        <v>1.25</v>
      </c>
      <c r="N2461" t="s">
        <v>6085</v>
      </c>
      <c r="O2461" t="s">
        <v>464</v>
      </c>
    </row>
    <row r="2462" spans="1:15" x14ac:dyDescent="0.3">
      <c r="A2462">
        <v>228421</v>
      </c>
      <c r="B2462">
        <v>122</v>
      </c>
      <c r="C2462" t="s">
        <v>552</v>
      </c>
      <c r="D2462" t="s">
        <v>2704</v>
      </c>
      <c r="E2462" t="s">
        <v>3342</v>
      </c>
      <c r="F2462" s="440">
        <v>46135</v>
      </c>
      <c r="G2462">
        <v>19583</v>
      </c>
      <c r="H2462" t="s">
        <v>6244</v>
      </c>
      <c r="I2462" t="s">
        <v>6085</v>
      </c>
      <c r="J2462">
        <v>0.2</v>
      </c>
      <c r="K2462" t="s">
        <v>5598</v>
      </c>
      <c r="L2462">
        <v>10.73</v>
      </c>
      <c r="M2462">
        <v>53.65</v>
      </c>
      <c r="N2462" t="s">
        <v>6085</v>
      </c>
      <c r="O2462" t="s">
        <v>464</v>
      </c>
    </row>
    <row r="2463" spans="1:15" x14ac:dyDescent="0.3">
      <c r="A2463">
        <v>228421</v>
      </c>
      <c r="B2463">
        <v>122</v>
      </c>
      <c r="C2463" t="s">
        <v>552</v>
      </c>
      <c r="D2463" t="s">
        <v>2704</v>
      </c>
      <c r="E2463" t="s">
        <v>3342</v>
      </c>
      <c r="F2463" s="440">
        <v>46135</v>
      </c>
      <c r="G2463">
        <v>19476</v>
      </c>
      <c r="H2463" t="s">
        <v>6017</v>
      </c>
      <c r="I2463" t="s">
        <v>6085</v>
      </c>
      <c r="J2463">
        <v>0.4</v>
      </c>
      <c r="K2463" t="s">
        <v>5598</v>
      </c>
      <c r="L2463">
        <v>27.26</v>
      </c>
      <c r="M2463">
        <v>68.150000000000006</v>
      </c>
      <c r="N2463" t="s">
        <v>6085</v>
      </c>
      <c r="O2463" t="s">
        <v>464</v>
      </c>
    </row>
    <row r="2464" spans="1:15" x14ac:dyDescent="0.3">
      <c r="A2464">
        <v>228421</v>
      </c>
      <c r="B2464">
        <v>122</v>
      </c>
      <c r="C2464" t="s">
        <v>552</v>
      </c>
      <c r="D2464" t="s">
        <v>2704</v>
      </c>
      <c r="E2464" t="s">
        <v>3342</v>
      </c>
      <c r="F2464" s="440">
        <v>46135</v>
      </c>
      <c r="G2464">
        <v>23186</v>
      </c>
      <c r="H2464" t="s">
        <v>5955</v>
      </c>
      <c r="I2464" t="s">
        <v>6085</v>
      </c>
      <c r="J2464">
        <v>20</v>
      </c>
      <c r="K2464" t="s">
        <v>5598</v>
      </c>
      <c r="L2464">
        <v>239.2</v>
      </c>
      <c r="M2464">
        <v>11.96</v>
      </c>
      <c r="N2464" t="s">
        <v>6085</v>
      </c>
      <c r="O2464" t="s">
        <v>464</v>
      </c>
    </row>
    <row r="2465" spans="1:15" x14ac:dyDescent="0.3">
      <c r="A2465">
        <v>228421</v>
      </c>
      <c r="B2465">
        <v>122</v>
      </c>
      <c r="C2465" t="s">
        <v>552</v>
      </c>
      <c r="D2465" t="s">
        <v>2704</v>
      </c>
      <c r="E2465" t="s">
        <v>3342</v>
      </c>
      <c r="F2465" s="440">
        <v>46135</v>
      </c>
      <c r="G2465">
        <v>19621</v>
      </c>
      <c r="H2465" t="s">
        <v>5931</v>
      </c>
      <c r="I2465" t="s">
        <v>6085</v>
      </c>
      <c r="J2465">
        <v>2</v>
      </c>
      <c r="K2465" t="s">
        <v>5598</v>
      </c>
      <c r="L2465">
        <v>15.94</v>
      </c>
      <c r="M2465">
        <v>7.97</v>
      </c>
      <c r="N2465" t="s">
        <v>6085</v>
      </c>
      <c r="O2465" t="s">
        <v>464</v>
      </c>
    </row>
    <row r="2466" spans="1:15" x14ac:dyDescent="0.3">
      <c r="A2466">
        <v>228421</v>
      </c>
      <c r="B2466">
        <v>122</v>
      </c>
      <c r="C2466" t="s">
        <v>552</v>
      </c>
      <c r="D2466" t="s">
        <v>2704</v>
      </c>
      <c r="E2466" t="s">
        <v>3342</v>
      </c>
      <c r="F2466" s="440">
        <v>46135</v>
      </c>
      <c r="G2466">
        <v>19738</v>
      </c>
      <c r="H2466" t="s">
        <v>6018</v>
      </c>
      <c r="I2466" t="s">
        <v>6085</v>
      </c>
      <c r="J2466">
        <v>16</v>
      </c>
      <c r="K2466" t="s">
        <v>5598</v>
      </c>
      <c r="L2466">
        <v>48.64</v>
      </c>
      <c r="M2466">
        <v>3.04</v>
      </c>
      <c r="N2466" t="s">
        <v>6085</v>
      </c>
      <c r="O2466" t="s">
        <v>464</v>
      </c>
    </row>
    <row r="2467" spans="1:15" x14ac:dyDescent="0.3">
      <c r="A2467">
        <v>228421</v>
      </c>
      <c r="B2467">
        <v>122</v>
      </c>
      <c r="C2467" t="s">
        <v>552</v>
      </c>
      <c r="D2467" t="s">
        <v>2704</v>
      </c>
      <c r="E2467" t="s">
        <v>3342</v>
      </c>
      <c r="F2467" s="440">
        <v>46135</v>
      </c>
      <c r="G2467">
        <v>24083</v>
      </c>
      <c r="H2467" t="s">
        <v>5924</v>
      </c>
      <c r="I2467" t="s">
        <v>6085</v>
      </c>
      <c r="J2467">
        <v>75</v>
      </c>
      <c r="K2467" t="s">
        <v>5598</v>
      </c>
      <c r="L2467">
        <v>408</v>
      </c>
      <c r="M2467">
        <v>5.44</v>
      </c>
      <c r="N2467" t="s">
        <v>6085</v>
      </c>
      <c r="O2467" t="s">
        <v>464</v>
      </c>
    </row>
    <row r="2468" spans="1:15" x14ac:dyDescent="0.3">
      <c r="A2468">
        <v>228420</v>
      </c>
      <c r="B2468">
        <v>122</v>
      </c>
      <c r="C2468" t="s">
        <v>552</v>
      </c>
      <c r="D2468" t="s">
        <v>2697</v>
      </c>
      <c r="E2468" t="s">
        <v>3343</v>
      </c>
      <c r="F2468" s="440">
        <v>46135</v>
      </c>
      <c r="G2468">
        <v>19759</v>
      </c>
      <c r="H2468" t="s">
        <v>6016</v>
      </c>
      <c r="I2468" t="s">
        <v>6085</v>
      </c>
      <c r="J2468">
        <v>7</v>
      </c>
      <c r="K2468" t="s">
        <v>5598</v>
      </c>
      <c r="L2468">
        <v>63.7</v>
      </c>
      <c r="M2468">
        <v>9.1</v>
      </c>
      <c r="N2468" t="s">
        <v>6085</v>
      </c>
      <c r="O2468" t="s">
        <v>464</v>
      </c>
    </row>
    <row r="2469" spans="1:15" x14ac:dyDescent="0.3">
      <c r="A2469">
        <v>228420</v>
      </c>
      <c r="B2469">
        <v>122</v>
      </c>
      <c r="C2469" t="s">
        <v>552</v>
      </c>
      <c r="D2469" t="s">
        <v>2697</v>
      </c>
      <c r="E2469" t="s">
        <v>3343</v>
      </c>
      <c r="F2469" s="440">
        <v>46135</v>
      </c>
      <c r="G2469">
        <v>19721</v>
      </c>
      <c r="H2469" t="s">
        <v>5952</v>
      </c>
      <c r="I2469" t="s">
        <v>6085</v>
      </c>
      <c r="J2469">
        <v>1.7</v>
      </c>
      <c r="K2469" t="s">
        <v>5598</v>
      </c>
      <c r="L2469">
        <v>70.72</v>
      </c>
      <c r="M2469">
        <v>41.6</v>
      </c>
      <c r="N2469" t="s">
        <v>6085</v>
      </c>
      <c r="O2469" t="s">
        <v>464</v>
      </c>
    </row>
    <row r="2470" spans="1:15" x14ac:dyDescent="0.3">
      <c r="A2470">
        <v>228420</v>
      </c>
      <c r="B2470">
        <v>122</v>
      </c>
      <c r="C2470" t="s">
        <v>552</v>
      </c>
      <c r="D2470" t="s">
        <v>2697</v>
      </c>
      <c r="E2470" t="s">
        <v>3343</v>
      </c>
      <c r="F2470" s="440">
        <v>46135</v>
      </c>
      <c r="G2470">
        <v>19846</v>
      </c>
      <c r="H2470" t="s">
        <v>6060</v>
      </c>
      <c r="I2470" t="s">
        <v>6085</v>
      </c>
      <c r="J2470">
        <v>0.5</v>
      </c>
      <c r="K2470" t="s">
        <v>5598</v>
      </c>
      <c r="L2470">
        <v>10.4</v>
      </c>
      <c r="M2470">
        <v>20.8</v>
      </c>
      <c r="N2470" t="s">
        <v>6085</v>
      </c>
      <c r="O2470" t="s">
        <v>464</v>
      </c>
    </row>
    <row r="2471" spans="1:15" x14ac:dyDescent="0.3">
      <c r="A2471">
        <v>228420</v>
      </c>
      <c r="B2471">
        <v>122</v>
      </c>
      <c r="C2471" t="s">
        <v>552</v>
      </c>
      <c r="D2471" t="s">
        <v>2697</v>
      </c>
      <c r="E2471" t="s">
        <v>3343</v>
      </c>
      <c r="F2471" s="440">
        <v>46135</v>
      </c>
      <c r="G2471">
        <v>23361</v>
      </c>
      <c r="H2471" t="s">
        <v>5937</v>
      </c>
      <c r="I2471" t="s">
        <v>6085</v>
      </c>
      <c r="J2471">
        <v>60</v>
      </c>
      <c r="K2471" t="s">
        <v>5598</v>
      </c>
      <c r="L2471">
        <v>179.4</v>
      </c>
      <c r="M2471">
        <v>2.99</v>
      </c>
      <c r="N2471" t="s">
        <v>6085</v>
      </c>
      <c r="O2471" t="s">
        <v>464</v>
      </c>
    </row>
    <row r="2472" spans="1:15" x14ac:dyDescent="0.3">
      <c r="A2472">
        <v>228420</v>
      </c>
      <c r="B2472">
        <v>122</v>
      </c>
      <c r="C2472" t="s">
        <v>552</v>
      </c>
      <c r="D2472" t="s">
        <v>2697</v>
      </c>
      <c r="E2472" t="s">
        <v>3343</v>
      </c>
      <c r="F2472" s="440">
        <v>46135</v>
      </c>
      <c r="G2472">
        <v>23108</v>
      </c>
      <c r="H2472" t="s">
        <v>5986</v>
      </c>
      <c r="I2472" t="s">
        <v>6085</v>
      </c>
      <c r="J2472">
        <v>0.1</v>
      </c>
      <c r="K2472" t="s">
        <v>5598</v>
      </c>
      <c r="L2472">
        <v>9.4499999999999993</v>
      </c>
      <c r="M2472">
        <v>94.5</v>
      </c>
      <c r="N2472" t="s">
        <v>6085</v>
      </c>
      <c r="O2472" t="s">
        <v>464</v>
      </c>
    </row>
    <row r="2473" spans="1:15" x14ac:dyDescent="0.3">
      <c r="A2473">
        <v>228420</v>
      </c>
      <c r="B2473">
        <v>122</v>
      </c>
      <c r="C2473" t="s">
        <v>552</v>
      </c>
      <c r="D2473" t="s">
        <v>2697</v>
      </c>
      <c r="E2473" t="s">
        <v>3343</v>
      </c>
      <c r="F2473" s="440">
        <v>46135</v>
      </c>
      <c r="G2473">
        <v>23184</v>
      </c>
      <c r="H2473" t="s">
        <v>5956</v>
      </c>
      <c r="I2473" t="s">
        <v>6085</v>
      </c>
      <c r="J2473">
        <v>0.5</v>
      </c>
      <c r="K2473" t="s">
        <v>5598</v>
      </c>
      <c r="L2473">
        <v>6.5</v>
      </c>
      <c r="M2473">
        <v>13</v>
      </c>
      <c r="N2473" t="s">
        <v>6085</v>
      </c>
      <c r="O2473" t="s">
        <v>464</v>
      </c>
    </row>
    <row r="2474" spans="1:15" x14ac:dyDescent="0.3">
      <c r="A2474">
        <v>228419</v>
      </c>
      <c r="B2474">
        <v>122</v>
      </c>
      <c r="C2474" t="s">
        <v>552</v>
      </c>
      <c r="D2474" t="s">
        <v>3010</v>
      </c>
      <c r="E2474" t="s">
        <v>3344</v>
      </c>
      <c r="F2474" s="440">
        <v>46134</v>
      </c>
      <c r="G2474">
        <v>17564</v>
      </c>
      <c r="H2474" t="s">
        <v>6142</v>
      </c>
      <c r="I2474" t="s">
        <v>6097</v>
      </c>
      <c r="J2474">
        <v>2</v>
      </c>
      <c r="K2474" t="s">
        <v>5613</v>
      </c>
      <c r="L2474">
        <v>111</v>
      </c>
      <c r="M2474">
        <v>55.5</v>
      </c>
      <c r="N2474" t="s">
        <v>6099</v>
      </c>
      <c r="O2474" t="s">
        <v>464</v>
      </c>
    </row>
    <row r="2475" spans="1:15" x14ac:dyDescent="0.3">
      <c r="A2475">
        <v>228419</v>
      </c>
      <c r="B2475">
        <v>122</v>
      </c>
      <c r="C2475" t="s">
        <v>552</v>
      </c>
      <c r="D2475" t="s">
        <v>3010</v>
      </c>
      <c r="E2475" t="s">
        <v>3344</v>
      </c>
      <c r="F2475" s="440">
        <v>46134</v>
      </c>
      <c r="G2475">
        <v>17399</v>
      </c>
      <c r="H2475" t="s">
        <v>6207</v>
      </c>
      <c r="I2475" t="s">
        <v>6097</v>
      </c>
      <c r="J2475">
        <v>4</v>
      </c>
      <c r="K2475" t="s">
        <v>6098</v>
      </c>
      <c r="L2475">
        <v>75.599999999999994</v>
      </c>
      <c r="M2475">
        <v>18.899999999999999</v>
      </c>
      <c r="N2475" t="s">
        <v>6099</v>
      </c>
      <c r="O2475" t="s">
        <v>464</v>
      </c>
    </row>
    <row r="2476" spans="1:15" x14ac:dyDescent="0.3">
      <c r="A2476">
        <v>228419</v>
      </c>
      <c r="B2476">
        <v>122</v>
      </c>
      <c r="C2476" t="s">
        <v>552</v>
      </c>
      <c r="D2476" t="s">
        <v>3010</v>
      </c>
      <c r="E2476" t="s">
        <v>3344</v>
      </c>
      <c r="F2476" s="440">
        <v>46134</v>
      </c>
      <c r="G2476">
        <v>17397</v>
      </c>
      <c r="H2476" t="s">
        <v>6206</v>
      </c>
      <c r="I2476" t="s">
        <v>6097</v>
      </c>
      <c r="J2476">
        <v>4</v>
      </c>
      <c r="K2476" t="s">
        <v>6098</v>
      </c>
      <c r="L2476">
        <v>127.28</v>
      </c>
      <c r="M2476">
        <v>31.82</v>
      </c>
      <c r="N2476" t="s">
        <v>6099</v>
      </c>
      <c r="O2476" t="s">
        <v>464</v>
      </c>
    </row>
    <row r="2477" spans="1:15" x14ac:dyDescent="0.3">
      <c r="A2477">
        <v>228419</v>
      </c>
      <c r="B2477">
        <v>122</v>
      </c>
      <c r="C2477" t="s">
        <v>552</v>
      </c>
      <c r="D2477" t="s">
        <v>3010</v>
      </c>
      <c r="E2477" t="s">
        <v>3344</v>
      </c>
      <c r="F2477" s="440">
        <v>46134</v>
      </c>
      <c r="G2477">
        <v>17373</v>
      </c>
      <c r="H2477" t="s">
        <v>6205</v>
      </c>
      <c r="I2477" t="s">
        <v>6097</v>
      </c>
      <c r="J2477">
        <v>4</v>
      </c>
      <c r="K2477" t="s">
        <v>6098</v>
      </c>
      <c r="L2477">
        <v>83.2</v>
      </c>
      <c r="M2477">
        <v>20.8</v>
      </c>
      <c r="N2477" t="s">
        <v>6099</v>
      </c>
      <c r="O2477" t="s">
        <v>464</v>
      </c>
    </row>
    <row r="2478" spans="1:15" x14ac:dyDescent="0.3">
      <c r="A2478">
        <v>228419</v>
      </c>
      <c r="B2478">
        <v>122</v>
      </c>
      <c r="C2478" t="s">
        <v>552</v>
      </c>
      <c r="D2478" t="s">
        <v>3010</v>
      </c>
      <c r="E2478" t="s">
        <v>3344</v>
      </c>
      <c r="F2478" s="440">
        <v>46134</v>
      </c>
      <c r="G2478">
        <v>17565</v>
      </c>
      <c r="H2478" t="s">
        <v>6143</v>
      </c>
      <c r="I2478" t="s">
        <v>6097</v>
      </c>
      <c r="J2478">
        <v>2</v>
      </c>
      <c r="K2478" t="s">
        <v>5613</v>
      </c>
      <c r="L2478">
        <v>218.2</v>
      </c>
      <c r="M2478">
        <v>109.1</v>
      </c>
      <c r="N2478" t="s">
        <v>6099</v>
      </c>
      <c r="O2478" t="s">
        <v>464</v>
      </c>
    </row>
    <row r="2479" spans="1:15" x14ac:dyDescent="0.3">
      <c r="A2479">
        <v>228418</v>
      </c>
      <c r="B2479">
        <v>122</v>
      </c>
      <c r="C2479" t="s">
        <v>552</v>
      </c>
      <c r="D2479" t="s">
        <v>2727</v>
      </c>
      <c r="E2479" t="s">
        <v>3345</v>
      </c>
      <c r="F2479" s="440">
        <v>46132</v>
      </c>
      <c r="G2479">
        <v>26580</v>
      </c>
      <c r="H2479" t="s">
        <v>5909</v>
      </c>
      <c r="I2479" t="s">
        <v>6085</v>
      </c>
      <c r="J2479">
        <v>10.98</v>
      </c>
      <c r="K2479" t="s">
        <v>5598</v>
      </c>
      <c r="L2479">
        <v>1229.76</v>
      </c>
      <c r="M2479">
        <v>112</v>
      </c>
      <c r="N2479" t="s">
        <v>6085</v>
      </c>
      <c r="O2479" t="s">
        <v>464</v>
      </c>
    </row>
    <row r="2480" spans="1:15" x14ac:dyDescent="0.3">
      <c r="A2480">
        <v>228417</v>
      </c>
      <c r="B2480">
        <v>122</v>
      </c>
      <c r="C2480" t="s">
        <v>552</v>
      </c>
      <c r="D2480" t="s">
        <v>2717</v>
      </c>
      <c r="E2480" t="s">
        <v>3346</v>
      </c>
      <c r="F2480" s="440">
        <v>46132</v>
      </c>
      <c r="G2480">
        <v>17549</v>
      </c>
      <c r="H2480" t="s">
        <v>6218</v>
      </c>
      <c r="I2480" t="s">
        <v>6102</v>
      </c>
      <c r="J2480">
        <v>20</v>
      </c>
      <c r="K2480" t="s">
        <v>5605</v>
      </c>
      <c r="L2480">
        <v>630</v>
      </c>
      <c r="M2480">
        <v>31.5</v>
      </c>
      <c r="N2480" t="s">
        <v>6099</v>
      </c>
      <c r="O2480" t="s">
        <v>464</v>
      </c>
    </row>
    <row r="2481" spans="1:15" x14ac:dyDescent="0.3">
      <c r="A2481">
        <v>228416</v>
      </c>
      <c r="B2481">
        <v>122</v>
      </c>
      <c r="C2481" t="s">
        <v>552</v>
      </c>
      <c r="D2481" t="s">
        <v>2932</v>
      </c>
      <c r="E2481" t="s">
        <v>3347</v>
      </c>
      <c r="F2481" s="440">
        <v>46134</v>
      </c>
      <c r="G2481">
        <v>19892</v>
      </c>
      <c r="H2481" t="s">
        <v>6277</v>
      </c>
      <c r="I2481" t="s">
        <v>6085</v>
      </c>
      <c r="J2481">
        <v>0.5</v>
      </c>
      <c r="K2481" t="s">
        <v>5598</v>
      </c>
      <c r="L2481">
        <v>72.5</v>
      </c>
      <c r="M2481">
        <v>145</v>
      </c>
      <c r="N2481" t="s">
        <v>6085</v>
      </c>
      <c r="O2481" t="s">
        <v>464</v>
      </c>
    </row>
    <row r="2482" spans="1:15" x14ac:dyDescent="0.3">
      <c r="A2482">
        <v>228416</v>
      </c>
      <c r="B2482">
        <v>122</v>
      </c>
      <c r="C2482" t="s">
        <v>552</v>
      </c>
      <c r="D2482" t="s">
        <v>2932</v>
      </c>
      <c r="E2482" t="s">
        <v>3347</v>
      </c>
      <c r="F2482" s="440">
        <v>46134</v>
      </c>
      <c r="G2482">
        <v>25258</v>
      </c>
      <c r="H2482" t="s">
        <v>6278</v>
      </c>
      <c r="I2482" t="s">
        <v>6085</v>
      </c>
      <c r="J2482">
        <v>0.1</v>
      </c>
      <c r="K2482" t="s">
        <v>6103</v>
      </c>
      <c r="L2482">
        <v>4.9000000000000004</v>
      </c>
      <c r="M2482">
        <v>49</v>
      </c>
      <c r="N2482" t="s">
        <v>6085</v>
      </c>
      <c r="O2482" t="s">
        <v>464</v>
      </c>
    </row>
    <row r="2483" spans="1:15" x14ac:dyDescent="0.3">
      <c r="A2483">
        <v>228416</v>
      </c>
      <c r="B2483">
        <v>122</v>
      </c>
      <c r="C2483" t="s">
        <v>552</v>
      </c>
      <c r="D2483" t="s">
        <v>2932</v>
      </c>
      <c r="E2483" t="s">
        <v>3347</v>
      </c>
      <c r="F2483" s="440">
        <v>46134</v>
      </c>
      <c r="G2483">
        <v>29172</v>
      </c>
      <c r="H2483" t="s">
        <v>6279</v>
      </c>
      <c r="I2483" t="s">
        <v>6085</v>
      </c>
      <c r="J2483">
        <v>1</v>
      </c>
      <c r="K2483" t="s">
        <v>6103</v>
      </c>
      <c r="L2483">
        <v>29.9</v>
      </c>
      <c r="M2483">
        <v>29.9</v>
      </c>
      <c r="N2483" t="s">
        <v>6085</v>
      </c>
      <c r="O2483" t="s">
        <v>464</v>
      </c>
    </row>
    <row r="2484" spans="1:15" x14ac:dyDescent="0.3">
      <c r="A2484">
        <v>228416</v>
      </c>
      <c r="B2484">
        <v>122</v>
      </c>
      <c r="C2484" t="s">
        <v>552</v>
      </c>
      <c r="D2484" t="s">
        <v>2932</v>
      </c>
      <c r="E2484" t="s">
        <v>3347</v>
      </c>
      <c r="F2484" s="440">
        <v>46134</v>
      </c>
      <c r="G2484">
        <v>26711</v>
      </c>
      <c r="H2484" t="s">
        <v>6007</v>
      </c>
      <c r="I2484" t="s">
        <v>6085</v>
      </c>
      <c r="J2484">
        <v>12</v>
      </c>
      <c r="K2484" t="s">
        <v>5613</v>
      </c>
      <c r="L2484">
        <v>564</v>
      </c>
      <c r="M2484">
        <v>47</v>
      </c>
      <c r="N2484" t="s">
        <v>6085</v>
      </c>
      <c r="O2484" t="s">
        <v>464</v>
      </c>
    </row>
    <row r="2485" spans="1:15" x14ac:dyDescent="0.3">
      <c r="A2485">
        <v>228415</v>
      </c>
      <c r="B2485">
        <v>122</v>
      </c>
      <c r="C2485" t="s">
        <v>552</v>
      </c>
      <c r="D2485" t="s">
        <v>2815</v>
      </c>
      <c r="E2485" t="s">
        <v>3348</v>
      </c>
      <c r="F2485" s="440">
        <v>46132</v>
      </c>
      <c r="G2485">
        <v>18543</v>
      </c>
      <c r="H2485" t="s">
        <v>5729</v>
      </c>
      <c r="I2485" t="s">
        <v>4764</v>
      </c>
      <c r="J2485">
        <v>12</v>
      </c>
      <c r="K2485" t="s">
        <v>5601</v>
      </c>
      <c r="L2485">
        <v>222</v>
      </c>
      <c r="M2485">
        <v>18.5</v>
      </c>
      <c r="N2485" t="s">
        <v>4764</v>
      </c>
      <c r="O2485" t="s">
        <v>464</v>
      </c>
    </row>
    <row r="2486" spans="1:15" x14ac:dyDescent="0.3">
      <c r="A2486">
        <v>228415</v>
      </c>
      <c r="B2486">
        <v>122</v>
      </c>
      <c r="C2486" t="s">
        <v>552</v>
      </c>
      <c r="D2486" t="s">
        <v>2815</v>
      </c>
      <c r="E2486" t="s">
        <v>3348</v>
      </c>
      <c r="F2486" s="440">
        <v>46132</v>
      </c>
      <c r="G2486">
        <v>18220</v>
      </c>
      <c r="H2486" t="s">
        <v>5777</v>
      </c>
      <c r="I2486" t="s">
        <v>4764</v>
      </c>
      <c r="J2486">
        <v>6</v>
      </c>
      <c r="K2486" t="s">
        <v>5601</v>
      </c>
      <c r="L2486">
        <v>450</v>
      </c>
      <c r="M2486">
        <v>75</v>
      </c>
      <c r="N2486" t="s">
        <v>4764</v>
      </c>
      <c r="O2486" t="s">
        <v>464</v>
      </c>
    </row>
    <row r="2487" spans="1:15" x14ac:dyDescent="0.3">
      <c r="A2487">
        <v>228415</v>
      </c>
      <c r="B2487">
        <v>122</v>
      </c>
      <c r="C2487" t="s">
        <v>552</v>
      </c>
      <c r="D2487" t="s">
        <v>2815</v>
      </c>
      <c r="E2487" t="s">
        <v>3348</v>
      </c>
      <c r="F2487" s="440">
        <v>46132</v>
      </c>
      <c r="G2487">
        <v>18219</v>
      </c>
      <c r="H2487" t="s">
        <v>5778</v>
      </c>
      <c r="I2487" t="s">
        <v>4764</v>
      </c>
      <c r="J2487">
        <v>6</v>
      </c>
      <c r="K2487" t="s">
        <v>5601</v>
      </c>
      <c r="L2487">
        <v>480</v>
      </c>
      <c r="M2487">
        <v>80</v>
      </c>
      <c r="N2487" t="s">
        <v>4764</v>
      </c>
      <c r="O2487" t="s">
        <v>464</v>
      </c>
    </row>
    <row r="2488" spans="1:15" x14ac:dyDescent="0.3">
      <c r="A2488">
        <v>228415</v>
      </c>
      <c r="B2488">
        <v>122</v>
      </c>
      <c r="C2488" t="s">
        <v>552</v>
      </c>
      <c r="D2488" t="s">
        <v>2815</v>
      </c>
      <c r="E2488" t="s">
        <v>3348</v>
      </c>
      <c r="F2488" s="440">
        <v>46132</v>
      </c>
      <c r="G2488">
        <v>18218</v>
      </c>
      <c r="H2488" t="s">
        <v>5779</v>
      </c>
      <c r="I2488" t="s">
        <v>4764</v>
      </c>
      <c r="J2488">
        <v>6</v>
      </c>
      <c r="K2488" t="s">
        <v>5601</v>
      </c>
      <c r="L2488">
        <v>156</v>
      </c>
      <c r="M2488">
        <v>26</v>
      </c>
      <c r="N2488" t="s">
        <v>4764</v>
      </c>
      <c r="O2488" t="s">
        <v>464</v>
      </c>
    </row>
    <row r="2489" spans="1:15" x14ac:dyDescent="0.3">
      <c r="A2489">
        <v>228414</v>
      </c>
      <c r="B2489">
        <v>122</v>
      </c>
      <c r="C2489" t="s">
        <v>552</v>
      </c>
      <c r="D2489" t="s">
        <v>2688</v>
      </c>
      <c r="E2489" t="s">
        <v>3349</v>
      </c>
      <c r="F2489" s="440">
        <v>46132</v>
      </c>
      <c r="G2489">
        <v>18129</v>
      </c>
      <c r="H2489" t="s">
        <v>5800</v>
      </c>
      <c r="I2489" t="s">
        <v>4764</v>
      </c>
      <c r="J2489">
        <v>2</v>
      </c>
      <c r="K2489" t="s">
        <v>5601</v>
      </c>
      <c r="L2489">
        <v>229.32</v>
      </c>
      <c r="M2489">
        <v>114.66</v>
      </c>
      <c r="N2489" t="s">
        <v>4764</v>
      </c>
      <c r="O2489" t="s">
        <v>464</v>
      </c>
    </row>
    <row r="2490" spans="1:15" x14ac:dyDescent="0.3">
      <c r="A2490">
        <v>228414</v>
      </c>
      <c r="B2490">
        <v>122</v>
      </c>
      <c r="C2490" t="s">
        <v>552</v>
      </c>
      <c r="D2490" t="s">
        <v>2688</v>
      </c>
      <c r="E2490" t="s">
        <v>3349</v>
      </c>
      <c r="F2490" s="440">
        <v>46132</v>
      </c>
      <c r="G2490">
        <v>18275</v>
      </c>
      <c r="H2490" t="s">
        <v>5764</v>
      </c>
      <c r="I2490" t="s">
        <v>4764</v>
      </c>
      <c r="J2490">
        <v>4</v>
      </c>
      <c r="K2490" t="s">
        <v>5601</v>
      </c>
      <c r="L2490">
        <v>289.39999999999998</v>
      </c>
      <c r="M2490">
        <v>72.349999999999994</v>
      </c>
      <c r="N2490" t="s">
        <v>4764</v>
      </c>
      <c r="O2490" t="s">
        <v>464</v>
      </c>
    </row>
    <row r="2491" spans="1:15" x14ac:dyDescent="0.3">
      <c r="A2491">
        <v>228414</v>
      </c>
      <c r="B2491">
        <v>122</v>
      </c>
      <c r="C2491" t="s">
        <v>552</v>
      </c>
      <c r="D2491" t="s">
        <v>2688</v>
      </c>
      <c r="E2491" t="s">
        <v>3349</v>
      </c>
      <c r="F2491" s="440">
        <v>46132</v>
      </c>
      <c r="G2491">
        <v>18278</v>
      </c>
      <c r="H2491" t="s">
        <v>5752</v>
      </c>
      <c r="I2491" t="s">
        <v>4764</v>
      </c>
      <c r="J2491">
        <v>6</v>
      </c>
      <c r="K2491" t="s">
        <v>5601</v>
      </c>
      <c r="L2491">
        <v>1347.66</v>
      </c>
      <c r="M2491">
        <v>224.61</v>
      </c>
      <c r="N2491" t="s">
        <v>4764</v>
      </c>
      <c r="O2491" t="s">
        <v>464</v>
      </c>
    </row>
    <row r="2492" spans="1:15" x14ac:dyDescent="0.3">
      <c r="A2492">
        <v>228414</v>
      </c>
      <c r="B2492">
        <v>122</v>
      </c>
      <c r="C2492" t="s">
        <v>552</v>
      </c>
      <c r="D2492" t="s">
        <v>2688</v>
      </c>
      <c r="E2492" t="s">
        <v>3349</v>
      </c>
      <c r="F2492" s="440">
        <v>46132</v>
      </c>
      <c r="G2492">
        <v>26717</v>
      </c>
      <c r="H2492" t="s">
        <v>5760</v>
      </c>
      <c r="I2492" t="s">
        <v>4764</v>
      </c>
      <c r="J2492">
        <v>6</v>
      </c>
      <c r="K2492" t="s">
        <v>5601</v>
      </c>
      <c r="L2492">
        <v>361.68</v>
      </c>
      <c r="M2492">
        <v>60.28</v>
      </c>
      <c r="N2492" t="s">
        <v>4764</v>
      </c>
      <c r="O2492" t="s">
        <v>464</v>
      </c>
    </row>
    <row r="2493" spans="1:15" x14ac:dyDescent="0.3">
      <c r="A2493">
        <v>228414</v>
      </c>
      <c r="B2493">
        <v>122</v>
      </c>
      <c r="C2493" t="s">
        <v>552</v>
      </c>
      <c r="D2493" t="s">
        <v>2688</v>
      </c>
      <c r="E2493" t="s">
        <v>3349</v>
      </c>
      <c r="F2493" s="440">
        <v>46132</v>
      </c>
      <c r="G2493">
        <v>18382</v>
      </c>
      <c r="H2493" t="s">
        <v>5738</v>
      </c>
      <c r="I2493" t="s">
        <v>4764</v>
      </c>
      <c r="J2493">
        <v>12</v>
      </c>
      <c r="K2493" t="s">
        <v>5601</v>
      </c>
      <c r="L2493">
        <v>828</v>
      </c>
      <c r="M2493">
        <v>69</v>
      </c>
      <c r="N2493" t="s">
        <v>4764</v>
      </c>
      <c r="O2493" t="s">
        <v>464</v>
      </c>
    </row>
    <row r="2494" spans="1:15" x14ac:dyDescent="0.3">
      <c r="A2494">
        <v>228414</v>
      </c>
      <c r="B2494">
        <v>122</v>
      </c>
      <c r="C2494" t="s">
        <v>552</v>
      </c>
      <c r="D2494" t="s">
        <v>2688</v>
      </c>
      <c r="E2494" t="s">
        <v>3349</v>
      </c>
      <c r="F2494" s="440">
        <v>46132</v>
      </c>
      <c r="G2494">
        <v>18272</v>
      </c>
      <c r="H2494" t="s">
        <v>5765</v>
      </c>
      <c r="I2494" t="s">
        <v>4764</v>
      </c>
      <c r="J2494">
        <v>12</v>
      </c>
      <c r="K2494" t="s">
        <v>5601</v>
      </c>
      <c r="L2494">
        <v>430.8</v>
      </c>
      <c r="M2494">
        <v>35.9</v>
      </c>
      <c r="N2494" t="s">
        <v>4764</v>
      </c>
      <c r="O2494" t="s">
        <v>464</v>
      </c>
    </row>
    <row r="2495" spans="1:15" x14ac:dyDescent="0.3">
      <c r="A2495">
        <v>228414</v>
      </c>
      <c r="B2495">
        <v>122</v>
      </c>
      <c r="C2495" t="s">
        <v>552</v>
      </c>
      <c r="D2495" t="s">
        <v>2688</v>
      </c>
      <c r="E2495" t="s">
        <v>3349</v>
      </c>
      <c r="F2495" s="440">
        <v>46132</v>
      </c>
      <c r="G2495">
        <v>18313</v>
      </c>
      <c r="H2495" t="s">
        <v>5755</v>
      </c>
      <c r="I2495" t="s">
        <v>4764</v>
      </c>
      <c r="J2495">
        <v>2</v>
      </c>
      <c r="K2495" t="s">
        <v>5601</v>
      </c>
      <c r="L2495">
        <v>249.34</v>
      </c>
      <c r="M2495">
        <v>124.67</v>
      </c>
      <c r="N2495" t="s">
        <v>4764</v>
      </c>
      <c r="O2495" t="s">
        <v>464</v>
      </c>
    </row>
    <row r="2496" spans="1:15" x14ac:dyDescent="0.3">
      <c r="A2496">
        <v>228414</v>
      </c>
      <c r="B2496">
        <v>122</v>
      </c>
      <c r="C2496" t="s">
        <v>552</v>
      </c>
      <c r="D2496" t="s">
        <v>2688</v>
      </c>
      <c r="E2496" t="s">
        <v>3349</v>
      </c>
      <c r="F2496" s="440">
        <v>46132</v>
      </c>
      <c r="G2496">
        <v>18146</v>
      </c>
      <c r="H2496" t="s">
        <v>5795</v>
      </c>
      <c r="I2496" t="s">
        <v>4764</v>
      </c>
      <c r="J2496">
        <v>2</v>
      </c>
      <c r="K2496" t="s">
        <v>5601</v>
      </c>
      <c r="L2496">
        <v>199.8</v>
      </c>
      <c r="M2496">
        <v>99.9</v>
      </c>
      <c r="N2496" t="s">
        <v>4764</v>
      </c>
      <c r="O2496" t="s">
        <v>464</v>
      </c>
    </row>
    <row r="2497" spans="1:15" x14ac:dyDescent="0.3">
      <c r="A2497">
        <v>228413</v>
      </c>
      <c r="B2497">
        <v>122</v>
      </c>
      <c r="C2497" t="s">
        <v>552</v>
      </c>
      <c r="D2497" t="s">
        <v>2697</v>
      </c>
      <c r="E2497" t="s">
        <v>3350</v>
      </c>
      <c r="F2497" s="440">
        <v>46132</v>
      </c>
      <c r="G2497">
        <v>19759</v>
      </c>
      <c r="H2497" t="s">
        <v>6016</v>
      </c>
      <c r="I2497" t="s">
        <v>6085</v>
      </c>
      <c r="J2497">
        <v>5</v>
      </c>
      <c r="K2497" t="s">
        <v>5598</v>
      </c>
      <c r="L2497">
        <v>45.5</v>
      </c>
      <c r="M2497">
        <v>9.1</v>
      </c>
      <c r="N2497" t="s">
        <v>6085</v>
      </c>
      <c r="O2497" t="s">
        <v>464</v>
      </c>
    </row>
    <row r="2498" spans="1:15" x14ac:dyDescent="0.3">
      <c r="A2498">
        <v>228413</v>
      </c>
      <c r="B2498">
        <v>122</v>
      </c>
      <c r="C2498" t="s">
        <v>552</v>
      </c>
      <c r="D2498" t="s">
        <v>2697</v>
      </c>
      <c r="E2498" t="s">
        <v>3350</v>
      </c>
      <c r="F2498" s="440">
        <v>46132</v>
      </c>
      <c r="G2498">
        <v>19721</v>
      </c>
      <c r="H2498" t="s">
        <v>5952</v>
      </c>
      <c r="I2498" t="s">
        <v>6085</v>
      </c>
      <c r="J2498">
        <v>1</v>
      </c>
      <c r="K2498" t="s">
        <v>5598</v>
      </c>
      <c r="L2498">
        <v>41.6</v>
      </c>
      <c r="M2498">
        <v>41.6</v>
      </c>
      <c r="N2498" t="s">
        <v>6085</v>
      </c>
      <c r="O2498" t="s">
        <v>464</v>
      </c>
    </row>
    <row r="2499" spans="1:15" x14ac:dyDescent="0.3">
      <c r="A2499">
        <v>228413</v>
      </c>
      <c r="B2499">
        <v>122</v>
      </c>
      <c r="C2499" t="s">
        <v>552</v>
      </c>
      <c r="D2499" t="s">
        <v>2697</v>
      </c>
      <c r="E2499" t="s">
        <v>3350</v>
      </c>
      <c r="F2499" s="440">
        <v>46132</v>
      </c>
      <c r="G2499">
        <v>23096</v>
      </c>
      <c r="H2499" t="s">
        <v>5941</v>
      </c>
      <c r="I2499" t="s">
        <v>6085</v>
      </c>
      <c r="J2499">
        <v>60</v>
      </c>
      <c r="K2499" t="s">
        <v>5613</v>
      </c>
      <c r="L2499">
        <v>44.4</v>
      </c>
      <c r="M2499">
        <v>0.74</v>
      </c>
      <c r="N2499" t="s">
        <v>6085</v>
      </c>
      <c r="O2499" t="s">
        <v>464</v>
      </c>
    </row>
    <row r="2500" spans="1:15" x14ac:dyDescent="0.3">
      <c r="A2500">
        <v>228413</v>
      </c>
      <c r="B2500">
        <v>122</v>
      </c>
      <c r="C2500" t="s">
        <v>552</v>
      </c>
      <c r="D2500" t="s">
        <v>2697</v>
      </c>
      <c r="E2500" t="s">
        <v>3350</v>
      </c>
      <c r="F2500" s="440">
        <v>46132</v>
      </c>
      <c r="G2500">
        <v>19846</v>
      </c>
      <c r="H2500" t="s">
        <v>6060</v>
      </c>
      <c r="I2500" t="s">
        <v>6085</v>
      </c>
      <c r="J2500">
        <v>0.5</v>
      </c>
      <c r="K2500" t="s">
        <v>5598</v>
      </c>
      <c r="L2500">
        <v>10.4</v>
      </c>
      <c r="M2500">
        <v>20.8</v>
      </c>
      <c r="N2500" t="s">
        <v>6085</v>
      </c>
      <c r="O2500" t="s">
        <v>464</v>
      </c>
    </row>
    <row r="2501" spans="1:15" x14ac:dyDescent="0.3">
      <c r="A2501">
        <v>228413</v>
      </c>
      <c r="B2501">
        <v>122</v>
      </c>
      <c r="C2501" t="s">
        <v>552</v>
      </c>
      <c r="D2501" t="s">
        <v>2697</v>
      </c>
      <c r="E2501" t="s">
        <v>3350</v>
      </c>
      <c r="F2501" s="440">
        <v>46132</v>
      </c>
      <c r="G2501">
        <v>23361</v>
      </c>
      <c r="H2501" t="s">
        <v>5937</v>
      </c>
      <c r="I2501" t="s">
        <v>6085</v>
      </c>
      <c r="J2501">
        <v>20</v>
      </c>
      <c r="K2501" t="s">
        <v>5598</v>
      </c>
      <c r="L2501">
        <v>59.8</v>
      </c>
      <c r="M2501">
        <v>2.99</v>
      </c>
      <c r="N2501" t="s">
        <v>6085</v>
      </c>
      <c r="O2501" t="s">
        <v>464</v>
      </c>
    </row>
    <row r="2502" spans="1:15" x14ac:dyDescent="0.3">
      <c r="A2502">
        <v>228413</v>
      </c>
      <c r="B2502">
        <v>122</v>
      </c>
      <c r="C2502" t="s">
        <v>552</v>
      </c>
      <c r="D2502" t="s">
        <v>2697</v>
      </c>
      <c r="E2502" t="s">
        <v>3350</v>
      </c>
      <c r="F2502" s="440">
        <v>46132</v>
      </c>
      <c r="G2502">
        <v>23184</v>
      </c>
      <c r="H2502" t="s">
        <v>5956</v>
      </c>
      <c r="I2502" t="s">
        <v>6085</v>
      </c>
      <c r="J2502">
        <v>0.3</v>
      </c>
      <c r="K2502" t="s">
        <v>5598</v>
      </c>
      <c r="L2502">
        <v>3.9</v>
      </c>
      <c r="M2502">
        <v>13</v>
      </c>
      <c r="N2502" t="s">
        <v>6085</v>
      </c>
      <c r="O2502" t="s">
        <v>464</v>
      </c>
    </row>
    <row r="2503" spans="1:15" x14ac:dyDescent="0.3">
      <c r="A2503">
        <v>228413</v>
      </c>
      <c r="B2503">
        <v>122</v>
      </c>
      <c r="C2503" t="s">
        <v>552</v>
      </c>
      <c r="D2503" t="s">
        <v>2697</v>
      </c>
      <c r="E2503" t="s">
        <v>3350</v>
      </c>
      <c r="F2503" s="440">
        <v>46132</v>
      </c>
      <c r="G2503">
        <v>19743</v>
      </c>
      <c r="H2503" t="s">
        <v>5940</v>
      </c>
      <c r="I2503" t="s">
        <v>6085</v>
      </c>
      <c r="J2503">
        <v>1</v>
      </c>
      <c r="K2503" t="s">
        <v>5598</v>
      </c>
      <c r="L2503">
        <v>15.6</v>
      </c>
      <c r="M2503">
        <v>15.6</v>
      </c>
      <c r="N2503" t="s">
        <v>6085</v>
      </c>
      <c r="O2503" t="s">
        <v>464</v>
      </c>
    </row>
    <row r="2504" spans="1:15" x14ac:dyDescent="0.3">
      <c r="A2504">
        <v>228412</v>
      </c>
      <c r="B2504">
        <v>122</v>
      </c>
      <c r="C2504" t="s">
        <v>552</v>
      </c>
      <c r="D2504" t="s">
        <v>2729</v>
      </c>
      <c r="E2504" t="s">
        <v>3351</v>
      </c>
      <c r="F2504" s="440">
        <v>46134</v>
      </c>
      <c r="G2504">
        <v>18832</v>
      </c>
      <c r="H2504" t="s">
        <v>5898</v>
      </c>
      <c r="I2504" t="s">
        <v>6085</v>
      </c>
      <c r="J2504">
        <v>15.7</v>
      </c>
      <c r="K2504" t="s">
        <v>5598</v>
      </c>
      <c r="L2504">
        <v>626.42999999999995</v>
      </c>
      <c r="M2504">
        <v>39.9</v>
      </c>
      <c r="N2504" t="s">
        <v>6085</v>
      </c>
      <c r="O2504" t="s">
        <v>464</v>
      </c>
    </row>
    <row r="2505" spans="1:15" x14ac:dyDescent="0.3">
      <c r="A2505">
        <v>228411</v>
      </c>
      <c r="B2505">
        <v>122</v>
      </c>
      <c r="C2505" t="s">
        <v>552</v>
      </c>
      <c r="D2505" t="s">
        <v>2729</v>
      </c>
      <c r="E2505" t="s">
        <v>3352</v>
      </c>
      <c r="F2505" s="440">
        <v>46134</v>
      </c>
      <c r="G2505">
        <v>19017</v>
      </c>
      <c r="H2505" t="s">
        <v>5715</v>
      </c>
      <c r="I2505" t="s">
        <v>6085</v>
      </c>
      <c r="J2505">
        <v>40</v>
      </c>
      <c r="K2505" t="s">
        <v>5598</v>
      </c>
      <c r="L2505">
        <v>600</v>
      </c>
      <c r="M2505">
        <v>15</v>
      </c>
      <c r="N2505" t="s">
        <v>6085</v>
      </c>
      <c r="O2505" t="s">
        <v>464</v>
      </c>
    </row>
    <row r="2506" spans="1:15" x14ac:dyDescent="0.3">
      <c r="A2506">
        <v>228411</v>
      </c>
      <c r="B2506">
        <v>122</v>
      </c>
      <c r="C2506" t="s">
        <v>552</v>
      </c>
      <c r="D2506" t="s">
        <v>2729</v>
      </c>
      <c r="E2506" t="s">
        <v>3352</v>
      </c>
      <c r="F2506" s="440">
        <v>46134</v>
      </c>
      <c r="G2506">
        <v>18832</v>
      </c>
      <c r="H2506" t="s">
        <v>5898</v>
      </c>
      <c r="I2506" t="s">
        <v>6085</v>
      </c>
      <c r="J2506">
        <v>15.8</v>
      </c>
      <c r="K2506" t="s">
        <v>5598</v>
      </c>
      <c r="L2506">
        <v>630.41999999999996</v>
      </c>
      <c r="M2506">
        <v>39.9</v>
      </c>
      <c r="N2506" t="s">
        <v>6085</v>
      </c>
      <c r="O2506" t="s">
        <v>464</v>
      </c>
    </row>
    <row r="2507" spans="1:15" x14ac:dyDescent="0.3">
      <c r="A2507">
        <v>228411</v>
      </c>
      <c r="B2507">
        <v>122</v>
      </c>
      <c r="C2507" t="s">
        <v>552</v>
      </c>
      <c r="D2507" t="s">
        <v>2729</v>
      </c>
      <c r="E2507" t="s">
        <v>3352</v>
      </c>
      <c r="F2507" s="440">
        <v>46134</v>
      </c>
      <c r="G2507">
        <v>19034</v>
      </c>
      <c r="H2507" t="s">
        <v>5712</v>
      </c>
      <c r="I2507" t="s">
        <v>6085</v>
      </c>
      <c r="J2507">
        <v>20</v>
      </c>
      <c r="K2507" t="s">
        <v>5598</v>
      </c>
      <c r="L2507">
        <v>179.8</v>
      </c>
      <c r="M2507">
        <v>8.99</v>
      </c>
      <c r="N2507" t="s">
        <v>6085</v>
      </c>
      <c r="O2507" t="s">
        <v>464</v>
      </c>
    </row>
    <row r="2508" spans="1:15" x14ac:dyDescent="0.3">
      <c r="A2508">
        <v>228410</v>
      </c>
      <c r="B2508">
        <v>122</v>
      </c>
      <c r="C2508" t="s">
        <v>552</v>
      </c>
      <c r="D2508" t="s">
        <v>2725</v>
      </c>
      <c r="E2508" t="s">
        <v>3353</v>
      </c>
      <c r="F2508" s="440">
        <v>46132</v>
      </c>
      <c r="G2508">
        <v>18099</v>
      </c>
      <c r="H2508" t="s">
        <v>5810</v>
      </c>
      <c r="I2508" t="s">
        <v>4764</v>
      </c>
      <c r="J2508">
        <v>12</v>
      </c>
      <c r="K2508" t="s">
        <v>5601</v>
      </c>
      <c r="L2508">
        <v>2536.6799999999998</v>
      </c>
      <c r="M2508">
        <v>211.39</v>
      </c>
      <c r="N2508" t="s">
        <v>4764</v>
      </c>
      <c r="O2508" t="s">
        <v>464</v>
      </c>
    </row>
    <row r="2509" spans="1:15" x14ac:dyDescent="0.3">
      <c r="A2509">
        <v>228410</v>
      </c>
      <c r="B2509">
        <v>122</v>
      </c>
      <c r="C2509" t="s">
        <v>552</v>
      </c>
      <c r="D2509" t="s">
        <v>2725</v>
      </c>
      <c r="E2509" t="s">
        <v>3353</v>
      </c>
      <c r="F2509" s="440">
        <v>46132</v>
      </c>
      <c r="G2509">
        <v>18119</v>
      </c>
      <c r="H2509" t="s">
        <v>5802</v>
      </c>
      <c r="I2509" t="s">
        <v>4764</v>
      </c>
      <c r="J2509">
        <v>24</v>
      </c>
      <c r="K2509" t="s">
        <v>5601</v>
      </c>
      <c r="L2509">
        <v>3998.64</v>
      </c>
      <c r="M2509">
        <v>166.61</v>
      </c>
      <c r="N2509" t="s">
        <v>4764</v>
      </c>
      <c r="O2509" t="s">
        <v>464</v>
      </c>
    </row>
    <row r="2510" spans="1:15" x14ac:dyDescent="0.3">
      <c r="A2510">
        <v>228410</v>
      </c>
      <c r="B2510">
        <v>122</v>
      </c>
      <c r="C2510" t="s">
        <v>552</v>
      </c>
      <c r="D2510" t="s">
        <v>2725</v>
      </c>
      <c r="E2510" t="s">
        <v>3353</v>
      </c>
      <c r="F2510" s="440">
        <v>46132</v>
      </c>
      <c r="G2510">
        <v>18261</v>
      </c>
      <c r="H2510" t="s">
        <v>5769</v>
      </c>
      <c r="I2510" t="s">
        <v>4764</v>
      </c>
      <c r="J2510">
        <v>4</v>
      </c>
      <c r="K2510" t="s">
        <v>5601</v>
      </c>
      <c r="L2510">
        <v>1729.68</v>
      </c>
      <c r="M2510">
        <v>432.42</v>
      </c>
      <c r="N2510" t="s">
        <v>4764</v>
      </c>
      <c r="O2510" t="s">
        <v>464</v>
      </c>
    </row>
    <row r="2511" spans="1:15" x14ac:dyDescent="0.3">
      <c r="A2511">
        <v>228410</v>
      </c>
      <c r="B2511">
        <v>122</v>
      </c>
      <c r="C2511" t="s">
        <v>552</v>
      </c>
      <c r="D2511" t="s">
        <v>2725</v>
      </c>
      <c r="E2511" t="s">
        <v>3353</v>
      </c>
      <c r="F2511" s="440">
        <v>46132</v>
      </c>
      <c r="G2511">
        <v>22598</v>
      </c>
      <c r="H2511" t="s">
        <v>5725</v>
      </c>
      <c r="I2511" t="s">
        <v>4764</v>
      </c>
      <c r="J2511">
        <v>2</v>
      </c>
      <c r="K2511" t="s">
        <v>5601</v>
      </c>
      <c r="L2511">
        <v>207.28</v>
      </c>
      <c r="M2511">
        <v>103.64</v>
      </c>
      <c r="N2511" t="s">
        <v>4764</v>
      </c>
      <c r="O2511" t="s">
        <v>464</v>
      </c>
    </row>
    <row r="2512" spans="1:15" x14ac:dyDescent="0.3">
      <c r="A2512">
        <v>228409</v>
      </c>
      <c r="B2512">
        <v>122</v>
      </c>
      <c r="C2512" t="s">
        <v>552</v>
      </c>
      <c r="D2512" t="s">
        <v>2520</v>
      </c>
      <c r="E2512" t="s">
        <v>3354</v>
      </c>
      <c r="F2512" s="440">
        <v>46133</v>
      </c>
      <c r="G2512">
        <v>24037</v>
      </c>
      <c r="H2512" t="s">
        <v>6116</v>
      </c>
      <c r="I2512" t="s">
        <v>6085</v>
      </c>
      <c r="J2512">
        <v>4</v>
      </c>
      <c r="K2512" t="s">
        <v>5598</v>
      </c>
      <c r="L2512">
        <v>72</v>
      </c>
      <c r="M2512">
        <v>18</v>
      </c>
      <c r="N2512" t="s">
        <v>6085</v>
      </c>
      <c r="O2512" t="s">
        <v>464</v>
      </c>
    </row>
    <row r="2513" spans="1:15" x14ac:dyDescent="0.3">
      <c r="A2513">
        <v>228409</v>
      </c>
      <c r="B2513">
        <v>122</v>
      </c>
      <c r="C2513" t="s">
        <v>552</v>
      </c>
      <c r="D2513" t="s">
        <v>2520</v>
      </c>
      <c r="E2513" t="s">
        <v>3354</v>
      </c>
      <c r="F2513" s="440">
        <v>46133</v>
      </c>
      <c r="G2513">
        <v>23359</v>
      </c>
      <c r="H2513" t="s">
        <v>5939</v>
      </c>
      <c r="I2513" t="s">
        <v>6085</v>
      </c>
      <c r="J2513">
        <v>15</v>
      </c>
      <c r="K2513" t="s">
        <v>5598</v>
      </c>
      <c r="L2513">
        <v>31.5</v>
      </c>
      <c r="M2513">
        <v>2.1</v>
      </c>
      <c r="N2513" t="s">
        <v>6085</v>
      </c>
      <c r="O2513" t="s">
        <v>464</v>
      </c>
    </row>
    <row r="2514" spans="1:15" x14ac:dyDescent="0.3">
      <c r="A2514">
        <v>228409</v>
      </c>
      <c r="B2514">
        <v>122</v>
      </c>
      <c r="C2514" t="s">
        <v>552</v>
      </c>
      <c r="D2514" t="s">
        <v>2520</v>
      </c>
      <c r="E2514" t="s">
        <v>3354</v>
      </c>
      <c r="F2514" s="440">
        <v>46133</v>
      </c>
      <c r="G2514">
        <v>19488</v>
      </c>
      <c r="H2514" t="s">
        <v>5930</v>
      </c>
      <c r="I2514" t="s">
        <v>6085</v>
      </c>
      <c r="J2514">
        <v>1</v>
      </c>
      <c r="K2514" t="s">
        <v>5598</v>
      </c>
      <c r="L2514">
        <v>13</v>
      </c>
      <c r="M2514">
        <v>13</v>
      </c>
      <c r="N2514" t="s">
        <v>6085</v>
      </c>
      <c r="O2514" t="s">
        <v>464</v>
      </c>
    </row>
    <row r="2515" spans="1:15" x14ac:dyDescent="0.3">
      <c r="A2515">
        <v>228409</v>
      </c>
      <c r="B2515">
        <v>122</v>
      </c>
      <c r="C2515" t="s">
        <v>552</v>
      </c>
      <c r="D2515" t="s">
        <v>2520</v>
      </c>
      <c r="E2515" t="s">
        <v>3354</v>
      </c>
      <c r="F2515" s="440">
        <v>46133</v>
      </c>
      <c r="G2515">
        <v>19626</v>
      </c>
      <c r="H2515" t="s">
        <v>5966</v>
      </c>
      <c r="I2515" t="s">
        <v>6085</v>
      </c>
      <c r="J2515">
        <v>1</v>
      </c>
      <c r="K2515" t="s">
        <v>5598</v>
      </c>
      <c r="L2515">
        <v>4.95</v>
      </c>
      <c r="M2515">
        <v>4.95</v>
      </c>
      <c r="N2515" t="s">
        <v>6085</v>
      </c>
      <c r="O2515" t="s">
        <v>464</v>
      </c>
    </row>
    <row r="2516" spans="1:15" x14ac:dyDescent="0.3">
      <c r="A2516">
        <v>228409</v>
      </c>
      <c r="B2516">
        <v>122</v>
      </c>
      <c r="C2516" t="s">
        <v>552</v>
      </c>
      <c r="D2516" t="s">
        <v>2520</v>
      </c>
      <c r="E2516" t="s">
        <v>3354</v>
      </c>
      <c r="F2516" s="440">
        <v>46133</v>
      </c>
      <c r="G2516">
        <v>19503</v>
      </c>
      <c r="H2516" t="s">
        <v>6058</v>
      </c>
      <c r="I2516" t="s">
        <v>6085</v>
      </c>
      <c r="J2516">
        <v>1</v>
      </c>
      <c r="K2516" t="s">
        <v>5598</v>
      </c>
      <c r="L2516">
        <v>11.5</v>
      </c>
      <c r="M2516">
        <v>11.5</v>
      </c>
      <c r="N2516" t="s">
        <v>6085</v>
      </c>
      <c r="O2516" t="s">
        <v>464</v>
      </c>
    </row>
    <row r="2517" spans="1:15" x14ac:dyDescent="0.3">
      <c r="A2517">
        <v>228409</v>
      </c>
      <c r="B2517">
        <v>122</v>
      </c>
      <c r="C2517" t="s">
        <v>552</v>
      </c>
      <c r="D2517" t="s">
        <v>2520</v>
      </c>
      <c r="E2517" t="s">
        <v>3354</v>
      </c>
      <c r="F2517" s="440">
        <v>46133</v>
      </c>
      <c r="G2517">
        <v>24509</v>
      </c>
      <c r="H2517" t="s">
        <v>5928</v>
      </c>
      <c r="I2517" t="s">
        <v>6085</v>
      </c>
      <c r="J2517">
        <v>20</v>
      </c>
      <c r="K2517" t="s">
        <v>5598</v>
      </c>
      <c r="L2517">
        <v>80</v>
      </c>
      <c r="M2517">
        <v>4</v>
      </c>
      <c r="N2517" t="s">
        <v>6085</v>
      </c>
      <c r="O2517" t="s">
        <v>464</v>
      </c>
    </row>
    <row r="2518" spans="1:15" x14ac:dyDescent="0.3">
      <c r="A2518">
        <v>228409</v>
      </c>
      <c r="B2518">
        <v>122</v>
      </c>
      <c r="C2518" t="s">
        <v>552</v>
      </c>
      <c r="D2518" t="s">
        <v>2520</v>
      </c>
      <c r="E2518" t="s">
        <v>3354</v>
      </c>
      <c r="F2518" s="440">
        <v>46133</v>
      </c>
      <c r="G2518">
        <v>19480</v>
      </c>
      <c r="H2518" t="s">
        <v>5936</v>
      </c>
      <c r="I2518" t="s">
        <v>6085</v>
      </c>
      <c r="J2518">
        <v>0.9</v>
      </c>
      <c r="K2518" t="s">
        <v>5598</v>
      </c>
      <c r="L2518">
        <v>17.100000000000001</v>
      </c>
      <c r="M2518">
        <v>19</v>
      </c>
      <c r="N2518" t="s">
        <v>6085</v>
      </c>
      <c r="O2518" t="s">
        <v>464</v>
      </c>
    </row>
    <row r="2519" spans="1:15" x14ac:dyDescent="0.3">
      <c r="A2519">
        <v>228409</v>
      </c>
      <c r="B2519">
        <v>122</v>
      </c>
      <c r="C2519" t="s">
        <v>552</v>
      </c>
      <c r="D2519" t="s">
        <v>2520</v>
      </c>
      <c r="E2519" t="s">
        <v>3354</v>
      </c>
      <c r="F2519" s="440">
        <v>46133</v>
      </c>
      <c r="G2519">
        <v>19623</v>
      </c>
      <c r="H2519" t="s">
        <v>5929</v>
      </c>
      <c r="I2519" t="s">
        <v>6085</v>
      </c>
      <c r="J2519">
        <v>5</v>
      </c>
      <c r="K2519" t="s">
        <v>5598</v>
      </c>
      <c r="L2519">
        <v>24.5</v>
      </c>
      <c r="M2519">
        <v>4.9000000000000004</v>
      </c>
      <c r="N2519" t="s">
        <v>6085</v>
      </c>
      <c r="O2519" t="s">
        <v>464</v>
      </c>
    </row>
    <row r="2520" spans="1:15" x14ac:dyDescent="0.3">
      <c r="A2520">
        <v>228409</v>
      </c>
      <c r="B2520">
        <v>122</v>
      </c>
      <c r="C2520" t="s">
        <v>552</v>
      </c>
      <c r="D2520" t="s">
        <v>2520</v>
      </c>
      <c r="E2520" t="s">
        <v>3354</v>
      </c>
      <c r="F2520" s="440">
        <v>46133</v>
      </c>
      <c r="G2520">
        <v>19558</v>
      </c>
      <c r="H2520" t="s">
        <v>5950</v>
      </c>
      <c r="I2520" t="s">
        <v>6085</v>
      </c>
      <c r="J2520">
        <v>1</v>
      </c>
      <c r="K2520" t="s">
        <v>5598</v>
      </c>
      <c r="L2520">
        <v>17</v>
      </c>
      <c r="M2520">
        <v>17</v>
      </c>
      <c r="N2520" t="s">
        <v>6085</v>
      </c>
      <c r="O2520" t="s">
        <v>464</v>
      </c>
    </row>
    <row r="2521" spans="1:15" x14ac:dyDescent="0.3">
      <c r="A2521">
        <v>228409</v>
      </c>
      <c r="B2521">
        <v>122</v>
      </c>
      <c r="C2521" t="s">
        <v>552</v>
      </c>
      <c r="D2521" t="s">
        <v>2520</v>
      </c>
      <c r="E2521" t="s">
        <v>3354</v>
      </c>
      <c r="F2521" s="440">
        <v>46133</v>
      </c>
      <c r="G2521">
        <v>19657</v>
      </c>
      <c r="H2521" t="s">
        <v>5916</v>
      </c>
      <c r="I2521" t="s">
        <v>6085</v>
      </c>
      <c r="J2521">
        <v>3</v>
      </c>
      <c r="K2521" t="s">
        <v>5598</v>
      </c>
      <c r="L2521">
        <v>14.7</v>
      </c>
      <c r="M2521">
        <v>4.9000000000000004</v>
      </c>
      <c r="N2521" t="s">
        <v>6085</v>
      </c>
      <c r="O2521" t="s">
        <v>464</v>
      </c>
    </row>
    <row r="2522" spans="1:15" x14ac:dyDescent="0.3">
      <c r="A2522">
        <v>228409</v>
      </c>
      <c r="B2522">
        <v>122</v>
      </c>
      <c r="C2522" t="s">
        <v>552</v>
      </c>
      <c r="D2522" t="s">
        <v>2520</v>
      </c>
      <c r="E2522" t="s">
        <v>3354</v>
      </c>
      <c r="F2522" s="440">
        <v>46133</v>
      </c>
      <c r="G2522">
        <v>19751</v>
      </c>
      <c r="H2522" t="s">
        <v>5938</v>
      </c>
      <c r="I2522" t="s">
        <v>6085</v>
      </c>
      <c r="J2522">
        <v>6</v>
      </c>
      <c r="K2522" t="s">
        <v>5598</v>
      </c>
      <c r="L2522">
        <v>58.8</v>
      </c>
      <c r="M2522">
        <v>9.8000000000000007</v>
      </c>
      <c r="N2522" t="s">
        <v>6085</v>
      </c>
      <c r="O2522" t="s">
        <v>464</v>
      </c>
    </row>
    <row r="2523" spans="1:15" x14ac:dyDescent="0.3">
      <c r="A2523">
        <v>228409</v>
      </c>
      <c r="B2523">
        <v>122</v>
      </c>
      <c r="C2523" t="s">
        <v>552</v>
      </c>
      <c r="D2523" t="s">
        <v>2520</v>
      </c>
      <c r="E2523" t="s">
        <v>3354</v>
      </c>
      <c r="F2523" s="440">
        <v>46133</v>
      </c>
      <c r="G2523">
        <v>23390</v>
      </c>
      <c r="H2523" t="s">
        <v>5922</v>
      </c>
      <c r="I2523" t="s">
        <v>6085</v>
      </c>
      <c r="J2523">
        <v>6</v>
      </c>
      <c r="K2523" t="s">
        <v>5598</v>
      </c>
      <c r="L2523">
        <v>54</v>
      </c>
      <c r="M2523">
        <v>9</v>
      </c>
      <c r="N2523" t="s">
        <v>6085</v>
      </c>
      <c r="O2523" t="s">
        <v>464</v>
      </c>
    </row>
    <row r="2524" spans="1:15" x14ac:dyDescent="0.3">
      <c r="A2524">
        <v>228409</v>
      </c>
      <c r="B2524">
        <v>122</v>
      </c>
      <c r="C2524" t="s">
        <v>552</v>
      </c>
      <c r="D2524" t="s">
        <v>2520</v>
      </c>
      <c r="E2524" t="s">
        <v>3354</v>
      </c>
      <c r="F2524" s="440">
        <v>46133</v>
      </c>
      <c r="G2524">
        <v>19485</v>
      </c>
      <c r="H2524" t="s">
        <v>5935</v>
      </c>
      <c r="I2524" t="s">
        <v>6085</v>
      </c>
      <c r="J2524">
        <v>0.1</v>
      </c>
      <c r="K2524" t="s">
        <v>5598</v>
      </c>
      <c r="L2524">
        <v>9.5</v>
      </c>
      <c r="M2524">
        <v>95</v>
      </c>
      <c r="N2524" t="s">
        <v>6085</v>
      </c>
      <c r="O2524" t="s">
        <v>464</v>
      </c>
    </row>
    <row r="2525" spans="1:15" x14ac:dyDescent="0.3">
      <c r="A2525">
        <v>228409</v>
      </c>
      <c r="B2525">
        <v>122</v>
      </c>
      <c r="C2525" t="s">
        <v>552</v>
      </c>
      <c r="D2525" t="s">
        <v>2520</v>
      </c>
      <c r="E2525" t="s">
        <v>3354</v>
      </c>
      <c r="F2525" s="440">
        <v>46133</v>
      </c>
      <c r="G2525">
        <v>19476</v>
      </c>
      <c r="H2525" t="s">
        <v>6017</v>
      </c>
      <c r="I2525" t="s">
        <v>6085</v>
      </c>
      <c r="J2525">
        <v>0.4</v>
      </c>
      <c r="K2525" t="s">
        <v>5598</v>
      </c>
      <c r="L2525">
        <v>26</v>
      </c>
      <c r="M2525">
        <v>65</v>
      </c>
      <c r="N2525" t="s">
        <v>6085</v>
      </c>
      <c r="O2525" t="s">
        <v>464</v>
      </c>
    </row>
    <row r="2526" spans="1:15" x14ac:dyDescent="0.3">
      <c r="A2526">
        <v>228409</v>
      </c>
      <c r="B2526">
        <v>122</v>
      </c>
      <c r="C2526" t="s">
        <v>552</v>
      </c>
      <c r="D2526" t="s">
        <v>2520</v>
      </c>
      <c r="E2526" t="s">
        <v>3354</v>
      </c>
      <c r="F2526" s="440">
        <v>46133</v>
      </c>
      <c r="G2526">
        <v>19472</v>
      </c>
      <c r="H2526" t="s">
        <v>6064</v>
      </c>
      <c r="I2526" t="s">
        <v>6085</v>
      </c>
      <c r="J2526">
        <v>1.5</v>
      </c>
      <c r="K2526" t="s">
        <v>5598</v>
      </c>
      <c r="L2526">
        <v>33</v>
      </c>
      <c r="M2526">
        <v>22</v>
      </c>
      <c r="N2526" t="s">
        <v>6085</v>
      </c>
      <c r="O2526" t="s">
        <v>464</v>
      </c>
    </row>
    <row r="2527" spans="1:15" x14ac:dyDescent="0.3">
      <c r="A2527">
        <v>228409</v>
      </c>
      <c r="B2527">
        <v>122</v>
      </c>
      <c r="C2527" t="s">
        <v>552</v>
      </c>
      <c r="D2527" t="s">
        <v>2520</v>
      </c>
      <c r="E2527" t="s">
        <v>3354</v>
      </c>
      <c r="F2527" s="440">
        <v>46133</v>
      </c>
      <c r="G2527">
        <v>23095</v>
      </c>
      <c r="H2527" t="s">
        <v>5942</v>
      </c>
      <c r="I2527" t="s">
        <v>6085</v>
      </c>
      <c r="J2527">
        <v>100</v>
      </c>
      <c r="K2527" t="s">
        <v>5613</v>
      </c>
      <c r="L2527">
        <v>125</v>
      </c>
      <c r="M2527">
        <v>1.25</v>
      </c>
      <c r="N2527" t="s">
        <v>6085</v>
      </c>
      <c r="O2527" t="s">
        <v>464</v>
      </c>
    </row>
    <row r="2528" spans="1:15" x14ac:dyDescent="0.3">
      <c r="A2528">
        <v>228409</v>
      </c>
      <c r="B2528">
        <v>122</v>
      </c>
      <c r="C2528" t="s">
        <v>552</v>
      </c>
      <c r="D2528" t="s">
        <v>2520</v>
      </c>
      <c r="E2528" t="s">
        <v>3354</v>
      </c>
      <c r="F2528" s="440">
        <v>46133</v>
      </c>
      <c r="G2528">
        <v>19498</v>
      </c>
      <c r="H2528" t="s">
        <v>5979</v>
      </c>
      <c r="I2528" t="s">
        <v>6085</v>
      </c>
      <c r="J2528">
        <v>0.6</v>
      </c>
      <c r="K2528" t="s">
        <v>5598</v>
      </c>
      <c r="L2528">
        <v>8.1</v>
      </c>
      <c r="M2528">
        <v>13.5</v>
      </c>
      <c r="N2528" t="s">
        <v>6085</v>
      </c>
      <c r="O2528" t="s">
        <v>464</v>
      </c>
    </row>
    <row r="2529" spans="1:15" x14ac:dyDescent="0.3">
      <c r="A2529">
        <v>228409</v>
      </c>
      <c r="B2529">
        <v>122</v>
      </c>
      <c r="C2529" t="s">
        <v>552</v>
      </c>
      <c r="D2529" t="s">
        <v>2520</v>
      </c>
      <c r="E2529" t="s">
        <v>3354</v>
      </c>
      <c r="F2529" s="440">
        <v>46133</v>
      </c>
      <c r="G2529">
        <v>23389</v>
      </c>
      <c r="H2529" t="s">
        <v>5923</v>
      </c>
      <c r="I2529" t="s">
        <v>6085</v>
      </c>
      <c r="J2529">
        <v>4</v>
      </c>
      <c r="K2529" t="s">
        <v>5598</v>
      </c>
      <c r="L2529">
        <v>20</v>
      </c>
      <c r="M2529">
        <v>5</v>
      </c>
      <c r="N2529" t="s">
        <v>6085</v>
      </c>
      <c r="O2529" t="s">
        <v>464</v>
      </c>
    </row>
    <row r="2530" spans="1:15" x14ac:dyDescent="0.3">
      <c r="A2530">
        <v>228409</v>
      </c>
      <c r="B2530">
        <v>122</v>
      </c>
      <c r="C2530" t="s">
        <v>552</v>
      </c>
      <c r="D2530" t="s">
        <v>2520</v>
      </c>
      <c r="E2530" t="s">
        <v>3354</v>
      </c>
      <c r="F2530" s="440">
        <v>46133</v>
      </c>
      <c r="G2530">
        <v>19575</v>
      </c>
      <c r="H2530" t="s">
        <v>5944</v>
      </c>
      <c r="I2530" t="s">
        <v>6085</v>
      </c>
      <c r="J2530">
        <v>0.5</v>
      </c>
      <c r="K2530" t="s">
        <v>5598</v>
      </c>
      <c r="L2530">
        <v>17.5</v>
      </c>
      <c r="M2530">
        <v>35</v>
      </c>
      <c r="N2530" t="s">
        <v>6085</v>
      </c>
      <c r="O2530" t="s">
        <v>464</v>
      </c>
    </row>
    <row r="2531" spans="1:15" x14ac:dyDescent="0.3">
      <c r="A2531">
        <v>228409</v>
      </c>
      <c r="B2531">
        <v>122</v>
      </c>
      <c r="C2531" t="s">
        <v>552</v>
      </c>
      <c r="D2531" t="s">
        <v>2520</v>
      </c>
      <c r="E2531" t="s">
        <v>3354</v>
      </c>
      <c r="F2531" s="440">
        <v>46133</v>
      </c>
      <c r="G2531">
        <v>23236</v>
      </c>
      <c r="H2531" t="s">
        <v>5934</v>
      </c>
      <c r="I2531" t="s">
        <v>6085</v>
      </c>
      <c r="J2531">
        <v>2</v>
      </c>
      <c r="K2531" t="s">
        <v>5598</v>
      </c>
      <c r="L2531">
        <v>17</v>
      </c>
      <c r="M2531">
        <v>8.5</v>
      </c>
      <c r="N2531" t="s">
        <v>6085</v>
      </c>
      <c r="O2531" t="s">
        <v>464</v>
      </c>
    </row>
    <row r="2532" spans="1:15" x14ac:dyDescent="0.3">
      <c r="A2532">
        <v>228409</v>
      </c>
      <c r="B2532">
        <v>122</v>
      </c>
      <c r="C2532" t="s">
        <v>552</v>
      </c>
      <c r="D2532" t="s">
        <v>2520</v>
      </c>
      <c r="E2532" t="s">
        <v>3354</v>
      </c>
      <c r="F2532" s="440">
        <v>46133</v>
      </c>
      <c r="G2532">
        <v>19505</v>
      </c>
      <c r="H2532" t="s">
        <v>5978</v>
      </c>
      <c r="I2532" t="s">
        <v>6085</v>
      </c>
      <c r="J2532">
        <v>1</v>
      </c>
      <c r="K2532" t="s">
        <v>5598</v>
      </c>
      <c r="L2532">
        <v>9.5</v>
      </c>
      <c r="M2532">
        <v>9.5</v>
      </c>
      <c r="N2532" t="s">
        <v>6085</v>
      </c>
      <c r="O2532" t="s">
        <v>464</v>
      </c>
    </row>
    <row r="2533" spans="1:15" x14ac:dyDescent="0.3">
      <c r="A2533">
        <v>228409</v>
      </c>
      <c r="B2533">
        <v>122</v>
      </c>
      <c r="C2533" t="s">
        <v>552</v>
      </c>
      <c r="D2533" t="s">
        <v>2520</v>
      </c>
      <c r="E2533" t="s">
        <v>3354</v>
      </c>
      <c r="F2533" s="440">
        <v>46133</v>
      </c>
      <c r="G2533">
        <v>19617</v>
      </c>
      <c r="H2533" t="s">
        <v>5933</v>
      </c>
      <c r="I2533" t="s">
        <v>6085</v>
      </c>
      <c r="J2533">
        <v>0.2</v>
      </c>
      <c r="K2533" t="s">
        <v>5598</v>
      </c>
      <c r="L2533">
        <v>3.2</v>
      </c>
      <c r="M2533">
        <v>16</v>
      </c>
      <c r="N2533" t="s">
        <v>6085</v>
      </c>
      <c r="O2533" t="s">
        <v>464</v>
      </c>
    </row>
    <row r="2534" spans="1:15" x14ac:dyDescent="0.3">
      <c r="A2534">
        <v>228409</v>
      </c>
      <c r="B2534">
        <v>122</v>
      </c>
      <c r="C2534" t="s">
        <v>552</v>
      </c>
      <c r="D2534" t="s">
        <v>2520</v>
      </c>
      <c r="E2534" t="s">
        <v>3354</v>
      </c>
      <c r="F2534" s="440">
        <v>46133</v>
      </c>
      <c r="G2534">
        <v>23195</v>
      </c>
      <c r="H2534" t="s">
        <v>5951</v>
      </c>
      <c r="I2534" t="s">
        <v>6085</v>
      </c>
      <c r="J2534">
        <v>0.3</v>
      </c>
      <c r="K2534" t="s">
        <v>5598</v>
      </c>
      <c r="L2534">
        <v>3.6</v>
      </c>
      <c r="M2534">
        <v>12</v>
      </c>
      <c r="N2534" t="s">
        <v>6085</v>
      </c>
      <c r="O2534" t="s">
        <v>464</v>
      </c>
    </row>
    <row r="2535" spans="1:15" x14ac:dyDescent="0.3">
      <c r="A2535">
        <v>228408</v>
      </c>
      <c r="B2535">
        <v>122</v>
      </c>
      <c r="C2535" t="s">
        <v>552</v>
      </c>
      <c r="D2535" t="s">
        <v>2704</v>
      </c>
      <c r="E2535" t="s">
        <v>3355</v>
      </c>
      <c r="F2535" s="440">
        <v>46133</v>
      </c>
      <c r="G2535">
        <v>19632</v>
      </c>
      <c r="H2535" t="s">
        <v>5926</v>
      </c>
      <c r="I2535" t="s">
        <v>6085</v>
      </c>
      <c r="J2535">
        <v>2</v>
      </c>
      <c r="K2535" t="s">
        <v>5598</v>
      </c>
      <c r="L2535">
        <v>11.02</v>
      </c>
      <c r="M2535">
        <v>5.51</v>
      </c>
      <c r="N2535" t="s">
        <v>6085</v>
      </c>
      <c r="O2535" t="s">
        <v>464</v>
      </c>
    </row>
    <row r="2536" spans="1:15" x14ac:dyDescent="0.3">
      <c r="A2536">
        <v>228408</v>
      </c>
      <c r="B2536">
        <v>122</v>
      </c>
      <c r="C2536" t="s">
        <v>552</v>
      </c>
      <c r="D2536" t="s">
        <v>2704</v>
      </c>
      <c r="E2536" t="s">
        <v>3355</v>
      </c>
      <c r="F2536" s="440">
        <v>46133</v>
      </c>
      <c r="G2536">
        <v>19748</v>
      </c>
      <c r="H2536" t="s">
        <v>5983</v>
      </c>
      <c r="I2536" t="s">
        <v>6085</v>
      </c>
      <c r="J2536">
        <v>4</v>
      </c>
      <c r="K2536" t="s">
        <v>5598</v>
      </c>
      <c r="L2536">
        <v>38.68</v>
      </c>
      <c r="M2536">
        <v>9.67</v>
      </c>
      <c r="N2536" t="s">
        <v>6085</v>
      </c>
      <c r="O2536" t="s">
        <v>464</v>
      </c>
    </row>
    <row r="2537" spans="1:15" x14ac:dyDescent="0.3">
      <c r="A2537">
        <v>228408</v>
      </c>
      <c r="B2537">
        <v>122</v>
      </c>
      <c r="C2537" t="s">
        <v>552</v>
      </c>
      <c r="D2537" t="s">
        <v>2704</v>
      </c>
      <c r="E2537" t="s">
        <v>3355</v>
      </c>
      <c r="F2537" s="440">
        <v>46133</v>
      </c>
      <c r="G2537">
        <v>24083</v>
      </c>
      <c r="H2537" t="s">
        <v>5924</v>
      </c>
      <c r="I2537" t="s">
        <v>6085</v>
      </c>
      <c r="J2537">
        <v>50</v>
      </c>
      <c r="K2537" t="s">
        <v>5598</v>
      </c>
      <c r="L2537">
        <v>272</v>
      </c>
      <c r="M2537">
        <v>5.44</v>
      </c>
      <c r="N2537" t="s">
        <v>6085</v>
      </c>
      <c r="O2537" t="s">
        <v>464</v>
      </c>
    </row>
    <row r="2538" spans="1:15" x14ac:dyDescent="0.3">
      <c r="A2538">
        <v>228408</v>
      </c>
      <c r="B2538">
        <v>122</v>
      </c>
      <c r="C2538" t="s">
        <v>552</v>
      </c>
      <c r="D2538" t="s">
        <v>2704</v>
      </c>
      <c r="E2538" t="s">
        <v>3355</v>
      </c>
      <c r="F2538" s="440">
        <v>46133</v>
      </c>
      <c r="G2538">
        <v>19572</v>
      </c>
      <c r="H2538" t="s">
        <v>5945</v>
      </c>
      <c r="I2538" t="s">
        <v>6085</v>
      </c>
      <c r="J2538">
        <v>0.3</v>
      </c>
      <c r="K2538" t="s">
        <v>5598</v>
      </c>
      <c r="L2538">
        <v>3.28</v>
      </c>
      <c r="M2538">
        <v>10.933332999999999</v>
      </c>
      <c r="N2538" t="s">
        <v>6085</v>
      </c>
      <c r="O2538" t="s">
        <v>464</v>
      </c>
    </row>
    <row r="2539" spans="1:15" x14ac:dyDescent="0.3">
      <c r="A2539">
        <v>228408</v>
      </c>
      <c r="B2539">
        <v>122</v>
      </c>
      <c r="C2539" t="s">
        <v>552</v>
      </c>
      <c r="D2539" t="s">
        <v>2704</v>
      </c>
      <c r="E2539" t="s">
        <v>3355</v>
      </c>
      <c r="F2539" s="440">
        <v>46133</v>
      </c>
      <c r="G2539">
        <v>23186</v>
      </c>
      <c r="H2539" t="s">
        <v>5955</v>
      </c>
      <c r="I2539" t="s">
        <v>6085</v>
      </c>
      <c r="J2539">
        <v>20</v>
      </c>
      <c r="K2539" t="s">
        <v>5598</v>
      </c>
      <c r="L2539">
        <v>239.2</v>
      </c>
      <c r="M2539">
        <v>11.96</v>
      </c>
      <c r="N2539" t="s">
        <v>6085</v>
      </c>
      <c r="O2539" t="s">
        <v>464</v>
      </c>
    </row>
    <row r="2540" spans="1:15" x14ac:dyDescent="0.3">
      <c r="A2540">
        <v>228408</v>
      </c>
      <c r="B2540">
        <v>122</v>
      </c>
      <c r="C2540" t="s">
        <v>552</v>
      </c>
      <c r="D2540" t="s">
        <v>2704</v>
      </c>
      <c r="E2540" t="s">
        <v>3355</v>
      </c>
      <c r="F2540" s="440">
        <v>46133</v>
      </c>
      <c r="G2540">
        <v>19465</v>
      </c>
      <c r="H2540" t="s">
        <v>5953</v>
      </c>
      <c r="I2540" t="s">
        <v>6085</v>
      </c>
      <c r="J2540">
        <v>1.2</v>
      </c>
      <c r="K2540" t="s">
        <v>5598</v>
      </c>
      <c r="L2540">
        <v>6.96</v>
      </c>
      <c r="M2540">
        <v>5.8</v>
      </c>
      <c r="N2540" t="s">
        <v>6085</v>
      </c>
      <c r="O2540" t="s">
        <v>464</v>
      </c>
    </row>
    <row r="2541" spans="1:15" x14ac:dyDescent="0.3">
      <c r="A2541">
        <v>228408</v>
      </c>
      <c r="B2541">
        <v>122</v>
      </c>
      <c r="C2541" t="s">
        <v>552</v>
      </c>
      <c r="D2541" t="s">
        <v>2704</v>
      </c>
      <c r="E2541" t="s">
        <v>3355</v>
      </c>
      <c r="F2541" s="440">
        <v>46133</v>
      </c>
      <c r="G2541">
        <v>19621</v>
      </c>
      <c r="H2541" t="s">
        <v>5931</v>
      </c>
      <c r="I2541" t="s">
        <v>6085</v>
      </c>
      <c r="J2541">
        <v>2</v>
      </c>
      <c r="K2541" t="s">
        <v>5598</v>
      </c>
      <c r="L2541">
        <v>15.94</v>
      </c>
      <c r="M2541">
        <v>7.97</v>
      </c>
      <c r="N2541" t="s">
        <v>6085</v>
      </c>
      <c r="O2541" t="s">
        <v>464</v>
      </c>
    </row>
    <row r="2542" spans="1:15" x14ac:dyDescent="0.3">
      <c r="A2542">
        <v>228408</v>
      </c>
      <c r="B2542">
        <v>122</v>
      </c>
      <c r="C2542" t="s">
        <v>552</v>
      </c>
      <c r="D2542" t="s">
        <v>2704</v>
      </c>
      <c r="E2542" t="s">
        <v>3355</v>
      </c>
      <c r="F2542" s="440">
        <v>46133</v>
      </c>
      <c r="G2542">
        <v>19502</v>
      </c>
      <c r="H2542" t="s">
        <v>6015</v>
      </c>
      <c r="I2542" t="s">
        <v>6085</v>
      </c>
      <c r="J2542">
        <v>1.1000000000000001</v>
      </c>
      <c r="K2542" t="s">
        <v>5598</v>
      </c>
      <c r="L2542">
        <v>23.68</v>
      </c>
      <c r="M2542">
        <v>21.527273000000001</v>
      </c>
      <c r="N2542" t="s">
        <v>6085</v>
      </c>
      <c r="O2542" t="s">
        <v>464</v>
      </c>
    </row>
    <row r="2543" spans="1:15" x14ac:dyDescent="0.3">
      <c r="A2543">
        <v>228407</v>
      </c>
      <c r="B2543">
        <v>122</v>
      </c>
      <c r="C2543" t="s">
        <v>552</v>
      </c>
      <c r="D2543" t="s">
        <v>2700</v>
      </c>
      <c r="E2543" t="s">
        <v>3356</v>
      </c>
      <c r="F2543" s="440">
        <v>46133</v>
      </c>
      <c r="G2543">
        <v>19439</v>
      </c>
      <c r="H2543" t="s">
        <v>5691</v>
      </c>
      <c r="I2543" t="s">
        <v>6085</v>
      </c>
      <c r="J2543">
        <v>4</v>
      </c>
      <c r="K2543" t="s">
        <v>5605</v>
      </c>
      <c r="L2543">
        <v>131.4</v>
      </c>
      <c r="M2543">
        <v>32.85</v>
      </c>
      <c r="N2543" t="s">
        <v>6085</v>
      </c>
      <c r="O2543" t="s">
        <v>464</v>
      </c>
    </row>
    <row r="2544" spans="1:15" x14ac:dyDescent="0.3">
      <c r="A2544">
        <v>228407</v>
      </c>
      <c r="B2544">
        <v>122</v>
      </c>
      <c r="C2544" t="s">
        <v>552</v>
      </c>
      <c r="D2544" t="s">
        <v>2700</v>
      </c>
      <c r="E2544" t="s">
        <v>3356</v>
      </c>
      <c r="F2544" s="440">
        <v>46133</v>
      </c>
      <c r="G2544">
        <v>19324</v>
      </c>
      <c r="H2544" t="s">
        <v>5699</v>
      </c>
      <c r="I2544" t="s">
        <v>6085</v>
      </c>
      <c r="J2544">
        <v>12.7</v>
      </c>
      <c r="K2544" t="s">
        <v>5598</v>
      </c>
      <c r="L2544">
        <v>514.35</v>
      </c>
      <c r="M2544">
        <v>40.5</v>
      </c>
      <c r="N2544" t="s">
        <v>6085</v>
      </c>
      <c r="O2544" t="s">
        <v>464</v>
      </c>
    </row>
    <row r="2545" spans="1:15" x14ac:dyDescent="0.3">
      <c r="A2545">
        <v>228405</v>
      </c>
      <c r="B2545">
        <v>122</v>
      </c>
      <c r="C2545" t="s">
        <v>552</v>
      </c>
      <c r="D2545" t="s">
        <v>2702</v>
      </c>
      <c r="E2545" t="s">
        <v>3357</v>
      </c>
      <c r="F2545" s="440">
        <v>46134</v>
      </c>
      <c r="G2545">
        <v>19203</v>
      </c>
      <c r="H2545" t="s">
        <v>5692</v>
      </c>
      <c r="I2545" t="s">
        <v>6085</v>
      </c>
      <c r="J2545">
        <v>56</v>
      </c>
      <c r="K2545" t="s">
        <v>5613</v>
      </c>
      <c r="L2545">
        <v>178.64</v>
      </c>
      <c r="M2545">
        <v>3.19</v>
      </c>
      <c r="N2545" t="s">
        <v>6085</v>
      </c>
      <c r="O2545" t="s">
        <v>464</v>
      </c>
    </row>
    <row r="2546" spans="1:15" x14ac:dyDescent="0.3">
      <c r="A2546">
        <v>228405</v>
      </c>
      <c r="B2546">
        <v>122</v>
      </c>
      <c r="C2546" t="s">
        <v>552</v>
      </c>
      <c r="D2546" t="s">
        <v>2702</v>
      </c>
      <c r="E2546" t="s">
        <v>3357</v>
      </c>
      <c r="F2546" s="440">
        <v>46134</v>
      </c>
      <c r="G2546">
        <v>20301</v>
      </c>
      <c r="H2546" t="s">
        <v>5617</v>
      </c>
      <c r="I2546" t="s">
        <v>6085</v>
      </c>
      <c r="J2546">
        <v>10</v>
      </c>
      <c r="K2546" t="s">
        <v>6103</v>
      </c>
      <c r="L2546">
        <v>232.5</v>
      </c>
      <c r="M2546">
        <v>23.25</v>
      </c>
      <c r="N2546" t="s">
        <v>6085</v>
      </c>
      <c r="O2546" t="s">
        <v>464</v>
      </c>
    </row>
    <row r="2547" spans="1:15" x14ac:dyDescent="0.3">
      <c r="A2547">
        <v>228395</v>
      </c>
      <c r="B2547">
        <v>122</v>
      </c>
      <c r="C2547" t="s">
        <v>552</v>
      </c>
      <c r="D2547" t="s">
        <v>2706</v>
      </c>
      <c r="E2547" t="s">
        <v>3358</v>
      </c>
      <c r="F2547" s="440">
        <v>46132</v>
      </c>
      <c r="G2547">
        <v>19585</v>
      </c>
      <c r="H2547" t="s">
        <v>6280</v>
      </c>
      <c r="I2547" t="s">
        <v>6085</v>
      </c>
      <c r="J2547">
        <v>1</v>
      </c>
      <c r="K2547" t="s">
        <v>6103</v>
      </c>
      <c r="L2547">
        <v>44.4</v>
      </c>
      <c r="M2547">
        <v>44.4</v>
      </c>
      <c r="N2547" t="s">
        <v>6085</v>
      </c>
      <c r="O2547" t="s">
        <v>464</v>
      </c>
    </row>
    <row r="2548" spans="1:15" x14ac:dyDescent="0.3">
      <c r="A2548">
        <v>228395</v>
      </c>
      <c r="B2548">
        <v>122</v>
      </c>
      <c r="C2548" t="s">
        <v>552</v>
      </c>
      <c r="D2548" t="s">
        <v>2706</v>
      </c>
      <c r="E2548" t="s">
        <v>3358</v>
      </c>
      <c r="F2548" s="440">
        <v>46132</v>
      </c>
      <c r="G2548">
        <v>20358</v>
      </c>
      <c r="H2548" t="s">
        <v>5648</v>
      </c>
      <c r="I2548" t="s">
        <v>6085</v>
      </c>
      <c r="J2548">
        <v>10</v>
      </c>
      <c r="K2548" t="s">
        <v>6103</v>
      </c>
      <c r="L2548">
        <v>142.5</v>
      </c>
      <c r="M2548">
        <v>14.25</v>
      </c>
      <c r="N2548" t="s">
        <v>6085</v>
      </c>
      <c r="O2548" t="s">
        <v>464</v>
      </c>
    </row>
    <row r="2549" spans="1:15" x14ac:dyDescent="0.3">
      <c r="A2549">
        <v>228395</v>
      </c>
      <c r="B2549">
        <v>122</v>
      </c>
      <c r="C2549" t="s">
        <v>552</v>
      </c>
      <c r="D2549" t="s">
        <v>2706</v>
      </c>
      <c r="E2549" t="s">
        <v>3358</v>
      </c>
      <c r="F2549" s="440">
        <v>46132</v>
      </c>
      <c r="G2549">
        <v>20672</v>
      </c>
      <c r="H2549" t="s">
        <v>5642</v>
      </c>
      <c r="I2549" t="s">
        <v>6085</v>
      </c>
      <c r="J2549">
        <v>6</v>
      </c>
      <c r="K2549" t="s">
        <v>6103</v>
      </c>
      <c r="L2549">
        <v>177.3</v>
      </c>
      <c r="M2549">
        <v>29.55</v>
      </c>
      <c r="N2549" t="s">
        <v>6085</v>
      </c>
      <c r="O2549" t="s">
        <v>464</v>
      </c>
    </row>
    <row r="2550" spans="1:15" x14ac:dyDescent="0.3">
      <c r="A2550">
        <v>228395</v>
      </c>
      <c r="B2550">
        <v>122</v>
      </c>
      <c r="C2550" t="s">
        <v>552</v>
      </c>
      <c r="D2550" t="s">
        <v>2706</v>
      </c>
      <c r="E2550" t="s">
        <v>3358</v>
      </c>
      <c r="F2550" s="440">
        <v>46132</v>
      </c>
      <c r="G2550">
        <v>20114</v>
      </c>
      <c r="H2550" t="s">
        <v>5659</v>
      </c>
      <c r="I2550" t="s">
        <v>6085</v>
      </c>
      <c r="J2550">
        <v>24</v>
      </c>
      <c r="K2550" t="s">
        <v>5613</v>
      </c>
      <c r="L2550">
        <v>208.8</v>
      </c>
      <c r="M2550">
        <v>8.6999999999999993</v>
      </c>
      <c r="N2550" t="s">
        <v>6085</v>
      </c>
      <c r="O2550" t="s">
        <v>464</v>
      </c>
    </row>
    <row r="2551" spans="1:15" x14ac:dyDescent="0.3">
      <c r="A2551">
        <v>228395</v>
      </c>
      <c r="B2551">
        <v>122</v>
      </c>
      <c r="C2551" t="s">
        <v>552</v>
      </c>
      <c r="D2551" t="s">
        <v>2706</v>
      </c>
      <c r="E2551" t="s">
        <v>3358</v>
      </c>
      <c r="F2551" s="440">
        <v>46132</v>
      </c>
      <c r="G2551">
        <v>21010</v>
      </c>
      <c r="H2551" t="s">
        <v>5674</v>
      </c>
      <c r="I2551" t="s">
        <v>6085</v>
      </c>
      <c r="J2551">
        <v>40</v>
      </c>
      <c r="K2551" t="s">
        <v>5613</v>
      </c>
      <c r="L2551">
        <v>492</v>
      </c>
      <c r="M2551">
        <v>12.3</v>
      </c>
      <c r="N2551" t="s">
        <v>6085</v>
      </c>
      <c r="O2551" t="s">
        <v>464</v>
      </c>
    </row>
    <row r="2552" spans="1:15" x14ac:dyDescent="0.3">
      <c r="A2552">
        <v>228395</v>
      </c>
      <c r="B2552">
        <v>122</v>
      </c>
      <c r="C2552" t="s">
        <v>552</v>
      </c>
      <c r="D2552" t="s">
        <v>2706</v>
      </c>
      <c r="E2552" t="s">
        <v>3358</v>
      </c>
      <c r="F2552" s="440">
        <v>46132</v>
      </c>
      <c r="G2552">
        <v>21093</v>
      </c>
      <c r="H2552" t="s">
        <v>5608</v>
      </c>
      <c r="I2552" t="s">
        <v>6085</v>
      </c>
      <c r="J2552">
        <v>70</v>
      </c>
      <c r="K2552" t="s">
        <v>6103</v>
      </c>
      <c r="L2552">
        <v>307.3</v>
      </c>
      <c r="M2552">
        <v>4.3899999999999997</v>
      </c>
      <c r="N2552" t="s">
        <v>6085</v>
      </c>
      <c r="O2552" t="s">
        <v>464</v>
      </c>
    </row>
    <row r="2553" spans="1:15" x14ac:dyDescent="0.3">
      <c r="A2553">
        <v>228395</v>
      </c>
      <c r="B2553">
        <v>122</v>
      </c>
      <c r="C2553" t="s">
        <v>552</v>
      </c>
      <c r="D2553" t="s">
        <v>2706</v>
      </c>
      <c r="E2553" t="s">
        <v>3358</v>
      </c>
      <c r="F2553" s="440">
        <v>46132</v>
      </c>
      <c r="G2553">
        <v>20322</v>
      </c>
      <c r="H2553" t="s">
        <v>5647</v>
      </c>
      <c r="I2553" t="s">
        <v>6085</v>
      </c>
      <c r="J2553">
        <v>4</v>
      </c>
      <c r="K2553" t="s">
        <v>6139</v>
      </c>
      <c r="L2553">
        <v>43.2</v>
      </c>
      <c r="M2553">
        <v>10.8</v>
      </c>
      <c r="N2553" t="s">
        <v>6085</v>
      </c>
      <c r="O2553" t="s">
        <v>464</v>
      </c>
    </row>
    <row r="2554" spans="1:15" x14ac:dyDescent="0.3">
      <c r="A2554">
        <v>228395</v>
      </c>
      <c r="B2554">
        <v>122</v>
      </c>
      <c r="C2554" t="s">
        <v>552</v>
      </c>
      <c r="D2554" t="s">
        <v>2706</v>
      </c>
      <c r="E2554" t="s">
        <v>3358</v>
      </c>
      <c r="F2554" s="440">
        <v>46132</v>
      </c>
      <c r="G2554">
        <v>19421</v>
      </c>
      <c r="H2554" t="s">
        <v>5963</v>
      </c>
      <c r="I2554" t="s">
        <v>6085</v>
      </c>
      <c r="J2554">
        <v>4</v>
      </c>
      <c r="K2554" t="s">
        <v>6103</v>
      </c>
      <c r="L2554">
        <v>327.36</v>
      </c>
      <c r="M2554">
        <v>81.84</v>
      </c>
      <c r="N2554" t="s">
        <v>6085</v>
      </c>
      <c r="O2554" t="s">
        <v>464</v>
      </c>
    </row>
    <row r="2555" spans="1:15" x14ac:dyDescent="0.3">
      <c r="A2555">
        <v>228395</v>
      </c>
      <c r="B2555">
        <v>122</v>
      </c>
      <c r="C2555" t="s">
        <v>552</v>
      </c>
      <c r="D2555" t="s">
        <v>2706</v>
      </c>
      <c r="E2555" t="s">
        <v>3358</v>
      </c>
      <c r="F2555" s="440">
        <v>46132</v>
      </c>
      <c r="G2555">
        <v>20614</v>
      </c>
      <c r="H2555" t="s">
        <v>5686</v>
      </c>
      <c r="I2555" t="s">
        <v>6085</v>
      </c>
      <c r="J2555">
        <v>6</v>
      </c>
      <c r="K2555" t="s">
        <v>6103</v>
      </c>
      <c r="L2555">
        <v>194.58</v>
      </c>
      <c r="M2555">
        <v>32.43</v>
      </c>
      <c r="N2555" t="s">
        <v>6085</v>
      </c>
      <c r="O2555" t="s">
        <v>464</v>
      </c>
    </row>
    <row r="2556" spans="1:15" x14ac:dyDescent="0.3">
      <c r="A2556">
        <v>228389</v>
      </c>
      <c r="B2556">
        <v>122</v>
      </c>
      <c r="C2556" t="s">
        <v>552</v>
      </c>
      <c r="D2556" t="s">
        <v>2832</v>
      </c>
      <c r="E2556" t="s">
        <v>3359</v>
      </c>
      <c r="F2556" s="440">
        <v>46132</v>
      </c>
      <c r="G2556">
        <v>17778</v>
      </c>
      <c r="H2556" t="s">
        <v>5825</v>
      </c>
      <c r="I2556" t="s">
        <v>4764</v>
      </c>
      <c r="J2556">
        <v>12</v>
      </c>
      <c r="K2556" t="s">
        <v>5613</v>
      </c>
      <c r="L2556">
        <v>1380.6</v>
      </c>
      <c r="M2556">
        <v>115.05</v>
      </c>
      <c r="N2556" t="s">
        <v>4764</v>
      </c>
      <c r="O2556" t="s">
        <v>464</v>
      </c>
    </row>
    <row r="2557" spans="1:15" x14ac:dyDescent="0.3">
      <c r="A2557">
        <v>228389</v>
      </c>
      <c r="B2557">
        <v>122</v>
      </c>
      <c r="C2557" t="s">
        <v>552</v>
      </c>
      <c r="D2557" t="s">
        <v>2832</v>
      </c>
      <c r="E2557" t="s">
        <v>3359</v>
      </c>
      <c r="F2557" s="440">
        <v>46132</v>
      </c>
      <c r="G2557">
        <v>17594</v>
      </c>
      <c r="H2557" t="s">
        <v>5878</v>
      </c>
      <c r="I2557" t="s">
        <v>4764</v>
      </c>
      <c r="J2557">
        <v>12</v>
      </c>
      <c r="K2557" t="s">
        <v>5601</v>
      </c>
      <c r="L2557">
        <v>811.2</v>
      </c>
      <c r="M2557">
        <v>67.599999999999994</v>
      </c>
      <c r="N2557" t="s">
        <v>4764</v>
      </c>
      <c r="O2557" t="s">
        <v>464</v>
      </c>
    </row>
    <row r="2558" spans="1:15" x14ac:dyDescent="0.3">
      <c r="A2558">
        <v>228388</v>
      </c>
      <c r="B2558">
        <v>122</v>
      </c>
      <c r="C2558" t="s">
        <v>552</v>
      </c>
      <c r="D2558" t="s">
        <v>2702</v>
      </c>
      <c r="E2558" t="s">
        <v>3360</v>
      </c>
      <c r="F2558" s="440">
        <v>46134</v>
      </c>
      <c r="G2558">
        <v>20270</v>
      </c>
      <c r="H2558" t="s">
        <v>5631</v>
      </c>
      <c r="I2558" t="s">
        <v>6085</v>
      </c>
      <c r="J2558">
        <v>8</v>
      </c>
      <c r="K2558" t="s">
        <v>5605</v>
      </c>
      <c r="L2558">
        <v>624</v>
      </c>
      <c r="M2558">
        <v>78</v>
      </c>
      <c r="N2558" t="s">
        <v>6085</v>
      </c>
      <c r="O2558" t="s">
        <v>464</v>
      </c>
    </row>
    <row r="2559" spans="1:15" x14ac:dyDescent="0.3">
      <c r="A2559">
        <v>228388</v>
      </c>
      <c r="B2559">
        <v>122</v>
      </c>
      <c r="C2559" t="s">
        <v>552</v>
      </c>
      <c r="D2559" t="s">
        <v>2702</v>
      </c>
      <c r="E2559" t="s">
        <v>3360</v>
      </c>
      <c r="F2559" s="440">
        <v>46134</v>
      </c>
      <c r="G2559">
        <v>20645</v>
      </c>
      <c r="H2559" t="s">
        <v>5664</v>
      </c>
      <c r="I2559" t="s">
        <v>6085</v>
      </c>
      <c r="J2559">
        <v>6</v>
      </c>
      <c r="K2559" t="s">
        <v>6091</v>
      </c>
      <c r="L2559">
        <v>143.4</v>
      </c>
      <c r="M2559">
        <v>23.9</v>
      </c>
      <c r="N2559" t="s">
        <v>6085</v>
      </c>
      <c r="O2559" t="s">
        <v>464</v>
      </c>
    </row>
    <row r="2560" spans="1:15" x14ac:dyDescent="0.3">
      <c r="A2560">
        <v>228387</v>
      </c>
      <c r="B2560">
        <v>122</v>
      </c>
      <c r="C2560" t="s">
        <v>552</v>
      </c>
      <c r="D2560" t="s">
        <v>2709</v>
      </c>
      <c r="E2560" t="s">
        <v>3361</v>
      </c>
      <c r="F2560" s="440">
        <v>46134</v>
      </c>
      <c r="G2560">
        <v>23082</v>
      </c>
      <c r="H2560" t="s">
        <v>5697</v>
      </c>
      <c r="I2560" t="s">
        <v>6085</v>
      </c>
      <c r="J2560">
        <v>12</v>
      </c>
      <c r="K2560" t="s">
        <v>5598</v>
      </c>
      <c r="L2560">
        <v>982.8</v>
      </c>
      <c r="M2560">
        <v>81.900000000000006</v>
      </c>
      <c r="N2560" t="s">
        <v>6085</v>
      </c>
      <c r="O2560" t="s">
        <v>464</v>
      </c>
    </row>
    <row r="2561" spans="1:15" x14ac:dyDescent="0.3">
      <c r="A2561">
        <v>228386</v>
      </c>
      <c r="B2561">
        <v>122</v>
      </c>
      <c r="C2561" t="s">
        <v>552</v>
      </c>
      <c r="D2561" t="s">
        <v>2749</v>
      </c>
      <c r="E2561" t="s">
        <v>3362</v>
      </c>
      <c r="F2561" s="440">
        <v>46135</v>
      </c>
      <c r="G2561">
        <v>26588</v>
      </c>
      <c r="H2561" t="s">
        <v>5597</v>
      </c>
      <c r="I2561" t="s">
        <v>6085</v>
      </c>
      <c r="J2561">
        <v>1</v>
      </c>
      <c r="K2561" t="s">
        <v>5598</v>
      </c>
      <c r="L2561">
        <v>276.5</v>
      </c>
      <c r="M2561">
        <v>276.5</v>
      </c>
      <c r="N2561" t="s">
        <v>6085</v>
      </c>
      <c r="O2561" t="s">
        <v>464</v>
      </c>
    </row>
    <row r="2562" spans="1:15" x14ac:dyDescent="0.3">
      <c r="A2562">
        <v>228386</v>
      </c>
      <c r="B2562">
        <v>122</v>
      </c>
      <c r="C2562" t="s">
        <v>552</v>
      </c>
      <c r="D2562" t="s">
        <v>2749</v>
      </c>
      <c r="E2562" t="s">
        <v>3362</v>
      </c>
      <c r="F2562" s="440">
        <v>46135</v>
      </c>
      <c r="G2562">
        <v>26591</v>
      </c>
      <c r="H2562" t="s">
        <v>5834</v>
      </c>
      <c r="I2562" t="s">
        <v>6085</v>
      </c>
      <c r="J2562">
        <v>1</v>
      </c>
      <c r="K2562" t="s">
        <v>5598</v>
      </c>
      <c r="L2562">
        <v>328.5</v>
      </c>
      <c r="M2562">
        <v>328.5</v>
      </c>
      <c r="N2562" t="s">
        <v>6085</v>
      </c>
      <c r="O2562" t="s">
        <v>464</v>
      </c>
    </row>
    <row r="2563" spans="1:15" x14ac:dyDescent="0.3">
      <c r="A2563">
        <v>228385</v>
      </c>
      <c r="B2563">
        <v>122</v>
      </c>
      <c r="C2563" t="s">
        <v>552</v>
      </c>
      <c r="D2563" t="s">
        <v>2773</v>
      </c>
      <c r="E2563" t="s">
        <v>3363</v>
      </c>
      <c r="F2563" s="440">
        <v>46135</v>
      </c>
      <c r="G2563">
        <v>25040</v>
      </c>
      <c r="H2563" t="s">
        <v>5832</v>
      </c>
      <c r="I2563" t="s">
        <v>4764</v>
      </c>
      <c r="J2563">
        <v>6</v>
      </c>
      <c r="K2563" t="s">
        <v>6140</v>
      </c>
      <c r="L2563">
        <v>645.12</v>
      </c>
      <c r="M2563">
        <v>107.52</v>
      </c>
      <c r="N2563" t="s">
        <v>4764</v>
      </c>
      <c r="O2563" t="s">
        <v>464</v>
      </c>
    </row>
    <row r="2564" spans="1:15" x14ac:dyDescent="0.3">
      <c r="A2564">
        <v>228374</v>
      </c>
      <c r="B2564">
        <v>122</v>
      </c>
      <c r="C2564" t="s">
        <v>552</v>
      </c>
      <c r="D2564" t="s">
        <v>2704</v>
      </c>
      <c r="E2564" t="s">
        <v>3364</v>
      </c>
      <c r="F2564" s="440">
        <v>46130</v>
      </c>
      <c r="G2564">
        <v>23241</v>
      </c>
      <c r="H2564" t="s">
        <v>5932</v>
      </c>
      <c r="I2564" t="s">
        <v>6085</v>
      </c>
      <c r="J2564">
        <v>4.2</v>
      </c>
      <c r="K2564" t="s">
        <v>5598</v>
      </c>
      <c r="L2564">
        <v>13.99</v>
      </c>
      <c r="M2564">
        <v>3.3309519999999999</v>
      </c>
      <c r="N2564" t="s">
        <v>6085</v>
      </c>
      <c r="O2564" t="s">
        <v>464</v>
      </c>
    </row>
    <row r="2565" spans="1:15" x14ac:dyDescent="0.3">
      <c r="A2565">
        <v>228374</v>
      </c>
      <c r="B2565">
        <v>122</v>
      </c>
      <c r="C2565" t="s">
        <v>552</v>
      </c>
      <c r="D2565" t="s">
        <v>2704</v>
      </c>
      <c r="E2565" t="s">
        <v>3364</v>
      </c>
      <c r="F2565" s="440">
        <v>46130</v>
      </c>
      <c r="G2565">
        <v>26631</v>
      </c>
      <c r="H2565" t="s">
        <v>6117</v>
      </c>
      <c r="I2565" t="s">
        <v>6085</v>
      </c>
      <c r="J2565">
        <v>2.7</v>
      </c>
      <c r="K2565" t="s">
        <v>5598</v>
      </c>
      <c r="L2565">
        <v>195.75</v>
      </c>
      <c r="M2565">
        <v>72.5</v>
      </c>
      <c r="N2565" t="s">
        <v>6085</v>
      </c>
      <c r="O2565" t="s">
        <v>464</v>
      </c>
    </row>
    <row r="2566" spans="1:15" x14ac:dyDescent="0.3">
      <c r="A2566">
        <v>228374</v>
      </c>
      <c r="B2566">
        <v>122</v>
      </c>
      <c r="C2566" t="s">
        <v>552</v>
      </c>
      <c r="D2566" t="s">
        <v>2704</v>
      </c>
      <c r="E2566" t="s">
        <v>3364</v>
      </c>
      <c r="F2566" s="440">
        <v>46130</v>
      </c>
      <c r="G2566">
        <v>19572</v>
      </c>
      <c r="H2566" t="s">
        <v>5945</v>
      </c>
      <c r="I2566" t="s">
        <v>6085</v>
      </c>
      <c r="J2566">
        <v>0.6</v>
      </c>
      <c r="K2566" t="s">
        <v>5598</v>
      </c>
      <c r="L2566">
        <v>6.57</v>
      </c>
      <c r="M2566">
        <v>10.95</v>
      </c>
      <c r="N2566" t="s">
        <v>6085</v>
      </c>
      <c r="O2566" t="s">
        <v>464</v>
      </c>
    </row>
    <row r="2567" spans="1:15" x14ac:dyDescent="0.3">
      <c r="A2567">
        <v>228374</v>
      </c>
      <c r="B2567">
        <v>122</v>
      </c>
      <c r="C2567" t="s">
        <v>552</v>
      </c>
      <c r="D2567" t="s">
        <v>2704</v>
      </c>
      <c r="E2567" t="s">
        <v>3364</v>
      </c>
      <c r="F2567" s="440">
        <v>46130</v>
      </c>
      <c r="G2567">
        <v>27106</v>
      </c>
      <c r="H2567" t="s">
        <v>6153</v>
      </c>
      <c r="I2567" t="s">
        <v>6085</v>
      </c>
      <c r="J2567">
        <v>5</v>
      </c>
      <c r="K2567" t="s">
        <v>5598</v>
      </c>
      <c r="L2567">
        <v>152.25</v>
      </c>
      <c r="M2567">
        <v>30.45</v>
      </c>
      <c r="N2567" t="s">
        <v>6085</v>
      </c>
      <c r="O2567" t="s">
        <v>464</v>
      </c>
    </row>
    <row r="2568" spans="1:15" x14ac:dyDescent="0.3">
      <c r="A2568">
        <v>228374</v>
      </c>
      <c r="B2568">
        <v>122</v>
      </c>
      <c r="C2568" t="s">
        <v>552</v>
      </c>
      <c r="D2568" t="s">
        <v>2704</v>
      </c>
      <c r="E2568" t="s">
        <v>3364</v>
      </c>
      <c r="F2568" s="440">
        <v>46130</v>
      </c>
      <c r="G2568">
        <v>19634</v>
      </c>
      <c r="H2568" t="s">
        <v>5925</v>
      </c>
      <c r="I2568" t="s">
        <v>6085</v>
      </c>
      <c r="J2568">
        <v>2.25</v>
      </c>
      <c r="K2568" t="s">
        <v>5598</v>
      </c>
      <c r="L2568">
        <v>16.63</v>
      </c>
      <c r="M2568">
        <v>7.3911110000000004</v>
      </c>
      <c r="N2568" t="s">
        <v>6085</v>
      </c>
      <c r="O2568" t="s">
        <v>464</v>
      </c>
    </row>
    <row r="2569" spans="1:15" x14ac:dyDescent="0.3">
      <c r="A2569">
        <v>228374</v>
      </c>
      <c r="B2569">
        <v>122</v>
      </c>
      <c r="C2569" t="s">
        <v>552</v>
      </c>
      <c r="D2569" t="s">
        <v>2704</v>
      </c>
      <c r="E2569" t="s">
        <v>3364</v>
      </c>
      <c r="F2569" s="440">
        <v>46130</v>
      </c>
      <c r="G2569">
        <v>19632</v>
      </c>
      <c r="H2569" t="s">
        <v>5926</v>
      </c>
      <c r="I2569" t="s">
        <v>6085</v>
      </c>
      <c r="J2569">
        <v>4.3</v>
      </c>
      <c r="K2569" t="s">
        <v>5598</v>
      </c>
      <c r="L2569">
        <v>23.69</v>
      </c>
      <c r="M2569">
        <v>5.5093019999999999</v>
      </c>
      <c r="N2569" t="s">
        <v>6085</v>
      </c>
      <c r="O2569" t="s">
        <v>464</v>
      </c>
    </row>
    <row r="2570" spans="1:15" x14ac:dyDescent="0.3">
      <c r="A2570">
        <v>228374</v>
      </c>
      <c r="B2570">
        <v>122</v>
      </c>
      <c r="C2570" t="s">
        <v>552</v>
      </c>
      <c r="D2570" t="s">
        <v>2704</v>
      </c>
      <c r="E2570" t="s">
        <v>3364</v>
      </c>
      <c r="F2570" s="440">
        <v>46130</v>
      </c>
      <c r="G2570">
        <v>23095</v>
      </c>
      <c r="H2570" t="s">
        <v>5942</v>
      </c>
      <c r="I2570" t="s">
        <v>6085</v>
      </c>
      <c r="J2570">
        <v>200</v>
      </c>
      <c r="K2570" t="s">
        <v>5613</v>
      </c>
      <c r="L2570">
        <v>220</v>
      </c>
      <c r="M2570">
        <v>1.1000000000000001</v>
      </c>
      <c r="N2570" t="s">
        <v>6085</v>
      </c>
      <c r="O2570" t="s">
        <v>464</v>
      </c>
    </row>
    <row r="2571" spans="1:15" x14ac:dyDescent="0.3">
      <c r="A2571">
        <v>228374</v>
      </c>
      <c r="B2571">
        <v>122</v>
      </c>
      <c r="C2571" t="s">
        <v>552</v>
      </c>
      <c r="D2571" t="s">
        <v>2704</v>
      </c>
      <c r="E2571" t="s">
        <v>3364</v>
      </c>
      <c r="F2571" s="440">
        <v>46130</v>
      </c>
      <c r="G2571">
        <v>19621</v>
      </c>
      <c r="H2571" t="s">
        <v>5931</v>
      </c>
      <c r="I2571" t="s">
        <v>6085</v>
      </c>
      <c r="J2571">
        <v>6.3</v>
      </c>
      <c r="K2571" t="s">
        <v>5598</v>
      </c>
      <c r="L2571">
        <v>50.21</v>
      </c>
      <c r="M2571">
        <v>7.9698409999999997</v>
      </c>
      <c r="N2571" t="s">
        <v>6085</v>
      </c>
      <c r="O2571" t="s">
        <v>464</v>
      </c>
    </row>
    <row r="2572" spans="1:15" x14ac:dyDescent="0.3">
      <c r="A2572">
        <v>228374</v>
      </c>
      <c r="B2572">
        <v>122</v>
      </c>
      <c r="C2572" t="s">
        <v>552</v>
      </c>
      <c r="D2572" t="s">
        <v>2704</v>
      </c>
      <c r="E2572" t="s">
        <v>3364</v>
      </c>
      <c r="F2572" s="440">
        <v>46130</v>
      </c>
      <c r="G2572">
        <v>23171</v>
      </c>
      <c r="H2572" t="s">
        <v>6281</v>
      </c>
      <c r="I2572" t="s">
        <v>6085</v>
      </c>
      <c r="J2572">
        <v>10</v>
      </c>
      <c r="K2572" t="s">
        <v>5598</v>
      </c>
      <c r="L2572">
        <v>96.4</v>
      </c>
      <c r="M2572">
        <v>9.64</v>
      </c>
      <c r="N2572" t="s">
        <v>6085</v>
      </c>
      <c r="O2572" t="s">
        <v>464</v>
      </c>
    </row>
    <row r="2573" spans="1:15" x14ac:dyDescent="0.3">
      <c r="A2573">
        <v>228374</v>
      </c>
      <c r="B2573">
        <v>122</v>
      </c>
      <c r="C2573" t="s">
        <v>552</v>
      </c>
      <c r="D2573" t="s">
        <v>2704</v>
      </c>
      <c r="E2573" t="s">
        <v>3364</v>
      </c>
      <c r="F2573" s="440">
        <v>46130</v>
      </c>
      <c r="G2573">
        <v>19465</v>
      </c>
      <c r="H2573" t="s">
        <v>5953</v>
      </c>
      <c r="I2573" t="s">
        <v>6085</v>
      </c>
      <c r="J2573">
        <v>1.1000000000000001</v>
      </c>
      <c r="K2573" t="s">
        <v>5598</v>
      </c>
      <c r="L2573">
        <v>6.38</v>
      </c>
      <c r="M2573">
        <v>5.8</v>
      </c>
      <c r="N2573" t="s">
        <v>6085</v>
      </c>
      <c r="O2573" t="s">
        <v>464</v>
      </c>
    </row>
    <row r="2574" spans="1:15" x14ac:dyDescent="0.3">
      <c r="A2574">
        <v>228373</v>
      </c>
      <c r="B2574">
        <v>122</v>
      </c>
      <c r="C2574" t="s">
        <v>552</v>
      </c>
      <c r="D2574" t="s">
        <v>2697</v>
      </c>
      <c r="E2574" t="s">
        <v>3365</v>
      </c>
      <c r="F2574" s="440">
        <v>46129</v>
      </c>
      <c r="G2574">
        <v>19654</v>
      </c>
      <c r="H2574" t="s">
        <v>5917</v>
      </c>
      <c r="I2574" t="s">
        <v>6085</v>
      </c>
      <c r="J2574">
        <v>4</v>
      </c>
      <c r="K2574" t="s">
        <v>5598</v>
      </c>
      <c r="L2574">
        <v>37.44</v>
      </c>
      <c r="M2574">
        <v>9.36</v>
      </c>
      <c r="N2574" t="s">
        <v>6085</v>
      </c>
      <c r="O2574" t="s">
        <v>464</v>
      </c>
    </row>
    <row r="2575" spans="1:15" x14ac:dyDescent="0.3">
      <c r="A2575">
        <v>228373</v>
      </c>
      <c r="B2575">
        <v>122</v>
      </c>
      <c r="C2575" t="s">
        <v>552</v>
      </c>
      <c r="D2575" t="s">
        <v>2697</v>
      </c>
      <c r="E2575" t="s">
        <v>3365</v>
      </c>
      <c r="F2575" s="440">
        <v>46129</v>
      </c>
      <c r="G2575">
        <v>19721</v>
      </c>
      <c r="H2575" t="s">
        <v>5952</v>
      </c>
      <c r="I2575" t="s">
        <v>6085</v>
      </c>
      <c r="J2575">
        <v>1</v>
      </c>
      <c r="K2575" t="s">
        <v>5598</v>
      </c>
      <c r="L2575">
        <v>41.6</v>
      </c>
      <c r="M2575">
        <v>41.6</v>
      </c>
      <c r="N2575" t="s">
        <v>6085</v>
      </c>
      <c r="O2575" t="s">
        <v>464</v>
      </c>
    </row>
    <row r="2576" spans="1:15" x14ac:dyDescent="0.3">
      <c r="A2576">
        <v>228373</v>
      </c>
      <c r="B2576">
        <v>122</v>
      </c>
      <c r="C2576" t="s">
        <v>552</v>
      </c>
      <c r="D2576" t="s">
        <v>2697</v>
      </c>
      <c r="E2576" t="s">
        <v>3365</v>
      </c>
      <c r="F2576" s="440">
        <v>46129</v>
      </c>
      <c r="G2576">
        <v>19846</v>
      </c>
      <c r="H2576" t="s">
        <v>6060</v>
      </c>
      <c r="I2576" t="s">
        <v>6085</v>
      </c>
      <c r="J2576">
        <v>0.5</v>
      </c>
      <c r="K2576" t="s">
        <v>5598</v>
      </c>
      <c r="L2576">
        <v>10.4</v>
      </c>
      <c r="M2576">
        <v>20.8</v>
      </c>
      <c r="N2576" t="s">
        <v>6085</v>
      </c>
      <c r="O2576" t="s">
        <v>464</v>
      </c>
    </row>
    <row r="2577" spans="1:15" x14ac:dyDescent="0.3">
      <c r="A2577">
        <v>228373</v>
      </c>
      <c r="B2577">
        <v>122</v>
      </c>
      <c r="C2577" t="s">
        <v>552</v>
      </c>
      <c r="D2577" t="s">
        <v>2697</v>
      </c>
      <c r="E2577" t="s">
        <v>3365</v>
      </c>
      <c r="F2577" s="440">
        <v>46129</v>
      </c>
      <c r="G2577">
        <v>23361</v>
      </c>
      <c r="H2577" t="s">
        <v>5937</v>
      </c>
      <c r="I2577" t="s">
        <v>6085</v>
      </c>
      <c r="J2577">
        <v>40</v>
      </c>
      <c r="K2577" t="s">
        <v>5598</v>
      </c>
      <c r="L2577">
        <v>119.6</v>
      </c>
      <c r="M2577">
        <v>2.99</v>
      </c>
      <c r="N2577" t="s">
        <v>6085</v>
      </c>
      <c r="O2577" t="s">
        <v>464</v>
      </c>
    </row>
    <row r="2578" spans="1:15" x14ac:dyDescent="0.3">
      <c r="A2578">
        <v>228373</v>
      </c>
      <c r="B2578">
        <v>122</v>
      </c>
      <c r="C2578" t="s">
        <v>552</v>
      </c>
      <c r="D2578" t="s">
        <v>2697</v>
      </c>
      <c r="E2578" t="s">
        <v>3365</v>
      </c>
      <c r="F2578" s="440">
        <v>46129</v>
      </c>
      <c r="G2578">
        <v>23108</v>
      </c>
      <c r="H2578" t="s">
        <v>5986</v>
      </c>
      <c r="I2578" t="s">
        <v>6085</v>
      </c>
      <c r="J2578">
        <v>0.1</v>
      </c>
      <c r="K2578" t="s">
        <v>5598</v>
      </c>
      <c r="L2578">
        <v>9.4499999999999993</v>
      </c>
      <c r="M2578">
        <v>94.5</v>
      </c>
      <c r="N2578" t="s">
        <v>6085</v>
      </c>
      <c r="O2578" t="s">
        <v>464</v>
      </c>
    </row>
    <row r="2579" spans="1:15" x14ac:dyDescent="0.3">
      <c r="A2579">
        <v>228372</v>
      </c>
      <c r="B2579">
        <v>122</v>
      </c>
      <c r="C2579" t="s">
        <v>552</v>
      </c>
      <c r="D2579" t="s">
        <v>2693</v>
      </c>
      <c r="E2579" t="s">
        <v>3366</v>
      </c>
      <c r="F2579" s="440">
        <v>46129</v>
      </c>
      <c r="G2579">
        <v>22721</v>
      </c>
      <c r="H2579" t="s">
        <v>5710</v>
      </c>
      <c r="I2579" t="s">
        <v>6085</v>
      </c>
      <c r="J2579">
        <v>15.76</v>
      </c>
      <c r="K2579" t="s">
        <v>5598</v>
      </c>
      <c r="L2579">
        <v>464.92</v>
      </c>
      <c r="M2579">
        <v>29.5</v>
      </c>
      <c r="N2579" t="s">
        <v>6085</v>
      </c>
      <c r="O2579" t="s">
        <v>464</v>
      </c>
    </row>
    <row r="2580" spans="1:15" x14ac:dyDescent="0.3">
      <c r="A2580">
        <v>228371</v>
      </c>
      <c r="B2580">
        <v>122</v>
      </c>
      <c r="C2580" t="s">
        <v>552</v>
      </c>
      <c r="D2580" t="s">
        <v>2520</v>
      </c>
      <c r="E2580" t="s">
        <v>3367</v>
      </c>
      <c r="F2580" s="440">
        <v>46129</v>
      </c>
      <c r="G2580">
        <v>24037</v>
      </c>
      <c r="H2580" t="s">
        <v>6116</v>
      </c>
      <c r="I2580" t="s">
        <v>6085</v>
      </c>
      <c r="J2580">
        <v>3</v>
      </c>
      <c r="K2580" t="s">
        <v>5598</v>
      </c>
      <c r="L2580">
        <v>54</v>
      </c>
      <c r="M2580">
        <v>18</v>
      </c>
      <c r="N2580" t="s">
        <v>6085</v>
      </c>
      <c r="O2580" t="s">
        <v>464</v>
      </c>
    </row>
    <row r="2581" spans="1:15" x14ac:dyDescent="0.3">
      <c r="A2581">
        <v>228371</v>
      </c>
      <c r="B2581">
        <v>122</v>
      </c>
      <c r="C2581" t="s">
        <v>552</v>
      </c>
      <c r="D2581" t="s">
        <v>2520</v>
      </c>
      <c r="E2581" t="s">
        <v>3367</v>
      </c>
      <c r="F2581" s="440">
        <v>46129</v>
      </c>
      <c r="G2581">
        <v>19505</v>
      </c>
      <c r="H2581" t="s">
        <v>5978</v>
      </c>
      <c r="I2581" t="s">
        <v>6085</v>
      </c>
      <c r="J2581">
        <v>0.6</v>
      </c>
      <c r="K2581" t="s">
        <v>5598</v>
      </c>
      <c r="L2581">
        <v>5.7</v>
      </c>
      <c r="M2581">
        <v>9.5</v>
      </c>
      <c r="N2581" t="s">
        <v>6085</v>
      </c>
      <c r="O2581" t="s">
        <v>464</v>
      </c>
    </row>
    <row r="2582" spans="1:15" x14ac:dyDescent="0.3">
      <c r="A2582">
        <v>228371</v>
      </c>
      <c r="B2582">
        <v>122</v>
      </c>
      <c r="C2582" t="s">
        <v>552</v>
      </c>
      <c r="D2582" t="s">
        <v>2520</v>
      </c>
      <c r="E2582" t="s">
        <v>3367</v>
      </c>
      <c r="F2582" s="440">
        <v>46129</v>
      </c>
      <c r="G2582">
        <v>19485</v>
      </c>
      <c r="H2582" t="s">
        <v>5935</v>
      </c>
      <c r="I2582" t="s">
        <v>6085</v>
      </c>
      <c r="J2582">
        <v>0.1</v>
      </c>
      <c r="K2582" t="s">
        <v>5598</v>
      </c>
      <c r="L2582">
        <v>8</v>
      </c>
      <c r="M2582">
        <v>80</v>
      </c>
      <c r="N2582" t="s">
        <v>6085</v>
      </c>
      <c r="O2582" t="s">
        <v>464</v>
      </c>
    </row>
    <row r="2583" spans="1:15" x14ac:dyDescent="0.3">
      <c r="A2583">
        <v>228371</v>
      </c>
      <c r="B2583">
        <v>122</v>
      </c>
      <c r="C2583" t="s">
        <v>552</v>
      </c>
      <c r="D2583" t="s">
        <v>2520</v>
      </c>
      <c r="E2583" t="s">
        <v>3367</v>
      </c>
      <c r="F2583" s="440">
        <v>46129</v>
      </c>
      <c r="G2583">
        <v>19503</v>
      </c>
      <c r="H2583" t="s">
        <v>6058</v>
      </c>
      <c r="I2583" t="s">
        <v>6085</v>
      </c>
      <c r="J2583">
        <v>1</v>
      </c>
      <c r="K2583" t="s">
        <v>5598</v>
      </c>
      <c r="L2583">
        <v>9</v>
      </c>
      <c r="M2583">
        <v>9</v>
      </c>
      <c r="N2583" t="s">
        <v>6085</v>
      </c>
      <c r="O2583" t="s">
        <v>464</v>
      </c>
    </row>
    <row r="2584" spans="1:15" x14ac:dyDescent="0.3">
      <c r="A2584">
        <v>228371</v>
      </c>
      <c r="B2584">
        <v>122</v>
      </c>
      <c r="C2584" t="s">
        <v>552</v>
      </c>
      <c r="D2584" t="s">
        <v>2520</v>
      </c>
      <c r="E2584" t="s">
        <v>3367</v>
      </c>
      <c r="F2584" s="440">
        <v>46129</v>
      </c>
      <c r="G2584">
        <v>19498</v>
      </c>
      <c r="H2584" t="s">
        <v>5979</v>
      </c>
      <c r="I2584" t="s">
        <v>6085</v>
      </c>
      <c r="J2584">
        <v>0.6</v>
      </c>
      <c r="K2584" t="s">
        <v>5598</v>
      </c>
      <c r="L2584">
        <v>8.1</v>
      </c>
      <c r="M2584">
        <v>13.5</v>
      </c>
      <c r="N2584" t="s">
        <v>6085</v>
      </c>
      <c r="O2584" t="s">
        <v>464</v>
      </c>
    </row>
    <row r="2585" spans="1:15" x14ac:dyDescent="0.3">
      <c r="A2585">
        <v>228371</v>
      </c>
      <c r="B2585">
        <v>122</v>
      </c>
      <c r="C2585" t="s">
        <v>552</v>
      </c>
      <c r="D2585" t="s">
        <v>2520</v>
      </c>
      <c r="E2585" t="s">
        <v>3367</v>
      </c>
      <c r="F2585" s="440">
        <v>46129</v>
      </c>
      <c r="G2585">
        <v>19759</v>
      </c>
      <c r="H2585" t="s">
        <v>6016</v>
      </c>
      <c r="I2585" t="s">
        <v>6085</v>
      </c>
      <c r="J2585">
        <v>5</v>
      </c>
      <c r="K2585" t="s">
        <v>5598</v>
      </c>
      <c r="L2585">
        <v>49</v>
      </c>
      <c r="M2585">
        <v>9.8000000000000007</v>
      </c>
      <c r="N2585" t="s">
        <v>6085</v>
      </c>
      <c r="O2585" t="s">
        <v>464</v>
      </c>
    </row>
    <row r="2586" spans="1:15" x14ac:dyDescent="0.3">
      <c r="A2586">
        <v>228371</v>
      </c>
      <c r="B2586">
        <v>122</v>
      </c>
      <c r="C2586" t="s">
        <v>552</v>
      </c>
      <c r="D2586" t="s">
        <v>2520</v>
      </c>
      <c r="E2586" t="s">
        <v>3367</v>
      </c>
      <c r="F2586" s="440">
        <v>46129</v>
      </c>
      <c r="G2586">
        <v>19480</v>
      </c>
      <c r="H2586" t="s">
        <v>5936</v>
      </c>
      <c r="I2586" t="s">
        <v>6085</v>
      </c>
      <c r="J2586">
        <v>0.4</v>
      </c>
      <c r="K2586" t="s">
        <v>5598</v>
      </c>
      <c r="L2586">
        <v>6.4</v>
      </c>
      <c r="M2586">
        <v>16</v>
      </c>
      <c r="N2586" t="s">
        <v>6085</v>
      </c>
      <c r="O2586" t="s">
        <v>464</v>
      </c>
    </row>
    <row r="2587" spans="1:15" x14ac:dyDescent="0.3">
      <c r="A2587">
        <v>228371</v>
      </c>
      <c r="B2587">
        <v>122</v>
      </c>
      <c r="C2587" t="s">
        <v>552</v>
      </c>
      <c r="D2587" t="s">
        <v>2520</v>
      </c>
      <c r="E2587" t="s">
        <v>3367</v>
      </c>
      <c r="F2587" s="440">
        <v>46129</v>
      </c>
      <c r="G2587">
        <v>19623</v>
      </c>
      <c r="H2587" t="s">
        <v>5929</v>
      </c>
      <c r="I2587" t="s">
        <v>6085</v>
      </c>
      <c r="J2587">
        <v>10</v>
      </c>
      <c r="K2587" t="s">
        <v>5598</v>
      </c>
      <c r="L2587">
        <v>50</v>
      </c>
      <c r="M2587">
        <v>5</v>
      </c>
      <c r="N2587" t="s">
        <v>6085</v>
      </c>
      <c r="O2587" t="s">
        <v>464</v>
      </c>
    </row>
    <row r="2588" spans="1:15" x14ac:dyDescent="0.3">
      <c r="A2588">
        <v>228371</v>
      </c>
      <c r="B2588">
        <v>122</v>
      </c>
      <c r="C2588" t="s">
        <v>552</v>
      </c>
      <c r="D2588" t="s">
        <v>2520</v>
      </c>
      <c r="E2588" t="s">
        <v>3367</v>
      </c>
      <c r="F2588" s="440">
        <v>46129</v>
      </c>
      <c r="G2588">
        <v>19575</v>
      </c>
      <c r="H2588" t="s">
        <v>5944</v>
      </c>
      <c r="I2588" t="s">
        <v>6085</v>
      </c>
      <c r="J2588">
        <v>0.5</v>
      </c>
      <c r="K2588" t="s">
        <v>5598</v>
      </c>
      <c r="L2588">
        <v>15</v>
      </c>
      <c r="M2588">
        <v>30</v>
      </c>
      <c r="N2588" t="s">
        <v>6085</v>
      </c>
      <c r="O2588" t="s">
        <v>464</v>
      </c>
    </row>
    <row r="2589" spans="1:15" x14ac:dyDescent="0.3">
      <c r="A2589">
        <v>228371</v>
      </c>
      <c r="B2589">
        <v>122</v>
      </c>
      <c r="C2589" t="s">
        <v>552</v>
      </c>
      <c r="D2589" t="s">
        <v>2520</v>
      </c>
      <c r="E2589" t="s">
        <v>3367</v>
      </c>
      <c r="F2589" s="440">
        <v>46129</v>
      </c>
      <c r="G2589">
        <v>19488</v>
      </c>
      <c r="H2589" t="s">
        <v>5930</v>
      </c>
      <c r="I2589" t="s">
        <v>6085</v>
      </c>
      <c r="J2589">
        <v>1</v>
      </c>
      <c r="K2589" t="s">
        <v>5598</v>
      </c>
      <c r="L2589">
        <v>12</v>
      </c>
      <c r="M2589">
        <v>12</v>
      </c>
      <c r="N2589" t="s">
        <v>6085</v>
      </c>
      <c r="O2589" t="s">
        <v>464</v>
      </c>
    </row>
    <row r="2590" spans="1:15" x14ac:dyDescent="0.3">
      <c r="A2590">
        <v>228371</v>
      </c>
      <c r="B2590">
        <v>122</v>
      </c>
      <c r="C2590" t="s">
        <v>552</v>
      </c>
      <c r="D2590" t="s">
        <v>2520</v>
      </c>
      <c r="E2590" t="s">
        <v>3367</v>
      </c>
      <c r="F2590" s="440">
        <v>46129</v>
      </c>
      <c r="G2590">
        <v>19626</v>
      </c>
      <c r="H2590" t="s">
        <v>5966</v>
      </c>
      <c r="I2590" t="s">
        <v>6085</v>
      </c>
      <c r="J2590">
        <v>1</v>
      </c>
      <c r="K2590" t="s">
        <v>5598</v>
      </c>
      <c r="L2590">
        <v>5</v>
      </c>
      <c r="M2590">
        <v>5</v>
      </c>
      <c r="N2590" t="s">
        <v>6085</v>
      </c>
      <c r="O2590" t="s">
        <v>464</v>
      </c>
    </row>
    <row r="2591" spans="1:15" x14ac:dyDescent="0.3">
      <c r="A2591">
        <v>228371</v>
      </c>
      <c r="B2591">
        <v>122</v>
      </c>
      <c r="C2591" t="s">
        <v>552</v>
      </c>
      <c r="D2591" t="s">
        <v>2520</v>
      </c>
      <c r="E2591" t="s">
        <v>3367</v>
      </c>
      <c r="F2591" s="440">
        <v>46129</v>
      </c>
      <c r="G2591">
        <v>19472</v>
      </c>
      <c r="H2591" t="s">
        <v>6064</v>
      </c>
      <c r="I2591" t="s">
        <v>6085</v>
      </c>
      <c r="J2591">
        <v>1</v>
      </c>
      <c r="K2591" t="s">
        <v>5598</v>
      </c>
      <c r="L2591">
        <v>17</v>
      </c>
      <c r="M2591">
        <v>17</v>
      </c>
      <c r="N2591" t="s">
        <v>6085</v>
      </c>
      <c r="O2591" t="s">
        <v>464</v>
      </c>
    </row>
    <row r="2592" spans="1:15" x14ac:dyDescent="0.3">
      <c r="A2592">
        <v>228371</v>
      </c>
      <c r="B2592">
        <v>122</v>
      </c>
      <c r="C2592" t="s">
        <v>552</v>
      </c>
      <c r="D2592" t="s">
        <v>2520</v>
      </c>
      <c r="E2592" t="s">
        <v>3367</v>
      </c>
      <c r="F2592" s="440">
        <v>46129</v>
      </c>
      <c r="G2592">
        <v>23359</v>
      </c>
      <c r="H2592" t="s">
        <v>5939</v>
      </c>
      <c r="I2592" t="s">
        <v>6085</v>
      </c>
      <c r="J2592">
        <v>15</v>
      </c>
      <c r="K2592" t="s">
        <v>5598</v>
      </c>
      <c r="L2592">
        <v>31.5</v>
      </c>
      <c r="M2592">
        <v>2.1</v>
      </c>
      <c r="N2592" t="s">
        <v>6085</v>
      </c>
      <c r="O2592" t="s">
        <v>464</v>
      </c>
    </row>
    <row r="2593" spans="1:15" x14ac:dyDescent="0.3">
      <c r="A2593">
        <v>228371</v>
      </c>
      <c r="B2593">
        <v>122</v>
      </c>
      <c r="C2593" t="s">
        <v>552</v>
      </c>
      <c r="D2593" t="s">
        <v>2520</v>
      </c>
      <c r="E2593" t="s">
        <v>3367</v>
      </c>
      <c r="F2593" s="440">
        <v>46129</v>
      </c>
      <c r="G2593">
        <v>23389</v>
      </c>
      <c r="H2593" t="s">
        <v>5923</v>
      </c>
      <c r="I2593" t="s">
        <v>6085</v>
      </c>
      <c r="J2593">
        <v>2</v>
      </c>
      <c r="K2593" t="s">
        <v>5598</v>
      </c>
      <c r="L2593">
        <v>10</v>
      </c>
      <c r="M2593">
        <v>5</v>
      </c>
      <c r="N2593" t="s">
        <v>6085</v>
      </c>
      <c r="O2593" t="s">
        <v>464</v>
      </c>
    </row>
    <row r="2594" spans="1:15" x14ac:dyDescent="0.3">
      <c r="A2594">
        <v>228371</v>
      </c>
      <c r="B2594">
        <v>122</v>
      </c>
      <c r="C2594" t="s">
        <v>552</v>
      </c>
      <c r="D2594" t="s">
        <v>2520</v>
      </c>
      <c r="E2594" t="s">
        <v>3367</v>
      </c>
      <c r="F2594" s="440">
        <v>46129</v>
      </c>
      <c r="G2594">
        <v>19476</v>
      </c>
      <c r="H2594" t="s">
        <v>6017</v>
      </c>
      <c r="I2594" t="s">
        <v>6085</v>
      </c>
      <c r="J2594">
        <v>0.3</v>
      </c>
      <c r="K2594" t="s">
        <v>5598</v>
      </c>
      <c r="L2594">
        <v>18.600000000000001</v>
      </c>
      <c r="M2594">
        <v>62</v>
      </c>
      <c r="N2594" t="s">
        <v>6085</v>
      </c>
      <c r="O2594" t="s">
        <v>464</v>
      </c>
    </row>
    <row r="2595" spans="1:15" x14ac:dyDescent="0.3">
      <c r="A2595">
        <v>228371</v>
      </c>
      <c r="B2595">
        <v>122</v>
      </c>
      <c r="C2595" t="s">
        <v>552</v>
      </c>
      <c r="D2595" t="s">
        <v>2520</v>
      </c>
      <c r="E2595" t="s">
        <v>3367</v>
      </c>
      <c r="F2595" s="440">
        <v>46129</v>
      </c>
      <c r="G2595">
        <v>19751</v>
      </c>
      <c r="H2595" t="s">
        <v>5938</v>
      </c>
      <c r="I2595" t="s">
        <v>6085</v>
      </c>
      <c r="J2595">
        <v>6</v>
      </c>
      <c r="K2595" t="s">
        <v>5598</v>
      </c>
      <c r="L2595">
        <v>57</v>
      </c>
      <c r="M2595">
        <v>9.5</v>
      </c>
      <c r="N2595" t="s">
        <v>6085</v>
      </c>
      <c r="O2595" t="s">
        <v>464</v>
      </c>
    </row>
    <row r="2596" spans="1:15" x14ac:dyDescent="0.3">
      <c r="A2596">
        <v>228371</v>
      </c>
      <c r="B2596">
        <v>122</v>
      </c>
      <c r="C2596" t="s">
        <v>552</v>
      </c>
      <c r="D2596" t="s">
        <v>2520</v>
      </c>
      <c r="E2596" t="s">
        <v>3367</v>
      </c>
      <c r="F2596" s="440">
        <v>46129</v>
      </c>
      <c r="G2596">
        <v>19502</v>
      </c>
      <c r="H2596" t="s">
        <v>6015</v>
      </c>
      <c r="I2596" t="s">
        <v>6085</v>
      </c>
      <c r="J2596">
        <v>0.6</v>
      </c>
      <c r="K2596" t="s">
        <v>5598</v>
      </c>
      <c r="L2596">
        <v>10.8</v>
      </c>
      <c r="M2596">
        <v>18</v>
      </c>
      <c r="N2596" t="s">
        <v>6085</v>
      </c>
      <c r="O2596" t="s">
        <v>464</v>
      </c>
    </row>
    <row r="2597" spans="1:15" x14ac:dyDescent="0.3">
      <c r="A2597">
        <v>228371</v>
      </c>
      <c r="B2597">
        <v>122</v>
      </c>
      <c r="C2597" t="s">
        <v>552</v>
      </c>
      <c r="D2597" t="s">
        <v>2520</v>
      </c>
      <c r="E2597" t="s">
        <v>3367</v>
      </c>
      <c r="F2597" s="440">
        <v>46129</v>
      </c>
      <c r="G2597">
        <v>23390</v>
      </c>
      <c r="H2597" t="s">
        <v>5922</v>
      </c>
      <c r="I2597" t="s">
        <v>6085</v>
      </c>
      <c r="J2597">
        <v>8</v>
      </c>
      <c r="K2597" t="s">
        <v>5598</v>
      </c>
      <c r="L2597">
        <v>72</v>
      </c>
      <c r="M2597">
        <v>9</v>
      </c>
      <c r="N2597" t="s">
        <v>6085</v>
      </c>
      <c r="O2597" t="s">
        <v>464</v>
      </c>
    </row>
    <row r="2598" spans="1:15" x14ac:dyDescent="0.3">
      <c r="A2598">
        <v>228371</v>
      </c>
      <c r="B2598">
        <v>122</v>
      </c>
      <c r="C2598" t="s">
        <v>552</v>
      </c>
      <c r="D2598" t="s">
        <v>2520</v>
      </c>
      <c r="E2598" t="s">
        <v>3367</v>
      </c>
      <c r="F2598" s="440">
        <v>46129</v>
      </c>
      <c r="G2598">
        <v>19787</v>
      </c>
      <c r="H2598" t="s">
        <v>5914</v>
      </c>
      <c r="I2598" t="s">
        <v>6085</v>
      </c>
      <c r="J2598">
        <v>40</v>
      </c>
      <c r="K2598" t="s">
        <v>5598</v>
      </c>
      <c r="L2598">
        <v>256</v>
      </c>
      <c r="M2598">
        <v>6.4</v>
      </c>
      <c r="N2598" t="s">
        <v>6085</v>
      </c>
      <c r="O2598" t="s">
        <v>464</v>
      </c>
    </row>
    <row r="2599" spans="1:15" x14ac:dyDescent="0.3">
      <c r="A2599">
        <v>228371</v>
      </c>
      <c r="B2599">
        <v>122</v>
      </c>
      <c r="C2599" t="s">
        <v>552</v>
      </c>
      <c r="D2599" t="s">
        <v>2520</v>
      </c>
      <c r="E2599" t="s">
        <v>3367</v>
      </c>
      <c r="F2599" s="440">
        <v>46129</v>
      </c>
      <c r="G2599">
        <v>19657</v>
      </c>
      <c r="H2599" t="s">
        <v>5916</v>
      </c>
      <c r="I2599" t="s">
        <v>6085</v>
      </c>
      <c r="J2599">
        <v>3</v>
      </c>
      <c r="K2599" t="s">
        <v>5598</v>
      </c>
      <c r="L2599">
        <v>14.25</v>
      </c>
      <c r="M2599">
        <v>4.75</v>
      </c>
      <c r="N2599" t="s">
        <v>6085</v>
      </c>
      <c r="O2599" t="s">
        <v>464</v>
      </c>
    </row>
    <row r="2600" spans="1:15" x14ac:dyDescent="0.3">
      <c r="A2600">
        <v>228371</v>
      </c>
      <c r="B2600">
        <v>122</v>
      </c>
      <c r="C2600" t="s">
        <v>552</v>
      </c>
      <c r="D2600" t="s">
        <v>2520</v>
      </c>
      <c r="E2600" t="s">
        <v>3367</v>
      </c>
      <c r="F2600" s="440">
        <v>46129</v>
      </c>
      <c r="G2600">
        <v>19607</v>
      </c>
      <c r="H2600" t="s">
        <v>6095</v>
      </c>
      <c r="I2600" t="s">
        <v>6085</v>
      </c>
      <c r="J2600">
        <v>20</v>
      </c>
      <c r="K2600" t="s">
        <v>5598</v>
      </c>
      <c r="L2600">
        <v>210</v>
      </c>
      <c r="M2600">
        <v>10.5</v>
      </c>
      <c r="N2600" t="s">
        <v>6085</v>
      </c>
      <c r="O2600" t="s">
        <v>464</v>
      </c>
    </row>
    <row r="2601" spans="1:15" x14ac:dyDescent="0.3">
      <c r="A2601">
        <v>228371</v>
      </c>
      <c r="B2601">
        <v>122</v>
      </c>
      <c r="C2601" t="s">
        <v>552</v>
      </c>
      <c r="D2601" t="s">
        <v>2520</v>
      </c>
      <c r="E2601" t="s">
        <v>3367</v>
      </c>
      <c r="F2601" s="440">
        <v>46129</v>
      </c>
      <c r="G2601">
        <v>25647</v>
      </c>
      <c r="H2601" t="s">
        <v>5918</v>
      </c>
      <c r="I2601" t="s">
        <v>6085</v>
      </c>
      <c r="J2601">
        <v>1</v>
      </c>
      <c r="K2601" t="s">
        <v>5598</v>
      </c>
      <c r="L2601">
        <v>17</v>
      </c>
      <c r="M2601">
        <v>17</v>
      </c>
      <c r="N2601" t="s">
        <v>6085</v>
      </c>
      <c r="O2601" t="s">
        <v>464</v>
      </c>
    </row>
    <row r="2602" spans="1:15" x14ac:dyDescent="0.3">
      <c r="A2602">
        <v>228371</v>
      </c>
      <c r="B2602">
        <v>122</v>
      </c>
      <c r="C2602" t="s">
        <v>552</v>
      </c>
      <c r="D2602" t="s">
        <v>2520</v>
      </c>
      <c r="E2602" t="s">
        <v>3367</v>
      </c>
      <c r="F2602" s="440">
        <v>46129</v>
      </c>
      <c r="G2602">
        <v>23096</v>
      </c>
      <c r="H2602" t="s">
        <v>5941</v>
      </c>
      <c r="I2602" t="s">
        <v>6085</v>
      </c>
      <c r="J2602">
        <v>60</v>
      </c>
      <c r="K2602" t="s">
        <v>5613</v>
      </c>
      <c r="L2602">
        <v>42</v>
      </c>
      <c r="M2602">
        <v>0.7</v>
      </c>
      <c r="N2602" t="s">
        <v>6085</v>
      </c>
      <c r="O2602" t="s">
        <v>464</v>
      </c>
    </row>
    <row r="2603" spans="1:15" x14ac:dyDescent="0.3">
      <c r="A2603">
        <v>228371</v>
      </c>
      <c r="B2603">
        <v>122</v>
      </c>
      <c r="C2603" t="s">
        <v>552</v>
      </c>
      <c r="D2603" t="s">
        <v>2520</v>
      </c>
      <c r="E2603" t="s">
        <v>3367</v>
      </c>
      <c r="F2603" s="440">
        <v>46129</v>
      </c>
      <c r="G2603">
        <v>23113</v>
      </c>
      <c r="H2603" t="s">
        <v>5985</v>
      </c>
      <c r="I2603" t="s">
        <v>6085</v>
      </c>
      <c r="J2603">
        <v>0.5</v>
      </c>
      <c r="K2603" t="s">
        <v>5598</v>
      </c>
      <c r="L2603">
        <v>6.25</v>
      </c>
      <c r="M2603">
        <v>12.5</v>
      </c>
      <c r="N2603" t="s">
        <v>6085</v>
      </c>
      <c r="O2603" t="s">
        <v>464</v>
      </c>
    </row>
    <row r="2604" spans="1:15" x14ac:dyDescent="0.3">
      <c r="A2604">
        <v>228371</v>
      </c>
      <c r="B2604">
        <v>122</v>
      </c>
      <c r="C2604" t="s">
        <v>552</v>
      </c>
      <c r="D2604" t="s">
        <v>2520</v>
      </c>
      <c r="E2604" t="s">
        <v>3367</v>
      </c>
      <c r="F2604" s="440">
        <v>46129</v>
      </c>
      <c r="G2604">
        <v>19558</v>
      </c>
      <c r="H2604" t="s">
        <v>5950</v>
      </c>
      <c r="I2604" t="s">
        <v>6085</v>
      </c>
      <c r="J2604">
        <v>1</v>
      </c>
      <c r="K2604" t="s">
        <v>5598</v>
      </c>
      <c r="L2604">
        <v>15</v>
      </c>
      <c r="M2604">
        <v>15</v>
      </c>
      <c r="N2604" t="s">
        <v>6085</v>
      </c>
      <c r="O2604" t="s">
        <v>464</v>
      </c>
    </row>
    <row r="2605" spans="1:15" x14ac:dyDescent="0.3">
      <c r="A2605">
        <v>228371</v>
      </c>
      <c r="B2605">
        <v>122</v>
      </c>
      <c r="C2605" t="s">
        <v>552</v>
      </c>
      <c r="D2605" t="s">
        <v>2520</v>
      </c>
      <c r="E2605" t="s">
        <v>3367</v>
      </c>
      <c r="F2605" s="440">
        <v>46129</v>
      </c>
      <c r="G2605">
        <v>19478</v>
      </c>
      <c r="H2605" t="s">
        <v>5982</v>
      </c>
      <c r="I2605" t="s">
        <v>6085</v>
      </c>
      <c r="J2605">
        <v>0.1</v>
      </c>
      <c r="K2605" t="s">
        <v>5598</v>
      </c>
      <c r="L2605">
        <v>7.5</v>
      </c>
      <c r="M2605">
        <v>75</v>
      </c>
      <c r="N2605" t="s">
        <v>6085</v>
      </c>
      <c r="O2605" t="s">
        <v>464</v>
      </c>
    </row>
    <row r="2606" spans="1:15" x14ac:dyDescent="0.3">
      <c r="A2606">
        <v>228371</v>
      </c>
      <c r="B2606">
        <v>122</v>
      </c>
      <c r="C2606" t="s">
        <v>552</v>
      </c>
      <c r="D2606" t="s">
        <v>2520</v>
      </c>
      <c r="E2606" t="s">
        <v>3367</v>
      </c>
      <c r="F2606" s="440">
        <v>46129</v>
      </c>
      <c r="G2606">
        <v>19762</v>
      </c>
      <c r="H2606" t="s">
        <v>6070</v>
      </c>
      <c r="I2606" t="s">
        <v>6085</v>
      </c>
      <c r="J2606">
        <v>20</v>
      </c>
      <c r="K2606" t="s">
        <v>5598</v>
      </c>
      <c r="L2606">
        <v>280</v>
      </c>
      <c r="M2606">
        <v>14</v>
      </c>
      <c r="N2606" t="s">
        <v>6085</v>
      </c>
      <c r="O2606" t="s">
        <v>464</v>
      </c>
    </row>
    <row r="2607" spans="1:15" x14ac:dyDescent="0.3">
      <c r="A2607">
        <v>228371</v>
      </c>
      <c r="B2607">
        <v>122</v>
      </c>
      <c r="C2607" t="s">
        <v>552</v>
      </c>
      <c r="D2607" t="s">
        <v>2520</v>
      </c>
      <c r="E2607" t="s">
        <v>3367</v>
      </c>
      <c r="F2607" s="440">
        <v>46129</v>
      </c>
      <c r="G2607">
        <v>23236</v>
      </c>
      <c r="H2607" t="s">
        <v>5934</v>
      </c>
      <c r="I2607" t="s">
        <v>6085</v>
      </c>
      <c r="J2607">
        <v>2</v>
      </c>
      <c r="K2607" t="s">
        <v>5598</v>
      </c>
      <c r="L2607">
        <v>17</v>
      </c>
      <c r="M2607">
        <v>8.5</v>
      </c>
      <c r="N2607" t="s">
        <v>6085</v>
      </c>
      <c r="O2607" t="s">
        <v>464</v>
      </c>
    </row>
    <row r="2608" spans="1:15" x14ac:dyDescent="0.3">
      <c r="A2608">
        <v>228371</v>
      </c>
      <c r="B2608">
        <v>122</v>
      </c>
      <c r="C2608" t="s">
        <v>552</v>
      </c>
      <c r="D2608" t="s">
        <v>2520</v>
      </c>
      <c r="E2608" t="s">
        <v>3367</v>
      </c>
      <c r="F2608" s="440">
        <v>46129</v>
      </c>
      <c r="G2608">
        <v>19743</v>
      </c>
      <c r="H2608" t="s">
        <v>5940</v>
      </c>
      <c r="I2608" t="s">
        <v>6085</v>
      </c>
      <c r="J2608">
        <v>7</v>
      </c>
      <c r="K2608" t="s">
        <v>5598</v>
      </c>
      <c r="L2608">
        <v>105</v>
      </c>
      <c r="M2608">
        <v>15</v>
      </c>
      <c r="N2608" t="s">
        <v>6085</v>
      </c>
      <c r="O2608" t="s">
        <v>464</v>
      </c>
    </row>
    <row r="2609" spans="1:15" x14ac:dyDescent="0.3">
      <c r="A2609">
        <v>228370</v>
      </c>
      <c r="B2609">
        <v>122</v>
      </c>
      <c r="C2609" t="s">
        <v>552</v>
      </c>
      <c r="D2609" t="s">
        <v>2744</v>
      </c>
      <c r="E2609" t="s">
        <v>3368</v>
      </c>
      <c r="F2609" s="440">
        <v>46132</v>
      </c>
      <c r="G2609">
        <v>18667</v>
      </c>
      <c r="H2609" t="s">
        <v>5718</v>
      </c>
      <c r="I2609" t="s">
        <v>6085</v>
      </c>
      <c r="J2609">
        <v>22</v>
      </c>
      <c r="K2609" t="s">
        <v>5598</v>
      </c>
      <c r="L2609">
        <v>439.78</v>
      </c>
      <c r="M2609">
        <v>19.989999999999998</v>
      </c>
      <c r="N2609" t="s">
        <v>6085</v>
      </c>
      <c r="O2609" t="s">
        <v>464</v>
      </c>
    </row>
    <row r="2610" spans="1:15" x14ac:dyDescent="0.3">
      <c r="A2610">
        <v>228369</v>
      </c>
      <c r="B2610">
        <v>122</v>
      </c>
      <c r="C2610" t="s">
        <v>552</v>
      </c>
      <c r="D2610" t="s">
        <v>3010</v>
      </c>
      <c r="E2610" t="s">
        <v>3369</v>
      </c>
      <c r="F2610" s="440">
        <v>46119</v>
      </c>
      <c r="G2610">
        <v>20861</v>
      </c>
      <c r="H2610" t="s">
        <v>5854</v>
      </c>
      <c r="I2610" t="s">
        <v>6085</v>
      </c>
      <c r="J2610">
        <v>6</v>
      </c>
      <c r="K2610" t="s">
        <v>5613</v>
      </c>
      <c r="L2610">
        <v>280.2</v>
      </c>
      <c r="M2610">
        <v>46.7</v>
      </c>
      <c r="N2610" t="s">
        <v>6085</v>
      </c>
      <c r="O2610" t="s">
        <v>464</v>
      </c>
    </row>
    <row r="2611" spans="1:15" x14ac:dyDescent="0.3">
      <c r="A2611">
        <v>228369</v>
      </c>
      <c r="B2611">
        <v>122</v>
      </c>
      <c r="C2611" t="s">
        <v>552</v>
      </c>
      <c r="D2611" t="s">
        <v>3010</v>
      </c>
      <c r="E2611" t="s">
        <v>3369</v>
      </c>
      <c r="F2611" s="440">
        <v>46119</v>
      </c>
      <c r="G2611">
        <v>20908</v>
      </c>
      <c r="H2611" t="s">
        <v>5636</v>
      </c>
      <c r="I2611" t="s">
        <v>6085</v>
      </c>
      <c r="J2611">
        <v>2</v>
      </c>
      <c r="K2611" t="s">
        <v>6103</v>
      </c>
      <c r="L2611">
        <v>431.98</v>
      </c>
      <c r="M2611">
        <v>215.99</v>
      </c>
      <c r="N2611" t="s">
        <v>6085</v>
      </c>
      <c r="O2611" t="s">
        <v>464</v>
      </c>
    </row>
    <row r="2612" spans="1:15" x14ac:dyDescent="0.3">
      <c r="A2612">
        <v>228369</v>
      </c>
      <c r="B2612">
        <v>122</v>
      </c>
      <c r="C2612" t="s">
        <v>552</v>
      </c>
      <c r="D2612" t="s">
        <v>3010</v>
      </c>
      <c r="E2612" t="s">
        <v>3369</v>
      </c>
      <c r="F2612" s="440">
        <v>46119</v>
      </c>
      <c r="G2612">
        <v>21073</v>
      </c>
      <c r="H2612" t="s">
        <v>5628</v>
      </c>
      <c r="I2612" t="s">
        <v>6085</v>
      </c>
      <c r="J2612">
        <v>4</v>
      </c>
      <c r="K2612" t="s">
        <v>6103</v>
      </c>
      <c r="L2612">
        <v>195.6</v>
      </c>
      <c r="M2612">
        <v>48.9</v>
      </c>
      <c r="N2612" t="s">
        <v>6085</v>
      </c>
      <c r="O2612" t="s">
        <v>464</v>
      </c>
    </row>
    <row r="2613" spans="1:15" x14ac:dyDescent="0.3">
      <c r="A2613">
        <v>228369</v>
      </c>
      <c r="B2613">
        <v>122</v>
      </c>
      <c r="C2613" t="s">
        <v>552</v>
      </c>
      <c r="D2613" t="s">
        <v>3010</v>
      </c>
      <c r="E2613" t="s">
        <v>3369</v>
      </c>
      <c r="F2613" s="440">
        <v>46119</v>
      </c>
      <c r="G2613">
        <v>20871</v>
      </c>
      <c r="H2613" t="s">
        <v>5663</v>
      </c>
      <c r="I2613" t="s">
        <v>6085</v>
      </c>
      <c r="J2613">
        <v>4</v>
      </c>
      <c r="K2613" t="s">
        <v>6103</v>
      </c>
      <c r="L2613">
        <v>79.599999999999994</v>
      </c>
      <c r="M2613">
        <v>19.899999999999999</v>
      </c>
      <c r="N2613" t="s">
        <v>6085</v>
      </c>
      <c r="O2613" t="s">
        <v>464</v>
      </c>
    </row>
    <row r="2614" spans="1:15" x14ac:dyDescent="0.3">
      <c r="A2614">
        <v>228368</v>
      </c>
      <c r="B2614">
        <v>122</v>
      </c>
      <c r="C2614" t="s">
        <v>552</v>
      </c>
      <c r="D2614" t="s">
        <v>2729</v>
      </c>
      <c r="E2614" t="s">
        <v>3370</v>
      </c>
      <c r="F2614" s="440">
        <v>46125</v>
      </c>
      <c r="G2614">
        <v>25126</v>
      </c>
      <c r="H2614" t="s">
        <v>5859</v>
      </c>
      <c r="I2614" t="s">
        <v>6085</v>
      </c>
      <c r="J2614">
        <v>15.7</v>
      </c>
      <c r="K2614" t="s">
        <v>5598</v>
      </c>
      <c r="L2614">
        <v>657.83</v>
      </c>
      <c r="M2614">
        <v>41.9</v>
      </c>
      <c r="N2614" t="s">
        <v>6085</v>
      </c>
      <c r="O2614" t="s">
        <v>464</v>
      </c>
    </row>
    <row r="2615" spans="1:15" x14ac:dyDescent="0.3">
      <c r="A2615">
        <v>228368</v>
      </c>
      <c r="B2615">
        <v>122</v>
      </c>
      <c r="C2615" t="s">
        <v>552</v>
      </c>
      <c r="D2615" t="s">
        <v>2729</v>
      </c>
      <c r="E2615" t="s">
        <v>3370</v>
      </c>
      <c r="F2615" s="440">
        <v>46125</v>
      </c>
      <c r="G2615">
        <v>25128</v>
      </c>
      <c r="H2615" t="s">
        <v>5897</v>
      </c>
      <c r="I2615" t="s">
        <v>6085</v>
      </c>
      <c r="J2615">
        <v>10.8</v>
      </c>
      <c r="K2615" t="s">
        <v>5598</v>
      </c>
      <c r="L2615">
        <v>463.32</v>
      </c>
      <c r="M2615">
        <v>42.9</v>
      </c>
      <c r="N2615" t="s">
        <v>6085</v>
      </c>
      <c r="O2615" t="s">
        <v>464</v>
      </c>
    </row>
    <row r="2616" spans="1:15" x14ac:dyDescent="0.3">
      <c r="A2616">
        <v>228368</v>
      </c>
      <c r="B2616">
        <v>122</v>
      </c>
      <c r="C2616" t="s">
        <v>552</v>
      </c>
      <c r="D2616" t="s">
        <v>2729</v>
      </c>
      <c r="E2616" t="s">
        <v>3370</v>
      </c>
      <c r="F2616" s="440">
        <v>46125</v>
      </c>
      <c r="G2616">
        <v>19017</v>
      </c>
      <c r="H2616" t="s">
        <v>5715</v>
      </c>
      <c r="I2616" t="s">
        <v>6085</v>
      </c>
      <c r="J2616">
        <v>40</v>
      </c>
      <c r="K2616" t="s">
        <v>5598</v>
      </c>
      <c r="L2616">
        <v>636</v>
      </c>
      <c r="M2616">
        <v>15.9</v>
      </c>
      <c r="N2616" t="s">
        <v>6085</v>
      </c>
      <c r="O2616" t="s">
        <v>464</v>
      </c>
    </row>
    <row r="2617" spans="1:15" x14ac:dyDescent="0.3">
      <c r="A2617">
        <v>228368</v>
      </c>
      <c r="B2617">
        <v>122</v>
      </c>
      <c r="C2617" t="s">
        <v>552</v>
      </c>
      <c r="D2617" t="s">
        <v>2729</v>
      </c>
      <c r="E2617" t="s">
        <v>3370</v>
      </c>
      <c r="F2617" s="440">
        <v>46125</v>
      </c>
      <c r="G2617">
        <v>25541</v>
      </c>
      <c r="H2617" t="s">
        <v>6282</v>
      </c>
      <c r="I2617" t="s">
        <v>6085</v>
      </c>
      <c r="J2617">
        <v>6.3</v>
      </c>
      <c r="K2617" t="s">
        <v>5598</v>
      </c>
      <c r="L2617">
        <v>201.6</v>
      </c>
      <c r="M2617">
        <v>32</v>
      </c>
      <c r="N2617" t="s">
        <v>6085</v>
      </c>
      <c r="O2617" t="s">
        <v>464</v>
      </c>
    </row>
    <row r="2618" spans="1:15" x14ac:dyDescent="0.3">
      <c r="A2618">
        <v>228367</v>
      </c>
      <c r="B2618">
        <v>122</v>
      </c>
      <c r="C2618" t="s">
        <v>552</v>
      </c>
      <c r="D2618" t="s">
        <v>2744</v>
      </c>
      <c r="E2618" t="s">
        <v>3371</v>
      </c>
      <c r="F2618" s="440">
        <v>46126</v>
      </c>
      <c r="G2618">
        <v>24199</v>
      </c>
      <c r="H2618" t="s">
        <v>6003</v>
      </c>
      <c r="I2618" t="s">
        <v>6085</v>
      </c>
      <c r="J2618">
        <v>18</v>
      </c>
      <c r="K2618" t="s">
        <v>5598</v>
      </c>
      <c r="L2618">
        <v>359.82</v>
      </c>
      <c r="M2618">
        <v>19.989999999999998</v>
      </c>
      <c r="N2618" t="s">
        <v>6085</v>
      </c>
      <c r="O2618" t="s">
        <v>464</v>
      </c>
    </row>
    <row r="2619" spans="1:15" x14ac:dyDescent="0.3">
      <c r="A2619">
        <v>228367</v>
      </c>
      <c r="B2619">
        <v>122</v>
      </c>
      <c r="C2619" t="s">
        <v>552</v>
      </c>
      <c r="D2619" t="s">
        <v>2744</v>
      </c>
      <c r="E2619" t="s">
        <v>3371</v>
      </c>
      <c r="F2619" s="440">
        <v>46126</v>
      </c>
      <c r="G2619">
        <v>18667</v>
      </c>
      <c r="H2619" t="s">
        <v>5718</v>
      </c>
      <c r="I2619" t="s">
        <v>6085</v>
      </c>
      <c r="J2619">
        <v>20</v>
      </c>
      <c r="K2619" t="s">
        <v>5598</v>
      </c>
      <c r="L2619">
        <v>399.8</v>
      </c>
      <c r="M2619">
        <v>19.989999999999998</v>
      </c>
      <c r="N2619" t="s">
        <v>6085</v>
      </c>
      <c r="O2619" t="s">
        <v>464</v>
      </c>
    </row>
    <row r="2620" spans="1:15" x14ac:dyDescent="0.3">
      <c r="A2620">
        <v>228366</v>
      </c>
      <c r="B2620">
        <v>122</v>
      </c>
      <c r="C2620" t="s">
        <v>552</v>
      </c>
      <c r="D2620" t="s">
        <v>2832</v>
      </c>
      <c r="E2620" t="s">
        <v>3372</v>
      </c>
      <c r="F2620" s="440">
        <v>46125</v>
      </c>
      <c r="G2620">
        <v>21945</v>
      </c>
      <c r="H2620" t="s">
        <v>5828</v>
      </c>
      <c r="I2620" t="s">
        <v>4764</v>
      </c>
      <c r="J2620">
        <v>48</v>
      </c>
      <c r="K2620" t="s">
        <v>5601</v>
      </c>
      <c r="L2620">
        <v>1903.2</v>
      </c>
      <c r="M2620">
        <v>39.65</v>
      </c>
      <c r="N2620" t="s">
        <v>4764</v>
      </c>
      <c r="O2620" t="s">
        <v>464</v>
      </c>
    </row>
    <row r="2621" spans="1:15" x14ac:dyDescent="0.3">
      <c r="A2621">
        <v>228364</v>
      </c>
      <c r="B2621">
        <v>122</v>
      </c>
      <c r="C2621" t="s">
        <v>552</v>
      </c>
      <c r="D2621" t="s">
        <v>2773</v>
      </c>
      <c r="E2621" t="s">
        <v>3373</v>
      </c>
      <c r="F2621" s="440">
        <v>46126</v>
      </c>
      <c r="G2621">
        <v>25040</v>
      </c>
      <c r="H2621" t="s">
        <v>5832</v>
      </c>
      <c r="I2621" t="s">
        <v>4764</v>
      </c>
      <c r="J2621">
        <v>12</v>
      </c>
      <c r="K2621" t="s">
        <v>6140</v>
      </c>
      <c r="L2621">
        <v>1290.24</v>
      </c>
      <c r="M2621">
        <v>107.52</v>
      </c>
      <c r="N2621" t="s">
        <v>4764</v>
      </c>
      <c r="O2621" t="s">
        <v>464</v>
      </c>
    </row>
    <row r="2622" spans="1:15" x14ac:dyDescent="0.3">
      <c r="A2622">
        <v>228363</v>
      </c>
      <c r="B2622">
        <v>122</v>
      </c>
      <c r="C2622" t="s">
        <v>552</v>
      </c>
      <c r="D2622" t="s">
        <v>2693</v>
      </c>
      <c r="E2622" t="s">
        <v>3374</v>
      </c>
      <c r="F2622" s="440">
        <v>46125</v>
      </c>
      <c r="G2622">
        <v>22721</v>
      </c>
      <c r="H2622" t="s">
        <v>5710</v>
      </c>
      <c r="I2622" t="s">
        <v>6085</v>
      </c>
      <c r="J2622">
        <v>14.42</v>
      </c>
      <c r="K2622" t="s">
        <v>5598</v>
      </c>
      <c r="L2622">
        <v>425.39</v>
      </c>
      <c r="M2622">
        <v>29.5</v>
      </c>
      <c r="N2622" t="s">
        <v>6085</v>
      </c>
      <c r="O2622" t="s">
        <v>464</v>
      </c>
    </row>
    <row r="2623" spans="1:15" x14ac:dyDescent="0.3">
      <c r="A2623">
        <v>228362</v>
      </c>
      <c r="B2623">
        <v>122</v>
      </c>
      <c r="C2623" t="s">
        <v>552</v>
      </c>
      <c r="D2623" t="s">
        <v>3375</v>
      </c>
      <c r="E2623" t="s">
        <v>3376</v>
      </c>
      <c r="F2623" s="440">
        <v>46123</v>
      </c>
      <c r="G2623">
        <v>24966</v>
      </c>
      <c r="H2623" t="s">
        <v>6283</v>
      </c>
      <c r="J2623">
        <v>4</v>
      </c>
      <c r="K2623" t="s">
        <v>5613</v>
      </c>
      <c r="L2623">
        <v>214.16</v>
      </c>
      <c r="M2623">
        <v>53.54</v>
      </c>
      <c r="N2623" t="s">
        <v>6102</v>
      </c>
      <c r="O2623" t="s">
        <v>464</v>
      </c>
    </row>
    <row r="2624" spans="1:15" x14ac:dyDescent="0.3">
      <c r="A2624">
        <v>227853</v>
      </c>
      <c r="B2624">
        <v>122</v>
      </c>
      <c r="C2624" t="s">
        <v>552</v>
      </c>
      <c r="D2624" t="s">
        <v>2746</v>
      </c>
      <c r="E2624" t="s">
        <v>3377</v>
      </c>
      <c r="F2624" s="440">
        <v>46135</v>
      </c>
      <c r="G2624">
        <v>28315</v>
      </c>
      <c r="H2624" t="s">
        <v>6120</v>
      </c>
      <c r="I2624" t="s">
        <v>4764</v>
      </c>
      <c r="J2624">
        <v>4</v>
      </c>
      <c r="K2624" t="s">
        <v>5605</v>
      </c>
      <c r="L2624">
        <v>174.24</v>
      </c>
      <c r="M2624">
        <v>43.56</v>
      </c>
      <c r="N2624" t="s">
        <v>4764</v>
      </c>
      <c r="O2624" t="s">
        <v>464</v>
      </c>
    </row>
    <row r="2625" spans="1:15" x14ac:dyDescent="0.3">
      <c r="A2625">
        <v>227853</v>
      </c>
      <c r="B2625">
        <v>122</v>
      </c>
      <c r="C2625" t="s">
        <v>552</v>
      </c>
      <c r="D2625" t="s">
        <v>2746</v>
      </c>
      <c r="E2625" t="s">
        <v>3377</v>
      </c>
      <c r="F2625" s="440">
        <v>46135</v>
      </c>
      <c r="G2625">
        <v>28316</v>
      </c>
      <c r="H2625" t="s">
        <v>6119</v>
      </c>
      <c r="I2625" t="s">
        <v>4764</v>
      </c>
      <c r="J2625">
        <v>18</v>
      </c>
      <c r="K2625" t="s">
        <v>5605</v>
      </c>
      <c r="L2625">
        <v>702.9</v>
      </c>
      <c r="M2625">
        <v>39.049999999999997</v>
      </c>
      <c r="N2625" t="s">
        <v>4764</v>
      </c>
      <c r="O2625" t="s">
        <v>464</v>
      </c>
    </row>
    <row r="2626" spans="1:15" x14ac:dyDescent="0.3">
      <c r="A2626">
        <v>227853</v>
      </c>
      <c r="B2626">
        <v>122</v>
      </c>
      <c r="C2626" t="s">
        <v>552</v>
      </c>
      <c r="D2626" t="s">
        <v>2746</v>
      </c>
      <c r="E2626" t="s">
        <v>3377</v>
      </c>
      <c r="F2626" s="440">
        <v>46135</v>
      </c>
      <c r="G2626">
        <v>27340</v>
      </c>
      <c r="H2626" t="s">
        <v>6118</v>
      </c>
      <c r="I2626" t="s">
        <v>4764</v>
      </c>
      <c r="J2626">
        <v>18</v>
      </c>
      <c r="K2626" t="s">
        <v>5605</v>
      </c>
      <c r="L2626">
        <v>965.16</v>
      </c>
      <c r="M2626">
        <v>53.62</v>
      </c>
      <c r="N2626" t="s">
        <v>4764</v>
      </c>
      <c r="O2626" t="s">
        <v>464</v>
      </c>
    </row>
    <row r="2627" spans="1:15" x14ac:dyDescent="0.3">
      <c r="A2627">
        <v>227852</v>
      </c>
      <c r="B2627">
        <v>122</v>
      </c>
      <c r="C2627" t="s">
        <v>552</v>
      </c>
      <c r="D2627" t="s">
        <v>2776</v>
      </c>
      <c r="E2627" t="s">
        <v>3378</v>
      </c>
      <c r="F2627" s="440">
        <v>46140</v>
      </c>
      <c r="G2627">
        <v>26586</v>
      </c>
      <c r="H2627" t="s">
        <v>5889</v>
      </c>
      <c r="I2627" t="s">
        <v>6085</v>
      </c>
      <c r="J2627">
        <v>1</v>
      </c>
      <c r="K2627" t="s">
        <v>5703</v>
      </c>
      <c r="L2627">
        <v>325</v>
      </c>
      <c r="M2627">
        <v>325</v>
      </c>
      <c r="N2627" t="s">
        <v>6085</v>
      </c>
      <c r="O2627" t="s">
        <v>464</v>
      </c>
    </row>
    <row r="2628" spans="1:15" x14ac:dyDescent="0.3">
      <c r="A2628">
        <v>227851</v>
      </c>
      <c r="B2628">
        <v>122</v>
      </c>
      <c r="C2628" t="s">
        <v>552</v>
      </c>
      <c r="D2628" t="s">
        <v>2865</v>
      </c>
      <c r="E2628" t="s">
        <v>3379</v>
      </c>
      <c r="F2628" s="440">
        <v>46136</v>
      </c>
      <c r="G2628">
        <v>27692</v>
      </c>
      <c r="H2628" t="s">
        <v>5895</v>
      </c>
      <c r="I2628" t="s">
        <v>6085</v>
      </c>
      <c r="J2628">
        <v>12</v>
      </c>
      <c r="K2628" t="s">
        <v>5598</v>
      </c>
      <c r="L2628">
        <v>1344</v>
      </c>
      <c r="M2628">
        <v>112</v>
      </c>
      <c r="N2628" t="s">
        <v>6085</v>
      </c>
      <c r="O2628" t="s">
        <v>464</v>
      </c>
    </row>
    <row r="2629" spans="1:15" x14ac:dyDescent="0.3">
      <c r="A2629">
        <v>227849</v>
      </c>
      <c r="B2629">
        <v>122</v>
      </c>
      <c r="C2629" t="s">
        <v>552</v>
      </c>
      <c r="D2629" t="s">
        <v>2758</v>
      </c>
      <c r="E2629" t="s">
        <v>3380</v>
      </c>
      <c r="F2629" s="440">
        <v>46137</v>
      </c>
      <c r="G2629">
        <v>28222</v>
      </c>
      <c r="H2629" t="s">
        <v>6125</v>
      </c>
      <c r="I2629" t="s">
        <v>6085</v>
      </c>
      <c r="J2629">
        <v>10</v>
      </c>
      <c r="K2629" t="s">
        <v>5598</v>
      </c>
      <c r="L2629">
        <v>420</v>
      </c>
      <c r="M2629">
        <v>42</v>
      </c>
      <c r="N2629" t="s">
        <v>6085</v>
      </c>
      <c r="O2629" t="s">
        <v>464</v>
      </c>
    </row>
    <row r="2630" spans="1:15" x14ac:dyDescent="0.3">
      <c r="A2630">
        <v>227849</v>
      </c>
      <c r="B2630">
        <v>122</v>
      </c>
      <c r="C2630" t="s">
        <v>552</v>
      </c>
      <c r="D2630" t="s">
        <v>2758</v>
      </c>
      <c r="E2630" t="s">
        <v>3380</v>
      </c>
      <c r="F2630" s="440">
        <v>46137</v>
      </c>
      <c r="G2630">
        <v>28220</v>
      </c>
      <c r="H2630" t="s">
        <v>6126</v>
      </c>
      <c r="I2630" t="s">
        <v>6085</v>
      </c>
      <c r="J2630">
        <v>10</v>
      </c>
      <c r="K2630" t="s">
        <v>5598</v>
      </c>
      <c r="L2630">
        <v>320</v>
      </c>
      <c r="M2630">
        <v>32</v>
      </c>
      <c r="N2630" t="s">
        <v>6085</v>
      </c>
      <c r="O2630" t="s">
        <v>464</v>
      </c>
    </row>
    <row r="2631" spans="1:15" x14ac:dyDescent="0.3">
      <c r="A2631">
        <v>227849</v>
      </c>
      <c r="B2631">
        <v>122</v>
      </c>
      <c r="C2631" t="s">
        <v>552</v>
      </c>
      <c r="D2631" t="s">
        <v>2758</v>
      </c>
      <c r="E2631" t="s">
        <v>3380</v>
      </c>
      <c r="F2631" s="440">
        <v>46137</v>
      </c>
      <c r="G2631">
        <v>28221</v>
      </c>
      <c r="H2631" t="s">
        <v>6124</v>
      </c>
      <c r="I2631" t="s">
        <v>6085</v>
      </c>
      <c r="J2631">
        <v>10</v>
      </c>
      <c r="K2631" t="s">
        <v>5598</v>
      </c>
      <c r="L2631">
        <v>380</v>
      </c>
      <c r="M2631">
        <v>38</v>
      </c>
      <c r="N2631" t="s">
        <v>6085</v>
      </c>
      <c r="O2631" t="s">
        <v>464</v>
      </c>
    </row>
    <row r="2632" spans="1:15" x14ac:dyDescent="0.3">
      <c r="A2632">
        <v>227824</v>
      </c>
      <c r="B2632">
        <v>122</v>
      </c>
      <c r="C2632" t="s">
        <v>552</v>
      </c>
      <c r="D2632" t="s">
        <v>2902</v>
      </c>
      <c r="E2632" t="s">
        <v>3381</v>
      </c>
      <c r="F2632" s="440">
        <v>46113</v>
      </c>
      <c r="G2632">
        <v>19291</v>
      </c>
      <c r="H2632" t="s">
        <v>6067</v>
      </c>
      <c r="I2632" t="s">
        <v>6085</v>
      </c>
      <c r="J2632">
        <v>72.34</v>
      </c>
      <c r="K2632" t="s">
        <v>5598</v>
      </c>
      <c r="L2632">
        <v>4340.3999999999996</v>
      </c>
      <c r="M2632">
        <v>60</v>
      </c>
      <c r="N2632" t="s">
        <v>6284</v>
      </c>
      <c r="O2632" t="s">
        <v>464</v>
      </c>
    </row>
    <row r="2633" spans="1:15" x14ac:dyDescent="0.3">
      <c r="A2633">
        <v>227822</v>
      </c>
      <c r="B2633">
        <v>122</v>
      </c>
      <c r="C2633" t="s">
        <v>552</v>
      </c>
      <c r="D2633" t="s">
        <v>2686</v>
      </c>
      <c r="E2633" t="s">
        <v>3382</v>
      </c>
      <c r="F2633" s="440">
        <v>46135</v>
      </c>
      <c r="G2633">
        <v>20689</v>
      </c>
      <c r="H2633" t="s">
        <v>5638</v>
      </c>
      <c r="I2633" t="s">
        <v>6085</v>
      </c>
      <c r="J2633">
        <v>12</v>
      </c>
      <c r="K2633" t="s">
        <v>5613</v>
      </c>
      <c r="L2633">
        <v>366</v>
      </c>
      <c r="M2633">
        <v>30.5</v>
      </c>
      <c r="N2633" t="s">
        <v>6085</v>
      </c>
      <c r="O2633" t="s">
        <v>464</v>
      </c>
    </row>
    <row r="2634" spans="1:15" x14ac:dyDescent="0.3">
      <c r="A2634">
        <v>227821</v>
      </c>
      <c r="B2634">
        <v>122</v>
      </c>
      <c r="C2634" t="s">
        <v>552</v>
      </c>
      <c r="D2634" t="s">
        <v>2763</v>
      </c>
      <c r="E2634" t="s">
        <v>3383</v>
      </c>
      <c r="F2634" s="440">
        <v>46136</v>
      </c>
      <c r="G2634">
        <v>26880</v>
      </c>
      <c r="H2634" t="s">
        <v>5913</v>
      </c>
      <c r="I2634" t="s">
        <v>6085</v>
      </c>
      <c r="J2634">
        <v>300</v>
      </c>
      <c r="K2634" t="s">
        <v>5613</v>
      </c>
      <c r="L2634">
        <v>750</v>
      </c>
      <c r="M2634">
        <v>2.5</v>
      </c>
      <c r="N2634" t="s">
        <v>6085</v>
      </c>
      <c r="O2634" t="s">
        <v>464</v>
      </c>
    </row>
    <row r="2635" spans="1:15" x14ac:dyDescent="0.3">
      <c r="A2635">
        <v>227819</v>
      </c>
      <c r="B2635">
        <v>122</v>
      </c>
      <c r="C2635" t="s">
        <v>552</v>
      </c>
      <c r="D2635" t="s">
        <v>2760</v>
      </c>
      <c r="E2635" t="s">
        <v>3384</v>
      </c>
      <c r="F2635" s="440">
        <v>46136</v>
      </c>
      <c r="G2635">
        <v>17046</v>
      </c>
      <c r="H2635" t="s">
        <v>6176</v>
      </c>
      <c r="I2635" t="s">
        <v>6097</v>
      </c>
      <c r="J2635">
        <v>6</v>
      </c>
      <c r="K2635" t="s">
        <v>5613</v>
      </c>
      <c r="L2635">
        <v>270</v>
      </c>
      <c r="M2635">
        <v>45</v>
      </c>
      <c r="N2635" t="s">
        <v>6099</v>
      </c>
      <c r="O2635" t="s">
        <v>464</v>
      </c>
    </row>
    <row r="2636" spans="1:15" x14ac:dyDescent="0.3">
      <c r="A2636">
        <v>227819</v>
      </c>
      <c r="B2636">
        <v>122</v>
      </c>
      <c r="C2636" t="s">
        <v>552</v>
      </c>
      <c r="D2636" t="s">
        <v>2760</v>
      </c>
      <c r="E2636" t="s">
        <v>3384</v>
      </c>
      <c r="F2636" s="440">
        <v>46136</v>
      </c>
      <c r="G2636">
        <v>17437</v>
      </c>
      <c r="H2636" t="s">
        <v>6129</v>
      </c>
      <c r="I2636" t="s">
        <v>6097</v>
      </c>
      <c r="J2636">
        <v>40</v>
      </c>
      <c r="K2636" t="s">
        <v>5613</v>
      </c>
      <c r="L2636">
        <v>92</v>
      </c>
      <c r="M2636">
        <v>2.2999999999999998</v>
      </c>
      <c r="N2636" t="s">
        <v>6099</v>
      </c>
      <c r="O2636" t="s">
        <v>464</v>
      </c>
    </row>
    <row r="2637" spans="1:15" x14ac:dyDescent="0.3">
      <c r="A2637">
        <v>227819</v>
      </c>
      <c r="B2637">
        <v>122</v>
      </c>
      <c r="C2637" t="s">
        <v>552</v>
      </c>
      <c r="D2637" t="s">
        <v>2760</v>
      </c>
      <c r="E2637" t="s">
        <v>3384</v>
      </c>
      <c r="F2637" s="440">
        <v>46136</v>
      </c>
      <c r="G2637">
        <v>17001</v>
      </c>
      <c r="H2637" t="s">
        <v>6184</v>
      </c>
      <c r="I2637" t="s">
        <v>6097</v>
      </c>
      <c r="J2637">
        <v>10</v>
      </c>
      <c r="K2637" t="s">
        <v>5613</v>
      </c>
      <c r="L2637">
        <v>49.2</v>
      </c>
      <c r="M2637">
        <v>4.92</v>
      </c>
      <c r="N2637" t="s">
        <v>6099</v>
      </c>
      <c r="O2637" t="s">
        <v>464</v>
      </c>
    </row>
    <row r="2638" spans="1:15" x14ac:dyDescent="0.3">
      <c r="A2638">
        <v>227819</v>
      </c>
      <c r="B2638">
        <v>122</v>
      </c>
      <c r="C2638" t="s">
        <v>552</v>
      </c>
      <c r="D2638" t="s">
        <v>2760</v>
      </c>
      <c r="E2638" t="s">
        <v>3384</v>
      </c>
      <c r="F2638" s="440">
        <v>46136</v>
      </c>
      <c r="G2638">
        <v>17401</v>
      </c>
      <c r="H2638" t="s">
        <v>6250</v>
      </c>
      <c r="I2638" t="s">
        <v>6097</v>
      </c>
      <c r="J2638">
        <v>1</v>
      </c>
      <c r="K2638" t="s">
        <v>5605</v>
      </c>
      <c r="L2638">
        <v>115</v>
      </c>
      <c r="M2638">
        <v>115</v>
      </c>
      <c r="N2638" t="s">
        <v>6099</v>
      </c>
      <c r="O2638" t="s">
        <v>464</v>
      </c>
    </row>
    <row r="2639" spans="1:15" x14ac:dyDescent="0.3">
      <c r="A2639">
        <v>227819</v>
      </c>
      <c r="B2639">
        <v>122</v>
      </c>
      <c r="C2639" t="s">
        <v>552</v>
      </c>
      <c r="D2639" t="s">
        <v>2760</v>
      </c>
      <c r="E2639" t="s">
        <v>3384</v>
      </c>
      <c r="F2639" s="440">
        <v>46136</v>
      </c>
      <c r="G2639">
        <v>28880</v>
      </c>
      <c r="H2639" t="s">
        <v>6179</v>
      </c>
      <c r="J2639">
        <v>4</v>
      </c>
      <c r="K2639" t="s">
        <v>5703</v>
      </c>
      <c r="L2639">
        <v>340</v>
      </c>
      <c r="M2639">
        <v>85</v>
      </c>
      <c r="N2639" t="s">
        <v>6099</v>
      </c>
      <c r="O2639" t="s">
        <v>464</v>
      </c>
    </row>
    <row r="2640" spans="1:15" x14ac:dyDescent="0.3">
      <c r="A2640">
        <v>227819</v>
      </c>
      <c r="B2640">
        <v>122</v>
      </c>
      <c r="C2640" t="s">
        <v>552</v>
      </c>
      <c r="D2640" t="s">
        <v>2760</v>
      </c>
      <c r="E2640" t="s">
        <v>3384</v>
      </c>
      <c r="F2640" s="440">
        <v>46136</v>
      </c>
      <c r="G2640">
        <v>21432</v>
      </c>
      <c r="H2640" t="s">
        <v>6248</v>
      </c>
      <c r="I2640" t="s">
        <v>6097</v>
      </c>
      <c r="J2640">
        <v>1</v>
      </c>
      <c r="K2640" t="s">
        <v>5605</v>
      </c>
      <c r="L2640">
        <v>115</v>
      </c>
      <c r="M2640">
        <v>115</v>
      </c>
      <c r="N2640" t="s">
        <v>6099</v>
      </c>
      <c r="O2640" t="s">
        <v>464</v>
      </c>
    </row>
    <row r="2641" spans="1:15" x14ac:dyDescent="0.3">
      <c r="A2641">
        <v>227819</v>
      </c>
      <c r="B2641">
        <v>122</v>
      </c>
      <c r="C2641" t="s">
        <v>552</v>
      </c>
      <c r="D2641" t="s">
        <v>2760</v>
      </c>
      <c r="E2641" t="s">
        <v>3384</v>
      </c>
      <c r="F2641" s="440">
        <v>46136</v>
      </c>
      <c r="G2641">
        <v>17418</v>
      </c>
      <c r="H2641" t="s">
        <v>6128</v>
      </c>
      <c r="I2641" t="s">
        <v>6097</v>
      </c>
      <c r="J2641">
        <v>8</v>
      </c>
      <c r="K2641" t="s">
        <v>5703</v>
      </c>
      <c r="L2641">
        <v>471.2</v>
      </c>
      <c r="M2641">
        <v>58.9</v>
      </c>
      <c r="N2641" t="s">
        <v>6099</v>
      </c>
      <c r="O2641" t="s">
        <v>464</v>
      </c>
    </row>
    <row r="2642" spans="1:15" x14ac:dyDescent="0.3">
      <c r="A2642">
        <v>227819</v>
      </c>
      <c r="B2642">
        <v>122</v>
      </c>
      <c r="C2642" t="s">
        <v>552</v>
      </c>
      <c r="D2642" t="s">
        <v>2760</v>
      </c>
      <c r="E2642" t="s">
        <v>3384</v>
      </c>
      <c r="F2642" s="440">
        <v>46136</v>
      </c>
      <c r="G2642">
        <v>21433</v>
      </c>
      <c r="H2642" t="s">
        <v>6247</v>
      </c>
      <c r="I2642" t="s">
        <v>6097</v>
      </c>
      <c r="J2642">
        <v>1</v>
      </c>
      <c r="K2642" t="s">
        <v>5605</v>
      </c>
      <c r="L2642">
        <v>115</v>
      </c>
      <c r="M2642">
        <v>115</v>
      </c>
      <c r="N2642" t="s">
        <v>6099</v>
      </c>
      <c r="O2642" t="s">
        <v>464</v>
      </c>
    </row>
    <row r="2643" spans="1:15" x14ac:dyDescent="0.3">
      <c r="A2643">
        <v>227819</v>
      </c>
      <c r="B2643">
        <v>122</v>
      </c>
      <c r="C2643" t="s">
        <v>552</v>
      </c>
      <c r="D2643" t="s">
        <v>2760</v>
      </c>
      <c r="E2643" t="s">
        <v>3384</v>
      </c>
      <c r="F2643" s="440">
        <v>46136</v>
      </c>
      <c r="G2643">
        <v>17504</v>
      </c>
      <c r="H2643" t="s">
        <v>6132</v>
      </c>
      <c r="I2643" t="s">
        <v>6102</v>
      </c>
      <c r="J2643">
        <v>3</v>
      </c>
      <c r="K2643" t="s">
        <v>5613</v>
      </c>
      <c r="L2643">
        <v>81</v>
      </c>
      <c r="M2643">
        <v>27</v>
      </c>
      <c r="N2643" t="s">
        <v>6099</v>
      </c>
      <c r="O2643" t="s">
        <v>464</v>
      </c>
    </row>
    <row r="2644" spans="1:15" x14ac:dyDescent="0.3">
      <c r="A2644">
        <v>227819</v>
      </c>
      <c r="B2644">
        <v>122</v>
      </c>
      <c r="C2644" t="s">
        <v>552</v>
      </c>
      <c r="D2644" t="s">
        <v>2760</v>
      </c>
      <c r="E2644" t="s">
        <v>3384</v>
      </c>
      <c r="F2644" s="440">
        <v>46136</v>
      </c>
      <c r="G2644">
        <v>17488</v>
      </c>
      <c r="H2644" t="s">
        <v>6130</v>
      </c>
      <c r="I2644" t="s">
        <v>6097</v>
      </c>
      <c r="J2644">
        <v>3</v>
      </c>
      <c r="K2644" t="s">
        <v>5703</v>
      </c>
      <c r="L2644">
        <v>81</v>
      </c>
      <c r="M2644">
        <v>27</v>
      </c>
      <c r="N2644" t="s">
        <v>6099</v>
      </c>
      <c r="O2644" t="s">
        <v>464</v>
      </c>
    </row>
    <row r="2645" spans="1:15" x14ac:dyDescent="0.3">
      <c r="A2645">
        <v>227819</v>
      </c>
      <c r="B2645">
        <v>122</v>
      </c>
      <c r="C2645" t="s">
        <v>552</v>
      </c>
      <c r="D2645" t="s">
        <v>2760</v>
      </c>
      <c r="E2645" t="s">
        <v>3384</v>
      </c>
      <c r="F2645" s="440">
        <v>46136</v>
      </c>
      <c r="G2645">
        <v>17162</v>
      </c>
      <c r="H2645" t="s">
        <v>6137</v>
      </c>
      <c r="I2645" t="s">
        <v>6097</v>
      </c>
      <c r="J2645">
        <v>4</v>
      </c>
      <c r="K2645" t="s">
        <v>5613</v>
      </c>
      <c r="L2645">
        <v>216</v>
      </c>
      <c r="M2645">
        <v>54</v>
      </c>
      <c r="N2645" t="s">
        <v>6099</v>
      </c>
      <c r="O2645" t="s">
        <v>464</v>
      </c>
    </row>
    <row r="2646" spans="1:15" x14ac:dyDescent="0.3">
      <c r="A2646">
        <v>227819</v>
      </c>
      <c r="B2646">
        <v>122</v>
      </c>
      <c r="C2646" t="s">
        <v>552</v>
      </c>
      <c r="D2646" t="s">
        <v>2760</v>
      </c>
      <c r="E2646" t="s">
        <v>3384</v>
      </c>
      <c r="F2646" s="440">
        <v>46136</v>
      </c>
      <c r="G2646">
        <v>17475</v>
      </c>
      <c r="H2646" t="s">
        <v>6259</v>
      </c>
      <c r="I2646" t="s">
        <v>6097</v>
      </c>
      <c r="J2646">
        <v>1</v>
      </c>
      <c r="K2646" t="s">
        <v>5703</v>
      </c>
      <c r="L2646">
        <v>122</v>
      </c>
      <c r="M2646">
        <v>122</v>
      </c>
      <c r="N2646" t="s">
        <v>6099</v>
      </c>
      <c r="O2646" t="s">
        <v>464</v>
      </c>
    </row>
    <row r="2647" spans="1:15" x14ac:dyDescent="0.3">
      <c r="A2647">
        <v>227819</v>
      </c>
      <c r="B2647">
        <v>122</v>
      </c>
      <c r="C2647" t="s">
        <v>552</v>
      </c>
      <c r="D2647" t="s">
        <v>2760</v>
      </c>
      <c r="E2647" t="s">
        <v>3384</v>
      </c>
      <c r="F2647" s="440">
        <v>46136</v>
      </c>
      <c r="G2647">
        <v>17535</v>
      </c>
      <c r="H2647" t="s">
        <v>6127</v>
      </c>
      <c r="I2647" t="s">
        <v>6097</v>
      </c>
      <c r="J2647">
        <v>2</v>
      </c>
      <c r="K2647" t="s">
        <v>5703</v>
      </c>
      <c r="L2647">
        <v>260</v>
      </c>
      <c r="M2647">
        <v>130</v>
      </c>
      <c r="N2647" t="s">
        <v>6099</v>
      </c>
      <c r="O2647" t="s">
        <v>464</v>
      </c>
    </row>
    <row r="2648" spans="1:15" x14ac:dyDescent="0.3">
      <c r="A2648">
        <v>227819</v>
      </c>
      <c r="B2648">
        <v>122</v>
      </c>
      <c r="C2648" t="s">
        <v>552</v>
      </c>
      <c r="D2648" t="s">
        <v>2760</v>
      </c>
      <c r="E2648" t="s">
        <v>3384</v>
      </c>
      <c r="F2648" s="440">
        <v>46136</v>
      </c>
      <c r="G2648">
        <v>17405</v>
      </c>
      <c r="H2648" t="s">
        <v>6183</v>
      </c>
      <c r="I2648" t="s">
        <v>6097</v>
      </c>
      <c r="J2648">
        <v>4</v>
      </c>
      <c r="K2648" t="s">
        <v>5613</v>
      </c>
      <c r="L2648">
        <v>56</v>
      </c>
      <c r="M2648">
        <v>14</v>
      </c>
      <c r="N2648" t="s">
        <v>6099</v>
      </c>
      <c r="O2648" t="s">
        <v>464</v>
      </c>
    </row>
    <row r="2649" spans="1:15" x14ac:dyDescent="0.3">
      <c r="A2649">
        <v>227819</v>
      </c>
      <c r="B2649">
        <v>122</v>
      </c>
      <c r="C2649" t="s">
        <v>552</v>
      </c>
      <c r="D2649" t="s">
        <v>2760</v>
      </c>
      <c r="E2649" t="s">
        <v>3384</v>
      </c>
      <c r="F2649" s="440">
        <v>46136</v>
      </c>
      <c r="G2649">
        <v>24586</v>
      </c>
      <c r="H2649" t="s">
        <v>6285</v>
      </c>
      <c r="I2649" t="s">
        <v>6097</v>
      </c>
      <c r="J2649">
        <v>1</v>
      </c>
      <c r="K2649" t="s">
        <v>5605</v>
      </c>
      <c r="L2649">
        <v>115</v>
      </c>
      <c r="M2649">
        <v>115</v>
      </c>
      <c r="N2649" t="s">
        <v>6099</v>
      </c>
      <c r="O2649" t="s">
        <v>464</v>
      </c>
    </row>
    <row r="2650" spans="1:15" x14ac:dyDescent="0.3">
      <c r="A2650">
        <v>227817</v>
      </c>
      <c r="B2650">
        <v>122</v>
      </c>
      <c r="C2650" t="s">
        <v>552</v>
      </c>
      <c r="D2650" t="s">
        <v>2715</v>
      </c>
      <c r="E2650" t="s">
        <v>3385</v>
      </c>
      <c r="F2650" s="440">
        <v>46134</v>
      </c>
      <c r="G2650">
        <v>28384</v>
      </c>
      <c r="H2650" t="s">
        <v>5894</v>
      </c>
      <c r="I2650" t="s">
        <v>6085</v>
      </c>
      <c r="J2650">
        <v>12</v>
      </c>
      <c r="K2650" t="s">
        <v>5613</v>
      </c>
      <c r="L2650">
        <v>312</v>
      </c>
      <c r="M2650">
        <v>26</v>
      </c>
      <c r="N2650" t="s">
        <v>6085</v>
      </c>
      <c r="O2650" t="s">
        <v>464</v>
      </c>
    </row>
    <row r="2651" spans="1:15" x14ac:dyDescent="0.3">
      <c r="A2651">
        <v>227817</v>
      </c>
      <c r="B2651">
        <v>122</v>
      </c>
      <c r="C2651" t="s">
        <v>552</v>
      </c>
      <c r="D2651" t="s">
        <v>2715</v>
      </c>
      <c r="E2651" t="s">
        <v>3385</v>
      </c>
      <c r="F2651" s="440">
        <v>46134</v>
      </c>
      <c r="G2651">
        <v>21372</v>
      </c>
      <c r="H2651" t="s">
        <v>5704</v>
      </c>
      <c r="I2651" t="s">
        <v>6085</v>
      </c>
      <c r="J2651">
        <v>36</v>
      </c>
      <c r="K2651" t="s">
        <v>5613</v>
      </c>
      <c r="L2651">
        <v>1116</v>
      </c>
      <c r="M2651">
        <v>31</v>
      </c>
      <c r="N2651" t="s">
        <v>6085</v>
      </c>
      <c r="O2651" t="s">
        <v>464</v>
      </c>
    </row>
    <row r="2652" spans="1:15" x14ac:dyDescent="0.3">
      <c r="A2652">
        <v>227813</v>
      </c>
      <c r="B2652">
        <v>122</v>
      </c>
      <c r="C2652" t="s">
        <v>552</v>
      </c>
      <c r="D2652" t="s">
        <v>2868</v>
      </c>
      <c r="E2652" t="s">
        <v>3386</v>
      </c>
      <c r="F2652" s="440">
        <v>46134</v>
      </c>
      <c r="G2652">
        <v>19370</v>
      </c>
      <c r="H2652" t="s">
        <v>5695</v>
      </c>
      <c r="I2652" t="s">
        <v>6085</v>
      </c>
      <c r="J2652">
        <v>17.12</v>
      </c>
      <c r="K2652" t="s">
        <v>5598</v>
      </c>
      <c r="L2652">
        <v>1622.98</v>
      </c>
      <c r="M2652">
        <v>94.800234000000003</v>
      </c>
      <c r="N2652" t="s">
        <v>6085</v>
      </c>
      <c r="O2652" t="s">
        <v>464</v>
      </c>
    </row>
    <row r="2653" spans="1:15" x14ac:dyDescent="0.3">
      <c r="A2653">
        <v>227811</v>
      </c>
      <c r="B2653">
        <v>122</v>
      </c>
      <c r="C2653" t="s">
        <v>552</v>
      </c>
      <c r="D2653" t="s">
        <v>2686</v>
      </c>
      <c r="E2653" t="s">
        <v>3387</v>
      </c>
      <c r="F2653" s="440">
        <v>46134</v>
      </c>
      <c r="G2653">
        <v>19356</v>
      </c>
      <c r="H2653" t="s">
        <v>5696</v>
      </c>
      <c r="I2653" t="s">
        <v>6085</v>
      </c>
      <c r="J2653">
        <v>24.63</v>
      </c>
      <c r="K2653" t="s">
        <v>5598</v>
      </c>
      <c r="L2653">
        <v>1270.9100000000001</v>
      </c>
      <c r="M2653">
        <v>51.600081000000003</v>
      </c>
      <c r="N2653" t="s">
        <v>6085</v>
      </c>
      <c r="O2653" t="s">
        <v>464</v>
      </c>
    </row>
    <row r="2654" spans="1:15" x14ac:dyDescent="0.3">
      <c r="A2654">
        <v>227802</v>
      </c>
      <c r="B2654">
        <v>122</v>
      </c>
      <c r="C2654" t="s">
        <v>552</v>
      </c>
      <c r="D2654" t="s">
        <v>2761</v>
      </c>
      <c r="E2654" t="s">
        <v>3388</v>
      </c>
      <c r="F2654" s="440">
        <v>46132</v>
      </c>
      <c r="G2654">
        <v>19125</v>
      </c>
      <c r="H2654" t="s">
        <v>5702</v>
      </c>
      <c r="I2654" t="s">
        <v>6085</v>
      </c>
      <c r="J2654">
        <v>2</v>
      </c>
      <c r="K2654" t="s">
        <v>5703</v>
      </c>
      <c r="L2654">
        <v>412.56</v>
      </c>
      <c r="M2654">
        <v>206.28</v>
      </c>
      <c r="N2654" t="s">
        <v>6085</v>
      </c>
      <c r="O2654" t="s">
        <v>464</v>
      </c>
    </row>
    <row r="2655" spans="1:15" x14ac:dyDescent="0.3">
      <c r="A2655">
        <v>227801</v>
      </c>
      <c r="B2655">
        <v>122</v>
      </c>
      <c r="C2655" t="s">
        <v>552</v>
      </c>
      <c r="D2655" t="s">
        <v>2806</v>
      </c>
      <c r="E2655" t="s">
        <v>3389</v>
      </c>
      <c r="F2655" s="440">
        <v>46134</v>
      </c>
      <c r="G2655">
        <v>21159</v>
      </c>
      <c r="H2655" t="s">
        <v>5836</v>
      </c>
      <c r="I2655" t="s">
        <v>6085</v>
      </c>
      <c r="J2655">
        <v>3</v>
      </c>
      <c r="K2655" t="s">
        <v>5625</v>
      </c>
      <c r="L2655">
        <v>456</v>
      </c>
      <c r="M2655">
        <v>152</v>
      </c>
      <c r="N2655" t="s">
        <v>6085</v>
      </c>
      <c r="O2655" t="s">
        <v>464</v>
      </c>
    </row>
    <row r="2656" spans="1:15" x14ac:dyDescent="0.3">
      <c r="A2656">
        <v>227801</v>
      </c>
      <c r="B2656">
        <v>122</v>
      </c>
      <c r="C2656" t="s">
        <v>552</v>
      </c>
      <c r="D2656" t="s">
        <v>2806</v>
      </c>
      <c r="E2656" t="s">
        <v>3389</v>
      </c>
      <c r="F2656" s="440">
        <v>46134</v>
      </c>
      <c r="G2656">
        <v>24986</v>
      </c>
      <c r="H2656" t="s">
        <v>5835</v>
      </c>
      <c r="I2656" t="s">
        <v>6085</v>
      </c>
      <c r="J2656">
        <v>2</v>
      </c>
      <c r="K2656" t="s">
        <v>6157</v>
      </c>
      <c r="L2656">
        <v>358.8</v>
      </c>
      <c r="M2656">
        <v>179.4</v>
      </c>
      <c r="N2656" t="s">
        <v>6085</v>
      </c>
      <c r="O2656" t="s">
        <v>464</v>
      </c>
    </row>
    <row r="2657" spans="1:15" x14ac:dyDescent="0.3">
      <c r="A2657">
        <v>227797</v>
      </c>
      <c r="B2657">
        <v>122</v>
      </c>
      <c r="C2657" t="s">
        <v>552</v>
      </c>
      <c r="D2657" t="s">
        <v>2861</v>
      </c>
      <c r="E2657" t="s">
        <v>3390</v>
      </c>
      <c r="F2657" s="440">
        <v>46121</v>
      </c>
      <c r="G2657">
        <v>26892</v>
      </c>
      <c r="H2657" t="s">
        <v>6286</v>
      </c>
      <c r="I2657" t="s">
        <v>6102</v>
      </c>
      <c r="J2657">
        <v>2</v>
      </c>
      <c r="K2657" t="s">
        <v>5613</v>
      </c>
      <c r="L2657">
        <v>7.46</v>
      </c>
      <c r="M2657">
        <v>3.73</v>
      </c>
      <c r="N2657" t="s">
        <v>6102</v>
      </c>
      <c r="O2657" t="s">
        <v>464</v>
      </c>
    </row>
    <row r="2658" spans="1:15" x14ac:dyDescent="0.3">
      <c r="A2658">
        <v>227797</v>
      </c>
      <c r="B2658">
        <v>122</v>
      </c>
      <c r="C2658" t="s">
        <v>552</v>
      </c>
      <c r="D2658" t="s">
        <v>2861</v>
      </c>
      <c r="E2658" t="s">
        <v>3390</v>
      </c>
      <c r="F2658" s="440">
        <v>46121</v>
      </c>
      <c r="G2658">
        <v>28980</v>
      </c>
      <c r="H2658" t="s">
        <v>6287</v>
      </c>
      <c r="J2658">
        <v>2</v>
      </c>
      <c r="K2658" t="s">
        <v>5613</v>
      </c>
      <c r="L2658">
        <v>318.54000000000002</v>
      </c>
      <c r="M2658">
        <v>159.27000000000001</v>
      </c>
      <c r="N2658" t="s">
        <v>6102</v>
      </c>
      <c r="O2658" t="s">
        <v>464</v>
      </c>
    </row>
    <row r="2659" spans="1:15" x14ac:dyDescent="0.3">
      <c r="A2659">
        <v>227797</v>
      </c>
      <c r="B2659">
        <v>122</v>
      </c>
      <c r="C2659" t="s">
        <v>552</v>
      </c>
      <c r="D2659" t="s">
        <v>2861</v>
      </c>
      <c r="E2659" t="s">
        <v>3390</v>
      </c>
      <c r="F2659" s="440">
        <v>46121</v>
      </c>
      <c r="G2659">
        <v>27604</v>
      </c>
      <c r="H2659" t="s">
        <v>6288</v>
      </c>
      <c r="I2659" t="s">
        <v>6102</v>
      </c>
      <c r="J2659">
        <v>3</v>
      </c>
      <c r="K2659" t="s">
        <v>5613</v>
      </c>
      <c r="L2659">
        <v>77.13</v>
      </c>
      <c r="M2659">
        <v>25.71</v>
      </c>
      <c r="N2659" t="s">
        <v>6102</v>
      </c>
      <c r="O2659" t="s">
        <v>464</v>
      </c>
    </row>
    <row r="2660" spans="1:15" x14ac:dyDescent="0.3">
      <c r="A2660">
        <v>227797</v>
      </c>
      <c r="B2660">
        <v>122</v>
      </c>
      <c r="C2660" t="s">
        <v>552</v>
      </c>
      <c r="D2660" t="s">
        <v>2861</v>
      </c>
      <c r="E2660" t="s">
        <v>3390</v>
      </c>
      <c r="F2660" s="440">
        <v>46121</v>
      </c>
      <c r="G2660">
        <v>28292</v>
      </c>
      <c r="H2660" t="s">
        <v>6289</v>
      </c>
      <c r="I2660" t="s">
        <v>6102</v>
      </c>
      <c r="J2660">
        <v>6</v>
      </c>
      <c r="K2660" t="s">
        <v>5613</v>
      </c>
      <c r="L2660">
        <v>42.72</v>
      </c>
      <c r="M2660">
        <v>7.12</v>
      </c>
      <c r="N2660" t="s">
        <v>6102</v>
      </c>
      <c r="O2660" t="s">
        <v>464</v>
      </c>
    </row>
    <row r="2661" spans="1:15" x14ac:dyDescent="0.3">
      <c r="A2661">
        <v>227797</v>
      </c>
      <c r="B2661">
        <v>122</v>
      </c>
      <c r="C2661" t="s">
        <v>552</v>
      </c>
      <c r="D2661" t="s">
        <v>2861</v>
      </c>
      <c r="E2661" t="s">
        <v>3390</v>
      </c>
      <c r="F2661" s="440">
        <v>46121</v>
      </c>
      <c r="G2661">
        <v>28985</v>
      </c>
      <c r="H2661" t="s">
        <v>6290</v>
      </c>
      <c r="J2661">
        <v>3</v>
      </c>
      <c r="K2661" t="s">
        <v>5613</v>
      </c>
      <c r="L2661">
        <v>69.45</v>
      </c>
      <c r="M2661">
        <v>23.15</v>
      </c>
      <c r="N2661" t="s">
        <v>6102</v>
      </c>
      <c r="O2661" t="s">
        <v>464</v>
      </c>
    </row>
    <row r="2662" spans="1:15" x14ac:dyDescent="0.3">
      <c r="A2662">
        <v>227797</v>
      </c>
      <c r="B2662">
        <v>122</v>
      </c>
      <c r="C2662" t="s">
        <v>552</v>
      </c>
      <c r="D2662" t="s">
        <v>2861</v>
      </c>
      <c r="E2662" t="s">
        <v>3390</v>
      </c>
      <c r="F2662" s="440">
        <v>46121</v>
      </c>
      <c r="G2662">
        <v>27466</v>
      </c>
      <c r="H2662" t="s">
        <v>6291</v>
      </c>
      <c r="I2662" t="s">
        <v>6102</v>
      </c>
      <c r="J2662">
        <v>2</v>
      </c>
      <c r="K2662" t="s">
        <v>5613</v>
      </c>
      <c r="L2662">
        <v>71.680000000000007</v>
      </c>
      <c r="M2662">
        <v>35.840000000000003</v>
      </c>
      <c r="N2662" t="s">
        <v>6102</v>
      </c>
      <c r="O2662" t="s">
        <v>464</v>
      </c>
    </row>
    <row r="2663" spans="1:15" x14ac:dyDescent="0.3">
      <c r="A2663">
        <v>227793</v>
      </c>
      <c r="B2663">
        <v>122</v>
      </c>
      <c r="C2663" t="s">
        <v>552</v>
      </c>
      <c r="D2663" t="s">
        <v>2727</v>
      </c>
      <c r="E2663" t="s">
        <v>3391</v>
      </c>
      <c r="F2663" s="440">
        <v>46129</v>
      </c>
      <c r="G2663">
        <v>26592</v>
      </c>
      <c r="H2663" t="s">
        <v>5717</v>
      </c>
      <c r="I2663" t="s">
        <v>6085</v>
      </c>
      <c r="J2663">
        <v>15.3</v>
      </c>
      <c r="K2663" t="s">
        <v>5598</v>
      </c>
      <c r="L2663">
        <v>566.1</v>
      </c>
      <c r="M2663">
        <v>37</v>
      </c>
      <c r="N2663" t="s">
        <v>6085</v>
      </c>
      <c r="O2663" t="s">
        <v>464</v>
      </c>
    </row>
    <row r="2664" spans="1:15" x14ac:dyDescent="0.3">
      <c r="A2664">
        <v>227793</v>
      </c>
      <c r="B2664">
        <v>122</v>
      </c>
      <c r="C2664" t="s">
        <v>552</v>
      </c>
      <c r="D2664" t="s">
        <v>2727</v>
      </c>
      <c r="E2664" t="s">
        <v>3391</v>
      </c>
      <c r="F2664" s="440">
        <v>46129</v>
      </c>
      <c r="G2664">
        <v>26584</v>
      </c>
      <c r="H2664" t="s">
        <v>5713</v>
      </c>
      <c r="I2664" t="s">
        <v>6085</v>
      </c>
      <c r="J2664">
        <v>5.04</v>
      </c>
      <c r="K2664" t="s">
        <v>5598</v>
      </c>
      <c r="L2664">
        <v>408.24</v>
      </c>
      <c r="M2664">
        <v>81</v>
      </c>
      <c r="N2664" t="s">
        <v>6085</v>
      </c>
      <c r="O2664" t="s">
        <v>464</v>
      </c>
    </row>
    <row r="2665" spans="1:15" x14ac:dyDescent="0.3">
      <c r="A2665">
        <v>227793</v>
      </c>
      <c r="B2665">
        <v>122</v>
      </c>
      <c r="C2665" t="s">
        <v>552</v>
      </c>
      <c r="D2665" t="s">
        <v>2727</v>
      </c>
      <c r="E2665" t="s">
        <v>3391</v>
      </c>
      <c r="F2665" s="440">
        <v>46129</v>
      </c>
      <c r="G2665">
        <v>28479</v>
      </c>
      <c r="H2665" t="s">
        <v>5959</v>
      </c>
      <c r="I2665" t="s">
        <v>6085</v>
      </c>
      <c r="J2665">
        <v>25.45</v>
      </c>
      <c r="K2665" t="s">
        <v>5598</v>
      </c>
      <c r="L2665">
        <v>2061.4499999999998</v>
      </c>
      <c r="M2665">
        <v>81</v>
      </c>
      <c r="N2665" t="s">
        <v>6085</v>
      </c>
      <c r="O2665" t="s">
        <v>464</v>
      </c>
    </row>
    <row r="2666" spans="1:15" x14ac:dyDescent="0.3">
      <c r="A2666">
        <v>227793</v>
      </c>
      <c r="B2666">
        <v>122</v>
      </c>
      <c r="C2666" t="s">
        <v>552</v>
      </c>
      <c r="D2666" t="s">
        <v>2727</v>
      </c>
      <c r="E2666" t="s">
        <v>3391</v>
      </c>
      <c r="F2666" s="440">
        <v>46129</v>
      </c>
      <c r="G2666">
        <v>26582</v>
      </c>
      <c r="H2666" t="s">
        <v>5711</v>
      </c>
      <c r="I2666" t="s">
        <v>6085</v>
      </c>
      <c r="J2666">
        <v>40.450000000000003</v>
      </c>
      <c r="K2666" t="s">
        <v>5598</v>
      </c>
      <c r="L2666">
        <v>5420.3</v>
      </c>
      <c r="M2666">
        <v>134</v>
      </c>
      <c r="N2666" t="s">
        <v>6085</v>
      </c>
      <c r="O2666" t="s">
        <v>464</v>
      </c>
    </row>
    <row r="2667" spans="1:15" x14ac:dyDescent="0.3">
      <c r="A2667">
        <v>227792</v>
      </c>
      <c r="B2667">
        <v>122</v>
      </c>
      <c r="C2667" t="s">
        <v>552</v>
      </c>
      <c r="D2667" t="s">
        <v>2923</v>
      </c>
      <c r="E2667" t="s">
        <v>3392</v>
      </c>
      <c r="F2667" s="440">
        <v>46129</v>
      </c>
      <c r="G2667">
        <v>17377</v>
      </c>
      <c r="H2667" t="s">
        <v>6292</v>
      </c>
      <c r="I2667" t="s">
        <v>6097</v>
      </c>
      <c r="J2667">
        <v>2</v>
      </c>
      <c r="K2667" t="s">
        <v>5613</v>
      </c>
      <c r="L2667">
        <v>237.9</v>
      </c>
      <c r="M2667">
        <v>118.95</v>
      </c>
      <c r="N2667" t="s">
        <v>6099</v>
      </c>
      <c r="O2667" t="s">
        <v>464</v>
      </c>
    </row>
    <row r="2668" spans="1:15" x14ac:dyDescent="0.3">
      <c r="A2668">
        <v>227792</v>
      </c>
      <c r="B2668">
        <v>122</v>
      </c>
      <c r="C2668" t="s">
        <v>552</v>
      </c>
      <c r="D2668" t="s">
        <v>2923</v>
      </c>
      <c r="E2668" t="s">
        <v>3392</v>
      </c>
      <c r="F2668" s="440">
        <v>46129</v>
      </c>
      <c r="G2668">
        <v>28419</v>
      </c>
      <c r="H2668" t="s">
        <v>6293</v>
      </c>
      <c r="I2668" t="s">
        <v>6102</v>
      </c>
      <c r="J2668">
        <v>1</v>
      </c>
      <c r="K2668" t="s">
        <v>5613</v>
      </c>
      <c r="L2668">
        <v>41.46</v>
      </c>
      <c r="M2668">
        <v>41.46</v>
      </c>
      <c r="N2668" t="s">
        <v>6099</v>
      </c>
      <c r="O2668" t="s">
        <v>464</v>
      </c>
    </row>
    <row r="2669" spans="1:15" x14ac:dyDescent="0.3">
      <c r="A2669">
        <v>227791</v>
      </c>
      <c r="B2669">
        <v>122</v>
      </c>
      <c r="C2669" t="s">
        <v>552</v>
      </c>
      <c r="D2669" t="s">
        <v>2733</v>
      </c>
      <c r="E2669" t="s">
        <v>3393</v>
      </c>
      <c r="F2669" s="440">
        <v>46129</v>
      </c>
      <c r="G2669">
        <v>17303</v>
      </c>
      <c r="H2669" t="s">
        <v>6111</v>
      </c>
      <c r="I2669" t="s">
        <v>6097</v>
      </c>
      <c r="J2669">
        <v>4</v>
      </c>
      <c r="K2669" t="s">
        <v>5622</v>
      </c>
      <c r="L2669">
        <v>502.12</v>
      </c>
      <c r="M2669">
        <v>125.53</v>
      </c>
      <c r="N2669" t="s">
        <v>6294</v>
      </c>
      <c r="O2669" t="s">
        <v>464</v>
      </c>
    </row>
    <row r="2670" spans="1:15" x14ac:dyDescent="0.3">
      <c r="A2670">
        <v>227791</v>
      </c>
      <c r="B2670">
        <v>122</v>
      </c>
      <c r="C2670" t="s">
        <v>552</v>
      </c>
      <c r="D2670" t="s">
        <v>2733</v>
      </c>
      <c r="E2670" t="s">
        <v>3393</v>
      </c>
      <c r="F2670" s="440">
        <v>46129</v>
      </c>
      <c r="G2670">
        <v>24514</v>
      </c>
      <c r="H2670" t="s">
        <v>6110</v>
      </c>
      <c r="I2670" t="s">
        <v>6097</v>
      </c>
      <c r="J2670">
        <v>6</v>
      </c>
      <c r="K2670" t="s">
        <v>5622</v>
      </c>
      <c r="L2670">
        <v>741.24</v>
      </c>
      <c r="M2670">
        <v>123.54</v>
      </c>
      <c r="N2670" t="s">
        <v>6294</v>
      </c>
      <c r="O2670" t="s">
        <v>464</v>
      </c>
    </row>
    <row r="2671" spans="1:15" x14ac:dyDescent="0.3">
      <c r="A2671">
        <v>227791</v>
      </c>
      <c r="B2671">
        <v>122</v>
      </c>
      <c r="C2671" t="s">
        <v>552</v>
      </c>
      <c r="D2671" t="s">
        <v>2733</v>
      </c>
      <c r="E2671" t="s">
        <v>3393</v>
      </c>
      <c r="F2671" s="440">
        <v>46129</v>
      </c>
      <c r="G2671">
        <v>24507</v>
      </c>
      <c r="H2671" t="s">
        <v>6109</v>
      </c>
      <c r="I2671" t="s">
        <v>6097</v>
      </c>
      <c r="J2671">
        <v>2</v>
      </c>
      <c r="K2671" t="s">
        <v>5622</v>
      </c>
      <c r="L2671">
        <v>170.34</v>
      </c>
      <c r="M2671">
        <v>85.17</v>
      </c>
      <c r="N2671" t="s">
        <v>6294</v>
      </c>
      <c r="O2671" t="s">
        <v>464</v>
      </c>
    </row>
    <row r="2672" spans="1:15" x14ac:dyDescent="0.3">
      <c r="A2672">
        <v>227791</v>
      </c>
      <c r="B2672">
        <v>122</v>
      </c>
      <c r="C2672" t="s">
        <v>552</v>
      </c>
      <c r="D2672" t="s">
        <v>2733</v>
      </c>
      <c r="E2672" t="s">
        <v>3393</v>
      </c>
      <c r="F2672" s="440">
        <v>46129</v>
      </c>
      <c r="G2672">
        <v>17204</v>
      </c>
      <c r="H2672" t="s">
        <v>6198</v>
      </c>
      <c r="I2672" t="s">
        <v>6097</v>
      </c>
      <c r="J2672">
        <v>4</v>
      </c>
      <c r="K2672" t="s">
        <v>5613</v>
      </c>
      <c r="L2672">
        <v>603.72</v>
      </c>
      <c r="M2672">
        <v>150.93</v>
      </c>
      <c r="N2672" t="s">
        <v>6294</v>
      </c>
      <c r="O2672" t="s">
        <v>464</v>
      </c>
    </row>
    <row r="2673" spans="1:15" x14ac:dyDescent="0.3">
      <c r="A2673">
        <v>227791</v>
      </c>
      <c r="B2673">
        <v>122</v>
      </c>
      <c r="C2673" t="s">
        <v>552</v>
      </c>
      <c r="D2673" t="s">
        <v>2733</v>
      </c>
      <c r="E2673" t="s">
        <v>3393</v>
      </c>
      <c r="F2673" s="440">
        <v>46129</v>
      </c>
      <c r="G2673">
        <v>28140</v>
      </c>
      <c r="H2673" t="s">
        <v>6108</v>
      </c>
      <c r="I2673" t="s">
        <v>6097</v>
      </c>
      <c r="J2673">
        <v>4</v>
      </c>
      <c r="K2673" t="s">
        <v>5622</v>
      </c>
      <c r="L2673">
        <v>451.72</v>
      </c>
      <c r="M2673">
        <v>112.93</v>
      </c>
      <c r="N2673" t="s">
        <v>6294</v>
      </c>
      <c r="O2673" t="s">
        <v>464</v>
      </c>
    </row>
    <row r="2674" spans="1:15" x14ac:dyDescent="0.3">
      <c r="A2674">
        <v>227791</v>
      </c>
      <c r="B2674">
        <v>122</v>
      </c>
      <c r="C2674" t="s">
        <v>552</v>
      </c>
      <c r="D2674" t="s">
        <v>2733</v>
      </c>
      <c r="E2674" t="s">
        <v>3393</v>
      </c>
      <c r="F2674" s="440">
        <v>46129</v>
      </c>
      <c r="G2674">
        <v>26393</v>
      </c>
      <c r="H2674" t="s">
        <v>6112</v>
      </c>
      <c r="I2674" t="s">
        <v>6097</v>
      </c>
      <c r="J2674">
        <v>4</v>
      </c>
      <c r="K2674" t="s">
        <v>5622</v>
      </c>
      <c r="L2674">
        <v>439.16</v>
      </c>
      <c r="M2674">
        <v>109.79</v>
      </c>
      <c r="N2674" t="s">
        <v>6294</v>
      </c>
      <c r="O2674" t="s">
        <v>464</v>
      </c>
    </row>
    <row r="2675" spans="1:15" x14ac:dyDescent="0.3">
      <c r="A2675">
        <v>227791</v>
      </c>
      <c r="B2675">
        <v>122</v>
      </c>
      <c r="C2675" t="s">
        <v>552</v>
      </c>
      <c r="D2675" t="s">
        <v>2733</v>
      </c>
      <c r="E2675" t="s">
        <v>3393</v>
      </c>
      <c r="F2675" s="440">
        <v>46129</v>
      </c>
      <c r="G2675">
        <v>26395</v>
      </c>
      <c r="H2675" t="s">
        <v>6158</v>
      </c>
      <c r="I2675" t="s">
        <v>6097</v>
      </c>
      <c r="J2675">
        <v>4</v>
      </c>
      <c r="K2675" t="s">
        <v>5622</v>
      </c>
      <c r="L2675">
        <v>514.84</v>
      </c>
      <c r="M2675">
        <v>128.71</v>
      </c>
      <c r="N2675" t="s">
        <v>6294</v>
      </c>
      <c r="O2675" t="s">
        <v>464</v>
      </c>
    </row>
    <row r="2676" spans="1:15" x14ac:dyDescent="0.3">
      <c r="A2676">
        <v>227790</v>
      </c>
      <c r="B2676">
        <v>122</v>
      </c>
      <c r="C2676" t="s">
        <v>552</v>
      </c>
      <c r="D2676" t="s">
        <v>2688</v>
      </c>
      <c r="E2676" t="s">
        <v>3394</v>
      </c>
      <c r="F2676" s="440">
        <v>46120</v>
      </c>
      <c r="G2676">
        <v>17974</v>
      </c>
      <c r="H2676" t="s">
        <v>5839</v>
      </c>
      <c r="I2676" t="s">
        <v>4764</v>
      </c>
      <c r="J2676">
        <v>12</v>
      </c>
      <c r="K2676" t="s">
        <v>5613</v>
      </c>
      <c r="L2676">
        <v>153.96</v>
      </c>
      <c r="M2676">
        <v>12.83</v>
      </c>
      <c r="N2676" t="s">
        <v>4764</v>
      </c>
      <c r="O2676" t="s">
        <v>464</v>
      </c>
    </row>
    <row r="2677" spans="1:15" x14ac:dyDescent="0.3">
      <c r="A2677">
        <v>227789</v>
      </c>
      <c r="B2677">
        <v>122</v>
      </c>
      <c r="C2677" t="s">
        <v>552</v>
      </c>
      <c r="D2677" t="s">
        <v>2706</v>
      </c>
      <c r="E2677" t="s">
        <v>3395</v>
      </c>
      <c r="F2677" s="440">
        <v>46122</v>
      </c>
      <c r="G2677">
        <v>21093</v>
      </c>
      <c r="H2677" t="s">
        <v>5608</v>
      </c>
      <c r="I2677" t="s">
        <v>6085</v>
      </c>
      <c r="J2677">
        <v>10</v>
      </c>
      <c r="K2677" t="s">
        <v>5613</v>
      </c>
      <c r="L2677">
        <v>43.9</v>
      </c>
      <c r="M2677">
        <v>4.3899999999999997</v>
      </c>
      <c r="N2677" t="s">
        <v>6085</v>
      </c>
      <c r="O2677" t="s">
        <v>464</v>
      </c>
    </row>
    <row r="2678" spans="1:15" x14ac:dyDescent="0.3">
      <c r="A2678">
        <v>227789</v>
      </c>
      <c r="B2678">
        <v>122</v>
      </c>
      <c r="C2678" t="s">
        <v>552</v>
      </c>
      <c r="D2678" t="s">
        <v>2706</v>
      </c>
      <c r="E2678" t="s">
        <v>3395</v>
      </c>
      <c r="F2678" s="440">
        <v>46122</v>
      </c>
      <c r="G2678">
        <v>20672</v>
      </c>
      <c r="H2678" t="s">
        <v>5642</v>
      </c>
      <c r="I2678" t="s">
        <v>6085</v>
      </c>
      <c r="J2678">
        <v>6</v>
      </c>
      <c r="K2678" t="s">
        <v>5605</v>
      </c>
      <c r="L2678">
        <v>177.3</v>
      </c>
      <c r="M2678">
        <v>29.55</v>
      </c>
      <c r="N2678" t="s">
        <v>6085</v>
      </c>
      <c r="O2678" t="s">
        <v>464</v>
      </c>
    </row>
    <row r="2679" spans="1:15" x14ac:dyDescent="0.3">
      <c r="A2679">
        <v>227788</v>
      </c>
      <c r="B2679">
        <v>122</v>
      </c>
      <c r="C2679" t="s">
        <v>552</v>
      </c>
      <c r="D2679" t="s">
        <v>2704</v>
      </c>
      <c r="E2679" t="s">
        <v>3396</v>
      </c>
      <c r="F2679" s="440">
        <v>46122</v>
      </c>
      <c r="G2679">
        <v>24083</v>
      </c>
      <c r="H2679" t="s">
        <v>5924</v>
      </c>
      <c r="I2679" t="s">
        <v>6085</v>
      </c>
      <c r="J2679">
        <v>50</v>
      </c>
      <c r="K2679" t="s">
        <v>5598</v>
      </c>
      <c r="L2679">
        <v>272</v>
      </c>
      <c r="M2679">
        <v>5.44</v>
      </c>
      <c r="N2679" t="s">
        <v>6085</v>
      </c>
      <c r="O2679" t="s">
        <v>464</v>
      </c>
    </row>
    <row r="2680" spans="1:15" x14ac:dyDescent="0.3">
      <c r="A2680">
        <v>227786</v>
      </c>
      <c r="B2680">
        <v>122</v>
      </c>
      <c r="C2680" t="s">
        <v>552</v>
      </c>
      <c r="D2680" t="s">
        <v>2706</v>
      </c>
      <c r="E2680" t="s">
        <v>3397</v>
      </c>
      <c r="F2680" s="440">
        <v>46122</v>
      </c>
      <c r="G2680">
        <v>24331</v>
      </c>
      <c r="H2680" t="s">
        <v>5975</v>
      </c>
      <c r="I2680" t="s">
        <v>6085</v>
      </c>
      <c r="J2680">
        <v>5</v>
      </c>
      <c r="K2680" t="s">
        <v>5598</v>
      </c>
      <c r="L2680">
        <v>104.45</v>
      </c>
      <c r="M2680">
        <v>20.89</v>
      </c>
      <c r="N2680" t="s">
        <v>6085</v>
      </c>
      <c r="O2680" t="s">
        <v>464</v>
      </c>
    </row>
    <row r="2681" spans="1:15" x14ac:dyDescent="0.3">
      <c r="A2681">
        <v>227784</v>
      </c>
      <c r="B2681">
        <v>122</v>
      </c>
      <c r="C2681" t="s">
        <v>552</v>
      </c>
      <c r="D2681" t="s">
        <v>2520</v>
      </c>
      <c r="E2681" t="s">
        <v>3398</v>
      </c>
      <c r="F2681" s="440">
        <v>46122</v>
      </c>
      <c r="G2681">
        <v>19505</v>
      </c>
      <c r="H2681" t="s">
        <v>5978</v>
      </c>
      <c r="I2681" t="s">
        <v>6085</v>
      </c>
      <c r="J2681">
        <v>1</v>
      </c>
      <c r="K2681" t="s">
        <v>5598</v>
      </c>
      <c r="L2681">
        <v>10.3</v>
      </c>
      <c r="M2681">
        <v>10.3</v>
      </c>
      <c r="N2681" t="s">
        <v>6085</v>
      </c>
      <c r="O2681" t="s">
        <v>464</v>
      </c>
    </row>
    <row r="2682" spans="1:15" x14ac:dyDescent="0.3">
      <c r="A2682">
        <v>227784</v>
      </c>
      <c r="B2682">
        <v>122</v>
      </c>
      <c r="C2682" t="s">
        <v>552</v>
      </c>
      <c r="D2682" t="s">
        <v>2520</v>
      </c>
      <c r="E2682" t="s">
        <v>3398</v>
      </c>
      <c r="F2682" s="440">
        <v>46122</v>
      </c>
      <c r="G2682">
        <v>23095</v>
      </c>
      <c r="H2682" t="s">
        <v>5942</v>
      </c>
      <c r="I2682" t="s">
        <v>6085</v>
      </c>
      <c r="J2682">
        <v>150</v>
      </c>
      <c r="K2682" t="s">
        <v>5613</v>
      </c>
      <c r="L2682">
        <v>184.5</v>
      </c>
      <c r="M2682">
        <v>1.23</v>
      </c>
      <c r="N2682" t="s">
        <v>6085</v>
      </c>
      <c r="O2682" t="s">
        <v>464</v>
      </c>
    </row>
    <row r="2683" spans="1:15" x14ac:dyDescent="0.3">
      <c r="A2683">
        <v>227784</v>
      </c>
      <c r="B2683">
        <v>122</v>
      </c>
      <c r="C2683" t="s">
        <v>552</v>
      </c>
      <c r="D2683" t="s">
        <v>2520</v>
      </c>
      <c r="E2683" t="s">
        <v>3398</v>
      </c>
      <c r="F2683" s="440">
        <v>46122</v>
      </c>
      <c r="G2683">
        <v>19617</v>
      </c>
      <c r="H2683" t="s">
        <v>5933</v>
      </c>
      <c r="I2683" t="s">
        <v>6085</v>
      </c>
      <c r="J2683">
        <v>0.2</v>
      </c>
      <c r="K2683" t="s">
        <v>5598</v>
      </c>
      <c r="L2683">
        <v>3.1</v>
      </c>
      <c r="M2683">
        <v>15.5</v>
      </c>
      <c r="N2683" t="s">
        <v>6085</v>
      </c>
      <c r="O2683" t="s">
        <v>464</v>
      </c>
    </row>
    <row r="2684" spans="1:15" x14ac:dyDescent="0.3">
      <c r="A2684">
        <v>227784</v>
      </c>
      <c r="B2684">
        <v>122</v>
      </c>
      <c r="C2684" t="s">
        <v>552</v>
      </c>
      <c r="D2684" t="s">
        <v>2520</v>
      </c>
      <c r="E2684" t="s">
        <v>3398</v>
      </c>
      <c r="F2684" s="440">
        <v>46122</v>
      </c>
      <c r="G2684">
        <v>19647</v>
      </c>
      <c r="H2684" t="s">
        <v>5921</v>
      </c>
      <c r="I2684" t="s">
        <v>6085</v>
      </c>
      <c r="J2684">
        <v>1.5</v>
      </c>
      <c r="K2684" t="s">
        <v>5598</v>
      </c>
      <c r="L2684">
        <v>18</v>
      </c>
      <c r="M2684">
        <v>12</v>
      </c>
      <c r="N2684" t="s">
        <v>6085</v>
      </c>
      <c r="O2684" t="s">
        <v>464</v>
      </c>
    </row>
    <row r="2685" spans="1:15" x14ac:dyDescent="0.3">
      <c r="A2685">
        <v>227784</v>
      </c>
      <c r="B2685">
        <v>122</v>
      </c>
      <c r="C2685" t="s">
        <v>552</v>
      </c>
      <c r="D2685" t="s">
        <v>2520</v>
      </c>
      <c r="E2685" t="s">
        <v>3398</v>
      </c>
      <c r="F2685" s="440">
        <v>46122</v>
      </c>
      <c r="G2685">
        <v>23236</v>
      </c>
      <c r="H2685" t="s">
        <v>5934</v>
      </c>
      <c r="I2685" t="s">
        <v>6085</v>
      </c>
      <c r="J2685">
        <v>2</v>
      </c>
      <c r="K2685" t="s">
        <v>5598</v>
      </c>
      <c r="L2685">
        <v>20</v>
      </c>
      <c r="M2685">
        <v>10</v>
      </c>
      <c r="N2685" t="s">
        <v>6085</v>
      </c>
      <c r="O2685" t="s">
        <v>464</v>
      </c>
    </row>
    <row r="2686" spans="1:15" x14ac:dyDescent="0.3">
      <c r="A2686">
        <v>227784</v>
      </c>
      <c r="B2686">
        <v>122</v>
      </c>
      <c r="C2686" t="s">
        <v>552</v>
      </c>
      <c r="D2686" t="s">
        <v>2520</v>
      </c>
      <c r="E2686" t="s">
        <v>3398</v>
      </c>
      <c r="F2686" s="440">
        <v>46122</v>
      </c>
      <c r="G2686">
        <v>24037</v>
      </c>
      <c r="H2686" t="s">
        <v>6116</v>
      </c>
      <c r="I2686" t="s">
        <v>6085</v>
      </c>
      <c r="J2686">
        <v>2</v>
      </c>
      <c r="K2686" t="s">
        <v>5598</v>
      </c>
      <c r="L2686">
        <v>36</v>
      </c>
      <c r="M2686">
        <v>18</v>
      </c>
      <c r="N2686" t="s">
        <v>6085</v>
      </c>
      <c r="O2686" t="s">
        <v>464</v>
      </c>
    </row>
    <row r="2687" spans="1:15" x14ac:dyDescent="0.3">
      <c r="A2687">
        <v>227784</v>
      </c>
      <c r="B2687">
        <v>122</v>
      </c>
      <c r="C2687" t="s">
        <v>552</v>
      </c>
      <c r="D2687" t="s">
        <v>2520</v>
      </c>
      <c r="E2687" t="s">
        <v>3398</v>
      </c>
      <c r="F2687" s="440">
        <v>46122</v>
      </c>
      <c r="G2687">
        <v>19743</v>
      </c>
      <c r="H2687" t="s">
        <v>5940</v>
      </c>
      <c r="I2687" t="s">
        <v>6085</v>
      </c>
      <c r="J2687">
        <v>7</v>
      </c>
      <c r="K2687" t="s">
        <v>5598</v>
      </c>
      <c r="L2687">
        <v>105</v>
      </c>
      <c r="M2687">
        <v>15</v>
      </c>
      <c r="N2687" t="s">
        <v>6085</v>
      </c>
      <c r="O2687" t="s">
        <v>464</v>
      </c>
    </row>
    <row r="2688" spans="1:15" x14ac:dyDescent="0.3">
      <c r="A2688">
        <v>227784</v>
      </c>
      <c r="B2688">
        <v>122</v>
      </c>
      <c r="C2688" t="s">
        <v>552</v>
      </c>
      <c r="D2688" t="s">
        <v>2520</v>
      </c>
      <c r="E2688" t="s">
        <v>3398</v>
      </c>
      <c r="F2688" s="440">
        <v>46122</v>
      </c>
      <c r="G2688">
        <v>19751</v>
      </c>
      <c r="H2688" t="s">
        <v>5938</v>
      </c>
      <c r="I2688" t="s">
        <v>6085</v>
      </c>
      <c r="J2688">
        <v>5</v>
      </c>
      <c r="K2688" t="s">
        <v>5598</v>
      </c>
      <c r="L2688">
        <v>55</v>
      </c>
      <c r="M2688">
        <v>11</v>
      </c>
      <c r="N2688" t="s">
        <v>6085</v>
      </c>
      <c r="O2688" t="s">
        <v>464</v>
      </c>
    </row>
    <row r="2689" spans="1:15" x14ac:dyDescent="0.3">
      <c r="A2689">
        <v>227784</v>
      </c>
      <c r="B2689">
        <v>122</v>
      </c>
      <c r="C2689" t="s">
        <v>552</v>
      </c>
      <c r="D2689" t="s">
        <v>2520</v>
      </c>
      <c r="E2689" t="s">
        <v>3398</v>
      </c>
      <c r="F2689" s="440">
        <v>46122</v>
      </c>
      <c r="G2689">
        <v>19558</v>
      </c>
      <c r="H2689" t="s">
        <v>5950</v>
      </c>
      <c r="I2689" t="s">
        <v>6085</v>
      </c>
      <c r="J2689">
        <v>1</v>
      </c>
      <c r="K2689" t="s">
        <v>5598</v>
      </c>
      <c r="L2689">
        <v>15</v>
      </c>
      <c r="M2689">
        <v>15</v>
      </c>
      <c r="N2689" t="s">
        <v>6085</v>
      </c>
      <c r="O2689" t="s">
        <v>464</v>
      </c>
    </row>
    <row r="2690" spans="1:15" x14ac:dyDescent="0.3">
      <c r="A2690">
        <v>227784</v>
      </c>
      <c r="B2690">
        <v>122</v>
      </c>
      <c r="C2690" t="s">
        <v>552</v>
      </c>
      <c r="D2690" t="s">
        <v>2520</v>
      </c>
      <c r="E2690" t="s">
        <v>3398</v>
      </c>
      <c r="F2690" s="440">
        <v>46122</v>
      </c>
      <c r="G2690">
        <v>19472</v>
      </c>
      <c r="H2690" t="s">
        <v>6064</v>
      </c>
      <c r="I2690" t="s">
        <v>6085</v>
      </c>
      <c r="J2690">
        <v>1</v>
      </c>
      <c r="K2690" t="s">
        <v>5598</v>
      </c>
      <c r="L2690">
        <v>20</v>
      </c>
      <c r="M2690">
        <v>20</v>
      </c>
      <c r="N2690" t="s">
        <v>6085</v>
      </c>
      <c r="O2690" t="s">
        <v>464</v>
      </c>
    </row>
    <row r="2691" spans="1:15" x14ac:dyDescent="0.3">
      <c r="A2691">
        <v>227784</v>
      </c>
      <c r="B2691">
        <v>122</v>
      </c>
      <c r="C2691" t="s">
        <v>552</v>
      </c>
      <c r="D2691" t="s">
        <v>2520</v>
      </c>
      <c r="E2691" t="s">
        <v>3398</v>
      </c>
      <c r="F2691" s="440">
        <v>46122</v>
      </c>
      <c r="G2691">
        <v>19480</v>
      </c>
      <c r="H2691" t="s">
        <v>5936</v>
      </c>
      <c r="I2691" t="s">
        <v>6085</v>
      </c>
      <c r="J2691">
        <v>0.3</v>
      </c>
      <c r="K2691" t="s">
        <v>5598</v>
      </c>
      <c r="L2691">
        <v>4.8</v>
      </c>
      <c r="M2691">
        <v>16</v>
      </c>
      <c r="N2691" t="s">
        <v>6085</v>
      </c>
      <c r="O2691" t="s">
        <v>464</v>
      </c>
    </row>
    <row r="2692" spans="1:15" x14ac:dyDescent="0.3">
      <c r="A2692">
        <v>227784</v>
      </c>
      <c r="B2692">
        <v>122</v>
      </c>
      <c r="C2692" t="s">
        <v>552</v>
      </c>
      <c r="D2692" t="s">
        <v>2520</v>
      </c>
      <c r="E2692" t="s">
        <v>3398</v>
      </c>
      <c r="F2692" s="440">
        <v>46122</v>
      </c>
      <c r="G2692">
        <v>19485</v>
      </c>
      <c r="H2692" t="s">
        <v>5935</v>
      </c>
      <c r="I2692" t="s">
        <v>6085</v>
      </c>
      <c r="J2692">
        <v>0.1</v>
      </c>
      <c r="K2692" t="s">
        <v>5598</v>
      </c>
      <c r="L2692">
        <v>11</v>
      </c>
      <c r="M2692">
        <v>110</v>
      </c>
      <c r="N2692" t="s">
        <v>6085</v>
      </c>
      <c r="O2692" t="s">
        <v>464</v>
      </c>
    </row>
    <row r="2693" spans="1:15" x14ac:dyDescent="0.3">
      <c r="A2693">
        <v>227784</v>
      </c>
      <c r="B2693">
        <v>122</v>
      </c>
      <c r="C2693" t="s">
        <v>552</v>
      </c>
      <c r="D2693" t="s">
        <v>2520</v>
      </c>
      <c r="E2693" t="s">
        <v>3398</v>
      </c>
      <c r="F2693" s="440">
        <v>46122</v>
      </c>
      <c r="G2693">
        <v>23359</v>
      </c>
      <c r="H2693" t="s">
        <v>5939</v>
      </c>
      <c r="I2693" t="s">
        <v>6085</v>
      </c>
      <c r="J2693">
        <v>10</v>
      </c>
      <c r="K2693" t="s">
        <v>5598</v>
      </c>
      <c r="L2693">
        <v>22</v>
      </c>
      <c r="M2693">
        <v>2.2000000000000002</v>
      </c>
      <c r="N2693" t="s">
        <v>6085</v>
      </c>
      <c r="O2693" t="s">
        <v>464</v>
      </c>
    </row>
    <row r="2694" spans="1:15" x14ac:dyDescent="0.3">
      <c r="A2694">
        <v>227784</v>
      </c>
      <c r="B2694">
        <v>122</v>
      </c>
      <c r="C2694" t="s">
        <v>552</v>
      </c>
      <c r="D2694" t="s">
        <v>2520</v>
      </c>
      <c r="E2694" t="s">
        <v>3398</v>
      </c>
      <c r="F2694" s="440">
        <v>46122</v>
      </c>
      <c r="G2694">
        <v>25647</v>
      </c>
      <c r="H2694" t="s">
        <v>5918</v>
      </c>
      <c r="I2694" t="s">
        <v>6085</v>
      </c>
      <c r="J2694">
        <v>1.5</v>
      </c>
      <c r="K2694" t="s">
        <v>5598</v>
      </c>
      <c r="L2694">
        <v>30</v>
      </c>
      <c r="M2694">
        <v>20</v>
      </c>
      <c r="N2694" t="s">
        <v>6085</v>
      </c>
      <c r="O2694" t="s">
        <v>464</v>
      </c>
    </row>
    <row r="2695" spans="1:15" x14ac:dyDescent="0.3">
      <c r="A2695">
        <v>227784</v>
      </c>
      <c r="B2695">
        <v>122</v>
      </c>
      <c r="C2695" t="s">
        <v>552</v>
      </c>
      <c r="D2695" t="s">
        <v>2520</v>
      </c>
      <c r="E2695" t="s">
        <v>3398</v>
      </c>
      <c r="F2695" s="440">
        <v>46122</v>
      </c>
      <c r="G2695">
        <v>19654</v>
      </c>
      <c r="H2695" t="s">
        <v>5917</v>
      </c>
      <c r="I2695" t="s">
        <v>6085</v>
      </c>
      <c r="J2695">
        <v>4</v>
      </c>
      <c r="K2695" t="s">
        <v>5598</v>
      </c>
      <c r="L2695">
        <v>18.8</v>
      </c>
      <c r="M2695">
        <v>4.7</v>
      </c>
      <c r="N2695" t="s">
        <v>6085</v>
      </c>
      <c r="O2695" t="s">
        <v>464</v>
      </c>
    </row>
    <row r="2696" spans="1:15" x14ac:dyDescent="0.3">
      <c r="A2696">
        <v>227784</v>
      </c>
      <c r="B2696">
        <v>122</v>
      </c>
      <c r="C2696" t="s">
        <v>552</v>
      </c>
      <c r="D2696" t="s">
        <v>2520</v>
      </c>
      <c r="E2696" t="s">
        <v>3398</v>
      </c>
      <c r="F2696" s="440">
        <v>46122</v>
      </c>
      <c r="G2696">
        <v>19657</v>
      </c>
      <c r="H2696" t="s">
        <v>5916</v>
      </c>
      <c r="I2696" t="s">
        <v>6085</v>
      </c>
      <c r="J2696">
        <v>3</v>
      </c>
      <c r="K2696" t="s">
        <v>5598</v>
      </c>
      <c r="L2696">
        <v>14.25</v>
      </c>
      <c r="M2696">
        <v>4.75</v>
      </c>
      <c r="N2696" t="s">
        <v>6085</v>
      </c>
      <c r="O2696" t="s">
        <v>464</v>
      </c>
    </row>
    <row r="2697" spans="1:15" x14ac:dyDescent="0.3">
      <c r="A2697">
        <v>227784</v>
      </c>
      <c r="B2697">
        <v>122</v>
      </c>
      <c r="C2697" t="s">
        <v>552</v>
      </c>
      <c r="D2697" t="s">
        <v>2520</v>
      </c>
      <c r="E2697" t="s">
        <v>3398</v>
      </c>
      <c r="F2697" s="440">
        <v>46122</v>
      </c>
      <c r="G2697">
        <v>19787</v>
      </c>
      <c r="H2697" t="s">
        <v>5914</v>
      </c>
      <c r="I2697" t="s">
        <v>6085</v>
      </c>
      <c r="J2697">
        <v>1.5</v>
      </c>
      <c r="K2697" t="s">
        <v>5598</v>
      </c>
      <c r="L2697">
        <v>7.88</v>
      </c>
      <c r="M2697">
        <v>5.2533329999999996</v>
      </c>
      <c r="N2697" t="s">
        <v>6085</v>
      </c>
      <c r="O2697" t="s">
        <v>464</v>
      </c>
    </row>
    <row r="2698" spans="1:15" x14ac:dyDescent="0.3">
      <c r="A2698">
        <v>227784</v>
      </c>
      <c r="B2698">
        <v>122</v>
      </c>
      <c r="C2698" t="s">
        <v>552</v>
      </c>
      <c r="D2698" t="s">
        <v>2520</v>
      </c>
      <c r="E2698" t="s">
        <v>3398</v>
      </c>
      <c r="F2698" s="440">
        <v>46122</v>
      </c>
      <c r="G2698">
        <v>19488</v>
      </c>
      <c r="H2698" t="s">
        <v>5930</v>
      </c>
      <c r="I2698" t="s">
        <v>6085</v>
      </c>
      <c r="J2698">
        <v>1</v>
      </c>
      <c r="K2698" t="s">
        <v>5598</v>
      </c>
      <c r="L2698">
        <v>14</v>
      </c>
      <c r="M2698">
        <v>14</v>
      </c>
      <c r="N2698" t="s">
        <v>6085</v>
      </c>
      <c r="O2698" t="s">
        <v>464</v>
      </c>
    </row>
    <row r="2699" spans="1:15" x14ac:dyDescent="0.3">
      <c r="A2699">
        <v>227784</v>
      </c>
      <c r="B2699">
        <v>122</v>
      </c>
      <c r="C2699" t="s">
        <v>552</v>
      </c>
      <c r="D2699" t="s">
        <v>2520</v>
      </c>
      <c r="E2699" t="s">
        <v>3398</v>
      </c>
      <c r="F2699" s="440">
        <v>46122</v>
      </c>
      <c r="G2699">
        <v>19503</v>
      </c>
      <c r="H2699" t="s">
        <v>6058</v>
      </c>
      <c r="I2699" t="s">
        <v>6085</v>
      </c>
      <c r="J2699">
        <v>1</v>
      </c>
      <c r="K2699" t="s">
        <v>5598</v>
      </c>
      <c r="L2699">
        <v>9</v>
      </c>
      <c r="M2699">
        <v>9</v>
      </c>
      <c r="N2699" t="s">
        <v>6085</v>
      </c>
      <c r="O2699" t="s">
        <v>464</v>
      </c>
    </row>
    <row r="2700" spans="1:15" x14ac:dyDescent="0.3">
      <c r="A2700">
        <v>227784</v>
      </c>
      <c r="B2700">
        <v>122</v>
      </c>
      <c r="C2700" t="s">
        <v>552</v>
      </c>
      <c r="D2700" t="s">
        <v>2520</v>
      </c>
      <c r="E2700" t="s">
        <v>3398</v>
      </c>
      <c r="F2700" s="440">
        <v>46122</v>
      </c>
      <c r="G2700">
        <v>23390</v>
      </c>
      <c r="H2700" t="s">
        <v>5922</v>
      </c>
      <c r="I2700" t="s">
        <v>6085</v>
      </c>
      <c r="J2700">
        <v>6</v>
      </c>
      <c r="K2700" t="s">
        <v>5598</v>
      </c>
      <c r="L2700">
        <v>51</v>
      </c>
      <c r="M2700">
        <v>8.5</v>
      </c>
      <c r="N2700" t="s">
        <v>6085</v>
      </c>
      <c r="O2700" t="s">
        <v>464</v>
      </c>
    </row>
    <row r="2701" spans="1:15" x14ac:dyDescent="0.3">
      <c r="A2701">
        <v>227784</v>
      </c>
      <c r="B2701">
        <v>122</v>
      </c>
      <c r="C2701" t="s">
        <v>552</v>
      </c>
      <c r="D2701" t="s">
        <v>2520</v>
      </c>
      <c r="E2701" t="s">
        <v>3398</v>
      </c>
      <c r="F2701" s="440">
        <v>46122</v>
      </c>
      <c r="G2701">
        <v>19502</v>
      </c>
      <c r="H2701" t="s">
        <v>6015</v>
      </c>
      <c r="I2701" t="s">
        <v>6085</v>
      </c>
      <c r="J2701">
        <v>0.6</v>
      </c>
      <c r="K2701" t="s">
        <v>5598</v>
      </c>
      <c r="L2701">
        <v>11.4</v>
      </c>
      <c r="M2701">
        <v>19</v>
      </c>
      <c r="N2701" t="s">
        <v>6085</v>
      </c>
      <c r="O2701" t="s">
        <v>464</v>
      </c>
    </row>
    <row r="2702" spans="1:15" x14ac:dyDescent="0.3">
      <c r="A2702">
        <v>227781</v>
      </c>
      <c r="B2702">
        <v>122</v>
      </c>
      <c r="C2702" t="s">
        <v>552</v>
      </c>
      <c r="D2702" t="s">
        <v>2697</v>
      </c>
      <c r="E2702" t="s">
        <v>3399</v>
      </c>
      <c r="F2702" s="440">
        <v>46122</v>
      </c>
      <c r="G2702">
        <v>26631</v>
      </c>
      <c r="H2702" t="s">
        <v>6117</v>
      </c>
      <c r="I2702" t="s">
        <v>6085</v>
      </c>
      <c r="J2702">
        <v>2.5</v>
      </c>
      <c r="K2702" t="s">
        <v>5598</v>
      </c>
      <c r="L2702">
        <v>180.03</v>
      </c>
      <c r="M2702">
        <v>72.012</v>
      </c>
      <c r="N2702" t="s">
        <v>6085</v>
      </c>
      <c r="O2702" t="s">
        <v>464</v>
      </c>
    </row>
    <row r="2703" spans="1:15" x14ac:dyDescent="0.3">
      <c r="A2703">
        <v>227406</v>
      </c>
      <c r="B2703">
        <v>122</v>
      </c>
      <c r="C2703" t="s">
        <v>552</v>
      </c>
      <c r="D2703" t="s">
        <v>2697</v>
      </c>
      <c r="E2703" t="s">
        <v>3400</v>
      </c>
      <c r="F2703" s="440">
        <v>46122</v>
      </c>
      <c r="G2703">
        <v>19846</v>
      </c>
      <c r="H2703" t="s">
        <v>6060</v>
      </c>
      <c r="I2703" t="s">
        <v>6085</v>
      </c>
      <c r="J2703">
        <v>0.5</v>
      </c>
      <c r="K2703" t="s">
        <v>5598</v>
      </c>
      <c r="L2703">
        <v>10.8</v>
      </c>
      <c r="M2703">
        <v>21.6</v>
      </c>
      <c r="N2703" t="s">
        <v>6085</v>
      </c>
      <c r="O2703" t="s">
        <v>464</v>
      </c>
    </row>
    <row r="2704" spans="1:15" x14ac:dyDescent="0.3">
      <c r="A2704">
        <v>227406</v>
      </c>
      <c r="B2704">
        <v>122</v>
      </c>
      <c r="C2704" t="s">
        <v>552</v>
      </c>
      <c r="D2704" t="s">
        <v>2697</v>
      </c>
      <c r="E2704" t="s">
        <v>3400</v>
      </c>
      <c r="F2704" s="440">
        <v>46122</v>
      </c>
      <c r="G2704">
        <v>23389</v>
      </c>
      <c r="H2704" t="s">
        <v>5923</v>
      </c>
      <c r="I2704" t="s">
        <v>6085</v>
      </c>
      <c r="J2704">
        <v>2</v>
      </c>
      <c r="K2704" t="s">
        <v>5598</v>
      </c>
      <c r="L2704">
        <v>10.4</v>
      </c>
      <c r="M2704">
        <v>5.2</v>
      </c>
      <c r="N2704" t="s">
        <v>6085</v>
      </c>
      <c r="O2704" t="s">
        <v>464</v>
      </c>
    </row>
    <row r="2705" spans="1:15" x14ac:dyDescent="0.3">
      <c r="A2705">
        <v>227406</v>
      </c>
      <c r="B2705">
        <v>122</v>
      </c>
      <c r="C2705" t="s">
        <v>552</v>
      </c>
      <c r="D2705" t="s">
        <v>2697</v>
      </c>
      <c r="E2705" t="s">
        <v>3400</v>
      </c>
      <c r="F2705" s="440">
        <v>46122</v>
      </c>
      <c r="G2705">
        <v>19748</v>
      </c>
      <c r="H2705" t="s">
        <v>5983</v>
      </c>
      <c r="I2705" t="s">
        <v>6085</v>
      </c>
      <c r="J2705">
        <v>4</v>
      </c>
      <c r="K2705" t="s">
        <v>5598</v>
      </c>
      <c r="L2705">
        <v>37.799999999999997</v>
      </c>
      <c r="M2705">
        <v>9.4499999999999993</v>
      </c>
      <c r="N2705" t="s">
        <v>6085</v>
      </c>
      <c r="O2705" t="s">
        <v>464</v>
      </c>
    </row>
    <row r="2706" spans="1:15" x14ac:dyDescent="0.3">
      <c r="A2706">
        <v>227406</v>
      </c>
      <c r="B2706">
        <v>122</v>
      </c>
      <c r="C2706" t="s">
        <v>552</v>
      </c>
      <c r="D2706" t="s">
        <v>2697</v>
      </c>
      <c r="E2706" t="s">
        <v>3400</v>
      </c>
      <c r="F2706" s="440">
        <v>46122</v>
      </c>
      <c r="G2706">
        <v>23361</v>
      </c>
      <c r="H2706" t="s">
        <v>5937</v>
      </c>
      <c r="I2706" t="s">
        <v>6085</v>
      </c>
      <c r="J2706">
        <v>20</v>
      </c>
      <c r="K2706" t="s">
        <v>5598</v>
      </c>
      <c r="L2706">
        <v>59.4</v>
      </c>
      <c r="M2706">
        <v>2.97</v>
      </c>
      <c r="N2706" t="s">
        <v>6085</v>
      </c>
      <c r="O2706" t="s">
        <v>464</v>
      </c>
    </row>
    <row r="2707" spans="1:15" x14ac:dyDescent="0.3">
      <c r="A2707">
        <v>227406</v>
      </c>
      <c r="B2707">
        <v>122</v>
      </c>
      <c r="C2707" t="s">
        <v>552</v>
      </c>
      <c r="D2707" t="s">
        <v>2697</v>
      </c>
      <c r="E2707" t="s">
        <v>3400</v>
      </c>
      <c r="F2707" s="440">
        <v>46122</v>
      </c>
      <c r="G2707">
        <v>19759</v>
      </c>
      <c r="H2707" t="s">
        <v>6016</v>
      </c>
      <c r="I2707" t="s">
        <v>6085</v>
      </c>
      <c r="J2707">
        <v>5</v>
      </c>
      <c r="K2707" t="s">
        <v>5598</v>
      </c>
      <c r="L2707">
        <v>54</v>
      </c>
      <c r="M2707">
        <v>10.8</v>
      </c>
      <c r="N2707" t="s">
        <v>6085</v>
      </c>
      <c r="O2707" t="s">
        <v>464</v>
      </c>
    </row>
    <row r="2708" spans="1:15" x14ac:dyDescent="0.3">
      <c r="A2708">
        <v>227406</v>
      </c>
      <c r="B2708">
        <v>122</v>
      </c>
      <c r="C2708" t="s">
        <v>552</v>
      </c>
      <c r="D2708" t="s">
        <v>2697</v>
      </c>
      <c r="E2708" t="s">
        <v>3400</v>
      </c>
      <c r="F2708" s="440">
        <v>46122</v>
      </c>
      <c r="G2708">
        <v>23186</v>
      </c>
      <c r="H2708" t="s">
        <v>5955</v>
      </c>
      <c r="I2708" t="s">
        <v>6085</v>
      </c>
      <c r="J2708">
        <v>20</v>
      </c>
      <c r="K2708" t="s">
        <v>5598</v>
      </c>
      <c r="L2708">
        <v>247</v>
      </c>
      <c r="M2708">
        <v>12.35</v>
      </c>
      <c r="N2708" t="s">
        <v>6085</v>
      </c>
      <c r="O2708" t="s">
        <v>464</v>
      </c>
    </row>
    <row r="2709" spans="1:15" x14ac:dyDescent="0.3">
      <c r="A2709">
        <v>227400</v>
      </c>
      <c r="B2709">
        <v>122</v>
      </c>
      <c r="C2709" t="s">
        <v>552</v>
      </c>
      <c r="D2709" t="s">
        <v>2704</v>
      </c>
      <c r="E2709" t="s">
        <v>3401</v>
      </c>
      <c r="F2709" s="440">
        <v>46123</v>
      </c>
      <c r="G2709">
        <v>24083</v>
      </c>
      <c r="H2709" t="s">
        <v>5924</v>
      </c>
      <c r="I2709" t="s">
        <v>6085</v>
      </c>
      <c r="J2709">
        <v>50</v>
      </c>
      <c r="K2709" t="s">
        <v>6103</v>
      </c>
      <c r="L2709">
        <v>272</v>
      </c>
      <c r="M2709">
        <v>5.44</v>
      </c>
      <c r="N2709" t="s">
        <v>6085</v>
      </c>
      <c r="O2709" t="s">
        <v>464</v>
      </c>
    </row>
    <row r="2710" spans="1:15" x14ac:dyDescent="0.3">
      <c r="A2710">
        <v>227400</v>
      </c>
      <c r="B2710">
        <v>122</v>
      </c>
      <c r="C2710" t="s">
        <v>552</v>
      </c>
      <c r="D2710" t="s">
        <v>2704</v>
      </c>
      <c r="E2710" t="s">
        <v>3401</v>
      </c>
      <c r="F2710" s="440">
        <v>46123</v>
      </c>
      <c r="G2710">
        <v>19476</v>
      </c>
      <c r="H2710" t="s">
        <v>6017</v>
      </c>
      <c r="I2710" t="s">
        <v>6085</v>
      </c>
      <c r="J2710">
        <v>0.26</v>
      </c>
      <c r="K2710" t="s">
        <v>5598</v>
      </c>
      <c r="L2710">
        <v>17.72</v>
      </c>
      <c r="M2710">
        <v>68.153846000000001</v>
      </c>
      <c r="N2710" t="s">
        <v>6085</v>
      </c>
      <c r="O2710" t="s">
        <v>464</v>
      </c>
    </row>
    <row r="2711" spans="1:15" x14ac:dyDescent="0.3">
      <c r="A2711">
        <v>227400</v>
      </c>
      <c r="B2711">
        <v>122</v>
      </c>
      <c r="C2711" t="s">
        <v>552</v>
      </c>
      <c r="D2711" t="s">
        <v>2704</v>
      </c>
      <c r="E2711" t="s">
        <v>3401</v>
      </c>
      <c r="F2711" s="440">
        <v>46123</v>
      </c>
      <c r="G2711">
        <v>19465</v>
      </c>
      <c r="H2711" t="s">
        <v>5953</v>
      </c>
      <c r="I2711" t="s">
        <v>6085</v>
      </c>
      <c r="J2711">
        <v>1.6</v>
      </c>
      <c r="K2711" t="s">
        <v>5598</v>
      </c>
      <c r="L2711">
        <v>9.2799999999999994</v>
      </c>
      <c r="M2711">
        <v>5.8</v>
      </c>
      <c r="N2711" t="s">
        <v>6085</v>
      </c>
      <c r="O2711" t="s">
        <v>464</v>
      </c>
    </row>
    <row r="2712" spans="1:15" x14ac:dyDescent="0.3">
      <c r="A2712">
        <v>227400</v>
      </c>
      <c r="B2712">
        <v>122</v>
      </c>
      <c r="C2712" t="s">
        <v>552</v>
      </c>
      <c r="D2712" t="s">
        <v>2704</v>
      </c>
      <c r="E2712" t="s">
        <v>3401</v>
      </c>
      <c r="F2712" s="440">
        <v>46123</v>
      </c>
      <c r="G2712">
        <v>23113</v>
      </c>
      <c r="H2712" t="s">
        <v>5985</v>
      </c>
      <c r="I2712" t="s">
        <v>6085</v>
      </c>
      <c r="J2712">
        <v>0.65</v>
      </c>
      <c r="K2712" t="s">
        <v>5598</v>
      </c>
      <c r="L2712">
        <v>8.39</v>
      </c>
      <c r="M2712">
        <v>12.907692000000001</v>
      </c>
      <c r="N2712" t="s">
        <v>6085</v>
      </c>
      <c r="O2712" t="s">
        <v>464</v>
      </c>
    </row>
    <row r="2713" spans="1:15" x14ac:dyDescent="0.3">
      <c r="A2713">
        <v>227400</v>
      </c>
      <c r="B2713">
        <v>122</v>
      </c>
      <c r="C2713" t="s">
        <v>552</v>
      </c>
      <c r="D2713" t="s">
        <v>2704</v>
      </c>
      <c r="E2713" t="s">
        <v>3401</v>
      </c>
      <c r="F2713" s="440">
        <v>46123</v>
      </c>
      <c r="G2713">
        <v>19623</v>
      </c>
      <c r="H2713" t="s">
        <v>5929</v>
      </c>
      <c r="I2713" t="s">
        <v>6085</v>
      </c>
      <c r="J2713">
        <v>5.2</v>
      </c>
      <c r="K2713" t="s">
        <v>5598</v>
      </c>
      <c r="L2713">
        <v>23.4</v>
      </c>
      <c r="M2713">
        <v>4.5</v>
      </c>
      <c r="N2713" t="s">
        <v>6085</v>
      </c>
      <c r="O2713" t="s">
        <v>464</v>
      </c>
    </row>
    <row r="2714" spans="1:15" x14ac:dyDescent="0.3">
      <c r="A2714">
        <v>227400</v>
      </c>
      <c r="B2714">
        <v>122</v>
      </c>
      <c r="C2714" t="s">
        <v>552</v>
      </c>
      <c r="D2714" t="s">
        <v>2704</v>
      </c>
      <c r="E2714" t="s">
        <v>3401</v>
      </c>
      <c r="F2714" s="440">
        <v>46123</v>
      </c>
      <c r="G2714">
        <v>23241</v>
      </c>
      <c r="H2714" t="s">
        <v>5932</v>
      </c>
      <c r="I2714" t="s">
        <v>6085</v>
      </c>
      <c r="J2714">
        <v>2.1</v>
      </c>
      <c r="K2714" t="s">
        <v>5598</v>
      </c>
      <c r="L2714">
        <v>7.16</v>
      </c>
      <c r="M2714">
        <v>3.4095240000000002</v>
      </c>
      <c r="N2714" t="s">
        <v>6085</v>
      </c>
      <c r="O2714" t="s">
        <v>464</v>
      </c>
    </row>
    <row r="2715" spans="1:15" x14ac:dyDescent="0.3">
      <c r="A2715">
        <v>227400</v>
      </c>
      <c r="B2715">
        <v>122</v>
      </c>
      <c r="C2715" t="s">
        <v>552</v>
      </c>
      <c r="D2715" t="s">
        <v>2704</v>
      </c>
      <c r="E2715" t="s">
        <v>3401</v>
      </c>
      <c r="F2715" s="440">
        <v>46123</v>
      </c>
      <c r="G2715">
        <v>19632</v>
      </c>
      <c r="H2715" t="s">
        <v>5926</v>
      </c>
      <c r="I2715" t="s">
        <v>6085</v>
      </c>
      <c r="J2715">
        <v>4.0999999999999996</v>
      </c>
      <c r="K2715" t="s">
        <v>5598</v>
      </c>
      <c r="L2715">
        <v>21.69</v>
      </c>
      <c r="M2715">
        <v>5.2902440000000004</v>
      </c>
      <c r="N2715" t="s">
        <v>6085</v>
      </c>
      <c r="O2715" t="s">
        <v>464</v>
      </c>
    </row>
    <row r="2716" spans="1:15" x14ac:dyDescent="0.3">
      <c r="A2716">
        <v>227400</v>
      </c>
      <c r="B2716">
        <v>122</v>
      </c>
      <c r="C2716" t="s">
        <v>552</v>
      </c>
      <c r="D2716" t="s">
        <v>2704</v>
      </c>
      <c r="E2716" t="s">
        <v>3401</v>
      </c>
      <c r="F2716" s="440">
        <v>46123</v>
      </c>
      <c r="G2716">
        <v>23198</v>
      </c>
      <c r="H2716" t="s">
        <v>5947</v>
      </c>
      <c r="I2716" t="s">
        <v>6085</v>
      </c>
      <c r="J2716">
        <v>2.0499999999999998</v>
      </c>
      <c r="K2716" t="s">
        <v>5598</v>
      </c>
      <c r="L2716">
        <v>49.06</v>
      </c>
      <c r="M2716">
        <v>23.931706999999999</v>
      </c>
      <c r="N2716" t="s">
        <v>6085</v>
      </c>
      <c r="O2716" t="s">
        <v>464</v>
      </c>
    </row>
    <row r="2717" spans="1:15" x14ac:dyDescent="0.3">
      <c r="A2717">
        <v>227400</v>
      </c>
      <c r="B2717">
        <v>122</v>
      </c>
      <c r="C2717" t="s">
        <v>552</v>
      </c>
      <c r="D2717" t="s">
        <v>2704</v>
      </c>
      <c r="E2717" t="s">
        <v>3401</v>
      </c>
      <c r="F2717" s="440">
        <v>46123</v>
      </c>
      <c r="G2717">
        <v>19589</v>
      </c>
      <c r="H2717" t="s">
        <v>5943</v>
      </c>
      <c r="I2717" t="s">
        <v>6085</v>
      </c>
      <c r="J2717">
        <v>1.1000000000000001</v>
      </c>
      <c r="K2717" t="s">
        <v>5598</v>
      </c>
      <c r="L2717">
        <v>7.26</v>
      </c>
      <c r="M2717">
        <v>6.6</v>
      </c>
      <c r="N2717" t="s">
        <v>6085</v>
      </c>
      <c r="O2717" t="s">
        <v>464</v>
      </c>
    </row>
    <row r="2718" spans="1:15" x14ac:dyDescent="0.3">
      <c r="A2718">
        <v>227392</v>
      </c>
      <c r="B2718">
        <v>122</v>
      </c>
      <c r="C2718" t="s">
        <v>552</v>
      </c>
      <c r="D2718" t="s">
        <v>2725</v>
      </c>
      <c r="E2718" t="s">
        <v>3402</v>
      </c>
      <c r="F2718" s="440">
        <v>46126</v>
      </c>
      <c r="G2718">
        <v>18261</v>
      </c>
      <c r="H2718" t="s">
        <v>5769</v>
      </c>
      <c r="I2718" t="s">
        <v>4764</v>
      </c>
      <c r="J2718">
        <v>4</v>
      </c>
      <c r="K2718" t="s">
        <v>5601</v>
      </c>
      <c r="L2718">
        <v>1693.28</v>
      </c>
      <c r="M2718">
        <v>423.32</v>
      </c>
      <c r="N2718" t="s">
        <v>4764</v>
      </c>
      <c r="O2718" t="s">
        <v>464</v>
      </c>
    </row>
    <row r="2719" spans="1:15" x14ac:dyDescent="0.3">
      <c r="A2719">
        <v>227392</v>
      </c>
      <c r="B2719">
        <v>122</v>
      </c>
      <c r="C2719" t="s">
        <v>552</v>
      </c>
      <c r="D2719" t="s">
        <v>2725</v>
      </c>
      <c r="E2719" t="s">
        <v>3402</v>
      </c>
      <c r="F2719" s="440">
        <v>46126</v>
      </c>
      <c r="G2719">
        <v>18382</v>
      </c>
      <c r="H2719" t="s">
        <v>5738</v>
      </c>
      <c r="I2719" t="s">
        <v>4764</v>
      </c>
      <c r="J2719">
        <v>3</v>
      </c>
      <c r="K2719" t="s">
        <v>5601</v>
      </c>
      <c r="L2719">
        <v>199.17</v>
      </c>
      <c r="M2719">
        <v>66.39</v>
      </c>
      <c r="N2719" t="s">
        <v>4764</v>
      </c>
      <c r="O2719" t="s">
        <v>464</v>
      </c>
    </row>
    <row r="2720" spans="1:15" x14ac:dyDescent="0.3">
      <c r="A2720">
        <v>227392</v>
      </c>
      <c r="B2720">
        <v>122</v>
      </c>
      <c r="C2720" t="s">
        <v>552</v>
      </c>
      <c r="D2720" t="s">
        <v>2725</v>
      </c>
      <c r="E2720" t="s">
        <v>3402</v>
      </c>
      <c r="F2720" s="440">
        <v>46126</v>
      </c>
      <c r="G2720">
        <v>18157</v>
      </c>
      <c r="H2720" t="s">
        <v>5793</v>
      </c>
      <c r="I2720" t="s">
        <v>4764</v>
      </c>
      <c r="J2720">
        <v>6</v>
      </c>
      <c r="K2720" t="s">
        <v>5601</v>
      </c>
      <c r="L2720">
        <v>1184.52</v>
      </c>
      <c r="M2720">
        <v>197.42</v>
      </c>
      <c r="N2720" t="s">
        <v>4764</v>
      </c>
      <c r="O2720" t="s">
        <v>464</v>
      </c>
    </row>
    <row r="2721" spans="1:15" x14ac:dyDescent="0.3">
      <c r="A2721">
        <v>227392</v>
      </c>
      <c r="B2721">
        <v>122</v>
      </c>
      <c r="C2721" t="s">
        <v>552</v>
      </c>
      <c r="D2721" t="s">
        <v>2725</v>
      </c>
      <c r="E2721" t="s">
        <v>3402</v>
      </c>
      <c r="F2721" s="440">
        <v>46126</v>
      </c>
      <c r="G2721">
        <v>18099</v>
      </c>
      <c r="H2721" t="s">
        <v>5810</v>
      </c>
      <c r="I2721" t="s">
        <v>4764</v>
      </c>
      <c r="J2721">
        <v>6</v>
      </c>
      <c r="K2721" t="s">
        <v>5601</v>
      </c>
      <c r="L2721">
        <v>1328.34</v>
      </c>
      <c r="M2721">
        <v>221.39</v>
      </c>
      <c r="N2721" t="s">
        <v>4764</v>
      </c>
      <c r="O2721" t="s">
        <v>464</v>
      </c>
    </row>
    <row r="2722" spans="1:15" x14ac:dyDescent="0.3">
      <c r="A2722">
        <v>227392</v>
      </c>
      <c r="B2722">
        <v>122</v>
      </c>
      <c r="C2722" t="s">
        <v>552</v>
      </c>
      <c r="D2722" t="s">
        <v>2725</v>
      </c>
      <c r="E2722" t="s">
        <v>3402</v>
      </c>
      <c r="F2722" s="440">
        <v>46126</v>
      </c>
      <c r="G2722">
        <v>25445</v>
      </c>
      <c r="H2722" t="s">
        <v>5770</v>
      </c>
      <c r="I2722" t="s">
        <v>4764</v>
      </c>
      <c r="J2722">
        <v>2</v>
      </c>
      <c r="K2722" t="s">
        <v>5601</v>
      </c>
      <c r="L2722">
        <v>573.12</v>
      </c>
      <c r="M2722">
        <v>286.56</v>
      </c>
      <c r="N2722" t="s">
        <v>4764</v>
      </c>
      <c r="O2722" t="s">
        <v>464</v>
      </c>
    </row>
    <row r="2723" spans="1:15" x14ac:dyDescent="0.3">
      <c r="A2723">
        <v>227389</v>
      </c>
      <c r="B2723">
        <v>122</v>
      </c>
      <c r="C2723" t="s">
        <v>552</v>
      </c>
      <c r="D2723" t="s">
        <v>2702</v>
      </c>
      <c r="E2723" t="s">
        <v>3403</v>
      </c>
      <c r="F2723" s="440">
        <v>46126</v>
      </c>
      <c r="G2723">
        <v>29131</v>
      </c>
      <c r="H2723" t="s">
        <v>6094</v>
      </c>
      <c r="I2723" t="s">
        <v>6085</v>
      </c>
      <c r="J2723">
        <v>40</v>
      </c>
      <c r="K2723" t="s">
        <v>5613</v>
      </c>
      <c r="L2723">
        <v>260</v>
      </c>
      <c r="M2723">
        <v>6.5</v>
      </c>
      <c r="N2723" t="s">
        <v>6085</v>
      </c>
      <c r="O2723" t="s">
        <v>464</v>
      </c>
    </row>
    <row r="2724" spans="1:15" x14ac:dyDescent="0.3">
      <c r="A2724">
        <v>227387</v>
      </c>
      <c r="B2724">
        <v>122</v>
      </c>
      <c r="C2724" t="s">
        <v>552</v>
      </c>
      <c r="D2724" t="s">
        <v>2727</v>
      </c>
      <c r="E2724" t="s">
        <v>3404</v>
      </c>
      <c r="F2724" s="440">
        <v>46125</v>
      </c>
      <c r="G2724">
        <v>26592</v>
      </c>
      <c r="H2724" t="s">
        <v>5717</v>
      </c>
      <c r="I2724" t="s">
        <v>6085</v>
      </c>
      <c r="J2724">
        <v>20.61</v>
      </c>
      <c r="K2724" t="s">
        <v>5598</v>
      </c>
      <c r="L2724">
        <v>762.57</v>
      </c>
      <c r="M2724">
        <v>37</v>
      </c>
      <c r="N2724" t="s">
        <v>6085</v>
      </c>
      <c r="O2724" t="s">
        <v>464</v>
      </c>
    </row>
    <row r="2725" spans="1:15" x14ac:dyDescent="0.3">
      <c r="A2725">
        <v>227387</v>
      </c>
      <c r="B2725">
        <v>122</v>
      </c>
      <c r="C2725" t="s">
        <v>552</v>
      </c>
      <c r="D2725" t="s">
        <v>2727</v>
      </c>
      <c r="E2725" t="s">
        <v>3404</v>
      </c>
      <c r="F2725" s="440">
        <v>46125</v>
      </c>
      <c r="G2725">
        <v>28479</v>
      </c>
      <c r="H2725" t="s">
        <v>5959</v>
      </c>
      <c r="I2725" t="s">
        <v>6085</v>
      </c>
      <c r="J2725">
        <v>40.840000000000003</v>
      </c>
      <c r="K2725" t="s">
        <v>5598</v>
      </c>
      <c r="L2725">
        <v>3308.04</v>
      </c>
      <c r="M2725">
        <v>81</v>
      </c>
      <c r="N2725" t="s">
        <v>6085</v>
      </c>
      <c r="O2725" t="s">
        <v>464</v>
      </c>
    </row>
    <row r="2726" spans="1:15" x14ac:dyDescent="0.3">
      <c r="A2726">
        <v>227387</v>
      </c>
      <c r="B2726">
        <v>122</v>
      </c>
      <c r="C2726" t="s">
        <v>552</v>
      </c>
      <c r="D2726" t="s">
        <v>2727</v>
      </c>
      <c r="E2726" t="s">
        <v>3404</v>
      </c>
      <c r="F2726" s="440">
        <v>46125</v>
      </c>
      <c r="G2726">
        <v>26584</v>
      </c>
      <c r="H2726" t="s">
        <v>5713</v>
      </c>
      <c r="I2726" t="s">
        <v>6085</v>
      </c>
      <c r="J2726">
        <v>10.11</v>
      </c>
      <c r="K2726" t="s">
        <v>5598</v>
      </c>
      <c r="L2726">
        <v>818.91</v>
      </c>
      <c r="M2726">
        <v>81</v>
      </c>
      <c r="N2726" t="s">
        <v>6085</v>
      </c>
      <c r="O2726" t="s">
        <v>464</v>
      </c>
    </row>
    <row r="2727" spans="1:15" x14ac:dyDescent="0.3">
      <c r="A2727">
        <v>227382</v>
      </c>
      <c r="B2727">
        <v>122</v>
      </c>
      <c r="C2727" t="s">
        <v>552</v>
      </c>
      <c r="D2727" t="s">
        <v>2523</v>
      </c>
      <c r="E2727" t="s">
        <v>3405</v>
      </c>
      <c r="F2727" s="440">
        <v>46113</v>
      </c>
      <c r="G2727">
        <v>26881</v>
      </c>
      <c r="H2727" t="s">
        <v>5965</v>
      </c>
      <c r="I2727" t="s">
        <v>6085</v>
      </c>
      <c r="J2727">
        <v>5</v>
      </c>
      <c r="K2727" t="s">
        <v>5598</v>
      </c>
      <c r="L2727">
        <v>325</v>
      </c>
      <c r="M2727">
        <v>65</v>
      </c>
      <c r="N2727" t="s">
        <v>6295</v>
      </c>
      <c r="O2727" t="s">
        <v>464</v>
      </c>
    </row>
    <row r="2728" spans="1:15" x14ac:dyDescent="0.3">
      <c r="A2728">
        <v>227378</v>
      </c>
      <c r="B2728">
        <v>122</v>
      </c>
      <c r="C2728" t="s">
        <v>552</v>
      </c>
      <c r="D2728" t="s">
        <v>2523</v>
      </c>
      <c r="E2728" t="s">
        <v>3406</v>
      </c>
      <c r="F2728" s="440">
        <v>46122</v>
      </c>
      <c r="G2728">
        <v>26713</v>
      </c>
      <c r="H2728" t="s">
        <v>5903</v>
      </c>
      <c r="I2728" t="s">
        <v>6085</v>
      </c>
      <c r="J2728">
        <v>3</v>
      </c>
      <c r="K2728" t="s">
        <v>5598</v>
      </c>
      <c r="L2728">
        <v>165</v>
      </c>
      <c r="M2728">
        <v>55</v>
      </c>
      <c r="N2728" t="s">
        <v>6296</v>
      </c>
      <c r="O2728" t="s">
        <v>464</v>
      </c>
    </row>
    <row r="2729" spans="1:15" x14ac:dyDescent="0.3">
      <c r="A2729">
        <v>227374</v>
      </c>
      <c r="B2729">
        <v>122</v>
      </c>
      <c r="C2729" t="s">
        <v>552</v>
      </c>
      <c r="D2729" t="s">
        <v>2706</v>
      </c>
      <c r="E2729" t="s">
        <v>3407</v>
      </c>
      <c r="F2729" s="440">
        <v>46126</v>
      </c>
      <c r="G2729">
        <v>21093</v>
      </c>
      <c r="H2729" t="s">
        <v>5608</v>
      </c>
      <c r="I2729" t="s">
        <v>6085</v>
      </c>
      <c r="J2729">
        <v>40</v>
      </c>
      <c r="K2729" t="s">
        <v>6103</v>
      </c>
      <c r="L2729">
        <v>175.6</v>
      </c>
      <c r="M2729">
        <v>4.3899999999999997</v>
      </c>
      <c r="N2729" t="s">
        <v>6085</v>
      </c>
      <c r="O2729" t="s">
        <v>464</v>
      </c>
    </row>
    <row r="2730" spans="1:15" x14ac:dyDescent="0.3">
      <c r="A2730">
        <v>227374</v>
      </c>
      <c r="B2730">
        <v>122</v>
      </c>
      <c r="C2730" t="s">
        <v>552</v>
      </c>
      <c r="D2730" t="s">
        <v>2706</v>
      </c>
      <c r="E2730" t="s">
        <v>3407</v>
      </c>
      <c r="F2730" s="440">
        <v>46126</v>
      </c>
      <c r="G2730">
        <v>20358</v>
      </c>
      <c r="H2730" t="s">
        <v>5648</v>
      </c>
      <c r="I2730" t="s">
        <v>6085</v>
      </c>
      <c r="J2730">
        <v>10</v>
      </c>
      <c r="K2730" t="s">
        <v>6103</v>
      </c>
      <c r="L2730">
        <v>142.5</v>
      </c>
      <c r="M2730">
        <v>14.25</v>
      </c>
      <c r="N2730" t="s">
        <v>6085</v>
      </c>
      <c r="O2730" t="s">
        <v>464</v>
      </c>
    </row>
    <row r="2731" spans="1:15" x14ac:dyDescent="0.3">
      <c r="A2731">
        <v>227374</v>
      </c>
      <c r="B2731">
        <v>122</v>
      </c>
      <c r="C2731" t="s">
        <v>552</v>
      </c>
      <c r="D2731" t="s">
        <v>2706</v>
      </c>
      <c r="E2731" t="s">
        <v>3407</v>
      </c>
      <c r="F2731" s="440">
        <v>46126</v>
      </c>
      <c r="G2731">
        <v>19421</v>
      </c>
      <c r="H2731" t="s">
        <v>5963</v>
      </c>
      <c r="I2731" t="s">
        <v>6085</v>
      </c>
      <c r="J2731">
        <v>48</v>
      </c>
      <c r="K2731" t="s">
        <v>6103</v>
      </c>
      <c r="L2731">
        <v>327.36</v>
      </c>
      <c r="M2731">
        <v>6.82</v>
      </c>
      <c r="N2731" t="s">
        <v>6085</v>
      </c>
      <c r="O2731" t="s">
        <v>464</v>
      </c>
    </row>
    <row r="2732" spans="1:15" x14ac:dyDescent="0.3">
      <c r="A2732">
        <v>227374</v>
      </c>
      <c r="B2732">
        <v>122</v>
      </c>
      <c r="C2732" t="s">
        <v>552</v>
      </c>
      <c r="D2732" t="s">
        <v>2706</v>
      </c>
      <c r="E2732" t="s">
        <v>3407</v>
      </c>
      <c r="F2732" s="440">
        <v>46126</v>
      </c>
      <c r="G2732">
        <v>20672</v>
      </c>
      <c r="H2732" t="s">
        <v>5642</v>
      </c>
      <c r="I2732" t="s">
        <v>6085</v>
      </c>
      <c r="J2732">
        <v>8</v>
      </c>
      <c r="K2732" t="s">
        <v>6103</v>
      </c>
      <c r="L2732">
        <v>236.4</v>
      </c>
      <c r="M2732">
        <v>29.55</v>
      </c>
      <c r="N2732" t="s">
        <v>6085</v>
      </c>
      <c r="O2732" t="s">
        <v>464</v>
      </c>
    </row>
    <row r="2733" spans="1:15" x14ac:dyDescent="0.3">
      <c r="A2733">
        <v>227374</v>
      </c>
      <c r="B2733">
        <v>122</v>
      </c>
      <c r="C2733" t="s">
        <v>552</v>
      </c>
      <c r="D2733" t="s">
        <v>2706</v>
      </c>
      <c r="E2733" t="s">
        <v>3407</v>
      </c>
      <c r="F2733" s="440">
        <v>46126</v>
      </c>
      <c r="G2733">
        <v>20242</v>
      </c>
      <c r="H2733" t="s">
        <v>5649</v>
      </c>
      <c r="I2733" t="s">
        <v>6085</v>
      </c>
      <c r="J2733">
        <v>2</v>
      </c>
      <c r="K2733" t="s">
        <v>5605</v>
      </c>
      <c r="L2733">
        <v>35.6</v>
      </c>
      <c r="M2733">
        <v>17.8</v>
      </c>
      <c r="N2733" t="s">
        <v>6085</v>
      </c>
      <c r="O2733" t="s">
        <v>464</v>
      </c>
    </row>
    <row r="2734" spans="1:15" x14ac:dyDescent="0.3">
      <c r="A2734">
        <v>227374</v>
      </c>
      <c r="B2734">
        <v>122</v>
      </c>
      <c r="C2734" t="s">
        <v>552</v>
      </c>
      <c r="D2734" t="s">
        <v>2706</v>
      </c>
      <c r="E2734" t="s">
        <v>3407</v>
      </c>
      <c r="F2734" s="440">
        <v>46126</v>
      </c>
      <c r="G2734">
        <v>20961</v>
      </c>
      <c r="H2734" t="s">
        <v>5687</v>
      </c>
      <c r="I2734" t="s">
        <v>6085</v>
      </c>
      <c r="J2734">
        <v>6</v>
      </c>
      <c r="K2734" t="s">
        <v>5613</v>
      </c>
      <c r="L2734">
        <v>53.4</v>
      </c>
      <c r="M2734">
        <v>8.9</v>
      </c>
      <c r="N2734" t="s">
        <v>6085</v>
      </c>
      <c r="O2734" t="s">
        <v>464</v>
      </c>
    </row>
    <row r="2735" spans="1:15" x14ac:dyDescent="0.3">
      <c r="A2735">
        <v>227374</v>
      </c>
      <c r="B2735">
        <v>122</v>
      </c>
      <c r="C2735" t="s">
        <v>552</v>
      </c>
      <c r="D2735" t="s">
        <v>2706</v>
      </c>
      <c r="E2735" t="s">
        <v>3407</v>
      </c>
      <c r="F2735" s="440">
        <v>46126</v>
      </c>
      <c r="G2735">
        <v>21010</v>
      </c>
      <c r="H2735" t="s">
        <v>5674</v>
      </c>
      <c r="I2735" t="s">
        <v>6085</v>
      </c>
      <c r="J2735">
        <v>40</v>
      </c>
      <c r="K2735" t="s">
        <v>5613</v>
      </c>
      <c r="L2735">
        <v>492</v>
      </c>
      <c r="M2735">
        <v>12.3</v>
      </c>
      <c r="N2735" t="s">
        <v>6085</v>
      </c>
      <c r="O2735" t="s">
        <v>464</v>
      </c>
    </row>
    <row r="2736" spans="1:15" x14ac:dyDescent="0.3">
      <c r="A2736">
        <v>227374</v>
      </c>
      <c r="B2736">
        <v>122</v>
      </c>
      <c r="C2736" t="s">
        <v>552</v>
      </c>
      <c r="D2736" t="s">
        <v>2706</v>
      </c>
      <c r="E2736" t="s">
        <v>3407</v>
      </c>
      <c r="F2736" s="440">
        <v>46126</v>
      </c>
      <c r="G2736">
        <v>20227</v>
      </c>
      <c r="H2736" t="s">
        <v>5650</v>
      </c>
      <c r="I2736" t="s">
        <v>6085</v>
      </c>
      <c r="J2736">
        <v>6</v>
      </c>
      <c r="K2736" t="s">
        <v>5605</v>
      </c>
      <c r="L2736">
        <v>76.2</v>
      </c>
      <c r="M2736">
        <v>12.7</v>
      </c>
      <c r="N2736" t="s">
        <v>6085</v>
      </c>
      <c r="O2736" t="s">
        <v>464</v>
      </c>
    </row>
    <row r="2737" spans="1:15" x14ac:dyDescent="0.3">
      <c r="A2737">
        <v>227374</v>
      </c>
      <c r="B2737">
        <v>122</v>
      </c>
      <c r="C2737" t="s">
        <v>552</v>
      </c>
      <c r="D2737" t="s">
        <v>2706</v>
      </c>
      <c r="E2737" t="s">
        <v>3407</v>
      </c>
      <c r="F2737" s="440">
        <v>46126</v>
      </c>
      <c r="G2737">
        <v>25209</v>
      </c>
      <c r="H2737" t="s">
        <v>5902</v>
      </c>
      <c r="I2737" t="s">
        <v>6085</v>
      </c>
      <c r="J2737">
        <v>2</v>
      </c>
      <c r="K2737" t="s">
        <v>5613</v>
      </c>
      <c r="L2737">
        <v>128.4</v>
      </c>
      <c r="M2737">
        <v>64.2</v>
      </c>
      <c r="N2737" t="s">
        <v>6085</v>
      </c>
      <c r="O2737" t="s">
        <v>464</v>
      </c>
    </row>
    <row r="2738" spans="1:15" x14ac:dyDescent="0.3">
      <c r="A2738">
        <v>227374</v>
      </c>
      <c r="B2738">
        <v>122</v>
      </c>
      <c r="C2738" t="s">
        <v>552</v>
      </c>
      <c r="D2738" t="s">
        <v>2706</v>
      </c>
      <c r="E2738" t="s">
        <v>3407</v>
      </c>
      <c r="F2738" s="440">
        <v>46126</v>
      </c>
      <c r="G2738">
        <v>20349</v>
      </c>
      <c r="H2738" t="s">
        <v>5679</v>
      </c>
      <c r="I2738" t="s">
        <v>6085</v>
      </c>
      <c r="J2738">
        <v>32</v>
      </c>
      <c r="K2738" t="s">
        <v>6103</v>
      </c>
      <c r="L2738">
        <v>421.12</v>
      </c>
      <c r="M2738">
        <v>13.16</v>
      </c>
      <c r="N2738" t="s">
        <v>6085</v>
      </c>
      <c r="O2738" t="s">
        <v>464</v>
      </c>
    </row>
    <row r="2739" spans="1:15" x14ac:dyDescent="0.3">
      <c r="A2739">
        <v>227374</v>
      </c>
      <c r="B2739">
        <v>122</v>
      </c>
      <c r="C2739" t="s">
        <v>552</v>
      </c>
      <c r="D2739" t="s">
        <v>2706</v>
      </c>
      <c r="E2739" t="s">
        <v>3407</v>
      </c>
      <c r="F2739" s="440">
        <v>46126</v>
      </c>
      <c r="G2739">
        <v>27148</v>
      </c>
      <c r="H2739" t="s">
        <v>6297</v>
      </c>
      <c r="I2739" t="s">
        <v>6085</v>
      </c>
      <c r="J2739">
        <v>6</v>
      </c>
      <c r="K2739" t="s">
        <v>5613</v>
      </c>
      <c r="L2739">
        <v>175.38</v>
      </c>
      <c r="M2739">
        <v>29.23</v>
      </c>
      <c r="N2739" t="s">
        <v>6085</v>
      </c>
      <c r="O2739" t="s">
        <v>464</v>
      </c>
    </row>
    <row r="2740" spans="1:15" x14ac:dyDescent="0.3">
      <c r="A2740">
        <v>227374</v>
      </c>
      <c r="B2740">
        <v>122</v>
      </c>
      <c r="C2740" t="s">
        <v>552</v>
      </c>
      <c r="D2740" t="s">
        <v>2706</v>
      </c>
      <c r="E2740" t="s">
        <v>3407</v>
      </c>
      <c r="F2740" s="440">
        <v>46126</v>
      </c>
      <c r="G2740">
        <v>20809</v>
      </c>
      <c r="H2740" t="s">
        <v>5627</v>
      </c>
      <c r="I2740" t="s">
        <v>6085</v>
      </c>
      <c r="J2740">
        <v>10</v>
      </c>
      <c r="K2740" t="s">
        <v>6103</v>
      </c>
      <c r="L2740">
        <v>299</v>
      </c>
      <c r="M2740">
        <v>29.9</v>
      </c>
      <c r="N2740" t="s">
        <v>6085</v>
      </c>
      <c r="O2740" t="s">
        <v>464</v>
      </c>
    </row>
    <row r="2741" spans="1:15" x14ac:dyDescent="0.3">
      <c r="A2741">
        <v>227374</v>
      </c>
      <c r="B2741">
        <v>122</v>
      </c>
      <c r="C2741" t="s">
        <v>552</v>
      </c>
      <c r="D2741" t="s">
        <v>2706</v>
      </c>
      <c r="E2741" t="s">
        <v>3407</v>
      </c>
      <c r="F2741" s="440">
        <v>46126</v>
      </c>
      <c r="G2741">
        <v>20114</v>
      </c>
      <c r="H2741" t="s">
        <v>5659</v>
      </c>
      <c r="I2741" t="s">
        <v>6085</v>
      </c>
      <c r="J2741">
        <v>24</v>
      </c>
      <c r="K2741" t="s">
        <v>5613</v>
      </c>
      <c r="L2741">
        <v>208.8</v>
      </c>
      <c r="M2741">
        <v>8.6999999999999993</v>
      </c>
      <c r="N2741" t="s">
        <v>6085</v>
      </c>
      <c r="O2741" t="s">
        <v>464</v>
      </c>
    </row>
    <row r="2742" spans="1:15" x14ac:dyDescent="0.3">
      <c r="A2742">
        <v>227371</v>
      </c>
      <c r="B2742">
        <v>122</v>
      </c>
      <c r="C2742" t="s">
        <v>552</v>
      </c>
      <c r="D2742" t="s">
        <v>2746</v>
      </c>
      <c r="E2742" t="s">
        <v>3408</v>
      </c>
      <c r="F2742" s="440">
        <v>46132</v>
      </c>
      <c r="G2742">
        <v>28316</v>
      </c>
      <c r="H2742" t="s">
        <v>6119</v>
      </c>
      <c r="I2742" t="s">
        <v>4764</v>
      </c>
      <c r="J2742">
        <v>12</v>
      </c>
      <c r="K2742" t="s">
        <v>5605</v>
      </c>
      <c r="L2742">
        <v>468.6</v>
      </c>
      <c r="M2742">
        <v>39.049999999999997</v>
      </c>
      <c r="N2742" t="s">
        <v>4764</v>
      </c>
      <c r="O2742" t="s">
        <v>464</v>
      </c>
    </row>
    <row r="2743" spans="1:15" x14ac:dyDescent="0.3">
      <c r="A2743">
        <v>227371</v>
      </c>
      <c r="B2743">
        <v>122</v>
      </c>
      <c r="C2743" t="s">
        <v>552</v>
      </c>
      <c r="D2743" t="s">
        <v>2746</v>
      </c>
      <c r="E2743" t="s">
        <v>3408</v>
      </c>
      <c r="F2743" s="440">
        <v>46132</v>
      </c>
      <c r="G2743">
        <v>28315</v>
      </c>
      <c r="H2743" t="s">
        <v>6120</v>
      </c>
      <c r="I2743" t="s">
        <v>4764</v>
      </c>
      <c r="J2743">
        <v>7</v>
      </c>
      <c r="K2743" t="s">
        <v>5605</v>
      </c>
      <c r="L2743">
        <v>304.92</v>
      </c>
      <c r="M2743">
        <v>43.56</v>
      </c>
      <c r="N2743" t="s">
        <v>4764</v>
      </c>
      <c r="O2743" t="s">
        <v>464</v>
      </c>
    </row>
    <row r="2744" spans="1:15" x14ac:dyDescent="0.3">
      <c r="A2744">
        <v>227371</v>
      </c>
      <c r="B2744">
        <v>122</v>
      </c>
      <c r="C2744" t="s">
        <v>552</v>
      </c>
      <c r="D2744" t="s">
        <v>2746</v>
      </c>
      <c r="E2744" t="s">
        <v>3408</v>
      </c>
      <c r="F2744" s="440">
        <v>46132</v>
      </c>
      <c r="G2744">
        <v>27340</v>
      </c>
      <c r="H2744" t="s">
        <v>6118</v>
      </c>
      <c r="I2744" t="s">
        <v>4764</v>
      </c>
      <c r="J2744">
        <v>14</v>
      </c>
      <c r="K2744" t="s">
        <v>5605</v>
      </c>
      <c r="L2744">
        <v>750.68</v>
      </c>
      <c r="M2744">
        <v>53.62</v>
      </c>
      <c r="N2744" t="s">
        <v>4764</v>
      </c>
      <c r="O2744" t="s">
        <v>464</v>
      </c>
    </row>
    <row r="2745" spans="1:15" x14ac:dyDescent="0.3">
      <c r="A2745">
        <v>227368</v>
      </c>
      <c r="B2745">
        <v>122</v>
      </c>
      <c r="C2745" t="s">
        <v>552</v>
      </c>
      <c r="D2745" t="s">
        <v>3093</v>
      </c>
      <c r="E2745" t="s">
        <v>1495</v>
      </c>
      <c r="F2745" s="440">
        <v>46129</v>
      </c>
      <c r="G2745">
        <v>27399</v>
      </c>
      <c r="H2745" t="s">
        <v>5708</v>
      </c>
      <c r="I2745" t="s">
        <v>6085</v>
      </c>
      <c r="J2745">
        <v>10</v>
      </c>
      <c r="K2745" t="s">
        <v>5605</v>
      </c>
      <c r="L2745">
        <v>900</v>
      </c>
      <c r="M2745">
        <v>90</v>
      </c>
      <c r="N2745" t="s">
        <v>6085</v>
      </c>
      <c r="O2745" t="s">
        <v>464</v>
      </c>
    </row>
    <row r="2746" spans="1:15" x14ac:dyDescent="0.3">
      <c r="A2746">
        <v>227367</v>
      </c>
      <c r="B2746">
        <v>122</v>
      </c>
      <c r="C2746" t="s">
        <v>552</v>
      </c>
      <c r="D2746" t="s">
        <v>3093</v>
      </c>
      <c r="E2746" t="s">
        <v>1495</v>
      </c>
      <c r="F2746" s="440">
        <v>46129</v>
      </c>
      <c r="G2746">
        <v>27399</v>
      </c>
      <c r="H2746" t="s">
        <v>5708</v>
      </c>
      <c r="I2746" t="s">
        <v>6085</v>
      </c>
      <c r="J2746">
        <v>10</v>
      </c>
      <c r="K2746" t="s">
        <v>5605</v>
      </c>
      <c r="L2746">
        <v>900</v>
      </c>
      <c r="M2746">
        <v>90</v>
      </c>
      <c r="N2746" t="s">
        <v>6085</v>
      </c>
      <c r="O2746" t="s">
        <v>464</v>
      </c>
    </row>
    <row r="2747" spans="1:15" x14ac:dyDescent="0.3">
      <c r="A2747">
        <v>227282</v>
      </c>
      <c r="B2747">
        <v>122</v>
      </c>
      <c r="C2747" t="s">
        <v>552</v>
      </c>
      <c r="D2747" t="s">
        <v>2761</v>
      </c>
      <c r="E2747" t="s">
        <v>3409</v>
      </c>
      <c r="F2747" s="440">
        <v>46127</v>
      </c>
      <c r="G2747">
        <v>19125</v>
      </c>
      <c r="H2747" t="s">
        <v>5702</v>
      </c>
      <c r="I2747" t="s">
        <v>6085</v>
      </c>
      <c r="J2747">
        <v>3</v>
      </c>
      <c r="K2747" t="s">
        <v>5703</v>
      </c>
      <c r="L2747">
        <v>618.84</v>
      </c>
      <c r="M2747">
        <v>206.28</v>
      </c>
      <c r="N2747" t="s">
        <v>6085</v>
      </c>
      <c r="O2747" t="s">
        <v>464</v>
      </c>
    </row>
    <row r="2748" spans="1:15" x14ac:dyDescent="0.3">
      <c r="A2748">
        <v>227280</v>
      </c>
      <c r="B2748">
        <v>122</v>
      </c>
      <c r="C2748" t="s">
        <v>552</v>
      </c>
      <c r="D2748" t="s">
        <v>2865</v>
      </c>
      <c r="E2748" t="s">
        <v>3410</v>
      </c>
      <c r="F2748" s="440">
        <v>46129</v>
      </c>
      <c r="G2748">
        <v>27692</v>
      </c>
      <c r="H2748" t="s">
        <v>5895</v>
      </c>
      <c r="I2748" t="s">
        <v>6085</v>
      </c>
      <c r="J2748">
        <v>12</v>
      </c>
      <c r="K2748" t="s">
        <v>5598</v>
      </c>
      <c r="L2748">
        <v>1344</v>
      </c>
      <c r="M2748">
        <v>112</v>
      </c>
      <c r="N2748" t="s">
        <v>6085</v>
      </c>
      <c r="O2748" t="s">
        <v>464</v>
      </c>
    </row>
    <row r="2749" spans="1:15" x14ac:dyDescent="0.3">
      <c r="A2749">
        <v>227278</v>
      </c>
      <c r="B2749">
        <v>122</v>
      </c>
      <c r="C2749" t="s">
        <v>552</v>
      </c>
      <c r="D2749" t="s">
        <v>2758</v>
      </c>
      <c r="E2749" t="s">
        <v>3411</v>
      </c>
      <c r="F2749" s="440">
        <v>46131</v>
      </c>
      <c r="G2749">
        <v>28220</v>
      </c>
      <c r="H2749" t="s">
        <v>6126</v>
      </c>
      <c r="I2749" t="s">
        <v>6085</v>
      </c>
      <c r="J2749">
        <v>10</v>
      </c>
      <c r="K2749" t="s">
        <v>5598</v>
      </c>
      <c r="L2749">
        <v>320</v>
      </c>
      <c r="M2749">
        <v>32</v>
      </c>
      <c r="N2749" t="s">
        <v>6085</v>
      </c>
      <c r="O2749" t="s">
        <v>464</v>
      </c>
    </row>
    <row r="2750" spans="1:15" x14ac:dyDescent="0.3">
      <c r="A2750">
        <v>227278</v>
      </c>
      <c r="B2750">
        <v>122</v>
      </c>
      <c r="C2750" t="s">
        <v>552</v>
      </c>
      <c r="D2750" t="s">
        <v>2758</v>
      </c>
      <c r="E2750" t="s">
        <v>3411</v>
      </c>
      <c r="F2750" s="440">
        <v>46131</v>
      </c>
      <c r="G2750">
        <v>28221</v>
      </c>
      <c r="H2750" t="s">
        <v>6124</v>
      </c>
      <c r="I2750" t="s">
        <v>6085</v>
      </c>
      <c r="J2750">
        <v>10</v>
      </c>
      <c r="K2750" t="s">
        <v>5598</v>
      </c>
      <c r="L2750">
        <v>380</v>
      </c>
      <c r="M2750">
        <v>38</v>
      </c>
      <c r="N2750" t="s">
        <v>6085</v>
      </c>
      <c r="O2750" t="s">
        <v>464</v>
      </c>
    </row>
    <row r="2751" spans="1:15" x14ac:dyDescent="0.3">
      <c r="A2751">
        <v>227278</v>
      </c>
      <c r="B2751">
        <v>122</v>
      </c>
      <c r="C2751" t="s">
        <v>552</v>
      </c>
      <c r="D2751" t="s">
        <v>2758</v>
      </c>
      <c r="E2751" t="s">
        <v>3411</v>
      </c>
      <c r="F2751" s="440">
        <v>46131</v>
      </c>
      <c r="G2751">
        <v>28222</v>
      </c>
      <c r="H2751" t="s">
        <v>6125</v>
      </c>
      <c r="I2751" t="s">
        <v>6085</v>
      </c>
      <c r="J2751">
        <v>10</v>
      </c>
      <c r="K2751" t="s">
        <v>5598</v>
      </c>
      <c r="L2751">
        <v>420</v>
      </c>
      <c r="M2751">
        <v>42</v>
      </c>
      <c r="N2751" t="s">
        <v>6085</v>
      </c>
      <c r="O2751" t="s">
        <v>464</v>
      </c>
    </row>
    <row r="2752" spans="1:15" x14ac:dyDescent="0.3">
      <c r="A2752">
        <v>227276</v>
      </c>
      <c r="B2752">
        <v>122</v>
      </c>
      <c r="C2752" t="s">
        <v>552</v>
      </c>
      <c r="D2752" t="s">
        <v>2760</v>
      </c>
      <c r="E2752" t="s">
        <v>3412</v>
      </c>
      <c r="F2752" s="440">
        <v>46128</v>
      </c>
      <c r="G2752">
        <v>17162</v>
      </c>
      <c r="H2752" t="s">
        <v>6137</v>
      </c>
      <c r="I2752" t="s">
        <v>6097</v>
      </c>
      <c r="J2752">
        <v>4</v>
      </c>
      <c r="K2752" t="s">
        <v>5613</v>
      </c>
      <c r="L2752">
        <v>235.6</v>
      </c>
      <c r="M2752">
        <v>58.9</v>
      </c>
      <c r="N2752" t="s">
        <v>6099</v>
      </c>
      <c r="O2752" t="s">
        <v>464</v>
      </c>
    </row>
    <row r="2753" spans="1:15" x14ac:dyDescent="0.3">
      <c r="A2753">
        <v>227276</v>
      </c>
      <c r="B2753">
        <v>122</v>
      </c>
      <c r="C2753" t="s">
        <v>552</v>
      </c>
      <c r="D2753" t="s">
        <v>2760</v>
      </c>
      <c r="E2753" t="s">
        <v>3412</v>
      </c>
      <c r="F2753" s="440">
        <v>46128</v>
      </c>
      <c r="G2753">
        <v>17285</v>
      </c>
      <c r="H2753" t="s">
        <v>6298</v>
      </c>
      <c r="I2753" t="s">
        <v>6097</v>
      </c>
      <c r="J2753">
        <v>3</v>
      </c>
      <c r="K2753" t="s">
        <v>5622</v>
      </c>
      <c r="L2753">
        <v>92.19</v>
      </c>
      <c r="M2753">
        <v>30.73</v>
      </c>
      <c r="N2753" t="s">
        <v>6099</v>
      </c>
      <c r="O2753" t="s">
        <v>464</v>
      </c>
    </row>
    <row r="2754" spans="1:15" x14ac:dyDescent="0.3">
      <c r="A2754">
        <v>227276</v>
      </c>
      <c r="B2754">
        <v>122</v>
      </c>
      <c r="C2754" t="s">
        <v>552</v>
      </c>
      <c r="D2754" t="s">
        <v>2760</v>
      </c>
      <c r="E2754" t="s">
        <v>3412</v>
      </c>
      <c r="F2754" s="440">
        <v>46128</v>
      </c>
      <c r="G2754">
        <v>17535</v>
      </c>
      <c r="H2754" t="s">
        <v>6127</v>
      </c>
      <c r="I2754" t="s">
        <v>6097</v>
      </c>
      <c r="J2754">
        <v>1</v>
      </c>
      <c r="K2754" t="s">
        <v>5703</v>
      </c>
      <c r="L2754">
        <v>138</v>
      </c>
      <c r="M2754">
        <v>138</v>
      </c>
      <c r="N2754" t="s">
        <v>6099</v>
      </c>
      <c r="O2754" t="s">
        <v>464</v>
      </c>
    </row>
    <row r="2755" spans="1:15" x14ac:dyDescent="0.3">
      <c r="A2755">
        <v>227276</v>
      </c>
      <c r="B2755">
        <v>122</v>
      </c>
      <c r="C2755" t="s">
        <v>552</v>
      </c>
      <c r="D2755" t="s">
        <v>2760</v>
      </c>
      <c r="E2755" t="s">
        <v>3412</v>
      </c>
      <c r="F2755" s="440">
        <v>46128</v>
      </c>
      <c r="G2755">
        <v>17409</v>
      </c>
      <c r="H2755" t="s">
        <v>6187</v>
      </c>
      <c r="I2755" t="s">
        <v>6097</v>
      </c>
      <c r="J2755">
        <v>5</v>
      </c>
      <c r="K2755" t="s">
        <v>5605</v>
      </c>
      <c r="L2755">
        <v>215</v>
      </c>
      <c r="M2755">
        <v>43</v>
      </c>
      <c r="N2755" t="s">
        <v>6099</v>
      </c>
      <c r="O2755" t="s">
        <v>464</v>
      </c>
    </row>
    <row r="2756" spans="1:15" x14ac:dyDescent="0.3">
      <c r="A2756">
        <v>227276</v>
      </c>
      <c r="B2756">
        <v>122</v>
      </c>
      <c r="C2756" t="s">
        <v>552</v>
      </c>
      <c r="D2756" t="s">
        <v>2760</v>
      </c>
      <c r="E2756" t="s">
        <v>3412</v>
      </c>
      <c r="F2756" s="440">
        <v>46128</v>
      </c>
      <c r="G2756">
        <v>17488</v>
      </c>
      <c r="H2756" t="s">
        <v>6130</v>
      </c>
      <c r="I2756" t="s">
        <v>6097</v>
      </c>
      <c r="J2756">
        <v>5</v>
      </c>
      <c r="K2756" t="s">
        <v>5703</v>
      </c>
      <c r="L2756">
        <v>135</v>
      </c>
      <c r="M2756">
        <v>27</v>
      </c>
      <c r="N2756" t="s">
        <v>6099</v>
      </c>
      <c r="O2756" t="s">
        <v>464</v>
      </c>
    </row>
    <row r="2757" spans="1:15" x14ac:dyDescent="0.3">
      <c r="A2757">
        <v>227276</v>
      </c>
      <c r="B2757">
        <v>122</v>
      </c>
      <c r="C2757" t="s">
        <v>552</v>
      </c>
      <c r="D2757" t="s">
        <v>2760</v>
      </c>
      <c r="E2757" t="s">
        <v>3412</v>
      </c>
      <c r="F2757" s="440">
        <v>46128</v>
      </c>
      <c r="G2757">
        <v>17413</v>
      </c>
      <c r="H2757" t="s">
        <v>6181</v>
      </c>
      <c r="I2757" t="s">
        <v>6097</v>
      </c>
      <c r="J2757">
        <v>4</v>
      </c>
      <c r="K2757" t="s">
        <v>5703</v>
      </c>
      <c r="L2757">
        <v>300</v>
      </c>
      <c r="M2757">
        <v>75</v>
      </c>
      <c r="N2757" t="s">
        <v>6099</v>
      </c>
      <c r="O2757" t="s">
        <v>464</v>
      </c>
    </row>
    <row r="2758" spans="1:15" x14ac:dyDescent="0.3">
      <c r="A2758">
        <v>227276</v>
      </c>
      <c r="B2758">
        <v>122</v>
      </c>
      <c r="C2758" t="s">
        <v>552</v>
      </c>
      <c r="D2758" t="s">
        <v>2760</v>
      </c>
      <c r="E2758" t="s">
        <v>3412</v>
      </c>
      <c r="F2758" s="440">
        <v>46128</v>
      </c>
      <c r="G2758">
        <v>17418</v>
      </c>
      <c r="H2758" t="s">
        <v>6128</v>
      </c>
      <c r="I2758" t="s">
        <v>6097</v>
      </c>
      <c r="J2758">
        <v>8</v>
      </c>
      <c r="K2758" t="s">
        <v>5703</v>
      </c>
      <c r="L2758">
        <v>471.2</v>
      </c>
      <c r="M2758">
        <v>58.9</v>
      </c>
      <c r="N2758" t="s">
        <v>6099</v>
      </c>
      <c r="O2758" t="s">
        <v>464</v>
      </c>
    </row>
    <row r="2759" spans="1:15" x14ac:dyDescent="0.3">
      <c r="A2759">
        <v>227276</v>
      </c>
      <c r="B2759">
        <v>122</v>
      </c>
      <c r="C2759" t="s">
        <v>552</v>
      </c>
      <c r="D2759" t="s">
        <v>2760</v>
      </c>
      <c r="E2759" t="s">
        <v>3412</v>
      </c>
      <c r="F2759" s="440">
        <v>46128</v>
      </c>
      <c r="G2759">
        <v>28880</v>
      </c>
      <c r="H2759" t="s">
        <v>6179</v>
      </c>
      <c r="J2759">
        <v>8</v>
      </c>
      <c r="K2759" t="s">
        <v>5703</v>
      </c>
      <c r="L2759">
        <v>680</v>
      </c>
      <c r="M2759">
        <v>85</v>
      </c>
      <c r="N2759" t="s">
        <v>6099</v>
      </c>
      <c r="O2759" t="s">
        <v>464</v>
      </c>
    </row>
    <row r="2760" spans="1:15" x14ac:dyDescent="0.3">
      <c r="A2760">
        <v>227276</v>
      </c>
      <c r="B2760">
        <v>122</v>
      </c>
      <c r="C2760" t="s">
        <v>552</v>
      </c>
      <c r="D2760" t="s">
        <v>2760</v>
      </c>
      <c r="E2760" t="s">
        <v>3412</v>
      </c>
      <c r="F2760" s="440">
        <v>46128</v>
      </c>
      <c r="G2760">
        <v>17504</v>
      </c>
      <c r="H2760" t="s">
        <v>6132</v>
      </c>
      <c r="I2760" t="s">
        <v>6102</v>
      </c>
      <c r="J2760">
        <v>6</v>
      </c>
      <c r="K2760" t="s">
        <v>5613</v>
      </c>
      <c r="L2760">
        <v>162</v>
      </c>
      <c r="M2760">
        <v>27</v>
      </c>
      <c r="N2760" t="s">
        <v>6099</v>
      </c>
      <c r="O2760" t="s">
        <v>464</v>
      </c>
    </row>
    <row r="2761" spans="1:15" x14ac:dyDescent="0.3">
      <c r="A2761">
        <v>226099</v>
      </c>
      <c r="B2761">
        <v>122</v>
      </c>
      <c r="C2761" t="s">
        <v>552</v>
      </c>
      <c r="D2761" t="s">
        <v>2865</v>
      </c>
      <c r="E2761" t="s">
        <v>3413</v>
      </c>
      <c r="F2761" s="440">
        <v>46125</v>
      </c>
      <c r="G2761">
        <v>27692</v>
      </c>
      <c r="H2761" t="s">
        <v>5895</v>
      </c>
      <c r="I2761" t="s">
        <v>6085</v>
      </c>
      <c r="J2761">
        <v>18</v>
      </c>
      <c r="K2761" t="s">
        <v>5598</v>
      </c>
      <c r="L2761">
        <v>2016</v>
      </c>
      <c r="M2761">
        <v>112</v>
      </c>
      <c r="N2761" t="s">
        <v>6085</v>
      </c>
      <c r="O2761" t="s">
        <v>464</v>
      </c>
    </row>
    <row r="2762" spans="1:15" x14ac:dyDescent="0.3">
      <c r="A2762">
        <v>226098</v>
      </c>
      <c r="B2762">
        <v>122</v>
      </c>
      <c r="C2762" t="s">
        <v>552</v>
      </c>
      <c r="D2762" t="s">
        <v>2686</v>
      </c>
      <c r="E2762" t="s">
        <v>3414</v>
      </c>
      <c r="F2762" s="440">
        <v>46125</v>
      </c>
      <c r="G2762">
        <v>20689</v>
      </c>
      <c r="H2762" t="s">
        <v>5638</v>
      </c>
      <c r="I2762" t="s">
        <v>6085</v>
      </c>
      <c r="J2762">
        <v>12</v>
      </c>
      <c r="K2762" t="s">
        <v>5613</v>
      </c>
      <c r="L2762">
        <v>366</v>
      </c>
      <c r="M2762">
        <v>30.5</v>
      </c>
      <c r="N2762" t="s">
        <v>6085</v>
      </c>
      <c r="O2762" t="s">
        <v>464</v>
      </c>
    </row>
    <row r="2763" spans="1:15" x14ac:dyDescent="0.3">
      <c r="A2763">
        <v>226097</v>
      </c>
      <c r="B2763">
        <v>122</v>
      </c>
      <c r="C2763" t="s">
        <v>552</v>
      </c>
      <c r="D2763" t="s">
        <v>2746</v>
      </c>
      <c r="E2763" t="s">
        <v>3415</v>
      </c>
      <c r="F2763" s="440">
        <v>46125</v>
      </c>
      <c r="G2763">
        <v>27340</v>
      </c>
      <c r="H2763" t="s">
        <v>6118</v>
      </c>
      <c r="I2763" t="s">
        <v>4764</v>
      </c>
      <c r="J2763">
        <v>10</v>
      </c>
      <c r="K2763" t="s">
        <v>5605</v>
      </c>
      <c r="L2763">
        <v>536.20000000000005</v>
      </c>
      <c r="M2763">
        <v>53.62</v>
      </c>
      <c r="N2763" t="s">
        <v>4764</v>
      </c>
      <c r="O2763" t="s">
        <v>464</v>
      </c>
    </row>
    <row r="2764" spans="1:15" x14ac:dyDescent="0.3">
      <c r="A2764">
        <v>226097</v>
      </c>
      <c r="B2764">
        <v>122</v>
      </c>
      <c r="C2764" t="s">
        <v>552</v>
      </c>
      <c r="D2764" t="s">
        <v>2746</v>
      </c>
      <c r="E2764" t="s">
        <v>3415</v>
      </c>
      <c r="F2764" s="440">
        <v>46125</v>
      </c>
      <c r="G2764">
        <v>28315</v>
      </c>
      <c r="H2764" t="s">
        <v>6120</v>
      </c>
      <c r="I2764" t="s">
        <v>4764</v>
      </c>
      <c r="J2764">
        <v>12</v>
      </c>
      <c r="K2764" t="s">
        <v>5605</v>
      </c>
      <c r="L2764">
        <v>522.72</v>
      </c>
      <c r="M2764">
        <v>43.56</v>
      </c>
      <c r="N2764" t="s">
        <v>4764</v>
      </c>
      <c r="O2764" t="s">
        <v>464</v>
      </c>
    </row>
    <row r="2765" spans="1:15" x14ac:dyDescent="0.3">
      <c r="A2765">
        <v>226097</v>
      </c>
      <c r="B2765">
        <v>122</v>
      </c>
      <c r="C2765" t="s">
        <v>552</v>
      </c>
      <c r="D2765" t="s">
        <v>2746</v>
      </c>
      <c r="E2765" t="s">
        <v>3415</v>
      </c>
      <c r="F2765" s="440">
        <v>46125</v>
      </c>
      <c r="G2765">
        <v>28316</v>
      </c>
      <c r="H2765" t="s">
        <v>6119</v>
      </c>
      <c r="I2765" t="s">
        <v>4764</v>
      </c>
      <c r="J2765">
        <v>6</v>
      </c>
      <c r="K2765" t="s">
        <v>5605</v>
      </c>
      <c r="L2765">
        <v>234.3</v>
      </c>
      <c r="M2765">
        <v>39.049999999999997</v>
      </c>
      <c r="N2765" t="s">
        <v>4764</v>
      </c>
      <c r="O2765" t="s">
        <v>464</v>
      </c>
    </row>
    <row r="2766" spans="1:15" x14ac:dyDescent="0.3">
      <c r="A2766">
        <v>226096</v>
      </c>
      <c r="B2766">
        <v>122</v>
      </c>
      <c r="C2766" t="s">
        <v>552</v>
      </c>
      <c r="D2766" t="s">
        <v>2706</v>
      </c>
      <c r="E2766" t="s">
        <v>3416</v>
      </c>
      <c r="F2766" s="440">
        <v>46121</v>
      </c>
      <c r="G2766">
        <v>19421</v>
      </c>
      <c r="H2766" t="s">
        <v>5963</v>
      </c>
      <c r="I2766" t="s">
        <v>6085</v>
      </c>
      <c r="J2766">
        <v>24</v>
      </c>
      <c r="K2766" t="s">
        <v>5703</v>
      </c>
      <c r="L2766">
        <v>163.68</v>
      </c>
      <c r="M2766">
        <v>6.82</v>
      </c>
      <c r="N2766" t="s">
        <v>6085</v>
      </c>
      <c r="O2766" t="s">
        <v>464</v>
      </c>
    </row>
    <row r="2767" spans="1:15" x14ac:dyDescent="0.3">
      <c r="A2767">
        <v>226096</v>
      </c>
      <c r="B2767">
        <v>122</v>
      </c>
      <c r="C2767" t="s">
        <v>552</v>
      </c>
      <c r="D2767" t="s">
        <v>2706</v>
      </c>
      <c r="E2767" t="s">
        <v>3416</v>
      </c>
      <c r="F2767" s="440">
        <v>46121</v>
      </c>
      <c r="G2767">
        <v>20358</v>
      </c>
      <c r="H2767" t="s">
        <v>5648</v>
      </c>
      <c r="I2767" t="s">
        <v>6085</v>
      </c>
      <c r="J2767">
        <v>10</v>
      </c>
      <c r="K2767" t="s">
        <v>5605</v>
      </c>
      <c r="L2767">
        <v>142.5</v>
      </c>
      <c r="M2767">
        <v>14.25</v>
      </c>
      <c r="N2767" t="s">
        <v>6085</v>
      </c>
      <c r="O2767" t="s">
        <v>464</v>
      </c>
    </row>
    <row r="2768" spans="1:15" x14ac:dyDescent="0.3">
      <c r="A2768">
        <v>226096</v>
      </c>
      <c r="B2768">
        <v>122</v>
      </c>
      <c r="C2768" t="s">
        <v>552</v>
      </c>
      <c r="D2768" t="s">
        <v>2706</v>
      </c>
      <c r="E2768" t="s">
        <v>3416</v>
      </c>
      <c r="F2768" s="440">
        <v>46121</v>
      </c>
      <c r="G2768">
        <v>21010</v>
      </c>
      <c r="H2768" t="s">
        <v>5674</v>
      </c>
      <c r="I2768" t="s">
        <v>6085</v>
      </c>
      <c r="J2768">
        <v>40</v>
      </c>
      <c r="K2768" t="s">
        <v>6103</v>
      </c>
      <c r="L2768">
        <v>474.8</v>
      </c>
      <c r="M2768">
        <v>11.87</v>
      </c>
      <c r="N2768" t="s">
        <v>6085</v>
      </c>
      <c r="O2768" t="s">
        <v>464</v>
      </c>
    </row>
    <row r="2769" spans="1:15" x14ac:dyDescent="0.3">
      <c r="A2769">
        <v>226096</v>
      </c>
      <c r="B2769">
        <v>122</v>
      </c>
      <c r="C2769" t="s">
        <v>552</v>
      </c>
      <c r="D2769" t="s">
        <v>2706</v>
      </c>
      <c r="E2769" t="s">
        <v>3416</v>
      </c>
      <c r="F2769" s="440">
        <v>46121</v>
      </c>
      <c r="G2769">
        <v>20614</v>
      </c>
      <c r="H2769" t="s">
        <v>5686</v>
      </c>
      <c r="I2769" t="s">
        <v>6085</v>
      </c>
      <c r="J2769">
        <v>2</v>
      </c>
      <c r="K2769" t="s">
        <v>5613</v>
      </c>
      <c r="L2769">
        <v>64.86</v>
      </c>
      <c r="M2769">
        <v>32.43</v>
      </c>
      <c r="N2769" t="s">
        <v>6085</v>
      </c>
      <c r="O2769" t="s">
        <v>464</v>
      </c>
    </row>
    <row r="2770" spans="1:15" x14ac:dyDescent="0.3">
      <c r="A2770">
        <v>226096</v>
      </c>
      <c r="B2770">
        <v>122</v>
      </c>
      <c r="C2770" t="s">
        <v>552</v>
      </c>
      <c r="D2770" t="s">
        <v>2706</v>
      </c>
      <c r="E2770" t="s">
        <v>3416</v>
      </c>
      <c r="F2770" s="440">
        <v>46121</v>
      </c>
      <c r="G2770">
        <v>20054</v>
      </c>
      <c r="H2770" t="s">
        <v>5633</v>
      </c>
      <c r="I2770" t="s">
        <v>6085</v>
      </c>
      <c r="J2770">
        <v>4</v>
      </c>
      <c r="K2770" t="s">
        <v>6103</v>
      </c>
      <c r="L2770">
        <v>45.8</v>
      </c>
      <c r="M2770">
        <v>11.45</v>
      </c>
      <c r="N2770" t="s">
        <v>6085</v>
      </c>
      <c r="O2770" t="s">
        <v>464</v>
      </c>
    </row>
    <row r="2771" spans="1:15" x14ac:dyDescent="0.3">
      <c r="A2771">
        <v>226096</v>
      </c>
      <c r="B2771">
        <v>122</v>
      </c>
      <c r="C2771" t="s">
        <v>552</v>
      </c>
      <c r="D2771" t="s">
        <v>2706</v>
      </c>
      <c r="E2771" t="s">
        <v>3416</v>
      </c>
      <c r="F2771" s="440">
        <v>46121</v>
      </c>
      <c r="G2771">
        <v>20242</v>
      </c>
      <c r="H2771" t="s">
        <v>5649</v>
      </c>
      <c r="I2771" t="s">
        <v>6085</v>
      </c>
      <c r="J2771">
        <v>5</v>
      </c>
      <c r="K2771" t="s">
        <v>6103</v>
      </c>
      <c r="L2771">
        <v>89.05</v>
      </c>
      <c r="M2771">
        <v>17.809999999999999</v>
      </c>
      <c r="N2771" t="s">
        <v>6085</v>
      </c>
      <c r="O2771" t="s">
        <v>464</v>
      </c>
    </row>
    <row r="2772" spans="1:15" x14ac:dyDescent="0.3">
      <c r="A2772">
        <v>226096</v>
      </c>
      <c r="B2772">
        <v>122</v>
      </c>
      <c r="C2772" t="s">
        <v>552</v>
      </c>
      <c r="D2772" t="s">
        <v>2706</v>
      </c>
      <c r="E2772" t="s">
        <v>3416</v>
      </c>
      <c r="F2772" s="440">
        <v>46121</v>
      </c>
      <c r="G2772">
        <v>20672</v>
      </c>
      <c r="H2772" t="s">
        <v>5642</v>
      </c>
      <c r="I2772" t="s">
        <v>6085</v>
      </c>
      <c r="J2772">
        <v>2</v>
      </c>
      <c r="K2772" t="s">
        <v>5605</v>
      </c>
      <c r="L2772">
        <v>59.1</v>
      </c>
      <c r="M2772">
        <v>29.55</v>
      </c>
      <c r="N2772" t="s">
        <v>6085</v>
      </c>
      <c r="O2772" t="s">
        <v>464</v>
      </c>
    </row>
    <row r="2773" spans="1:15" x14ac:dyDescent="0.3">
      <c r="A2773">
        <v>226096</v>
      </c>
      <c r="B2773">
        <v>122</v>
      </c>
      <c r="C2773" t="s">
        <v>552</v>
      </c>
      <c r="D2773" t="s">
        <v>2706</v>
      </c>
      <c r="E2773" t="s">
        <v>3416</v>
      </c>
      <c r="F2773" s="440">
        <v>46121</v>
      </c>
      <c r="G2773">
        <v>20022</v>
      </c>
      <c r="H2773" t="s">
        <v>5651</v>
      </c>
      <c r="I2773" t="s">
        <v>6085</v>
      </c>
      <c r="J2773">
        <v>6</v>
      </c>
      <c r="K2773" t="s">
        <v>5613</v>
      </c>
      <c r="L2773">
        <v>63</v>
      </c>
      <c r="M2773">
        <v>10.5</v>
      </c>
      <c r="N2773" t="s">
        <v>6085</v>
      </c>
      <c r="O2773" t="s">
        <v>464</v>
      </c>
    </row>
    <row r="2774" spans="1:15" x14ac:dyDescent="0.3">
      <c r="A2774">
        <v>226096</v>
      </c>
      <c r="B2774">
        <v>122</v>
      </c>
      <c r="C2774" t="s">
        <v>552</v>
      </c>
      <c r="D2774" t="s">
        <v>2706</v>
      </c>
      <c r="E2774" t="s">
        <v>3416</v>
      </c>
      <c r="F2774" s="440">
        <v>46121</v>
      </c>
      <c r="G2774">
        <v>21093</v>
      </c>
      <c r="H2774" t="s">
        <v>5608</v>
      </c>
      <c r="I2774" t="s">
        <v>6085</v>
      </c>
      <c r="J2774">
        <v>30</v>
      </c>
      <c r="K2774" t="s">
        <v>5613</v>
      </c>
      <c r="L2774">
        <v>131.69999999999999</v>
      </c>
      <c r="M2774">
        <v>4.3899999999999997</v>
      </c>
      <c r="N2774" t="s">
        <v>6085</v>
      </c>
      <c r="O2774" t="s">
        <v>464</v>
      </c>
    </row>
    <row r="2775" spans="1:15" x14ac:dyDescent="0.3">
      <c r="A2775">
        <v>225919</v>
      </c>
      <c r="B2775">
        <v>122</v>
      </c>
      <c r="C2775" t="s">
        <v>552</v>
      </c>
      <c r="D2775" t="s">
        <v>2871</v>
      </c>
      <c r="E2775" t="s">
        <v>1901</v>
      </c>
      <c r="F2775" s="440">
        <v>46127</v>
      </c>
      <c r="G2775">
        <v>26336</v>
      </c>
      <c r="H2775" t="s">
        <v>5701</v>
      </c>
      <c r="I2775" t="s">
        <v>6085</v>
      </c>
      <c r="J2775">
        <v>100</v>
      </c>
      <c r="K2775" t="s">
        <v>5613</v>
      </c>
      <c r="L2775">
        <v>620</v>
      </c>
      <c r="M2775">
        <v>6.2</v>
      </c>
      <c r="N2775" t="s">
        <v>6085</v>
      </c>
      <c r="O2775" t="s">
        <v>464</v>
      </c>
    </row>
    <row r="2776" spans="1:15" x14ac:dyDescent="0.3">
      <c r="A2776">
        <v>225919</v>
      </c>
      <c r="B2776">
        <v>122</v>
      </c>
      <c r="C2776" t="s">
        <v>552</v>
      </c>
      <c r="D2776" t="s">
        <v>2871</v>
      </c>
      <c r="E2776" t="s">
        <v>1901</v>
      </c>
      <c r="F2776" s="440">
        <v>46127</v>
      </c>
      <c r="G2776">
        <v>25429</v>
      </c>
      <c r="H2776" t="s">
        <v>5640</v>
      </c>
      <c r="I2776" t="s">
        <v>6085</v>
      </c>
      <c r="J2776">
        <v>150</v>
      </c>
      <c r="K2776" t="s">
        <v>5613</v>
      </c>
      <c r="L2776">
        <v>930</v>
      </c>
      <c r="M2776">
        <v>6.2</v>
      </c>
      <c r="N2776" t="s">
        <v>6085</v>
      </c>
      <c r="O2776" t="s">
        <v>464</v>
      </c>
    </row>
    <row r="2777" spans="1:15" x14ac:dyDescent="0.3">
      <c r="A2777">
        <v>225919</v>
      </c>
      <c r="B2777">
        <v>122</v>
      </c>
      <c r="C2777" t="s">
        <v>552</v>
      </c>
      <c r="D2777" t="s">
        <v>2871</v>
      </c>
      <c r="E2777" t="s">
        <v>1901</v>
      </c>
      <c r="F2777" s="440">
        <v>46127</v>
      </c>
      <c r="G2777">
        <v>26024</v>
      </c>
      <c r="H2777" t="s">
        <v>5641</v>
      </c>
      <c r="I2777" t="s">
        <v>6085</v>
      </c>
      <c r="J2777">
        <v>100</v>
      </c>
      <c r="K2777" t="s">
        <v>5613</v>
      </c>
      <c r="L2777">
        <v>620</v>
      </c>
      <c r="M2777">
        <v>6.2</v>
      </c>
      <c r="N2777" t="s">
        <v>6085</v>
      </c>
      <c r="O2777" t="s">
        <v>464</v>
      </c>
    </row>
    <row r="2778" spans="1:15" x14ac:dyDescent="0.3">
      <c r="A2778">
        <v>225918</v>
      </c>
      <c r="B2778">
        <v>122</v>
      </c>
      <c r="C2778" t="s">
        <v>552</v>
      </c>
      <c r="D2778" t="s">
        <v>2697</v>
      </c>
      <c r="E2778" t="s">
        <v>3417</v>
      </c>
      <c r="F2778" s="440">
        <v>46128</v>
      </c>
      <c r="G2778">
        <v>19562</v>
      </c>
      <c r="H2778" t="s">
        <v>5946</v>
      </c>
      <c r="I2778" t="s">
        <v>6085</v>
      </c>
      <c r="J2778">
        <v>0.5</v>
      </c>
      <c r="K2778" t="s">
        <v>5598</v>
      </c>
      <c r="L2778">
        <v>7.15</v>
      </c>
      <c r="M2778">
        <v>14.3</v>
      </c>
      <c r="N2778" t="s">
        <v>6085</v>
      </c>
      <c r="O2778" t="s">
        <v>464</v>
      </c>
    </row>
    <row r="2779" spans="1:15" x14ac:dyDescent="0.3">
      <c r="A2779">
        <v>225918</v>
      </c>
      <c r="B2779">
        <v>122</v>
      </c>
      <c r="C2779" t="s">
        <v>552</v>
      </c>
      <c r="D2779" t="s">
        <v>2697</v>
      </c>
      <c r="E2779" t="s">
        <v>3417</v>
      </c>
      <c r="F2779" s="440">
        <v>46128</v>
      </c>
      <c r="G2779">
        <v>19846</v>
      </c>
      <c r="H2779" t="s">
        <v>6060</v>
      </c>
      <c r="I2779" t="s">
        <v>6085</v>
      </c>
      <c r="J2779">
        <v>0.5</v>
      </c>
      <c r="K2779" t="s">
        <v>5598</v>
      </c>
      <c r="L2779">
        <v>10.4</v>
      </c>
      <c r="M2779">
        <v>20.8</v>
      </c>
      <c r="N2779" t="s">
        <v>6085</v>
      </c>
      <c r="O2779" t="s">
        <v>464</v>
      </c>
    </row>
    <row r="2780" spans="1:15" x14ac:dyDescent="0.3">
      <c r="A2780">
        <v>225918</v>
      </c>
      <c r="B2780">
        <v>122</v>
      </c>
      <c r="C2780" t="s">
        <v>552</v>
      </c>
      <c r="D2780" t="s">
        <v>2697</v>
      </c>
      <c r="E2780" t="s">
        <v>3417</v>
      </c>
      <c r="F2780" s="440">
        <v>46128</v>
      </c>
      <c r="G2780">
        <v>23361</v>
      </c>
      <c r="H2780" t="s">
        <v>5937</v>
      </c>
      <c r="I2780" t="s">
        <v>6085</v>
      </c>
      <c r="J2780">
        <v>80</v>
      </c>
      <c r="K2780" t="s">
        <v>5598</v>
      </c>
      <c r="L2780">
        <v>239.2</v>
      </c>
      <c r="M2780">
        <v>2.99</v>
      </c>
      <c r="N2780" t="s">
        <v>6085</v>
      </c>
      <c r="O2780" t="s">
        <v>464</v>
      </c>
    </row>
    <row r="2781" spans="1:15" x14ac:dyDescent="0.3">
      <c r="A2781">
        <v>225918</v>
      </c>
      <c r="B2781">
        <v>122</v>
      </c>
      <c r="C2781" t="s">
        <v>552</v>
      </c>
      <c r="D2781" t="s">
        <v>2697</v>
      </c>
      <c r="E2781" t="s">
        <v>3417</v>
      </c>
      <c r="F2781" s="440">
        <v>46128</v>
      </c>
      <c r="G2781">
        <v>23184</v>
      </c>
      <c r="H2781" t="s">
        <v>5956</v>
      </c>
      <c r="I2781" t="s">
        <v>6085</v>
      </c>
      <c r="J2781">
        <v>0.5</v>
      </c>
      <c r="K2781" t="s">
        <v>5598</v>
      </c>
      <c r="L2781">
        <v>6.5</v>
      </c>
      <c r="M2781">
        <v>13</v>
      </c>
      <c r="N2781" t="s">
        <v>6085</v>
      </c>
      <c r="O2781" t="s">
        <v>464</v>
      </c>
    </row>
    <row r="2782" spans="1:15" x14ac:dyDescent="0.3">
      <c r="A2782">
        <v>225918</v>
      </c>
      <c r="B2782">
        <v>122</v>
      </c>
      <c r="C2782" t="s">
        <v>552</v>
      </c>
      <c r="D2782" t="s">
        <v>2697</v>
      </c>
      <c r="E2782" t="s">
        <v>3417</v>
      </c>
      <c r="F2782" s="440">
        <v>46128</v>
      </c>
      <c r="G2782">
        <v>19721</v>
      </c>
      <c r="H2782" t="s">
        <v>5952</v>
      </c>
      <c r="I2782" t="s">
        <v>6085</v>
      </c>
      <c r="J2782">
        <v>0.7</v>
      </c>
      <c r="K2782" t="s">
        <v>5598</v>
      </c>
      <c r="L2782">
        <v>29.12</v>
      </c>
      <c r="M2782">
        <v>41.6</v>
      </c>
      <c r="N2782" t="s">
        <v>6085</v>
      </c>
      <c r="O2782" t="s">
        <v>464</v>
      </c>
    </row>
    <row r="2783" spans="1:15" x14ac:dyDescent="0.3">
      <c r="A2783">
        <v>225918</v>
      </c>
      <c r="B2783">
        <v>122</v>
      </c>
      <c r="C2783" t="s">
        <v>552</v>
      </c>
      <c r="D2783" t="s">
        <v>2697</v>
      </c>
      <c r="E2783" t="s">
        <v>3417</v>
      </c>
      <c r="F2783" s="440">
        <v>46128</v>
      </c>
      <c r="G2783">
        <v>19567</v>
      </c>
      <c r="H2783" t="s">
        <v>6141</v>
      </c>
      <c r="I2783" t="s">
        <v>6085</v>
      </c>
      <c r="J2783">
        <v>1</v>
      </c>
      <c r="K2783" t="s">
        <v>5598</v>
      </c>
      <c r="L2783">
        <v>190</v>
      </c>
      <c r="M2783">
        <v>190</v>
      </c>
      <c r="N2783" t="s">
        <v>6085</v>
      </c>
      <c r="O2783" t="s">
        <v>464</v>
      </c>
    </row>
    <row r="2784" spans="1:15" x14ac:dyDescent="0.3">
      <c r="A2784">
        <v>225918</v>
      </c>
      <c r="B2784">
        <v>122</v>
      </c>
      <c r="C2784" t="s">
        <v>552</v>
      </c>
      <c r="D2784" t="s">
        <v>2697</v>
      </c>
      <c r="E2784" t="s">
        <v>3417</v>
      </c>
      <c r="F2784" s="440">
        <v>46128</v>
      </c>
      <c r="G2784">
        <v>23105</v>
      </c>
      <c r="H2784" t="s">
        <v>6169</v>
      </c>
      <c r="I2784" t="s">
        <v>6085</v>
      </c>
      <c r="J2784">
        <v>0.1</v>
      </c>
      <c r="K2784" t="s">
        <v>5598</v>
      </c>
      <c r="L2784">
        <v>10.4</v>
      </c>
      <c r="M2784">
        <v>104</v>
      </c>
      <c r="N2784" t="s">
        <v>6085</v>
      </c>
      <c r="O2784" t="s">
        <v>464</v>
      </c>
    </row>
    <row r="2785" spans="1:15" x14ac:dyDescent="0.3">
      <c r="A2785">
        <v>225917</v>
      </c>
      <c r="B2785">
        <v>122</v>
      </c>
      <c r="C2785" t="s">
        <v>552</v>
      </c>
      <c r="D2785" t="s">
        <v>2746</v>
      </c>
      <c r="E2785" t="s">
        <v>3418</v>
      </c>
      <c r="F2785" s="440">
        <v>46128</v>
      </c>
      <c r="G2785">
        <v>27340</v>
      </c>
      <c r="H2785" t="s">
        <v>6118</v>
      </c>
      <c r="I2785" t="s">
        <v>4764</v>
      </c>
      <c r="J2785">
        <v>8</v>
      </c>
      <c r="K2785" t="s">
        <v>5605</v>
      </c>
      <c r="L2785">
        <v>428.8</v>
      </c>
      <c r="M2785">
        <v>53.6</v>
      </c>
      <c r="N2785" t="s">
        <v>4764</v>
      </c>
      <c r="O2785" t="s">
        <v>464</v>
      </c>
    </row>
    <row r="2786" spans="1:15" x14ac:dyDescent="0.3">
      <c r="A2786">
        <v>225917</v>
      </c>
      <c r="B2786">
        <v>122</v>
      </c>
      <c r="C2786" t="s">
        <v>552</v>
      </c>
      <c r="D2786" t="s">
        <v>2746</v>
      </c>
      <c r="E2786" t="s">
        <v>3418</v>
      </c>
      <c r="F2786" s="440">
        <v>46128</v>
      </c>
      <c r="G2786">
        <v>28316</v>
      </c>
      <c r="H2786" t="s">
        <v>6119</v>
      </c>
      <c r="I2786" t="s">
        <v>4764</v>
      </c>
      <c r="J2786">
        <v>4</v>
      </c>
      <c r="K2786" t="s">
        <v>5605</v>
      </c>
      <c r="L2786">
        <v>156.19999999999999</v>
      </c>
      <c r="M2786">
        <v>39.049999999999997</v>
      </c>
      <c r="N2786" t="s">
        <v>4764</v>
      </c>
      <c r="O2786" t="s">
        <v>464</v>
      </c>
    </row>
    <row r="2787" spans="1:15" x14ac:dyDescent="0.3">
      <c r="A2787">
        <v>225916</v>
      </c>
      <c r="B2787">
        <v>122</v>
      </c>
      <c r="C2787" t="s">
        <v>552</v>
      </c>
      <c r="D2787" t="s">
        <v>3419</v>
      </c>
      <c r="E2787" t="s">
        <v>3420</v>
      </c>
      <c r="F2787" s="440">
        <v>46128</v>
      </c>
      <c r="G2787">
        <v>27704</v>
      </c>
      <c r="H2787" t="s">
        <v>5893</v>
      </c>
      <c r="I2787" t="s">
        <v>6085</v>
      </c>
      <c r="J2787">
        <v>6</v>
      </c>
      <c r="K2787" t="s">
        <v>5703</v>
      </c>
      <c r="L2787">
        <v>303.36</v>
      </c>
      <c r="M2787">
        <v>50.56</v>
      </c>
      <c r="N2787" t="s">
        <v>6085</v>
      </c>
      <c r="O2787" t="s">
        <v>464</v>
      </c>
    </row>
    <row r="2788" spans="1:15" x14ac:dyDescent="0.3">
      <c r="A2788">
        <v>225915</v>
      </c>
      <c r="B2788">
        <v>122</v>
      </c>
      <c r="C2788" t="s">
        <v>552</v>
      </c>
      <c r="D2788" t="s">
        <v>2704</v>
      </c>
      <c r="E2788" t="s">
        <v>3421</v>
      </c>
      <c r="F2788" s="440">
        <v>46128</v>
      </c>
      <c r="G2788">
        <v>19465</v>
      </c>
      <c r="H2788" t="s">
        <v>5953</v>
      </c>
      <c r="I2788" t="s">
        <v>6085</v>
      </c>
      <c r="J2788">
        <v>1</v>
      </c>
      <c r="K2788" t="s">
        <v>5598</v>
      </c>
      <c r="L2788">
        <v>5.8</v>
      </c>
      <c r="M2788">
        <v>5.8</v>
      </c>
      <c r="N2788" t="s">
        <v>6085</v>
      </c>
      <c r="O2788" t="s">
        <v>464</v>
      </c>
    </row>
    <row r="2789" spans="1:15" x14ac:dyDescent="0.3">
      <c r="A2789">
        <v>225915</v>
      </c>
      <c r="B2789">
        <v>122</v>
      </c>
      <c r="C2789" t="s">
        <v>552</v>
      </c>
      <c r="D2789" t="s">
        <v>2704</v>
      </c>
      <c r="E2789" t="s">
        <v>3421</v>
      </c>
      <c r="F2789" s="440">
        <v>46128</v>
      </c>
      <c r="G2789">
        <v>19572</v>
      </c>
      <c r="H2789" t="s">
        <v>5945</v>
      </c>
      <c r="I2789" t="s">
        <v>6085</v>
      </c>
      <c r="J2789">
        <v>0.2</v>
      </c>
      <c r="K2789" t="s">
        <v>5598</v>
      </c>
      <c r="L2789">
        <v>2.19</v>
      </c>
      <c r="M2789">
        <v>10.95</v>
      </c>
      <c r="N2789" t="s">
        <v>6085</v>
      </c>
      <c r="O2789" t="s">
        <v>464</v>
      </c>
    </row>
    <row r="2790" spans="1:15" x14ac:dyDescent="0.3">
      <c r="A2790">
        <v>225915</v>
      </c>
      <c r="B2790">
        <v>122</v>
      </c>
      <c r="C2790" t="s">
        <v>552</v>
      </c>
      <c r="D2790" t="s">
        <v>2704</v>
      </c>
      <c r="E2790" t="s">
        <v>3421</v>
      </c>
      <c r="F2790" s="440">
        <v>46128</v>
      </c>
      <c r="G2790">
        <v>23241</v>
      </c>
      <c r="H2790" t="s">
        <v>5932</v>
      </c>
      <c r="I2790" t="s">
        <v>6085</v>
      </c>
      <c r="J2790">
        <v>2.2000000000000002</v>
      </c>
      <c r="K2790" t="s">
        <v>5598</v>
      </c>
      <c r="L2790">
        <v>7.33</v>
      </c>
      <c r="M2790">
        <v>3.3318180000000002</v>
      </c>
      <c r="N2790" t="s">
        <v>6085</v>
      </c>
      <c r="O2790" t="s">
        <v>464</v>
      </c>
    </row>
    <row r="2791" spans="1:15" x14ac:dyDescent="0.3">
      <c r="A2791">
        <v>225915</v>
      </c>
      <c r="B2791">
        <v>122</v>
      </c>
      <c r="C2791" t="s">
        <v>552</v>
      </c>
      <c r="D2791" t="s">
        <v>2704</v>
      </c>
      <c r="E2791" t="s">
        <v>3421</v>
      </c>
      <c r="F2791" s="440">
        <v>46128</v>
      </c>
      <c r="G2791">
        <v>19748</v>
      </c>
      <c r="H2791" t="s">
        <v>5983</v>
      </c>
      <c r="I2791" t="s">
        <v>6085</v>
      </c>
      <c r="J2791">
        <v>4</v>
      </c>
      <c r="K2791" t="s">
        <v>5598</v>
      </c>
      <c r="L2791">
        <v>38.68</v>
      </c>
      <c r="M2791">
        <v>9.67</v>
      </c>
      <c r="N2791" t="s">
        <v>6085</v>
      </c>
      <c r="O2791" t="s">
        <v>464</v>
      </c>
    </row>
    <row r="2792" spans="1:15" x14ac:dyDescent="0.3">
      <c r="A2792">
        <v>225915</v>
      </c>
      <c r="B2792">
        <v>122</v>
      </c>
      <c r="C2792" t="s">
        <v>552</v>
      </c>
      <c r="D2792" t="s">
        <v>2704</v>
      </c>
      <c r="E2792" t="s">
        <v>3421</v>
      </c>
      <c r="F2792" s="440">
        <v>46128</v>
      </c>
      <c r="G2792">
        <v>23113</v>
      </c>
      <c r="H2792" t="s">
        <v>5985</v>
      </c>
      <c r="I2792" t="s">
        <v>6085</v>
      </c>
      <c r="J2792">
        <v>1.2</v>
      </c>
      <c r="K2792" t="s">
        <v>5598</v>
      </c>
      <c r="L2792">
        <v>17.399999999999999</v>
      </c>
      <c r="M2792">
        <v>14.5</v>
      </c>
      <c r="N2792" t="s">
        <v>6085</v>
      </c>
      <c r="O2792" t="s">
        <v>464</v>
      </c>
    </row>
    <row r="2793" spans="1:15" x14ac:dyDescent="0.3">
      <c r="A2793">
        <v>225915</v>
      </c>
      <c r="B2793">
        <v>122</v>
      </c>
      <c r="C2793" t="s">
        <v>552</v>
      </c>
      <c r="D2793" t="s">
        <v>2704</v>
      </c>
      <c r="E2793" t="s">
        <v>3421</v>
      </c>
      <c r="F2793" s="440">
        <v>46128</v>
      </c>
      <c r="G2793">
        <v>24083</v>
      </c>
      <c r="H2793" t="s">
        <v>5924</v>
      </c>
      <c r="I2793" t="s">
        <v>6085</v>
      </c>
      <c r="J2793">
        <v>100</v>
      </c>
      <c r="K2793" t="s">
        <v>5598</v>
      </c>
      <c r="L2793">
        <v>522</v>
      </c>
      <c r="M2793">
        <v>5.22</v>
      </c>
      <c r="N2793" t="s">
        <v>6085</v>
      </c>
      <c r="O2793" t="s">
        <v>464</v>
      </c>
    </row>
    <row r="2794" spans="1:15" x14ac:dyDescent="0.3">
      <c r="A2794">
        <v>225915</v>
      </c>
      <c r="B2794">
        <v>122</v>
      </c>
      <c r="C2794" t="s">
        <v>552</v>
      </c>
      <c r="D2794" t="s">
        <v>2704</v>
      </c>
      <c r="E2794" t="s">
        <v>3421</v>
      </c>
      <c r="F2794" s="440">
        <v>46128</v>
      </c>
      <c r="G2794">
        <v>23095</v>
      </c>
      <c r="H2794" t="s">
        <v>5942</v>
      </c>
      <c r="I2794" t="s">
        <v>6085</v>
      </c>
      <c r="J2794">
        <v>200</v>
      </c>
      <c r="K2794" t="s">
        <v>5613</v>
      </c>
      <c r="L2794">
        <v>220</v>
      </c>
      <c r="M2794">
        <v>1.1000000000000001</v>
      </c>
      <c r="N2794" t="s">
        <v>6085</v>
      </c>
      <c r="O2794" t="s">
        <v>464</v>
      </c>
    </row>
    <row r="2795" spans="1:15" x14ac:dyDescent="0.3">
      <c r="A2795">
        <v>225914</v>
      </c>
      <c r="B2795">
        <v>122</v>
      </c>
      <c r="C2795" t="s">
        <v>552</v>
      </c>
      <c r="D2795" t="s">
        <v>2763</v>
      </c>
      <c r="E2795" t="s">
        <v>3422</v>
      </c>
      <c r="F2795" s="440">
        <v>46128</v>
      </c>
      <c r="G2795">
        <v>26880</v>
      </c>
      <c r="H2795" t="s">
        <v>5913</v>
      </c>
      <c r="I2795" t="s">
        <v>6085</v>
      </c>
      <c r="J2795">
        <v>300</v>
      </c>
      <c r="K2795" t="s">
        <v>5613</v>
      </c>
      <c r="L2795">
        <v>750</v>
      </c>
      <c r="M2795">
        <v>2.5</v>
      </c>
      <c r="N2795" t="s">
        <v>6085</v>
      </c>
      <c r="O2795" t="s">
        <v>464</v>
      </c>
    </row>
    <row r="2796" spans="1:15" x14ac:dyDescent="0.3">
      <c r="A2796">
        <v>225913</v>
      </c>
      <c r="B2796">
        <v>122</v>
      </c>
      <c r="C2796" t="s">
        <v>552</v>
      </c>
      <c r="D2796" t="s">
        <v>2995</v>
      </c>
      <c r="E2796" t="s">
        <v>3423</v>
      </c>
      <c r="F2796" s="440">
        <v>46126</v>
      </c>
      <c r="G2796">
        <v>25507</v>
      </c>
      <c r="H2796" t="s">
        <v>5772</v>
      </c>
      <c r="I2796" t="s">
        <v>4764</v>
      </c>
      <c r="J2796">
        <v>2</v>
      </c>
      <c r="K2796" t="s">
        <v>5601</v>
      </c>
      <c r="L2796">
        <v>542</v>
      </c>
      <c r="M2796">
        <v>271</v>
      </c>
      <c r="N2796" t="s">
        <v>4764</v>
      </c>
      <c r="O2796" t="s">
        <v>464</v>
      </c>
    </row>
    <row r="2797" spans="1:15" x14ac:dyDescent="0.3">
      <c r="A2797">
        <v>225912</v>
      </c>
      <c r="B2797">
        <v>122</v>
      </c>
      <c r="C2797" t="s">
        <v>552</v>
      </c>
      <c r="D2797" t="s">
        <v>2754</v>
      </c>
      <c r="E2797" t="s">
        <v>3424</v>
      </c>
      <c r="F2797" s="440">
        <v>46126</v>
      </c>
      <c r="G2797">
        <v>18589</v>
      </c>
      <c r="H2797" t="s">
        <v>5722</v>
      </c>
      <c r="I2797" t="s">
        <v>4764</v>
      </c>
      <c r="J2797">
        <v>30</v>
      </c>
      <c r="K2797" t="s">
        <v>5605</v>
      </c>
      <c r="L2797">
        <v>2021.7</v>
      </c>
      <c r="M2797">
        <v>67.39</v>
      </c>
      <c r="N2797" t="s">
        <v>4764</v>
      </c>
      <c r="O2797" t="s">
        <v>464</v>
      </c>
    </row>
    <row r="2798" spans="1:15" x14ac:dyDescent="0.3">
      <c r="A2798">
        <v>225912</v>
      </c>
      <c r="B2798">
        <v>122</v>
      </c>
      <c r="C2798" t="s">
        <v>552</v>
      </c>
      <c r="D2798" t="s">
        <v>2754</v>
      </c>
      <c r="E2798" t="s">
        <v>3424</v>
      </c>
      <c r="F2798" s="440">
        <v>46126</v>
      </c>
      <c r="G2798">
        <v>17883</v>
      </c>
      <c r="H2798" t="s">
        <v>5821</v>
      </c>
      <c r="I2798" t="s">
        <v>4764</v>
      </c>
      <c r="J2798">
        <v>12</v>
      </c>
      <c r="K2798" t="s">
        <v>5605</v>
      </c>
      <c r="L2798">
        <v>281.39999999999998</v>
      </c>
      <c r="M2798">
        <v>23.45</v>
      </c>
      <c r="N2798" t="s">
        <v>4764</v>
      </c>
      <c r="O2798" t="s">
        <v>464</v>
      </c>
    </row>
    <row r="2799" spans="1:15" x14ac:dyDescent="0.3">
      <c r="A2799">
        <v>225912</v>
      </c>
      <c r="B2799">
        <v>122</v>
      </c>
      <c r="C2799" t="s">
        <v>552</v>
      </c>
      <c r="D2799" t="s">
        <v>2754</v>
      </c>
      <c r="E2799" t="s">
        <v>3424</v>
      </c>
      <c r="F2799" s="440">
        <v>46126</v>
      </c>
      <c r="G2799">
        <v>17895</v>
      </c>
      <c r="H2799" t="s">
        <v>5819</v>
      </c>
      <c r="I2799" t="s">
        <v>4764</v>
      </c>
      <c r="J2799">
        <v>12</v>
      </c>
      <c r="K2799" t="s">
        <v>5605</v>
      </c>
      <c r="L2799">
        <v>276.72000000000003</v>
      </c>
      <c r="M2799">
        <v>23.06</v>
      </c>
      <c r="N2799" t="s">
        <v>4764</v>
      </c>
      <c r="O2799" t="s">
        <v>464</v>
      </c>
    </row>
    <row r="2800" spans="1:15" x14ac:dyDescent="0.3">
      <c r="A2800">
        <v>225912</v>
      </c>
      <c r="B2800">
        <v>122</v>
      </c>
      <c r="C2800" t="s">
        <v>552</v>
      </c>
      <c r="D2800" t="s">
        <v>2754</v>
      </c>
      <c r="E2800" t="s">
        <v>3424</v>
      </c>
      <c r="F2800" s="440">
        <v>46126</v>
      </c>
      <c r="G2800">
        <v>17881</v>
      </c>
      <c r="H2800" t="s">
        <v>5822</v>
      </c>
      <c r="I2800" t="s">
        <v>4764</v>
      </c>
      <c r="J2800">
        <v>8</v>
      </c>
      <c r="K2800" t="s">
        <v>5605</v>
      </c>
      <c r="L2800">
        <v>160.88</v>
      </c>
      <c r="M2800">
        <v>20.11</v>
      </c>
      <c r="N2800" t="s">
        <v>4764</v>
      </c>
      <c r="O2800" t="s">
        <v>464</v>
      </c>
    </row>
    <row r="2801" spans="1:15" x14ac:dyDescent="0.3">
      <c r="A2801">
        <v>225912</v>
      </c>
      <c r="B2801">
        <v>122</v>
      </c>
      <c r="C2801" t="s">
        <v>552</v>
      </c>
      <c r="D2801" t="s">
        <v>2754</v>
      </c>
      <c r="E2801" t="s">
        <v>3424</v>
      </c>
      <c r="F2801" s="440">
        <v>46126</v>
      </c>
      <c r="G2801">
        <v>18586</v>
      </c>
      <c r="H2801" t="s">
        <v>6013</v>
      </c>
      <c r="I2801" t="s">
        <v>4764</v>
      </c>
      <c r="J2801">
        <v>8</v>
      </c>
      <c r="K2801" t="s">
        <v>5605</v>
      </c>
      <c r="L2801">
        <v>861.04</v>
      </c>
      <c r="M2801">
        <v>107.63</v>
      </c>
      <c r="N2801" t="s">
        <v>4764</v>
      </c>
      <c r="O2801" t="s">
        <v>464</v>
      </c>
    </row>
    <row r="2802" spans="1:15" x14ac:dyDescent="0.3">
      <c r="A2802">
        <v>225911</v>
      </c>
      <c r="B2802">
        <v>122</v>
      </c>
      <c r="C2802" t="s">
        <v>552</v>
      </c>
      <c r="D2802" t="s">
        <v>2756</v>
      </c>
      <c r="E2802" t="s">
        <v>3425</v>
      </c>
      <c r="F2802" s="440">
        <v>46127</v>
      </c>
      <c r="G2802">
        <v>20645</v>
      </c>
      <c r="H2802" t="s">
        <v>5664</v>
      </c>
      <c r="I2802" t="s">
        <v>6085</v>
      </c>
      <c r="J2802">
        <v>12</v>
      </c>
      <c r="K2802" t="s">
        <v>6091</v>
      </c>
      <c r="L2802">
        <v>277.56</v>
      </c>
      <c r="M2802">
        <v>23.13</v>
      </c>
      <c r="N2802" t="s">
        <v>6085</v>
      </c>
      <c r="O2802" t="s">
        <v>464</v>
      </c>
    </row>
    <row r="2803" spans="1:15" x14ac:dyDescent="0.3">
      <c r="A2803">
        <v>225911</v>
      </c>
      <c r="B2803">
        <v>122</v>
      </c>
      <c r="C2803" t="s">
        <v>552</v>
      </c>
      <c r="D2803" t="s">
        <v>2756</v>
      </c>
      <c r="E2803" t="s">
        <v>3425</v>
      </c>
      <c r="F2803" s="440">
        <v>46127</v>
      </c>
      <c r="G2803">
        <v>20007</v>
      </c>
      <c r="H2803" t="s">
        <v>5660</v>
      </c>
      <c r="I2803" t="s">
        <v>6085</v>
      </c>
      <c r="J2803">
        <v>2</v>
      </c>
      <c r="K2803" t="s">
        <v>5610</v>
      </c>
      <c r="L2803">
        <v>100.76</v>
      </c>
      <c r="M2803">
        <v>50.38</v>
      </c>
      <c r="N2803" t="s">
        <v>6085</v>
      </c>
      <c r="O2803" t="s">
        <v>464</v>
      </c>
    </row>
    <row r="2804" spans="1:15" x14ac:dyDescent="0.3">
      <c r="A2804">
        <v>225911</v>
      </c>
      <c r="B2804">
        <v>122</v>
      </c>
      <c r="C2804" t="s">
        <v>552</v>
      </c>
      <c r="D2804" t="s">
        <v>2756</v>
      </c>
      <c r="E2804" t="s">
        <v>3425</v>
      </c>
      <c r="F2804" s="440">
        <v>46127</v>
      </c>
      <c r="G2804">
        <v>19401</v>
      </c>
      <c r="H2804" t="s">
        <v>6114</v>
      </c>
      <c r="I2804" t="s">
        <v>6085</v>
      </c>
      <c r="J2804">
        <v>4</v>
      </c>
      <c r="K2804" t="s">
        <v>5625</v>
      </c>
      <c r="L2804">
        <v>836.36</v>
      </c>
      <c r="M2804">
        <v>209.09</v>
      </c>
      <c r="N2804" t="s">
        <v>6085</v>
      </c>
      <c r="O2804" t="s">
        <v>464</v>
      </c>
    </row>
    <row r="2805" spans="1:15" x14ac:dyDescent="0.3">
      <c r="A2805">
        <v>225911</v>
      </c>
      <c r="B2805">
        <v>122</v>
      </c>
      <c r="C2805" t="s">
        <v>552</v>
      </c>
      <c r="D2805" t="s">
        <v>2756</v>
      </c>
      <c r="E2805" t="s">
        <v>3425</v>
      </c>
      <c r="F2805" s="440">
        <v>46127</v>
      </c>
      <c r="G2805">
        <v>21130</v>
      </c>
      <c r="H2805" t="s">
        <v>5884</v>
      </c>
      <c r="I2805" t="s">
        <v>6085</v>
      </c>
      <c r="J2805">
        <v>2</v>
      </c>
      <c r="K2805" t="s">
        <v>6103</v>
      </c>
      <c r="L2805">
        <v>92.34</v>
      </c>
      <c r="M2805">
        <v>46.17</v>
      </c>
      <c r="N2805" t="s">
        <v>6085</v>
      </c>
      <c r="O2805" t="s">
        <v>464</v>
      </c>
    </row>
    <row r="2806" spans="1:15" x14ac:dyDescent="0.3">
      <c r="A2806">
        <v>225910</v>
      </c>
      <c r="B2806">
        <v>122</v>
      </c>
      <c r="C2806" t="s">
        <v>552</v>
      </c>
      <c r="D2806" t="s">
        <v>2868</v>
      </c>
      <c r="E2806" t="s">
        <v>3426</v>
      </c>
      <c r="F2806" s="440">
        <v>46125</v>
      </c>
      <c r="G2806">
        <v>19370</v>
      </c>
      <c r="H2806" t="s">
        <v>5695</v>
      </c>
      <c r="I2806" t="s">
        <v>6085</v>
      </c>
      <c r="J2806">
        <v>14.76</v>
      </c>
      <c r="K2806" t="s">
        <v>5598</v>
      </c>
      <c r="L2806">
        <v>1399.25</v>
      </c>
      <c r="M2806">
        <v>94.800135999999995</v>
      </c>
      <c r="N2806" t="s">
        <v>6085</v>
      </c>
      <c r="O2806" t="s">
        <v>464</v>
      </c>
    </row>
    <row r="2807" spans="1:15" x14ac:dyDescent="0.3">
      <c r="A2807">
        <v>225910</v>
      </c>
      <c r="B2807">
        <v>122</v>
      </c>
      <c r="C2807" t="s">
        <v>552</v>
      </c>
      <c r="D2807" t="s">
        <v>2868</v>
      </c>
      <c r="E2807" t="s">
        <v>3426</v>
      </c>
      <c r="F2807" s="440">
        <v>46125</v>
      </c>
      <c r="G2807">
        <v>25868</v>
      </c>
      <c r="H2807" t="s">
        <v>5890</v>
      </c>
      <c r="I2807" t="s">
        <v>6085</v>
      </c>
      <c r="J2807">
        <v>0.89</v>
      </c>
      <c r="K2807" t="s">
        <v>5598</v>
      </c>
      <c r="L2807">
        <v>87.58</v>
      </c>
      <c r="M2807">
        <v>98.404494</v>
      </c>
      <c r="N2807" t="s">
        <v>6085</v>
      </c>
      <c r="O2807" t="s">
        <v>464</v>
      </c>
    </row>
    <row r="2808" spans="1:15" x14ac:dyDescent="0.3">
      <c r="A2808">
        <v>225910</v>
      </c>
      <c r="B2808">
        <v>122</v>
      </c>
      <c r="C2808" t="s">
        <v>552</v>
      </c>
      <c r="D2808" t="s">
        <v>2868</v>
      </c>
      <c r="E2808" t="s">
        <v>3426</v>
      </c>
      <c r="F2808" s="440">
        <v>46125</v>
      </c>
      <c r="G2808">
        <v>26596</v>
      </c>
      <c r="H2808" t="s">
        <v>5891</v>
      </c>
      <c r="I2808" t="s">
        <v>6085</v>
      </c>
      <c r="J2808">
        <v>2.5</v>
      </c>
      <c r="K2808" t="s">
        <v>5598</v>
      </c>
      <c r="L2808">
        <v>250.5</v>
      </c>
      <c r="M2808">
        <v>100.2</v>
      </c>
      <c r="N2808" t="s">
        <v>6085</v>
      </c>
      <c r="O2808" t="s">
        <v>464</v>
      </c>
    </row>
    <row r="2809" spans="1:15" x14ac:dyDescent="0.3">
      <c r="A2809">
        <v>225909</v>
      </c>
      <c r="B2809">
        <v>122</v>
      </c>
      <c r="C2809" t="s">
        <v>552</v>
      </c>
      <c r="D2809" t="s">
        <v>3019</v>
      </c>
      <c r="E2809" t="s">
        <v>3427</v>
      </c>
      <c r="F2809" s="440">
        <v>46126</v>
      </c>
      <c r="G2809">
        <v>18832</v>
      </c>
      <c r="H2809" t="s">
        <v>5898</v>
      </c>
      <c r="I2809" t="s">
        <v>6085</v>
      </c>
      <c r="J2809">
        <v>15</v>
      </c>
      <c r="K2809" t="s">
        <v>5598</v>
      </c>
      <c r="L2809">
        <v>598.5</v>
      </c>
      <c r="M2809">
        <v>39.9</v>
      </c>
      <c r="N2809" t="s">
        <v>6085</v>
      </c>
      <c r="O2809" t="s">
        <v>464</v>
      </c>
    </row>
    <row r="2810" spans="1:15" x14ac:dyDescent="0.3">
      <c r="A2810">
        <v>225908</v>
      </c>
      <c r="B2810">
        <v>122</v>
      </c>
      <c r="C2810" t="s">
        <v>552</v>
      </c>
      <c r="D2810" t="s">
        <v>2700</v>
      </c>
      <c r="E2810" t="s">
        <v>3428</v>
      </c>
      <c r="F2810" s="440">
        <v>46126</v>
      </c>
      <c r="G2810">
        <v>19034</v>
      </c>
      <c r="H2810" t="s">
        <v>5712</v>
      </c>
      <c r="I2810" t="s">
        <v>6085</v>
      </c>
      <c r="J2810">
        <v>20</v>
      </c>
      <c r="K2810" t="s">
        <v>5598</v>
      </c>
      <c r="L2810">
        <v>167</v>
      </c>
      <c r="M2810">
        <v>8.35</v>
      </c>
      <c r="N2810" t="s">
        <v>6085</v>
      </c>
      <c r="O2810" t="s">
        <v>464</v>
      </c>
    </row>
    <row r="2811" spans="1:15" x14ac:dyDescent="0.3">
      <c r="A2811">
        <v>225908</v>
      </c>
      <c r="B2811">
        <v>122</v>
      </c>
      <c r="C2811" t="s">
        <v>552</v>
      </c>
      <c r="D2811" t="s">
        <v>2700</v>
      </c>
      <c r="E2811" t="s">
        <v>3428</v>
      </c>
      <c r="F2811" s="440">
        <v>46126</v>
      </c>
      <c r="G2811">
        <v>20501</v>
      </c>
      <c r="H2811" t="s">
        <v>5976</v>
      </c>
      <c r="I2811" t="s">
        <v>6085</v>
      </c>
      <c r="J2811">
        <v>5</v>
      </c>
      <c r="K2811" t="s">
        <v>5598</v>
      </c>
      <c r="L2811">
        <v>110.6</v>
      </c>
      <c r="M2811">
        <v>22.12</v>
      </c>
      <c r="N2811" t="s">
        <v>6085</v>
      </c>
      <c r="O2811" t="s">
        <v>464</v>
      </c>
    </row>
    <row r="2812" spans="1:15" x14ac:dyDescent="0.3">
      <c r="A2812">
        <v>225907</v>
      </c>
      <c r="B2812">
        <v>122</v>
      </c>
      <c r="C2812" t="s">
        <v>552</v>
      </c>
      <c r="D2812" t="s">
        <v>2715</v>
      </c>
      <c r="E2812" t="s">
        <v>3429</v>
      </c>
      <c r="F2812" s="440">
        <v>46126</v>
      </c>
      <c r="G2812">
        <v>19166</v>
      </c>
      <c r="H2812" t="s">
        <v>5892</v>
      </c>
      <c r="I2812" t="s">
        <v>6085</v>
      </c>
      <c r="J2812">
        <v>35</v>
      </c>
      <c r="K2812" t="s">
        <v>5613</v>
      </c>
      <c r="L2812">
        <v>712.25</v>
      </c>
      <c r="M2812">
        <v>20.350000000000001</v>
      </c>
      <c r="N2812" t="s">
        <v>6085</v>
      </c>
      <c r="O2812" t="s">
        <v>464</v>
      </c>
    </row>
    <row r="2813" spans="1:15" x14ac:dyDescent="0.3">
      <c r="A2813">
        <v>225907</v>
      </c>
      <c r="B2813">
        <v>122</v>
      </c>
      <c r="C2813" t="s">
        <v>552</v>
      </c>
      <c r="D2813" t="s">
        <v>2715</v>
      </c>
      <c r="E2813" t="s">
        <v>3429</v>
      </c>
      <c r="F2813" s="440">
        <v>46126</v>
      </c>
      <c r="G2813">
        <v>21372</v>
      </c>
      <c r="H2813" t="s">
        <v>5704</v>
      </c>
      <c r="I2813" t="s">
        <v>6085</v>
      </c>
      <c r="J2813">
        <v>21</v>
      </c>
      <c r="K2813" t="s">
        <v>5613</v>
      </c>
      <c r="L2813">
        <v>651</v>
      </c>
      <c r="M2813">
        <v>31</v>
      </c>
      <c r="N2813" t="s">
        <v>6085</v>
      </c>
      <c r="O2813" t="s">
        <v>464</v>
      </c>
    </row>
    <row r="2814" spans="1:15" x14ac:dyDescent="0.3">
      <c r="A2814">
        <v>225907</v>
      </c>
      <c r="B2814">
        <v>122</v>
      </c>
      <c r="C2814" t="s">
        <v>552</v>
      </c>
      <c r="D2814" t="s">
        <v>2715</v>
      </c>
      <c r="E2814" t="s">
        <v>3429</v>
      </c>
      <c r="F2814" s="440">
        <v>46126</v>
      </c>
      <c r="G2814">
        <v>28384</v>
      </c>
      <c r="H2814" t="s">
        <v>5894</v>
      </c>
      <c r="I2814" t="s">
        <v>6085</v>
      </c>
      <c r="J2814">
        <v>10</v>
      </c>
      <c r="K2814" t="s">
        <v>5613</v>
      </c>
      <c r="L2814">
        <v>260</v>
      </c>
      <c r="M2814">
        <v>26</v>
      </c>
      <c r="N2814" t="s">
        <v>6085</v>
      </c>
      <c r="O2814" t="s">
        <v>464</v>
      </c>
    </row>
    <row r="2815" spans="1:15" x14ac:dyDescent="0.3">
      <c r="A2815">
        <v>225906</v>
      </c>
      <c r="B2815">
        <v>122</v>
      </c>
      <c r="C2815" t="s">
        <v>552</v>
      </c>
      <c r="D2815" t="s">
        <v>2700</v>
      </c>
      <c r="E2815" t="s">
        <v>3430</v>
      </c>
      <c r="F2815" s="440">
        <v>46126</v>
      </c>
      <c r="G2815">
        <v>24039</v>
      </c>
      <c r="H2815" t="s">
        <v>5616</v>
      </c>
      <c r="I2815" t="s">
        <v>6085</v>
      </c>
      <c r="J2815">
        <v>8</v>
      </c>
      <c r="K2815" t="s">
        <v>6139</v>
      </c>
      <c r="L2815">
        <v>535.20000000000005</v>
      </c>
      <c r="M2815">
        <v>66.900000000000006</v>
      </c>
      <c r="N2815" t="s">
        <v>6085</v>
      </c>
      <c r="O2815" t="s">
        <v>464</v>
      </c>
    </row>
    <row r="2816" spans="1:15" x14ac:dyDescent="0.3">
      <c r="A2816">
        <v>225905</v>
      </c>
      <c r="B2816">
        <v>122</v>
      </c>
      <c r="C2816" t="s">
        <v>552</v>
      </c>
      <c r="D2816" t="s">
        <v>2704</v>
      </c>
      <c r="E2816" t="s">
        <v>3431</v>
      </c>
      <c r="F2816" s="440">
        <v>46126</v>
      </c>
      <c r="G2816">
        <v>19621</v>
      </c>
      <c r="H2816" t="s">
        <v>5931</v>
      </c>
      <c r="I2816" t="s">
        <v>6085</v>
      </c>
      <c r="J2816">
        <v>10</v>
      </c>
      <c r="K2816" t="s">
        <v>5598</v>
      </c>
      <c r="L2816">
        <v>58</v>
      </c>
      <c r="M2816">
        <v>5.8</v>
      </c>
      <c r="N2816" t="s">
        <v>6085</v>
      </c>
      <c r="O2816" t="s">
        <v>464</v>
      </c>
    </row>
    <row r="2817" spans="1:15" x14ac:dyDescent="0.3">
      <c r="A2817">
        <v>225905</v>
      </c>
      <c r="B2817">
        <v>122</v>
      </c>
      <c r="C2817" t="s">
        <v>552</v>
      </c>
      <c r="D2817" t="s">
        <v>2704</v>
      </c>
      <c r="E2817" t="s">
        <v>3431</v>
      </c>
      <c r="F2817" s="440">
        <v>46126</v>
      </c>
      <c r="G2817">
        <v>19465</v>
      </c>
      <c r="H2817" t="s">
        <v>5953</v>
      </c>
      <c r="I2817" t="s">
        <v>6085</v>
      </c>
      <c r="J2817">
        <v>1</v>
      </c>
      <c r="K2817" t="s">
        <v>5598</v>
      </c>
      <c r="L2817">
        <v>5.8</v>
      </c>
      <c r="M2817">
        <v>5.8</v>
      </c>
      <c r="N2817" t="s">
        <v>6085</v>
      </c>
      <c r="O2817" t="s">
        <v>464</v>
      </c>
    </row>
    <row r="2818" spans="1:15" x14ac:dyDescent="0.3">
      <c r="A2818">
        <v>225905</v>
      </c>
      <c r="B2818">
        <v>122</v>
      </c>
      <c r="C2818" t="s">
        <v>552</v>
      </c>
      <c r="D2818" t="s">
        <v>2704</v>
      </c>
      <c r="E2818" t="s">
        <v>3431</v>
      </c>
      <c r="F2818" s="440">
        <v>46126</v>
      </c>
      <c r="G2818">
        <v>19572</v>
      </c>
      <c r="H2818" t="s">
        <v>5945</v>
      </c>
      <c r="I2818" t="s">
        <v>6085</v>
      </c>
      <c r="J2818">
        <v>0.7</v>
      </c>
      <c r="K2818" t="s">
        <v>5598</v>
      </c>
      <c r="L2818">
        <v>8.6199999999999992</v>
      </c>
      <c r="M2818">
        <v>12.314285999999999</v>
      </c>
      <c r="N2818" t="s">
        <v>6085</v>
      </c>
      <c r="O2818" t="s">
        <v>464</v>
      </c>
    </row>
    <row r="2819" spans="1:15" x14ac:dyDescent="0.3">
      <c r="A2819">
        <v>225905</v>
      </c>
      <c r="B2819">
        <v>122</v>
      </c>
      <c r="C2819" t="s">
        <v>552</v>
      </c>
      <c r="D2819" t="s">
        <v>2704</v>
      </c>
      <c r="E2819" t="s">
        <v>3431</v>
      </c>
      <c r="F2819" s="440">
        <v>46126</v>
      </c>
      <c r="G2819">
        <v>19632</v>
      </c>
      <c r="H2819" t="s">
        <v>5926</v>
      </c>
      <c r="I2819" t="s">
        <v>6085</v>
      </c>
      <c r="J2819">
        <v>12.4</v>
      </c>
      <c r="K2819" t="s">
        <v>5598</v>
      </c>
      <c r="L2819">
        <v>65.599999999999994</v>
      </c>
      <c r="M2819">
        <v>5.2903229999999999</v>
      </c>
      <c r="N2819" t="s">
        <v>6085</v>
      </c>
      <c r="O2819" t="s">
        <v>464</v>
      </c>
    </row>
    <row r="2820" spans="1:15" x14ac:dyDescent="0.3">
      <c r="A2820">
        <v>225905</v>
      </c>
      <c r="B2820">
        <v>122</v>
      </c>
      <c r="C2820" t="s">
        <v>552</v>
      </c>
      <c r="D2820" t="s">
        <v>2704</v>
      </c>
      <c r="E2820" t="s">
        <v>3431</v>
      </c>
      <c r="F2820" s="440">
        <v>46126</v>
      </c>
      <c r="G2820">
        <v>19738</v>
      </c>
      <c r="H2820" t="s">
        <v>6018</v>
      </c>
      <c r="I2820" t="s">
        <v>6085</v>
      </c>
      <c r="J2820">
        <v>22.3</v>
      </c>
      <c r="K2820" t="s">
        <v>5598</v>
      </c>
      <c r="L2820">
        <v>60.88</v>
      </c>
      <c r="M2820">
        <v>2.7300450000000001</v>
      </c>
      <c r="N2820" t="s">
        <v>6085</v>
      </c>
      <c r="O2820" t="s">
        <v>464</v>
      </c>
    </row>
    <row r="2821" spans="1:15" x14ac:dyDescent="0.3">
      <c r="A2821">
        <v>225905</v>
      </c>
      <c r="B2821">
        <v>122</v>
      </c>
      <c r="C2821" t="s">
        <v>552</v>
      </c>
      <c r="D2821" t="s">
        <v>2704</v>
      </c>
      <c r="E2821" t="s">
        <v>3431</v>
      </c>
      <c r="F2821" s="440">
        <v>46126</v>
      </c>
      <c r="G2821">
        <v>19654</v>
      </c>
      <c r="H2821" t="s">
        <v>5917</v>
      </c>
      <c r="I2821" t="s">
        <v>6085</v>
      </c>
      <c r="J2821">
        <v>8</v>
      </c>
      <c r="K2821" t="s">
        <v>5598</v>
      </c>
      <c r="L2821">
        <v>41.2</v>
      </c>
      <c r="M2821">
        <v>5.15</v>
      </c>
      <c r="N2821" t="s">
        <v>6085</v>
      </c>
      <c r="O2821" t="s">
        <v>464</v>
      </c>
    </row>
    <row r="2822" spans="1:15" x14ac:dyDescent="0.3">
      <c r="A2822">
        <v>225905</v>
      </c>
      <c r="B2822">
        <v>122</v>
      </c>
      <c r="C2822" t="s">
        <v>552</v>
      </c>
      <c r="D2822" t="s">
        <v>2704</v>
      </c>
      <c r="E2822" t="s">
        <v>3431</v>
      </c>
      <c r="F2822" s="440">
        <v>46126</v>
      </c>
      <c r="G2822">
        <v>24509</v>
      </c>
      <c r="H2822" t="s">
        <v>5928</v>
      </c>
      <c r="I2822" t="s">
        <v>6085</v>
      </c>
      <c r="J2822">
        <v>10</v>
      </c>
      <c r="K2822" t="s">
        <v>5598</v>
      </c>
      <c r="L2822">
        <v>33.299999999999997</v>
      </c>
      <c r="M2822">
        <v>3.33</v>
      </c>
      <c r="N2822" t="s">
        <v>6085</v>
      </c>
      <c r="O2822" t="s">
        <v>464</v>
      </c>
    </row>
    <row r="2823" spans="1:15" x14ac:dyDescent="0.3">
      <c r="A2823">
        <v>225905</v>
      </c>
      <c r="B2823">
        <v>122</v>
      </c>
      <c r="C2823" t="s">
        <v>552</v>
      </c>
      <c r="D2823" t="s">
        <v>2704</v>
      </c>
      <c r="E2823" t="s">
        <v>3431</v>
      </c>
      <c r="F2823" s="440">
        <v>46126</v>
      </c>
      <c r="G2823">
        <v>23113</v>
      </c>
      <c r="H2823" t="s">
        <v>5985</v>
      </c>
      <c r="I2823" t="s">
        <v>6085</v>
      </c>
      <c r="J2823">
        <v>1.05</v>
      </c>
      <c r="K2823" t="s">
        <v>5598</v>
      </c>
      <c r="L2823">
        <v>13.56</v>
      </c>
      <c r="M2823">
        <v>12.914286000000001</v>
      </c>
      <c r="N2823" t="s">
        <v>6085</v>
      </c>
      <c r="O2823" t="s">
        <v>464</v>
      </c>
    </row>
    <row r="2824" spans="1:15" x14ac:dyDescent="0.3">
      <c r="A2824">
        <v>225905</v>
      </c>
      <c r="B2824">
        <v>122</v>
      </c>
      <c r="C2824" t="s">
        <v>552</v>
      </c>
      <c r="D2824" t="s">
        <v>2704</v>
      </c>
      <c r="E2824" t="s">
        <v>3431</v>
      </c>
      <c r="F2824" s="440">
        <v>46126</v>
      </c>
      <c r="G2824">
        <v>27106</v>
      </c>
      <c r="H2824" t="s">
        <v>6153</v>
      </c>
      <c r="I2824" t="s">
        <v>6085</v>
      </c>
      <c r="J2824">
        <v>3</v>
      </c>
      <c r="K2824" t="s">
        <v>5598</v>
      </c>
      <c r="L2824">
        <v>91.35</v>
      </c>
      <c r="M2824">
        <v>30.45</v>
      </c>
      <c r="N2824" t="s">
        <v>6085</v>
      </c>
      <c r="O2824" t="s">
        <v>464</v>
      </c>
    </row>
    <row r="2825" spans="1:15" x14ac:dyDescent="0.3">
      <c r="A2825">
        <v>225905</v>
      </c>
      <c r="B2825">
        <v>122</v>
      </c>
      <c r="C2825" t="s">
        <v>552</v>
      </c>
      <c r="D2825" t="s">
        <v>2704</v>
      </c>
      <c r="E2825" t="s">
        <v>3431</v>
      </c>
      <c r="F2825" s="440">
        <v>46126</v>
      </c>
      <c r="G2825">
        <v>19485</v>
      </c>
      <c r="H2825" t="s">
        <v>5935</v>
      </c>
      <c r="I2825" t="s">
        <v>6085</v>
      </c>
      <c r="J2825">
        <v>0.26</v>
      </c>
      <c r="K2825" t="s">
        <v>5598</v>
      </c>
      <c r="L2825">
        <v>56.55</v>
      </c>
      <c r="M2825">
        <v>217.5</v>
      </c>
      <c r="N2825" t="s">
        <v>6085</v>
      </c>
      <c r="O2825" t="s">
        <v>464</v>
      </c>
    </row>
    <row r="2826" spans="1:15" x14ac:dyDescent="0.3">
      <c r="A2826">
        <v>225905</v>
      </c>
      <c r="B2826">
        <v>122</v>
      </c>
      <c r="C2826" t="s">
        <v>552</v>
      </c>
      <c r="D2826" t="s">
        <v>2704</v>
      </c>
      <c r="E2826" t="s">
        <v>3431</v>
      </c>
      <c r="F2826" s="440">
        <v>46126</v>
      </c>
      <c r="G2826">
        <v>23186</v>
      </c>
      <c r="H2826" t="s">
        <v>5955</v>
      </c>
      <c r="I2826" t="s">
        <v>6085</v>
      </c>
      <c r="J2826">
        <v>10</v>
      </c>
      <c r="K2826" t="s">
        <v>5598</v>
      </c>
      <c r="L2826">
        <v>109.5</v>
      </c>
      <c r="M2826">
        <v>10.95</v>
      </c>
      <c r="N2826" t="s">
        <v>6085</v>
      </c>
      <c r="O2826" t="s">
        <v>464</v>
      </c>
    </row>
    <row r="2827" spans="1:15" x14ac:dyDescent="0.3">
      <c r="A2827">
        <v>225905</v>
      </c>
      <c r="B2827">
        <v>122</v>
      </c>
      <c r="C2827" t="s">
        <v>552</v>
      </c>
      <c r="D2827" t="s">
        <v>2704</v>
      </c>
      <c r="E2827" t="s">
        <v>3431</v>
      </c>
      <c r="F2827" s="440">
        <v>46126</v>
      </c>
      <c r="G2827">
        <v>19787</v>
      </c>
      <c r="H2827" t="s">
        <v>5914</v>
      </c>
      <c r="I2827" t="s">
        <v>6085</v>
      </c>
      <c r="J2827">
        <v>44</v>
      </c>
      <c r="K2827" t="s">
        <v>5598</v>
      </c>
      <c r="L2827">
        <v>264.88</v>
      </c>
      <c r="M2827">
        <v>6.02</v>
      </c>
      <c r="N2827" t="s">
        <v>6085</v>
      </c>
      <c r="O2827" t="s">
        <v>464</v>
      </c>
    </row>
    <row r="2828" spans="1:15" x14ac:dyDescent="0.3">
      <c r="A2828">
        <v>225904</v>
      </c>
      <c r="B2828">
        <v>122</v>
      </c>
      <c r="C2828" t="s">
        <v>552</v>
      </c>
      <c r="D2828" t="s">
        <v>2819</v>
      </c>
      <c r="E2828" t="s">
        <v>3432</v>
      </c>
      <c r="F2828" s="440">
        <v>46126</v>
      </c>
      <c r="G2828">
        <v>25478</v>
      </c>
      <c r="H2828" t="s">
        <v>5656</v>
      </c>
      <c r="I2828" t="s">
        <v>6085</v>
      </c>
      <c r="J2828">
        <v>60</v>
      </c>
      <c r="K2828" t="s">
        <v>5613</v>
      </c>
      <c r="L2828">
        <v>585</v>
      </c>
      <c r="M2828">
        <v>9.75</v>
      </c>
      <c r="N2828" t="s">
        <v>4764</v>
      </c>
      <c r="O2828" t="s">
        <v>464</v>
      </c>
    </row>
    <row r="2829" spans="1:15" x14ac:dyDescent="0.3">
      <c r="A2829">
        <v>225903</v>
      </c>
      <c r="B2829">
        <v>122</v>
      </c>
      <c r="C2829" t="s">
        <v>552</v>
      </c>
      <c r="D2829" t="s">
        <v>2684</v>
      </c>
      <c r="E2829" t="s">
        <v>3433</v>
      </c>
      <c r="F2829" s="440">
        <v>46126</v>
      </c>
      <c r="G2829">
        <v>26594</v>
      </c>
      <c r="H2829" t="s">
        <v>5698</v>
      </c>
      <c r="I2829" t="s">
        <v>6085</v>
      </c>
      <c r="J2829">
        <v>8.0500000000000007</v>
      </c>
      <c r="K2829" t="s">
        <v>5598</v>
      </c>
      <c r="L2829">
        <v>699.55</v>
      </c>
      <c r="M2829">
        <v>86.900621000000001</v>
      </c>
      <c r="N2829" t="s">
        <v>6085</v>
      </c>
      <c r="O2829" t="s">
        <v>464</v>
      </c>
    </row>
    <row r="2830" spans="1:15" x14ac:dyDescent="0.3">
      <c r="A2830">
        <v>225902</v>
      </c>
      <c r="B2830">
        <v>122</v>
      </c>
      <c r="C2830" t="s">
        <v>552</v>
      </c>
      <c r="D2830" t="s">
        <v>2697</v>
      </c>
      <c r="E2830" t="s">
        <v>3434</v>
      </c>
      <c r="F2830" s="440">
        <v>46126</v>
      </c>
      <c r="G2830">
        <v>19846</v>
      </c>
      <c r="H2830" t="s">
        <v>6060</v>
      </c>
      <c r="I2830" t="s">
        <v>6085</v>
      </c>
      <c r="J2830">
        <v>0.5</v>
      </c>
      <c r="K2830" t="s">
        <v>5598</v>
      </c>
      <c r="L2830">
        <v>10.4</v>
      </c>
      <c r="M2830">
        <v>20.8</v>
      </c>
      <c r="N2830" t="s">
        <v>6085</v>
      </c>
      <c r="O2830" t="s">
        <v>464</v>
      </c>
    </row>
    <row r="2831" spans="1:15" x14ac:dyDescent="0.3">
      <c r="A2831">
        <v>225902</v>
      </c>
      <c r="B2831">
        <v>122</v>
      </c>
      <c r="C2831" t="s">
        <v>552</v>
      </c>
      <c r="D2831" t="s">
        <v>2697</v>
      </c>
      <c r="E2831" t="s">
        <v>3434</v>
      </c>
      <c r="F2831" s="440">
        <v>46126</v>
      </c>
      <c r="G2831">
        <v>23096</v>
      </c>
      <c r="H2831" t="s">
        <v>5941</v>
      </c>
      <c r="I2831" t="s">
        <v>6085</v>
      </c>
      <c r="J2831">
        <v>30</v>
      </c>
      <c r="K2831" t="s">
        <v>5613</v>
      </c>
      <c r="L2831">
        <v>23.1</v>
      </c>
      <c r="M2831">
        <v>0.77</v>
      </c>
      <c r="N2831" t="s">
        <v>6085</v>
      </c>
      <c r="O2831" t="s">
        <v>464</v>
      </c>
    </row>
    <row r="2832" spans="1:15" x14ac:dyDescent="0.3">
      <c r="A2832">
        <v>225902</v>
      </c>
      <c r="B2832">
        <v>122</v>
      </c>
      <c r="C2832" t="s">
        <v>552</v>
      </c>
      <c r="D2832" t="s">
        <v>2697</v>
      </c>
      <c r="E2832" t="s">
        <v>3434</v>
      </c>
      <c r="F2832" s="440">
        <v>46126</v>
      </c>
      <c r="G2832">
        <v>23361</v>
      </c>
      <c r="H2832" t="s">
        <v>5937</v>
      </c>
      <c r="I2832" t="s">
        <v>6085</v>
      </c>
      <c r="J2832">
        <v>20</v>
      </c>
      <c r="K2832" t="s">
        <v>5598</v>
      </c>
      <c r="L2832">
        <v>59.8</v>
      </c>
      <c r="M2832">
        <v>2.99</v>
      </c>
      <c r="N2832" t="s">
        <v>6085</v>
      </c>
      <c r="O2832" t="s">
        <v>464</v>
      </c>
    </row>
    <row r="2833" spans="1:15" x14ac:dyDescent="0.3">
      <c r="A2833">
        <v>225902</v>
      </c>
      <c r="B2833">
        <v>122</v>
      </c>
      <c r="C2833" t="s">
        <v>552</v>
      </c>
      <c r="D2833" t="s">
        <v>2697</v>
      </c>
      <c r="E2833" t="s">
        <v>3434</v>
      </c>
      <c r="F2833" s="440">
        <v>46126</v>
      </c>
      <c r="G2833">
        <v>23184</v>
      </c>
      <c r="H2833" t="s">
        <v>5956</v>
      </c>
      <c r="I2833" t="s">
        <v>6085</v>
      </c>
      <c r="J2833">
        <v>0.2</v>
      </c>
      <c r="K2833" t="s">
        <v>5598</v>
      </c>
      <c r="L2833">
        <v>2.6</v>
      </c>
      <c r="M2833">
        <v>13</v>
      </c>
      <c r="N2833" t="s">
        <v>6085</v>
      </c>
      <c r="O2833" t="s">
        <v>464</v>
      </c>
    </row>
    <row r="2834" spans="1:15" x14ac:dyDescent="0.3">
      <c r="A2834">
        <v>225902</v>
      </c>
      <c r="B2834">
        <v>122</v>
      </c>
      <c r="C2834" t="s">
        <v>552</v>
      </c>
      <c r="D2834" t="s">
        <v>2697</v>
      </c>
      <c r="E2834" t="s">
        <v>3434</v>
      </c>
      <c r="F2834" s="440">
        <v>46126</v>
      </c>
      <c r="G2834">
        <v>19721</v>
      </c>
      <c r="H2834" t="s">
        <v>5952</v>
      </c>
      <c r="I2834" t="s">
        <v>6085</v>
      </c>
      <c r="J2834">
        <v>1</v>
      </c>
      <c r="K2834" t="s">
        <v>5598</v>
      </c>
      <c r="L2834">
        <v>41.6</v>
      </c>
      <c r="M2834">
        <v>41.6</v>
      </c>
      <c r="N2834" t="s">
        <v>6085</v>
      </c>
      <c r="O2834" t="s">
        <v>464</v>
      </c>
    </row>
    <row r="2835" spans="1:15" x14ac:dyDescent="0.3">
      <c r="A2835">
        <v>225902</v>
      </c>
      <c r="B2835">
        <v>122</v>
      </c>
      <c r="C2835" t="s">
        <v>552</v>
      </c>
      <c r="D2835" t="s">
        <v>2697</v>
      </c>
      <c r="E2835" t="s">
        <v>3434</v>
      </c>
      <c r="F2835" s="440">
        <v>46126</v>
      </c>
      <c r="G2835">
        <v>23377</v>
      </c>
      <c r="H2835" t="s">
        <v>5927</v>
      </c>
      <c r="I2835" t="s">
        <v>6085</v>
      </c>
      <c r="J2835">
        <v>4</v>
      </c>
      <c r="K2835" t="s">
        <v>5598</v>
      </c>
      <c r="L2835">
        <v>124</v>
      </c>
      <c r="M2835">
        <v>31</v>
      </c>
      <c r="N2835" t="s">
        <v>6085</v>
      </c>
      <c r="O2835" t="s">
        <v>464</v>
      </c>
    </row>
    <row r="2836" spans="1:15" x14ac:dyDescent="0.3">
      <c r="A2836">
        <v>225902</v>
      </c>
      <c r="B2836">
        <v>122</v>
      </c>
      <c r="C2836" t="s">
        <v>552</v>
      </c>
      <c r="D2836" t="s">
        <v>2697</v>
      </c>
      <c r="E2836" t="s">
        <v>3434</v>
      </c>
      <c r="F2836" s="440">
        <v>46126</v>
      </c>
      <c r="G2836">
        <v>23389</v>
      </c>
      <c r="H2836" t="s">
        <v>5923</v>
      </c>
      <c r="I2836" t="s">
        <v>6085</v>
      </c>
      <c r="J2836">
        <v>4</v>
      </c>
      <c r="K2836" t="s">
        <v>5598</v>
      </c>
      <c r="L2836">
        <v>21.32</v>
      </c>
      <c r="M2836">
        <v>5.33</v>
      </c>
      <c r="N2836" t="s">
        <v>6085</v>
      </c>
      <c r="O2836" t="s">
        <v>464</v>
      </c>
    </row>
    <row r="2837" spans="1:15" x14ac:dyDescent="0.3">
      <c r="A2837">
        <v>225901</v>
      </c>
      <c r="B2837">
        <v>122</v>
      </c>
      <c r="C2837" t="s">
        <v>552</v>
      </c>
      <c r="D2837" t="s">
        <v>2693</v>
      </c>
      <c r="E2837" t="s">
        <v>3435</v>
      </c>
      <c r="F2837" s="440">
        <v>46126</v>
      </c>
      <c r="G2837">
        <v>19979</v>
      </c>
      <c r="H2837" t="s">
        <v>5667</v>
      </c>
      <c r="I2837" t="s">
        <v>6085</v>
      </c>
      <c r="J2837">
        <v>12</v>
      </c>
      <c r="K2837" t="s">
        <v>6103</v>
      </c>
      <c r="L2837">
        <v>257.39999999999998</v>
      </c>
      <c r="M2837">
        <v>21.45</v>
      </c>
      <c r="N2837" t="s">
        <v>6085</v>
      </c>
      <c r="O2837" t="s">
        <v>464</v>
      </c>
    </row>
    <row r="2838" spans="1:15" x14ac:dyDescent="0.3">
      <c r="A2838">
        <v>225901</v>
      </c>
      <c r="B2838">
        <v>122</v>
      </c>
      <c r="C2838" t="s">
        <v>552</v>
      </c>
      <c r="D2838" t="s">
        <v>2693</v>
      </c>
      <c r="E2838" t="s">
        <v>3435</v>
      </c>
      <c r="F2838" s="440">
        <v>46126</v>
      </c>
      <c r="G2838">
        <v>20751</v>
      </c>
      <c r="H2838" t="s">
        <v>6246</v>
      </c>
      <c r="I2838" t="s">
        <v>6085</v>
      </c>
      <c r="J2838">
        <v>2</v>
      </c>
      <c r="K2838" t="s">
        <v>5610</v>
      </c>
      <c r="L2838">
        <v>217.8</v>
      </c>
      <c r="M2838">
        <v>108.9</v>
      </c>
      <c r="N2838" t="s">
        <v>6085</v>
      </c>
      <c r="O2838" t="s">
        <v>464</v>
      </c>
    </row>
    <row r="2839" spans="1:15" x14ac:dyDescent="0.3">
      <c r="A2839">
        <v>225901</v>
      </c>
      <c r="B2839">
        <v>122</v>
      </c>
      <c r="C2839" t="s">
        <v>552</v>
      </c>
      <c r="D2839" t="s">
        <v>2693</v>
      </c>
      <c r="E2839" t="s">
        <v>3435</v>
      </c>
      <c r="F2839" s="440">
        <v>46126</v>
      </c>
      <c r="G2839">
        <v>20360</v>
      </c>
      <c r="H2839" t="s">
        <v>5646</v>
      </c>
      <c r="I2839" t="s">
        <v>6085</v>
      </c>
      <c r="J2839">
        <v>6</v>
      </c>
      <c r="K2839" t="s">
        <v>6139</v>
      </c>
      <c r="L2839">
        <v>125.4</v>
      </c>
      <c r="M2839">
        <v>20.9</v>
      </c>
      <c r="N2839" t="s">
        <v>6085</v>
      </c>
      <c r="O2839" t="s">
        <v>464</v>
      </c>
    </row>
    <row r="2840" spans="1:15" x14ac:dyDescent="0.3">
      <c r="A2840">
        <v>225901</v>
      </c>
      <c r="B2840">
        <v>122</v>
      </c>
      <c r="C2840" t="s">
        <v>552</v>
      </c>
      <c r="D2840" t="s">
        <v>2693</v>
      </c>
      <c r="E2840" t="s">
        <v>3435</v>
      </c>
      <c r="F2840" s="440">
        <v>46126</v>
      </c>
      <c r="G2840">
        <v>20385</v>
      </c>
      <c r="H2840" t="s">
        <v>5645</v>
      </c>
      <c r="I2840" t="s">
        <v>6085</v>
      </c>
      <c r="J2840">
        <v>12</v>
      </c>
      <c r="K2840" t="s">
        <v>5613</v>
      </c>
      <c r="L2840">
        <v>59.4</v>
      </c>
      <c r="M2840">
        <v>4.95</v>
      </c>
      <c r="N2840" t="s">
        <v>6085</v>
      </c>
      <c r="O2840" t="s">
        <v>464</v>
      </c>
    </row>
    <row r="2841" spans="1:15" x14ac:dyDescent="0.3">
      <c r="A2841">
        <v>225901</v>
      </c>
      <c r="B2841">
        <v>122</v>
      </c>
      <c r="C2841" t="s">
        <v>552</v>
      </c>
      <c r="D2841" t="s">
        <v>2693</v>
      </c>
      <c r="E2841" t="s">
        <v>3435</v>
      </c>
      <c r="F2841" s="440">
        <v>46126</v>
      </c>
      <c r="G2841">
        <v>20270</v>
      </c>
      <c r="H2841" t="s">
        <v>5631</v>
      </c>
      <c r="I2841" t="s">
        <v>6085</v>
      </c>
      <c r="J2841">
        <v>5</v>
      </c>
      <c r="K2841" t="s">
        <v>5605</v>
      </c>
      <c r="L2841">
        <v>408</v>
      </c>
      <c r="M2841">
        <v>81.599999999999994</v>
      </c>
      <c r="N2841" t="s">
        <v>6085</v>
      </c>
      <c r="O2841" t="s">
        <v>464</v>
      </c>
    </row>
    <row r="2842" spans="1:15" x14ac:dyDescent="0.3">
      <c r="A2842">
        <v>225901</v>
      </c>
      <c r="B2842">
        <v>122</v>
      </c>
      <c r="C2842" t="s">
        <v>552</v>
      </c>
      <c r="D2842" t="s">
        <v>2693</v>
      </c>
      <c r="E2842" t="s">
        <v>3435</v>
      </c>
      <c r="F2842" s="440">
        <v>46126</v>
      </c>
      <c r="G2842">
        <v>20136</v>
      </c>
      <c r="H2842" t="s">
        <v>5658</v>
      </c>
      <c r="I2842" t="s">
        <v>6085</v>
      </c>
      <c r="J2842">
        <v>7</v>
      </c>
      <c r="K2842" t="s">
        <v>5605</v>
      </c>
      <c r="L2842">
        <v>29.4</v>
      </c>
      <c r="M2842">
        <v>4.2</v>
      </c>
      <c r="N2842" t="s">
        <v>6085</v>
      </c>
      <c r="O2842" t="s">
        <v>464</v>
      </c>
    </row>
    <row r="2843" spans="1:15" x14ac:dyDescent="0.3">
      <c r="A2843">
        <v>225901</v>
      </c>
      <c r="B2843">
        <v>122</v>
      </c>
      <c r="C2843" t="s">
        <v>552</v>
      </c>
      <c r="D2843" t="s">
        <v>2693</v>
      </c>
      <c r="E2843" t="s">
        <v>3435</v>
      </c>
      <c r="F2843" s="440">
        <v>46126</v>
      </c>
      <c r="G2843">
        <v>20887</v>
      </c>
      <c r="H2843" t="s">
        <v>5662</v>
      </c>
      <c r="I2843" t="s">
        <v>6085</v>
      </c>
      <c r="J2843">
        <v>20</v>
      </c>
      <c r="K2843" t="s">
        <v>5625</v>
      </c>
      <c r="L2843">
        <v>738</v>
      </c>
      <c r="M2843">
        <v>36.9</v>
      </c>
      <c r="N2843" t="s">
        <v>6085</v>
      </c>
      <c r="O2843" t="s">
        <v>464</v>
      </c>
    </row>
    <row r="2844" spans="1:15" x14ac:dyDescent="0.3">
      <c r="A2844">
        <v>225900</v>
      </c>
      <c r="B2844">
        <v>122</v>
      </c>
      <c r="C2844" t="s">
        <v>552</v>
      </c>
      <c r="D2844" t="s">
        <v>2520</v>
      </c>
      <c r="E2844" t="s">
        <v>3436</v>
      </c>
      <c r="F2844" s="440">
        <v>46126</v>
      </c>
      <c r="G2844">
        <v>19505</v>
      </c>
      <c r="H2844" t="s">
        <v>5978</v>
      </c>
      <c r="I2844" t="s">
        <v>6085</v>
      </c>
      <c r="J2844">
        <v>0.6</v>
      </c>
      <c r="K2844" t="s">
        <v>5598</v>
      </c>
      <c r="L2844">
        <v>6</v>
      </c>
      <c r="M2844">
        <v>10</v>
      </c>
      <c r="N2844" t="s">
        <v>6085</v>
      </c>
      <c r="O2844" t="s">
        <v>464</v>
      </c>
    </row>
    <row r="2845" spans="1:15" x14ac:dyDescent="0.3">
      <c r="A2845">
        <v>225900</v>
      </c>
      <c r="B2845">
        <v>122</v>
      </c>
      <c r="C2845" t="s">
        <v>552</v>
      </c>
      <c r="D2845" t="s">
        <v>2520</v>
      </c>
      <c r="E2845" t="s">
        <v>3436</v>
      </c>
      <c r="F2845" s="440">
        <v>46126</v>
      </c>
      <c r="G2845">
        <v>19498</v>
      </c>
      <c r="H2845" t="s">
        <v>5979</v>
      </c>
      <c r="I2845" t="s">
        <v>6085</v>
      </c>
      <c r="J2845">
        <v>0.6</v>
      </c>
      <c r="K2845" t="s">
        <v>5598</v>
      </c>
      <c r="L2845">
        <v>8.4</v>
      </c>
      <c r="M2845">
        <v>14</v>
      </c>
      <c r="N2845" t="s">
        <v>6085</v>
      </c>
      <c r="O2845" t="s">
        <v>464</v>
      </c>
    </row>
    <row r="2846" spans="1:15" x14ac:dyDescent="0.3">
      <c r="A2846">
        <v>225900</v>
      </c>
      <c r="B2846">
        <v>122</v>
      </c>
      <c r="C2846" t="s">
        <v>552</v>
      </c>
      <c r="D2846" t="s">
        <v>2520</v>
      </c>
      <c r="E2846" t="s">
        <v>3436</v>
      </c>
      <c r="F2846" s="440">
        <v>46126</v>
      </c>
      <c r="G2846">
        <v>23095</v>
      </c>
      <c r="H2846" t="s">
        <v>5942</v>
      </c>
      <c r="I2846" t="s">
        <v>6085</v>
      </c>
      <c r="J2846">
        <v>200</v>
      </c>
      <c r="K2846" t="s">
        <v>5613</v>
      </c>
      <c r="L2846">
        <v>248</v>
      </c>
      <c r="M2846">
        <v>1.24</v>
      </c>
      <c r="N2846" t="s">
        <v>6085</v>
      </c>
      <c r="O2846" t="s">
        <v>464</v>
      </c>
    </row>
    <row r="2847" spans="1:15" x14ac:dyDescent="0.3">
      <c r="A2847">
        <v>225900</v>
      </c>
      <c r="B2847">
        <v>122</v>
      </c>
      <c r="C2847" t="s">
        <v>552</v>
      </c>
      <c r="D2847" t="s">
        <v>2520</v>
      </c>
      <c r="E2847" t="s">
        <v>3436</v>
      </c>
      <c r="F2847" s="440">
        <v>46126</v>
      </c>
      <c r="G2847">
        <v>24037</v>
      </c>
      <c r="H2847" t="s">
        <v>6116</v>
      </c>
      <c r="I2847" t="s">
        <v>6085</v>
      </c>
      <c r="J2847">
        <v>2</v>
      </c>
      <c r="K2847" t="s">
        <v>5598</v>
      </c>
      <c r="L2847">
        <v>36</v>
      </c>
      <c r="M2847">
        <v>18</v>
      </c>
      <c r="N2847" t="s">
        <v>6085</v>
      </c>
      <c r="O2847" t="s">
        <v>464</v>
      </c>
    </row>
    <row r="2848" spans="1:15" x14ac:dyDescent="0.3">
      <c r="A2848">
        <v>225900</v>
      </c>
      <c r="B2848">
        <v>122</v>
      </c>
      <c r="C2848" t="s">
        <v>552</v>
      </c>
      <c r="D2848" t="s">
        <v>2520</v>
      </c>
      <c r="E2848" t="s">
        <v>3436</v>
      </c>
      <c r="F2848" s="440">
        <v>46126</v>
      </c>
      <c r="G2848">
        <v>23236</v>
      </c>
      <c r="H2848" t="s">
        <v>5934</v>
      </c>
      <c r="I2848" t="s">
        <v>6085</v>
      </c>
      <c r="J2848">
        <v>2</v>
      </c>
      <c r="K2848" t="s">
        <v>5598</v>
      </c>
      <c r="L2848">
        <v>20</v>
      </c>
      <c r="M2848">
        <v>10</v>
      </c>
      <c r="N2848" t="s">
        <v>6085</v>
      </c>
      <c r="O2848" t="s">
        <v>464</v>
      </c>
    </row>
    <row r="2849" spans="1:15" x14ac:dyDescent="0.3">
      <c r="A2849">
        <v>225900</v>
      </c>
      <c r="B2849">
        <v>122</v>
      </c>
      <c r="C2849" t="s">
        <v>552</v>
      </c>
      <c r="D2849" t="s">
        <v>2520</v>
      </c>
      <c r="E2849" t="s">
        <v>3436</v>
      </c>
      <c r="F2849" s="440">
        <v>46126</v>
      </c>
      <c r="G2849">
        <v>19480</v>
      </c>
      <c r="H2849" t="s">
        <v>5936</v>
      </c>
      <c r="I2849" t="s">
        <v>6085</v>
      </c>
      <c r="J2849">
        <v>0.4</v>
      </c>
      <c r="K2849" t="s">
        <v>5598</v>
      </c>
      <c r="L2849">
        <v>6.8</v>
      </c>
      <c r="M2849">
        <v>17</v>
      </c>
      <c r="N2849" t="s">
        <v>6085</v>
      </c>
      <c r="O2849" t="s">
        <v>464</v>
      </c>
    </row>
    <row r="2850" spans="1:15" x14ac:dyDescent="0.3">
      <c r="A2850">
        <v>225900</v>
      </c>
      <c r="B2850">
        <v>122</v>
      </c>
      <c r="C2850" t="s">
        <v>552</v>
      </c>
      <c r="D2850" t="s">
        <v>2520</v>
      </c>
      <c r="E2850" t="s">
        <v>3436</v>
      </c>
      <c r="F2850" s="440">
        <v>46126</v>
      </c>
      <c r="G2850">
        <v>19575</v>
      </c>
      <c r="H2850" t="s">
        <v>5944</v>
      </c>
      <c r="I2850" t="s">
        <v>6085</v>
      </c>
      <c r="J2850">
        <v>1</v>
      </c>
      <c r="K2850" t="s">
        <v>5598</v>
      </c>
      <c r="L2850">
        <v>29</v>
      </c>
      <c r="M2850">
        <v>29</v>
      </c>
      <c r="N2850" t="s">
        <v>6085</v>
      </c>
      <c r="O2850" t="s">
        <v>464</v>
      </c>
    </row>
    <row r="2851" spans="1:15" x14ac:dyDescent="0.3">
      <c r="A2851">
        <v>225900</v>
      </c>
      <c r="B2851">
        <v>122</v>
      </c>
      <c r="C2851" t="s">
        <v>552</v>
      </c>
      <c r="D2851" t="s">
        <v>2520</v>
      </c>
      <c r="E2851" t="s">
        <v>3436</v>
      </c>
      <c r="F2851" s="440">
        <v>46126</v>
      </c>
      <c r="G2851">
        <v>19503</v>
      </c>
      <c r="H2851" t="s">
        <v>6058</v>
      </c>
      <c r="I2851" t="s">
        <v>6085</v>
      </c>
      <c r="J2851">
        <v>1</v>
      </c>
      <c r="K2851" t="s">
        <v>5598</v>
      </c>
      <c r="L2851">
        <v>9</v>
      </c>
      <c r="M2851">
        <v>9</v>
      </c>
      <c r="N2851" t="s">
        <v>6085</v>
      </c>
      <c r="O2851" t="s">
        <v>464</v>
      </c>
    </row>
    <row r="2852" spans="1:15" x14ac:dyDescent="0.3">
      <c r="A2852">
        <v>225900</v>
      </c>
      <c r="B2852">
        <v>122</v>
      </c>
      <c r="C2852" t="s">
        <v>552</v>
      </c>
      <c r="D2852" t="s">
        <v>2520</v>
      </c>
      <c r="E2852" t="s">
        <v>3436</v>
      </c>
      <c r="F2852" s="440">
        <v>46126</v>
      </c>
      <c r="G2852">
        <v>19502</v>
      </c>
      <c r="H2852" t="s">
        <v>6015</v>
      </c>
      <c r="I2852" t="s">
        <v>6085</v>
      </c>
      <c r="J2852">
        <v>0.6</v>
      </c>
      <c r="K2852" t="s">
        <v>5598</v>
      </c>
      <c r="L2852">
        <v>12.6</v>
      </c>
      <c r="M2852">
        <v>21</v>
      </c>
      <c r="N2852" t="s">
        <v>6085</v>
      </c>
      <c r="O2852" t="s">
        <v>464</v>
      </c>
    </row>
    <row r="2853" spans="1:15" x14ac:dyDescent="0.3">
      <c r="A2853">
        <v>225900</v>
      </c>
      <c r="B2853">
        <v>122</v>
      </c>
      <c r="C2853" t="s">
        <v>552</v>
      </c>
      <c r="D2853" t="s">
        <v>2520</v>
      </c>
      <c r="E2853" t="s">
        <v>3436</v>
      </c>
      <c r="F2853" s="440">
        <v>46126</v>
      </c>
      <c r="G2853">
        <v>23390</v>
      </c>
      <c r="H2853" t="s">
        <v>5922</v>
      </c>
      <c r="I2853" t="s">
        <v>6085</v>
      </c>
      <c r="J2853">
        <v>8</v>
      </c>
      <c r="K2853" t="s">
        <v>5598</v>
      </c>
      <c r="L2853">
        <v>72</v>
      </c>
      <c r="M2853">
        <v>9</v>
      </c>
      <c r="N2853" t="s">
        <v>6085</v>
      </c>
      <c r="O2853" t="s">
        <v>464</v>
      </c>
    </row>
    <row r="2854" spans="1:15" x14ac:dyDescent="0.3">
      <c r="A2854">
        <v>225900</v>
      </c>
      <c r="B2854">
        <v>122</v>
      </c>
      <c r="C2854" t="s">
        <v>552</v>
      </c>
      <c r="D2854" t="s">
        <v>2520</v>
      </c>
      <c r="E2854" t="s">
        <v>3436</v>
      </c>
      <c r="F2854" s="440">
        <v>46126</v>
      </c>
      <c r="G2854">
        <v>23195</v>
      </c>
      <c r="H2854" t="s">
        <v>5951</v>
      </c>
      <c r="I2854" t="s">
        <v>6085</v>
      </c>
      <c r="J2854">
        <v>0.3</v>
      </c>
      <c r="K2854" t="s">
        <v>5598</v>
      </c>
      <c r="L2854">
        <v>3.6</v>
      </c>
      <c r="M2854">
        <v>12</v>
      </c>
      <c r="N2854" t="s">
        <v>6085</v>
      </c>
      <c r="O2854" t="s">
        <v>464</v>
      </c>
    </row>
    <row r="2855" spans="1:15" x14ac:dyDescent="0.3">
      <c r="A2855">
        <v>225900</v>
      </c>
      <c r="B2855">
        <v>122</v>
      </c>
      <c r="C2855" t="s">
        <v>552</v>
      </c>
      <c r="D2855" t="s">
        <v>2520</v>
      </c>
      <c r="E2855" t="s">
        <v>3436</v>
      </c>
      <c r="F2855" s="440">
        <v>46126</v>
      </c>
      <c r="G2855">
        <v>19472</v>
      </c>
      <c r="H2855" t="s">
        <v>6064</v>
      </c>
      <c r="I2855" t="s">
        <v>6085</v>
      </c>
      <c r="J2855">
        <v>1.5</v>
      </c>
      <c r="K2855" t="s">
        <v>5598</v>
      </c>
      <c r="L2855">
        <v>27</v>
      </c>
      <c r="M2855">
        <v>18</v>
      </c>
      <c r="N2855" t="s">
        <v>6085</v>
      </c>
      <c r="O2855" t="s">
        <v>464</v>
      </c>
    </row>
    <row r="2856" spans="1:15" x14ac:dyDescent="0.3">
      <c r="A2856">
        <v>225900</v>
      </c>
      <c r="B2856">
        <v>122</v>
      </c>
      <c r="C2856" t="s">
        <v>552</v>
      </c>
      <c r="D2856" t="s">
        <v>2520</v>
      </c>
      <c r="E2856" t="s">
        <v>3436</v>
      </c>
      <c r="F2856" s="440">
        <v>46126</v>
      </c>
      <c r="G2856">
        <v>23359</v>
      </c>
      <c r="H2856" t="s">
        <v>5939</v>
      </c>
      <c r="I2856" t="s">
        <v>6085</v>
      </c>
      <c r="J2856">
        <v>10</v>
      </c>
      <c r="K2856" t="s">
        <v>5598</v>
      </c>
      <c r="L2856">
        <v>22</v>
      </c>
      <c r="M2856">
        <v>2.2000000000000002</v>
      </c>
      <c r="N2856" t="s">
        <v>6085</v>
      </c>
      <c r="O2856" t="s">
        <v>464</v>
      </c>
    </row>
    <row r="2857" spans="1:15" x14ac:dyDescent="0.3">
      <c r="A2857">
        <v>225900</v>
      </c>
      <c r="B2857">
        <v>122</v>
      </c>
      <c r="C2857" t="s">
        <v>552</v>
      </c>
      <c r="D2857" t="s">
        <v>2520</v>
      </c>
      <c r="E2857" t="s">
        <v>3436</v>
      </c>
      <c r="F2857" s="440">
        <v>46126</v>
      </c>
      <c r="G2857">
        <v>19476</v>
      </c>
      <c r="H2857" t="s">
        <v>6017</v>
      </c>
      <c r="I2857" t="s">
        <v>6085</v>
      </c>
      <c r="J2857">
        <v>0.3</v>
      </c>
      <c r="K2857" t="s">
        <v>5598</v>
      </c>
      <c r="L2857">
        <v>18.600000000000001</v>
      </c>
      <c r="M2857">
        <v>62</v>
      </c>
      <c r="N2857" t="s">
        <v>6085</v>
      </c>
      <c r="O2857" t="s">
        <v>464</v>
      </c>
    </row>
    <row r="2858" spans="1:15" x14ac:dyDescent="0.3">
      <c r="A2858">
        <v>225900</v>
      </c>
      <c r="B2858">
        <v>122</v>
      </c>
      <c r="C2858" t="s">
        <v>552</v>
      </c>
      <c r="D2858" t="s">
        <v>2520</v>
      </c>
      <c r="E2858" t="s">
        <v>3436</v>
      </c>
      <c r="F2858" s="440">
        <v>46126</v>
      </c>
      <c r="G2858">
        <v>19751</v>
      </c>
      <c r="H2858" t="s">
        <v>5938</v>
      </c>
      <c r="I2858" t="s">
        <v>6085</v>
      </c>
      <c r="J2858">
        <v>6</v>
      </c>
      <c r="K2858" t="s">
        <v>5598</v>
      </c>
      <c r="L2858">
        <v>57</v>
      </c>
      <c r="M2858">
        <v>9.5</v>
      </c>
      <c r="N2858" t="s">
        <v>6085</v>
      </c>
      <c r="O2858" t="s">
        <v>464</v>
      </c>
    </row>
    <row r="2859" spans="1:15" x14ac:dyDescent="0.3">
      <c r="A2859">
        <v>225900</v>
      </c>
      <c r="B2859">
        <v>122</v>
      </c>
      <c r="C2859" t="s">
        <v>552</v>
      </c>
      <c r="D2859" t="s">
        <v>2520</v>
      </c>
      <c r="E2859" t="s">
        <v>3436</v>
      </c>
      <c r="F2859" s="440">
        <v>46126</v>
      </c>
      <c r="G2859">
        <v>25647</v>
      </c>
      <c r="H2859" t="s">
        <v>5918</v>
      </c>
      <c r="I2859" t="s">
        <v>6085</v>
      </c>
      <c r="J2859">
        <v>1</v>
      </c>
      <c r="K2859" t="s">
        <v>5598</v>
      </c>
      <c r="L2859">
        <v>18</v>
      </c>
      <c r="M2859">
        <v>18</v>
      </c>
      <c r="N2859" t="s">
        <v>6085</v>
      </c>
      <c r="O2859" t="s">
        <v>464</v>
      </c>
    </row>
    <row r="2860" spans="1:15" x14ac:dyDescent="0.3">
      <c r="A2860">
        <v>225900</v>
      </c>
      <c r="B2860">
        <v>122</v>
      </c>
      <c r="C2860" t="s">
        <v>552</v>
      </c>
      <c r="D2860" t="s">
        <v>2520</v>
      </c>
      <c r="E2860" t="s">
        <v>3436</v>
      </c>
      <c r="F2860" s="440">
        <v>46126</v>
      </c>
      <c r="G2860">
        <v>19759</v>
      </c>
      <c r="H2860" t="s">
        <v>6016</v>
      </c>
      <c r="I2860" t="s">
        <v>6085</v>
      </c>
      <c r="J2860">
        <v>5</v>
      </c>
      <c r="K2860" t="s">
        <v>5598</v>
      </c>
      <c r="L2860">
        <v>49</v>
      </c>
      <c r="M2860">
        <v>9.8000000000000007</v>
      </c>
      <c r="N2860" t="s">
        <v>6085</v>
      </c>
      <c r="O2860" t="s">
        <v>464</v>
      </c>
    </row>
    <row r="2861" spans="1:15" x14ac:dyDescent="0.3">
      <c r="A2861">
        <v>225899</v>
      </c>
      <c r="B2861">
        <v>122</v>
      </c>
      <c r="C2861" t="s">
        <v>552</v>
      </c>
      <c r="D2861" t="s">
        <v>3010</v>
      </c>
      <c r="E2861" t="s">
        <v>3437</v>
      </c>
      <c r="F2861" s="440">
        <v>46127</v>
      </c>
      <c r="G2861">
        <v>21073</v>
      </c>
      <c r="H2861" t="s">
        <v>5628</v>
      </c>
      <c r="I2861" t="s">
        <v>6085</v>
      </c>
      <c r="J2861">
        <v>12</v>
      </c>
      <c r="K2861" t="s">
        <v>5613</v>
      </c>
      <c r="L2861">
        <v>584.4</v>
      </c>
      <c r="M2861">
        <v>48.7</v>
      </c>
      <c r="N2861" t="s">
        <v>6085</v>
      </c>
      <c r="O2861" t="s">
        <v>464</v>
      </c>
    </row>
    <row r="2862" spans="1:15" x14ac:dyDescent="0.3">
      <c r="A2862">
        <v>225899</v>
      </c>
      <c r="B2862">
        <v>122</v>
      </c>
      <c r="C2862" t="s">
        <v>552</v>
      </c>
      <c r="D2862" t="s">
        <v>3010</v>
      </c>
      <c r="E2862" t="s">
        <v>3437</v>
      </c>
      <c r="F2862" s="440">
        <v>46127</v>
      </c>
      <c r="G2862">
        <v>23456</v>
      </c>
      <c r="H2862" t="s">
        <v>6166</v>
      </c>
      <c r="I2862" t="s">
        <v>6085</v>
      </c>
      <c r="J2862">
        <v>1</v>
      </c>
      <c r="K2862" t="s">
        <v>5598</v>
      </c>
      <c r="L2862">
        <v>299</v>
      </c>
      <c r="M2862">
        <v>299</v>
      </c>
      <c r="N2862" t="s">
        <v>6085</v>
      </c>
      <c r="O2862" t="s">
        <v>464</v>
      </c>
    </row>
    <row r="2863" spans="1:15" x14ac:dyDescent="0.3">
      <c r="A2863">
        <v>225898</v>
      </c>
      <c r="B2863">
        <v>122</v>
      </c>
      <c r="C2863" t="s">
        <v>552</v>
      </c>
      <c r="D2863" t="s">
        <v>2704</v>
      </c>
      <c r="E2863" t="s">
        <v>3438</v>
      </c>
      <c r="F2863" s="440">
        <v>46127</v>
      </c>
      <c r="G2863">
        <v>19632</v>
      </c>
      <c r="H2863" t="s">
        <v>5926</v>
      </c>
      <c r="I2863" t="s">
        <v>6085</v>
      </c>
      <c r="J2863">
        <v>5.9</v>
      </c>
      <c r="K2863" t="s">
        <v>5598</v>
      </c>
      <c r="L2863">
        <v>31.21</v>
      </c>
      <c r="M2863">
        <v>5.2898310000000004</v>
      </c>
      <c r="N2863" t="s">
        <v>6085</v>
      </c>
      <c r="O2863" t="s">
        <v>464</v>
      </c>
    </row>
    <row r="2864" spans="1:15" x14ac:dyDescent="0.3">
      <c r="A2864">
        <v>225897</v>
      </c>
      <c r="B2864">
        <v>122</v>
      </c>
      <c r="C2864" t="s">
        <v>552</v>
      </c>
      <c r="D2864" t="s">
        <v>2688</v>
      </c>
      <c r="E2864" t="s">
        <v>3439</v>
      </c>
      <c r="F2864" s="440">
        <v>46127</v>
      </c>
      <c r="G2864">
        <v>24552</v>
      </c>
      <c r="H2864" t="s">
        <v>5812</v>
      </c>
      <c r="I2864" t="s">
        <v>4764</v>
      </c>
      <c r="J2864">
        <v>48</v>
      </c>
      <c r="K2864" t="s">
        <v>5601</v>
      </c>
      <c r="L2864">
        <v>1650.24</v>
      </c>
      <c r="M2864">
        <v>34.380000000000003</v>
      </c>
      <c r="N2864" t="s">
        <v>4764</v>
      </c>
      <c r="O2864" t="s">
        <v>464</v>
      </c>
    </row>
    <row r="2865" spans="1:15" x14ac:dyDescent="0.3">
      <c r="A2865">
        <v>225897</v>
      </c>
      <c r="B2865">
        <v>122</v>
      </c>
      <c r="C2865" t="s">
        <v>552</v>
      </c>
      <c r="D2865" t="s">
        <v>2688</v>
      </c>
      <c r="E2865" t="s">
        <v>3439</v>
      </c>
      <c r="F2865" s="440">
        <v>46127</v>
      </c>
      <c r="G2865">
        <v>18272</v>
      </c>
      <c r="H2865" t="s">
        <v>5765</v>
      </c>
      <c r="I2865" t="s">
        <v>4764</v>
      </c>
      <c r="J2865">
        <v>6</v>
      </c>
      <c r="K2865" t="s">
        <v>5601</v>
      </c>
      <c r="L2865">
        <v>216</v>
      </c>
      <c r="M2865">
        <v>36</v>
      </c>
      <c r="N2865" t="s">
        <v>4764</v>
      </c>
      <c r="O2865" t="s">
        <v>464</v>
      </c>
    </row>
    <row r="2866" spans="1:15" x14ac:dyDescent="0.3">
      <c r="A2866">
        <v>225897</v>
      </c>
      <c r="B2866">
        <v>122</v>
      </c>
      <c r="C2866" t="s">
        <v>552</v>
      </c>
      <c r="D2866" t="s">
        <v>2688</v>
      </c>
      <c r="E2866" t="s">
        <v>3439</v>
      </c>
      <c r="F2866" s="440">
        <v>46127</v>
      </c>
      <c r="G2866">
        <v>18552</v>
      </c>
      <c r="H2866" t="s">
        <v>5723</v>
      </c>
      <c r="I2866" t="s">
        <v>4764</v>
      </c>
      <c r="J2866">
        <v>2</v>
      </c>
      <c r="K2866" t="s">
        <v>5601</v>
      </c>
      <c r="L2866">
        <v>67.2</v>
      </c>
      <c r="M2866">
        <v>33.6</v>
      </c>
      <c r="N2866" t="s">
        <v>4764</v>
      </c>
      <c r="O2866" t="s">
        <v>464</v>
      </c>
    </row>
    <row r="2867" spans="1:15" x14ac:dyDescent="0.3">
      <c r="A2867">
        <v>225897</v>
      </c>
      <c r="B2867">
        <v>122</v>
      </c>
      <c r="C2867" t="s">
        <v>552</v>
      </c>
      <c r="D2867" t="s">
        <v>2688</v>
      </c>
      <c r="E2867" t="s">
        <v>3439</v>
      </c>
      <c r="F2867" s="440">
        <v>46127</v>
      </c>
      <c r="G2867">
        <v>18266</v>
      </c>
      <c r="H2867" t="s">
        <v>5767</v>
      </c>
      <c r="I2867" t="s">
        <v>4764</v>
      </c>
      <c r="J2867">
        <v>3</v>
      </c>
      <c r="K2867" t="s">
        <v>5613</v>
      </c>
      <c r="L2867">
        <v>411.06</v>
      </c>
      <c r="M2867">
        <v>137.02000000000001</v>
      </c>
      <c r="N2867" t="s">
        <v>4764</v>
      </c>
      <c r="O2867" t="s">
        <v>464</v>
      </c>
    </row>
    <row r="2868" spans="1:15" x14ac:dyDescent="0.3">
      <c r="A2868">
        <v>225896</v>
      </c>
      <c r="B2868">
        <v>122</v>
      </c>
      <c r="C2868" t="s">
        <v>552</v>
      </c>
      <c r="D2868" t="s">
        <v>3010</v>
      </c>
      <c r="E2868" t="s">
        <v>3440</v>
      </c>
      <c r="F2868" s="440">
        <v>46126</v>
      </c>
      <c r="G2868">
        <v>21423</v>
      </c>
      <c r="H2868" t="s">
        <v>6208</v>
      </c>
      <c r="I2868" t="s">
        <v>6097</v>
      </c>
      <c r="J2868">
        <v>4</v>
      </c>
      <c r="K2868" t="s">
        <v>6098</v>
      </c>
      <c r="L2868">
        <v>127.28</v>
      </c>
      <c r="M2868">
        <v>31.82</v>
      </c>
      <c r="N2868" t="s">
        <v>6099</v>
      </c>
      <c r="O2868" t="s">
        <v>464</v>
      </c>
    </row>
    <row r="2869" spans="1:15" x14ac:dyDescent="0.3">
      <c r="A2869">
        <v>225896</v>
      </c>
      <c r="B2869">
        <v>122</v>
      </c>
      <c r="C2869" t="s">
        <v>552</v>
      </c>
      <c r="D2869" t="s">
        <v>3010</v>
      </c>
      <c r="E2869" t="s">
        <v>3440</v>
      </c>
      <c r="F2869" s="440">
        <v>46126</v>
      </c>
      <c r="G2869">
        <v>21665</v>
      </c>
      <c r="H2869" t="s">
        <v>6096</v>
      </c>
      <c r="I2869" t="s">
        <v>6097</v>
      </c>
      <c r="J2869">
        <v>6</v>
      </c>
      <c r="K2869" t="s">
        <v>6098</v>
      </c>
      <c r="L2869">
        <v>190.92</v>
      </c>
      <c r="M2869">
        <v>31.82</v>
      </c>
      <c r="N2869" t="s">
        <v>6099</v>
      </c>
      <c r="O2869" t="s">
        <v>464</v>
      </c>
    </row>
    <row r="2870" spans="1:15" x14ac:dyDescent="0.3">
      <c r="A2870">
        <v>225895</v>
      </c>
      <c r="B2870">
        <v>122</v>
      </c>
      <c r="C2870" t="s">
        <v>552</v>
      </c>
      <c r="D2870" t="s">
        <v>2877</v>
      </c>
      <c r="E2870" t="s">
        <v>3441</v>
      </c>
      <c r="F2870" s="440">
        <v>46126</v>
      </c>
      <c r="G2870">
        <v>24833</v>
      </c>
      <c r="H2870" t="s">
        <v>5707</v>
      </c>
      <c r="I2870" t="s">
        <v>6085</v>
      </c>
      <c r="J2870">
        <v>10</v>
      </c>
      <c r="K2870" t="s">
        <v>5703</v>
      </c>
      <c r="L2870">
        <v>507.5</v>
      </c>
      <c r="M2870">
        <v>50.75</v>
      </c>
      <c r="N2870" t="s">
        <v>6085</v>
      </c>
      <c r="O2870" t="s">
        <v>464</v>
      </c>
    </row>
    <row r="2871" spans="1:15" x14ac:dyDescent="0.3">
      <c r="A2871">
        <v>225894</v>
      </c>
      <c r="B2871">
        <v>122</v>
      </c>
      <c r="C2871" t="s">
        <v>552</v>
      </c>
      <c r="D2871" t="s">
        <v>2746</v>
      </c>
      <c r="E2871" t="s">
        <v>3442</v>
      </c>
      <c r="F2871" s="440">
        <v>46127</v>
      </c>
      <c r="G2871">
        <v>27340</v>
      </c>
      <c r="H2871" t="s">
        <v>6118</v>
      </c>
      <c r="I2871" t="s">
        <v>4764</v>
      </c>
      <c r="J2871">
        <v>18</v>
      </c>
      <c r="K2871" t="s">
        <v>5605</v>
      </c>
      <c r="L2871">
        <v>965.16</v>
      </c>
      <c r="M2871">
        <v>53.62</v>
      </c>
      <c r="N2871" t="s">
        <v>4764</v>
      </c>
      <c r="O2871" t="s">
        <v>464</v>
      </c>
    </row>
    <row r="2872" spans="1:15" x14ac:dyDescent="0.3">
      <c r="A2872">
        <v>225894</v>
      </c>
      <c r="B2872">
        <v>122</v>
      </c>
      <c r="C2872" t="s">
        <v>552</v>
      </c>
      <c r="D2872" t="s">
        <v>2746</v>
      </c>
      <c r="E2872" t="s">
        <v>3442</v>
      </c>
      <c r="F2872" s="440">
        <v>46127</v>
      </c>
      <c r="G2872">
        <v>28315</v>
      </c>
      <c r="H2872" t="s">
        <v>6120</v>
      </c>
      <c r="I2872" t="s">
        <v>4764</v>
      </c>
      <c r="J2872">
        <v>4</v>
      </c>
      <c r="K2872" t="s">
        <v>5605</v>
      </c>
      <c r="L2872">
        <v>174.24</v>
      </c>
      <c r="M2872">
        <v>43.56</v>
      </c>
      <c r="N2872" t="s">
        <v>4764</v>
      </c>
      <c r="O2872" t="s">
        <v>464</v>
      </c>
    </row>
    <row r="2873" spans="1:15" x14ac:dyDescent="0.3">
      <c r="A2873">
        <v>225894</v>
      </c>
      <c r="B2873">
        <v>122</v>
      </c>
      <c r="C2873" t="s">
        <v>552</v>
      </c>
      <c r="D2873" t="s">
        <v>2746</v>
      </c>
      <c r="E2873" t="s">
        <v>3442</v>
      </c>
      <c r="F2873" s="440">
        <v>46127</v>
      </c>
      <c r="G2873">
        <v>28316</v>
      </c>
      <c r="H2873" t="s">
        <v>6119</v>
      </c>
      <c r="I2873" t="s">
        <v>4764</v>
      </c>
      <c r="J2873">
        <v>20</v>
      </c>
      <c r="K2873" t="s">
        <v>5605</v>
      </c>
      <c r="L2873">
        <v>781</v>
      </c>
      <c r="M2873">
        <v>39.049999999999997</v>
      </c>
      <c r="N2873" t="s">
        <v>4764</v>
      </c>
      <c r="O2873" t="s">
        <v>464</v>
      </c>
    </row>
    <row r="2874" spans="1:15" x14ac:dyDescent="0.3">
      <c r="A2874">
        <v>225893</v>
      </c>
      <c r="B2874">
        <v>122</v>
      </c>
      <c r="C2874" t="s">
        <v>552</v>
      </c>
      <c r="D2874" t="s">
        <v>2760</v>
      </c>
      <c r="E2874" t="s">
        <v>3443</v>
      </c>
      <c r="F2874" s="440">
        <v>46128</v>
      </c>
      <c r="G2874">
        <v>17190</v>
      </c>
      <c r="H2874" t="s">
        <v>6177</v>
      </c>
      <c r="I2874" t="s">
        <v>6097</v>
      </c>
      <c r="J2874">
        <v>6</v>
      </c>
      <c r="K2874" t="s">
        <v>5605</v>
      </c>
      <c r="L2874">
        <v>48.6</v>
      </c>
      <c r="M2874">
        <v>8.1</v>
      </c>
      <c r="N2874" t="s">
        <v>6099</v>
      </c>
      <c r="O2874" t="s">
        <v>464</v>
      </c>
    </row>
    <row r="2875" spans="1:15" x14ac:dyDescent="0.3">
      <c r="A2875">
        <v>225893</v>
      </c>
      <c r="B2875">
        <v>122</v>
      </c>
      <c r="C2875" t="s">
        <v>552</v>
      </c>
      <c r="D2875" t="s">
        <v>2760</v>
      </c>
      <c r="E2875" t="s">
        <v>3443</v>
      </c>
      <c r="F2875" s="440">
        <v>46128</v>
      </c>
      <c r="G2875">
        <v>17196</v>
      </c>
      <c r="H2875" t="s">
        <v>6192</v>
      </c>
      <c r="I2875" t="s">
        <v>6097</v>
      </c>
      <c r="J2875">
        <v>6</v>
      </c>
      <c r="K2875" t="s">
        <v>5605</v>
      </c>
      <c r="L2875">
        <v>38.28</v>
      </c>
      <c r="M2875">
        <v>6.38</v>
      </c>
      <c r="N2875" t="s">
        <v>6099</v>
      </c>
      <c r="O2875" t="s">
        <v>464</v>
      </c>
    </row>
    <row r="2876" spans="1:15" x14ac:dyDescent="0.3">
      <c r="A2876">
        <v>225893</v>
      </c>
      <c r="B2876">
        <v>122</v>
      </c>
      <c r="C2876" t="s">
        <v>552</v>
      </c>
      <c r="D2876" t="s">
        <v>2760</v>
      </c>
      <c r="E2876" t="s">
        <v>3443</v>
      </c>
      <c r="F2876" s="440">
        <v>46128</v>
      </c>
      <c r="G2876">
        <v>17001</v>
      </c>
      <c r="H2876" t="s">
        <v>6184</v>
      </c>
      <c r="I2876" t="s">
        <v>6097</v>
      </c>
      <c r="J2876">
        <v>25</v>
      </c>
      <c r="K2876" t="s">
        <v>5613</v>
      </c>
      <c r="L2876">
        <v>123</v>
      </c>
      <c r="M2876">
        <v>4.92</v>
      </c>
      <c r="N2876" t="s">
        <v>6099</v>
      </c>
      <c r="O2876" t="s">
        <v>464</v>
      </c>
    </row>
    <row r="2877" spans="1:15" x14ac:dyDescent="0.3">
      <c r="A2877">
        <v>224678</v>
      </c>
      <c r="B2877">
        <v>122</v>
      </c>
      <c r="C2877" t="s">
        <v>552</v>
      </c>
      <c r="D2877" t="s">
        <v>2758</v>
      </c>
      <c r="E2877" t="s">
        <v>3444</v>
      </c>
      <c r="F2877" s="440">
        <v>46124</v>
      </c>
      <c r="G2877">
        <v>28220</v>
      </c>
      <c r="H2877" t="s">
        <v>6126</v>
      </c>
      <c r="I2877" t="s">
        <v>6085</v>
      </c>
      <c r="J2877">
        <v>3</v>
      </c>
      <c r="K2877" t="s">
        <v>5598</v>
      </c>
      <c r="L2877">
        <v>39.99</v>
      </c>
      <c r="M2877">
        <v>13.33</v>
      </c>
      <c r="N2877" t="s">
        <v>6085</v>
      </c>
      <c r="O2877" t="s">
        <v>464</v>
      </c>
    </row>
    <row r="2878" spans="1:15" x14ac:dyDescent="0.3">
      <c r="A2878">
        <v>224678</v>
      </c>
      <c r="B2878">
        <v>122</v>
      </c>
      <c r="C2878" t="s">
        <v>552</v>
      </c>
      <c r="D2878" t="s">
        <v>2758</v>
      </c>
      <c r="E2878" t="s">
        <v>3444</v>
      </c>
      <c r="F2878" s="440">
        <v>46124</v>
      </c>
      <c r="G2878">
        <v>28221</v>
      </c>
      <c r="H2878" t="s">
        <v>6124</v>
      </c>
      <c r="I2878" t="s">
        <v>6085</v>
      </c>
      <c r="J2878">
        <v>3</v>
      </c>
      <c r="K2878" t="s">
        <v>5598</v>
      </c>
      <c r="L2878">
        <v>39.99</v>
      </c>
      <c r="M2878">
        <v>13.33</v>
      </c>
      <c r="N2878" t="s">
        <v>6085</v>
      </c>
      <c r="O2878" t="s">
        <v>464</v>
      </c>
    </row>
    <row r="2879" spans="1:15" x14ac:dyDescent="0.3">
      <c r="A2879">
        <v>224678</v>
      </c>
      <c r="B2879">
        <v>122</v>
      </c>
      <c r="C2879" t="s">
        <v>552</v>
      </c>
      <c r="D2879" t="s">
        <v>2758</v>
      </c>
      <c r="E2879" t="s">
        <v>3444</v>
      </c>
      <c r="F2879" s="440">
        <v>46124</v>
      </c>
      <c r="G2879">
        <v>28222</v>
      </c>
      <c r="H2879" t="s">
        <v>6125</v>
      </c>
      <c r="I2879" t="s">
        <v>6085</v>
      </c>
      <c r="J2879">
        <v>3</v>
      </c>
      <c r="K2879" t="s">
        <v>5598</v>
      </c>
      <c r="L2879">
        <v>126</v>
      </c>
      <c r="M2879">
        <v>42</v>
      </c>
      <c r="N2879" t="s">
        <v>6085</v>
      </c>
      <c r="O2879" t="s">
        <v>464</v>
      </c>
    </row>
    <row r="2880" spans="1:15" x14ac:dyDescent="0.3">
      <c r="A2880">
        <v>224153</v>
      </c>
      <c r="B2880">
        <v>122</v>
      </c>
      <c r="C2880" t="s">
        <v>552</v>
      </c>
      <c r="D2880" t="s">
        <v>2520</v>
      </c>
      <c r="E2880" t="s">
        <v>3445</v>
      </c>
      <c r="F2880" s="440">
        <v>46121</v>
      </c>
      <c r="G2880">
        <v>19505</v>
      </c>
      <c r="H2880" t="s">
        <v>5978</v>
      </c>
      <c r="I2880" t="s">
        <v>6085</v>
      </c>
      <c r="J2880">
        <v>1</v>
      </c>
      <c r="K2880" t="s">
        <v>5598</v>
      </c>
      <c r="L2880">
        <v>10.5</v>
      </c>
      <c r="M2880">
        <v>10.5</v>
      </c>
      <c r="N2880" t="s">
        <v>6085</v>
      </c>
      <c r="O2880" t="s">
        <v>464</v>
      </c>
    </row>
    <row r="2881" spans="1:15" x14ac:dyDescent="0.3">
      <c r="A2881">
        <v>224153</v>
      </c>
      <c r="B2881">
        <v>122</v>
      </c>
      <c r="C2881" t="s">
        <v>552</v>
      </c>
      <c r="D2881" t="s">
        <v>2520</v>
      </c>
      <c r="E2881" t="s">
        <v>3445</v>
      </c>
      <c r="F2881" s="440">
        <v>46121</v>
      </c>
      <c r="G2881">
        <v>19617</v>
      </c>
      <c r="H2881" t="s">
        <v>5933</v>
      </c>
      <c r="I2881" t="s">
        <v>6085</v>
      </c>
      <c r="J2881">
        <v>2.2999999999999998</v>
      </c>
      <c r="K2881" t="s">
        <v>5598</v>
      </c>
      <c r="L2881">
        <v>39.1</v>
      </c>
      <c r="M2881">
        <v>17</v>
      </c>
      <c r="N2881" t="s">
        <v>6085</v>
      </c>
      <c r="O2881" t="s">
        <v>464</v>
      </c>
    </row>
    <row r="2882" spans="1:15" x14ac:dyDescent="0.3">
      <c r="A2882">
        <v>224153</v>
      </c>
      <c r="B2882">
        <v>122</v>
      </c>
      <c r="C2882" t="s">
        <v>552</v>
      </c>
      <c r="D2882" t="s">
        <v>2520</v>
      </c>
      <c r="E2882" t="s">
        <v>3445</v>
      </c>
      <c r="F2882" s="440">
        <v>46121</v>
      </c>
      <c r="G2882">
        <v>19498</v>
      </c>
      <c r="H2882" t="s">
        <v>5979</v>
      </c>
      <c r="I2882" t="s">
        <v>6085</v>
      </c>
      <c r="J2882">
        <v>1</v>
      </c>
      <c r="K2882" t="s">
        <v>5598</v>
      </c>
      <c r="L2882">
        <v>16</v>
      </c>
      <c r="M2882">
        <v>16</v>
      </c>
      <c r="N2882" t="s">
        <v>6085</v>
      </c>
      <c r="O2882" t="s">
        <v>464</v>
      </c>
    </row>
    <row r="2883" spans="1:15" x14ac:dyDescent="0.3">
      <c r="A2883">
        <v>224153</v>
      </c>
      <c r="B2883">
        <v>122</v>
      </c>
      <c r="C2883" t="s">
        <v>552</v>
      </c>
      <c r="D2883" t="s">
        <v>2520</v>
      </c>
      <c r="E2883" t="s">
        <v>3445</v>
      </c>
      <c r="F2883" s="440">
        <v>46121</v>
      </c>
      <c r="G2883">
        <v>23095</v>
      </c>
      <c r="H2883" t="s">
        <v>5942</v>
      </c>
      <c r="I2883" t="s">
        <v>6085</v>
      </c>
      <c r="J2883">
        <v>200</v>
      </c>
      <c r="K2883" t="s">
        <v>5613</v>
      </c>
      <c r="L2883">
        <v>250</v>
      </c>
      <c r="M2883">
        <v>1.25</v>
      </c>
      <c r="N2883" t="s">
        <v>6085</v>
      </c>
      <c r="O2883" t="s">
        <v>464</v>
      </c>
    </row>
    <row r="2884" spans="1:15" x14ac:dyDescent="0.3">
      <c r="A2884">
        <v>224153</v>
      </c>
      <c r="B2884">
        <v>122</v>
      </c>
      <c r="C2884" t="s">
        <v>552</v>
      </c>
      <c r="D2884" t="s">
        <v>2520</v>
      </c>
      <c r="E2884" t="s">
        <v>3445</v>
      </c>
      <c r="F2884" s="440">
        <v>46121</v>
      </c>
      <c r="G2884">
        <v>24037</v>
      </c>
      <c r="H2884" t="s">
        <v>6116</v>
      </c>
      <c r="I2884" t="s">
        <v>6085</v>
      </c>
      <c r="J2884">
        <v>3</v>
      </c>
      <c r="K2884" t="s">
        <v>5598</v>
      </c>
      <c r="L2884">
        <v>54</v>
      </c>
      <c r="M2884">
        <v>18</v>
      </c>
      <c r="N2884" t="s">
        <v>6085</v>
      </c>
      <c r="O2884" t="s">
        <v>464</v>
      </c>
    </row>
    <row r="2885" spans="1:15" x14ac:dyDescent="0.3">
      <c r="A2885">
        <v>224153</v>
      </c>
      <c r="B2885">
        <v>122</v>
      </c>
      <c r="C2885" t="s">
        <v>552</v>
      </c>
      <c r="D2885" t="s">
        <v>2520</v>
      </c>
      <c r="E2885" t="s">
        <v>3445</v>
      </c>
      <c r="F2885" s="440">
        <v>46121</v>
      </c>
      <c r="G2885">
        <v>19575</v>
      </c>
      <c r="H2885" t="s">
        <v>5944</v>
      </c>
      <c r="I2885" t="s">
        <v>6085</v>
      </c>
      <c r="J2885">
        <v>0.7</v>
      </c>
      <c r="K2885" t="s">
        <v>5598</v>
      </c>
      <c r="L2885">
        <v>22.4</v>
      </c>
      <c r="M2885">
        <v>32</v>
      </c>
      <c r="N2885" t="s">
        <v>6085</v>
      </c>
      <c r="O2885" t="s">
        <v>464</v>
      </c>
    </row>
    <row r="2886" spans="1:15" x14ac:dyDescent="0.3">
      <c r="A2886">
        <v>224153</v>
      </c>
      <c r="B2886">
        <v>122</v>
      </c>
      <c r="C2886" t="s">
        <v>552</v>
      </c>
      <c r="D2886" t="s">
        <v>2520</v>
      </c>
      <c r="E2886" t="s">
        <v>3445</v>
      </c>
      <c r="F2886" s="440">
        <v>46121</v>
      </c>
      <c r="G2886">
        <v>19558</v>
      </c>
      <c r="H2886" t="s">
        <v>5950</v>
      </c>
      <c r="I2886" t="s">
        <v>6085</v>
      </c>
      <c r="J2886">
        <v>1</v>
      </c>
      <c r="K2886" t="s">
        <v>5598</v>
      </c>
      <c r="L2886">
        <v>15</v>
      </c>
      <c r="M2886">
        <v>15</v>
      </c>
      <c r="N2886" t="s">
        <v>6085</v>
      </c>
      <c r="O2886" t="s">
        <v>464</v>
      </c>
    </row>
    <row r="2887" spans="1:15" x14ac:dyDescent="0.3">
      <c r="A2887">
        <v>224153</v>
      </c>
      <c r="B2887">
        <v>122</v>
      </c>
      <c r="C2887" t="s">
        <v>552</v>
      </c>
      <c r="D2887" t="s">
        <v>2520</v>
      </c>
      <c r="E2887" t="s">
        <v>3445</v>
      </c>
      <c r="F2887" s="440">
        <v>46121</v>
      </c>
      <c r="G2887">
        <v>19503</v>
      </c>
      <c r="H2887" t="s">
        <v>6058</v>
      </c>
      <c r="I2887" t="s">
        <v>6085</v>
      </c>
      <c r="J2887">
        <v>1</v>
      </c>
      <c r="K2887" t="s">
        <v>5598</v>
      </c>
      <c r="L2887">
        <v>10</v>
      </c>
      <c r="M2887">
        <v>10</v>
      </c>
      <c r="N2887" t="s">
        <v>6085</v>
      </c>
      <c r="O2887" t="s">
        <v>464</v>
      </c>
    </row>
    <row r="2888" spans="1:15" x14ac:dyDescent="0.3">
      <c r="A2888">
        <v>224153</v>
      </c>
      <c r="B2888">
        <v>122</v>
      </c>
      <c r="C2888" t="s">
        <v>552</v>
      </c>
      <c r="D2888" t="s">
        <v>2520</v>
      </c>
      <c r="E2888" t="s">
        <v>3445</v>
      </c>
      <c r="F2888" s="440">
        <v>46121</v>
      </c>
      <c r="G2888">
        <v>19502</v>
      </c>
      <c r="H2888" t="s">
        <v>6015</v>
      </c>
      <c r="I2888" t="s">
        <v>6085</v>
      </c>
      <c r="J2888">
        <v>1</v>
      </c>
      <c r="K2888" t="s">
        <v>5598</v>
      </c>
      <c r="L2888">
        <v>19</v>
      </c>
      <c r="M2888">
        <v>19</v>
      </c>
      <c r="N2888" t="s">
        <v>6085</v>
      </c>
      <c r="O2888" t="s">
        <v>464</v>
      </c>
    </row>
    <row r="2889" spans="1:15" x14ac:dyDescent="0.3">
      <c r="A2889">
        <v>224153</v>
      </c>
      <c r="B2889">
        <v>122</v>
      </c>
      <c r="C2889" t="s">
        <v>552</v>
      </c>
      <c r="D2889" t="s">
        <v>2520</v>
      </c>
      <c r="E2889" t="s">
        <v>3445</v>
      </c>
      <c r="F2889" s="440">
        <v>46121</v>
      </c>
      <c r="G2889">
        <v>23390</v>
      </c>
      <c r="H2889" t="s">
        <v>5922</v>
      </c>
      <c r="I2889" t="s">
        <v>6085</v>
      </c>
      <c r="J2889">
        <v>4</v>
      </c>
      <c r="K2889" t="s">
        <v>5598</v>
      </c>
      <c r="L2889">
        <v>34</v>
      </c>
      <c r="M2889">
        <v>8.5</v>
      </c>
      <c r="N2889" t="s">
        <v>6085</v>
      </c>
      <c r="O2889" t="s">
        <v>464</v>
      </c>
    </row>
    <row r="2890" spans="1:15" x14ac:dyDescent="0.3">
      <c r="A2890">
        <v>224153</v>
      </c>
      <c r="B2890">
        <v>122</v>
      </c>
      <c r="C2890" t="s">
        <v>552</v>
      </c>
      <c r="D2890" t="s">
        <v>2520</v>
      </c>
      <c r="E2890" t="s">
        <v>3445</v>
      </c>
      <c r="F2890" s="440">
        <v>46121</v>
      </c>
      <c r="G2890">
        <v>23195</v>
      </c>
      <c r="H2890" t="s">
        <v>5951</v>
      </c>
      <c r="I2890" t="s">
        <v>6085</v>
      </c>
      <c r="J2890">
        <v>0.2</v>
      </c>
      <c r="K2890" t="s">
        <v>5598</v>
      </c>
      <c r="L2890">
        <v>2.6</v>
      </c>
      <c r="M2890">
        <v>13</v>
      </c>
      <c r="N2890" t="s">
        <v>6085</v>
      </c>
      <c r="O2890" t="s">
        <v>464</v>
      </c>
    </row>
    <row r="2891" spans="1:15" x14ac:dyDescent="0.3">
      <c r="A2891">
        <v>224153</v>
      </c>
      <c r="B2891">
        <v>122</v>
      </c>
      <c r="C2891" t="s">
        <v>552</v>
      </c>
      <c r="D2891" t="s">
        <v>2520</v>
      </c>
      <c r="E2891" t="s">
        <v>3445</v>
      </c>
      <c r="F2891" s="440">
        <v>46121</v>
      </c>
      <c r="G2891">
        <v>23389</v>
      </c>
      <c r="H2891" t="s">
        <v>5923</v>
      </c>
      <c r="I2891" t="s">
        <v>6085</v>
      </c>
      <c r="J2891">
        <v>4</v>
      </c>
      <c r="K2891" t="s">
        <v>5598</v>
      </c>
      <c r="L2891">
        <v>22</v>
      </c>
      <c r="M2891">
        <v>5.5</v>
      </c>
      <c r="N2891" t="s">
        <v>6085</v>
      </c>
      <c r="O2891" t="s">
        <v>464</v>
      </c>
    </row>
    <row r="2892" spans="1:15" x14ac:dyDescent="0.3">
      <c r="A2892">
        <v>224153</v>
      </c>
      <c r="B2892">
        <v>122</v>
      </c>
      <c r="C2892" t="s">
        <v>552</v>
      </c>
      <c r="D2892" t="s">
        <v>2520</v>
      </c>
      <c r="E2892" t="s">
        <v>3445</v>
      </c>
      <c r="F2892" s="440">
        <v>46121</v>
      </c>
      <c r="G2892">
        <v>19472</v>
      </c>
      <c r="H2892" t="s">
        <v>6064</v>
      </c>
      <c r="I2892" t="s">
        <v>6085</v>
      </c>
      <c r="J2892">
        <v>1.5</v>
      </c>
      <c r="K2892" t="s">
        <v>5598</v>
      </c>
      <c r="L2892">
        <v>30</v>
      </c>
      <c r="M2892">
        <v>20</v>
      </c>
      <c r="N2892" t="s">
        <v>6085</v>
      </c>
      <c r="O2892" t="s">
        <v>464</v>
      </c>
    </row>
    <row r="2893" spans="1:15" x14ac:dyDescent="0.3">
      <c r="A2893">
        <v>224153</v>
      </c>
      <c r="B2893">
        <v>122</v>
      </c>
      <c r="C2893" t="s">
        <v>552</v>
      </c>
      <c r="D2893" t="s">
        <v>2520</v>
      </c>
      <c r="E2893" t="s">
        <v>3445</v>
      </c>
      <c r="F2893" s="440">
        <v>46121</v>
      </c>
      <c r="G2893">
        <v>19506</v>
      </c>
      <c r="H2893" t="s">
        <v>5919</v>
      </c>
      <c r="I2893" t="s">
        <v>6085</v>
      </c>
      <c r="J2893">
        <v>0.2</v>
      </c>
      <c r="K2893" t="s">
        <v>5598</v>
      </c>
      <c r="L2893">
        <v>15</v>
      </c>
      <c r="M2893">
        <v>75</v>
      </c>
      <c r="N2893" t="s">
        <v>6085</v>
      </c>
      <c r="O2893" t="s">
        <v>464</v>
      </c>
    </row>
    <row r="2894" spans="1:15" x14ac:dyDescent="0.3">
      <c r="A2894">
        <v>224153</v>
      </c>
      <c r="B2894">
        <v>122</v>
      </c>
      <c r="C2894" t="s">
        <v>552</v>
      </c>
      <c r="D2894" t="s">
        <v>2520</v>
      </c>
      <c r="E2894" t="s">
        <v>3445</v>
      </c>
      <c r="F2894" s="440">
        <v>46121</v>
      </c>
      <c r="G2894">
        <v>23359</v>
      </c>
      <c r="H2894" t="s">
        <v>5939</v>
      </c>
      <c r="I2894" t="s">
        <v>6085</v>
      </c>
      <c r="J2894">
        <v>25</v>
      </c>
      <c r="K2894" t="s">
        <v>5598</v>
      </c>
      <c r="L2894">
        <v>60</v>
      </c>
      <c r="M2894">
        <v>2.4</v>
      </c>
      <c r="N2894" t="s">
        <v>6085</v>
      </c>
      <c r="O2894" t="s">
        <v>464</v>
      </c>
    </row>
    <row r="2895" spans="1:15" x14ac:dyDescent="0.3">
      <c r="A2895">
        <v>224153</v>
      </c>
      <c r="B2895">
        <v>122</v>
      </c>
      <c r="C2895" t="s">
        <v>552</v>
      </c>
      <c r="D2895" t="s">
        <v>2520</v>
      </c>
      <c r="E2895" t="s">
        <v>3445</v>
      </c>
      <c r="F2895" s="440">
        <v>46121</v>
      </c>
      <c r="G2895">
        <v>25647</v>
      </c>
      <c r="H2895" t="s">
        <v>5918</v>
      </c>
      <c r="I2895" t="s">
        <v>6085</v>
      </c>
      <c r="J2895">
        <v>2.5</v>
      </c>
      <c r="K2895" t="s">
        <v>5598</v>
      </c>
      <c r="L2895">
        <v>50</v>
      </c>
      <c r="M2895">
        <v>20</v>
      </c>
      <c r="N2895" t="s">
        <v>6085</v>
      </c>
      <c r="O2895" t="s">
        <v>464</v>
      </c>
    </row>
    <row r="2896" spans="1:15" x14ac:dyDescent="0.3">
      <c r="A2896">
        <v>224153</v>
      </c>
      <c r="B2896">
        <v>122</v>
      </c>
      <c r="C2896" t="s">
        <v>552</v>
      </c>
      <c r="D2896" t="s">
        <v>2520</v>
      </c>
      <c r="E2896" t="s">
        <v>3445</v>
      </c>
      <c r="F2896" s="440">
        <v>46121</v>
      </c>
      <c r="G2896">
        <v>19743</v>
      </c>
      <c r="H2896" t="s">
        <v>5940</v>
      </c>
      <c r="I2896" t="s">
        <v>6085</v>
      </c>
      <c r="J2896">
        <v>1</v>
      </c>
      <c r="K2896" t="s">
        <v>5598</v>
      </c>
      <c r="L2896">
        <v>15</v>
      </c>
      <c r="M2896">
        <v>15</v>
      </c>
      <c r="N2896" t="s">
        <v>6085</v>
      </c>
      <c r="O2896" t="s">
        <v>464</v>
      </c>
    </row>
    <row r="2897" spans="1:15" x14ac:dyDescent="0.3">
      <c r="A2897">
        <v>224153</v>
      </c>
      <c r="B2897">
        <v>122</v>
      </c>
      <c r="C2897" t="s">
        <v>552</v>
      </c>
      <c r="D2897" t="s">
        <v>2520</v>
      </c>
      <c r="E2897" t="s">
        <v>3445</v>
      </c>
      <c r="F2897" s="440">
        <v>46121</v>
      </c>
      <c r="G2897">
        <v>19787</v>
      </c>
      <c r="H2897" t="s">
        <v>5914</v>
      </c>
      <c r="I2897" t="s">
        <v>6085</v>
      </c>
      <c r="J2897">
        <v>40</v>
      </c>
      <c r="K2897" t="s">
        <v>5598</v>
      </c>
      <c r="L2897">
        <v>210</v>
      </c>
      <c r="M2897">
        <v>5.25</v>
      </c>
      <c r="N2897" t="s">
        <v>6085</v>
      </c>
      <c r="O2897" t="s">
        <v>464</v>
      </c>
    </row>
    <row r="2898" spans="1:15" x14ac:dyDescent="0.3">
      <c r="A2898">
        <v>224152</v>
      </c>
      <c r="B2898">
        <v>122</v>
      </c>
      <c r="C2898" t="s">
        <v>552</v>
      </c>
      <c r="D2898" t="s">
        <v>2697</v>
      </c>
      <c r="E2898" t="s">
        <v>3446</v>
      </c>
      <c r="F2898" s="440">
        <v>46121</v>
      </c>
      <c r="G2898">
        <v>19751</v>
      </c>
      <c r="H2898" t="s">
        <v>5938</v>
      </c>
      <c r="I2898" t="s">
        <v>6085</v>
      </c>
      <c r="J2898">
        <v>10</v>
      </c>
      <c r="K2898" t="s">
        <v>5598</v>
      </c>
      <c r="L2898">
        <v>114.8</v>
      </c>
      <c r="M2898">
        <v>11.48</v>
      </c>
      <c r="N2898" t="s">
        <v>6085</v>
      </c>
      <c r="O2898" t="s">
        <v>464</v>
      </c>
    </row>
    <row r="2899" spans="1:15" x14ac:dyDescent="0.3">
      <c r="A2899">
        <v>224152</v>
      </c>
      <c r="B2899">
        <v>122</v>
      </c>
      <c r="C2899" t="s">
        <v>552</v>
      </c>
      <c r="D2899" t="s">
        <v>2697</v>
      </c>
      <c r="E2899" t="s">
        <v>3446</v>
      </c>
      <c r="F2899" s="440">
        <v>46121</v>
      </c>
      <c r="G2899">
        <v>19759</v>
      </c>
      <c r="H2899" t="s">
        <v>6016</v>
      </c>
      <c r="I2899" t="s">
        <v>6085</v>
      </c>
      <c r="J2899">
        <v>7</v>
      </c>
      <c r="K2899" t="s">
        <v>5598</v>
      </c>
      <c r="L2899">
        <v>75.599999999999994</v>
      </c>
      <c r="M2899">
        <v>10.8</v>
      </c>
      <c r="N2899" t="s">
        <v>6085</v>
      </c>
      <c r="O2899" t="s">
        <v>464</v>
      </c>
    </row>
    <row r="2900" spans="1:15" x14ac:dyDescent="0.3">
      <c r="A2900">
        <v>224152</v>
      </c>
      <c r="B2900">
        <v>122</v>
      </c>
      <c r="C2900" t="s">
        <v>552</v>
      </c>
      <c r="D2900" t="s">
        <v>2697</v>
      </c>
      <c r="E2900" t="s">
        <v>3446</v>
      </c>
      <c r="F2900" s="440">
        <v>46121</v>
      </c>
      <c r="G2900">
        <v>19846</v>
      </c>
      <c r="H2900" t="s">
        <v>6060</v>
      </c>
      <c r="I2900" t="s">
        <v>6085</v>
      </c>
      <c r="J2900">
        <v>0.5</v>
      </c>
      <c r="K2900" t="s">
        <v>5598</v>
      </c>
      <c r="L2900">
        <v>10.8</v>
      </c>
      <c r="M2900">
        <v>21.6</v>
      </c>
      <c r="N2900" t="s">
        <v>6085</v>
      </c>
      <c r="O2900" t="s">
        <v>464</v>
      </c>
    </row>
    <row r="2901" spans="1:15" x14ac:dyDescent="0.3">
      <c r="A2901">
        <v>224152</v>
      </c>
      <c r="B2901">
        <v>122</v>
      </c>
      <c r="C2901" t="s">
        <v>552</v>
      </c>
      <c r="D2901" t="s">
        <v>2697</v>
      </c>
      <c r="E2901" t="s">
        <v>3446</v>
      </c>
      <c r="F2901" s="440">
        <v>46121</v>
      </c>
      <c r="G2901">
        <v>23096</v>
      </c>
      <c r="H2901" t="s">
        <v>5941</v>
      </c>
      <c r="I2901" t="s">
        <v>6085</v>
      </c>
      <c r="J2901">
        <v>60</v>
      </c>
      <c r="K2901" t="s">
        <v>5613</v>
      </c>
      <c r="L2901">
        <v>46.2</v>
      </c>
      <c r="M2901">
        <v>0.77</v>
      </c>
      <c r="N2901" t="s">
        <v>6085</v>
      </c>
      <c r="O2901" t="s">
        <v>464</v>
      </c>
    </row>
    <row r="2902" spans="1:15" x14ac:dyDescent="0.3">
      <c r="A2902">
        <v>224152</v>
      </c>
      <c r="B2902">
        <v>122</v>
      </c>
      <c r="C2902" t="s">
        <v>552</v>
      </c>
      <c r="D2902" t="s">
        <v>2697</v>
      </c>
      <c r="E2902" t="s">
        <v>3446</v>
      </c>
      <c r="F2902" s="440">
        <v>46121</v>
      </c>
      <c r="G2902">
        <v>23361</v>
      </c>
      <c r="H2902" t="s">
        <v>5937</v>
      </c>
      <c r="I2902" t="s">
        <v>6085</v>
      </c>
      <c r="J2902">
        <v>60</v>
      </c>
      <c r="K2902" t="s">
        <v>5598</v>
      </c>
      <c r="L2902">
        <v>178.2</v>
      </c>
      <c r="M2902">
        <v>2.97</v>
      </c>
      <c r="N2902" t="s">
        <v>6085</v>
      </c>
      <c r="O2902" t="s">
        <v>464</v>
      </c>
    </row>
    <row r="2903" spans="1:15" x14ac:dyDescent="0.3">
      <c r="A2903">
        <v>224152</v>
      </c>
      <c r="B2903">
        <v>122</v>
      </c>
      <c r="C2903" t="s">
        <v>552</v>
      </c>
      <c r="D2903" t="s">
        <v>2697</v>
      </c>
      <c r="E2903" t="s">
        <v>3446</v>
      </c>
      <c r="F2903" s="440">
        <v>46121</v>
      </c>
      <c r="G2903">
        <v>19721</v>
      </c>
      <c r="H2903" t="s">
        <v>5952</v>
      </c>
      <c r="I2903" t="s">
        <v>6085</v>
      </c>
      <c r="J2903">
        <v>1.2</v>
      </c>
      <c r="K2903" t="s">
        <v>5598</v>
      </c>
      <c r="L2903">
        <v>56.7</v>
      </c>
      <c r="M2903">
        <v>47.25</v>
      </c>
      <c r="N2903" t="s">
        <v>6085</v>
      </c>
      <c r="O2903" t="s">
        <v>464</v>
      </c>
    </row>
    <row r="2904" spans="1:15" x14ac:dyDescent="0.3">
      <c r="A2904">
        <v>224152</v>
      </c>
      <c r="B2904">
        <v>122</v>
      </c>
      <c r="C2904" t="s">
        <v>552</v>
      </c>
      <c r="D2904" t="s">
        <v>2697</v>
      </c>
      <c r="E2904" t="s">
        <v>3446</v>
      </c>
      <c r="F2904" s="440">
        <v>46121</v>
      </c>
      <c r="G2904">
        <v>23186</v>
      </c>
      <c r="H2904" t="s">
        <v>5955</v>
      </c>
      <c r="I2904" t="s">
        <v>6085</v>
      </c>
      <c r="J2904">
        <v>5</v>
      </c>
      <c r="K2904" t="s">
        <v>5598</v>
      </c>
      <c r="L2904">
        <v>67.5</v>
      </c>
      <c r="M2904">
        <v>13.5</v>
      </c>
      <c r="N2904" t="s">
        <v>6085</v>
      </c>
      <c r="O2904" t="s">
        <v>464</v>
      </c>
    </row>
    <row r="2905" spans="1:15" x14ac:dyDescent="0.3">
      <c r="A2905">
        <v>224152</v>
      </c>
      <c r="B2905">
        <v>122</v>
      </c>
      <c r="C2905" t="s">
        <v>552</v>
      </c>
      <c r="D2905" t="s">
        <v>2697</v>
      </c>
      <c r="E2905" t="s">
        <v>3446</v>
      </c>
      <c r="F2905" s="440">
        <v>46121</v>
      </c>
      <c r="G2905">
        <v>19748</v>
      </c>
      <c r="H2905" t="s">
        <v>5983</v>
      </c>
      <c r="I2905" t="s">
        <v>6085</v>
      </c>
      <c r="J2905">
        <v>4.2</v>
      </c>
      <c r="K2905" t="s">
        <v>5598</v>
      </c>
      <c r="L2905">
        <v>39.69</v>
      </c>
      <c r="M2905">
        <v>9.4499999999999993</v>
      </c>
      <c r="N2905" t="s">
        <v>6085</v>
      </c>
      <c r="O2905" t="s">
        <v>464</v>
      </c>
    </row>
    <row r="2906" spans="1:15" x14ac:dyDescent="0.3">
      <c r="A2906">
        <v>224152</v>
      </c>
      <c r="B2906">
        <v>122</v>
      </c>
      <c r="C2906" t="s">
        <v>552</v>
      </c>
      <c r="D2906" t="s">
        <v>2697</v>
      </c>
      <c r="E2906" t="s">
        <v>3446</v>
      </c>
      <c r="F2906" s="440">
        <v>46121</v>
      </c>
      <c r="G2906">
        <v>19701</v>
      </c>
      <c r="H2906" t="s">
        <v>5980</v>
      </c>
      <c r="I2906" t="s">
        <v>6085</v>
      </c>
      <c r="J2906">
        <v>1.2</v>
      </c>
      <c r="K2906" t="s">
        <v>5598</v>
      </c>
      <c r="L2906">
        <v>21.06</v>
      </c>
      <c r="M2906">
        <v>17.55</v>
      </c>
      <c r="N2906" t="s">
        <v>6085</v>
      </c>
      <c r="O2906" t="s">
        <v>464</v>
      </c>
    </row>
    <row r="2907" spans="1:15" x14ac:dyDescent="0.3">
      <c r="A2907">
        <v>224151</v>
      </c>
      <c r="B2907">
        <v>122</v>
      </c>
      <c r="C2907" t="s">
        <v>552</v>
      </c>
      <c r="D2907" t="s">
        <v>2711</v>
      </c>
      <c r="E2907" t="s">
        <v>3447</v>
      </c>
      <c r="F2907" s="440">
        <v>46119</v>
      </c>
      <c r="G2907">
        <v>26560</v>
      </c>
      <c r="H2907" t="s">
        <v>5732</v>
      </c>
      <c r="I2907" t="s">
        <v>4764</v>
      </c>
      <c r="J2907">
        <v>24</v>
      </c>
      <c r="K2907" t="s">
        <v>5601</v>
      </c>
      <c r="L2907">
        <v>660</v>
      </c>
      <c r="M2907">
        <v>27.5</v>
      </c>
      <c r="N2907" t="s">
        <v>4764</v>
      </c>
      <c r="O2907" t="s">
        <v>464</v>
      </c>
    </row>
    <row r="2908" spans="1:15" x14ac:dyDescent="0.3">
      <c r="A2908">
        <v>224150</v>
      </c>
      <c r="B2908">
        <v>122</v>
      </c>
      <c r="C2908" t="s">
        <v>552</v>
      </c>
      <c r="D2908" t="s">
        <v>2704</v>
      </c>
      <c r="E2908" t="s">
        <v>3448</v>
      </c>
      <c r="F2908" s="440">
        <v>46121</v>
      </c>
      <c r="G2908">
        <v>19634</v>
      </c>
      <c r="H2908" t="s">
        <v>5925</v>
      </c>
      <c r="I2908" t="s">
        <v>6085</v>
      </c>
      <c r="J2908">
        <v>2.2000000000000002</v>
      </c>
      <c r="K2908" t="s">
        <v>5598</v>
      </c>
      <c r="L2908">
        <v>16.260000000000002</v>
      </c>
      <c r="M2908">
        <v>7.3909089999999997</v>
      </c>
      <c r="N2908" t="s">
        <v>6085</v>
      </c>
      <c r="O2908" t="s">
        <v>464</v>
      </c>
    </row>
    <row r="2909" spans="1:15" x14ac:dyDescent="0.3">
      <c r="A2909">
        <v>224150</v>
      </c>
      <c r="B2909">
        <v>122</v>
      </c>
      <c r="C2909" t="s">
        <v>552</v>
      </c>
      <c r="D2909" t="s">
        <v>2704</v>
      </c>
      <c r="E2909" t="s">
        <v>3448</v>
      </c>
      <c r="F2909" s="440">
        <v>46121</v>
      </c>
      <c r="G2909">
        <v>19572</v>
      </c>
      <c r="H2909" t="s">
        <v>5945</v>
      </c>
      <c r="I2909" t="s">
        <v>6085</v>
      </c>
      <c r="J2909">
        <v>0.5</v>
      </c>
      <c r="K2909" t="s">
        <v>5598</v>
      </c>
      <c r="L2909">
        <v>6.16</v>
      </c>
      <c r="M2909">
        <v>12.32</v>
      </c>
      <c r="N2909" t="s">
        <v>6085</v>
      </c>
      <c r="O2909" t="s">
        <v>464</v>
      </c>
    </row>
    <row r="2910" spans="1:15" x14ac:dyDescent="0.3">
      <c r="A2910">
        <v>224150</v>
      </c>
      <c r="B2910">
        <v>122</v>
      </c>
      <c r="C2910" t="s">
        <v>552</v>
      </c>
      <c r="D2910" t="s">
        <v>2704</v>
      </c>
      <c r="E2910" t="s">
        <v>3448</v>
      </c>
      <c r="F2910" s="440">
        <v>46121</v>
      </c>
      <c r="G2910">
        <v>19476</v>
      </c>
      <c r="H2910" t="s">
        <v>6017</v>
      </c>
      <c r="I2910" t="s">
        <v>6085</v>
      </c>
      <c r="J2910">
        <v>0.2</v>
      </c>
      <c r="K2910" t="s">
        <v>5598</v>
      </c>
      <c r="L2910">
        <v>13.63</v>
      </c>
      <c r="M2910">
        <v>68.150000000000006</v>
      </c>
      <c r="N2910" t="s">
        <v>6085</v>
      </c>
      <c r="O2910" t="s">
        <v>464</v>
      </c>
    </row>
    <row r="2911" spans="1:15" x14ac:dyDescent="0.3">
      <c r="A2911">
        <v>224150</v>
      </c>
      <c r="B2911">
        <v>122</v>
      </c>
      <c r="C2911" t="s">
        <v>552</v>
      </c>
      <c r="D2911" t="s">
        <v>2704</v>
      </c>
      <c r="E2911" t="s">
        <v>3448</v>
      </c>
      <c r="F2911" s="440">
        <v>46121</v>
      </c>
      <c r="G2911">
        <v>24509</v>
      </c>
      <c r="H2911" t="s">
        <v>5928</v>
      </c>
      <c r="I2911" t="s">
        <v>6085</v>
      </c>
      <c r="J2911">
        <v>10</v>
      </c>
      <c r="K2911" t="s">
        <v>5598</v>
      </c>
      <c r="L2911">
        <v>33.299999999999997</v>
      </c>
      <c r="M2911">
        <v>3.33</v>
      </c>
      <c r="N2911" t="s">
        <v>6085</v>
      </c>
      <c r="O2911" t="s">
        <v>464</v>
      </c>
    </row>
    <row r="2912" spans="1:15" x14ac:dyDescent="0.3">
      <c r="A2912">
        <v>224150</v>
      </c>
      <c r="B2912">
        <v>122</v>
      </c>
      <c r="C2912" t="s">
        <v>552</v>
      </c>
      <c r="D2912" t="s">
        <v>2704</v>
      </c>
      <c r="E2912" t="s">
        <v>3448</v>
      </c>
      <c r="F2912" s="440">
        <v>46121</v>
      </c>
      <c r="G2912">
        <v>23113</v>
      </c>
      <c r="H2912" t="s">
        <v>5985</v>
      </c>
      <c r="I2912" t="s">
        <v>6085</v>
      </c>
      <c r="J2912">
        <v>0.6</v>
      </c>
      <c r="K2912" t="s">
        <v>5598</v>
      </c>
      <c r="L2912">
        <v>7.75</v>
      </c>
      <c r="M2912">
        <v>12.916667</v>
      </c>
      <c r="N2912" t="s">
        <v>6085</v>
      </c>
      <c r="O2912" t="s">
        <v>464</v>
      </c>
    </row>
    <row r="2913" spans="1:15" x14ac:dyDescent="0.3">
      <c r="A2913">
        <v>224150</v>
      </c>
      <c r="B2913">
        <v>122</v>
      </c>
      <c r="C2913" t="s">
        <v>552</v>
      </c>
      <c r="D2913" t="s">
        <v>2704</v>
      </c>
      <c r="E2913" t="s">
        <v>3448</v>
      </c>
      <c r="F2913" s="440">
        <v>46121</v>
      </c>
      <c r="G2913">
        <v>19626</v>
      </c>
      <c r="H2913" t="s">
        <v>5966</v>
      </c>
      <c r="I2913" t="s">
        <v>6085</v>
      </c>
      <c r="J2913">
        <v>1</v>
      </c>
      <c r="K2913" t="s">
        <v>5598</v>
      </c>
      <c r="L2913">
        <v>4.3499999999999996</v>
      </c>
      <c r="M2913">
        <v>4.3499999999999996</v>
      </c>
      <c r="N2913" t="s">
        <v>6085</v>
      </c>
      <c r="O2913" t="s">
        <v>464</v>
      </c>
    </row>
    <row r="2914" spans="1:15" x14ac:dyDescent="0.3">
      <c r="A2914">
        <v>224150</v>
      </c>
      <c r="B2914">
        <v>122</v>
      </c>
      <c r="C2914" t="s">
        <v>552</v>
      </c>
      <c r="D2914" t="s">
        <v>2704</v>
      </c>
      <c r="E2914" t="s">
        <v>3448</v>
      </c>
      <c r="F2914" s="440">
        <v>46121</v>
      </c>
      <c r="G2914">
        <v>24083</v>
      </c>
      <c r="H2914" t="s">
        <v>5924</v>
      </c>
      <c r="I2914" t="s">
        <v>6085</v>
      </c>
      <c r="J2914">
        <v>7</v>
      </c>
      <c r="K2914" t="s">
        <v>5598</v>
      </c>
      <c r="L2914">
        <v>38.08</v>
      </c>
      <c r="M2914">
        <v>5.44</v>
      </c>
      <c r="N2914" t="s">
        <v>6085</v>
      </c>
      <c r="O2914" t="s">
        <v>464</v>
      </c>
    </row>
    <row r="2915" spans="1:15" x14ac:dyDescent="0.3">
      <c r="A2915">
        <v>224150</v>
      </c>
      <c r="B2915">
        <v>122</v>
      </c>
      <c r="C2915" t="s">
        <v>552</v>
      </c>
      <c r="D2915" t="s">
        <v>2704</v>
      </c>
      <c r="E2915" t="s">
        <v>3448</v>
      </c>
      <c r="F2915" s="440">
        <v>46121</v>
      </c>
      <c r="G2915">
        <v>19539</v>
      </c>
      <c r="H2915" t="s">
        <v>6159</v>
      </c>
      <c r="I2915" t="s">
        <v>6085</v>
      </c>
      <c r="J2915">
        <v>10</v>
      </c>
      <c r="K2915" t="s">
        <v>5598</v>
      </c>
      <c r="L2915">
        <v>96.9</v>
      </c>
      <c r="M2915">
        <v>9.69</v>
      </c>
      <c r="N2915" t="s">
        <v>6085</v>
      </c>
      <c r="O2915" t="s">
        <v>464</v>
      </c>
    </row>
    <row r="2916" spans="1:15" x14ac:dyDescent="0.3">
      <c r="A2916">
        <v>224150</v>
      </c>
      <c r="B2916">
        <v>122</v>
      </c>
      <c r="C2916" t="s">
        <v>552</v>
      </c>
      <c r="D2916" t="s">
        <v>2704</v>
      </c>
      <c r="E2916" t="s">
        <v>3448</v>
      </c>
      <c r="F2916" s="440">
        <v>46121</v>
      </c>
      <c r="G2916">
        <v>19488</v>
      </c>
      <c r="H2916" t="s">
        <v>5930</v>
      </c>
      <c r="I2916" t="s">
        <v>6085</v>
      </c>
      <c r="J2916">
        <v>1.3</v>
      </c>
      <c r="K2916" t="s">
        <v>5598</v>
      </c>
      <c r="L2916">
        <v>18.850000000000001</v>
      </c>
      <c r="M2916">
        <v>14.5</v>
      </c>
      <c r="N2916" t="s">
        <v>6085</v>
      </c>
      <c r="O2916" t="s">
        <v>464</v>
      </c>
    </row>
    <row r="2917" spans="1:15" x14ac:dyDescent="0.3">
      <c r="A2917">
        <v>224149</v>
      </c>
      <c r="B2917">
        <v>122</v>
      </c>
      <c r="C2917" t="s">
        <v>552</v>
      </c>
      <c r="D2917" t="s">
        <v>2760</v>
      </c>
      <c r="E2917" t="s">
        <v>3449</v>
      </c>
      <c r="F2917" s="440">
        <v>46121</v>
      </c>
      <c r="G2917">
        <v>26222</v>
      </c>
      <c r="H2917" t="s">
        <v>6299</v>
      </c>
      <c r="I2917" t="s">
        <v>6234</v>
      </c>
      <c r="J2917">
        <v>2</v>
      </c>
      <c r="K2917" t="s">
        <v>5703</v>
      </c>
      <c r="L2917">
        <v>99.8</v>
      </c>
      <c r="M2917">
        <v>49.9</v>
      </c>
      <c r="N2917" t="s">
        <v>6300</v>
      </c>
      <c r="O2917" t="s">
        <v>464</v>
      </c>
    </row>
    <row r="2918" spans="1:15" x14ac:dyDescent="0.3">
      <c r="A2918">
        <v>224149</v>
      </c>
      <c r="B2918">
        <v>122</v>
      </c>
      <c r="C2918" t="s">
        <v>552</v>
      </c>
      <c r="D2918" t="s">
        <v>2760</v>
      </c>
      <c r="E2918" t="s">
        <v>3449</v>
      </c>
      <c r="F2918" s="440">
        <v>46121</v>
      </c>
      <c r="G2918">
        <v>24744</v>
      </c>
      <c r="H2918" t="s">
        <v>6301</v>
      </c>
      <c r="I2918" t="s">
        <v>6102</v>
      </c>
      <c r="J2918">
        <v>2</v>
      </c>
      <c r="K2918" t="s">
        <v>6302</v>
      </c>
      <c r="L2918">
        <v>17.8</v>
      </c>
      <c r="M2918">
        <v>8.9</v>
      </c>
      <c r="N2918" t="s">
        <v>6300</v>
      </c>
      <c r="O2918" t="s">
        <v>464</v>
      </c>
    </row>
    <row r="2919" spans="1:15" x14ac:dyDescent="0.3">
      <c r="A2919">
        <v>224149</v>
      </c>
      <c r="B2919">
        <v>122</v>
      </c>
      <c r="C2919" t="s">
        <v>552</v>
      </c>
      <c r="D2919" t="s">
        <v>2760</v>
      </c>
      <c r="E2919" t="s">
        <v>3449</v>
      </c>
      <c r="F2919" s="440">
        <v>46121</v>
      </c>
      <c r="G2919">
        <v>25087</v>
      </c>
      <c r="H2919" t="s">
        <v>6303</v>
      </c>
      <c r="J2919">
        <v>3</v>
      </c>
      <c r="K2919" t="s">
        <v>5613</v>
      </c>
      <c r="L2919">
        <v>37.5</v>
      </c>
      <c r="M2919">
        <v>12.5</v>
      </c>
      <c r="N2919" t="s">
        <v>6300</v>
      </c>
      <c r="O2919" t="s">
        <v>464</v>
      </c>
    </row>
    <row r="2920" spans="1:15" x14ac:dyDescent="0.3">
      <c r="A2920">
        <v>224149</v>
      </c>
      <c r="B2920">
        <v>122</v>
      </c>
      <c r="C2920" t="s">
        <v>552</v>
      </c>
      <c r="D2920" t="s">
        <v>2760</v>
      </c>
      <c r="E2920" t="s">
        <v>3449</v>
      </c>
      <c r="F2920" s="440">
        <v>46121</v>
      </c>
      <c r="G2920">
        <v>26224</v>
      </c>
      <c r="H2920" t="s">
        <v>6304</v>
      </c>
      <c r="I2920" t="s">
        <v>6234</v>
      </c>
      <c r="J2920">
        <v>10</v>
      </c>
      <c r="K2920" t="s">
        <v>5613</v>
      </c>
      <c r="L2920">
        <v>79</v>
      </c>
      <c r="M2920">
        <v>7.9</v>
      </c>
      <c r="N2920" t="s">
        <v>6300</v>
      </c>
      <c r="O2920" t="s">
        <v>464</v>
      </c>
    </row>
    <row r="2921" spans="1:15" x14ac:dyDescent="0.3">
      <c r="A2921">
        <v>224149</v>
      </c>
      <c r="B2921">
        <v>122</v>
      </c>
      <c r="C2921" t="s">
        <v>552</v>
      </c>
      <c r="D2921" t="s">
        <v>2760</v>
      </c>
      <c r="E2921" t="s">
        <v>3449</v>
      </c>
      <c r="F2921" s="440">
        <v>46121</v>
      </c>
      <c r="G2921">
        <v>24927</v>
      </c>
      <c r="H2921" t="s">
        <v>6305</v>
      </c>
      <c r="I2921" t="s">
        <v>6102</v>
      </c>
      <c r="J2921">
        <v>4</v>
      </c>
      <c r="K2921" t="s">
        <v>6227</v>
      </c>
      <c r="L2921">
        <v>75.599999999999994</v>
      </c>
      <c r="M2921">
        <v>18.899999999999999</v>
      </c>
      <c r="N2921" t="s">
        <v>6300</v>
      </c>
      <c r="O2921" t="s">
        <v>464</v>
      </c>
    </row>
    <row r="2922" spans="1:15" x14ac:dyDescent="0.3">
      <c r="A2922">
        <v>224149</v>
      </c>
      <c r="B2922">
        <v>122</v>
      </c>
      <c r="C2922" t="s">
        <v>552</v>
      </c>
      <c r="D2922" t="s">
        <v>2760</v>
      </c>
      <c r="E2922" t="s">
        <v>3449</v>
      </c>
      <c r="F2922" s="440">
        <v>46121</v>
      </c>
      <c r="G2922">
        <v>24928</v>
      </c>
      <c r="H2922" t="s">
        <v>6306</v>
      </c>
      <c r="I2922" t="s">
        <v>6102</v>
      </c>
      <c r="J2922">
        <v>4</v>
      </c>
      <c r="K2922" t="s">
        <v>5605</v>
      </c>
      <c r="L2922">
        <v>37.799999999999997</v>
      </c>
      <c r="M2922">
        <v>9.4499999999999993</v>
      </c>
      <c r="N2922" t="s">
        <v>6300</v>
      </c>
      <c r="O2922" t="s">
        <v>464</v>
      </c>
    </row>
    <row r="2923" spans="1:15" x14ac:dyDescent="0.3">
      <c r="A2923">
        <v>224149</v>
      </c>
      <c r="B2923">
        <v>122</v>
      </c>
      <c r="C2923" t="s">
        <v>552</v>
      </c>
      <c r="D2923" t="s">
        <v>2760</v>
      </c>
      <c r="E2923" t="s">
        <v>3449</v>
      </c>
      <c r="F2923" s="440">
        <v>46121</v>
      </c>
      <c r="G2923">
        <v>28667</v>
      </c>
      <c r="H2923" t="s">
        <v>6307</v>
      </c>
      <c r="I2923" t="s">
        <v>6234</v>
      </c>
      <c r="J2923">
        <v>2</v>
      </c>
      <c r="K2923" t="s">
        <v>5703</v>
      </c>
      <c r="L2923">
        <v>17.8</v>
      </c>
      <c r="M2923">
        <v>8.9</v>
      </c>
      <c r="N2923" t="s">
        <v>6300</v>
      </c>
      <c r="O2923" t="s">
        <v>464</v>
      </c>
    </row>
    <row r="2924" spans="1:15" x14ac:dyDescent="0.3">
      <c r="A2924">
        <v>224148</v>
      </c>
      <c r="B2924">
        <v>122</v>
      </c>
      <c r="C2924" t="s">
        <v>552</v>
      </c>
      <c r="D2924" t="s">
        <v>2760</v>
      </c>
      <c r="E2924" t="s">
        <v>3450</v>
      </c>
      <c r="F2924" s="440">
        <v>46121</v>
      </c>
      <c r="G2924">
        <v>21783</v>
      </c>
      <c r="H2924" t="s">
        <v>6216</v>
      </c>
      <c r="I2924" t="s">
        <v>6102</v>
      </c>
      <c r="J2924">
        <v>4</v>
      </c>
      <c r="K2924" t="s">
        <v>5613</v>
      </c>
      <c r="L2924">
        <v>64</v>
      </c>
      <c r="M2924">
        <v>16</v>
      </c>
      <c r="N2924" t="s">
        <v>6099</v>
      </c>
      <c r="O2924" t="s">
        <v>464</v>
      </c>
    </row>
    <row r="2925" spans="1:15" x14ac:dyDescent="0.3">
      <c r="A2925">
        <v>224148</v>
      </c>
      <c r="B2925">
        <v>122</v>
      </c>
      <c r="C2925" t="s">
        <v>552</v>
      </c>
      <c r="D2925" t="s">
        <v>2760</v>
      </c>
      <c r="E2925" t="s">
        <v>3450</v>
      </c>
      <c r="F2925" s="440">
        <v>46121</v>
      </c>
      <c r="G2925">
        <v>17341</v>
      </c>
      <c r="H2925" t="s">
        <v>6217</v>
      </c>
      <c r="I2925" t="s">
        <v>6097</v>
      </c>
      <c r="J2925">
        <v>4</v>
      </c>
      <c r="K2925" t="s">
        <v>5668</v>
      </c>
      <c r="L2925">
        <v>299.2</v>
      </c>
      <c r="M2925">
        <v>74.8</v>
      </c>
      <c r="N2925" t="s">
        <v>6099</v>
      </c>
      <c r="O2925" t="s">
        <v>464</v>
      </c>
    </row>
    <row r="2926" spans="1:15" x14ac:dyDescent="0.3">
      <c r="A2926">
        <v>224148</v>
      </c>
      <c r="B2926">
        <v>122</v>
      </c>
      <c r="C2926" t="s">
        <v>552</v>
      </c>
      <c r="D2926" t="s">
        <v>2760</v>
      </c>
      <c r="E2926" t="s">
        <v>3450</v>
      </c>
      <c r="F2926" s="440">
        <v>46121</v>
      </c>
      <c r="G2926">
        <v>17488</v>
      </c>
      <c r="H2926" t="s">
        <v>6130</v>
      </c>
      <c r="I2926" t="s">
        <v>6097</v>
      </c>
      <c r="J2926">
        <v>4</v>
      </c>
      <c r="K2926" t="s">
        <v>5703</v>
      </c>
      <c r="L2926">
        <v>84</v>
      </c>
      <c r="M2926">
        <v>21</v>
      </c>
      <c r="N2926" t="s">
        <v>6099</v>
      </c>
      <c r="O2926" t="s">
        <v>464</v>
      </c>
    </row>
    <row r="2927" spans="1:15" x14ac:dyDescent="0.3">
      <c r="A2927">
        <v>224148</v>
      </c>
      <c r="B2927">
        <v>122</v>
      </c>
      <c r="C2927" t="s">
        <v>552</v>
      </c>
      <c r="D2927" t="s">
        <v>2760</v>
      </c>
      <c r="E2927" t="s">
        <v>3450</v>
      </c>
      <c r="F2927" s="440">
        <v>46121</v>
      </c>
      <c r="G2927">
        <v>17167</v>
      </c>
      <c r="H2927" t="s">
        <v>6308</v>
      </c>
      <c r="I2927" t="s">
        <v>6097</v>
      </c>
      <c r="J2927">
        <v>1</v>
      </c>
      <c r="K2927" t="s">
        <v>5613</v>
      </c>
      <c r="L2927">
        <v>58.8</v>
      </c>
      <c r="M2927">
        <v>58.8</v>
      </c>
      <c r="N2927" t="s">
        <v>6099</v>
      </c>
      <c r="O2927" t="s">
        <v>464</v>
      </c>
    </row>
    <row r="2928" spans="1:15" x14ac:dyDescent="0.3">
      <c r="A2928">
        <v>224148</v>
      </c>
      <c r="B2928">
        <v>122</v>
      </c>
      <c r="C2928" t="s">
        <v>552</v>
      </c>
      <c r="D2928" t="s">
        <v>2760</v>
      </c>
      <c r="E2928" t="s">
        <v>3450</v>
      </c>
      <c r="F2928" s="440">
        <v>46121</v>
      </c>
      <c r="G2928">
        <v>17535</v>
      </c>
      <c r="H2928" t="s">
        <v>6127</v>
      </c>
      <c r="I2928" t="s">
        <v>6097</v>
      </c>
      <c r="J2928">
        <v>2</v>
      </c>
      <c r="K2928" t="s">
        <v>5703</v>
      </c>
      <c r="L2928">
        <v>240</v>
      </c>
      <c r="M2928">
        <v>120</v>
      </c>
      <c r="N2928" t="s">
        <v>6099</v>
      </c>
      <c r="O2928" t="s">
        <v>464</v>
      </c>
    </row>
    <row r="2929" spans="1:15" x14ac:dyDescent="0.3">
      <c r="A2929">
        <v>224148</v>
      </c>
      <c r="B2929">
        <v>122</v>
      </c>
      <c r="C2929" t="s">
        <v>552</v>
      </c>
      <c r="D2929" t="s">
        <v>2760</v>
      </c>
      <c r="E2929" t="s">
        <v>3450</v>
      </c>
      <c r="F2929" s="440">
        <v>46121</v>
      </c>
      <c r="G2929">
        <v>24586</v>
      </c>
      <c r="H2929" t="s">
        <v>6285</v>
      </c>
      <c r="I2929" t="s">
        <v>6097</v>
      </c>
      <c r="J2929">
        <v>1</v>
      </c>
      <c r="K2929" t="s">
        <v>5605</v>
      </c>
      <c r="L2929">
        <v>95</v>
      </c>
      <c r="M2929">
        <v>95</v>
      </c>
      <c r="N2929" t="s">
        <v>6099</v>
      </c>
      <c r="O2929" t="s">
        <v>464</v>
      </c>
    </row>
    <row r="2930" spans="1:15" x14ac:dyDescent="0.3">
      <c r="A2930">
        <v>224148</v>
      </c>
      <c r="B2930">
        <v>122</v>
      </c>
      <c r="C2930" t="s">
        <v>552</v>
      </c>
      <c r="D2930" t="s">
        <v>2760</v>
      </c>
      <c r="E2930" t="s">
        <v>3450</v>
      </c>
      <c r="F2930" s="440">
        <v>46121</v>
      </c>
      <c r="G2930">
        <v>17401</v>
      </c>
      <c r="H2930" t="s">
        <v>6250</v>
      </c>
      <c r="I2930" t="s">
        <v>6097</v>
      </c>
      <c r="J2930">
        <v>1</v>
      </c>
      <c r="K2930" t="s">
        <v>5605</v>
      </c>
      <c r="L2930">
        <v>95</v>
      </c>
      <c r="M2930">
        <v>95</v>
      </c>
      <c r="N2930" t="s">
        <v>6099</v>
      </c>
      <c r="O2930" t="s">
        <v>464</v>
      </c>
    </row>
    <row r="2931" spans="1:15" x14ac:dyDescent="0.3">
      <c r="A2931">
        <v>224148</v>
      </c>
      <c r="B2931">
        <v>122</v>
      </c>
      <c r="C2931" t="s">
        <v>552</v>
      </c>
      <c r="D2931" t="s">
        <v>2760</v>
      </c>
      <c r="E2931" t="s">
        <v>3450</v>
      </c>
      <c r="F2931" s="440">
        <v>46121</v>
      </c>
      <c r="G2931">
        <v>17476</v>
      </c>
      <c r="H2931" t="s">
        <v>6138</v>
      </c>
      <c r="I2931" t="s">
        <v>6102</v>
      </c>
      <c r="J2931">
        <v>2</v>
      </c>
      <c r="K2931" t="s">
        <v>5605</v>
      </c>
      <c r="L2931">
        <v>42</v>
      </c>
      <c r="M2931">
        <v>21</v>
      </c>
      <c r="N2931" t="s">
        <v>6099</v>
      </c>
      <c r="O2931" t="s">
        <v>464</v>
      </c>
    </row>
    <row r="2932" spans="1:15" x14ac:dyDescent="0.3">
      <c r="A2932">
        <v>224148</v>
      </c>
      <c r="B2932">
        <v>122</v>
      </c>
      <c r="C2932" t="s">
        <v>552</v>
      </c>
      <c r="D2932" t="s">
        <v>2760</v>
      </c>
      <c r="E2932" t="s">
        <v>3450</v>
      </c>
      <c r="F2932" s="440">
        <v>46121</v>
      </c>
      <c r="G2932">
        <v>17504</v>
      </c>
      <c r="H2932" t="s">
        <v>6132</v>
      </c>
      <c r="I2932" t="s">
        <v>6102</v>
      </c>
      <c r="J2932">
        <v>4</v>
      </c>
      <c r="K2932" t="s">
        <v>5613</v>
      </c>
      <c r="L2932">
        <v>84</v>
      </c>
      <c r="M2932">
        <v>21</v>
      </c>
      <c r="N2932" t="s">
        <v>6099</v>
      </c>
      <c r="O2932" t="s">
        <v>464</v>
      </c>
    </row>
    <row r="2933" spans="1:15" x14ac:dyDescent="0.3">
      <c r="A2933">
        <v>224148</v>
      </c>
      <c r="B2933">
        <v>122</v>
      </c>
      <c r="C2933" t="s">
        <v>552</v>
      </c>
      <c r="D2933" t="s">
        <v>2760</v>
      </c>
      <c r="E2933" t="s">
        <v>3450</v>
      </c>
      <c r="F2933" s="440">
        <v>46121</v>
      </c>
      <c r="G2933">
        <v>17361</v>
      </c>
      <c r="H2933" t="s">
        <v>6136</v>
      </c>
      <c r="I2933" t="s">
        <v>6097</v>
      </c>
      <c r="J2933">
        <v>4</v>
      </c>
      <c r="K2933" t="s">
        <v>5605</v>
      </c>
      <c r="L2933">
        <v>30.52</v>
      </c>
      <c r="M2933">
        <v>7.63</v>
      </c>
      <c r="N2933" t="s">
        <v>6099</v>
      </c>
      <c r="O2933" t="s">
        <v>464</v>
      </c>
    </row>
    <row r="2934" spans="1:15" x14ac:dyDescent="0.3">
      <c r="A2934">
        <v>224148</v>
      </c>
      <c r="B2934">
        <v>122</v>
      </c>
      <c r="C2934" t="s">
        <v>552</v>
      </c>
      <c r="D2934" t="s">
        <v>2760</v>
      </c>
      <c r="E2934" t="s">
        <v>3450</v>
      </c>
      <c r="F2934" s="440">
        <v>46121</v>
      </c>
      <c r="G2934">
        <v>17418</v>
      </c>
      <c r="H2934" t="s">
        <v>6128</v>
      </c>
      <c r="I2934" t="s">
        <v>6097</v>
      </c>
      <c r="J2934">
        <v>12</v>
      </c>
      <c r="K2934" t="s">
        <v>5703</v>
      </c>
      <c r="L2934">
        <v>706.8</v>
      </c>
      <c r="M2934">
        <v>58.9</v>
      </c>
      <c r="N2934" t="s">
        <v>6099</v>
      </c>
      <c r="O2934" t="s">
        <v>464</v>
      </c>
    </row>
    <row r="2935" spans="1:15" x14ac:dyDescent="0.3">
      <c r="A2935">
        <v>224148</v>
      </c>
      <c r="B2935">
        <v>122</v>
      </c>
      <c r="C2935" t="s">
        <v>552</v>
      </c>
      <c r="D2935" t="s">
        <v>2760</v>
      </c>
      <c r="E2935" t="s">
        <v>3450</v>
      </c>
      <c r="F2935" s="440">
        <v>46121</v>
      </c>
      <c r="G2935">
        <v>21433</v>
      </c>
      <c r="H2935" t="s">
        <v>6247</v>
      </c>
      <c r="I2935" t="s">
        <v>6097</v>
      </c>
      <c r="J2935">
        <v>1</v>
      </c>
      <c r="K2935" t="s">
        <v>5605</v>
      </c>
      <c r="L2935">
        <v>95</v>
      </c>
      <c r="M2935">
        <v>95</v>
      </c>
      <c r="N2935" t="s">
        <v>6099</v>
      </c>
      <c r="O2935" t="s">
        <v>464</v>
      </c>
    </row>
    <row r="2936" spans="1:15" x14ac:dyDescent="0.3">
      <c r="A2936">
        <v>224148</v>
      </c>
      <c r="B2936">
        <v>122</v>
      </c>
      <c r="C2936" t="s">
        <v>552</v>
      </c>
      <c r="D2936" t="s">
        <v>2760</v>
      </c>
      <c r="E2936" t="s">
        <v>3450</v>
      </c>
      <c r="F2936" s="440">
        <v>46121</v>
      </c>
      <c r="G2936">
        <v>21432</v>
      </c>
      <c r="H2936" t="s">
        <v>6248</v>
      </c>
      <c r="I2936" t="s">
        <v>6097</v>
      </c>
      <c r="J2936">
        <v>1</v>
      </c>
      <c r="K2936" t="s">
        <v>5605</v>
      </c>
      <c r="L2936">
        <v>92</v>
      </c>
      <c r="M2936">
        <v>92</v>
      </c>
      <c r="N2936" t="s">
        <v>6099</v>
      </c>
      <c r="O2936" t="s">
        <v>464</v>
      </c>
    </row>
    <row r="2937" spans="1:15" x14ac:dyDescent="0.3">
      <c r="A2937">
        <v>224148</v>
      </c>
      <c r="B2937">
        <v>122</v>
      </c>
      <c r="C2937" t="s">
        <v>552</v>
      </c>
      <c r="D2937" t="s">
        <v>2760</v>
      </c>
      <c r="E2937" t="s">
        <v>3450</v>
      </c>
      <c r="F2937" s="440">
        <v>46121</v>
      </c>
      <c r="G2937">
        <v>28171</v>
      </c>
      <c r="H2937" t="s">
        <v>6309</v>
      </c>
      <c r="I2937" t="s">
        <v>6097</v>
      </c>
      <c r="J2937">
        <v>2</v>
      </c>
      <c r="K2937" t="s">
        <v>6146</v>
      </c>
      <c r="L2937">
        <v>94.4</v>
      </c>
      <c r="M2937">
        <v>47.2</v>
      </c>
      <c r="N2937" t="s">
        <v>6099</v>
      </c>
      <c r="O2937" t="s">
        <v>464</v>
      </c>
    </row>
    <row r="2938" spans="1:15" x14ac:dyDescent="0.3">
      <c r="A2938">
        <v>224148</v>
      </c>
      <c r="B2938">
        <v>122</v>
      </c>
      <c r="C2938" t="s">
        <v>552</v>
      </c>
      <c r="D2938" t="s">
        <v>2760</v>
      </c>
      <c r="E2938" t="s">
        <v>3450</v>
      </c>
      <c r="F2938" s="440">
        <v>46121</v>
      </c>
      <c r="G2938">
        <v>28603</v>
      </c>
      <c r="H2938" t="s">
        <v>6310</v>
      </c>
      <c r="I2938" t="s">
        <v>6097</v>
      </c>
      <c r="J2938">
        <v>4</v>
      </c>
      <c r="K2938" t="s">
        <v>5703</v>
      </c>
      <c r="L2938">
        <v>194.32</v>
      </c>
      <c r="M2938">
        <v>48.58</v>
      </c>
      <c r="N2938" t="s">
        <v>6099</v>
      </c>
      <c r="O2938" t="s">
        <v>464</v>
      </c>
    </row>
    <row r="2939" spans="1:15" x14ac:dyDescent="0.3">
      <c r="A2939">
        <v>224148</v>
      </c>
      <c r="B2939">
        <v>122</v>
      </c>
      <c r="C2939" t="s">
        <v>552</v>
      </c>
      <c r="D2939" t="s">
        <v>2760</v>
      </c>
      <c r="E2939" t="s">
        <v>3450</v>
      </c>
      <c r="F2939" s="440">
        <v>46121</v>
      </c>
      <c r="G2939">
        <v>17162</v>
      </c>
      <c r="H2939" t="s">
        <v>6137</v>
      </c>
      <c r="I2939" t="s">
        <v>6097</v>
      </c>
      <c r="J2939">
        <v>3</v>
      </c>
      <c r="K2939" t="s">
        <v>5613</v>
      </c>
      <c r="L2939">
        <v>162</v>
      </c>
      <c r="M2939">
        <v>54</v>
      </c>
      <c r="N2939" t="s">
        <v>6099</v>
      </c>
      <c r="O2939" t="s">
        <v>464</v>
      </c>
    </row>
    <row r="2940" spans="1:15" x14ac:dyDescent="0.3">
      <c r="A2940">
        <v>224147</v>
      </c>
      <c r="B2940">
        <v>122</v>
      </c>
      <c r="C2940" t="s">
        <v>552</v>
      </c>
      <c r="D2940" t="s">
        <v>2744</v>
      </c>
      <c r="E2940" t="s">
        <v>3451</v>
      </c>
      <c r="F2940" s="440">
        <v>46120</v>
      </c>
      <c r="G2940">
        <v>18667</v>
      </c>
      <c r="H2940" t="s">
        <v>5718</v>
      </c>
      <c r="I2940" t="s">
        <v>6085</v>
      </c>
      <c r="J2940">
        <v>21</v>
      </c>
      <c r="K2940" t="s">
        <v>5598</v>
      </c>
      <c r="L2940">
        <v>419.79</v>
      </c>
      <c r="M2940">
        <v>19.989999999999998</v>
      </c>
      <c r="N2940" t="s">
        <v>6085</v>
      </c>
      <c r="O2940" t="s">
        <v>464</v>
      </c>
    </row>
    <row r="2941" spans="1:15" x14ac:dyDescent="0.3">
      <c r="A2941">
        <v>224147</v>
      </c>
      <c r="B2941">
        <v>122</v>
      </c>
      <c r="C2941" t="s">
        <v>552</v>
      </c>
      <c r="D2941" t="s">
        <v>2744</v>
      </c>
      <c r="E2941" t="s">
        <v>3451</v>
      </c>
      <c r="F2941" s="440">
        <v>46120</v>
      </c>
      <c r="G2941">
        <v>18696</v>
      </c>
      <c r="H2941" t="s">
        <v>6023</v>
      </c>
      <c r="I2941" t="s">
        <v>6085</v>
      </c>
      <c r="J2941">
        <v>16.579999999999998</v>
      </c>
      <c r="K2941" t="s">
        <v>5598</v>
      </c>
      <c r="L2941">
        <v>298.27</v>
      </c>
      <c r="M2941">
        <v>17.989747000000001</v>
      </c>
      <c r="N2941" t="s">
        <v>6085</v>
      </c>
      <c r="O2941" t="s">
        <v>464</v>
      </c>
    </row>
    <row r="2942" spans="1:15" x14ac:dyDescent="0.3">
      <c r="A2942">
        <v>224146</v>
      </c>
      <c r="B2942">
        <v>122</v>
      </c>
      <c r="C2942" t="s">
        <v>552</v>
      </c>
      <c r="D2942" t="s">
        <v>2725</v>
      </c>
      <c r="E2942" t="s">
        <v>3452</v>
      </c>
      <c r="F2942" s="440">
        <v>46119</v>
      </c>
      <c r="G2942">
        <v>18179</v>
      </c>
      <c r="H2942" t="s">
        <v>5789</v>
      </c>
      <c r="I2942" t="s">
        <v>4764</v>
      </c>
      <c r="J2942">
        <v>24</v>
      </c>
      <c r="K2942" t="s">
        <v>5601</v>
      </c>
      <c r="L2942">
        <v>2719.2</v>
      </c>
      <c r="M2942">
        <v>113.3</v>
      </c>
      <c r="N2942" t="s">
        <v>4764</v>
      </c>
      <c r="O2942" t="s">
        <v>464</v>
      </c>
    </row>
    <row r="2943" spans="1:15" x14ac:dyDescent="0.3">
      <c r="A2943">
        <v>224144</v>
      </c>
      <c r="B2943">
        <v>122</v>
      </c>
      <c r="C2943" t="s">
        <v>552</v>
      </c>
      <c r="D2943" t="s">
        <v>2749</v>
      </c>
      <c r="E2943" t="s">
        <v>3453</v>
      </c>
      <c r="F2943" s="440">
        <v>46120</v>
      </c>
      <c r="G2943">
        <v>26591</v>
      </c>
      <c r="H2943" t="s">
        <v>5834</v>
      </c>
      <c r="I2943" t="s">
        <v>6085</v>
      </c>
      <c r="J2943">
        <v>1</v>
      </c>
      <c r="K2943" t="s">
        <v>5598</v>
      </c>
      <c r="L2943">
        <v>328.5</v>
      </c>
      <c r="M2943">
        <v>328.5</v>
      </c>
      <c r="N2943" t="s">
        <v>6085</v>
      </c>
      <c r="O2943" t="s">
        <v>464</v>
      </c>
    </row>
    <row r="2944" spans="1:15" x14ac:dyDescent="0.3">
      <c r="A2944">
        <v>224144</v>
      </c>
      <c r="B2944">
        <v>122</v>
      </c>
      <c r="C2944" t="s">
        <v>552</v>
      </c>
      <c r="D2944" t="s">
        <v>2749</v>
      </c>
      <c r="E2944" t="s">
        <v>3453</v>
      </c>
      <c r="F2944" s="440">
        <v>46120</v>
      </c>
      <c r="G2944">
        <v>26588</v>
      </c>
      <c r="H2944" t="s">
        <v>5597</v>
      </c>
      <c r="I2944" t="s">
        <v>6085</v>
      </c>
      <c r="J2944">
        <v>0.5</v>
      </c>
      <c r="K2944" t="s">
        <v>5598</v>
      </c>
      <c r="L2944">
        <v>138.25</v>
      </c>
      <c r="M2944">
        <v>276.5</v>
      </c>
      <c r="N2944" t="s">
        <v>6085</v>
      </c>
      <c r="O2944" t="s">
        <v>464</v>
      </c>
    </row>
    <row r="2945" spans="1:15" x14ac:dyDescent="0.3">
      <c r="A2945">
        <v>224141</v>
      </c>
      <c r="B2945">
        <v>122</v>
      </c>
      <c r="C2945" t="s">
        <v>552</v>
      </c>
      <c r="D2945" t="s">
        <v>2693</v>
      </c>
      <c r="E2945" t="s">
        <v>3454</v>
      </c>
      <c r="F2945" s="440">
        <v>46120</v>
      </c>
      <c r="G2945">
        <v>19979</v>
      </c>
      <c r="H2945" t="s">
        <v>5667</v>
      </c>
      <c r="I2945" t="s">
        <v>6085</v>
      </c>
      <c r="J2945">
        <v>5</v>
      </c>
      <c r="K2945" t="s">
        <v>6103</v>
      </c>
      <c r="L2945">
        <v>107.25</v>
      </c>
      <c r="M2945">
        <v>21.45</v>
      </c>
      <c r="N2945" t="s">
        <v>6085</v>
      </c>
      <c r="O2945" t="s">
        <v>464</v>
      </c>
    </row>
    <row r="2946" spans="1:15" x14ac:dyDescent="0.3">
      <c r="A2946">
        <v>224141</v>
      </c>
      <c r="B2946">
        <v>122</v>
      </c>
      <c r="C2946" t="s">
        <v>552</v>
      </c>
      <c r="D2946" t="s">
        <v>2693</v>
      </c>
      <c r="E2946" t="s">
        <v>3454</v>
      </c>
      <c r="F2946" s="440">
        <v>46120</v>
      </c>
      <c r="G2946">
        <v>20117</v>
      </c>
      <c r="H2946" t="s">
        <v>5857</v>
      </c>
      <c r="I2946" t="s">
        <v>6085</v>
      </c>
      <c r="J2946">
        <v>10</v>
      </c>
      <c r="K2946" t="s">
        <v>5613</v>
      </c>
      <c r="L2946">
        <v>379</v>
      </c>
      <c r="M2946">
        <v>37.9</v>
      </c>
      <c r="N2946" t="s">
        <v>6085</v>
      </c>
      <c r="O2946" t="s">
        <v>464</v>
      </c>
    </row>
    <row r="2947" spans="1:15" x14ac:dyDescent="0.3">
      <c r="A2947">
        <v>224141</v>
      </c>
      <c r="B2947">
        <v>122</v>
      </c>
      <c r="C2947" t="s">
        <v>552</v>
      </c>
      <c r="D2947" t="s">
        <v>2693</v>
      </c>
      <c r="E2947" t="s">
        <v>3454</v>
      </c>
      <c r="F2947" s="440">
        <v>46120</v>
      </c>
      <c r="G2947">
        <v>20270</v>
      </c>
      <c r="H2947" t="s">
        <v>5631</v>
      </c>
      <c r="I2947" t="s">
        <v>6085</v>
      </c>
      <c r="J2947">
        <v>5</v>
      </c>
      <c r="K2947" t="s">
        <v>5605</v>
      </c>
      <c r="L2947">
        <v>408</v>
      </c>
      <c r="M2947">
        <v>81.599999999999994</v>
      </c>
      <c r="N2947" t="s">
        <v>6085</v>
      </c>
      <c r="O2947" t="s">
        <v>464</v>
      </c>
    </row>
    <row r="2948" spans="1:15" x14ac:dyDescent="0.3">
      <c r="A2948">
        <v>224141</v>
      </c>
      <c r="B2948">
        <v>122</v>
      </c>
      <c r="C2948" t="s">
        <v>552</v>
      </c>
      <c r="D2948" t="s">
        <v>2693</v>
      </c>
      <c r="E2948" t="s">
        <v>3454</v>
      </c>
      <c r="F2948" s="440">
        <v>46120</v>
      </c>
      <c r="G2948">
        <v>20332</v>
      </c>
      <c r="H2948" t="s">
        <v>5681</v>
      </c>
      <c r="I2948" t="s">
        <v>6085</v>
      </c>
      <c r="J2948">
        <v>10</v>
      </c>
      <c r="K2948" t="s">
        <v>5605</v>
      </c>
      <c r="L2948">
        <v>136.5</v>
      </c>
      <c r="M2948">
        <v>13.65</v>
      </c>
      <c r="N2948" t="s">
        <v>6085</v>
      </c>
      <c r="O2948" t="s">
        <v>464</v>
      </c>
    </row>
    <row r="2949" spans="1:15" x14ac:dyDescent="0.3">
      <c r="A2949">
        <v>224141</v>
      </c>
      <c r="B2949">
        <v>122</v>
      </c>
      <c r="C2949" t="s">
        <v>552</v>
      </c>
      <c r="D2949" t="s">
        <v>2693</v>
      </c>
      <c r="E2949" t="s">
        <v>3454</v>
      </c>
      <c r="F2949" s="440">
        <v>46120</v>
      </c>
      <c r="G2949">
        <v>19409</v>
      </c>
      <c r="H2949" t="s">
        <v>5694</v>
      </c>
      <c r="I2949" t="s">
        <v>6085</v>
      </c>
      <c r="J2949">
        <v>6</v>
      </c>
      <c r="K2949" t="s">
        <v>5613</v>
      </c>
      <c r="L2949">
        <v>147</v>
      </c>
      <c r="M2949">
        <v>24.5</v>
      </c>
      <c r="N2949" t="s">
        <v>6085</v>
      </c>
      <c r="O2949" t="s">
        <v>464</v>
      </c>
    </row>
    <row r="2950" spans="1:15" x14ac:dyDescent="0.3">
      <c r="A2950">
        <v>224141</v>
      </c>
      <c r="B2950">
        <v>122</v>
      </c>
      <c r="C2950" t="s">
        <v>552</v>
      </c>
      <c r="D2950" t="s">
        <v>2693</v>
      </c>
      <c r="E2950" t="s">
        <v>3454</v>
      </c>
      <c r="F2950" s="440">
        <v>46120</v>
      </c>
      <c r="G2950">
        <v>20488</v>
      </c>
      <c r="H2950" t="s">
        <v>5851</v>
      </c>
      <c r="I2950" t="s">
        <v>6085</v>
      </c>
      <c r="J2950">
        <v>7.1</v>
      </c>
      <c r="K2950" t="s">
        <v>5598</v>
      </c>
      <c r="L2950">
        <v>205.54</v>
      </c>
      <c r="M2950">
        <v>28.949296</v>
      </c>
      <c r="N2950" t="s">
        <v>6085</v>
      </c>
      <c r="O2950" t="s">
        <v>464</v>
      </c>
    </row>
    <row r="2951" spans="1:15" x14ac:dyDescent="0.3">
      <c r="A2951">
        <v>224141</v>
      </c>
      <c r="B2951">
        <v>122</v>
      </c>
      <c r="C2951" t="s">
        <v>552</v>
      </c>
      <c r="D2951" t="s">
        <v>2693</v>
      </c>
      <c r="E2951" t="s">
        <v>3454</v>
      </c>
      <c r="F2951" s="440">
        <v>46120</v>
      </c>
      <c r="G2951">
        <v>23312</v>
      </c>
      <c r="H2951" t="s">
        <v>6165</v>
      </c>
      <c r="I2951" t="s">
        <v>6085</v>
      </c>
      <c r="J2951">
        <v>2</v>
      </c>
      <c r="K2951" t="s">
        <v>5598</v>
      </c>
      <c r="L2951">
        <v>202.4</v>
      </c>
      <c r="M2951">
        <v>101.2</v>
      </c>
      <c r="N2951" t="s">
        <v>6085</v>
      </c>
      <c r="O2951" t="s">
        <v>464</v>
      </c>
    </row>
    <row r="2952" spans="1:15" x14ac:dyDescent="0.3">
      <c r="A2952">
        <v>224141</v>
      </c>
      <c r="B2952">
        <v>122</v>
      </c>
      <c r="C2952" t="s">
        <v>552</v>
      </c>
      <c r="D2952" t="s">
        <v>2693</v>
      </c>
      <c r="E2952" t="s">
        <v>3454</v>
      </c>
      <c r="F2952" s="440">
        <v>46120</v>
      </c>
      <c r="G2952">
        <v>20887</v>
      </c>
      <c r="H2952" t="s">
        <v>5662</v>
      </c>
      <c r="I2952" t="s">
        <v>6085</v>
      </c>
      <c r="J2952">
        <v>11</v>
      </c>
      <c r="K2952" t="s">
        <v>5625</v>
      </c>
      <c r="L2952">
        <v>404.8</v>
      </c>
      <c r="M2952">
        <v>36.799999999999997</v>
      </c>
      <c r="N2952" t="s">
        <v>6085</v>
      </c>
      <c r="O2952" t="s">
        <v>464</v>
      </c>
    </row>
    <row r="2953" spans="1:15" x14ac:dyDescent="0.3">
      <c r="A2953">
        <v>224141</v>
      </c>
      <c r="B2953">
        <v>122</v>
      </c>
      <c r="C2953" t="s">
        <v>552</v>
      </c>
      <c r="D2953" t="s">
        <v>2693</v>
      </c>
      <c r="E2953" t="s">
        <v>3454</v>
      </c>
      <c r="F2953" s="440">
        <v>46120</v>
      </c>
      <c r="G2953">
        <v>19339</v>
      </c>
      <c r="H2953" t="s">
        <v>5987</v>
      </c>
      <c r="I2953" t="s">
        <v>6085</v>
      </c>
      <c r="J2953">
        <v>4.6399999999999997</v>
      </c>
      <c r="K2953" t="s">
        <v>6139</v>
      </c>
      <c r="L2953">
        <v>342.9</v>
      </c>
      <c r="M2953">
        <v>73.900862000000004</v>
      </c>
      <c r="N2953" t="s">
        <v>6085</v>
      </c>
      <c r="O2953" t="s">
        <v>464</v>
      </c>
    </row>
    <row r="2954" spans="1:15" x14ac:dyDescent="0.3">
      <c r="A2954">
        <v>224141</v>
      </c>
      <c r="B2954">
        <v>122</v>
      </c>
      <c r="C2954" t="s">
        <v>552</v>
      </c>
      <c r="D2954" t="s">
        <v>2693</v>
      </c>
      <c r="E2954" t="s">
        <v>3454</v>
      </c>
      <c r="F2954" s="440">
        <v>46120</v>
      </c>
      <c r="G2954">
        <v>19965</v>
      </c>
      <c r="H2954" t="s">
        <v>5671</v>
      </c>
      <c r="I2954" t="s">
        <v>6085</v>
      </c>
      <c r="J2954">
        <v>6</v>
      </c>
      <c r="K2954" t="s">
        <v>5613</v>
      </c>
      <c r="L2954">
        <v>79.2</v>
      </c>
      <c r="M2954">
        <v>13.2</v>
      </c>
      <c r="N2954" t="s">
        <v>6085</v>
      </c>
      <c r="O2954" t="s">
        <v>464</v>
      </c>
    </row>
    <row r="2955" spans="1:15" x14ac:dyDescent="0.3">
      <c r="A2955">
        <v>224141</v>
      </c>
      <c r="B2955">
        <v>122</v>
      </c>
      <c r="C2955" t="s">
        <v>552</v>
      </c>
      <c r="D2955" t="s">
        <v>2693</v>
      </c>
      <c r="E2955" t="s">
        <v>3454</v>
      </c>
      <c r="F2955" s="440">
        <v>46120</v>
      </c>
      <c r="G2955">
        <v>19291</v>
      </c>
      <c r="H2955" t="s">
        <v>6067</v>
      </c>
      <c r="I2955" t="s">
        <v>6085</v>
      </c>
      <c r="J2955">
        <v>14.92</v>
      </c>
      <c r="K2955" t="s">
        <v>6103</v>
      </c>
      <c r="L2955">
        <v>1117.51</v>
      </c>
      <c r="M2955">
        <v>74.900133999999994</v>
      </c>
      <c r="N2955" t="s">
        <v>6085</v>
      </c>
      <c r="O2955" t="s">
        <v>464</v>
      </c>
    </row>
    <row r="2956" spans="1:15" x14ac:dyDescent="0.3">
      <c r="A2956">
        <v>224139</v>
      </c>
      <c r="B2956">
        <v>122</v>
      </c>
      <c r="C2956" t="s">
        <v>552</v>
      </c>
      <c r="D2956" t="s">
        <v>2702</v>
      </c>
      <c r="E2956" t="s">
        <v>3455</v>
      </c>
      <c r="F2956" s="440">
        <v>46121</v>
      </c>
      <c r="G2956">
        <v>20645</v>
      </c>
      <c r="H2956" t="s">
        <v>5664</v>
      </c>
      <c r="I2956" t="s">
        <v>6085</v>
      </c>
      <c r="J2956">
        <v>12</v>
      </c>
      <c r="K2956" t="s">
        <v>6091</v>
      </c>
      <c r="L2956">
        <v>274.8</v>
      </c>
      <c r="M2956">
        <v>22.9</v>
      </c>
      <c r="N2956" t="s">
        <v>6085</v>
      </c>
      <c r="O2956" t="s">
        <v>464</v>
      </c>
    </row>
    <row r="2957" spans="1:15" x14ac:dyDescent="0.3">
      <c r="A2957">
        <v>224139</v>
      </c>
      <c r="B2957">
        <v>122</v>
      </c>
      <c r="C2957" t="s">
        <v>552</v>
      </c>
      <c r="D2957" t="s">
        <v>2702</v>
      </c>
      <c r="E2957" t="s">
        <v>3455</v>
      </c>
      <c r="F2957" s="440">
        <v>46121</v>
      </c>
      <c r="G2957">
        <v>19906</v>
      </c>
      <c r="H2957" t="s">
        <v>6104</v>
      </c>
      <c r="I2957" t="s">
        <v>6085</v>
      </c>
      <c r="J2957">
        <v>1</v>
      </c>
      <c r="K2957" t="s">
        <v>5605</v>
      </c>
      <c r="L2957">
        <v>38</v>
      </c>
      <c r="M2957">
        <v>38</v>
      </c>
      <c r="N2957" t="s">
        <v>6085</v>
      </c>
      <c r="O2957" t="s">
        <v>464</v>
      </c>
    </row>
    <row r="2958" spans="1:15" x14ac:dyDescent="0.3">
      <c r="A2958">
        <v>224139</v>
      </c>
      <c r="B2958">
        <v>122</v>
      </c>
      <c r="C2958" t="s">
        <v>552</v>
      </c>
      <c r="D2958" t="s">
        <v>2702</v>
      </c>
      <c r="E2958" t="s">
        <v>3455</v>
      </c>
      <c r="F2958" s="440">
        <v>46121</v>
      </c>
      <c r="G2958">
        <v>19415</v>
      </c>
      <c r="H2958" t="s">
        <v>5958</v>
      </c>
      <c r="I2958" t="s">
        <v>6085</v>
      </c>
      <c r="J2958">
        <v>12</v>
      </c>
      <c r="K2958" t="s">
        <v>5613</v>
      </c>
      <c r="L2958">
        <v>103.8</v>
      </c>
      <c r="M2958">
        <v>8.65</v>
      </c>
      <c r="N2958" t="s">
        <v>6085</v>
      </c>
      <c r="O2958" t="s">
        <v>464</v>
      </c>
    </row>
    <row r="2959" spans="1:15" x14ac:dyDescent="0.3">
      <c r="A2959">
        <v>224139</v>
      </c>
      <c r="B2959">
        <v>122</v>
      </c>
      <c r="C2959" t="s">
        <v>552</v>
      </c>
      <c r="D2959" t="s">
        <v>2702</v>
      </c>
      <c r="E2959" t="s">
        <v>3455</v>
      </c>
      <c r="F2959" s="440">
        <v>46121</v>
      </c>
      <c r="G2959">
        <v>19203</v>
      </c>
      <c r="H2959" t="s">
        <v>5692</v>
      </c>
      <c r="I2959" t="s">
        <v>6085</v>
      </c>
      <c r="J2959">
        <v>28</v>
      </c>
      <c r="K2959" t="s">
        <v>6103</v>
      </c>
      <c r="L2959">
        <v>89.88</v>
      </c>
      <c r="M2959">
        <v>3.21</v>
      </c>
      <c r="N2959" t="s">
        <v>6085</v>
      </c>
      <c r="O2959" t="s">
        <v>464</v>
      </c>
    </row>
    <row r="2960" spans="1:15" x14ac:dyDescent="0.3">
      <c r="A2960">
        <v>224134</v>
      </c>
      <c r="B2960">
        <v>122</v>
      </c>
      <c r="C2960" t="s">
        <v>552</v>
      </c>
      <c r="D2960" t="s">
        <v>2877</v>
      </c>
      <c r="E2960" t="s">
        <v>3456</v>
      </c>
      <c r="F2960" s="440">
        <v>46119</v>
      </c>
      <c r="G2960">
        <v>24833</v>
      </c>
      <c r="H2960" t="s">
        <v>5707</v>
      </c>
      <c r="I2960" t="s">
        <v>6085</v>
      </c>
      <c r="J2960">
        <v>15</v>
      </c>
      <c r="K2960" t="s">
        <v>5703</v>
      </c>
      <c r="L2960">
        <v>746.25</v>
      </c>
      <c r="M2960">
        <v>49.75</v>
      </c>
      <c r="N2960" t="s">
        <v>6085</v>
      </c>
      <c r="O2960" t="s">
        <v>464</v>
      </c>
    </row>
    <row r="2961" spans="1:15" x14ac:dyDescent="0.3">
      <c r="A2961">
        <v>224123</v>
      </c>
      <c r="B2961">
        <v>122</v>
      </c>
      <c r="C2961" t="s">
        <v>552</v>
      </c>
      <c r="D2961" t="s">
        <v>2738</v>
      </c>
      <c r="E2961" t="s">
        <v>3457</v>
      </c>
      <c r="F2961" s="440">
        <v>46120</v>
      </c>
      <c r="G2961">
        <v>20301</v>
      </c>
      <c r="H2961" t="s">
        <v>5617</v>
      </c>
      <c r="I2961" t="s">
        <v>6085</v>
      </c>
      <c r="J2961">
        <v>10</v>
      </c>
      <c r="K2961" t="s">
        <v>5605</v>
      </c>
      <c r="L2961">
        <v>210</v>
      </c>
      <c r="M2961">
        <v>21</v>
      </c>
      <c r="N2961" t="s">
        <v>6085</v>
      </c>
      <c r="O2961" t="s">
        <v>464</v>
      </c>
    </row>
    <row r="2962" spans="1:15" x14ac:dyDescent="0.3">
      <c r="A2962">
        <v>224123</v>
      </c>
      <c r="B2962">
        <v>122</v>
      </c>
      <c r="C2962" t="s">
        <v>552</v>
      </c>
      <c r="D2962" t="s">
        <v>2738</v>
      </c>
      <c r="E2962" t="s">
        <v>3457</v>
      </c>
      <c r="F2962" s="440">
        <v>46120</v>
      </c>
      <c r="G2962">
        <v>21017</v>
      </c>
      <c r="H2962" t="s">
        <v>5673</v>
      </c>
      <c r="I2962" t="s">
        <v>6085</v>
      </c>
      <c r="J2962">
        <v>3</v>
      </c>
      <c r="K2962" t="s">
        <v>6115</v>
      </c>
      <c r="L2962">
        <v>476.7</v>
      </c>
      <c r="M2962">
        <v>158.9</v>
      </c>
      <c r="N2962" t="s">
        <v>6085</v>
      </c>
      <c r="O2962" t="s">
        <v>464</v>
      </c>
    </row>
    <row r="2963" spans="1:15" x14ac:dyDescent="0.3">
      <c r="A2963">
        <v>224119</v>
      </c>
      <c r="B2963">
        <v>122</v>
      </c>
      <c r="C2963" t="s">
        <v>552</v>
      </c>
      <c r="D2963" t="s">
        <v>2756</v>
      </c>
      <c r="E2963" t="s">
        <v>3458</v>
      </c>
      <c r="F2963" s="440">
        <v>46120</v>
      </c>
      <c r="G2963">
        <v>19439</v>
      </c>
      <c r="H2963" t="s">
        <v>5691</v>
      </c>
      <c r="I2963" t="s">
        <v>6085</v>
      </c>
      <c r="J2963">
        <v>10</v>
      </c>
      <c r="K2963" t="s">
        <v>5605</v>
      </c>
      <c r="L2963">
        <v>272.60000000000002</v>
      </c>
      <c r="M2963">
        <v>27.26</v>
      </c>
      <c r="N2963" t="s">
        <v>6085</v>
      </c>
      <c r="O2963" t="s">
        <v>464</v>
      </c>
    </row>
    <row r="2964" spans="1:15" x14ac:dyDescent="0.3">
      <c r="A2964">
        <v>224119</v>
      </c>
      <c r="B2964">
        <v>122</v>
      </c>
      <c r="C2964" t="s">
        <v>552</v>
      </c>
      <c r="D2964" t="s">
        <v>2756</v>
      </c>
      <c r="E2964" t="s">
        <v>3458</v>
      </c>
      <c r="F2964" s="440">
        <v>46120</v>
      </c>
      <c r="G2964">
        <v>23732</v>
      </c>
      <c r="H2964" t="s">
        <v>6210</v>
      </c>
      <c r="I2964" t="s">
        <v>6085</v>
      </c>
      <c r="J2964">
        <v>3.54</v>
      </c>
      <c r="K2964" t="s">
        <v>5598</v>
      </c>
      <c r="L2964">
        <v>83.51</v>
      </c>
      <c r="M2964">
        <v>23.590395000000001</v>
      </c>
      <c r="N2964" t="s">
        <v>6085</v>
      </c>
      <c r="O2964" t="s">
        <v>464</v>
      </c>
    </row>
    <row r="2965" spans="1:15" x14ac:dyDescent="0.3">
      <c r="A2965">
        <v>224116</v>
      </c>
      <c r="B2965">
        <v>122</v>
      </c>
      <c r="C2965" t="s">
        <v>552</v>
      </c>
      <c r="D2965" t="s">
        <v>2700</v>
      </c>
      <c r="E2965" t="s">
        <v>3459</v>
      </c>
      <c r="F2965" s="440">
        <v>46120</v>
      </c>
      <c r="G2965">
        <v>19324</v>
      </c>
      <c r="H2965" t="s">
        <v>5699</v>
      </c>
      <c r="I2965" t="s">
        <v>6085</v>
      </c>
      <c r="J2965">
        <v>12.48</v>
      </c>
      <c r="K2965" t="s">
        <v>5598</v>
      </c>
      <c r="L2965">
        <v>501.32</v>
      </c>
      <c r="M2965">
        <v>40.169871999999998</v>
      </c>
      <c r="N2965" t="s">
        <v>6085</v>
      </c>
      <c r="O2965" t="s">
        <v>464</v>
      </c>
    </row>
    <row r="2966" spans="1:15" x14ac:dyDescent="0.3">
      <c r="A2966">
        <v>224113</v>
      </c>
      <c r="B2966">
        <v>122</v>
      </c>
      <c r="C2966" t="s">
        <v>552</v>
      </c>
      <c r="D2966" t="s">
        <v>2733</v>
      </c>
      <c r="E2966" t="s">
        <v>3460</v>
      </c>
      <c r="F2966" s="440">
        <v>46119</v>
      </c>
      <c r="G2966">
        <v>24507</v>
      </c>
      <c r="H2966" t="s">
        <v>6109</v>
      </c>
      <c r="I2966" t="s">
        <v>6097</v>
      </c>
      <c r="J2966">
        <v>4</v>
      </c>
      <c r="K2966" t="s">
        <v>5622</v>
      </c>
      <c r="L2966">
        <v>340.68</v>
      </c>
      <c r="M2966">
        <v>85.17</v>
      </c>
      <c r="N2966" t="s">
        <v>6107</v>
      </c>
      <c r="O2966" t="s">
        <v>464</v>
      </c>
    </row>
    <row r="2967" spans="1:15" x14ac:dyDescent="0.3">
      <c r="A2967">
        <v>224113</v>
      </c>
      <c r="B2967">
        <v>122</v>
      </c>
      <c r="C2967" t="s">
        <v>552</v>
      </c>
      <c r="D2967" t="s">
        <v>2733</v>
      </c>
      <c r="E2967" t="s">
        <v>3460</v>
      </c>
      <c r="F2967" s="440">
        <v>46119</v>
      </c>
      <c r="G2967">
        <v>17303</v>
      </c>
      <c r="H2967" t="s">
        <v>6111</v>
      </c>
      <c r="I2967" t="s">
        <v>6097</v>
      </c>
      <c r="J2967">
        <v>4</v>
      </c>
      <c r="K2967" t="s">
        <v>5622</v>
      </c>
      <c r="L2967">
        <v>502.12</v>
      </c>
      <c r="M2967">
        <v>125.53</v>
      </c>
      <c r="N2967" t="s">
        <v>6107</v>
      </c>
      <c r="O2967" t="s">
        <v>464</v>
      </c>
    </row>
    <row r="2968" spans="1:15" x14ac:dyDescent="0.3">
      <c r="A2968">
        <v>224113</v>
      </c>
      <c r="B2968">
        <v>122</v>
      </c>
      <c r="C2968" t="s">
        <v>552</v>
      </c>
      <c r="D2968" t="s">
        <v>2733</v>
      </c>
      <c r="E2968" t="s">
        <v>3460</v>
      </c>
      <c r="F2968" s="440">
        <v>46119</v>
      </c>
      <c r="G2968">
        <v>26395</v>
      </c>
      <c r="H2968" t="s">
        <v>6158</v>
      </c>
      <c r="I2968" t="s">
        <v>6097</v>
      </c>
      <c r="J2968">
        <v>2</v>
      </c>
      <c r="K2968" t="s">
        <v>5622</v>
      </c>
      <c r="L2968">
        <v>257.44</v>
      </c>
      <c r="M2968">
        <v>128.72</v>
      </c>
      <c r="N2968" t="s">
        <v>6107</v>
      </c>
      <c r="O2968" t="s">
        <v>464</v>
      </c>
    </row>
    <row r="2969" spans="1:15" x14ac:dyDescent="0.3">
      <c r="A2969">
        <v>224113</v>
      </c>
      <c r="B2969">
        <v>122</v>
      </c>
      <c r="C2969" t="s">
        <v>552</v>
      </c>
      <c r="D2969" t="s">
        <v>2733</v>
      </c>
      <c r="E2969" t="s">
        <v>3460</v>
      </c>
      <c r="F2969" s="440">
        <v>46119</v>
      </c>
      <c r="G2969">
        <v>24514</v>
      </c>
      <c r="H2969" t="s">
        <v>6110</v>
      </c>
      <c r="I2969" t="s">
        <v>6097</v>
      </c>
      <c r="J2969">
        <v>4</v>
      </c>
      <c r="K2969" t="s">
        <v>5622</v>
      </c>
      <c r="L2969">
        <v>494.16</v>
      </c>
      <c r="M2969">
        <v>123.54</v>
      </c>
      <c r="N2969" t="s">
        <v>6107</v>
      </c>
      <c r="O2969" t="s">
        <v>464</v>
      </c>
    </row>
    <row r="2970" spans="1:15" x14ac:dyDescent="0.3">
      <c r="A2970">
        <v>224099</v>
      </c>
      <c r="B2970">
        <v>122</v>
      </c>
      <c r="C2970" t="s">
        <v>552</v>
      </c>
      <c r="D2970" t="s">
        <v>2914</v>
      </c>
      <c r="E2970" t="s">
        <v>1685</v>
      </c>
      <c r="F2970" s="440">
        <v>46119</v>
      </c>
      <c r="G2970">
        <v>28658</v>
      </c>
      <c r="H2970" t="s">
        <v>6199</v>
      </c>
      <c r="I2970" t="s">
        <v>6097</v>
      </c>
      <c r="J2970">
        <v>4</v>
      </c>
      <c r="K2970" t="s">
        <v>5703</v>
      </c>
      <c r="L2970">
        <v>988</v>
      </c>
      <c r="M2970">
        <v>247</v>
      </c>
      <c r="N2970" t="s">
        <v>6099</v>
      </c>
      <c r="O2970" t="s">
        <v>464</v>
      </c>
    </row>
    <row r="2971" spans="1:15" x14ac:dyDescent="0.3">
      <c r="A2971">
        <v>224093</v>
      </c>
      <c r="B2971">
        <v>122</v>
      </c>
      <c r="C2971" t="s">
        <v>552</v>
      </c>
      <c r="D2971" t="s">
        <v>2715</v>
      </c>
      <c r="E2971" t="s">
        <v>3461</v>
      </c>
      <c r="F2971" s="440">
        <v>46120</v>
      </c>
      <c r="G2971">
        <v>19166</v>
      </c>
      <c r="H2971" t="s">
        <v>5892</v>
      </c>
      <c r="I2971" t="s">
        <v>6085</v>
      </c>
      <c r="J2971">
        <v>20</v>
      </c>
      <c r="K2971" t="s">
        <v>5613</v>
      </c>
      <c r="L2971">
        <v>407</v>
      </c>
      <c r="M2971">
        <v>20.350000000000001</v>
      </c>
      <c r="N2971" t="s">
        <v>6085</v>
      </c>
      <c r="O2971" t="s">
        <v>464</v>
      </c>
    </row>
    <row r="2972" spans="1:15" x14ac:dyDescent="0.3">
      <c r="A2972">
        <v>224093</v>
      </c>
      <c r="B2972">
        <v>122</v>
      </c>
      <c r="C2972" t="s">
        <v>552</v>
      </c>
      <c r="D2972" t="s">
        <v>2715</v>
      </c>
      <c r="E2972" t="s">
        <v>3461</v>
      </c>
      <c r="F2972" s="440">
        <v>46120</v>
      </c>
      <c r="G2972">
        <v>21372</v>
      </c>
      <c r="H2972" t="s">
        <v>5704</v>
      </c>
      <c r="I2972" t="s">
        <v>6085</v>
      </c>
      <c r="J2972">
        <v>21</v>
      </c>
      <c r="K2972" t="s">
        <v>5613</v>
      </c>
      <c r="L2972">
        <v>651</v>
      </c>
      <c r="M2972">
        <v>31</v>
      </c>
      <c r="N2972" t="s">
        <v>6085</v>
      </c>
      <c r="O2972" t="s">
        <v>464</v>
      </c>
    </row>
    <row r="2973" spans="1:15" x14ac:dyDescent="0.3">
      <c r="A2973">
        <v>224093</v>
      </c>
      <c r="B2973">
        <v>122</v>
      </c>
      <c r="C2973" t="s">
        <v>552</v>
      </c>
      <c r="D2973" t="s">
        <v>2715</v>
      </c>
      <c r="E2973" t="s">
        <v>3461</v>
      </c>
      <c r="F2973" s="440">
        <v>46120</v>
      </c>
      <c r="G2973">
        <v>28384</v>
      </c>
      <c r="H2973" t="s">
        <v>5894</v>
      </c>
      <c r="I2973" t="s">
        <v>6085</v>
      </c>
      <c r="J2973">
        <v>12</v>
      </c>
      <c r="K2973" t="s">
        <v>5613</v>
      </c>
      <c r="L2973">
        <v>312</v>
      </c>
      <c r="M2973">
        <v>26</v>
      </c>
      <c r="N2973" t="s">
        <v>6085</v>
      </c>
      <c r="O2973" t="s">
        <v>464</v>
      </c>
    </row>
    <row r="2974" spans="1:15" x14ac:dyDescent="0.3">
      <c r="A2974">
        <v>224091</v>
      </c>
      <c r="B2974">
        <v>122</v>
      </c>
      <c r="C2974" t="s">
        <v>552</v>
      </c>
      <c r="D2974" t="s">
        <v>2746</v>
      </c>
      <c r="E2974" t="s">
        <v>3462</v>
      </c>
      <c r="F2974" s="440">
        <v>46121</v>
      </c>
      <c r="G2974">
        <v>27340</v>
      </c>
      <c r="H2974" t="s">
        <v>6118</v>
      </c>
      <c r="I2974" t="s">
        <v>4764</v>
      </c>
      <c r="J2974">
        <v>16</v>
      </c>
      <c r="K2974" t="s">
        <v>5605</v>
      </c>
      <c r="L2974">
        <v>857.92</v>
      </c>
      <c r="M2974">
        <v>53.62</v>
      </c>
      <c r="N2974" t="s">
        <v>4764</v>
      </c>
      <c r="O2974" t="s">
        <v>464</v>
      </c>
    </row>
    <row r="2975" spans="1:15" x14ac:dyDescent="0.3">
      <c r="A2975">
        <v>224091</v>
      </c>
      <c r="B2975">
        <v>122</v>
      </c>
      <c r="C2975" t="s">
        <v>552</v>
      </c>
      <c r="D2975" t="s">
        <v>2746</v>
      </c>
      <c r="E2975" t="s">
        <v>3462</v>
      </c>
      <c r="F2975" s="440">
        <v>46121</v>
      </c>
      <c r="G2975">
        <v>28315</v>
      </c>
      <c r="H2975" t="s">
        <v>6120</v>
      </c>
      <c r="I2975" t="s">
        <v>4764</v>
      </c>
      <c r="J2975">
        <v>7</v>
      </c>
      <c r="K2975" t="s">
        <v>5605</v>
      </c>
      <c r="L2975">
        <v>304.92</v>
      </c>
      <c r="M2975">
        <v>43.56</v>
      </c>
      <c r="N2975" t="s">
        <v>4764</v>
      </c>
      <c r="O2975" t="s">
        <v>464</v>
      </c>
    </row>
    <row r="2976" spans="1:15" x14ac:dyDescent="0.3">
      <c r="A2976">
        <v>224091</v>
      </c>
      <c r="B2976">
        <v>122</v>
      </c>
      <c r="C2976" t="s">
        <v>552</v>
      </c>
      <c r="D2976" t="s">
        <v>2746</v>
      </c>
      <c r="E2976" t="s">
        <v>3462</v>
      </c>
      <c r="F2976" s="440">
        <v>46121</v>
      </c>
      <c r="G2976">
        <v>28316</v>
      </c>
      <c r="H2976" t="s">
        <v>6119</v>
      </c>
      <c r="I2976" t="s">
        <v>4764</v>
      </c>
      <c r="J2976">
        <v>25</v>
      </c>
      <c r="K2976" t="s">
        <v>5605</v>
      </c>
      <c r="L2976">
        <v>976.25</v>
      </c>
      <c r="M2976">
        <v>39.049999999999997</v>
      </c>
      <c r="N2976" t="s">
        <v>4764</v>
      </c>
      <c r="O2976" t="s">
        <v>464</v>
      </c>
    </row>
    <row r="2977" spans="1:15" x14ac:dyDescent="0.3">
      <c r="A2977">
        <v>224088</v>
      </c>
      <c r="B2977">
        <v>122</v>
      </c>
      <c r="C2977" t="s">
        <v>552</v>
      </c>
      <c r="D2977" t="s">
        <v>3010</v>
      </c>
      <c r="E2977" t="s">
        <v>3463</v>
      </c>
      <c r="F2977" s="440">
        <v>46118</v>
      </c>
      <c r="G2977">
        <v>17373</v>
      </c>
      <c r="H2977" t="s">
        <v>6205</v>
      </c>
      <c r="I2977" t="s">
        <v>6097</v>
      </c>
      <c r="J2977">
        <v>2</v>
      </c>
      <c r="K2977" t="s">
        <v>6098</v>
      </c>
      <c r="L2977">
        <v>41.6</v>
      </c>
      <c r="M2977">
        <v>20.8</v>
      </c>
      <c r="N2977" t="s">
        <v>6099</v>
      </c>
      <c r="O2977" t="s">
        <v>464</v>
      </c>
    </row>
    <row r="2978" spans="1:15" x14ac:dyDescent="0.3">
      <c r="A2978">
        <v>224088</v>
      </c>
      <c r="B2978">
        <v>122</v>
      </c>
      <c r="C2978" t="s">
        <v>552</v>
      </c>
      <c r="D2978" t="s">
        <v>3010</v>
      </c>
      <c r="E2978" t="s">
        <v>3463</v>
      </c>
      <c r="F2978" s="440">
        <v>46118</v>
      </c>
      <c r="G2978">
        <v>17397</v>
      </c>
      <c r="H2978" t="s">
        <v>6206</v>
      </c>
      <c r="I2978" t="s">
        <v>6097</v>
      </c>
      <c r="J2978">
        <v>4</v>
      </c>
      <c r="K2978" t="s">
        <v>6098</v>
      </c>
      <c r="L2978">
        <v>127.28</v>
      </c>
      <c r="M2978">
        <v>31.82</v>
      </c>
      <c r="N2978" t="s">
        <v>6099</v>
      </c>
      <c r="O2978" t="s">
        <v>464</v>
      </c>
    </row>
    <row r="2979" spans="1:15" x14ac:dyDescent="0.3">
      <c r="A2979">
        <v>224088</v>
      </c>
      <c r="B2979">
        <v>122</v>
      </c>
      <c r="C2979" t="s">
        <v>552</v>
      </c>
      <c r="D2979" t="s">
        <v>3010</v>
      </c>
      <c r="E2979" t="s">
        <v>3463</v>
      </c>
      <c r="F2979" s="440">
        <v>46118</v>
      </c>
      <c r="G2979">
        <v>21423</v>
      </c>
      <c r="H2979" t="s">
        <v>6208</v>
      </c>
      <c r="I2979" t="s">
        <v>6097</v>
      </c>
      <c r="J2979">
        <v>4</v>
      </c>
      <c r="K2979" t="s">
        <v>6098</v>
      </c>
      <c r="L2979">
        <v>127.28</v>
      </c>
      <c r="M2979">
        <v>31.82</v>
      </c>
      <c r="N2979" t="s">
        <v>6099</v>
      </c>
      <c r="O2979" t="s">
        <v>464</v>
      </c>
    </row>
    <row r="2980" spans="1:15" x14ac:dyDescent="0.3">
      <c r="A2980">
        <v>224088</v>
      </c>
      <c r="B2980">
        <v>122</v>
      </c>
      <c r="C2980" t="s">
        <v>552</v>
      </c>
      <c r="D2980" t="s">
        <v>3010</v>
      </c>
      <c r="E2980" t="s">
        <v>3463</v>
      </c>
      <c r="F2980" s="440">
        <v>46118</v>
      </c>
      <c r="G2980">
        <v>21665</v>
      </c>
      <c r="H2980" t="s">
        <v>6096</v>
      </c>
      <c r="I2980" t="s">
        <v>6097</v>
      </c>
      <c r="J2980">
        <v>6</v>
      </c>
      <c r="K2980" t="s">
        <v>6098</v>
      </c>
      <c r="L2980">
        <v>190.92</v>
      </c>
      <c r="M2980">
        <v>31.82</v>
      </c>
      <c r="N2980" t="s">
        <v>6099</v>
      </c>
      <c r="O2980" t="s">
        <v>464</v>
      </c>
    </row>
    <row r="2981" spans="1:15" x14ac:dyDescent="0.3">
      <c r="A2981">
        <v>224075</v>
      </c>
      <c r="B2981">
        <v>122</v>
      </c>
      <c r="C2981" t="s">
        <v>552</v>
      </c>
      <c r="D2981" t="s">
        <v>2711</v>
      </c>
      <c r="E2981" t="s">
        <v>3464</v>
      </c>
      <c r="F2981" s="440">
        <v>46119</v>
      </c>
      <c r="G2981">
        <v>18486</v>
      </c>
      <c r="H2981" t="s">
        <v>5733</v>
      </c>
      <c r="I2981" t="s">
        <v>4764</v>
      </c>
      <c r="J2981">
        <v>6</v>
      </c>
      <c r="K2981" t="s">
        <v>5601</v>
      </c>
      <c r="L2981">
        <v>165</v>
      </c>
      <c r="M2981">
        <v>27.5</v>
      </c>
      <c r="N2981" t="s">
        <v>4764</v>
      </c>
      <c r="O2981" t="s">
        <v>464</v>
      </c>
    </row>
    <row r="2982" spans="1:15" x14ac:dyDescent="0.3">
      <c r="A2982">
        <v>224072</v>
      </c>
      <c r="B2982">
        <v>122</v>
      </c>
      <c r="C2982" t="s">
        <v>552</v>
      </c>
      <c r="D2982" t="s">
        <v>3465</v>
      </c>
      <c r="E2982" t="s">
        <v>3466</v>
      </c>
      <c r="F2982" s="440">
        <v>46114</v>
      </c>
      <c r="G2982">
        <v>28920</v>
      </c>
      <c r="H2982" t="s">
        <v>6311</v>
      </c>
      <c r="I2982" t="s">
        <v>6102</v>
      </c>
      <c r="J2982">
        <v>48</v>
      </c>
      <c r="K2982" t="s">
        <v>6146</v>
      </c>
      <c r="L2982">
        <v>125.28</v>
      </c>
      <c r="M2982">
        <v>2.61</v>
      </c>
      <c r="N2982" t="s">
        <v>6102</v>
      </c>
      <c r="O2982" t="s">
        <v>464</v>
      </c>
    </row>
    <row r="2983" spans="1:15" x14ac:dyDescent="0.3">
      <c r="A2983">
        <v>223774</v>
      </c>
      <c r="B2983">
        <v>122</v>
      </c>
      <c r="C2983" t="s">
        <v>552</v>
      </c>
      <c r="D2983" t="s">
        <v>2727</v>
      </c>
      <c r="E2983" t="s">
        <v>3467</v>
      </c>
      <c r="F2983" s="440">
        <v>46119</v>
      </c>
      <c r="G2983">
        <v>26592</v>
      </c>
      <c r="H2983" t="s">
        <v>5717</v>
      </c>
      <c r="I2983" t="s">
        <v>6085</v>
      </c>
      <c r="J2983">
        <v>30.03</v>
      </c>
      <c r="K2983" t="s">
        <v>5598</v>
      </c>
      <c r="L2983">
        <v>1111.1099999999999</v>
      </c>
      <c r="M2983">
        <v>37</v>
      </c>
      <c r="N2983" t="s">
        <v>6085</v>
      </c>
      <c r="O2983" t="s">
        <v>464</v>
      </c>
    </row>
    <row r="2984" spans="1:15" x14ac:dyDescent="0.3">
      <c r="A2984">
        <v>223774</v>
      </c>
      <c r="B2984">
        <v>122</v>
      </c>
      <c r="C2984" t="s">
        <v>552</v>
      </c>
      <c r="D2984" t="s">
        <v>2727</v>
      </c>
      <c r="E2984" t="s">
        <v>3467</v>
      </c>
      <c r="F2984" s="440">
        <v>46119</v>
      </c>
      <c r="G2984">
        <v>26582</v>
      </c>
      <c r="H2984" t="s">
        <v>5711</v>
      </c>
      <c r="I2984" t="s">
        <v>6085</v>
      </c>
      <c r="J2984">
        <v>20.53</v>
      </c>
      <c r="K2984" t="s">
        <v>5598</v>
      </c>
      <c r="L2984">
        <v>2751.02</v>
      </c>
      <c r="M2984">
        <v>134</v>
      </c>
      <c r="N2984" t="s">
        <v>6085</v>
      </c>
      <c r="O2984" t="s">
        <v>464</v>
      </c>
    </row>
    <row r="2985" spans="1:15" x14ac:dyDescent="0.3">
      <c r="A2985">
        <v>223774</v>
      </c>
      <c r="B2985">
        <v>122</v>
      </c>
      <c r="C2985" t="s">
        <v>552</v>
      </c>
      <c r="D2985" t="s">
        <v>2727</v>
      </c>
      <c r="E2985" t="s">
        <v>3467</v>
      </c>
      <c r="F2985" s="440">
        <v>46119</v>
      </c>
      <c r="G2985">
        <v>26584</v>
      </c>
      <c r="H2985" t="s">
        <v>5713</v>
      </c>
      <c r="I2985" t="s">
        <v>6085</v>
      </c>
      <c r="J2985">
        <v>10.220000000000001</v>
      </c>
      <c r="K2985" t="s">
        <v>5598</v>
      </c>
      <c r="L2985">
        <v>827.82</v>
      </c>
      <c r="M2985">
        <v>81</v>
      </c>
      <c r="N2985" t="s">
        <v>6085</v>
      </c>
      <c r="O2985" t="s">
        <v>464</v>
      </c>
    </row>
    <row r="2986" spans="1:15" x14ac:dyDescent="0.3">
      <c r="A2986">
        <v>223774</v>
      </c>
      <c r="B2986">
        <v>122</v>
      </c>
      <c r="C2986" t="s">
        <v>552</v>
      </c>
      <c r="D2986" t="s">
        <v>2727</v>
      </c>
      <c r="E2986" t="s">
        <v>3467</v>
      </c>
      <c r="F2986" s="440">
        <v>46119</v>
      </c>
      <c r="G2986">
        <v>28479</v>
      </c>
      <c r="H2986" t="s">
        <v>5959</v>
      </c>
      <c r="I2986" t="s">
        <v>6085</v>
      </c>
      <c r="J2986">
        <v>41.12</v>
      </c>
      <c r="K2986" t="s">
        <v>5598</v>
      </c>
      <c r="L2986">
        <v>3330.72</v>
      </c>
      <c r="M2986">
        <v>81</v>
      </c>
      <c r="N2986" t="s">
        <v>6085</v>
      </c>
      <c r="O2986" t="s">
        <v>464</v>
      </c>
    </row>
    <row r="2987" spans="1:15" x14ac:dyDescent="0.3">
      <c r="A2987">
        <v>223773</v>
      </c>
      <c r="B2987">
        <v>122</v>
      </c>
      <c r="C2987" t="s">
        <v>552</v>
      </c>
      <c r="D2987" t="s">
        <v>2738</v>
      </c>
      <c r="E2987" t="s">
        <v>3468</v>
      </c>
      <c r="F2987" s="440">
        <v>46119</v>
      </c>
      <c r="G2987">
        <v>20301</v>
      </c>
      <c r="H2987" t="s">
        <v>5617</v>
      </c>
      <c r="I2987" t="s">
        <v>6085</v>
      </c>
      <c r="J2987">
        <v>5</v>
      </c>
      <c r="K2987" t="s">
        <v>5605</v>
      </c>
      <c r="L2987">
        <v>105</v>
      </c>
      <c r="M2987">
        <v>21</v>
      </c>
      <c r="N2987" t="s">
        <v>6085</v>
      </c>
      <c r="O2987" t="s">
        <v>464</v>
      </c>
    </row>
    <row r="2988" spans="1:15" x14ac:dyDescent="0.3">
      <c r="A2988">
        <v>223773</v>
      </c>
      <c r="B2988">
        <v>122</v>
      </c>
      <c r="C2988" t="s">
        <v>552</v>
      </c>
      <c r="D2988" t="s">
        <v>2738</v>
      </c>
      <c r="E2988" t="s">
        <v>3468</v>
      </c>
      <c r="F2988" s="440">
        <v>46119</v>
      </c>
      <c r="G2988">
        <v>21017</v>
      </c>
      <c r="H2988" t="s">
        <v>5673</v>
      </c>
      <c r="I2988" t="s">
        <v>6085</v>
      </c>
      <c r="J2988">
        <v>3</v>
      </c>
      <c r="K2988" t="s">
        <v>6115</v>
      </c>
      <c r="L2988">
        <v>476.7</v>
      </c>
      <c r="M2988">
        <v>158.9</v>
      </c>
      <c r="N2988" t="s">
        <v>6085</v>
      </c>
      <c r="O2988" t="s">
        <v>464</v>
      </c>
    </row>
    <row r="2989" spans="1:15" x14ac:dyDescent="0.3">
      <c r="A2989">
        <v>223772</v>
      </c>
      <c r="B2989">
        <v>122</v>
      </c>
      <c r="C2989" t="s">
        <v>552</v>
      </c>
      <c r="D2989" t="s">
        <v>2868</v>
      </c>
      <c r="E2989" t="s">
        <v>3469</v>
      </c>
      <c r="F2989" s="440">
        <v>46119</v>
      </c>
      <c r="G2989">
        <v>19370</v>
      </c>
      <c r="H2989" t="s">
        <v>5695</v>
      </c>
      <c r="I2989" t="s">
        <v>6085</v>
      </c>
      <c r="J2989">
        <v>19.7</v>
      </c>
      <c r="K2989" t="s">
        <v>5598</v>
      </c>
      <c r="L2989">
        <v>1867.56</v>
      </c>
      <c r="M2989">
        <v>94.8</v>
      </c>
      <c r="N2989" t="s">
        <v>6085</v>
      </c>
      <c r="O2989" t="s">
        <v>464</v>
      </c>
    </row>
    <row r="2990" spans="1:15" x14ac:dyDescent="0.3">
      <c r="A2990">
        <v>223771</v>
      </c>
      <c r="B2990">
        <v>122</v>
      </c>
      <c r="C2990" t="s">
        <v>552</v>
      </c>
      <c r="D2990" t="s">
        <v>2697</v>
      </c>
      <c r="E2990" t="s">
        <v>3470</v>
      </c>
      <c r="F2990" s="440">
        <v>46119</v>
      </c>
      <c r="G2990">
        <v>19743</v>
      </c>
      <c r="H2990" t="s">
        <v>5940</v>
      </c>
      <c r="I2990" t="s">
        <v>6085</v>
      </c>
      <c r="J2990">
        <v>5</v>
      </c>
      <c r="K2990" t="s">
        <v>5598</v>
      </c>
      <c r="L2990">
        <v>77.650000000000006</v>
      </c>
      <c r="M2990">
        <v>15.53</v>
      </c>
      <c r="N2990" t="s">
        <v>6085</v>
      </c>
      <c r="O2990" t="s">
        <v>464</v>
      </c>
    </row>
    <row r="2991" spans="1:15" x14ac:dyDescent="0.3">
      <c r="A2991">
        <v>223771</v>
      </c>
      <c r="B2991">
        <v>122</v>
      </c>
      <c r="C2991" t="s">
        <v>552</v>
      </c>
      <c r="D2991" t="s">
        <v>2697</v>
      </c>
      <c r="E2991" t="s">
        <v>3470</v>
      </c>
      <c r="F2991" s="440">
        <v>46119</v>
      </c>
      <c r="G2991">
        <v>19748</v>
      </c>
      <c r="H2991" t="s">
        <v>5983</v>
      </c>
      <c r="I2991" t="s">
        <v>6085</v>
      </c>
      <c r="J2991">
        <v>4</v>
      </c>
      <c r="K2991" t="s">
        <v>5598</v>
      </c>
      <c r="L2991">
        <v>37.799999999999997</v>
      </c>
      <c r="M2991">
        <v>9.4499999999999993</v>
      </c>
      <c r="N2991" t="s">
        <v>6085</v>
      </c>
      <c r="O2991" t="s">
        <v>464</v>
      </c>
    </row>
    <row r="2992" spans="1:15" x14ac:dyDescent="0.3">
      <c r="A2992">
        <v>223771</v>
      </c>
      <c r="B2992">
        <v>122</v>
      </c>
      <c r="C2992" t="s">
        <v>552</v>
      </c>
      <c r="D2992" t="s">
        <v>2697</v>
      </c>
      <c r="E2992" t="s">
        <v>3470</v>
      </c>
      <c r="F2992" s="440">
        <v>46119</v>
      </c>
      <c r="G2992">
        <v>19846</v>
      </c>
      <c r="H2992" t="s">
        <v>6060</v>
      </c>
      <c r="I2992" t="s">
        <v>6085</v>
      </c>
      <c r="J2992">
        <v>0.5</v>
      </c>
      <c r="K2992" t="s">
        <v>5598</v>
      </c>
      <c r="L2992">
        <v>10.8</v>
      </c>
      <c r="M2992">
        <v>21.6</v>
      </c>
      <c r="N2992" t="s">
        <v>6085</v>
      </c>
      <c r="O2992" t="s">
        <v>464</v>
      </c>
    </row>
    <row r="2993" spans="1:15" x14ac:dyDescent="0.3">
      <c r="A2993">
        <v>223771</v>
      </c>
      <c r="B2993">
        <v>122</v>
      </c>
      <c r="C2993" t="s">
        <v>552</v>
      </c>
      <c r="D2993" t="s">
        <v>2697</v>
      </c>
      <c r="E2993" t="s">
        <v>3470</v>
      </c>
      <c r="F2993" s="440">
        <v>46119</v>
      </c>
      <c r="G2993">
        <v>23096</v>
      </c>
      <c r="H2993" t="s">
        <v>5941</v>
      </c>
      <c r="I2993" t="s">
        <v>6085</v>
      </c>
      <c r="J2993">
        <v>30</v>
      </c>
      <c r="K2993" t="s">
        <v>5613</v>
      </c>
      <c r="L2993">
        <v>23.1</v>
      </c>
      <c r="M2993">
        <v>0.77</v>
      </c>
      <c r="N2993" t="s">
        <v>6085</v>
      </c>
      <c r="O2993" t="s">
        <v>464</v>
      </c>
    </row>
    <row r="2994" spans="1:15" x14ac:dyDescent="0.3">
      <c r="A2994">
        <v>223771</v>
      </c>
      <c r="B2994">
        <v>122</v>
      </c>
      <c r="C2994" t="s">
        <v>552</v>
      </c>
      <c r="D2994" t="s">
        <v>2697</v>
      </c>
      <c r="E2994" t="s">
        <v>3470</v>
      </c>
      <c r="F2994" s="440">
        <v>46119</v>
      </c>
      <c r="G2994">
        <v>23361</v>
      </c>
      <c r="H2994" t="s">
        <v>5937</v>
      </c>
      <c r="I2994" t="s">
        <v>6085</v>
      </c>
      <c r="J2994">
        <v>20</v>
      </c>
      <c r="K2994" t="s">
        <v>5598</v>
      </c>
      <c r="L2994">
        <v>59.4</v>
      </c>
      <c r="M2994">
        <v>2.97</v>
      </c>
      <c r="N2994" t="s">
        <v>6085</v>
      </c>
      <c r="O2994" t="s">
        <v>464</v>
      </c>
    </row>
    <row r="2995" spans="1:15" x14ac:dyDescent="0.3">
      <c r="A2995">
        <v>223771</v>
      </c>
      <c r="B2995">
        <v>122</v>
      </c>
      <c r="C2995" t="s">
        <v>552</v>
      </c>
      <c r="D2995" t="s">
        <v>2697</v>
      </c>
      <c r="E2995" t="s">
        <v>3470</v>
      </c>
      <c r="F2995" s="440">
        <v>46119</v>
      </c>
      <c r="G2995">
        <v>23377</v>
      </c>
      <c r="H2995" t="s">
        <v>5927</v>
      </c>
      <c r="I2995" t="s">
        <v>6085</v>
      </c>
      <c r="J2995">
        <v>5</v>
      </c>
      <c r="K2995" t="s">
        <v>5598</v>
      </c>
      <c r="L2995">
        <v>155</v>
      </c>
      <c r="M2995">
        <v>31</v>
      </c>
      <c r="N2995" t="s">
        <v>6085</v>
      </c>
      <c r="O2995" t="s">
        <v>464</v>
      </c>
    </row>
    <row r="2996" spans="1:15" x14ac:dyDescent="0.3">
      <c r="A2996">
        <v>223770</v>
      </c>
      <c r="B2996">
        <v>122</v>
      </c>
      <c r="C2996" t="s">
        <v>552</v>
      </c>
      <c r="D2996" t="s">
        <v>2520</v>
      </c>
      <c r="E2996" t="s">
        <v>3471</v>
      </c>
      <c r="F2996" s="440">
        <v>46119</v>
      </c>
      <c r="G2996">
        <v>19505</v>
      </c>
      <c r="H2996" t="s">
        <v>5978</v>
      </c>
      <c r="I2996" t="s">
        <v>6085</v>
      </c>
      <c r="J2996">
        <v>1</v>
      </c>
      <c r="K2996" t="s">
        <v>5598</v>
      </c>
      <c r="L2996">
        <v>13</v>
      </c>
      <c r="M2996">
        <v>13</v>
      </c>
      <c r="N2996" t="s">
        <v>6085</v>
      </c>
      <c r="O2996" t="s">
        <v>464</v>
      </c>
    </row>
    <row r="2997" spans="1:15" x14ac:dyDescent="0.3">
      <c r="A2997">
        <v>223770</v>
      </c>
      <c r="B2997">
        <v>122</v>
      </c>
      <c r="C2997" t="s">
        <v>552</v>
      </c>
      <c r="D2997" t="s">
        <v>2520</v>
      </c>
      <c r="E2997" t="s">
        <v>3471</v>
      </c>
      <c r="F2997" s="440">
        <v>46119</v>
      </c>
      <c r="G2997">
        <v>19498</v>
      </c>
      <c r="H2997" t="s">
        <v>5979</v>
      </c>
      <c r="I2997" t="s">
        <v>6085</v>
      </c>
      <c r="J2997">
        <v>0.6</v>
      </c>
      <c r="K2997" t="s">
        <v>5598</v>
      </c>
      <c r="L2997">
        <v>9</v>
      </c>
      <c r="M2997">
        <v>15</v>
      </c>
      <c r="N2997" t="s">
        <v>6085</v>
      </c>
      <c r="O2997" t="s">
        <v>464</v>
      </c>
    </row>
    <row r="2998" spans="1:15" x14ac:dyDescent="0.3">
      <c r="A2998">
        <v>223770</v>
      </c>
      <c r="B2998">
        <v>122</v>
      </c>
      <c r="C2998" t="s">
        <v>552</v>
      </c>
      <c r="D2998" t="s">
        <v>2520</v>
      </c>
      <c r="E2998" t="s">
        <v>3471</v>
      </c>
      <c r="F2998" s="440">
        <v>46119</v>
      </c>
      <c r="G2998">
        <v>23095</v>
      </c>
      <c r="H2998" t="s">
        <v>5942</v>
      </c>
      <c r="I2998" t="s">
        <v>6085</v>
      </c>
      <c r="J2998">
        <v>150</v>
      </c>
      <c r="K2998" t="s">
        <v>5613</v>
      </c>
      <c r="L2998">
        <v>198</v>
      </c>
      <c r="M2998">
        <v>1.32</v>
      </c>
      <c r="N2998" t="s">
        <v>6085</v>
      </c>
      <c r="O2998" t="s">
        <v>464</v>
      </c>
    </row>
    <row r="2999" spans="1:15" x14ac:dyDescent="0.3">
      <c r="A2999">
        <v>223770</v>
      </c>
      <c r="B2999">
        <v>122</v>
      </c>
      <c r="C2999" t="s">
        <v>552</v>
      </c>
      <c r="D2999" t="s">
        <v>2520</v>
      </c>
      <c r="E2999" t="s">
        <v>3471</v>
      </c>
      <c r="F2999" s="440">
        <v>46119</v>
      </c>
      <c r="G2999">
        <v>23236</v>
      </c>
      <c r="H2999" t="s">
        <v>5934</v>
      </c>
      <c r="I2999" t="s">
        <v>6085</v>
      </c>
      <c r="J2999">
        <v>2</v>
      </c>
      <c r="K2999" t="s">
        <v>5598</v>
      </c>
      <c r="L2999">
        <v>22</v>
      </c>
      <c r="M2999">
        <v>11</v>
      </c>
      <c r="N2999" t="s">
        <v>6085</v>
      </c>
      <c r="O2999" t="s">
        <v>464</v>
      </c>
    </row>
    <row r="3000" spans="1:15" x14ac:dyDescent="0.3">
      <c r="A3000">
        <v>223770</v>
      </c>
      <c r="B3000">
        <v>122</v>
      </c>
      <c r="C3000" t="s">
        <v>552</v>
      </c>
      <c r="D3000" t="s">
        <v>2520</v>
      </c>
      <c r="E3000" t="s">
        <v>3471</v>
      </c>
      <c r="F3000" s="440">
        <v>46119</v>
      </c>
      <c r="G3000">
        <v>19480</v>
      </c>
      <c r="H3000" t="s">
        <v>5936</v>
      </c>
      <c r="I3000" t="s">
        <v>6085</v>
      </c>
      <c r="J3000">
        <v>0.5</v>
      </c>
      <c r="K3000" t="s">
        <v>5598</v>
      </c>
      <c r="L3000">
        <v>8.5</v>
      </c>
      <c r="M3000">
        <v>17</v>
      </c>
      <c r="N3000" t="s">
        <v>6085</v>
      </c>
      <c r="O3000" t="s">
        <v>464</v>
      </c>
    </row>
    <row r="3001" spans="1:15" x14ac:dyDescent="0.3">
      <c r="A3001">
        <v>223770</v>
      </c>
      <c r="B3001">
        <v>122</v>
      </c>
      <c r="C3001" t="s">
        <v>552</v>
      </c>
      <c r="D3001" t="s">
        <v>2520</v>
      </c>
      <c r="E3001" t="s">
        <v>3471</v>
      </c>
      <c r="F3001" s="440">
        <v>46119</v>
      </c>
      <c r="G3001">
        <v>19575</v>
      </c>
      <c r="H3001" t="s">
        <v>5944</v>
      </c>
      <c r="I3001" t="s">
        <v>6085</v>
      </c>
      <c r="J3001">
        <v>0.5</v>
      </c>
      <c r="K3001" t="s">
        <v>5598</v>
      </c>
      <c r="L3001">
        <v>15</v>
      </c>
      <c r="M3001">
        <v>30</v>
      </c>
      <c r="N3001" t="s">
        <v>6085</v>
      </c>
      <c r="O3001" t="s">
        <v>464</v>
      </c>
    </row>
    <row r="3002" spans="1:15" x14ac:dyDescent="0.3">
      <c r="A3002">
        <v>223770</v>
      </c>
      <c r="B3002">
        <v>122</v>
      </c>
      <c r="C3002" t="s">
        <v>552</v>
      </c>
      <c r="D3002" t="s">
        <v>2520</v>
      </c>
      <c r="E3002" t="s">
        <v>3471</v>
      </c>
      <c r="F3002" s="440">
        <v>46119</v>
      </c>
      <c r="G3002">
        <v>19485</v>
      </c>
      <c r="H3002" t="s">
        <v>5935</v>
      </c>
      <c r="I3002" t="s">
        <v>6085</v>
      </c>
      <c r="J3002">
        <v>0.1</v>
      </c>
      <c r="K3002" t="s">
        <v>5598</v>
      </c>
      <c r="L3002">
        <v>13</v>
      </c>
      <c r="M3002">
        <v>130</v>
      </c>
      <c r="N3002" t="s">
        <v>6085</v>
      </c>
      <c r="O3002" t="s">
        <v>464</v>
      </c>
    </row>
    <row r="3003" spans="1:15" x14ac:dyDescent="0.3">
      <c r="A3003">
        <v>223770</v>
      </c>
      <c r="B3003">
        <v>122</v>
      </c>
      <c r="C3003" t="s">
        <v>552</v>
      </c>
      <c r="D3003" t="s">
        <v>2520</v>
      </c>
      <c r="E3003" t="s">
        <v>3471</v>
      </c>
      <c r="F3003" s="440">
        <v>46119</v>
      </c>
      <c r="G3003">
        <v>19558</v>
      </c>
      <c r="H3003" t="s">
        <v>5950</v>
      </c>
      <c r="I3003" t="s">
        <v>6085</v>
      </c>
      <c r="J3003">
        <v>1</v>
      </c>
      <c r="K3003" t="s">
        <v>5598</v>
      </c>
      <c r="L3003">
        <v>17</v>
      </c>
      <c r="M3003">
        <v>17</v>
      </c>
      <c r="N3003" t="s">
        <v>6085</v>
      </c>
      <c r="O3003" t="s">
        <v>464</v>
      </c>
    </row>
    <row r="3004" spans="1:15" x14ac:dyDescent="0.3">
      <c r="A3004">
        <v>223770</v>
      </c>
      <c r="B3004">
        <v>122</v>
      </c>
      <c r="C3004" t="s">
        <v>552</v>
      </c>
      <c r="D3004" t="s">
        <v>2520</v>
      </c>
      <c r="E3004" t="s">
        <v>3471</v>
      </c>
      <c r="F3004" s="440">
        <v>46119</v>
      </c>
      <c r="G3004">
        <v>19503</v>
      </c>
      <c r="H3004" t="s">
        <v>6058</v>
      </c>
      <c r="I3004" t="s">
        <v>6085</v>
      </c>
      <c r="J3004">
        <v>1</v>
      </c>
      <c r="K3004" t="s">
        <v>5598</v>
      </c>
      <c r="L3004">
        <v>11</v>
      </c>
      <c r="M3004">
        <v>11</v>
      </c>
      <c r="N3004" t="s">
        <v>6085</v>
      </c>
      <c r="O3004" t="s">
        <v>464</v>
      </c>
    </row>
    <row r="3005" spans="1:15" x14ac:dyDescent="0.3">
      <c r="A3005">
        <v>223770</v>
      </c>
      <c r="B3005">
        <v>122</v>
      </c>
      <c r="C3005" t="s">
        <v>552</v>
      </c>
      <c r="D3005" t="s">
        <v>2520</v>
      </c>
      <c r="E3005" t="s">
        <v>3471</v>
      </c>
      <c r="F3005" s="440">
        <v>46119</v>
      </c>
      <c r="G3005">
        <v>19502</v>
      </c>
      <c r="H3005" t="s">
        <v>6015</v>
      </c>
      <c r="I3005" t="s">
        <v>6085</v>
      </c>
      <c r="J3005">
        <v>0.6</v>
      </c>
      <c r="K3005" t="s">
        <v>5598</v>
      </c>
      <c r="L3005">
        <v>12</v>
      </c>
      <c r="M3005">
        <v>20</v>
      </c>
      <c r="N3005" t="s">
        <v>6085</v>
      </c>
      <c r="O3005" t="s">
        <v>464</v>
      </c>
    </row>
    <row r="3006" spans="1:15" x14ac:dyDescent="0.3">
      <c r="A3006">
        <v>223770</v>
      </c>
      <c r="B3006">
        <v>122</v>
      </c>
      <c r="C3006" t="s">
        <v>552</v>
      </c>
      <c r="D3006" t="s">
        <v>2520</v>
      </c>
      <c r="E3006" t="s">
        <v>3471</v>
      </c>
      <c r="F3006" s="440">
        <v>46119</v>
      </c>
      <c r="G3006">
        <v>23390</v>
      </c>
      <c r="H3006" t="s">
        <v>5922</v>
      </c>
      <c r="I3006" t="s">
        <v>6085</v>
      </c>
      <c r="J3006">
        <v>8</v>
      </c>
      <c r="K3006" t="s">
        <v>5598</v>
      </c>
      <c r="L3006">
        <v>64</v>
      </c>
      <c r="M3006">
        <v>8</v>
      </c>
      <c r="N3006" t="s">
        <v>6085</v>
      </c>
      <c r="O3006" t="s">
        <v>464</v>
      </c>
    </row>
    <row r="3007" spans="1:15" x14ac:dyDescent="0.3">
      <c r="A3007">
        <v>223770</v>
      </c>
      <c r="B3007">
        <v>122</v>
      </c>
      <c r="C3007" t="s">
        <v>552</v>
      </c>
      <c r="D3007" t="s">
        <v>2520</v>
      </c>
      <c r="E3007" t="s">
        <v>3471</v>
      </c>
      <c r="F3007" s="440">
        <v>46119</v>
      </c>
      <c r="G3007">
        <v>19472</v>
      </c>
      <c r="H3007" t="s">
        <v>6064</v>
      </c>
      <c r="I3007" t="s">
        <v>6085</v>
      </c>
      <c r="J3007">
        <v>1.5</v>
      </c>
      <c r="K3007" t="s">
        <v>5598</v>
      </c>
      <c r="L3007">
        <v>34.5</v>
      </c>
      <c r="M3007">
        <v>23</v>
      </c>
      <c r="N3007" t="s">
        <v>6085</v>
      </c>
      <c r="O3007" t="s">
        <v>464</v>
      </c>
    </row>
    <row r="3008" spans="1:15" x14ac:dyDescent="0.3">
      <c r="A3008">
        <v>223770</v>
      </c>
      <c r="B3008">
        <v>122</v>
      </c>
      <c r="C3008" t="s">
        <v>552</v>
      </c>
      <c r="D3008" t="s">
        <v>2520</v>
      </c>
      <c r="E3008" t="s">
        <v>3471</v>
      </c>
      <c r="F3008" s="440">
        <v>46119</v>
      </c>
      <c r="G3008">
        <v>19553</v>
      </c>
      <c r="H3008" t="s">
        <v>6155</v>
      </c>
      <c r="I3008" t="s">
        <v>6085</v>
      </c>
      <c r="J3008">
        <v>2</v>
      </c>
      <c r="K3008" t="s">
        <v>5598</v>
      </c>
      <c r="L3008">
        <v>9.8000000000000007</v>
      </c>
      <c r="M3008">
        <v>4.9000000000000004</v>
      </c>
      <c r="N3008" t="s">
        <v>6085</v>
      </c>
      <c r="O3008" t="s">
        <v>464</v>
      </c>
    </row>
    <row r="3009" spans="1:15" x14ac:dyDescent="0.3">
      <c r="A3009">
        <v>223770</v>
      </c>
      <c r="B3009">
        <v>122</v>
      </c>
      <c r="C3009" t="s">
        <v>552</v>
      </c>
      <c r="D3009" t="s">
        <v>2520</v>
      </c>
      <c r="E3009" t="s">
        <v>3471</v>
      </c>
      <c r="F3009" s="440">
        <v>46119</v>
      </c>
      <c r="G3009">
        <v>23359</v>
      </c>
      <c r="H3009" t="s">
        <v>5939</v>
      </c>
      <c r="I3009" t="s">
        <v>6085</v>
      </c>
      <c r="J3009">
        <v>5</v>
      </c>
      <c r="K3009" t="s">
        <v>5598</v>
      </c>
      <c r="L3009">
        <v>12</v>
      </c>
      <c r="M3009">
        <v>2.4</v>
      </c>
      <c r="N3009" t="s">
        <v>6085</v>
      </c>
      <c r="O3009" t="s">
        <v>464</v>
      </c>
    </row>
    <row r="3010" spans="1:15" x14ac:dyDescent="0.3">
      <c r="A3010">
        <v>223770</v>
      </c>
      <c r="B3010">
        <v>122</v>
      </c>
      <c r="C3010" t="s">
        <v>552</v>
      </c>
      <c r="D3010" t="s">
        <v>2520</v>
      </c>
      <c r="E3010" t="s">
        <v>3471</v>
      </c>
      <c r="F3010" s="440">
        <v>46119</v>
      </c>
      <c r="G3010">
        <v>19476</v>
      </c>
      <c r="H3010" t="s">
        <v>6017</v>
      </c>
      <c r="I3010" t="s">
        <v>6085</v>
      </c>
      <c r="J3010">
        <v>0.3</v>
      </c>
      <c r="K3010" t="s">
        <v>5598</v>
      </c>
      <c r="L3010">
        <v>19.5</v>
      </c>
      <c r="M3010">
        <v>65</v>
      </c>
      <c r="N3010" t="s">
        <v>6085</v>
      </c>
      <c r="O3010" t="s">
        <v>464</v>
      </c>
    </row>
    <row r="3011" spans="1:15" x14ac:dyDescent="0.3">
      <c r="A3011">
        <v>223770</v>
      </c>
      <c r="B3011">
        <v>122</v>
      </c>
      <c r="C3011" t="s">
        <v>552</v>
      </c>
      <c r="D3011" t="s">
        <v>2520</v>
      </c>
      <c r="E3011" t="s">
        <v>3471</v>
      </c>
      <c r="F3011" s="440">
        <v>46119</v>
      </c>
      <c r="G3011">
        <v>19751</v>
      </c>
      <c r="H3011" t="s">
        <v>5938</v>
      </c>
      <c r="I3011" t="s">
        <v>6085</v>
      </c>
      <c r="J3011">
        <v>7</v>
      </c>
      <c r="K3011" t="s">
        <v>5598</v>
      </c>
      <c r="L3011">
        <v>77</v>
      </c>
      <c r="M3011">
        <v>11</v>
      </c>
      <c r="N3011" t="s">
        <v>6085</v>
      </c>
      <c r="O3011" t="s">
        <v>464</v>
      </c>
    </row>
    <row r="3012" spans="1:15" x14ac:dyDescent="0.3">
      <c r="A3012">
        <v>223770</v>
      </c>
      <c r="B3012">
        <v>122</v>
      </c>
      <c r="C3012" t="s">
        <v>552</v>
      </c>
      <c r="D3012" t="s">
        <v>2520</v>
      </c>
      <c r="E3012" t="s">
        <v>3471</v>
      </c>
      <c r="F3012" s="440">
        <v>46119</v>
      </c>
      <c r="G3012">
        <v>25647</v>
      </c>
      <c r="H3012" t="s">
        <v>5918</v>
      </c>
      <c r="I3012" t="s">
        <v>6085</v>
      </c>
      <c r="J3012">
        <v>1.5</v>
      </c>
      <c r="K3012" t="s">
        <v>5598</v>
      </c>
      <c r="L3012">
        <v>30</v>
      </c>
      <c r="M3012">
        <v>20</v>
      </c>
      <c r="N3012" t="s">
        <v>6085</v>
      </c>
      <c r="O3012" t="s">
        <v>464</v>
      </c>
    </row>
    <row r="3013" spans="1:15" x14ac:dyDescent="0.3">
      <c r="A3013">
        <v>223769</v>
      </c>
      <c r="B3013">
        <v>122</v>
      </c>
      <c r="C3013" t="s">
        <v>552</v>
      </c>
      <c r="D3013" t="s">
        <v>2704</v>
      </c>
      <c r="E3013" t="s">
        <v>3472</v>
      </c>
      <c r="F3013" s="440">
        <v>46119</v>
      </c>
      <c r="G3013">
        <v>19647</v>
      </c>
      <c r="H3013" t="s">
        <v>5921</v>
      </c>
      <c r="I3013" t="s">
        <v>6085</v>
      </c>
      <c r="J3013">
        <v>1</v>
      </c>
      <c r="K3013" t="s">
        <v>5598</v>
      </c>
      <c r="L3013">
        <v>15.3</v>
      </c>
      <c r="M3013">
        <v>15.3</v>
      </c>
      <c r="N3013" t="s">
        <v>6085</v>
      </c>
      <c r="O3013" t="s">
        <v>464</v>
      </c>
    </row>
    <row r="3014" spans="1:15" x14ac:dyDescent="0.3">
      <c r="A3014">
        <v>223769</v>
      </c>
      <c r="B3014">
        <v>122</v>
      </c>
      <c r="C3014" t="s">
        <v>552</v>
      </c>
      <c r="D3014" t="s">
        <v>2704</v>
      </c>
      <c r="E3014" t="s">
        <v>3472</v>
      </c>
      <c r="F3014" s="440">
        <v>46119</v>
      </c>
      <c r="G3014">
        <v>19465</v>
      </c>
      <c r="H3014" t="s">
        <v>5953</v>
      </c>
      <c r="I3014" t="s">
        <v>6085</v>
      </c>
      <c r="J3014">
        <v>1.1000000000000001</v>
      </c>
      <c r="K3014" t="s">
        <v>5598</v>
      </c>
      <c r="L3014">
        <v>6.38</v>
      </c>
      <c r="M3014">
        <v>5.8</v>
      </c>
      <c r="N3014" t="s">
        <v>6085</v>
      </c>
      <c r="O3014" t="s">
        <v>464</v>
      </c>
    </row>
    <row r="3015" spans="1:15" x14ac:dyDescent="0.3">
      <c r="A3015">
        <v>223769</v>
      </c>
      <c r="B3015">
        <v>122</v>
      </c>
      <c r="C3015" t="s">
        <v>552</v>
      </c>
      <c r="D3015" t="s">
        <v>2704</v>
      </c>
      <c r="E3015" t="s">
        <v>3472</v>
      </c>
      <c r="F3015" s="440">
        <v>46119</v>
      </c>
      <c r="G3015">
        <v>24037</v>
      </c>
      <c r="H3015" t="s">
        <v>6116</v>
      </c>
      <c r="I3015" t="s">
        <v>6085</v>
      </c>
      <c r="J3015">
        <v>2</v>
      </c>
      <c r="K3015" t="s">
        <v>5598</v>
      </c>
      <c r="L3015">
        <v>37.700000000000003</v>
      </c>
      <c r="M3015">
        <v>18.850000000000001</v>
      </c>
      <c r="N3015" t="s">
        <v>6085</v>
      </c>
      <c r="O3015" t="s">
        <v>464</v>
      </c>
    </row>
    <row r="3016" spans="1:15" x14ac:dyDescent="0.3">
      <c r="A3016">
        <v>223768</v>
      </c>
      <c r="B3016">
        <v>122</v>
      </c>
      <c r="C3016" t="s">
        <v>552</v>
      </c>
      <c r="D3016" t="s">
        <v>2704</v>
      </c>
      <c r="E3016" t="s">
        <v>3473</v>
      </c>
      <c r="F3016" s="440">
        <v>46119</v>
      </c>
      <c r="G3016">
        <v>19621</v>
      </c>
      <c r="H3016" t="s">
        <v>5931</v>
      </c>
      <c r="I3016" t="s">
        <v>6085</v>
      </c>
      <c r="J3016">
        <v>2</v>
      </c>
      <c r="K3016" t="s">
        <v>5598</v>
      </c>
      <c r="L3016">
        <v>11.6</v>
      </c>
      <c r="M3016">
        <v>5.8</v>
      </c>
      <c r="N3016" t="s">
        <v>6085</v>
      </c>
      <c r="O3016" t="s">
        <v>464</v>
      </c>
    </row>
    <row r="3017" spans="1:15" x14ac:dyDescent="0.3">
      <c r="A3017">
        <v>223768</v>
      </c>
      <c r="B3017">
        <v>122</v>
      </c>
      <c r="C3017" t="s">
        <v>552</v>
      </c>
      <c r="D3017" t="s">
        <v>2704</v>
      </c>
      <c r="E3017" t="s">
        <v>3473</v>
      </c>
      <c r="F3017" s="440">
        <v>46119</v>
      </c>
      <c r="G3017">
        <v>19562</v>
      </c>
      <c r="H3017" t="s">
        <v>5946</v>
      </c>
      <c r="I3017" t="s">
        <v>6085</v>
      </c>
      <c r="J3017">
        <v>0.36</v>
      </c>
      <c r="K3017" t="s">
        <v>5598</v>
      </c>
      <c r="L3017">
        <v>9.2899999999999991</v>
      </c>
      <c r="M3017">
        <v>25.805555999999999</v>
      </c>
      <c r="N3017" t="s">
        <v>6085</v>
      </c>
      <c r="O3017" t="s">
        <v>464</v>
      </c>
    </row>
    <row r="3018" spans="1:15" x14ac:dyDescent="0.3">
      <c r="A3018">
        <v>223768</v>
      </c>
      <c r="B3018">
        <v>122</v>
      </c>
      <c r="C3018" t="s">
        <v>552</v>
      </c>
      <c r="D3018" t="s">
        <v>2704</v>
      </c>
      <c r="E3018" t="s">
        <v>3473</v>
      </c>
      <c r="F3018" s="440">
        <v>46119</v>
      </c>
      <c r="G3018">
        <v>19572</v>
      </c>
      <c r="H3018" t="s">
        <v>5945</v>
      </c>
      <c r="I3018" t="s">
        <v>6085</v>
      </c>
      <c r="J3018">
        <v>0.3</v>
      </c>
      <c r="K3018" t="s">
        <v>5598</v>
      </c>
      <c r="L3018">
        <v>3.7</v>
      </c>
      <c r="M3018">
        <v>12.333333</v>
      </c>
      <c r="N3018" t="s">
        <v>6085</v>
      </c>
      <c r="O3018" t="s">
        <v>464</v>
      </c>
    </row>
    <row r="3019" spans="1:15" x14ac:dyDescent="0.3">
      <c r="A3019">
        <v>223768</v>
      </c>
      <c r="B3019">
        <v>122</v>
      </c>
      <c r="C3019" t="s">
        <v>552</v>
      </c>
      <c r="D3019" t="s">
        <v>2704</v>
      </c>
      <c r="E3019" t="s">
        <v>3473</v>
      </c>
      <c r="F3019" s="440">
        <v>46119</v>
      </c>
      <c r="G3019">
        <v>23389</v>
      </c>
      <c r="H3019" t="s">
        <v>5923</v>
      </c>
      <c r="I3019" t="s">
        <v>6085</v>
      </c>
      <c r="J3019">
        <v>4</v>
      </c>
      <c r="K3019" t="s">
        <v>5598</v>
      </c>
      <c r="L3019">
        <v>21.56</v>
      </c>
      <c r="M3019">
        <v>5.39</v>
      </c>
      <c r="N3019" t="s">
        <v>6085</v>
      </c>
      <c r="O3019" t="s">
        <v>464</v>
      </c>
    </row>
    <row r="3020" spans="1:15" x14ac:dyDescent="0.3">
      <c r="A3020">
        <v>223768</v>
      </c>
      <c r="B3020">
        <v>122</v>
      </c>
      <c r="C3020" t="s">
        <v>552</v>
      </c>
      <c r="D3020" t="s">
        <v>2704</v>
      </c>
      <c r="E3020" t="s">
        <v>3473</v>
      </c>
      <c r="F3020" s="440">
        <v>46119</v>
      </c>
      <c r="G3020">
        <v>19738</v>
      </c>
      <c r="H3020" t="s">
        <v>6018</v>
      </c>
      <c r="I3020" t="s">
        <v>6085</v>
      </c>
      <c r="J3020">
        <v>18.5</v>
      </c>
      <c r="K3020" t="s">
        <v>5598</v>
      </c>
      <c r="L3020">
        <v>50.51</v>
      </c>
      <c r="M3020">
        <v>2.73027</v>
      </c>
      <c r="N3020" t="s">
        <v>6085</v>
      </c>
      <c r="O3020" t="s">
        <v>464</v>
      </c>
    </row>
    <row r="3021" spans="1:15" x14ac:dyDescent="0.3">
      <c r="A3021">
        <v>223768</v>
      </c>
      <c r="B3021">
        <v>122</v>
      </c>
      <c r="C3021" t="s">
        <v>552</v>
      </c>
      <c r="D3021" t="s">
        <v>2704</v>
      </c>
      <c r="E3021" t="s">
        <v>3473</v>
      </c>
      <c r="F3021" s="440">
        <v>46119</v>
      </c>
      <c r="G3021">
        <v>24509</v>
      </c>
      <c r="H3021" t="s">
        <v>5928</v>
      </c>
      <c r="I3021" t="s">
        <v>6085</v>
      </c>
      <c r="J3021">
        <v>10</v>
      </c>
      <c r="K3021" t="s">
        <v>5598</v>
      </c>
      <c r="L3021">
        <v>33.299999999999997</v>
      </c>
      <c r="M3021">
        <v>3.33</v>
      </c>
      <c r="N3021" t="s">
        <v>6085</v>
      </c>
      <c r="O3021" t="s">
        <v>464</v>
      </c>
    </row>
    <row r="3022" spans="1:15" x14ac:dyDescent="0.3">
      <c r="A3022">
        <v>223768</v>
      </c>
      <c r="B3022">
        <v>122</v>
      </c>
      <c r="C3022" t="s">
        <v>552</v>
      </c>
      <c r="D3022" t="s">
        <v>2704</v>
      </c>
      <c r="E3022" t="s">
        <v>3473</v>
      </c>
      <c r="F3022" s="440">
        <v>46119</v>
      </c>
      <c r="G3022">
        <v>23198</v>
      </c>
      <c r="H3022" t="s">
        <v>5947</v>
      </c>
      <c r="I3022" t="s">
        <v>6085</v>
      </c>
      <c r="J3022">
        <v>0.5</v>
      </c>
      <c r="K3022" t="s">
        <v>5598</v>
      </c>
      <c r="L3022">
        <v>11.96</v>
      </c>
      <c r="M3022">
        <v>23.92</v>
      </c>
      <c r="N3022" t="s">
        <v>6085</v>
      </c>
      <c r="O3022" t="s">
        <v>464</v>
      </c>
    </row>
    <row r="3023" spans="1:15" x14ac:dyDescent="0.3">
      <c r="A3023">
        <v>223768</v>
      </c>
      <c r="B3023">
        <v>122</v>
      </c>
      <c r="C3023" t="s">
        <v>552</v>
      </c>
      <c r="D3023" t="s">
        <v>2704</v>
      </c>
      <c r="E3023" t="s">
        <v>3473</v>
      </c>
      <c r="F3023" s="440">
        <v>46119</v>
      </c>
      <c r="G3023">
        <v>19623</v>
      </c>
      <c r="H3023" t="s">
        <v>5929</v>
      </c>
      <c r="I3023" t="s">
        <v>6085</v>
      </c>
      <c r="J3023">
        <v>10</v>
      </c>
      <c r="K3023" t="s">
        <v>5598</v>
      </c>
      <c r="L3023">
        <v>45</v>
      </c>
      <c r="M3023">
        <v>4.5</v>
      </c>
      <c r="N3023" t="s">
        <v>6085</v>
      </c>
      <c r="O3023" t="s">
        <v>464</v>
      </c>
    </row>
    <row r="3024" spans="1:15" x14ac:dyDescent="0.3">
      <c r="A3024">
        <v>223768</v>
      </c>
      <c r="B3024">
        <v>122</v>
      </c>
      <c r="C3024" t="s">
        <v>552</v>
      </c>
      <c r="D3024" t="s">
        <v>2704</v>
      </c>
      <c r="E3024" t="s">
        <v>3473</v>
      </c>
      <c r="F3024" s="440">
        <v>46119</v>
      </c>
      <c r="G3024">
        <v>23113</v>
      </c>
      <c r="H3024" t="s">
        <v>5985</v>
      </c>
      <c r="I3024" t="s">
        <v>6085</v>
      </c>
      <c r="J3024">
        <v>1</v>
      </c>
      <c r="K3024" t="s">
        <v>5598</v>
      </c>
      <c r="L3024">
        <v>12.91</v>
      </c>
      <c r="M3024">
        <v>12.91</v>
      </c>
      <c r="N3024" t="s">
        <v>6085</v>
      </c>
      <c r="O3024" t="s">
        <v>464</v>
      </c>
    </row>
    <row r="3025" spans="1:15" x14ac:dyDescent="0.3">
      <c r="A3025">
        <v>223768</v>
      </c>
      <c r="B3025">
        <v>122</v>
      </c>
      <c r="C3025" t="s">
        <v>552</v>
      </c>
      <c r="D3025" t="s">
        <v>2704</v>
      </c>
      <c r="E3025" t="s">
        <v>3473</v>
      </c>
      <c r="F3025" s="440">
        <v>46119</v>
      </c>
      <c r="G3025">
        <v>23228</v>
      </c>
      <c r="H3025" t="s">
        <v>6164</v>
      </c>
      <c r="I3025" t="s">
        <v>6085</v>
      </c>
      <c r="J3025">
        <v>8</v>
      </c>
      <c r="K3025" t="s">
        <v>5598</v>
      </c>
      <c r="L3025">
        <v>52.24</v>
      </c>
      <c r="M3025">
        <v>6.53</v>
      </c>
      <c r="N3025" t="s">
        <v>6085</v>
      </c>
      <c r="O3025" t="s">
        <v>464</v>
      </c>
    </row>
    <row r="3026" spans="1:15" x14ac:dyDescent="0.3">
      <c r="A3026">
        <v>223768</v>
      </c>
      <c r="B3026">
        <v>122</v>
      </c>
      <c r="C3026" t="s">
        <v>552</v>
      </c>
      <c r="D3026" t="s">
        <v>2704</v>
      </c>
      <c r="E3026" t="s">
        <v>3473</v>
      </c>
      <c r="F3026" s="440">
        <v>46119</v>
      </c>
      <c r="G3026">
        <v>27106</v>
      </c>
      <c r="H3026" t="s">
        <v>6153</v>
      </c>
      <c r="I3026" t="s">
        <v>6085</v>
      </c>
      <c r="J3026">
        <v>3</v>
      </c>
      <c r="K3026" t="s">
        <v>5598</v>
      </c>
      <c r="L3026">
        <v>91.35</v>
      </c>
      <c r="M3026">
        <v>30.45</v>
      </c>
      <c r="N3026" t="s">
        <v>6085</v>
      </c>
      <c r="O3026" t="s">
        <v>464</v>
      </c>
    </row>
    <row r="3027" spans="1:15" x14ac:dyDescent="0.3">
      <c r="A3027">
        <v>223768</v>
      </c>
      <c r="B3027">
        <v>122</v>
      </c>
      <c r="C3027" t="s">
        <v>552</v>
      </c>
      <c r="D3027" t="s">
        <v>2704</v>
      </c>
      <c r="E3027" t="s">
        <v>3473</v>
      </c>
      <c r="F3027" s="440">
        <v>46119</v>
      </c>
      <c r="G3027">
        <v>24083</v>
      </c>
      <c r="H3027" t="s">
        <v>5924</v>
      </c>
      <c r="I3027" t="s">
        <v>6085</v>
      </c>
      <c r="J3027">
        <v>50</v>
      </c>
      <c r="K3027" t="s">
        <v>5598</v>
      </c>
      <c r="L3027">
        <v>272</v>
      </c>
      <c r="M3027">
        <v>5.44</v>
      </c>
      <c r="N3027" t="s">
        <v>6085</v>
      </c>
      <c r="O3027" t="s">
        <v>464</v>
      </c>
    </row>
    <row r="3028" spans="1:15" x14ac:dyDescent="0.3">
      <c r="A3028">
        <v>223768</v>
      </c>
      <c r="B3028">
        <v>122</v>
      </c>
      <c r="C3028" t="s">
        <v>552</v>
      </c>
      <c r="D3028" t="s">
        <v>2704</v>
      </c>
      <c r="E3028" t="s">
        <v>3473</v>
      </c>
      <c r="F3028" s="440">
        <v>46119</v>
      </c>
      <c r="G3028">
        <v>19488</v>
      </c>
      <c r="H3028" t="s">
        <v>5930</v>
      </c>
      <c r="I3028" t="s">
        <v>6085</v>
      </c>
      <c r="J3028">
        <v>1</v>
      </c>
      <c r="K3028" t="s">
        <v>5598</v>
      </c>
      <c r="L3028">
        <v>14.5</v>
      </c>
      <c r="M3028">
        <v>14.5</v>
      </c>
      <c r="N3028" t="s">
        <v>6085</v>
      </c>
      <c r="O3028" t="s">
        <v>464</v>
      </c>
    </row>
    <row r="3029" spans="1:15" x14ac:dyDescent="0.3">
      <c r="A3029">
        <v>223767</v>
      </c>
      <c r="B3029">
        <v>122</v>
      </c>
      <c r="C3029" t="s">
        <v>552</v>
      </c>
      <c r="D3029" t="s">
        <v>2693</v>
      </c>
      <c r="E3029" t="s">
        <v>3474</v>
      </c>
      <c r="F3029" s="440">
        <v>46119</v>
      </c>
      <c r="G3029">
        <v>17716</v>
      </c>
      <c r="H3029" t="s">
        <v>5830</v>
      </c>
      <c r="I3029" t="s">
        <v>4764</v>
      </c>
      <c r="J3029">
        <v>12</v>
      </c>
      <c r="K3029" t="s">
        <v>6093</v>
      </c>
      <c r="L3029">
        <v>318</v>
      </c>
      <c r="M3029">
        <v>26.5</v>
      </c>
      <c r="N3029" t="s">
        <v>4764</v>
      </c>
      <c r="O3029" t="s">
        <v>464</v>
      </c>
    </row>
    <row r="3030" spans="1:15" x14ac:dyDescent="0.3">
      <c r="A3030">
        <v>223767</v>
      </c>
      <c r="B3030">
        <v>122</v>
      </c>
      <c r="C3030" t="s">
        <v>552</v>
      </c>
      <c r="D3030" t="s">
        <v>2693</v>
      </c>
      <c r="E3030" t="s">
        <v>3474</v>
      </c>
      <c r="F3030" s="440">
        <v>46119</v>
      </c>
      <c r="G3030">
        <v>28071</v>
      </c>
      <c r="H3030" t="s">
        <v>6010</v>
      </c>
      <c r="I3030" t="s">
        <v>4764</v>
      </c>
      <c r="J3030">
        <v>2</v>
      </c>
      <c r="K3030" t="s">
        <v>5613</v>
      </c>
      <c r="L3030">
        <v>327.8</v>
      </c>
      <c r="M3030">
        <v>163.9</v>
      </c>
      <c r="N3030" t="s">
        <v>4764</v>
      </c>
      <c r="O3030" t="s">
        <v>464</v>
      </c>
    </row>
    <row r="3031" spans="1:15" x14ac:dyDescent="0.3">
      <c r="A3031">
        <v>223754</v>
      </c>
      <c r="B3031">
        <v>122</v>
      </c>
      <c r="C3031" t="s">
        <v>552</v>
      </c>
      <c r="D3031" t="s">
        <v>2382</v>
      </c>
      <c r="E3031" t="s">
        <v>3475</v>
      </c>
      <c r="F3031" s="440">
        <v>46118</v>
      </c>
      <c r="G3031">
        <v>28057</v>
      </c>
      <c r="H3031" t="s">
        <v>6113</v>
      </c>
      <c r="I3031" t="s">
        <v>6097</v>
      </c>
      <c r="J3031">
        <v>2</v>
      </c>
      <c r="K3031" t="s">
        <v>5703</v>
      </c>
      <c r="L3031">
        <v>684</v>
      </c>
      <c r="M3031">
        <v>342</v>
      </c>
      <c r="N3031" t="s">
        <v>6107</v>
      </c>
      <c r="O3031" t="s">
        <v>464</v>
      </c>
    </row>
    <row r="3032" spans="1:15" x14ac:dyDescent="0.3">
      <c r="A3032">
        <v>223753</v>
      </c>
      <c r="B3032">
        <v>122</v>
      </c>
      <c r="C3032" t="s">
        <v>552</v>
      </c>
      <c r="D3032" t="s">
        <v>2746</v>
      </c>
      <c r="E3032" t="s">
        <v>3476</v>
      </c>
      <c r="F3032" s="440">
        <v>46118</v>
      </c>
      <c r="G3032">
        <v>27340</v>
      </c>
      <c r="H3032" t="s">
        <v>6118</v>
      </c>
      <c r="I3032" t="s">
        <v>4764</v>
      </c>
      <c r="J3032">
        <v>10</v>
      </c>
      <c r="K3032" t="s">
        <v>5605</v>
      </c>
      <c r="L3032">
        <v>536.20000000000005</v>
      </c>
      <c r="M3032">
        <v>53.62</v>
      </c>
      <c r="N3032" t="s">
        <v>4764</v>
      </c>
      <c r="O3032" t="s">
        <v>464</v>
      </c>
    </row>
    <row r="3033" spans="1:15" x14ac:dyDescent="0.3">
      <c r="A3033">
        <v>223753</v>
      </c>
      <c r="B3033">
        <v>122</v>
      </c>
      <c r="C3033" t="s">
        <v>552</v>
      </c>
      <c r="D3033" t="s">
        <v>2746</v>
      </c>
      <c r="E3033" t="s">
        <v>3476</v>
      </c>
      <c r="F3033" s="440">
        <v>46118</v>
      </c>
      <c r="G3033">
        <v>28315</v>
      </c>
      <c r="H3033" t="s">
        <v>6120</v>
      </c>
      <c r="I3033" t="s">
        <v>4764</v>
      </c>
      <c r="J3033">
        <v>12</v>
      </c>
      <c r="K3033" t="s">
        <v>5605</v>
      </c>
      <c r="L3033">
        <v>522.72</v>
      </c>
      <c r="M3033">
        <v>43.56</v>
      </c>
      <c r="N3033" t="s">
        <v>4764</v>
      </c>
      <c r="O3033" t="s">
        <v>464</v>
      </c>
    </row>
    <row r="3034" spans="1:15" x14ac:dyDescent="0.3">
      <c r="A3034">
        <v>223753</v>
      </c>
      <c r="B3034">
        <v>122</v>
      </c>
      <c r="C3034" t="s">
        <v>552</v>
      </c>
      <c r="D3034" t="s">
        <v>2746</v>
      </c>
      <c r="E3034" t="s">
        <v>3476</v>
      </c>
      <c r="F3034" s="440">
        <v>46118</v>
      </c>
      <c r="G3034">
        <v>28316</v>
      </c>
      <c r="H3034" t="s">
        <v>6119</v>
      </c>
      <c r="I3034" t="s">
        <v>4764</v>
      </c>
      <c r="J3034">
        <v>6</v>
      </c>
      <c r="K3034" t="s">
        <v>5605</v>
      </c>
      <c r="L3034">
        <v>234.3</v>
      </c>
      <c r="M3034">
        <v>39.049999999999997</v>
      </c>
      <c r="N3034" t="s">
        <v>4764</v>
      </c>
      <c r="O3034" t="s">
        <v>464</v>
      </c>
    </row>
    <row r="3035" spans="1:15" x14ac:dyDescent="0.3">
      <c r="A3035">
        <v>223751</v>
      </c>
      <c r="B3035">
        <v>122</v>
      </c>
      <c r="C3035" t="s">
        <v>552</v>
      </c>
      <c r="D3035" t="s">
        <v>2688</v>
      </c>
      <c r="E3035" t="s">
        <v>3477</v>
      </c>
      <c r="F3035" s="440">
        <v>46119</v>
      </c>
      <c r="G3035">
        <v>18275</v>
      </c>
      <c r="H3035" t="s">
        <v>5764</v>
      </c>
      <c r="I3035" t="s">
        <v>4764</v>
      </c>
      <c r="J3035">
        <v>4</v>
      </c>
      <c r="K3035" t="s">
        <v>5601</v>
      </c>
      <c r="L3035">
        <v>289.39999999999998</v>
      </c>
      <c r="M3035">
        <v>72.349999999999994</v>
      </c>
      <c r="N3035" t="s">
        <v>4764</v>
      </c>
      <c r="O3035" t="s">
        <v>464</v>
      </c>
    </row>
    <row r="3036" spans="1:15" x14ac:dyDescent="0.3">
      <c r="A3036">
        <v>223751</v>
      </c>
      <c r="B3036">
        <v>122</v>
      </c>
      <c r="C3036" t="s">
        <v>552</v>
      </c>
      <c r="D3036" t="s">
        <v>2688</v>
      </c>
      <c r="E3036" t="s">
        <v>3477</v>
      </c>
      <c r="F3036" s="440">
        <v>46119</v>
      </c>
      <c r="G3036">
        <v>18382</v>
      </c>
      <c r="H3036" t="s">
        <v>5738</v>
      </c>
      <c r="I3036" t="s">
        <v>4764</v>
      </c>
      <c r="J3036">
        <v>12</v>
      </c>
      <c r="K3036" t="s">
        <v>5601</v>
      </c>
      <c r="L3036">
        <v>828</v>
      </c>
      <c r="M3036">
        <v>69</v>
      </c>
      <c r="N3036" t="s">
        <v>4764</v>
      </c>
      <c r="O3036" t="s">
        <v>464</v>
      </c>
    </row>
    <row r="3037" spans="1:15" x14ac:dyDescent="0.3">
      <c r="A3037">
        <v>223751</v>
      </c>
      <c r="B3037">
        <v>122</v>
      </c>
      <c r="C3037" t="s">
        <v>552</v>
      </c>
      <c r="D3037" t="s">
        <v>2688</v>
      </c>
      <c r="E3037" t="s">
        <v>3477</v>
      </c>
      <c r="F3037" s="440">
        <v>46119</v>
      </c>
      <c r="G3037">
        <v>24552</v>
      </c>
      <c r="H3037" t="s">
        <v>5812</v>
      </c>
      <c r="I3037" t="s">
        <v>4764</v>
      </c>
      <c r="J3037">
        <v>60</v>
      </c>
      <c r="K3037" t="s">
        <v>5601</v>
      </c>
      <c r="L3037">
        <v>2062.8000000000002</v>
      </c>
      <c r="M3037">
        <v>34.380000000000003</v>
      </c>
      <c r="N3037" t="s">
        <v>4764</v>
      </c>
      <c r="O3037" t="s">
        <v>464</v>
      </c>
    </row>
    <row r="3038" spans="1:15" x14ac:dyDescent="0.3">
      <c r="A3038">
        <v>223751</v>
      </c>
      <c r="B3038">
        <v>122</v>
      </c>
      <c r="C3038" t="s">
        <v>552</v>
      </c>
      <c r="D3038" t="s">
        <v>2688</v>
      </c>
      <c r="E3038" t="s">
        <v>3477</v>
      </c>
      <c r="F3038" s="440">
        <v>46119</v>
      </c>
      <c r="G3038">
        <v>18272</v>
      </c>
      <c r="H3038" t="s">
        <v>5765</v>
      </c>
      <c r="I3038" t="s">
        <v>4764</v>
      </c>
      <c r="J3038">
        <v>6</v>
      </c>
      <c r="K3038" t="s">
        <v>5601</v>
      </c>
      <c r="L3038">
        <v>218.76</v>
      </c>
      <c r="M3038">
        <v>36.46</v>
      </c>
      <c r="N3038" t="s">
        <v>4764</v>
      </c>
      <c r="O3038" t="s">
        <v>464</v>
      </c>
    </row>
    <row r="3039" spans="1:15" x14ac:dyDescent="0.3">
      <c r="A3039">
        <v>223751</v>
      </c>
      <c r="B3039">
        <v>122</v>
      </c>
      <c r="C3039" t="s">
        <v>552</v>
      </c>
      <c r="D3039" t="s">
        <v>2688</v>
      </c>
      <c r="E3039" t="s">
        <v>3477</v>
      </c>
      <c r="F3039" s="440">
        <v>46119</v>
      </c>
      <c r="G3039">
        <v>17800</v>
      </c>
      <c r="H3039" t="s">
        <v>5824</v>
      </c>
      <c r="I3039" t="s">
        <v>4764</v>
      </c>
      <c r="J3039">
        <v>12</v>
      </c>
      <c r="K3039" t="s">
        <v>6093</v>
      </c>
      <c r="L3039">
        <v>315</v>
      </c>
      <c r="M3039">
        <v>26.25</v>
      </c>
      <c r="N3039" t="s">
        <v>4764</v>
      </c>
      <c r="O3039" t="s">
        <v>464</v>
      </c>
    </row>
    <row r="3040" spans="1:15" x14ac:dyDescent="0.3">
      <c r="A3040">
        <v>223751</v>
      </c>
      <c r="B3040">
        <v>122</v>
      </c>
      <c r="C3040" t="s">
        <v>552</v>
      </c>
      <c r="D3040" t="s">
        <v>2688</v>
      </c>
      <c r="E3040" t="s">
        <v>3477</v>
      </c>
      <c r="F3040" s="440">
        <v>46119</v>
      </c>
      <c r="G3040">
        <v>18278</v>
      </c>
      <c r="H3040" t="s">
        <v>5752</v>
      </c>
      <c r="I3040" t="s">
        <v>4764</v>
      </c>
      <c r="J3040">
        <v>6</v>
      </c>
      <c r="K3040" t="s">
        <v>5601</v>
      </c>
      <c r="L3040">
        <v>1354.32</v>
      </c>
      <c r="M3040">
        <v>225.72</v>
      </c>
      <c r="N3040" t="s">
        <v>4764</v>
      </c>
      <c r="O3040" t="s">
        <v>464</v>
      </c>
    </row>
    <row r="3041" spans="1:15" x14ac:dyDescent="0.3">
      <c r="A3041">
        <v>223748</v>
      </c>
      <c r="B3041">
        <v>122</v>
      </c>
      <c r="C3041" t="s">
        <v>552</v>
      </c>
      <c r="D3041" t="s">
        <v>2995</v>
      </c>
      <c r="E3041" t="s">
        <v>3478</v>
      </c>
      <c r="F3041" s="440">
        <v>46118</v>
      </c>
      <c r="G3041">
        <v>18242</v>
      </c>
      <c r="H3041" t="s">
        <v>5771</v>
      </c>
      <c r="I3041" t="s">
        <v>4764</v>
      </c>
      <c r="J3041">
        <v>18</v>
      </c>
      <c r="K3041" t="s">
        <v>5601</v>
      </c>
      <c r="L3041">
        <v>4213.8</v>
      </c>
      <c r="M3041">
        <v>234.1</v>
      </c>
      <c r="N3041" t="s">
        <v>4764</v>
      </c>
      <c r="O3041" t="s">
        <v>464</v>
      </c>
    </row>
    <row r="3042" spans="1:15" x14ac:dyDescent="0.3">
      <c r="A3042">
        <v>223743</v>
      </c>
      <c r="B3042">
        <v>122</v>
      </c>
      <c r="C3042" t="s">
        <v>552</v>
      </c>
      <c r="D3042" t="s">
        <v>2520</v>
      </c>
      <c r="E3042" t="s">
        <v>3479</v>
      </c>
      <c r="F3042" s="440">
        <v>46118</v>
      </c>
      <c r="G3042">
        <v>19607</v>
      </c>
      <c r="H3042" t="s">
        <v>6095</v>
      </c>
      <c r="I3042" t="s">
        <v>6085</v>
      </c>
      <c r="J3042">
        <v>10</v>
      </c>
      <c r="K3042" t="s">
        <v>5598</v>
      </c>
      <c r="L3042">
        <v>130</v>
      </c>
      <c r="M3042">
        <v>13</v>
      </c>
      <c r="N3042" t="s">
        <v>6085</v>
      </c>
      <c r="O3042" t="s">
        <v>464</v>
      </c>
    </row>
    <row r="3043" spans="1:15" x14ac:dyDescent="0.3">
      <c r="A3043">
        <v>223741</v>
      </c>
      <c r="B3043">
        <v>122</v>
      </c>
      <c r="C3043" t="s">
        <v>552</v>
      </c>
      <c r="D3043" t="s">
        <v>2923</v>
      </c>
      <c r="E3043" t="s">
        <v>3480</v>
      </c>
      <c r="F3043" s="440">
        <v>46118</v>
      </c>
      <c r="G3043">
        <v>29060</v>
      </c>
      <c r="H3043" t="s">
        <v>6312</v>
      </c>
      <c r="I3043" t="s">
        <v>6102</v>
      </c>
      <c r="J3043">
        <v>2</v>
      </c>
      <c r="K3043" t="s">
        <v>5613</v>
      </c>
      <c r="L3043">
        <v>104</v>
      </c>
      <c r="M3043">
        <v>52</v>
      </c>
      <c r="O3043" t="s">
        <v>464</v>
      </c>
    </row>
    <row r="3044" spans="1:15" x14ac:dyDescent="0.3">
      <c r="A3044">
        <v>223741</v>
      </c>
      <c r="B3044">
        <v>122</v>
      </c>
      <c r="C3044" t="s">
        <v>552</v>
      </c>
      <c r="D3044" t="s">
        <v>2923</v>
      </c>
      <c r="E3044" t="s">
        <v>3480</v>
      </c>
      <c r="F3044" s="440">
        <v>46118</v>
      </c>
      <c r="G3044">
        <v>29061</v>
      </c>
      <c r="H3044" t="s">
        <v>6313</v>
      </c>
      <c r="I3044" t="s">
        <v>6102</v>
      </c>
      <c r="J3044">
        <v>1</v>
      </c>
      <c r="K3044" t="s">
        <v>5613</v>
      </c>
      <c r="L3044">
        <v>6</v>
      </c>
      <c r="M3044">
        <v>6</v>
      </c>
      <c r="O3044" t="s">
        <v>464</v>
      </c>
    </row>
    <row r="3045" spans="1:15" x14ac:dyDescent="0.3">
      <c r="A3045">
        <v>223738</v>
      </c>
      <c r="B3045">
        <v>122</v>
      </c>
      <c r="C3045" t="s">
        <v>552</v>
      </c>
      <c r="D3045" t="s">
        <v>2693</v>
      </c>
      <c r="E3045" t="s">
        <v>3481</v>
      </c>
      <c r="F3045" s="440">
        <v>46118</v>
      </c>
      <c r="G3045">
        <v>22721</v>
      </c>
      <c r="H3045" t="s">
        <v>5710</v>
      </c>
      <c r="I3045" t="s">
        <v>6085</v>
      </c>
      <c r="J3045">
        <v>20</v>
      </c>
      <c r="K3045" t="s">
        <v>5598</v>
      </c>
      <c r="L3045">
        <v>590</v>
      </c>
      <c r="M3045">
        <v>29.5</v>
      </c>
      <c r="N3045" t="s">
        <v>6085</v>
      </c>
      <c r="O3045" t="s">
        <v>464</v>
      </c>
    </row>
    <row r="3046" spans="1:15" x14ac:dyDescent="0.3">
      <c r="A3046">
        <v>223737</v>
      </c>
      <c r="B3046">
        <v>122</v>
      </c>
      <c r="C3046" t="s">
        <v>552</v>
      </c>
      <c r="D3046" t="s">
        <v>2865</v>
      </c>
      <c r="E3046" t="s">
        <v>3482</v>
      </c>
      <c r="F3046" s="440">
        <v>46118</v>
      </c>
      <c r="G3046">
        <v>27692</v>
      </c>
      <c r="H3046" t="s">
        <v>5895</v>
      </c>
      <c r="I3046" t="s">
        <v>6085</v>
      </c>
      <c r="J3046">
        <v>12</v>
      </c>
      <c r="K3046" t="s">
        <v>5598</v>
      </c>
      <c r="L3046">
        <v>1344</v>
      </c>
      <c r="M3046">
        <v>112</v>
      </c>
      <c r="N3046" t="s">
        <v>6085</v>
      </c>
      <c r="O3046" t="s">
        <v>464</v>
      </c>
    </row>
    <row r="3047" spans="1:15" x14ac:dyDescent="0.3">
      <c r="A3047">
        <v>223736</v>
      </c>
      <c r="B3047">
        <v>122</v>
      </c>
      <c r="C3047" t="s">
        <v>552</v>
      </c>
      <c r="D3047" t="s">
        <v>2729</v>
      </c>
      <c r="E3047" t="s">
        <v>3483</v>
      </c>
      <c r="F3047" s="440">
        <v>46119</v>
      </c>
      <c r="G3047">
        <v>19034</v>
      </c>
      <c r="H3047" t="s">
        <v>5712</v>
      </c>
      <c r="I3047" t="s">
        <v>6085</v>
      </c>
      <c r="J3047">
        <v>20</v>
      </c>
      <c r="K3047" t="s">
        <v>5598</v>
      </c>
      <c r="L3047">
        <v>179.8</v>
      </c>
      <c r="M3047">
        <v>8.99</v>
      </c>
      <c r="N3047" t="s">
        <v>6085</v>
      </c>
      <c r="O3047" t="s">
        <v>464</v>
      </c>
    </row>
    <row r="3048" spans="1:15" x14ac:dyDescent="0.3">
      <c r="A3048">
        <v>223736</v>
      </c>
      <c r="B3048">
        <v>122</v>
      </c>
      <c r="C3048" t="s">
        <v>552</v>
      </c>
      <c r="D3048" t="s">
        <v>2729</v>
      </c>
      <c r="E3048" t="s">
        <v>3483</v>
      </c>
      <c r="F3048" s="440">
        <v>46119</v>
      </c>
      <c r="G3048">
        <v>25128</v>
      </c>
      <c r="H3048" t="s">
        <v>5897</v>
      </c>
      <c r="I3048" t="s">
        <v>6085</v>
      </c>
      <c r="J3048">
        <v>16.100000000000001</v>
      </c>
      <c r="K3048" t="s">
        <v>5598</v>
      </c>
      <c r="L3048">
        <v>626.29</v>
      </c>
      <c r="M3048">
        <v>38.9</v>
      </c>
      <c r="N3048" t="s">
        <v>6085</v>
      </c>
      <c r="O3048" t="s">
        <v>464</v>
      </c>
    </row>
    <row r="3049" spans="1:15" x14ac:dyDescent="0.3">
      <c r="A3049">
        <v>223736</v>
      </c>
      <c r="B3049">
        <v>122</v>
      </c>
      <c r="C3049" t="s">
        <v>552</v>
      </c>
      <c r="D3049" t="s">
        <v>2729</v>
      </c>
      <c r="E3049" t="s">
        <v>3483</v>
      </c>
      <c r="F3049" s="440">
        <v>46119</v>
      </c>
      <c r="G3049">
        <v>25126</v>
      </c>
      <c r="H3049" t="s">
        <v>5859</v>
      </c>
      <c r="I3049" t="s">
        <v>6085</v>
      </c>
      <c r="J3049">
        <v>16.3</v>
      </c>
      <c r="K3049" t="s">
        <v>5598</v>
      </c>
      <c r="L3049">
        <v>682.97</v>
      </c>
      <c r="M3049">
        <v>41.9</v>
      </c>
      <c r="N3049" t="s">
        <v>6085</v>
      </c>
      <c r="O3049" t="s">
        <v>464</v>
      </c>
    </row>
    <row r="3050" spans="1:15" x14ac:dyDescent="0.3">
      <c r="A3050">
        <v>223736</v>
      </c>
      <c r="B3050">
        <v>122</v>
      </c>
      <c r="C3050" t="s">
        <v>552</v>
      </c>
      <c r="D3050" t="s">
        <v>2729</v>
      </c>
      <c r="E3050" t="s">
        <v>3483</v>
      </c>
      <c r="F3050" s="440">
        <v>46119</v>
      </c>
      <c r="G3050">
        <v>19017</v>
      </c>
      <c r="H3050" t="s">
        <v>5715</v>
      </c>
      <c r="I3050" t="s">
        <v>6085</v>
      </c>
      <c r="J3050">
        <v>40</v>
      </c>
      <c r="K3050" t="s">
        <v>5598</v>
      </c>
      <c r="L3050">
        <v>620</v>
      </c>
      <c r="M3050">
        <v>15.5</v>
      </c>
      <c r="N3050" t="s">
        <v>6085</v>
      </c>
      <c r="O3050" t="s">
        <v>464</v>
      </c>
    </row>
    <row r="3051" spans="1:15" x14ac:dyDescent="0.3">
      <c r="A3051">
        <v>223736</v>
      </c>
      <c r="B3051">
        <v>122</v>
      </c>
      <c r="C3051" t="s">
        <v>552</v>
      </c>
      <c r="D3051" t="s">
        <v>2729</v>
      </c>
      <c r="E3051" t="s">
        <v>3483</v>
      </c>
      <c r="F3051" s="440">
        <v>46119</v>
      </c>
      <c r="G3051">
        <v>20501</v>
      </c>
      <c r="H3051" t="s">
        <v>5976</v>
      </c>
      <c r="I3051" t="s">
        <v>6085</v>
      </c>
      <c r="J3051">
        <v>5</v>
      </c>
      <c r="K3051" t="s">
        <v>5598</v>
      </c>
      <c r="L3051">
        <v>109.5</v>
      </c>
      <c r="M3051">
        <v>21.9</v>
      </c>
      <c r="N3051" t="s">
        <v>6085</v>
      </c>
      <c r="O3051" t="s">
        <v>464</v>
      </c>
    </row>
    <row r="3052" spans="1:15" x14ac:dyDescent="0.3">
      <c r="A3052">
        <v>223736</v>
      </c>
      <c r="B3052">
        <v>122</v>
      </c>
      <c r="C3052" t="s">
        <v>552</v>
      </c>
      <c r="D3052" t="s">
        <v>2729</v>
      </c>
      <c r="E3052" t="s">
        <v>3483</v>
      </c>
      <c r="F3052" s="440">
        <v>46119</v>
      </c>
      <c r="G3052">
        <v>24331</v>
      </c>
      <c r="H3052" t="s">
        <v>5975</v>
      </c>
      <c r="I3052" t="s">
        <v>6085</v>
      </c>
      <c r="J3052">
        <v>5</v>
      </c>
      <c r="K3052" t="s">
        <v>5598</v>
      </c>
      <c r="L3052">
        <v>109.5</v>
      </c>
      <c r="M3052">
        <v>21.9</v>
      </c>
      <c r="N3052" t="s">
        <v>6085</v>
      </c>
      <c r="O3052" t="s">
        <v>464</v>
      </c>
    </row>
    <row r="3053" spans="1:15" x14ac:dyDescent="0.3">
      <c r="A3053">
        <v>223735</v>
      </c>
      <c r="B3053">
        <v>122</v>
      </c>
      <c r="C3053" t="s">
        <v>552</v>
      </c>
      <c r="D3053" t="s">
        <v>2704</v>
      </c>
      <c r="E3053" t="s">
        <v>3484</v>
      </c>
      <c r="F3053" s="440">
        <v>46118</v>
      </c>
      <c r="G3053">
        <v>19476</v>
      </c>
      <c r="H3053" t="s">
        <v>6017</v>
      </c>
      <c r="I3053" t="s">
        <v>6085</v>
      </c>
      <c r="J3053">
        <v>0.31</v>
      </c>
      <c r="K3053" t="s">
        <v>5598</v>
      </c>
      <c r="L3053">
        <v>21.26</v>
      </c>
      <c r="M3053">
        <v>68.580645000000004</v>
      </c>
      <c r="N3053" t="s">
        <v>6085</v>
      </c>
      <c r="O3053" t="s">
        <v>464</v>
      </c>
    </row>
    <row r="3054" spans="1:15" x14ac:dyDescent="0.3">
      <c r="A3054">
        <v>223735</v>
      </c>
      <c r="B3054">
        <v>122</v>
      </c>
      <c r="C3054" t="s">
        <v>552</v>
      </c>
      <c r="D3054" t="s">
        <v>2704</v>
      </c>
      <c r="E3054" t="s">
        <v>3484</v>
      </c>
      <c r="F3054" s="440">
        <v>46118</v>
      </c>
      <c r="G3054">
        <v>19632</v>
      </c>
      <c r="H3054" t="s">
        <v>5926</v>
      </c>
      <c r="I3054" t="s">
        <v>6085</v>
      </c>
      <c r="J3054">
        <v>5</v>
      </c>
      <c r="K3054" t="s">
        <v>5598</v>
      </c>
      <c r="L3054">
        <v>26.45</v>
      </c>
      <c r="M3054">
        <v>5.29</v>
      </c>
      <c r="N3054" t="s">
        <v>6085</v>
      </c>
      <c r="O3054" t="s">
        <v>464</v>
      </c>
    </row>
    <row r="3055" spans="1:15" x14ac:dyDescent="0.3">
      <c r="A3055">
        <v>223733</v>
      </c>
      <c r="B3055">
        <v>122</v>
      </c>
      <c r="C3055" t="s">
        <v>552</v>
      </c>
      <c r="D3055" t="s">
        <v>2832</v>
      </c>
      <c r="E3055" t="s">
        <v>3485</v>
      </c>
      <c r="F3055" s="440">
        <v>46118</v>
      </c>
      <c r="G3055">
        <v>17778</v>
      </c>
      <c r="H3055" t="s">
        <v>5825</v>
      </c>
      <c r="I3055" t="s">
        <v>4764</v>
      </c>
      <c r="J3055">
        <v>6</v>
      </c>
      <c r="K3055" t="s">
        <v>5613</v>
      </c>
      <c r="L3055">
        <v>690.3</v>
      </c>
      <c r="M3055">
        <v>115.05</v>
      </c>
      <c r="N3055" t="s">
        <v>4764</v>
      </c>
      <c r="O3055" t="s">
        <v>464</v>
      </c>
    </row>
    <row r="3056" spans="1:15" x14ac:dyDescent="0.3">
      <c r="A3056">
        <v>223733</v>
      </c>
      <c r="B3056">
        <v>122</v>
      </c>
      <c r="C3056" t="s">
        <v>552</v>
      </c>
      <c r="D3056" t="s">
        <v>2832</v>
      </c>
      <c r="E3056" t="s">
        <v>3485</v>
      </c>
      <c r="F3056" s="440">
        <v>46118</v>
      </c>
      <c r="G3056">
        <v>18016</v>
      </c>
      <c r="H3056" t="s">
        <v>6314</v>
      </c>
      <c r="I3056" t="s">
        <v>4764</v>
      </c>
      <c r="J3056">
        <v>12</v>
      </c>
      <c r="K3056" t="s">
        <v>5601</v>
      </c>
      <c r="L3056">
        <v>1731.6</v>
      </c>
      <c r="M3056">
        <v>144.30000000000001</v>
      </c>
      <c r="N3056" t="s">
        <v>4764</v>
      </c>
      <c r="O3056" t="s">
        <v>464</v>
      </c>
    </row>
    <row r="3057" spans="1:15" x14ac:dyDescent="0.3">
      <c r="A3057">
        <v>223733</v>
      </c>
      <c r="B3057">
        <v>122</v>
      </c>
      <c r="C3057" t="s">
        <v>552</v>
      </c>
      <c r="D3057" t="s">
        <v>2832</v>
      </c>
      <c r="E3057" t="s">
        <v>3485</v>
      </c>
      <c r="F3057" s="440">
        <v>46118</v>
      </c>
      <c r="G3057">
        <v>21945</v>
      </c>
      <c r="H3057" t="s">
        <v>5828</v>
      </c>
      <c r="I3057" t="s">
        <v>4764</v>
      </c>
      <c r="J3057">
        <v>72</v>
      </c>
      <c r="K3057" t="s">
        <v>5601</v>
      </c>
      <c r="L3057">
        <v>2854.8</v>
      </c>
      <c r="M3057">
        <v>39.65</v>
      </c>
      <c r="N3057" t="s">
        <v>4764</v>
      </c>
      <c r="O3057" t="s">
        <v>464</v>
      </c>
    </row>
    <row r="3058" spans="1:15" x14ac:dyDescent="0.3">
      <c r="A3058">
        <v>223733</v>
      </c>
      <c r="B3058">
        <v>122</v>
      </c>
      <c r="C3058" t="s">
        <v>552</v>
      </c>
      <c r="D3058" t="s">
        <v>2832</v>
      </c>
      <c r="E3058" t="s">
        <v>3485</v>
      </c>
      <c r="F3058" s="440">
        <v>46118</v>
      </c>
      <c r="G3058">
        <v>18015</v>
      </c>
      <c r="H3058" t="s">
        <v>5864</v>
      </c>
      <c r="I3058" t="s">
        <v>4764</v>
      </c>
      <c r="J3058">
        <v>6</v>
      </c>
      <c r="K3058" t="s">
        <v>5601</v>
      </c>
      <c r="L3058">
        <v>772.2</v>
      </c>
      <c r="M3058">
        <v>128.69999999999999</v>
      </c>
      <c r="N3058" t="s">
        <v>4764</v>
      </c>
      <c r="O3058" t="s">
        <v>464</v>
      </c>
    </row>
    <row r="3059" spans="1:15" x14ac:dyDescent="0.3">
      <c r="A3059">
        <v>223733</v>
      </c>
      <c r="B3059">
        <v>122</v>
      </c>
      <c r="C3059" t="s">
        <v>552</v>
      </c>
      <c r="D3059" t="s">
        <v>2832</v>
      </c>
      <c r="E3059" t="s">
        <v>3485</v>
      </c>
      <c r="F3059" s="440">
        <v>46118</v>
      </c>
      <c r="G3059">
        <v>17594</v>
      </c>
      <c r="H3059" t="s">
        <v>5878</v>
      </c>
      <c r="I3059" t="s">
        <v>4764</v>
      </c>
      <c r="J3059">
        <v>6</v>
      </c>
      <c r="K3059" t="s">
        <v>5601</v>
      </c>
      <c r="L3059">
        <v>405.6</v>
      </c>
      <c r="M3059">
        <v>67.599999999999994</v>
      </c>
      <c r="N3059" t="s">
        <v>4764</v>
      </c>
      <c r="O3059" t="s">
        <v>464</v>
      </c>
    </row>
    <row r="3060" spans="1:15" x14ac:dyDescent="0.3">
      <c r="A3060">
        <v>223732</v>
      </c>
      <c r="B3060">
        <v>122</v>
      </c>
      <c r="C3060" t="s">
        <v>552</v>
      </c>
      <c r="D3060" t="s">
        <v>2789</v>
      </c>
      <c r="E3060" t="s">
        <v>3486</v>
      </c>
      <c r="F3060" s="440">
        <v>46113</v>
      </c>
      <c r="G3060">
        <v>26673</v>
      </c>
      <c r="H3060" t="s">
        <v>6315</v>
      </c>
      <c r="I3060" t="s">
        <v>6102</v>
      </c>
      <c r="J3060">
        <v>3</v>
      </c>
      <c r="K3060" t="s">
        <v>5613</v>
      </c>
      <c r="L3060">
        <v>207</v>
      </c>
      <c r="M3060">
        <v>69</v>
      </c>
      <c r="O3060" t="s">
        <v>464</v>
      </c>
    </row>
    <row r="3061" spans="1:15" x14ac:dyDescent="0.3">
      <c r="A3061">
        <v>223731</v>
      </c>
      <c r="B3061">
        <v>122</v>
      </c>
      <c r="C3061" t="s">
        <v>552</v>
      </c>
      <c r="D3061" t="s">
        <v>2704</v>
      </c>
      <c r="E3061" t="s">
        <v>3487</v>
      </c>
      <c r="F3061" s="440">
        <v>46114</v>
      </c>
      <c r="G3061">
        <v>24083</v>
      </c>
      <c r="H3061" t="s">
        <v>5924</v>
      </c>
      <c r="I3061" t="s">
        <v>6085</v>
      </c>
      <c r="J3061">
        <v>25.18</v>
      </c>
      <c r="K3061" t="s">
        <v>5598</v>
      </c>
      <c r="L3061">
        <v>136.97999999999999</v>
      </c>
      <c r="M3061">
        <v>5.4400320000000004</v>
      </c>
      <c r="N3061" t="s">
        <v>6085</v>
      </c>
      <c r="O3061" t="s">
        <v>464</v>
      </c>
    </row>
    <row r="3062" spans="1:15" x14ac:dyDescent="0.3">
      <c r="A3062">
        <v>223731</v>
      </c>
      <c r="B3062">
        <v>122</v>
      </c>
      <c r="C3062" t="s">
        <v>552</v>
      </c>
      <c r="D3062" t="s">
        <v>2704</v>
      </c>
      <c r="E3062" t="s">
        <v>3487</v>
      </c>
      <c r="F3062" s="440">
        <v>46114</v>
      </c>
      <c r="G3062">
        <v>24509</v>
      </c>
      <c r="H3062" t="s">
        <v>5928</v>
      </c>
      <c r="I3062" t="s">
        <v>6085</v>
      </c>
      <c r="J3062">
        <v>10.3</v>
      </c>
      <c r="K3062" t="s">
        <v>5598</v>
      </c>
      <c r="L3062">
        <v>34.299999999999997</v>
      </c>
      <c r="M3062">
        <v>3.3300969999999999</v>
      </c>
      <c r="N3062" t="s">
        <v>6085</v>
      </c>
      <c r="O3062" t="s">
        <v>464</v>
      </c>
    </row>
    <row r="3063" spans="1:15" x14ac:dyDescent="0.3">
      <c r="A3063">
        <v>223731</v>
      </c>
      <c r="B3063">
        <v>122</v>
      </c>
      <c r="C3063" t="s">
        <v>552</v>
      </c>
      <c r="D3063" t="s">
        <v>2704</v>
      </c>
      <c r="E3063" t="s">
        <v>3487</v>
      </c>
      <c r="F3063" s="440">
        <v>46114</v>
      </c>
      <c r="G3063">
        <v>19502</v>
      </c>
      <c r="H3063" t="s">
        <v>6015</v>
      </c>
      <c r="I3063" t="s">
        <v>6085</v>
      </c>
      <c r="J3063">
        <v>0.8</v>
      </c>
      <c r="K3063" t="s">
        <v>5598</v>
      </c>
      <c r="L3063">
        <v>19.14</v>
      </c>
      <c r="M3063">
        <v>23.925000000000001</v>
      </c>
      <c r="N3063" t="s">
        <v>6085</v>
      </c>
      <c r="O3063" t="s">
        <v>464</v>
      </c>
    </row>
    <row r="3064" spans="1:15" x14ac:dyDescent="0.3">
      <c r="A3064">
        <v>223731</v>
      </c>
      <c r="B3064">
        <v>122</v>
      </c>
      <c r="C3064" t="s">
        <v>552</v>
      </c>
      <c r="D3064" t="s">
        <v>2704</v>
      </c>
      <c r="E3064" t="s">
        <v>3487</v>
      </c>
      <c r="F3064" s="440">
        <v>46114</v>
      </c>
      <c r="G3064">
        <v>19759</v>
      </c>
      <c r="H3064" t="s">
        <v>6016</v>
      </c>
      <c r="I3064" t="s">
        <v>6085</v>
      </c>
      <c r="J3064">
        <v>7</v>
      </c>
      <c r="K3064" t="s">
        <v>5598</v>
      </c>
      <c r="L3064">
        <v>72.03</v>
      </c>
      <c r="M3064">
        <v>10.29</v>
      </c>
      <c r="N3064" t="s">
        <v>6085</v>
      </c>
      <c r="O3064" t="s">
        <v>464</v>
      </c>
    </row>
    <row r="3065" spans="1:15" x14ac:dyDescent="0.3">
      <c r="A3065">
        <v>223731</v>
      </c>
      <c r="B3065">
        <v>122</v>
      </c>
      <c r="C3065" t="s">
        <v>552</v>
      </c>
      <c r="D3065" t="s">
        <v>2704</v>
      </c>
      <c r="E3065" t="s">
        <v>3487</v>
      </c>
      <c r="F3065" s="440">
        <v>46114</v>
      </c>
      <c r="G3065">
        <v>19790</v>
      </c>
      <c r="H3065" t="s">
        <v>5948</v>
      </c>
      <c r="I3065" t="s">
        <v>6085</v>
      </c>
      <c r="J3065">
        <v>3</v>
      </c>
      <c r="K3065" t="s">
        <v>5598</v>
      </c>
      <c r="L3065">
        <v>139.19999999999999</v>
      </c>
      <c r="M3065">
        <v>46.4</v>
      </c>
      <c r="N3065" t="s">
        <v>6085</v>
      </c>
      <c r="O3065" t="s">
        <v>464</v>
      </c>
    </row>
    <row r="3066" spans="1:15" x14ac:dyDescent="0.3">
      <c r="A3066">
        <v>223731</v>
      </c>
      <c r="B3066">
        <v>122</v>
      </c>
      <c r="C3066" t="s">
        <v>552</v>
      </c>
      <c r="D3066" t="s">
        <v>2704</v>
      </c>
      <c r="E3066" t="s">
        <v>3487</v>
      </c>
      <c r="F3066" s="440">
        <v>46114</v>
      </c>
      <c r="G3066">
        <v>19738</v>
      </c>
      <c r="H3066" t="s">
        <v>6018</v>
      </c>
      <c r="I3066" t="s">
        <v>6085</v>
      </c>
      <c r="J3066">
        <v>18</v>
      </c>
      <c r="K3066" t="s">
        <v>5598</v>
      </c>
      <c r="L3066">
        <v>49.14</v>
      </c>
      <c r="M3066">
        <v>2.73</v>
      </c>
      <c r="N3066" t="s">
        <v>6085</v>
      </c>
      <c r="O3066" t="s">
        <v>464</v>
      </c>
    </row>
    <row r="3067" spans="1:15" x14ac:dyDescent="0.3">
      <c r="A3067">
        <v>223729</v>
      </c>
      <c r="B3067">
        <v>122</v>
      </c>
      <c r="C3067" t="s">
        <v>552</v>
      </c>
      <c r="D3067" t="s">
        <v>2697</v>
      </c>
      <c r="E3067" t="s">
        <v>3488</v>
      </c>
      <c r="F3067" s="440">
        <v>46114</v>
      </c>
      <c r="G3067">
        <v>19721</v>
      </c>
      <c r="H3067" t="s">
        <v>5952</v>
      </c>
      <c r="I3067" t="s">
        <v>6085</v>
      </c>
      <c r="J3067">
        <v>1</v>
      </c>
      <c r="K3067" t="s">
        <v>5598</v>
      </c>
      <c r="L3067">
        <v>47.25</v>
      </c>
      <c r="M3067">
        <v>47.25</v>
      </c>
      <c r="N3067" t="s">
        <v>6085</v>
      </c>
      <c r="O3067" t="s">
        <v>464</v>
      </c>
    </row>
    <row r="3068" spans="1:15" x14ac:dyDescent="0.3">
      <c r="A3068">
        <v>223729</v>
      </c>
      <c r="B3068">
        <v>122</v>
      </c>
      <c r="C3068" t="s">
        <v>552</v>
      </c>
      <c r="D3068" t="s">
        <v>2697</v>
      </c>
      <c r="E3068" t="s">
        <v>3488</v>
      </c>
      <c r="F3068" s="440">
        <v>46114</v>
      </c>
      <c r="G3068">
        <v>19743</v>
      </c>
      <c r="H3068" t="s">
        <v>5940</v>
      </c>
      <c r="I3068" t="s">
        <v>6085</v>
      </c>
      <c r="J3068">
        <v>2</v>
      </c>
      <c r="K3068" t="s">
        <v>5598</v>
      </c>
      <c r="L3068">
        <v>32.4</v>
      </c>
      <c r="M3068">
        <v>16.2</v>
      </c>
      <c r="N3068" t="s">
        <v>6085</v>
      </c>
      <c r="O3068" t="s">
        <v>464</v>
      </c>
    </row>
    <row r="3069" spans="1:15" x14ac:dyDescent="0.3">
      <c r="A3069">
        <v>223729</v>
      </c>
      <c r="B3069">
        <v>122</v>
      </c>
      <c r="C3069" t="s">
        <v>552</v>
      </c>
      <c r="D3069" t="s">
        <v>2697</v>
      </c>
      <c r="E3069" t="s">
        <v>3488</v>
      </c>
      <c r="F3069" s="440">
        <v>46114</v>
      </c>
      <c r="G3069">
        <v>19751</v>
      </c>
      <c r="H3069" t="s">
        <v>5938</v>
      </c>
      <c r="I3069" t="s">
        <v>6085</v>
      </c>
      <c r="J3069">
        <v>10</v>
      </c>
      <c r="K3069" t="s">
        <v>5598</v>
      </c>
      <c r="L3069">
        <v>114.8</v>
      </c>
      <c r="M3069">
        <v>11.48</v>
      </c>
      <c r="N3069" t="s">
        <v>6085</v>
      </c>
      <c r="O3069" t="s">
        <v>464</v>
      </c>
    </row>
    <row r="3070" spans="1:15" x14ac:dyDescent="0.3">
      <c r="A3070">
        <v>223729</v>
      </c>
      <c r="B3070">
        <v>122</v>
      </c>
      <c r="C3070" t="s">
        <v>552</v>
      </c>
      <c r="D3070" t="s">
        <v>2697</v>
      </c>
      <c r="E3070" t="s">
        <v>3488</v>
      </c>
      <c r="F3070" s="440">
        <v>46114</v>
      </c>
      <c r="G3070">
        <v>19846</v>
      </c>
      <c r="H3070" t="s">
        <v>6060</v>
      </c>
      <c r="I3070" t="s">
        <v>6085</v>
      </c>
      <c r="J3070">
        <v>0.5</v>
      </c>
      <c r="K3070" t="s">
        <v>5598</v>
      </c>
      <c r="L3070">
        <v>10.8</v>
      </c>
      <c r="M3070">
        <v>21.6</v>
      </c>
      <c r="N3070" t="s">
        <v>6085</v>
      </c>
      <c r="O3070" t="s">
        <v>464</v>
      </c>
    </row>
    <row r="3071" spans="1:15" x14ac:dyDescent="0.3">
      <c r="A3071">
        <v>223729</v>
      </c>
      <c r="B3071">
        <v>122</v>
      </c>
      <c r="C3071" t="s">
        <v>552</v>
      </c>
      <c r="D3071" t="s">
        <v>2697</v>
      </c>
      <c r="E3071" t="s">
        <v>3488</v>
      </c>
      <c r="F3071" s="440">
        <v>46114</v>
      </c>
      <c r="G3071">
        <v>23361</v>
      </c>
      <c r="H3071" t="s">
        <v>5937</v>
      </c>
      <c r="I3071" t="s">
        <v>6085</v>
      </c>
      <c r="J3071">
        <v>60</v>
      </c>
      <c r="K3071" t="s">
        <v>5598</v>
      </c>
      <c r="L3071">
        <v>170.4</v>
      </c>
      <c r="M3071">
        <v>2.84</v>
      </c>
      <c r="N3071" t="s">
        <v>6085</v>
      </c>
      <c r="O3071" t="s">
        <v>464</v>
      </c>
    </row>
    <row r="3072" spans="1:15" x14ac:dyDescent="0.3">
      <c r="A3072">
        <v>223728</v>
      </c>
      <c r="B3072">
        <v>122</v>
      </c>
      <c r="C3072" t="s">
        <v>552</v>
      </c>
      <c r="D3072" t="s">
        <v>2520</v>
      </c>
      <c r="E3072" t="s">
        <v>3489</v>
      </c>
      <c r="F3072" s="440">
        <v>46114</v>
      </c>
      <c r="G3072">
        <v>19505</v>
      </c>
      <c r="H3072" t="s">
        <v>5978</v>
      </c>
      <c r="I3072" t="s">
        <v>6085</v>
      </c>
      <c r="J3072">
        <v>1</v>
      </c>
      <c r="K3072" t="s">
        <v>5598</v>
      </c>
      <c r="L3072">
        <v>11.3</v>
      </c>
      <c r="M3072">
        <v>11.3</v>
      </c>
      <c r="N3072" t="s">
        <v>6085</v>
      </c>
      <c r="O3072" t="s">
        <v>464</v>
      </c>
    </row>
    <row r="3073" spans="1:15" x14ac:dyDescent="0.3">
      <c r="A3073">
        <v>223728</v>
      </c>
      <c r="B3073">
        <v>122</v>
      </c>
      <c r="C3073" t="s">
        <v>552</v>
      </c>
      <c r="D3073" t="s">
        <v>2520</v>
      </c>
      <c r="E3073" t="s">
        <v>3489</v>
      </c>
      <c r="F3073" s="440">
        <v>46114</v>
      </c>
      <c r="G3073">
        <v>19647</v>
      </c>
      <c r="H3073" t="s">
        <v>5921</v>
      </c>
      <c r="I3073" t="s">
        <v>6085</v>
      </c>
      <c r="J3073">
        <v>1</v>
      </c>
      <c r="K3073" t="s">
        <v>5598</v>
      </c>
      <c r="L3073">
        <v>15</v>
      </c>
      <c r="M3073">
        <v>15</v>
      </c>
      <c r="N3073" t="s">
        <v>6085</v>
      </c>
      <c r="O3073" t="s">
        <v>464</v>
      </c>
    </row>
    <row r="3074" spans="1:15" x14ac:dyDescent="0.3">
      <c r="A3074">
        <v>223728</v>
      </c>
      <c r="B3074">
        <v>122</v>
      </c>
      <c r="C3074" t="s">
        <v>552</v>
      </c>
      <c r="D3074" t="s">
        <v>2520</v>
      </c>
      <c r="E3074" t="s">
        <v>3489</v>
      </c>
      <c r="F3074" s="440">
        <v>46114</v>
      </c>
      <c r="G3074">
        <v>19617</v>
      </c>
      <c r="H3074" t="s">
        <v>5933</v>
      </c>
      <c r="I3074" t="s">
        <v>6085</v>
      </c>
      <c r="J3074">
        <v>0.3</v>
      </c>
      <c r="K3074" t="s">
        <v>5598</v>
      </c>
      <c r="L3074">
        <v>4.5</v>
      </c>
      <c r="M3074">
        <v>15</v>
      </c>
      <c r="N3074" t="s">
        <v>6085</v>
      </c>
      <c r="O3074" t="s">
        <v>464</v>
      </c>
    </row>
    <row r="3075" spans="1:15" x14ac:dyDescent="0.3">
      <c r="A3075">
        <v>223728</v>
      </c>
      <c r="B3075">
        <v>122</v>
      </c>
      <c r="C3075" t="s">
        <v>552</v>
      </c>
      <c r="D3075" t="s">
        <v>2520</v>
      </c>
      <c r="E3075" t="s">
        <v>3489</v>
      </c>
      <c r="F3075" s="440">
        <v>46114</v>
      </c>
      <c r="G3075">
        <v>23113</v>
      </c>
      <c r="H3075" t="s">
        <v>5985</v>
      </c>
      <c r="I3075" t="s">
        <v>6085</v>
      </c>
      <c r="J3075">
        <v>1</v>
      </c>
      <c r="K3075" t="s">
        <v>5598</v>
      </c>
      <c r="L3075">
        <v>12</v>
      </c>
      <c r="M3075">
        <v>12</v>
      </c>
      <c r="N3075" t="s">
        <v>6085</v>
      </c>
      <c r="O3075" t="s">
        <v>464</v>
      </c>
    </row>
    <row r="3076" spans="1:15" x14ac:dyDescent="0.3">
      <c r="A3076">
        <v>223728</v>
      </c>
      <c r="B3076">
        <v>122</v>
      </c>
      <c r="C3076" t="s">
        <v>552</v>
      </c>
      <c r="D3076" t="s">
        <v>2520</v>
      </c>
      <c r="E3076" t="s">
        <v>3489</v>
      </c>
      <c r="F3076" s="440">
        <v>46114</v>
      </c>
      <c r="G3076">
        <v>19498</v>
      </c>
      <c r="H3076" t="s">
        <v>5979</v>
      </c>
      <c r="I3076" t="s">
        <v>6085</v>
      </c>
      <c r="J3076">
        <v>1</v>
      </c>
      <c r="K3076" t="s">
        <v>5598</v>
      </c>
      <c r="L3076">
        <v>12</v>
      </c>
      <c r="M3076">
        <v>12</v>
      </c>
      <c r="N3076" t="s">
        <v>6085</v>
      </c>
      <c r="O3076" t="s">
        <v>464</v>
      </c>
    </row>
    <row r="3077" spans="1:15" x14ac:dyDescent="0.3">
      <c r="A3077">
        <v>223728</v>
      </c>
      <c r="B3077">
        <v>122</v>
      </c>
      <c r="C3077" t="s">
        <v>552</v>
      </c>
      <c r="D3077" t="s">
        <v>2520</v>
      </c>
      <c r="E3077" t="s">
        <v>3489</v>
      </c>
      <c r="F3077" s="440">
        <v>46114</v>
      </c>
      <c r="G3077">
        <v>23095</v>
      </c>
      <c r="H3077" t="s">
        <v>5942</v>
      </c>
      <c r="I3077" t="s">
        <v>6085</v>
      </c>
      <c r="J3077">
        <v>300</v>
      </c>
      <c r="K3077" t="s">
        <v>5613</v>
      </c>
      <c r="L3077">
        <v>405</v>
      </c>
      <c r="M3077">
        <v>1.35</v>
      </c>
      <c r="N3077" t="s">
        <v>6085</v>
      </c>
      <c r="O3077" t="s">
        <v>464</v>
      </c>
    </row>
    <row r="3078" spans="1:15" x14ac:dyDescent="0.3">
      <c r="A3078">
        <v>223728</v>
      </c>
      <c r="B3078">
        <v>122</v>
      </c>
      <c r="C3078" t="s">
        <v>552</v>
      </c>
      <c r="D3078" t="s">
        <v>2520</v>
      </c>
      <c r="E3078" t="s">
        <v>3489</v>
      </c>
      <c r="F3078" s="440">
        <v>46114</v>
      </c>
      <c r="G3078">
        <v>24037</v>
      </c>
      <c r="H3078" t="s">
        <v>6116</v>
      </c>
      <c r="I3078" t="s">
        <v>6085</v>
      </c>
      <c r="J3078">
        <v>2</v>
      </c>
      <c r="K3078" t="s">
        <v>5598</v>
      </c>
      <c r="L3078">
        <v>37</v>
      </c>
      <c r="M3078">
        <v>18.5</v>
      </c>
      <c r="N3078" t="s">
        <v>6085</v>
      </c>
      <c r="O3078" t="s">
        <v>464</v>
      </c>
    </row>
    <row r="3079" spans="1:15" x14ac:dyDescent="0.3">
      <c r="A3079">
        <v>223728</v>
      </c>
      <c r="B3079">
        <v>122</v>
      </c>
      <c r="C3079" t="s">
        <v>552</v>
      </c>
      <c r="D3079" t="s">
        <v>2520</v>
      </c>
      <c r="E3079" t="s">
        <v>3489</v>
      </c>
      <c r="F3079" s="440">
        <v>46114</v>
      </c>
      <c r="G3079">
        <v>23236</v>
      </c>
      <c r="H3079" t="s">
        <v>5934</v>
      </c>
      <c r="I3079" t="s">
        <v>6085</v>
      </c>
      <c r="J3079">
        <v>1</v>
      </c>
      <c r="K3079" t="s">
        <v>5598</v>
      </c>
      <c r="L3079">
        <v>12</v>
      </c>
      <c r="M3079">
        <v>12</v>
      </c>
      <c r="N3079" t="s">
        <v>6085</v>
      </c>
      <c r="O3079" t="s">
        <v>464</v>
      </c>
    </row>
    <row r="3080" spans="1:15" x14ac:dyDescent="0.3">
      <c r="A3080">
        <v>223728</v>
      </c>
      <c r="B3080">
        <v>122</v>
      </c>
      <c r="C3080" t="s">
        <v>552</v>
      </c>
      <c r="D3080" t="s">
        <v>2520</v>
      </c>
      <c r="E3080" t="s">
        <v>3489</v>
      </c>
      <c r="F3080" s="440">
        <v>46114</v>
      </c>
      <c r="G3080">
        <v>19480</v>
      </c>
      <c r="H3080" t="s">
        <v>5936</v>
      </c>
      <c r="I3080" t="s">
        <v>6085</v>
      </c>
      <c r="J3080">
        <v>0.3</v>
      </c>
      <c r="K3080" t="s">
        <v>5598</v>
      </c>
      <c r="L3080">
        <v>5.0999999999999996</v>
      </c>
      <c r="M3080">
        <v>17</v>
      </c>
      <c r="N3080" t="s">
        <v>6085</v>
      </c>
      <c r="O3080" t="s">
        <v>464</v>
      </c>
    </row>
    <row r="3081" spans="1:15" x14ac:dyDescent="0.3">
      <c r="A3081">
        <v>223728</v>
      </c>
      <c r="B3081">
        <v>122</v>
      </c>
      <c r="C3081" t="s">
        <v>552</v>
      </c>
      <c r="D3081" t="s">
        <v>2520</v>
      </c>
      <c r="E3081" t="s">
        <v>3489</v>
      </c>
      <c r="F3081" s="440">
        <v>46114</v>
      </c>
      <c r="G3081">
        <v>19575</v>
      </c>
      <c r="H3081" t="s">
        <v>5944</v>
      </c>
      <c r="I3081" t="s">
        <v>6085</v>
      </c>
      <c r="J3081">
        <v>0.3</v>
      </c>
      <c r="K3081" t="s">
        <v>5598</v>
      </c>
      <c r="L3081">
        <v>8.6999999999999993</v>
      </c>
      <c r="M3081">
        <v>29</v>
      </c>
      <c r="N3081" t="s">
        <v>6085</v>
      </c>
      <c r="O3081" t="s">
        <v>464</v>
      </c>
    </row>
    <row r="3082" spans="1:15" x14ac:dyDescent="0.3">
      <c r="A3082">
        <v>223728</v>
      </c>
      <c r="B3082">
        <v>122</v>
      </c>
      <c r="C3082" t="s">
        <v>552</v>
      </c>
      <c r="D3082" t="s">
        <v>2520</v>
      </c>
      <c r="E3082" t="s">
        <v>3489</v>
      </c>
      <c r="F3082" s="440">
        <v>46114</v>
      </c>
      <c r="G3082">
        <v>19558</v>
      </c>
      <c r="H3082" t="s">
        <v>5950</v>
      </c>
      <c r="I3082" t="s">
        <v>6085</v>
      </c>
      <c r="J3082">
        <v>1.5</v>
      </c>
      <c r="K3082" t="s">
        <v>5598</v>
      </c>
      <c r="L3082">
        <v>22.5</v>
      </c>
      <c r="M3082">
        <v>15</v>
      </c>
      <c r="N3082" t="s">
        <v>6085</v>
      </c>
      <c r="O3082" t="s">
        <v>464</v>
      </c>
    </row>
    <row r="3083" spans="1:15" x14ac:dyDescent="0.3">
      <c r="A3083">
        <v>223728</v>
      </c>
      <c r="B3083">
        <v>122</v>
      </c>
      <c r="C3083" t="s">
        <v>552</v>
      </c>
      <c r="D3083" t="s">
        <v>2520</v>
      </c>
      <c r="E3083" t="s">
        <v>3489</v>
      </c>
      <c r="F3083" s="440">
        <v>46114</v>
      </c>
      <c r="G3083">
        <v>19503</v>
      </c>
      <c r="H3083" t="s">
        <v>6058</v>
      </c>
      <c r="I3083" t="s">
        <v>6085</v>
      </c>
      <c r="J3083">
        <v>1</v>
      </c>
      <c r="K3083" t="s">
        <v>5598</v>
      </c>
      <c r="L3083">
        <v>11</v>
      </c>
      <c r="M3083">
        <v>11</v>
      </c>
      <c r="N3083" t="s">
        <v>6085</v>
      </c>
      <c r="O3083" t="s">
        <v>464</v>
      </c>
    </row>
    <row r="3084" spans="1:15" x14ac:dyDescent="0.3">
      <c r="A3084">
        <v>223728</v>
      </c>
      <c r="B3084">
        <v>122</v>
      </c>
      <c r="C3084" t="s">
        <v>552</v>
      </c>
      <c r="D3084" t="s">
        <v>2520</v>
      </c>
      <c r="E3084" t="s">
        <v>3489</v>
      </c>
      <c r="F3084" s="440">
        <v>46114</v>
      </c>
      <c r="G3084">
        <v>23390</v>
      </c>
      <c r="H3084" t="s">
        <v>5922</v>
      </c>
      <c r="I3084" t="s">
        <v>6085</v>
      </c>
      <c r="J3084">
        <v>6</v>
      </c>
      <c r="K3084" t="s">
        <v>5598</v>
      </c>
      <c r="L3084">
        <v>51</v>
      </c>
      <c r="M3084">
        <v>8.5</v>
      </c>
      <c r="N3084" t="s">
        <v>6085</v>
      </c>
      <c r="O3084" t="s">
        <v>464</v>
      </c>
    </row>
    <row r="3085" spans="1:15" x14ac:dyDescent="0.3">
      <c r="A3085">
        <v>223728</v>
      </c>
      <c r="B3085">
        <v>122</v>
      </c>
      <c r="C3085" t="s">
        <v>552</v>
      </c>
      <c r="D3085" t="s">
        <v>2520</v>
      </c>
      <c r="E3085" t="s">
        <v>3489</v>
      </c>
      <c r="F3085" s="440">
        <v>46114</v>
      </c>
      <c r="G3085">
        <v>19589</v>
      </c>
      <c r="H3085" t="s">
        <v>5943</v>
      </c>
      <c r="I3085" t="s">
        <v>6085</v>
      </c>
      <c r="J3085">
        <v>1</v>
      </c>
      <c r="K3085" t="s">
        <v>5598</v>
      </c>
      <c r="L3085">
        <v>6</v>
      </c>
      <c r="M3085">
        <v>6</v>
      </c>
      <c r="N3085" t="s">
        <v>6085</v>
      </c>
      <c r="O3085" t="s">
        <v>464</v>
      </c>
    </row>
    <row r="3086" spans="1:15" x14ac:dyDescent="0.3">
      <c r="A3086">
        <v>223728</v>
      </c>
      <c r="B3086">
        <v>122</v>
      </c>
      <c r="C3086" t="s">
        <v>552</v>
      </c>
      <c r="D3086" t="s">
        <v>2520</v>
      </c>
      <c r="E3086" t="s">
        <v>3489</v>
      </c>
      <c r="F3086" s="440">
        <v>46114</v>
      </c>
      <c r="G3086">
        <v>23389</v>
      </c>
      <c r="H3086" t="s">
        <v>5923</v>
      </c>
      <c r="I3086" t="s">
        <v>6085</v>
      </c>
      <c r="J3086">
        <v>4</v>
      </c>
      <c r="K3086" t="s">
        <v>5598</v>
      </c>
      <c r="L3086">
        <v>20</v>
      </c>
      <c r="M3086">
        <v>5</v>
      </c>
      <c r="N3086" t="s">
        <v>6085</v>
      </c>
      <c r="O3086" t="s">
        <v>464</v>
      </c>
    </row>
    <row r="3087" spans="1:15" x14ac:dyDescent="0.3">
      <c r="A3087">
        <v>223728</v>
      </c>
      <c r="B3087">
        <v>122</v>
      </c>
      <c r="C3087" t="s">
        <v>552</v>
      </c>
      <c r="D3087" t="s">
        <v>2520</v>
      </c>
      <c r="E3087" t="s">
        <v>3489</v>
      </c>
      <c r="F3087" s="440">
        <v>46114</v>
      </c>
      <c r="G3087">
        <v>19472</v>
      </c>
      <c r="H3087" t="s">
        <v>6064</v>
      </c>
      <c r="I3087" t="s">
        <v>6085</v>
      </c>
      <c r="J3087">
        <v>1</v>
      </c>
      <c r="K3087" t="s">
        <v>5598</v>
      </c>
      <c r="L3087">
        <v>26</v>
      </c>
      <c r="M3087">
        <v>26</v>
      </c>
      <c r="N3087" t="s">
        <v>6085</v>
      </c>
      <c r="O3087" t="s">
        <v>464</v>
      </c>
    </row>
    <row r="3088" spans="1:15" x14ac:dyDescent="0.3">
      <c r="A3088">
        <v>223728</v>
      </c>
      <c r="B3088">
        <v>122</v>
      </c>
      <c r="C3088" t="s">
        <v>552</v>
      </c>
      <c r="D3088" t="s">
        <v>2520</v>
      </c>
      <c r="E3088" t="s">
        <v>3489</v>
      </c>
      <c r="F3088" s="440">
        <v>46114</v>
      </c>
      <c r="G3088">
        <v>23359</v>
      </c>
      <c r="H3088" t="s">
        <v>5939</v>
      </c>
      <c r="I3088" t="s">
        <v>6085</v>
      </c>
      <c r="J3088">
        <v>30</v>
      </c>
      <c r="K3088" t="s">
        <v>5598</v>
      </c>
      <c r="L3088">
        <v>67.5</v>
      </c>
      <c r="M3088">
        <v>2.25</v>
      </c>
      <c r="N3088" t="s">
        <v>6085</v>
      </c>
      <c r="O3088" t="s">
        <v>464</v>
      </c>
    </row>
    <row r="3089" spans="1:15" x14ac:dyDescent="0.3">
      <c r="A3089">
        <v>223728</v>
      </c>
      <c r="B3089">
        <v>122</v>
      </c>
      <c r="C3089" t="s">
        <v>552</v>
      </c>
      <c r="D3089" t="s">
        <v>2520</v>
      </c>
      <c r="E3089" t="s">
        <v>3489</v>
      </c>
      <c r="F3089" s="440">
        <v>46114</v>
      </c>
      <c r="G3089">
        <v>19476</v>
      </c>
      <c r="H3089" t="s">
        <v>6017</v>
      </c>
      <c r="I3089" t="s">
        <v>6085</v>
      </c>
      <c r="J3089">
        <v>0.3</v>
      </c>
      <c r="K3089" t="s">
        <v>5598</v>
      </c>
      <c r="L3089">
        <v>19.5</v>
      </c>
      <c r="M3089">
        <v>65</v>
      </c>
      <c r="N3089" t="s">
        <v>6085</v>
      </c>
      <c r="O3089" t="s">
        <v>464</v>
      </c>
    </row>
    <row r="3090" spans="1:15" x14ac:dyDescent="0.3">
      <c r="A3090">
        <v>223728</v>
      </c>
      <c r="B3090">
        <v>122</v>
      </c>
      <c r="C3090" t="s">
        <v>552</v>
      </c>
      <c r="D3090" t="s">
        <v>2520</v>
      </c>
      <c r="E3090" t="s">
        <v>3489</v>
      </c>
      <c r="F3090" s="440">
        <v>46114</v>
      </c>
      <c r="G3090">
        <v>19572</v>
      </c>
      <c r="H3090" t="s">
        <v>5945</v>
      </c>
      <c r="I3090" t="s">
        <v>6085</v>
      </c>
      <c r="J3090">
        <v>0.3</v>
      </c>
      <c r="K3090" t="s">
        <v>5598</v>
      </c>
      <c r="L3090">
        <v>4.5</v>
      </c>
      <c r="M3090">
        <v>15</v>
      </c>
      <c r="N3090" t="s">
        <v>6085</v>
      </c>
      <c r="O3090" t="s">
        <v>464</v>
      </c>
    </row>
    <row r="3091" spans="1:15" x14ac:dyDescent="0.3">
      <c r="A3091">
        <v>223728</v>
      </c>
      <c r="B3091">
        <v>122</v>
      </c>
      <c r="C3091" t="s">
        <v>552</v>
      </c>
      <c r="D3091" t="s">
        <v>2520</v>
      </c>
      <c r="E3091" t="s">
        <v>3489</v>
      </c>
      <c r="F3091" s="440">
        <v>46114</v>
      </c>
      <c r="G3091">
        <v>25647</v>
      </c>
      <c r="H3091" t="s">
        <v>5918</v>
      </c>
      <c r="I3091" t="s">
        <v>6085</v>
      </c>
      <c r="J3091">
        <v>1</v>
      </c>
      <c r="K3091" t="s">
        <v>5598</v>
      </c>
      <c r="L3091">
        <v>19</v>
      </c>
      <c r="M3091">
        <v>19</v>
      </c>
      <c r="N3091" t="s">
        <v>6085</v>
      </c>
      <c r="O3091" t="s">
        <v>464</v>
      </c>
    </row>
    <row r="3092" spans="1:15" x14ac:dyDescent="0.3">
      <c r="A3092">
        <v>223728</v>
      </c>
      <c r="B3092">
        <v>122</v>
      </c>
      <c r="C3092" t="s">
        <v>552</v>
      </c>
      <c r="D3092" t="s">
        <v>2520</v>
      </c>
      <c r="E3092" t="s">
        <v>3489</v>
      </c>
      <c r="F3092" s="440">
        <v>46114</v>
      </c>
      <c r="G3092">
        <v>23186</v>
      </c>
      <c r="H3092" t="s">
        <v>5955</v>
      </c>
      <c r="I3092" t="s">
        <v>6085</v>
      </c>
      <c r="J3092">
        <v>10</v>
      </c>
      <c r="K3092" t="s">
        <v>5598</v>
      </c>
      <c r="L3092">
        <v>99</v>
      </c>
      <c r="M3092">
        <v>9.9</v>
      </c>
      <c r="N3092" t="s">
        <v>6085</v>
      </c>
      <c r="O3092" t="s">
        <v>464</v>
      </c>
    </row>
    <row r="3093" spans="1:15" x14ac:dyDescent="0.3">
      <c r="A3093">
        <v>223728</v>
      </c>
      <c r="B3093">
        <v>122</v>
      </c>
      <c r="C3093" t="s">
        <v>552</v>
      </c>
      <c r="D3093" t="s">
        <v>2520</v>
      </c>
      <c r="E3093" t="s">
        <v>3489</v>
      </c>
      <c r="F3093" s="440">
        <v>46114</v>
      </c>
      <c r="G3093">
        <v>19488</v>
      </c>
      <c r="H3093" t="s">
        <v>5930</v>
      </c>
      <c r="I3093" t="s">
        <v>6085</v>
      </c>
      <c r="J3093">
        <v>0.5</v>
      </c>
      <c r="K3093" t="s">
        <v>5598</v>
      </c>
      <c r="L3093">
        <v>7</v>
      </c>
      <c r="M3093">
        <v>14</v>
      </c>
      <c r="N3093" t="s">
        <v>6085</v>
      </c>
      <c r="O3093" t="s">
        <v>464</v>
      </c>
    </row>
    <row r="3094" spans="1:15" x14ac:dyDescent="0.3">
      <c r="A3094">
        <v>223728</v>
      </c>
      <c r="B3094">
        <v>122</v>
      </c>
      <c r="C3094" t="s">
        <v>552</v>
      </c>
      <c r="D3094" t="s">
        <v>2520</v>
      </c>
      <c r="E3094" t="s">
        <v>3489</v>
      </c>
      <c r="F3094" s="440">
        <v>46114</v>
      </c>
      <c r="G3094">
        <v>19787</v>
      </c>
      <c r="H3094" t="s">
        <v>5914</v>
      </c>
      <c r="I3094" t="s">
        <v>6085</v>
      </c>
      <c r="J3094">
        <v>42</v>
      </c>
      <c r="K3094" t="s">
        <v>5598</v>
      </c>
      <c r="L3094">
        <v>228.9</v>
      </c>
      <c r="M3094">
        <v>5.45</v>
      </c>
      <c r="N3094" t="s">
        <v>6085</v>
      </c>
      <c r="O3094" t="s">
        <v>464</v>
      </c>
    </row>
    <row r="3095" spans="1:15" x14ac:dyDescent="0.3">
      <c r="A3095">
        <v>223728</v>
      </c>
      <c r="B3095">
        <v>122</v>
      </c>
      <c r="C3095" t="s">
        <v>552</v>
      </c>
      <c r="D3095" t="s">
        <v>2520</v>
      </c>
      <c r="E3095" t="s">
        <v>3489</v>
      </c>
      <c r="F3095" s="440">
        <v>46114</v>
      </c>
      <c r="G3095">
        <v>19701</v>
      </c>
      <c r="H3095" t="s">
        <v>5980</v>
      </c>
      <c r="I3095" t="s">
        <v>6085</v>
      </c>
      <c r="J3095">
        <v>1</v>
      </c>
      <c r="K3095" t="s">
        <v>5598</v>
      </c>
      <c r="L3095">
        <v>15</v>
      </c>
      <c r="M3095">
        <v>15</v>
      </c>
      <c r="N3095" t="s">
        <v>6085</v>
      </c>
      <c r="O3095" t="s">
        <v>464</v>
      </c>
    </row>
    <row r="3096" spans="1:15" x14ac:dyDescent="0.3">
      <c r="A3096">
        <v>223727</v>
      </c>
      <c r="B3096">
        <v>122</v>
      </c>
      <c r="C3096" t="s">
        <v>552</v>
      </c>
      <c r="D3096" t="s">
        <v>2688</v>
      </c>
      <c r="E3096" t="s">
        <v>3490</v>
      </c>
      <c r="F3096" s="440">
        <v>46113</v>
      </c>
      <c r="G3096">
        <v>26717</v>
      </c>
      <c r="H3096" t="s">
        <v>5760</v>
      </c>
      <c r="I3096" t="s">
        <v>4764</v>
      </c>
      <c r="J3096">
        <v>6</v>
      </c>
      <c r="K3096" t="s">
        <v>5601</v>
      </c>
      <c r="L3096">
        <v>361.68</v>
      </c>
      <c r="M3096">
        <v>60.28</v>
      </c>
      <c r="N3096" t="s">
        <v>4764</v>
      </c>
      <c r="O3096" t="s">
        <v>464</v>
      </c>
    </row>
    <row r="3097" spans="1:15" x14ac:dyDescent="0.3">
      <c r="A3097">
        <v>223726</v>
      </c>
      <c r="B3097">
        <v>122</v>
      </c>
      <c r="C3097" t="s">
        <v>552</v>
      </c>
      <c r="D3097" t="s">
        <v>2733</v>
      </c>
      <c r="E3097" t="s">
        <v>3491</v>
      </c>
      <c r="F3097" s="440">
        <v>46113</v>
      </c>
      <c r="G3097">
        <v>24507</v>
      </c>
      <c r="H3097" t="s">
        <v>6109</v>
      </c>
      <c r="I3097" t="s">
        <v>6097</v>
      </c>
      <c r="J3097">
        <v>6</v>
      </c>
      <c r="K3097" t="s">
        <v>5622</v>
      </c>
      <c r="L3097">
        <v>510.96</v>
      </c>
      <c r="M3097">
        <v>85.16</v>
      </c>
      <c r="N3097" t="s">
        <v>6107</v>
      </c>
      <c r="O3097" t="s">
        <v>464</v>
      </c>
    </row>
    <row r="3098" spans="1:15" x14ac:dyDescent="0.3">
      <c r="A3098">
        <v>223726</v>
      </c>
      <c r="B3098">
        <v>122</v>
      </c>
      <c r="C3098" t="s">
        <v>552</v>
      </c>
      <c r="D3098" t="s">
        <v>2733</v>
      </c>
      <c r="E3098" t="s">
        <v>3491</v>
      </c>
      <c r="F3098" s="440">
        <v>46113</v>
      </c>
      <c r="G3098">
        <v>17303</v>
      </c>
      <c r="H3098" t="s">
        <v>6111</v>
      </c>
      <c r="I3098" t="s">
        <v>6097</v>
      </c>
      <c r="J3098">
        <v>4</v>
      </c>
      <c r="K3098" t="s">
        <v>5622</v>
      </c>
      <c r="L3098">
        <v>502.12</v>
      </c>
      <c r="M3098">
        <v>125.53</v>
      </c>
      <c r="N3098" t="s">
        <v>6107</v>
      </c>
      <c r="O3098" t="s">
        <v>464</v>
      </c>
    </row>
    <row r="3099" spans="1:15" x14ac:dyDescent="0.3">
      <c r="A3099">
        <v>223726</v>
      </c>
      <c r="B3099">
        <v>122</v>
      </c>
      <c r="C3099" t="s">
        <v>552</v>
      </c>
      <c r="D3099" t="s">
        <v>2733</v>
      </c>
      <c r="E3099" t="s">
        <v>3491</v>
      </c>
      <c r="F3099" s="440">
        <v>46113</v>
      </c>
      <c r="G3099">
        <v>26393</v>
      </c>
      <c r="H3099" t="s">
        <v>6112</v>
      </c>
      <c r="I3099" t="s">
        <v>6097</v>
      </c>
      <c r="J3099">
        <v>2</v>
      </c>
      <c r="K3099" t="s">
        <v>5622</v>
      </c>
      <c r="L3099">
        <v>219.58</v>
      </c>
      <c r="M3099">
        <v>109.79</v>
      </c>
      <c r="N3099" t="s">
        <v>6107</v>
      </c>
      <c r="O3099" t="s">
        <v>464</v>
      </c>
    </row>
    <row r="3100" spans="1:15" x14ac:dyDescent="0.3">
      <c r="A3100">
        <v>223726</v>
      </c>
      <c r="B3100">
        <v>122</v>
      </c>
      <c r="C3100" t="s">
        <v>552</v>
      </c>
      <c r="D3100" t="s">
        <v>2733</v>
      </c>
      <c r="E3100" t="s">
        <v>3491</v>
      </c>
      <c r="F3100" s="440">
        <v>46113</v>
      </c>
      <c r="G3100">
        <v>26395</v>
      </c>
      <c r="H3100" t="s">
        <v>6158</v>
      </c>
      <c r="I3100" t="s">
        <v>6097</v>
      </c>
      <c r="J3100">
        <v>2</v>
      </c>
      <c r="K3100" t="s">
        <v>5622</v>
      </c>
      <c r="L3100">
        <v>257.44</v>
      </c>
      <c r="M3100">
        <v>128.72</v>
      </c>
      <c r="N3100" t="s">
        <v>6107</v>
      </c>
      <c r="O3100" t="s">
        <v>464</v>
      </c>
    </row>
    <row r="3101" spans="1:15" x14ac:dyDescent="0.3">
      <c r="A3101">
        <v>223726</v>
      </c>
      <c r="B3101">
        <v>122</v>
      </c>
      <c r="C3101" t="s">
        <v>552</v>
      </c>
      <c r="D3101" t="s">
        <v>2733</v>
      </c>
      <c r="E3101" t="s">
        <v>3491</v>
      </c>
      <c r="F3101" s="440">
        <v>46113</v>
      </c>
      <c r="G3101">
        <v>24514</v>
      </c>
      <c r="H3101" t="s">
        <v>6110</v>
      </c>
      <c r="I3101" t="s">
        <v>6097</v>
      </c>
      <c r="J3101">
        <v>6</v>
      </c>
      <c r="K3101" t="s">
        <v>5622</v>
      </c>
      <c r="L3101">
        <v>741.24</v>
      </c>
      <c r="M3101">
        <v>123.54</v>
      </c>
      <c r="N3101" t="s">
        <v>6107</v>
      </c>
      <c r="O3101" t="s">
        <v>464</v>
      </c>
    </row>
    <row r="3102" spans="1:15" x14ac:dyDescent="0.3">
      <c r="A3102">
        <v>223723</v>
      </c>
      <c r="B3102">
        <v>122</v>
      </c>
      <c r="C3102" t="s">
        <v>552</v>
      </c>
      <c r="D3102" t="s">
        <v>2749</v>
      </c>
      <c r="E3102" t="s">
        <v>3492</v>
      </c>
      <c r="F3102" s="440">
        <v>46114</v>
      </c>
      <c r="G3102">
        <v>26591</v>
      </c>
      <c r="H3102" t="s">
        <v>5834</v>
      </c>
      <c r="I3102" t="s">
        <v>6085</v>
      </c>
      <c r="J3102">
        <v>1</v>
      </c>
      <c r="K3102" t="s">
        <v>5598</v>
      </c>
      <c r="L3102">
        <v>252</v>
      </c>
      <c r="M3102">
        <v>252</v>
      </c>
      <c r="N3102" t="s">
        <v>6085</v>
      </c>
      <c r="O3102" t="s">
        <v>464</v>
      </c>
    </row>
    <row r="3103" spans="1:15" x14ac:dyDescent="0.3">
      <c r="A3103">
        <v>223723</v>
      </c>
      <c r="B3103">
        <v>122</v>
      </c>
      <c r="C3103" t="s">
        <v>552</v>
      </c>
      <c r="D3103" t="s">
        <v>2749</v>
      </c>
      <c r="E3103" t="s">
        <v>3492</v>
      </c>
      <c r="F3103" s="440">
        <v>46114</v>
      </c>
      <c r="G3103">
        <v>26588</v>
      </c>
      <c r="H3103" t="s">
        <v>5597</v>
      </c>
      <c r="I3103" t="s">
        <v>6085</v>
      </c>
      <c r="J3103">
        <v>1</v>
      </c>
      <c r="K3103" t="s">
        <v>5598</v>
      </c>
      <c r="L3103">
        <v>228</v>
      </c>
      <c r="M3103">
        <v>228</v>
      </c>
      <c r="N3103" t="s">
        <v>6085</v>
      </c>
      <c r="O3103" t="s">
        <v>464</v>
      </c>
    </row>
    <row r="3104" spans="1:15" x14ac:dyDescent="0.3">
      <c r="A3104">
        <v>223722</v>
      </c>
      <c r="B3104">
        <v>122</v>
      </c>
      <c r="C3104" t="s">
        <v>552</v>
      </c>
      <c r="D3104" t="s">
        <v>2520</v>
      </c>
      <c r="E3104" t="s">
        <v>3493</v>
      </c>
      <c r="F3104" s="440">
        <v>46115</v>
      </c>
      <c r="G3104">
        <v>19505</v>
      </c>
      <c r="H3104" t="s">
        <v>5978</v>
      </c>
      <c r="I3104" t="s">
        <v>6085</v>
      </c>
      <c r="J3104">
        <v>1</v>
      </c>
      <c r="K3104" t="s">
        <v>5598</v>
      </c>
      <c r="L3104">
        <v>11.3</v>
      </c>
      <c r="M3104">
        <v>11.3</v>
      </c>
      <c r="N3104" t="s">
        <v>6085</v>
      </c>
      <c r="O3104" t="s">
        <v>464</v>
      </c>
    </row>
    <row r="3105" spans="1:15" x14ac:dyDescent="0.3">
      <c r="A3105">
        <v>223722</v>
      </c>
      <c r="B3105">
        <v>122</v>
      </c>
      <c r="C3105" t="s">
        <v>552</v>
      </c>
      <c r="D3105" t="s">
        <v>2520</v>
      </c>
      <c r="E3105" t="s">
        <v>3493</v>
      </c>
      <c r="F3105" s="440">
        <v>46115</v>
      </c>
      <c r="G3105">
        <v>23096</v>
      </c>
      <c r="H3105" t="s">
        <v>5941</v>
      </c>
      <c r="I3105" t="s">
        <v>6085</v>
      </c>
      <c r="J3105">
        <v>60</v>
      </c>
      <c r="K3105" t="s">
        <v>5613</v>
      </c>
      <c r="L3105">
        <v>51</v>
      </c>
      <c r="M3105">
        <v>0.85</v>
      </c>
      <c r="N3105" t="s">
        <v>6085</v>
      </c>
      <c r="O3105" t="s">
        <v>464</v>
      </c>
    </row>
    <row r="3106" spans="1:15" x14ac:dyDescent="0.3">
      <c r="A3106">
        <v>223722</v>
      </c>
      <c r="B3106">
        <v>122</v>
      </c>
      <c r="C3106" t="s">
        <v>552</v>
      </c>
      <c r="D3106" t="s">
        <v>2520</v>
      </c>
      <c r="E3106" t="s">
        <v>3493</v>
      </c>
      <c r="F3106" s="440">
        <v>46115</v>
      </c>
      <c r="G3106">
        <v>23113</v>
      </c>
      <c r="H3106" t="s">
        <v>5985</v>
      </c>
      <c r="I3106" t="s">
        <v>6085</v>
      </c>
      <c r="J3106">
        <v>1</v>
      </c>
      <c r="K3106" t="s">
        <v>5598</v>
      </c>
      <c r="L3106">
        <v>12</v>
      </c>
      <c r="M3106">
        <v>12</v>
      </c>
      <c r="N3106" t="s">
        <v>6085</v>
      </c>
      <c r="O3106" t="s">
        <v>464</v>
      </c>
    </row>
    <row r="3107" spans="1:15" x14ac:dyDescent="0.3">
      <c r="A3107">
        <v>223722</v>
      </c>
      <c r="B3107">
        <v>122</v>
      </c>
      <c r="C3107" t="s">
        <v>552</v>
      </c>
      <c r="D3107" t="s">
        <v>2520</v>
      </c>
      <c r="E3107" t="s">
        <v>3493</v>
      </c>
      <c r="F3107" s="440">
        <v>46115</v>
      </c>
      <c r="G3107">
        <v>23198</v>
      </c>
      <c r="H3107" t="s">
        <v>5947</v>
      </c>
      <c r="I3107" t="s">
        <v>6085</v>
      </c>
      <c r="J3107">
        <v>2</v>
      </c>
      <c r="K3107" t="s">
        <v>5598</v>
      </c>
      <c r="L3107">
        <v>52</v>
      </c>
      <c r="M3107">
        <v>26</v>
      </c>
      <c r="N3107" t="s">
        <v>6085</v>
      </c>
      <c r="O3107" t="s">
        <v>464</v>
      </c>
    </row>
    <row r="3108" spans="1:15" x14ac:dyDescent="0.3">
      <c r="A3108">
        <v>223722</v>
      </c>
      <c r="B3108">
        <v>122</v>
      </c>
      <c r="C3108" t="s">
        <v>552</v>
      </c>
      <c r="D3108" t="s">
        <v>2520</v>
      </c>
      <c r="E3108" t="s">
        <v>3493</v>
      </c>
      <c r="F3108" s="440">
        <v>46115</v>
      </c>
      <c r="G3108">
        <v>23095</v>
      </c>
      <c r="H3108" t="s">
        <v>5942</v>
      </c>
      <c r="I3108" t="s">
        <v>6085</v>
      </c>
      <c r="J3108">
        <v>100</v>
      </c>
      <c r="K3108" t="s">
        <v>5613</v>
      </c>
      <c r="L3108">
        <v>135</v>
      </c>
      <c r="M3108">
        <v>1.35</v>
      </c>
      <c r="N3108" t="s">
        <v>6085</v>
      </c>
      <c r="O3108" t="s">
        <v>464</v>
      </c>
    </row>
    <row r="3109" spans="1:15" x14ac:dyDescent="0.3">
      <c r="A3109">
        <v>223722</v>
      </c>
      <c r="B3109">
        <v>122</v>
      </c>
      <c r="C3109" t="s">
        <v>552</v>
      </c>
      <c r="D3109" t="s">
        <v>2520</v>
      </c>
      <c r="E3109" t="s">
        <v>3493</v>
      </c>
      <c r="F3109" s="440">
        <v>46115</v>
      </c>
      <c r="G3109">
        <v>24037</v>
      </c>
      <c r="H3109" t="s">
        <v>6116</v>
      </c>
      <c r="I3109" t="s">
        <v>6085</v>
      </c>
      <c r="J3109">
        <v>2</v>
      </c>
      <c r="K3109" t="s">
        <v>5598</v>
      </c>
      <c r="L3109">
        <v>37</v>
      </c>
      <c r="M3109">
        <v>18.5</v>
      </c>
      <c r="N3109" t="s">
        <v>6085</v>
      </c>
      <c r="O3109" t="s">
        <v>464</v>
      </c>
    </row>
    <row r="3110" spans="1:15" x14ac:dyDescent="0.3">
      <c r="A3110">
        <v>223722</v>
      </c>
      <c r="B3110">
        <v>122</v>
      </c>
      <c r="C3110" t="s">
        <v>552</v>
      </c>
      <c r="D3110" t="s">
        <v>2520</v>
      </c>
      <c r="E3110" t="s">
        <v>3493</v>
      </c>
      <c r="F3110" s="440">
        <v>46115</v>
      </c>
      <c r="G3110">
        <v>23236</v>
      </c>
      <c r="H3110" t="s">
        <v>5934</v>
      </c>
      <c r="I3110" t="s">
        <v>6085</v>
      </c>
      <c r="J3110">
        <v>2</v>
      </c>
      <c r="K3110" t="s">
        <v>5598</v>
      </c>
      <c r="L3110">
        <v>24</v>
      </c>
      <c r="M3110">
        <v>12</v>
      </c>
      <c r="N3110" t="s">
        <v>6085</v>
      </c>
      <c r="O3110" t="s">
        <v>464</v>
      </c>
    </row>
    <row r="3111" spans="1:15" x14ac:dyDescent="0.3">
      <c r="A3111">
        <v>223722</v>
      </c>
      <c r="B3111">
        <v>122</v>
      </c>
      <c r="C3111" t="s">
        <v>552</v>
      </c>
      <c r="D3111" t="s">
        <v>2520</v>
      </c>
      <c r="E3111" t="s">
        <v>3493</v>
      </c>
      <c r="F3111" s="440">
        <v>46115</v>
      </c>
      <c r="G3111">
        <v>19480</v>
      </c>
      <c r="H3111" t="s">
        <v>5936</v>
      </c>
      <c r="I3111" t="s">
        <v>6085</v>
      </c>
      <c r="J3111">
        <v>0.3</v>
      </c>
      <c r="K3111" t="s">
        <v>5598</v>
      </c>
      <c r="L3111">
        <v>5.0999999999999996</v>
      </c>
      <c r="M3111">
        <v>17</v>
      </c>
      <c r="N3111" t="s">
        <v>6085</v>
      </c>
      <c r="O3111" t="s">
        <v>464</v>
      </c>
    </row>
    <row r="3112" spans="1:15" x14ac:dyDescent="0.3">
      <c r="A3112">
        <v>223722</v>
      </c>
      <c r="B3112">
        <v>122</v>
      </c>
      <c r="C3112" t="s">
        <v>552</v>
      </c>
      <c r="D3112" t="s">
        <v>2520</v>
      </c>
      <c r="E3112" t="s">
        <v>3493</v>
      </c>
      <c r="F3112" s="440">
        <v>46115</v>
      </c>
      <c r="G3112">
        <v>19654</v>
      </c>
      <c r="H3112" t="s">
        <v>5917</v>
      </c>
      <c r="I3112" t="s">
        <v>6085</v>
      </c>
      <c r="J3112">
        <v>4</v>
      </c>
      <c r="K3112" t="s">
        <v>5598</v>
      </c>
      <c r="L3112">
        <v>22.8</v>
      </c>
      <c r="M3112">
        <v>5.7</v>
      </c>
      <c r="N3112" t="s">
        <v>6085</v>
      </c>
      <c r="O3112" t="s">
        <v>464</v>
      </c>
    </row>
    <row r="3113" spans="1:15" x14ac:dyDescent="0.3">
      <c r="A3113">
        <v>223722</v>
      </c>
      <c r="B3113">
        <v>122</v>
      </c>
      <c r="C3113" t="s">
        <v>552</v>
      </c>
      <c r="D3113" t="s">
        <v>2520</v>
      </c>
      <c r="E3113" t="s">
        <v>3493</v>
      </c>
      <c r="F3113" s="440">
        <v>46115</v>
      </c>
      <c r="G3113">
        <v>19621</v>
      </c>
      <c r="H3113" t="s">
        <v>5931</v>
      </c>
      <c r="I3113" t="s">
        <v>6085</v>
      </c>
      <c r="J3113">
        <v>4</v>
      </c>
      <c r="K3113" t="s">
        <v>5598</v>
      </c>
      <c r="L3113">
        <v>27.6</v>
      </c>
      <c r="M3113">
        <v>6.9</v>
      </c>
      <c r="N3113" t="s">
        <v>6085</v>
      </c>
      <c r="O3113" t="s">
        <v>464</v>
      </c>
    </row>
    <row r="3114" spans="1:15" x14ac:dyDescent="0.3">
      <c r="A3114">
        <v>223722</v>
      </c>
      <c r="B3114">
        <v>122</v>
      </c>
      <c r="C3114" t="s">
        <v>552</v>
      </c>
      <c r="D3114" t="s">
        <v>2520</v>
      </c>
      <c r="E3114" t="s">
        <v>3493</v>
      </c>
      <c r="F3114" s="440">
        <v>46115</v>
      </c>
      <c r="G3114">
        <v>19558</v>
      </c>
      <c r="H3114" t="s">
        <v>5950</v>
      </c>
      <c r="I3114" t="s">
        <v>6085</v>
      </c>
      <c r="J3114">
        <v>1</v>
      </c>
      <c r="K3114" t="s">
        <v>5598</v>
      </c>
      <c r="L3114">
        <v>15</v>
      </c>
      <c r="M3114">
        <v>15</v>
      </c>
      <c r="N3114" t="s">
        <v>6085</v>
      </c>
      <c r="O3114" t="s">
        <v>464</v>
      </c>
    </row>
    <row r="3115" spans="1:15" x14ac:dyDescent="0.3">
      <c r="A3115">
        <v>223722</v>
      </c>
      <c r="B3115">
        <v>122</v>
      </c>
      <c r="C3115" t="s">
        <v>552</v>
      </c>
      <c r="D3115" t="s">
        <v>2520</v>
      </c>
      <c r="E3115" t="s">
        <v>3493</v>
      </c>
      <c r="F3115" s="440">
        <v>46115</v>
      </c>
      <c r="G3115">
        <v>19503</v>
      </c>
      <c r="H3115" t="s">
        <v>6058</v>
      </c>
      <c r="I3115" t="s">
        <v>6085</v>
      </c>
      <c r="J3115">
        <v>1</v>
      </c>
      <c r="K3115" t="s">
        <v>5598</v>
      </c>
      <c r="L3115">
        <v>11</v>
      </c>
      <c r="M3115">
        <v>11</v>
      </c>
      <c r="N3115" t="s">
        <v>6085</v>
      </c>
      <c r="O3115" t="s">
        <v>464</v>
      </c>
    </row>
    <row r="3116" spans="1:15" x14ac:dyDescent="0.3">
      <c r="A3116">
        <v>223722</v>
      </c>
      <c r="B3116">
        <v>122</v>
      </c>
      <c r="C3116" t="s">
        <v>552</v>
      </c>
      <c r="D3116" t="s">
        <v>2520</v>
      </c>
      <c r="E3116" t="s">
        <v>3493</v>
      </c>
      <c r="F3116" s="440">
        <v>46115</v>
      </c>
      <c r="G3116">
        <v>19502</v>
      </c>
      <c r="H3116" t="s">
        <v>6015</v>
      </c>
      <c r="I3116" t="s">
        <v>6085</v>
      </c>
      <c r="J3116">
        <v>0.8</v>
      </c>
      <c r="K3116" t="s">
        <v>5598</v>
      </c>
      <c r="L3116">
        <v>20</v>
      </c>
      <c r="M3116">
        <v>25</v>
      </c>
      <c r="N3116" t="s">
        <v>6085</v>
      </c>
      <c r="O3116" t="s">
        <v>464</v>
      </c>
    </row>
    <row r="3117" spans="1:15" x14ac:dyDescent="0.3">
      <c r="A3117">
        <v>223722</v>
      </c>
      <c r="B3117">
        <v>122</v>
      </c>
      <c r="C3117" t="s">
        <v>552</v>
      </c>
      <c r="D3117" t="s">
        <v>2520</v>
      </c>
      <c r="E3117" t="s">
        <v>3493</v>
      </c>
      <c r="F3117" s="440">
        <v>46115</v>
      </c>
      <c r="G3117">
        <v>23390</v>
      </c>
      <c r="H3117" t="s">
        <v>5922</v>
      </c>
      <c r="I3117" t="s">
        <v>6085</v>
      </c>
      <c r="J3117">
        <v>8</v>
      </c>
      <c r="K3117" t="s">
        <v>5598</v>
      </c>
      <c r="L3117">
        <v>68</v>
      </c>
      <c r="M3117">
        <v>8.5</v>
      </c>
      <c r="N3117" t="s">
        <v>6085</v>
      </c>
      <c r="O3117" t="s">
        <v>464</v>
      </c>
    </row>
    <row r="3118" spans="1:15" x14ac:dyDescent="0.3">
      <c r="A3118">
        <v>223722</v>
      </c>
      <c r="B3118">
        <v>122</v>
      </c>
      <c r="C3118" t="s">
        <v>552</v>
      </c>
      <c r="D3118" t="s">
        <v>2520</v>
      </c>
      <c r="E3118" t="s">
        <v>3493</v>
      </c>
      <c r="F3118" s="440">
        <v>46115</v>
      </c>
      <c r="G3118">
        <v>19465</v>
      </c>
      <c r="H3118" t="s">
        <v>5953</v>
      </c>
      <c r="I3118" t="s">
        <v>6085</v>
      </c>
      <c r="J3118">
        <v>1</v>
      </c>
      <c r="K3118" t="s">
        <v>5598</v>
      </c>
      <c r="L3118">
        <v>7.5</v>
      </c>
      <c r="M3118">
        <v>7.5</v>
      </c>
      <c r="N3118" t="s">
        <v>6085</v>
      </c>
      <c r="O3118" t="s">
        <v>464</v>
      </c>
    </row>
    <row r="3119" spans="1:15" x14ac:dyDescent="0.3">
      <c r="A3119">
        <v>223722</v>
      </c>
      <c r="B3119">
        <v>122</v>
      </c>
      <c r="C3119" t="s">
        <v>552</v>
      </c>
      <c r="D3119" t="s">
        <v>2520</v>
      </c>
      <c r="E3119" t="s">
        <v>3493</v>
      </c>
      <c r="F3119" s="440">
        <v>46115</v>
      </c>
      <c r="G3119">
        <v>23195</v>
      </c>
      <c r="H3119" t="s">
        <v>5951</v>
      </c>
      <c r="I3119" t="s">
        <v>6085</v>
      </c>
      <c r="J3119">
        <v>1</v>
      </c>
      <c r="K3119" t="s">
        <v>5598</v>
      </c>
      <c r="L3119">
        <v>17</v>
      </c>
      <c r="M3119">
        <v>17</v>
      </c>
      <c r="N3119" t="s">
        <v>6085</v>
      </c>
      <c r="O3119" t="s">
        <v>464</v>
      </c>
    </row>
    <row r="3120" spans="1:15" x14ac:dyDescent="0.3">
      <c r="A3120">
        <v>223722</v>
      </c>
      <c r="B3120">
        <v>122</v>
      </c>
      <c r="C3120" t="s">
        <v>552</v>
      </c>
      <c r="D3120" t="s">
        <v>2520</v>
      </c>
      <c r="E3120" t="s">
        <v>3493</v>
      </c>
      <c r="F3120" s="440">
        <v>46115</v>
      </c>
      <c r="G3120">
        <v>23389</v>
      </c>
      <c r="H3120" t="s">
        <v>5923</v>
      </c>
      <c r="I3120" t="s">
        <v>6085</v>
      </c>
      <c r="J3120">
        <v>4</v>
      </c>
      <c r="K3120" t="s">
        <v>5598</v>
      </c>
      <c r="L3120">
        <v>20</v>
      </c>
      <c r="M3120">
        <v>5</v>
      </c>
      <c r="N3120" t="s">
        <v>6085</v>
      </c>
      <c r="O3120" t="s">
        <v>464</v>
      </c>
    </row>
    <row r="3121" spans="1:15" x14ac:dyDescent="0.3">
      <c r="A3121">
        <v>223722</v>
      </c>
      <c r="B3121">
        <v>122</v>
      </c>
      <c r="C3121" t="s">
        <v>552</v>
      </c>
      <c r="D3121" t="s">
        <v>2520</v>
      </c>
      <c r="E3121" t="s">
        <v>3493</v>
      </c>
      <c r="F3121" s="440">
        <v>46115</v>
      </c>
      <c r="G3121">
        <v>19472</v>
      </c>
      <c r="H3121" t="s">
        <v>6064</v>
      </c>
      <c r="I3121" t="s">
        <v>6085</v>
      </c>
      <c r="J3121">
        <v>1</v>
      </c>
      <c r="K3121" t="s">
        <v>5598</v>
      </c>
      <c r="L3121">
        <v>26</v>
      </c>
      <c r="M3121">
        <v>26</v>
      </c>
      <c r="N3121" t="s">
        <v>6085</v>
      </c>
      <c r="O3121" t="s">
        <v>464</v>
      </c>
    </row>
    <row r="3122" spans="1:15" x14ac:dyDescent="0.3">
      <c r="A3122">
        <v>223722</v>
      </c>
      <c r="B3122">
        <v>122</v>
      </c>
      <c r="C3122" t="s">
        <v>552</v>
      </c>
      <c r="D3122" t="s">
        <v>2520</v>
      </c>
      <c r="E3122" t="s">
        <v>3493</v>
      </c>
      <c r="F3122" s="440">
        <v>46115</v>
      </c>
      <c r="G3122">
        <v>23359</v>
      </c>
      <c r="H3122" t="s">
        <v>5939</v>
      </c>
      <c r="I3122" t="s">
        <v>6085</v>
      </c>
      <c r="J3122">
        <v>10</v>
      </c>
      <c r="K3122" t="s">
        <v>5598</v>
      </c>
      <c r="L3122">
        <v>22.5</v>
      </c>
      <c r="M3122">
        <v>2.25</v>
      </c>
      <c r="N3122" t="s">
        <v>6085</v>
      </c>
      <c r="O3122" t="s">
        <v>464</v>
      </c>
    </row>
    <row r="3123" spans="1:15" x14ac:dyDescent="0.3">
      <c r="A3123">
        <v>223722</v>
      </c>
      <c r="B3123">
        <v>122</v>
      </c>
      <c r="C3123" t="s">
        <v>552</v>
      </c>
      <c r="D3123" t="s">
        <v>2520</v>
      </c>
      <c r="E3123" t="s">
        <v>3493</v>
      </c>
      <c r="F3123" s="440">
        <v>46115</v>
      </c>
      <c r="G3123">
        <v>25647</v>
      </c>
      <c r="H3123" t="s">
        <v>5918</v>
      </c>
      <c r="I3123" t="s">
        <v>6085</v>
      </c>
      <c r="J3123">
        <v>0.6</v>
      </c>
      <c r="K3123" t="s">
        <v>5598</v>
      </c>
      <c r="L3123">
        <v>11.4</v>
      </c>
      <c r="M3123">
        <v>19</v>
      </c>
      <c r="N3123" t="s">
        <v>6085</v>
      </c>
      <c r="O3123" t="s">
        <v>464</v>
      </c>
    </row>
    <row r="3124" spans="1:15" x14ac:dyDescent="0.3">
      <c r="A3124">
        <v>223722</v>
      </c>
      <c r="B3124">
        <v>122</v>
      </c>
      <c r="C3124" t="s">
        <v>552</v>
      </c>
      <c r="D3124" t="s">
        <v>2520</v>
      </c>
      <c r="E3124" t="s">
        <v>3493</v>
      </c>
      <c r="F3124" s="440">
        <v>46115</v>
      </c>
      <c r="G3124">
        <v>19632</v>
      </c>
      <c r="H3124" t="s">
        <v>5926</v>
      </c>
      <c r="I3124" t="s">
        <v>6085</v>
      </c>
      <c r="J3124">
        <v>4</v>
      </c>
      <c r="K3124" t="s">
        <v>5598</v>
      </c>
      <c r="L3124">
        <v>24</v>
      </c>
      <c r="M3124">
        <v>6</v>
      </c>
      <c r="N3124" t="s">
        <v>6085</v>
      </c>
      <c r="O3124" t="s">
        <v>464</v>
      </c>
    </row>
    <row r="3125" spans="1:15" x14ac:dyDescent="0.3">
      <c r="A3125">
        <v>223722</v>
      </c>
      <c r="B3125">
        <v>122</v>
      </c>
      <c r="C3125" t="s">
        <v>552</v>
      </c>
      <c r="D3125" t="s">
        <v>2520</v>
      </c>
      <c r="E3125" t="s">
        <v>3493</v>
      </c>
      <c r="F3125" s="440">
        <v>46115</v>
      </c>
      <c r="G3125">
        <v>19657</v>
      </c>
      <c r="H3125" t="s">
        <v>5916</v>
      </c>
      <c r="I3125" t="s">
        <v>6085</v>
      </c>
      <c r="J3125">
        <v>2</v>
      </c>
      <c r="K3125" t="s">
        <v>5598</v>
      </c>
      <c r="L3125">
        <v>9.8000000000000007</v>
      </c>
      <c r="M3125">
        <v>4.9000000000000004</v>
      </c>
      <c r="N3125" t="s">
        <v>6085</v>
      </c>
      <c r="O3125" t="s">
        <v>464</v>
      </c>
    </row>
    <row r="3126" spans="1:15" x14ac:dyDescent="0.3">
      <c r="A3126">
        <v>223722</v>
      </c>
      <c r="B3126">
        <v>122</v>
      </c>
      <c r="C3126" t="s">
        <v>552</v>
      </c>
      <c r="D3126" t="s">
        <v>2520</v>
      </c>
      <c r="E3126" t="s">
        <v>3493</v>
      </c>
      <c r="F3126" s="440">
        <v>46115</v>
      </c>
      <c r="G3126">
        <v>23186</v>
      </c>
      <c r="H3126" t="s">
        <v>5955</v>
      </c>
      <c r="I3126" t="s">
        <v>6085</v>
      </c>
      <c r="J3126">
        <v>20</v>
      </c>
      <c r="K3126" t="s">
        <v>5598</v>
      </c>
      <c r="L3126">
        <v>198</v>
      </c>
      <c r="M3126">
        <v>9.9</v>
      </c>
      <c r="N3126" t="s">
        <v>6085</v>
      </c>
      <c r="O3126" t="s">
        <v>464</v>
      </c>
    </row>
    <row r="3127" spans="1:15" x14ac:dyDescent="0.3">
      <c r="A3127">
        <v>223722</v>
      </c>
      <c r="B3127">
        <v>122</v>
      </c>
      <c r="C3127" t="s">
        <v>552</v>
      </c>
      <c r="D3127" t="s">
        <v>2520</v>
      </c>
      <c r="E3127" t="s">
        <v>3493</v>
      </c>
      <c r="F3127" s="440">
        <v>46115</v>
      </c>
      <c r="G3127">
        <v>19488</v>
      </c>
      <c r="H3127" t="s">
        <v>5930</v>
      </c>
      <c r="I3127" t="s">
        <v>6085</v>
      </c>
      <c r="J3127">
        <v>0.5</v>
      </c>
      <c r="K3127" t="s">
        <v>5598</v>
      </c>
      <c r="L3127">
        <v>7</v>
      </c>
      <c r="M3127">
        <v>14</v>
      </c>
      <c r="N3127" t="s">
        <v>6085</v>
      </c>
      <c r="O3127" t="s">
        <v>464</v>
      </c>
    </row>
    <row r="3128" spans="1:15" x14ac:dyDescent="0.3">
      <c r="A3128">
        <v>223722</v>
      </c>
      <c r="B3128">
        <v>122</v>
      </c>
      <c r="C3128" t="s">
        <v>552</v>
      </c>
      <c r="D3128" t="s">
        <v>2520</v>
      </c>
      <c r="E3128" t="s">
        <v>3493</v>
      </c>
      <c r="F3128" s="440">
        <v>46115</v>
      </c>
      <c r="G3128">
        <v>19787</v>
      </c>
      <c r="H3128" t="s">
        <v>5914</v>
      </c>
      <c r="I3128" t="s">
        <v>6085</v>
      </c>
      <c r="J3128">
        <v>2</v>
      </c>
      <c r="K3128" t="s">
        <v>5598</v>
      </c>
      <c r="L3128">
        <v>10.9</v>
      </c>
      <c r="M3128">
        <v>5.45</v>
      </c>
      <c r="N3128" t="s">
        <v>6085</v>
      </c>
      <c r="O3128" t="s">
        <v>464</v>
      </c>
    </row>
    <row r="3129" spans="1:15" x14ac:dyDescent="0.3">
      <c r="A3129">
        <v>223722</v>
      </c>
      <c r="B3129">
        <v>122</v>
      </c>
      <c r="C3129" t="s">
        <v>552</v>
      </c>
      <c r="D3129" t="s">
        <v>2520</v>
      </c>
      <c r="E3129" t="s">
        <v>3493</v>
      </c>
      <c r="F3129" s="440">
        <v>46115</v>
      </c>
      <c r="G3129">
        <v>19478</v>
      </c>
      <c r="H3129" t="s">
        <v>5982</v>
      </c>
      <c r="I3129" t="s">
        <v>6085</v>
      </c>
      <c r="J3129">
        <v>0.05</v>
      </c>
      <c r="K3129" t="s">
        <v>5598</v>
      </c>
      <c r="L3129">
        <v>3.75</v>
      </c>
      <c r="M3129">
        <v>75</v>
      </c>
      <c r="N3129" t="s">
        <v>6085</v>
      </c>
      <c r="O3129" t="s">
        <v>464</v>
      </c>
    </row>
    <row r="3130" spans="1:15" x14ac:dyDescent="0.3">
      <c r="A3130">
        <v>223722</v>
      </c>
      <c r="B3130">
        <v>122</v>
      </c>
      <c r="C3130" t="s">
        <v>552</v>
      </c>
      <c r="D3130" t="s">
        <v>2520</v>
      </c>
      <c r="E3130" t="s">
        <v>3493</v>
      </c>
      <c r="F3130" s="440">
        <v>46115</v>
      </c>
      <c r="G3130">
        <v>19748</v>
      </c>
      <c r="H3130" t="s">
        <v>5983</v>
      </c>
      <c r="I3130" t="s">
        <v>6085</v>
      </c>
      <c r="J3130">
        <v>2</v>
      </c>
      <c r="K3130" t="s">
        <v>5598</v>
      </c>
      <c r="L3130">
        <v>25</v>
      </c>
      <c r="M3130">
        <v>12.5</v>
      </c>
      <c r="N3130" t="s">
        <v>6085</v>
      </c>
      <c r="O3130" t="s">
        <v>464</v>
      </c>
    </row>
    <row r="3131" spans="1:15" x14ac:dyDescent="0.3">
      <c r="A3131">
        <v>223721</v>
      </c>
      <c r="B3131">
        <v>122</v>
      </c>
      <c r="C3131" t="s">
        <v>552</v>
      </c>
      <c r="D3131" t="s">
        <v>2704</v>
      </c>
      <c r="E3131" t="s">
        <v>3494</v>
      </c>
      <c r="F3131" s="440">
        <v>46116</v>
      </c>
      <c r="G3131">
        <v>24083</v>
      </c>
      <c r="H3131" t="s">
        <v>5924</v>
      </c>
      <c r="I3131" t="s">
        <v>6085</v>
      </c>
      <c r="J3131">
        <v>75</v>
      </c>
      <c r="K3131" t="s">
        <v>5598</v>
      </c>
      <c r="L3131">
        <v>386.25</v>
      </c>
      <c r="M3131">
        <v>5.15</v>
      </c>
      <c r="N3131" t="s">
        <v>6085</v>
      </c>
      <c r="O3131" t="s">
        <v>464</v>
      </c>
    </row>
    <row r="3132" spans="1:15" x14ac:dyDescent="0.3">
      <c r="A3132">
        <v>223721</v>
      </c>
      <c r="B3132">
        <v>122</v>
      </c>
      <c r="C3132" t="s">
        <v>552</v>
      </c>
      <c r="D3132" t="s">
        <v>2704</v>
      </c>
      <c r="E3132" t="s">
        <v>3494</v>
      </c>
      <c r="F3132" s="440">
        <v>46116</v>
      </c>
      <c r="G3132">
        <v>24509</v>
      </c>
      <c r="H3132" t="s">
        <v>5928</v>
      </c>
      <c r="I3132" t="s">
        <v>6085</v>
      </c>
      <c r="J3132">
        <v>5</v>
      </c>
      <c r="K3132" t="s">
        <v>5598</v>
      </c>
      <c r="L3132">
        <v>16.899999999999999</v>
      </c>
      <c r="M3132">
        <v>3.38</v>
      </c>
      <c r="N3132" t="s">
        <v>6085</v>
      </c>
      <c r="O3132" t="s">
        <v>464</v>
      </c>
    </row>
    <row r="3133" spans="1:15" x14ac:dyDescent="0.3">
      <c r="A3133">
        <v>223721</v>
      </c>
      <c r="B3133">
        <v>122</v>
      </c>
      <c r="C3133" t="s">
        <v>552</v>
      </c>
      <c r="D3133" t="s">
        <v>2704</v>
      </c>
      <c r="E3133" t="s">
        <v>3494</v>
      </c>
      <c r="F3133" s="440">
        <v>46116</v>
      </c>
      <c r="G3133">
        <v>19652</v>
      </c>
      <c r="H3133" t="s">
        <v>5920</v>
      </c>
      <c r="I3133" t="s">
        <v>6085</v>
      </c>
      <c r="J3133">
        <v>1.2</v>
      </c>
      <c r="K3133" t="s">
        <v>5598</v>
      </c>
      <c r="L3133">
        <v>23.81</v>
      </c>
      <c r="M3133">
        <v>19.841667000000001</v>
      </c>
      <c r="N3133" t="s">
        <v>6085</v>
      </c>
      <c r="O3133" t="s">
        <v>464</v>
      </c>
    </row>
    <row r="3134" spans="1:15" x14ac:dyDescent="0.3">
      <c r="A3134">
        <v>223721</v>
      </c>
      <c r="B3134">
        <v>122</v>
      </c>
      <c r="C3134" t="s">
        <v>552</v>
      </c>
      <c r="D3134" t="s">
        <v>2704</v>
      </c>
      <c r="E3134" t="s">
        <v>3494</v>
      </c>
      <c r="F3134" s="440">
        <v>46116</v>
      </c>
      <c r="G3134">
        <v>23241</v>
      </c>
      <c r="H3134" t="s">
        <v>5932</v>
      </c>
      <c r="I3134" t="s">
        <v>6085</v>
      </c>
      <c r="J3134">
        <v>2.2000000000000002</v>
      </c>
      <c r="K3134" t="s">
        <v>5598</v>
      </c>
      <c r="L3134">
        <v>8.14</v>
      </c>
      <c r="M3134">
        <v>3.7</v>
      </c>
      <c r="N3134" t="s">
        <v>6085</v>
      </c>
      <c r="O3134" t="s">
        <v>464</v>
      </c>
    </row>
    <row r="3135" spans="1:15" x14ac:dyDescent="0.3">
      <c r="A3135">
        <v>223719</v>
      </c>
      <c r="B3135">
        <v>122</v>
      </c>
      <c r="C3135" t="s">
        <v>552</v>
      </c>
      <c r="D3135" t="s">
        <v>2697</v>
      </c>
      <c r="E3135" t="s">
        <v>3495</v>
      </c>
      <c r="F3135" s="440">
        <v>46114</v>
      </c>
      <c r="G3135">
        <v>19751</v>
      </c>
      <c r="H3135" t="s">
        <v>5938</v>
      </c>
      <c r="I3135" t="s">
        <v>6085</v>
      </c>
      <c r="J3135">
        <v>7</v>
      </c>
      <c r="K3135" t="s">
        <v>5598</v>
      </c>
      <c r="L3135">
        <v>80.36</v>
      </c>
      <c r="M3135">
        <v>11.48</v>
      </c>
      <c r="N3135" t="s">
        <v>6085</v>
      </c>
      <c r="O3135" t="s">
        <v>464</v>
      </c>
    </row>
    <row r="3136" spans="1:15" x14ac:dyDescent="0.3">
      <c r="A3136">
        <v>223719</v>
      </c>
      <c r="B3136">
        <v>122</v>
      </c>
      <c r="C3136" t="s">
        <v>552</v>
      </c>
      <c r="D3136" t="s">
        <v>2697</v>
      </c>
      <c r="E3136" t="s">
        <v>3495</v>
      </c>
      <c r="F3136" s="440">
        <v>46114</v>
      </c>
      <c r="G3136">
        <v>19759</v>
      </c>
      <c r="H3136" t="s">
        <v>6016</v>
      </c>
      <c r="I3136" t="s">
        <v>6085</v>
      </c>
      <c r="J3136">
        <v>5</v>
      </c>
      <c r="K3136" t="s">
        <v>5598</v>
      </c>
      <c r="L3136">
        <v>54</v>
      </c>
      <c r="M3136">
        <v>10.8</v>
      </c>
      <c r="N3136" t="s">
        <v>6085</v>
      </c>
      <c r="O3136" t="s">
        <v>464</v>
      </c>
    </row>
    <row r="3137" spans="1:15" x14ac:dyDescent="0.3">
      <c r="A3137">
        <v>223719</v>
      </c>
      <c r="B3137">
        <v>122</v>
      </c>
      <c r="C3137" t="s">
        <v>552</v>
      </c>
      <c r="D3137" t="s">
        <v>2697</v>
      </c>
      <c r="E3137" t="s">
        <v>3495</v>
      </c>
      <c r="F3137" s="440">
        <v>46114</v>
      </c>
      <c r="G3137">
        <v>19846</v>
      </c>
      <c r="H3137" t="s">
        <v>6060</v>
      </c>
      <c r="I3137" t="s">
        <v>6085</v>
      </c>
      <c r="J3137">
        <v>0.5</v>
      </c>
      <c r="K3137" t="s">
        <v>5598</v>
      </c>
      <c r="L3137">
        <v>10.8</v>
      </c>
      <c r="M3137">
        <v>21.6</v>
      </c>
      <c r="N3137" t="s">
        <v>6085</v>
      </c>
      <c r="O3137" t="s">
        <v>464</v>
      </c>
    </row>
    <row r="3138" spans="1:15" x14ac:dyDescent="0.3">
      <c r="A3138">
        <v>223719</v>
      </c>
      <c r="B3138">
        <v>122</v>
      </c>
      <c r="C3138" t="s">
        <v>552</v>
      </c>
      <c r="D3138" t="s">
        <v>2697</v>
      </c>
      <c r="E3138" t="s">
        <v>3495</v>
      </c>
      <c r="F3138" s="440">
        <v>46114</v>
      </c>
      <c r="G3138">
        <v>23361</v>
      </c>
      <c r="H3138" t="s">
        <v>5937</v>
      </c>
      <c r="I3138" t="s">
        <v>6085</v>
      </c>
      <c r="J3138">
        <v>20</v>
      </c>
      <c r="K3138" t="s">
        <v>5598</v>
      </c>
      <c r="L3138">
        <v>56.8</v>
      </c>
      <c r="M3138">
        <v>2.84</v>
      </c>
      <c r="N3138" t="s">
        <v>6085</v>
      </c>
      <c r="O3138" t="s">
        <v>464</v>
      </c>
    </row>
    <row r="3139" spans="1:15" x14ac:dyDescent="0.3">
      <c r="A3139">
        <v>223719</v>
      </c>
      <c r="B3139">
        <v>122</v>
      </c>
      <c r="C3139" t="s">
        <v>552</v>
      </c>
      <c r="D3139" t="s">
        <v>2697</v>
      </c>
      <c r="E3139" t="s">
        <v>3495</v>
      </c>
      <c r="F3139" s="440">
        <v>46114</v>
      </c>
      <c r="G3139">
        <v>19721</v>
      </c>
      <c r="H3139" t="s">
        <v>5952</v>
      </c>
      <c r="I3139" t="s">
        <v>6085</v>
      </c>
      <c r="J3139">
        <v>1</v>
      </c>
      <c r="K3139" t="s">
        <v>5598</v>
      </c>
      <c r="L3139">
        <v>47.25</v>
      </c>
      <c r="M3139">
        <v>47.25</v>
      </c>
      <c r="N3139" t="s">
        <v>6085</v>
      </c>
      <c r="O3139" t="s">
        <v>464</v>
      </c>
    </row>
    <row r="3140" spans="1:15" x14ac:dyDescent="0.3">
      <c r="A3140">
        <v>223719</v>
      </c>
      <c r="B3140">
        <v>122</v>
      </c>
      <c r="C3140" t="s">
        <v>552</v>
      </c>
      <c r="D3140" t="s">
        <v>2697</v>
      </c>
      <c r="E3140" t="s">
        <v>3495</v>
      </c>
      <c r="F3140" s="440">
        <v>46114</v>
      </c>
      <c r="G3140">
        <v>26631</v>
      </c>
      <c r="H3140" t="s">
        <v>6117</v>
      </c>
      <c r="I3140" t="s">
        <v>6085</v>
      </c>
      <c r="J3140">
        <v>2.5</v>
      </c>
      <c r="K3140" t="s">
        <v>5598</v>
      </c>
      <c r="L3140">
        <v>180.03</v>
      </c>
      <c r="M3140">
        <v>72.012</v>
      </c>
      <c r="N3140" t="s">
        <v>6085</v>
      </c>
      <c r="O3140" t="s">
        <v>464</v>
      </c>
    </row>
    <row r="3141" spans="1:15" x14ac:dyDescent="0.3">
      <c r="A3141">
        <v>223719</v>
      </c>
      <c r="B3141">
        <v>122</v>
      </c>
      <c r="C3141" t="s">
        <v>552</v>
      </c>
      <c r="D3141" t="s">
        <v>2697</v>
      </c>
      <c r="E3141" t="s">
        <v>3495</v>
      </c>
      <c r="F3141" s="440">
        <v>46114</v>
      </c>
      <c r="G3141">
        <v>19743</v>
      </c>
      <c r="H3141" t="s">
        <v>5940</v>
      </c>
      <c r="I3141" t="s">
        <v>6085</v>
      </c>
      <c r="J3141">
        <v>7</v>
      </c>
      <c r="K3141" t="s">
        <v>5598</v>
      </c>
      <c r="L3141">
        <v>113.4</v>
      </c>
      <c r="M3141">
        <v>16.2</v>
      </c>
      <c r="N3141" t="s">
        <v>6085</v>
      </c>
      <c r="O3141" t="s">
        <v>464</v>
      </c>
    </row>
    <row r="3142" spans="1:15" x14ac:dyDescent="0.3">
      <c r="A3142">
        <v>223509</v>
      </c>
      <c r="B3142">
        <v>122</v>
      </c>
      <c r="C3142" t="s">
        <v>552</v>
      </c>
      <c r="D3142" t="s">
        <v>1206</v>
      </c>
      <c r="E3142" t="s">
        <v>3496</v>
      </c>
      <c r="F3142" s="440">
        <v>46120</v>
      </c>
      <c r="G3142">
        <v>28830</v>
      </c>
      <c r="H3142" t="s">
        <v>6316</v>
      </c>
      <c r="I3142" t="s">
        <v>6234</v>
      </c>
      <c r="J3142">
        <v>1</v>
      </c>
      <c r="K3142" t="s">
        <v>5605</v>
      </c>
      <c r="L3142">
        <v>579.5</v>
      </c>
      <c r="M3142">
        <v>579.5</v>
      </c>
      <c r="N3142" t="s">
        <v>6317</v>
      </c>
      <c r="O3142" t="s">
        <v>464</v>
      </c>
    </row>
    <row r="3143" spans="1:15" x14ac:dyDescent="0.3">
      <c r="A3143">
        <v>223508</v>
      </c>
      <c r="B3143">
        <v>122</v>
      </c>
      <c r="C3143" t="s">
        <v>552</v>
      </c>
      <c r="D3143" t="s">
        <v>2763</v>
      </c>
      <c r="E3143" t="s">
        <v>3497</v>
      </c>
      <c r="F3143" s="440">
        <v>46113</v>
      </c>
      <c r="G3143">
        <v>26880</v>
      </c>
      <c r="H3143" t="s">
        <v>5913</v>
      </c>
      <c r="I3143" t="s">
        <v>6085</v>
      </c>
      <c r="J3143">
        <v>200</v>
      </c>
      <c r="K3143" t="s">
        <v>5613</v>
      </c>
      <c r="L3143">
        <v>500</v>
      </c>
      <c r="M3143">
        <v>2.5</v>
      </c>
      <c r="N3143" t="s">
        <v>6085</v>
      </c>
      <c r="O3143" t="s">
        <v>464</v>
      </c>
    </row>
    <row r="3144" spans="1:15" x14ac:dyDescent="0.3">
      <c r="A3144">
        <v>223507</v>
      </c>
      <c r="B3144">
        <v>122</v>
      </c>
      <c r="C3144" t="s">
        <v>552</v>
      </c>
      <c r="D3144" t="s">
        <v>2763</v>
      </c>
      <c r="E3144" t="s">
        <v>3498</v>
      </c>
      <c r="F3144" s="440">
        <v>46114</v>
      </c>
      <c r="G3144">
        <v>26880</v>
      </c>
      <c r="H3144" t="s">
        <v>5913</v>
      </c>
      <c r="I3144" t="s">
        <v>6085</v>
      </c>
      <c r="J3144">
        <v>500</v>
      </c>
      <c r="K3144" t="s">
        <v>5613</v>
      </c>
      <c r="L3144">
        <v>1250</v>
      </c>
      <c r="M3144">
        <v>2.5</v>
      </c>
      <c r="N3144" t="s">
        <v>6085</v>
      </c>
      <c r="O3144" t="s">
        <v>464</v>
      </c>
    </row>
    <row r="3145" spans="1:15" x14ac:dyDescent="0.3">
      <c r="A3145">
        <v>223506</v>
      </c>
      <c r="B3145">
        <v>122</v>
      </c>
      <c r="C3145" t="s">
        <v>552</v>
      </c>
      <c r="D3145" t="s">
        <v>3499</v>
      </c>
      <c r="E3145" t="s">
        <v>3500</v>
      </c>
      <c r="F3145" s="440">
        <v>46113</v>
      </c>
      <c r="G3145">
        <v>17093</v>
      </c>
      <c r="H3145" t="s">
        <v>6318</v>
      </c>
      <c r="I3145" t="s">
        <v>4764</v>
      </c>
      <c r="J3145">
        <v>40</v>
      </c>
      <c r="K3145" t="s">
        <v>5605</v>
      </c>
      <c r="L3145">
        <v>400</v>
      </c>
      <c r="M3145">
        <v>10</v>
      </c>
      <c r="N3145" t="s">
        <v>4764</v>
      </c>
      <c r="O3145" t="s">
        <v>464</v>
      </c>
    </row>
    <row r="3146" spans="1:15" x14ac:dyDescent="0.3">
      <c r="A3146">
        <v>223504</v>
      </c>
      <c r="B3146">
        <v>122</v>
      </c>
      <c r="C3146" t="s">
        <v>552</v>
      </c>
      <c r="D3146" t="s">
        <v>2760</v>
      </c>
      <c r="E3146" t="s">
        <v>3501</v>
      </c>
      <c r="F3146" s="440">
        <v>46114</v>
      </c>
      <c r="G3146">
        <v>17437</v>
      </c>
      <c r="H3146" t="s">
        <v>6129</v>
      </c>
      <c r="I3146" t="s">
        <v>6097</v>
      </c>
      <c r="J3146">
        <v>20</v>
      </c>
      <c r="K3146" t="s">
        <v>5613</v>
      </c>
      <c r="L3146">
        <v>46</v>
      </c>
      <c r="M3146">
        <v>2.2999999999999998</v>
      </c>
      <c r="N3146" t="s">
        <v>6099</v>
      </c>
      <c r="O3146" t="s">
        <v>464</v>
      </c>
    </row>
    <row r="3147" spans="1:15" x14ac:dyDescent="0.3">
      <c r="A3147">
        <v>223504</v>
      </c>
      <c r="B3147">
        <v>122</v>
      </c>
      <c r="C3147" t="s">
        <v>552</v>
      </c>
      <c r="D3147" t="s">
        <v>2760</v>
      </c>
      <c r="E3147" t="s">
        <v>3501</v>
      </c>
      <c r="F3147" s="440">
        <v>46114</v>
      </c>
      <c r="G3147">
        <v>17190</v>
      </c>
      <c r="H3147" t="s">
        <v>6177</v>
      </c>
      <c r="I3147" t="s">
        <v>6097</v>
      </c>
      <c r="J3147">
        <v>5</v>
      </c>
      <c r="K3147" t="s">
        <v>5605</v>
      </c>
      <c r="L3147">
        <v>40.5</v>
      </c>
      <c r="M3147">
        <v>8.1</v>
      </c>
      <c r="N3147" t="s">
        <v>6099</v>
      </c>
      <c r="O3147" t="s">
        <v>464</v>
      </c>
    </row>
    <row r="3148" spans="1:15" x14ac:dyDescent="0.3">
      <c r="A3148">
        <v>223504</v>
      </c>
      <c r="B3148">
        <v>122</v>
      </c>
      <c r="C3148" t="s">
        <v>552</v>
      </c>
      <c r="D3148" t="s">
        <v>2760</v>
      </c>
      <c r="E3148" t="s">
        <v>3501</v>
      </c>
      <c r="F3148" s="440">
        <v>46114</v>
      </c>
      <c r="G3148">
        <v>17196</v>
      </c>
      <c r="H3148" t="s">
        <v>6192</v>
      </c>
      <c r="I3148" t="s">
        <v>6097</v>
      </c>
      <c r="J3148">
        <v>5</v>
      </c>
      <c r="K3148" t="s">
        <v>5605</v>
      </c>
      <c r="L3148">
        <v>31.9</v>
      </c>
      <c r="M3148">
        <v>6.38</v>
      </c>
      <c r="N3148" t="s">
        <v>6099</v>
      </c>
      <c r="O3148" t="s">
        <v>464</v>
      </c>
    </row>
    <row r="3149" spans="1:15" x14ac:dyDescent="0.3">
      <c r="A3149">
        <v>223504</v>
      </c>
      <c r="B3149">
        <v>122</v>
      </c>
      <c r="C3149" t="s">
        <v>552</v>
      </c>
      <c r="D3149" t="s">
        <v>2760</v>
      </c>
      <c r="E3149" t="s">
        <v>3501</v>
      </c>
      <c r="F3149" s="440">
        <v>46114</v>
      </c>
      <c r="G3149">
        <v>21783</v>
      </c>
      <c r="H3149" t="s">
        <v>6216</v>
      </c>
      <c r="I3149" t="s">
        <v>6102</v>
      </c>
      <c r="J3149">
        <v>5</v>
      </c>
      <c r="K3149" t="s">
        <v>5613</v>
      </c>
      <c r="L3149">
        <v>80</v>
      </c>
      <c r="M3149">
        <v>16</v>
      </c>
      <c r="N3149" t="s">
        <v>6099</v>
      </c>
      <c r="O3149" t="s">
        <v>464</v>
      </c>
    </row>
    <row r="3150" spans="1:15" x14ac:dyDescent="0.3">
      <c r="A3150">
        <v>223504</v>
      </c>
      <c r="B3150">
        <v>122</v>
      </c>
      <c r="C3150" t="s">
        <v>552</v>
      </c>
      <c r="D3150" t="s">
        <v>2760</v>
      </c>
      <c r="E3150" t="s">
        <v>3501</v>
      </c>
      <c r="F3150" s="440">
        <v>46114</v>
      </c>
      <c r="G3150">
        <v>17409</v>
      </c>
      <c r="H3150" t="s">
        <v>6187</v>
      </c>
      <c r="I3150" t="s">
        <v>6097</v>
      </c>
      <c r="J3150">
        <v>5</v>
      </c>
      <c r="K3150" t="s">
        <v>5605</v>
      </c>
      <c r="L3150">
        <v>192.6</v>
      </c>
      <c r="M3150">
        <v>38.520000000000003</v>
      </c>
      <c r="N3150" t="s">
        <v>6099</v>
      </c>
      <c r="O3150" t="s">
        <v>464</v>
      </c>
    </row>
    <row r="3151" spans="1:15" x14ac:dyDescent="0.3">
      <c r="A3151">
        <v>223504</v>
      </c>
      <c r="B3151">
        <v>122</v>
      </c>
      <c r="C3151" t="s">
        <v>552</v>
      </c>
      <c r="D3151" t="s">
        <v>2760</v>
      </c>
      <c r="E3151" t="s">
        <v>3501</v>
      </c>
      <c r="F3151" s="440">
        <v>46114</v>
      </c>
      <c r="G3151">
        <v>17167</v>
      </c>
      <c r="H3151" t="s">
        <v>6308</v>
      </c>
      <c r="I3151" t="s">
        <v>6097</v>
      </c>
      <c r="J3151">
        <v>1</v>
      </c>
      <c r="K3151" t="s">
        <v>5613</v>
      </c>
      <c r="L3151">
        <v>68.8</v>
      </c>
      <c r="M3151">
        <v>68.8</v>
      </c>
      <c r="N3151" t="s">
        <v>6099</v>
      </c>
      <c r="O3151" t="s">
        <v>464</v>
      </c>
    </row>
    <row r="3152" spans="1:15" x14ac:dyDescent="0.3">
      <c r="A3152">
        <v>223504</v>
      </c>
      <c r="B3152">
        <v>122</v>
      </c>
      <c r="C3152" t="s">
        <v>552</v>
      </c>
      <c r="D3152" t="s">
        <v>2760</v>
      </c>
      <c r="E3152" t="s">
        <v>3501</v>
      </c>
      <c r="F3152" s="440">
        <v>46114</v>
      </c>
      <c r="G3152">
        <v>17496</v>
      </c>
      <c r="H3152" t="s">
        <v>6319</v>
      </c>
      <c r="I3152" t="s">
        <v>6102</v>
      </c>
      <c r="J3152">
        <v>2</v>
      </c>
      <c r="K3152" t="s">
        <v>5703</v>
      </c>
      <c r="L3152">
        <v>42</v>
      </c>
      <c r="M3152">
        <v>21</v>
      </c>
      <c r="N3152" t="s">
        <v>6099</v>
      </c>
      <c r="O3152" t="s">
        <v>464</v>
      </c>
    </row>
    <row r="3153" spans="1:15" x14ac:dyDescent="0.3">
      <c r="A3153">
        <v>223504</v>
      </c>
      <c r="B3153">
        <v>122</v>
      </c>
      <c r="C3153" t="s">
        <v>552</v>
      </c>
      <c r="D3153" t="s">
        <v>2760</v>
      </c>
      <c r="E3153" t="s">
        <v>3501</v>
      </c>
      <c r="F3153" s="440">
        <v>46114</v>
      </c>
      <c r="G3153">
        <v>24505</v>
      </c>
      <c r="H3153" t="s">
        <v>6257</v>
      </c>
      <c r="I3153" t="s">
        <v>6097</v>
      </c>
      <c r="J3153">
        <v>6</v>
      </c>
      <c r="K3153" t="s">
        <v>5605</v>
      </c>
      <c r="L3153">
        <v>29.88</v>
      </c>
      <c r="M3153">
        <v>4.9800000000000004</v>
      </c>
      <c r="N3153" t="s">
        <v>6099</v>
      </c>
      <c r="O3153" t="s">
        <v>464</v>
      </c>
    </row>
    <row r="3154" spans="1:15" x14ac:dyDescent="0.3">
      <c r="A3154">
        <v>223504</v>
      </c>
      <c r="B3154">
        <v>122</v>
      </c>
      <c r="C3154" t="s">
        <v>552</v>
      </c>
      <c r="D3154" t="s">
        <v>2760</v>
      </c>
      <c r="E3154" t="s">
        <v>3501</v>
      </c>
      <c r="F3154" s="440">
        <v>46114</v>
      </c>
      <c r="G3154">
        <v>17418</v>
      </c>
      <c r="H3154" t="s">
        <v>6128</v>
      </c>
      <c r="I3154" t="s">
        <v>6097</v>
      </c>
      <c r="J3154">
        <v>6</v>
      </c>
      <c r="K3154" t="s">
        <v>5703</v>
      </c>
      <c r="L3154">
        <v>353.4</v>
      </c>
      <c r="M3154">
        <v>58.9</v>
      </c>
      <c r="N3154" t="s">
        <v>6099</v>
      </c>
      <c r="O3154" t="s">
        <v>464</v>
      </c>
    </row>
    <row r="3155" spans="1:15" x14ac:dyDescent="0.3">
      <c r="A3155">
        <v>223504</v>
      </c>
      <c r="B3155">
        <v>122</v>
      </c>
      <c r="C3155" t="s">
        <v>552</v>
      </c>
      <c r="D3155" t="s">
        <v>2760</v>
      </c>
      <c r="E3155" t="s">
        <v>3501</v>
      </c>
      <c r="F3155" s="440">
        <v>46114</v>
      </c>
      <c r="G3155">
        <v>28880</v>
      </c>
      <c r="H3155" t="s">
        <v>6179</v>
      </c>
      <c r="J3155">
        <v>4</v>
      </c>
      <c r="K3155" t="s">
        <v>5703</v>
      </c>
      <c r="L3155">
        <v>340</v>
      </c>
      <c r="M3155">
        <v>85</v>
      </c>
      <c r="N3155" t="s">
        <v>6099</v>
      </c>
      <c r="O3155" t="s">
        <v>464</v>
      </c>
    </row>
    <row r="3156" spans="1:15" x14ac:dyDescent="0.3">
      <c r="A3156">
        <v>223503</v>
      </c>
      <c r="B3156">
        <v>122</v>
      </c>
      <c r="C3156" t="s">
        <v>552</v>
      </c>
      <c r="D3156" t="s">
        <v>2746</v>
      </c>
      <c r="E3156" t="s">
        <v>3502</v>
      </c>
      <c r="F3156" s="440">
        <v>46113</v>
      </c>
      <c r="G3156">
        <v>27340</v>
      </c>
      <c r="H3156" t="s">
        <v>6118</v>
      </c>
      <c r="I3156" t="s">
        <v>4764</v>
      </c>
      <c r="J3156">
        <v>18</v>
      </c>
      <c r="K3156" t="s">
        <v>5605</v>
      </c>
      <c r="L3156">
        <v>965.16</v>
      </c>
      <c r="M3156">
        <v>53.62</v>
      </c>
      <c r="N3156" t="s">
        <v>4764</v>
      </c>
      <c r="O3156" t="s">
        <v>464</v>
      </c>
    </row>
    <row r="3157" spans="1:15" x14ac:dyDescent="0.3">
      <c r="A3157">
        <v>223503</v>
      </c>
      <c r="B3157">
        <v>122</v>
      </c>
      <c r="C3157" t="s">
        <v>552</v>
      </c>
      <c r="D3157" t="s">
        <v>2746</v>
      </c>
      <c r="E3157" t="s">
        <v>3502</v>
      </c>
      <c r="F3157" s="440">
        <v>46113</v>
      </c>
      <c r="G3157">
        <v>28315</v>
      </c>
      <c r="H3157" t="s">
        <v>6120</v>
      </c>
      <c r="I3157" t="s">
        <v>4764</v>
      </c>
      <c r="J3157">
        <v>7</v>
      </c>
      <c r="K3157" t="s">
        <v>5605</v>
      </c>
      <c r="L3157">
        <v>304.92</v>
      </c>
      <c r="M3157">
        <v>43.56</v>
      </c>
      <c r="N3157" t="s">
        <v>4764</v>
      </c>
      <c r="O3157" t="s">
        <v>464</v>
      </c>
    </row>
    <row r="3158" spans="1:15" x14ac:dyDescent="0.3">
      <c r="A3158">
        <v>223503</v>
      </c>
      <c r="B3158">
        <v>122</v>
      </c>
      <c r="C3158" t="s">
        <v>552</v>
      </c>
      <c r="D3158" t="s">
        <v>2746</v>
      </c>
      <c r="E3158" t="s">
        <v>3502</v>
      </c>
      <c r="F3158" s="440">
        <v>46113</v>
      </c>
      <c r="G3158">
        <v>28316</v>
      </c>
      <c r="H3158" t="s">
        <v>6119</v>
      </c>
      <c r="I3158" t="s">
        <v>4764</v>
      </c>
      <c r="J3158">
        <v>12</v>
      </c>
      <c r="K3158" t="s">
        <v>5605</v>
      </c>
      <c r="L3158">
        <v>468.6</v>
      </c>
      <c r="M3158">
        <v>39.049999999999997</v>
      </c>
      <c r="N3158" t="s">
        <v>4764</v>
      </c>
      <c r="O3158" t="s">
        <v>464</v>
      </c>
    </row>
    <row r="3159" spans="1:15" x14ac:dyDescent="0.3">
      <c r="A3159">
        <v>223501</v>
      </c>
      <c r="B3159">
        <v>122</v>
      </c>
      <c r="C3159" t="s">
        <v>552</v>
      </c>
      <c r="D3159" t="s">
        <v>2758</v>
      </c>
      <c r="E3159" t="s">
        <v>3503</v>
      </c>
      <c r="F3159" s="440">
        <v>46116</v>
      </c>
      <c r="G3159">
        <v>28220</v>
      </c>
      <c r="H3159" t="s">
        <v>6126</v>
      </c>
      <c r="I3159" t="s">
        <v>6085</v>
      </c>
      <c r="J3159">
        <v>10</v>
      </c>
      <c r="K3159" t="s">
        <v>5598</v>
      </c>
      <c r="L3159">
        <v>320</v>
      </c>
      <c r="M3159">
        <v>32</v>
      </c>
      <c r="N3159" t="s">
        <v>6085</v>
      </c>
      <c r="O3159" t="s">
        <v>464</v>
      </c>
    </row>
    <row r="3160" spans="1:15" x14ac:dyDescent="0.3">
      <c r="A3160">
        <v>223501</v>
      </c>
      <c r="B3160">
        <v>122</v>
      </c>
      <c r="C3160" t="s">
        <v>552</v>
      </c>
      <c r="D3160" t="s">
        <v>2758</v>
      </c>
      <c r="E3160" t="s">
        <v>3503</v>
      </c>
      <c r="F3160" s="440">
        <v>46116</v>
      </c>
      <c r="G3160">
        <v>28221</v>
      </c>
      <c r="H3160" t="s">
        <v>6124</v>
      </c>
      <c r="I3160" t="s">
        <v>6085</v>
      </c>
      <c r="J3160">
        <v>10</v>
      </c>
      <c r="K3160" t="s">
        <v>5598</v>
      </c>
      <c r="L3160">
        <v>380</v>
      </c>
      <c r="M3160">
        <v>38</v>
      </c>
      <c r="N3160" t="s">
        <v>6085</v>
      </c>
      <c r="O3160" t="s">
        <v>464</v>
      </c>
    </row>
    <row r="3161" spans="1:15" x14ac:dyDescent="0.3">
      <c r="A3161">
        <v>223501</v>
      </c>
      <c r="B3161">
        <v>122</v>
      </c>
      <c r="C3161" t="s">
        <v>552</v>
      </c>
      <c r="D3161" t="s">
        <v>2758</v>
      </c>
      <c r="E3161" t="s">
        <v>3503</v>
      </c>
      <c r="F3161" s="440">
        <v>46116</v>
      </c>
      <c r="G3161">
        <v>28222</v>
      </c>
      <c r="H3161" t="s">
        <v>6125</v>
      </c>
      <c r="I3161" t="s">
        <v>6085</v>
      </c>
      <c r="J3161">
        <v>10</v>
      </c>
      <c r="K3161" t="s">
        <v>5598</v>
      </c>
      <c r="L3161">
        <v>420</v>
      </c>
      <c r="M3161">
        <v>42</v>
      </c>
      <c r="N3161" t="s">
        <v>6085</v>
      </c>
      <c r="O3161" t="s">
        <v>464</v>
      </c>
    </row>
    <row r="3162" spans="1:15" x14ac:dyDescent="0.3">
      <c r="A3162">
        <v>223500</v>
      </c>
      <c r="B3162">
        <v>122</v>
      </c>
      <c r="C3162" t="s">
        <v>552</v>
      </c>
      <c r="D3162" t="s">
        <v>2986</v>
      </c>
      <c r="E3162" t="s">
        <v>3504</v>
      </c>
      <c r="F3162" s="440">
        <v>46113</v>
      </c>
      <c r="G3162">
        <v>27406</v>
      </c>
      <c r="H3162" t="s">
        <v>5899</v>
      </c>
      <c r="I3162" t="s">
        <v>4764</v>
      </c>
      <c r="J3162">
        <v>8</v>
      </c>
      <c r="K3162" t="s">
        <v>5613</v>
      </c>
      <c r="L3162">
        <v>1752</v>
      </c>
      <c r="M3162">
        <v>219</v>
      </c>
      <c r="N3162" t="s">
        <v>4764</v>
      </c>
      <c r="O3162" t="s">
        <v>464</v>
      </c>
    </row>
    <row r="3163" spans="1:15" x14ac:dyDescent="0.3">
      <c r="A3163">
        <v>222965</v>
      </c>
      <c r="B3163">
        <v>122</v>
      </c>
      <c r="C3163" t="s">
        <v>552</v>
      </c>
      <c r="D3163" t="s">
        <v>2763</v>
      </c>
      <c r="E3163" t="s">
        <v>2186</v>
      </c>
      <c r="F3163" s="440">
        <v>46100</v>
      </c>
      <c r="G3163">
        <v>26880</v>
      </c>
      <c r="H3163" t="s">
        <v>5913</v>
      </c>
      <c r="I3163" t="s">
        <v>6085</v>
      </c>
      <c r="J3163">
        <v>200</v>
      </c>
      <c r="K3163" t="s">
        <v>5613</v>
      </c>
      <c r="L3163">
        <v>500</v>
      </c>
      <c r="M3163">
        <v>2.5</v>
      </c>
      <c r="N3163" t="s">
        <v>6320</v>
      </c>
      <c r="O3163" t="s">
        <v>463</v>
      </c>
    </row>
    <row r="3164" spans="1:15" x14ac:dyDescent="0.3">
      <c r="A3164">
        <v>222938</v>
      </c>
      <c r="B3164">
        <v>122</v>
      </c>
      <c r="C3164" t="s">
        <v>552</v>
      </c>
      <c r="D3164" t="s">
        <v>2704</v>
      </c>
      <c r="E3164" t="s">
        <v>3505</v>
      </c>
      <c r="F3164" s="440">
        <v>46109</v>
      </c>
      <c r="G3164">
        <v>19465</v>
      </c>
      <c r="H3164" t="s">
        <v>5953</v>
      </c>
      <c r="I3164" t="s">
        <v>6085</v>
      </c>
      <c r="J3164">
        <v>0.9</v>
      </c>
      <c r="K3164" t="s">
        <v>5598</v>
      </c>
      <c r="L3164">
        <v>5.22</v>
      </c>
      <c r="M3164">
        <v>5.8</v>
      </c>
      <c r="N3164" t="s">
        <v>6321</v>
      </c>
      <c r="O3164" t="s">
        <v>463</v>
      </c>
    </row>
    <row r="3165" spans="1:15" x14ac:dyDescent="0.3">
      <c r="A3165">
        <v>222938</v>
      </c>
      <c r="B3165">
        <v>122</v>
      </c>
      <c r="C3165" t="s">
        <v>552</v>
      </c>
      <c r="D3165" t="s">
        <v>2704</v>
      </c>
      <c r="E3165" t="s">
        <v>3505</v>
      </c>
      <c r="F3165" s="440">
        <v>46109</v>
      </c>
      <c r="G3165">
        <v>19632</v>
      </c>
      <c r="H3165" t="s">
        <v>5926</v>
      </c>
      <c r="I3165" t="s">
        <v>6085</v>
      </c>
      <c r="J3165">
        <v>6</v>
      </c>
      <c r="K3165" t="s">
        <v>5598</v>
      </c>
      <c r="L3165">
        <v>32.64</v>
      </c>
      <c r="M3165">
        <v>5.44</v>
      </c>
      <c r="N3165" t="s">
        <v>6321</v>
      </c>
      <c r="O3165" t="s">
        <v>463</v>
      </c>
    </row>
    <row r="3166" spans="1:15" x14ac:dyDescent="0.3">
      <c r="A3166">
        <v>222938</v>
      </c>
      <c r="B3166">
        <v>122</v>
      </c>
      <c r="C3166" t="s">
        <v>552</v>
      </c>
      <c r="D3166" t="s">
        <v>2704</v>
      </c>
      <c r="E3166" t="s">
        <v>3505</v>
      </c>
      <c r="F3166" s="440">
        <v>46109</v>
      </c>
      <c r="G3166">
        <v>23184</v>
      </c>
      <c r="H3166" t="s">
        <v>5956</v>
      </c>
      <c r="I3166" t="s">
        <v>6085</v>
      </c>
      <c r="J3166">
        <v>0.3</v>
      </c>
      <c r="K3166" t="s">
        <v>5598</v>
      </c>
      <c r="L3166">
        <v>4.78</v>
      </c>
      <c r="M3166">
        <v>15.933332999999999</v>
      </c>
      <c r="N3166" t="s">
        <v>6321</v>
      </c>
      <c r="O3166" t="s">
        <v>463</v>
      </c>
    </row>
    <row r="3167" spans="1:15" x14ac:dyDescent="0.3">
      <c r="A3167">
        <v>222937</v>
      </c>
      <c r="B3167">
        <v>122</v>
      </c>
      <c r="C3167" t="s">
        <v>552</v>
      </c>
      <c r="D3167" t="s">
        <v>2986</v>
      </c>
      <c r="E3167" t="s">
        <v>3506</v>
      </c>
      <c r="F3167" s="440">
        <v>46097</v>
      </c>
      <c r="G3167">
        <v>27406</v>
      </c>
      <c r="H3167" t="s">
        <v>5899</v>
      </c>
      <c r="I3167" t="s">
        <v>4764</v>
      </c>
      <c r="J3167">
        <v>6</v>
      </c>
      <c r="K3167" t="s">
        <v>5613</v>
      </c>
      <c r="L3167">
        <v>1314</v>
      </c>
      <c r="M3167">
        <v>219</v>
      </c>
      <c r="N3167" t="s">
        <v>4764</v>
      </c>
      <c r="O3167" t="s">
        <v>463</v>
      </c>
    </row>
    <row r="3168" spans="1:15" x14ac:dyDescent="0.3">
      <c r="A3168">
        <v>222936</v>
      </c>
      <c r="B3168">
        <v>122</v>
      </c>
      <c r="C3168" t="s">
        <v>552</v>
      </c>
      <c r="D3168" t="s">
        <v>2761</v>
      </c>
      <c r="E3168" t="s">
        <v>3507</v>
      </c>
      <c r="F3168" s="440">
        <v>46111</v>
      </c>
      <c r="G3168">
        <v>19125</v>
      </c>
      <c r="H3168" t="s">
        <v>5702</v>
      </c>
      <c r="I3168" t="s">
        <v>6085</v>
      </c>
      <c r="J3168">
        <v>3</v>
      </c>
      <c r="K3168" t="s">
        <v>5703</v>
      </c>
      <c r="L3168">
        <v>618.84</v>
      </c>
      <c r="M3168">
        <v>206.28</v>
      </c>
      <c r="N3168" t="s">
        <v>6085</v>
      </c>
      <c r="O3168" t="s">
        <v>463</v>
      </c>
    </row>
    <row r="3169" spans="1:15" x14ac:dyDescent="0.3">
      <c r="A3169">
        <v>222935</v>
      </c>
      <c r="B3169">
        <v>122</v>
      </c>
      <c r="C3169" t="s">
        <v>552</v>
      </c>
      <c r="D3169" t="s">
        <v>3508</v>
      </c>
      <c r="E3169" t="s">
        <v>3509</v>
      </c>
      <c r="F3169" s="440">
        <v>46112</v>
      </c>
      <c r="G3169">
        <v>19984</v>
      </c>
      <c r="H3169" t="s">
        <v>5669</v>
      </c>
      <c r="I3169" t="s">
        <v>6085</v>
      </c>
      <c r="J3169">
        <v>2</v>
      </c>
      <c r="K3169" t="s">
        <v>5613</v>
      </c>
      <c r="L3169">
        <v>39.6</v>
      </c>
      <c r="M3169">
        <v>19.8</v>
      </c>
      <c r="N3169" t="s">
        <v>6085</v>
      </c>
      <c r="O3169" t="s">
        <v>463</v>
      </c>
    </row>
    <row r="3170" spans="1:15" x14ac:dyDescent="0.3">
      <c r="A3170">
        <v>222935</v>
      </c>
      <c r="B3170">
        <v>122</v>
      </c>
      <c r="C3170" t="s">
        <v>552</v>
      </c>
      <c r="D3170" t="s">
        <v>3508</v>
      </c>
      <c r="E3170" t="s">
        <v>3509</v>
      </c>
      <c r="F3170" s="440">
        <v>46112</v>
      </c>
      <c r="G3170">
        <v>20117</v>
      </c>
      <c r="H3170" t="s">
        <v>5857</v>
      </c>
      <c r="I3170" t="s">
        <v>6085</v>
      </c>
      <c r="J3170">
        <v>10</v>
      </c>
      <c r="K3170" t="s">
        <v>5613</v>
      </c>
      <c r="L3170">
        <v>389</v>
      </c>
      <c r="M3170">
        <v>38.9</v>
      </c>
      <c r="N3170" t="s">
        <v>6085</v>
      </c>
      <c r="O3170" t="s">
        <v>463</v>
      </c>
    </row>
    <row r="3171" spans="1:15" x14ac:dyDescent="0.3">
      <c r="A3171">
        <v>222877</v>
      </c>
      <c r="B3171">
        <v>122</v>
      </c>
      <c r="C3171" t="s">
        <v>552</v>
      </c>
      <c r="D3171" t="s">
        <v>3508</v>
      </c>
      <c r="E3171" t="s">
        <v>3510</v>
      </c>
      <c r="F3171" s="440">
        <v>46112</v>
      </c>
      <c r="G3171">
        <v>17476</v>
      </c>
      <c r="H3171" t="s">
        <v>6138</v>
      </c>
      <c r="I3171" t="s">
        <v>6102</v>
      </c>
      <c r="J3171">
        <v>3</v>
      </c>
      <c r="K3171" t="s">
        <v>5605</v>
      </c>
      <c r="L3171">
        <v>63</v>
      </c>
      <c r="M3171">
        <v>21</v>
      </c>
      <c r="N3171" t="s">
        <v>6099</v>
      </c>
      <c r="O3171" t="s">
        <v>463</v>
      </c>
    </row>
    <row r="3172" spans="1:15" x14ac:dyDescent="0.3">
      <c r="A3172">
        <v>222877</v>
      </c>
      <c r="B3172">
        <v>122</v>
      </c>
      <c r="C3172" t="s">
        <v>552</v>
      </c>
      <c r="D3172" t="s">
        <v>3508</v>
      </c>
      <c r="E3172" t="s">
        <v>3510</v>
      </c>
      <c r="F3172" s="440">
        <v>46112</v>
      </c>
      <c r="G3172">
        <v>17488</v>
      </c>
      <c r="H3172" t="s">
        <v>6130</v>
      </c>
      <c r="I3172" t="s">
        <v>6097</v>
      </c>
      <c r="J3172">
        <v>4</v>
      </c>
      <c r="K3172" t="s">
        <v>5703</v>
      </c>
      <c r="L3172">
        <v>84</v>
      </c>
      <c r="M3172">
        <v>21</v>
      </c>
      <c r="N3172" t="s">
        <v>6099</v>
      </c>
      <c r="O3172" t="s">
        <v>463</v>
      </c>
    </row>
    <row r="3173" spans="1:15" x14ac:dyDescent="0.3">
      <c r="A3173">
        <v>222877</v>
      </c>
      <c r="B3173">
        <v>122</v>
      </c>
      <c r="C3173" t="s">
        <v>552</v>
      </c>
      <c r="D3173" t="s">
        <v>3508</v>
      </c>
      <c r="E3173" t="s">
        <v>3510</v>
      </c>
      <c r="F3173" s="440">
        <v>46112</v>
      </c>
      <c r="G3173">
        <v>17504</v>
      </c>
      <c r="H3173" t="s">
        <v>6132</v>
      </c>
      <c r="I3173" t="s">
        <v>6102</v>
      </c>
      <c r="J3173">
        <v>3</v>
      </c>
      <c r="K3173" t="s">
        <v>5613</v>
      </c>
      <c r="L3173">
        <v>63</v>
      </c>
      <c r="M3173">
        <v>21</v>
      </c>
      <c r="N3173" t="s">
        <v>6099</v>
      </c>
      <c r="O3173" t="s">
        <v>463</v>
      </c>
    </row>
    <row r="3174" spans="1:15" x14ac:dyDescent="0.3">
      <c r="A3174">
        <v>222877</v>
      </c>
      <c r="B3174">
        <v>122</v>
      </c>
      <c r="C3174" t="s">
        <v>552</v>
      </c>
      <c r="D3174" t="s">
        <v>3508</v>
      </c>
      <c r="E3174" t="s">
        <v>3510</v>
      </c>
      <c r="F3174" s="440">
        <v>46112</v>
      </c>
      <c r="G3174">
        <v>17361</v>
      </c>
      <c r="H3174" t="s">
        <v>6136</v>
      </c>
      <c r="I3174" t="s">
        <v>6097</v>
      </c>
      <c r="J3174">
        <v>4</v>
      </c>
      <c r="K3174" t="s">
        <v>5605</v>
      </c>
      <c r="L3174">
        <v>29.8</v>
      </c>
      <c r="M3174">
        <v>7.45</v>
      </c>
      <c r="N3174" t="s">
        <v>6099</v>
      </c>
      <c r="O3174" t="s">
        <v>463</v>
      </c>
    </row>
    <row r="3175" spans="1:15" x14ac:dyDescent="0.3">
      <c r="A3175">
        <v>222877</v>
      </c>
      <c r="B3175">
        <v>122</v>
      </c>
      <c r="C3175" t="s">
        <v>552</v>
      </c>
      <c r="D3175" t="s">
        <v>3508</v>
      </c>
      <c r="E3175" t="s">
        <v>3510</v>
      </c>
      <c r="F3175" s="440">
        <v>46112</v>
      </c>
      <c r="G3175">
        <v>17162</v>
      </c>
      <c r="H3175" t="s">
        <v>6137</v>
      </c>
      <c r="I3175" t="s">
        <v>6097</v>
      </c>
      <c r="J3175">
        <v>6</v>
      </c>
      <c r="K3175" t="s">
        <v>5613</v>
      </c>
      <c r="L3175">
        <v>324</v>
      </c>
      <c r="M3175">
        <v>54</v>
      </c>
      <c r="N3175" t="s">
        <v>6099</v>
      </c>
      <c r="O3175" t="s">
        <v>463</v>
      </c>
    </row>
    <row r="3176" spans="1:15" x14ac:dyDescent="0.3">
      <c r="A3176">
        <v>222876</v>
      </c>
      <c r="B3176">
        <v>122</v>
      </c>
      <c r="C3176" t="s">
        <v>552</v>
      </c>
      <c r="D3176" t="s">
        <v>2769</v>
      </c>
      <c r="E3176" t="s">
        <v>3511</v>
      </c>
      <c r="F3176" s="440">
        <v>46097</v>
      </c>
      <c r="G3176">
        <v>20941</v>
      </c>
      <c r="H3176" t="s">
        <v>5886</v>
      </c>
      <c r="I3176" t="s">
        <v>6085</v>
      </c>
      <c r="J3176">
        <v>2</v>
      </c>
      <c r="K3176" t="s">
        <v>5605</v>
      </c>
      <c r="L3176">
        <v>364.6</v>
      </c>
      <c r="M3176">
        <v>182.3</v>
      </c>
      <c r="N3176" t="s">
        <v>6322</v>
      </c>
      <c r="O3176" t="s">
        <v>463</v>
      </c>
    </row>
    <row r="3177" spans="1:15" x14ac:dyDescent="0.3">
      <c r="A3177">
        <v>221921</v>
      </c>
      <c r="B3177">
        <v>122</v>
      </c>
      <c r="C3177" t="s">
        <v>552</v>
      </c>
      <c r="D3177" t="s">
        <v>2868</v>
      </c>
      <c r="E3177" t="s">
        <v>3512</v>
      </c>
      <c r="F3177" s="440">
        <v>46107</v>
      </c>
      <c r="G3177">
        <v>19370</v>
      </c>
      <c r="H3177" t="s">
        <v>5695</v>
      </c>
      <c r="I3177" t="s">
        <v>6085</v>
      </c>
      <c r="J3177">
        <v>8.52</v>
      </c>
      <c r="K3177" t="s">
        <v>5598</v>
      </c>
      <c r="L3177">
        <v>807.7</v>
      </c>
      <c r="M3177">
        <v>94.800469000000007</v>
      </c>
      <c r="N3177" t="s">
        <v>6238</v>
      </c>
      <c r="O3177" t="s">
        <v>463</v>
      </c>
    </row>
    <row r="3178" spans="1:15" x14ac:dyDescent="0.3">
      <c r="A3178">
        <v>221919</v>
      </c>
      <c r="B3178">
        <v>122</v>
      </c>
      <c r="C3178" t="s">
        <v>552</v>
      </c>
      <c r="D3178" t="s">
        <v>2697</v>
      </c>
      <c r="E3178" t="s">
        <v>3513</v>
      </c>
      <c r="F3178" s="440">
        <v>46101</v>
      </c>
      <c r="G3178">
        <v>23335</v>
      </c>
      <c r="H3178" t="s">
        <v>6323</v>
      </c>
      <c r="I3178" t="s">
        <v>6085</v>
      </c>
      <c r="J3178">
        <v>3</v>
      </c>
      <c r="K3178" t="s">
        <v>5598</v>
      </c>
      <c r="L3178">
        <v>112.5</v>
      </c>
      <c r="M3178">
        <v>37.5</v>
      </c>
      <c r="N3178" t="s">
        <v>6238</v>
      </c>
      <c r="O3178" t="s">
        <v>463</v>
      </c>
    </row>
    <row r="3179" spans="1:15" x14ac:dyDescent="0.3">
      <c r="A3179">
        <v>221919</v>
      </c>
      <c r="B3179">
        <v>122</v>
      </c>
      <c r="C3179" t="s">
        <v>552</v>
      </c>
      <c r="D3179" t="s">
        <v>2697</v>
      </c>
      <c r="E3179" t="s">
        <v>3513</v>
      </c>
      <c r="F3179" s="440">
        <v>46101</v>
      </c>
      <c r="G3179">
        <v>19490</v>
      </c>
      <c r="H3179" t="s">
        <v>6324</v>
      </c>
      <c r="I3179" t="s">
        <v>6085</v>
      </c>
      <c r="J3179">
        <v>0.5</v>
      </c>
      <c r="K3179" t="s">
        <v>5598</v>
      </c>
      <c r="L3179">
        <v>28.13</v>
      </c>
      <c r="M3179">
        <v>56.26</v>
      </c>
      <c r="N3179" t="s">
        <v>6238</v>
      </c>
      <c r="O3179" t="s">
        <v>463</v>
      </c>
    </row>
    <row r="3180" spans="1:15" x14ac:dyDescent="0.3">
      <c r="A3180">
        <v>221919</v>
      </c>
      <c r="B3180">
        <v>122</v>
      </c>
      <c r="C3180" t="s">
        <v>552</v>
      </c>
      <c r="D3180" t="s">
        <v>2697</v>
      </c>
      <c r="E3180" t="s">
        <v>3513</v>
      </c>
      <c r="F3180" s="440">
        <v>46101</v>
      </c>
      <c r="G3180">
        <v>23184</v>
      </c>
      <c r="H3180" t="s">
        <v>5956</v>
      </c>
      <c r="I3180" t="s">
        <v>6085</v>
      </c>
      <c r="J3180">
        <v>1</v>
      </c>
      <c r="K3180" t="s">
        <v>5598</v>
      </c>
      <c r="L3180">
        <v>18.75</v>
      </c>
      <c r="M3180">
        <v>18.75</v>
      </c>
      <c r="N3180" t="s">
        <v>6238</v>
      </c>
      <c r="O3180" t="s">
        <v>463</v>
      </c>
    </row>
    <row r="3181" spans="1:15" x14ac:dyDescent="0.3">
      <c r="A3181">
        <v>221919</v>
      </c>
      <c r="B3181">
        <v>122</v>
      </c>
      <c r="C3181" t="s">
        <v>552</v>
      </c>
      <c r="D3181" t="s">
        <v>2697</v>
      </c>
      <c r="E3181" t="s">
        <v>3513</v>
      </c>
      <c r="F3181" s="440">
        <v>46101</v>
      </c>
      <c r="G3181">
        <v>26631</v>
      </c>
      <c r="H3181" t="s">
        <v>6117</v>
      </c>
      <c r="I3181" t="s">
        <v>6085</v>
      </c>
      <c r="J3181">
        <v>2.5</v>
      </c>
      <c r="K3181" t="s">
        <v>5598</v>
      </c>
      <c r="L3181">
        <v>117.2</v>
      </c>
      <c r="M3181">
        <v>46.88</v>
      </c>
      <c r="N3181" t="s">
        <v>6238</v>
      </c>
      <c r="O3181" t="s">
        <v>463</v>
      </c>
    </row>
    <row r="3182" spans="1:15" x14ac:dyDescent="0.3">
      <c r="A3182">
        <v>221918</v>
      </c>
      <c r="B3182">
        <v>122</v>
      </c>
      <c r="C3182" t="s">
        <v>552</v>
      </c>
      <c r="D3182" t="s">
        <v>2715</v>
      </c>
      <c r="E3182" t="s">
        <v>3514</v>
      </c>
      <c r="F3182" s="440">
        <v>46113</v>
      </c>
      <c r="G3182">
        <v>21372</v>
      </c>
      <c r="H3182" t="s">
        <v>5704</v>
      </c>
      <c r="I3182" t="s">
        <v>6085</v>
      </c>
      <c r="J3182">
        <v>25</v>
      </c>
      <c r="K3182" t="s">
        <v>5613</v>
      </c>
      <c r="L3182">
        <v>775</v>
      </c>
      <c r="M3182">
        <v>31</v>
      </c>
      <c r="N3182" t="s">
        <v>6085</v>
      </c>
      <c r="O3182" t="s">
        <v>464</v>
      </c>
    </row>
    <row r="3183" spans="1:15" x14ac:dyDescent="0.3">
      <c r="A3183">
        <v>221917</v>
      </c>
      <c r="B3183">
        <v>122</v>
      </c>
      <c r="C3183" t="s">
        <v>552</v>
      </c>
      <c r="D3183" t="s">
        <v>2520</v>
      </c>
      <c r="E3183" t="s">
        <v>3515</v>
      </c>
      <c r="F3183" s="440">
        <v>46111</v>
      </c>
      <c r="G3183">
        <v>19787</v>
      </c>
      <c r="H3183" t="s">
        <v>5914</v>
      </c>
      <c r="I3183" t="s">
        <v>6085</v>
      </c>
      <c r="J3183">
        <v>1.5</v>
      </c>
      <c r="K3183" t="s">
        <v>5598</v>
      </c>
      <c r="L3183">
        <v>8.25</v>
      </c>
      <c r="M3183">
        <v>5.5</v>
      </c>
      <c r="N3183" t="s">
        <v>6238</v>
      </c>
      <c r="O3183" t="s">
        <v>463</v>
      </c>
    </row>
    <row r="3184" spans="1:15" x14ac:dyDescent="0.3">
      <c r="A3184">
        <v>221917</v>
      </c>
      <c r="B3184">
        <v>122</v>
      </c>
      <c r="C3184" t="s">
        <v>552</v>
      </c>
      <c r="D3184" t="s">
        <v>2520</v>
      </c>
      <c r="E3184" t="s">
        <v>3515</v>
      </c>
      <c r="F3184" s="440">
        <v>46111</v>
      </c>
      <c r="G3184">
        <v>19505</v>
      </c>
      <c r="H3184" t="s">
        <v>5978</v>
      </c>
      <c r="I3184" t="s">
        <v>6085</v>
      </c>
      <c r="J3184">
        <v>1.5</v>
      </c>
      <c r="K3184" t="s">
        <v>5598</v>
      </c>
      <c r="L3184">
        <v>17.25</v>
      </c>
      <c r="M3184">
        <v>11.5</v>
      </c>
      <c r="N3184" t="s">
        <v>6238</v>
      </c>
      <c r="O3184" t="s">
        <v>463</v>
      </c>
    </row>
    <row r="3185" spans="1:15" x14ac:dyDescent="0.3">
      <c r="A3185">
        <v>221917</v>
      </c>
      <c r="B3185">
        <v>122</v>
      </c>
      <c r="C3185" t="s">
        <v>552</v>
      </c>
      <c r="D3185" t="s">
        <v>2520</v>
      </c>
      <c r="E3185" t="s">
        <v>3515</v>
      </c>
      <c r="F3185" s="440">
        <v>46111</v>
      </c>
      <c r="G3185">
        <v>19654</v>
      </c>
      <c r="H3185" t="s">
        <v>5917</v>
      </c>
      <c r="I3185" t="s">
        <v>6085</v>
      </c>
      <c r="J3185">
        <v>4</v>
      </c>
      <c r="K3185" t="s">
        <v>5598</v>
      </c>
      <c r="L3185">
        <v>26</v>
      </c>
      <c r="M3185">
        <v>6.5</v>
      </c>
      <c r="N3185" t="s">
        <v>6238</v>
      </c>
      <c r="O3185" t="s">
        <v>463</v>
      </c>
    </row>
    <row r="3186" spans="1:15" x14ac:dyDescent="0.3">
      <c r="A3186">
        <v>221917</v>
      </c>
      <c r="B3186">
        <v>122</v>
      </c>
      <c r="C3186" t="s">
        <v>552</v>
      </c>
      <c r="D3186" t="s">
        <v>2520</v>
      </c>
      <c r="E3186" t="s">
        <v>3515</v>
      </c>
      <c r="F3186" s="440">
        <v>46111</v>
      </c>
      <c r="G3186">
        <v>19575</v>
      </c>
      <c r="H3186" t="s">
        <v>5944</v>
      </c>
      <c r="I3186" t="s">
        <v>6085</v>
      </c>
      <c r="J3186">
        <v>0.3</v>
      </c>
      <c r="K3186" t="s">
        <v>5598</v>
      </c>
      <c r="L3186">
        <v>9</v>
      </c>
      <c r="M3186">
        <v>30</v>
      </c>
      <c r="N3186" t="s">
        <v>6238</v>
      </c>
      <c r="O3186" t="s">
        <v>463</v>
      </c>
    </row>
    <row r="3187" spans="1:15" x14ac:dyDescent="0.3">
      <c r="A3187">
        <v>221917</v>
      </c>
      <c r="B3187">
        <v>122</v>
      </c>
      <c r="C3187" t="s">
        <v>552</v>
      </c>
      <c r="D3187" t="s">
        <v>2520</v>
      </c>
      <c r="E3187" t="s">
        <v>3515</v>
      </c>
      <c r="F3187" s="440">
        <v>46111</v>
      </c>
      <c r="G3187">
        <v>19485</v>
      </c>
      <c r="H3187" t="s">
        <v>5935</v>
      </c>
      <c r="I3187" t="s">
        <v>6085</v>
      </c>
      <c r="J3187">
        <v>0.2</v>
      </c>
      <c r="K3187" t="s">
        <v>5598</v>
      </c>
      <c r="L3187">
        <v>29</v>
      </c>
      <c r="M3187">
        <v>145</v>
      </c>
      <c r="N3187" t="s">
        <v>6238</v>
      </c>
      <c r="O3187" t="s">
        <v>463</v>
      </c>
    </row>
    <row r="3188" spans="1:15" x14ac:dyDescent="0.3">
      <c r="A3188">
        <v>221917</v>
      </c>
      <c r="B3188">
        <v>122</v>
      </c>
      <c r="C3188" t="s">
        <v>552</v>
      </c>
      <c r="D3188" t="s">
        <v>2520</v>
      </c>
      <c r="E3188" t="s">
        <v>3515</v>
      </c>
      <c r="F3188" s="440">
        <v>46111</v>
      </c>
      <c r="G3188">
        <v>19488</v>
      </c>
      <c r="H3188" t="s">
        <v>5930</v>
      </c>
      <c r="I3188" t="s">
        <v>6085</v>
      </c>
      <c r="J3188">
        <v>0.5</v>
      </c>
      <c r="K3188" t="s">
        <v>5598</v>
      </c>
      <c r="L3188">
        <v>7</v>
      </c>
      <c r="M3188">
        <v>14</v>
      </c>
      <c r="N3188" t="s">
        <v>6238</v>
      </c>
      <c r="O3188" t="s">
        <v>463</v>
      </c>
    </row>
    <row r="3189" spans="1:15" x14ac:dyDescent="0.3">
      <c r="A3189">
        <v>221917</v>
      </c>
      <c r="B3189">
        <v>122</v>
      </c>
      <c r="C3189" t="s">
        <v>552</v>
      </c>
      <c r="D3189" t="s">
        <v>2520</v>
      </c>
      <c r="E3189" t="s">
        <v>3515</v>
      </c>
      <c r="F3189" s="440">
        <v>46111</v>
      </c>
      <c r="G3189">
        <v>19476</v>
      </c>
      <c r="H3189" t="s">
        <v>6017</v>
      </c>
      <c r="I3189" t="s">
        <v>6085</v>
      </c>
      <c r="J3189">
        <v>0.3</v>
      </c>
      <c r="K3189" t="s">
        <v>5598</v>
      </c>
      <c r="L3189">
        <v>19.5</v>
      </c>
      <c r="M3189">
        <v>65</v>
      </c>
      <c r="N3189" t="s">
        <v>6238</v>
      </c>
      <c r="O3189" t="s">
        <v>463</v>
      </c>
    </row>
    <row r="3190" spans="1:15" x14ac:dyDescent="0.3">
      <c r="A3190">
        <v>221917</v>
      </c>
      <c r="B3190">
        <v>122</v>
      </c>
      <c r="C3190" t="s">
        <v>552</v>
      </c>
      <c r="D3190" t="s">
        <v>2520</v>
      </c>
      <c r="E3190" t="s">
        <v>3515</v>
      </c>
      <c r="F3190" s="440">
        <v>46111</v>
      </c>
      <c r="G3190">
        <v>19480</v>
      </c>
      <c r="H3190" t="s">
        <v>5936</v>
      </c>
      <c r="I3190" t="s">
        <v>6085</v>
      </c>
      <c r="J3190">
        <v>0.4</v>
      </c>
      <c r="K3190" t="s">
        <v>5598</v>
      </c>
      <c r="L3190">
        <v>6.8</v>
      </c>
      <c r="M3190">
        <v>17</v>
      </c>
      <c r="N3190" t="s">
        <v>6238</v>
      </c>
      <c r="O3190" t="s">
        <v>463</v>
      </c>
    </row>
    <row r="3191" spans="1:15" x14ac:dyDescent="0.3">
      <c r="A3191">
        <v>221917</v>
      </c>
      <c r="B3191">
        <v>122</v>
      </c>
      <c r="C3191" t="s">
        <v>552</v>
      </c>
      <c r="D3191" t="s">
        <v>2520</v>
      </c>
      <c r="E3191" t="s">
        <v>3515</v>
      </c>
      <c r="F3191" s="440">
        <v>46111</v>
      </c>
      <c r="G3191">
        <v>19503</v>
      </c>
      <c r="H3191" t="s">
        <v>6058</v>
      </c>
      <c r="I3191" t="s">
        <v>6085</v>
      </c>
      <c r="J3191">
        <v>1</v>
      </c>
      <c r="K3191" t="s">
        <v>5598</v>
      </c>
      <c r="L3191">
        <v>11.8</v>
      </c>
      <c r="M3191">
        <v>11.8</v>
      </c>
      <c r="N3191" t="s">
        <v>6238</v>
      </c>
      <c r="O3191" t="s">
        <v>463</v>
      </c>
    </row>
    <row r="3192" spans="1:15" x14ac:dyDescent="0.3">
      <c r="A3192">
        <v>221917</v>
      </c>
      <c r="B3192">
        <v>122</v>
      </c>
      <c r="C3192" t="s">
        <v>552</v>
      </c>
      <c r="D3192" t="s">
        <v>2520</v>
      </c>
      <c r="E3192" t="s">
        <v>3515</v>
      </c>
      <c r="F3192" s="440">
        <v>46111</v>
      </c>
      <c r="G3192">
        <v>19558</v>
      </c>
      <c r="H3192" t="s">
        <v>5950</v>
      </c>
      <c r="I3192" t="s">
        <v>6085</v>
      </c>
      <c r="J3192">
        <v>1</v>
      </c>
      <c r="K3192" t="s">
        <v>5598</v>
      </c>
      <c r="L3192">
        <v>15</v>
      </c>
      <c r="M3192">
        <v>15</v>
      </c>
      <c r="N3192" t="s">
        <v>6238</v>
      </c>
      <c r="O3192" t="s">
        <v>463</v>
      </c>
    </row>
    <row r="3193" spans="1:15" x14ac:dyDescent="0.3">
      <c r="A3193">
        <v>221917</v>
      </c>
      <c r="B3193">
        <v>122</v>
      </c>
      <c r="C3193" t="s">
        <v>552</v>
      </c>
      <c r="D3193" t="s">
        <v>2520</v>
      </c>
      <c r="E3193" t="s">
        <v>3515</v>
      </c>
      <c r="F3193" s="440">
        <v>46111</v>
      </c>
      <c r="G3193">
        <v>19572</v>
      </c>
      <c r="H3193" t="s">
        <v>5945</v>
      </c>
      <c r="I3193" t="s">
        <v>6085</v>
      </c>
      <c r="J3193">
        <v>0.3</v>
      </c>
      <c r="K3193" t="s">
        <v>5598</v>
      </c>
      <c r="L3193">
        <v>4.2</v>
      </c>
      <c r="M3193">
        <v>14</v>
      </c>
      <c r="N3193" t="s">
        <v>6238</v>
      </c>
      <c r="O3193" t="s">
        <v>463</v>
      </c>
    </row>
    <row r="3194" spans="1:15" x14ac:dyDescent="0.3">
      <c r="A3194">
        <v>221917</v>
      </c>
      <c r="B3194">
        <v>122</v>
      </c>
      <c r="C3194" t="s">
        <v>552</v>
      </c>
      <c r="D3194" t="s">
        <v>2520</v>
      </c>
      <c r="E3194" t="s">
        <v>3515</v>
      </c>
      <c r="F3194" s="440">
        <v>46111</v>
      </c>
      <c r="G3194">
        <v>19647</v>
      </c>
      <c r="H3194" t="s">
        <v>5921</v>
      </c>
      <c r="I3194" t="s">
        <v>6085</v>
      </c>
      <c r="J3194">
        <v>0.7</v>
      </c>
      <c r="K3194" t="s">
        <v>5598</v>
      </c>
      <c r="L3194">
        <v>10.85</v>
      </c>
      <c r="M3194">
        <v>15.5</v>
      </c>
      <c r="N3194" t="s">
        <v>6238</v>
      </c>
      <c r="O3194" t="s">
        <v>463</v>
      </c>
    </row>
    <row r="3195" spans="1:15" x14ac:dyDescent="0.3">
      <c r="A3195">
        <v>221917</v>
      </c>
      <c r="B3195">
        <v>122</v>
      </c>
      <c r="C3195" t="s">
        <v>552</v>
      </c>
      <c r="D3195" t="s">
        <v>2520</v>
      </c>
      <c r="E3195" t="s">
        <v>3515</v>
      </c>
      <c r="F3195" s="440">
        <v>46111</v>
      </c>
      <c r="G3195">
        <v>19502</v>
      </c>
      <c r="H3195" t="s">
        <v>6015</v>
      </c>
      <c r="I3195" t="s">
        <v>6085</v>
      </c>
      <c r="J3195">
        <v>0.8</v>
      </c>
      <c r="K3195" t="s">
        <v>5598</v>
      </c>
      <c r="L3195">
        <v>16</v>
      </c>
      <c r="M3195">
        <v>20</v>
      </c>
      <c r="N3195" t="s">
        <v>6238</v>
      </c>
      <c r="O3195" t="s">
        <v>463</v>
      </c>
    </row>
    <row r="3196" spans="1:15" x14ac:dyDescent="0.3">
      <c r="A3196">
        <v>221917</v>
      </c>
      <c r="B3196">
        <v>122</v>
      </c>
      <c r="C3196" t="s">
        <v>552</v>
      </c>
      <c r="D3196" t="s">
        <v>2520</v>
      </c>
      <c r="E3196" t="s">
        <v>3515</v>
      </c>
      <c r="F3196" s="440">
        <v>46111</v>
      </c>
      <c r="G3196">
        <v>19743</v>
      </c>
      <c r="H3196" t="s">
        <v>5940</v>
      </c>
      <c r="I3196" t="s">
        <v>6085</v>
      </c>
      <c r="J3196">
        <v>7</v>
      </c>
      <c r="K3196" t="s">
        <v>5598</v>
      </c>
      <c r="L3196">
        <v>105</v>
      </c>
      <c r="M3196">
        <v>15</v>
      </c>
      <c r="N3196" t="s">
        <v>6238</v>
      </c>
      <c r="O3196" t="s">
        <v>463</v>
      </c>
    </row>
    <row r="3197" spans="1:15" x14ac:dyDescent="0.3">
      <c r="A3197">
        <v>221917</v>
      </c>
      <c r="B3197">
        <v>122</v>
      </c>
      <c r="C3197" t="s">
        <v>552</v>
      </c>
      <c r="D3197" t="s">
        <v>2520</v>
      </c>
      <c r="E3197" t="s">
        <v>3515</v>
      </c>
      <c r="F3197" s="440">
        <v>46111</v>
      </c>
      <c r="G3197">
        <v>19759</v>
      </c>
      <c r="H3197" t="s">
        <v>6016</v>
      </c>
      <c r="I3197" t="s">
        <v>6085</v>
      </c>
      <c r="J3197">
        <v>5</v>
      </c>
      <c r="K3197" t="s">
        <v>5598</v>
      </c>
      <c r="L3197">
        <v>51</v>
      </c>
      <c r="M3197">
        <v>10.199999999999999</v>
      </c>
      <c r="N3197" t="s">
        <v>6238</v>
      </c>
      <c r="O3197" t="s">
        <v>463</v>
      </c>
    </row>
    <row r="3198" spans="1:15" x14ac:dyDescent="0.3">
      <c r="A3198">
        <v>221917</v>
      </c>
      <c r="B3198">
        <v>122</v>
      </c>
      <c r="C3198" t="s">
        <v>552</v>
      </c>
      <c r="D3198" t="s">
        <v>2520</v>
      </c>
      <c r="E3198" t="s">
        <v>3515</v>
      </c>
      <c r="F3198" s="440">
        <v>46111</v>
      </c>
      <c r="G3198">
        <v>19762</v>
      </c>
      <c r="H3198" t="s">
        <v>6070</v>
      </c>
      <c r="I3198" t="s">
        <v>6085</v>
      </c>
      <c r="J3198">
        <v>10</v>
      </c>
      <c r="K3198" t="s">
        <v>5598</v>
      </c>
      <c r="L3198">
        <v>120</v>
      </c>
      <c r="M3198">
        <v>12</v>
      </c>
      <c r="N3198" t="s">
        <v>6238</v>
      </c>
      <c r="O3198" t="s">
        <v>463</v>
      </c>
    </row>
    <row r="3199" spans="1:15" x14ac:dyDescent="0.3">
      <c r="A3199">
        <v>221917</v>
      </c>
      <c r="B3199">
        <v>122</v>
      </c>
      <c r="C3199" t="s">
        <v>552</v>
      </c>
      <c r="D3199" t="s">
        <v>2520</v>
      </c>
      <c r="E3199" t="s">
        <v>3515</v>
      </c>
      <c r="F3199" s="440">
        <v>46111</v>
      </c>
      <c r="G3199">
        <v>23236</v>
      </c>
      <c r="H3199" t="s">
        <v>5934</v>
      </c>
      <c r="I3199" t="s">
        <v>6085</v>
      </c>
      <c r="J3199">
        <v>2</v>
      </c>
      <c r="K3199" t="s">
        <v>5598</v>
      </c>
      <c r="L3199">
        <v>25</v>
      </c>
      <c r="M3199">
        <v>12.5</v>
      </c>
      <c r="N3199" t="s">
        <v>6238</v>
      </c>
      <c r="O3199" t="s">
        <v>463</v>
      </c>
    </row>
    <row r="3200" spans="1:15" x14ac:dyDescent="0.3">
      <c r="A3200">
        <v>221917</v>
      </c>
      <c r="B3200">
        <v>122</v>
      </c>
      <c r="C3200" t="s">
        <v>552</v>
      </c>
      <c r="D3200" t="s">
        <v>2520</v>
      </c>
      <c r="E3200" t="s">
        <v>3515</v>
      </c>
      <c r="F3200" s="440">
        <v>46111</v>
      </c>
      <c r="G3200">
        <v>23195</v>
      </c>
      <c r="H3200" t="s">
        <v>5951</v>
      </c>
      <c r="I3200" t="s">
        <v>6085</v>
      </c>
      <c r="J3200">
        <v>0.5</v>
      </c>
      <c r="K3200" t="s">
        <v>5598</v>
      </c>
      <c r="L3200">
        <v>8</v>
      </c>
      <c r="M3200">
        <v>16</v>
      </c>
      <c r="N3200" t="s">
        <v>6238</v>
      </c>
      <c r="O3200" t="s">
        <v>463</v>
      </c>
    </row>
    <row r="3201" spans="1:15" x14ac:dyDescent="0.3">
      <c r="A3201">
        <v>221917</v>
      </c>
      <c r="B3201">
        <v>122</v>
      </c>
      <c r="C3201" t="s">
        <v>552</v>
      </c>
      <c r="D3201" t="s">
        <v>2520</v>
      </c>
      <c r="E3201" t="s">
        <v>3515</v>
      </c>
      <c r="F3201" s="440">
        <v>46111</v>
      </c>
      <c r="G3201">
        <v>25647</v>
      </c>
      <c r="H3201" t="s">
        <v>5918</v>
      </c>
      <c r="I3201" t="s">
        <v>6085</v>
      </c>
      <c r="J3201">
        <v>0.6</v>
      </c>
      <c r="K3201" t="s">
        <v>5598</v>
      </c>
      <c r="L3201">
        <v>11.4</v>
      </c>
      <c r="M3201">
        <v>19</v>
      </c>
      <c r="N3201" t="s">
        <v>6238</v>
      </c>
      <c r="O3201" t="s">
        <v>463</v>
      </c>
    </row>
    <row r="3202" spans="1:15" x14ac:dyDescent="0.3">
      <c r="A3202">
        <v>221917</v>
      </c>
      <c r="B3202">
        <v>122</v>
      </c>
      <c r="C3202" t="s">
        <v>552</v>
      </c>
      <c r="D3202" t="s">
        <v>2520</v>
      </c>
      <c r="E3202" t="s">
        <v>3515</v>
      </c>
      <c r="F3202" s="440">
        <v>46111</v>
      </c>
      <c r="G3202">
        <v>23389</v>
      </c>
      <c r="H3202" t="s">
        <v>5923</v>
      </c>
      <c r="I3202" t="s">
        <v>6085</v>
      </c>
      <c r="J3202">
        <v>5</v>
      </c>
      <c r="K3202" t="s">
        <v>5598</v>
      </c>
      <c r="L3202">
        <v>25</v>
      </c>
      <c r="M3202">
        <v>5</v>
      </c>
      <c r="N3202" t="s">
        <v>6238</v>
      </c>
      <c r="O3202" t="s">
        <v>463</v>
      </c>
    </row>
    <row r="3203" spans="1:15" x14ac:dyDescent="0.3">
      <c r="A3203">
        <v>221917</v>
      </c>
      <c r="B3203">
        <v>122</v>
      </c>
      <c r="C3203" t="s">
        <v>552</v>
      </c>
      <c r="D3203" t="s">
        <v>2520</v>
      </c>
      <c r="E3203" t="s">
        <v>3515</v>
      </c>
      <c r="F3203" s="440">
        <v>46111</v>
      </c>
      <c r="G3203">
        <v>23095</v>
      </c>
      <c r="H3203" t="s">
        <v>5942</v>
      </c>
      <c r="I3203" t="s">
        <v>6085</v>
      </c>
      <c r="J3203">
        <v>200</v>
      </c>
      <c r="K3203" t="s">
        <v>5613</v>
      </c>
      <c r="L3203">
        <v>270</v>
      </c>
      <c r="M3203">
        <v>1.35</v>
      </c>
      <c r="N3203" t="s">
        <v>6238</v>
      </c>
      <c r="O3203" t="s">
        <v>463</v>
      </c>
    </row>
    <row r="3204" spans="1:15" x14ac:dyDescent="0.3">
      <c r="A3204">
        <v>221917</v>
      </c>
      <c r="B3204">
        <v>122</v>
      </c>
      <c r="C3204" t="s">
        <v>552</v>
      </c>
      <c r="D3204" t="s">
        <v>2520</v>
      </c>
      <c r="E3204" t="s">
        <v>3515</v>
      </c>
      <c r="F3204" s="440">
        <v>46111</v>
      </c>
      <c r="G3204">
        <v>23390</v>
      </c>
      <c r="H3204" t="s">
        <v>5922</v>
      </c>
      <c r="I3204" t="s">
        <v>6085</v>
      </c>
      <c r="J3204">
        <v>6</v>
      </c>
      <c r="K3204" t="s">
        <v>5598</v>
      </c>
      <c r="L3204">
        <v>51</v>
      </c>
      <c r="M3204">
        <v>8.5</v>
      </c>
      <c r="N3204" t="s">
        <v>6238</v>
      </c>
      <c r="O3204" t="s">
        <v>463</v>
      </c>
    </row>
    <row r="3205" spans="1:15" x14ac:dyDescent="0.3">
      <c r="A3205">
        <v>221917</v>
      </c>
      <c r="B3205">
        <v>122</v>
      </c>
      <c r="C3205" t="s">
        <v>552</v>
      </c>
      <c r="D3205" t="s">
        <v>2520</v>
      </c>
      <c r="E3205" t="s">
        <v>3515</v>
      </c>
      <c r="F3205" s="440">
        <v>46111</v>
      </c>
      <c r="G3205">
        <v>19472</v>
      </c>
      <c r="H3205" t="s">
        <v>6064</v>
      </c>
      <c r="I3205" t="s">
        <v>6085</v>
      </c>
      <c r="J3205">
        <v>1.5</v>
      </c>
      <c r="K3205" t="s">
        <v>5598</v>
      </c>
      <c r="L3205">
        <v>42</v>
      </c>
      <c r="M3205">
        <v>28</v>
      </c>
      <c r="N3205" t="s">
        <v>6238</v>
      </c>
      <c r="O3205" t="s">
        <v>463</v>
      </c>
    </row>
    <row r="3206" spans="1:15" x14ac:dyDescent="0.3">
      <c r="A3206">
        <v>221917</v>
      </c>
      <c r="B3206">
        <v>122</v>
      </c>
      <c r="C3206" t="s">
        <v>552</v>
      </c>
      <c r="D3206" t="s">
        <v>2520</v>
      </c>
      <c r="E3206" t="s">
        <v>3515</v>
      </c>
      <c r="F3206" s="440">
        <v>46111</v>
      </c>
      <c r="G3206">
        <v>24037</v>
      </c>
      <c r="H3206" t="s">
        <v>6116</v>
      </c>
      <c r="I3206" t="s">
        <v>6085</v>
      </c>
      <c r="J3206">
        <v>2</v>
      </c>
      <c r="K3206" t="s">
        <v>5598</v>
      </c>
      <c r="L3206">
        <v>36</v>
      </c>
      <c r="M3206">
        <v>18</v>
      </c>
      <c r="N3206" t="s">
        <v>6238</v>
      </c>
      <c r="O3206" t="s">
        <v>463</v>
      </c>
    </row>
    <row r="3207" spans="1:15" x14ac:dyDescent="0.3">
      <c r="A3207">
        <v>221916</v>
      </c>
      <c r="B3207">
        <v>122</v>
      </c>
      <c r="C3207" t="s">
        <v>552</v>
      </c>
      <c r="D3207" t="s">
        <v>2995</v>
      </c>
      <c r="E3207" t="s">
        <v>3516</v>
      </c>
      <c r="F3207" s="440">
        <v>46111</v>
      </c>
      <c r="G3207">
        <v>18242</v>
      </c>
      <c r="H3207" t="s">
        <v>5771</v>
      </c>
      <c r="I3207" t="s">
        <v>4764</v>
      </c>
      <c r="J3207">
        <v>12</v>
      </c>
      <c r="K3207" t="s">
        <v>5601</v>
      </c>
      <c r="L3207">
        <v>2809.2</v>
      </c>
      <c r="M3207">
        <v>234.1</v>
      </c>
      <c r="N3207" t="s">
        <v>6325</v>
      </c>
      <c r="O3207" t="s">
        <v>463</v>
      </c>
    </row>
    <row r="3208" spans="1:15" x14ac:dyDescent="0.3">
      <c r="A3208">
        <v>221915</v>
      </c>
      <c r="B3208">
        <v>122</v>
      </c>
      <c r="C3208" t="s">
        <v>552</v>
      </c>
      <c r="D3208" t="s">
        <v>2697</v>
      </c>
      <c r="E3208" t="s">
        <v>3517</v>
      </c>
      <c r="F3208" s="440">
        <v>46111</v>
      </c>
      <c r="G3208">
        <v>20257</v>
      </c>
      <c r="H3208" t="s">
        <v>5887</v>
      </c>
      <c r="I3208" t="s">
        <v>6085</v>
      </c>
      <c r="J3208">
        <v>4</v>
      </c>
      <c r="K3208" t="s">
        <v>5613</v>
      </c>
      <c r="L3208">
        <v>119.6</v>
      </c>
      <c r="M3208">
        <v>29.9</v>
      </c>
      <c r="N3208" t="s">
        <v>6238</v>
      </c>
      <c r="O3208" t="s">
        <v>463</v>
      </c>
    </row>
    <row r="3209" spans="1:15" x14ac:dyDescent="0.3">
      <c r="A3209">
        <v>221915</v>
      </c>
      <c r="B3209">
        <v>122</v>
      </c>
      <c r="C3209" t="s">
        <v>552</v>
      </c>
      <c r="D3209" t="s">
        <v>2697</v>
      </c>
      <c r="E3209" t="s">
        <v>3517</v>
      </c>
      <c r="F3209" s="440">
        <v>46111</v>
      </c>
      <c r="G3209">
        <v>19506</v>
      </c>
      <c r="H3209" t="s">
        <v>5919</v>
      </c>
      <c r="I3209" t="s">
        <v>6085</v>
      </c>
      <c r="J3209">
        <v>0.2</v>
      </c>
      <c r="K3209" t="s">
        <v>5598</v>
      </c>
      <c r="L3209">
        <v>13</v>
      </c>
      <c r="M3209">
        <v>65</v>
      </c>
      <c r="N3209" t="s">
        <v>6238</v>
      </c>
      <c r="O3209" t="s">
        <v>463</v>
      </c>
    </row>
    <row r="3210" spans="1:15" x14ac:dyDescent="0.3">
      <c r="A3210">
        <v>221915</v>
      </c>
      <c r="B3210">
        <v>122</v>
      </c>
      <c r="C3210" t="s">
        <v>552</v>
      </c>
      <c r="D3210" t="s">
        <v>2697</v>
      </c>
      <c r="E3210" t="s">
        <v>3517</v>
      </c>
      <c r="F3210" s="440">
        <v>46111</v>
      </c>
      <c r="G3210">
        <v>19846</v>
      </c>
      <c r="H3210" t="s">
        <v>6060</v>
      </c>
      <c r="I3210" t="s">
        <v>6085</v>
      </c>
      <c r="J3210">
        <v>0.5</v>
      </c>
      <c r="K3210" t="s">
        <v>5598</v>
      </c>
      <c r="L3210">
        <v>10.4</v>
      </c>
      <c r="M3210">
        <v>20.8</v>
      </c>
      <c r="N3210" t="s">
        <v>6238</v>
      </c>
      <c r="O3210" t="s">
        <v>463</v>
      </c>
    </row>
    <row r="3211" spans="1:15" x14ac:dyDescent="0.3">
      <c r="A3211">
        <v>221914</v>
      </c>
      <c r="B3211">
        <v>122</v>
      </c>
      <c r="C3211" t="s">
        <v>552</v>
      </c>
      <c r="D3211" t="s">
        <v>2684</v>
      </c>
      <c r="E3211" t="s">
        <v>3518</v>
      </c>
      <c r="F3211" s="440">
        <v>46111</v>
      </c>
      <c r="G3211">
        <v>26594</v>
      </c>
      <c r="H3211" t="s">
        <v>5698</v>
      </c>
      <c r="I3211" t="s">
        <v>6085</v>
      </c>
      <c r="J3211">
        <v>9.1</v>
      </c>
      <c r="K3211" t="s">
        <v>5598</v>
      </c>
      <c r="L3211">
        <v>790.79</v>
      </c>
      <c r="M3211">
        <v>86.9</v>
      </c>
      <c r="N3211" t="s">
        <v>6238</v>
      </c>
      <c r="O3211" t="s">
        <v>463</v>
      </c>
    </row>
    <row r="3212" spans="1:15" x14ac:dyDescent="0.3">
      <c r="A3212">
        <v>221913</v>
      </c>
      <c r="B3212">
        <v>122</v>
      </c>
      <c r="C3212" t="s">
        <v>552</v>
      </c>
      <c r="D3212" t="s">
        <v>2693</v>
      </c>
      <c r="E3212" t="s">
        <v>3519</v>
      </c>
      <c r="F3212" s="440">
        <v>46111</v>
      </c>
      <c r="G3212">
        <v>24552</v>
      </c>
      <c r="H3212" t="s">
        <v>5812</v>
      </c>
      <c r="I3212" t="s">
        <v>4764</v>
      </c>
      <c r="J3212">
        <v>36</v>
      </c>
      <c r="K3212" t="s">
        <v>5601</v>
      </c>
      <c r="L3212">
        <v>1353.6</v>
      </c>
      <c r="M3212">
        <v>37.6</v>
      </c>
      <c r="N3212" t="s">
        <v>6325</v>
      </c>
      <c r="O3212" t="s">
        <v>463</v>
      </c>
    </row>
    <row r="3213" spans="1:15" x14ac:dyDescent="0.3">
      <c r="A3213">
        <v>221912</v>
      </c>
      <c r="B3213">
        <v>122</v>
      </c>
      <c r="C3213" t="s">
        <v>552</v>
      </c>
      <c r="D3213" t="s">
        <v>2806</v>
      </c>
      <c r="E3213" t="s">
        <v>3520</v>
      </c>
      <c r="F3213" s="440">
        <v>46111</v>
      </c>
      <c r="G3213">
        <v>24986</v>
      </c>
      <c r="H3213" t="s">
        <v>5835</v>
      </c>
      <c r="I3213" t="s">
        <v>6085</v>
      </c>
      <c r="J3213">
        <v>2</v>
      </c>
      <c r="K3213" t="s">
        <v>6157</v>
      </c>
      <c r="L3213">
        <v>358.8</v>
      </c>
      <c r="M3213">
        <v>179.4</v>
      </c>
      <c r="N3213" t="s">
        <v>6238</v>
      </c>
      <c r="O3213" t="s">
        <v>463</v>
      </c>
    </row>
    <row r="3214" spans="1:15" x14ac:dyDescent="0.3">
      <c r="A3214">
        <v>221911</v>
      </c>
      <c r="B3214">
        <v>122</v>
      </c>
      <c r="C3214" t="s">
        <v>552</v>
      </c>
      <c r="D3214" t="s">
        <v>2721</v>
      </c>
      <c r="E3214" t="s">
        <v>3521</v>
      </c>
      <c r="F3214" s="440">
        <v>46111</v>
      </c>
      <c r="G3214">
        <v>29018</v>
      </c>
      <c r="H3214" t="s">
        <v>6105</v>
      </c>
      <c r="I3214" t="s">
        <v>6102</v>
      </c>
      <c r="J3214">
        <v>20</v>
      </c>
      <c r="K3214" t="s">
        <v>5613</v>
      </c>
      <c r="L3214">
        <v>260</v>
      </c>
      <c r="M3214">
        <v>13</v>
      </c>
      <c r="N3214" t="s">
        <v>6326</v>
      </c>
      <c r="O3214" t="s">
        <v>463</v>
      </c>
    </row>
    <row r="3215" spans="1:15" x14ac:dyDescent="0.3">
      <c r="A3215">
        <v>221910</v>
      </c>
      <c r="B3215">
        <v>122</v>
      </c>
      <c r="C3215" t="s">
        <v>552</v>
      </c>
      <c r="D3215" t="s">
        <v>2746</v>
      </c>
      <c r="E3215" t="s">
        <v>3522</v>
      </c>
      <c r="F3215" s="440">
        <v>46111</v>
      </c>
      <c r="G3215">
        <v>27340</v>
      </c>
      <c r="H3215" t="s">
        <v>6118</v>
      </c>
      <c r="I3215" t="s">
        <v>4764</v>
      </c>
      <c r="J3215">
        <v>10</v>
      </c>
      <c r="K3215" t="s">
        <v>5605</v>
      </c>
      <c r="L3215">
        <v>536.20000000000005</v>
      </c>
      <c r="M3215">
        <v>53.62</v>
      </c>
      <c r="N3215" t="s">
        <v>6325</v>
      </c>
      <c r="O3215" t="s">
        <v>463</v>
      </c>
    </row>
    <row r="3216" spans="1:15" x14ac:dyDescent="0.3">
      <c r="A3216">
        <v>221910</v>
      </c>
      <c r="B3216">
        <v>122</v>
      </c>
      <c r="C3216" t="s">
        <v>552</v>
      </c>
      <c r="D3216" t="s">
        <v>2746</v>
      </c>
      <c r="E3216" t="s">
        <v>3522</v>
      </c>
      <c r="F3216" s="440">
        <v>46111</v>
      </c>
      <c r="G3216">
        <v>28315</v>
      </c>
      <c r="H3216" t="s">
        <v>6120</v>
      </c>
      <c r="I3216" t="s">
        <v>4764</v>
      </c>
      <c r="J3216">
        <v>12</v>
      </c>
      <c r="K3216" t="s">
        <v>5605</v>
      </c>
      <c r="L3216">
        <v>522.72</v>
      </c>
      <c r="M3216">
        <v>43.56</v>
      </c>
      <c r="N3216" t="s">
        <v>6325</v>
      </c>
      <c r="O3216" t="s">
        <v>463</v>
      </c>
    </row>
    <row r="3217" spans="1:15" x14ac:dyDescent="0.3">
      <c r="A3217">
        <v>221910</v>
      </c>
      <c r="B3217">
        <v>122</v>
      </c>
      <c r="C3217" t="s">
        <v>552</v>
      </c>
      <c r="D3217" t="s">
        <v>2746</v>
      </c>
      <c r="E3217" t="s">
        <v>3522</v>
      </c>
      <c r="F3217" s="440">
        <v>46111</v>
      </c>
      <c r="G3217">
        <v>28316</v>
      </c>
      <c r="H3217" t="s">
        <v>6119</v>
      </c>
      <c r="I3217" t="s">
        <v>4764</v>
      </c>
      <c r="J3217">
        <v>6</v>
      </c>
      <c r="K3217" t="s">
        <v>5605</v>
      </c>
      <c r="L3217">
        <v>234.3</v>
      </c>
      <c r="M3217">
        <v>39.049999999999997</v>
      </c>
      <c r="N3217" t="s">
        <v>6325</v>
      </c>
      <c r="O3217" t="s">
        <v>463</v>
      </c>
    </row>
    <row r="3218" spans="1:15" x14ac:dyDescent="0.3">
      <c r="A3218">
        <v>221909</v>
      </c>
      <c r="B3218">
        <v>122</v>
      </c>
      <c r="C3218" t="s">
        <v>552</v>
      </c>
      <c r="D3218" t="s">
        <v>2704</v>
      </c>
      <c r="E3218" t="s">
        <v>3523</v>
      </c>
      <c r="F3218" s="440">
        <v>46111</v>
      </c>
      <c r="G3218">
        <v>19621</v>
      </c>
      <c r="H3218" t="s">
        <v>5931</v>
      </c>
      <c r="I3218" t="s">
        <v>6085</v>
      </c>
      <c r="J3218">
        <v>5</v>
      </c>
      <c r="K3218" t="s">
        <v>5598</v>
      </c>
      <c r="L3218">
        <v>29</v>
      </c>
      <c r="M3218">
        <v>5.8</v>
      </c>
      <c r="N3218" t="s">
        <v>6238</v>
      </c>
      <c r="O3218" t="s">
        <v>463</v>
      </c>
    </row>
    <row r="3219" spans="1:15" x14ac:dyDescent="0.3">
      <c r="A3219">
        <v>221909</v>
      </c>
      <c r="B3219">
        <v>122</v>
      </c>
      <c r="C3219" t="s">
        <v>552</v>
      </c>
      <c r="D3219" t="s">
        <v>2704</v>
      </c>
      <c r="E3219" t="s">
        <v>3523</v>
      </c>
      <c r="F3219" s="440">
        <v>46111</v>
      </c>
      <c r="G3219">
        <v>24083</v>
      </c>
      <c r="H3219" t="s">
        <v>5924</v>
      </c>
      <c r="I3219" t="s">
        <v>6085</v>
      </c>
      <c r="J3219">
        <v>125</v>
      </c>
      <c r="K3219" t="s">
        <v>5598</v>
      </c>
      <c r="L3219">
        <v>643.75</v>
      </c>
      <c r="M3219">
        <v>5.15</v>
      </c>
      <c r="N3219" t="s">
        <v>6238</v>
      </c>
      <c r="O3219" t="s">
        <v>463</v>
      </c>
    </row>
    <row r="3220" spans="1:15" x14ac:dyDescent="0.3">
      <c r="A3220">
        <v>221909</v>
      </c>
      <c r="B3220">
        <v>122</v>
      </c>
      <c r="C3220" t="s">
        <v>552</v>
      </c>
      <c r="D3220" t="s">
        <v>2704</v>
      </c>
      <c r="E3220" t="s">
        <v>3523</v>
      </c>
      <c r="F3220" s="440">
        <v>46111</v>
      </c>
      <c r="G3220">
        <v>19465</v>
      </c>
      <c r="H3220" t="s">
        <v>5953</v>
      </c>
      <c r="I3220" t="s">
        <v>6085</v>
      </c>
      <c r="J3220">
        <v>1.4</v>
      </c>
      <c r="K3220" t="s">
        <v>5598</v>
      </c>
      <c r="L3220">
        <v>8.1199999999999992</v>
      </c>
      <c r="M3220">
        <v>5.8</v>
      </c>
      <c r="N3220" t="s">
        <v>6238</v>
      </c>
      <c r="O3220" t="s">
        <v>463</v>
      </c>
    </row>
    <row r="3221" spans="1:15" x14ac:dyDescent="0.3">
      <c r="A3221">
        <v>221909</v>
      </c>
      <c r="B3221">
        <v>122</v>
      </c>
      <c r="C3221" t="s">
        <v>552</v>
      </c>
      <c r="D3221" t="s">
        <v>2704</v>
      </c>
      <c r="E3221" t="s">
        <v>3523</v>
      </c>
      <c r="F3221" s="440">
        <v>46111</v>
      </c>
      <c r="G3221">
        <v>19748</v>
      </c>
      <c r="H3221" t="s">
        <v>5983</v>
      </c>
      <c r="I3221" t="s">
        <v>6085</v>
      </c>
      <c r="J3221">
        <v>2</v>
      </c>
      <c r="K3221" t="s">
        <v>5598</v>
      </c>
      <c r="L3221">
        <v>21.76</v>
      </c>
      <c r="M3221">
        <v>10.88</v>
      </c>
      <c r="N3221" t="s">
        <v>6238</v>
      </c>
      <c r="O3221" t="s">
        <v>463</v>
      </c>
    </row>
    <row r="3222" spans="1:15" x14ac:dyDescent="0.3">
      <c r="A3222">
        <v>221909</v>
      </c>
      <c r="B3222">
        <v>122</v>
      </c>
      <c r="C3222" t="s">
        <v>552</v>
      </c>
      <c r="D3222" t="s">
        <v>2704</v>
      </c>
      <c r="E3222" t="s">
        <v>3523</v>
      </c>
      <c r="F3222" s="440">
        <v>46111</v>
      </c>
      <c r="G3222">
        <v>23113</v>
      </c>
      <c r="H3222" t="s">
        <v>5985</v>
      </c>
      <c r="I3222" t="s">
        <v>6085</v>
      </c>
      <c r="J3222">
        <v>1.3</v>
      </c>
      <c r="K3222" t="s">
        <v>5598</v>
      </c>
      <c r="L3222">
        <v>16.78</v>
      </c>
      <c r="M3222">
        <v>12.907692000000001</v>
      </c>
      <c r="N3222" t="s">
        <v>6238</v>
      </c>
      <c r="O3222" t="s">
        <v>463</v>
      </c>
    </row>
    <row r="3223" spans="1:15" x14ac:dyDescent="0.3">
      <c r="A3223">
        <v>221909</v>
      </c>
      <c r="B3223">
        <v>122</v>
      </c>
      <c r="C3223" t="s">
        <v>552</v>
      </c>
      <c r="D3223" t="s">
        <v>2704</v>
      </c>
      <c r="E3223" t="s">
        <v>3523</v>
      </c>
      <c r="F3223" s="440">
        <v>46111</v>
      </c>
      <c r="G3223">
        <v>23186</v>
      </c>
      <c r="H3223" t="s">
        <v>5955</v>
      </c>
      <c r="I3223" t="s">
        <v>6085</v>
      </c>
      <c r="J3223">
        <v>20</v>
      </c>
      <c r="K3223" t="s">
        <v>5598</v>
      </c>
      <c r="L3223">
        <v>171</v>
      </c>
      <c r="M3223">
        <v>8.5500000000000007</v>
      </c>
      <c r="N3223" t="s">
        <v>6238</v>
      </c>
      <c r="O3223" t="s">
        <v>463</v>
      </c>
    </row>
    <row r="3224" spans="1:15" x14ac:dyDescent="0.3">
      <c r="A3224">
        <v>221909</v>
      </c>
      <c r="B3224">
        <v>122</v>
      </c>
      <c r="C3224" t="s">
        <v>552</v>
      </c>
      <c r="D3224" t="s">
        <v>2704</v>
      </c>
      <c r="E3224" t="s">
        <v>3523</v>
      </c>
      <c r="F3224" s="440">
        <v>46111</v>
      </c>
      <c r="G3224">
        <v>23198</v>
      </c>
      <c r="H3224" t="s">
        <v>5947</v>
      </c>
      <c r="I3224" t="s">
        <v>6085</v>
      </c>
      <c r="J3224">
        <v>0.7</v>
      </c>
      <c r="K3224" t="s">
        <v>5598</v>
      </c>
      <c r="L3224">
        <v>11.68</v>
      </c>
      <c r="M3224">
        <v>16.685714000000001</v>
      </c>
      <c r="N3224" t="s">
        <v>6238</v>
      </c>
      <c r="O3224" t="s">
        <v>463</v>
      </c>
    </row>
    <row r="3225" spans="1:15" x14ac:dyDescent="0.3">
      <c r="A3225">
        <v>221909</v>
      </c>
      <c r="B3225">
        <v>122</v>
      </c>
      <c r="C3225" t="s">
        <v>552</v>
      </c>
      <c r="D3225" t="s">
        <v>2704</v>
      </c>
      <c r="E3225" t="s">
        <v>3523</v>
      </c>
      <c r="F3225" s="440">
        <v>46111</v>
      </c>
      <c r="G3225">
        <v>23241</v>
      </c>
      <c r="H3225" t="s">
        <v>5932</v>
      </c>
      <c r="I3225" t="s">
        <v>6085</v>
      </c>
      <c r="J3225">
        <v>2.15</v>
      </c>
      <c r="K3225" t="s">
        <v>5598</v>
      </c>
      <c r="L3225">
        <v>7.96</v>
      </c>
      <c r="M3225">
        <v>3.7023259999999998</v>
      </c>
      <c r="N3225" t="s">
        <v>6238</v>
      </c>
      <c r="O3225" t="s">
        <v>463</v>
      </c>
    </row>
    <row r="3226" spans="1:15" x14ac:dyDescent="0.3">
      <c r="A3226">
        <v>221909</v>
      </c>
      <c r="B3226">
        <v>122</v>
      </c>
      <c r="C3226" t="s">
        <v>552</v>
      </c>
      <c r="D3226" t="s">
        <v>2704</v>
      </c>
      <c r="E3226" t="s">
        <v>3523</v>
      </c>
      <c r="F3226" s="440">
        <v>46111</v>
      </c>
      <c r="G3226">
        <v>23361</v>
      </c>
      <c r="H3226" t="s">
        <v>5937</v>
      </c>
      <c r="I3226" t="s">
        <v>6085</v>
      </c>
      <c r="J3226">
        <v>15.2</v>
      </c>
      <c r="K3226" t="s">
        <v>5598</v>
      </c>
      <c r="L3226">
        <v>52.44</v>
      </c>
      <c r="M3226">
        <v>3.45</v>
      </c>
      <c r="N3226" t="s">
        <v>6238</v>
      </c>
      <c r="O3226" t="s">
        <v>463</v>
      </c>
    </row>
    <row r="3227" spans="1:15" x14ac:dyDescent="0.3">
      <c r="A3227">
        <v>221909</v>
      </c>
      <c r="B3227">
        <v>122</v>
      </c>
      <c r="C3227" t="s">
        <v>552</v>
      </c>
      <c r="D3227" t="s">
        <v>2704</v>
      </c>
      <c r="E3227" t="s">
        <v>3523</v>
      </c>
      <c r="F3227" s="440">
        <v>46111</v>
      </c>
      <c r="G3227">
        <v>19632</v>
      </c>
      <c r="H3227" t="s">
        <v>5926</v>
      </c>
      <c r="I3227" t="s">
        <v>6085</v>
      </c>
      <c r="J3227">
        <v>10</v>
      </c>
      <c r="K3227" t="s">
        <v>5598</v>
      </c>
      <c r="L3227">
        <v>54.4</v>
      </c>
      <c r="M3227">
        <v>5.44</v>
      </c>
      <c r="N3227" t="s">
        <v>6238</v>
      </c>
      <c r="O3227" t="s">
        <v>463</v>
      </c>
    </row>
    <row r="3228" spans="1:15" x14ac:dyDescent="0.3">
      <c r="A3228">
        <v>221908</v>
      </c>
      <c r="B3228">
        <v>122</v>
      </c>
      <c r="C3228" t="s">
        <v>552</v>
      </c>
      <c r="D3228" t="s">
        <v>2725</v>
      </c>
      <c r="E3228" t="s">
        <v>3524</v>
      </c>
      <c r="F3228" s="440">
        <v>46113</v>
      </c>
      <c r="G3228">
        <v>18179</v>
      </c>
      <c r="H3228" t="s">
        <v>5789</v>
      </c>
      <c r="I3228" t="s">
        <v>4764</v>
      </c>
      <c r="J3228">
        <v>24</v>
      </c>
      <c r="K3228" t="s">
        <v>5601</v>
      </c>
      <c r="L3228">
        <v>2689.2</v>
      </c>
      <c r="M3228">
        <v>112.05</v>
      </c>
      <c r="N3228" t="s">
        <v>4764</v>
      </c>
      <c r="O3228" t="s">
        <v>464</v>
      </c>
    </row>
    <row r="3229" spans="1:15" x14ac:dyDescent="0.3">
      <c r="A3229">
        <v>221907</v>
      </c>
      <c r="B3229">
        <v>122</v>
      </c>
      <c r="C3229" t="s">
        <v>552</v>
      </c>
      <c r="D3229" t="s">
        <v>2832</v>
      </c>
      <c r="E3229" t="s">
        <v>3525</v>
      </c>
      <c r="F3229" s="440">
        <v>46111</v>
      </c>
      <c r="G3229">
        <v>21945</v>
      </c>
      <c r="H3229" t="s">
        <v>5828</v>
      </c>
      <c r="I3229" t="s">
        <v>4764</v>
      </c>
      <c r="J3229">
        <v>36</v>
      </c>
      <c r="K3229" t="s">
        <v>5601</v>
      </c>
      <c r="L3229">
        <v>1427.4</v>
      </c>
      <c r="M3229">
        <v>39.65</v>
      </c>
      <c r="N3229" t="s">
        <v>6325</v>
      </c>
      <c r="O3229" t="s">
        <v>463</v>
      </c>
    </row>
    <row r="3230" spans="1:15" x14ac:dyDescent="0.3">
      <c r="A3230">
        <v>221907</v>
      </c>
      <c r="B3230">
        <v>122</v>
      </c>
      <c r="C3230" t="s">
        <v>552</v>
      </c>
      <c r="D3230" t="s">
        <v>2832</v>
      </c>
      <c r="E3230" t="s">
        <v>3525</v>
      </c>
      <c r="F3230" s="440">
        <v>46111</v>
      </c>
      <c r="G3230">
        <v>17594</v>
      </c>
      <c r="H3230" t="s">
        <v>5878</v>
      </c>
      <c r="I3230" t="s">
        <v>4764</v>
      </c>
      <c r="J3230">
        <v>12</v>
      </c>
      <c r="K3230" t="s">
        <v>5601</v>
      </c>
      <c r="L3230">
        <v>811.2</v>
      </c>
      <c r="M3230">
        <v>67.599999999999994</v>
      </c>
      <c r="N3230" t="s">
        <v>6325</v>
      </c>
      <c r="O3230" t="s">
        <v>463</v>
      </c>
    </row>
    <row r="3231" spans="1:15" x14ac:dyDescent="0.3">
      <c r="A3231">
        <v>221906</v>
      </c>
      <c r="B3231">
        <v>122</v>
      </c>
      <c r="C3231" t="s">
        <v>552</v>
      </c>
      <c r="D3231" t="s">
        <v>2686</v>
      </c>
      <c r="E3231" t="s">
        <v>3526</v>
      </c>
      <c r="F3231" s="440">
        <v>46111</v>
      </c>
      <c r="G3231">
        <v>20689</v>
      </c>
      <c r="H3231" t="s">
        <v>5638</v>
      </c>
      <c r="I3231" t="s">
        <v>6085</v>
      </c>
      <c r="J3231">
        <v>12</v>
      </c>
      <c r="K3231" t="s">
        <v>5613</v>
      </c>
      <c r="L3231">
        <v>384</v>
      </c>
      <c r="M3231">
        <v>32</v>
      </c>
      <c r="N3231" t="s">
        <v>6238</v>
      </c>
      <c r="O3231" t="s">
        <v>463</v>
      </c>
    </row>
    <row r="3232" spans="1:15" x14ac:dyDescent="0.3">
      <c r="A3232">
        <v>221906</v>
      </c>
      <c r="B3232">
        <v>122</v>
      </c>
      <c r="C3232" t="s">
        <v>552</v>
      </c>
      <c r="D3232" t="s">
        <v>2686</v>
      </c>
      <c r="E3232" t="s">
        <v>3526</v>
      </c>
      <c r="F3232" s="440">
        <v>46111</v>
      </c>
      <c r="G3232">
        <v>19356</v>
      </c>
      <c r="H3232" t="s">
        <v>5696</v>
      </c>
      <c r="I3232" t="s">
        <v>6085</v>
      </c>
      <c r="J3232">
        <v>11.59</v>
      </c>
      <c r="K3232" t="s">
        <v>5598</v>
      </c>
      <c r="L3232">
        <v>598.04</v>
      </c>
      <c r="M3232">
        <v>51.599654999999998</v>
      </c>
      <c r="N3232" t="s">
        <v>6238</v>
      </c>
      <c r="O3232" t="s">
        <v>463</v>
      </c>
    </row>
    <row r="3233" spans="1:15" x14ac:dyDescent="0.3">
      <c r="A3233">
        <v>221905</v>
      </c>
      <c r="B3233">
        <v>122</v>
      </c>
      <c r="C3233" t="s">
        <v>552</v>
      </c>
      <c r="D3233" t="s">
        <v>2706</v>
      </c>
      <c r="E3233" t="s">
        <v>3527</v>
      </c>
      <c r="F3233" s="440">
        <v>46111</v>
      </c>
      <c r="G3233">
        <v>20054</v>
      </c>
      <c r="H3233" t="s">
        <v>5633</v>
      </c>
      <c r="I3233" t="s">
        <v>6085</v>
      </c>
      <c r="J3233">
        <v>10</v>
      </c>
      <c r="K3233" t="s">
        <v>6140</v>
      </c>
      <c r="L3233">
        <v>114.5</v>
      </c>
      <c r="M3233">
        <v>11.45</v>
      </c>
      <c r="N3233" t="s">
        <v>6238</v>
      </c>
      <c r="O3233" t="s">
        <v>463</v>
      </c>
    </row>
    <row r="3234" spans="1:15" x14ac:dyDescent="0.3">
      <c r="A3234">
        <v>221905</v>
      </c>
      <c r="B3234">
        <v>122</v>
      </c>
      <c r="C3234" t="s">
        <v>552</v>
      </c>
      <c r="D3234" t="s">
        <v>2706</v>
      </c>
      <c r="E3234" t="s">
        <v>3527</v>
      </c>
      <c r="F3234" s="440">
        <v>46111</v>
      </c>
      <c r="G3234">
        <v>20421</v>
      </c>
      <c r="H3234" t="s">
        <v>5637</v>
      </c>
      <c r="I3234" t="s">
        <v>6085</v>
      </c>
      <c r="J3234">
        <v>10</v>
      </c>
      <c r="K3234" t="s">
        <v>5613</v>
      </c>
      <c r="L3234">
        <v>178</v>
      </c>
      <c r="M3234">
        <v>17.8</v>
      </c>
      <c r="N3234" t="s">
        <v>6238</v>
      </c>
      <c r="O3234" t="s">
        <v>463</v>
      </c>
    </row>
    <row r="3235" spans="1:15" x14ac:dyDescent="0.3">
      <c r="A3235">
        <v>221905</v>
      </c>
      <c r="B3235">
        <v>122</v>
      </c>
      <c r="C3235" t="s">
        <v>552</v>
      </c>
      <c r="D3235" t="s">
        <v>2706</v>
      </c>
      <c r="E3235" t="s">
        <v>3527</v>
      </c>
      <c r="F3235" s="440">
        <v>46111</v>
      </c>
      <c r="G3235">
        <v>26342</v>
      </c>
      <c r="H3235" t="s">
        <v>5604</v>
      </c>
      <c r="I3235" t="s">
        <v>6085</v>
      </c>
      <c r="J3235">
        <v>1</v>
      </c>
      <c r="K3235" t="s">
        <v>5613</v>
      </c>
      <c r="L3235">
        <v>6.28</v>
      </c>
      <c r="M3235">
        <v>6.28</v>
      </c>
      <c r="N3235" t="s">
        <v>6238</v>
      </c>
      <c r="O3235" t="s">
        <v>463</v>
      </c>
    </row>
    <row r="3236" spans="1:15" x14ac:dyDescent="0.3">
      <c r="A3236">
        <v>221905</v>
      </c>
      <c r="B3236">
        <v>122</v>
      </c>
      <c r="C3236" t="s">
        <v>552</v>
      </c>
      <c r="D3236" t="s">
        <v>2706</v>
      </c>
      <c r="E3236" t="s">
        <v>3527</v>
      </c>
      <c r="F3236" s="440">
        <v>46111</v>
      </c>
      <c r="G3236">
        <v>20358</v>
      </c>
      <c r="H3236" t="s">
        <v>5648</v>
      </c>
      <c r="I3236" t="s">
        <v>6085</v>
      </c>
      <c r="J3236">
        <v>10</v>
      </c>
      <c r="K3236" t="s">
        <v>6103</v>
      </c>
      <c r="L3236">
        <v>142.5</v>
      </c>
      <c r="M3236">
        <v>14.25</v>
      </c>
      <c r="N3236" t="s">
        <v>6238</v>
      </c>
      <c r="O3236" t="s">
        <v>463</v>
      </c>
    </row>
    <row r="3237" spans="1:15" x14ac:dyDescent="0.3">
      <c r="A3237">
        <v>221905</v>
      </c>
      <c r="B3237">
        <v>122</v>
      </c>
      <c r="C3237" t="s">
        <v>552</v>
      </c>
      <c r="D3237" t="s">
        <v>2706</v>
      </c>
      <c r="E3237" t="s">
        <v>3527</v>
      </c>
      <c r="F3237" s="440">
        <v>46111</v>
      </c>
      <c r="G3237">
        <v>21093</v>
      </c>
      <c r="H3237" t="s">
        <v>5608</v>
      </c>
      <c r="I3237" t="s">
        <v>6085</v>
      </c>
      <c r="J3237">
        <v>20</v>
      </c>
      <c r="K3237" t="s">
        <v>6103</v>
      </c>
      <c r="L3237">
        <v>87.8</v>
      </c>
      <c r="M3237">
        <v>4.3899999999999997</v>
      </c>
      <c r="N3237" t="s">
        <v>6238</v>
      </c>
      <c r="O3237" t="s">
        <v>463</v>
      </c>
    </row>
    <row r="3238" spans="1:15" x14ac:dyDescent="0.3">
      <c r="A3238">
        <v>221905</v>
      </c>
      <c r="B3238">
        <v>122</v>
      </c>
      <c r="C3238" t="s">
        <v>552</v>
      </c>
      <c r="D3238" t="s">
        <v>2706</v>
      </c>
      <c r="E3238" t="s">
        <v>3527</v>
      </c>
      <c r="F3238" s="440">
        <v>46111</v>
      </c>
      <c r="G3238">
        <v>20752</v>
      </c>
      <c r="H3238" t="s">
        <v>5624</v>
      </c>
      <c r="I3238" t="s">
        <v>6085</v>
      </c>
      <c r="J3238">
        <v>2</v>
      </c>
      <c r="K3238" t="s">
        <v>6103</v>
      </c>
      <c r="L3238">
        <v>205.6</v>
      </c>
      <c r="M3238">
        <v>102.8</v>
      </c>
      <c r="N3238" t="s">
        <v>6238</v>
      </c>
      <c r="O3238" t="s">
        <v>463</v>
      </c>
    </row>
    <row r="3239" spans="1:15" x14ac:dyDescent="0.3">
      <c r="A3239">
        <v>221905</v>
      </c>
      <c r="B3239">
        <v>122</v>
      </c>
      <c r="C3239" t="s">
        <v>552</v>
      </c>
      <c r="D3239" t="s">
        <v>2706</v>
      </c>
      <c r="E3239" t="s">
        <v>3527</v>
      </c>
      <c r="F3239" s="440">
        <v>46111</v>
      </c>
      <c r="G3239">
        <v>19421</v>
      </c>
      <c r="H3239" t="s">
        <v>5963</v>
      </c>
      <c r="I3239" t="s">
        <v>6085</v>
      </c>
      <c r="J3239">
        <v>4</v>
      </c>
      <c r="K3239" t="s">
        <v>6103</v>
      </c>
      <c r="L3239">
        <v>293.76</v>
      </c>
      <c r="M3239">
        <v>73.44</v>
      </c>
      <c r="N3239" t="s">
        <v>6238</v>
      </c>
      <c r="O3239" t="s">
        <v>463</v>
      </c>
    </row>
    <row r="3240" spans="1:15" x14ac:dyDescent="0.3">
      <c r="A3240">
        <v>221905</v>
      </c>
      <c r="B3240">
        <v>122</v>
      </c>
      <c r="C3240" t="s">
        <v>552</v>
      </c>
      <c r="D3240" t="s">
        <v>2706</v>
      </c>
      <c r="E3240" t="s">
        <v>3527</v>
      </c>
      <c r="F3240" s="440">
        <v>46111</v>
      </c>
      <c r="G3240">
        <v>20809</v>
      </c>
      <c r="H3240" t="s">
        <v>5627</v>
      </c>
      <c r="I3240" t="s">
        <v>6085</v>
      </c>
      <c r="J3240">
        <v>10</v>
      </c>
      <c r="K3240" t="s">
        <v>6103</v>
      </c>
      <c r="L3240">
        <v>299</v>
      </c>
      <c r="M3240">
        <v>29.9</v>
      </c>
      <c r="N3240" t="s">
        <v>6238</v>
      </c>
      <c r="O3240" t="s">
        <v>463</v>
      </c>
    </row>
    <row r="3241" spans="1:15" x14ac:dyDescent="0.3">
      <c r="A3241">
        <v>221905</v>
      </c>
      <c r="B3241">
        <v>122</v>
      </c>
      <c r="C3241" t="s">
        <v>552</v>
      </c>
      <c r="D3241" t="s">
        <v>2706</v>
      </c>
      <c r="E3241" t="s">
        <v>3527</v>
      </c>
      <c r="F3241" s="440">
        <v>46111</v>
      </c>
      <c r="G3241">
        <v>20349</v>
      </c>
      <c r="H3241" t="s">
        <v>5679</v>
      </c>
      <c r="I3241" t="s">
        <v>6085</v>
      </c>
      <c r="J3241">
        <v>32</v>
      </c>
      <c r="K3241" t="s">
        <v>6103</v>
      </c>
      <c r="L3241">
        <v>421.12</v>
      </c>
      <c r="M3241">
        <v>13.16</v>
      </c>
      <c r="N3241" t="s">
        <v>6238</v>
      </c>
      <c r="O3241" t="s">
        <v>463</v>
      </c>
    </row>
    <row r="3242" spans="1:15" x14ac:dyDescent="0.3">
      <c r="A3242">
        <v>221904</v>
      </c>
      <c r="B3242">
        <v>122</v>
      </c>
      <c r="C3242" t="s">
        <v>552</v>
      </c>
      <c r="D3242" t="s">
        <v>2693</v>
      </c>
      <c r="E3242" t="s">
        <v>3528</v>
      </c>
      <c r="F3242" s="440">
        <v>46111</v>
      </c>
      <c r="G3242">
        <v>20227</v>
      </c>
      <c r="H3242" t="s">
        <v>5650</v>
      </c>
      <c r="I3242" t="s">
        <v>6085</v>
      </c>
      <c r="J3242">
        <v>6</v>
      </c>
      <c r="K3242" t="s">
        <v>5605</v>
      </c>
      <c r="L3242">
        <v>76.319999999999993</v>
      </c>
      <c r="M3242">
        <v>12.72</v>
      </c>
      <c r="N3242" t="s">
        <v>6238</v>
      </c>
      <c r="O3242" t="s">
        <v>463</v>
      </c>
    </row>
    <row r="3243" spans="1:15" x14ac:dyDescent="0.3">
      <c r="A3243">
        <v>221904</v>
      </c>
      <c r="B3243">
        <v>122</v>
      </c>
      <c r="C3243" t="s">
        <v>552</v>
      </c>
      <c r="D3243" t="s">
        <v>2693</v>
      </c>
      <c r="E3243" t="s">
        <v>3528</v>
      </c>
      <c r="F3243" s="440">
        <v>46111</v>
      </c>
      <c r="G3243">
        <v>20715</v>
      </c>
      <c r="H3243" t="s">
        <v>5614</v>
      </c>
      <c r="I3243" t="s">
        <v>6085</v>
      </c>
      <c r="J3243">
        <v>2</v>
      </c>
      <c r="K3243" t="s">
        <v>5613</v>
      </c>
      <c r="L3243">
        <v>885.8</v>
      </c>
      <c r="M3243">
        <v>442.9</v>
      </c>
      <c r="N3243" t="s">
        <v>6238</v>
      </c>
      <c r="O3243" t="s">
        <v>463</v>
      </c>
    </row>
    <row r="3244" spans="1:15" x14ac:dyDescent="0.3">
      <c r="A3244">
        <v>221904</v>
      </c>
      <c r="B3244">
        <v>122</v>
      </c>
      <c r="C3244" t="s">
        <v>552</v>
      </c>
      <c r="D3244" t="s">
        <v>2693</v>
      </c>
      <c r="E3244" t="s">
        <v>3528</v>
      </c>
      <c r="F3244" s="440">
        <v>46111</v>
      </c>
      <c r="G3244">
        <v>20136</v>
      </c>
      <c r="H3244" t="s">
        <v>5658</v>
      </c>
      <c r="I3244" t="s">
        <v>6085</v>
      </c>
      <c r="J3244">
        <v>6</v>
      </c>
      <c r="K3244" t="s">
        <v>5605</v>
      </c>
      <c r="L3244">
        <v>25.2</v>
      </c>
      <c r="M3244">
        <v>4.2</v>
      </c>
      <c r="N3244" t="s">
        <v>6238</v>
      </c>
      <c r="O3244" t="s">
        <v>463</v>
      </c>
    </row>
    <row r="3245" spans="1:15" x14ac:dyDescent="0.3">
      <c r="A3245">
        <v>221904</v>
      </c>
      <c r="B3245">
        <v>122</v>
      </c>
      <c r="C3245" t="s">
        <v>552</v>
      </c>
      <c r="D3245" t="s">
        <v>2693</v>
      </c>
      <c r="E3245" t="s">
        <v>3528</v>
      </c>
      <c r="F3245" s="440">
        <v>46111</v>
      </c>
      <c r="G3245">
        <v>20887</v>
      </c>
      <c r="H3245" t="s">
        <v>5662</v>
      </c>
      <c r="I3245" t="s">
        <v>6085</v>
      </c>
      <c r="J3245">
        <v>20</v>
      </c>
      <c r="K3245" t="s">
        <v>5625</v>
      </c>
      <c r="L3245">
        <v>730</v>
      </c>
      <c r="M3245">
        <v>36.5</v>
      </c>
      <c r="N3245" t="s">
        <v>6238</v>
      </c>
      <c r="O3245" t="s">
        <v>463</v>
      </c>
    </row>
    <row r="3246" spans="1:15" x14ac:dyDescent="0.3">
      <c r="A3246">
        <v>221904</v>
      </c>
      <c r="B3246">
        <v>122</v>
      </c>
      <c r="C3246" t="s">
        <v>552</v>
      </c>
      <c r="D3246" t="s">
        <v>2693</v>
      </c>
      <c r="E3246" t="s">
        <v>3528</v>
      </c>
      <c r="F3246" s="440">
        <v>46111</v>
      </c>
      <c r="G3246">
        <v>20429</v>
      </c>
      <c r="H3246" t="s">
        <v>5840</v>
      </c>
      <c r="I3246" t="s">
        <v>6085</v>
      </c>
      <c r="J3246">
        <v>2</v>
      </c>
      <c r="K3246" t="s">
        <v>5613</v>
      </c>
      <c r="L3246">
        <v>40.4</v>
      </c>
      <c r="M3246">
        <v>20.2</v>
      </c>
      <c r="N3246" t="s">
        <v>6238</v>
      </c>
      <c r="O3246" t="s">
        <v>463</v>
      </c>
    </row>
    <row r="3247" spans="1:15" x14ac:dyDescent="0.3">
      <c r="A3247">
        <v>221904</v>
      </c>
      <c r="B3247">
        <v>122</v>
      </c>
      <c r="C3247" t="s">
        <v>552</v>
      </c>
      <c r="D3247" t="s">
        <v>2693</v>
      </c>
      <c r="E3247" t="s">
        <v>3528</v>
      </c>
      <c r="F3247" s="440">
        <v>46111</v>
      </c>
      <c r="G3247">
        <v>20360</v>
      </c>
      <c r="H3247" t="s">
        <v>5646</v>
      </c>
      <c r="I3247" t="s">
        <v>6085</v>
      </c>
      <c r="J3247">
        <v>4</v>
      </c>
      <c r="K3247" t="s">
        <v>6139</v>
      </c>
      <c r="L3247">
        <v>84.4</v>
      </c>
      <c r="M3247">
        <v>21.1</v>
      </c>
      <c r="N3247" t="s">
        <v>6238</v>
      </c>
      <c r="O3247" t="s">
        <v>463</v>
      </c>
    </row>
    <row r="3248" spans="1:15" x14ac:dyDescent="0.3">
      <c r="A3248">
        <v>221904</v>
      </c>
      <c r="B3248">
        <v>122</v>
      </c>
      <c r="C3248" t="s">
        <v>552</v>
      </c>
      <c r="D3248" t="s">
        <v>2693</v>
      </c>
      <c r="E3248" t="s">
        <v>3528</v>
      </c>
      <c r="F3248" s="440">
        <v>46111</v>
      </c>
      <c r="G3248">
        <v>19973</v>
      </c>
      <c r="H3248" t="s">
        <v>5670</v>
      </c>
      <c r="I3248" t="s">
        <v>6085</v>
      </c>
      <c r="J3248">
        <v>5</v>
      </c>
      <c r="K3248" t="s">
        <v>5613</v>
      </c>
      <c r="L3248">
        <v>76</v>
      </c>
      <c r="M3248">
        <v>15.2</v>
      </c>
      <c r="N3248" t="s">
        <v>6238</v>
      </c>
      <c r="O3248" t="s">
        <v>463</v>
      </c>
    </row>
    <row r="3249" spans="1:15" x14ac:dyDescent="0.3">
      <c r="A3249">
        <v>221904</v>
      </c>
      <c r="B3249">
        <v>122</v>
      </c>
      <c r="C3249" t="s">
        <v>552</v>
      </c>
      <c r="D3249" t="s">
        <v>2693</v>
      </c>
      <c r="E3249" t="s">
        <v>3528</v>
      </c>
      <c r="F3249" s="440">
        <v>46111</v>
      </c>
      <c r="G3249">
        <v>19339</v>
      </c>
      <c r="H3249" t="s">
        <v>5987</v>
      </c>
      <c r="I3249" t="s">
        <v>6085</v>
      </c>
      <c r="J3249">
        <v>2.6</v>
      </c>
      <c r="K3249" t="s">
        <v>6139</v>
      </c>
      <c r="L3249">
        <v>181.74</v>
      </c>
      <c r="M3249">
        <v>69.900000000000006</v>
      </c>
      <c r="N3249" t="s">
        <v>6238</v>
      </c>
      <c r="O3249" t="s">
        <v>463</v>
      </c>
    </row>
    <row r="3250" spans="1:15" x14ac:dyDescent="0.3">
      <c r="A3250">
        <v>221904</v>
      </c>
      <c r="B3250">
        <v>122</v>
      </c>
      <c r="C3250" t="s">
        <v>552</v>
      </c>
      <c r="D3250" t="s">
        <v>2693</v>
      </c>
      <c r="E3250" t="s">
        <v>3528</v>
      </c>
      <c r="F3250" s="440">
        <v>46111</v>
      </c>
      <c r="G3250">
        <v>21010</v>
      </c>
      <c r="H3250" t="s">
        <v>5674</v>
      </c>
      <c r="I3250" t="s">
        <v>6085</v>
      </c>
      <c r="J3250">
        <v>40</v>
      </c>
      <c r="K3250" t="s">
        <v>5613</v>
      </c>
      <c r="L3250">
        <v>476</v>
      </c>
      <c r="M3250">
        <v>11.9</v>
      </c>
      <c r="N3250" t="s">
        <v>6238</v>
      </c>
      <c r="O3250" t="s">
        <v>463</v>
      </c>
    </row>
    <row r="3251" spans="1:15" x14ac:dyDescent="0.3">
      <c r="A3251">
        <v>221904</v>
      </c>
      <c r="B3251">
        <v>122</v>
      </c>
      <c r="C3251" t="s">
        <v>552</v>
      </c>
      <c r="D3251" t="s">
        <v>2693</v>
      </c>
      <c r="E3251" t="s">
        <v>3528</v>
      </c>
      <c r="F3251" s="440">
        <v>46111</v>
      </c>
      <c r="G3251">
        <v>24233</v>
      </c>
      <c r="H3251" t="s">
        <v>6327</v>
      </c>
      <c r="I3251" t="s">
        <v>6085</v>
      </c>
      <c r="J3251">
        <v>2</v>
      </c>
      <c r="K3251" t="s">
        <v>5605</v>
      </c>
      <c r="L3251">
        <v>27</v>
      </c>
      <c r="M3251">
        <v>13.5</v>
      </c>
      <c r="N3251" t="s">
        <v>6238</v>
      </c>
      <c r="O3251" t="s">
        <v>463</v>
      </c>
    </row>
    <row r="3252" spans="1:15" x14ac:dyDescent="0.3">
      <c r="A3252">
        <v>221904</v>
      </c>
      <c r="B3252">
        <v>122</v>
      </c>
      <c r="C3252" t="s">
        <v>552</v>
      </c>
      <c r="D3252" t="s">
        <v>2693</v>
      </c>
      <c r="E3252" t="s">
        <v>3528</v>
      </c>
      <c r="F3252" s="440">
        <v>46111</v>
      </c>
      <c r="G3252">
        <v>20385</v>
      </c>
      <c r="H3252" t="s">
        <v>5645</v>
      </c>
      <c r="I3252" t="s">
        <v>6085</v>
      </c>
      <c r="J3252">
        <v>6</v>
      </c>
      <c r="K3252" t="s">
        <v>5613</v>
      </c>
      <c r="L3252">
        <v>29.7</v>
      </c>
      <c r="M3252">
        <v>4.95</v>
      </c>
      <c r="N3252" t="s">
        <v>6238</v>
      </c>
      <c r="O3252" t="s">
        <v>463</v>
      </c>
    </row>
    <row r="3253" spans="1:15" x14ac:dyDescent="0.3">
      <c r="A3253">
        <v>221904</v>
      </c>
      <c r="B3253">
        <v>122</v>
      </c>
      <c r="C3253" t="s">
        <v>552</v>
      </c>
      <c r="D3253" t="s">
        <v>2693</v>
      </c>
      <c r="E3253" t="s">
        <v>3528</v>
      </c>
      <c r="F3253" s="440">
        <v>46111</v>
      </c>
      <c r="G3253">
        <v>20014</v>
      </c>
      <c r="H3253" t="s">
        <v>6328</v>
      </c>
      <c r="I3253" t="s">
        <v>6085</v>
      </c>
      <c r="J3253">
        <v>6</v>
      </c>
      <c r="K3253" t="s">
        <v>5613</v>
      </c>
      <c r="L3253">
        <v>66</v>
      </c>
      <c r="M3253">
        <v>11</v>
      </c>
      <c r="N3253" t="s">
        <v>6238</v>
      </c>
      <c r="O3253" t="s">
        <v>463</v>
      </c>
    </row>
    <row r="3254" spans="1:15" x14ac:dyDescent="0.3">
      <c r="A3254">
        <v>221904</v>
      </c>
      <c r="B3254">
        <v>122</v>
      </c>
      <c r="C3254" t="s">
        <v>552</v>
      </c>
      <c r="D3254" t="s">
        <v>2693</v>
      </c>
      <c r="E3254" t="s">
        <v>3528</v>
      </c>
      <c r="F3254" s="440">
        <v>46111</v>
      </c>
      <c r="G3254">
        <v>19416</v>
      </c>
      <c r="H3254" t="s">
        <v>6329</v>
      </c>
      <c r="I3254" t="s">
        <v>6085</v>
      </c>
      <c r="J3254">
        <v>1</v>
      </c>
      <c r="K3254" t="s">
        <v>5613</v>
      </c>
      <c r="L3254">
        <v>8.8000000000000007</v>
      </c>
      <c r="M3254">
        <v>8.8000000000000007</v>
      </c>
      <c r="N3254" t="s">
        <v>6238</v>
      </c>
      <c r="O3254" t="s">
        <v>463</v>
      </c>
    </row>
    <row r="3255" spans="1:15" x14ac:dyDescent="0.3">
      <c r="A3255">
        <v>221904</v>
      </c>
      <c r="B3255">
        <v>122</v>
      </c>
      <c r="C3255" t="s">
        <v>552</v>
      </c>
      <c r="D3255" t="s">
        <v>2693</v>
      </c>
      <c r="E3255" t="s">
        <v>3528</v>
      </c>
      <c r="F3255" s="440">
        <v>46111</v>
      </c>
      <c r="G3255">
        <v>24400</v>
      </c>
      <c r="H3255" t="s">
        <v>6004</v>
      </c>
      <c r="I3255" t="s">
        <v>6085</v>
      </c>
      <c r="J3255">
        <v>4</v>
      </c>
      <c r="K3255" t="s">
        <v>5598</v>
      </c>
      <c r="L3255">
        <v>56</v>
      </c>
      <c r="M3255">
        <v>14</v>
      </c>
      <c r="N3255" t="s">
        <v>6238</v>
      </c>
      <c r="O3255" t="s">
        <v>463</v>
      </c>
    </row>
    <row r="3256" spans="1:15" x14ac:dyDescent="0.3">
      <c r="A3256">
        <v>221903</v>
      </c>
      <c r="B3256">
        <v>122</v>
      </c>
      <c r="C3256" t="s">
        <v>552</v>
      </c>
      <c r="D3256" t="s">
        <v>2773</v>
      </c>
      <c r="E3256" t="s">
        <v>3529</v>
      </c>
      <c r="F3256" s="440">
        <v>46111</v>
      </c>
      <c r="G3256">
        <v>25040</v>
      </c>
      <c r="H3256" t="s">
        <v>5832</v>
      </c>
      <c r="I3256" t="s">
        <v>4764</v>
      </c>
      <c r="J3256">
        <v>12</v>
      </c>
      <c r="K3256" t="s">
        <v>6140</v>
      </c>
      <c r="L3256">
        <v>1290.24</v>
      </c>
      <c r="M3256">
        <v>107.52</v>
      </c>
      <c r="N3256" t="s">
        <v>6325</v>
      </c>
      <c r="O3256" t="s">
        <v>463</v>
      </c>
    </row>
    <row r="3257" spans="1:15" x14ac:dyDescent="0.3">
      <c r="A3257">
        <v>221903</v>
      </c>
      <c r="B3257">
        <v>122</v>
      </c>
      <c r="C3257" t="s">
        <v>552</v>
      </c>
      <c r="D3257" t="s">
        <v>2773</v>
      </c>
      <c r="E3257" t="s">
        <v>3529</v>
      </c>
      <c r="F3257" s="440">
        <v>46111</v>
      </c>
      <c r="G3257">
        <v>25535</v>
      </c>
      <c r="H3257" t="s">
        <v>5827</v>
      </c>
      <c r="I3257" t="s">
        <v>4764</v>
      </c>
      <c r="J3257">
        <v>6</v>
      </c>
      <c r="K3257" t="s">
        <v>5601</v>
      </c>
      <c r="L3257">
        <v>700.56</v>
      </c>
      <c r="M3257">
        <v>116.76</v>
      </c>
      <c r="N3257" t="s">
        <v>6325</v>
      </c>
      <c r="O3257" t="s">
        <v>463</v>
      </c>
    </row>
    <row r="3258" spans="1:15" x14ac:dyDescent="0.3">
      <c r="A3258">
        <v>221902</v>
      </c>
      <c r="B3258">
        <v>122</v>
      </c>
      <c r="C3258" t="s">
        <v>552</v>
      </c>
      <c r="D3258" t="s">
        <v>2868</v>
      </c>
      <c r="E3258" t="s">
        <v>3530</v>
      </c>
      <c r="F3258" s="440">
        <v>46111</v>
      </c>
      <c r="G3258">
        <v>19370</v>
      </c>
      <c r="H3258" t="s">
        <v>5695</v>
      </c>
      <c r="I3258" t="s">
        <v>6085</v>
      </c>
      <c r="J3258">
        <v>20.48</v>
      </c>
      <c r="K3258" t="s">
        <v>5598</v>
      </c>
      <c r="L3258">
        <v>1941.5</v>
      </c>
      <c r="M3258">
        <v>94.799805000000006</v>
      </c>
      <c r="N3258" t="s">
        <v>6238</v>
      </c>
      <c r="O3258" t="s">
        <v>463</v>
      </c>
    </row>
    <row r="3259" spans="1:15" x14ac:dyDescent="0.3">
      <c r="A3259">
        <v>221901</v>
      </c>
      <c r="B3259">
        <v>122</v>
      </c>
      <c r="C3259" t="s">
        <v>552</v>
      </c>
      <c r="D3259" t="s">
        <v>2865</v>
      </c>
      <c r="E3259" t="s">
        <v>3531</v>
      </c>
      <c r="F3259" s="440">
        <v>46111</v>
      </c>
      <c r="G3259">
        <v>27692</v>
      </c>
      <c r="H3259" t="s">
        <v>5895</v>
      </c>
      <c r="I3259" t="s">
        <v>6085</v>
      </c>
      <c r="J3259">
        <v>12</v>
      </c>
      <c r="K3259" t="s">
        <v>5598</v>
      </c>
      <c r="L3259">
        <v>1344</v>
      </c>
      <c r="M3259">
        <v>112</v>
      </c>
      <c r="N3259" t="s">
        <v>6238</v>
      </c>
      <c r="O3259" t="s">
        <v>463</v>
      </c>
    </row>
    <row r="3260" spans="1:15" x14ac:dyDescent="0.3">
      <c r="A3260">
        <v>221900</v>
      </c>
      <c r="B3260">
        <v>122</v>
      </c>
      <c r="C3260" t="s">
        <v>552</v>
      </c>
      <c r="D3260" t="s">
        <v>2727</v>
      </c>
      <c r="E3260" t="s">
        <v>3532</v>
      </c>
      <c r="F3260" s="440">
        <v>46111</v>
      </c>
      <c r="G3260">
        <v>26592</v>
      </c>
      <c r="H3260" t="s">
        <v>5717</v>
      </c>
      <c r="I3260" t="s">
        <v>6085</v>
      </c>
      <c r="J3260">
        <v>31.92</v>
      </c>
      <c r="K3260" t="s">
        <v>5598</v>
      </c>
      <c r="L3260">
        <v>1181.04</v>
      </c>
      <c r="M3260">
        <v>37</v>
      </c>
      <c r="N3260" t="s">
        <v>6238</v>
      </c>
      <c r="O3260" t="s">
        <v>463</v>
      </c>
    </row>
    <row r="3261" spans="1:15" x14ac:dyDescent="0.3">
      <c r="A3261">
        <v>221900</v>
      </c>
      <c r="B3261">
        <v>122</v>
      </c>
      <c r="C3261" t="s">
        <v>552</v>
      </c>
      <c r="D3261" t="s">
        <v>2727</v>
      </c>
      <c r="E3261" t="s">
        <v>3532</v>
      </c>
      <c r="F3261" s="440">
        <v>46111</v>
      </c>
      <c r="G3261">
        <v>26582</v>
      </c>
      <c r="H3261" t="s">
        <v>5711</v>
      </c>
      <c r="I3261" t="s">
        <v>6085</v>
      </c>
      <c r="J3261">
        <v>41.7</v>
      </c>
      <c r="K3261" t="s">
        <v>5598</v>
      </c>
      <c r="L3261">
        <v>5587.8</v>
      </c>
      <c r="M3261">
        <v>134</v>
      </c>
      <c r="N3261" t="s">
        <v>6238</v>
      </c>
      <c r="O3261" t="s">
        <v>463</v>
      </c>
    </row>
    <row r="3262" spans="1:15" x14ac:dyDescent="0.3">
      <c r="A3262">
        <v>221900</v>
      </c>
      <c r="B3262">
        <v>122</v>
      </c>
      <c r="C3262" t="s">
        <v>552</v>
      </c>
      <c r="D3262" t="s">
        <v>2727</v>
      </c>
      <c r="E3262" t="s">
        <v>3532</v>
      </c>
      <c r="F3262" s="440">
        <v>46111</v>
      </c>
      <c r="G3262">
        <v>26580</v>
      </c>
      <c r="H3262" t="s">
        <v>5909</v>
      </c>
      <c r="I3262" t="s">
        <v>6085</v>
      </c>
      <c r="J3262">
        <v>20.5</v>
      </c>
      <c r="K3262" t="s">
        <v>5598</v>
      </c>
      <c r="L3262">
        <v>2296</v>
      </c>
      <c r="M3262">
        <v>112</v>
      </c>
      <c r="N3262" t="s">
        <v>6238</v>
      </c>
      <c r="O3262" t="s">
        <v>463</v>
      </c>
    </row>
    <row r="3263" spans="1:15" x14ac:dyDescent="0.3">
      <c r="A3263">
        <v>221899</v>
      </c>
      <c r="B3263">
        <v>122</v>
      </c>
      <c r="C3263" t="s">
        <v>552</v>
      </c>
      <c r="D3263" t="s">
        <v>2744</v>
      </c>
      <c r="E3263" t="s">
        <v>3533</v>
      </c>
      <c r="F3263" s="440">
        <v>46111</v>
      </c>
      <c r="G3263">
        <v>18667</v>
      </c>
      <c r="H3263" t="s">
        <v>5718</v>
      </c>
      <c r="I3263" t="s">
        <v>6085</v>
      </c>
      <c r="J3263">
        <v>22</v>
      </c>
      <c r="K3263" t="s">
        <v>5598</v>
      </c>
      <c r="L3263">
        <v>439.78</v>
      </c>
      <c r="M3263">
        <v>19.989999999999998</v>
      </c>
      <c r="N3263" t="s">
        <v>6238</v>
      </c>
      <c r="O3263" t="s">
        <v>463</v>
      </c>
    </row>
    <row r="3264" spans="1:15" x14ac:dyDescent="0.3">
      <c r="A3264">
        <v>221899</v>
      </c>
      <c r="B3264">
        <v>122</v>
      </c>
      <c r="C3264" t="s">
        <v>552</v>
      </c>
      <c r="D3264" t="s">
        <v>2744</v>
      </c>
      <c r="E3264" t="s">
        <v>3533</v>
      </c>
      <c r="F3264" s="440">
        <v>46111</v>
      </c>
      <c r="G3264">
        <v>24199</v>
      </c>
      <c r="H3264" t="s">
        <v>6003</v>
      </c>
      <c r="I3264" t="s">
        <v>6085</v>
      </c>
      <c r="J3264">
        <v>20</v>
      </c>
      <c r="K3264" t="s">
        <v>5598</v>
      </c>
      <c r="L3264">
        <v>399.8</v>
      </c>
      <c r="M3264">
        <v>19.989999999999998</v>
      </c>
      <c r="N3264" t="s">
        <v>6238</v>
      </c>
      <c r="O3264" t="s">
        <v>463</v>
      </c>
    </row>
    <row r="3265" spans="1:15" x14ac:dyDescent="0.3">
      <c r="A3265">
        <v>221898</v>
      </c>
      <c r="B3265">
        <v>122</v>
      </c>
      <c r="C3265" t="s">
        <v>552</v>
      </c>
      <c r="D3265" t="s">
        <v>2738</v>
      </c>
      <c r="E3265" t="s">
        <v>3534</v>
      </c>
      <c r="F3265" s="440">
        <v>46111</v>
      </c>
      <c r="G3265">
        <v>20301</v>
      </c>
      <c r="H3265" t="s">
        <v>5617</v>
      </c>
      <c r="I3265" t="s">
        <v>6085</v>
      </c>
      <c r="J3265">
        <v>5</v>
      </c>
      <c r="K3265" t="s">
        <v>5605</v>
      </c>
      <c r="L3265">
        <v>94.5</v>
      </c>
      <c r="M3265">
        <v>18.899999999999999</v>
      </c>
      <c r="N3265" t="s">
        <v>6238</v>
      </c>
      <c r="O3265" t="s">
        <v>463</v>
      </c>
    </row>
    <row r="3266" spans="1:15" x14ac:dyDescent="0.3">
      <c r="A3266">
        <v>221898</v>
      </c>
      <c r="B3266">
        <v>122</v>
      </c>
      <c r="C3266" t="s">
        <v>552</v>
      </c>
      <c r="D3266" t="s">
        <v>2738</v>
      </c>
      <c r="E3266" t="s">
        <v>3534</v>
      </c>
      <c r="F3266" s="440">
        <v>46111</v>
      </c>
      <c r="G3266">
        <v>21017</v>
      </c>
      <c r="H3266" t="s">
        <v>5673</v>
      </c>
      <c r="I3266" t="s">
        <v>6085</v>
      </c>
      <c r="J3266">
        <v>6</v>
      </c>
      <c r="K3266" t="s">
        <v>6115</v>
      </c>
      <c r="L3266">
        <v>935.4</v>
      </c>
      <c r="M3266">
        <v>155.9</v>
      </c>
      <c r="N3266" t="s">
        <v>6238</v>
      </c>
      <c r="O3266" t="s">
        <v>463</v>
      </c>
    </row>
    <row r="3267" spans="1:15" x14ac:dyDescent="0.3">
      <c r="A3267">
        <v>221897</v>
      </c>
      <c r="B3267">
        <v>122</v>
      </c>
      <c r="C3267" t="s">
        <v>552</v>
      </c>
      <c r="D3267" t="s">
        <v>2729</v>
      </c>
      <c r="E3267" t="s">
        <v>3535</v>
      </c>
      <c r="F3267" s="440">
        <v>46111</v>
      </c>
      <c r="G3267">
        <v>18832</v>
      </c>
      <c r="H3267" t="s">
        <v>5898</v>
      </c>
      <c r="I3267" t="s">
        <v>6085</v>
      </c>
      <c r="J3267">
        <v>15.7</v>
      </c>
      <c r="K3267" t="s">
        <v>5598</v>
      </c>
      <c r="L3267">
        <v>626.42999999999995</v>
      </c>
      <c r="M3267">
        <v>39.9</v>
      </c>
      <c r="N3267" t="s">
        <v>6238</v>
      </c>
      <c r="O3267" t="s">
        <v>463</v>
      </c>
    </row>
    <row r="3268" spans="1:15" x14ac:dyDescent="0.3">
      <c r="A3268">
        <v>221897</v>
      </c>
      <c r="B3268">
        <v>122</v>
      </c>
      <c r="C3268" t="s">
        <v>552</v>
      </c>
      <c r="D3268" t="s">
        <v>2729</v>
      </c>
      <c r="E3268" t="s">
        <v>3535</v>
      </c>
      <c r="F3268" s="440">
        <v>46111</v>
      </c>
      <c r="G3268">
        <v>19034</v>
      </c>
      <c r="H3268" t="s">
        <v>5712</v>
      </c>
      <c r="I3268" t="s">
        <v>6085</v>
      </c>
      <c r="J3268">
        <v>20</v>
      </c>
      <c r="K3268" t="s">
        <v>5598</v>
      </c>
      <c r="L3268">
        <v>179.8</v>
      </c>
      <c r="M3268">
        <v>8.99</v>
      </c>
      <c r="N3268" t="s">
        <v>6238</v>
      </c>
      <c r="O3268" t="s">
        <v>463</v>
      </c>
    </row>
    <row r="3269" spans="1:15" x14ac:dyDescent="0.3">
      <c r="A3269">
        <v>221897</v>
      </c>
      <c r="B3269">
        <v>122</v>
      </c>
      <c r="C3269" t="s">
        <v>552</v>
      </c>
      <c r="D3269" t="s">
        <v>2729</v>
      </c>
      <c r="E3269" t="s">
        <v>3535</v>
      </c>
      <c r="F3269" s="440">
        <v>46111</v>
      </c>
      <c r="G3269">
        <v>25128</v>
      </c>
      <c r="H3269" t="s">
        <v>5897</v>
      </c>
      <c r="I3269" t="s">
        <v>6085</v>
      </c>
      <c r="J3269">
        <v>16.2</v>
      </c>
      <c r="K3269" t="s">
        <v>5598</v>
      </c>
      <c r="L3269">
        <v>630.17999999999995</v>
      </c>
      <c r="M3269">
        <v>38.9</v>
      </c>
      <c r="N3269" t="s">
        <v>6238</v>
      </c>
      <c r="O3269" t="s">
        <v>463</v>
      </c>
    </row>
    <row r="3270" spans="1:15" x14ac:dyDescent="0.3">
      <c r="A3270">
        <v>221897</v>
      </c>
      <c r="B3270">
        <v>122</v>
      </c>
      <c r="C3270" t="s">
        <v>552</v>
      </c>
      <c r="D3270" t="s">
        <v>2729</v>
      </c>
      <c r="E3270" t="s">
        <v>3535</v>
      </c>
      <c r="F3270" s="440">
        <v>46111</v>
      </c>
      <c r="G3270">
        <v>25126</v>
      </c>
      <c r="H3270" t="s">
        <v>5859</v>
      </c>
      <c r="I3270" t="s">
        <v>6085</v>
      </c>
      <c r="J3270">
        <v>17.100000000000001</v>
      </c>
      <c r="K3270" t="s">
        <v>5598</v>
      </c>
      <c r="L3270">
        <v>716.49</v>
      </c>
      <c r="M3270">
        <v>41.9</v>
      </c>
      <c r="N3270" t="s">
        <v>6238</v>
      </c>
      <c r="O3270" t="s">
        <v>463</v>
      </c>
    </row>
    <row r="3271" spans="1:15" x14ac:dyDescent="0.3">
      <c r="A3271">
        <v>221897</v>
      </c>
      <c r="B3271">
        <v>122</v>
      </c>
      <c r="C3271" t="s">
        <v>552</v>
      </c>
      <c r="D3271" t="s">
        <v>2729</v>
      </c>
      <c r="E3271" t="s">
        <v>3535</v>
      </c>
      <c r="F3271" s="440">
        <v>46111</v>
      </c>
      <c r="G3271">
        <v>20501</v>
      </c>
      <c r="H3271" t="s">
        <v>5976</v>
      </c>
      <c r="I3271" t="s">
        <v>6085</v>
      </c>
      <c r="J3271">
        <v>5</v>
      </c>
      <c r="K3271" t="s">
        <v>5598</v>
      </c>
      <c r="L3271">
        <v>109.5</v>
      </c>
      <c r="M3271">
        <v>21.9</v>
      </c>
      <c r="N3271" t="s">
        <v>6238</v>
      </c>
      <c r="O3271" t="s">
        <v>463</v>
      </c>
    </row>
    <row r="3272" spans="1:15" x14ac:dyDescent="0.3">
      <c r="A3272">
        <v>221896</v>
      </c>
      <c r="B3272">
        <v>122</v>
      </c>
      <c r="C3272" t="s">
        <v>552</v>
      </c>
      <c r="D3272" t="s">
        <v>2923</v>
      </c>
      <c r="E3272" t="s">
        <v>3536</v>
      </c>
      <c r="F3272" s="440">
        <v>46111</v>
      </c>
      <c r="G3272">
        <v>27120</v>
      </c>
      <c r="H3272" t="s">
        <v>6330</v>
      </c>
      <c r="I3272" t="s">
        <v>6102</v>
      </c>
      <c r="J3272">
        <v>1</v>
      </c>
      <c r="K3272" t="s">
        <v>5613</v>
      </c>
      <c r="L3272">
        <v>173.76</v>
      </c>
      <c r="M3272">
        <v>173.76</v>
      </c>
      <c r="N3272" t="s">
        <v>6331</v>
      </c>
      <c r="O3272" t="s">
        <v>463</v>
      </c>
    </row>
    <row r="3273" spans="1:15" x14ac:dyDescent="0.3">
      <c r="A3273">
        <v>221895</v>
      </c>
      <c r="B3273">
        <v>122</v>
      </c>
      <c r="C3273" t="s">
        <v>552</v>
      </c>
      <c r="D3273" t="s">
        <v>2709</v>
      </c>
      <c r="E3273" t="s">
        <v>3537</v>
      </c>
      <c r="F3273" s="440">
        <v>46111</v>
      </c>
      <c r="G3273">
        <v>23082</v>
      </c>
      <c r="H3273" t="s">
        <v>5697</v>
      </c>
      <c r="I3273" t="s">
        <v>6085</v>
      </c>
      <c r="J3273">
        <v>10</v>
      </c>
      <c r="K3273" t="s">
        <v>5598</v>
      </c>
      <c r="L3273">
        <v>819</v>
      </c>
      <c r="M3273">
        <v>81.900000000000006</v>
      </c>
      <c r="N3273" t="s">
        <v>6238</v>
      </c>
      <c r="O3273" t="s">
        <v>463</v>
      </c>
    </row>
    <row r="3274" spans="1:15" x14ac:dyDescent="0.3">
      <c r="A3274">
        <v>221894</v>
      </c>
      <c r="B3274">
        <v>122</v>
      </c>
      <c r="C3274" t="s">
        <v>552</v>
      </c>
      <c r="D3274" t="s">
        <v>2684</v>
      </c>
      <c r="E3274" t="s">
        <v>3538</v>
      </c>
      <c r="F3274" s="440">
        <v>46111</v>
      </c>
      <c r="G3274">
        <v>26594</v>
      </c>
      <c r="H3274" t="s">
        <v>5698</v>
      </c>
      <c r="I3274" t="s">
        <v>6085</v>
      </c>
      <c r="J3274">
        <v>13.5</v>
      </c>
      <c r="K3274" t="s">
        <v>5598</v>
      </c>
      <c r="L3274">
        <v>1173.1500000000001</v>
      </c>
      <c r="M3274">
        <v>86.9</v>
      </c>
      <c r="N3274" t="s">
        <v>6238</v>
      </c>
      <c r="O3274" t="s">
        <v>463</v>
      </c>
    </row>
    <row r="3275" spans="1:15" x14ac:dyDescent="0.3">
      <c r="A3275">
        <v>221893</v>
      </c>
      <c r="B3275">
        <v>122</v>
      </c>
      <c r="C3275" t="s">
        <v>552</v>
      </c>
      <c r="D3275" t="s">
        <v>2700</v>
      </c>
      <c r="E3275" t="s">
        <v>3539</v>
      </c>
      <c r="F3275" s="440">
        <v>46111</v>
      </c>
      <c r="G3275">
        <v>19017</v>
      </c>
      <c r="H3275" t="s">
        <v>5715</v>
      </c>
      <c r="I3275" t="s">
        <v>6085</v>
      </c>
      <c r="J3275">
        <v>40</v>
      </c>
      <c r="K3275" t="s">
        <v>5598</v>
      </c>
      <c r="L3275">
        <v>544</v>
      </c>
      <c r="M3275">
        <v>13.6</v>
      </c>
      <c r="N3275" t="s">
        <v>6325</v>
      </c>
      <c r="O3275" t="s">
        <v>463</v>
      </c>
    </row>
    <row r="3276" spans="1:15" x14ac:dyDescent="0.3">
      <c r="A3276">
        <v>221892</v>
      </c>
      <c r="B3276">
        <v>122</v>
      </c>
      <c r="C3276" t="s">
        <v>552</v>
      </c>
      <c r="D3276" t="s">
        <v>2756</v>
      </c>
      <c r="E3276" t="s">
        <v>3540</v>
      </c>
      <c r="F3276" s="440">
        <v>46111</v>
      </c>
      <c r="G3276">
        <v>28819</v>
      </c>
      <c r="H3276" t="s">
        <v>6012</v>
      </c>
      <c r="I3276" t="s">
        <v>6085</v>
      </c>
      <c r="J3276">
        <v>6</v>
      </c>
      <c r="K3276" t="s">
        <v>5703</v>
      </c>
      <c r="L3276">
        <v>410.7</v>
      </c>
      <c r="M3276">
        <v>68.45</v>
      </c>
      <c r="N3276" t="s">
        <v>6238</v>
      </c>
      <c r="O3276" t="s">
        <v>463</v>
      </c>
    </row>
    <row r="3277" spans="1:15" x14ac:dyDescent="0.3">
      <c r="A3277">
        <v>221891</v>
      </c>
      <c r="B3277">
        <v>122</v>
      </c>
      <c r="C3277" t="s">
        <v>552</v>
      </c>
      <c r="D3277" t="s">
        <v>2520</v>
      </c>
      <c r="E3277" t="s">
        <v>3541</v>
      </c>
      <c r="F3277" s="440">
        <v>46108</v>
      </c>
      <c r="G3277">
        <v>23389</v>
      </c>
      <c r="H3277" t="s">
        <v>5923</v>
      </c>
      <c r="I3277" t="s">
        <v>6085</v>
      </c>
      <c r="J3277">
        <v>4</v>
      </c>
      <c r="K3277" t="s">
        <v>5598</v>
      </c>
      <c r="L3277">
        <v>20</v>
      </c>
      <c r="M3277">
        <v>5</v>
      </c>
      <c r="N3277" t="s">
        <v>6238</v>
      </c>
      <c r="O3277" t="s">
        <v>463</v>
      </c>
    </row>
    <row r="3278" spans="1:15" x14ac:dyDescent="0.3">
      <c r="A3278">
        <v>221890</v>
      </c>
      <c r="B3278">
        <v>122</v>
      </c>
      <c r="C3278" t="s">
        <v>552</v>
      </c>
      <c r="D3278" t="s">
        <v>2702</v>
      </c>
      <c r="E3278" t="s">
        <v>3542</v>
      </c>
      <c r="F3278" s="440">
        <v>46111</v>
      </c>
      <c r="G3278">
        <v>19203</v>
      </c>
      <c r="H3278" t="s">
        <v>5692</v>
      </c>
      <c r="I3278" t="s">
        <v>6085</v>
      </c>
      <c r="J3278">
        <v>56</v>
      </c>
      <c r="K3278" t="s">
        <v>5613</v>
      </c>
      <c r="L3278">
        <v>178.64</v>
      </c>
      <c r="M3278">
        <v>3.19</v>
      </c>
      <c r="N3278" t="s">
        <v>6238</v>
      </c>
      <c r="O3278" t="s">
        <v>463</v>
      </c>
    </row>
    <row r="3279" spans="1:15" x14ac:dyDescent="0.3">
      <c r="A3279">
        <v>221890</v>
      </c>
      <c r="B3279">
        <v>122</v>
      </c>
      <c r="C3279" t="s">
        <v>552</v>
      </c>
      <c r="D3279" t="s">
        <v>2702</v>
      </c>
      <c r="E3279" t="s">
        <v>3542</v>
      </c>
      <c r="F3279" s="440">
        <v>46111</v>
      </c>
      <c r="G3279">
        <v>20645</v>
      </c>
      <c r="H3279" t="s">
        <v>5664</v>
      </c>
      <c r="I3279" t="s">
        <v>6085</v>
      </c>
      <c r="J3279">
        <v>6</v>
      </c>
      <c r="K3279" t="s">
        <v>6103</v>
      </c>
      <c r="L3279">
        <v>137.4</v>
      </c>
      <c r="M3279">
        <v>22.9</v>
      </c>
      <c r="N3279" t="s">
        <v>6238</v>
      </c>
      <c r="O3279" t="s">
        <v>463</v>
      </c>
    </row>
    <row r="3280" spans="1:15" x14ac:dyDescent="0.3">
      <c r="A3280">
        <v>221889</v>
      </c>
      <c r="B3280">
        <v>122</v>
      </c>
      <c r="C3280" t="s">
        <v>552</v>
      </c>
      <c r="D3280" t="s">
        <v>2697</v>
      </c>
      <c r="E3280" t="s">
        <v>3543</v>
      </c>
      <c r="F3280" s="440">
        <v>46108</v>
      </c>
      <c r="G3280">
        <v>19589</v>
      </c>
      <c r="H3280" t="s">
        <v>5943</v>
      </c>
      <c r="I3280" t="s">
        <v>6085</v>
      </c>
      <c r="J3280">
        <v>2</v>
      </c>
      <c r="K3280" t="s">
        <v>5598</v>
      </c>
      <c r="L3280">
        <v>10.76</v>
      </c>
      <c r="M3280">
        <v>5.38</v>
      </c>
      <c r="N3280" t="s">
        <v>6238</v>
      </c>
      <c r="O3280" t="s">
        <v>463</v>
      </c>
    </row>
    <row r="3281" spans="1:15" x14ac:dyDescent="0.3">
      <c r="A3281">
        <v>221889</v>
      </c>
      <c r="B3281">
        <v>122</v>
      </c>
      <c r="C3281" t="s">
        <v>552</v>
      </c>
      <c r="D3281" t="s">
        <v>2697</v>
      </c>
      <c r="E3281" t="s">
        <v>3543</v>
      </c>
      <c r="F3281" s="440">
        <v>46108</v>
      </c>
      <c r="G3281">
        <v>19721</v>
      </c>
      <c r="H3281" t="s">
        <v>5952</v>
      </c>
      <c r="I3281" t="s">
        <v>6085</v>
      </c>
      <c r="J3281">
        <v>1</v>
      </c>
      <c r="K3281" t="s">
        <v>5598</v>
      </c>
      <c r="L3281">
        <v>42.24</v>
      </c>
      <c r="M3281">
        <v>42.24</v>
      </c>
      <c r="N3281" t="s">
        <v>6238</v>
      </c>
      <c r="O3281" t="s">
        <v>463</v>
      </c>
    </row>
    <row r="3282" spans="1:15" x14ac:dyDescent="0.3">
      <c r="A3282">
        <v>221889</v>
      </c>
      <c r="B3282">
        <v>122</v>
      </c>
      <c r="C3282" t="s">
        <v>552</v>
      </c>
      <c r="D3282" t="s">
        <v>2697</v>
      </c>
      <c r="E3282" t="s">
        <v>3543</v>
      </c>
      <c r="F3282" s="440">
        <v>46108</v>
      </c>
      <c r="G3282">
        <v>23096</v>
      </c>
      <c r="H3282" t="s">
        <v>5941</v>
      </c>
      <c r="I3282" t="s">
        <v>6085</v>
      </c>
      <c r="J3282">
        <v>60</v>
      </c>
      <c r="K3282" t="s">
        <v>5613</v>
      </c>
      <c r="L3282">
        <v>45</v>
      </c>
      <c r="M3282">
        <v>0.75</v>
      </c>
      <c r="N3282" t="s">
        <v>6238</v>
      </c>
      <c r="O3282" t="s">
        <v>463</v>
      </c>
    </row>
    <row r="3283" spans="1:15" x14ac:dyDescent="0.3">
      <c r="A3283">
        <v>221889</v>
      </c>
      <c r="B3283">
        <v>122</v>
      </c>
      <c r="C3283" t="s">
        <v>552</v>
      </c>
      <c r="D3283" t="s">
        <v>2697</v>
      </c>
      <c r="E3283" t="s">
        <v>3543</v>
      </c>
      <c r="F3283" s="440">
        <v>46108</v>
      </c>
      <c r="G3283">
        <v>23198</v>
      </c>
      <c r="H3283" t="s">
        <v>5947</v>
      </c>
      <c r="I3283" t="s">
        <v>6085</v>
      </c>
      <c r="J3283">
        <v>2.5</v>
      </c>
      <c r="K3283" t="s">
        <v>5598</v>
      </c>
      <c r="L3283">
        <v>38.4</v>
      </c>
      <c r="M3283">
        <v>15.36</v>
      </c>
      <c r="N3283" t="s">
        <v>6238</v>
      </c>
      <c r="O3283" t="s">
        <v>463</v>
      </c>
    </row>
    <row r="3284" spans="1:15" x14ac:dyDescent="0.3">
      <c r="A3284">
        <v>221889</v>
      </c>
      <c r="B3284">
        <v>122</v>
      </c>
      <c r="C3284" t="s">
        <v>552</v>
      </c>
      <c r="D3284" t="s">
        <v>2697</v>
      </c>
      <c r="E3284" t="s">
        <v>3543</v>
      </c>
      <c r="F3284" s="440">
        <v>46108</v>
      </c>
      <c r="G3284">
        <v>23241</v>
      </c>
      <c r="H3284" t="s">
        <v>5932</v>
      </c>
      <c r="I3284" t="s">
        <v>6085</v>
      </c>
      <c r="J3284">
        <v>2</v>
      </c>
      <c r="K3284" t="s">
        <v>5598</v>
      </c>
      <c r="L3284">
        <v>6.4</v>
      </c>
      <c r="M3284">
        <v>3.2</v>
      </c>
      <c r="N3284" t="s">
        <v>6238</v>
      </c>
      <c r="O3284" t="s">
        <v>463</v>
      </c>
    </row>
    <row r="3285" spans="1:15" x14ac:dyDescent="0.3">
      <c r="A3285">
        <v>221889</v>
      </c>
      <c r="B3285">
        <v>122</v>
      </c>
      <c r="C3285" t="s">
        <v>552</v>
      </c>
      <c r="D3285" t="s">
        <v>2697</v>
      </c>
      <c r="E3285" t="s">
        <v>3543</v>
      </c>
      <c r="F3285" s="440">
        <v>46108</v>
      </c>
      <c r="G3285">
        <v>26631</v>
      </c>
      <c r="H3285" t="s">
        <v>6117</v>
      </c>
      <c r="I3285" t="s">
        <v>6085</v>
      </c>
      <c r="J3285">
        <v>1</v>
      </c>
      <c r="K3285" t="s">
        <v>5598</v>
      </c>
      <c r="L3285">
        <v>68.28</v>
      </c>
      <c r="M3285">
        <v>68.28</v>
      </c>
      <c r="N3285" t="s">
        <v>6238</v>
      </c>
      <c r="O3285" t="s">
        <v>463</v>
      </c>
    </row>
    <row r="3286" spans="1:15" x14ac:dyDescent="0.3">
      <c r="A3286">
        <v>221888</v>
      </c>
      <c r="B3286">
        <v>122</v>
      </c>
      <c r="C3286" t="s">
        <v>552</v>
      </c>
      <c r="D3286" t="s">
        <v>2520</v>
      </c>
      <c r="E3286" t="s">
        <v>3544</v>
      </c>
      <c r="F3286" s="440">
        <v>46108</v>
      </c>
      <c r="G3286">
        <v>19787</v>
      </c>
      <c r="H3286" t="s">
        <v>5914</v>
      </c>
      <c r="I3286" t="s">
        <v>6085</v>
      </c>
      <c r="J3286">
        <v>1.5</v>
      </c>
      <c r="K3286" t="s">
        <v>5598</v>
      </c>
      <c r="L3286">
        <v>8.02</v>
      </c>
      <c r="M3286">
        <v>5.3466670000000001</v>
      </c>
      <c r="N3286" t="s">
        <v>6238</v>
      </c>
      <c r="O3286" t="s">
        <v>463</v>
      </c>
    </row>
    <row r="3287" spans="1:15" x14ac:dyDescent="0.3">
      <c r="A3287">
        <v>221888</v>
      </c>
      <c r="B3287">
        <v>122</v>
      </c>
      <c r="C3287" t="s">
        <v>552</v>
      </c>
      <c r="D3287" t="s">
        <v>2520</v>
      </c>
      <c r="E3287" t="s">
        <v>3544</v>
      </c>
      <c r="F3287" s="440">
        <v>46108</v>
      </c>
      <c r="G3287">
        <v>19621</v>
      </c>
      <c r="H3287" t="s">
        <v>5931</v>
      </c>
      <c r="I3287" t="s">
        <v>6085</v>
      </c>
      <c r="J3287">
        <v>4</v>
      </c>
      <c r="K3287" t="s">
        <v>5598</v>
      </c>
      <c r="L3287">
        <v>20</v>
      </c>
      <c r="M3287">
        <v>5</v>
      </c>
      <c r="N3287" t="s">
        <v>6238</v>
      </c>
      <c r="O3287" t="s">
        <v>463</v>
      </c>
    </row>
    <row r="3288" spans="1:15" x14ac:dyDescent="0.3">
      <c r="A3288">
        <v>221888</v>
      </c>
      <c r="B3288">
        <v>122</v>
      </c>
      <c r="C3288" t="s">
        <v>552</v>
      </c>
      <c r="D3288" t="s">
        <v>2520</v>
      </c>
      <c r="E3288" t="s">
        <v>3544</v>
      </c>
      <c r="F3288" s="440">
        <v>46108</v>
      </c>
      <c r="G3288">
        <v>19505</v>
      </c>
      <c r="H3288" t="s">
        <v>5978</v>
      </c>
      <c r="I3288" t="s">
        <v>6085</v>
      </c>
      <c r="J3288">
        <v>0.6</v>
      </c>
      <c r="K3288" t="s">
        <v>5598</v>
      </c>
      <c r="L3288">
        <v>6.6</v>
      </c>
      <c r="M3288">
        <v>11</v>
      </c>
      <c r="N3288" t="s">
        <v>6238</v>
      </c>
      <c r="O3288" t="s">
        <v>463</v>
      </c>
    </row>
    <row r="3289" spans="1:15" x14ac:dyDescent="0.3">
      <c r="A3289">
        <v>221888</v>
      </c>
      <c r="B3289">
        <v>122</v>
      </c>
      <c r="C3289" t="s">
        <v>552</v>
      </c>
      <c r="D3289" t="s">
        <v>2520</v>
      </c>
      <c r="E3289" t="s">
        <v>3544</v>
      </c>
      <c r="F3289" s="440">
        <v>46108</v>
      </c>
      <c r="G3289">
        <v>19623</v>
      </c>
      <c r="H3289" t="s">
        <v>5929</v>
      </c>
      <c r="I3289" t="s">
        <v>6085</v>
      </c>
      <c r="J3289">
        <v>8</v>
      </c>
      <c r="K3289" t="s">
        <v>5598</v>
      </c>
      <c r="L3289">
        <v>30</v>
      </c>
      <c r="M3289">
        <v>3.75</v>
      </c>
      <c r="N3289" t="s">
        <v>6238</v>
      </c>
      <c r="O3289" t="s">
        <v>463</v>
      </c>
    </row>
    <row r="3290" spans="1:15" x14ac:dyDescent="0.3">
      <c r="A3290">
        <v>221888</v>
      </c>
      <c r="B3290">
        <v>122</v>
      </c>
      <c r="C3290" t="s">
        <v>552</v>
      </c>
      <c r="D3290" t="s">
        <v>2520</v>
      </c>
      <c r="E3290" t="s">
        <v>3544</v>
      </c>
      <c r="F3290" s="440">
        <v>46108</v>
      </c>
      <c r="G3290">
        <v>19476</v>
      </c>
      <c r="H3290" t="s">
        <v>6017</v>
      </c>
      <c r="I3290" t="s">
        <v>6085</v>
      </c>
      <c r="J3290">
        <v>0.3</v>
      </c>
      <c r="K3290" t="s">
        <v>5598</v>
      </c>
      <c r="L3290">
        <v>19.5</v>
      </c>
      <c r="M3290">
        <v>65</v>
      </c>
      <c r="N3290" t="s">
        <v>6238</v>
      </c>
      <c r="O3290" t="s">
        <v>463</v>
      </c>
    </row>
    <row r="3291" spans="1:15" x14ac:dyDescent="0.3">
      <c r="A3291">
        <v>221888</v>
      </c>
      <c r="B3291">
        <v>122</v>
      </c>
      <c r="C3291" t="s">
        <v>552</v>
      </c>
      <c r="D3291" t="s">
        <v>2520</v>
      </c>
      <c r="E3291" t="s">
        <v>3544</v>
      </c>
      <c r="F3291" s="440">
        <v>46108</v>
      </c>
      <c r="G3291">
        <v>24509</v>
      </c>
      <c r="H3291" t="s">
        <v>5928</v>
      </c>
      <c r="I3291" t="s">
        <v>6085</v>
      </c>
      <c r="J3291">
        <v>20</v>
      </c>
      <c r="K3291" t="s">
        <v>5598</v>
      </c>
      <c r="L3291">
        <v>60</v>
      </c>
      <c r="M3291">
        <v>3</v>
      </c>
      <c r="N3291" t="s">
        <v>6238</v>
      </c>
      <c r="O3291" t="s">
        <v>463</v>
      </c>
    </row>
    <row r="3292" spans="1:15" x14ac:dyDescent="0.3">
      <c r="A3292">
        <v>221888</v>
      </c>
      <c r="B3292">
        <v>122</v>
      </c>
      <c r="C3292" t="s">
        <v>552</v>
      </c>
      <c r="D3292" t="s">
        <v>2520</v>
      </c>
      <c r="E3292" t="s">
        <v>3544</v>
      </c>
      <c r="F3292" s="440">
        <v>46108</v>
      </c>
      <c r="G3292">
        <v>19498</v>
      </c>
      <c r="H3292" t="s">
        <v>5979</v>
      </c>
      <c r="I3292" t="s">
        <v>6085</v>
      </c>
      <c r="J3292">
        <v>0.6</v>
      </c>
      <c r="K3292" t="s">
        <v>5598</v>
      </c>
      <c r="L3292">
        <v>7.8</v>
      </c>
      <c r="M3292">
        <v>13</v>
      </c>
      <c r="N3292" t="s">
        <v>6238</v>
      </c>
      <c r="O3292" t="s">
        <v>463</v>
      </c>
    </row>
    <row r="3293" spans="1:15" x14ac:dyDescent="0.3">
      <c r="A3293">
        <v>221888</v>
      </c>
      <c r="B3293">
        <v>122</v>
      </c>
      <c r="C3293" t="s">
        <v>552</v>
      </c>
      <c r="D3293" t="s">
        <v>2520</v>
      </c>
      <c r="E3293" t="s">
        <v>3544</v>
      </c>
      <c r="F3293" s="440">
        <v>46108</v>
      </c>
      <c r="G3293">
        <v>19502</v>
      </c>
      <c r="H3293" t="s">
        <v>6015</v>
      </c>
      <c r="I3293" t="s">
        <v>6085</v>
      </c>
      <c r="J3293">
        <v>0.6</v>
      </c>
      <c r="K3293" t="s">
        <v>5598</v>
      </c>
      <c r="L3293">
        <v>11.7</v>
      </c>
      <c r="M3293">
        <v>19.5</v>
      </c>
      <c r="N3293" t="s">
        <v>6238</v>
      </c>
      <c r="O3293" t="s">
        <v>463</v>
      </c>
    </row>
    <row r="3294" spans="1:15" x14ac:dyDescent="0.3">
      <c r="A3294">
        <v>221888</v>
      </c>
      <c r="B3294">
        <v>122</v>
      </c>
      <c r="C3294" t="s">
        <v>552</v>
      </c>
      <c r="D3294" t="s">
        <v>2520</v>
      </c>
      <c r="E3294" t="s">
        <v>3544</v>
      </c>
      <c r="F3294" s="440">
        <v>46108</v>
      </c>
      <c r="G3294">
        <v>19503</v>
      </c>
      <c r="H3294" t="s">
        <v>6058</v>
      </c>
      <c r="I3294" t="s">
        <v>6085</v>
      </c>
      <c r="J3294">
        <v>0.6</v>
      </c>
      <c r="K3294" t="s">
        <v>5598</v>
      </c>
      <c r="L3294">
        <v>6.9</v>
      </c>
      <c r="M3294">
        <v>11.5</v>
      </c>
      <c r="N3294" t="s">
        <v>6238</v>
      </c>
      <c r="O3294" t="s">
        <v>463</v>
      </c>
    </row>
    <row r="3295" spans="1:15" x14ac:dyDescent="0.3">
      <c r="A3295">
        <v>221888</v>
      </c>
      <c r="B3295">
        <v>122</v>
      </c>
      <c r="C3295" t="s">
        <v>552</v>
      </c>
      <c r="D3295" t="s">
        <v>2520</v>
      </c>
      <c r="E3295" t="s">
        <v>3544</v>
      </c>
      <c r="F3295" s="440">
        <v>46108</v>
      </c>
      <c r="G3295">
        <v>19480</v>
      </c>
      <c r="H3295" t="s">
        <v>5936</v>
      </c>
      <c r="I3295" t="s">
        <v>6085</v>
      </c>
      <c r="J3295">
        <v>0.3</v>
      </c>
      <c r="K3295" t="s">
        <v>5598</v>
      </c>
      <c r="L3295">
        <v>5.0999999999999996</v>
      </c>
      <c r="M3295">
        <v>17</v>
      </c>
      <c r="N3295" t="s">
        <v>6238</v>
      </c>
      <c r="O3295" t="s">
        <v>463</v>
      </c>
    </row>
    <row r="3296" spans="1:15" x14ac:dyDescent="0.3">
      <c r="A3296">
        <v>221888</v>
      </c>
      <c r="B3296">
        <v>122</v>
      </c>
      <c r="C3296" t="s">
        <v>552</v>
      </c>
      <c r="D3296" t="s">
        <v>2520</v>
      </c>
      <c r="E3296" t="s">
        <v>3544</v>
      </c>
      <c r="F3296" s="440">
        <v>46108</v>
      </c>
      <c r="G3296">
        <v>19488</v>
      </c>
      <c r="H3296" t="s">
        <v>5930</v>
      </c>
      <c r="I3296" t="s">
        <v>6085</v>
      </c>
      <c r="J3296">
        <v>1</v>
      </c>
      <c r="K3296" t="s">
        <v>5598</v>
      </c>
      <c r="L3296">
        <v>13</v>
      </c>
      <c r="M3296">
        <v>13</v>
      </c>
      <c r="N3296" t="s">
        <v>6238</v>
      </c>
      <c r="O3296" t="s">
        <v>463</v>
      </c>
    </row>
    <row r="3297" spans="1:15" x14ac:dyDescent="0.3">
      <c r="A3297">
        <v>221888</v>
      </c>
      <c r="B3297">
        <v>122</v>
      </c>
      <c r="C3297" t="s">
        <v>552</v>
      </c>
      <c r="D3297" t="s">
        <v>2520</v>
      </c>
      <c r="E3297" t="s">
        <v>3544</v>
      </c>
      <c r="F3297" s="440">
        <v>46108</v>
      </c>
      <c r="G3297">
        <v>19558</v>
      </c>
      <c r="H3297" t="s">
        <v>5950</v>
      </c>
      <c r="I3297" t="s">
        <v>6085</v>
      </c>
      <c r="J3297">
        <v>1</v>
      </c>
      <c r="K3297" t="s">
        <v>5598</v>
      </c>
      <c r="L3297">
        <v>13.5</v>
      </c>
      <c r="M3297">
        <v>13.5</v>
      </c>
      <c r="N3297" t="s">
        <v>6238</v>
      </c>
      <c r="O3297" t="s">
        <v>463</v>
      </c>
    </row>
    <row r="3298" spans="1:15" x14ac:dyDescent="0.3">
      <c r="A3298">
        <v>221888</v>
      </c>
      <c r="B3298">
        <v>122</v>
      </c>
      <c r="C3298" t="s">
        <v>552</v>
      </c>
      <c r="D3298" t="s">
        <v>2520</v>
      </c>
      <c r="E3298" t="s">
        <v>3544</v>
      </c>
      <c r="F3298" s="440">
        <v>46108</v>
      </c>
      <c r="G3298">
        <v>19751</v>
      </c>
      <c r="H3298" t="s">
        <v>5938</v>
      </c>
      <c r="I3298" t="s">
        <v>6085</v>
      </c>
      <c r="J3298">
        <v>6</v>
      </c>
      <c r="K3298" t="s">
        <v>5598</v>
      </c>
      <c r="L3298">
        <v>66</v>
      </c>
      <c r="M3298">
        <v>11</v>
      </c>
      <c r="N3298" t="s">
        <v>6238</v>
      </c>
      <c r="O3298" t="s">
        <v>463</v>
      </c>
    </row>
    <row r="3299" spans="1:15" x14ac:dyDescent="0.3">
      <c r="A3299">
        <v>221888</v>
      </c>
      <c r="B3299">
        <v>122</v>
      </c>
      <c r="C3299" t="s">
        <v>552</v>
      </c>
      <c r="D3299" t="s">
        <v>2520</v>
      </c>
      <c r="E3299" t="s">
        <v>3544</v>
      </c>
      <c r="F3299" s="440">
        <v>46108</v>
      </c>
      <c r="G3299">
        <v>19759</v>
      </c>
      <c r="H3299" t="s">
        <v>6016</v>
      </c>
      <c r="I3299" t="s">
        <v>6085</v>
      </c>
      <c r="J3299">
        <v>5</v>
      </c>
      <c r="K3299" t="s">
        <v>5598</v>
      </c>
      <c r="L3299">
        <v>50</v>
      </c>
      <c r="M3299">
        <v>10</v>
      </c>
      <c r="N3299" t="s">
        <v>6238</v>
      </c>
      <c r="O3299" t="s">
        <v>463</v>
      </c>
    </row>
    <row r="3300" spans="1:15" x14ac:dyDescent="0.3">
      <c r="A3300">
        <v>221888</v>
      </c>
      <c r="B3300">
        <v>122</v>
      </c>
      <c r="C3300" t="s">
        <v>552</v>
      </c>
      <c r="D3300" t="s">
        <v>2520</v>
      </c>
      <c r="E3300" t="s">
        <v>3544</v>
      </c>
      <c r="F3300" s="440">
        <v>46108</v>
      </c>
      <c r="G3300">
        <v>23113</v>
      </c>
      <c r="H3300" t="s">
        <v>5985</v>
      </c>
      <c r="I3300" t="s">
        <v>6085</v>
      </c>
      <c r="J3300">
        <v>0.6</v>
      </c>
      <c r="K3300" t="s">
        <v>5598</v>
      </c>
      <c r="L3300">
        <v>6.3</v>
      </c>
      <c r="M3300">
        <v>10.5</v>
      </c>
      <c r="N3300" t="s">
        <v>6238</v>
      </c>
      <c r="O3300" t="s">
        <v>463</v>
      </c>
    </row>
    <row r="3301" spans="1:15" x14ac:dyDescent="0.3">
      <c r="A3301">
        <v>221888</v>
      </c>
      <c r="B3301">
        <v>122</v>
      </c>
      <c r="C3301" t="s">
        <v>552</v>
      </c>
      <c r="D3301" t="s">
        <v>2520</v>
      </c>
      <c r="E3301" t="s">
        <v>3544</v>
      </c>
      <c r="F3301" s="440">
        <v>46108</v>
      </c>
      <c r="G3301">
        <v>23359</v>
      </c>
      <c r="H3301" t="s">
        <v>5939</v>
      </c>
      <c r="I3301" t="s">
        <v>6085</v>
      </c>
      <c r="J3301">
        <v>10</v>
      </c>
      <c r="K3301" t="s">
        <v>5598</v>
      </c>
      <c r="L3301">
        <v>21.5</v>
      </c>
      <c r="M3301">
        <v>2.15</v>
      </c>
      <c r="N3301" t="s">
        <v>6238</v>
      </c>
      <c r="O3301" t="s">
        <v>463</v>
      </c>
    </row>
    <row r="3302" spans="1:15" x14ac:dyDescent="0.3">
      <c r="A3302">
        <v>221888</v>
      </c>
      <c r="B3302">
        <v>122</v>
      </c>
      <c r="C3302" t="s">
        <v>552</v>
      </c>
      <c r="D3302" t="s">
        <v>2520</v>
      </c>
      <c r="E3302" t="s">
        <v>3544</v>
      </c>
      <c r="F3302" s="440">
        <v>46108</v>
      </c>
      <c r="G3302">
        <v>23236</v>
      </c>
      <c r="H3302" t="s">
        <v>5934</v>
      </c>
      <c r="I3302" t="s">
        <v>6085</v>
      </c>
      <c r="J3302">
        <v>2</v>
      </c>
      <c r="K3302" t="s">
        <v>5598</v>
      </c>
      <c r="L3302">
        <v>24</v>
      </c>
      <c r="M3302">
        <v>12</v>
      </c>
      <c r="N3302" t="s">
        <v>6238</v>
      </c>
      <c r="O3302" t="s">
        <v>463</v>
      </c>
    </row>
    <row r="3303" spans="1:15" x14ac:dyDescent="0.3">
      <c r="A3303">
        <v>221888</v>
      </c>
      <c r="B3303">
        <v>122</v>
      </c>
      <c r="C3303" t="s">
        <v>552</v>
      </c>
      <c r="D3303" t="s">
        <v>2520</v>
      </c>
      <c r="E3303" t="s">
        <v>3544</v>
      </c>
      <c r="F3303" s="440">
        <v>46108</v>
      </c>
      <c r="G3303">
        <v>23389</v>
      </c>
      <c r="H3303" t="s">
        <v>5923</v>
      </c>
      <c r="I3303" t="s">
        <v>6085</v>
      </c>
      <c r="J3303">
        <v>2</v>
      </c>
      <c r="K3303" t="s">
        <v>5598</v>
      </c>
      <c r="L3303">
        <v>10</v>
      </c>
      <c r="M3303">
        <v>5</v>
      </c>
      <c r="N3303" t="s">
        <v>6238</v>
      </c>
      <c r="O3303" t="s">
        <v>463</v>
      </c>
    </row>
    <row r="3304" spans="1:15" x14ac:dyDescent="0.3">
      <c r="A3304">
        <v>221888</v>
      </c>
      <c r="B3304">
        <v>122</v>
      </c>
      <c r="C3304" t="s">
        <v>552</v>
      </c>
      <c r="D3304" t="s">
        <v>2520</v>
      </c>
      <c r="E3304" t="s">
        <v>3544</v>
      </c>
      <c r="F3304" s="440">
        <v>46108</v>
      </c>
      <c r="G3304">
        <v>23390</v>
      </c>
      <c r="H3304" t="s">
        <v>5922</v>
      </c>
      <c r="I3304" t="s">
        <v>6085</v>
      </c>
      <c r="J3304">
        <v>4</v>
      </c>
      <c r="K3304" t="s">
        <v>5598</v>
      </c>
      <c r="L3304">
        <v>34</v>
      </c>
      <c r="M3304">
        <v>8.5</v>
      </c>
      <c r="N3304" t="s">
        <v>6238</v>
      </c>
      <c r="O3304" t="s">
        <v>463</v>
      </c>
    </row>
    <row r="3305" spans="1:15" x14ac:dyDescent="0.3">
      <c r="A3305">
        <v>221888</v>
      </c>
      <c r="B3305">
        <v>122</v>
      </c>
      <c r="C3305" t="s">
        <v>552</v>
      </c>
      <c r="D3305" t="s">
        <v>2520</v>
      </c>
      <c r="E3305" t="s">
        <v>3544</v>
      </c>
      <c r="F3305" s="440">
        <v>46108</v>
      </c>
      <c r="G3305">
        <v>23095</v>
      </c>
      <c r="H3305" t="s">
        <v>5942</v>
      </c>
      <c r="I3305" t="s">
        <v>6085</v>
      </c>
      <c r="J3305">
        <v>100</v>
      </c>
      <c r="K3305" t="s">
        <v>5613</v>
      </c>
      <c r="L3305">
        <v>135</v>
      </c>
      <c r="M3305">
        <v>1.35</v>
      </c>
      <c r="N3305" t="s">
        <v>6238</v>
      </c>
      <c r="O3305" t="s">
        <v>463</v>
      </c>
    </row>
    <row r="3306" spans="1:15" x14ac:dyDescent="0.3">
      <c r="A3306">
        <v>221888</v>
      </c>
      <c r="B3306">
        <v>122</v>
      </c>
      <c r="C3306" t="s">
        <v>552</v>
      </c>
      <c r="D3306" t="s">
        <v>2520</v>
      </c>
      <c r="E3306" t="s">
        <v>3544</v>
      </c>
      <c r="F3306" s="440">
        <v>46108</v>
      </c>
      <c r="G3306">
        <v>23361</v>
      </c>
      <c r="H3306" t="s">
        <v>5937</v>
      </c>
      <c r="I3306" t="s">
        <v>6085</v>
      </c>
      <c r="J3306">
        <v>20</v>
      </c>
      <c r="K3306" t="s">
        <v>5598</v>
      </c>
      <c r="L3306">
        <v>66</v>
      </c>
      <c r="M3306">
        <v>3.3</v>
      </c>
      <c r="N3306" t="s">
        <v>6238</v>
      </c>
      <c r="O3306" t="s">
        <v>463</v>
      </c>
    </row>
    <row r="3307" spans="1:15" x14ac:dyDescent="0.3">
      <c r="A3307">
        <v>221888</v>
      </c>
      <c r="B3307">
        <v>122</v>
      </c>
      <c r="C3307" t="s">
        <v>552</v>
      </c>
      <c r="D3307" t="s">
        <v>2520</v>
      </c>
      <c r="E3307" t="s">
        <v>3544</v>
      </c>
      <c r="F3307" s="440">
        <v>46108</v>
      </c>
      <c r="G3307">
        <v>25647</v>
      </c>
      <c r="H3307" t="s">
        <v>5918</v>
      </c>
      <c r="I3307" t="s">
        <v>6085</v>
      </c>
      <c r="J3307">
        <v>1</v>
      </c>
      <c r="K3307" t="s">
        <v>5598</v>
      </c>
      <c r="L3307">
        <v>17</v>
      </c>
      <c r="M3307">
        <v>17</v>
      </c>
      <c r="N3307" t="s">
        <v>6238</v>
      </c>
      <c r="O3307" t="s">
        <v>463</v>
      </c>
    </row>
    <row r="3308" spans="1:15" x14ac:dyDescent="0.3">
      <c r="A3308">
        <v>221888</v>
      </c>
      <c r="B3308">
        <v>122</v>
      </c>
      <c r="C3308" t="s">
        <v>552</v>
      </c>
      <c r="D3308" t="s">
        <v>2520</v>
      </c>
      <c r="E3308" t="s">
        <v>3544</v>
      </c>
      <c r="F3308" s="440">
        <v>46108</v>
      </c>
      <c r="G3308">
        <v>24037</v>
      </c>
      <c r="H3308" t="s">
        <v>6116</v>
      </c>
      <c r="I3308" t="s">
        <v>6085</v>
      </c>
      <c r="J3308">
        <v>3</v>
      </c>
      <c r="K3308" t="s">
        <v>5598</v>
      </c>
      <c r="L3308">
        <v>54.6</v>
      </c>
      <c r="M3308">
        <v>18.2</v>
      </c>
      <c r="N3308" t="s">
        <v>6238</v>
      </c>
      <c r="O3308" t="s">
        <v>463</v>
      </c>
    </row>
    <row r="3309" spans="1:15" x14ac:dyDescent="0.3">
      <c r="A3309">
        <v>221888</v>
      </c>
      <c r="B3309">
        <v>122</v>
      </c>
      <c r="C3309" t="s">
        <v>552</v>
      </c>
      <c r="D3309" t="s">
        <v>2520</v>
      </c>
      <c r="E3309" t="s">
        <v>3544</v>
      </c>
      <c r="F3309" s="440">
        <v>46108</v>
      </c>
      <c r="G3309">
        <v>19472</v>
      </c>
      <c r="H3309" t="s">
        <v>6064</v>
      </c>
      <c r="I3309" t="s">
        <v>6085</v>
      </c>
      <c r="J3309">
        <v>0.6</v>
      </c>
      <c r="K3309" t="s">
        <v>5598</v>
      </c>
      <c r="L3309">
        <v>16.8</v>
      </c>
      <c r="M3309">
        <v>28</v>
      </c>
      <c r="N3309" t="s">
        <v>6238</v>
      </c>
      <c r="O3309" t="s">
        <v>463</v>
      </c>
    </row>
    <row r="3310" spans="1:15" x14ac:dyDescent="0.3">
      <c r="A3310">
        <v>221887</v>
      </c>
      <c r="B3310">
        <v>122</v>
      </c>
      <c r="C3310" t="s">
        <v>552</v>
      </c>
      <c r="D3310" t="s">
        <v>2693</v>
      </c>
      <c r="E3310" t="s">
        <v>3545</v>
      </c>
      <c r="F3310" s="440">
        <v>46105</v>
      </c>
      <c r="G3310">
        <v>20242</v>
      </c>
      <c r="H3310" t="s">
        <v>5649</v>
      </c>
      <c r="I3310" t="s">
        <v>6085</v>
      </c>
      <c r="J3310">
        <v>6</v>
      </c>
      <c r="K3310" t="s">
        <v>5605</v>
      </c>
      <c r="L3310">
        <v>107.28</v>
      </c>
      <c r="M3310">
        <v>17.88</v>
      </c>
      <c r="N3310" t="s">
        <v>6238</v>
      </c>
      <c r="O3310" t="s">
        <v>463</v>
      </c>
    </row>
    <row r="3311" spans="1:15" x14ac:dyDescent="0.3">
      <c r="A3311">
        <v>221887</v>
      </c>
      <c r="B3311">
        <v>122</v>
      </c>
      <c r="C3311" t="s">
        <v>552</v>
      </c>
      <c r="D3311" t="s">
        <v>2693</v>
      </c>
      <c r="E3311" t="s">
        <v>3545</v>
      </c>
      <c r="F3311" s="440">
        <v>46105</v>
      </c>
      <c r="G3311">
        <v>19434</v>
      </c>
      <c r="H3311" t="s">
        <v>5906</v>
      </c>
      <c r="I3311" t="s">
        <v>6085</v>
      </c>
      <c r="J3311">
        <v>4</v>
      </c>
      <c r="K3311" t="s">
        <v>6209</v>
      </c>
      <c r="L3311">
        <v>89.2</v>
      </c>
      <c r="M3311">
        <v>22.3</v>
      </c>
      <c r="N3311" t="s">
        <v>6238</v>
      </c>
      <c r="O3311" t="s">
        <v>463</v>
      </c>
    </row>
    <row r="3312" spans="1:15" x14ac:dyDescent="0.3">
      <c r="A3312">
        <v>221887</v>
      </c>
      <c r="B3312">
        <v>122</v>
      </c>
      <c r="C3312" t="s">
        <v>552</v>
      </c>
      <c r="D3312" t="s">
        <v>2693</v>
      </c>
      <c r="E3312" t="s">
        <v>3545</v>
      </c>
      <c r="F3312" s="440">
        <v>46105</v>
      </c>
      <c r="G3312">
        <v>20887</v>
      </c>
      <c r="H3312" t="s">
        <v>5662</v>
      </c>
      <c r="I3312" t="s">
        <v>6085</v>
      </c>
      <c r="J3312">
        <v>10</v>
      </c>
      <c r="K3312" t="s">
        <v>5625</v>
      </c>
      <c r="L3312">
        <v>365</v>
      </c>
      <c r="M3312">
        <v>36.5</v>
      </c>
      <c r="N3312" t="s">
        <v>6238</v>
      </c>
      <c r="O3312" t="s">
        <v>463</v>
      </c>
    </row>
    <row r="3313" spans="1:15" x14ac:dyDescent="0.3">
      <c r="A3313">
        <v>221887</v>
      </c>
      <c r="B3313">
        <v>122</v>
      </c>
      <c r="C3313" t="s">
        <v>552</v>
      </c>
      <c r="D3313" t="s">
        <v>2693</v>
      </c>
      <c r="E3313" t="s">
        <v>3545</v>
      </c>
      <c r="F3313" s="440">
        <v>46105</v>
      </c>
      <c r="G3313">
        <v>19324</v>
      </c>
      <c r="H3313" t="s">
        <v>5699</v>
      </c>
      <c r="I3313" t="s">
        <v>6085</v>
      </c>
      <c r="J3313">
        <v>8.34</v>
      </c>
      <c r="K3313" t="s">
        <v>5598</v>
      </c>
      <c r="L3313">
        <v>343.77</v>
      </c>
      <c r="M3313">
        <v>41.219423999999997</v>
      </c>
      <c r="N3313" t="s">
        <v>6238</v>
      </c>
      <c r="O3313" t="s">
        <v>463</v>
      </c>
    </row>
    <row r="3314" spans="1:15" x14ac:dyDescent="0.3">
      <c r="A3314">
        <v>221887</v>
      </c>
      <c r="B3314">
        <v>122</v>
      </c>
      <c r="C3314" t="s">
        <v>552</v>
      </c>
      <c r="D3314" t="s">
        <v>2693</v>
      </c>
      <c r="E3314" t="s">
        <v>3545</v>
      </c>
      <c r="F3314" s="440">
        <v>46105</v>
      </c>
      <c r="G3314">
        <v>19339</v>
      </c>
      <c r="H3314" t="s">
        <v>5987</v>
      </c>
      <c r="I3314" t="s">
        <v>6085</v>
      </c>
      <c r="J3314">
        <v>4.76</v>
      </c>
      <c r="K3314" t="s">
        <v>6139</v>
      </c>
      <c r="L3314">
        <v>332.72</v>
      </c>
      <c r="M3314">
        <v>69.899159999999995</v>
      </c>
      <c r="N3314" t="s">
        <v>6238</v>
      </c>
      <c r="O3314" t="s">
        <v>463</v>
      </c>
    </row>
    <row r="3315" spans="1:15" x14ac:dyDescent="0.3">
      <c r="A3315">
        <v>221887</v>
      </c>
      <c r="B3315">
        <v>122</v>
      </c>
      <c r="C3315" t="s">
        <v>552</v>
      </c>
      <c r="D3315" t="s">
        <v>2693</v>
      </c>
      <c r="E3315" t="s">
        <v>3545</v>
      </c>
      <c r="F3315" s="440">
        <v>46105</v>
      </c>
      <c r="G3315">
        <v>20117</v>
      </c>
      <c r="H3315" t="s">
        <v>5857</v>
      </c>
      <c r="I3315" t="s">
        <v>6085</v>
      </c>
      <c r="J3315">
        <v>20</v>
      </c>
      <c r="K3315" t="s">
        <v>5613</v>
      </c>
      <c r="L3315">
        <v>758</v>
      </c>
      <c r="M3315">
        <v>37.9</v>
      </c>
      <c r="N3315" t="s">
        <v>6238</v>
      </c>
      <c r="O3315" t="s">
        <v>463</v>
      </c>
    </row>
    <row r="3316" spans="1:15" x14ac:dyDescent="0.3">
      <c r="A3316">
        <v>221887</v>
      </c>
      <c r="B3316">
        <v>122</v>
      </c>
      <c r="C3316" t="s">
        <v>552</v>
      </c>
      <c r="D3316" t="s">
        <v>2693</v>
      </c>
      <c r="E3316" t="s">
        <v>3545</v>
      </c>
      <c r="F3316" s="440">
        <v>46105</v>
      </c>
      <c r="G3316">
        <v>24039</v>
      </c>
      <c r="H3316" t="s">
        <v>5616</v>
      </c>
      <c r="I3316" t="s">
        <v>6085</v>
      </c>
      <c r="J3316">
        <v>10</v>
      </c>
      <c r="K3316" t="s">
        <v>6139</v>
      </c>
      <c r="L3316">
        <v>699</v>
      </c>
      <c r="M3316">
        <v>69.900000000000006</v>
      </c>
      <c r="N3316" t="s">
        <v>6238</v>
      </c>
      <c r="O3316" t="s">
        <v>463</v>
      </c>
    </row>
    <row r="3317" spans="1:15" x14ac:dyDescent="0.3">
      <c r="A3317">
        <v>221887</v>
      </c>
      <c r="B3317">
        <v>122</v>
      </c>
      <c r="C3317" t="s">
        <v>552</v>
      </c>
      <c r="D3317" t="s">
        <v>2693</v>
      </c>
      <c r="E3317" t="s">
        <v>3545</v>
      </c>
      <c r="F3317" s="440">
        <v>46105</v>
      </c>
      <c r="G3317">
        <v>20751</v>
      </c>
      <c r="H3317" t="s">
        <v>6246</v>
      </c>
      <c r="I3317" t="s">
        <v>6085</v>
      </c>
      <c r="J3317">
        <v>2</v>
      </c>
      <c r="K3317" t="s">
        <v>5610</v>
      </c>
      <c r="L3317">
        <v>197.8</v>
      </c>
      <c r="M3317">
        <v>98.9</v>
      </c>
      <c r="N3317" t="s">
        <v>6238</v>
      </c>
      <c r="O3317" t="s">
        <v>463</v>
      </c>
    </row>
    <row r="3318" spans="1:15" x14ac:dyDescent="0.3">
      <c r="A3318">
        <v>221887</v>
      </c>
      <c r="B3318">
        <v>122</v>
      </c>
      <c r="C3318" t="s">
        <v>552</v>
      </c>
      <c r="D3318" t="s">
        <v>2693</v>
      </c>
      <c r="E3318" t="s">
        <v>3545</v>
      </c>
      <c r="F3318" s="440">
        <v>46105</v>
      </c>
      <c r="G3318">
        <v>21010</v>
      </c>
      <c r="H3318" t="s">
        <v>5674</v>
      </c>
      <c r="I3318" t="s">
        <v>6085</v>
      </c>
      <c r="J3318">
        <v>60</v>
      </c>
      <c r="K3318" t="s">
        <v>5613</v>
      </c>
      <c r="L3318">
        <v>714</v>
      </c>
      <c r="M3318">
        <v>11.9</v>
      </c>
      <c r="N3318" t="s">
        <v>6238</v>
      </c>
      <c r="O3318" t="s">
        <v>463</v>
      </c>
    </row>
    <row r="3319" spans="1:15" x14ac:dyDescent="0.3">
      <c r="A3319">
        <v>221887</v>
      </c>
      <c r="B3319">
        <v>122</v>
      </c>
      <c r="C3319" t="s">
        <v>552</v>
      </c>
      <c r="D3319" t="s">
        <v>2693</v>
      </c>
      <c r="E3319" t="s">
        <v>3545</v>
      </c>
      <c r="F3319" s="440">
        <v>46105</v>
      </c>
      <c r="G3319">
        <v>20270</v>
      </c>
      <c r="H3319" t="s">
        <v>5631</v>
      </c>
      <c r="I3319" t="s">
        <v>6085</v>
      </c>
      <c r="J3319">
        <v>5</v>
      </c>
      <c r="K3319" t="s">
        <v>5605</v>
      </c>
      <c r="L3319">
        <v>408</v>
      </c>
      <c r="M3319">
        <v>81.599999999999994</v>
      </c>
      <c r="N3319" t="s">
        <v>6238</v>
      </c>
      <c r="O3319" t="s">
        <v>463</v>
      </c>
    </row>
    <row r="3320" spans="1:15" x14ac:dyDescent="0.3">
      <c r="A3320">
        <v>221887</v>
      </c>
      <c r="B3320">
        <v>122</v>
      </c>
      <c r="C3320" t="s">
        <v>552</v>
      </c>
      <c r="D3320" t="s">
        <v>2693</v>
      </c>
      <c r="E3320" t="s">
        <v>3545</v>
      </c>
      <c r="F3320" s="440">
        <v>46105</v>
      </c>
      <c r="G3320">
        <v>19973</v>
      </c>
      <c r="H3320" t="s">
        <v>5670</v>
      </c>
      <c r="I3320" t="s">
        <v>6085</v>
      </c>
      <c r="J3320">
        <v>6</v>
      </c>
      <c r="K3320" t="s">
        <v>5613</v>
      </c>
      <c r="L3320">
        <v>91.2</v>
      </c>
      <c r="M3320">
        <v>15.2</v>
      </c>
      <c r="N3320" t="s">
        <v>6238</v>
      </c>
      <c r="O3320" t="s">
        <v>463</v>
      </c>
    </row>
    <row r="3321" spans="1:15" x14ac:dyDescent="0.3">
      <c r="A3321">
        <v>221887</v>
      </c>
      <c r="B3321">
        <v>122</v>
      </c>
      <c r="C3321" t="s">
        <v>552</v>
      </c>
      <c r="D3321" t="s">
        <v>2693</v>
      </c>
      <c r="E3321" t="s">
        <v>3545</v>
      </c>
      <c r="F3321" s="440">
        <v>46105</v>
      </c>
      <c r="G3321">
        <v>19401</v>
      </c>
      <c r="H3321" t="s">
        <v>6114</v>
      </c>
      <c r="I3321" t="s">
        <v>6085</v>
      </c>
      <c r="J3321">
        <v>4</v>
      </c>
      <c r="K3321" t="s">
        <v>5625</v>
      </c>
      <c r="L3321">
        <v>943.6</v>
      </c>
      <c r="M3321">
        <v>235.9</v>
      </c>
      <c r="N3321" t="s">
        <v>6238</v>
      </c>
      <c r="O3321" t="s">
        <v>463</v>
      </c>
    </row>
    <row r="3322" spans="1:15" x14ac:dyDescent="0.3">
      <c r="A3322">
        <v>221887</v>
      </c>
      <c r="B3322">
        <v>122</v>
      </c>
      <c r="C3322" t="s">
        <v>552</v>
      </c>
      <c r="D3322" t="s">
        <v>2693</v>
      </c>
      <c r="E3322" t="s">
        <v>3545</v>
      </c>
      <c r="F3322" s="440">
        <v>46105</v>
      </c>
      <c r="G3322">
        <v>19439</v>
      </c>
      <c r="H3322" t="s">
        <v>5691</v>
      </c>
      <c r="I3322" t="s">
        <v>6085</v>
      </c>
      <c r="J3322">
        <v>15</v>
      </c>
      <c r="K3322" t="s">
        <v>5605</v>
      </c>
      <c r="L3322">
        <v>499.5</v>
      </c>
      <c r="M3322">
        <v>33.299999999999997</v>
      </c>
      <c r="N3322" t="s">
        <v>6238</v>
      </c>
      <c r="O3322" t="s">
        <v>463</v>
      </c>
    </row>
    <row r="3323" spans="1:15" x14ac:dyDescent="0.3">
      <c r="A3323">
        <v>221887</v>
      </c>
      <c r="B3323">
        <v>122</v>
      </c>
      <c r="C3323" t="s">
        <v>552</v>
      </c>
      <c r="D3323" t="s">
        <v>2693</v>
      </c>
      <c r="E3323" t="s">
        <v>3545</v>
      </c>
      <c r="F3323" s="440">
        <v>46105</v>
      </c>
      <c r="G3323">
        <v>20385</v>
      </c>
      <c r="H3323" t="s">
        <v>5645</v>
      </c>
      <c r="I3323" t="s">
        <v>6085</v>
      </c>
      <c r="J3323">
        <v>10</v>
      </c>
      <c r="K3323" t="s">
        <v>5613</v>
      </c>
      <c r="L3323">
        <v>49.5</v>
      </c>
      <c r="M3323">
        <v>4.95</v>
      </c>
      <c r="N3323" t="s">
        <v>6238</v>
      </c>
      <c r="O3323" t="s">
        <v>463</v>
      </c>
    </row>
    <row r="3324" spans="1:15" x14ac:dyDescent="0.3">
      <c r="A3324">
        <v>221887</v>
      </c>
      <c r="B3324">
        <v>122</v>
      </c>
      <c r="C3324" t="s">
        <v>552</v>
      </c>
      <c r="D3324" t="s">
        <v>2693</v>
      </c>
      <c r="E3324" t="s">
        <v>3545</v>
      </c>
      <c r="F3324" s="440">
        <v>46105</v>
      </c>
      <c r="G3324">
        <v>20488</v>
      </c>
      <c r="H3324" t="s">
        <v>5851</v>
      </c>
      <c r="I3324" t="s">
        <v>6085</v>
      </c>
      <c r="J3324">
        <v>3.78</v>
      </c>
      <c r="K3324" t="s">
        <v>5598</v>
      </c>
      <c r="L3324">
        <v>109.43</v>
      </c>
      <c r="M3324">
        <v>28.949735</v>
      </c>
      <c r="N3324" t="s">
        <v>6238</v>
      </c>
      <c r="O3324" t="s">
        <v>463</v>
      </c>
    </row>
    <row r="3325" spans="1:15" x14ac:dyDescent="0.3">
      <c r="A3325">
        <v>221887</v>
      </c>
      <c r="B3325">
        <v>122</v>
      </c>
      <c r="C3325" t="s">
        <v>552</v>
      </c>
      <c r="D3325" t="s">
        <v>2693</v>
      </c>
      <c r="E3325" t="s">
        <v>3545</v>
      </c>
      <c r="F3325" s="440">
        <v>46105</v>
      </c>
      <c r="G3325">
        <v>20923</v>
      </c>
      <c r="H3325" t="s">
        <v>6172</v>
      </c>
      <c r="I3325" t="s">
        <v>6085</v>
      </c>
      <c r="J3325">
        <v>2</v>
      </c>
      <c r="K3325" t="s">
        <v>5605</v>
      </c>
      <c r="L3325">
        <v>142.4</v>
      </c>
      <c r="M3325">
        <v>71.2</v>
      </c>
      <c r="N3325" t="s">
        <v>6238</v>
      </c>
      <c r="O3325" t="s">
        <v>463</v>
      </c>
    </row>
    <row r="3326" spans="1:15" x14ac:dyDescent="0.3">
      <c r="A3326">
        <v>221887</v>
      </c>
      <c r="B3326">
        <v>122</v>
      </c>
      <c r="C3326" t="s">
        <v>552</v>
      </c>
      <c r="D3326" t="s">
        <v>2693</v>
      </c>
      <c r="E3326" t="s">
        <v>3545</v>
      </c>
      <c r="F3326" s="440">
        <v>46105</v>
      </c>
      <c r="G3326">
        <v>23312</v>
      </c>
      <c r="H3326" t="s">
        <v>6165</v>
      </c>
      <c r="I3326" t="s">
        <v>6085</v>
      </c>
      <c r="J3326">
        <v>2</v>
      </c>
      <c r="K3326" t="s">
        <v>5598</v>
      </c>
      <c r="L3326">
        <v>202.4</v>
      </c>
      <c r="M3326">
        <v>101.2</v>
      </c>
      <c r="N3326" t="s">
        <v>6238</v>
      </c>
      <c r="O3326" t="s">
        <v>463</v>
      </c>
    </row>
    <row r="3327" spans="1:15" x14ac:dyDescent="0.3">
      <c r="A3327">
        <v>221887</v>
      </c>
      <c r="B3327">
        <v>122</v>
      </c>
      <c r="C3327" t="s">
        <v>552</v>
      </c>
      <c r="D3327" t="s">
        <v>2693</v>
      </c>
      <c r="E3327" t="s">
        <v>3545</v>
      </c>
      <c r="F3327" s="440">
        <v>46105</v>
      </c>
      <c r="G3327">
        <v>21047</v>
      </c>
      <c r="H3327" t="s">
        <v>5621</v>
      </c>
      <c r="I3327" t="s">
        <v>6085</v>
      </c>
      <c r="J3327">
        <v>6</v>
      </c>
      <c r="K3327" t="s">
        <v>6103</v>
      </c>
      <c r="L3327">
        <v>687</v>
      </c>
      <c r="M3327">
        <v>114.5</v>
      </c>
      <c r="N3327" t="s">
        <v>6238</v>
      </c>
      <c r="O3327" t="s">
        <v>463</v>
      </c>
    </row>
    <row r="3328" spans="1:15" x14ac:dyDescent="0.3">
      <c r="A3328">
        <v>221887</v>
      </c>
      <c r="B3328">
        <v>122</v>
      </c>
      <c r="C3328" t="s">
        <v>552</v>
      </c>
      <c r="D3328" t="s">
        <v>2693</v>
      </c>
      <c r="E3328" t="s">
        <v>3545</v>
      </c>
      <c r="F3328" s="440">
        <v>46105</v>
      </c>
      <c r="G3328">
        <v>19356</v>
      </c>
      <c r="H3328" t="s">
        <v>5696</v>
      </c>
      <c r="I3328" t="s">
        <v>6085</v>
      </c>
      <c r="J3328">
        <v>5.94</v>
      </c>
      <c r="K3328" t="s">
        <v>6103</v>
      </c>
      <c r="L3328">
        <v>343.93</v>
      </c>
      <c r="M3328">
        <v>57.900672999999998</v>
      </c>
      <c r="N3328" t="s">
        <v>6238</v>
      </c>
      <c r="O3328" t="s">
        <v>463</v>
      </c>
    </row>
    <row r="3329" spans="1:15" x14ac:dyDescent="0.3">
      <c r="A3329">
        <v>221886</v>
      </c>
      <c r="B3329">
        <v>122</v>
      </c>
      <c r="C3329" t="s">
        <v>552</v>
      </c>
      <c r="D3329" t="s">
        <v>2704</v>
      </c>
      <c r="E3329" t="s">
        <v>3546</v>
      </c>
      <c r="F3329" s="440">
        <v>46102</v>
      </c>
      <c r="G3329">
        <v>19634</v>
      </c>
      <c r="H3329" t="s">
        <v>5925</v>
      </c>
      <c r="I3329" t="s">
        <v>6085</v>
      </c>
      <c r="J3329">
        <v>1.38</v>
      </c>
      <c r="K3329" t="s">
        <v>5598</v>
      </c>
      <c r="L3329">
        <v>13.3</v>
      </c>
      <c r="M3329">
        <v>9.6376810000000006</v>
      </c>
      <c r="N3329" t="s">
        <v>6238</v>
      </c>
      <c r="O3329" t="s">
        <v>463</v>
      </c>
    </row>
    <row r="3330" spans="1:15" x14ac:dyDescent="0.3">
      <c r="A3330">
        <v>221886</v>
      </c>
      <c r="B3330">
        <v>122</v>
      </c>
      <c r="C3330" t="s">
        <v>552</v>
      </c>
      <c r="D3330" t="s">
        <v>2704</v>
      </c>
      <c r="E3330" t="s">
        <v>3546</v>
      </c>
      <c r="F3330" s="440">
        <v>46102</v>
      </c>
      <c r="G3330">
        <v>24083</v>
      </c>
      <c r="H3330" t="s">
        <v>5924</v>
      </c>
      <c r="I3330" t="s">
        <v>6085</v>
      </c>
      <c r="J3330">
        <v>50</v>
      </c>
      <c r="K3330" t="s">
        <v>5598</v>
      </c>
      <c r="L3330">
        <v>257.5</v>
      </c>
      <c r="M3330">
        <v>5.15</v>
      </c>
      <c r="N3330" t="s">
        <v>6238</v>
      </c>
      <c r="O3330" t="s">
        <v>463</v>
      </c>
    </row>
    <row r="3331" spans="1:15" x14ac:dyDescent="0.3">
      <c r="A3331">
        <v>221886</v>
      </c>
      <c r="B3331">
        <v>122</v>
      </c>
      <c r="C3331" t="s">
        <v>552</v>
      </c>
      <c r="D3331" t="s">
        <v>2704</v>
      </c>
      <c r="E3331" t="s">
        <v>3546</v>
      </c>
      <c r="F3331" s="440">
        <v>46102</v>
      </c>
      <c r="G3331">
        <v>19621</v>
      </c>
      <c r="H3331" t="s">
        <v>5931</v>
      </c>
      <c r="I3331" t="s">
        <v>6085</v>
      </c>
      <c r="J3331">
        <v>4</v>
      </c>
      <c r="K3331" t="s">
        <v>5598</v>
      </c>
      <c r="L3331">
        <v>23.2</v>
      </c>
      <c r="M3331">
        <v>5.8</v>
      </c>
      <c r="N3331" t="s">
        <v>6238</v>
      </c>
      <c r="O3331" t="s">
        <v>463</v>
      </c>
    </row>
    <row r="3332" spans="1:15" x14ac:dyDescent="0.3">
      <c r="A3332">
        <v>221886</v>
      </c>
      <c r="B3332">
        <v>122</v>
      </c>
      <c r="C3332" t="s">
        <v>552</v>
      </c>
      <c r="D3332" t="s">
        <v>2704</v>
      </c>
      <c r="E3332" t="s">
        <v>3546</v>
      </c>
      <c r="F3332" s="440">
        <v>46102</v>
      </c>
      <c r="G3332">
        <v>23361</v>
      </c>
      <c r="H3332" t="s">
        <v>5937</v>
      </c>
      <c r="I3332" t="s">
        <v>6085</v>
      </c>
      <c r="J3332">
        <v>20</v>
      </c>
      <c r="K3332" t="s">
        <v>5598</v>
      </c>
      <c r="L3332">
        <v>69</v>
      </c>
      <c r="M3332">
        <v>3.45</v>
      </c>
      <c r="N3332" t="s">
        <v>6238</v>
      </c>
      <c r="O3332" t="s">
        <v>463</v>
      </c>
    </row>
    <row r="3333" spans="1:15" x14ac:dyDescent="0.3">
      <c r="A3333">
        <v>221886</v>
      </c>
      <c r="B3333">
        <v>122</v>
      </c>
      <c r="C3333" t="s">
        <v>552</v>
      </c>
      <c r="D3333" t="s">
        <v>2704</v>
      </c>
      <c r="E3333" t="s">
        <v>3546</v>
      </c>
      <c r="F3333" s="440">
        <v>46102</v>
      </c>
      <c r="G3333">
        <v>23346</v>
      </c>
      <c r="H3333" t="s">
        <v>6332</v>
      </c>
      <c r="I3333" t="s">
        <v>6085</v>
      </c>
      <c r="J3333">
        <v>4</v>
      </c>
      <c r="K3333" t="s">
        <v>6103</v>
      </c>
      <c r="L3333">
        <v>33.92</v>
      </c>
      <c r="M3333">
        <v>8.48</v>
      </c>
      <c r="N3333" t="s">
        <v>6238</v>
      </c>
      <c r="O3333" t="s">
        <v>463</v>
      </c>
    </row>
    <row r="3334" spans="1:15" x14ac:dyDescent="0.3">
      <c r="A3334">
        <v>221885</v>
      </c>
      <c r="B3334">
        <v>122</v>
      </c>
      <c r="C3334" t="s">
        <v>552</v>
      </c>
      <c r="D3334" t="s">
        <v>2733</v>
      </c>
      <c r="E3334" t="s">
        <v>3547</v>
      </c>
      <c r="F3334" s="440">
        <v>46106</v>
      </c>
      <c r="G3334">
        <v>24507</v>
      </c>
      <c r="H3334" t="s">
        <v>6109</v>
      </c>
      <c r="I3334" t="s">
        <v>6097</v>
      </c>
      <c r="J3334">
        <v>6</v>
      </c>
      <c r="K3334" t="s">
        <v>5622</v>
      </c>
      <c r="L3334">
        <v>510.96</v>
      </c>
      <c r="M3334">
        <v>85.16</v>
      </c>
      <c r="N3334" t="s">
        <v>6333</v>
      </c>
      <c r="O3334" t="s">
        <v>463</v>
      </c>
    </row>
    <row r="3335" spans="1:15" x14ac:dyDescent="0.3">
      <c r="A3335">
        <v>221885</v>
      </c>
      <c r="B3335">
        <v>122</v>
      </c>
      <c r="C3335" t="s">
        <v>552</v>
      </c>
      <c r="D3335" t="s">
        <v>2733</v>
      </c>
      <c r="E3335" t="s">
        <v>3547</v>
      </c>
      <c r="F3335" s="440">
        <v>46106</v>
      </c>
      <c r="G3335">
        <v>17303</v>
      </c>
      <c r="H3335" t="s">
        <v>6111</v>
      </c>
      <c r="I3335" t="s">
        <v>6097</v>
      </c>
      <c r="J3335">
        <v>6</v>
      </c>
      <c r="K3335" t="s">
        <v>5622</v>
      </c>
      <c r="L3335">
        <v>753.18</v>
      </c>
      <c r="M3335">
        <v>125.53</v>
      </c>
      <c r="N3335" t="s">
        <v>6333</v>
      </c>
      <c r="O3335" t="s">
        <v>463</v>
      </c>
    </row>
    <row r="3336" spans="1:15" x14ac:dyDescent="0.3">
      <c r="A3336">
        <v>221885</v>
      </c>
      <c r="B3336">
        <v>122</v>
      </c>
      <c r="C3336" t="s">
        <v>552</v>
      </c>
      <c r="D3336" t="s">
        <v>2733</v>
      </c>
      <c r="E3336" t="s">
        <v>3547</v>
      </c>
      <c r="F3336" s="440">
        <v>46106</v>
      </c>
      <c r="G3336">
        <v>24514</v>
      </c>
      <c r="H3336" t="s">
        <v>6110</v>
      </c>
      <c r="I3336" t="s">
        <v>6097</v>
      </c>
      <c r="J3336">
        <v>6</v>
      </c>
      <c r="K3336" t="s">
        <v>5622</v>
      </c>
      <c r="L3336">
        <v>741.24</v>
      </c>
      <c r="M3336">
        <v>123.54</v>
      </c>
      <c r="N3336" t="s">
        <v>6333</v>
      </c>
      <c r="O3336" t="s">
        <v>463</v>
      </c>
    </row>
    <row r="3337" spans="1:15" x14ac:dyDescent="0.3">
      <c r="A3337">
        <v>221837</v>
      </c>
      <c r="B3337">
        <v>122</v>
      </c>
      <c r="C3337" t="s">
        <v>552</v>
      </c>
      <c r="D3337" t="s">
        <v>2749</v>
      </c>
      <c r="E3337" t="s">
        <v>3548</v>
      </c>
      <c r="F3337" s="440">
        <v>46106</v>
      </c>
      <c r="G3337">
        <v>26591</v>
      </c>
      <c r="H3337" t="s">
        <v>5834</v>
      </c>
      <c r="I3337" t="s">
        <v>6085</v>
      </c>
      <c r="J3337">
        <v>1</v>
      </c>
      <c r="K3337" t="s">
        <v>5598</v>
      </c>
      <c r="L3337">
        <v>252</v>
      </c>
      <c r="M3337">
        <v>252</v>
      </c>
      <c r="N3337" t="s">
        <v>6085</v>
      </c>
      <c r="O3337" t="s">
        <v>463</v>
      </c>
    </row>
    <row r="3338" spans="1:15" x14ac:dyDescent="0.3">
      <c r="A3338">
        <v>221837</v>
      </c>
      <c r="B3338">
        <v>122</v>
      </c>
      <c r="C3338" t="s">
        <v>552</v>
      </c>
      <c r="D3338" t="s">
        <v>2749</v>
      </c>
      <c r="E3338" t="s">
        <v>3548</v>
      </c>
      <c r="F3338" s="440">
        <v>46106</v>
      </c>
      <c r="G3338">
        <v>26588</v>
      </c>
      <c r="H3338" t="s">
        <v>5597</v>
      </c>
      <c r="I3338" t="s">
        <v>6085</v>
      </c>
      <c r="J3338">
        <v>1</v>
      </c>
      <c r="K3338" t="s">
        <v>5598</v>
      </c>
      <c r="L3338">
        <v>228</v>
      </c>
      <c r="M3338">
        <v>228</v>
      </c>
      <c r="N3338" t="s">
        <v>6085</v>
      </c>
      <c r="O3338" t="s">
        <v>463</v>
      </c>
    </row>
    <row r="3339" spans="1:15" x14ac:dyDescent="0.3">
      <c r="A3339">
        <v>221836</v>
      </c>
      <c r="B3339">
        <v>122</v>
      </c>
      <c r="C3339" t="s">
        <v>552</v>
      </c>
      <c r="D3339" t="s">
        <v>3093</v>
      </c>
      <c r="E3339" t="s">
        <v>1424</v>
      </c>
      <c r="F3339" s="440">
        <v>46108</v>
      </c>
      <c r="G3339">
        <v>27399</v>
      </c>
      <c r="H3339" t="s">
        <v>5708</v>
      </c>
      <c r="I3339" t="s">
        <v>6085</v>
      </c>
      <c r="J3339">
        <v>10</v>
      </c>
      <c r="K3339" t="s">
        <v>5605</v>
      </c>
      <c r="L3339">
        <v>900</v>
      </c>
      <c r="M3339">
        <v>90</v>
      </c>
      <c r="N3339" t="s">
        <v>6085</v>
      </c>
      <c r="O3339" t="s">
        <v>463</v>
      </c>
    </row>
    <row r="3340" spans="1:15" x14ac:dyDescent="0.3">
      <c r="A3340">
        <v>221835</v>
      </c>
      <c r="B3340">
        <v>122</v>
      </c>
      <c r="C3340" t="s">
        <v>552</v>
      </c>
      <c r="D3340" t="s">
        <v>2520</v>
      </c>
      <c r="E3340" t="s">
        <v>3549</v>
      </c>
      <c r="F3340" s="440">
        <v>46107</v>
      </c>
      <c r="G3340">
        <v>19787</v>
      </c>
      <c r="H3340" t="s">
        <v>5914</v>
      </c>
      <c r="I3340" t="s">
        <v>6085</v>
      </c>
      <c r="J3340">
        <v>20</v>
      </c>
      <c r="K3340" t="s">
        <v>5598</v>
      </c>
      <c r="L3340">
        <v>107</v>
      </c>
      <c r="M3340">
        <v>5.35</v>
      </c>
      <c r="N3340" t="s">
        <v>6085</v>
      </c>
      <c r="O3340" t="s">
        <v>463</v>
      </c>
    </row>
    <row r="3341" spans="1:15" x14ac:dyDescent="0.3">
      <c r="A3341">
        <v>221835</v>
      </c>
      <c r="B3341">
        <v>122</v>
      </c>
      <c r="C3341" t="s">
        <v>552</v>
      </c>
      <c r="D3341" t="s">
        <v>2520</v>
      </c>
      <c r="E3341" t="s">
        <v>3549</v>
      </c>
      <c r="F3341" s="440">
        <v>46107</v>
      </c>
      <c r="G3341">
        <v>19505</v>
      </c>
      <c r="H3341" t="s">
        <v>5978</v>
      </c>
      <c r="I3341" t="s">
        <v>6085</v>
      </c>
      <c r="J3341">
        <v>0.2</v>
      </c>
      <c r="K3341" t="s">
        <v>5598</v>
      </c>
      <c r="L3341">
        <v>2.2000000000000002</v>
      </c>
      <c r="M3341">
        <v>11</v>
      </c>
      <c r="N3341" t="s">
        <v>6085</v>
      </c>
      <c r="O3341" t="s">
        <v>463</v>
      </c>
    </row>
    <row r="3342" spans="1:15" x14ac:dyDescent="0.3">
      <c r="A3342">
        <v>221835</v>
      </c>
      <c r="B3342">
        <v>122</v>
      </c>
      <c r="C3342" t="s">
        <v>552</v>
      </c>
      <c r="D3342" t="s">
        <v>2520</v>
      </c>
      <c r="E3342" t="s">
        <v>3549</v>
      </c>
      <c r="F3342" s="440">
        <v>46107</v>
      </c>
      <c r="G3342">
        <v>24509</v>
      </c>
      <c r="H3342" t="s">
        <v>5928</v>
      </c>
      <c r="I3342" t="s">
        <v>6085</v>
      </c>
      <c r="J3342">
        <v>20</v>
      </c>
      <c r="K3342" t="s">
        <v>5598</v>
      </c>
      <c r="L3342">
        <v>60</v>
      </c>
      <c r="M3342">
        <v>3</v>
      </c>
      <c r="N3342" t="s">
        <v>6085</v>
      </c>
      <c r="O3342" t="s">
        <v>463</v>
      </c>
    </row>
    <row r="3343" spans="1:15" x14ac:dyDescent="0.3">
      <c r="A3343">
        <v>221835</v>
      </c>
      <c r="B3343">
        <v>122</v>
      </c>
      <c r="C3343" t="s">
        <v>552</v>
      </c>
      <c r="D3343" t="s">
        <v>2520</v>
      </c>
      <c r="E3343" t="s">
        <v>3549</v>
      </c>
      <c r="F3343" s="440">
        <v>46107</v>
      </c>
      <c r="G3343">
        <v>19575</v>
      </c>
      <c r="H3343" t="s">
        <v>5944</v>
      </c>
      <c r="I3343" t="s">
        <v>6085</v>
      </c>
      <c r="J3343">
        <v>1</v>
      </c>
      <c r="K3343" t="s">
        <v>5598</v>
      </c>
      <c r="L3343">
        <v>30</v>
      </c>
      <c r="M3343">
        <v>30</v>
      </c>
      <c r="N3343" t="s">
        <v>6085</v>
      </c>
      <c r="O3343" t="s">
        <v>463</v>
      </c>
    </row>
    <row r="3344" spans="1:15" x14ac:dyDescent="0.3">
      <c r="A3344">
        <v>221835</v>
      </c>
      <c r="B3344">
        <v>122</v>
      </c>
      <c r="C3344" t="s">
        <v>552</v>
      </c>
      <c r="D3344" t="s">
        <v>2520</v>
      </c>
      <c r="E3344" t="s">
        <v>3549</v>
      </c>
      <c r="F3344" s="440">
        <v>46107</v>
      </c>
      <c r="G3344">
        <v>19485</v>
      </c>
      <c r="H3344" t="s">
        <v>5935</v>
      </c>
      <c r="I3344" t="s">
        <v>6085</v>
      </c>
      <c r="J3344">
        <v>0.2</v>
      </c>
      <c r="K3344" t="s">
        <v>5598</v>
      </c>
      <c r="L3344">
        <v>24</v>
      </c>
      <c r="M3344">
        <v>120</v>
      </c>
      <c r="N3344" t="s">
        <v>6085</v>
      </c>
      <c r="O3344" t="s">
        <v>463</v>
      </c>
    </row>
    <row r="3345" spans="1:15" x14ac:dyDescent="0.3">
      <c r="A3345">
        <v>221835</v>
      </c>
      <c r="B3345">
        <v>122</v>
      </c>
      <c r="C3345" t="s">
        <v>552</v>
      </c>
      <c r="D3345" t="s">
        <v>2520</v>
      </c>
      <c r="E3345" t="s">
        <v>3549</v>
      </c>
      <c r="F3345" s="440">
        <v>46107</v>
      </c>
      <c r="G3345">
        <v>19488</v>
      </c>
      <c r="H3345" t="s">
        <v>5930</v>
      </c>
      <c r="I3345" t="s">
        <v>6085</v>
      </c>
      <c r="J3345">
        <v>0.5</v>
      </c>
      <c r="K3345" t="s">
        <v>5598</v>
      </c>
      <c r="L3345">
        <v>6.5</v>
      </c>
      <c r="M3345">
        <v>13</v>
      </c>
      <c r="N3345" t="s">
        <v>6085</v>
      </c>
      <c r="O3345" t="s">
        <v>463</v>
      </c>
    </row>
    <row r="3346" spans="1:15" x14ac:dyDescent="0.3">
      <c r="A3346">
        <v>221835</v>
      </c>
      <c r="B3346">
        <v>122</v>
      </c>
      <c r="C3346" t="s">
        <v>552</v>
      </c>
      <c r="D3346" t="s">
        <v>2520</v>
      </c>
      <c r="E3346" t="s">
        <v>3549</v>
      </c>
      <c r="F3346" s="440">
        <v>46107</v>
      </c>
      <c r="G3346">
        <v>19498</v>
      </c>
      <c r="H3346" t="s">
        <v>5979</v>
      </c>
      <c r="I3346" t="s">
        <v>6085</v>
      </c>
      <c r="J3346">
        <v>1</v>
      </c>
      <c r="K3346" t="s">
        <v>5598</v>
      </c>
      <c r="L3346">
        <v>13.5</v>
      </c>
      <c r="M3346">
        <v>13.5</v>
      </c>
      <c r="N3346" t="s">
        <v>6085</v>
      </c>
      <c r="O3346" t="s">
        <v>463</v>
      </c>
    </row>
    <row r="3347" spans="1:15" x14ac:dyDescent="0.3">
      <c r="A3347">
        <v>221835</v>
      </c>
      <c r="B3347">
        <v>122</v>
      </c>
      <c r="C3347" t="s">
        <v>552</v>
      </c>
      <c r="D3347" t="s">
        <v>2520</v>
      </c>
      <c r="E3347" t="s">
        <v>3549</v>
      </c>
      <c r="F3347" s="440">
        <v>46107</v>
      </c>
      <c r="G3347">
        <v>19502</v>
      </c>
      <c r="H3347" t="s">
        <v>6015</v>
      </c>
      <c r="I3347" t="s">
        <v>6085</v>
      </c>
      <c r="J3347">
        <v>1</v>
      </c>
      <c r="K3347" t="s">
        <v>5598</v>
      </c>
      <c r="L3347">
        <v>19.5</v>
      </c>
      <c r="M3347">
        <v>19.5</v>
      </c>
      <c r="N3347" t="s">
        <v>6085</v>
      </c>
      <c r="O3347" t="s">
        <v>463</v>
      </c>
    </row>
    <row r="3348" spans="1:15" x14ac:dyDescent="0.3">
      <c r="A3348">
        <v>221835</v>
      </c>
      <c r="B3348">
        <v>122</v>
      </c>
      <c r="C3348" t="s">
        <v>552</v>
      </c>
      <c r="D3348" t="s">
        <v>2520</v>
      </c>
      <c r="E3348" t="s">
        <v>3549</v>
      </c>
      <c r="F3348" s="440">
        <v>46107</v>
      </c>
      <c r="G3348">
        <v>19476</v>
      </c>
      <c r="H3348" t="s">
        <v>6017</v>
      </c>
      <c r="I3348" t="s">
        <v>6085</v>
      </c>
      <c r="J3348">
        <v>0.3</v>
      </c>
      <c r="K3348" t="s">
        <v>5598</v>
      </c>
      <c r="L3348">
        <v>19.5</v>
      </c>
      <c r="M3348">
        <v>65</v>
      </c>
      <c r="N3348" t="s">
        <v>6085</v>
      </c>
      <c r="O3348" t="s">
        <v>463</v>
      </c>
    </row>
    <row r="3349" spans="1:15" x14ac:dyDescent="0.3">
      <c r="A3349">
        <v>221835</v>
      </c>
      <c r="B3349">
        <v>122</v>
      </c>
      <c r="C3349" t="s">
        <v>552</v>
      </c>
      <c r="D3349" t="s">
        <v>2520</v>
      </c>
      <c r="E3349" t="s">
        <v>3549</v>
      </c>
      <c r="F3349" s="440">
        <v>46107</v>
      </c>
      <c r="G3349">
        <v>19558</v>
      </c>
      <c r="H3349" t="s">
        <v>5950</v>
      </c>
      <c r="I3349" t="s">
        <v>6085</v>
      </c>
      <c r="J3349">
        <v>1.5</v>
      </c>
      <c r="K3349" t="s">
        <v>5598</v>
      </c>
      <c r="L3349">
        <v>20.25</v>
      </c>
      <c r="M3349">
        <v>13.5</v>
      </c>
      <c r="N3349" t="s">
        <v>6085</v>
      </c>
      <c r="O3349" t="s">
        <v>463</v>
      </c>
    </row>
    <row r="3350" spans="1:15" x14ac:dyDescent="0.3">
      <c r="A3350">
        <v>221835</v>
      </c>
      <c r="B3350">
        <v>122</v>
      </c>
      <c r="C3350" t="s">
        <v>552</v>
      </c>
      <c r="D3350" t="s">
        <v>2520</v>
      </c>
      <c r="E3350" t="s">
        <v>3549</v>
      </c>
      <c r="F3350" s="440">
        <v>46107</v>
      </c>
      <c r="G3350">
        <v>19503</v>
      </c>
      <c r="H3350" t="s">
        <v>6058</v>
      </c>
      <c r="I3350" t="s">
        <v>6085</v>
      </c>
      <c r="J3350">
        <v>1</v>
      </c>
      <c r="K3350" t="s">
        <v>5598</v>
      </c>
      <c r="L3350">
        <v>11.5</v>
      </c>
      <c r="M3350">
        <v>11.5</v>
      </c>
      <c r="N3350" t="s">
        <v>6085</v>
      </c>
      <c r="O3350" t="s">
        <v>463</v>
      </c>
    </row>
    <row r="3351" spans="1:15" x14ac:dyDescent="0.3">
      <c r="A3351">
        <v>221835</v>
      </c>
      <c r="B3351">
        <v>122</v>
      </c>
      <c r="C3351" t="s">
        <v>552</v>
      </c>
      <c r="D3351" t="s">
        <v>2520</v>
      </c>
      <c r="E3351" t="s">
        <v>3549</v>
      </c>
      <c r="F3351" s="440">
        <v>46107</v>
      </c>
      <c r="G3351">
        <v>19647</v>
      </c>
      <c r="H3351" t="s">
        <v>5921</v>
      </c>
      <c r="I3351" t="s">
        <v>6085</v>
      </c>
      <c r="J3351">
        <v>1</v>
      </c>
      <c r="K3351" t="s">
        <v>5598</v>
      </c>
      <c r="L3351">
        <v>12.5</v>
      </c>
      <c r="M3351">
        <v>12.5</v>
      </c>
      <c r="N3351" t="s">
        <v>6085</v>
      </c>
      <c r="O3351" t="s">
        <v>463</v>
      </c>
    </row>
    <row r="3352" spans="1:15" x14ac:dyDescent="0.3">
      <c r="A3352">
        <v>221835</v>
      </c>
      <c r="B3352">
        <v>122</v>
      </c>
      <c r="C3352" t="s">
        <v>552</v>
      </c>
      <c r="D3352" t="s">
        <v>2520</v>
      </c>
      <c r="E3352" t="s">
        <v>3549</v>
      </c>
      <c r="F3352" s="440">
        <v>46107</v>
      </c>
      <c r="G3352">
        <v>19743</v>
      </c>
      <c r="H3352" t="s">
        <v>5940</v>
      </c>
      <c r="I3352" t="s">
        <v>6085</v>
      </c>
      <c r="J3352">
        <v>11</v>
      </c>
      <c r="K3352" t="s">
        <v>5598</v>
      </c>
      <c r="L3352">
        <v>165</v>
      </c>
      <c r="M3352">
        <v>15</v>
      </c>
      <c r="N3352" t="s">
        <v>6085</v>
      </c>
      <c r="O3352" t="s">
        <v>463</v>
      </c>
    </row>
    <row r="3353" spans="1:15" x14ac:dyDescent="0.3">
      <c r="A3353">
        <v>221835</v>
      </c>
      <c r="B3353">
        <v>122</v>
      </c>
      <c r="C3353" t="s">
        <v>552</v>
      </c>
      <c r="D3353" t="s">
        <v>2520</v>
      </c>
      <c r="E3353" t="s">
        <v>3549</v>
      </c>
      <c r="F3353" s="440">
        <v>46107</v>
      </c>
      <c r="G3353">
        <v>19617</v>
      </c>
      <c r="H3353" t="s">
        <v>5933</v>
      </c>
      <c r="I3353" t="s">
        <v>6085</v>
      </c>
      <c r="J3353">
        <v>0.3</v>
      </c>
      <c r="K3353" t="s">
        <v>5598</v>
      </c>
      <c r="L3353">
        <v>4.2</v>
      </c>
      <c r="M3353">
        <v>14</v>
      </c>
      <c r="N3353" t="s">
        <v>6085</v>
      </c>
      <c r="O3353" t="s">
        <v>463</v>
      </c>
    </row>
    <row r="3354" spans="1:15" x14ac:dyDescent="0.3">
      <c r="A3354">
        <v>221835</v>
      </c>
      <c r="B3354">
        <v>122</v>
      </c>
      <c r="C3354" t="s">
        <v>552</v>
      </c>
      <c r="D3354" t="s">
        <v>2520</v>
      </c>
      <c r="E3354" t="s">
        <v>3549</v>
      </c>
      <c r="F3354" s="440">
        <v>46107</v>
      </c>
      <c r="G3354">
        <v>19600</v>
      </c>
      <c r="H3354" t="s">
        <v>6121</v>
      </c>
      <c r="I3354" t="s">
        <v>6085</v>
      </c>
      <c r="J3354">
        <v>2</v>
      </c>
      <c r="K3354" t="s">
        <v>5598</v>
      </c>
      <c r="L3354">
        <v>19</v>
      </c>
      <c r="M3354">
        <v>9.5</v>
      </c>
      <c r="N3354" t="s">
        <v>6085</v>
      </c>
      <c r="O3354" t="s">
        <v>463</v>
      </c>
    </row>
    <row r="3355" spans="1:15" x14ac:dyDescent="0.3">
      <c r="A3355">
        <v>221835</v>
      </c>
      <c r="B3355">
        <v>122</v>
      </c>
      <c r="C3355" t="s">
        <v>552</v>
      </c>
      <c r="D3355" t="s">
        <v>2520</v>
      </c>
      <c r="E3355" t="s">
        <v>3549</v>
      </c>
      <c r="F3355" s="440">
        <v>46107</v>
      </c>
      <c r="G3355">
        <v>19846</v>
      </c>
      <c r="H3355" t="s">
        <v>6060</v>
      </c>
      <c r="I3355" t="s">
        <v>6085</v>
      </c>
      <c r="J3355">
        <v>0.5</v>
      </c>
      <c r="K3355" t="s">
        <v>5598</v>
      </c>
      <c r="L3355">
        <v>10</v>
      </c>
      <c r="M3355">
        <v>20</v>
      </c>
      <c r="N3355" t="s">
        <v>6085</v>
      </c>
      <c r="O3355" t="s">
        <v>463</v>
      </c>
    </row>
    <row r="3356" spans="1:15" x14ac:dyDescent="0.3">
      <c r="A3356">
        <v>221835</v>
      </c>
      <c r="B3356">
        <v>122</v>
      </c>
      <c r="C3356" t="s">
        <v>552</v>
      </c>
      <c r="D3356" t="s">
        <v>2520</v>
      </c>
      <c r="E3356" t="s">
        <v>3549</v>
      </c>
      <c r="F3356" s="440">
        <v>46107</v>
      </c>
      <c r="G3356">
        <v>19626</v>
      </c>
      <c r="H3356" t="s">
        <v>5966</v>
      </c>
      <c r="I3356" t="s">
        <v>6085</v>
      </c>
      <c r="J3356">
        <v>1</v>
      </c>
      <c r="K3356" t="s">
        <v>5598</v>
      </c>
      <c r="L3356">
        <v>3.8</v>
      </c>
      <c r="M3356">
        <v>3.8</v>
      </c>
      <c r="N3356" t="s">
        <v>6085</v>
      </c>
      <c r="O3356" t="s">
        <v>463</v>
      </c>
    </row>
    <row r="3357" spans="1:15" x14ac:dyDescent="0.3">
      <c r="A3357">
        <v>221835</v>
      </c>
      <c r="B3357">
        <v>122</v>
      </c>
      <c r="C3357" t="s">
        <v>552</v>
      </c>
      <c r="D3357" t="s">
        <v>2520</v>
      </c>
      <c r="E3357" t="s">
        <v>3549</v>
      </c>
      <c r="F3357" s="440">
        <v>46107</v>
      </c>
      <c r="G3357">
        <v>23113</v>
      </c>
      <c r="H3357" t="s">
        <v>5985</v>
      </c>
      <c r="I3357" t="s">
        <v>6085</v>
      </c>
      <c r="J3357">
        <v>1</v>
      </c>
      <c r="K3357" t="s">
        <v>5598</v>
      </c>
      <c r="L3357">
        <v>10.5</v>
      </c>
      <c r="M3357">
        <v>10.5</v>
      </c>
      <c r="N3357" t="s">
        <v>6085</v>
      </c>
      <c r="O3357" t="s">
        <v>463</v>
      </c>
    </row>
    <row r="3358" spans="1:15" x14ac:dyDescent="0.3">
      <c r="A3358">
        <v>221835</v>
      </c>
      <c r="B3358">
        <v>122</v>
      </c>
      <c r="C3358" t="s">
        <v>552</v>
      </c>
      <c r="D3358" t="s">
        <v>2520</v>
      </c>
      <c r="E3358" t="s">
        <v>3549</v>
      </c>
      <c r="F3358" s="440">
        <v>46107</v>
      </c>
      <c r="G3358">
        <v>23195</v>
      </c>
      <c r="H3358" t="s">
        <v>5951</v>
      </c>
      <c r="I3358" t="s">
        <v>6085</v>
      </c>
      <c r="J3358">
        <v>0.5</v>
      </c>
      <c r="K3358" t="s">
        <v>5598</v>
      </c>
      <c r="L3358">
        <v>7.5</v>
      </c>
      <c r="M3358">
        <v>15</v>
      </c>
      <c r="N3358" t="s">
        <v>6085</v>
      </c>
      <c r="O3358" t="s">
        <v>463</v>
      </c>
    </row>
    <row r="3359" spans="1:15" x14ac:dyDescent="0.3">
      <c r="A3359">
        <v>221835</v>
      </c>
      <c r="B3359">
        <v>122</v>
      </c>
      <c r="C3359" t="s">
        <v>552</v>
      </c>
      <c r="D3359" t="s">
        <v>2520</v>
      </c>
      <c r="E3359" t="s">
        <v>3549</v>
      </c>
      <c r="F3359" s="440">
        <v>46107</v>
      </c>
      <c r="G3359">
        <v>23096</v>
      </c>
      <c r="H3359" t="s">
        <v>5941</v>
      </c>
      <c r="I3359" t="s">
        <v>6085</v>
      </c>
      <c r="J3359">
        <v>90</v>
      </c>
      <c r="K3359" t="s">
        <v>5613</v>
      </c>
      <c r="L3359">
        <v>76.5</v>
      </c>
      <c r="M3359">
        <v>0.85</v>
      </c>
      <c r="N3359" t="s">
        <v>6085</v>
      </c>
      <c r="O3359" t="s">
        <v>463</v>
      </c>
    </row>
    <row r="3360" spans="1:15" x14ac:dyDescent="0.3">
      <c r="A3360">
        <v>221835</v>
      </c>
      <c r="B3360">
        <v>122</v>
      </c>
      <c r="C3360" t="s">
        <v>552</v>
      </c>
      <c r="D3360" t="s">
        <v>2520</v>
      </c>
      <c r="E3360" t="s">
        <v>3549</v>
      </c>
      <c r="F3360" s="440">
        <v>46107</v>
      </c>
      <c r="G3360">
        <v>23361</v>
      </c>
      <c r="H3360" t="s">
        <v>5937</v>
      </c>
      <c r="I3360" t="s">
        <v>6085</v>
      </c>
      <c r="J3360">
        <v>60</v>
      </c>
      <c r="K3360" t="s">
        <v>5598</v>
      </c>
      <c r="L3360">
        <v>207</v>
      </c>
      <c r="M3360">
        <v>3.45</v>
      </c>
      <c r="N3360" t="s">
        <v>6085</v>
      </c>
      <c r="O3360" t="s">
        <v>463</v>
      </c>
    </row>
    <row r="3361" spans="1:15" x14ac:dyDescent="0.3">
      <c r="A3361">
        <v>221835</v>
      </c>
      <c r="B3361">
        <v>122</v>
      </c>
      <c r="C3361" t="s">
        <v>552</v>
      </c>
      <c r="D3361" t="s">
        <v>2520</v>
      </c>
      <c r="E3361" t="s">
        <v>3549</v>
      </c>
      <c r="F3361" s="440">
        <v>46107</v>
      </c>
      <c r="G3361">
        <v>23377</v>
      </c>
      <c r="H3361" t="s">
        <v>5927</v>
      </c>
      <c r="I3361" t="s">
        <v>6085</v>
      </c>
      <c r="J3361">
        <v>2</v>
      </c>
      <c r="K3361" t="s">
        <v>5598</v>
      </c>
      <c r="L3361">
        <v>68</v>
      </c>
      <c r="M3361">
        <v>34</v>
      </c>
      <c r="N3361" t="s">
        <v>6085</v>
      </c>
      <c r="O3361" t="s">
        <v>463</v>
      </c>
    </row>
    <row r="3362" spans="1:15" x14ac:dyDescent="0.3">
      <c r="A3362">
        <v>221835</v>
      </c>
      <c r="B3362">
        <v>122</v>
      </c>
      <c r="C3362" t="s">
        <v>552</v>
      </c>
      <c r="D3362" t="s">
        <v>2520</v>
      </c>
      <c r="E3362" t="s">
        <v>3549</v>
      </c>
      <c r="F3362" s="440">
        <v>46107</v>
      </c>
      <c r="G3362">
        <v>25647</v>
      </c>
      <c r="H3362" t="s">
        <v>5918</v>
      </c>
      <c r="I3362" t="s">
        <v>6085</v>
      </c>
      <c r="J3362">
        <v>1</v>
      </c>
      <c r="K3362" t="s">
        <v>5598</v>
      </c>
      <c r="L3362">
        <v>17</v>
      </c>
      <c r="M3362">
        <v>17</v>
      </c>
      <c r="N3362" t="s">
        <v>6085</v>
      </c>
      <c r="O3362" t="s">
        <v>463</v>
      </c>
    </row>
    <row r="3363" spans="1:15" x14ac:dyDescent="0.3">
      <c r="A3363">
        <v>221835</v>
      </c>
      <c r="B3363">
        <v>122</v>
      </c>
      <c r="C3363" t="s">
        <v>552</v>
      </c>
      <c r="D3363" t="s">
        <v>2520</v>
      </c>
      <c r="E3363" t="s">
        <v>3549</v>
      </c>
      <c r="F3363" s="440">
        <v>46107</v>
      </c>
      <c r="G3363">
        <v>23359</v>
      </c>
      <c r="H3363" t="s">
        <v>5939</v>
      </c>
      <c r="I3363" t="s">
        <v>6085</v>
      </c>
      <c r="J3363">
        <v>30</v>
      </c>
      <c r="K3363" t="s">
        <v>5598</v>
      </c>
      <c r="L3363">
        <v>66</v>
      </c>
      <c r="M3363">
        <v>2.2000000000000002</v>
      </c>
      <c r="N3363" t="s">
        <v>6085</v>
      </c>
      <c r="O3363" t="s">
        <v>463</v>
      </c>
    </row>
    <row r="3364" spans="1:15" x14ac:dyDescent="0.3">
      <c r="A3364">
        <v>221835</v>
      </c>
      <c r="B3364">
        <v>122</v>
      </c>
      <c r="C3364" t="s">
        <v>552</v>
      </c>
      <c r="D3364" t="s">
        <v>2520</v>
      </c>
      <c r="E3364" t="s">
        <v>3549</v>
      </c>
      <c r="F3364" s="440">
        <v>46107</v>
      </c>
      <c r="G3364">
        <v>23390</v>
      </c>
      <c r="H3364" t="s">
        <v>5922</v>
      </c>
      <c r="I3364" t="s">
        <v>6085</v>
      </c>
      <c r="J3364">
        <v>6</v>
      </c>
      <c r="K3364" t="s">
        <v>5598</v>
      </c>
      <c r="L3364">
        <v>54</v>
      </c>
      <c r="M3364">
        <v>9</v>
      </c>
      <c r="N3364" t="s">
        <v>6085</v>
      </c>
      <c r="O3364" t="s">
        <v>463</v>
      </c>
    </row>
    <row r="3365" spans="1:15" x14ac:dyDescent="0.3">
      <c r="A3365">
        <v>221835</v>
      </c>
      <c r="B3365">
        <v>122</v>
      </c>
      <c r="C3365" t="s">
        <v>552</v>
      </c>
      <c r="D3365" t="s">
        <v>2520</v>
      </c>
      <c r="E3365" t="s">
        <v>3549</v>
      </c>
      <c r="F3365" s="440">
        <v>46107</v>
      </c>
      <c r="G3365">
        <v>23095</v>
      </c>
      <c r="H3365" t="s">
        <v>5942</v>
      </c>
      <c r="I3365" t="s">
        <v>6085</v>
      </c>
      <c r="J3365">
        <v>450</v>
      </c>
      <c r="K3365" t="s">
        <v>5613</v>
      </c>
      <c r="L3365">
        <v>607.5</v>
      </c>
      <c r="M3365">
        <v>1.35</v>
      </c>
      <c r="N3365" t="s">
        <v>6085</v>
      </c>
      <c r="O3365" t="s">
        <v>463</v>
      </c>
    </row>
    <row r="3366" spans="1:15" x14ac:dyDescent="0.3">
      <c r="A3366">
        <v>221835</v>
      </c>
      <c r="B3366">
        <v>122</v>
      </c>
      <c r="C3366" t="s">
        <v>552</v>
      </c>
      <c r="D3366" t="s">
        <v>2520</v>
      </c>
      <c r="E3366" t="s">
        <v>3549</v>
      </c>
      <c r="F3366" s="440">
        <v>46107</v>
      </c>
      <c r="G3366">
        <v>24037</v>
      </c>
      <c r="H3366" t="s">
        <v>6116</v>
      </c>
      <c r="I3366" t="s">
        <v>6085</v>
      </c>
      <c r="J3366">
        <v>2</v>
      </c>
      <c r="K3366" t="s">
        <v>5598</v>
      </c>
      <c r="L3366">
        <v>36.6</v>
      </c>
      <c r="M3366">
        <v>18.3</v>
      </c>
      <c r="N3366" t="s">
        <v>6085</v>
      </c>
      <c r="O3366" t="s">
        <v>463</v>
      </c>
    </row>
    <row r="3367" spans="1:15" x14ac:dyDescent="0.3">
      <c r="A3367">
        <v>221835</v>
      </c>
      <c r="B3367">
        <v>122</v>
      </c>
      <c r="C3367" t="s">
        <v>552</v>
      </c>
      <c r="D3367" t="s">
        <v>2520</v>
      </c>
      <c r="E3367" t="s">
        <v>3549</v>
      </c>
      <c r="F3367" s="440">
        <v>46107</v>
      </c>
      <c r="G3367">
        <v>19472</v>
      </c>
      <c r="H3367" t="s">
        <v>6064</v>
      </c>
      <c r="I3367" t="s">
        <v>6085</v>
      </c>
      <c r="J3367">
        <v>1</v>
      </c>
      <c r="K3367" t="s">
        <v>5598</v>
      </c>
      <c r="L3367">
        <v>28</v>
      </c>
      <c r="M3367">
        <v>28</v>
      </c>
      <c r="N3367" t="s">
        <v>6085</v>
      </c>
      <c r="O3367" t="s">
        <v>463</v>
      </c>
    </row>
    <row r="3368" spans="1:15" x14ac:dyDescent="0.3">
      <c r="A3368">
        <v>221834</v>
      </c>
      <c r="B3368">
        <v>122</v>
      </c>
      <c r="C3368" t="s">
        <v>552</v>
      </c>
      <c r="D3368" t="s">
        <v>2704</v>
      </c>
      <c r="E3368" t="s">
        <v>3550</v>
      </c>
      <c r="F3368" s="440">
        <v>46107</v>
      </c>
      <c r="G3368">
        <v>24083</v>
      </c>
      <c r="H3368" t="s">
        <v>5924</v>
      </c>
      <c r="I3368" t="s">
        <v>6085</v>
      </c>
      <c r="J3368">
        <v>50</v>
      </c>
      <c r="K3368" t="s">
        <v>5598</v>
      </c>
      <c r="L3368">
        <v>257.5</v>
      </c>
      <c r="M3368">
        <v>5.15</v>
      </c>
      <c r="N3368" t="s">
        <v>6085</v>
      </c>
      <c r="O3368" t="s">
        <v>463</v>
      </c>
    </row>
    <row r="3369" spans="1:15" x14ac:dyDescent="0.3">
      <c r="A3369">
        <v>221834</v>
      </c>
      <c r="B3369">
        <v>122</v>
      </c>
      <c r="C3369" t="s">
        <v>552</v>
      </c>
      <c r="D3369" t="s">
        <v>2704</v>
      </c>
      <c r="E3369" t="s">
        <v>3550</v>
      </c>
      <c r="F3369" s="440">
        <v>46107</v>
      </c>
      <c r="G3369">
        <v>19621</v>
      </c>
      <c r="H3369" t="s">
        <v>5931</v>
      </c>
      <c r="I3369" t="s">
        <v>6085</v>
      </c>
      <c r="J3369">
        <v>4.0999999999999996</v>
      </c>
      <c r="K3369" t="s">
        <v>5598</v>
      </c>
      <c r="L3369">
        <v>23.78</v>
      </c>
      <c r="M3369">
        <v>5.8</v>
      </c>
      <c r="N3369" t="s">
        <v>6085</v>
      </c>
      <c r="O3369" t="s">
        <v>463</v>
      </c>
    </row>
    <row r="3370" spans="1:15" x14ac:dyDescent="0.3">
      <c r="A3370">
        <v>221834</v>
      </c>
      <c r="B3370">
        <v>122</v>
      </c>
      <c r="C3370" t="s">
        <v>552</v>
      </c>
      <c r="D3370" t="s">
        <v>2704</v>
      </c>
      <c r="E3370" t="s">
        <v>3550</v>
      </c>
      <c r="F3370" s="440">
        <v>46107</v>
      </c>
      <c r="G3370">
        <v>19465</v>
      </c>
      <c r="H3370" t="s">
        <v>5953</v>
      </c>
      <c r="I3370" t="s">
        <v>6085</v>
      </c>
      <c r="J3370">
        <v>1.7</v>
      </c>
      <c r="K3370" t="s">
        <v>5598</v>
      </c>
      <c r="L3370">
        <v>9.86</v>
      </c>
      <c r="M3370">
        <v>5.8</v>
      </c>
      <c r="N3370" t="s">
        <v>6085</v>
      </c>
      <c r="O3370" t="s">
        <v>463</v>
      </c>
    </row>
    <row r="3371" spans="1:15" x14ac:dyDescent="0.3">
      <c r="A3371">
        <v>221834</v>
      </c>
      <c r="B3371">
        <v>122</v>
      </c>
      <c r="C3371" t="s">
        <v>552</v>
      </c>
      <c r="D3371" t="s">
        <v>2704</v>
      </c>
      <c r="E3371" t="s">
        <v>3550</v>
      </c>
      <c r="F3371" s="440">
        <v>46107</v>
      </c>
      <c r="G3371">
        <v>19701</v>
      </c>
      <c r="H3371" t="s">
        <v>5980</v>
      </c>
      <c r="I3371" t="s">
        <v>6085</v>
      </c>
      <c r="J3371">
        <v>1.2</v>
      </c>
      <c r="K3371" t="s">
        <v>5598</v>
      </c>
      <c r="L3371">
        <v>14.78</v>
      </c>
      <c r="M3371">
        <v>12.316667000000001</v>
      </c>
      <c r="N3371" t="s">
        <v>6085</v>
      </c>
      <c r="O3371" t="s">
        <v>463</v>
      </c>
    </row>
    <row r="3372" spans="1:15" x14ac:dyDescent="0.3">
      <c r="A3372">
        <v>221834</v>
      </c>
      <c r="B3372">
        <v>122</v>
      </c>
      <c r="C3372" t="s">
        <v>552</v>
      </c>
      <c r="D3372" t="s">
        <v>2704</v>
      </c>
      <c r="E3372" t="s">
        <v>3550</v>
      </c>
      <c r="F3372" s="440">
        <v>46107</v>
      </c>
      <c r="G3372">
        <v>19738</v>
      </c>
      <c r="H3372" t="s">
        <v>6018</v>
      </c>
      <c r="I3372" t="s">
        <v>6085</v>
      </c>
      <c r="J3372">
        <v>17</v>
      </c>
      <c r="K3372" t="s">
        <v>5598</v>
      </c>
      <c r="L3372">
        <v>46.41</v>
      </c>
      <c r="M3372">
        <v>2.73</v>
      </c>
      <c r="N3372" t="s">
        <v>6085</v>
      </c>
      <c r="O3372" t="s">
        <v>463</v>
      </c>
    </row>
    <row r="3373" spans="1:15" x14ac:dyDescent="0.3">
      <c r="A3373">
        <v>221834</v>
      </c>
      <c r="B3373">
        <v>122</v>
      </c>
      <c r="C3373" t="s">
        <v>552</v>
      </c>
      <c r="D3373" t="s">
        <v>2704</v>
      </c>
      <c r="E3373" t="s">
        <v>3550</v>
      </c>
      <c r="F3373" s="440">
        <v>46107</v>
      </c>
      <c r="G3373">
        <v>19748</v>
      </c>
      <c r="H3373" t="s">
        <v>5983</v>
      </c>
      <c r="I3373" t="s">
        <v>6085</v>
      </c>
      <c r="J3373">
        <v>2</v>
      </c>
      <c r="K3373" t="s">
        <v>5598</v>
      </c>
      <c r="L3373">
        <v>21.76</v>
      </c>
      <c r="M3373">
        <v>10.88</v>
      </c>
      <c r="N3373" t="s">
        <v>6085</v>
      </c>
      <c r="O3373" t="s">
        <v>463</v>
      </c>
    </row>
    <row r="3374" spans="1:15" x14ac:dyDescent="0.3">
      <c r="A3374">
        <v>221834</v>
      </c>
      <c r="B3374">
        <v>122</v>
      </c>
      <c r="C3374" t="s">
        <v>552</v>
      </c>
      <c r="D3374" t="s">
        <v>2704</v>
      </c>
      <c r="E3374" t="s">
        <v>3550</v>
      </c>
      <c r="F3374" s="440">
        <v>46107</v>
      </c>
      <c r="G3374">
        <v>23186</v>
      </c>
      <c r="H3374" t="s">
        <v>5955</v>
      </c>
      <c r="I3374" t="s">
        <v>6085</v>
      </c>
      <c r="J3374">
        <v>20</v>
      </c>
      <c r="K3374" t="s">
        <v>5598</v>
      </c>
      <c r="L3374">
        <v>171</v>
      </c>
      <c r="M3374">
        <v>8.5500000000000007</v>
      </c>
      <c r="N3374" t="s">
        <v>6085</v>
      </c>
      <c r="O3374" t="s">
        <v>463</v>
      </c>
    </row>
    <row r="3375" spans="1:15" x14ac:dyDescent="0.3">
      <c r="A3375">
        <v>221834</v>
      </c>
      <c r="B3375">
        <v>122</v>
      </c>
      <c r="C3375" t="s">
        <v>552</v>
      </c>
      <c r="D3375" t="s">
        <v>2704</v>
      </c>
      <c r="E3375" t="s">
        <v>3550</v>
      </c>
      <c r="F3375" s="440">
        <v>46107</v>
      </c>
      <c r="G3375">
        <v>23228</v>
      </c>
      <c r="H3375" t="s">
        <v>6164</v>
      </c>
      <c r="I3375" t="s">
        <v>6085</v>
      </c>
      <c r="J3375">
        <v>8</v>
      </c>
      <c r="K3375" t="s">
        <v>5598</v>
      </c>
      <c r="L3375">
        <v>52.24</v>
      </c>
      <c r="M3375">
        <v>6.53</v>
      </c>
      <c r="N3375" t="s">
        <v>6085</v>
      </c>
      <c r="O3375" t="s">
        <v>463</v>
      </c>
    </row>
    <row r="3376" spans="1:15" x14ac:dyDescent="0.3">
      <c r="A3376">
        <v>221833</v>
      </c>
      <c r="B3376">
        <v>122</v>
      </c>
      <c r="C3376" t="s">
        <v>552</v>
      </c>
      <c r="D3376" t="s">
        <v>2697</v>
      </c>
      <c r="E3376" t="s">
        <v>3551</v>
      </c>
      <c r="F3376" s="440">
        <v>46107</v>
      </c>
      <c r="G3376">
        <v>19589</v>
      </c>
      <c r="H3376" t="s">
        <v>5943</v>
      </c>
      <c r="I3376" t="s">
        <v>6085</v>
      </c>
      <c r="J3376">
        <v>2</v>
      </c>
      <c r="K3376" t="s">
        <v>5598</v>
      </c>
      <c r="L3376">
        <v>10.76</v>
      </c>
      <c r="M3376">
        <v>5.38</v>
      </c>
      <c r="N3376" t="s">
        <v>6085</v>
      </c>
      <c r="O3376" t="s">
        <v>463</v>
      </c>
    </row>
    <row r="3377" spans="1:15" x14ac:dyDescent="0.3">
      <c r="A3377">
        <v>221833</v>
      </c>
      <c r="B3377">
        <v>122</v>
      </c>
      <c r="C3377" t="s">
        <v>552</v>
      </c>
      <c r="D3377" t="s">
        <v>2697</v>
      </c>
      <c r="E3377" t="s">
        <v>3551</v>
      </c>
      <c r="F3377" s="440">
        <v>46107</v>
      </c>
      <c r="G3377">
        <v>19721</v>
      </c>
      <c r="H3377" t="s">
        <v>5952</v>
      </c>
      <c r="I3377" t="s">
        <v>6085</v>
      </c>
      <c r="J3377">
        <v>1.6</v>
      </c>
      <c r="K3377" t="s">
        <v>5598</v>
      </c>
      <c r="L3377">
        <v>67.58</v>
      </c>
      <c r="M3377">
        <v>42.237499999999997</v>
      </c>
      <c r="N3377" t="s">
        <v>6085</v>
      </c>
      <c r="O3377" t="s">
        <v>463</v>
      </c>
    </row>
    <row r="3378" spans="1:15" x14ac:dyDescent="0.3">
      <c r="A3378">
        <v>221833</v>
      </c>
      <c r="B3378">
        <v>122</v>
      </c>
      <c r="C3378" t="s">
        <v>552</v>
      </c>
      <c r="D3378" t="s">
        <v>2697</v>
      </c>
      <c r="E3378" t="s">
        <v>3551</v>
      </c>
      <c r="F3378" s="440">
        <v>46107</v>
      </c>
      <c r="G3378">
        <v>19751</v>
      </c>
      <c r="H3378" t="s">
        <v>5938</v>
      </c>
      <c r="I3378" t="s">
        <v>6085</v>
      </c>
      <c r="J3378">
        <v>12</v>
      </c>
      <c r="K3378" t="s">
        <v>5598</v>
      </c>
      <c r="L3378">
        <v>135</v>
      </c>
      <c r="M3378">
        <v>11.25</v>
      </c>
      <c r="N3378" t="s">
        <v>6085</v>
      </c>
      <c r="O3378" t="s">
        <v>463</v>
      </c>
    </row>
    <row r="3379" spans="1:15" x14ac:dyDescent="0.3">
      <c r="A3379">
        <v>221833</v>
      </c>
      <c r="B3379">
        <v>122</v>
      </c>
      <c r="C3379" t="s">
        <v>552</v>
      </c>
      <c r="D3379" t="s">
        <v>2697</v>
      </c>
      <c r="E3379" t="s">
        <v>3551</v>
      </c>
      <c r="F3379" s="440">
        <v>46107</v>
      </c>
      <c r="G3379">
        <v>19759</v>
      </c>
      <c r="H3379" t="s">
        <v>6016</v>
      </c>
      <c r="I3379" t="s">
        <v>6085</v>
      </c>
      <c r="J3379">
        <v>10</v>
      </c>
      <c r="K3379" t="s">
        <v>5598</v>
      </c>
      <c r="L3379">
        <v>102.4</v>
      </c>
      <c r="M3379">
        <v>10.24</v>
      </c>
      <c r="N3379" t="s">
        <v>6085</v>
      </c>
      <c r="O3379" t="s">
        <v>463</v>
      </c>
    </row>
    <row r="3380" spans="1:15" x14ac:dyDescent="0.3">
      <c r="A3380">
        <v>221833</v>
      </c>
      <c r="B3380">
        <v>122</v>
      </c>
      <c r="C3380" t="s">
        <v>552</v>
      </c>
      <c r="D3380" t="s">
        <v>2697</v>
      </c>
      <c r="E3380" t="s">
        <v>3551</v>
      </c>
      <c r="F3380" s="440">
        <v>46107</v>
      </c>
      <c r="G3380">
        <v>26631</v>
      </c>
      <c r="H3380" t="s">
        <v>6117</v>
      </c>
      <c r="I3380" t="s">
        <v>6085</v>
      </c>
      <c r="J3380">
        <v>1</v>
      </c>
      <c r="K3380" t="s">
        <v>5598</v>
      </c>
      <c r="L3380">
        <v>68.28</v>
      </c>
      <c r="M3380">
        <v>68.28</v>
      </c>
      <c r="N3380" t="s">
        <v>6085</v>
      </c>
      <c r="O3380" t="s">
        <v>463</v>
      </c>
    </row>
    <row r="3381" spans="1:15" x14ac:dyDescent="0.3">
      <c r="A3381">
        <v>221832</v>
      </c>
      <c r="B3381">
        <v>122</v>
      </c>
      <c r="C3381" t="s">
        <v>552</v>
      </c>
      <c r="D3381" t="s">
        <v>3046</v>
      </c>
      <c r="E3381" t="s">
        <v>3552</v>
      </c>
      <c r="F3381" s="440">
        <v>46111</v>
      </c>
      <c r="G3381">
        <v>28895</v>
      </c>
      <c r="H3381" t="s">
        <v>6034</v>
      </c>
      <c r="I3381" t="s">
        <v>4764</v>
      </c>
      <c r="J3381">
        <v>20</v>
      </c>
      <c r="K3381" t="s">
        <v>5605</v>
      </c>
      <c r="L3381">
        <v>485.8</v>
      </c>
      <c r="M3381">
        <v>24.29</v>
      </c>
      <c r="N3381" t="s">
        <v>4764</v>
      </c>
      <c r="O3381" t="s">
        <v>463</v>
      </c>
    </row>
    <row r="3382" spans="1:15" x14ac:dyDescent="0.3">
      <c r="A3382">
        <v>221831</v>
      </c>
      <c r="B3382">
        <v>122</v>
      </c>
      <c r="C3382" t="s">
        <v>552</v>
      </c>
      <c r="D3382" t="s">
        <v>2688</v>
      </c>
      <c r="E3382" t="s">
        <v>3553</v>
      </c>
      <c r="F3382" s="440">
        <v>46106</v>
      </c>
      <c r="G3382">
        <v>18218</v>
      </c>
      <c r="H3382" t="s">
        <v>5779</v>
      </c>
      <c r="I3382" t="s">
        <v>4764</v>
      </c>
      <c r="J3382">
        <v>6</v>
      </c>
      <c r="K3382" t="s">
        <v>5601</v>
      </c>
      <c r="L3382">
        <v>158.4</v>
      </c>
      <c r="M3382">
        <v>26.4</v>
      </c>
      <c r="N3382" t="s">
        <v>4764</v>
      </c>
      <c r="O3382" t="s">
        <v>463</v>
      </c>
    </row>
    <row r="3383" spans="1:15" x14ac:dyDescent="0.3">
      <c r="A3383">
        <v>221830</v>
      </c>
      <c r="B3383">
        <v>122</v>
      </c>
      <c r="C3383" t="s">
        <v>552</v>
      </c>
      <c r="D3383" t="s">
        <v>2725</v>
      </c>
      <c r="E3383" t="s">
        <v>3554</v>
      </c>
      <c r="F3383" s="440">
        <v>46106</v>
      </c>
      <c r="G3383">
        <v>18242</v>
      </c>
      <c r="H3383" t="s">
        <v>5771</v>
      </c>
      <c r="I3383" t="s">
        <v>4764</v>
      </c>
      <c r="J3383">
        <v>16</v>
      </c>
      <c r="K3383" t="s">
        <v>5601</v>
      </c>
      <c r="L3383">
        <v>3559.84</v>
      </c>
      <c r="M3383">
        <v>222.49</v>
      </c>
      <c r="N3383" t="s">
        <v>4764</v>
      </c>
      <c r="O3383" t="s">
        <v>463</v>
      </c>
    </row>
    <row r="3384" spans="1:15" x14ac:dyDescent="0.3">
      <c r="A3384">
        <v>221829</v>
      </c>
      <c r="B3384">
        <v>122</v>
      </c>
      <c r="C3384" t="s">
        <v>552</v>
      </c>
      <c r="D3384" t="s">
        <v>2709</v>
      </c>
      <c r="E3384" t="s">
        <v>3555</v>
      </c>
      <c r="F3384" s="440">
        <v>46105</v>
      </c>
      <c r="G3384">
        <v>23082</v>
      </c>
      <c r="H3384" t="s">
        <v>5697</v>
      </c>
      <c r="I3384" t="s">
        <v>6085</v>
      </c>
      <c r="J3384">
        <v>15</v>
      </c>
      <c r="K3384" t="s">
        <v>5598</v>
      </c>
      <c r="L3384">
        <v>1228.5</v>
      </c>
      <c r="M3384">
        <v>81.900000000000006</v>
      </c>
      <c r="N3384" t="s">
        <v>6085</v>
      </c>
      <c r="O3384" t="s">
        <v>463</v>
      </c>
    </row>
    <row r="3385" spans="1:15" x14ac:dyDescent="0.3">
      <c r="A3385">
        <v>221828</v>
      </c>
      <c r="B3385">
        <v>122</v>
      </c>
      <c r="C3385" t="s">
        <v>552</v>
      </c>
      <c r="D3385" t="s">
        <v>2819</v>
      </c>
      <c r="E3385" t="s">
        <v>3556</v>
      </c>
      <c r="F3385" s="440">
        <v>46105</v>
      </c>
      <c r="G3385">
        <v>25478</v>
      </c>
      <c r="H3385" t="s">
        <v>5656</v>
      </c>
      <c r="I3385" t="s">
        <v>6085</v>
      </c>
      <c r="J3385">
        <v>60</v>
      </c>
      <c r="K3385" t="s">
        <v>5613</v>
      </c>
      <c r="L3385">
        <v>537</v>
      </c>
      <c r="M3385">
        <v>8.9499999999999993</v>
      </c>
      <c r="N3385" t="s">
        <v>4764</v>
      </c>
      <c r="O3385" t="s">
        <v>463</v>
      </c>
    </row>
    <row r="3386" spans="1:15" x14ac:dyDescent="0.3">
      <c r="A3386">
        <v>221827</v>
      </c>
      <c r="B3386">
        <v>122</v>
      </c>
      <c r="C3386" t="s">
        <v>552</v>
      </c>
      <c r="D3386" t="s">
        <v>2697</v>
      </c>
      <c r="E3386" t="s">
        <v>3557</v>
      </c>
      <c r="F3386" s="440">
        <v>46105</v>
      </c>
      <c r="G3386">
        <v>19721</v>
      </c>
      <c r="H3386" t="s">
        <v>5952</v>
      </c>
      <c r="I3386" t="s">
        <v>6085</v>
      </c>
      <c r="J3386">
        <v>1</v>
      </c>
      <c r="K3386" t="s">
        <v>5598</v>
      </c>
      <c r="L3386">
        <v>42.9</v>
      </c>
      <c r="M3386">
        <v>42.9</v>
      </c>
      <c r="N3386" t="s">
        <v>6085</v>
      </c>
      <c r="O3386" t="s">
        <v>463</v>
      </c>
    </row>
    <row r="3387" spans="1:15" x14ac:dyDescent="0.3">
      <c r="A3387">
        <v>221827</v>
      </c>
      <c r="B3387">
        <v>122</v>
      </c>
      <c r="C3387" t="s">
        <v>552</v>
      </c>
      <c r="D3387" t="s">
        <v>2697</v>
      </c>
      <c r="E3387" t="s">
        <v>3557</v>
      </c>
      <c r="F3387" s="440">
        <v>46105</v>
      </c>
      <c r="G3387">
        <v>19751</v>
      </c>
      <c r="H3387" t="s">
        <v>5938</v>
      </c>
      <c r="I3387" t="s">
        <v>6085</v>
      </c>
      <c r="J3387">
        <v>5</v>
      </c>
      <c r="K3387" t="s">
        <v>5598</v>
      </c>
      <c r="L3387">
        <v>56.25</v>
      </c>
      <c r="M3387">
        <v>11.25</v>
      </c>
      <c r="N3387" t="s">
        <v>6085</v>
      </c>
      <c r="O3387" t="s">
        <v>463</v>
      </c>
    </row>
    <row r="3388" spans="1:15" x14ac:dyDescent="0.3">
      <c r="A3388">
        <v>221827</v>
      </c>
      <c r="B3388">
        <v>122</v>
      </c>
      <c r="C3388" t="s">
        <v>552</v>
      </c>
      <c r="D3388" t="s">
        <v>2697</v>
      </c>
      <c r="E3388" t="s">
        <v>3557</v>
      </c>
      <c r="F3388" s="440">
        <v>46105</v>
      </c>
      <c r="G3388">
        <v>19846</v>
      </c>
      <c r="H3388" t="s">
        <v>6060</v>
      </c>
      <c r="I3388" t="s">
        <v>6085</v>
      </c>
      <c r="J3388">
        <v>0.5</v>
      </c>
      <c r="K3388" t="s">
        <v>5598</v>
      </c>
      <c r="L3388">
        <v>9.3800000000000008</v>
      </c>
      <c r="M3388">
        <v>18.760000000000002</v>
      </c>
      <c r="N3388" t="s">
        <v>6085</v>
      </c>
      <c r="O3388" t="s">
        <v>463</v>
      </c>
    </row>
    <row r="3389" spans="1:15" x14ac:dyDescent="0.3">
      <c r="A3389">
        <v>221827</v>
      </c>
      <c r="B3389">
        <v>122</v>
      </c>
      <c r="C3389" t="s">
        <v>552</v>
      </c>
      <c r="D3389" t="s">
        <v>2697</v>
      </c>
      <c r="E3389" t="s">
        <v>3557</v>
      </c>
      <c r="F3389" s="440">
        <v>46105</v>
      </c>
      <c r="G3389">
        <v>23241</v>
      </c>
      <c r="H3389" t="s">
        <v>5932</v>
      </c>
      <c r="I3389" t="s">
        <v>6085</v>
      </c>
      <c r="J3389">
        <v>2</v>
      </c>
      <c r="K3389" t="s">
        <v>5598</v>
      </c>
      <c r="L3389">
        <v>6.5</v>
      </c>
      <c r="M3389">
        <v>3.25</v>
      </c>
      <c r="N3389" t="s">
        <v>6085</v>
      </c>
      <c r="O3389" t="s">
        <v>463</v>
      </c>
    </row>
    <row r="3390" spans="1:15" x14ac:dyDescent="0.3">
      <c r="A3390">
        <v>221827</v>
      </c>
      <c r="B3390">
        <v>122</v>
      </c>
      <c r="C3390" t="s">
        <v>552</v>
      </c>
      <c r="D3390" t="s">
        <v>2697</v>
      </c>
      <c r="E3390" t="s">
        <v>3557</v>
      </c>
      <c r="F3390" s="440">
        <v>46105</v>
      </c>
      <c r="G3390">
        <v>23389</v>
      </c>
      <c r="H3390" t="s">
        <v>5923</v>
      </c>
      <c r="I3390" t="s">
        <v>6085</v>
      </c>
      <c r="J3390">
        <v>4</v>
      </c>
      <c r="K3390" t="s">
        <v>5598</v>
      </c>
      <c r="L3390">
        <v>20</v>
      </c>
      <c r="M3390">
        <v>5</v>
      </c>
      <c r="N3390" t="s">
        <v>6085</v>
      </c>
      <c r="O3390" t="s">
        <v>463</v>
      </c>
    </row>
    <row r="3391" spans="1:15" x14ac:dyDescent="0.3">
      <c r="A3391">
        <v>221826</v>
      </c>
      <c r="B3391">
        <v>122</v>
      </c>
      <c r="C3391" t="s">
        <v>552</v>
      </c>
      <c r="D3391" t="s">
        <v>2738</v>
      </c>
      <c r="E3391" t="s">
        <v>3558</v>
      </c>
      <c r="F3391" s="440">
        <v>46105</v>
      </c>
      <c r="G3391">
        <v>20301</v>
      </c>
      <c r="H3391" t="s">
        <v>5617</v>
      </c>
      <c r="I3391" t="s">
        <v>6085</v>
      </c>
      <c r="J3391">
        <v>5</v>
      </c>
      <c r="K3391" t="s">
        <v>5605</v>
      </c>
      <c r="L3391">
        <v>94.5</v>
      </c>
      <c r="M3391">
        <v>18.899999999999999</v>
      </c>
      <c r="N3391" t="s">
        <v>6085</v>
      </c>
      <c r="O3391" t="s">
        <v>463</v>
      </c>
    </row>
    <row r="3392" spans="1:15" x14ac:dyDescent="0.3">
      <c r="A3392">
        <v>221826</v>
      </c>
      <c r="B3392">
        <v>122</v>
      </c>
      <c r="C3392" t="s">
        <v>552</v>
      </c>
      <c r="D3392" t="s">
        <v>2738</v>
      </c>
      <c r="E3392" t="s">
        <v>3558</v>
      </c>
      <c r="F3392" s="440">
        <v>46105</v>
      </c>
      <c r="G3392">
        <v>21017</v>
      </c>
      <c r="H3392" t="s">
        <v>5673</v>
      </c>
      <c r="I3392" t="s">
        <v>6085</v>
      </c>
      <c r="J3392">
        <v>6</v>
      </c>
      <c r="K3392" t="s">
        <v>6115</v>
      </c>
      <c r="L3392">
        <v>935.94</v>
      </c>
      <c r="M3392">
        <v>155.99</v>
      </c>
      <c r="N3392" t="s">
        <v>6085</v>
      </c>
      <c r="O3392" t="s">
        <v>463</v>
      </c>
    </row>
    <row r="3393" spans="1:15" x14ac:dyDescent="0.3">
      <c r="A3393">
        <v>221825</v>
      </c>
      <c r="B3393">
        <v>122</v>
      </c>
      <c r="C3393" t="s">
        <v>552</v>
      </c>
      <c r="D3393" t="s">
        <v>2520</v>
      </c>
      <c r="E3393" t="s">
        <v>3559</v>
      </c>
      <c r="F3393" s="440">
        <v>46105</v>
      </c>
      <c r="G3393">
        <v>19505</v>
      </c>
      <c r="H3393" t="s">
        <v>5978</v>
      </c>
      <c r="I3393" t="s">
        <v>6085</v>
      </c>
      <c r="J3393">
        <v>0.8</v>
      </c>
      <c r="K3393" t="s">
        <v>5598</v>
      </c>
      <c r="L3393">
        <v>9.6</v>
      </c>
      <c r="M3393">
        <v>12</v>
      </c>
      <c r="N3393" t="s">
        <v>6085</v>
      </c>
      <c r="O3393" t="s">
        <v>463</v>
      </c>
    </row>
    <row r="3394" spans="1:15" x14ac:dyDescent="0.3">
      <c r="A3394">
        <v>221825</v>
      </c>
      <c r="B3394">
        <v>122</v>
      </c>
      <c r="C3394" t="s">
        <v>552</v>
      </c>
      <c r="D3394" t="s">
        <v>2520</v>
      </c>
      <c r="E3394" t="s">
        <v>3559</v>
      </c>
      <c r="F3394" s="440">
        <v>46105</v>
      </c>
      <c r="G3394">
        <v>19476</v>
      </c>
      <c r="H3394" t="s">
        <v>6017</v>
      </c>
      <c r="I3394" t="s">
        <v>6085</v>
      </c>
      <c r="J3394">
        <v>0.3</v>
      </c>
      <c r="K3394" t="s">
        <v>5598</v>
      </c>
      <c r="L3394">
        <v>19.5</v>
      </c>
      <c r="M3394">
        <v>65</v>
      </c>
      <c r="N3394" t="s">
        <v>6085</v>
      </c>
      <c r="O3394" t="s">
        <v>463</v>
      </c>
    </row>
    <row r="3395" spans="1:15" x14ac:dyDescent="0.3">
      <c r="A3395">
        <v>221825</v>
      </c>
      <c r="B3395">
        <v>122</v>
      </c>
      <c r="C3395" t="s">
        <v>552</v>
      </c>
      <c r="D3395" t="s">
        <v>2520</v>
      </c>
      <c r="E3395" t="s">
        <v>3559</v>
      </c>
      <c r="F3395" s="440">
        <v>46105</v>
      </c>
      <c r="G3395">
        <v>19480</v>
      </c>
      <c r="H3395" t="s">
        <v>5936</v>
      </c>
      <c r="I3395" t="s">
        <v>6085</v>
      </c>
      <c r="J3395">
        <v>0.5</v>
      </c>
      <c r="K3395" t="s">
        <v>5598</v>
      </c>
      <c r="L3395">
        <v>8.5</v>
      </c>
      <c r="M3395">
        <v>17</v>
      </c>
      <c r="N3395" t="s">
        <v>6085</v>
      </c>
      <c r="O3395" t="s">
        <v>463</v>
      </c>
    </row>
    <row r="3396" spans="1:15" x14ac:dyDescent="0.3">
      <c r="A3396">
        <v>221825</v>
      </c>
      <c r="B3396">
        <v>122</v>
      </c>
      <c r="C3396" t="s">
        <v>552</v>
      </c>
      <c r="D3396" t="s">
        <v>2520</v>
      </c>
      <c r="E3396" t="s">
        <v>3559</v>
      </c>
      <c r="F3396" s="440">
        <v>46105</v>
      </c>
      <c r="G3396">
        <v>19485</v>
      </c>
      <c r="H3396" t="s">
        <v>5935</v>
      </c>
      <c r="I3396" t="s">
        <v>6085</v>
      </c>
      <c r="J3396">
        <v>0.2</v>
      </c>
      <c r="K3396" t="s">
        <v>5598</v>
      </c>
      <c r="L3396">
        <v>25</v>
      </c>
      <c r="M3396">
        <v>125</v>
      </c>
      <c r="N3396" t="s">
        <v>6085</v>
      </c>
      <c r="O3396" t="s">
        <v>463</v>
      </c>
    </row>
    <row r="3397" spans="1:15" x14ac:dyDescent="0.3">
      <c r="A3397">
        <v>221825</v>
      </c>
      <c r="B3397">
        <v>122</v>
      </c>
      <c r="C3397" t="s">
        <v>552</v>
      </c>
      <c r="D3397" t="s">
        <v>2520</v>
      </c>
      <c r="E3397" t="s">
        <v>3559</v>
      </c>
      <c r="F3397" s="440">
        <v>46105</v>
      </c>
      <c r="G3397">
        <v>19498</v>
      </c>
      <c r="H3397" t="s">
        <v>5979</v>
      </c>
      <c r="I3397" t="s">
        <v>6085</v>
      </c>
      <c r="J3397">
        <v>1</v>
      </c>
      <c r="K3397" t="s">
        <v>5598</v>
      </c>
      <c r="L3397">
        <v>16.5</v>
      </c>
      <c r="M3397">
        <v>16.5</v>
      </c>
      <c r="N3397" t="s">
        <v>6085</v>
      </c>
      <c r="O3397" t="s">
        <v>463</v>
      </c>
    </row>
    <row r="3398" spans="1:15" x14ac:dyDescent="0.3">
      <c r="A3398">
        <v>221825</v>
      </c>
      <c r="B3398">
        <v>122</v>
      </c>
      <c r="C3398" t="s">
        <v>552</v>
      </c>
      <c r="D3398" t="s">
        <v>2520</v>
      </c>
      <c r="E3398" t="s">
        <v>3559</v>
      </c>
      <c r="F3398" s="440">
        <v>46105</v>
      </c>
      <c r="G3398">
        <v>19502</v>
      </c>
      <c r="H3398" t="s">
        <v>6015</v>
      </c>
      <c r="I3398" t="s">
        <v>6085</v>
      </c>
      <c r="J3398">
        <v>0.8</v>
      </c>
      <c r="K3398" t="s">
        <v>5598</v>
      </c>
      <c r="L3398">
        <v>16</v>
      </c>
      <c r="M3398">
        <v>20</v>
      </c>
      <c r="N3398" t="s">
        <v>6085</v>
      </c>
      <c r="O3398" t="s">
        <v>463</v>
      </c>
    </row>
    <row r="3399" spans="1:15" x14ac:dyDescent="0.3">
      <c r="A3399">
        <v>221825</v>
      </c>
      <c r="B3399">
        <v>122</v>
      </c>
      <c r="C3399" t="s">
        <v>552</v>
      </c>
      <c r="D3399" t="s">
        <v>2520</v>
      </c>
      <c r="E3399" t="s">
        <v>3559</v>
      </c>
      <c r="F3399" s="440">
        <v>46105</v>
      </c>
      <c r="G3399">
        <v>19503</v>
      </c>
      <c r="H3399" t="s">
        <v>6058</v>
      </c>
      <c r="I3399" t="s">
        <v>6085</v>
      </c>
      <c r="J3399">
        <v>1</v>
      </c>
      <c r="K3399" t="s">
        <v>5598</v>
      </c>
      <c r="L3399">
        <v>12</v>
      </c>
      <c r="M3399">
        <v>12</v>
      </c>
      <c r="N3399" t="s">
        <v>6085</v>
      </c>
      <c r="O3399" t="s">
        <v>463</v>
      </c>
    </row>
    <row r="3400" spans="1:15" x14ac:dyDescent="0.3">
      <c r="A3400">
        <v>221825</v>
      </c>
      <c r="B3400">
        <v>122</v>
      </c>
      <c r="C3400" t="s">
        <v>552</v>
      </c>
      <c r="D3400" t="s">
        <v>2520</v>
      </c>
      <c r="E3400" t="s">
        <v>3559</v>
      </c>
      <c r="F3400" s="440">
        <v>46105</v>
      </c>
      <c r="G3400">
        <v>19553</v>
      </c>
      <c r="H3400" t="s">
        <v>6155</v>
      </c>
      <c r="I3400" t="s">
        <v>6085</v>
      </c>
      <c r="J3400">
        <v>4</v>
      </c>
      <c r="K3400" t="s">
        <v>5598</v>
      </c>
      <c r="L3400">
        <v>19.2</v>
      </c>
      <c r="M3400">
        <v>4.8</v>
      </c>
      <c r="N3400" t="s">
        <v>6085</v>
      </c>
      <c r="O3400" t="s">
        <v>463</v>
      </c>
    </row>
    <row r="3401" spans="1:15" x14ac:dyDescent="0.3">
      <c r="A3401">
        <v>221825</v>
      </c>
      <c r="B3401">
        <v>122</v>
      </c>
      <c r="C3401" t="s">
        <v>552</v>
      </c>
      <c r="D3401" t="s">
        <v>2520</v>
      </c>
      <c r="E3401" t="s">
        <v>3559</v>
      </c>
      <c r="F3401" s="440">
        <v>46105</v>
      </c>
      <c r="G3401">
        <v>19488</v>
      </c>
      <c r="H3401" t="s">
        <v>5930</v>
      </c>
      <c r="I3401" t="s">
        <v>6085</v>
      </c>
      <c r="J3401">
        <v>1</v>
      </c>
      <c r="K3401" t="s">
        <v>5598</v>
      </c>
      <c r="L3401">
        <v>13</v>
      </c>
      <c r="M3401">
        <v>13</v>
      </c>
      <c r="N3401" t="s">
        <v>6085</v>
      </c>
      <c r="O3401" t="s">
        <v>463</v>
      </c>
    </row>
    <row r="3402" spans="1:15" x14ac:dyDescent="0.3">
      <c r="A3402">
        <v>221825</v>
      </c>
      <c r="B3402">
        <v>122</v>
      </c>
      <c r="C3402" t="s">
        <v>552</v>
      </c>
      <c r="D3402" t="s">
        <v>2520</v>
      </c>
      <c r="E3402" t="s">
        <v>3559</v>
      </c>
      <c r="F3402" s="440">
        <v>46105</v>
      </c>
      <c r="G3402">
        <v>23113</v>
      </c>
      <c r="H3402" t="s">
        <v>5985</v>
      </c>
      <c r="I3402" t="s">
        <v>6085</v>
      </c>
      <c r="J3402">
        <v>1</v>
      </c>
      <c r="K3402" t="s">
        <v>5598</v>
      </c>
      <c r="L3402">
        <v>12</v>
      </c>
      <c r="M3402">
        <v>12</v>
      </c>
      <c r="N3402" t="s">
        <v>6085</v>
      </c>
      <c r="O3402" t="s">
        <v>463</v>
      </c>
    </row>
    <row r="3403" spans="1:15" x14ac:dyDescent="0.3">
      <c r="A3403">
        <v>221825</v>
      </c>
      <c r="B3403">
        <v>122</v>
      </c>
      <c r="C3403" t="s">
        <v>552</v>
      </c>
      <c r="D3403" t="s">
        <v>2520</v>
      </c>
      <c r="E3403" t="s">
        <v>3559</v>
      </c>
      <c r="F3403" s="440">
        <v>46105</v>
      </c>
      <c r="G3403">
        <v>23108</v>
      </c>
      <c r="H3403" t="s">
        <v>5986</v>
      </c>
      <c r="I3403" t="s">
        <v>6085</v>
      </c>
      <c r="J3403">
        <v>0.2</v>
      </c>
      <c r="K3403" t="s">
        <v>5598</v>
      </c>
      <c r="L3403">
        <v>13.2</v>
      </c>
      <c r="M3403">
        <v>66</v>
      </c>
      <c r="N3403" t="s">
        <v>6085</v>
      </c>
      <c r="O3403" t="s">
        <v>463</v>
      </c>
    </row>
    <row r="3404" spans="1:15" x14ac:dyDescent="0.3">
      <c r="A3404">
        <v>221825</v>
      </c>
      <c r="B3404">
        <v>122</v>
      </c>
      <c r="C3404" t="s">
        <v>552</v>
      </c>
      <c r="D3404" t="s">
        <v>2520</v>
      </c>
      <c r="E3404" t="s">
        <v>3559</v>
      </c>
      <c r="F3404" s="440">
        <v>46105</v>
      </c>
      <c r="G3404">
        <v>23359</v>
      </c>
      <c r="H3404" t="s">
        <v>5939</v>
      </c>
      <c r="I3404" t="s">
        <v>6085</v>
      </c>
      <c r="J3404">
        <v>15</v>
      </c>
      <c r="K3404" t="s">
        <v>5598</v>
      </c>
      <c r="L3404">
        <v>45</v>
      </c>
      <c r="M3404">
        <v>3</v>
      </c>
      <c r="N3404" t="s">
        <v>6085</v>
      </c>
      <c r="O3404" t="s">
        <v>463</v>
      </c>
    </row>
    <row r="3405" spans="1:15" x14ac:dyDescent="0.3">
      <c r="A3405">
        <v>221825</v>
      </c>
      <c r="B3405">
        <v>122</v>
      </c>
      <c r="C3405" t="s">
        <v>552</v>
      </c>
      <c r="D3405" t="s">
        <v>2520</v>
      </c>
      <c r="E3405" t="s">
        <v>3559</v>
      </c>
      <c r="F3405" s="440">
        <v>46105</v>
      </c>
      <c r="G3405">
        <v>23361</v>
      </c>
      <c r="H3405" t="s">
        <v>5937</v>
      </c>
      <c r="I3405" t="s">
        <v>6085</v>
      </c>
      <c r="J3405">
        <v>20</v>
      </c>
      <c r="K3405" t="s">
        <v>5598</v>
      </c>
      <c r="L3405">
        <v>69</v>
      </c>
      <c r="M3405">
        <v>3.45</v>
      </c>
      <c r="N3405" t="s">
        <v>6085</v>
      </c>
      <c r="O3405" t="s">
        <v>463</v>
      </c>
    </row>
    <row r="3406" spans="1:15" x14ac:dyDescent="0.3">
      <c r="A3406">
        <v>221825</v>
      </c>
      <c r="B3406">
        <v>122</v>
      </c>
      <c r="C3406" t="s">
        <v>552</v>
      </c>
      <c r="D3406" t="s">
        <v>2520</v>
      </c>
      <c r="E3406" t="s">
        <v>3559</v>
      </c>
      <c r="F3406" s="440">
        <v>46105</v>
      </c>
      <c r="G3406">
        <v>25647</v>
      </c>
      <c r="H3406" t="s">
        <v>5918</v>
      </c>
      <c r="I3406" t="s">
        <v>6085</v>
      </c>
      <c r="J3406">
        <v>0.6</v>
      </c>
      <c r="K3406" t="s">
        <v>5598</v>
      </c>
      <c r="L3406">
        <v>12</v>
      </c>
      <c r="M3406">
        <v>20</v>
      </c>
      <c r="N3406" t="s">
        <v>6085</v>
      </c>
      <c r="O3406" t="s">
        <v>463</v>
      </c>
    </row>
    <row r="3407" spans="1:15" x14ac:dyDescent="0.3">
      <c r="A3407">
        <v>221825</v>
      </c>
      <c r="B3407">
        <v>122</v>
      </c>
      <c r="C3407" t="s">
        <v>552</v>
      </c>
      <c r="D3407" t="s">
        <v>2520</v>
      </c>
      <c r="E3407" t="s">
        <v>3559</v>
      </c>
      <c r="F3407" s="440">
        <v>46105</v>
      </c>
      <c r="G3407">
        <v>23390</v>
      </c>
      <c r="H3407" t="s">
        <v>5922</v>
      </c>
      <c r="I3407" t="s">
        <v>6085</v>
      </c>
      <c r="J3407">
        <v>4</v>
      </c>
      <c r="K3407" t="s">
        <v>5598</v>
      </c>
      <c r="L3407">
        <v>36</v>
      </c>
      <c r="M3407">
        <v>9</v>
      </c>
      <c r="N3407" t="s">
        <v>6085</v>
      </c>
      <c r="O3407" t="s">
        <v>463</v>
      </c>
    </row>
    <row r="3408" spans="1:15" x14ac:dyDescent="0.3">
      <c r="A3408">
        <v>221825</v>
      </c>
      <c r="B3408">
        <v>122</v>
      </c>
      <c r="C3408" t="s">
        <v>552</v>
      </c>
      <c r="D3408" t="s">
        <v>2520</v>
      </c>
      <c r="E3408" t="s">
        <v>3559</v>
      </c>
      <c r="F3408" s="440">
        <v>46105</v>
      </c>
      <c r="G3408">
        <v>24037</v>
      </c>
      <c r="H3408" t="s">
        <v>6116</v>
      </c>
      <c r="I3408" t="s">
        <v>6085</v>
      </c>
      <c r="J3408">
        <v>4</v>
      </c>
      <c r="K3408" t="s">
        <v>5598</v>
      </c>
      <c r="L3408">
        <v>74</v>
      </c>
      <c r="M3408">
        <v>18.5</v>
      </c>
      <c r="N3408" t="s">
        <v>6085</v>
      </c>
      <c r="O3408" t="s">
        <v>463</v>
      </c>
    </row>
    <row r="3409" spans="1:15" x14ac:dyDescent="0.3">
      <c r="A3409">
        <v>221824</v>
      </c>
      <c r="B3409">
        <v>122</v>
      </c>
      <c r="C3409" t="s">
        <v>552</v>
      </c>
      <c r="D3409" t="s">
        <v>2702</v>
      </c>
      <c r="E3409" t="s">
        <v>3560</v>
      </c>
      <c r="F3409" s="440">
        <v>46106</v>
      </c>
      <c r="G3409">
        <v>20360</v>
      </c>
      <c r="H3409" t="s">
        <v>5646</v>
      </c>
      <c r="I3409" t="s">
        <v>6085</v>
      </c>
      <c r="J3409">
        <v>12</v>
      </c>
      <c r="K3409" t="s">
        <v>6139</v>
      </c>
      <c r="L3409">
        <v>271.2</v>
      </c>
      <c r="M3409">
        <v>22.6</v>
      </c>
      <c r="N3409" t="s">
        <v>6085</v>
      </c>
      <c r="O3409" t="s">
        <v>463</v>
      </c>
    </row>
    <row r="3410" spans="1:15" x14ac:dyDescent="0.3">
      <c r="A3410">
        <v>221824</v>
      </c>
      <c r="B3410">
        <v>122</v>
      </c>
      <c r="C3410" t="s">
        <v>552</v>
      </c>
      <c r="D3410" t="s">
        <v>2702</v>
      </c>
      <c r="E3410" t="s">
        <v>3560</v>
      </c>
      <c r="F3410" s="440">
        <v>46106</v>
      </c>
      <c r="G3410">
        <v>19203</v>
      </c>
      <c r="H3410" t="s">
        <v>5692</v>
      </c>
      <c r="I3410" t="s">
        <v>6085</v>
      </c>
      <c r="J3410">
        <v>56</v>
      </c>
      <c r="K3410" t="s">
        <v>5613</v>
      </c>
      <c r="L3410">
        <v>178.64</v>
      </c>
      <c r="M3410">
        <v>3.19</v>
      </c>
      <c r="N3410" t="s">
        <v>6085</v>
      </c>
      <c r="O3410" t="s">
        <v>463</v>
      </c>
    </row>
    <row r="3411" spans="1:15" x14ac:dyDescent="0.3">
      <c r="A3411">
        <v>221823</v>
      </c>
      <c r="B3411">
        <v>122</v>
      </c>
      <c r="C3411" t="s">
        <v>552</v>
      </c>
      <c r="D3411" t="s">
        <v>2704</v>
      </c>
      <c r="E3411" t="s">
        <v>3561</v>
      </c>
      <c r="F3411" s="440">
        <v>46105</v>
      </c>
      <c r="G3411">
        <v>19621</v>
      </c>
      <c r="H3411" t="s">
        <v>5931</v>
      </c>
      <c r="I3411" t="s">
        <v>6085</v>
      </c>
      <c r="J3411">
        <v>4</v>
      </c>
      <c r="K3411" t="s">
        <v>5598</v>
      </c>
      <c r="L3411">
        <v>23.2</v>
      </c>
      <c r="M3411">
        <v>5.8</v>
      </c>
      <c r="N3411" t="s">
        <v>6085</v>
      </c>
      <c r="O3411" t="s">
        <v>463</v>
      </c>
    </row>
    <row r="3412" spans="1:15" x14ac:dyDescent="0.3">
      <c r="A3412">
        <v>221823</v>
      </c>
      <c r="B3412">
        <v>122</v>
      </c>
      <c r="C3412" t="s">
        <v>552</v>
      </c>
      <c r="D3412" t="s">
        <v>2704</v>
      </c>
      <c r="E3412" t="s">
        <v>3561</v>
      </c>
      <c r="F3412" s="440">
        <v>46105</v>
      </c>
      <c r="G3412">
        <v>24083</v>
      </c>
      <c r="H3412" t="s">
        <v>5924</v>
      </c>
      <c r="I3412" t="s">
        <v>6085</v>
      </c>
      <c r="J3412">
        <v>50</v>
      </c>
      <c r="K3412" t="s">
        <v>5598</v>
      </c>
      <c r="L3412">
        <v>257.5</v>
      </c>
      <c r="M3412">
        <v>5.15</v>
      </c>
      <c r="N3412" t="s">
        <v>6085</v>
      </c>
      <c r="O3412" t="s">
        <v>463</v>
      </c>
    </row>
    <row r="3413" spans="1:15" x14ac:dyDescent="0.3">
      <c r="A3413">
        <v>221823</v>
      </c>
      <c r="B3413">
        <v>122</v>
      </c>
      <c r="C3413" t="s">
        <v>552</v>
      </c>
      <c r="D3413" t="s">
        <v>2704</v>
      </c>
      <c r="E3413" t="s">
        <v>3561</v>
      </c>
      <c r="F3413" s="440">
        <v>46105</v>
      </c>
      <c r="G3413">
        <v>19465</v>
      </c>
      <c r="H3413" t="s">
        <v>5953</v>
      </c>
      <c r="I3413" t="s">
        <v>6085</v>
      </c>
      <c r="J3413">
        <v>1.2</v>
      </c>
      <c r="K3413" t="s">
        <v>5598</v>
      </c>
      <c r="L3413">
        <v>6.96</v>
      </c>
      <c r="M3413">
        <v>5.8</v>
      </c>
      <c r="N3413" t="s">
        <v>6085</v>
      </c>
      <c r="O3413" t="s">
        <v>463</v>
      </c>
    </row>
    <row r="3414" spans="1:15" x14ac:dyDescent="0.3">
      <c r="A3414">
        <v>221823</v>
      </c>
      <c r="B3414">
        <v>122</v>
      </c>
      <c r="C3414" t="s">
        <v>552</v>
      </c>
      <c r="D3414" t="s">
        <v>2704</v>
      </c>
      <c r="E3414" t="s">
        <v>3561</v>
      </c>
      <c r="F3414" s="440">
        <v>46105</v>
      </c>
      <c r="G3414">
        <v>19658</v>
      </c>
      <c r="H3414" t="s">
        <v>5915</v>
      </c>
      <c r="I3414" t="s">
        <v>6085</v>
      </c>
      <c r="J3414">
        <v>10</v>
      </c>
      <c r="K3414" t="s">
        <v>5598</v>
      </c>
      <c r="L3414">
        <v>37</v>
      </c>
      <c r="M3414">
        <v>3.7</v>
      </c>
      <c r="N3414" t="s">
        <v>6085</v>
      </c>
      <c r="O3414" t="s">
        <v>463</v>
      </c>
    </row>
    <row r="3415" spans="1:15" x14ac:dyDescent="0.3">
      <c r="A3415">
        <v>221823</v>
      </c>
      <c r="B3415">
        <v>122</v>
      </c>
      <c r="C3415" t="s">
        <v>552</v>
      </c>
      <c r="D3415" t="s">
        <v>2704</v>
      </c>
      <c r="E3415" t="s">
        <v>3561</v>
      </c>
      <c r="F3415" s="440">
        <v>46105</v>
      </c>
      <c r="G3415">
        <v>19790</v>
      </c>
      <c r="H3415" t="s">
        <v>5948</v>
      </c>
      <c r="I3415" t="s">
        <v>6085</v>
      </c>
      <c r="J3415">
        <v>4</v>
      </c>
      <c r="K3415" t="s">
        <v>5598</v>
      </c>
      <c r="L3415">
        <v>185.6</v>
      </c>
      <c r="M3415">
        <v>46.4</v>
      </c>
      <c r="N3415" t="s">
        <v>6085</v>
      </c>
      <c r="O3415" t="s">
        <v>463</v>
      </c>
    </row>
    <row r="3416" spans="1:15" x14ac:dyDescent="0.3">
      <c r="A3416">
        <v>221823</v>
      </c>
      <c r="B3416">
        <v>122</v>
      </c>
      <c r="C3416" t="s">
        <v>552</v>
      </c>
      <c r="D3416" t="s">
        <v>2704</v>
      </c>
      <c r="E3416" t="s">
        <v>3561</v>
      </c>
      <c r="F3416" s="440">
        <v>46105</v>
      </c>
      <c r="G3416">
        <v>19600</v>
      </c>
      <c r="H3416" t="s">
        <v>6121</v>
      </c>
      <c r="I3416" t="s">
        <v>6085</v>
      </c>
      <c r="J3416">
        <v>1.5</v>
      </c>
      <c r="K3416" t="s">
        <v>5598</v>
      </c>
      <c r="L3416">
        <v>17.399999999999999</v>
      </c>
      <c r="M3416">
        <v>11.6</v>
      </c>
      <c r="N3416" t="s">
        <v>6085</v>
      </c>
      <c r="O3416" t="s">
        <v>463</v>
      </c>
    </row>
    <row r="3417" spans="1:15" x14ac:dyDescent="0.3">
      <c r="A3417">
        <v>221823</v>
      </c>
      <c r="B3417">
        <v>122</v>
      </c>
      <c r="C3417" t="s">
        <v>552</v>
      </c>
      <c r="D3417" t="s">
        <v>2704</v>
      </c>
      <c r="E3417" t="s">
        <v>3561</v>
      </c>
      <c r="F3417" s="440">
        <v>46105</v>
      </c>
      <c r="G3417">
        <v>23236</v>
      </c>
      <c r="H3417" t="s">
        <v>5934</v>
      </c>
      <c r="I3417" t="s">
        <v>6085</v>
      </c>
      <c r="J3417">
        <v>2</v>
      </c>
      <c r="K3417" t="s">
        <v>5598</v>
      </c>
      <c r="L3417">
        <v>24.64</v>
      </c>
      <c r="M3417">
        <v>12.32</v>
      </c>
      <c r="N3417" t="s">
        <v>6085</v>
      </c>
      <c r="O3417" t="s">
        <v>463</v>
      </c>
    </row>
    <row r="3418" spans="1:15" x14ac:dyDescent="0.3">
      <c r="A3418">
        <v>221823</v>
      </c>
      <c r="B3418">
        <v>122</v>
      </c>
      <c r="C3418" t="s">
        <v>552</v>
      </c>
      <c r="D3418" t="s">
        <v>2704</v>
      </c>
      <c r="E3418" t="s">
        <v>3561</v>
      </c>
      <c r="F3418" s="440">
        <v>46105</v>
      </c>
      <c r="G3418">
        <v>19472</v>
      </c>
      <c r="H3418" t="s">
        <v>6064</v>
      </c>
      <c r="I3418" t="s">
        <v>6085</v>
      </c>
      <c r="J3418">
        <v>1</v>
      </c>
      <c r="K3418" t="s">
        <v>5598</v>
      </c>
      <c r="L3418">
        <v>28.35</v>
      </c>
      <c r="M3418">
        <v>28.35</v>
      </c>
      <c r="N3418" t="s">
        <v>6085</v>
      </c>
      <c r="O3418" t="s">
        <v>463</v>
      </c>
    </row>
    <row r="3419" spans="1:15" x14ac:dyDescent="0.3">
      <c r="A3419">
        <v>221822</v>
      </c>
      <c r="B3419">
        <v>122</v>
      </c>
      <c r="C3419" t="s">
        <v>552</v>
      </c>
      <c r="D3419" t="s">
        <v>3508</v>
      </c>
      <c r="E3419" t="s">
        <v>3562</v>
      </c>
      <c r="F3419" s="440">
        <v>46105</v>
      </c>
      <c r="G3419">
        <v>21073</v>
      </c>
      <c r="H3419" t="s">
        <v>5628</v>
      </c>
      <c r="I3419" t="s">
        <v>6085</v>
      </c>
      <c r="J3419">
        <v>20</v>
      </c>
      <c r="K3419" t="s">
        <v>5613</v>
      </c>
      <c r="L3419">
        <v>978</v>
      </c>
      <c r="M3419">
        <v>48.9</v>
      </c>
      <c r="N3419" t="s">
        <v>6085</v>
      </c>
      <c r="O3419" t="s">
        <v>463</v>
      </c>
    </row>
    <row r="3420" spans="1:15" x14ac:dyDescent="0.3">
      <c r="A3420">
        <v>221822</v>
      </c>
      <c r="B3420">
        <v>122</v>
      </c>
      <c r="C3420" t="s">
        <v>552</v>
      </c>
      <c r="D3420" t="s">
        <v>3508</v>
      </c>
      <c r="E3420" t="s">
        <v>3562</v>
      </c>
      <c r="F3420" s="440">
        <v>46105</v>
      </c>
      <c r="G3420">
        <v>19984</v>
      </c>
      <c r="H3420" t="s">
        <v>5669</v>
      </c>
      <c r="I3420" t="s">
        <v>6085</v>
      </c>
      <c r="J3420">
        <v>2</v>
      </c>
      <c r="K3420" t="s">
        <v>5613</v>
      </c>
      <c r="L3420">
        <v>39.6</v>
      </c>
      <c r="M3420">
        <v>19.8</v>
      </c>
      <c r="N3420" t="s">
        <v>6085</v>
      </c>
      <c r="O3420" t="s">
        <v>463</v>
      </c>
    </row>
    <row r="3421" spans="1:15" x14ac:dyDescent="0.3">
      <c r="A3421">
        <v>221822</v>
      </c>
      <c r="B3421">
        <v>122</v>
      </c>
      <c r="C3421" t="s">
        <v>552</v>
      </c>
      <c r="D3421" t="s">
        <v>3508</v>
      </c>
      <c r="E3421" t="s">
        <v>3562</v>
      </c>
      <c r="F3421" s="440">
        <v>46105</v>
      </c>
      <c r="G3421">
        <v>20861</v>
      </c>
      <c r="H3421" t="s">
        <v>5854</v>
      </c>
      <c r="I3421" t="s">
        <v>6085</v>
      </c>
      <c r="J3421">
        <v>5</v>
      </c>
      <c r="K3421" t="s">
        <v>6103</v>
      </c>
      <c r="L3421">
        <v>233.5</v>
      </c>
      <c r="M3421">
        <v>46.7</v>
      </c>
      <c r="N3421" t="s">
        <v>6085</v>
      </c>
      <c r="O3421" t="s">
        <v>463</v>
      </c>
    </row>
    <row r="3422" spans="1:15" x14ac:dyDescent="0.3">
      <c r="A3422">
        <v>220887</v>
      </c>
      <c r="B3422">
        <v>122</v>
      </c>
      <c r="C3422" t="s">
        <v>552</v>
      </c>
      <c r="D3422" t="s">
        <v>2715</v>
      </c>
      <c r="E3422" t="s">
        <v>3563</v>
      </c>
      <c r="F3422" s="440">
        <v>46107</v>
      </c>
      <c r="G3422">
        <v>19166</v>
      </c>
      <c r="H3422" t="s">
        <v>5892</v>
      </c>
      <c r="I3422" t="s">
        <v>6085</v>
      </c>
      <c r="J3422">
        <v>50</v>
      </c>
      <c r="K3422" t="s">
        <v>5613</v>
      </c>
      <c r="L3422">
        <v>1017.5</v>
      </c>
      <c r="M3422">
        <v>20.350000000000001</v>
      </c>
      <c r="N3422" t="s">
        <v>6085</v>
      </c>
      <c r="O3422" t="s">
        <v>463</v>
      </c>
    </row>
    <row r="3423" spans="1:15" x14ac:dyDescent="0.3">
      <c r="A3423">
        <v>220887</v>
      </c>
      <c r="B3423">
        <v>122</v>
      </c>
      <c r="C3423" t="s">
        <v>552</v>
      </c>
      <c r="D3423" t="s">
        <v>2715</v>
      </c>
      <c r="E3423" t="s">
        <v>3563</v>
      </c>
      <c r="F3423" s="440">
        <v>46107</v>
      </c>
      <c r="G3423">
        <v>21372</v>
      </c>
      <c r="H3423" t="s">
        <v>5704</v>
      </c>
      <c r="I3423" t="s">
        <v>6085</v>
      </c>
      <c r="J3423">
        <v>20</v>
      </c>
      <c r="K3423" t="s">
        <v>5613</v>
      </c>
      <c r="L3423">
        <v>620</v>
      </c>
      <c r="M3423">
        <v>31</v>
      </c>
      <c r="N3423" t="s">
        <v>6085</v>
      </c>
      <c r="O3423" t="s">
        <v>463</v>
      </c>
    </row>
    <row r="3424" spans="1:15" x14ac:dyDescent="0.3">
      <c r="A3424">
        <v>220887</v>
      </c>
      <c r="B3424">
        <v>122</v>
      </c>
      <c r="C3424" t="s">
        <v>552</v>
      </c>
      <c r="D3424" t="s">
        <v>2715</v>
      </c>
      <c r="E3424" t="s">
        <v>3563</v>
      </c>
      <c r="F3424" s="440">
        <v>46107</v>
      </c>
      <c r="G3424">
        <v>28384</v>
      </c>
      <c r="H3424" t="s">
        <v>5894</v>
      </c>
      <c r="I3424" t="s">
        <v>6085</v>
      </c>
      <c r="J3424">
        <v>16</v>
      </c>
      <c r="K3424" t="s">
        <v>5613</v>
      </c>
      <c r="L3424">
        <v>416</v>
      </c>
      <c r="M3424">
        <v>26</v>
      </c>
      <c r="N3424" t="s">
        <v>6085</v>
      </c>
      <c r="O3424" t="s">
        <v>463</v>
      </c>
    </row>
    <row r="3425" spans="1:15" x14ac:dyDescent="0.3">
      <c r="A3425">
        <v>220886</v>
      </c>
      <c r="B3425">
        <v>122</v>
      </c>
      <c r="C3425" t="s">
        <v>552</v>
      </c>
      <c r="D3425" t="s">
        <v>2760</v>
      </c>
      <c r="E3425" t="s">
        <v>3564</v>
      </c>
      <c r="F3425" s="440">
        <v>46107</v>
      </c>
      <c r="G3425">
        <v>17437</v>
      </c>
      <c r="H3425" t="s">
        <v>6129</v>
      </c>
      <c r="I3425" t="s">
        <v>6097</v>
      </c>
      <c r="J3425">
        <v>40</v>
      </c>
      <c r="K3425" t="s">
        <v>5613</v>
      </c>
      <c r="L3425">
        <v>92</v>
      </c>
      <c r="M3425">
        <v>2.2999999999999998</v>
      </c>
      <c r="N3425" t="s">
        <v>6099</v>
      </c>
      <c r="O3425" t="s">
        <v>463</v>
      </c>
    </row>
    <row r="3426" spans="1:15" x14ac:dyDescent="0.3">
      <c r="A3426">
        <v>220886</v>
      </c>
      <c r="B3426">
        <v>122</v>
      </c>
      <c r="C3426" t="s">
        <v>552</v>
      </c>
      <c r="D3426" t="s">
        <v>2760</v>
      </c>
      <c r="E3426" t="s">
        <v>3564</v>
      </c>
      <c r="F3426" s="440">
        <v>46107</v>
      </c>
      <c r="G3426">
        <v>17553</v>
      </c>
      <c r="H3426" t="s">
        <v>6194</v>
      </c>
      <c r="I3426" t="s">
        <v>6097</v>
      </c>
      <c r="J3426">
        <v>1</v>
      </c>
      <c r="K3426" t="s">
        <v>5605</v>
      </c>
      <c r="L3426">
        <v>160</v>
      </c>
      <c r="M3426">
        <v>160</v>
      </c>
      <c r="N3426" t="s">
        <v>6099</v>
      </c>
      <c r="O3426" t="s">
        <v>463</v>
      </c>
    </row>
    <row r="3427" spans="1:15" x14ac:dyDescent="0.3">
      <c r="A3427">
        <v>220886</v>
      </c>
      <c r="B3427">
        <v>122</v>
      </c>
      <c r="C3427" t="s">
        <v>552</v>
      </c>
      <c r="D3427" t="s">
        <v>2760</v>
      </c>
      <c r="E3427" t="s">
        <v>3564</v>
      </c>
      <c r="F3427" s="440">
        <v>46107</v>
      </c>
      <c r="G3427">
        <v>17475</v>
      </c>
      <c r="H3427" t="s">
        <v>6259</v>
      </c>
      <c r="I3427" t="s">
        <v>6097</v>
      </c>
      <c r="J3427">
        <v>2</v>
      </c>
      <c r="K3427" t="s">
        <v>5703</v>
      </c>
      <c r="L3427">
        <v>208</v>
      </c>
      <c r="M3427">
        <v>104</v>
      </c>
      <c r="N3427" t="s">
        <v>6099</v>
      </c>
      <c r="O3427" t="s">
        <v>463</v>
      </c>
    </row>
    <row r="3428" spans="1:15" x14ac:dyDescent="0.3">
      <c r="A3428">
        <v>220886</v>
      </c>
      <c r="B3428">
        <v>122</v>
      </c>
      <c r="C3428" t="s">
        <v>552</v>
      </c>
      <c r="D3428" t="s">
        <v>2760</v>
      </c>
      <c r="E3428" t="s">
        <v>3564</v>
      </c>
      <c r="F3428" s="440">
        <v>46107</v>
      </c>
      <c r="G3428">
        <v>17125</v>
      </c>
      <c r="H3428" t="s">
        <v>6193</v>
      </c>
      <c r="I3428" t="s">
        <v>6097</v>
      </c>
      <c r="J3428">
        <v>6</v>
      </c>
      <c r="K3428" t="s">
        <v>5613</v>
      </c>
      <c r="L3428">
        <v>24</v>
      </c>
      <c r="M3428">
        <v>4</v>
      </c>
      <c r="N3428" t="s">
        <v>6099</v>
      </c>
      <c r="O3428" t="s">
        <v>463</v>
      </c>
    </row>
    <row r="3429" spans="1:15" x14ac:dyDescent="0.3">
      <c r="A3429">
        <v>220886</v>
      </c>
      <c r="B3429">
        <v>122</v>
      </c>
      <c r="C3429" t="s">
        <v>552</v>
      </c>
      <c r="D3429" t="s">
        <v>2760</v>
      </c>
      <c r="E3429" t="s">
        <v>3564</v>
      </c>
      <c r="F3429" s="440">
        <v>46107</v>
      </c>
      <c r="G3429">
        <v>17001</v>
      </c>
      <c r="H3429" t="s">
        <v>6184</v>
      </c>
      <c r="I3429" t="s">
        <v>6097</v>
      </c>
      <c r="J3429">
        <v>20</v>
      </c>
      <c r="K3429" t="s">
        <v>5613</v>
      </c>
      <c r="L3429">
        <v>98.4</v>
      </c>
      <c r="M3429">
        <v>4.92</v>
      </c>
      <c r="N3429" t="s">
        <v>6099</v>
      </c>
      <c r="O3429" t="s">
        <v>463</v>
      </c>
    </row>
    <row r="3430" spans="1:15" x14ac:dyDescent="0.3">
      <c r="A3430">
        <v>220886</v>
      </c>
      <c r="B3430">
        <v>122</v>
      </c>
      <c r="C3430" t="s">
        <v>552</v>
      </c>
      <c r="D3430" t="s">
        <v>2760</v>
      </c>
      <c r="E3430" t="s">
        <v>3564</v>
      </c>
      <c r="F3430" s="440">
        <v>46107</v>
      </c>
      <c r="G3430">
        <v>17418</v>
      </c>
      <c r="H3430" t="s">
        <v>6128</v>
      </c>
      <c r="I3430" t="s">
        <v>6097</v>
      </c>
      <c r="J3430">
        <v>6</v>
      </c>
      <c r="K3430" t="s">
        <v>5703</v>
      </c>
      <c r="L3430">
        <v>353.4</v>
      </c>
      <c r="M3430">
        <v>58.9</v>
      </c>
      <c r="N3430" t="s">
        <v>6099</v>
      </c>
      <c r="O3430" t="s">
        <v>463</v>
      </c>
    </row>
    <row r="3431" spans="1:15" x14ac:dyDescent="0.3">
      <c r="A3431">
        <v>220886</v>
      </c>
      <c r="B3431">
        <v>122</v>
      </c>
      <c r="C3431" t="s">
        <v>552</v>
      </c>
      <c r="D3431" t="s">
        <v>2760</v>
      </c>
      <c r="E3431" t="s">
        <v>3564</v>
      </c>
      <c r="F3431" s="440">
        <v>46107</v>
      </c>
      <c r="G3431">
        <v>28880</v>
      </c>
      <c r="H3431" t="s">
        <v>6179</v>
      </c>
      <c r="J3431">
        <v>4</v>
      </c>
      <c r="K3431" t="s">
        <v>5703</v>
      </c>
      <c r="L3431">
        <v>340</v>
      </c>
      <c r="M3431">
        <v>85</v>
      </c>
      <c r="N3431" t="s">
        <v>6099</v>
      </c>
      <c r="O3431" t="s">
        <v>463</v>
      </c>
    </row>
    <row r="3432" spans="1:15" x14ac:dyDescent="0.3">
      <c r="A3432">
        <v>220885</v>
      </c>
      <c r="B3432">
        <v>122</v>
      </c>
      <c r="C3432" t="s">
        <v>552</v>
      </c>
      <c r="D3432" t="s">
        <v>2868</v>
      </c>
      <c r="E3432" t="s">
        <v>3565</v>
      </c>
      <c r="F3432" s="440">
        <v>46106</v>
      </c>
      <c r="G3432">
        <v>25868</v>
      </c>
      <c r="H3432" t="s">
        <v>5890</v>
      </c>
      <c r="I3432" t="s">
        <v>6085</v>
      </c>
      <c r="J3432">
        <v>1.88</v>
      </c>
      <c r="K3432" t="s">
        <v>5598</v>
      </c>
      <c r="L3432">
        <v>184.99</v>
      </c>
      <c r="M3432">
        <v>98.398936000000006</v>
      </c>
      <c r="N3432" t="s">
        <v>6085</v>
      </c>
      <c r="O3432" t="s">
        <v>463</v>
      </c>
    </row>
    <row r="3433" spans="1:15" x14ac:dyDescent="0.3">
      <c r="A3433">
        <v>220885</v>
      </c>
      <c r="B3433">
        <v>122</v>
      </c>
      <c r="C3433" t="s">
        <v>552</v>
      </c>
      <c r="D3433" t="s">
        <v>2868</v>
      </c>
      <c r="E3433" t="s">
        <v>3565</v>
      </c>
      <c r="F3433" s="440">
        <v>46106</v>
      </c>
      <c r="G3433">
        <v>26596</v>
      </c>
      <c r="H3433" t="s">
        <v>5891</v>
      </c>
      <c r="I3433" t="s">
        <v>6085</v>
      </c>
      <c r="J3433">
        <v>3.75</v>
      </c>
      <c r="K3433" t="s">
        <v>5598</v>
      </c>
      <c r="L3433">
        <v>375.75</v>
      </c>
      <c r="M3433">
        <v>100.2</v>
      </c>
      <c r="N3433" t="s">
        <v>6085</v>
      </c>
      <c r="O3433" t="s">
        <v>463</v>
      </c>
    </row>
    <row r="3434" spans="1:15" x14ac:dyDescent="0.3">
      <c r="A3434">
        <v>220884</v>
      </c>
      <c r="B3434">
        <v>122</v>
      </c>
      <c r="C3434" t="s">
        <v>552</v>
      </c>
      <c r="D3434" t="s">
        <v>2746</v>
      </c>
      <c r="E3434" t="s">
        <v>3566</v>
      </c>
      <c r="F3434" s="440">
        <v>46106</v>
      </c>
      <c r="G3434">
        <v>27340</v>
      </c>
      <c r="H3434" t="s">
        <v>6118</v>
      </c>
      <c r="I3434" t="s">
        <v>4764</v>
      </c>
      <c r="J3434">
        <v>14</v>
      </c>
      <c r="K3434" t="s">
        <v>5605</v>
      </c>
      <c r="L3434">
        <v>750.68</v>
      </c>
      <c r="M3434">
        <v>53.62</v>
      </c>
      <c r="N3434" t="s">
        <v>4764</v>
      </c>
      <c r="O3434" t="s">
        <v>463</v>
      </c>
    </row>
    <row r="3435" spans="1:15" x14ac:dyDescent="0.3">
      <c r="A3435">
        <v>220884</v>
      </c>
      <c r="B3435">
        <v>122</v>
      </c>
      <c r="C3435" t="s">
        <v>552</v>
      </c>
      <c r="D3435" t="s">
        <v>2746</v>
      </c>
      <c r="E3435" t="s">
        <v>3566</v>
      </c>
      <c r="F3435" s="440">
        <v>46106</v>
      </c>
      <c r="G3435">
        <v>28315</v>
      </c>
      <c r="H3435" t="s">
        <v>6120</v>
      </c>
      <c r="I3435" t="s">
        <v>4764</v>
      </c>
      <c r="J3435">
        <v>7</v>
      </c>
      <c r="K3435" t="s">
        <v>5605</v>
      </c>
      <c r="L3435">
        <v>304.92</v>
      </c>
      <c r="M3435">
        <v>43.56</v>
      </c>
      <c r="N3435" t="s">
        <v>4764</v>
      </c>
      <c r="O3435" t="s">
        <v>463</v>
      </c>
    </row>
    <row r="3436" spans="1:15" x14ac:dyDescent="0.3">
      <c r="A3436">
        <v>220884</v>
      </c>
      <c r="B3436">
        <v>122</v>
      </c>
      <c r="C3436" t="s">
        <v>552</v>
      </c>
      <c r="D3436" t="s">
        <v>2746</v>
      </c>
      <c r="E3436" t="s">
        <v>3566</v>
      </c>
      <c r="F3436" s="440">
        <v>46106</v>
      </c>
      <c r="G3436">
        <v>28316</v>
      </c>
      <c r="H3436" t="s">
        <v>6119</v>
      </c>
      <c r="I3436" t="s">
        <v>4764</v>
      </c>
      <c r="J3436">
        <v>8</v>
      </c>
      <c r="K3436" t="s">
        <v>5605</v>
      </c>
      <c r="L3436">
        <v>312.39999999999998</v>
      </c>
      <c r="M3436">
        <v>39.049999999999997</v>
      </c>
      <c r="N3436" t="s">
        <v>4764</v>
      </c>
      <c r="O3436" t="s">
        <v>463</v>
      </c>
    </row>
    <row r="3437" spans="1:15" x14ac:dyDescent="0.3">
      <c r="A3437">
        <v>220883</v>
      </c>
      <c r="B3437">
        <v>122</v>
      </c>
      <c r="C3437" t="s">
        <v>552</v>
      </c>
      <c r="D3437" t="s">
        <v>2760</v>
      </c>
      <c r="E3437" t="s">
        <v>3567</v>
      </c>
      <c r="F3437" s="440">
        <v>46108</v>
      </c>
      <c r="G3437">
        <v>17449</v>
      </c>
      <c r="H3437" t="s">
        <v>6334</v>
      </c>
      <c r="I3437" t="s">
        <v>6097</v>
      </c>
      <c r="J3437">
        <v>4</v>
      </c>
      <c r="K3437" t="s">
        <v>5605</v>
      </c>
      <c r="L3437">
        <v>35.6</v>
      </c>
      <c r="M3437">
        <v>8.9</v>
      </c>
      <c r="N3437" t="s">
        <v>6099</v>
      </c>
      <c r="O3437" t="s">
        <v>463</v>
      </c>
    </row>
    <row r="3438" spans="1:15" x14ac:dyDescent="0.3">
      <c r="A3438">
        <v>220883</v>
      </c>
      <c r="B3438">
        <v>122</v>
      </c>
      <c r="C3438" t="s">
        <v>552</v>
      </c>
      <c r="D3438" t="s">
        <v>2760</v>
      </c>
      <c r="E3438" t="s">
        <v>3567</v>
      </c>
      <c r="F3438" s="440">
        <v>46108</v>
      </c>
      <c r="G3438">
        <v>26942</v>
      </c>
      <c r="H3438" t="s">
        <v>6335</v>
      </c>
      <c r="I3438" t="s">
        <v>6102</v>
      </c>
      <c r="J3438">
        <v>2</v>
      </c>
      <c r="K3438" t="s">
        <v>5613</v>
      </c>
      <c r="L3438">
        <v>31.8</v>
      </c>
      <c r="M3438">
        <v>15.9</v>
      </c>
      <c r="N3438" t="s">
        <v>6099</v>
      </c>
      <c r="O3438" t="s">
        <v>463</v>
      </c>
    </row>
    <row r="3439" spans="1:15" x14ac:dyDescent="0.3">
      <c r="A3439">
        <v>220882</v>
      </c>
      <c r="B3439">
        <v>122</v>
      </c>
      <c r="C3439" t="s">
        <v>552</v>
      </c>
      <c r="D3439" t="s">
        <v>3046</v>
      </c>
      <c r="E3439" t="s">
        <v>3568</v>
      </c>
      <c r="F3439" s="440">
        <v>46104</v>
      </c>
      <c r="G3439">
        <v>24004</v>
      </c>
      <c r="H3439" t="s">
        <v>6001</v>
      </c>
      <c r="I3439" t="s">
        <v>4764</v>
      </c>
      <c r="J3439">
        <v>40</v>
      </c>
      <c r="K3439" t="s">
        <v>5605</v>
      </c>
      <c r="L3439">
        <v>1079.5999999999999</v>
      </c>
      <c r="M3439">
        <v>26.99</v>
      </c>
      <c r="N3439" t="s">
        <v>4764</v>
      </c>
      <c r="O3439" t="s">
        <v>463</v>
      </c>
    </row>
    <row r="3440" spans="1:15" x14ac:dyDescent="0.3">
      <c r="A3440">
        <v>220881</v>
      </c>
      <c r="B3440">
        <v>122</v>
      </c>
      <c r="C3440" t="s">
        <v>552</v>
      </c>
      <c r="D3440" t="s">
        <v>3046</v>
      </c>
      <c r="E3440" t="s">
        <v>3569</v>
      </c>
      <c r="F3440" s="440">
        <v>46102</v>
      </c>
      <c r="G3440">
        <v>24004</v>
      </c>
      <c r="H3440" t="s">
        <v>6001</v>
      </c>
      <c r="I3440" t="s">
        <v>4764</v>
      </c>
      <c r="J3440">
        <v>40</v>
      </c>
      <c r="K3440" t="s">
        <v>5605</v>
      </c>
      <c r="L3440">
        <v>1251.5999999999999</v>
      </c>
      <c r="M3440">
        <v>31.29</v>
      </c>
      <c r="N3440" t="s">
        <v>4764</v>
      </c>
      <c r="O3440" t="s">
        <v>463</v>
      </c>
    </row>
    <row r="3441" spans="1:15" x14ac:dyDescent="0.3">
      <c r="A3441">
        <v>220881</v>
      </c>
      <c r="B3441">
        <v>122</v>
      </c>
      <c r="C3441" t="s">
        <v>552</v>
      </c>
      <c r="D3441" t="s">
        <v>3046</v>
      </c>
      <c r="E3441" t="s">
        <v>3569</v>
      </c>
      <c r="F3441" s="440">
        <v>46102</v>
      </c>
      <c r="G3441">
        <v>17925</v>
      </c>
      <c r="H3441" t="s">
        <v>5994</v>
      </c>
      <c r="I3441" t="s">
        <v>4764</v>
      </c>
      <c r="J3441">
        <v>20</v>
      </c>
      <c r="K3441" t="s">
        <v>5605</v>
      </c>
      <c r="L3441">
        <v>663.6</v>
      </c>
      <c r="M3441">
        <v>33.18</v>
      </c>
      <c r="N3441" t="s">
        <v>4764</v>
      </c>
      <c r="O3441" t="s">
        <v>463</v>
      </c>
    </row>
    <row r="3442" spans="1:15" x14ac:dyDescent="0.3">
      <c r="A3442">
        <v>220880</v>
      </c>
      <c r="B3442">
        <v>122</v>
      </c>
      <c r="C3442" t="s">
        <v>552</v>
      </c>
      <c r="D3442" t="s">
        <v>1372</v>
      </c>
      <c r="E3442" t="s">
        <v>3570</v>
      </c>
      <c r="F3442" s="440">
        <v>46107</v>
      </c>
      <c r="G3442">
        <v>26366</v>
      </c>
      <c r="H3442" t="s">
        <v>6336</v>
      </c>
      <c r="I3442" t="s">
        <v>6234</v>
      </c>
      <c r="J3442">
        <v>10</v>
      </c>
      <c r="K3442" t="s">
        <v>5613</v>
      </c>
      <c r="L3442">
        <v>690</v>
      </c>
      <c r="M3442">
        <v>69</v>
      </c>
      <c r="O3442" t="s">
        <v>463</v>
      </c>
    </row>
    <row r="3443" spans="1:15" x14ac:dyDescent="0.3">
      <c r="A3443">
        <v>220879</v>
      </c>
      <c r="B3443">
        <v>122</v>
      </c>
      <c r="C3443" t="s">
        <v>552</v>
      </c>
      <c r="D3443" t="s">
        <v>2758</v>
      </c>
      <c r="E3443" t="s">
        <v>3571</v>
      </c>
      <c r="F3443" s="440">
        <v>46109</v>
      </c>
      <c r="G3443">
        <v>28220</v>
      </c>
      <c r="H3443" t="s">
        <v>6126</v>
      </c>
      <c r="I3443" t="s">
        <v>6085</v>
      </c>
      <c r="J3443">
        <v>5</v>
      </c>
      <c r="K3443" t="s">
        <v>5598</v>
      </c>
      <c r="L3443">
        <v>160</v>
      </c>
      <c r="M3443">
        <v>32</v>
      </c>
      <c r="N3443" t="s">
        <v>6085</v>
      </c>
      <c r="O3443" t="s">
        <v>463</v>
      </c>
    </row>
    <row r="3444" spans="1:15" x14ac:dyDescent="0.3">
      <c r="A3444">
        <v>220879</v>
      </c>
      <c r="B3444">
        <v>122</v>
      </c>
      <c r="C3444" t="s">
        <v>552</v>
      </c>
      <c r="D3444" t="s">
        <v>2758</v>
      </c>
      <c r="E3444" t="s">
        <v>3571</v>
      </c>
      <c r="F3444" s="440">
        <v>46109</v>
      </c>
      <c r="G3444">
        <v>28221</v>
      </c>
      <c r="H3444" t="s">
        <v>6124</v>
      </c>
      <c r="I3444" t="s">
        <v>6085</v>
      </c>
      <c r="J3444">
        <v>5</v>
      </c>
      <c r="K3444" t="s">
        <v>5598</v>
      </c>
      <c r="L3444">
        <v>190</v>
      </c>
      <c r="M3444">
        <v>38</v>
      </c>
      <c r="N3444" t="s">
        <v>6085</v>
      </c>
      <c r="O3444" t="s">
        <v>463</v>
      </c>
    </row>
    <row r="3445" spans="1:15" x14ac:dyDescent="0.3">
      <c r="A3445">
        <v>220879</v>
      </c>
      <c r="B3445">
        <v>122</v>
      </c>
      <c r="C3445" t="s">
        <v>552</v>
      </c>
      <c r="D3445" t="s">
        <v>2758</v>
      </c>
      <c r="E3445" t="s">
        <v>3571</v>
      </c>
      <c r="F3445" s="440">
        <v>46109</v>
      </c>
      <c r="G3445">
        <v>28222</v>
      </c>
      <c r="H3445" t="s">
        <v>6125</v>
      </c>
      <c r="I3445" t="s">
        <v>6085</v>
      </c>
      <c r="J3445">
        <v>5</v>
      </c>
      <c r="K3445" t="s">
        <v>5598</v>
      </c>
      <c r="L3445">
        <v>210</v>
      </c>
      <c r="M3445">
        <v>42</v>
      </c>
      <c r="N3445" t="s">
        <v>6085</v>
      </c>
      <c r="O3445" t="s">
        <v>463</v>
      </c>
    </row>
    <row r="3446" spans="1:15" x14ac:dyDescent="0.3">
      <c r="A3446">
        <v>220478</v>
      </c>
      <c r="B3446">
        <v>122</v>
      </c>
      <c r="C3446" t="s">
        <v>552</v>
      </c>
      <c r="D3446" t="s">
        <v>3508</v>
      </c>
      <c r="E3446" t="s">
        <v>3572</v>
      </c>
      <c r="F3446" s="440">
        <v>46105</v>
      </c>
      <c r="G3446">
        <v>17476</v>
      </c>
      <c r="H3446" t="s">
        <v>6138</v>
      </c>
      <c r="I3446" t="s">
        <v>6102</v>
      </c>
      <c r="J3446">
        <v>4</v>
      </c>
      <c r="K3446" t="s">
        <v>5605</v>
      </c>
      <c r="L3446">
        <v>84</v>
      </c>
      <c r="M3446">
        <v>21</v>
      </c>
      <c r="N3446" t="s">
        <v>6099</v>
      </c>
      <c r="O3446" t="s">
        <v>463</v>
      </c>
    </row>
    <row r="3447" spans="1:15" x14ac:dyDescent="0.3">
      <c r="A3447">
        <v>220478</v>
      </c>
      <c r="B3447">
        <v>122</v>
      </c>
      <c r="C3447" t="s">
        <v>552</v>
      </c>
      <c r="D3447" t="s">
        <v>3508</v>
      </c>
      <c r="E3447" t="s">
        <v>3572</v>
      </c>
      <c r="F3447" s="440">
        <v>46105</v>
      </c>
      <c r="G3447">
        <v>17488</v>
      </c>
      <c r="H3447" t="s">
        <v>6130</v>
      </c>
      <c r="I3447" t="s">
        <v>6097</v>
      </c>
      <c r="J3447">
        <v>4</v>
      </c>
      <c r="K3447" t="s">
        <v>5703</v>
      </c>
      <c r="L3447">
        <v>84</v>
      </c>
      <c r="M3447">
        <v>21</v>
      </c>
      <c r="N3447" t="s">
        <v>6099</v>
      </c>
      <c r="O3447" t="s">
        <v>463</v>
      </c>
    </row>
    <row r="3448" spans="1:15" x14ac:dyDescent="0.3">
      <c r="A3448">
        <v>220478</v>
      </c>
      <c r="B3448">
        <v>122</v>
      </c>
      <c r="C3448" t="s">
        <v>552</v>
      </c>
      <c r="D3448" t="s">
        <v>3508</v>
      </c>
      <c r="E3448" t="s">
        <v>3572</v>
      </c>
      <c r="F3448" s="440">
        <v>46105</v>
      </c>
      <c r="G3448">
        <v>17504</v>
      </c>
      <c r="H3448" t="s">
        <v>6132</v>
      </c>
      <c r="I3448" t="s">
        <v>6102</v>
      </c>
      <c r="J3448">
        <v>4</v>
      </c>
      <c r="K3448" t="s">
        <v>5613</v>
      </c>
      <c r="L3448">
        <v>84</v>
      </c>
      <c r="M3448">
        <v>21</v>
      </c>
      <c r="N3448" t="s">
        <v>6099</v>
      </c>
      <c r="O3448" t="s">
        <v>463</v>
      </c>
    </row>
    <row r="3449" spans="1:15" x14ac:dyDescent="0.3">
      <c r="A3449">
        <v>220478</v>
      </c>
      <c r="B3449">
        <v>122</v>
      </c>
      <c r="C3449" t="s">
        <v>552</v>
      </c>
      <c r="D3449" t="s">
        <v>3508</v>
      </c>
      <c r="E3449" t="s">
        <v>3572</v>
      </c>
      <c r="F3449" s="440">
        <v>46105</v>
      </c>
      <c r="G3449">
        <v>17361</v>
      </c>
      <c r="H3449" t="s">
        <v>6136</v>
      </c>
      <c r="I3449" t="s">
        <v>6097</v>
      </c>
      <c r="J3449">
        <v>4</v>
      </c>
      <c r="K3449" t="s">
        <v>5605</v>
      </c>
      <c r="L3449">
        <v>29.8</v>
      </c>
      <c r="M3449">
        <v>7.45</v>
      </c>
      <c r="N3449" t="s">
        <v>6099</v>
      </c>
      <c r="O3449" t="s">
        <v>463</v>
      </c>
    </row>
    <row r="3450" spans="1:15" x14ac:dyDescent="0.3">
      <c r="A3450">
        <v>220478</v>
      </c>
      <c r="B3450">
        <v>122</v>
      </c>
      <c r="C3450" t="s">
        <v>552</v>
      </c>
      <c r="D3450" t="s">
        <v>3508</v>
      </c>
      <c r="E3450" t="s">
        <v>3572</v>
      </c>
      <c r="F3450" s="440">
        <v>46105</v>
      </c>
      <c r="G3450">
        <v>17397</v>
      </c>
      <c r="H3450" t="s">
        <v>6206</v>
      </c>
      <c r="I3450" t="s">
        <v>6097</v>
      </c>
      <c r="J3450">
        <v>6</v>
      </c>
      <c r="K3450" t="s">
        <v>6098</v>
      </c>
      <c r="L3450">
        <v>190.92</v>
      </c>
      <c r="M3450">
        <v>31.82</v>
      </c>
      <c r="N3450" t="s">
        <v>6099</v>
      </c>
      <c r="O3450" t="s">
        <v>463</v>
      </c>
    </row>
    <row r="3451" spans="1:15" x14ac:dyDescent="0.3">
      <c r="A3451">
        <v>220478</v>
      </c>
      <c r="B3451">
        <v>122</v>
      </c>
      <c r="C3451" t="s">
        <v>552</v>
      </c>
      <c r="D3451" t="s">
        <v>3508</v>
      </c>
      <c r="E3451" t="s">
        <v>3572</v>
      </c>
      <c r="F3451" s="440">
        <v>46105</v>
      </c>
      <c r="G3451">
        <v>21423</v>
      </c>
      <c r="H3451" t="s">
        <v>6208</v>
      </c>
      <c r="I3451" t="s">
        <v>6097</v>
      </c>
      <c r="J3451">
        <v>4</v>
      </c>
      <c r="K3451" t="s">
        <v>6098</v>
      </c>
      <c r="L3451">
        <v>127.28</v>
      </c>
      <c r="M3451">
        <v>31.82</v>
      </c>
      <c r="N3451" t="s">
        <v>6099</v>
      </c>
      <c r="O3451" t="s">
        <v>463</v>
      </c>
    </row>
    <row r="3452" spans="1:15" x14ac:dyDescent="0.3">
      <c r="A3452">
        <v>220478</v>
      </c>
      <c r="B3452">
        <v>122</v>
      </c>
      <c r="C3452" t="s">
        <v>552</v>
      </c>
      <c r="D3452" t="s">
        <v>3508</v>
      </c>
      <c r="E3452" t="s">
        <v>3572</v>
      </c>
      <c r="F3452" s="440">
        <v>46105</v>
      </c>
      <c r="G3452">
        <v>21665</v>
      </c>
      <c r="H3452" t="s">
        <v>6096</v>
      </c>
      <c r="I3452" t="s">
        <v>6097</v>
      </c>
      <c r="J3452">
        <v>8</v>
      </c>
      <c r="K3452" t="s">
        <v>6098</v>
      </c>
      <c r="L3452">
        <v>254.56</v>
      </c>
      <c r="M3452">
        <v>31.82</v>
      </c>
      <c r="N3452" t="s">
        <v>6099</v>
      </c>
      <c r="O3452" t="s">
        <v>463</v>
      </c>
    </row>
    <row r="3453" spans="1:15" x14ac:dyDescent="0.3">
      <c r="A3453">
        <v>220478</v>
      </c>
      <c r="B3453">
        <v>122</v>
      </c>
      <c r="C3453" t="s">
        <v>552</v>
      </c>
      <c r="D3453" t="s">
        <v>3508</v>
      </c>
      <c r="E3453" t="s">
        <v>3572</v>
      </c>
      <c r="F3453" s="440">
        <v>46105</v>
      </c>
      <c r="G3453">
        <v>17162</v>
      </c>
      <c r="H3453" t="s">
        <v>6137</v>
      </c>
      <c r="I3453" t="s">
        <v>6097</v>
      </c>
      <c r="J3453">
        <v>6</v>
      </c>
      <c r="K3453" t="s">
        <v>5613</v>
      </c>
      <c r="L3453">
        <v>324</v>
      </c>
      <c r="M3453">
        <v>54</v>
      </c>
      <c r="N3453" t="s">
        <v>6099</v>
      </c>
      <c r="O3453" t="s">
        <v>463</v>
      </c>
    </row>
    <row r="3454" spans="1:15" x14ac:dyDescent="0.3">
      <c r="A3454">
        <v>220477</v>
      </c>
      <c r="B3454">
        <v>122</v>
      </c>
      <c r="C3454" t="s">
        <v>552</v>
      </c>
      <c r="D3454" t="s">
        <v>3573</v>
      </c>
      <c r="E3454" t="s">
        <v>3574</v>
      </c>
      <c r="F3454" s="440">
        <v>46105</v>
      </c>
      <c r="G3454">
        <v>25093</v>
      </c>
      <c r="H3454" t="s">
        <v>5823</v>
      </c>
      <c r="I3454" t="s">
        <v>4764</v>
      </c>
      <c r="J3454">
        <v>9</v>
      </c>
      <c r="K3454" t="s">
        <v>5613</v>
      </c>
      <c r="L3454">
        <v>1282.5</v>
      </c>
      <c r="M3454">
        <v>142.5</v>
      </c>
      <c r="N3454" t="s">
        <v>4764</v>
      </c>
      <c r="O3454" t="s">
        <v>463</v>
      </c>
    </row>
    <row r="3455" spans="1:15" x14ac:dyDescent="0.3">
      <c r="A3455">
        <v>220476</v>
      </c>
      <c r="B3455">
        <v>122</v>
      </c>
      <c r="C3455" t="s">
        <v>552</v>
      </c>
      <c r="D3455" t="s">
        <v>2832</v>
      </c>
      <c r="E3455" t="s">
        <v>3575</v>
      </c>
      <c r="F3455" s="440">
        <v>46105</v>
      </c>
      <c r="G3455">
        <v>17778</v>
      </c>
      <c r="H3455" t="s">
        <v>5825</v>
      </c>
      <c r="I3455" t="s">
        <v>4764</v>
      </c>
      <c r="J3455">
        <v>18</v>
      </c>
      <c r="K3455" t="s">
        <v>5613</v>
      </c>
      <c r="L3455">
        <v>2070.9</v>
      </c>
      <c r="M3455">
        <v>115.05</v>
      </c>
      <c r="N3455" t="s">
        <v>4764</v>
      </c>
      <c r="O3455" t="s">
        <v>463</v>
      </c>
    </row>
    <row r="3456" spans="1:15" x14ac:dyDescent="0.3">
      <c r="A3456">
        <v>220476</v>
      </c>
      <c r="B3456">
        <v>122</v>
      </c>
      <c r="C3456" t="s">
        <v>552</v>
      </c>
      <c r="D3456" t="s">
        <v>2832</v>
      </c>
      <c r="E3456" t="s">
        <v>3575</v>
      </c>
      <c r="F3456" s="440">
        <v>46105</v>
      </c>
      <c r="G3456">
        <v>21945</v>
      </c>
      <c r="H3456" t="s">
        <v>5828</v>
      </c>
      <c r="I3456" t="s">
        <v>4764</v>
      </c>
      <c r="J3456">
        <v>72</v>
      </c>
      <c r="K3456" t="s">
        <v>5601</v>
      </c>
      <c r="L3456">
        <v>2854.8</v>
      </c>
      <c r="M3456">
        <v>39.65</v>
      </c>
      <c r="N3456" t="s">
        <v>4764</v>
      </c>
      <c r="O3456" t="s">
        <v>463</v>
      </c>
    </row>
    <row r="3457" spans="1:15" x14ac:dyDescent="0.3">
      <c r="A3457">
        <v>220476</v>
      </c>
      <c r="B3457">
        <v>122</v>
      </c>
      <c r="C3457" t="s">
        <v>552</v>
      </c>
      <c r="D3457" t="s">
        <v>2832</v>
      </c>
      <c r="E3457" t="s">
        <v>3575</v>
      </c>
      <c r="F3457" s="440">
        <v>46105</v>
      </c>
      <c r="G3457">
        <v>17594</v>
      </c>
      <c r="H3457" t="s">
        <v>5878</v>
      </c>
      <c r="I3457" t="s">
        <v>4764</v>
      </c>
      <c r="J3457">
        <v>12</v>
      </c>
      <c r="K3457" t="s">
        <v>5601</v>
      </c>
      <c r="L3457">
        <v>811.2</v>
      </c>
      <c r="M3457">
        <v>67.599999999999994</v>
      </c>
      <c r="N3457" t="s">
        <v>4764</v>
      </c>
      <c r="O3457" t="s">
        <v>463</v>
      </c>
    </row>
    <row r="3458" spans="1:15" x14ac:dyDescent="0.3">
      <c r="A3458">
        <v>220475</v>
      </c>
      <c r="B3458">
        <v>122</v>
      </c>
      <c r="C3458" t="s">
        <v>552</v>
      </c>
      <c r="D3458" t="s">
        <v>2706</v>
      </c>
      <c r="E3458" t="s">
        <v>3576</v>
      </c>
      <c r="F3458" s="440">
        <v>46106</v>
      </c>
      <c r="G3458">
        <v>20202</v>
      </c>
      <c r="H3458" t="s">
        <v>5852</v>
      </c>
      <c r="I3458" t="s">
        <v>6085</v>
      </c>
      <c r="J3458">
        <v>20</v>
      </c>
      <c r="K3458" t="s">
        <v>5613</v>
      </c>
      <c r="L3458">
        <v>145.80000000000001</v>
      </c>
      <c r="M3458">
        <v>7.29</v>
      </c>
      <c r="N3458" t="s">
        <v>6085</v>
      </c>
      <c r="O3458" t="s">
        <v>463</v>
      </c>
    </row>
    <row r="3459" spans="1:15" x14ac:dyDescent="0.3">
      <c r="A3459">
        <v>220475</v>
      </c>
      <c r="B3459">
        <v>122</v>
      </c>
      <c r="C3459" t="s">
        <v>552</v>
      </c>
      <c r="D3459" t="s">
        <v>2706</v>
      </c>
      <c r="E3459" t="s">
        <v>3576</v>
      </c>
      <c r="F3459" s="440">
        <v>46106</v>
      </c>
      <c r="G3459">
        <v>19946</v>
      </c>
      <c r="H3459" t="s">
        <v>5672</v>
      </c>
      <c r="I3459" t="s">
        <v>6085</v>
      </c>
      <c r="J3459">
        <v>2</v>
      </c>
      <c r="K3459" t="s">
        <v>5625</v>
      </c>
      <c r="L3459">
        <v>113.6</v>
      </c>
      <c r="M3459">
        <v>56.8</v>
      </c>
      <c r="N3459" t="s">
        <v>6085</v>
      </c>
      <c r="O3459" t="s">
        <v>463</v>
      </c>
    </row>
    <row r="3460" spans="1:15" x14ac:dyDescent="0.3">
      <c r="A3460">
        <v>220475</v>
      </c>
      <c r="B3460">
        <v>122</v>
      </c>
      <c r="C3460" t="s">
        <v>552</v>
      </c>
      <c r="D3460" t="s">
        <v>2706</v>
      </c>
      <c r="E3460" t="s">
        <v>3576</v>
      </c>
      <c r="F3460" s="440">
        <v>46106</v>
      </c>
      <c r="G3460">
        <v>20661</v>
      </c>
      <c r="H3460" t="s">
        <v>5850</v>
      </c>
      <c r="I3460" t="s">
        <v>6085</v>
      </c>
      <c r="J3460">
        <v>10</v>
      </c>
      <c r="K3460" t="s">
        <v>5613</v>
      </c>
      <c r="L3460">
        <v>82.9</v>
      </c>
      <c r="M3460">
        <v>8.2899999999999991</v>
      </c>
      <c r="N3460" t="s">
        <v>6085</v>
      </c>
      <c r="O3460" t="s">
        <v>463</v>
      </c>
    </row>
    <row r="3461" spans="1:15" x14ac:dyDescent="0.3">
      <c r="A3461">
        <v>220475</v>
      </c>
      <c r="B3461">
        <v>122</v>
      </c>
      <c r="C3461" t="s">
        <v>552</v>
      </c>
      <c r="D3461" t="s">
        <v>2706</v>
      </c>
      <c r="E3461" t="s">
        <v>3576</v>
      </c>
      <c r="F3461" s="440">
        <v>46106</v>
      </c>
      <c r="G3461">
        <v>24123</v>
      </c>
      <c r="H3461" t="s">
        <v>5632</v>
      </c>
      <c r="I3461" t="s">
        <v>6085</v>
      </c>
      <c r="J3461">
        <v>5</v>
      </c>
      <c r="K3461" t="s">
        <v>5605</v>
      </c>
      <c r="L3461">
        <v>614</v>
      </c>
      <c r="M3461">
        <v>122.8</v>
      </c>
      <c r="N3461" t="s">
        <v>6085</v>
      </c>
      <c r="O3461" t="s">
        <v>463</v>
      </c>
    </row>
    <row r="3462" spans="1:15" x14ac:dyDescent="0.3">
      <c r="A3462">
        <v>220475</v>
      </c>
      <c r="B3462">
        <v>122</v>
      </c>
      <c r="C3462" t="s">
        <v>552</v>
      </c>
      <c r="D3462" t="s">
        <v>2706</v>
      </c>
      <c r="E3462" t="s">
        <v>3576</v>
      </c>
      <c r="F3462" s="440">
        <v>46106</v>
      </c>
      <c r="G3462">
        <v>20007</v>
      </c>
      <c r="H3462" t="s">
        <v>5660</v>
      </c>
      <c r="I3462" t="s">
        <v>6085</v>
      </c>
      <c r="J3462">
        <v>2</v>
      </c>
      <c r="K3462" t="s">
        <v>5610</v>
      </c>
      <c r="L3462">
        <v>108.74</v>
      </c>
      <c r="M3462">
        <v>54.37</v>
      </c>
      <c r="N3462" t="s">
        <v>6085</v>
      </c>
      <c r="O3462" t="s">
        <v>463</v>
      </c>
    </row>
    <row r="3463" spans="1:15" x14ac:dyDescent="0.3">
      <c r="A3463">
        <v>220475</v>
      </c>
      <c r="B3463">
        <v>122</v>
      </c>
      <c r="C3463" t="s">
        <v>552</v>
      </c>
      <c r="D3463" t="s">
        <v>2706</v>
      </c>
      <c r="E3463" t="s">
        <v>3576</v>
      </c>
      <c r="F3463" s="440">
        <v>46106</v>
      </c>
      <c r="G3463">
        <v>20672</v>
      </c>
      <c r="H3463" t="s">
        <v>5642</v>
      </c>
      <c r="I3463" t="s">
        <v>6085</v>
      </c>
      <c r="J3463">
        <v>5</v>
      </c>
      <c r="K3463" t="s">
        <v>5605</v>
      </c>
      <c r="L3463">
        <v>147.75</v>
      </c>
      <c r="M3463">
        <v>29.55</v>
      </c>
      <c r="N3463" t="s">
        <v>6085</v>
      </c>
      <c r="O3463" t="s">
        <v>463</v>
      </c>
    </row>
    <row r="3464" spans="1:15" x14ac:dyDescent="0.3">
      <c r="A3464">
        <v>220475</v>
      </c>
      <c r="B3464">
        <v>122</v>
      </c>
      <c r="C3464" t="s">
        <v>552</v>
      </c>
      <c r="D3464" t="s">
        <v>2706</v>
      </c>
      <c r="E3464" t="s">
        <v>3576</v>
      </c>
      <c r="F3464" s="440">
        <v>46106</v>
      </c>
      <c r="G3464">
        <v>20421</v>
      </c>
      <c r="H3464" t="s">
        <v>5637</v>
      </c>
      <c r="I3464" t="s">
        <v>6085</v>
      </c>
      <c r="J3464">
        <v>24</v>
      </c>
      <c r="K3464" t="s">
        <v>5613</v>
      </c>
      <c r="L3464">
        <v>427.2</v>
      </c>
      <c r="M3464">
        <v>17.8</v>
      </c>
      <c r="N3464" t="s">
        <v>6085</v>
      </c>
      <c r="O3464" t="s">
        <v>463</v>
      </c>
    </row>
    <row r="3465" spans="1:15" x14ac:dyDescent="0.3">
      <c r="A3465">
        <v>220475</v>
      </c>
      <c r="B3465">
        <v>122</v>
      </c>
      <c r="C3465" t="s">
        <v>552</v>
      </c>
      <c r="D3465" t="s">
        <v>2706</v>
      </c>
      <c r="E3465" t="s">
        <v>3576</v>
      </c>
      <c r="F3465" s="440">
        <v>46106</v>
      </c>
      <c r="G3465">
        <v>21130</v>
      </c>
      <c r="H3465" t="s">
        <v>5884</v>
      </c>
      <c r="I3465" t="s">
        <v>6085</v>
      </c>
      <c r="J3465">
        <v>2</v>
      </c>
      <c r="K3465" t="s">
        <v>5613</v>
      </c>
      <c r="L3465">
        <v>97.76</v>
      </c>
      <c r="M3465">
        <v>48.88</v>
      </c>
      <c r="N3465" t="s">
        <v>6085</v>
      </c>
      <c r="O3465" t="s">
        <v>463</v>
      </c>
    </row>
    <row r="3466" spans="1:15" x14ac:dyDescent="0.3">
      <c r="A3466">
        <v>220475</v>
      </c>
      <c r="B3466">
        <v>122</v>
      </c>
      <c r="C3466" t="s">
        <v>552</v>
      </c>
      <c r="D3466" t="s">
        <v>2706</v>
      </c>
      <c r="E3466" t="s">
        <v>3576</v>
      </c>
      <c r="F3466" s="440">
        <v>46106</v>
      </c>
      <c r="G3466">
        <v>20621</v>
      </c>
      <c r="H3466" t="s">
        <v>5677</v>
      </c>
      <c r="I3466" t="s">
        <v>6085</v>
      </c>
      <c r="J3466">
        <v>10</v>
      </c>
      <c r="K3466" t="s">
        <v>5613</v>
      </c>
      <c r="L3466">
        <v>228.8</v>
      </c>
      <c r="M3466">
        <v>22.88</v>
      </c>
      <c r="N3466" t="s">
        <v>6085</v>
      </c>
      <c r="O3466" t="s">
        <v>463</v>
      </c>
    </row>
    <row r="3467" spans="1:15" x14ac:dyDescent="0.3">
      <c r="A3467">
        <v>220475</v>
      </c>
      <c r="B3467">
        <v>122</v>
      </c>
      <c r="C3467" t="s">
        <v>552</v>
      </c>
      <c r="D3467" t="s">
        <v>2706</v>
      </c>
      <c r="E3467" t="s">
        <v>3576</v>
      </c>
      <c r="F3467" s="440">
        <v>46106</v>
      </c>
      <c r="G3467">
        <v>19906</v>
      </c>
      <c r="H3467" t="s">
        <v>6104</v>
      </c>
      <c r="I3467" t="s">
        <v>6085</v>
      </c>
      <c r="J3467">
        <v>2</v>
      </c>
      <c r="K3467" t="s">
        <v>5605</v>
      </c>
      <c r="L3467">
        <v>72.599999999999994</v>
      </c>
      <c r="M3467">
        <v>36.299999999999997</v>
      </c>
      <c r="N3467" t="s">
        <v>6085</v>
      </c>
      <c r="O3467" t="s">
        <v>463</v>
      </c>
    </row>
    <row r="3468" spans="1:15" x14ac:dyDescent="0.3">
      <c r="A3468">
        <v>220475</v>
      </c>
      <c r="B3468">
        <v>122</v>
      </c>
      <c r="C3468" t="s">
        <v>552</v>
      </c>
      <c r="D3468" t="s">
        <v>2706</v>
      </c>
      <c r="E3468" t="s">
        <v>3576</v>
      </c>
      <c r="F3468" s="440">
        <v>46106</v>
      </c>
      <c r="G3468">
        <v>26020</v>
      </c>
      <c r="H3468" t="s">
        <v>5639</v>
      </c>
      <c r="I3468" t="s">
        <v>6085</v>
      </c>
      <c r="J3468">
        <v>24</v>
      </c>
      <c r="K3468" t="s">
        <v>5613</v>
      </c>
      <c r="L3468">
        <v>317.52</v>
      </c>
      <c r="M3468">
        <v>13.23</v>
      </c>
      <c r="N3468" t="s">
        <v>6085</v>
      </c>
      <c r="O3468" t="s">
        <v>463</v>
      </c>
    </row>
    <row r="3469" spans="1:15" x14ac:dyDescent="0.3">
      <c r="A3469">
        <v>220475</v>
      </c>
      <c r="B3469">
        <v>122</v>
      </c>
      <c r="C3469" t="s">
        <v>552</v>
      </c>
      <c r="D3469" t="s">
        <v>2706</v>
      </c>
      <c r="E3469" t="s">
        <v>3576</v>
      </c>
      <c r="F3469" s="440">
        <v>46106</v>
      </c>
      <c r="G3469">
        <v>20022</v>
      </c>
      <c r="H3469" t="s">
        <v>5651</v>
      </c>
      <c r="I3469" t="s">
        <v>6085</v>
      </c>
      <c r="J3469">
        <v>6</v>
      </c>
      <c r="K3469" t="s">
        <v>6103</v>
      </c>
      <c r="L3469">
        <v>63</v>
      </c>
      <c r="M3469">
        <v>10.5</v>
      </c>
      <c r="N3469" t="s">
        <v>6085</v>
      </c>
      <c r="O3469" t="s">
        <v>463</v>
      </c>
    </row>
    <row r="3470" spans="1:15" x14ac:dyDescent="0.3">
      <c r="A3470">
        <v>220475</v>
      </c>
      <c r="B3470">
        <v>122</v>
      </c>
      <c r="C3470" t="s">
        <v>552</v>
      </c>
      <c r="D3470" t="s">
        <v>2706</v>
      </c>
      <c r="E3470" t="s">
        <v>3576</v>
      </c>
      <c r="F3470" s="440">
        <v>46106</v>
      </c>
      <c r="G3470">
        <v>21093</v>
      </c>
      <c r="H3470" t="s">
        <v>5608</v>
      </c>
      <c r="I3470" t="s">
        <v>6085</v>
      </c>
      <c r="J3470">
        <v>80</v>
      </c>
      <c r="K3470" t="s">
        <v>6103</v>
      </c>
      <c r="L3470">
        <v>351.2</v>
      </c>
      <c r="M3470">
        <v>4.3899999999999997</v>
      </c>
      <c r="N3470" t="s">
        <v>6085</v>
      </c>
      <c r="O3470" t="s">
        <v>463</v>
      </c>
    </row>
    <row r="3471" spans="1:15" x14ac:dyDescent="0.3">
      <c r="A3471">
        <v>220475</v>
      </c>
      <c r="B3471">
        <v>122</v>
      </c>
      <c r="C3471" t="s">
        <v>552</v>
      </c>
      <c r="D3471" t="s">
        <v>2706</v>
      </c>
      <c r="E3471" t="s">
        <v>3576</v>
      </c>
      <c r="F3471" s="440">
        <v>46106</v>
      </c>
      <c r="G3471">
        <v>19421</v>
      </c>
      <c r="H3471" t="s">
        <v>5963</v>
      </c>
      <c r="I3471" t="s">
        <v>6085</v>
      </c>
      <c r="J3471">
        <v>5</v>
      </c>
      <c r="K3471" t="s">
        <v>6103</v>
      </c>
      <c r="L3471">
        <v>333</v>
      </c>
      <c r="M3471">
        <v>66.599999999999994</v>
      </c>
      <c r="N3471" t="s">
        <v>6085</v>
      </c>
      <c r="O3471" t="s">
        <v>463</v>
      </c>
    </row>
    <row r="3472" spans="1:15" x14ac:dyDescent="0.3">
      <c r="A3472">
        <v>220475</v>
      </c>
      <c r="B3472">
        <v>122</v>
      </c>
      <c r="C3472" t="s">
        <v>552</v>
      </c>
      <c r="D3472" t="s">
        <v>2706</v>
      </c>
      <c r="E3472" t="s">
        <v>3576</v>
      </c>
      <c r="F3472" s="440">
        <v>46106</v>
      </c>
      <c r="G3472">
        <v>20614</v>
      </c>
      <c r="H3472" t="s">
        <v>5686</v>
      </c>
      <c r="I3472" t="s">
        <v>6085</v>
      </c>
      <c r="J3472">
        <v>2</v>
      </c>
      <c r="K3472" t="s">
        <v>6103</v>
      </c>
      <c r="L3472">
        <v>64.86</v>
      </c>
      <c r="M3472">
        <v>32.43</v>
      </c>
      <c r="N3472" t="s">
        <v>6085</v>
      </c>
      <c r="O3472" t="s">
        <v>463</v>
      </c>
    </row>
    <row r="3473" spans="1:15" x14ac:dyDescent="0.3">
      <c r="A3473">
        <v>220475</v>
      </c>
      <c r="B3473">
        <v>122</v>
      </c>
      <c r="C3473" t="s">
        <v>552</v>
      </c>
      <c r="D3473" t="s">
        <v>2706</v>
      </c>
      <c r="E3473" t="s">
        <v>3576</v>
      </c>
      <c r="F3473" s="440">
        <v>46106</v>
      </c>
      <c r="G3473">
        <v>20809</v>
      </c>
      <c r="H3473" t="s">
        <v>5627</v>
      </c>
      <c r="I3473" t="s">
        <v>6085</v>
      </c>
      <c r="J3473">
        <v>10</v>
      </c>
      <c r="K3473" t="s">
        <v>6103</v>
      </c>
      <c r="L3473">
        <v>299</v>
      </c>
      <c r="M3473">
        <v>29.9</v>
      </c>
      <c r="N3473" t="s">
        <v>6085</v>
      </c>
      <c r="O3473" t="s">
        <v>463</v>
      </c>
    </row>
    <row r="3474" spans="1:15" x14ac:dyDescent="0.3">
      <c r="A3474">
        <v>220474</v>
      </c>
      <c r="B3474">
        <v>122</v>
      </c>
      <c r="C3474" t="s">
        <v>552</v>
      </c>
      <c r="D3474" t="s">
        <v>2744</v>
      </c>
      <c r="E3474" t="s">
        <v>3577</v>
      </c>
      <c r="F3474" s="440">
        <v>46106</v>
      </c>
      <c r="G3474">
        <v>18667</v>
      </c>
      <c r="H3474" t="s">
        <v>5718</v>
      </c>
      <c r="I3474" t="s">
        <v>6085</v>
      </c>
      <c r="J3474">
        <v>48.4</v>
      </c>
      <c r="K3474" t="s">
        <v>5598</v>
      </c>
      <c r="L3474">
        <v>967.52</v>
      </c>
      <c r="M3474">
        <v>19.990082999999998</v>
      </c>
      <c r="N3474" t="s">
        <v>6085</v>
      </c>
      <c r="O3474" t="s">
        <v>463</v>
      </c>
    </row>
    <row r="3475" spans="1:15" x14ac:dyDescent="0.3">
      <c r="A3475">
        <v>220474</v>
      </c>
      <c r="B3475">
        <v>122</v>
      </c>
      <c r="C3475" t="s">
        <v>552</v>
      </c>
      <c r="D3475" t="s">
        <v>2744</v>
      </c>
      <c r="E3475" t="s">
        <v>3577</v>
      </c>
      <c r="F3475" s="440">
        <v>46106</v>
      </c>
      <c r="G3475">
        <v>18696</v>
      </c>
      <c r="H3475" t="s">
        <v>6023</v>
      </c>
      <c r="I3475" t="s">
        <v>6085</v>
      </c>
      <c r="J3475">
        <v>15.3</v>
      </c>
      <c r="K3475" t="s">
        <v>5598</v>
      </c>
      <c r="L3475">
        <v>275.25</v>
      </c>
      <c r="M3475">
        <v>17.990196000000001</v>
      </c>
      <c r="N3475" t="s">
        <v>6085</v>
      </c>
      <c r="O3475" t="s">
        <v>463</v>
      </c>
    </row>
    <row r="3476" spans="1:15" x14ac:dyDescent="0.3">
      <c r="A3476">
        <v>220473</v>
      </c>
      <c r="B3476">
        <v>122</v>
      </c>
      <c r="C3476" t="s">
        <v>552</v>
      </c>
      <c r="D3476" t="s">
        <v>2815</v>
      </c>
      <c r="E3476" t="s">
        <v>3578</v>
      </c>
      <c r="F3476" s="440">
        <v>46105</v>
      </c>
      <c r="G3476">
        <v>18382</v>
      </c>
      <c r="H3476" t="s">
        <v>5738</v>
      </c>
      <c r="I3476" t="s">
        <v>4764</v>
      </c>
      <c r="J3476">
        <v>12</v>
      </c>
      <c r="K3476" t="s">
        <v>5601</v>
      </c>
      <c r="L3476">
        <v>828</v>
      </c>
      <c r="M3476">
        <v>69</v>
      </c>
      <c r="N3476" t="s">
        <v>4764</v>
      </c>
      <c r="O3476" t="s">
        <v>463</v>
      </c>
    </row>
    <row r="3477" spans="1:15" x14ac:dyDescent="0.3">
      <c r="A3477">
        <v>220473</v>
      </c>
      <c r="B3477">
        <v>122</v>
      </c>
      <c r="C3477" t="s">
        <v>552</v>
      </c>
      <c r="D3477" t="s">
        <v>2815</v>
      </c>
      <c r="E3477" t="s">
        <v>3578</v>
      </c>
      <c r="F3477" s="440">
        <v>46105</v>
      </c>
      <c r="G3477">
        <v>18219</v>
      </c>
      <c r="H3477" t="s">
        <v>5778</v>
      </c>
      <c r="I3477" t="s">
        <v>4764</v>
      </c>
      <c r="J3477">
        <v>6</v>
      </c>
      <c r="K3477" t="s">
        <v>5601</v>
      </c>
      <c r="L3477">
        <v>480</v>
      </c>
      <c r="M3477">
        <v>80</v>
      </c>
      <c r="N3477" t="s">
        <v>4764</v>
      </c>
      <c r="O3477" t="s">
        <v>463</v>
      </c>
    </row>
    <row r="3478" spans="1:15" x14ac:dyDescent="0.3">
      <c r="A3478">
        <v>220473</v>
      </c>
      <c r="B3478">
        <v>122</v>
      </c>
      <c r="C3478" t="s">
        <v>552</v>
      </c>
      <c r="D3478" t="s">
        <v>2815</v>
      </c>
      <c r="E3478" t="s">
        <v>3578</v>
      </c>
      <c r="F3478" s="440">
        <v>46105</v>
      </c>
      <c r="G3478">
        <v>18547</v>
      </c>
      <c r="H3478" t="s">
        <v>5726</v>
      </c>
      <c r="I3478" t="s">
        <v>4764</v>
      </c>
      <c r="J3478">
        <v>6</v>
      </c>
      <c r="K3478" t="s">
        <v>5601</v>
      </c>
      <c r="L3478">
        <v>228</v>
      </c>
      <c r="M3478">
        <v>38</v>
      </c>
      <c r="N3478" t="s">
        <v>4764</v>
      </c>
      <c r="O3478" t="s">
        <v>463</v>
      </c>
    </row>
    <row r="3479" spans="1:15" x14ac:dyDescent="0.3">
      <c r="A3479">
        <v>220473</v>
      </c>
      <c r="B3479">
        <v>122</v>
      </c>
      <c r="C3479" t="s">
        <v>552</v>
      </c>
      <c r="D3479" t="s">
        <v>2815</v>
      </c>
      <c r="E3479" t="s">
        <v>3578</v>
      </c>
      <c r="F3479" s="440">
        <v>46105</v>
      </c>
      <c r="G3479">
        <v>18220</v>
      </c>
      <c r="H3479" t="s">
        <v>5777</v>
      </c>
      <c r="I3479" t="s">
        <v>4764</v>
      </c>
      <c r="J3479">
        <v>6</v>
      </c>
      <c r="K3479" t="s">
        <v>5601</v>
      </c>
      <c r="L3479">
        <v>449.94</v>
      </c>
      <c r="M3479">
        <v>74.989999999999995</v>
      </c>
      <c r="N3479" t="s">
        <v>4764</v>
      </c>
      <c r="O3479" t="s">
        <v>463</v>
      </c>
    </row>
    <row r="3480" spans="1:15" x14ac:dyDescent="0.3">
      <c r="A3480">
        <v>220472</v>
      </c>
      <c r="B3480">
        <v>122</v>
      </c>
      <c r="C3480" t="s">
        <v>552</v>
      </c>
      <c r="D3480" t="s">
        <v>2729</v>
      </c>
      <c r="E3480" t="s">
        <v>3579</v>
      </c>
      <c r="F3480" s="440">
        <v>46106</v>
      </c>
      <c r="G3480">
        <v>19017</v>
      </c>
      <c r="H3480" t="s">
        <v>5715</v>
      </c>
      <c r="I3480" t="s">
        <v>6085</v>
      </c>
      <c r="J3480">
        <v>20</v>
      </c>
      <c r="K3480" t="s">
        <v>5598</v>
      </c>
      <c r="L3480">
        <v>270</v>
      </c>
      <c r="M3480">
        <v>13.5</v>
      </c>
      <c r="N3480" t="s">
        <v>6085</v>
      </c>
      <c r="O3480" t="s">
        <v>463</v>
      </c>
    </row>
    <row r="3481" spans="1:15" x14ac:dyDescent="0.3">
      <c r="A3481">
        <v>220472</v>
      </c>
      <c r="B3481">
        <v>122</v>
      </c>
      <c r="C3481" t="s">
        <v>552</v>
      </c>
      <c r="D3481" t="s">
        <v>2729</v>
      </c>
      <c r="E3481" t="s">
        <v>3579</v>
      </c>
      <c r="F3481" s="440">
        <v>46106</v>
      </c>
      <c r="G3481">
        <v>24331</v>
      </c>
      <c r="H3481" t="s">
        <v>5975</v>
      </c>
      <c r="I3481" t="s">
        <v>6085</v>
      </c>
      <c r="J3481">
        <v>5</v>
      </c>
      <c r="K3481" t="s">
        <v>5598</v>
      </c>
      <c r="L3481">
        <v>109.5</v>
      </c>
      <c r="M3481">
        <v>21.9</v>
      </c>
      <c r="N3481" t="s">
        <v>6085</v>
      </c>
      <c r="O3481" t="s">
        <v>463</v>
      </c>
    </row>
    <row r="3482" spans="1:15" x14ac:dyDescent="0.3">
      <c r="A3482">
        <v>220471</v>
      </c>
      <c r="B3482">
        <v>122</v>
      </c>
      <c r="C3482" t="s">
        <v>552</v>
      </c>
      <c r="D3482" t="s">
        <v>2693</v>
      </c>
      <c r="E3482" t="s">
        <v>3580</v>
      </c>
      <c r="F3482" s="440">
        <v>46097</v>
      </c>
      <c r="G3482">
        <v>17716</v>
      </c>
      <c r="H3482" t="s">
        <v>5830</v>
      </c>
      <c r="I3482" t="s">
        <v>4764</v>
      </c>
      <c r="J3482">
        <v>12</v>
      </c>
      <c r="K3482" t="s">
        <v>6093</v>
      </c>
      <c r="L3482">
        <v>309.60000000000002</v>
      </c>
      <c r="M3482">
        <v>25.8</v>
      </c>
      <c r="N3482" t="s">
        <v>4764</v>
      </c>
      <c r="O3482" t="s">
        <v>463</v>
      </c>
    </row>
    <row r="3483" spans="1:15" x14ac:dyDescent="0.3">
      <c r="A3483">
        <v>220471</v>
      </c>
      <c r="B3483">
        <v>122</v>
      </c>
      <c r="C3483" t="s">
        <v>552</v>
      </c>
      <c r="D3483" t="s">
        <v>2693</v>
      </c>
      <c r="E3483" t="s">
        <v>3580</v>
      </c>
      <c r="F3483" s="440">
        <v>46097</v>
      </c>
      <c r="G3483">
        <v>17800</v>
      </c>
      <c r="H3483" t="s">
        <v>5824</v>
      </c>
      <c r="I3483" t="s">
        <v>4764</v>
      </c>
      <c r="J3483">
        <v>12</v>
      </c>
      <c r="K3483" t="s">
        <v>6093</v>
      </c>
      <c r="L3483">
        <v>309.60000000000002</v>
      </c>
      <c r="M3483">
        <v>25.8</v>
      </c>
      <c r="N3483" t="s">
        <v>4764</v>
      </c>
      <c r="O3483" t="s">
        <v>463</v>
      </c>
    </row>
    <row r="3484" spans="1:15" x14ac:dyDescent="0.3">
      <c r="A3484">
        <v>220471</v>
      </c>
      <c r="B3484">
        <v>122</v>
      </c>
      <c r="C3484" t="s">
        <v>552</v>
      </c>
      <c r="D3484" t="s">
        <v>2693</v>
      </c>
      <c r="E3484" t="s">
        <v>3580</v>
      </c>
      <c r="F3484" s="440">
        <v>46097</v>
      </c>
      <c r="G3484">
        <v>26014</v>
      </c>
      <c r="H3484" t="s">
        <v>6006</v>
      </c>
      <c r="I3484" t="s">
        <v>4764</v>
      </c>
      <c r="J3484">
        <v>4</v>
      </c>
      <c r="K3484" t="s">
        <v>6103</v>
      </c>
      <c r="L3484">
        <v>1503.2</v>
      </c>
      <c r="M3484">
        <v>375.8</v>
      </c>
      <c r="N3484" t="s">
        <v>4764</v>
      </c>
      <c r="O3484" t="s">
        <v>463</v>
      </c>
    </row>
    <row r="3485" spans="1:15" x14ac:dyDescent="0.3">
      <c r="A3485">
        <v>220470</v>
      </c>
      <c r="B3485">
        <v>122</v>
      </c>
      <c r="C3485" t="s">
        <v>552</v>
      </c>
      <c r="D3485" t="s">
        <v>3508</v>
      </c>
      <c r="E3485" t="s">
        <v>3581</v>
      </c>
      <c r="F3485" s="440">
        <v>46098</v>
      </c>
      <c r="G3485">
        <v>21738</v>
      </c>
      <c r="H3485" t="s">
        <v>6249</v>
      </c>
      <c r="I3485" t="s">
        <v>6097</v>
      </c>
      <c r="J3485">
        <v>4</v>
      </c>
      <c r="K3485" t="s">
        <v>5605</v>
      </c>
      <c r="L3485">
        <v>1303.2</v>
      </c>
      <c r="M3485">
        <v>325.8</v>
      </c>
      <c r="N3485" t="s">
        <v>6099</v>
      </c>
      <c r="O3485" t="s">
        <v>463</v>
      </c>
    </row>
    <row r="3486" spans="1:15" x14ac:dyDescent="0.3">
      <c r="A3486">
        <v>220470</v>
      </c>
      <c r="B3486">
        <v>122</v>
      </c>
      <c r="C3486" t="s">
        <v>552</v>
      </c>
      <c r="D3486" t="s">
        <v>3508</v>
      </c>
      <c r="E3486" t="s">
        <v>3581</v>
      </c>
      <c r="F3486" s="440">
        <v>46098</v>
      </c>
      <c r="G3486">
        <v>17401</v>
      </c>
      <c r="H3486" t="s">
        <v>6250</v>
      </c>
      <c r="I3486" t="s">
        <v>6097</v>
      </c>
      <c r="J3486">
        <v>1</v>
      </c>
      <c r="K3486" t="s">
        <v>5605</v>
      </c>
      <c r="L3486">
        <v>95</v>
      </c>
      <c r="M3486">
        <v>95</v>
      </c>
      <c r="N3486" t="s">
        <v>6099</v>
      </c>
      <c r="O3486" t="s">
        <v>463</v>
      </c>
    </row>
    <row r="3487" spans="1:15" x14ac:dyDescent="0.3">
      <c r="A3487">
        <v>220470</v>
      </c>
      <c r="B3487">
        <v>122</v>
      </c>
      <c r="C3487" t="s">
        <v>552</v>
      </c>
      <c r="D3487" t="s">
        <v>3508</v>
      </c>
      <c r="E3487" t="s">
        <v>3581</v>
      </c>
      <c r="F3487" s="440">
        <v>46098</v>
      </c>
      <c r="G3487">
        <v>17573</v>
      </c>
      <c r="H3487" t="s">
        <v>6100</v>
      </c>
      <c r="I3487" t="s">
        <v>6097</v>
      </c>
      <c r="J3487">
        <v>4</v>
      </c>
      <c r="K3487" t="s">
        <v>6103</v>
      </c>
      <c r="L3487">
        <v>299.60000000000002</v>
      </c>
      <c r="M3487">
        <v>74.900000000000006</v>
      </c>
      <c r="N3487" t="s">
        <v>6099</v>
      </c>
      <c r="O3487" t="s">
        <v>463</v>
      </c>
    </row>
    <row r="3488" spans="1:15" x14ac:dyDescent="0.3">
      <c r="A3488">
        <v>220470</v>
      </c>
      <c r="B3488">
        <v>122</v>
      </c>
      <c r="C3488" t="s">
        <v>552</v>
      </c>
      <c r="D3488" t="s">
        <v>3508</v>
      </c>
      <c r="E3488" t="s">
        <v>3581</v>
      </c>
      <c r="F3488" s="440">
        <v>46098</v>
      </c>
      <c r="G3488">
        <v>17162</v>
      </c>
      <c r="H3488" t="s">
        <v>6137</v>
      </c>
      <c r="I3488" t="s">
        <v>6097</v>
      </c>
      <c r="J3488">
        <v>4</v>
      </c>
      <c r="K3488" t="s">
        <v>6103</v>
      </c>
      <c r="L3488">
        <v>216</v>
      </c>
      <c r="M3488">
        <v>54</v>
      </c>
      <c r="N3488" t="s">
        <v>6099</v>
      </c>
      <c r="O3488" t="s">
        <v>463</v>
      </c>
    </row>
    <row r="3489" spans="1:15" x14ac:dyDescent="0.3">
      <c r="A3489">
        <v>220470</v>
      </c>
      <c r="B3489">
        <v>122</v>
      </c>
      <c r="C3489" t="s">
        <v>552</v>
      </c>
      <c r="D3489" t="s">
        <v>3508</v>
      </c>
      <c r="E3489" t="s">
        <v>3581</v>
      </c>
      <c r="F3489" s="440">
        <v>46098</v>
      </c>
      <c r="G3489">
        <v>17564</v>
      </c>
      <c r="H3489" t="s">
        <v>6142</v>
      </c>
      <c r="I3489" t="s">
        <v>6097</v>
      </c>
      <c r="J3489">
        <v>2</v>
      </c>
      <c r="K3489" t="s">
        <v>6103</v>
      </c>
      <c r="L3489">
        <v>94</v>
      </c>
      <c r="M3489">
        <v>47</v>
      </c>
      <c r="N3489" t="s">
        <v>6099</v>
      </c>
      <c r="O3489" t="s">
        <v>463</v>
      </c>
    </row>
    <row r="3490" spans="1:15" x14ac:dyDescent="0.3">
      <c r="A3490">
        <v>220469</v>
      </c>
      <c r="B3490">
        <v>122</v>
      </c>
      <c r="C3490" t="s">
        <v>552</v>
      </c>
      <c r="D3490" t="s">
        <v>3508</v>
      </c>
      <c r="E3490" t="s">
        <v>3582</v>
      </c>
      <c r="F3490" s="440">
        <v>46098</v>
      </c>
      <c r="G3490">
        <v>19946</v>
      </c>
      <c r="H3490" t="s">
        <v>5672</v>
      </c>
      <c r="I3490" t="s">
        <v>6085</v>
      </c>
      <c r="J3490">
        <v>2</v>
      </c>
      <c r="K3490" t="s">
        <v>5625</v>
      </c>
      <c r="L3490">
        <v>113.6</v>
      </c>
      <c r="M3490">
        <v>56.8</v>
      </c>
      <c r="N3490" t="s">
        <v>6085</v>
      </c>
      <c r="O3490" t="s">
        <v>463</v>
      </c>
    </row>
    <row r="3491" spans="1:15" x14ac:dyDescent="0.3">
      <c r="A3491">
        <v>220469</v>
      </c>
      <c r="B3491">
        <v>122</v>
      </c>
      <c r="C3491" t="s">
        <v>552</v>
      </c>
      <c r="D3491" t="s">
        <v>3508</v>
      </c>
      <c r="E3491" t="s">
        <v>3582</v>
      </c>
      <c r="F3491" s="440">
        <v>46098</v>
      </c>
      <c r="G3491">
        <v>20871</v>
      </c>
      <c r="H3491" t="s">
        <v>5663</v>
      </c>
      <c r="I3491" t="s">
        <v>6085</v>
      </c>
      <c r="J3491">
        <v>5</v>
      </c>
      <c r="K3491" t="s">
        <v>5625</v>
      </c>
      <c r="L3491">
        <v>99</v>
      </c>
      <c r="M3491">
        <v>19.8</v>
      </c>
      <c r="N3491" t="s">
        <v>6085</v>
      </c>
      <c r="O3491" t="s">
        <v>463</v>
      </c>
    </row>
    <row r="3492" spans="1:15" x14ac:dyDescent="0.3">
      <c r="A3492">
        <v>220469</v>
      </c>
      <c r="B3492">
        <v>122</v>
      </c>
      <c r="C3492" t="s">
        <v>552</v>
      </c>
      <c r="D3492" t="s">
        <v>3508</v>
      </c>
      <c r="E3492" t="s">
        <v>3582</v>
      </c>
      <c r="F3492" s="440">
        <v>46098</v>
      </c>
      <c r="G3492">
        <v>20861</v>
      </c>
      <c r="H3492" t="s">
        <v>5854</v>
      </c>
      <c r="I3492" t="s">
        <v>6085</v>
      </c>
      <c r="J3492">
        <v>6</v>
      </c>
      <c r="K3492" t="s">
        <v>6103</v>
      </c>
      <c r="L3492">
        <v>280.2</v>
      </c>
      <c r="M3492">
        <v>46.7</v>
      </c>
      <c r="N3492" t="s">
        <v>6085</v>
      </c>
      <c r="O3492" t="s">
        <v>463</v>
      </c>
    </row>
    <row r="3493" spans="1:15" x14ac:dyDescent="0.3">
      <c r="A3493">
        <v>220468</v>
      </c>
      <c r="B3493">
        <v>122</v>
      </c>
      <c r="C3493" t="s">
        <v>552</v>
      </c>
      <c r="D3493" t="s">
        <v>2704</v>
      </c>
      <c r="E3493" t="s">
        <v>3583</v>
      </c>
      <c r="F3493" s="440">
        <v>46100</v>
      </c>
      <c r="G3493">
        <v>19634</v>
      </c>
      <c r="H3493" t="s">
        <v>5925</v>
      </c>
      <c r="I3493" t="s">
        <v>6085</v>
      </c>
      <c r="J3493">
        <v>3.4</v>
      </c>
      <c r="K3493" t="s">
        <v>5598</v>
      </c>
      <c r="L3493">
        <v>32.78</v>
      </c>
      <c r="M3493">
        <v>9.6411759999999997</v>
      </c>
      <c r="N3493" t="s">
        <v>6085</v>
      </c>
      <c r="O3493" t="s">
        <v>463</v>
      </c>
    </row>
    <row r="3494" spans="1:15" x14ac:dyDescent="0.3">
      <c r="A3494">
        <v>220468</v>
      </c>
      <c r="B3494">
        <v>122</v>
      </c>
      <c r="C3494" t="s">
        <v>552</v>
      </c>
      <c r="D3494" t="s">
        <v>2704</v>
      </c>
      <c r="E3494" t="s">
        <v>3583</v>
      </c>
      <c r="F3494" s="440">
        <v>46100</v>
      </c>
      <c r="G3494">
        <v>19621</v>
      </c>
      <c r="H3494" t="s">
        <v>5931</v>
      </c>
      <c r="I3494" t="s">
        <v>6085</v>
      </c>
      <c r="J3494">
        <v>6</v>
      </c>
      <c r="K3494" t="s">
        <v>5598</v>
      </c>
      <c r="L3494">
        <v>34.799999999999997</v>
      </c>
      <c r="M3494">
        <v>5.8</v>
      </c>
      <c r="N3494" t="s">
        <v>6085</v>
      </c>
      <c r="O3494" t="s">
        <v>463</v>
      </c>
    </row>
    <row r="3495" spans="1:15" x14ac:dyDescent="0.3">
      <c r="A3495">
        <v>220468</v>
      </c>
      <c r="B3495">
        <v>122</v>
      </c>
      <c r="C3495" t="s">
        <v>552</v>
      </c>
      <c r="D3495" t="s">
        <v>2704</v>
      </c>
      <c r="E3495" t="s">
        <v>3583</v>
      </c>
      <c r="F3495" s="440">
        <v>46100</v>
      </c>
      <c r="G3495">
        <v>24083</v>
      </c>
      <c r="H3495" t="s">
        <v>5924</v>
      </c>
      <c r="I3495" t="s">
        <v>6085</v>
      </c>
      <c r="J3495">
        <v>50</v>
      </c>
      <c r="K3495" t="s">
        <v>5598</v>
      </c>
      <c r="L3495">
        <v>257.5</v>
      </c>
      <c r="M3495">
        <v>5.15</v>
      </c>
      <c r="N3495" t="s">
        <v>6085</v>
      </c>
      <c r="O3495" t="s">
        <v>463</v>
      </c>
    </row>
    <row r="3496" spans="1:15" x14ac:dyDescent="0.3">
      <c r="A3496">
        <v>220468</v>
      </c>
      <c r="B3496">
        <v>122</v>
      </c>
      <c r="C3496" t="s">
        <v>552</v>
      </c>
      <c r="D3496" t="s">
        <v>2704</v>
      </c>
      <c r="E3496" t="s">
        <v>3583</v>
      </c>
      <c r="F3496" s="440">
        <v>46100</v>
      </c>
      <c r="G3496">
        <v>19623</v>
      </c>
      <c r="H3496" t="s">
        <v>5929</v>
      </c>
      <c r="I3496" t="s">
        <v>6085</v>
      </c>
      <c r="J3496">
        <v>10</v>
      </c>
      <c r="K3496" t="s">
        <v>5598</v>
      </c>
      <c r="L3496">
        <v>41.3</v>
      </c>
      <c r="M3496">
        <v>4.13</v>
      </c>
      <c r="N3496" t="s">
        <v>6085</v>
      </c>
      <c r="O3496" t="s">
        <v>463</v>
      </c>
    </row>
    <row r="3497" spans="1:15" x14ac:dyDescent="0.3">
      <c r="A3497">
        <v>220468</v>
      </c>
      <c r="B3497">
        <v>122</v>
      </c>
      <c r="C3497" t="s">
        <v>552</v>
      </c>
      <c r="D3497" t="s">
        <v>2704</v>
      </c>
      <c r="E3497" t="s">
        <v>3583</v>
      </c>
      <c r="F3497" s="440">
        <v>46100</v>
      </c>
      <c r="G3497">
        <v>19737</v>
      </c>
      <c r="H3497" t="s">
        <v>6337</v>
      </c>
      <c r="I3497" t="s">
        <v>6085</v>
      </c>
      <c r="J3497">
        <v>4.5</v>
      </c>
      <c r="K3497" t="s">
        <v>5598</v>
      </c>
      <c r="L3497">
        <v>27.36</v>
      </c>
      <c r="M3497">
        <v>6.08</v>
      </c>
      <c r="N3497" t="s">
        <v>6085</v>
      </c>
      <c r="O3497" t="s">
        <v>463</v>
      </c>
    </row>
    <row r="3498" spans="1:15" x14ac:dyDescent="0.3">
      <c r="A3498">
        <v>220468</v>
      </c>
      <c r="B3498">
        <v>122</v>
      </c>
      <c r="C3498" t="s">
        <v>552</v>
      </c>
      <c r="D3498" t="s">
        <v>2704</v>
      </c>
      <c r="E3498" t="s">
        <v>3583</v>
      </c>
      <c r="F3498" s="440">
        <v>46100</v>
      </c>
      <c r="G3498">
        <v>19654</v>
      </c>
      <c r="H3498" t="s">
        <v>5917</v>
      </c>
      <c r="I3498" t="s">
        <v>6085</v>
      </c>
      <c r="J3498">
        <v>4.0999999999999996</v>
      </c>
      <c r="K3498" t="s">
        <v>5598</v>
      </c>
      <c r="L3498">
        <v>29.72</v>
      </c>
      <c r="M3498">
        <v>7.24878</v>
      </c>
      <c r="N3498" t="s">
        <v>6085</v>
      </c>
      <c r="O3498" t="s">
        <v>463</v>
      </c>
    </row>
    <row r="3499" spans="1:15" x14ac:dyDescent="0.3">
      <c r="A3499">
        <v>220468</v>
      </c>
      <c r="B3499">
        <v>122</v>
      </c>
      <c r="C3499" t="s">
        <v>552</v>
      </c>
      <c r="D3499" t="s">
        <v>2704</v>
      </c>
      <c r="E3499" t="s">
        <v>3583</v>
      </c>
      <c r="F3499" s="440">
        <v>46100</v>
      </c>
      <c r="G3499">
        <v>24044</v>
      </c>
      <c r="H3499" t="s">
        <v>5981</v>
      </c>
      <c r="I3499" t="s">
        <v>6085</v>
      </c>
      <c r="J3499">
        <v>5</v>
      </c>
      <c r="K3499" t="s">
        <v>6139</v>
      </c>
      <c r="L3499">
        <v>90.65</v>
      </c>
      <c r="M3499">
        <v>18.13</v>
      </c>
      <c r="N3499" t="s">
        <v>6085</v>
      </c>
      <c r="O3499" t="s">
        <v>463</v>
      </c>
    </row>
    <row r="3500" spans="1:15" x14ac:dyDescent="0.3">
      <c r="A3500">
        <v>220468</v>
      </c>
      <c r="B3500">
        <v>122</v>
      </c>
      <c r="C3500" t="s">
        <v>552</v>
      </c>
      <c r="D3500" t="s">
        <v>2704</v>
      </c>
      <c r="E3500" t="s">
        <v>3583</v>
      </c>
      <c r="F3500" s="440">
        <v>46100</v>
      </c>
      <c r="G3500">
        <v>19465</v>
      </c>
      <c r="H3500" t="s">
        <v>5953</v>
      </c>
      <c r="I3500" t="s">
        <v>6085</v>
      </c>
      <c r="J3500">
        <v>1.1499999999999999</v>
      </c>
      <c r="K3500" t="s">
        <v>5598</v>
      </c>
      <c r="L3500">
        <v>6.67</v>
      </c>
      <c r="M3500">
        <v>5.8</v>
      </c>
      <c r="N3500" t="s">
        <v>6085</v>
      </c>
      <c r="O3500" t="s">
        <v>463</v>
      </c>
    </row>
    <row r="3501" spans="1:15" x14ac:dyDescent="0.3">
      <c r="A3501">
        <v>220468</v>
      </c>
      <c r="B3501">
        <v>122</v>
      </c>
      <c r="C3501" t="s">
        <v>552</v>
      </c>
      <c r="D3501" t="s">
        <v>2704</v>
      </c>
      <c r="E3501" t="s">
        <v>3583</v>
      </c>
      <c r="F3501" s="440">
        <v>46100</v>
      </c>
      <c r="G3501">
        <v>19652</v>
      </c>
      <c r="H3501" t="s">
        <v>5920</v>
      </c>
      <c r="I3501" t="s">
        <v>6085</v>
      </c>
      <c r="J3501">
        <v>1</v>
      </c>
      <c r="K3501" t="s">
        <v>5598</v>
      </c>
      <c r="L3501">
        <v>20.3</v>
      </c>
      <c r="M3501">
        <v>20.3</v>
      </c>
      <c r="N3501" t="s">
        <v>6085</v>
      </c>
      <c r="O3501" t="s">
        <v>463</v>
      </c>
    </row>
    <row r="3502" spans="1:15" x14ac:dyDescent="0.3">
      <c r="A3502">
        <v>220468</v>
      </c>
      <c r="B3502">
        <v>122</v>
      </c>
      <c r="C3502" t="s">
        <v>552</v>
      </c>
      <c r="D3502" t="s">
        <v>2704</v>
      </c>
      <c r="E3502" t="s">
        <v>3583</v>
      </c>
      <c r="F3502" s="440">
        <v>46100</v>
      </c>
      <c r="G3502">
        <v>19701</v>
      </c>
      <c r="H3502" t="s">
        <v>5980</v>
      </c>
      <c r="I3502" t="s">
        <v>6085</v>
      </c>
      <c r="J3502">
        <v>1</v>
      </c>
      <c r="K3502" t="s">
        <v>5598</v>
      </c>
      <c r="L3502">
        <v>12.91</v>
      </c>
      <c r="M3502">
        <v>12.91</v>
      </c>
      <c r="N3502" t="s">
        <v>6085</v>
      </c>
      <c r="O3502" t="s">
        <v>463</v>
      </c>
    </row>
    <row r="3503" spans="1:15" x14ac:dyDescent="0.3">
      <c r="A3503">
        <v>220468</v>
      </c>
      <c r="B3503">
        <v>122</v>
      </c>
      <c r="C3503" t="s">
        <v>552</v>
      </c>
      <c r="D3503" t="s">
        <v>2704</v>
      </c>
      <c r="E3503" t="s">
        <v>3583</v>
      </c>
      <c r="F3503" s="440">
        <v>46100</v>
      </c>
      <c r="G3503">
        <v>19748</v>
      </c>
      <c r="H3503" t="s">
        <v>5983</v>
      </c>
      <c r="I3503" t="s">
        <v>6085</v>
      </c>
      <c r="J3503">
        <v>2.1</v>
      </c>
      <c r="K3503" t="s">
        <v>5598</v>
      </c>
      <c r="L3503">
        <v>22.85</v>
      </c>
      <c r="M3503">
        <v>10.880952000000001</v>
      </c>
      <c r="N3503" t="s">
        <v>6085</v>
      </c>
      <c r="O3503" t="s">
        <v>463</v>
      </c>
    </row>
    <row r="3504" spans="1:15" x14ac:dyDescent="0.3">
      <c r="A3504">
        <v>220468</v>
      </c>
      <c r="B3504">
        <v>122</v>
      </c>
      <c r="C3504" t="s">
        <v>552</v>
      </c>
      <c r="D3504" t="s">
        <v>2704</v>
      </c>
      <c r="E3504" t="s">
        <v>3583</v>
      </c>
      <c r="F3504" s="440">
        <v>46100</v>
      </c>
      <c r="G3504">
        <v>19790</v>
      </c>
      <c r="H3504" t="s">
        <v>5948</v>
      </c>
      <c r="I3504" t="s">
        <v>6085</v>
      </c>
      <c r="J3504">
        <v>8</v>
      </c>
      <c r="K3504" t="s">
        <v>5598</v>
      </c>
      <c r="L3504">
        <v>371.2</v>
      </c>
      <c r="M3504">
        <v>46.4</v>
      </c>
      <c r="N3504" t="s">
        <v>6085</v>
      </c>
      <c r="O3504" t="s">
        <v>463</v>
      </c>
    </row>
    <row r="3505" spans="1:15" x14ac:dyDescent="0.3">
      <c r="A3505">
        <v>220468</v>
      </c>
      <c r="B3505">
        <v>122</v>
      </c>
      <c r="C3505" t="s">
        <v>552</v>
      </c>
      <c r="D3505" t="s">
        <v>2704</v>
      </c>
      <c r="E3505" t="s">
        <v>3583</v>
      </c>
      <c r="F3505" s="440">
        <v>46100</v>
      </c>
      <c r="G3505">
        <v>23359</v>
      </c>
      <c r="H3505" t="s">
        <v>5939</v>
      </c>
      <c r="I3505" t="s">
        <v>6085</v>
      </c>
      <c r="J3505">
        <v>30</v>
      </c>
      <c r="K3505" t="s">
        <v>5598</v>
      </c>
      <c r="L3505">
        <v>95.7</v>
      </c>
      <c r="M3505">
        <v>3.19</v>
      </c>
      <c r="N3505" t="s">
        <v>6085</v>
      </c>
      <c r="O3505" t="s">
        <v>463</v>
      </c>
    </row>
    <row r="3506" spans="1:15" x14ac:dyDescent="0.3">
      <c r="A3506">
        <v>220468</v>
      </c>
      <c r="B3506">
        <v>122</v>
      </c>
      <c r="C3506" t="s">
        <v>552</v>
      </c>
      <c r="D3506" t="s">
        <v>2704</v>
      </c>
      <c r="E3506" t="s">
        <v>3583</v>
      </c>
      <c r="F3506" s="440">
        <v>46100</v>
      </c>
      <c r="G3506">
        <v>23361</v>
      </c>
      <c r="H3506" t="s">
        <v>5937</v>
      </c>
      <c r="I3506" t="s">
        <v>6085</v>
      </c>
      <c r="J3506">
        <v>60</v>
      </c>
      <c r="K3506" t="s">
        <v>5598</v>
      </c>
      <c r="L3506">
        <v>207</v>
      </c>
      <c r="M3506">
        <v>3.45</v>
      </c>
      <c r="N3506" t="s">
        <v>6085</v>
      </c>
      <c r="O3506" t="s">
        <v>463</v>
      </c>
    </row>
    <row r="3507" spans="1:15" x14ac:dyDescent="0.3">
      <c r="A3507">
        <v>220468</v>
      </c>
      <c r="B3507">
        <v>122</v>
      </c>
      <c r="C3507" t="s">
        <v>552</v>
      </c>
      <c r="D3507" t="s">
        <v>2704</v>
      </c>
      <c r="E3507" t="s">
        <v>3583</v>
      </c>
      <c r="F3507" s="440">
        <v>46100</v>
      </c>
      <c r="G3507">
        <v>27106</v>
      </c>
      <c r="H3507" t="s">
        <v>6153</v>
      </c>
      <c r="I3507" t="s">
        <v>6085</v>
      </c>
      <c r="J3507">
        <v>5</v>
      </c>
      <c r="K3507" t="s">
        <v>5598</v>
      </c>
      <c r="L3507">
        <v>152.25</v>
      </c>
      <c r="M3507">
        <v>30.45</v>
      </c>
      <c r="N3507" t="s">
        <v>6085</v>
      </c>
      <c r="O3507" t="s">
        <v>463</v>
      </c>
    </row>
    <row r="3508" spans="1:15" x14ac:dyDescent="0.3">
      <c r="A3508">
        <v>220467</v>
      </c>
      <c r="B3508">
        <v>122</v>
      </c>
      <c r="C3508" t="s">
        <v>552</v>
      </c>
      <c r="D3508" t="s">
        <v>3584</v>
      </c>
      <c r="E3508" t="s">
        <v>3585</v>
      </c>
      <c r="F3508" s="440">
        <v>46100</v>
      </c>
      <c r="G3508">
        <v>17969</v>
      </c>
      <c r="H3508" t="s">
        <v>6042</v>
      </c>
      <c r="I3508" t="s">
        <v>4764</v>
      </c>
      <c r="J3508">
        <v>40</v>
      </c>
      <c r="K3508" t="s">
        <v>5605</v>
      </c>
      <c r="L3508">
        <v>908</v>
      </c>
      <c r="M3508">
        <v>22.7</v>
      </c>
      <c r="N3508" t="s">
        <v>4764</v>
      </c>
      <c r="O3508" t="s">
        <v>463</v>
      </c>
    </row>
    <row r="3509" spans="1:15" x14ac:dyDescent="0.3">
      <c r="A3509">
        <v>220467</v>
      </c>
      <c r="B3509">
        <v>122</v>
      </c>
      <c r="C3509" t="s">
        <v>552</v>
      </c>
      <c r="D3509" t="s">
        <v>3584</v>
      </c>
      <c r="E3509" t="s">
        <v>3585</v>
      </c>
      <c r="F3509" s="440">
        <v>46100</v>
      </c>
      <c r="G3509">
        <v>24006</v>
      </c>
      <c r="H3509" t="s">
        <v>5991</v>
      </c>
      <c r="I3509" t="s">
        <v>4764</v>
      </c>
      <c r="J3509">
        <v>20</v>
      </c>
      <c r="K3509" t="s">
        <v>5605</v>
      </c>
      <c r="L3509">
        <v>478</v>
      </c>
      <c r="M3509">
        <v>23.9</v>
      </c>
      <c r="N3509" t="s">
        <v>4764</v>
      </c>
      <c r="O3509" t="s">
        <v>463</v>
      </c>
    </row>
    <row r="3510" spans="1:15" x14ac:dyDescent="0.3">
      <c r="A3510">
        <v>220466</v>
      </c>
      <c r="B3510">
        <v>122</v>
      </c>
      <c r="C3510" t="s">
        <v>552</v>
      </c>
      <c r="D3510" t="s">
        <v>2697</v>
      </c>
      <c r="E3510" t="s">
        <v>3586</v>
      </c>
      <c r="F3510" s="440">
        <v>46100</v>
      </c>
      <c r="G3510">
        <v>19751</v>
      </c>
      <c r="H3510" t="s">
        <v>5938</v>
      </c>
      <c r="I3510" t="s">
        <v>6085</v>
      </c>
      <c r="J3510">
        <v>7</v>
      </c>
      <c r="K3510" t="s">
        <v>5598</v>
      </c>
      <c r="L3510">
        <v>78.75</v>
      </c>
      <c r="M3510">
        <v>11.25</v>
      </c>
      <c r="N3510" t="s">
        <v>6085</v>
      </c>
      <c r="O3510" t="s">
        <v>463</v>
      </c>
    </row>
    <row r="3511" spans="1:15" x14ac:dyDescent="0.3">
      <c r="A3511">
        <v>220466</v>
      </c>
      <c r="B3511">
        <v>122</v>
      </c>
      <c r="C3511" t="s">
        <v>552</v>
      </c>
      <c r="D3511" t="s">
        <v>2697</v>
      </c>
      <c r="E3511" t="s">
        <v>3586</v>
      </c>
      <c r="F3511" s="440">
        <v>46100</v>
      </c>
      <c r="G3511">
        <v>19846</v>
      </c>
      <c r="H3511" t="s">
        <v>6060</v>
      </c>
      <c r="I3511" t="s">
        <v>6085</v>
      </c>
      <c r="J3511">
        <v>0.5</v>
      </c>
      <c r="K3511" t="s">
        <v>5598</v>
      </c>
      <c r="L3511">
        <v>9.3800000000000008</v>
      </c>
      <c r="M3511">
        <v>18.760000000000002</v>
      </c>
      <c r="N3511" t="s">
        <v>6085</v>
      </c>
      <c r="O3511" t="s">
        <v>463</v>
      </c>
    </row>
    <row r="3512" spans="1:15" x14ac:dyDescent="0.3">
      <c r="A3512">
        <v>220466</v>
      </c>
      <c r="B3512">
        <v>122</v>
      </c>
      <c r="C3512" t="s">
        <v>552</v>
      </c>
      <c r="D3512" t="s">
        <v>2697</v>
      </c>
      <c r="E3512" t="s">
        <v>3586</v>
      </c>
      <c r="F3512" s="440">
        <v>46100</v>
      </c>
      <c r="G3512">
        <v>23096</v>
      </c>
      <c r="H3512" t="s">
        <v>5941</v>
      </c>
      <c r="I3512" t="s">
        <v>6085</v>
      </c>
      <c r="J3512">
        <v>60</v>
      </c>
      <c r="K3512" t="s">
        <v>5613</v>
      </c>
      <c r="L3512">
        <v>45</v>
      </c>
      <c r="M3512">
        <v>0.75</v>
      </c>
      <c r="N3512" t="s">
        <v>6085</v>
      </c>
      <c r="O3512" t="s">
        <v>463</v>
      </c>
    </row>
    <row r="3513" spans="1:15" x14ac:dyDescent="0.3">
      <c r="A3513">
        <v>220466</v>
      </c>
      <c r="B3513">
        <v>122</v>
      </c>
      <c r="C3513" t="s">
        <v>552</v>
      </c>
      <c r="D3513" t="s">
        <v>2697</v>
      </c>
      <c r="E3513" t="s">
        <v>3586</v>
      </c>
      <c r="F3513" s="440">
        <v>46100</v>
      </c>
      <c r="G3513">
        <v>23365</v>
      </c>
      <c r="H3513" t="s">
        <v>6338</v>
      </c>
      <c r="I3513" t="s">
        <v>6085</v>
      </c>
      <c r="J3513">
        <v>2.4</v>
      </c>
      <c r="K3513" t="s">
        <v>5598</v>
      </c>
      <c r="L3513">
        <v>63</v>
      </c>
      <c r="M3513">
        <v>26.25</v>
      </c>
      <c r="N3513" t="s">
        <v>6085</v>
      </c>
      <c r="O3513" t="s">
        <v>463</v>
      </c>
    </row>
    <row r="3514" spans="1:15" x14ac:dyDescent="0.3">
      <c r="A3514">
        <v>220466</v>
      </c>
      <c r="B3514">
        <v>122</v>
      </c>
      <c r="C3514" t="s">
        <v>552</v>
      </c>
      <c r="D3514" t="s">
        <v>2697</v>
      </c>
      <c r="E3514" t="s">
        <v>3586</v>
      </c>
      <c r="F3514" s="440">
        <v>46100</v>
      </c>
      <c r="G3514">
        <v>19632</v>
      </c>
      <c r="H3514" t="s">
        <v>5926</v>
      </c>
      <c r="I3514" t="s">
        <v>6085</v>
      </c>
      <c r="J3514">
        <v>4</v>
      </c>
      <c r="K3514" t="s">
        <v>5598</v>
      </c>
      <c r="L3514">
        <v>17.52</v>
      </c>
      <c r="M3514">
        <v>4.38</v>
      </c>
      <c r="N3514" t="s">
        <v>6085</v>
      </c>
      <c r="O3514" t="s">
        <v>463</v>
      </c>
    </row>
    <row r="3515" spans="1:15" x14ac:dyDescent="0.3">
      <c r="A3515">
        <v>220466</v>
      </c>
      <c r="B3515">
        <v>122</v>
      </c>
      <c r="C3515" t="s">
        <v>552</v>
      </c>
      <c r="D3515" t="s">
        <v>2697</v>
      </c>
      <c r="E3515" t="s">
        <v>3586</v>
      </c>
      <c r="F3515" s="440">
        <v>46100</v>
      </c>
      <c r="G3515">
        <v>26631</v>
      </c>
      <c r="H3515" t="s">
        <v>6117</v>
      </c>
      <c r="I3515" t="s">
        <v>6085</v>
      </c>
      <c r="J3515">
        <v>2.5</v>
      </c>
      <c r="K3515" t="s">
        <v>5598</v>
      </c>
      <c r="L3515">
        <v>117.2</v>
      </c>
      <c r="M3515">
        <v>46.88</v>
      </c>
      <c r="N3515" t="s">
        <v>6085</v>
      </c>
      <c r="O3515" t="s">
        <v>463</v>
      </c>
    </row>
    <row r="3516" spans="1:15" x14ac:dyDescent="0.3">
      <c r="A3516">
        <v>220466</v>
      </c>
      <c r="B3516">
        <v>122</v>
      </c>
      <c r="C3516" t="s">
        <v>552</v>
      </c>
      <c r="D3516" t="s">
        <v>2697</v>
      </c>
      <c r="E3516" t="s">
        <v>3586</v>
      </c>
      <c r="F3516" s="440">
        <v>46100</v>
      </c>
      <c r="G3516">
        <v>19472</v>
      </c>
      <c r="H3516" t="s">
        <v>6064</v>
      </c>
      <c r="I3516" t="s">
        <v>6085</v>
      </c>
      <c r="J3516">
        <v>1.5</v>
      </c>
      <c r="K3516" t="s">
        <v>5598</v>
      </c>
      <c r="L3516">
        <v>37.5</v>
      </c>
      <c r="M3516">
        <v>25</v>
      </c>
      <c r="N3516" t="s">
        <v>6085</v>
      </c>
      <c r="O3516" t="s">
        <v>463</v>
      </c>
    </row>
    <row r="3517" spans="1:15" x14ac:dyDescent="0.3">
      <c r="A3517">
        <v>220465</v>
      </c>
      <c r="B3517">
        <v>122</v>
      </c>
      <c r="C3517" t="s">
        <v>552</v>
      </c>
      <c r="D3517" t="s">
        <v>2520</v>
      </c>
      <c r="E3517" t="s">
        <v>3587</v>
      </c>
      <c r="F3517" s="440">
        <v>46100</v>
      </c>
      <c r="G3517">
        <v>19787</v>
      </c>
      <c r="H3517" t="s">
        <v>5914</v>
      </c>
      <c r="I3517" t="s">
        <v>6085</v>
      </c>
      <c r="J3517">
        <v>20</v>
      </c>
      <c r="K3517" t="s">
        <v>5598</v>
      </c>
      <c r="L3517">
        <v>106</v>
      </c>
      <c r="M3517">
        <v>5.3</v>
      </c>
      <c r="N3517" t="s">
        <v>6085</v>
      </c>
      <c r="O3517" t="s">
        <v>463</v>
      </c>
    </row>
    <row r="3518" spans="1:15" x14ac:dyDescent="0.3">
      <c r="A3518">
        <v>220465</v>
      </c>
      <c r="B3518">
        <v>122</v>
      </c>
      <c r="C3518" t="s">
        <v>552</v>
      </c>
      <c r="D3518" t="s">
        <v>2520</v>
      </c>
      <c r="E3518" t="s">
        <v>3587</v>
      </c>
      <c r="F3518" s="440">
        <v>46100</v>
      </c>
      <c r="G3518">
        <v>24509</v>
      </c>
      <c r="H3518" t="s">
        <v>5928</v>
      </c>
      <c r="I3518" t="s">
        <v>6085</v>
      </c>
      <c r="J3518">
        <v>20</v>
      </c>
      <c r="K3518" t="s">
        <v>5598</v>
      </c>
      <c r="L3518">
        <v>70</v>
      </c>
      <c r="M3518">
        <v>3.5</v>
      </c>
      <c r="N3518" t="s">
        <v>6085</v>
      </c>
      <c r="O3518" t="s">
        <v>463</v>
      </c>
    </row>
    <row r="3519" spans="1:15" x14ac:dyDescent="0.3">
      <c r="A3519">
        <v>220465</v>
      </c>
      <c r="B3519">
        <v>122</v>
      </c>
      <c r="C3519" t="s">
        <v>552</v>
      </c>
      <c r="D3519" t="s">
        <v>2520</v>
      </c>
      <c r="E3519" t="s">
        <v>3587</v>
      </c>
      <c r="F3519" s="440">
        <v>46100</v>
      </c>
      <c r="G3519">
        <v>19505</v>
      </c>
      <c r="H3519" t="s">
        <v>5978</v>
      </c>
      <c r="I3519" t="s">
        <v>6085</v>
      </c>
      <c r="J3519">
        <v>0.6</v>
      </c>
      <c r="K3519" t="s">
        <v>5598</v>
      </c>
      <c r="L3519">
        <v>7.5</v>
      </c>
      <c r="M3519">
        <v>12.5</v>
      </c>
      <c r="N3519" t="s">
        <v>6085</v>
      </c>
      <c r="O3519" t="s">
        <v>463</v>
      </c>
    </row>
    <row r="3520" spans="1:15" x14ac:dyDescent="0.3">
      <c r="A3520">
        <v>220465</v>
      </c>
      <c r="B3520">
        <v>122</v>
      </c>
      <c r="C3520" t="s">
        <v>552</v>
      </c>
      <c r="D3520" t="s">
        <v>2520</v>
      </c>
      <c r="E3520" t="s">
        <v>3587</v>
      </c>
      <c r="F3520" s="440">
        <v>46100</v>
      </c>
      <c r="G3520">
        <v>19476</v>
      </c>
      <c r="H3520" t="s">
        <v>6017</v>
      </c>
      <c r="I3520" t="s">
        <v>6085</v>
      </c>
      <c r="J3520">
        <v>0.3</v>
      </c>
      <c r="K3520" t="s">
        <v>5598</v>
      </c>
      <c r="L3520">
        <v>18</v>
      </c>
      <c r="M3520">
        <v>60</v>
      </c>
      <c r="N3520" t="s">
        <v>6085</v>
      </c>
      <c r="O3520" t="s">
        <v>463</v>
      </c>
    </row>
    <row r="3521" spans="1:15" x14ac:dyDescent="0.3">
      <c r="A3521">
        <v>220465</v>
      </c>
      <c r="B3521">
        <v>122</v>
      </c>
      <c r="C3521" t="s">
        <v>552</v>
      </c>
      <c r="D3521" t="s">
        <v>2520</v>
      </c>
      <c r="E3521" t="s">
        <v>3587</v>
      </c>
      <c r="F3521" s="440">
        <v>46100</v>
      </c>
      <c r="G3521">
        <v>19480</v>
      </c>
      <c r="H3521" t="s">
        <v>5936</v>
      </c>
      <c r="I3521" t="s">
        <v>6085</v>
      </c>
      <c r="J3521">
        <v>0.5</v>
      </c>
      <c r="K3521" t="s">
        <v>5598</v>
      </c>
      <c r="L3521">
        <v>8.5</v>
      </c>
      <c r="M3521">
        <v>17</v>
      </c>
      <c r="N3521" t="s">
        <v>6085</v>
      </c>
      <c r="O3521" t="s">
        <v>463</v>
      </c>
    </row>
    <row r="3522" spans="1:15" x14ac:dyDescent="0.3">
      <c r="A3522">
        <v>220465</v>
      </c>
      <c r="B3522">
        <v>122</v>
      </c>
      <c r="C3522" t="s">
        <v>552</v>
      </c>
      <c r="D3522" t="s">
        <v>2520</v>
      </c>
      <c r="E3522" t="s">
        <v>3587</v>
      </c>
      <c r="F3522" s="440">
        <v>46100</v>
      </c>
      <c r="G3522">
        <v>19485</v>
      </c>
      <c r="H3522" t="s">
        <v>5935</v>
      </c>
      <c r="I3522" t="s">
        <v>6085</v>
      </c>
      <c r="J3522">
        <v>0.2</v>
      </c>
      <c r="K3522" t="s">
        <v>5598</v>
      </c>
      <c r="L3522">
        <v>39</v>
      </c>
      <c r="M3522">
        <v>195</v>
      </c>
      <c r="N3522" t="s">
        <v>6085</v>
      </c>
      <c r="O3522" t="s">
        <v>463</v>
      </c>
    </row>
    <row r="3523" spans="1:15" x14ac:dyDescent="0.3">
      <c r="A3523">
        <v>220465</v>
      </c>
      <c r="B3523">
        <v>122</v>
      </c>
      <c r="C3523" t="s">
        <v>552</v>
      </c>
      <c r="D3523" t="s">
        <v>2520</v>
      </c>
      <c r="E3523" t="s">
        <v>3587</v>
      </c>
      <c r="F3523" s="440">
        <v>46100</v>
      </c>
      <c r="G3523">
        <v>19658</v>
      </c>
      <c r="H3523" t="s">
        <v>5915</v>
      </c>
      <c r="I3523" t="s">
        <v>6085</v>
      </c>
      <c r="J3523">
        <v>4</v>
      </c>
      <c r="K3523" t="s">
        <v>5598</v>
      </c>
      <c r="L3523">
        <v>14.4</v>
      </c>
      <c r="M3523">
        <v>3.6</v>
      </c>
      <c r="N3523" t="s">
        <v>6085</v>
      </c>
      <c r="O3523" t="s">
        <v>463</v>
      </c>
    </row>
    <row r="3524" spans="1:15" x14ac:dyDescent="0.3">
      <c r="A3524">
        <v>220465</v>
      </c>
      <c r="B3524">
        <v>122</v>
      </c>
      <c r="C3524" t="s">
        <v>552</v>
      </c>
      <c r="D3524" t="s">
        <v>2520</v>
      </c>
      <c r="E3524" t="s">
        <v>3587</v>
      </c>
      <c r="F3524" s="440">
        <v>46100</v>
      </c>
      <c r="G3524">
        <v>19498</v>
      </c>
      <c r="H3524" t="s">
        <v>5979</v>
      </c>
      <c r="I3524" t="s">
        <v>6085</v>
      </c>
      <c r="J3524">
        <v>1</v>
      </c>
      <c r="K3524" t="s">
        <v>5598</v>
      </c>
      <c r="L3524">
        <v>15</v>
      </c>
      <c r="M3524">
        <v>15</v>
      </c>
      <c r="N3524" t="s">
        <v>6085</v>
      </c>
      <c r="O3524" t="s">
        <v>463</v>
      </c>
    </row>
    <row r="3525" spans="1:15" x14ac:dyDescent="0.3">
      <c r="A3525">
        <v>220465</v>
      </c>
      <c r="B3525">
        <v>122</v>
      </c>
      <c r="C3525" t="s">
        <v>552</v>
      </c>
      <c r="D3525" t="s">
        <v>2520</v>
      </c>
      <c r="E3525" t="s">
        <v>3587</v>
      </c>
      <c r="F3525" s="440">
        <v>46100</v>
      </c>
      <c r="G3525">
        <v>19502</v>
      </c>
      <c r="H3525" t="s">
        <v>6015</v>
      </c>
      <c r="I3525" t="s">
        <v>6085</v>
      </c>
      <c r="J3525">
        <v>1</v>
      </c>
      <c r="K3525" t="s">
        <v>5598</v>
      </c>
      <c r="L3525">
        <v>18</v>
      </c>
      <c r="M3525">
        <v>18</v>
      </c>
      <c r="N3525" t="s">
        <v>6085</v>
      </c>
      <c r="O3525" t="s">
        <v>463</v>
      </c>
    </row>
    <row r="3526" spans="1:15" x14ac:dyDescent="0.3">
      <c r="A3526">
        <v>220465</v>
      </c>
      <c r="B3526">
        <v>122</v>
      </c>
      <c r="C3526" t="s">
        <v>552</v>
      </c>
      <c r="D3526" t="s">
        <v>2520</v>
      </c>
      <c r="E3526" t="s">
        <v>3587</v>
      </c>
      <c r="F3526" s="440">
        <v>46100</v>
      </c>
      <c r="G3526">
        <v>19503</v>
      </c>
      <c r="H3526" t="s">
        <v>6058</v>
      </c>
      <c r="I3526" t="s">
        <v>6085</v>
      </c>
      <c r="J3526">
        <v>1</v>
      </c>
      <c r="K3526" t="s">
        <v>5598</v>
      </c>
      <c r="L3526">
        <v>11</v>
      </c>
      <c r="M3526">
        <v>11</v>
      </c>
      <c r="N3526" t="s">
        <v>6085</v>
      </c>
      <c r="O3526" t="s">
        <v>463</v>
      </c>
    </row>
    <row r="3527" spans="1:15" x14ac:dyDescent="0.3">
      <c r="A3527">
        <v>220465</v>
      </c>
      <c r="B3527">
        <v>122</v>
      </c>
      <c r="C3527" t="s">
        <v>552</v>
      </c>
      <c r="D3527" t="s">
        <v>2520</v>
      </c>
      <c r="E3527" t="s">
        <v>3587</v>
      </c>
      <c r="F3527" s="440">
        <v>46100</v>
      </c>
      <c r="G3527">
        <v>19488</v>
      </c>
      <c r="H3527" t="s">
        <v>5930</v>
      </c>
      <c r="I3527" t="s">
        <v>6085</v>
      </c>
      <c r="J3527">
        <v>1</v>
      </c>
      <c r="K3527" t="s">
        <v>5598</v>
      </c>
      <c r="L3527">
        <v>11</v>
      </c>
      <c r="M3527">
        <v>11</v>
      </c>
      <c r="N3527" t="s">
        <v>6085</v>
      </c>
      <c r="O3527" t="s">
        <v>463</v>
      </c>
    </row>
    <row r="3528" spans="1:15" x14ac:dyDescent="0.3">
      <c r="A3528">
        <v>220465</v>
      </c>
      <c r="B3528">
        <v>122</v>
      </c>
      <c r="C3528" t="s">
        <v>552</v>
      </c>
      <c r="D3528" t="s">
        <v>2520</v>
      </c>
      <c r="E3528" t="s">
        <v>3587</v>
      </c>
      <c r="F3528" s="440">
        <v>46100</v>
      </c>
      <c r="G3528">
        <v>19647</v>
      </c>
      <c r="H3528" t="s">
        <v>5921</v>
      </c>
      <c r="I3528" t="s">
        <v>6085</v>
      </c>
      <c r="J3528">
        <v>1</v>
      </c>
      <c r="K3528" t="s">
        <v>5598</v>
      </c>
      <c r="L3528">
        <v>15</v>
      </c>
      <c r="M3528">
        <v>15</v>
      </c>
      <c r="N3528" t="s">
        <v>6085</v>
      </c>
      <c r="O3528" t="s">
        <v>463</v>
      </c>
    </row>
    <row r="3529" spans="1:15" x14ac:dyDescent="0.3">
      <c r="A3529">
        <v>220465</v>
      </c>
      <c r="B3529">
        <v>122</v>
      </c>
      <c r="C3529" t="s">
        <v>552</v>
      </c>
      <c r="D3529" t="s">
        <v>2520</v>
      </c>
      <c r="E3529" t="s">
        <v>3587</v>
      </c>
      <c r="F3529" s="440">
        <v>46100</v>
      </c>
      <c r="G3529">
        <v>19759</v>
      </c>
      <c r="H3529" t="s">
        <v>6016</v>
      </c>
      <c r="I3529" t="s">
        <v>6085</v>
      </c>
      <c r="J3529">
        <v>10</v>
      </c>
      <c r="K3529" t="s">
        <v>5598</v>
      </c>
      <c r="L3529">
        <v>95</v>
      </c>
      <c r="M3529">
        <v>9.5</v>
      </c>
      <c r="N3529" t="s">
        <v>6085</v>
      </c>
      <c r="O3529" t="s">
        <v>463</v>
      </c>
    </row>
    <row r="3530" spans="1:15" x14ac:dyDescent="0.3">
      <c r="A3530">
        <v>220465</v>
      </c>
      <c r="B3530">
        <v>122</v>
      </c>
      <c r="C3530" t="s">
        <v>552</v>
      </c>
      <c r="D3530" t="s">
        <v>2520</v>
      </c>
      <c r="E3530" t="s">
        <v>3587</v>
      </c>
      <c r="F3530" s="440">
        <v>46100</v>
      </c>
      <c r="G3530">
        <v>19617</v>
      </c>
      <c r="H3530" t="s">
        <v>5933</v>
      </c>
      <c r="I3530" t="s">
        <v>6085</v>
      </c>
      <c r="J3530">
        <v>0.15</v>
      </c>
      <c r="K3530" t="s">
        <v>5598</v>
      </c>
      <c r="L3530">
        <v>2.4</v>
      </c>
      <c r="M3530">
        <v>16</v>
      </c>
      <c r="N3530" t="s">
        <v>6085</v>
      </c>
      <c r="O3530" t="s">
        <v>463</v>
      </c>
    </row>
    <row r="3531" spans="1:15" x14ac:dyDescent="0.3">
      <c r="A3531">
        <v>220465</v>
      </c>
      <c r="B3531">
        <v>122</v>
      </c>
      <c r="C3531" t="s">
        <v>552</v>
      </c>
      <c r="D3531" t="s">
        <v>2520</v>
      </c>
      <c r="E3531" t="s">
        <v>3587</v>
      </c>
      <c r="F3531" s="440">
        <v>46100</v>
      </c>
      <c r="G3531">
        <v>19600</v>
      </c>
      <c r="H3531" t="s">
        <v>6121</v>
      </c>
      <c r="I3531" t="s">
        <v>6085</v>
      </c>
      <c r="J3531">
        <v>1</v>
      </c>
      <c r="K3531" t="s">
        <v>5598</v>
      </c>
      <c r="L3531">
        <v>9.5</v>
      </c>
      <c r="M3531">
        <v>9.5</v>
      </c>
      <c r="N3531" t="s">
        <v>6085</v>
      </c>
      <c r="O3531" t="s">
        <v>463</v>
      </c>
    </row>
    <row r="3532" spans="1:15" x14ac:dyDescent="0.3">
      <c r="A3532">
        <v>220465</v>
      </c>
      <c r="B3532">
        <v>122</v>
      </c>
      <c r="C3532" t="s">
        <v>552</v>
      </c>
      <c r="D3532" t="s">
        <v>2520</v>
      </c>
      <c r="E3532" t="s">
        <v>3587</v>
      </c>
      <c r="F3532" s="440">
        <v>46100</v>
      </c>
      <c r="G3532">
        <v>19657</v>
      </c>
      <c r="H3532" t="s">
        <v>5916</v>
      </c>
      <c r="I3532" t="s">
        <v>6085</v>
      </c>
      <c r="J3532">
        <v>4</v>
      </c>
      <c r="K3532" t="s">
        <v>5598</v>
      </c>
      <c r="L3532">
        <v>18.8</v>
      </c>
      <c r="M3532">
        <v>4.7</v>
      </c>
      <c r="N3532" t="s">
        <v>6085</v>
      </c>
      <c r="O3532" t="s">
        <v>463</v>
      </c>
    </row>
    <row r="3533" spans="1:15" x14ac:dyDescent="0.3">
      <c r="A3533">
        <v>220465</v>
      </c>
      <c r="B3533">
        <v>122</v>
      </c>
      <c r="C3533" t="s">
        <v>552</v>
      </c>
      <c r="D3533" t="s">
        <v>2520</v>
      </c>
      <c r="E3533" t="s">
        <v>3587</v>
      </c>
      <c r="F3533" s="440">
        <v>46100</v>
      </c>
      <c r="G3533">
        <v>23113</v>
      </c>
      <c r="H3533" t="s">
        <v>5985</v>
      </c>
      <c r="I3533" t="s">
        <v>6085</v>
      </c>
      <c r="J3533">
        <v>1</v>
      </c>
      <c r="K3533" t="s">
        <v>5598</v>
      </c>
      <c r="L3533">
        <v>12.8</v>
      </c>
      <c r="M3533">
        <v>12.8</v>
      </c>
      <c r="N3533" t="s">
        <v>6085</v>
      </c>
      <c r="O3533" t="s">
        <v>463</v>
      </c>
    </row>
    <row r="3534" spans="1:15" x14ac:dyDescent="0.3">
      <c r="A3534">
        <v>220465</v>
      </c>
      <c r="B3534">
        <v>122</v>
      </c>
      <c r="C3534" t="s">
        <v>552</v>
      </c>
      <c r="D3534" t="s">
        <v>2520</v>
      </c>
      <c r="E3534" t="s">
        <v>3587</v>
      </c>
      <c r="F3534" s="440">
        <v>46100</v>
      </c>
      <c r="G3534">
        <v>23186</v>
      </c>
      <c r="H3534" t="s">
        <v>5955</v>
      </c>
      <c r="I3534" t="s">
        <v>6085</v>
      </c>
      <c r="J3534">
        <v>20</v>
      </c>
      <c r="K3534" t="s">
        <v>5598</v>
      </c>
      <c r="L3534">
        <v>155</v>
      </c>
      <c r="M3534">
        <v>7.75</v>
      </c>
      <c r="N3534" t="s">
        <v>6085</v>
      </c>
      <c r="O3534" t="s">
        <v>463</v>
      </c>
    </row>
    <row r="3535" spans="1:15" x14ac:dyDescent="0.3">
      <c r="A3535">
        <v>220465</v>
      </c>
      <c r="B3535">
        <v>122</v>
      </c>
      <c r="C3535" t="s">
        <v>552</v>
      </c>
      <c r="D3535" t="s">
        <v>2520</v>
      </c>
      <c r="E3535" t="s">
        <v>3587</v>
      </c>
      <c r="F3535" s="440">
        <v>46100</v>
      </c>
      <c r="G3535">
        <v>23198</v>
      </c>
      <c r="H3535" t="s">
        <v>5947</v>
      </c>
      <c r="I3535" t="s">
        <v>6085</v>
      </c>
      <c r="J3535">
        <v>2</v>
      </c>
      <c r="K3535" t="s">
        <v>5598</v>
      </c>
      <c r="L3535">
        <v>29</v>
      </c>
      <c r="M3535">
        <v>14.5</v>
      </c>
      <c r="N3535" t="s">
        <v>6085</v>
      </c>
      <c r="O3535" t="s">
        <v>463</v>
      </c>
    </row>
    <row r="3536" spans="1:15" x14ac:dyDescent="0.3">
      <c r="A3536">
        <v>220465</v>
      </c>
      <c r="B3536">
        <v>122</v>
      </c>
      <c r="C3536" t="s">
        <v>552</v>
      </c>
      <c r="D3536" t="s">
        <v>2520</v>
      </c>
      <c r="E3536" t="s">
        <v>3587</v>
      </c>
      <c r="F3536" s="440">
        <v>46100</v>
      </c>
      <c r="G3536">
        <v>23241</v>
      </c>
      <c r="H3536" t="s">
        <v>5932</v>
      </c>
      <c r="I3536" t="s">
        <v>6085</v>
      </c>
      <c r="J3536">
        <v>5</v>
      </c>
      <c r="K3536" t="s">
        <v>5598</v>
      </c>
      <c r="L3536">
        <v>17</v>
      </c>
      <c r="M3536">
        <v>3.4</v>
      </c>
      <c r="N3536" t="s">
        <v>6085</v>
      </c>
      <c r="O3536" t="s">
        <v>463</v>
      </c>
    </row>
    <row r="3537" spans="1:15" x14ac:dyDescent="0.3">
      <c r="A3537">
        <v>220465</v>
      </c>
      <c r="B3537">
        <v>122</v>
      </c>
      <c r="C3537" t="s">
        <v>552</v>
      </c>
      <c r="D3537" t="s">
        <v>2520</v>
      </c>
      <c r="E3537" t="s">
        <v>3587</v>
      </c>
      <c r="F3537" s="440">
        <v>46100</v>
      </c>
      <c r="G3537">
        <v>23390</v>
      </c>
      <c r="H3537" t="s">
        <v>5922</v>
      </c>
      <c r="I3537" t="s">
        <v>6085</v>
      </c>
      <c r="J3537">
        <v>10</v>
      </c>
      <c r="K3537" t="s">
        <v>5598</v>
      </c>
      <c r="L3537">
        <v>85</v>
      </c>
      <c r="M3537">
        <v>8.5</v>
      </c>
      <c r="N3537" t="s">
        <v>6085</v>
      </c>
      <c r="O3537" t="s">
        <v>463</v>
      </c>
    </row>
    <row r="3538" spans="1:15" x14ac:dyDescent="0.3">
      <c r="A3538">
        <v>220465</v>
      </c>
      <c r="B3538">
        <v>122</v>
      </c>
      <c r="C3538" t="s">
        <v>552</v>
      </c>
      <c r="D3538" t="s">
        <v>2520</v>
      </c>
      <c r="E3538" t="s">
        <v>3587</v>
      </c>
      <c r="F3538" s="440">
        <v>46100</v>
      </c>
      <c r="G3538">
        <v>23095</v>
      </c>
      <c r="H3538" t="s">
        <v>5942</v>
      </c>
      <c r="I3538" t="s">
        <v>6085</v>
      </c>
      <c r="J3538">
        <v>200</v>
      </c>
      <c r="K3538" t="s">
        <v>5613</v>
      </c>
      <c r="L3538">
        <v>260</v>
      </c>
      <c r="M3538">
        <v>1.3</v>
      </c>
      <c r="N3538" t="s">
        <v>6085</v>
      </c>
      <c r="O3538" t="s">
        <v>463</v>
      </c>
    </row>
    <row r="3539" spans="1:15" x14ac:dyDescent="0.3">
      <c r="A3539">
        <v>220465</v>
      </c>
      <c r="B3539">
        <v>122</v>
      </c>
      <c r="C3539" t="s">
        <v>552</v>
      </c>
      <c r="D3539" t="s">
        <v>2520</v>
      </c>
      <c r="E3539" t="s">
        <v>3587</v>
      </c>
      <c r="F3539" s="440">
        <v>46100</v>
      </c>
      <c r="G3539">
        <v>23389</v>
      </c>
      <c r="H3539" t="s">
        <v>5923</v>
      </c>
      <c r="I3539" t="s">
        <v>6085</v>
      </c>
      <c r="J3539">
        <v>4</v>
      </c>
      <c r="K3539" t="s">
        <v>5598</v>
      </c>
      <c r="L3539">
        <v>24</v>
      </c>
      <c r="M3539">
        <v>6</v>
      </c>
      <c r="N3539" t="s">
        <v>6085</v>
      </c>
      <c r="O3539" t="s">
        <v>463</v>
      </c>
    </row>
    <row r="3540" spans="1:15" x14ac:dyDescent="0.3">
      <c r="A3540">
        <v>220465</v>
      </c>
      <c r="B3540">
        <v>122</v>
      </c>
      <c r="C3540" t="s">
        <v>552</v>
      </c>
      <c r="D3540" t="s">
        <v>2520</v>
      </c>
      <c r="E3540" t="s">
        <v>3587</v>
      </c>
      <c r="F3540" s="440">
        <v>46100</v>
      </c>
      <c r="G3540">
        <v>24037</v>
      </c>
      <c r="H3540" t="s">
        <v>6116</v>
      </c>
      <c r="I3540" t="s">
        <v>6085</v>
      </c>
      <c r="J3540">
        <v>2</v>
      </c>
      <c r="K3540" t="s">
        <v>5598</v>
      </c>
      <c r="L3540">
        <v>36</v>
      </c>
      <c r="M3540">
        <v>18</v>
      </c>
      <c r="N3540" t="s">
        <v>6085</v>
      </c>
      <c r="O3540" t="s">
        <v>463</v>
      </c>
    </row>
    <row r="3541" spans="1:15" x14ac:dyDescent="0.3">
      <c r="A3541">
        <v>220464</v>
      </c>
      <c r="B3541">
        <v>122</v>
      </c>
      <c r="C3541" t="s">
        <v>552</v>
      </c>
      <c r="D3541" t="s">
        <v>2754</v>
      </c>
      <c r="E3541" t="s">
        <v>3588</v>
      </c>
      <c r="F3541" s="440">
        <v>46100</v>
      </c>
      <c r="G3541">
        <v>18589</v>
      </c>
      <c r="H3541" t="s">
        <v>5722</v>
      </c>
      <c r="I3541" t="s">
        <v>4764</v>
      </c>
      <c r="J3541">
        <v>30</v>
      </c>
      <c r="K3541" t="s">
        <v>5605</v>
      </c>
      <c r="L3541">
        <v>3526.8</v>
      </c>
      <c r="M3541">
        <v>117.56</v>
      </c>
      <c r="N3541" t="s">
        <v>4764</v>
      </c>
      <c r="O3541" t="s">
        <v>463</v>
      </c>
    </row>
    <row r="3542" spans="1:15" x14ac:dyDescent="0.3">
      <c r="A3542">
        <v>220463</v>
      </c>
      <c r="B3542">
        <v>122</v>
      </c>
      <c r="C3542" t="s">
        <v>552</v>
      </c>
      <c r="D3542" t="s">
        <v>2520</v>
      </c>
      <c r="E3542" t="s">
        <v>3589</v>
      </c>
      <c r="F3542" s="440">
        <v>46098</v>
      </c>
      <c r="G3542">
        <v>19787</v>
      </c>
      <c r="H3542" t="s">
        <v>5914</v>
      </c>
      <c r="I3542" t="s">
        <v>6085</v>
      </c>
      <c r="J3542">
        <v>40</v>
      </c>
      <c r="K3542" t="s">
        <v>5598</v>
      </c>
      <c r="L3542">
        <v>212</v>
      </c>
      <c r="M3542">
        <v>5.3</v>
      </c>
      <c r="N3542" t="s">
        <v>6085</v>
      </c>
      <c r="O3542" t="s">
        <v>463</v>
      </c>
    </row>
    <row r="3543" spans="1:15" x14ac:dyDescent="0.3">
      <c r="A3543">
        <v>220463</v>
      </c>
      <c r="B3543">
        <v>122</v>
      </c>
      <c r="C3543" t="s">
        <v>552</v>
      </c>
      <c r="D3543" t="s">
        <v>2520</v>
      </c>
      <c r="E3543" t="s">
        <v>3589</v>
      </c>
      <c r="F3543" s="440">
        <v>46098</v>
      </c>
      <c r="G3543">
        <v>19505</v>
      </c>
      <c r="H3543" t="s">
        <v>5978</v>
      </c>
      <c r="I3543" t="s">
        <v>6085</v>
      </c>
      <c r="J3543">
        <v>0.6</v>
      </c>
      <c r="K3543" t="s">
        <v>5598</v>
      </c>
      <c r="L3543">
        <v>7.8</v>
      </c>
      <c r="M3543">
        <v>13</v>
      </c>
      <c r="N3543" t="s">
        <v>6085</v>
      </c>
      <c r="O3543" t="s">
        <v>463</v>
      </c>
    </row>
    <row r="3544" spans="1:15" x14ac:dyDescent="0.3">
      <c r="A3544">
        <v>220463</v>
      </c>
      <c r="B3544">
        <v>122</v>
      </c>
      <c r="C3544" t="s">
        <v>552</v>
      </c>
      <c r="D3544" t="s">
        <v>2520</v>
      </c>
      <c r="E3544" t="s">
        <v>3589</v>
      </c>
      <c r="F3544" s="440">
        <v>46098</v>
      </c>
      <c r="G3544">
        <v>19476</v>
      </c>
      <c r="H3544" t="s">
        <v>6017</v>
      </c>
      <c r="I3544" t="s">
        <v>6085</v>
      </c>
      <c r="J3544">
        <v>0.4</v>
      </c>
      <c r="K3544" t="s">
        <v>5598</v>
      </c>
      <c r="L3544">
        <v>24</v>
      </c>
      <c r="M3544">
        <v>60</v>
      </c>
      <c r="N3544" t="s">
        <v>6085</v>
      </c>
      <c r="O3544" t="s">
        <v>463</v>
      </c>
    </row>
    <row r="3545" spans="1:15" x14ac:dyDescent="0.3">
      <c r="A3545">
        <v>220463</v>
      </c>
      <c r="B3545">
        <v>122</v>
      </c>
      <c r="C3545" t="s">
        <v>552</v>
      </c>
      <c r="D3545" t="s">
        <v>2520</v>
      </c>
      <c r="E3545" t="s">
        <v>3589</v>
      </c>
      <c r="F3545" s="440">
        <v>46098</v>
      </c>
      <c r="G3545">
        <v>19488</v>
      </c>
      <c r="H3545" t="s">
        <v>5930</v>
      </c>
      <c r="I3545" t="s">
        <v>6085</v>
      </c>
      <c r="J3545">
        <v>1</v>
      </c>
      <c r="K3545" t="s">
        <v>5598</v>
      </c>
      <c r="L3545">
        <v>12</v>
      </c>
      <c r="M3545">
        <v>12</v>
      </c>
      <c r="N3545" t="s">
        <v>6085</v>
      </c>
      <c r="O3545" t="s">
        <v>463</v>
      </c>
    </row>
    <row r="3546" spans="1:15" x14ac:dyDescent="0.3">
      <c r="A3546">
        <v>220463</v>
      </c>
      <c r="B3546">
        <v>122</v>
      </c>
      <c r="C3546" t="s">
        <v>552</v>
      </c>
      <c r="D3546" t="s">
        <v>2520</v>
      </c>
      <c r="E3546" t="s">
        <v>3589</v>
      </c>
      <c r="F3546" s="440">
        <v>46098</v>
      </c>
      <c r="G3546">
        <v>19558</v>
      </c>
      <c r="H3546" t="s">
        <v>5950</v>
      </c>
      <c r="I3546" t="s">
        <v>6085</v>
      </c>
      <c r="J3546">
        <v>1</v>
      </c>
      <c r="K3546" t="s">
        <v>5598</v>
      </c>
      <c r="L3546">
        <v>13</v>
      </c>
      <c r="M3546">
        <v>13</v>
      </c>
      <c r="N3546" t="s">
        <v>6085</v>
      </c>
      <c r="O3546" t="s">
        <v>463</v>
      </c>
    </row>
    <row r="3547" spans="1:15" x14ac:dyDescent="0.3">
      <c r="A3547">
        <v>220463</v>
      </c>
      <c r="B3547">
        <v>122</v>
      </c>
      <c r="C3547" t="s">
        <v>552</v>
      </c>
      <c r="D3547" t="s">
        <v>2520</v>
      </c>
      <c r="E3547" t="s">
        <v>3589</v>
      </c>
      <c r="F3547" s="440">
        <v>46098</v>
      </c>
      <c r="G3547">
        <v>19647</v>
      </c>
      <c r="H3547" t="s">
        <v>5921</v>
      </c>
      <c r="I3547" t="s">
        <v>6085</v>
      </c>
      <c r="J3547">
        <v>0.5</v>
      </c>
      <c r="K3547" t="s">
        <v>5598</v>
      </c>
      <c r="L3547">
        <v>7.5</v>
      </c>
      <c r="M3547">
        <v>15</v>
      </c>
      <c r="N3547" t="s">
        <v>6085</v>
      </c>
      <c r="O3547" t="s">
        <v>463</v>
      </c>
    </row>
    <row r="3548" spans="1:15" x14ac:dyDescent="0.3">
      <c r="A3548">
        <v>220463</v>
      </c>
      <c r="B3548">
        <v>122</v>
      </c>
      <c r="C3548" t="s">
        <v>552</v>
      </c>
      <c r="D3548" t="s">
        <v>2520</v>
      </c>
      <c r="E3548" t="s">
        <v>3589</v>
      </c>
      <c r="F3548" s="440">
        <v>46098</v>
      </c>
      <c r="G3548">
        <v>19502</v>
      </c>
      <c r="H3548" t="s">
        <v>6015</v>
      </c>
      <c r="I3548" t="s">
        <v>6085</v>
      </c>
      <c r="J3548">
        <v>0.5</v>
      </c>
      <c r="K3548" t="s">
        <v>5598</v>
      </c>
      <c r="L3548">
        <v>9</v>
      </c>
      <c r="M3548">
        <v>18</v>
      </c>
      <c r="N3548" t="s">
        <v>6085</v>
      </c>
      <c r="O3548" t="s">
        <v>463</v>
      </c>
    </row>
    <row r="3549" spans="1:15" x14ac:dyDescent="0.3">
      <c r="A3549">
        <v>220463</v>
      </c>
      <c r="B3549">
        <v>122</v>
      </c>
      <c r="C3549" t="s">
        <v>552</v>
      </c>
      <c r="D3549" t="s">
        <v>2520</v>
      </c>
      <c r="E3549" t="s">
        <v>3589</v>
      </c>
      <c r="F3549" s="440">
        <v>46098</v>
      </c>
      <c r="G3549">
        <v>19503</v>
      </c>
      <c r="H3549" t="s">
        <v>6058</v>
      </c>
      <c r="I3549" t="s">
        <v>6085</v>
      </c>
      <c r="J3549">
        <v>0.5</v>
      </c>
      <c r="K3549" t="s">
        <v>5598</v>
      </c>
      <c r="L3549">
        <v>6</v>
      </c>
      <c r="M3549">
        <v>12</v>
      </c>
      <c r="N3549" t="s">
        <v>6085</v>
      </c>
      <c r="O3549" t="s">
        <v>463</v>
      </c>
    </row>
    <row r="3550" spans="1:15" x14ac:dyDescent="0.3">
      <c r="A3550">
        <v>220463</v>
      </c>
      <c r="B3550">
        <v>122</v>
      </c>
      <c r="C3550" t="s">
        <v>552</v>
      </c>
      <c r="D3550" t="s">
        <v>2520</v>
      </c>
      <c r="E3550" t="s">
        <v>3589</v>
      </c>
      <c r="F3550" s="440">
        <v>46098</v>
      </c>
      <c r="G3550">
        <v>19759</v>
      </c>
      <c r="H3550" t="s">
        <v>6016</v>
      </c>
      <c r="I3550" t="s">
        <v>6085</v>
      </c>
      <c r="J3550">
        <v>5</v>
      </c>
      <c r="K3550" t="s">
        <v>5598</v>
      </c>
      <c r="L3550">
        <v>47.5</v>
      </c>
      <c r="M3550">
        <v>9.5</v>
      </c>
      <c r="N3550" t="s">
        <v>6085</v>
      </c>
      <c r="O3550" t="s">
        <v>463</v>
      </c>
    </row>
    <row r="3551" spans="1:15" x14ac:dyDescent="0.3">
      <c r="A3551">
        <v>220463</v>
      </c>
      <c r="B3551">
        <v>122</v>
      </c>
      <c r="C3551" t="s">
        <v>552</v>
      </c>
      <c r="D3551" t="s">
        <v>2520</v>
      </c>
      <c r="E3551" t="s">
        <v>3589</v>
      </c>
      <c r="F3551" s="440">
        <v>46098</v>
      </c>
      <c r="G3551">
        <v>19617</v>
      </c>
      <c r="H3551" t="s">
        <v>5933</v>
      </c>
      <c r="I3551" t="s">
        <v>6085</v>
      </c>
      <c r="J3551">
        <v>0.3</v>
      </c>
      <c r="K3551" t="s">
        <v>5598</v>
      </c>
      <c r="L3551">
        <v>5.0999999999999996</v>
      </c>
      <c r="M3551">
        <v>17</v>
      </c>
      <c r="N3551" t="s">
        <v>6085</v>
      </c>
      <c r="O3551" t="s">
        <v>463</v>
      </c>
    </row>
    <row r="3552" spans="1:15" x14ac:dyDescent="0.3">
      <c r="A3552">
        <v>220463</v>
      </c>
      <c r="B3552">
        <v>122</v>
      </c>
      <c r="C3552" t="s">
        <v>552</v>
      </c>
      <c r="D3552" t="s">
        <v>2520</v>
      </c>
      <c r="E3552" t="s">
        <v>3589</v>
      </c>
      <c r="F3552" s="440">
        <v>46098</v>
      </c>
      <c r="G3552">
        <v>23113</v>
      </c>
      <c r="H3552" t="s">
        <v>5985</v>
      </c>
      <c r="I3552" t="s">
        <v>6085</v>
      </c>
      <c r="J3552">
        <v>1</v>
      </c>
      <c r="K3552" t="s">
        <v>5598</v>
      </c>
      <c r="L3552">
        <v>9.5</v>
      </c>
      <c r="M3552">
        <v>9.5</v>
      </c>
      <c r="N3552" t="s">
        <v>6085</v>
      </c>
      <c r="O3552" t="s">
        <v>463</v>
      </c>
    </row>
    <row r="3553" spans="1:15" x14ac:dyDescent="0.3">
      <c r="A3553">
        <v>220463</v>
      </c>
      <c r="B3553">
        <v>122</v>
      </c>
      <c r="C3553" t="s">
        <v>552</v>
      </c>
      <c r="D3553" t="s">
        <v>2520</v>
      </c>
      <c r="E3553" t="s">
        <v>3589</v>
      </c>
      <c r="F3553" s="440">
        <v>46098</v>
      </c>
      <c r="G3553">
        <v>23236</v>
      </c>
      <c r="H3553" t="s">
        <v>5934</v>
      </c>
      <c r="I3553" t="s">
        <v>6085</v>
      </c>
      <c r="J3553">
        <v>2</v>
      </c>
      <c r="K3553" t="s">
        <v>5598</v>
      </c>
      <c r="L3553">
        <v>17</v>
      </c>
      <c r="M3553">
        <v>8.5</v>
      </c>
      <c r="N3553" t="s">
        <v>6085</v>
      </c>
      <c r="O3553" t="s">
        <v>463</v>
      </c>
    </row>
    <row r="3554" spans="1:15" x14ac:dyDescent="0.3">
      <c r="A3554">
        <v>220463</v>
      </c>
      <c r="B3554">
        <v>122</v>
      </c>
      <c r="C3554" t="s">
        <v>552</v>
      </c>
      <c r="D3554" t="s">
        <v>2520</v>
      </c>
      <c r="E3554" t="s">
        <v>3589</v>
      </c>
      <c r="F3554" s="440">
        <v>46098</v>
      </c>
      <c r="G3554">
        <v>23241</v>
      </c>
      <c r="H3554" t="s">
        <v>5932</v>
      </c>
      <c r="I3554" t="s">
        <v>6085</v>
      </c>
      <c r="J3554">
        <v>3</v>
      </c>
      <c r="K3554" t="s">
        <v>5598</v>
      </c>
      <c r="L3554">
        <v>9.75</v>
      </c>
      <c r="M3554">
        <v>3.25</v>
      </c>
      <c r="N3554" t="s">
        <v>6085</v>
      </c>
      <c r="O3554" t="s">
        <v>463</v>
      </c>
    </row>
    <row r="3555" spans="1:15" x14ac:dyDescent="0.3">
      <c r="A3555">
        <v>220463</v>
      </c>
      <c r="B3555">
        <v>122</v>
      </c>
      <c r="C3555" t="s">
        <v>552</v>
      </c>
      <c r="D3555" t="s">
        <v>2520</v>
      </c>
      <c r="E3555" t="s">
        <v>3589</v>
      </c>
      <c r="F3555" s="440">
        <v>46098</v>
      </c>
      <c r="G3555">
        <v>25647</v>
      </c>
      <c r="H3555" t="s">
        <v>5918</v>
      </c>
      <c r="I3555" t="s">
        <v>6085</v>
      </c>
      <c r="J3555">
        <v>0.4</v>
      </c>
      <c r="K3555" t="s">
        <v>5598</v>
      </c>
      <c r="L3555">
        <v>8</v>
      </c>
      <c r="M3555">
        <v>20</v>
      </c>
      <c r="N3555" t="s">
        <v>6085</v>
      </c>
      <c r="O3555" t="s">
        <v>463</v>
      </c>
    </row>
    <row r="3556" spans="1:15" x14ac:dyDescent="0.3">
      <c r="A3556">
        <v>220463</v>
      </c>
      <c r="B3556">
        <v>122</v>
      </c>
      <c r="C3556" t="s">
        <v>552</v>
      </c>
      <c r="D3556" t="s">
        <v>2520</v>
      </c>
      <c r="E3556" t="s">
        <v>3589</v>
      </c>
      <c r="F3556" s="440">
        <v>46098</v>
      </c>
      <c r="G3556">
        <v>23095</v>
      </c>
      <c r="H3556" t="s">
        <v>5942</v>
      </c>
      <c r="I3556" t="s">
        <v>6085</v>
      </c>
      <c r="J3556">
        <v>200</v>
      </c>
      <c r="K3556" t="s">
        <v>5613</v>
      </c>
      <c r="L3556">
        <v>270</v>
      </c>
      <c r="M3556">
        <v>1.35</v>
      </c>
      <c r="N3556" t="s">
        <v>6085</v>
      </c>
      <c r="O3556" t="s">
        <v>463</v>
      </c>
    </row>
    <row r="3557" spans="1:15" x14ac:dyDescent="0.3">
      <c r="A3557">
        <v>220463</v>
      </c>
      <c r="B3557">
        <v>122</v>
      </c>
      <c r="C3557" t="s">
        <v>552</v>
      </c>
      <c r="D3557" t="s">
        <v>2520</v>
      </c>
      <c r="E3557" t="s">
        <v>3589</v>
      </c>
      <c r="F3557" s="440">
        <v>46098</v>
      </c>
      <c r="G3557">
        <v>23390</v>
      </c>
      <c r="H3557" t="s">
        <v>5922</v>
      </c>
      <c r="I3557" t="s">
        <v>6085</v>
      </c>
      <c r="J3557">
        <v>4</v>
      </c>
      <c r="K3557" t="s">
        <v>5598</v>
      </c>
      <c r="L3557">
        <v>34</v>
      </c>
      <c r="M3557">
        <v>8.5</v>
      </c>
      <c r="N3557" t="s">
        <v>6085</v>
      </c>
      <c r="O3557" t="s">
        <v>463</v>
      </c>
    </row>
    <row r="3558" spans="1:15" x14ac:dyDescent="0.3">
      <c r="A3558">
        <v>220463</v>
      </c>
      <c r="B3558">
        <v>122</v>
      </c>
      <c r="C3558" t="s">
        <v>552</v>
      </c>
      <c r="D3558" t="s">
        <v>2520</v>
      </c>
      <c r="E3558" t="s">
        <v>3589</v>
      </c>
      <c r="F3558" s="440">
        <v>46098</v>
      </c>
      <c r="G3558">
        <v>24037</v>
      </c>
      <c r="H3558" t="s">
        <v>6116</v>
      </c>
      <c r="I3558" t="s">
        <v>6085</v>
      </c>
      <c r="J3558">
        <v>2</v>
      </c>
      <c r="K3558" t="s">
        <v>5598</v>
      </c>
      <c r="L3558">
        <v>37.4</v>
      </c>
      <c r="M3558">
        <v>18.7</v>
      </c>
      <c r="N3558" t="s">
        <v>6085</v>
      </c>
      <c r="O3558" t="s">
        <v>463</v>
      </c>
    </row>
    <row r="3559" spans="1:15" x14ac:dyDescent="0.3">
      <c r="A3559">
        <v>220463</v>
      </c>
      <c r="B3559">
        <v>122</v>
      </c>
      <c r="C3559" t="s">
        <v>552</v>
      </c>
      <c r="D3559" t="s">
        <v>2520</v>
      </c>
      <c r="E3559" t="s">
        <v>3589</v>
      </c>
      <c r="F3559" s="440">
        <v>46098</v>
      </c>
      <c r="G3559">
        <v>19472</v>
      </c>
      <c r="H3559" t="s">
        <v>6064</v>
      </c>
      <c r="I3559" t="s">
        <v>6085</v>
      </c>
      <c r="J3559">
        <v>1.5</v>
      </c>
      <c r="K3559" t="s">
        <v>5598</v>
      </c>
      <c r="L3559">
        <v>30</v>
      </c>
      <c r="M3559">
        <v>20</v>
      </c>
      <c r="N3559" t="s">
        <v>6085</v>
      </c>
      <c r="O3559" t="s">
        <v>463</v>
      </c>
    </row>
    <row r="3560" spans="1:15" x14ac:dyDescent="0.3">
      <c r="A3560">
        <v>220462</v>
      </c>
      <c r="B3560">
        <v>122</v>
      </c>
      <c r="C3560" t="s">
        <v>552</v>
      </c>
      <c r="D3560" t="s">
        <v>2688</v>
      </c>
      <c r="E3560" t="s">
        <v>3590</v>
      </c>
      <c r="F3560" s="440">
        <v>46098</v>
      </c>
      <c r="G3560">
        <v>24552</v>
      </c>
      <c r="H3560" t="s">
        <v>5812</v>
      </c>
      <c r="I3560" t="s">
        <v>4764</v>
      </c>
      <c r="J3560">
        <v>72</v>
      </c>
      <c r="K3560" t="s">
        <v>5601</v>
      </c>
      <c r="L3560">
        <v>2475.36</v>
      </c>
      <c r="M3560">
        <v>34.380000000000003</v>
      </c>
      <c r="N3560" t="s">
        <v>4764</v>
      </c>
      <c r="O3560" t="s">
        <v>463</v>
      </c>
    </row>
    <row r="3561" spans="1:15" x14ac:dyDescent="0.3">
      <c r="A3561">
        <v>220462</v>
      </c>
      <c r="B3561">
        <v>122</v>
      </c>
      <c r="C3561" t="s">
        <v>552</v>
      </c>
      <c r="D3561" t="s">
        <v>2688</v>
      </c>
      <c r="E3561" t="s">
        <v>3590</v>
      </c>
      <c r="F3561" s="440">
        <v>46098</v>
      </c>
      <c r="G3561">
        <v>18275</v>
      </c>
      <c r="H3561" t="s">
        <v>5764</v>
      </c>
      <c r="I3561" t="s">
        <v>4764</v>
      </c>
      <c r="J3561">
        <v>2</v>
      </c>
      <c r="K3561" t="s">
        <v>5601</v>
      </c>
      <c r="L3561">
        <v>144.69999999999999</v>
      </c>
      <c r="M3561">
        <v>72.349999999999994</v>
      </c>
      <c r="N3561" t="s">
        <v>4764</v>
      </c>
      <c r="O3561" t="s">
        <v>463</v>
      </c>
    </row>
    <row r="3562" spans="1:15" x14ac:dyDescent="0.3">
      <c r="A3562">
        <v>220461</v>
      </c>
      <c r="B3562">
        <v>122</v>
      </c>
      <c r="C3562" t="s">
        <v>552</v>
      </c>
      <c r="D3562" t="s">
        <v>2704</v>
      </c>
      <c r="E3562" t="s">
        <v>3591</v>
      </c>
      <c r="F3562" s="440">
        <v>46098</v>
      </c>
      <c r="G3562">
        <v>19621</v>
      </c>
      <c r="H3562" t="s">
        <v>5931</v>
      </c>
      <c r="I3562" t="s">
        <v>6085</v>
      </c>
      <c r="J3562">
        <v>6.2</v>
      </c>
      <c r="K3562" t="s">
        <v>5598</v>
      </c>
      <c r="L3562">
        <v>35.96</v>
      </c>
      <c r="M3562">
        <v>5.8</v>
      </c>
      <c r="N3562" t="s">
        <v>6085</v>
      </c>
      <c r="O3562" t="s">
        <v>463</v>
      </c>
    </row>
    <row r="3563" spans="1:15" x14ac:dyDescent="0.3">
      <c r="A3563">
        <v>220461</v>
      </c>
      <c r="B3563">
        <v>122</v>
      </c>
      <c r="C3563" t="s">
        <v>552</v>
      </c>
      <c r="D3563" t="s">
        <v>2704</v>
      </c>
      <c r="E3563" t="s">
        <v>3591</v>
      </c>
      <c r="F3563" s="440">
        <v>46098</v>
      </c>
      <c r="G3563">
        <v>19738</v>
      </c>
      <c r="H3563" t="s">
        <v>6018</v>
      </c>
      <c r="I3563" t="s">
        <v>6085</v>
      </c>
      <c r="J3563">
        <v>19</v>
      </c>
      <c r="K3563" t="s">
        <v>5598</v>
      </c>
      <c r="L3563">
        <v>51.87</v>
      </c>
      <c r="M3563">
        <v>2.73</v>
      </c>
      <c r="N3563" t="s">
        <v>6085</v>
      </c>
      <c r="O3563" t="s">
        <v>463</v>
      </c>
    </row>
    <row r="3564" spans="1:15" x14ac:dyDescent="0.3">
      <c r="A3564">
        <v>220461</v>
      </c>
      <c r="B3564">
        <v>122</v>
      </c>
      <c r="C3564" t="s">
        <v>552</v>
      </c>
      <c r="D3564" t="s">
        <v>2704</v>
      </c>
      <c r="E3564" t="s">
        <v>3591</v>
      </c>
      <c r="F3564" s="440">
        <v>46098</v>
      </c>
      <c r="G3564">
        <v>19652</v>
      </c>
      <c r="H3564" t="s">
        <v>5920</v>
      </c>
      <c r="I3564" t="s">
        <v>6085</v>
      </c>
      <c r="J3564">
        <v>1.1000000000000001</v>
      </c>
      <c r="K3564" t="s">
        <v>5598</v>
      </c>
      <c r="L3564">
        <v>22.33</v>
      </c>
      <c r="M3564">
        <v>20.3</v>
      </c>
      <c r="N3564" t="s">
        <v>6085</v>
      </c>
      <c r="O3564" t="s">
        <v>463</v>
      </c>
    </row>
    <row r="3565" spans="1:15" x14ac:dyDescent="0.3">
      <c r="A3565">
        <v>220461</v>
      </c>
      <c r="B3565">
        <v>122</v>
      </c>
      <c r="C3565" t="s">
        <v>552</v>
      </c>
      <c r="D3565" t="s">
        <v>2704</v>
      </c>
      <c r="E3565" t="s">
        <v>3591</v>
      </c>
      <c r="F3565" s="440">
        <v>46098</v>
      </c>
      <c r="G3565">
        <v>19626</v>
      </c>
      <c r="H3565" t="s">
        <v>5966</v>
      </c>
      <c r="I3565" t="s">
        <v>6085</v>
      </c>
      <c r="J3565">
        <v>1.2</v>
      </c>
      <c r="K3565" t="s">
        <v>5598</v>
      </c>
      <c r="L3565">
        <v>4.4400000000000004</v>
      </c>
      <c r="M3565">
        <v>3.7</v>
      </c>
      <c r="N3565" t="s">
        <v>6085</v>
      </c>
      <c r="O3565" t="s">
        <v>463</v>
      </c>
    </row>
    <row r="3566" spans="1:15" x14ac:dyDescent="0.3">
      <c r="A3566">
        <v>220461</v>
      </c>
      <c r="B3566">
        <v>122</v>
      </c>
      <c r="C3566" t="s">
        <v>552</v>
      </c>
      <c r="D3566" t="s">
        <v>2704</v>
      </c>
      <c r="E3566" t="s">
        <v>3591</v>
      </c>
      <c r="F3566" s="440">
        <v>46098</v>
      </c>
      <c r="G3566">
        <v>23359</v>
      </c>
      <c r="H3566" t="s">
        <v>5939</v>
      </c>
      <c r="I3566" t="s">
        <v>6085</v>
      </c>
      <c r="J3566">
        <v>10</v>
      </c>
      <c r="K3566" t="s">
        <v>5598</v>
      </c>
      <c r="L3566">
        <v>31.9</v>
      </c>
      <c r="M3566">
        <v>3.19</v>
      </c>
      <c r="N3566" t="s">
        <v>6085</v>
      </c>
      <c r="O3566" t="s">
        <v>463</v>
      </c>
    </row>
    <row r="3567" spans="1:15" x14ac:dyDescent="0.3">
      <c r="A3567">
        <v>220461</v>
      </c>
      <c r="B3567">
        <v>122</v>
      </c>
      <c r="C3567" t="s">
        <v>552</v>
      </c>
      <c r="D3567" t="s">
        <v>2704</v>
      </c>
      <c r="E3567" t="s">
        <v>3591</v>
      </c>
      <c r="F3567" s="440">
        <v>46098</v>
      </c>
      <c r="G3567">
        <v>23389</v>
      </c>
      <c r="H3567" t="s">
        <v>5923</v>
      </c>
      <c r="I3567" t="s">
        <v>6085</v>
      </c>
      <c r="J3567">
        <v>10</v>
      </c>
      <c r="K3567" t="s">
        <v>5598</v>
      </c>
      <c r="L3567">
        <v>53.9</v>
      </c>
      <c r="M3567">
        <v>5.39</v>
      </c>
      <c r="N3567" t="s">
        <v>6085</v>
      </c>
      <c r="O3567" t="s">
        <v>463</v>
      </c>
    </row>
    <row r="3568" spans="1:15" x14ac:dyDescent="0.3">
      <c r="A3568">
        <v>220461</v>
      </c>
      <c r="B3568">
        <v>122</v>
      </c>
      <c r="C3568" t="s">
        <v>552</v>
      </c>
      <c r="D3568" t="s">
        <v>2704</v>
      </c>
      <c r="E3568" t="s">
        <v>3591</v>
      </c>
      <c r="F3568" s="440">
        <v>46098</v>
      </c>
      <c r="G3568">
        <v>19583</v>
      </c>
      <c r="H3568" t="s">
        <v>6244</v>
      </c>
      <c r="I3568" t="s">
        <v>6085</v>
      </c>
      <c r="J3568">
        <v>0.44</v>
      </c>
      <c r="K3568" t="s">
        <v>5598</v>
      </c>
      <c r="L3568">
        <v>23.61</v>
      </c>
      <c r="M3568">
        <v>53.659090999999997</v>
      </c>
      <c r="N3568" t="s">
        <v>6085</v>
      </c>
      <c r="O3568" t="s">
        <v>463</v>
      </c>
    </row>
    <row r="3569" spans="1:15" x14ac:dyDescent="0.3">
      <c r="A3569">
        <v>220461</v>
      </c>
      <c r="B3569">
        <v>122</v>
      </c>
      <c r="C3569" t="s">
        <v>552</v>
      </c>
      <c r="D3569" t="s">
        <v>2704</v>
      </c>
      <c r="E3569" t="s">
        <v>3591</v>
      </c>
      <c r="F3569" s="440">
        <v>46098</v>
      </c>
      <c r="G3569">
        <v>27106</v>
      </c>
      <c r="H3569" t="s">
        <v>6153</v>
      </c>
      <c r="I3569" t="s">
        <v>6085</v>
      </c>
      <c r="J3569">
        <v>5.2</v>
      </c>
      <c r="K3569" t="s">
        <v>5598</v>
      </c>
      <c r="L3569">
        <v>158.34</v>
      </c>
      <c r="M3569">
        <v>30.45</v>
      </c>
      <c r="N3569" t="s">
        <v>6085</v>
      </c>
      <c r="O3569" t="s">
        <v>463</v>
      </c>
    </row>
    <row r="3570" spans="1:15" x14ac:dyDescent="0.3">
      <c r="A3570">
        <v>220460</v>
      </c>
      <c r="B3570">
        <v>122</v>
      </c>
      <c r="C3570" t="s">
        <v>552</v>
      </c>
      <c r="D3570" t="s">
        <v>2697</v>
      </c>
      <c r="E3570" t="s">
        <v>3592</v>
      </c>
      <c r="F3570" s="440">
        <v>46098</v>
      </c>
      <c r="G3570">
        <v>19634</v>
      </c>
      <c r="H3570" t="s">
        <v>5925</v>
      </c>
      <c r="I3570" t="s">
        <v>6085</v>
      </c>
      <c r="J3570">
        <v>1</v>
      </c>
      <c r="K3570" t="s">
        <v>5598</v>
      </c>
      <c r="L3570">
        <v>8.75</v>
      </c>
      <c r="M3570">
        <v>8.75</v>
      </c>
      <c r="N3570" t="s">
        <v>6085</v>
      </c>
      <c r="O3570" t="s">
        <v>463</v>
      </c>
    </row>
    <row r="3571" spans="1:15" x14ac:dyDescent="0.3">
      <c r="A3571">
        <v>220460</v>
      </c>
      <c r="B3571">
        <v>122</v>
      </c>
      <c r="C3571" t="s">
        <v>552</v>
      </c>
      <c r="D3571" t="s">
        <v>2697</v>
      </c>
      <c r="E3571" t="s">
        <v>3592</v>
      </c>
      <c r="F3571" s="440">
        <v>46098</v>
      </c>
      <c r="G3571">
        <v>19480</v>
      </c>
      <c r="H3571" t="s">
        <v>5936</v>
      </c>
      <c r="I3571" t="s">
        <v>6085</v>
      </c>
      <c r="J3571">
        <v>0.5</v>
      </c>
      <c r="K3571" t="s">
        <v>5598</v>
      </c>
      <c r="L3571">
        <v>10</v>
      </c>
      <c r="M3571">
        <v>20</v>
      </c>
      <c r="N3571" t="s">
        <v>6085</v>
      </c>
      <c r="O3571" t="s">
        <v>463</v>
      </c>
    </row>
    <row r="3572" spans="1:15" x14ac:dyDescent="0.3">
      <c r="A3572">
        <v>220460</v>
      </c>
      <c r="B3572">
        <v>122</v>
      </c>
      <c r="C3572" t="s">
        <v>552</v>
      </c>
      <c r="D3572" t="s">
        <v>2697</v>
      </c>
      <c r="E3572" t="s">
        <v>3592</v>
      </c>
      <c r="F3572" s="440">
        <v>46098</v>
      </c>
      <c r="G3572">
        <v>19478</v>
      </c>
      <c r="H3572" t="s">
        <v>5982</v>
      </c>
      <c r="I3572" t="s">
        <v>6085</v>
      </c>
      <c r="J3572">
        <v>0.2</v>
      </c>
      <c r="K3572" t="s">
        <v>5598</v>
      </c>
      <c r="L3572">
        <v>13.46</v>
      </c>
      <c r="M3572">
        <v>67.3</v>
      </c>
      <c r="N3572" t="s">
        <v>6085</v>
      </c>
      <c r="O3572" t="s">
        <v>463</v>
      </c>
    </row>
    <row r="3573" spans="1:15" x14ac:dyDescent="0.3">
      <c r="A3573">
        <v>220460</v>
      </c>
      <c r="B3573">
        <v>122</v>
      </c>
      <c r="C3573" t="s">
        <v>552</v>
      </c>
      <c r="D3573" t="s">
        <v>2697</v>
      </c>
      <c r="E3573" t="s">
        <v>3592</v>
      </c>
      <c r="F3573" s="440">
        <v>46098</v>
      </c>
      <c r="G3573">
        <v>19721</v>
      </c>
      <c r="H3573" t="s">
        <v>5952</v>
      </c>
      <c r="I3573" t="s">
        <v>6085</v>
      </c>
      <c r="J3573">
        <v>1</v>
      </c>
      <c r="K3573" t="s">
        <v>5598</v>
      </c>
      <c r="L3573">
        <v>40</v>
      </c>
      <c r="M3573">
        <v>40</v>
      </c>
      <c r="N3573" t="s">
        <v>6085</v>
      </c>
      <c r="O3573" t="s">
        <v>463</v>
      </c>
    </row>
    <row r="3574" spans="1:15" x14ac:dyDescent="0.3">
      <c r="A3574">
        <v>220460</v>
      </c>
      <c r="B3574">
        <v>122</v>
      </c>
      <c r="C3574" t="s">
        <v>552</v>
      </c>
      <c r="D3574" t="s">
        <v>2697</v>
      </c>
      <c r="E3574" t="s">
        <v>3592</v>
      </c>
      <c r="F3574" s="440">
        <v>46098</v>
      </c>
      <c r="G3574">
        <v>19846</v>
      </c>
      <c r="H3574" t="s">
        <v>6060</v>
      </c>
      <c r="I3574" t="s">
        <v>6085</v>
      </c>
      <c r="J3574">
        <v>0.5</v>
      </c>
      <c r="K3574" t="s">
        <v>5598</v>
      </c>
      <c r="L3574">
        <v>9.3800000000000008</v>
      </c>
      <c r="M3574">
        <v>18.760000000000002</v>
      </c>
      <c r="N3574" t="s">
        <v>6085</v>
      </c>
      <c r="O3574" t="s">
        <v>463</v>
      </c>
    </row>
    <row r="3575" spans="1:15" x14ac:dyDescent="0.3">
      <c r="A3575">
        <v>220460</v>
      </c>
      <c r="B3575">
        <v>122</v>
      </c>
      <c r="C3575" t="s">
        <v>552</v>
      </c>
      <c r="D3575" t="s">
        <v>2697</v>
      </c>
      <c r="E3575" t="s">
        <v>3592</v>
      </c>
      <c r="F3575" s="440">
        <v>46098</v>
      </c>
      <c r="G3575">
        <v>23096</v>
      </c>
      <c r="H3575" t="s">
        <v>5941</v>
      </c>
      <c r="I3575" t="s">
        <v>6085</v>
      </c>
      <c r="J3575">
        <v>60</v>
      </c>
      <c r="K3575" t="s">
        <v>5613</v>
      </c>
      <c r="L3575">
        <v>45</v>
      </c>
      <c r="M3575">
        <v>0.75</v>
      </c>
      <c r="N3575" t="s">
        <v>6085</v>
      </c>
      <c r="O3575" t="s">
        <v>463</v>
      </c>
    </row>
    <row r="3576" spans="1:15" x14ac:dyDescent="0.3">
      <c r="A3576">
        <v>220460</v>
      </c>
      <c r="B3576">
        <v>122</v>
      </c>
      <c r="C3576" t="s">
        <v>552</v>
      </c>
      <c r="D3576" t="s">
        <v>2697</v>
      </c>
      <c r="E3576" t="s">
        <v>3592</v>
      </c>
      <c r="F3576" s="440">
        <v>46098</v>
      </c>
      <c r="G3576">
        <v>19632</v>
      </c>
      <c r="H3576" t="s">
        <v>5926</v>
      </c>
      <c r="I3576" t="s">
        <v>6085</v>
      </c>
      <c r="J3576">
        <v>10</v>
      </c>
      <c r="K3576" t="s">
        <v>5598</v>
      </c>
      <c r="L3576">
        <v>43.8</v>
      </c>
      <c r="M3576">
        <v>4.38</v>
      </c>
      <c r="N3576" t="s">
        <v>6085</v>
      </c>
      <c r="O3576" t="s">
        <v>463</v>
      </c>
    </row>
    <row r="3577" spans="1:15" x14ac:dyDescent="0.3">
      <c r="A3577">
        <v>220459</v>
      </c>
      <c r="B3577">
        <v>122</v>
      </c>
      <c r="C3577" t="s">
        <v>552</v>
      </c>
      <c r="D3577" t="s">
        <v>2773</v>
      </c>
      <c r="E3577" t="s">
        <v>3593</v>
      </c>
      <c r="F3577" s="440">
        <v>46098</v>
      </c>
      <c r="G3577">
        <v>25040</v>
      </c>
      <c r="H3577" t="s">
        <v>5832</v>
      </c>
      <c r="I3577" t="s">
        <v>4764</v>
      </c>
      <c r="J3577">
        <v>12</v>
      </c>
      <c r="K3577" t="s">
        <v>6140</v>
      </c>
      <c r="L3577">
        <v>1290.24</v>
      </c>
      <c r="M3577">
        <v>107.52</v>
      </c>
      <c r="N3577" t="s">
        <v>4764</v>
      </c>
      <c r="O3577" t="s">
        <v>463</v>
      </c>
    </row>
    <row r="3578" spans="1:15" x14ac:dyDescent="0.3">
      <c r="A3578">
        <v>220459</v>
      </c>
      <c r="B3578">
        <v>122</v>
      </c>
      <c r="C3578" t="s">
        <v>552</v>
      </c>
      <c r="D3578" t="s">
        <v>2773</v>
      </c>
      <c r="E3578" t="s">
        <v>3593</v>
      </c>
      <c r="F3578" s="440">
        <v>46098</v>
      </c>
      <c r="G3578">
        <v>25535</v>
      </c>
      <c r="H3578" t="s">
        <v>5827</v>
      </c>
      <c r="I3578" t="s">
        <v>4764</v>
      </c>
      <c r="J3578">
        <v>6</v>
      </c>
      <c r="K3578" t="s">
        <v>5601</v>
      </c>
      <c r="L3578">
        <v>700.56</v>
      </c>
      <c r="M3578">
        <v>116.76</v>
      </c>
      <c r="N3578" t="s">
        <v>4764</v>
      </c>
      <c r="O3578" t="s">
        <v>463</v>
      </c>
    </row>
    <row r="3579" spans="1:15" x14ac:dyDescent="0.3">
      <c r="A3579">
        <v>220458</v>
      </c>
      <c r="B3579">
        <v>122</v>
      </c>
      <c r="C3579" t="s">
        <v>552</v>
      </c>
      <c r="D3579" t="s">
        <v>2520</v>
      </c>
      <c r="E3579" t="s">
        <v>3594</v>
      </c>
      <c r="F3579" s="440">
        <v>46101</v>
      </c>
      <c r="G3579">
        <v>19787</v>
      </c>
      <c r="H3579" t="s">
        <v>5914</v>
      </c>
      <c r="I3579" t="s">
        <v>6085</v>
      </c>
      <c r="J3579">
        <v>4</v>
      </c>
      <c r="K3579" t="s">
        <v>5598</v>
      </c>
      <c r="L3579">
        <v>21.2</v>
      </c>
      <c r="M3579">
        <v>5.3</v>
      </c>
      <c r="N3579" t="s">
        <v>6085</v>
      </c>
      <c r="O3579" t="s">
        <v>463</v>
      </c>
    </row>
    <row r="3580" spans="1:15" x14ac:dyDescent="0.3">
      <c r="A3580">
        <v>220458</v>
      </c>
      <c r="B3580">
        <v>122</v>
      </c>
      <c r="C3580" t="s">
        <v>552</v>
      </c>
      <c r="D3580" t="s">
        <v>2520</v>
      </c>
      <c r="E3580" t="s">
        <v>3594</v>
      </c>
      <c r="F3580" s="440">
        <v>46101</v>
      </c>
      <c r="G3580">
        <v>19623</v>
      </c>
      <c r="H3580" t="s">
        <v>5929</v>
      </c>
      <c r="I3580" t="s">
        <v>6085</v>
      </c>
      <c r="J3580">
        <v>10</v>
      </c>
      <c r="K3580" t="s">
        <v>5598</v>
      </c>
      <c r="L3580">
        <v>40</v>
      </c>
      <c r="M3580">
        <v>4</v>
      </c>
      <c r="N3580" t="s">
        <v>6085</v>
      </c>
      <c r="O3580" t="s">
        <v>463</v>
      </c>
    </row>
    <row r="3581" spans="1:15" x14ac:dyDescent="0.3">
      <c r="A3581">
        <v>220458</v>
      </c>
      <c r="B3581">
        <v>122</v>
      </c>
      <c r="C3581" t="s">
        <v>552</v>
      </c>
      <c r="D3581" t="s">
        <v>2520</v>
      </c>
      <c r="E3581" t="s">
        <v>3594</v>
      </c>
      <c r="F3581" s="440">
        <v>46101</v>
      </c>
      <c r="G3581">
        <v>19505</v>
      </c>
      <c r="H3581" t="s">
        <v>5978</v>
      </c>
      <c r="I3581" t="s">
        <v>6085</v>
      </c>
      <c r="J3581">
        <v>1</v>
      </c>
      <c r="K3581" t="s">
        <v>5598</v>
      </c>
      <c r="L3581">
        <v>12</v>
      </c>
      <c r="M3581">
        <v>12</v>
      </c>
      <c r="N3581" t="s">
        <v>6085</v>
      </c>
      <c r="O3581" t="s">
        <v>463</v>
      </c>
    </row>
    <row r="3582" spans="1:15" x14ac:dyDescent="0.3">
      <c r="A3582">
        <v>220458</v>
      </c>
      <c r="B3582">
        <v>122</v>
      </c>
      <c r="C3582" t="s">
        <v>552</v>
      </c>
      <c r="D3582" t="s">
        <v>2520</v>
      </c>
      <c r="E3582" t="s">
        <v>3594</v>
      </c>
      <c r="F3582" s="440">
        <v>46101</v>
      </c>
      <c r="G3582">
        <v>19654</v>
      </c>
      <c r="H3582" t="s">
        <v>5917</v>
      </c>
      <c r="I3582" t="s">
        <v>6085</v>
      </c>
      <c r="J3582">
        <v>2</v>
      </c>
      <c r="K3582" t="s">
        <v>5598</v>
      </c>
      <c r="L3582">
        <v>13.6</v>
      </c>
      <c r="M3582">
        <v>6.8</v>
      </c>
      <c r="N3582" t="s">
        <v>6085</v>
      </c>
      <c r="O3582" t="s">
        <v>463</v>
      </c>
    </row>
    <row r="3583" spans="1:15" x14ac:dyDescent="0.3">
      <c r="A3583">
        <v>220458</v>
      </c>
      <c r="B3583">
        <v>122</v>
      </c>
      <c r="C3583" t="s">
        <v>552</v>
      </c>
      <c r="D3583" t="s">
        <v>2520</v>
      </c>
      <c r="E3583" t="s">
        <v>3594</v>
      </c>
      <c r="F3583" s="440">
        <v>46101</v>
      </c>
      <c r="G3583">
        <v>24509</v>
      </c>
      <c r="H3583" t="s">
        <v>5928</v>
      </c>
      <c r="I3583" t="s">
        <v>6085</v>
      </c>
      <c r="J3583">
        <v>15</v>
      </c>
      <c r="K3583" t="s">
        <v>5598</v>
      </c>
      <c r="L3583">
        <v>52.5</v>
      </c>
      <c r="M3583">
        <v>3.5</v>
      </c>
      <c r="N3583" t="s">
        <v>6085</v>
      </c>
      <c r="O3583" t="s">
        <v>463</v>
      </c>
    </row>
    <row r="3584" spans="1:15" x14ac:dyDescent="0.3">
      <c r="A3584">
        <v>220458</v>
      </c>
      <c r="B3584">
        <v>122</v>
      </c>
      <c r="C3584" t="s">
        <v>552</v>
      </c>
      <c r="D3584" t="s">
        <v>2520</v>
      </c>
      <c r="E3584" t="s">
        <v>3594</v>
      </c>
      <c r="F3584" s="440">
        <v>46101</v>
      </c>
      <c r="G3584">
        <v>19465</v>
      </c>
      <c r="H3584" t="s">
        <v>5953</v>
      </c>
      <c r="I3584" t="s">
        <v>6085</v>
      </c>
      <c r="J3584">
        <v>1</v>
      </c>
      <c r="K3584" t="s">
        <v>5598</v>
      </c>
      <c r="L3584">
        <v>5.5</v>
      </c>
      <c r="M3584">
        <v>5.5</v>
      </c>
      <c r="N3584" t="s">
        <v>6085</v>
      </c>
      <c r="O3584" t="s">
        <v>463</v>
      </c>
    </row>
    <row r="3585" spans="1:15" x14ac:dyDescent="0.3">
      <c r="A3585">
        <v>220458</v>
      </c>
      <c r="B3585">
        <v>122</v>
      </c>
      <c r="C3585" t="s">
        <v>552</v>
      </c>
      <c r="D3585" t="s">
        <v>2520</v>
      </c>
      <c r="E3585" t="s">
        <v>3594</v>
      </c>
      <c r="F3585" s="440">
        <v>46101</v>
      </c>
      <c r="G3585">
        <v>19476</v>
      </c>
      <c r="H3585" t="s">
        <v>6017</v>
      </c>
      <c r="I3585" t="s">
        <v>6085</v>
      </c>
      <c r="J3585">
        <v>0.3</v>
      </c>
      <c r="K3585" t="s">
        <v>5598</v>
      </c>
      <c r="L3585">
        <v>18</v>
      </c>
      <c r="M3585">
        <v>60</v>
      </c>
      <c r="N3585" t="s">
        <v>6085</v>
      </c>
      <c r="O3585" t="s">
        <v>463</v>
      </c>
    </row>
    <row r="3586" spans="1:15" x14ac:dyDescent="0.3">
      <c r="A3586">
        <v>220458</v>
      </c>
      <c r="B3586">
        <v>122</v>
      </c>
      <c r="C3586" t="s">
        <v>552</v>
      </c>
      <c r="D3586" t="s">
        <v>2520</v>
      </c>
      <c r="E3586" t="s">
        <v>3594</v>
      </c>
      <c r="F3586" s="440">
        <v>46101</v>
      </c>
      <c r="G3586">
        <v>19480</v>
      </c>
      <c r="H3586" t="s">
        <v>5936</v>
      </c>
      <c r="I3586" t="s">
        <v>6085</v>
      </c>
      <c r="J3586">
        <v>0.5</v>
      </c>
      <c r="K3586" t="s">
        <v>5598</v>
      </c>
      <c r="L3586">
        <v>8.5</v>
      </c>
      <c r="M3586">
        <v>17</v>
      </c>
      <c r="N3586" t="s">
        <v>6085</v>
      </c>
      <c r="O3586" t="s">
        <v>463</v>
      </c>
    </row>
    <row r="3587" spans="1:15" x14ac:dyDescent="0.3">
      <c r="A3587">
        <v>220458</v>
      </c>
      <c r="B3587">
        <v>122</v>
      </c>
      <c r="C3587" t="s">
        <v>552</v>
      </c>
      <c r="D3587" t="s">
        <v>2520</v>
      </c>
      <c r="E3587" t="s">
        <v>3594</v>
      </c>
      <c r="F3587" s="440">
        <v>46101</v>
      </c>
      <c r="G3587">
        <v>19488</v>
      </c>
      <c r="H3587" t="s">
        <v>5930</v>
      </c>
      <c r="I3587" t="s">
        <v>6085</v>
      </c>
      <c r="J3587">
        <v>1</v>
      </c>
      <c r="K3587" t="s">
        <v>5598</v>
      </c>
      <c r="L3587">
        <v>12</v>
      </c>
      <c r="M3587">
        <v>12</v>
      </c>
      <c r="N3587" t="s">
        <v>6085</v>
      </c>
      <c r="O3587" t="s">
        <v>463</v>
      </c>
    </row>
    <row r="3588" spans="1:15" x14ac:dyDescent="0.3">
      <c r="A3588">
        <v>220458</v>
      </c>
      <c r="B3588">
        <v>122</v>
      </c>
      <c r="C3588" t="s">
        <v>552</v>
      </c>
      <c r="D3588" t="s">
        <v>2520</v>
      </c>
      <c r="E3588" t="s">
        <v>3594</v>
      </c>
      <c r="F3588" s="440">
        <v>46101</v>
      </c>
      <c r="G3588">
        <v>19498</v>
      </c>
      <c r="H3588" t="s">
        <v>5979</v>
      </c>
      <c r="I3588" t="s">
        <v>6085</v>
      </c>
      <c r="J3588">
        <v>0.5</v>
      </c>
      <c r="K3588" t="s">
        <v>5598</v>
      </c>
      <c r="L3588">
        <v>7</v>
      </c>
      <c r="M3588">
        <v>14</v>
      </c>
      <c r="N3588" t="s">
        <v>6085</v>
      </c>
      <c r="O3588" t="s">
        <v>463</v>
      </c>
    </row>
    <row r="3589" spans="1:15" x14ac:dyDescent="0.3">
      <c r="A3589">
        <v>220458</v>
      </c>
      <c r="B3589">
        <v>122</v>
      </c>
      <c r="C3589" t="s">
        <v>552</v>
      </c>
      <c r="D3589" t="s">
        <v>2520</v>
      </c>
      <c r="E3589" t="s">
        <v>3594</v>
      </c>
      <c r="F3589" s="440">
        <v>46101</v>
      </c>
      <c r="G3589">
        <v>19502</v>
      </c>
      <c r="H3589" t="s">
        <v>6015</v>
      </c>
      <c r="I3589" t="s">
        <v>6085</v>
      </c>
      <c r="J3589">
        <v>1</v>
      </c>
      <c r="K3589" t="s">
        <v>5598</v>
      </c>
      <c r="L3589">
        <v>18</v>
      </c>
      <c r="M3589">
        <v>18</v>
      </c>
      <c r="N3589" t="s">
        <v>6085</v>
      </c>
      <c r="O3589" t="s">
        <v>463</v>
      </c>
    </row>
    <row r="3590" spans="1:15" x14ac:dyDescent="0.3">
      <c r="A3590">
        <v>220458</v>
      </c>
      <c r="B3590">
        <v>122</v>
      </c>
      <c r="C3590" t="s">
        <v>552</v>
      </c>
      <c r="D3590" t="s">
        <v>2520</v>
      </c>
      <c r="E3590" t="s">
        <v>3594</v>
      </c>
      <c r="F3590" s="440">
        <v>46101</v>
      </c>
      <c r="G3590">
        <v>19503</v>
      </c>
      <c r="H3590" t="s">
        <v>6058</v>
      </c>
      <c r="I3590" t="s">
        <v>6085</v>
      </c>
      <c r="J3590">
        <v>1</v>
      </c>
      <c r="K3590" t="s">
        <v>5598</v>
      </c>
      <c r="L3590">
        <v>11</v>
      </c>
      <c r="M3590">
        <v>11</v>
      </c>
      <c r="N3590" t="s">
        <v>6085</v>
      </c>
      <c r="O3590" t="s">
        <v>463</v>
      </c>
    </row>
    <row r="3591" spans="1:15" x14ac:dyDescent="0.3">
      <c r="A3591">
        <v>220458</v>
      </c>
      <c r="B3591">
        <v>122</v>
      </c>
      <c r="C3591" t="s">
        <v>552</v>
      </c>
      <c r="D3591" t="s">
        <v>2520</v>
      </c>
      <c r="E3591" t="s">
        <v>3594</v>
      </c>
      <c r="F3591" s="440">
        <v>46101</v>
      </c>
      <c r="G3591">
        <v>19558</v>
      </c>
      <c r="H3591" t="s">
        <v>5950</v>
      </c>
      <c r="I3591" t="s">
        <v>6085</v>
      </c>
      <c r="J3591">
        <v>1</v>
      </c>
      <c r="K3591" t="s">
        <v>5598</v>
      </c>
      <c r="L3591">
        <v>14</v>
      </c>
      <c r="M3591">
        <v>14</v>
      </c>
      <c r="N3591" t="s">
        <v>6085</v>
      </c>
      <c r="O3591" t="s">
        <v>463</v>
      </c>
    </row>
    <row r="3592" spans="1:15" x14ac:dyDescent="0.3">
      <c r="A3592">
        <v>220458</v>
      </c>
      <c r="B3592">
        <v>122</v>
      </c>
      <c r="C3592" t="s">
        <v>552</v>
      </c>
      <c r="D3592" t="s">
        <v>2520</v>
      </c>
      <c r="E3592" t="s">
        <v>3594</v>
      </c>
      <c r="F3592" s="440">
        <v>46101</v>
      </c>
      <c r="G3592">
        <v>19562</v>
      </c>
      <c r="H3592" t="s">
        <v>5946</v>
      </c>
      <c r="I3592" t="s">
        <v>6085</v>
      </c>
      <c r="J3592">
        <v>0.5</v>
      </c>
      <c r="K3592" t="s">
        <v>5598</v>
      </c>
      <c r="L3592">
        <v>7</v>
      </c>
      <c r="M3592">
        <v>14</v>
      </c>
      <c r="N3592" t="s">
        <v>6085</v>
      </c>
      <c r="O3592" t="s">
        <v>463</v>
      </c>
    </row>
    <row r="3593" spans="1:15" x14ac:dyDescent="0.3">
      <c r="A3593">
        <v>220458</v>
      </c>
      <c r="B3593">
        <v>122</v>
      </c>
      <c r="C3593" t="s">
        <v>552</v>
      </c>
      <c r="D3593" t="s">
        <v>2520</v>
      </c>
      <c r="E3593" t="s">
        <v>3594</v>
      </c>
      <c r="F3593" s="440">
        <v>46101</v>
      </c>
      <c r="G3593">
        <v>19759</v>
      </c>
      <c r="H3593" t="s">
        <v>6016</v>
      </c>
      <c r="I3593" t="s">
        <v>6085</v>
      </c>
      <c r="J3593">
        <v>5</v>
      </c>
      <c r="K3593" t="s">
        <v>5598</v>
      </c>
      <c r="L3593">
        <v>47.5</v>
      </c>
      <c r="M3593">
        <v>9.5</v>
      </c>
      <c r="N3593" t="s">
        <v>6085</v>
      </c>
      <c r="O3593" t="s">
        <v>463</v>
      </c>
    </row>
    <row r="3594" spans="1:15" x14ac:dyDescent="0.3">
      <c r="A3594">
        <v>220458</v>
      </c>
      <c r="B3594">
        <v>122</v>
      </c>
      <c r="C3594" t="s">
        <v>552</v>
      </c>
      <c r="D3594" t="s">
        <v>2520</v>
      </c>
      <c r="E3594" t="s">
        <v>3594</v>
      </c>
      <c r="F3594" s="440">
        <v>46101</v>
      </c>
      <c r="G3594">
        <v>19657</v>
      </c>
      <c r="H3594" t="s">
        <v>5916</v>
      </c>
      <c r="I3594" t="s">
        <v>6085</v>
      </c>
      <c r="J3594">
        <v>1</v>
      </c>
      <c r="K3594" t="s">
        <v>5598</v>
      </c>
      <c r="L3594">
        <v>4.7</v>
      </c>
      <c r="M3594">
        <v>4.7</v>
      </c>
      <c r="N3594" t="s">
        <v>6085</v>
      </c>
      <c r="O3594" t="s">
        <v>463</v>
      </c>
    </row>
    <row r="3595" spans="1:15" x14ac:dyDescent="0.3">
      <c r="A3595">
        <v>220458</v>
      </c>
      <c r="B3595">
        <v>122</v>
      </c>
      <c r="C3595" t="s">
        <v>552</v>
      </c>
      <c r="D3595" t="s">
        <v>2520</v>
      </c>
      <c r="E3595" t="s">
        <v>3594</v>
      </c>
      <c r="F3595" s="440">
        <v>46101</v>
      </c>
      <c r="G3595">
        <v>19647</v>
      </c>
      <c r="H3595" t="s">
        <v>5921</v>
      </c>
      <c r="I3595" t="s">
        <v>6085</v>
      </c>
      <c r="J3595">
        <v>1</v>
      </c>
      <c r="K3595" t="s">
        <v>5598</v>
      </c>
      <c r="L3595">
        <v>15</v>
      </c>
      <c r="M3595">
        <v>15</v>
      </c>
      <c r="N3595" t="s">
        <v>6085</v>
      </c>
      <c r="O3595" t="s">
        <v>463</v>
      </c>
    </row>
    <row r="3596" spans="1:15" x14ac:dyDescent="0.3">
      <c r="A3596">
        <v>220458</v>
      </c>
      <c r="B3596">
        <v>122</v>
      </c>
      <c r="C3596" t="s">
        <v>552</v>
      </c>
      <c r="D3596" t="s">
        <v>2520</v>
      </c>
      <c r="E3596" t="s">
        <v>3594</v>
      </c>
      <c r="F3596" s="440">
        <v>46101</v>
      </c>
      <c r="G3596">
        <v>19652</v>
      </c>
      <c r="H3596" t="s">
        <v>5920</v>
      </c>
      <c r="I3596" t="s">
        <v>6085</v>
      </c>
      <c r="J3596">
        <v>1</v>
      </c>
      <c r="K3596" t="s">
        <v>5598</v>
      </c>
      <c r="L3596">
        <v>22</v>
      </c>
      <c r="M3596">
        <v>22</v>
      </c>
      <c r="N3596" t="s">
        <v>6085</v>
      </c>
      <c r="O3596" t="s">
        <v>463</v>
      </c>
    </row>
    <row r="3597" spans="1:15" x14ac:dyDescent="0.3">
      <c r="A3597">
        <v>220458</v>
      </c>
      <c r="B3597">
        <v>122</v>
      </c>
      <c r="C3597" t="s">
        <v>552</v>
      </c>
      <c r="D3597" t="s">
        <v>2520</v>
      </c>
      <c r="E3597" t="s">
        <v>3594</v>
      </c>
      <c r="F3597" s="440">
        <v>46101</v>
      </c>
      <c r="G3597">
        <v>23241</v>
      </c>
      <c r="H3597" t="s">
        <v>5932</v>
      </c>
      <c r="I3597" t="s">
        <v>6085</v>
      </c>
      <c r="J3597">
        <v>2</v>
      </c>
      <c r="K3597" t="s">
        <v>5598</v>
      </c>
      <c r="L3597">
        <v>6.8</v>
      </c>
      <c r="M3597">
        <v>3.4</v>
      </c>
      <c r="N3597" t="s">
        <v>6085</v>
      </c>
      <c r="O3597" t="s">
        <v>463</v>
      </c>
    </row>
    <row r="3598" spans="1:15" x14ac:dyDescent="0.3">
      <c r="A3598">
        <v>220458</v>
      </c>
      <c r="B3598">
        <v>122</v>
      </c>
      <c r="C3598" t="s">
        <v>552</v>
      </c>
      <c r="D3598" t="s">
        <v>2520</v>
      </c>
      <c r="E3598" t="s">
        <v>3594</v>
      </c>
      <c r="F3598" s="440">
        <v>46101</v>
      </c>
      <c r="G3598">
        <v>23236</v>
      </c>
      <c r="H3598" t="s">
        <v>5934</v>
      </c>
      <c r="I3598" t="s">
        <v>6085</v>
      </c>
      <c r="J3598">
        <v>2</v>
      </c>
      <c r="K3598" t="s">
        <v>5598</v>
      </c>
      <c r="L3598">
        <v>21</v>
      </c>
      <c r="M3598">
        <v>10.5</v>
      </c>
      <c r="N3598" t="s">
        <v>6085</v>
      </c>
      <c r="O3598" t="s">
        <v>463</v>
      </c>
    </row>
    <row r="3599" spans="1:15" x14ac:dyDescent="0.3">
      <c r="A3599">
        <v>220458</v>
      </c>
      <c r="B3599">
        <v>122</v>
      </c>
      <c r="C3599" t="s">
        <v>552</v>
      </c>
      <c r="D3599" t="s">
        <v>2520</v>
      </c>
      <c r="E3599" t="s">
        <v>3594</v>
      </c>
      <c r="F3599" s="440">
        <v>46101</v>
      </c>
      <c r="G3599">
        <v>25647</v>
      </c>
      <c r="H3599" t="s">
        <v>5918</v>
      </c>
      <c r="I3599" t="s">
        <v>6085</v>
      </c>
      <c r="J3599">
        <v>0.6</v>
      </c>
      <c r="K3599" t="s">
        <v>5598</v>
      </c>
      <c r="L3599">
        <v>12</v>
      </c>
      <c r="M3599">
        <v>20</v>
      </c>
      <c r="N3599" t="s">
        <v>6085</v>
      </c>
      <c r="O3599" t="s">
        <v>463</v>
      </c>
    </row>
    <row r="3600" spans="1:15" x14ac:dyDescent="0.3">
      <c r="A3600">
        <v>220458</v>
      </c>
      <c r="B3600">
        <v>122</v>
      </c>
      <c r="C3600" t="s">
        <v>552</v>
      </c>
      <c r="D3600" t="s">
        <v>2520</v>
      </c>
      <c r="E3600" t="s">
        <v>3594</v>
      </c>
      <c r="F3600" s="440">
        <v>46101</v>
      </c>
      <c r="G3600">
        <v>23390</v>
      </c>
      <c r="H3600" t="s">
        <v>5922</v>
      </c>
      <c r="I3600" t="s">
        <v>6085</v>
      </c>
      <c r="J3600">
        <v>4</v>
      </c>
      <c r="K3600" t="s">
        <v>5598</v>
      </c>
      <c r="L3600">
        <v>34</v>
      </c>
      <c r="M3600">
        <v>8.5</v>
      </c>
      <c r="N3600" t="s">
        <v>6085</v>
      </c>
      <c r="O3600" t="s">
        <v>463</v>
      </c>
    </row>
    <row r="3601" spans="1:15" x14ac:dyDescent="0.3">
      <c r="A3601">
        <v>220458</v>
      </c>
      <c r="B3601">
        <v>122</v>
      </c>
      <c r="C3601" t="s">
        <v>552</v>
      </c>
      <c r="D3601" t="s">
        <v>2520</v>
      </c>
      <c r="E3601" t="s">
        <v>3594</v>
      </c>
      <c r="F3601" s="440">
        <v>46101</v>
      </c>
      <c r="G3601">
        <v>23113</v>
      </c>
      <c r="H3601" t="s">
        <v>5985</v>
      </c>
      <c r="I3601" t="s">
        <v>6085</v>
      </c>
      <c r="J3601">
        <v>1</v>
      </c>
      <c r="K3601" t="s">
        <v>5598</v>
      </c>
      <c r="L3601">
        <v>10</v>
      </c>
      <c r="M3601">
        <v>10</v>
      </c>
      <c r="N3601" t="s">
        <v>6085</v>
      </c>
      <c r="O3601" t="s">
        <v>463</v>
      </c>
    </row>
    <row r="3602" spans="1:15" x14ac:dyDescent="0.3">
      <c r="A3602">
        <v>220458</v>
      </c>
      <c r="B3602">
        <v>122</v>
      </c>
      <c r="C3602" t="s">
        <v>552</v>
      </c>
      <c r="D3602" t="s">
        <v>2520</v>
      </c>
      <c r="E3602" t="s">
        <v>3594</v>
      </c>
      <c r="F3602" s="440">
        <v>46101</v>
      </c>
      <c r="G3602">
        <v>23186</v>
      </c>
      <c r="H3602" t="s">
        <v>5955</v>
      </c>
      <c r="I3602" t="s">
        <v>6085</v>
      </c>
      <c r="J3602">
        <v>20</v>
      </c>
      <c r="K3602" t="s">
        <v>5598</v>
      </c>
      <c r="L3602">
        <v>155</v>
      </c>
      <c r="M3602">
        <v>7.75</v>
      </c>
      <c r="N3602" t="s">
        <v>6085</v>
      </c>
      <c r="O3602" t="s">
        <v>463</v>
      </c>
    </row>
    <row r="3603" spans="1:15" x14ac:dyDescent="0.3">
      <c r="A3603">
        <v>220458</v>
      </c>
      <c r="B3603">
        <v>122</v>
      </c>
      <c r="C3603" t="s">
        <v>552</v>
      </c>
      <c r="D3603" t="s">
        <v>2520</v>
      </c>
      <c r="E3603" t="s">
        <v>3594</v>
      </c>
      <c r="F3603" s="440">
        <v>46101</v>
      </c>
      <c r="G3603">
        <v>24037</v>
      </c>
      <c r="H3603" t="s">
        <v>6116</v>
      </c>
      <c r="I3603" t="s">
        <v>6085</v>
      </c>
      <c r="J3603">
        <v>4</v>
      </c>
      <c r="K3603" t="s">
        <v>5598</v>
      </c>
      <c r="L3603">
        <v>72</v>
      </c>
      <c r="M3603">
        <v>18</v>
      </c>
      <c r="N3603" t="s">
        <v>6085</v>
      </c>
      <c r="O3603" t="s">
        <v>463</v>
      </c>
    </row>
    <row r="3604" spans="1:15" x14ac:dyDescent="0.3">
      <c r="A3604">
        <v>220458</v>
      </c>
      <c r="B3604">
        <v>122</v>
      </c>
      <c r="C3604" t="s">
        <v>552</v>
      </c>
      <c r="D3604" t="s">
        <v>2520</v>
      </c>
      <c r="E3604" t="s">
        <v>3594</v>
      </c>
      <c r="F3604" s="440">
        <v>46101</v>
      </c>
      <c r="G3604">
        <v>23095</v>
      </c>
      <c r="H3604" t="s">
        <v>5942</v>
      </c>
      <c r="I3604" t="s">
        <v>6085</v>
      </c>
      <c r="J3604">
        <v>100</v>
      </c>
      <c r="K3604" t="s">
        <v>5613</v>
      </c>
      <c r="L3604">
        <v>130</v>
      </c>
      <c r="M3604">
        <v>1.3</v>
      </c>
      <c r="N3604" t="s">
        <v>6085</v>
      </c>
      <c r="O3604" t="s">
        <v>463</v>
      </c>
    </row>
    <row r="3605" spans="1:15" x14ac:dyDescent="0.3">
      <c r="A3605">
        <v>220457</v>
      </c>
      <c r="B3605">
        <v>122</v>
      </c>
      <c r="C3605" t="s">
        <v>552</v>
      </c>
      <c r="D3605" t="s">
        <v>2697</v>
      </c>
      <c r="E3605" t="s">
        <v>3595</v>
      </c>
      <c r="F3605" s="440">
        <v>46101</v>
      </c>
      <c r="G3605">
        <v>19721</v>
      </c>
      <c r="H3605" t="s">
        <v>5952</v>
      </c>
      <c r="I3605" t="s">
        <v>6085</v>
      </c>
      <c r="J3605">
        <v>0.5</v>
      </c>
      <c r="K3605" t="s">
        <v>5598</v>
      </c>
      <c r="L3605">
        <v>20</v>
      </c>
      <c r="M3605">
        <v>40</v>
      </c>
      <c r="N3605" t="s">
        <v>6085</v>
      </c>
      <c r="O3605" t="s">
        <v>463</v>
      </c>
    </row>
    <row r="3606" spans="1:15" x14ac:dyDescent="0.3">
      <c r="A3606">
        <v>220457</v>
      </c>
      <c r="B3606">
        <v>122</v>
      </c>
      <c r="C3606" t="s">
        <v>552</v>
      </c>
      <c r="D3606" t="s">
        <v>2697</v>
      </c>
      <c r="E3606" t="s">
        <v>3595</v>
      </c>
      <c r="F3606" s="440">
        <v>46101</v>
      </c>
      <c r="G3606">
        <v>19846</v>
      </c>
      <c r="H3606" t="s">
        <v>6060</v>
      </c>
      <c r="I3606" t="s">
        <v>6085</v>
      </c>
      <c r="J3606">
        <v>0.5</v>
      </c>
      <c r="K3606" t="s">
        <v>5598</v>
      </c>
      <c r="L3606">
        <v>9.3800000000000008</v>
      </c>
      <c r="M3606">
        <v>18.760000000000002</v>
      </c>
      <c r="N3606" t="s">
        <v>6085</v>
      </c>
      <c r="O3606" t="s">
        <v>463</v>
      </c>
    </row>
    <row r="3607" spans="1:15" x14ac:dyDescent="0.3">
      <c r="A3607">
        <v>220457</v>
      </c>
      <c r="B3607">
        <v>122</v>
      </c>
      <c r="C3607" t="s">
        <v>552</v>
      </c>
      <c r="D3607" t="s">
        <v>2697</v>
      </c>
      <c r="E3607" t="s">
        <v>3595</v>
      </c>
      <c r="F3607" s="440">
        <v>46101</v>
      </c>
      <c r="G3607">
        <v>23096</v>
      </c>
      <c r="H3607" t="s">
        <v>5941</v>
      </c>
      <c r="I3607" t="s">
        <v>6085</v>
      </c>
      <c r="J3607">
        <v>60</v>
      </c>
      <c r="K3607" t="s">
        <v>5613</v>
      </c>
      <c r="L3607">
        <v>45</v>
      </c>
      <c r="M3607">
        <v>0.75</v>
      </c>
      <c r="N3607" t="s">
        <v>6085</v>
      </c>
      <c r="O3607" t="s">
        <v>463</v>
      </c>
    </row>
    <row r="3608" spans="1:15" x14ac:dyDescent="0.3">
      <c r="A3608">
        <v>220457</v>
      </c>
      <c r="B3608">
        <v>122</v>
      </c>
      <c r="C3608" t="s">
        <v>552</v>
      </c>
      <c r="D3608" t="s">
        <v>2697</v>
      </c>
      <c r="E3608" t="s">
        <v>3595</v>
      </c>
      <c r="F3608" s="440">
        <v>46101</v>
      </c>
      <c r="G3608">
        <v>26425</v>
      </c>
      <c r="H3608" t="s">
        <v>5949</v>
      </c>
      <c r="I3608" t="s">
        <v>6085</v>
      </c>
      <c r="J3608">
        <v>5</v>
      </c>
      <c r="K3608" t="s">
        <v>5598</v>
      </c>
      <c r="L3608">
        <v>175</v>
      </c>
      <c r="M3608">
        <v>35</v>
      </c>
      <c r="N3608" t="s">
        <v>6085</v>
      </c>
      <c r="O3608" t="s">
        <v>463</v>
      </c>
    </row>
    <row r="3609" spans="1:15" x14ac:dyDescent="0.3">
      <c r="A3609">
        <v>220457</v>
      </c>
      <c r="B3609">
        <v>122</v>
      </c>
      <c r="C3609" t="s">
        <v>552</v>
      </c>
      <c r="D3609" t="s">
        <v>2697</v>
      </c>
      <c r="E3609" t="s">
        <v>3595</v>
      </c>
      <c r="F3609" s="440">
        <v>46101</v>
      </c>
      <c r="G3609">
        <v>19632</v>
      </c>
      <c r="H3609" t="s">
        <v>5926</v>
      </c>
      <c r="I3609" t="s">
        <v>6085</v>
      </c>
      <c r="J3609">
        <v>2</v>
      </c>
      <c r="K3609" t="s">
        <v>5598</v>
      </c>
      <c r="L3609">
        <v>8.76</v>
      </c>
      <c r="M3609">
        <v>4.38</v>
      </c>
      <c r="N3609" t="s">
        <v>6085</v>
      </c>
      <c r="O3609" t="s">
        <v>463</v>
      </c>
    </row>
    <row r="3610" spans="1:15" x14ac:dyDescent="0.3">
      <c r="A3610">
        <v>220457</v>
      </c>
      <c r="B3610">
        <v>122</v>
      </c>
      <c r="C3610" t="s">
        <v>552</v>
      </c>
      <c r="D3610" t="s">
        <v>2697</v>
      </c>
      <c r="E3610" t="s">
        <v>3595</v>
      </c>
      <c r="F3610" s="440">
        <v>46101</v>
      </c>
      <c r="G3610">
        <v>26631</v>
      </c>
      <c r="H3610" t="s">
        <v>6117</v>
      </c>
      <c r="I3610" t="s">
        <v>6085</v>
      </c>
      <c r="J3610">
        <v>2</v>
      </c>
      <c r="K3610" t="s">
        <v>5598</v>
      </c>
      <c r="L3610">
        <v>93.76</v>
      </c>
      <c r="M3610">
        <v>46.88</v>
      </c>
      <c r="N3610" t="s">
        <v>6085</v>
      </c>
      <c r="O3610" t="s">
        <v>463</v>
      </c>
    </row>
    <row r="3611" spans="1:15" x14ac:dyDescent="0.3">
      <c r="A3611">
        <v>220456</v>
      </c>
      <c r="B3611">
        <v>122</v>
      </c>
      <c r="C3611" t="s">
        <v>552</v>
      </c>
      <c r="D3611" t="s">
        <v>3596</v>
      </c>
      <c r="E3611" t="s">
        <v>3597</v>
      </c>
      <c r="F3611" s="440">
        <v>46102</v>
      </c>
      <c r="G3611">
        <v>19751</v>
      </c>
      <c r="H3611" t="s">
        <v>5938</v>
      </c>
      <c r="I3611" t="s">
        <v>6085</v>
      </c>
      <c r="J3611">
        <v>7.15</v>
      </c>
      <c r="K3611" t="s">
        <v>5598</v>
      </c>
      <c r="L3611">
        <v>52.7</v>
      </c>
      <c r="M3611">
        <v>7.3706290000000001</v>
      </c>
      <c r="N3611" t="s">
        <v>6085</v>
      </c>
      <c r="O3611" t="s">
        <v>463</v>
      </c>
    </row>
    <row r="3612" spans="1:15" x14ac:dyDescent="0.3">
      <c r="A3612">
        <v>220456</v>
      </c>
      <c r="B3612">
        <v>122</v>
      </c>
      <c r="C3612" t="s">
        <v>552</v>
      </c>
      <c r="D3612" t="s">
        <v>3596</v>
      </c>
      <c r="E3612" t="s">
        <v>3597</v>
      </c>
      <c r="F3612" s="440">
        <v>46102</v>
      </c>
      <c r="G3612">
        <v>23198</v>
      </c>
      <c r="H3612" t="s">
        <v>5947</v>
      </c>
      <c r="I3612" t="s">
        <v>6085</v>
      </c>
      <c r="J3612">
        <v>0.6</v>
      </c>
      <c r="K3612" t="s">
        <v>5598</v>
      </c>
      <c r="L3612">
        <v>8.5</v>
      </c>
      <c r="M3612">
        <v>14.166667</v>
      </c>
      <c r="N3612" t="s">
        <v>6085</v>
      </c>
      <c r="O3612" t="s">
        <v>463</v>
      </c>
    </row>
    <row r="3613" spans="1:15" x14ac:dyDescent="0.3">
      <c r="A3613">
        <v>220456</v>
      </c>
      <c r="B3613">
        <v>122</v>
      </c>
      <c r="C3613" t="s">
        <v>552</v>
      </c>
      <c r="D3613" t="s">
        <v>3596</v>
      </c>
      <c r="E3613" t="s">
        <v>3597</v>
      </c>
      <c r="F3613" s="440">
        <v>46102</v>
      </c>
      <c r="G3613">
        <v>23359</v>
      </c>
      <c r="H3613" t="s">
        <v>5939</v>
      </c>
      <c r="I3613" t="s">
        <v>6085</v>
      </c>
      <c r="J3613">
        <v>15</v>
      </c>
      <c r="K3613" t="s">
        <v>5598</v>
      </c>
      <c r="L3613">
        <v>38.25</v>
      </c>
      <c r="M3613">
        <v>2.5499999999999998</v>
      </c>
      <c r="N3613" t="s">
        <v>6085</v>
      </c>
      <c r="O3613" t="s">
        <v>463</v>
      </c>
    </row>
    <row r="3614" spans="1:15" x14ac:dyDescent="0.3">
      <c r="A3614">
        <v>220456</v>
      </c>
      <c r="B3614">
        <v>122</v>
      </c>
      <c r="C3614" t="s">
        <v>552</v>
      </c>
      <c r="D3614" t="s">
        <v>3596</v>
      </c>
      <c r="E3614" t="s">
        <v>3597</v>
      </c>
      <c r="F3614" s="440">
        <v>46102</v>
      </c>
      <c r="G3614">
        <v>23184</v>
      </c>
      <c r="H3614" t="s">
        <v>5956</v>
      </c>
      <c r="I3614" t="s">
        <v>6085</v>
      </c>
      <c r="J3614">
        <v>0.5</v>
      </c>
      <c r="K3614" t="s">
        <v>5598</v>
      </c>
      <c r="L3614">
        <v>8.5</v>
      </c>
      <c r="M3614">
        <v>17</v>
      </c>
      <c r="N3614" t="s">
        <v>6085</v>
      </c>
      <c r="O3614" t="s">
        <v>463</v>
      </c>
    </row>
    <row r="3615" spans="1:15" x14ac:dyDescent="0.3">
      <c r="A3615">
        <v>220456</v>
      </c>
      <c r="B3615">
        <v>122</v>
      </c>
      <c r="C3615" t="s">
        <v>552</v>
      </c>
      <c r="D3615" t="s">
        <v>3596</v>
      </c>
      <c r="E3615" t="s">
        <v>3597</v>
      </c>
      <c r="F3615" s="440">
        <v>46102</v>
      </c>
      <c r="G3615">
        <v>19472</v>
      </c>
      <c r="H3615" t="s">
        <v>6064</v>
      </c>
      <c r="I3615" t="s">
        <v>6085</v>
      </c>
      <c r="J3615">
        <v>2.88</v>
      </c>
      <c r="K3615" t="s">
        <v>5598</v>
      </c>
      <c r="L3615">
        <v>61.43</v>
      </c>
      <c r="M3615">
        <v>21.329861000000001</v>
      </c>
      <c r="N3615" t="s">
        <v>6085</v>
      </c>
      <c r="O3615" t="s">
        <v>463</v>
      </c>
    </row>
    <row r="3616" spans="1:15" x14ac:dyDescent="0.3">
      <c r="A3616">
        <v>220456</v>
      </c>
      <c r="B3616">
        <v>122</v>
      </c>
      <c r="C3616" t="s">
        <v>552</v>
      </c>
      <c r="D3616" t="s">
        <v>3596</v>
      </c>
      <c r="E3616" t="s">
        <v>3597</v>
      </c>
      <c r="F3616" s="440">
        <v>46102</v>
      </c>
      <c r="G3616">
        <v>19478</v>
      </c>
      <c r="H3616" t="s">
        <v>5982</v>
      </c>
      <c r="I3616" t="s">
        <v>6085</v>
      </c>
      <c r="J3616">
        <v>0.2</v>
      </c>
      <c r="K3616" t="s">
        <v>5598</v>
      </c>
      <c r="L3616">
        <v>9.6</v>
      </c>
      <c r="M3616">
        <v>48</v>
      </c>
      <c r="N3616" t="s">
        <v>6085</v>
      </c>
      <c r="O3616" t="s">
        <v>463</v>
      </c>
    </row>
    <row r="3617" spans="1:15" x14ac:dyDescent="0.3">
      <c r="A3617">
        <v>220455</v>
      </c>
      <c r="B3617">
        <v>122</v>
      </c>
      <c r="C3617" t="s">
        <v>552</v>
      </c>
      <c r="D3617" t="s">
        <v>2520</v>
      </c>
      <c r="E3617" t="s">
        <v>3598</v>
      </c>
      <c r="F3617" s="440">
        <v>46101</v>
      </c>
      <c r="G3617">
        <v>19505</v>
      </c>
      <c r="H3617" t="s">
        <v>5978</v>
      </c>
      <c r="I3617" t="s">
        <v>6085</v>
      </c>
      <c r="J3617">
        <v>2</v>
      </c>
      <c r="K3617" t="s">
        <v>5598</v>
      </c>
      <c r="L3617">
        <v>24</v>
      </c>
      <c r="M3617">
        <v>12</v>
      </c>
      <c r="N3617" t="s">
        <v>6085</v>
      </c>
      <c r="O3617" t="s">
        <v>463</v>
      </c>
    </row>
    <row r="3618" spans="1:15" x14ac:dyDescent="0.3">
      <c r="A3618">
        <v>220455</v>
      </c>
      <c r="B3618">
        <v>122</v>
      </c>
      <c r="C3618" t="s">
        <v>552</v>
      </c>
      <c r="D3618" t="s">
        <v>2520</v>
      </c>
      <c r="E3618" t="s">
        <v>3598</v>
      </c>
      <c r="F3618" s="440">
        <v>46101</v>
      </c>
      <c r="G3618">
        <v>19476</v>
      </c>
      <c r="H3618" t="s">
        <v>6017</v>
      </c>
      <c r="I3618" t="s">
        <v>6085</v>
      </c>
      <c r="J3618">
        <v>0.3</v>
      </c>
      <c r="K3618" t="s">
        <v>5598</v>
      </c>
      <c r="L3618">
        <v>18</v>
      </c>
      <c r="M3618">
        <v>60</v>
      </c>
      <c r="N3618" t="s">
        <v>6085</v>
      </c>
      <c r="O3618" t="s">
        <v>463</v>
      </c>
    </row>
    <row r="3619" spans="1:15" x14ac:dyDescent="0.3">
      <c r="A3619">
        <v>220455</v>
      </c>
      <c r="B3619">
        <v>122</v>
      </c>
      <c r="C3619" t="s">
        <v>552</v>
      </c>
      <c r="D3619" t="s">
        <v>2520</v>
      </c>
      <c r="E3619" t="s">
        <v>3598</v>
      </c>
      <c r="F3619" s="440">
        <v>46101</v>
      </c>
      <c r="G3619">
        <v>19502</v>
      </c>
      <c r="H3619" t="s">
        <v>6015</v>
      </c>
      <c r="I3619" t="s">
        <v>6085</v>
      </c>
      <c r="J3619">
        <v>2</v>
      </c>
      <c r="K3619" t="s">
        <v>5598</v>
      </c>
      <c r="L3619">
        <v>36</v>
      </c>
      <c r="M3619">
        <v>18</v>
      </c>
      <c r="N3619" t="s">
        <v>6085</v>
      </c>
      <c r="O3619" t="s">
        <v>463</v>
      </c>
    </row>
    <row r="3620" spans="1:15" x14ac:dyDescent="0.3">
      <c r="A3620">
        <v>220455</v>
      </c>
      <c r="B3620">
        <v>122</v>
      </c>
      <c r="C3620" t="s">
        <v>552</v>
      </c>
      <c r="D3620" t="s">
        <v>2520</v>
      </c>
      <c r="E3620" t="s">
        <v>3598</v>
      </c>
      <c r="F3620" s="440">
        <v>46101</v>
      </c>
      <c r="G3620">
        <v>19480</v>
      </c>
      <c r="H3620" t="s">
        <v>5936</v>
      </c>
      <c r="I3620" t="s">
        <v>6085</v>
      </c>
      <c r="J3620">
        <v>0.6</v>
      </c>
      <c r="K3620" t="s">
        <v>5598</v>
      </c>
      <c r="L3620">
        <v>10.199999999999999</v>
      </c>
      <c r="M3620">
        <v>17</v>
      </c>
      <c r="N3620" t="s">
        <v>6085</v>
      </c>
      <c r="O3620" t="s">
        <v>463</v>
      </c>
    </row>
    <row r="3621" spans="1:15" x14ac:dyDescent="0.3">
      <c r="A3621">
        <v>220455</v>
      </c>
      <c r="B3621">
        <v>122</v>
      </c>
      <c r="C3621" t="s">
        <v>552</v>
      </c>
      <c r="D3621" t="s">
        <v>2520</v>
      </c>
      <c r="E3621" t="s">
        <v>3598</v>
      </c>
      <c r="F3621" s="440">
        <v>46101</v>
      </c>
      <c r="G3621">
        <v>23113</v>
      </c>
      <c r="H3621" t="s">
        <v>5985</v>
      </c>
      <c r="I3621" t="s">
        <v>6085</v>
      </c>
      <c r="J3621">
        <v>0.5</v>
      </c>
      <c r="K3621" t="s">
        <v>5598</v>
      </c>
      <c r="L3621">
        <v>5</v>
      </c>
      <c r="M3621">
        <v>10</v>
      </c>
      <c r="N3621" t="s">
        <v>6085</v>
      </c>
      <c r="O3621" t="s">
        <v>463</v>
      </c>
    </row>
    <row r="3622" spans="1:15" x14ac:dyDescent="0.3">
      <c r="A3622">
        <v>220455</v>
      </c>
      <c r="B3622">
        <v>122</v>
      </c>
      <c r="C3622" t="s">
        <v>552</v>
      </c>
      <c r="D3622" t="s">
        <v>2520</v>
      </c>
      <c r="E3622" t="s">
        <v>3598</v>
      </c>
      <c r="F3622" s="440">
        <v>46101</v>
      </c>
      <c r="G3622">
        <v>23095</v>
      </c>
      <c r="H3622" t="s">
        <v>5942</v>
      </c>
      <c r="I3622" t="s">
        <v>6085</v>
      </c>
      <c r="J3622">
        <v>200</v>
      </c>
      <c r="K3622" t="s">
        <v>5613</v>
      </c>
      <c r="L3622">
        <v>260</v>
      </c>
      <c r="M3622">
        <v>1.3</v>
      </c>
      <c r="N3622" t="s">
        <v>6085</v>
      </c>
      <c r="O3622" t="s">
        <v>463</v>
      </c>
    </row>
    <row r="3623" spans="1:15" x14ac:dyDescent="0.3">
      <c r="A3623">
        <v>220455</v>
      </c>
      <c r="B3623">
        <v>122</v>
      </c>
      <c r="C3623" t="s">
        <v>552</v>
      </c>
      <c r="D3623" t="s">
        <v>2520</v>
      </c>
      <c r="E3623" t="s">
        <v>3598</v>
      </c>
      <c r="F3623" s="440">
        <v>46101</v>
      </c>
      <c r="G3623">
        <v>19472</v>
      </c>
      <c r="H3623" t="s">
        <v>6064</v>
      </c>
      <c r="I3623" t="s">
        <v>6085</v>
      </c>
      <c r="J3623">
        <v>2</v>
      </c>
      <c r="K3623" t="s">
        <v>5598</v>
      </c>
      <c r="L3623">
        <v>54</v>
      </c>
      <c r="M3623">
        <v>27</v>
      </c>
      <c r="N3623" t="s">
        <v>6085</v>
      </c>
      <c r="O3623" t="s">
        <v>463</v>
      </c>
    </row>
    <row r="3624" spans="1:15" x14ac:dyDescent="0.3">
      <c r="A3624">
        <v>220454</v>
      </c>
      <c r="B3624">
        <v>122</v>
      </c>
      <c r="C3624" t="s">
        <v>552</v>
      </c>
      <c r="D3624" t="s">
        <v>2704</v>
      </c>
      <c r="E3624" t="s">
        <v>3599</v>
      </c>
      <c r="F3624" s="440">
        <v>46101</v>
      </c>
      <c r="G3624">
        <v>19707</v>
      </c>
      <c r="H3624" t="s">
        <v>6339</v>
      </c>
      <c r="I3624" t="s">
        <v>6085</v>
      </c>
      <c r="J3624">
        <v>1</v>
      </c>
      <c r="K3624" t="s">
        <v>5598</v>
      </c>
      <c r="L3624">
        <v>22.33</v>
      </c>
      <c r="M3624">
        <v>22.33</v>
      </c>
      <c r="N3624" t="s">
        <v>6085</v>
      </c>
      <c r="O3624" t="s">
        <v>463</v>
      </c>
    </row>
    <row r="3625" spans="1:15" x14ac:dyDescent="0.3">
      <c r="A3625">
        <v>220454</v>
      </c>
      <c r="B3625">
        <v>122</v>
      </c>
      <c r="C3625" t="s">
        <v>552</v>
      </c>
      <c r="D3625" t="s">
        <v>2704</v>
      </c>
      <c r="E3625" t="s">
        <v>3599</v>
      </c>
      <c r="F3625" s="440">
        <v>46101</v>
      </c>
      <c r="G3625">
        <v>19717</v>
      </c>
      <c r="H3625" t="s">
        <v>6340</v>
      </c>
      <c r="I3625" t="s">
        <v>6085</v>
      </c>
      <c r="J3625">
        <v>0.5</v>
      </c>
      <c r="K3625" t="s">
        <v>5598</v>
      </c>
      <c r="L3625">
        <v>7.97</v>
      </c>
      <c r="M3625">
        <v>15.94</v>
      </c>
      <c r="N3625" t="s">
        <v>6085</v>
      </c>
      <c r="O3625" t="s">
        <v>463</v>
      </c>
    </row>
    <row r="3626" spans="1:15" x14ac:dyDescent="0.3">
      <c r="A3626">
        <v>220454</v>
      </c>
      <c r="B3626">
        <v>122</v>
      </c>
      <c r="C3626" t="s">
        <v>552</v>
      </c>
      <c r="D3626" t="s">
        <v>2704</v>
      </c>
      <c r="E3626" t="s">
        <v>3599</v>
      </c>
      <c r="F3626" s="440">
        <v>46101</v>
      </c>
      <c r="G3626">
        <v>23361</v>
      </c>
      <c r="H3626" t="s">
        <v>5937</v>
      </c>
      <c r="I3626" t="s">
        <v>6085</v>
      </c>
      <c r="J3626">
        <v>30</v>
      </c>
      <c r="K3626" t="s">
        <v>5598</v>
      </c>
      <c r="L3626">
        <v>103.5</v>
      </c>
      <c r="M3626">
        <v>3.45</v>
      </c>
      <c r="N3626" t="s">
        <v>6085</v>
      </c>
      <c r="O3626" t="s">
        <v>463</v>
      </c>
    </row>
    <row r="3627" spans="1:15" x14ac:dyDescent="0.3">
      <c r="A3627">
        <v>220453</v>
      </c>
      <c r="B3627">
        <v>122</v>
      </c>
      <c r="C3627" t="s">
        <v>552</v>
      </c>
      <c r="D3627" t="s">
        <v>2711</v>
      </c>
      <c r="E3627" t="s">
        <v>3600</v>
      </c>
      <c r="F3627" s="440">
        <v>46097</v>
      </c>
      <c r="G3627">
        <v>26560</v>
      </c>
      <c r="H3627" t="s">
        <v>5732</v>
      </c>
      <c r="I3627" t="s">
        <v>4764</v>
      </c>
      <c r="J3627">
        <v>48</v>
      </c>
      <c r="K3627" t="s">
        <v>5601</v>
      </c>
      <c r="L3627">
        <v>1320</v>
      </c>
      <c r="M3627">
        <v>27.5</v>
      </c>
      <c r="N3627" t="s">
        <v>4764</v>
      </c>
      <c r="O3627" t="s">
        <v>463</v>
      </c>
    </row>
    <row r="3628" spans="1:15" x14ac:dyDescent="0.3">
      <c r="A3628">
        <v>220452</v>
      </c>
      <c r="B3628">
        <v>122</v>
      </c>
      <c r="C3628" t="s">
        <v>552</v>
      </c>
      <c r="D3628" t="s">
        <v>2711</v>
      </c>
      <c r="E3628" t="s">
        <v>3601</v>
      </c>
      <c r="F3628" s="440">
        <v>46097</v>
      </c>
      <c r="G3628">
        <v>25156</v>
      </c>
      <c r="H3628" t="s">
        <v>5734</v>
      </c>
      <c r="I3628" t="s">
        <v>4764</v>
      </c>
      <c r="J3628">
        <v>2</v>
      </c>
      <c r="K3628" t="s">
        <v>5601</v>
      </c>
      <c r="L3628">
        <v>130</v>
      </c>
      <c r="M3628">
        <v>65</v>
      </c>
      <c r="N3628" t="s">
        <v>4764</v>
      </c>
      <c r="O3628" t="s">
        <v>463</v>
      </c>
    </row>
    <row r="3629" spans="1:15" x14ac:dyDescent="0.3">
      <c r="A3629">
        <v>220452</v>
      </c>
      <c r="B3629">
        <v>122</v>
      </c>
      <c r="C3629" t="s">
        <v>552</v>
      </c>
      <c r="D3629" t="s">
        <v>2711</v>
      </c>
      <c r="E3629" t="s">
        <v>3601</v>
      </c>
      <c r="F3629" s="440">
        <v>46097</v>
      </c>
      <c r="G3629">
        <v>25153</v>
      </c>
      <c r="H3629" t="s">
        <v>6341</v>
      </c>
      <c r="I3629" t="s">
        <v>4764</v>
      </c>
      <c r="J3629">
        <v>6</v>
      </c>
      <c r="K3629" t="s">
        <v>5601</v>
      </c>
      <c r="L3629">
        <v>390</v>
      </c>
      <c r="M3629">
        <v>65</v>
      </c>
      <c r="N3629" t="s">
        <v>4764</v>
      </c>
      <c r="O3629" t="s">
        <v>463</v>
      </c>
    </row>
    <row r="3630" spans="1:15" x14ac:dyDescent="0.3">
      <c r="A3630">
        <v>220452</v>
      </c>
      <c r="B3630">
        <v>122</v>
      </c>
      <c r="C3630" t="s">
        <v>552</v>
      </c>
      <c r="D3630" t="s">
        <v>2711</v>
      </c>
      <c r="E3630" t="s">
        <v>3601</v>
      </c>
      <c r="F3630" s="440">
        <v>46097</v>
      </c>
      <c r="G3630">
        <v>26560</v>
      </c>
      <c r="H3630" t="s">
        <v>5732</v>
      </c>
      <c r="I3630" t="s">
        <v>4764</v>
      </c>
      <c r="J3630">
        <v>36</v>
      </c>
      <c r="K3630" t="s">
        <v>5601</v>
      </c>
      <c r="L3630">
        <v>990</v>
      </c>
      <c r="M3630">
        <v>27.5</v>
      </c>
      <c r="N3630" t="s">
        <v>4764</v>
      </c>
      <c r="O3630" t="s">
        <v>463</v>
      </c>
    </row>
    <row r="3631" spans="1:15" x14ac:dyDescent="0.3">
      <c r="A3631">
        <v>220451</v>
      </c>
      <c r="B3631">
        <v>122</v>
      </c>
      <c r="C3631" t="s">
        <v>552</v>
      </c>
      <c r="D3631" t="s">
        <v>2729</v>
      </c>
      <c r="E3631" t="s">
        <v>3602</v>
      </c>
      <c r="F3631" s="440">
        <v>46105</v>
      </c>
      <c r="G3631">
        <v>25128</v>
      </c>
      <c r="H3631" t="s">
        <v>5897</v>
      </c>
      <c r="I3631" t="s">
        <v>6085</v>
      </c>
      <c r="J3631">
        <v>15.8</v>
      </c>
      <c r="K3631" t="s">
        <v>5598</v>
      </c>
      <c r="L3631">
        <v>614.62</v>
      </c>
      <c r="M3631">
        <v>38.9</v>
      </c>
      <c r="N3631" t="s">
        <v>6085</v>
      </c>
      <c r="O3631" t="s">
        <v>463</v>
      </c>
    </row>
    <row r="3632" spans="1:15" x14ac:dyDescent="0.3">
      <c r="A3632">
        <v>220451</v>
      </c>
      <c r="B3632">
        <v>122</v>
      </c>
      <c r="C3632" t="s">
        <v>552</v>
      </c>
      <c r="D3632" t="s">
        <v>2729</v>
      </c>
      <c r="E3632" t="s">
        <v>3602</v>
      </c>
      <c r="F3632" s="440">
        <v>46105</v>
      </c>
      <c r="G3632">
        <v>25126</v>
      </c>
      <c r="H3632" t="s">
        <v>5859</v>
      </c>
      <c r="I3632" t="s">
        <v>6085</v>
      </c>
      <c r="J3632">
        <v>15.8</v>
      </c>
      <c r="K3632" t="s">
        <v>5598</v>
      </c>
      <c r="L3632">
        <v>662.02</v>
      </c>
      <c r="M3632">
        <v>41.9</v>
      </c>
      <c r="N3632" t="s">
        <v>6085</v>
      </c>
      <c r="O3632" t="s">
        <v>463</v>
      </c>
    </row>
    <row r="3633" spans="1:15" x14ac:dyDescent="0.3">
      <c r="A3633">
        <v>220451</v>
      </c>
      <c r="B3633">
        <v>122</v>
      </c>
      <c r="C3633" t="s">
        <v>552</v>
      </c>
      <c r="D3633" t="s">
        <v>2729</v>
      </c>
      <c r="E3633" t="s">
        <v>3602</v>
      </c>
      <c r="F3633" s="440">
        <v>46105</v>
      </c>
      <c r="G3633">
        <v>20501</v>
      </c>
      <c r="H3633" t="s">
        <v>5976</v>
      </c>
      <c r="I3633" t="s">
        <v>6085</v>
      </c>
      <c r="J3633">
        <v>5</v>
      </c>
      <c r="K3633" t="s">
        <v>5598</v>
      </c>
      <c r="L3633">
        <v>109.5</v>
      </c>
      <c r="M3633">
        <v>21.9</v>
      </c>
      <c r="N3633" t="s">
        <v>6085</v>
      </c>
      <c r="O3633" t="s">
        <v>463</v>
      </c>
    </row>
    <row r="3634" spans="1:15" x14ac:dyDescent="0.3">
      <c r="A3634">
        <v>220450</v>
      </c>
      <c r="B3634">
        <v>122</v>
      </c>
      <c r="C3634" t="s">
        <v>552</v>
      </c>
      <c r="D3634" t="s">
        <v>2932</v>
      </c>
      <c r="E3634" t="s">
        <v>3603</v>
      </c>
      <c r="F3634" s="440">
        <v>46105</v>
      </c>
      <c r="G3634">
        <v>26711</v>
      </c>
      <c r="H3634" t="s">
        <v>6007</v>
      </c>
      <c r="I3634" t="s">
        <v>6085</v>
      </c>
      <c r="J3634">
        <v>10</v>
      </c>
      <c r="K3634" t="s">
        <v>5613</v>
      </c>
      <c r="L3634">
        <v>470</v>
      </c>
      <c r="M3634">
        <v>47</v>
      </c>
      <c r="N3634" t="s">
        <v>6085</v>
      </c>
      <c r="O3634" t="s">
        <v>463</v>
      </c>
    </row>
    <row r="3635" spans="1:15" x14ac:dyDescent="0.3">
      <c r="A3635">
        <v>220449</v>
      </c>
      <c r="B3635">
        <v>122</v>
      </c>
      <c r="C3635" t="s">
        <v>552</v>
      </c>
      <c r="D3635" t="s">
        <v>2727</v>
      </c>
      <c r="E3635" t="s">
        <v>3604</v>
      </c>
      <c r="F3635" s="440">
        <v>46104</v>
      </c>
      <c r="G3635">
        <v>26582</v>
      </c>
      <c r="H3635" t="s">
        <v>5711</v>
      </c>
      <c r="I3635" t="s">
        <v>6085</v>
      </c>
      <c r="J3635">
        <v>36.44</v>
      </c>
      <c r="K3635" t="s">
        <v>5598</v>
      </c>
      <c r="L3635">
        <v>4882.96</v>
      </c>
      <c r="M3635">
        <v>134</v>
      </c>
      <c r="N3635" t="s">
        <v>6085</v>
      </c>
      <c r="O3635" t="s">
        <v>463</v>
      </c>
    </row>
    <row r="3636" spans="1:15" x14ac:dyDescent="0.3">
      <c r="A3636">
        <v>220449</v>
      </c>
      <c r="B3636">
        <v>122</v>
      </c>
      <c r="C3636" t="s">
        <v>552</v>
      </c>
      <c r="D3636" t="s">
        <v>2727</v>
      </c>
      <c r="E3636" t="s">
        <v>3604</v>
      </c>
      <c r="F3636" s="440">
        <v>46104</v>
      </c>
      <c r="G3636">
        <v>26580</v>
      </c>
      <c r="H3636" t="s">
        <v>5909</v>
      </c>
      <c r="I3636" t="s">
        <v>6085</v>
      </c>
      <c r="J3636">
        <v>15.39</v>
      </c>
      <c r="K3636" t="s">
        <v>5598</v>
      </c>
      <c r="L3636">
        <v>1723.68</v>
      </c>
      <c r="M3636">
        <v>112</v>
      </c>
      <c r="N3636" t="s">
        <v>6085</v>
      </c>
      <c r="O3636" t="s">
        <v>463</v>
      </c>
    </row>
    <row r="3637" spans="1:15" x14ac:dyDescent="0.3">
      <c r="A3637">
        <v>220449</v>
      </c>
      <c r="B3637">
        <v>122</v>
      </c>
      <c r="C3637" t="s">
        <v>552</v>
      </c>
      <c r="D3637" t="s">
        <v>2727</v>
      </c>
      <c r="E3637" t="s">
        <v>3604</v>
      </c>
      <c r="F3637" s="440">
        <v>46104</v>
      </c>
      <c r="G3637">
        <v>28479</v>
      </c>
      <c r="H3637" t="s">
        <v>5959</v>
      </c>
      <c r="I3637" t="s">
        <v>6085</v>
      </c>
      <c r="J3637">
        <v>30.3</v>
      </c>
      <c r="K3637" t="s">
        <v>5598</v>
      </c>
      <c r="L3637">
        <v>2454.3000000000002</v>
      </c>
      <c r="M3637">
        <v>81</v>
      </c>
      <c r="N3637" t="s">
        <v>6085</v>
      </c>
      <c r="O3637" t="s">
        <v>463</v>
      </c>
    </row>
    <row r="3638" spans="1:15" x14ac:dyDescent="0.3">
      <c r="A3638">
        <v>220448</v>
      </c>
      <c r="B3638">
        <v>122</v>
      </c>
      <c r="C3638" t="s">
        <v>552</v>
      </c>
      <c r="D3638" t="s">
        <v>2693</v>
      </c>
      <c r="E3638" t="s">
        <v>3605</v>
      </c>
      <c r="F3638" s="440">
        <v>46104</v>
      </c>
      <c r="G3638">
        <v>22721</v>
      </c>
      <c r="H3638" t="s">
        <v>5710</v>
      </c>
      <c r="I3638" t="s">
        <v>6085</v>
      </c>
      <c r="J3638">
        <v>13.96</v>
      </c>
      <c r="K3638" t="s">
        <v>5598</v>
      </c>
      <c r="L3638">
        <v>411.82</v>
      </c>
      <c r="M3638">
        <v>29.5</v>
      </c>
      <c r="N3638" t="s">
        <v>6085</v>
      </c>
      <c r="O3638" t="s">
        <v>463</v>
      </c>
    </row>
    <row r="3639" spans="1:15" x14ac:dyDescent="0.3">
      <c r="A3639">
        <v>220447</v>
      </c>
      <c r="B3639">
        <v>122</v>
      </c>
      <c r="C3639" t="s">
        <v>552</v>
      </c>
      <c r="D3639" t="s">
        <v>2721</v>
      </c>
      <c r="E3639" t="s">
        <v>3606</v>
      </c>
      <c r="F3639" s="440">
        <v>46104</v>
      </c>
      <c r="G3639">
        <v>17549</v>
      </c>
      <c r="H3639" t="s">
        <v>6218</v>
      </c>
      <c r="I3639" t="s">
        <v>6102</v>
      </c>
      <c r="J3639">
        <v>20</v>
      </c>
      <c r="K3639" t="s">
        <v>5605</v>
      </c>
      <c r="L3639">
        <v>630</v>
      </c>
      <c r="M3639">
        <v>31.5</v>
      </c>
      <c r="N3639" t="s">
        <v>6099</v>
      </c>
      <c r="O3639" t="s">
        <v>463</v>
      </c>
    </row>
    <row r="3640" spans="1:15" x14ac:dyDescent="0.3">
      <c r="A3640">
        <v>220446</v>
      </c>
      <c r="B3640">
        <v>122</v>
      </c>
      <c r="C3640" t="s">
        <v>552</v>
      </c>
      <c r="D3640" t="s">
        <v>3465</v>
      </c>
      <c r="E3640" t="s">
        <v>3607</v>
      </c>
      <c r="F3640" s="440">
        <v>46097</v>
      </c>
      <c r="G3640">
        <v>28920</v>
      </c>
      <c r="H3640" t="s">
        <v>6311</v>
      </c>
      <c r="I3640" t="s">
        <v>6102</v>
      </c>
      <c r="J3640">
        <v>312</v>
      </c>
      <c r="K3640" t="s">
        <v>6146</v>
      </c>
      <c r="L3640">
        <v>814.32</v>
      </c>
      <c r="M3640">
        <v>2.61</v>
      </c>
      <c r="N3640" t="s">
        <v>6102</v>
      </c>
      <c r="O3640" t="s">
        <v>463</v>
      </c>
    </row>
    <row r="3641" spans="1:15" x14ac:dyDescent="0.3">
      <c r="A3641">
        <v>220446</v>
      </c>
      <c r="B3641">
        <v>122</v>
      </c>
      <c r="C3641" t="s">
        <v>552</v>
      </c>
      <c r="D3641" t="s">
        <v>3465</v>
      </c>
      <c r="E3641" t="s">
        <v>3607</v>
      </c>
      <c r="F3641" s="440">
        <v>46097</v>
      </c>
      <c r="G3641">
        <v>28921</v>
      </c>
      <c r="H3641" t="s">
        <v>6342</v>
      </c>
      <c r="I3641" t="s">
        <v>6102</v>
      </c>
      <c r="J3641">
        <v>360</v>
      </c>
      <c r="K3641" t="s">
        <v>6146</v>
      </c>
      <c r="L3641">
        <v>946.8</v>
      </c>
      <c r="M3641">
        <v>2.63</v>
      </c>
      <c r="N3641" t="s">
        <v>6102</v>
      </c>
      <c r="O3641" t="s">
        <v>463</v>
      </c>
    </row>
    <row r="3642" spans="1:15" x14ac:dyDescent="0.3">
      <c r="A3642">
        <v>220446</v>
      </c>
      <c r="B3642">
        <v>122</v>
      </c>
      <c r="C3642" t="s">
        <v>552</v>
      </c>
      <c r="D3642" t="s">
        <v>3465</v>
      </c>
      <c r="E3642" t="s">
        <v>3607</v>
      </c>
      <c r="F3642" s="440">
        <v>46097</v>
      </c>
      <c r="G3642">
        <v>28922</v>
      </c>
      <c r="H3642" t="s">
        <v>6343</v>
      </c>
      <c r="I3642" t="s">
        <v>6102</v>
      </c>
      <c r="J3642">
        <v>1</v>
      </c>
      <c r="K3642" t="s">
        <v>6146</v>
      </c>
      <c r="L3642">
        <v>880.22</v>
      </c>
      <c r="M3642">
        <v>880.22</v>
      </c>
      <c r="N3642" t="s">
        <v>6102</v>
      </c>
      <c r="O3642" t="s">
        <v>463</v>
      </c>
    </row>
    <row r="3643" spans="1:15" x14ac:dyDescent="0.3">
      <c r="A3643">
        <v>220445</v>
      </c>
      <c r="B3643">
        <v>122</v>
      </c>
      <c r="C3643" t="s">
        <v>552</v>
      </c>
      <c r="D3643" t="s">
        <v>3584</v>
      </c>
      <c r="E3643" t="s">
        <v>3608</v>
      </c>
      <c r="F3643" s="440">
        <v>46099</v>
      </c>
      <c r="G3643">
        <v>17969</v>
      </c>
      <c r="H3643" t="s">
        <v>6042</v>
      </c>
      <c r="I3643" t="s">
        <v>4764</v>
      </c>
      <c r="J3643">
        <v>40</v>
      </c>
      <c r="K3643" t="s">
        <v>5605</v>
      </c>
      <c r="L3643">
        <v>908</v>
      </c>
      <c r="M3643">
        <v>22.7</v>
      </c>
      <c r="N3643" t="s">
        <v>4764</v>
      </c>
      <c r="O3643" t="s">
        <v>463</v>
      </c>
    </row>
    <row r="3644" spans="1:15" x14ac:dyDescent="0.3">
      <c r="A3644">
        <v>220445</v>
      </c>
      <c r="B3644">
        <v>122</v>
      </c>
      <c r="C3644" t="s">
        <v>552</v>
      </c>
      <c r="D3644" t="s">
        <v>3584</v>
      </c>
      <c r="E3644" t="s">
        <v>3608</v>
      </c>
      <c r="F3644" s="440">
        <v>46099</v>
      </c>
      <c r="G3644">
        <v>24006</v>
      </c>
      <c r="H3644" t="s">
        <v>5991</v>
      </c>
      <c r="I3644" t="s">
        <v>4764</v>
      </c>
      <c r="J3644">
        <v>15</v>
      </c>
      <c r="K3644" t="s">
        <v>5605</v>
      </c>
      <c r="L3644">
        <v>358.5</v>
      </c>
      <c r="M3644">
        <v>23.9</v>
      </c>
      <c r="N3644" t="s">
        <v>4764</v>
      </c>
      <c r="O3644" t="s">
        <v>463</v>
      </c>
    </row>
    <row r="3645" spans="1:15" x14ac:dyDescent="0.3">
      <c r="A3645">
        <v>220444</v>
      </c>
      <c r="B3645">
        <v>122</v>
      </c>
      <c r="C3645" t="s">
        <v>552</v>
      </c>
      <c r="D3645" t="s">
        <v>2995</v>
      </c>
      <c r="E3645" t="s">
        <v>3609</v>
      </c>
      <c r="F3645" s="440">
        <v>46097</v>
      </c>
      <c r="G3645">
        <v>18179</v>
      </c>
      <c r="H3645" t="s">
        <v>5789</v>
      </c>
      <c r="I3645" t="s">
        <v>4764</v>
      </c>
      <c r="J3645">
        <v>24</v>
      </c>
      <c r="K3645" t="s">
        <v>5601</v>
      </c>
      <c r="L3645">
        <v>2877.6</v>
      </c>
      <c r="M3645">
        <v>119.9</v>
      </c>
      <c r="N3645" t="s">
        <v>4764</v>
      </c>
      <c r="O3645" t="s">
        <v>463</v>
      </c>
    </row>
    <row r="3646" spans="1:15" x14ac:dyDescent="0.3">
      <c r="A3646">
        <v>220443</v>
      </c>
      <c r="B3646">
        <v>122</v>
      </c>
      <c r="C3646" t="s">
        <v>552</v>
      </c>
      <c r="D3646" t="s">
        <v>2700</v>
      </c>
      <c r="E3646" t="s">
        <v>3610</v>
      </c>
      <c r="F3646" s="440">
        <v>46099</v>
      </c>
      <c r="G3646">
        <v>28819</v>
      </c>
      <c r="H3646" t="s">
        <v>6012</v>
      </c>
      <c r="I3646" t="s">
        <v>6085</v>
      </c>
      <c r="J3646">
        <v>8</v>
      </c>
      <c r="K3646" t="s">
        <v>5703</v>
      </c>
      <c r="L3646">
        <v>454.32</v>
      </c>
      <c r="M3646">
        <v>56.79</v>
      </c>
      <c r="N3646" t="s">
        <v>6085</v>
      </c>
      <c r="O3646" t="s">
        <v>463</v>
      </c>
    </row>
    <row r="3647" spans="1:15" x14ac:dyDescent="0.3">
      <c r="A3647">
        <v>220442</v>
      </c>
      <c r="B3647">
        <v>122</v>
      </c>
      <c r="C3647" t="s">
        <v>552</v>
      </c>
      <c r="D3647" t="s">
        <v>2749</v>
      </c>
      <c r="E3647" t="s">
        <v>3611</v>
      </c>
      <c r="F3647" s="440">
        <v>46099</v>
      </c>
      <c r="G3647">
        <v>26591</v>
      </c>
      <c r="H3647" t="s">
        <v>5834</v>
      </c>
      <c r="I3647" t="s">
        <v>6085</v>
      </c>
      <c r="J3647">
        <v>1</v>
      </c>
      <c r="K3647" t="s">
        <v>5598</v>
      </c>
      <c r="L3647">
        <v>252</v>
      </c>
      <c r="M3647">
        <v>252</v>
      </c>
      <c r="N3647" t="s">
        <v>6085</v>
      </c>
      <c r="O3647" t="s">
        <v>463</v>
      </c>
    </row>
    <row r="3648" spans="1:15" x14ac:dyDescent="0.3">
      <c r="A3648">
        <v>220442</v>
      </c>
      <c r="B3648">
        <v>122</v>
      </c>
      <c r="C3648" t="s">
        <v>552</v>
      </c>
      <c r="D3648" t="s">
        <v>2749</v>
      </c>
      <c r="E3648" t="s">
        <v>3611</v>
      </c>
      <c r="F3648" s="440">
        <v>46099</v>
      </c>
      <c r="G3648">
        <v>26588</v>
      </c>
      <c r="H3648" t="s">
        <v>5597</v>
      </c>
      <c r="I3648" t="s">
        <v>6085</v>
      </c>
      <c r="J3648">
        <v>1</v>
      </c>
      <c r="K3648" t="s">
        <v>5598</v>
      </c>
      <c r="L3648">
        <v>228</v>
      </c>
      <c r="M3648">
        <v>228</v>
      </c>
      <c r="N3648" t="s">
        <v>6085</v>
      </c>
      <c r="O3648" t="s">
        <v>463</v>
      </c>
    </row>
    <row r="3649" spans="1:15" x14ac:dyDescent="0.3">
      <c r="A3649">
        <v>220441</v>
      </c>
      <c r="B3649">
        <v>122</v>
      </c>
      <c r="C3649" t="s">
        <v>552</v>
      </c>
      <c r="D3649" t="s">
        <v>2729</v>
      </c>
      <c r="E3649" t="s">
        <v>3612</v>
      </c>
      <c r="F3649" s="440">
        <v>46100</v>
      </c>
      <c r="G3649">
        <v>22828</v>
      </c>
      <c r="H3649" t="s">
        <v>6344</v>
      </c>
      <c r="I3649" t="s">
        <v>6085</v>
      </c>
      <c r="J3649">
        <v>21.5</v>
      </c>
      <c r="K3649" t="s">
        <v>5598</v>
      </c>
      <c r="L3649">
        <v>922.35</v>
      </c>
      <c r="M3649">
        <v>42.9</v>
      </c>
      <c r="N3649" t="s">
        <v>6085</v>
      </c>
      <c r="O3649" t="s">
        <v>463</v>
      </c>
    </row>
    <row r="3650" spans="1:15" x14ac:dyDescent="0.3">
      <c r="A3650">
        <v>220440</v>
      </c>
      <c r="B3650">
        <v>122</v>
      </c>
      <c r="C3650" t="s">
        <v>552</v>
      </c>
      <c r="D3650" t="s">
        <v>2721</v>
      </c>
      <c r="E3650" t="s">
        <v>3613</v>
      </c>
      <c r="F3650" s="440">
        <v>46098</v>
      </c>
      <c r="G3650">
        <v>28658</v>
      </c>
      <c r="H3650" t="s">
        <v>6199</v>
      </c>
      <c r="I3650" t="s">
        <v>6097</v>
      </c>
      <c r="J3650">
        <v>4</v>
      </c>
      <c r="K3650" t="s">
        <v>5703</v>
      </c>
      <c r="L3650">
        <v>988</v>
      </c>
      <c r="M3650">
        <v>247</v>
      </c>
      <c r="N3650" t="s">
        <v>6099</v>
      </c>
      <c r="O3650" t="s">
        <v>463</v>
      </c>
    </row>
    <row r="3651" spans="1:15" x14ac:dyDescent="0.3">
      <c r="A3651">
        <v>220439</v>
      </c>
      <c r="B3651">
        <v>122</v>
      </c>
      <c r="C3651" t="s">
        <v>552</v>
      </c>
      <c r="D3651" t="s">
        <v>2693</v>
      </c>
      <c r="E3651" t="s">
        <v>3614</v>
      </c>
      <c r="F3651" s="440">
        <v>46097</v>
      </c>
      <c r="G3651">
        <v>21047</v>
      </c>
      <c r="H3651" t="s">
        <v>5621</v>
      </c>
      <c r="I3651" t="s">
        <v>6085</v>
      </c>
      <c r="J3651">
        <v>6</v>
      </c>
      <c r="K3651" t="s">
        <v>5622</v>
      </c>
      <c r="L3651">
        <v>687</v>
      </c>
      <c r="M3651">
        <v>114.5</v>
      </c>
      <c r="N3651" t="s">
        <v>6085</v>
      </c>
      <c r="O3651" t="s">
        <v>463</v>
      </c>
    </row>
    <row r="3652" spans="1:15" x14ac:dyDescent="0.3">
      <c r="A3652">
        <v>220439</v>
      </c>
      <c r="B3652">
        <v>122</v>
      </c>
      <c r="C3652" t="s">
        <v>552</v>
      </c>
      <c r="D3652" t="s">
        <v>2693</v>
      </c>
      <c r="E3652" t="s">
        <v>3614</v>
      </c>
      <c r="F3652" s="440">
        <v>46097</v>
      </c>
      <c r="G3652">
        <v>19979</v>
      </c>
      <c r="H3652" t="s">
        <v>5667</v>
      </c>
      <c r="I3652" t="s">
        <v>6085</v>
      </c>
      <c r="J3652">
        <v>12</v>
      </c>
      <c r="K3652" t="s">
        <v>5668</v>
      </c>
      <c r="L3652">
        <v>257.39999999999998</v>
      </c>
      <c r="M3652">
        <v>21.45</v>
      </c>
      <c r="N3652" t="s">
        <v>6085</v>
      </c>
      <c r="O3652" t="s">
        <v>463</v>
      </c>
    </row>
    <row r="3653" spans="1:15" x14ac:dyDescent="0.3">
      <c r="A3653">
        <v>220439</v>
      </c>
      <c r="B3653">
        <v>122</v>
      </c>
      <c r="C3653" t="s">
        <v>552</v>
      </c>
      <c r="D3653" t="s">
        <v>2693</v>
      </c>
      <c r="E3653" t="s">
        <v>3614</v>
      </c>
      <c r="F3653" s="440">
        <v>46097</v>
      </c>
      <c r="G3653">
        <v>20689</v>
      </c>
      <c r="H3653" t="s">
        <v>5638</v>
      </c>
      <c r="I3653" t="s">
        <v>6085</v>
      </c>
      <c r="J3653">
        <v>12</v>
      </c>
      <c r="K3653" t="s">
        <v>5613</v>
      </c>
      <c r="L3653">
        <v>379.2</v>
      </c>
      <c r="M3653">
        <v>31.6</v>
      </c>
      <c r="N3653" t="s">
        <v>6085</v>
      </c>
      <c r="O3653" t="s">
        <v>463</v>
      </c>
    </row>
    <row r="3654" spans="1:15" x14ac:dyDescent="0.3">
      <c r="A3654">
        <v>220438</v>
      </c>
      <c r="B3654">
        <v>122</v>
      </c>
      <c r="C3654" t="s">
        <v>552</v>
      </c>
      <c r="D3654" t="s">
        <v>2684</v>
      </c>
      <c r="E3654" t="s">
        <v>3615</v>
      </c>
      <c r="F3654" s="440">
        <v>46099</v>
      </c>
      <c r="G3654">
        <v>26594</v>
      </c>
      <c r="H3654" t="s">
        <v>5698</v>
      </c>
      <c r="I3654" t="s">
        <v>6085</v>
      </c>
      <c r="J3654">
        <v>5.45</v>
      </c>
      <c r="K3654" t="s">
        <v>5598</v>
      </c>
      <c r="L3654">
        <v>473.61</v>
      </c>
      <c r="M3654">
        <v>86.900917000000007</v>
      </c>
      <c r="N3654" t="s">
        <v>6085</v>
      </c>
      <c r="O3654" t="s">
        <v>463</v>
      </c>
    </row>
    <row r="3655" spans="1:15" x14ac:dyDescent="0.3">
      <c r="A3655">
        <v>220437</v>
      </c>
      <c r="B3655">
        <v>122</v>
      </c>
      <c r="C3655" t="s">
        <v>552</v>
      </c>
      <c r="D3655" t="s">
        <v>2693</v>
      </c>
      <c r="E3655" t="s">
        <v>3616</v>
      </c>
      <c r="F3655" s="440">
        <v>46097</v>
      </c>
      <c r="G3655">
        <v>22721</v>
      </c>
      <c r="H3655" t="s">
        <v>5710</v>
      </c>
      <c r="I3655" t="s">
        <v>6085</v>
      </c>
      <c r="J3655">
        <v>12.72</v>
      </c>
      <c r="K3655" t="s">
        <v>5598</v>
      </c>
      <c r="L3655">
        <v>375.24</v>
      </c>
      <c r="M3655">
        <v>29.5</v>
      </c>
      <c r="N3655" t="s">
        <v>6085</v>
      </c>
      <c r="O3655" t="s">
        <v>463</v>
      </c>
    </row>
    <row r="3656" spans="1:15" x14ac:dyDescent="0.3">
      <c r="A3656">
        <v>220436</v>
      </c>
      <c r="B3656">
        <v>122</v>
      </c>
      <c r="C3656" t="s">
        <v>552</v>
      </c>
      <c r="D3656" t="s">
        <v>2761</v>
      </c>
      <c r="E3656" t="s">
        <v>3617</v>
      </c>
      <c r="F3656" s="440">
        <v>46104</v>
      </c>
      <c r="G3656">
        <v>19125</v>
      </c>
      <c r="H3656" t="s">
        <v>5702</v>
      </c>
      <c r="I3656" t="s">
        <v>6085</v>
      </c>
      <c r="J3656">
        <v>3</v>
      </c>
      <c r="K3656" t="s">
        <v>5703</v>
      </c>
      <c r="L3656">
        <v>618.84</v>
      </c>
      <c r="M3656">
        <v>206.28</v>
      </c>
      <c r="N3656" t="s">
        <v>6085</v>
      </c>
      <c r="O3656" t="s">
        <v>463</v>
      </c>
    </row>
    <row r="3657" spans="1:15" x14ac:dyDescent="0.3">
      <c r="A3657">
        <v>220435</v>
      </c>
      <c r="B3657">
        <v>122</v>
      </c>
      <c r="C3657" t="s">
        <v>552</v>
      </c>
      <c r="D3657" t="s">
        <v>2746</v>
      </c>
      <c r="E3657" t="s">
        <v>3618</v>
      </c>
      <c r="F3657" s="440">
        <v>46104</v>
      </c>
      <c r="G3657">
        <v>27340</v>
      </c>
      <c r="H3657" t="s">
        <v>6118</v>
      </c>
      <c r="I3657" t="s">
        <v>4764</v>
      </c>
      <c r="J3657">
        <v>10</v>
      </c>
      <c r="K3657" t="s">
        <v>5605</v>
      </c>
      <c r="L3657">
        <v>536.20000000000005</v>
      </c>
      <c r="M3657">
        <v>53.62</v>
      </c>
      <c r="N3657" t="s">
        <v>4764</v>
      </c>
      <c r="O3657" t="s">
        <v>463</v>
      </c>
    </row>
    <row r="3658" spans="1:15" x14ac:dyDescent="0.3">
      <c r="A3658">
        <v>220435</v>
      </c>
      <c r="B3658">
        <v>122</v>
      </c>
      <c r="C3658" t="s">
        <v>552</v>
      </c>
      <c r="D3658" t="s">
        <v>2746</v>
      </c>
      <c r="E3658" t="s">
        <v>3618</v>
      </c>
      <c r="F3658" s="440">
        <v>46104</v>
      </c>
      <c r="G3658">
        <v>28315</v>
      </c>
      <c r="H3658" t="s">
        <v>6120</v>
      </c>
      <c r="I3658" t="s">
        <v>4764</v>
      </c>
      <c r="J3658">
        <v>12</v>
      </c>
      <c r="K3658" t="s">
        <v>5605</v>
      </c>
      <c r="L3658">
        <v>522.72</v>
      </c>
      <c r="M3658">
        <v>43.56</v>
      </c>
      <c r="N3658" t="s">
        <v>4764</v>
      </c>
      <c r="O3658" t="s">
        <v>463</v>
      </c>
    </row>
    <row r="3659" spans="1:15" x14ac:dyDescent="0.3">
      <c r="A3659">
        <v>220435</v>
      </c>
      <c r="B3659">
        <v>122</v>
      </c>
      <c r="C3659" t="s">
        <v>552</v>
      </c>
      <c r="D3659" t="s">
        <v>2746</v>
      </c>
      <c r="E3659" t="s">
        <v>3618</v>
      </c>
      <c r="F3659" s="440">
        <v>46104</v>
      </c>
      <c r="G3659">
        <v>28316</v>
      </c>
      <c r="H3659" t="s">
        <v>6119</v>
      </c>
      <c r="I3659" t="s">
        <v>4764</v>
      </c>
      <c r="J3659">
        <v>6</v>
      </c>
      <c r="K3659" t="s">
        <v>5605</v>
      </c>
      <c r="L3659">
        <v>234.3</v>
      </c>
      <c r="M3659">
        <v>39.049999999999997</v>
      </c>
      <c r="N3659" t="s">
        <v>4764</v>
      </c>
      <c r="O3659" t="s">
        <v>463</v>
      </c>
    </row>
    <row r="3660" spans="1:15" x14ac:dyDescent="0.3">
      <c r="A3660">
        <v>220434</v>
      </c>
      <c r="B3660">
        <v>122</v>
      </c>
      <c r="C3660" t="s">
        <v>552</v>
      </c>
      <c r="D3660" t="s">
        <v>2897</v>
      </c>
      <c r="E3660" t="s">
        <v>3619</v>
      </c>
      <c r="F3660" s="440">
        <v>46105</v>
      </c>
      <c r="G3660">
        <v>28954</v>
      </c>
      <c r="H3660" t="s">
        <v>6038</v>
      </c>
      <c r="I3660" t="s">
        <v>4764</v>
      </c>
      <c r="J3660">
        <v>15</v>
      </c>
      <c r="K3660" t="s">
        <v>5605</v>
      </c>
      <c r="L3660">
        <v>553.65</v>
      </c>
      <c r="M3660">
        <v>36.909999999999997</v>
      </c>
      <c r="N3660" t="s">
        <v>4764</v>
      </c>
      <c r="O3660" t="s">
        <v>463</v>
      </c>
    </row>
    <row r="3661" spans="1:15" x14ac:dyDescent="0.3">
      <c r="A3661">
        <v>220434</v>
      </c>
      <c r="B3661">
        <v>122</v>
      </c>
      <c r="C3661" t="s">
        <v>552</v>
      </c>
      <c r="D3661" t="s">
        <v>2897</v>
      </c>
      <c r="E3661" t="s">
        <v>3619</v>
      </c>
      <c r="F3661" s="440">
        <v>46105</v>
      </c>
      <c r="G3661">
        <v>28955</v>
      </c>
      <c r="H3661" t="s">
        <v>6037</v>
      </c>
      <c r="I3661" t="s">
        <v>4764</v>
      </c>
      <c r="J3661">
        <v>60</v>
      </c>
      <c r="K3661" t="s">
        <v>5605</v>
      </c>
      <c r="L3661">
        <v>2214.6</v>
      </c>
      <c r="M3661">
        <v>36.909999999999997</v>
      </c>
      <c r="N3661" t="s">
        <v>4764</v>
      </c>
      <c r="O3661" t="s">
        <v>463</v>
      </c>
    </row>
    <row r="3662" spans="1:15" x14ac:dyDescent="0.3">
      <c r="A3662">
        <v>220433</v>
      </c>
      <c r="B3662">
        <v>122</v>
      </c>
      <c r="C3662" t="s">
        <v>552</v>
      </c>
      <c r="D3662" t="s">
        <v>2806</v>
      </c>
      <c r="E3662" t="s">
        <v>3620</v>
      </c>
      <c r="F3662" s="440">
        <v>46105</v>
      </c>
      <c r="G3662">
        <v>21159</v>
      </c>
      <c r="H3662" t="s">
        <v>5836</v>
      </c>
      <c r="I3662" t="s">
        <v>6085</v>
      </c>
      <c r="J3662">
        <v>2</v>
      </c>
      <c r="K3662" t="s">
        <v>5625</v>
      </c>
      <c r="L3662">
        <v>304</v>
      </c>
      <c r="M3662">
        <v>152</v>
      </c>
      <c r="N3662" t="s">
        <v>6085</v>
      </c>
      <c r="O3662" t="s">
        <v>463</v>
      </c>
    </row>
    <row r="3663" spans="1:15" x14ac:dyDescent="0.3">
      <c r="A3663">
        <v>220433</v>
      </c>
      <c r="B3663">
        <v>122</v>
      </c>
      <c r="C3663" t="s">
        <v>552</v>
      </c>
      <c r="D3663" t="s">
        <v>2806</v>
      </c>
      <c r="E3663" t="s">
        <v>3620</v>
      </c>
      <c r="F3663" s="440">
        <v>46105</v>
      </c>
      <c r="G3663">
        <v>24986</v>
      </c>
      <c r="H3663" t="s">
        <v>5835</v>
      </c>
      <c r="I3663" t="s">
        <v>6085</v>
      </c>
      <c r="J3663">
        <v>2</v>
      </c>
      <c r="K3663" t="s">
        <v>6157</v>
      </c>
      <c r="L3663">
        <v>358.8</v>
      </c>
      <c r="M3663">
        <v>179.4</v>
      </c>
      <c r="N3663" t="s">
        <v>6085</v>
      </c>
      <c r="O3663" t="s">
        <v>463</v>
      </c>
    </row>
    <row r="3664" spans="1:15" x14ac:dyDescent="0.3">
      <c r="A3664">
        <v>220431</v>
      </c>
      <c r="B3664">
        <v>122</v>
      </c>
      <c r="C3664" t="s">
        <v>552</v>
      </c>
      <c r="D3664" t="s">
        <v>2702</v>
      </c>
      <c r="E3664" t="s">
        <v>3621</v>
      </c>
      <c r="F3664" s="440">
        <v>46101</v>
      </c>
      <c r="G3664">
        <v>19203</v>
      </c>
      <c r="H3664" t="s">
        <v>5692</v>
      </c>
      <c r="I3664" t="s">
        <v>6085</v>
      </c>
      <c r="J3664">
        <v>56</v>
      </c>
      <c r="K3664" t="s">
        <v>5613</v>
      </c>
      <c r="L3664">
        <v>178.64</v>
      </c>
      <c r="M3664">
        <v>3.19</v>
      </c>
      <c r="N3664" t="s">
        <v>6085</v>
      </c>
      <c r="O3664" t="s">
        <v>463</v>
      </c>
    </row>
    <row r="3665" spans="1:15" x14ac:dyDescent="0.3">
      <c r="A3665">
        <v>220430</v>
      </c>
      <c r="B3665">
        <v>122</v>
      </c>
      <c r="C3665" t="s">
        <v>552</v>
      </c>
      <c r="D3665" t="s">
        <v>2727</v>
      </c>
      <c r="E3665" t="s">
        <v>3622</v>
      </c>
      <c r="F3665" s="440">
        <v>46100</v>
      </c>
      <c r="G3665">
        <v>26592</v>
      </c>
      <c r="H3665" t="s">
        <v>5717</v>
      </c>
      <c r="I3665" t="s">
        <v>6085</v>
      </c>
      <c r="J3665">
        <v>25.14</v>
      </c>
      <c r="K3665" t="s">
        <v>5598</v>
      </c>
      <c r="L3665">
        <v>930.18</v>
      </c>
      <c r="M3665">
        <v>37</v>
      </c>
      <c r="N3665" t="s">
        <v>6085</v>
      </c>
      <c r="O3665" t="s">
        <v>463</v>
      </c>
    </row>
    <row r="3666" spans="1:15" x14ac:dyDescent="0.3">
      <c r="A3666">
        <v>220429</v>
      </c>
      <c r="B3666">
        <v>122</v>
      </c>
      <c r="C3666" t="s">
        <v>552</v>
      </c>
      <c r="D3666" t="s">
        <v>2733</v>
      </c>
      <c r="E3666" t="s">
        <v>3623</v>
      </c>
      <c r="F3666" s="440">
        <v>46098</v>
      </c>
      <c r="G3666">
        <v>24507</v>
      </c>
      <c r="H3666" t="s">
        <v>6109</v>
      </c>
      <c r="I3666" t="s">
        <v>6097</v>
      </c>
      <c r="J3666">
        <v>4</v>
      </c>
      <c r="K3666" t="s">
        <v>5622</v>
      </c>
      <c r="L3666">
        <v>340.68</v>
      </c>
      <c r="M3666">
        <v>85.17</v>
      </c>
      <c r="N3666" t="s">
        <v>6107</v>
      </c>
      <c r="O3666" t="s">
        <v>463</v>
      </c>
    </row>
    <row r="3667" spans="1:15" x14ac:dyDescent="0.3">
      <c r="A3667">
        <v>220429</v>
      </c>
      <c r="B3667">
        <v>122</v>
      </c>
      <c r="C3667" t="s">
        <v>552</v>
      </c>
      <c r="D3667" t="s">
        <v>2733</v>
      </c>
      <c r="E3667" t="s">
        <v>3623</v>
      </c>
      <c r="F3667" s="440">
        <v>46098</v>
      </c>
      <c r="G3667">
        <v>26395</v>
      </c>
      <c r="H3667" t="s">
        <v>6158</v>
      </c>
      <c r="I3667" t="s">
        <v>6097</v>
      </c>
      <c r="J3667">
        <v>2</v>
      </c>
      <c r="K3667" t="s">
        <v>5622</v>
      </c>
      <c r="L3667">
        <v>257.44</v>
      </c>
      <c r="M3667">
        <v>128.72</v>
      </c>
      <c r="N3667" t="s">
        <v>6107</v>
      </c>
      <c r="O3667" t="s">
        <v>463</v>
      </c>
    </row>
    <row r="3668" spans="1:15" x14ac:dyDescent="0.3">
      <c r="A3668">
        <v>220429</v>
      </c>
      <c r="B3668">
        <v>122</v>
      </c>
      <c r="C3668" t="s">
        <v>552</v>
      </c>
      <c r="D3668" t="s">
        <v>2733</v>
      </c>
      <c r="E3668" t="s">
        <v>3623</v>
      </c>
      <c r="F3668" s="440">
        <v>46098</v>
      </c>
      <c r="G3668">
        <v>24514</v>
      </c>
      <c r="H3668" t="s">
        <v>6110</v>
      </c>
      <c r="I3668" t="s">
        <v>6097</v>
      </c>
      <c r="J3668">
        <v>2</v>
      </c>
      <c r="K3668" t="s">
        <v>5622</v>
      </c>
      <c r="L3668">
        <v>247.08</v>
      </c>
      <c r="M3668">
        <v>123.54</v>
      </c>
      <c r="N3668" t="s">
        <v>6107</v>
      </c>
      <c r="O3668" t="s">
        <v>463</v>
      </c>
    </row>
    <row r="3669" spans="1:15" x14ac:dyDescent="0.3">
      <c r="A3669">
        <v>220428</v>
      </c>
      <c r="B3669">
        <v>122</v>
      </c>
      <c r="C3669" t="s">
        <v>552</v>
      </c>
      <c r="D3669" t="s">
        <v>2733</v>
      </c>
      <c r="E3669" t="s">
        <v>3624</v>
      </c>
      <c r="F3669" s="440">
        <v>46085</v>
      </c>
      <c r="G3669">
        <v>28801</v>
      </c>
      <c r="H3669" t="s">
        <v>6147</v>
      </c>
      <c r="I3669" t="s">
        <v>6102</v>
      </c>
      <c r="J3669">
        <v>12</v>
      </c>
      <c r="K3669" t="s">
        <v>6146</v>
      </c>
      <c r="L3669">
        <v>12</v>
      </c>
      <c r="M3669">
        <v>1</v>
      </c>
      <c r="N3669" t="s">
        <v>6331</v>
      </c>
      <c r="O3669" t="s">
        <v>463</v>
      </c>
    </row>
    <row r="3670" spans="1:15" x14ac:dyDescent="0.3">
      <c r="A3670">
        <v>220428</v>
      </c>
      <c r="B3670">
        <v>122</v>
      </c>
      <c r="C3670" t="s">
        <v>552</v>
      </c>
      <c r="D3670" t="s">
        <v>2733</v>
      </c>
      <c r="E3670" t="s">
        <v>3624</v>
      </c>
      <c r="F3670" s="440">
        <v>46085</v>
      </c>
      <c r="G3670">
        <v>28803</v>
      </c>
      <c r="H3670" t="s">
        <v>6145</v>
      </c>
      <c r="I3670" t="s">
        <v>6102</v>
      </c>
      <c r="J3670">
        <v>12</v>
      </c>
      <c r="K3670" t="s">
        <v>6146</v>
      </c>
      <c r="L3670">
        <v>12</v>
      </c>
      <c r="M3670">
        <v>1</v>
      </c>
      <c r="N3670" t="s">
        <v>6331</v>
      </c>
      <c r="O3670" t="s">
        <v>463</v>
      </c>
    </row>
    <row r="3671" spans="1:15" x14ac:dyDescent="0.3">
      <c r="A3671">
        <v>220427</v>
      </c>
      <c r="B3671">
        <v>122</v>
      </c>
      <c r="C3671" t="s">
        <v>552</v>
      </c>
      <c r="D3671" t="s">
        <v>2769</v>
      </c>
      <c r="E3671" t="s">
        <v>3625</v>
      </c>
      <c r="F3671" s="440">
        <v>46105</v>
      </c>
      <c r="G3671">
        <v>20941</v>
      </c>
      <c r="H3671" t="s">
        <v>5886</v>
      </c>
      <c r="I3671" t="s">
        <v>6085</v>
      </c>
      <c r="J3671">
        <v>2</v>
      </c>
      <c r="K3671" t="s">
        <v>5605</v>
      </c>
      <c r="L3671">
        <v>364.6</v>
      </c>
      <c r="M3671">
        <v>182.3</v>
      </c>
      <c r="N3671" t="s">
        <v>6085</v>
      </c>
      <c r="O3671" t="s">
        <v>463</v>
      </c>
    </row>
    <row r="3672" spans="1:15" x14ac:dyDescent="0.3">
      <c r="A3672">
        <v>220425</v>
      </c>
      <c r="B3672">
        <v>122</v>
      </c>
      <c r="C3672" t="s">
        <v>552</v>
      </c>
      <c r="D3672" t="s">
        <v>2865</v>
      </c>
      <c r="E3672" t="s">
        <v>3626</v>
      </c>
      <c r="F3672" s="440">
        <v>46104</v>
      </c>
      <c r="G3672">
        <v>27692</v>
      </c>
      <c r="H3672" t="s">
        <v>5895</v>
      </c>
      <c r="I3672" t="s">
        <v>6085</v>
      </c>
      <c r="J3672">
        <v>18</v>
      </c>
      <c r="K3672" t="s">
        <v>5598</v>
      </c>
      <c r="L3672">
        <v>2016</v>
      </c>
      <c r="M3672">
        <v>112</v>
      </c>
      <c r="N3672" t="s">
        <v>6085</v>
      </c>
      <c r="O3672" t="s">
        <v>463</v>
      </c>
    </row>
    <row r="3673" spans="1:15" x14ac:dyDescent="0.3">
      <c r="A3673">
        <v>220423</v>
      </c>
      <c r="B3673">
        <v>122</v>
      </c>
      <c r="C3673" t="s">
        <v>552</v>
      </c>
      <c r="D3673" t="s">
        <v>2727</v>
      </c>
      <c r="E3673" t="s">
        <v>3627</v>
      </c>
      <c r="F3673" s="440">
        <v>46098</v>
      </c>
      <c r="G3673">
        <v>26582</v>
      </c>
      <c r="H3673" t="s">
        <v>5711</v>
      </c>
      <c r="I3673" t="s">
        <v>6085</v>
      </c>
      <c r="J3673">
        <v>19.010000000000002</v>
      </c>
      <c r="K3673" t="s">
        <v>5598</v>
      </c>
      <c r="L3673">
        <v>2547.34</v>
      </c>
      <c r="M3673">
        <v>134</v>
      </c>
      <c r="N3673" t="s">
        <v>6085</v>
      </c>
      <c r="O3673" t="s">
        <v>463</v>
      </c>
    </row>
    <row r="3674" spans="1:15" x14ac:dyDescent="0.3">
      <c r="A3674">
        <v>220422</v>
      </c>
      <c r="B3674">
        <v>122</v>
      </c>
      <c r="C3674" t="s">
        <v>552</v>
      </c>
      <c r="D3674" t="s">
        <v>2727</v>
      </c>
      <c r="E3674" t="s">
        <v>3628</v>
      </c>
      <c r="F3674" s="440">
        <v>46098</v>
      </c>
      <c r="G3674">
        <v>26580</v>
      </c>
      <c r="H3674" t="s">
        <v>5909</v>
      </c>
      <c r="I3674" t="s">
        <v>6085</v>
      </c>
      <c r="J3674">
        <v>17.34</v>
      </c>
      <c r="K3674" t="s">
        <v>5598</v>
      </c>
      <c r="L3674">
        <v>1942.08</v>
      </c>
      <c r="M3674">
        <v>112</v>
      </c>
      <c r="N3674" t="s">
        <v>6085</v>
      </c>
      <c r="O3674" t="s">
        <v>463</v>
      </c>
    </row>
    <row r="3675" spans="1:15" x14ac:dyDescent="0.3">
      <c r="A3675">
        <v>220418</v>
      </c>
      <c r="B3675">
        <v>122</v>
      </c>
      <c r="C3675" t="s">
        <v>552</v>
      </c>
      <c r="D3675" t="s">
        <v>2693</v>
      </c>
      <c r="E3675" t="s">
        <v>3629</v>
      </c>
      <c r="F3675" s="440">
        <v>46092</v>
      </c>
      <c r="G3675">
        <v>19339</v>
      </c>
      <c r="H3675" t="s">
        <v>5987</v>
      </c>
      <c r="I3675" t="s">
        <v>6085</v>
      </c>
      <c r="J3675">
        <v>3.82</v>
      </c>
      <c r="K3675" t="s">
        <v>6139</v>
      </c>
      <c r="L3675">
        <v>262.82</v>
      </c>
      <c r="M3675">
        <v>68.801046999999997</v>
      </c>
      <c r="N3675" t="s">
        <v>6085</v>
      </c>
      <c r="O3675" t="s">
        <v>463</v>
      </c>
    </row>
    <row r="3676" spans="1:15" x14ac:dyDescent="0.3">
      <c r="A3676">
        <v>220416</v>
      </c>
      <c r="B3676">
        <v>122</v>
      </c>
      <c r="C3676" t="s">
        <v>552</v>
      </c>
      <c r="D3676" t="s">
        <v>2717</v>
      </c>
      <c r="E3676" t="s">
        <v>3630</v>
      </c>
      <c r="F3676" s="440">
        <v>46091</v>
      </c>
      <c r="G3676">
        <v>28706</v>
      </c>
      <c r="H3676" t="s">
        <v>6345</v>
      </c>
      <c r="I3676" t="s">
        <v>6097</v>
      </c>
      <c r="J3676">
        <v>20</v>
      </c>
      <c r="K3676" t="s">
        <v>5605</v>
      </c>
      <c r="L3676">
        <v>630</v>
      </c>
      <c r="M3676">
        <v>31.5</v>
      </c>
      <c r="N3676" t="s">
        <v>6346</v>
      </c>
      <c r="O3676" t="s">
        <v>463</v>
      </c>
    </row>
    <row r="3677" spans="1:15" x14ac:dyDescent="0.3">
      <c r="A3677">
        <v>220415</v>
      </c>
      <c r="B3677">
        <v>122</v>
      </c>
      <c r="C3677" t="s">
        <v>552</v>
      </c>
      <c r="D3677" t="s">
        <v>2729</v>
      </c>
      <c r="E3677" t="s">
        <v>3631</v>
      </c>
      <c r="F3677" s="440">
        <v>46091</v>
      </c>
      <c r="G3677">
        <v>20501</v>
      </c>
      <c r="H3677" t="s">
        <v>5976</v>
      </c>
      <c r="I3677" t="s">
        <v>6085</v>
      </c>
      <c r="J3677">
        <v>10</v>
      </c>
      <c r="K3677" t="s">
        <v>5598</v>
      </c>
      <c r="L3677">
        <v>219</v>
      </c>
      <c r="M3677">
        <v>21.9</v>
      </c>
      <c r="N3677" t="s">
        <v>6085</v>
      </c>
      <c r="O3677" t="s">
        <v>463</v>
      </c>
    </row>
    <row r="3678" spans="1:15" x14ac:dyDescent="0.3">
      <c r="A3678">
        <v>220414</v>
      </c>
      <c r="B3678">
        <v>122</v>
      </c>
      <c r="C3678" t="s">
        <v>552</v>
      </c>
      <c r="D3678" t="s">
        <v>2697</v>
      </c>
      <c r="E3678" t="s">
        <v>3618</v>
      </c>
      <c r="F3678" s="440">
        <v>46104</v>
      </c>
      <c r="G3678">
        <v>19845</v>
      </c>
      <c r="H3678" t="s">
        <v>6148</v>
      </c>
      <c r="I3678" t="s">
        <v>6085</v>
      </c>
      <c r="J3678">
        <v>6</v>
      </c>
      <c r="K3678" t="s">
        <v>5598</v>
      </c>
      <c r="L3678">
        <v>285</v>
      </c>
      <c r="M3678">
        <v>47.5</v>
      </c>
      <c r="N3678" t="s">
        <v>6325</v>
      </c>
      <c r="O3678" t="s">
        <v>463</v>
      </c>
    </row>
    <row r="3679" spans="1:15" x14ac:dyDescent="0.3">
      <c r="A3679">
        <v>220414</v>
      </c>
      <c r="B3679">
        <v>122</v>
      </c>
      <c r="C3679" t="s">
        <v>552</v>
      </c>
      <c r="D3679" t="s">
        <v>2697</v>
      </c>
      <c r="E3679" t="s">
        <v>3618</v>
      </c>
      <c r="F3679" s="440">
        <v>46104</v>
      </c>
      <c r="G3679">
        <v>23195</v>
      </c>
      <c r="H3679" t="s">
        <v>5951</v>
      </c>
      <c r="I3679" t="s">
        <v>6085</v>
      </c>
      <c r="J3679">
        <v>1</v>
      </c>
      <c r="K3679" t="s">
        <v>5598</v>
      </c>
      <c r="L3679">
        <v>14.58</v>
      </c>
      <c r="M3679">
        <v>14.58</v>
      </c>
      <c r="N3679" t="s">
        <v>6325</v>
      </c>
      <c r="O3679" t="s">
        <v>463</v>
      </c>
    </row>
    <row r="3680" spans="1:15" x14ac:dyDescent="0.3">
      <c r="A3680">
        <v>220414</v>
      </c>
      <c r="B3680">
        <v>122</v>
      </c>
      <c r="C3680" t="s">
        <v>552</v>
      </c>
      <c r="D3680" t="s">
        <v>2697</v>
      </c>
      <c r="E3680" t="s">
        <v>3618</v>
      </c>
      <c r="F3680" s="440">
        <v>46104</v>
      </c>
      <c r="G3680">
        <v>19842</v>
      </c>
      <c r="H3680" t="s">
        <v>6347</v>
      </c>
      <c r="I3680" t="s">
        <v>6085</v>
      </c>
      <c r="J3680">
        <v>2</v>
      </c>
      <c r="K3680" t="s">
        <v>5598</v>
      </c>
      <c r="L3680">
        <v>125</v>
      </c>
      <c r="M3680">
        <v>62.5</v>
      </c>
      <c r="N3680" t="s">
        <v>6325</v>
      </c>
      <c r="O3680" t="s">
        <v>463</v>
      </c>
    </row>
    <row r="3681" spans="1:15" x14ac:dyDescent="0.3">
      <c r="A3681">
        <v>220414</v>
      </c>
      <c r="B3681">
        <v>122</v>
      </c>
      <c r="C3681" t="s">
        <v>552</v>
      </c>
      <c r="D3681" t="s">
        <v>2697</v>
      </c>
      <c r="E3681" t="s">
        <v>3618</v>
      </c>
      <c r="F3681" s="440">
        <v>46104</v>
      </c>
      <c r="G3681">
        <v>23184</v>
      </c>
      <c r="H3681" t="s">
        <v>5956</v>
      </c>
      <c r="I3681" t="s">
        <v>6085</v>
      </c>
      <c r="J3681">
        <v>1</v>
      </c>
      <c r="K3681" t="s">
        <v>5598</v>
      </c>
      <c r="L3681">
        <v>16.25</v>
      </c>
      <c r="M3681">
        <v>16.25</v>
      </c>
      <c r="N3681" t="s">
        <v>6325</v>
      </c>
      <c r="O3681" t="s">
        <v>463</v>
      </c>
    </row>
    <row r="3682" spans="1:15" x14ac:dyDescent="0.3">
      <c r="A3682">
        <v>220414</v>
      </c>
      <c r="B3682">
        <v>122</v>
      </c>
      <c r="C3682" t="s">
        <v>552</v>
      </c>
      <c r="D3682" t="s">
        <v>2697</v>
      </c>
      <c r="E3682" t="s">
        <v>3618</v>
      </c>
      <c r="F3682" s="440">
        <v>46104</v>
      </c>
      <c r="G3682">
        <v>26631</v>
      </c>
      <c r="H3682" t="s">
        <v>6117</v>
      </c>
      <c r="I3682" t="s">
        <v>6085</v>
      </c>
      <c r="J3682">
        <v>1</v>
      </c>
      <c r="K3682" t="s">
        <v>5598</v>
      </c>
      <c r="L3682">
        <v>46.88</v>
      </c>
      <c r="M3682">
        <v>46.88</v>
      </c>
      <c r="N3682" t="s">
        <v>6325</v>
      </c>
      <c r="O3682" t="s">
        <v>463</v>
      </c>
    </row>
    <row r="3683" spans="1:15" x14ac:dyDescent="0.3">
      <c r="A3683">
        <v>220408</v>
      </c>
      <c r="B3683">
        <v>122</v>
      </c>
      <c r="C3683" t="s">
        <v>552</v>
      </c>
      <c r="D3683" t="s">
        <v>2754</v>
      </c>
      <c r="E3683" t="s">
        <v>3632</v>
      </c>
      <c r="F3683" s="440">
        <v>46094</v>
      </c>
      <c r="G3683">
        <v>18589</v>
      </c>
      <c r="H3683" t="s">
        <v>5722</v>
      </c>
      <c r="I3683" t="s">
        <v>4764</v>
      </c>
      <c r="J3683">
        <v>40</v>
      </c>
      <c r="K3683" t="s">
        <v>5605</v>
      </c>
      <c r="L3683">
        <v>4702.3999999999996</v>
      </c>
      <c r="M3683">
        <v>117.56</v>
      </c>
      <c r="N3683" t="s">
        <v>4764</v>
      </c>
      <c r="O3683" t="s">
        <v>463</v>
      </c>
    </row>
    <row r="3684" spans="1:15" x14ac:dyDescent="0.3">
      <c r="A3684">
        <v>220408</v>
      </c>
      <c r="B3684">
        <v>122</v>
      </c>
      <c r="C3684" t="s">
        <v>552</v>
      </c>
      <c r="D3684" t="s">
        <v>2754</v>
      </c>
      <c r="E3684" t="s">
        <v>3632</v>
      </c>
      <c r="F3684" s="440">
        <v>46094</v>
      </c>
      <c r="G3684">
        <v>17905</v>
      </c>
      <c r="H3684" t="s">
        <v>5817</v>
      </c>
      <c r="I3684" t="s">
        <v>4764</v>
      </c>
      <c r="J3684">
        <v>10</v>
      </c>
      <c r="K3684" t="s">
        <v>5605</v>
      </c>
      <c r="L3684">
        <v>199.7</v>
      </c>
      <c r="M3684">
        <v>19.97</v>
      </c>
      <c r="N3684" t="s">
        <v>4764</v>
      </c>
      <c r="O3684" t="s">
        <v>463</v>
      </c>
    </row>
    <row r="3685" spans="1:15" x14ac:dyDescent="0.3">
      <c r="A3685">
        <v>220408</v>
      </c>
      <c r="B3685">
        <v>122</v>
      </c>
      <c r="C3685" t="s">
        <v>552</v>
      </c>
      <c r="D3685" t="s">
        <v>2754</v>
      </c>
      <c r="E3685" t="s">
        <v>3632</v>
      </c>
      <c r="F3685" s="440">
        <v>46094</v>
      </c>
      <c r="G3685">
        <v>17883</v>
      </c>
      <c r="H3685" t="s">
        <v>5821</v>
      </c>
      <c r="I3685" t="s">
        <v>4764</v>
      </c>
      <c r="J3685">
        <v>15</v>
      </c>
      <c r="K3685" t="s">
        <v>5605</v>
      </c>
      <c r="L3685">
        <v>351.75</v>
      </c>
      <c r="M3685">
        <v>23.45</v>
      </c>
      <c r="N3685" t="s">
        <v>4764</v>
      </c>
      <c r="O3685" t="s">
        <v>463</v>
      </c>
    </row>
    <row r="3686" spans="1:15" x14ac:dyDescent="0.3">
      <c r="A3686">
        <v>220408</v>
      </c>
      <c r="B3686">
        <v>122</v>
      </c>
      <c r="C3686" t="s">
        <v>552</v>
      </c>
      <c r="D3686" t="s">
        <v>2754</v>
      </c>
      <c r="E3686" t="s">
        <v>3632</v>
      </c>
      <c r="F3686" s="440">
        <v>46094</v>
      </c>
      <c r="G3686">
        <v>17895</v>
      </c>
      <c r="H3686" t="s">
        <v>5819</v>
      </c>
      <c r="I3686" t="s">
        <v>4764</v>
      </c>
      <c r="J3686">
        <v>5</v>
      </c>
      <c r="K3686" t="s">
        <v>5605</v>
      </c>
      <c r="L3686">
        <v>115.3</v>
      </c>
      <c r="M3686">
        <v>23.06</v>
      </c>
      <c r="N3686" t="s">
        <v>4764</v>
      </c>
      <c r="O3686" t="s">
        <v>463</v>
      </c>
    </row>
    <row r="3687" spans="1:15" x14ac:dyDescent="0.3">
      <c r="A3687">
        <v>220408</v>
      </c>
      <c r="B3687">
        <v>122</v>
      </c>
      <c r="C3687" t="s">
        <v>552</v>
      </c>
      <c r="D3687" t="s">
        <v>2754</v>
      </c>
      <c r="E3687" t="s">
        <v>3632</v>
      </c>
      <c r="F3687" s="440">
        <v>46094</v>
      </c>
      <c r="G3687">
        <v>17881</v>
      </c>
      <c r="H3687" t="s">
        <v>5822</v>
      </c>
      <c r="I3687" t="s">
        <v>4764</v>
      </c>
      <c r="J3687">
        <v>10</v>
      </c>
      <c r="K3687" t="s">
        <v>5605</v>
      </c>
      <c r="L3687">
        <v>201.1</v>
      </c>
      <c r="M3687">
        <v>20.11</v>
      </c>
      <c r="N3687" t="s">
        <v>4764</v>
      </c>
      <c r="O3687" t="s">
        <v>463</v>
      </c>
    </row>
    <row r="3688" spans="1:15" x14ac:dyDescent="0.3">
      <c r="A3688">
        <v>220408</v>
      </c>
      <c r="B3688">
        <v>122</v>
      </c>
      <c r="C3688" t="s">
        <v>552</v>
      </c>
      <c r="D3688" t="s">
        <v>2754</v>
      </c>
      <c r="E3688" t="s">
        <v>3632</v>
      </c>
      <c r="F3688" s="440">
        <v>46094</v>
      </c>
      <c r="G3688">
        <v>17886</v>
      </c>
      <c r="H3688" t="s">
        <v>5820</v>
      </c>
      <c r="I3688" t="s">
        <v>4764</v>
      </c>
      <c r="J3688">
        <v>15</v>
      </c>
      <c r="K3688" t="s">
        <v>5605</v>
      </c>
      <c r="L3688">
        <v>345.9</v>
      </c>
      <c r="M3688">
        <v>23.06</v>
      </c>
      <c r="N3688" t="s">
        <v>4764</v>
      </c>
      <c r="O3688" t="s">
        <v>463</v>
      </c>
    </row>
    <row r="3689" spans="1:15" x14ac:dyDescent="0.3">
      <c r="A3689">
        <v>220408</v>
      </c>
      <c r="B3689">
        <v>122</v>
      </c>
      <c r="C3689" t="s">
        <v>552</v>
      </c>
      <c r="D3689" t="s">
        <v>2754</v>
      </c>
      <c r="E3689" t="s">
        <v>3632</v>
      </c>
      <c r="F3689" s="440">
        <v>46094</v>
      </c>
      <c r="G3689">
        <v>17903</v>
      </c>
      <c r="H3689" t="s">
        <v>5818</v>
      </c>
      <c r="I3689" t="s">
        <v>4764</v>
      </c>
      <c r="J3689">
        <v>10</v>
      </c>
      <c r="K3689" t="s">
        <v>5605</v>
      </c>
      <c r="L3689">
        <v>199.7</v>
      </c>
      <c r="M3689">
        <v>19.97</v>
      </c>
      <c r="N3689" t="s">
        <v>4764</v>
      </c>
      <c r="O3689" t="s">
        <v>463</v>
      </c>
    </row>
    <row r="3690" spans="1:15" x14ac:dyDescent="0.3">
      <c r="A3690">
        <v>220406</v>
      </c>
      <c r="B3690">
        <v>122</v>
      </c>
      <c r="C3690" t="s">
        <v>552</v>
      </c>
      <c r="D3690" t="s">
        <v>2520</v>
      </c>
      <c r="E3690" t="s">
        <v>3633</v>
      </c>
      <c r="F3690" s="440">
        <v>46094</v>
      </c>
      <c r="G3690">
        <v>24083</v>
      </c>
      <c r="H3690" t="s">
        <v>5924</v>
      </c>
      <c r="I3690" t="s">
        <v>6085</v>
      </c>
      <c r="J3690">
        <v>100</v>
      </c>
      <c r="K3690" t="s">
        <v>5598</v>
      </c>
      <c r="L3690">
        <v>630</v>
      </c>
      <c r="M3690">
        <v>6.3</v>
      </c>
      <c r="N3690" t="s">
        <v>6085</v>
      </c>
      <c r="O3690" t="s">
        <v>463</v>
      </c>
    </row>
    <row r="3691" spans="1:15" x14ac:dyDescent="0.3">
      <c r="A3691">
        <v>220406</v>
      </c>
      <c r="B3691">
        <v>122</v>
      </c>
      <c r="C3691" t="s">
        <v>552</v>
      </c>
      <c r="D3691" t="s">
        <v>2520</v>
      </c>
      <c r="E3691" t="s">
        <v>3633</v>
      </c>
      <c r="F3691" s="440">
        <v>46094</v>
      </c>
      <c r="G3691">
        <v>19589</v>
      </c>
      <c r="H3691" t="s">
        <v>5943</v>
      </c>
      <c r="I3691" t="s">
        <v>6085</v>
      </c>
      <c r="J3691">
        <v>2</v>
      </c>
      <c r="K3691" t="s">
        <v>5598</v>
      </c>
      <c r="L3691">
        <v>15</v>
      </c>
      <c r="M3691">
        <v>7.5</v>
      </c>
      <c r="N3691" t="s">
        <v>6085</v>
      </c>
      <c r="O3691" t="s">
        <v>463</v>
      </c>
    </row>
    <row r="3692" spans="1:15" x14ac:dyDescent="0.3">
      <c r="A3692">
        <v>220406</v>
      </c>
      <c r="B3692">
        <v>122</v>
      </c>
      <c r="C3692" t="s">
        <v>552</v>
      </c>
      <c r="D3692" t="s">
        <v>2520</v>
      </c>
      <c r="E3692" t="s">
        <v>3633</v>
      </c>
      <c r="F3692" s="440">
        <v>46094</v>
      </c>
      <c r="G3692">
        <v>19505</v>
      </c>
      <c r="H3692" t="s">
        <v>5978</v>
      </c>
      <c r="I3692" t="s">
        <v>6085</v>
      </c>
      <c r="J3692">
        <v>1</v>
      </c>
      <c r="K3692" t="s">
        <v>5598</v>
      </c>
      <c r="L3692">
        <v>12</v>
      </c>
      <c r="M3692">
        <v>12</v>
      </c>
      <c r="N3692" t="s">
        <v>6085</v>
      </c>
      <c r="O3692" t="s">
        <v>463</v>
      </c>
    </row>
    <row r="3693" spans="1:15" x14ac:dyDescent="0.3">
      <c r="A3693">
        <v>220406</v>
      </c>
      <c r="B3693">
        <v>122</v>
      </c>
      <c r="C3693" t="s">
        <v>552</v>
      </c>
      <c r="D3693" t="s">
        <v>2520</v>
      </c>
      <c r="E3693" t="s">
        <v>3633</v>
      </c>
      <c r="F3693" s="440">
        <v>46094</v>
      </c>
      <c r="G3693">
        <v>19476</v>
      </c>
      <c r="H3693" t="s">
        <v>6017</v>
      </c>
      <c r="I3693" t="s">
        <v>6085</v>
      </c>
      <c r="J3693">
        <v>0.4</v>
      </c>
      <c r="K3693" t="s">
        <v>5598</v>
      </c>
      <c r="L3693">
        <v>26</v>
      </c>
      <c r="M3693">
        <v>65</v>
      </c>
      <c r="N3693" t="s">
        <v>6085</v>
      </c>
      <c r="O3693" t="s">
        <v>463</v>
      </c>
    </row>
    <row r="3694" spans="1:15" x14ac:dyDescent="0.3">
      <c r="A3694">
        <v>220406</v>
      </c>
      <c r="B3694">
        <v>122</v>
      </c>
      <c r="C3694" t="s">
        <v>552</v>
      </c>
      <c r="D3694" t="s">
        <v>2520</v>
      </c>
      <c r="E3694" t="s">
        <v>3633</v>
      </c>
      <c r="F3694" s="440">
        <v>46094</v>
      </c>
      <c r="G3694">
        <v>19480</v>
      </c>
      <c r="H3694" t="s">
        <v>5936</v>
      </c>
      <c r="I3694" t="s">
        <v>6085</v>
      </c>
      <c r="J3694">
        <v>1</v>
      </c>
      <c r="K3694" t="s">
        <v>5598</v>
      </c>
      <c r="L3694">
        <v>20</v>
      </c>
      <c r="M3694">
        <v>20</v>
      </c>
      <c r="N3694" t="s">
        <v>6085</v>
      </c>
      <c r="O3694" t="s">
        <v>463</v>
      </c>
    </row>
    <row r="3695" spans="1:15" x14ac:dyDescent="0.3">
      <c r="A3695">
        <v>220406</v>
      </c>
      <c r="B3695">
        <v>122</v>
      </c>
      <c r="C3695" t="s">
        <v>552</v>
      </c>
      <c r="D3695" t="s">
        <v>2520</v>
      </c>
      <c r="E3695" t="s">
        <v>3633</v>
      </c>
      <c r="F3695" s="440">
        <v>46094</v>
      </c>
      <c r="G3695">
        <v>19498</v>
      </c>
      <c r="H3695" t="s">
        <v>5979</v>
      </c>
      <c r="I3695" t="s">
        <v>6085</v>
      </c>
      <c r="J3695">
        <v>1</v>
      </c>
      <c r="K3695" t="s">
        <v>5598</v>
      </c>
      <c r="L3695">
        <v>17</v>
      </c>
      <c r="M3695">
        <v>17</v>
      </c>
      <c r="N3695" t="s">
        <v>6085</v>
      </c>
      <c r="O3695" t="s">
        <v>463</v>
      </c>
    </row>
    <row r="3696" spans="1:15" x14ac:dyDescent="0.3">
      <c r="A3696">
        <v>220406</v>
      </c>
      <c r="B3696">
        <v>122</v>
      </c>
      <c r="C3696" t="s">
        <v>552</v>
      </c>
      <c r="D3696" t="s">
        <v>2520</v>
      </c>
      <c r="E3696" t="s">
        <v>3633</v>
      </c>
      <c r="F3696" s="440">
        <v>46094</v>
      </c>
      <c r="G3696">
        <v>19502</v>
      </c>
      <c r="H3696" t="s">
        <v>6015</v>
      </c>
      <c r="I3696" t="s">
        <v>6085</v>
      </c>
      <c r="J3696">
        <v>1</v>
      </c>
      <c r="K3696" t="s">
        <v>5598</v>
      </c>
      <c r="L3696">
        <v>20</v>
      </c>
      <c r="M3696">
        <v>20</v>
      </c>
      <c r="N3696" t="s">
        <v>6085</v>
      </c>
      <c r="O3696" t="s">
        <v>463</v>
      </c>
    </row>
    <row r="3697" spans="1:15" x14ac:dyDescent="0.3">
      <c r="A3697">
        <v>220406</v>
      </c>
      <c r="B3697">
        <v>122</v>
      </c>
      <c r="C3697" t="s">
        <v>552</v>
      </c>
      <c r="D3697" t="s">
        <v>2520</v>
      </c>
      <c r="E3697" t="s">
        <v>3633</v>
      </c>
      <c r="F3697" s="440">
        <v>46094</v>
      </c>
      <c r="G3697">
        <v>19503</v>
      </c>
      <c r="H3697" t="s">
        <v>6058</v>
      </c>
      <c r="I3697" t="s">
        <v>6085</v>
      </c>
      <c r="J3697">
        <v>1</v>
      </c>
      <c r="K3697" t="s">
        <v>5598</v>
      </c>
      <c r="L3697">
        <v>11</v>
      </c>
      <c r="M3697">
        <v>11</v>
      </c>
      <c r="N3697" t="s">
        <v>6085</v>
      </c>
      <c r="O3697" t="s">
        <v>463</v>
      </c>
    </row>
    <row r="3698" spans="1:15" x14ac:dyDescent="0.3">
      <c r="A3698">
        <v>220406</v>
      </c>
      <c r="B3698">
        <v>122</v>
      </c>
      <c r="C3698" t="s">
        <v>552</v>
      </c>
      <c r="D3698" t="s">
        <v>2520</v>
      </c>
      <c r="E3698" t="s">
        <v>3633</v>
      </c>
      <c r="F3698" s="440">
        <v>46094</v>
      </c>
      <c r="G3698">
        <v>19657</v>
      </c>
      <c r="H3698" t="s">
        <v>5916</v>
      </c>
      <c r="I3698" t="s">
        <v>6085</v>
      </c>
      <c r="J3698">
        <v>3</v>
      </c>
      <c r="K3698" t="s">
        <v>5598</v>
      </c>
      <c r="L3698">
        <v>13.8</v>
      </c>
      <c r="M3698">
        <v>4.5999999999999996</v>
      </c>
      <c r="N3698" t="s">
        <v>6085</v>
      </c>
      <c r="O3698" t="s">
        <v>463</v>
      </c>
    </row>
    <row r="3699" spans="1:15" x14ac:dyDescent="0.3">
      <c r="A3699">
        <v>220406</v>
      </c>
      <c r="B3699">
        <v>122</v>
      </c>
      <c r="C3699" t="s">
        <v>552</v>
      </c>
      <c r="D3699" t="s">
        <v>2520</v>
      </c>
      <c r="E3699" t="s">
        <v>3633</v>
      </c>
      <c r="F3699" s="440">
        <v>46094</v>
      </c>
      <c r="G3699">
        <v>23113</v>
      </c>
      <c r="H3699" t="s">
        <v>5985</v>
      </c>
      <c r="I3699" t="s">
        <v>6085</v>
      </c>
      <c r="J3699">
        <v>0.8</v>
      </c>
      <c r="K3699" t="s">
        <v>5598</v>
      </c>
      <c r="L3699">
        <v>7.2</v>
      </c>
      <c r="M3699">
        <v>9</v>
      </c>
      <c r="N3699" t="s">
        <v>6085</v>
      </c>
      <c r="O3699" t="s">
        <v>463</v>
      </c>
    </row>
    <row r="3700" spans="1:15" x14ac:dyDescent="0.3">
      <c r="A3700">
        <v>220406</v>
      </c>
      <c r="B3700">
        <v>122</v>
      </c>
      <c r="C3700" t="s">
        <v>552</v>
      </c>
      <c r="D3700" t="s">
        <v>2520</v>
      </c>
      <c r="E3700" t="s">
        <v>3633</v>
      </c>
      <c r="F3700" s="440">
        <v>46094</v>
      </c>
      <c r="G3700">
        <v>23186</v>
      </c>
      <c r="H3700" t="s">
        <v>5955</v>
      </c>
      <c r="I3700" t="s">
        <v>6085</v>
      </c>
      <c r="J3700">
        <v>20</v>
      </c>
      <c r="K3700" t="s">
        <v>5598</v>
      </c>
      <c r="L3700">
        <v>216</v>
      </c>
      <c r="M3700">
        <v>10.8</v>
      </c>
      <c r="N3700" t="s">
        <v>6085</v>
      </c>
      <c r="O3700" t="s">
        <v>463</v>
      </c>
    </row>
    <row r="3701" spans="1:15" x14ac:dyDescent="0.3">
      <c r="A3701">
        <v>220406</v>
      </c>
      <c r="B3701">
        <v>122</v>
      </c>
      <c r="C3701" t="s">
        <v>552</v>
      </c>
      <c r="D3701" t="s">
        <v>2520</v>
      </c>
      <c r="E3701" t="s">
        <v>3633</v>
      </c>
      <c r="F3701" s="440">
        <v>46094</v>
      </c>
      <c r="G3701">
        <v>23236</v>
      </c>
      <c r="H3701" t="s">
        <v>5934</v>
      </c>
      <c r="I3701" t="s">
        <v>6085</v>
      </c>
      <c r="J3701">
        <v>2</v>
      </c>
      <c r="K3701" t="s">
        <v>5598</v>
      </c>
      <c r="L3701">
        <v>15.8</v>
      </c>
      <c r="M3701">
        <v>7.9</v>
      </c>
      <c r="N3701" t="s">
        <v>6085</v>
      </c>
      <c r="O3701" t="s">
        <v>463</v>
      </c>
    </row>
    <row r="3702" spans="1:15" x14ac:dyDescent="0.3">
      <c r="A3702">
        <v>220406</v>
      </c>
      <c r="B3702">
        <v>122</v>
      </c>
      <c r="C3702" t="s">
        <v>552</v>
      </c>
      <c r="D3702" t="s">
        <v>2520</v>
      </c>
      <c r="E3702" t="s">
        <v>3633</v>
      </c>
      <c r="F3702" s="440">
        <v>46094</v>
      </c>
      <c r="G3702">
        <v>19472</v>
      </c>
      <c r="H3702" t="s">
        <v>6064</v>
      </c>
      <c r="I3702" t="s">
        <v>6085</v>
      </c>
      <c r="J3702">
        <v>1</v>
      </c>
      <c r="K3702" t="s">
        <v>5598</v>
      </c>
      <c r="L3702">
        <v>20</v>
      </c>
      <c r="M3702">
        <v>20</v>
      </c>
      <c r="N3702" t="s">
        <v>6085</v>
      </c>
      <c r="O3702" t="s">
        <v>463</v>
      </c>
    </row>
    <row r="3703" spans="1:15" x14ac:dyDescent="0.3">
      <c r="A3703">
        <v>220406</v>
      </c>
      <c r="B3703">
        <v>122</v>
      </c>
      <c r="C3703" t="s">
        <v>552</v>
      </c>
      <c r="D3703" t="s">
        <v>2520</v>
      </c>
      <c r="E3703" t="s">
        <v>3633</v>
      </c>
      <c r="F3703" s="440">
        <v>46094</v>
      </c>
      <c r="G3703">
        <v>19658</v>
      </c>
      <c r="H3703" t="s">
        <v>5915</v>
      </c>
      <c r="I3703" t="s">
        <v>6085</v>
      </c>
      <c r="J3703">
        <v>20</v>
      </c>
      <c r="K3703" t="s">
        <v>6103</v>
      </c>
      <c r="L3703">
        <v>62</v>
      </c>
      <c r="M3703">
        <v>3.1</v>
      </c>
      <c r="N3703" t="s">
        <v>6085</v>
      </c>
      <c r="O3703" t="s">
        <v>463</v>
      </c>
    </row>
    <row r="3704" spans="1:15" x14ac:dyDescent="0.3">
      <c r="A3704">
        <v>220405</v>
      </c>
      <c r="B3704">
        <v>122</v>
      </c>
      <c r="C3704" t="s">
        <v>552</v>
      </c>
      <c r="D3704" t="s">
        <v>2789</v>
      </c>
      <c r="E3704" t="s">
        <v>1524</v>
      </c>
      <c r="F3704" s="440">
        <v>46094</v>
      </c>
      <c r="G3704">
        <v>28182</v>
      </c>
      <c r="H3704" t="s">
        <v>6348</v>
      </c>
      <c r="I3704" t="s">
        <v>6097</v>
      </c>
      <c r="J3704">
        <v>1</v>
      </c>
      <c r="K3704" t="s">
        <v>6146</v>
      </c>
      <c r="L3704">
        <v>278.93</v>
      </c>
      <c r="M3704">
        <v>278.93</v>
      </c>
      <c r="N3704" t="s">
        <v>6102</v>
      </c>
      <c r="O3704" t="s">
        <v>463</v>
      </c>
    </row>
    <row r="3705" spans="1:15" x14ac:dyDescent="0.3">
      <c r="A3705">
        <v>220403</v>
      </c>
      <c r="B3705">
        <v>122</v>
      </c>
      <c r="C3705" t="s">
        <v>552</v>
      </c>
      <c r="D3705" t="s">
        <v>2704</v>
      </c>
      <c r="E3705" t="s">
        <v>3634</v>
      </c>
      <c r="F3705" s="440">
        <v>46095</v>
      </c>
      <c r="G3705">
        <v>19658</v>
      </c>
      <c r="H3705" t="s">
        <v>5915</v>
      </c>
      <c r="I3705" t="s">
        <v>6085</v>
      </c>
      <c r="J3705">
        <v>11.3</v>
      </c>
      <c r="K3705" t="s">
        <v>5598</v>
      </c>
      <c r="L3705">
        <v>32.770000000000003</v>
      </c>
      <c r="M3705">
        <v>2.9</v>
      </c>
      <c r="N3705" t="s">
        <v>6085</v>
      </c>
      <c r="O3705" t="s">
        <v>463</v>
      </c>
    </row>
    <row r="3706" spans="1:15" x14ac:dyDescent="0.3">
      <c r="A3706">
        <v>220403</v>
      </c>
      <c r="B3706">
        <v>122</v>
      </c>
      <c r="C3706" t="s">
        <v>552</v>
      </c>
      <c r="D3706" t="s">
        <v>2704</v>
      </c>
      <c r="E3706" t="s">
        <v>3634</v>
      </c>
      <c r="F3706" s="440">
        <v>46095</v>
      </c>
      <c r="G3706">
        <v>19721</v>
      </c>
      <c r="H3706" t="s">
        <v>5952</v>
      </c>
      <c r="I3706" t="s">
        <v>6085</v>
      </c>
      <c r="J3706">
        <v>1.3</v>
      </c>
      <c r="K3706" t="s">
        <v>5598</v>
      </c>
      <c r="L3706">
        <v>65.98</v>
      </c>
      <c r="M3706">
        <v>50.753846000000003</v>
      </c>
      <c r="N3706" t="s">
        <v>6085</v>
      </c>
      <c r="O3706" t="s">
        <v>463</v>
      </c>
    </row>
    <row r="3707" spans="1:15" x14ac:dyDescent="0.3">
      <c r="A3707">
        <v>220403</v>
      </c>
      <c r="B3707">
        <v>122</v>
      </c>
      <c r="C3707" t="s">
        <v>552</v>
      </c>
      <c r="D3707" t="s">
        <v>2704</v>
      </c>
      <c r="E3707" t="s">
        <v>3634</v>
      </c>
      <c r="F3707" s="440">
        <v>46095</v>
      </c>
      <c r="G3707">
        <v>23361</v>
      </c>
      <c r="H3707" t="s">
        <v>5937</v>
      </c>
      <c r="I3707" t="s">
        <v>6085</v>
      </c>
      <c r="J3707">
        <v>40</v>
      </c>
      <c r="K3707" t="s">
        <v>5598</v>
      </c>
      <c r="L3707">
        <v>133.19999999999999</v>
      </c>
      <c r="M3707">
        <v>3.33</v>
      </c>
      <c r="N3707" t="s">
        <v>6085</v>
      </c>
      <c r="O3707" t="s">
        <v>463</v>
      </c>
    </row>
    <row r="3708" spans="1:15" x14ac:dyDescent="0.3">
      <c r="A3708">
        <v>220403</v>
      </c>
      <c r="B3708">
        <v>122</v>
      </c>
      <c r="C3708" t="s">
        <v>552</v>
      </c>
      <c r="D3708" t="s">
        <v>2704</v>
      </c>
      <c r="E3708" t="s">
        <v>3634</v>
      </c>
      <c r="F3708" s="440">
        <v>46095</v>
      </c>
      <c r="G3708">
        <v>23095</v>
      </c>
      <c r="H3708" t="s">
        <v>5942</v>
      </c>
      <c r="I3708" t="s">
        <v>6085</v>
      </c>
      <c r="J3708">
        <v>100</v>
      </c>
      <c r="K3708" t="s">
        <v>5613</v>
      </c>
      <c r="L3708">
        <v>133</v>
      </c>
      <c r="M3708">
        <v>1.33</v>
      </c>
      <c r="N3708" t="s">
        <v>6085</v>
      </c>
      <c r="O3708" t="s">
        <v>463</v>
      </c>
    </row>
    <row r="3709" spans="1:15" x14ac:dyDescent="0.3">
      <c r="A3709">
        <v>220403</v>
      </c>
      <c r="B3709">
        <v>122</v>
      </c>
      <c r="C3709" t="s">
        <v>552</v>
      </c>
      <c r="D3709" t="s">
        <v>2704</v>
      </c>
      <c r="E3709" t="s">
        <v>3634</v>
      </c>
      <c r="F3709" s="440">
        <v>46095</v>
      </c>
      <c r="G3709">
        <v>19583</v>
      </c>
      <c r="H3709" t="s">
        <v>6244</v>
      </c>
      <c r="I3709" t="s">
        <v>6085</v>
      </c>
      <c r="J3709">
        <v>0.2</v>
      </c>
      <c r="K3709" t="s">
        <v>5598</v>
      </c>
      <c r="L3709">
        <v>10.73</v>
      </c>
      <c r="M3709">
        <v>53.65</v>
      </c>
      <c r="N3709" t="s">
        <v>6085</v>
      </c>
      <c r="O3709" t="s">
        <v>463</v>
      </c>
    </row>
    <row r="3710" spans="1:15" x14ac:dyDescent="0.3">
      <c r="A3710">
        <v>220402</v>
      </c>
      <c r="B3710">
        <v>122</v>
      </c>
      <c r="C3710" t="s">
        <v>552</v>
      </c>
      <c r="D3710" t="s">
        <v>2520</v>
      </c>
      <c r="E3710" t="s">
        <v>3635</v>
      </c>
      <c r="F3710" s="440">
        <v>46094</v>
      </c>
      <c r="G3710">
        <v>19607</v>
      </c>
      <c r="H3710" t="s">
        <v>6095</v>
      </c>
      <c r="I3710" t="s">
        <v>6085</v>
      </c>
      <c r="J3710">
        <v>10</v>
      </c>
      <c r="K3710" t="s">
        <v>5598</v>
      </c>
      <c r="L3710">
        <v>140</v>
      </c>
      <c r="M3710">
        <v>14</v>
      </c>
      <c r="N3710" t="s">
        <v>6085</v>
      </c>
      <c r="O3710" t="s">
        <v>463</v>
      </c>
    </row>
    <row r="3711" spans="1:15" x14ac:dyDescent="0.3">
      <c r="A3711">
        <v>220402</v>
      </c>
      <c r="B3711">
        <v>122</v>
      </c>
      <c r="C3711" t="s">
        <v>552</v>
      </c>
      <c r="D3711" t="s">
        <v>2520</v>
      </c>
      <c r="E3711" t="s">
        <v>3635</v>
      </c>
      <c r="F3711" s="440">
        <v>46094</v>
      </c>
      <c r="G3711">
        <v>19589</v>
      </c>
      <c r="H3711" t="s">
        <v>5943</v>
      </c>
      <c r="I3711" t="s">
        <v>6085</v>
      </c>
      <c r="J3711">
        <v>1</v>
      </c>
      <c r="K3711" t="s">
        <v>5598</v>
      </c>
      <c r="L3711">
        <v>7.5</v>
      </c>
      <c r="M3711">
        <v>7.5</v>
      </c>
      <c r="N3711" t="s">
        <v>6085</v>
      </c>
      <c r="O3711" t="s">
        <v>463</v>
      </c>
    </row>
    <row r="3712" spans="1:15" x14ac:dyDescent="0.3">
      <c r="A3712">
        <v>220402</v>
      </c>
      <c r="B3712">
        <v>122</v>
      </c>
      <c r="C3712" t="s">
        <v>552</v>
      </c>
      <c r="D3712" t="s">
        <v>2520</v>
      </c>
      <c r="E3712" t="s">
        <v>3635</v>
      </c>
      <c r="F3712" s="440">
        <v>46094</v>
      </c>
      <c r="G3712">
        <v>19505</v>
      </c>
      <c r="H3712" t="s">
        <v>5978</v>
      </c>
      <c r="I3712" t="s">
        <v>6085</v>
      </c>
      <c r="J3712">
        <v>1</v>
      </c>
      <c r="K3712" t="s">
        <v>5598</v>
      </c>
      <c r="L3712">
        <v>12</v>
      </c>
      <c r="M3712">
        <v>12</v>
      </c>
      <c r="N3712" t="s">
        <v>6085</v>
      </c>
      <c r="O3712" t="s">
        <v>463</v>
      </c>
    </row>
    <row r="3713" spans="1:15" x14ac:dyDescent="0.3">
      <c r="A3713">
        <v>220402</v>
      </c>
      <c r="B3713">
        <v>122</v>
      </c>
      <c r="C3713" t="s">
        <v>552</v>
      </c>
      <c r="D3713" t="s">
        <v>2520</v>
      </c>
      <c r="E3713" t="s">
        <v>3635</v>
      </c>
      <c r="F3713" s="440">
        <v>46094</v>
      </c>
      <c r="G3713">
        <v>19575</v>
      </c>
      <c r="H3713" t="s">
        <v>5944</v>
      </c>
      <c r="I3713" t="s">
        <v>6085</v>
      </c>
      <c r="J3713">
        <v>0.5</v>
      </c>
      <c r="K3713" t="s">
        <v>5598</v>
      </c>
      <c r="L3713">
        <v>15</v>
      </c>
      <c r="M3713">
        <v>30</v>
      </c>
      <c r="N3713" t="s">
        <v>6085</v>
      </c>
      <c r="O3713" t="s">
        <v>463</v>
      </c>
    </row>
    <row r="3714" spans="1:15" x14ac:dyDescent="0.3">
      <c r="A3714">
        <v>220402</v>
      </c>
      <c r="B3714">
        <v>122</v>
      </c>
      <c r="C3714" t="s">
        <v>552</v>
      </c>
      <c r="D3714" t="s">
        <v>2520</v>
      </c>
      <c r="E3714" t="s">
        <v>3635</v>
      </c>
      <c r="F3714" s="440">
        <v>46094</v>
      </c>
      <c r="G3714">
        <v>24509</v>
      </c>
      <c r="H3714" t="s">
        <v>5928</v>
      </c>
      <c r="I3714" t="s">
        <v>6085</v>
      </c>
      <c r="J3714">
        <v>15</v>
      </c>
      <c r="K3714" t="s">
        <v>5598</v>
      </c>
      <c r="L3714">
        <v>51</v>
      </c>
      <c r="M3714">
        <v>3.4</v>
      </c>
      <c r="N3714" t="s">
        <v>6085</v>
      </c>
      <c r="O3714" t="s">
        <v>463</v>
      </c>
    </row>
    <row r="3715" spans="1:15" x14ac:dyDescent="0.3">
      <c r="A3715">
        <v>220402</v>
      </c>
      <c r="B3715">
        <v>122</v>
      </c>
      <c r="C3715" t="s">
        <v>552</v>
      </c>
      <c r="D3715" t="s">
        <v>2520</v>
      </c>
      <c r="E3715" t="s">
        <v>3635</v>
      </c>
      <c r="F3715" s="440">
        <v>46094</v>
      </c>
      <c r="G3715">
        <v>19465</v>
      </c>
      <c r="H3715" t="s">
        <v>5953</v>
      </c>
      <c r="I3715" t="s">
        <v>6085</v>
      </c>
      <c r="J3715">
        <v>2</v>
      </c>
      <c r="K3715" t="s">
        <v>5598</v>
      </c>
      <c r="L3715">
        <v>13</v>
      </c>
      <c r="M3715">
        <v>6.5</v>
      </c>
      <c r="N3715" t="s">
        <v>6085</v>
      </c>
      <c r="O3715" t="s">
        <v>463</v>
      </c>
    </row>
    <row r="3716" spans="1:15" x14ac:dyDescent="0.3">
      <c r="A3716">
        <v>220402</v>
      </c>
      <c r="B3716">
        <v>122</v>
      </c>
      <c r="C3716" t="s">
        <v>552</v>
      </c>
      <c r="D3716" t="s">
        <v>2520</v>
      </c>
      <c r="E3716" t="s">
        <v>3635</v>
      </c>
      <c r="F3716" s="440">
        <v>46094</v>
      </c>
      <c r="G3716">
        <v>19476</v>
      </c>
      <c r="H3716" t="s">
        <v>6017</v>
      </c>
      <c r="I3716" t="s">
        <v>6085</v>
      </c>
      <c r="J3716">
        <v>0.3</v>
      </c>
      <c r="K3716" t="s">
        <v>5598</v>
      </c>
      <c r="L3716">
        <v>19.5</v>
      </c>
      <c r="M3716">
        <v>65</v>
      </c>
      <c r="N3716" t="s">
        <v>6085</v>
      </c>
      <c r="O3716" t="s">
        <v>463</v>
      </c>
    </row>
    <row r="3717" spans="1:15" x14ac:dyDescent="0.3">
      <c r="A3717">
        <v>220402</v>
      </c>
      <c r="B3717">
        <v>122</v>
      </c>
      <c r="C3717" t="s">
        <v>552</v>
      </c>
      <c r="D3717" t="s">
        <v>2520</v>
      </c>
      <c r="E3717" t="s">
        <v>3635</v>
      </c>
      <c r="F3717" s="440">
        <v>46094</v>
      </c>
      <c r="G3717">
        <v>19480</v>
      </c>
      <c r="H3717" t="s">
        <v>5936</v>
      </c>
      <c r="I3717" t="s">
        <v>6085</v>
      </c>
      <c r="J3717">
        <v>0.3</v>
      </c>
      <c r="K3717" t="s">
        <v>5598</v>
      </c>
      <c r="L3717">
        <v>6</v>
      </c>
      <c r="M3717">
        <v>20</v>
      </c>
      <c r="N3717" t="s">
        <v>6085</v>
      </c>
      <c r="O3717" t="s">
        <v>463</v>
      </c>
    </row>
    <row r="3718" spans="1:15" x14ac:dyDescent="0.3">
      <c r="A3718">
        <v>220402</v>
      </c>
      <c r="B3718">
        <v>122</v>
      </c>
      <c r="C3718" t="s">
        <v>552</v>
      </c>
      <c r="D3718" t="s">
        <v>2520</v>
      </c>
      <c r="E3718" t="s">
        <v>3635</v>
      </c>
      <c r="F3718" s="440">
        <v>46094</v>
      </c>
      <c r="G3718">
        <v>19488</v>
      </c>
      <c r="H3718" t="s">
        <v>5930</v>
      </c>
      <c r="I3718" t="s">
        <v>6085</v>
      </c>
      <c r="J3718">
        <v>0.8</v>
      </c>
      <c r="K3718" t="s">
        <v>5598</v>
      </c>
      <c r="L3718">
        <v>9.6</v>
      </c>
      <c r="M3718">
        <v>12</v>
      </c>
      <c r="N3718" t="s">
        <v>6085</v>
      </c>
      <c r="O3718" t="s">
        <v>463</v>
      </c>
    </row>
    <row r="3719" spans="1:15" x14ac:dyDescent="0.3">
      <c r="A3719">
        <v>220402</v>
      </c>
      <c r="B3719">
        <v>122</v>
      </c>
      <c r="C3719" t="s">
        <v>552</v>
      </c>
      <c r="D3719" t="s">
        <v>2520</v>
      </c>
      <c r="E3719" t="s">
        <v>3635</v>
      </c>
      <c r="F3719" s="440">
        <v>46094</v>
      </c>
      <c r="G3719">
        <v>19502</v>
      </c>
      <c r="H3719" t="s">
        <v>6015</v>
      </c>
      <c r="I3719" t="s">
        <v>6085</v>
      </c>
      <c r="J3719">
        <v>1</v>
      </c>
      <c r="K3719" t="s">
        <v>5598</v>
      </c>
      <c r="L3719">
        <v>20</v>
      </c>
      <c r="M3719">
        <v>20</v>
      </c>
      <c r="N3719" t="s">
        <v>6085</v>
      </c>
      <c r="O3719" t="s">
        <v>463</v>
      </c>
    </row>
    <row r="3720" spans="1:15" x14ac:dyDescent="0.3">
      <c r="A3720">
        <v>220402</v>
      </c>
      <c r="B3720">
        <v>122</v>
      </c>
      <c r="C3720" t="s">
        <v>552</v>
      </c>
      <c r="D3720" t="s">
        <v>2520</v>
      </c>
      <c r="E3720" t="s">
        <v>3635</v>
      </c>
      <c r="F3720" s="440">
        <v>46094</v>
      </c>
      <c r="G3720">
        <v>19503</v>
      </c>
      <c r="H3720" t="s">
        <v>6058</v>
      </c>
      <c r="I3720" t="s">
        <v>6085</v>
      </c>
      <c r="J3720">
        <v>1</v>
      </c>
      <c r="K3720" t="s">
        <v>5598</v>
      </c>
      <c r="L3720">
        <v>11</v>
      </c>
      <c r="M3720">
        <v>11</v>
      </c>
      <c r="N3720" t="s">
        <v>6085</v>
      </c>
      <c r="O3720" t="s">
        <v>463</v>
      </c>
    </row>
    <row r="3721" spans="1:15" x14ac:dyDescent="0.3">
      <c r="A3721">
        <v>220402</v>
      </c>
      <c r="B3721">
        <v>122</v>
      </c>
      <c r="C3721" t="s">
        <v>552</v>
      </c>
      <c r="D3721" t="s">
        <v>2520</v>
      </c>
      <c r="E3721" t="s">
        <v>3635</v>
      </c>
      <c r="F3721" s="440">
        <v>46094</v>
      </c>
      <c r="G3721">
        <v>19558</v>
      </c>
      <c r="H3721" t="s">
        <v>5950</v>
      </c>
      <c r="I3721" t="s">
        <v>6085</v>
      </c>
      <c r="J3721">
        <v>0.8</v>
      </c>
      <c r="K3721" t="s">
        <v>5598</v>
      </c>
      <c r="L3721">
        <v>10.4</v>
      </c>
      <c r="M3721">
        <v>13</v>
      </c>
      <c r="N3721" t="s">
        <v>6085</v>
      </c>
      <c r="O3721" t="s">
        <v>463</v>
      </c>
    </row>
    <row r="3722" spans="1:15" x14ac:dyDescent="0.3">
      <c r="A3722">
        <v>220402</v>
      </c>
      <c r="B3722">
        <v>122</v>
      </c>
      <c r="C3722" t="s">
        <v>552</v>
      </c>
      <c r="D3722" t="s">
        <v>2520</v>
      </c>
      <c r="E3722" t="s">
        <v>3635</v>
      </c>
      <c r="F3722" s="440">
        <v>46094</v>
      </c>
      <c r="G3722">
        <v>19498</v>
      </c>
      <c r="H3722" t="s">
        <v>5979</v>
      </c>
      <c r="I3722" t="s">
        <v>6085</v>
      </c>
      <c r="J3722">
        <v>1</v>
      </c>
      <c r="K3722" t="s">
        <v>5598</v>
      </c>
      <c r="L3722">
        <v>17</v>
      </c>
      <c r="M3722">
        <v>17</v>
      </c>
      <c r="N3722" t="s">
        <v>6085</v>
      </c>
      <c r="O3722" t="s">
        <v>463</v>
      </c>
    </row>
    <row r="3723" spans="1:15" x14ac:dyDescent="0.3">
      <c r="A3723">
        <v>220402</v>
      </c>
      <c r="B3723">
        <v>122</v>
      </c>
      <c r="C3723" t="s">
        <v>552</v>
      </c>
      <c r="D3723" t="s">
        <v>2520</v>
      </c>
      <c r="E3723" t="s">
        <v>3635</v>
      </c>
      <c r="F3723" s="440">
        <v>46094</v>
      </c>
      <c r="G3723">
        <v>19743</v>
      </c>
      <c r="H3723" t="s">
        <v>5940</v>
      </c>
      <c r="I3723" t="s">
        <v>6085</v>
      </c>
      <c r="J3723">
        <v>6</v>
      </c>
      <c r="K3723" t="s">
        <v>5598</v>
      </c>
      <c r="L3723">
        <v>84</v>
      </c>
      <c r="M3723">
        <v>14</v>
      </c>
      <c r="N3723" t="s">
        <v>6085</v>
      </c>
      <c r="O3723" t="s">
        <v>463</v>
      </c>
    </row>
    <row r="3724" spans="1:15" x14ac:dyDescent="0.3">
      <c r="A3724">
        <v>220402</v>
      </c>
      <c r="B3724">
        <v>122</v>
      </c>
      <c r="C3724" t="s">
        <v>552</v>
      </c>
      <c r="D3724" t="s">
        <v>2520</v>
      </c>
      <c r="E3724" t="s">
        <v>3635</v>
      </c>
      <c r="F3724" s="440">
        <v>46094</v>
      </c>
      <c r="G3724">
        <v>19647</v>
      </c>
      <c r="H3724" t="s">
        <v>5921</v>
      </c>
      <c r="I3724" t="s">
        <v>6085</v>
      </c>
      <c r="J3724">
        <v>1</v>
      </c>
      <c r="K3724" t="s">
        <v>5598</v>
      </c>
      <c r="L3724">
        <v>12.8</v>
      </c>
      <c r="M3724">
        <v>12.8</v>
      </c>
      <c r="N3724" t="s">
        <v>6085</v>
      </c>
      <c r="O3724" t="s">
        <v>463</v>
      </c>
    </row>
    <row r="3725" spans="1:15" x14ac:dyDescent="0.3">
      <c r="A3725">
        <v>220402</v>
      </c>
      <c r="B3725">
        <v>122</v>
      </c>
      <c r="C3725" t="s">
        <v>552</v>
      </c>
      <c r="D3725" t="s">
        <v>2520</v>
      </c>
      <c r="E3725" t="s">
        <v>3635</v>
      </c>
      <c r="F3725" s="440">
        <v>46094</v>
      </c>
      <c r="G3725">
        <v>19762</v>
      </c>
      <c r="H3725" t="s">
        <v>6070</v>
      </c>
      <c r="I3725" t="s">
        <v>6085</v>
      </c>
      <c r="J3725">
        <v>15</v>
      </c>
      <c r="K3725" t="s">
        <v>5598</v>
      </c>
      <c r="L3725">
        <v>142.5</v>
      </c>
      <c r="M3725">
        <v>9.5</v>
      </c>
      <c r="N3725" t="s">
        <v>6085</v>
      </c>
      <c r="O3725" t="s">
        <v>463</v>
      </c>
    </row>
    <row r="3726" spans="1:15" x14ac:dyDescent="0.3">
      <c r="A3726">
        <v>220402</v>
      </c>
      <c r="B3726">
        <v>122</v>
      </c>
      <c r="C3726" t="s">
        <v>552</v>
      </c>
      <c r="D3726" t="s">
        <v>2520</v>
      </c>
      <c r="E3726" t="s">
        <v>3635</v>
      </c>
      <c r="F3726" s="440">
        <v>46094</v>
      </c>
      <c r="G3726">
        <v>19657</v>
      </c>
      <c r="H3726" t="s">
        <v>5916</v>
      </c>
      <c r="I3726" t="s">
        <v>6085</v>
      </c>
      <c r="J3726">
        <v>2</v>
      </c>
      <c r="K3726" t="s">
        <v>5598</v>
      </c>
      <c r="L3726">
        <v>9.1999999999999993</v>
      </c>
      <c r="M3726">
        <v>4.5999999999999996</v>
      </c>
      <c r="N3726" t="s">
        <v>6085</v>
      </c>
      <c r="O3726" t="s">
        <v>463</v>
      </c>
    </row>
    <row r="3727" spans="1:15" x14ac:dyDescent="0.3">
      <c r="A3727">
        <v>220402</v>
      </c>
      <c r="B3727">
        <v>122</v>
      </c>
      <c r="C3727" t="s">
        <v>552</v>
      </c>
      <c r="D3727" t="s">
        <v>2520</v>
      </c>
      <c r="E3727" t="s">
        <v>3635</v>
      </c>
      <c r="F3727" s="440">
        <v>46094</v>
      </c>
      <c r="G3727">
        <v>23108</v>
      </c>
      <c r="H3727" t="s">
        <v>5986</v>
      </c>
      <c r="I3727" t="s">
        <v>6085</v>
      </c>
      <c r="J3727">
        <v>0.1</v>
      </c>
      <c r="K3727" t="s">
        <v>5598</v>
      </c>
      <c r="L3727">
        <v>6</v>
      </c>
      <c r="M3727">
        <v>60</v>
      </c>
      <c r="N3727" t="s">
        <v>6085</v>
      </c>
      <c r="O3727" t="s">
        <v>463</v>
      </c>
    </row>
    <row r="3728" spans="1:15" x14ac:dyDescent="0.3">
      <c r="A3728">
        <v>220402</v>
      </c>
      <c r="B3728">
        <v>122</v>
      </c>
      <c r="C3728" t="s">
        <v>552</v>
      </c>
      <c r="D3728" t="s">
        <v>2520</v>
      </c>
      <c r="E3728" t="s">
        <v>3635</v>
      </c>
      <c r="F3728" s="440">
        <v>46094</v>
      </c>
      <c r="G3728">
        <v>23113</v>
      </c>
      <c r="H3728" t="s">
        <v>5985</v>
      </c>
      <c r="I3728" t="s">
        <v>6085</v>
      </c>
      <c r="J3728">
        <v>0.8</v>
      </c>
      <c r="K3728" t="s">
        <v>5598</v>
      </c>
      <c r="L3728">
        <v>7.2</v>
      </c>
      <c r="M3728">
        <v>9</v>
      </c>
      <c r="N3728" t="s">
        <v>6085</v>
      </c>
      <c r="O3728" t="s">
        <v>463</v>
      </c>
    </row>
    <row r="3729" spans="1:15" x14ac:dyDescent="0.3">
      <c r="A3729">
        <v>220402</v>
      </c>
      <c r="B3729">
        <v>122</v>
      </c>
      <c r="C3729" t="s">
        <v>552</v>
      </c>
      <c r="D3729" t="s">
        <v>2520</v>
      </c>
      <c r="E3729" t="s">
        <v>3635</v>
      </c>
      <c r="F3729" s="440">
        <v>46094</v>
      </c>
      <c r="G3729">
        <v>23186</v>
      </c>
      <c r="H3729" t="s">
        <v>5955</v>
      </c>
      <c r="I3729" t="s">
        <v>6085</v>
      </c>
      <c r="J3729">
        <v>10</v>
      </c>
      <c r="K3729" t="s">
        <v>5598</v>
      </c>
      <c r="L3729">
        <v>108</v>
      </c>
      <c r="M3729">
        <v>10.8</v>
      </c>
      <c r="N3729" t="s">
        <v>6085</v>
      </c>
      <c r="O3729" t="s">
        <v>463</v>
      </c>
    </row>
    <row r="3730" spans="1:15" x14ac:dyDescent="0.3">
      <c r="A3730">
        <v>220402</v>
      </c>
      <c r="B3730">
        <v>122</v>
      </c>
      <c r="C3730" t="s">
        <v>552</v>
      </c>
      <c r="D3730" t="s">
        <v>2520</v>
      </c>
      <c r="E3730" t="s">
        <v>3635</v>
      </c>
      <c r="F3730" s="440">
        <v>46094</v>
      </c>
      <c r="G3730">
        <v>23236</v>
      </c>
      <c r="H3730" t="s">
        <v>5934</v>
      </c>
      <c r="I3730" t="s">
        <v>6085</v>
      </c>
      <c r="J3730">
        <v>2</v>
      </c>
      <c r="K3730" t="s">
        <v>5598</v>
      </c>
      <c r="L3730">
        <v>15.8</v>
      </c>
      <c r="M3730">
        <v>7.9</v>
      </c>
      <c r="N3730" t="s">
        <v>6085</v>
      </c>
      <c r="O3730" t="s">
        <v>463</v>
      </c>
    </row>
    <row r="3731" spans="1:15" x14ac:dyDescent="0.3">
      <c r="A3731">
        <v>220402</v>
      </c>
      <c r="B3731">
        <v>122</v>
      </c>
      <c r="C3731" t="s">
        <v>552</v>
      </c>
      <c r="D3731" t="s">
        <v>2520</v>
      </c>
      <c r="E3731" t="s">
        <v>3635</v>
      </c>
      <c r="F3731" s="440">
        <v>46094</v>
      </c>
      <c r="G3731">
        <v>23359</v>
      </c>
      <c r="H3731" t="s">
        <v>5939</v>
      </c>
      <c r="I3731" t="s">
        <v>6085</v>
      </c>
      <c r="J3731">
        <v>10</v>
      </c>
      <c r="K3731" t="s">
        <v>5598</v>
      </c>
      <c r="L3731">
        <v>25</v>
      </c>
      <c r="M3731">
        <v>2.5</v>
      </c>
      <c r="N3731" t="s">
        <v>6085</v>
      </c>
      <c r="O3731" t="s">
        <v>463</v>
      </c>
    </row>
    <row r="3732" spans="1:15" x14ac:dyDescent="0.3">
      <c r="A3732">
        <v>220402</v>
      </c>
      <c r="B3732">
        <v>122</v>
      </c>
      <c r="C3732" t="s">
        <v>552</v>
      </c>
      <c r="D3732" t="s">
        <v>2520</v>
      </c>
      <c r="E3732" t="s">
        <v>3635</v>
      </c>
      <c r="F3732" s="440">
        <v>46094</v>
      </c>
      <c r="G3732">
        <v>23390</v>
      </c>
      <c r="H3732" t="s">
        <v>5922</v>
      </c>
      <c r="I3732" t="s">
        <v>6085</v>
      </c>
      <c r="J3732">
        <v>6</v>
      </c>
      <c r="K3732" t="s">
        <v>5598</v>
      </c>
      <c r="L3732">
        <v>51</v>
      </c>
      <c r="M3732">
        <v>8.5</v>
      </c>
      <c r="N3732" t="s">
        <v>6085</v>
      </c>
      <c r="O3732" t="s">
        <v>463</v>
      </c>
    </row>
    <row r="3733" spans="1:15" x14ac:dyDescent="0.3">
      <c r="A3733">
        <v>220402</v>
      </c>
      <c r="B3733">
        <v>122</v>
      </c>
      <c r="C3733" t="s">
        <v>552</v>
      </c>
      <c r="D3733" t="s">
        <v>2520</v>
      </c>
      <c r="E3733" t="s">
        <v>3635</v>
      </c>
      <c r="F3733" s="440">
        <v>46094</v>
      </c>
      <c r="G3733">
        <v>25647</v>
      </c>
      <c r="H3733" t="s">
        <v>5918</v>
      </c>
      <c r="I3733" t="s">
        <v>6085</v>
      </c>
      <c r="J3733">
        <v>1</v>
      </c>
      <c r="K3733" t="s">
        <v>5598</v>
      </c>
      <c r="L3733">
        <v>22</v>
      </c>
      <c r="M3733">
        <v>22</v>
      </c>
      <c r="N3733" t="s">
        <v>6085</v>
      </c>
      <c r="O3733" t="s">
        <v>463</v>
      </c>
    </row>
    <row r="3734" spans="1:15" x14ac:dyDescent="0.3">
      <c r="A3734">
        <v>220402</v>
      </c>
      <c r="B3734">
        <v>122</v>
      </c>
      <c r="C3734" t="s">
        <v>552</v>
      </c>
      <c r="D3734" t="s">
        <v>2520</v>
      </c>
      <c r="E3734" t="s">
        <v>3635</v>
      </c>
      <c r="F3734" s="440">
        <v>46094</v>
      </c>
      <c r="G3734">
        <v>19632</v>
      </c>
      <c r="H3734" t="s">
        <v>5926</v>
      </c>
      <c r="I3734" t="s">
        <v>6085</v>
      </c>
      <c r="J3734">
        <v>10</v>
      </c>
      <c r="K3734" t="s">
        <v>5598</v>
      </c>
      <c r="L3734">
        <v>45</v>
      </c>
      <c r="M3734">
        <v>4.5</v>
      </c>
      <c r="N3734" t="s">
        <v>6085</v>
      </c>
      <c r="O3734" t="s">
        <v>463</v>
      </c>
    </row>
    <row r="3735" spans="1:15" x14ac:dyDescent="0.3">
      <c r="A3735">
        <v>220402</v>
      </c>
      <c r="B3735">
        <v>122</v>
      </c>
      <c r="C3735" t="s">
        <v>552</v>
      </c>
      <c r="D3735" t="s">
        <v>2520</v>
      </c>
      <c r="E3735" t="s">
        <v>3635</v>
      </c>
      <c r="F3735" s="440">
        <v>46094</v>
      </c>
      <c r="G3735">
        <v>24037</v>
      </c>
      <c r="H3735" t="s">
        <v>6116</v>
      </c>
      <c r="I3735" t="s">
        <v>6085</v>
      </c>
      <c r="J3735">
        <v>2</v>
      </c>
      <c r="K3735" t="s">
        <v>5598</v>
      </c>
      <c r="L3735">
        <v>37</v>
      </c>
      <c r="M3735">
        <v>18.5</v>
      </c>
      <c r="N3735" t="s">
        <v>6085</v>
      </c>
      <c r="O3735" t="s">
        <v>463</v>
      </c>
    </row>
    <row r="3736" spans="1:15" x14ac:dyDescent="0.3">
      <c r="A3736">
        <v>220402</v>
      </c>
      <c r="B3736">
        <v>122</v>
      </c>
      <c r="C3736" t="s">
        <v>552</v>
      </c>
      <c r="D3736" t="s">
        <v>2520</v>
      </c>
      <c r="E3736" t="s">
        <v>3635</v>
      </c>
      <c r="F3736" s="440">
        <v>46094</v>
      </c>
      <c r="G3736">
        <v>19472</v>
      </c>
      <c r="H3736" t="s">
        <v>6064</v>
      </c>
      <c r="I3736" t="s">
        <v>6085</v>
      </c>
      <c r="J3736">
        <v>1.5</v>
      </c>
      <c r="K3736" t="s">
        <v>5598</v>
      </c>
      <c r="L3736">
        <v>30</v>
      </c>
      <c r="M3736">
        <v>20</v>
      </c>
      <c r="N3736" t="s">
        <v>6085</v>
      </c>
      <c r="O3736" t="s">
        <v>463</v>
      </c>
    </row>
    <row r="3737" spans="1:15" x14ac:dyDescent="0.3">
      <c r="A3737">
        <v>220402</v>
      </c>
      <c r="B3737">
        <v>122</v>
      </c>
      <c r="C3737" t="s">
        <v>552</v>
      </c>
      <c r="D3737" t="s">
        <v>2520</v>
      </c>
      <c r="E3737" t="s">
        <v>3635</v>
      </c>
      <c r="F3737" s="440">
        <v>46094</v>
      </c>
      <c r="G3737">
        <v>24083</v>
      </c>
      <c r="H3737" t="s">
        <v>5924</v>
      </c>
      <c r="I3737" t="s">
        <v>6085</v>
      </c>
      <c r="J3737">
        <v>50</v>
      </c>
      <c r="K3737" t="s">
        <v>6103</v>
      </c>
      <c r="L3737">
        <v>315</v>
      </c>
      <c r="M3737">
        <v>6.3</v>
      </c>
      <c r="N3737" t="s">
        <v>6085</v>
      </c>
      <c r="O3737" t="s">
        <v>463</v>
      </c>
    </row>
    <row r="3738" spans="1:15" x14ac:dyDescent="0.3">
      <c r="A3738">
        <v>220400</v>
      </c>
      <c r="B3738">
        <v>122</v>
      </c>
      <c r="C3738" t="s">
        <v>552</v>
      </c>
      <c r="D3738" t="s">
        <v>2706</v>
      </c>
      <c r="E3738" t="s">
        <v>3636</v>
      </c>
      <c r="F3738" s="440">
        <v>46094</v>
      </c>
      <c r="G3738">
        <v>24331</v>
      </c>
      <c r="H3738" t="s">
        <v>5975</v>
      </c>
      <c r="I3738" t="s">
        <v>6085</v>
      </c>
      <c r="J3738">
        <v>5</v>
      </c>
      <c r="K3738" t="s">
        <v>5598</v>
      </c>
      <c r="L3738">
        <v>104.45</v>
      </c>
      <c r="M3738">
        <v>20.89</v>
      </c>
      <c r="N3738" t="s">
        <v>6085</v>
      </c>
      <c r="O3738" t="s">
        <v>463</v>
      </c>
    </row>
    <row r="3739" spans="1:15" x14ac:dyDescent="0.3">
      <c r="A3739">
        <v>220399</v>
      </c>
      <c r="B3739">
        <v>122</v>
      </c>
      <c r="C3739" t="s">
        <v>552</v>
      </c>
      <c r="D3739" t="s">
        <v>2697</v>
      </c>
      <c r="E3739" t="s">
        <v>3637</v>
      </c>
      <c r="F3739" s="440">
        <v>46094</v>
      </c>
      <c r="G3739">
        <v>19787</v>
      </c>
      <c r="H3739" t="s">
        <v>5914</v>
      </c>
      <c r="I3739" t="s">
        <v>6085</v>
      </c>
      <c r="J3739">
        <v>40</v>
      </c>
      <c r="K3739" t="s">
        <v>5598</v>
      </c>
      <c r="L3739">
        <v>210</v>
      </c>
      <c r="M3739">
        <v>5.25</v>
      </c>
      <c r="N3739" t="s">
        <v>6085</v>
      </c>
      <c r="O3739" t="s">
        <v>463</v>
      </c>
    </row>
    <row r="3740" spans="1:15" x14ac:dyDescent="0.3">
      <c r="A3740">
        <v>220399</v>
      </c>
      <c r="B3740">
        <v>122</v>
      </c>
      <c r="C3740" t="s">
        <v>552</v>
      </c>
      <c r="D3740" t="s">
        <v>2697</v>
      </c>
      <c r="E3740" t="s">
        <v>3637</v>
      </c>
      <c r="F3740" s="440">
        <v>46094</v>
      </c>
      <c r="G3740">
        <v>20257</v>
      </c>
      <c r="H3740" t="s">
        <v>5887</v>
      </c>
      <c r="I3740" t="s">
        <v>6085</v>
      </c>
      <c r="J3740">
        <v>6</v>
      </c>
      <c r="K3740" t="s">
        <v>5613</v>
      </c>
      <c r="L3740">
        <v>171</v>
      </c>
      <c r="M3740">
        <v>28.5</v>
      </c>
      <c r="N3740" t="s">
        <v>6085</v>
      </c>
      <c r="O3740" t="s">
        <v>463</v>
      </c>
    </row>
    <row r="3741" spans="1:15" x14ac:dyDescent="0.3">
      <c r="A3741">
        <v>220399</v>
      </c>
      <c r="B3741">
        <v>122</v>
      </c>
      <c r="C3741" t="s">
        <v>552</v>
      </c>
      <c r="D3741" t="s">
        <v>2697</v>
      </c>
      <c r="E3741" t="s">
        <v>3637</v>
      </c>
      <c r="F3741" s="440">
        <v>46094</v>
      </c>
      <c r="G3741">
        <v>19634</v>
      </c>
      <c r="H3741" t="s">
        <v>5925</v>
      </c>
      <c r="I3741" t="s">
        <v>6085</v>
      </c>
      <c r="J3741">
        <v>1.2</v>
      </c>
      <c r="K3741" t="s">
        <v>5598</v>
      </c>
      <c r="L3741">
        <v>12.3</v>
      </c>
      <c r="M3741">
        <v>10.25</v>
      </c>
      <c r="N3741" t="s">
        <v>6085</v>
      </c>
      <c r="O3741" t="s">
        <v>463</v>
      </c>
    </row>
    <row r="3742" spans="1:15" x14ac:dyDescent="0.3">
      <c r="A3742">
        <v>220399</v>
      </c>
      <c r="B3742">
        <v>122</v>
      </c>
      <c r="C3742" t="s">
        <v>552</v>
      </c>
      <c r="D3742" t="s">
        <v>2697</v>
      </c>
      <c r="E3742" t="s">
        <v>3637</v>
      </c>
      <c r="F3742" s="440">
        <v>46094</v>
      </c>
      <c r="G3742">
        <v>19654</v>
      </c>
      <c r="H3742" t="s">
        <v>5917</v>
      </c>
      <c r="I3742" t="s">
        <v>6085</v>
      </c>
      <c r="J3742">
        <v>6</v>
      </c>
      <c r="K3742" t="s">
        <v>5598</v>
      </c>
      <c r="L3742">
        <v>44.28</v>
      </c>
      <c r="M3742">
        <v>7.38</v>
      </c>
      <c r="N3742" t="s">
        <v>6085</v>
      </c>
      <c r="O3742" t="s">
        <v>463</v>
      </c>
    </row>
    <row r="3743" spans="1:15" x14ac:dyDescent="0.3">
      <c r="A3743">
        <v>220399</v>
      </c>
      <c r="B3743">
        <v>122</v>
      </c>
      <c r="C3743" t="s">
        <v>552</v>
      </c>
      <c r="D3743" t="s">
        <v>2697</v>
      </c>
      <c r="E3743" t="s">
        <v>3637</v>
      </c>
      <c r="F3743" s="440">
        <v>46094</v>
      </c>
      <c r="G3743">
        <v>19485</v>
      </c>
      <c r="H3743" t="s">
        <v>5935</v>
      </c>
      <c r="I3743" t="s">
        <v>6085</v>
      </c>
      <c r="J3743">
        <v>0.1</v>
      </c>
      <c r="K3743" t="s">
        <v>5598</v>
      </c>
      <c r="L3743">
        <v>7.5</v>
      </c>
      <c r="M3743">
        <v>75</v>
      </c>
      <c r="N3743" t="s">
        <v>6085</v>
      </c>
      <c r="O3743" t="s">
        <v>463</v>
      </c>
    </row>
    <row r="3744" spans="1:15" x14ac:dyDescent="0.3">
      <c r="A3744">
        <v>220399</v>
      </c>
      <c r="B3744">
        <v>122</v>
      </c>
      <c r="C3744" t="s">
        <v>552</v>
      </c>
      <c r="D3744" t="s">
        <v>2697</v>
      </c>
      <c r="E3744" t="s">
        <v>3637</v>
      </c>
      <c r="F3744" s="440">
        <v>46094</v>
      </c>
      <c r="G3744">
        <v>19751</v>
      </c>
      <c r="H3744" t="s">
        <v>5938</v>
      </c>
      <c r="I3744" t="s">
        <v>6085</v>
      </c>
      <c r="J3744">
        <v>12</v>
      </c>
      <c r="K3744" t="s">
        <v>5598</v>
      </c>
      <c r="L3744">
        <v>145.80000000000001</v>
      </c>
      <c r="M3744">
        <v>12.15</v>
      </c>
      <c r="N3744" t="s">
        <v>6085</v>
      </c>
      <c r="O3744" t="s">
        <v>463</v>
      </c>
    </row>
    <row r="3745" spans="1:15" x14ac:dyDescent="0.3">
      <c r="A3745">
        <v>220399</v>
      </c>
      <c r="B3745">
        <v>122</v>
      </c>
      <c r="C3745" t="s">
        <v>552</v>
      </c>
      <c r="D3745" t="s">
        <v>2697</v>
      </c>
      <c r="E3745" t="s">
        <v>3637</v>
      </c>
      <c r="F3745" s="440">
        <v>46094</v>
      </c>
      <c r="G3745">
        <v>19846</v>
      </c>
      <c r="H3745" t="s">
        <v>6060</v>
      </c>
      <c r="I3745" t="s">
        <v>6085</v>
      </c>
      <c r="J3745">
        <v>0.5</v>
      </c>
      <c r="K3745" t="s">
        <v>5598</v>
      </c>
      <c r="L3745">
        <v>9.3800000000000008</v>
      </c>
      <c r="M3745">
        <v>18.760000000000002</v>
      </c>
      <c r="N3745" t="s">
        <v>6085</v>
      </c>
      <c r="O3745" t="s">
        <v>463</v>
      </c>
    </row>
    <row r="3746" spans="1:15" x14ac:dyDescent="0.3">
      <c r="A3746">
        <v>220399</v>
      </c>
      <c r="B3746">
        <v>122</v>
      </c>
      <c r="C3746" t="s">
        <v>552</v>
      </c>
      <c r="D3746" t="s">
        <v>2697</v>
      </c>
      <c r="E3746" t="s">
        <v>3637</v>
      </c>
      <c r="F3746" s="440">
        <v>46094</v>
      </c>
      <c r="G3746">
        <v>23195</v>
      </c>
      <c r="H3746" t="s">
        <v>5951</v>
      </c>
      <c r="I3746" t="s">
        <v>6085</v>
      </c>
      <c r="J3746">
        <v>0.3</v>
      </c>
      <c r="K3746" t="s">
        <v>5598</v>
      </c>
      <c r="L3746">
        <v>4.37</v>
      </c>
      <c r="M3746">
        <v>14.566667000000001</v>
      </c>
      <c r="N3746" t="s">
        <v>6085</v>
      </c>
      <c r="O3746" t="s">
        <v>463</v>
      </c>
    </row>
    <row r="3747" spans="1:15" x14ac:dyDescent="0.3">
      <c r="A3747">
        <v>220399</v>
      </c>
      <c r="B3747">
        <v>122</v>
      </c>
      <c r="C3747" t="s">
        <v>552</v>
      </c>
      <c r="D3747" t="s">
        <v>2697</v>
      </c>
      <c r="E3747" t="s">
        <v>3637</v>
      </c>
      <c r="F3747" s="440">
        <v>46094</v>
      </c>
      <c r="G3747">
        <v>23096</v>
      </c>
      <c r="H3747" t="s">
        <v>5941</v>
      </c>
      <c r="I3747" t="s">
        <v>6085</v>
      </c>
      <c r="J3747">
        <v>60</v>
      </c>
      <c r="K3747" t="s">
        <v>5613</v>
      </c>
      <c r="L3747">
        <v>45</v>
      </c>
      <c r="M3747">
        <v>0.75</v>
      </c>
      <c r="N3747" t="s">
        <v>6085</v>
      </c>
      <c r="O3747" t="s">
        <v>463</v>
      </c>
    </row>
    <row r="3748" spans="1:15" x14ac:dyDescent="0.3">
      <c r="A3748">
        <v>220399</v>
      </c>
      <c r="B3748">
        <v>122</v>
      </c>
      <c r="C3748" t="s">
        <v>552</v>
      </c>
      <c r="D3748" t="s">
        <v>2697</v>
      </c>
      <c r="E3748" t="s">
        <v>3637</v>
      </c>
      <c r="F3748" s="440">
        <v>46094</v>
      </c>
      <c r="G3748">
        <v>23198</v>
      </c>
      <c r="H3748" t="s">
        <v>5947</v>
      </c>
      <c r="I3748" t="s">
        <v>6085</v>
      </c>
      <c r="J3748">
        <v>1.2</v>
      </c>
      <c r="K3748" t="s">
        <v>5598</v>
      </c>
      <c r="L3748">
        <v>15</v>
      </c>
      <c r="M3748">
        <v>12.5</v>
      </c>
      <c r="N3748" t="s">
        <v>6085</v>
      </c>
      <c r="O3748" t="s">
        <v>463</v>
      </c>
    </row>
    <row r="3749" spans="1:15" x14ac:dyDescent="0.3">
      <c r="A3749">
        <v>220399</v>
      </c>
      <c r="B3749">
        <v>122</v>
      </c>
      <c r="C3749" t="s">
        <v>552</v>
      </c>
      <c r="D3749" t="s">
        <v>2697</v>
      </c>
      <c r="E3749" t="s">
        <v>3637</v>
      </c>
      <c r="F3749" s="440">
        <v>46094</v>
      </c>
      <c r="G3749">
        <v>23184</v>
      </c>
      <c r="H3749" t="s">
        <v>5956</v>
      </c>
      <c r="I3749" t="s">
        <v>6085</v>
      </c>
      <c r="J3749">
        <v>0.3</v>
      </c>
      <c r="K3749" t="s">
        <v>5598</v>
      </c>
      <c r="L3749">
        <v>4.88</v>
      </c>
      <c r="M3749">
        <v>16.266667000000002</v>
      </c>
      <c r="N3749" t="s">
        <v>6085</v>
      </c>
      <c r="O3749" t="s">
        <v>463</v>
      </c>
    </row>
    <row r="3750" spans="1:15" x14ac:dyDescent="0.3">
      <c r="A3750">
        <v>220399</v>
      </c>
      <c r="B3750">
        <v>122</v>
      </c>
      <c r="C3750" t="s">
        <v>552</v>
      </c>
      <c r="D3750" t="s">
        <v>2697</v>
      </c>
      <c r="E3750" t="s">
        <v>3637</v>
      </c>
      <c r="F3750" s="440">
        <v>46094</v>
      </c>
      <c r="G3750">
        <v>26631</v>
      </c>
      <c r="H3750" t="s">
        <v>6117</v>
      </c>
      <c r="I3750" t="s">
        <v>6085</v>
      </c>
      <c r="J3750">
        <v>2.5</v>
      </c>
      <c r="K3750" t="s">
        <v>5598</v>
      </c>
      <c r="L3750">
        <v>117.2</v>
      </c>
      <c r="M3750">
        <v>46.88</v>
      </c>
      <c r="N3750" t="s">
        <v>6085</v>
      </c>
      <c r="O3750" t="s">
        <v>463</v>
      </c>
    </row>
    <row r="3751" spans="1:15" x14ac:dyDescent="0.3">
      <c r="A3751">
        <v>220398</v>
      </c>
      <c r="B3751">
        <v>122</v>
      </c>
      <c r="C3751" t="s">
        <v>552</v>
      </c>
      <c r="D3751" t="s">
        <v>2693</v>
      </c>
      <c r="E3751" t="s">
        <v>3638</v>
      </c>
      <c r="F3751" s="440">
        <v>46094</v>
      </c>
      <c r="G3751">
        <v>18543</v>
      </c>
      <c r="H3751" t="s">
        <v>5729</v>
      </c>
      <c r="I3751" t="s">
        <v>4764</v>
      </c>
      <c r="J3751">
        <v>5</v>
      </c>
      <c r="K3751" t="s">
        <v>5601</v>
      </c>
      <c r="L3751">
        <v>111.5</v>
      </c>
      <c r="M3751">
        <v>22.3</v>
      </c>
      <c r="N3751" t="s">
        <v>4764</v>
      </c>
      <c r="O3751" t="s">
        <v>463</v>
      </c>
    </row>
    <row r="3752" spans="1:15" x14ac:dyDescent="0.3">
      <c r="A3752">
        <v>220398</v>
      </c>
      <c r="B3752">
        <v>122</v>
      </c>
      <c r="C3752" t="s">
        <v>552</v>
      </c>
      <c r="D3752" t="s">
        <v>2693</v>
      </c>
      <c r="E3752" t="s">
        <v>3638</v>
      </c>
      <c r="F3752" s="440">
        <v>46094</v>
      </c>
      <c r="G3752">
        <v>18272</v>
      </c>
      <c r="H3752" t="s">
        <v>5765</v>
      </c>
      <c r="I3752" t="s">
        <v>4764</v>
      </c>
      <c r="J3752">
        <v>6</v>
      </c>
      <c r="K3752" t="s">
        <v>5601</v>
      </c>
      <c r="L3752">
        <v>238.8</v>
      </c>
      <c r="M3752">
        <v>39.799999999999997</v>
      </c>
      <c r="N3752" t="s">
        <v>4764</v>
      </c>
      <c r="O3752" t="s">
        <v>463</v>
      </c>
    </row>
    <row r="3753" spans="1:15" x14ac:dyDescent="0.3">
      <c r="A3753">
        <v>220396</v>
      </c>
      <c r="B3753">
        <v>122</v>
      </c>
      <c r="C3753" t="s">
        <v>552</v>
      </c>
      <c r="D3753" t="s">
        <v>2700</v>
      </c>
      <c r="E3753" t="s">
        <v>3639</v>
      </c>
      <c r="F3753" s="440">
        <v>46097</v>
      </c>
      <c r="G3753">
        <v>17838</v>
      </c>
      <c r="H3753" t="s">
        <v>5816</v>
      </c>
      <c r="I3753" t="s">
        <v>4764</v>
      </c>
      <c r="J3753">
        <v>6</v>
      </c>
      <c r="K3753" t="s">
        <v>5613</v>
      </c>
      <c r="L3753">
        <v>54.6</v>
      </c>
      <c r="M3753">
        <v>9.1</v>
      </c>
      <c r="N3753" t="s">
        <v>6085</v>
      </c>
      <c r="O3753" t="s">
        <v>463</v>
      </c>
    </row>
    <row r="3754" spans="1:15" x14ac:dyDescent="0.3">
      <c r="A3754">
        <v>220396</v>
      </c>
      <c r="B3754">
        <v>122</v>
      </c>
      <c r="C3754" t="s">
        <v>552</v>
      </c>
      <c r="D3754" t="s">
        <v>2700</v>
      </c>
      <c r="E3754" t="s">
        <v>3639</v>
      </c>
      <c r="F3754" s="440">
        <v>46097</v>
      </c>
      <c r="G3754">
        <v>24123</v>
      </c>
      <c r="H3754" t="s">
        <v>5632</v>
      </c>
      <c r="I3754" t="s">
        <v>6085</v>
      </c>
      <c r="J3754">
        <v>9</v>
      </c>
      <c r="K3754" t="s">
        <v>5605</v>
      </c>
      <c r="L3754">
        <v>895.5</v>
      </c>
      <c r="M3754">
        <v>99.5</v>
      </c>
      <c r="N3754" t="s">
        <v>6085</v>
      </c>
      <c r="O3754" t="s">
        <v>463</v>
      </c>
    </row>
    <row r="3755" spans="1:15" x14ac:dyDescent="0.3">
      <c r="A3755">
        <v>220396</v>
      </c>
      <c r="B3755">
        <v>122</v>
      </c>
      <c r="C3755" t="s">
        <v>552</v>
      </c>
      <c r="D3755" t="s">
        <v>2700</v>
      </c>
      <c r="E3755" t="s">
        <v>3639</v>
      </c>
      <c r="F3755" s="440">
        <v>46097</v>
      </c>
      <c r="G3755">
        <v>24039</v>
      </c>
      <c r="H3755" t="s">
        <v>5616</v>
      </c>
      <c r="I3755" t="s">
        <v>6085</v>
      </c>
      <c r="J3755">
        <v>5</v>
      </c>
      <c r="K3755" t="s">
        <v>6139</v>
      </c>
      <c r="L3755">
        <v>339.5</v>
      </c>
      <c r="M3755">
        <v>67.900000000000006</v>
      </c>
      <c r="N3755" t="s">
        <v>6085</v>
      </c>
      <c r="O3755" t="s">
        <v>463</v>
      </c>
    </row>
    <row r="3756" spans="1:15" x14ac:dyDescent="0.3">
      <c r="A3756">
        <v>220396</v>
      </c>
      <c r="B3756">
        <v>122</v>
      </c>
      <c r="C3756" t="s">
        <v>552</v>
      </c>
      <c r="D3756" t="s">
        <v>2700</v>
      </c>
      <c r="E3756" t="s">
        <v>3639</v>
      </c>
      <c r="F3756" s="440">
        <v>46097</v>
      </c>
      <c r="G3756">
        <v>19439</v>
      </c>
      <c r="H3756" t="s">
        <v>5691</v>
      </c>
      <c r="I3756" t="s">
        <v>6085</v>
      </c>
      <c r="J3756">
        <v>12</v>
      </c>
      <c r="K3756" t="s">
        <v>5605</v>
      </c>
      <c r="L3756">
        <v>389.28</v>
      </c>
      <c r="M3756">
        <v>32.44</v>
      </c>
      <c r="N3756" t="s">
        <v>6085</v>
      </c>
      <c r="O3756" t="s">
        <v>463</v>
      </c>
    </row>
    <row r="3757" spans="1:15" x14ac:dyDescent="0.3">
      <c r="A3757">
        <v>220396</v>
      </c>
      <c r="B3757">
        <v>122</v>
      </c>
      <c r="C3757" t="s">
        <v>552</v>
      </c>
      <c r="D3757" t="s">
        <v>2700</v>
      </c>
      <c r="E3757" t="s">
        <v>3639</v>
      </c>
      <c r="F3757" s="440">
        <v>46097</v>
      </c>
      <c r="G3757">
        <v>20672</v>
      </c>
      <c r="H3757" t="s">
        <v>5642</v>
      </c>
      <c r="I3757" t="s">
        <v>6085</v>
      </c>
      <c r="J3757">
        <v>6</v>
      </c>
      <c r="K3757" t="s">
        <v>5605</v>
      </c>
      <c r="L3757">
        <v>162</v>
      </c>
      <c r="M3757">
        <v>27</v>
      </c>
      <c r="N3757" t="s">
        <v>6085</v>
      </c>
      <c r="O3757" t="s">
        <v>463</v>
      </c>
    </row>
    <row r="3758" spans="1:15" x14ac:dyDescent="0.3">
      <c r="A3758">
        <v>220394</v>
      </c>
      <c r="B3758">
        <v>122</v>
      </c>
      <c r="C3758" t="s">
        <v>552</v>
      </c>
      <c r="D3758" t="s">
        <v>2744</v>
      </c>
      <c r="E3758" t="s">
        <v>3640</v>
      </c>
      <c r="F3758" s="440">
        <v>46098</v>
      </c>
      <c r="G3758">
        <v>18667</v>
      </c>
      <c r="H3758" t="s">
        <v>5718</v>
      </c>
      <c r="I3758" t="s">
        <v>6085</v>
      </c>
      <c r="J3758">
        <v>21</v>
      </c>
      <c r="K3758" t="s">
        <v>5598</v>
      </c>
      <c r="L3758">
        <v>419.79</v>
      </c>
      <c r="M3758">
        <v>19.989999999999998</v>
      </c>
      <c r="N3758" t="s">
        <v>6085</v>
      </c>
      <c r="O3758" t="s">
        <v>463</v>
      </c>
    </row>
    <row r="3759" spans="1:15" x14ac:dyDescent="0.3">
      <c r="A3759">
        <v>220394</v>
      </c>
      <c r="B3759">
        <v>122</v>
      </c>
      <c r="C3759" t="s">
        <v>552</v>
      </c>
      <c r="D3759" t="s">
        <v>2744</v>
      </c>
      <c r="E3759" t="s">
        <v>3640</v>
      </c>
      <c r="F3759" s="440">
        <v>46098</v>
      </c>
      <c r="G3759">
        <v>24199</v>
      </c>
      <c r="H3759" t="s">
        <v>6003</v>
      </c>
      <c r="I3759" t="s">
        <v>6085</v>
      </c>
      <c r="J3759">
        <v>19</v>
      </c>
      <c r="K3759" t="s">
        <v>5598</v>
      </c>
      <c r="L3759">
        <v>379.81</v>
      </c>
      <c r="M3759">
        <v>19.989999999999998</v>
      </c>
      <c r="N3759" t="s">
        <v>6085</v>
      </c>
      <c r="O3759" t="s">
        <v>463</v>
      </c>
    </row>
    <row r="3760" spans="1:15" x14ac:dyDescent="0.3">
      <c r="A3760">
        <v>220393</v>
      </c>
      <c r="B3760">
        <v>122</v>
      </c>
      <c r="C3760" t="s">
        <v>552</v>
      </c>
      <c r="D3760" t="s">
        <v>2729</v>
      </c>
      <c r="E3760" t="s">
        <v>3641</v>
      </c>
      <c r="F3760" s="440">
        <v>46098</v>
      </c>
      <c r="G3760">
        <v>19034</v>
      </c>
      <c r="H3760" t="s">
        <v>5712</v>
      </c>
      <c r="I3760" t="s">
        <v>6085</v>
      </c>
      <c r="J3760">
        <v>20</v>
      </c>
      <c r="K3760" t="s">
        <v>5598</v>
      </c>
      <c r="L3760">
        <v>179.8</v>
      </c>
      <c r="M3760">
        <v>8.99</v>
      </c>
      <c r="N3760" t="s">
        <v>6085</v>
      </c>
      <c r="O3760" t="s">
        <v>463</v>
      </c>
    </row>
    <row r="3761" spans="1:15" x14ac:dyDescent="0.3">
      <c r="A3761">
        <v>220393</v>
      </c>
      <c r="B3761">
        <v>122</v>
      </c>
      <c r="C3761" t="s">
        <v>552</v>
      </c>
      <c r="D3761" t="s">
        <v>2729</v>
      </c>
      <c r="E3761" t="s">
        <v>3641</v>
      </c>
      <c r="F3761" s="440">
        <v>46098</v>
      </c>
      <c r="G3761">
        <v>25128</v>
      </c>
      <c r="H3761" t="s">
        <v>5897</v>
      </c>
      <c r="I3761" t="s">
        <v>6085</v>
      </c>
      <c r="J3761">
        <v>15.1</v>
      </c>
      <c r="K3761" t="s">
        <v>5598</v>
      </c>
      <c r="L3761">
        <v>587.39</v>
      </c>
      <c r="M3761">
        <v>38.9</v>
      </c>
      <c r="N3761" t="s">
        <v>6085</v>
      </c>
      <c r="O3761" t="s">
        <v>463</v>
      </c>
    </row>
    <row r="3762" spans="1:15" x14ac:dyDescent="0.3">
      <c r="A3762">
        <v>220393</v>
      </c>
      <c r="B3762">
        <v>122</v>
      </c>
      <c r="C3762" t="s">
        <v>552</v>
      </c>
      <c r="D3762" t="s">
        <v>2729</v>
      </c>
      <c r="E3762" t="s">
        <v>3641</v>
      </c>
      <c r="F3762" s="440">
        <v>46098</v>
      </c>
      <c r="G3762">
        <v>24404</v>
      </c>
      <c r="H3762" t="s">
        <v>6349</v>
      </c>
      <c r="I3762" t="s">
        <v>6085</v>
      </c>
      <c r="J3762">
        <v>16.399999999999999</v>
      </c>
      <c r="K3762" t="s">
        <v>5598</v>
      </c>
      <c r="L3762">
        <v>511.68</v>
      </c>
      <c r="M3762">
        <v>31.2</v>
      </c>
      <c r="N3762" t="s">
        <v>6085</v>
      </c>
      <c r="O3762" t="s">
        <v>463</v>
      </c>
    </row>
    <row r="3763" spans="1:15" x14ac:dyDescent="0.3">
      <c r="A3763">
        <v>220393</v>
      </c>
      <c r="B3763">
        <v>122</v>
      </c>
      <c r="C3763" t="s">
        <v>552</v>
      </c>
      <c r="D3763" t="s">
        <v>2729</v>
      </c>
      <c r="E3763" t="s">
        <v>3641</v>
      </c>
      <c r="F3763" s="440">
        <v>46098</v>
      </c>
      <c r="G3763">
        <v>19017</v>
      </c>
      <c r="H3763" t="s">
        <v>5715</v>
      </c>
      <c r="I3763" t="s">
        <v>6085</v>
      </c>
      <c r="J3763">
        <v>31.4</v>
      </c>
      <c r="K3763" t="s">
        <v>5598</v>
      </c>
      <c r="L3763">
        <v>433.32</v>
      </c>
      <c r="M3763">
        <v>13.8</v>
      </c>
      <c r="N3763" t="s">
        <v>6085</v>
      </c>
      <c r="O3763" t="s">
        <v>463</v>
      </c>
    </row>
    <row r="3764" spans="1:15" x14ac:dyDescent="0.3">
      <c r="A3764">
        <v>220392</v>
      </c>
      <c r="B3764">
        <v>122</v>
      </c>
      <c r="C3764" t="s">
        <v>552</v>
      </c>
      <c r="D3764" t="s">
        <v>2706</v>
      </c>
      <c r="E3764" t="s">
        <v>3642</v>
      </c>
      <c r="F3764" s="440">
        <v>46098</v>
      </c>
      <c r="G3764">
        <v>20645</v>
      </c>
      <c r="H3764" t="s">
        <v>5664</v>
      </c>
      <c r="I3764" t="s">
        <v>6085</v>
      </c>
      <c r="J3764">
        <v>12</v>
      </c>
      <c r="K3764" t="s">
        <v>6091</v>
      </c>
      <c r="L3764">
        <v>276</v>
      </c>
      <c r="M3764">
        <v>23</v>
      </c>
      <c r="N3764" t="s">
        <v>6085</v>
      </c>
      <c r="O3764" t="s">
        <v>463</v>
      </c>
    </row>
    <row r="3765" spans="1:15" x14ac:dyDescent="0.3">
      <c r="A3765">
        <v>220392</v>
      </c>
      <c r="B3765">
        <v>122</v>
      </c>
      <c r="C3765" t="s">
        <v>552</v>
      </c>
      <c r="D3765" t="s">
        <v>2706</v>
      </c>
      <c r="E3765" t="s">
        <v>3642</v>
      </c>
      <c r="F3765" s="440">
        <v>46098</v>
      </c>
      <c r="G3765">
        <v>20653</v>
      </c>
      <c r="H3765" t="s">
        <v>5655</v>
      </c>
      <c r="I3765" t="s">
        <v>6085</v>
      </c>
      <c r="J3765">
        <v>12</v>
      </c>
      <c r="K3765" t="s">
        <v>5613</v>
      </c>
      <c r="L3765">
        <v>311.52</v>
      </c>
      <c r="M3765">
        <v>25.96</v>
      </c>
      <c r="N3765" t="s">
        <v>6085</v>
      </c>
      <c r="O3765" t="s">
        <v>463</v>
      </c>
    </row>
    <row r="3766" spans="1:15" x14ac:dyDescent="0.3">
      <c r="A3766">
        <v>220392</v>
      </c>
      <c r="B3766">
        <v>122</v>
      </c>
      <c r="C3766" t="s">
        <v>552</v>
      </c>
      <c r="D3766" t="s">
        <v>2706</v>
      </c>
      <c r="E3766" t="s">
        <v>3642</v>
      </c>
      <c r="F3766" s="440">
        <v>46098</v>
      </c>
      <c r="G3766">
        <v>20661</v>
      </c>
      <c r="H3766" t="s">
        <v>5850</v>
      </c>
      <c r="I3766" t="s">
        <v>6085</v>
      </c>
      <c r="J3766">
        <v>12</v>
      </c>
      <c r="K3766" t="s">
        <v>5613</v>
      </c>
      <c r="L3766">
        <v>99.48</v>
      </c>
      <c r="M3766">
        <v>8.2899999999999991</v>
      </c>
      <c r="N3766" t="s">
        <v>6085</v>
      </c>
      <c r="O3766" t="s">
        <v>463</v>
      </c>
    </row>
    <row r="3767" spans="1:15" x14ac:dyDescent="0.3">
      <c r="A3767">
        <v>220392</v>
      </c>
      <c r="B3767">
        <v>122</v>
      </c>
      <c r="C3767" t="s">
        <v>552</v>
      </c>
      <c r="D3767" t="s">
        <v>2706</v>
      </c>
      <c r="E3767" t="s">
        <v>3642</v>
      </c>
      <c r="F3767" s="440">
        <v>46098</v>
      </c>
      <c r="G3767">
        <v>21098</v>
      </c>
      <c r="H3767" t="s">
        <v>5607</v>
      </c>
      <c r="I3767" t="s">
        <v>6085</v>
      </c>
      <c r="J3767">
        <v>10</v>
      </c>
      <c r="K3767" t="s">
        <v>5613</v>
      </c>
      <c r="L3767">
        <v>178.3</v>
      </c>
      <c r="M3767">
        <v>17.829999999999998</v>
      </c>
      <c r="N3767" t="s">
        <v>6085</v>
      </c>
      <c r="O3767" t="s">
        <v>463</v>
      </c>
    </row>
    <row r="3768" spans="1:15" x14ac:dyDescent="0.3">
      <c r="A3768">
        <v>220392</v>
      </c>
      <c r="B3768">
        <v>122</v>
      </c>
      <c r="C3768" t="s">
        <v>552</v>
      </c>
      <c r="D3768" t="s">
        <v>2706</v>
      </c>
      <c r="E3768" t="s">
        <v>3642</v>
      </c>
      <c r="F3768" s="440">
        <v>46098</v>
      </c>
      <c r="G3768">
        <v>21130</v>
      </c>
      <c r="H3768" t="s">
        <v>5884</v>
      </c>
      <c r="I3768" t="s">
        <v>6085</v>
      </c>
      <c r="J3768">
        <v>2</v>
      </c>
      <c r="K3768" t="s">
        <v>5613</v>
      </c>
      <c r="L3768">
        <v>98.1</v>
      </c>
      <c r="M3768">
        <v>49.05</v>
      </c>
      <c r="N3768" t="s">
        <v>6085</v>
      </c>
      <c r="O3768" t="s">
        <v>463</v>
      </c>
    </row>
    <row r="3769" spans="1:15" x14ac:dyDescent="0.3">
      <c r="A3769">
        <v>220392</v>
      </c>
      <c r="B3769">
        <v>122</v>
      </c>
      <c r="C3769" t="s">
        <v>552</v>
      </c>
      <c r="D3769" t="s">
        <v>2706</v>
      </c>
      <c r="E3769" t="s">
        <v>3642</v>
      </c>
      <c r="F3769" s="440">
        <v>46098</v>
      </c>
      <c r="G3769">
        <v>20421</v>
      </c>
      <c r="H3769" t="s">
        <v>5637</v>
      </c>
      <c r="I3769" t="s">
        <v>6085</v>
      </c>
      <c r="J3769">
        <v>12</v>
      </c>
      <c r="K3769" t="s">
        <v>5613</v>
      </c>
      <c r="L3769">
        <v>213.6</v>
      </c>
      <c r="M3769">
        <v>17.8</v>
      </c>
      <c r="N3769" t="s">
        <v>6085</v>
      </c>
      <c r="O3769" t="s">
        <v>463</v>
      </c>
    </row>
    <row r="3770" spans="1:15" x14ac:dyDescent="0.3">
      <c r="A3770">
        <v>220392</v>
      </c>
      <c r="B3770">
        <v>122</v>
      </c>
      <c r="C3770" t="s">
        <v>552</v>
      </c>
      <c r="D3770" t="s">
        <v>2706</v>
      </c>
      <c r="E3770" t="s">
        <v>3642</v>
      </c>
      <c r="F3770" s="440">
        <v>46098</v>
      </c>
      <c r="G3770">
        <v>26020</v>
      </c>
      <c r="H3770" t="s">
        <v>5639</v>
      </c>
      <c r="I3770" t="s">
        <v>6085</v>
      </c>
      <c r="J3770">
        <v>36</v>
      </c>
      <c r="K3770" t="s">
        <v>5613</v>
      </c>
      <c r="L3770">
        <v>476.28</v>
      </c>
      <c r="M3770">
        <v>13.23</v>
      </c>
      <c r="N3770" t="s">
        <v>6085</v>
      </c>
      <c r="O3770" t="s">
        <v>463</v>
      </c>
    </row>
    <row r="3771" spans="1:15" x14ac:dyDescent="0.3">
      <c r="A3771">
        <v>220392</v>
      </c>
      <c r="B3771">
        <v>122</v>
      </c>
      <c r="C3771" t="s">
        <v>552</v>
      </c>
      <c r="D3771" t="s">
        <v>2706</v>
      </c>
      <c r="E3771" t="s">
        <v>3642</v>
      </c>
      <c r="F3771" s="440">
        <v>46098</v>
      </c>
      <c r="G3771">
        <v>20114</v>
      </c>
      <c r="H3771" t="s">
        <v>5659</v>
      </c>
      <c r="I3771" t="s">
        <v>6085</v>
      </c>
      <c r="J3771">
        <v>24</v>
      </c>
      <c r="K3771" t="s">
        <v>5613</v>
      </c>
      <c r="L3771">
        <v>208.8</v>
      </c>
      <c r="M3771">
        <v>8.6999999999999993</v>
      </c>
      <c r="N3771" t="s">
        <v>6085</v>
      </c>
      <c r="O3771" t="s">
        <v>463</v>
      </c>
    </row>
    <row r="3772" spans="1:15" x14ac:dyDescent="0.3">
      <c r="A3772">
        <v>220391</v>
      </c>
      <c r="B3772">
        <v>122</v>
      </c>
      <c r="C3772" t="s">
        <v>552</v>
      </c>
      <c r="D3772" t="s">
        <v>2706</v>
      </c>
      <c r="E3772" t="s">
        <v>3643</v>
      </c>
      <c r="F3772" s="440">
        <v>46098</v>
      </c>
      <c r="G3772">
        <v>20022</v>
      </c>
      <c r="H3772" t="s">
        <v>5651</v>
      </c>
      <c r="I3772" t="s">
        <v>6085</v>
      </c>
      <c r="J3772">
        <v>6</v>
      </c>
      <c r="K3772" t="s">
        <v>5613</v>
      </c>
      <c r="L3772">
        <v>63</v>
      </c>
      <c r="M3772">
        <v>10.5</v>
      </c>
      <c r="N3772" t="s">
        <v>6085</v>
      </c>
      <c r="O3772" t="s">
        <v>463</v>
      </c>
    </row>
    <row r="3773" spans="1:15" x14ac:dyDescent="0.3">
      <c r="A3773">
        <v>220391</v>
      </c>
      <c r="B3773">
        <v>122</v>
      </c>
      <c r="C3773" t="s">
        <v>552</v>
      </c>
      <c r="D3773" t="s">
        <v>2706</v>
      </c>
      <c r="E3773" t="s">
        <v>3643</v>
      </c>
      <c r="F3773" s="440">
        <v>46098</v>
      </c>
      <c r="G3773">
        <v>21093</v>
      </c>
      <c r="H3773" t="s">
        <v>5608</v>
      </c>
      <c r="I3773" t="s">
        <v>6085</v>
      </c>
      <c r="J3773">
        <v>80</v>
      </c>
      <c r="K3773" t="s">
        <v>5613</v>
      </c>
      <c r="L3773">
        <v>351.2</v>
      </c>
      <c r="M3773">
        <v>4.3899999999999997</v>
      </c>
      <c r="N3773" t="s">
        <v>6085</v>
      </c>
      <c r="O3773" t="s">
        <v>463</v>
      </c>
    </row>
    <row r="3774" spans="1:15" x14ac:dyDescent="0.3">
      <c r="A3774">
        <v>220391</v>
      </c>
      <c r="B3774">
        <v>122</v>
      </c>
      <c r="C3774" t="s">
        <v>552</v>
      </c>
      <c r="D3774" t="s">
        <v>2706</v>
      </c>
      <c r="E3774" t="s">
        <v>3643</v>
      </c>
      <c r="F3774" s="440">
        <v>46098</v>
      </c>
      <c r="G3774">
        <v>19421</v>
      </c>
      <c r="H3774" t="s">
        <v>5963</v>
      </c>
      <c r="I3774" t="s">
        <v>6085</v>
      </c>
      <c r="J3774">
        <v>5</v>
      </c>
      <c r="K3774" t="s">
        <v>5703</v>
      </c>
      <c r="L3774">
        <v>330.6</v>
      </c>
      <c r="M3774">
        <v>66.12</v>
      </c>
      <c r="N3774" t="s">
        <v>6085</v>
      </c>
      <c r="O3774" t="s">
        <v>463</v>
      </c>
    </row>
    <row r="3775" spans="1:15" x14ac:dyDescent="0.3">
      <c r="A3775">
        <v>220391</v>
      </c>
      <c r="B3775">
        <v>122</v>
      </c>
      <c r="C3775" t="s">
        <v>552</v>
      </c>
      <c r="D3775" t="s">
        <v>2706</v>
      </c>
      <c r="E3775" t="s">
        <v>3643</v>
      </c>
      <c r="F3775" s="440">
        <v>46098</v>
      </c>
      <c r="G3775">
        <v>20809</v>
      </c>
      <c r="H3775" t="s">
        <v>5627</v>
      </c>
      <c r="I3775" t="s">
        <v>6085</v>
      </c>
      <c r="J3775">
        <v>10</v>
      </c>
      <c r="K3775" t="s">
        <v>5613</v>
      </c>
      <c r="L3775">
        <v>299</v>
      </c>
      <c r="M3775">
        <v>29.9</v>
      </c>
      <c r="N3775" t="s">
        <v>6085</v>
      </c>
      <c r="O3775" t="s">
        <v>463</v>
      </c>
    </row>
    <row r="3776" spans="1:15" x14ac:dyDescent="0.3">
      <c r="A3776">
        <v>220391</v>
      </c>
      <c r="B3776">
        <v>122</v>
      </c>
      <c r="C3776" t="s">
        <v>552</v>
      </c>
      <c r="D3776" t="s">
        <v>2706</v>
      </c>
      <c r="E3776" t="s">
        <v>3643</v>
      </c>
      <c r="F3776" s="440">
        <v>46098</v>
      </c>
      <c r="G3776">
        <v>20614</v>
      </c>
      <c r="H3776" t="s">
        <v>5686</v>
      </c>
      <c r="I3776" t="s">
        <v>6085</v>
      </c>
      <c r="J3776">
        <v>1</v>
      </c>
      <c r="K3776" t="s">
        <v>6103</v>
      </c>
      <c r="L3776">
        <v>32.43</v>
      </c>
      <c r="M3776">
        <v>32.43</v>
      </c>
      <c r="N3776" t="s">
        <v>6085</v>
      </c>
      <c r="O3776" t="s">
        <v>463</v>
      </c>
    </row>
    <row r="3777" spans="1:15" x14ac:dyDescent="0.3">
      <c r="A3777">
        <v>220388</v>
      </c>
      <c r="B3777">
        <v>122</v>
      </c>
      <c r="C3777" t="s">
        <v>552</v>
      </c>
      <c r="D3777" t="s">
        <v>2738</v>
      </c>
      <c r="E3777" t="s">
        <v>3644</v>
      </c>
      <c r="F3777" s="440">
        <v>46097</v>
      </c>
      <c r="G3777">
        <v>20301</v>
      </c>
      <c r="H3777" t="s">
        <v>5617</v>
      </c>
      <c r="I3777" t="s">
        <v>6085</v>
      </c>
      <c r="J3777">
        <v>10</v>
      </c>
      <c r="K3777" t="s">
        <v>5605</v>
      </c>
      <c r="L3777">
        <v>189</v>
      </c>
      <c r="M3777">
        <v>18.899999999999999</v>
      </c>
      <c r="N3777" t="s">
        <v>6085</v>
      </c>
      <c r="O3777" t="s">
        <v>463</v>
      </c>
    </row>
    <row r="3778" spans="1:15" x14ac:dyDescent="0.3">
      <c r="A3778">
        <v>220388</v>
      </c>
      <c r="B3778">
        <v>122</v>
      </c>
      <c r="C3778" t="s">
        <v>552</v>
      </c>
      <c r="D3778" t="s">
        <v>2738</v>
      </c>
      <c r="E3778" t="s">
        <v>3644</v>
      </c>
      <c r="F3778" s="440">
        <v>46097</v>
      </c>
      <c r="G3778">
        <v>21017</v>
      </c>
      <c r="H3778" t="s">
        <v>5673</v>
      </c>
      <c r="I3778" t="s">
        <v>6085</v>
      </c>
      <c r="J3778">
        <v>3</v>
      </c>
      <c r="K3778" t="s">
        <v>6115</v>
      </c>
      <c r="L3778">
        <v>467.7</v>
      </c>
      <c r="M3778">
        <v>155.9</v>
      </c>
      <c r="N3778" t="s">
        <v>6085</v>
      </c>
      <c r="O3778" t="s">
        <v>463</v>
      </c>
    </row>
    <row r="3779" spans="1:15" x14ac:dyDescent="0.3">
      <c r="A3779">
        <v>220373</v>
      </c>
      <c r="B3779">
        <v>122</v>
      </c>
      <c r="C3779" t="s">
        <v>552</v>
      </c>
      <c r="D3779" t="s">
        <v>2932</v>
      </c>
      <c r="E3779" t="s">
        <v>3645</v>
      </c>
      <c r="F3779" s="440">
        <v>46098</v>
      </c>
      <c r="G3779">
        <v>18537</v>
      </c>
      <c r="H3779" t="s">
        <v>5731</v>
      </c>
      <c r="I3779" t="s">
        <v>4764</v>
      </c>
      <c r="J3779">
        <v>6</v>
      </c>
      <c r="K3779" t="s">
        <v>5601</v>
      </c>
      <c r="L3779">
        <v>480</v>
      </c>
      <c r="M3779">
        <v>80</v>
      </c>
      <c r="N3779" t="s">
        <v>4764</v>
      </c>
      <c r="O3779" t="s">
        <v>463</v>
      </c>
    </row>
    <row r="3780" spans="1:15" x14ac:dyDescent="0.3">
      <c r="A3780">
        <v>220133</v>
      </c>
      <c r="B3780">
        <v>122</v>
      </c>
      <c r="C3780" t="s">
        <v>552</v>
      </c>
      <c r="D3780" t="s">
        <v>3019</v>
      </c>
      <c r="E3780" t="s">
        <v>3646</v>
      </c>
      <c r="F3780" s="440">
        <v>46097</v>
      </c>
      <c r="G3780">
        <v>18832</v>
      </c>
      <c r="H3780" t="s">
        <v>5898</v>
      </c>
      <c r="I3780" t="s">
        <v>6085</v>
      </c>
      <c r="J3780">
        <v>15</v>
      </c>
      <c r="K3780" t="s">
        <v>5598</v>
      </c>
      <c r="L3780">
        <v>598.5</v>
      </c>
      <c r="M3780">
        <v>39.9</v>
      </c>
      <c r="N3780" t="s">
        <v>6085</v>
      </c>
      <c r="O3780" t="s">
        <v>463</v>
      </c>
    </row>
    <row r="3781" spans="1:15" x14ac:dyDescent="0.3">
      <c r="A3781">
        <v>220132</v>
      </c>
      <c r="B3781">
        <v>122</v>
      </c>
      <c r="C3781" t="s">
        <v>552</v>
      </c>
      <c r="D3781" t="s">
        <v>2709</v>
      </c>
      <c r="E3781" t="s">
        <v>3647</v>
      </c>
      <c r="F3781" s="440">
        <v>46097</v>
      </c>
      <c r="G3781">
        <v>23082</v>
      </c>
      <c r="H3781" t="s">
        <v>5697</v>
      </c>
      <c r="I3781" t="s">
        <v>6085</v>
      </c>
      <c r="J3781">
        <v>15</v>
      </c>
      <c r="K3781" t="s">
        <v>5598</v>
      </c>
      <c r="L3781">
        <v>1228.5</v>
      </c>
      <c r="M3781">
        <v>81.900000000000006</v>
      </c>
      <c r="N3781" t="s">
        <v>6085</v>
      </c>
      <c r="O3781" t="s">
        <v>463</v>
      </c>
    </row>
    <row r="3782" spans="1:15" x14ac:dyDescent="0.3">
      <c r="A3782">
        <v>220131</v>
      </c>
      <c r="B3782">
        <v>122</v>
      </c>
      <c r="C3782" t="s">
        <v>552</v>
      </c>
      <c r="D3782" t="s">
        <v>2902</v>
      </c>
      <c r="E3782" t="s">
        <v>3648</v>
      </c>
      <c r="F3782" s="440">
        <v>46097</v>
      </c>
      <c r="G3782">
        <v>19291</v>
      </c>
      <c r="H3782" t="s">
        <v>6067</v>
      </c>
      <c r="I3782" t="s">
        <v>6085</v>
      </c>
      <c r="J3782">
        <v>41.42</v>
      </c>
      <c r="K3782" t="s">
        <v>5598</v>
      </c>
      <c r="L3782">
        <v>2485.1999999999998</v>
      </c>
      <c r="M3782">
        <v>60</v>
      </c>
      <c r="N3782" t="s">
        <v>6085</v>
      </c>
      <c r="O3782" t="s">
        <v>463</v>
      </c>
    </row>
    <row r="3783" spans="1:15" x14ac:dyDescent="0.3">
      <c r="A3783">
        <v>220130</v>
      </c>
      <c r="B3783">
        <v>122</v>
      </c>
      <c r="C3783" t="s">
        <v>552</v>
      </c>
      <c r="D3783" t="s">
        <v>2832</v>
      </c>
      <c r="E3783" t="s">
        <v>3649</v>
      </c>
      <c r="F3783" s="440">
        <v>46097</v>
      </c>
      <c r="G3783">
        <v>21945</v>
      </c>
      <c r="H3783" t="s">
        <v>5828</v>
      </c>
      <c r="I3783" t="s">
        <v>4764</v>
      </c>
      <c r="J3783">
        <v>72</v>
      </c>
      <c r="K3783" t="s">
        <v>5601</v>
      </c>
      <c r="L3783">
        <v>2854.8</v>
      </c>
      <c r="M3783">
        <v>39.65</v>
      </c>
      <c r="N3783" t="s">
        <v>4764</v>
      </c>
      <c r="O3783" t="s">
        <v>463</v>
      </c>
    </row>
    <row r="3784" spans="1:15" x14ac:dyDescent="0.3">
      <c r="A3784">
        <v>220129</v>
      </c>
      <c r="B3784">
        <v>122</v>
      </c>
      <c r="C3784" t="s">
        <v>552</v>
      </c>
      <c r="D3784" t="s">
        <v>2815</v>
      </c>
      <c r="E3784" t="s">
        <v>3650</v>
      </c>
      <c r="F3784" s="440">
        <v>46097</v>
      </c>
      <c r="G3784">
        <v>18545</v>
      </c>
      <c r="H3784" t="s">
        <v>5727</v>
      </c>
      <c r="I3784" t="s">
        <v>4764</v>
      </c>
      <c r="J3784">
        <v>12</v>
      </c>
      <c r="K3784" t="s">
        <v>5601</v>
      </c>
      <c r="L3784">
        <v>551.88</v>
      </c>
      <c r="M3784">
        <v>45.99</v>
      </c>
      <c r="N3784" t="s">
        <v>4764</v>
      </c>
      <c r="O3784" t="s">
        <v>463</v>
      </c>
    </row>
    <row r="3785" spans="1:15" x14ac:dyDescent="0.3">
      <c r="A3785">
        <v>220129</v>
      </c>
      <c r="B3785">
        <v>122</v>
      </c>
      <c r="C3785" t="s">
        <v>552</v>
      </c>
      <c r="D3785" t="s">
        <v>2815</v>
      </c>
      <c r="E3785" t="s">
        <v>3650</v>
      </c>
      <c r="F3785" s="440">
        <v>46097</v>
      </c>
      <c r="G3785">
        <v>18272</v>
      </c>
      <c r="H3785" t="s">
        <v>5765</v>
      </c>
      <c r="I3785" t="s">
        <v>4764</v>
      </c>
      <c r="J3785">
        <v>6</v>
      </c>
      <c r="K3785" t="s">
        <v>5601</v>
      </c>
      <c r="L3785">
        <v>216</v>
      </c>
      <c r="M3785">
        <v>36</v>
      </c>
      <c r="N3785" t="s">
        <v>4764</v>
      </c>
      <c r="O3785" t="s">
        <v>463</v>
      </c>
    </row>
    <row r="3786" spans="1:15" x14ac:dyDescent="0.3">
      <c r="A3786">
        <v>220128</v>
      </c>
      <c r="B3786">
        <v>122</v>
      </c>
      <c r="C3786" t="s">
        <v>552</v>
      </c>
      <c r="D3786" t="s">
        <v>2693</v>
      </c>
      <c r="E3786" t="s">
        <v>3651</v>
      </c>
      <c r="F3786" s="440">
        <v>46097</v>
      </c>
      <c r="G3786">
        <v>20358</v>
      </c>
      <c r="H3786" t="s">
        <v>5648</v>
      </c>
      <c r="I3786" t="s">
        <v>6085</v>
      </c>
      <c r="J3786">
        <v>15</v>
      </c>
      <c r="K3786" t="s">
        <v>5605</v>
      </c>
      <c r="L3786">
        <v>213.75</v>
      </c>
      <c r="M3786">
        <v>14.25</v>
      </c>
      <c r="N3786" t="s">
        <v>6085</v>
      </c>
      <c r="O3786" t="s">
        <v>463</v>
      </c>
    </row>
    <row r="3787" spans="1:15" x14ac:dyDescent="0.3">
      <c r="A3787">
        <v>220128</v>
      </c>
      <c r="B3787">
        <v>122</v>
      </c>
      <c r="C3787" t="s">
        <v>552</v>
      </c>
      <c r="D3787" t="s">
        <v>2693</v>
      </c>
      <c r="E3787" t="s">
        <v>3651</v>
      </c>
      <c r="F3787" s="440">
        <v>46097</v>
      </c>
      <c r="G3787">
        <v>20887</v>
      </c>
      <c r="H3787" t="s">
        <v>5662</v>
      </c>
      <c r="I3787" t="s">
        <v>6085</v>
      </c>
      <c r="J3787">
        <v>10</v>
      </c>
      <c r="K3787" t="s">
        <v>5625</v>
      </c>
      <c r="L3787">
        <v>365</v>
      </c>
      <c r="M3787">
        <v>36.5</v>
      </c>
      <c r="N3787" t="s">
        <v>6085</v>
      </c>
      <c r="O3787" t="s">
        <v>463</v>
      </c>
    </row>
    <row r="3788" spans="1:15" x14ac:dyDescent="0.3">
      <c r="A3788">
        <v>220128</v>
      </c>
      <c r="B3788">
        <v>122</v>
      </c>
      <c r="C3788" t="s">
        <v>552</v>
      </c>
      <c r="D3788" t="s">
        <v>2693</v>
      </c>
      <c r="E3788" t="s">
        <v>3651</v>
      </c>
      <c r="F3788" s="440">
        <v>46097</v>
      </c>
      <c r="G3788">
        <v>19324</v>
      </c>
      <c r="H3788" t="s">
        <v>5699</v>
      </c>
      <c r="I3788" t="s">
        <v>6085</v>
      </c>
      <c r="J3788">
        <v>12.68</v>
      </c>
      <c r="K3788" t="s">
        <v>5598</v>
      </c>
      <c r="L3788">
        <v>483.11</v>
      </c>
      <c r="M3788">
        <v>38.100158</v>
      </c>
      <c r="N3788" t="s">
        <v>6085</v>
      </c>
      <c r="O3788" t="s">
        <v>463</v>
      </c>
    </row>
    <row r="3789" spans="1:15" x14ac:dyDescent="0.3">
      <c r="A3789">
        <v>220128</v>
      </c>
      <c r="B3789">
        <v>122</v>
      </c>
      <c r="C3789" t="s">
        <v>552</v>
      </c>
      <c r="D3789" t="s">
        <v>2693</v>
      </c>
      <c r="E3789" t="s">
        <v>3651</v>
      </c>
      <c r="F3789" s="440">
        <v>46097</v>
      </c>
      <c r="G3789">
        <v>20029</v>
      </c>
      <c r="H3789" t="s">
        <v>5848</v>
      </c>
      <c r="I3789" t="s">
        <v>6085</v>
      </c>
      <c r="J3789">
        <v>1</v>
      </c>
      <c r="K3789" t="s">
        <v>5613</v>
      </c>
      <c r="L3789">
        <v>13.6</v>
      </c>
      <c r="M3789">
        <v>13.6</v>
      </c>
      <c r="N3789" t="s">
        <v>6085</v>
      </c>
      <c r="O3789" t="s">
        <v>463</v>
      </c>
    </row>
    <row r="3790" spans="1:15" x14ac:dyDescent="0.3">
      <c r="A3790">
        <v>220128</v>
      </c>
      <c r="B3790">
        <v>122</v>
      </c>
      <c r="C3790" t="s">
        <v>552</v>
      </c>
      <c r="D3790" t="s">
        <v>2693</v>
      </c>
      <c r="E3790" t="s">
        <v>3651</v>
      </c>
      <c r="F3790" s="440">
        <v>46097</v>
      </c>
      <c r="G3790">
        <v>20715</v>
      </c>
      <c r="H3790" t="s">
        <v>5614</v>
      </c>
      <c r="I3790" t="s">
        <v>6085</v>
      </c>
      <c r="J3790">
        <v>2</v>
      </c>
      <c r="K3790" t="s">
        <v>5613</v>
      </c>
      <c r="L3790">
        <v>879.8</v>
      </c>
      <c r="M3790">
        <v>439.9</v>
      </c>
      <c r="N3790" t="s">
        <v>6085</v>
      </c>
      <c r="O3790" t="s">
        <v>463</v>
      </c>
    </row>
    <row r="3791" spans="1:15" x14ac:dyDescent="0.3">
      <c r="A3791">
        <v>220128</v>
      </c>
      <c r="B3791">
        <v>122</v>
      </c>
      <c r="C3791" t="s">
        <v>552</v>
      </c>
      <c r="D3791" t="s">
        <v>2693</v>
      </c>
      <c r="E3791" t="s">
        <v>3651</v>
      </c>
      <c r="F3791" s="440">
        <v>46097</v>
      </c>
      <c r="G3791">
        <v>20360</v>
      </c>
      <c r="H3791" t="s">
        <v>5646</v>
      </c>
      <c r="I3791" t="s">
        <v>6085</v>
      </c>
      <c r="J3791">
        <v>8</v>
      </c>
      <c r="K3791" t="s">
        <v>6139</v>
      </c>
      <c r="L3791">
        <v>168.8</v>
      </c>
      <c r="M3791">
        <v>21.1</v>
      </c>
      <c r="N3791" t="s">
        <v>6085</v>
      </c>
      <c r="O3791" t="s">
        <v>463</v>
      </c>
    </row>
    <row r="3792" spans="1:15" x14ac:dyDescent="0.3">
      <c r="A3792">
        <v>220128</v>
      </c>
      <c r="B3792">
        <v>122</v>
      </c>
      <c r="C3792" t="s">
        <v>552</v>
      </c>
      <c r="D3792" t="s">
        <v>2693</v>
      </c>
      <c r="E3792" t="s">
        <v>3651</v>
      </c>
      <c r="F3792" s="440">
        <v>46097</v>
      </c>
      <c r="G3792">
        <v>20429</v>
      </c>
      <c r="H3792" t="s">
        <v>5840</v>
      </c>
      <c r="I3792" t="s">
        <v>6085</v>
      </c>
      <c r="J3792">
        <v>2</v>
      </c>
      <c r="K3792" t="s">
        <v>5613</v>
      </c>
      <c r="L3792">
        <v>39.200000000000003</v>
      </c>
      <c r="M3792">
        <v>19.600000000000001</v>
      </c>
      <c r="N3792" t="s">
        <v>6085</v>
      </c>
      <c r="O3792" t="s">
        <v>463</v>
      </c>
    </row>
    <row r="3793" spans="1:15" x14ac:dyDescent="0.3">
      <c r="A3793">
        <v>220128</v>
      </c>
      <c r="B3793">
        <v>122</v>
      </c>
      <c r="C3793" t="s">
        <v>552</v>
      </c>
      <c r="D3793" t="s">
        <v>2693</v>
      </c>
      <c r="E3793" t="s">
        <v>3651</v>
      </c>
      <c r="F3793" s="440">
        <v>46097</v>
      </c>
      <c r="G3793">
        <v>20270</v>
      </c>
      <c r="H3793" t="s">
        <v>5631</v>
      </c>
      <c r="I3793" t="s">
        <v>6085</v>
      </c>
      <c r="J3793">
        <v>10</v>
      </c>
      <c r="K3793" t="s">
        <v>5605</v>
      </c>
      <c r="L3793">
        <v>816</v>
      </c>
      <c r="M3793">
        <v>81.599999999999994</v>
      </c>
      <c r="N3793" t="s">
        <v>6085</v>
      </c>
      <c r="O3793" t="s">
        <v>463</v>
      </c>
    </row>
    <row r="3794" spans="1:15" x14ac:dyDescent="0.3">
      <c r="A3794">
        <v>220128</v>
      </c>
      <c r="B3794">
        <v>122</v>
      </c>
      <c r="C3794" t="s">
        <v>552</v>
      </c>
      <c r="D3794" t="s">
        <v>2693</v>
      </c>
      <c r="E3794" t="s">
        <v>3651</v>
      </c>
      <c r="F3794" s="440">
        <v>46097</v>
      </c>
      <c r="G3794">
        <v>20117</v>
      </c>
      <c r="H3794" t="s">
        <v>5857</v>
      </c>
      <c r="I3794" t="s">
        <v>6085</v>
      </c>
      <c r="J3794">
        <v>15</v>
      </c>
      <c r="K3794" t="s">
        <v>5613</v>
      </c>
      <c r="L3794">
        <v>568.5</v>
      </c>
      <c r="M3794">
        <v>37.9</v>
      </c>
      <c r="N3794" t="s">
        <v>6085</v>
      </c>
      <c r="O3794" t="s">
        <v>463</v>
      </c>
    </row>
    <row r="3795" spans="1:15" x14ac:dyDescent="0.3">
      <c r="A3795">
        <v>220128</v>
      </c>
      <c r="B3795">
        <v>122</v>
      </c>
      <c r="C3795" t="s">
        <v>552</v>
      </c>
      <c r="D3795" t="s">
        <v>2693</v>
      </c>
      <c r="E3795" t="s">
        <v>3651</v>
      </c>
      <c r="F3795" s="440">
        <v>46097</v>
      </c>
      <c r="G3795">
        <v>20007</v>
      </c>
      <c r="H3795" t="s">
        <v>5660</v>
      </c>
      <c r="I3795" t="s">
        <v>6085</v>
      </c>
      <c r="J3795">
        <v>1</v>
      </c>
      <c r="K3795" t="s">
        <v>5610</v>
      </c>
      <c r="L3795">
        <v>50.9</v>
      </c>
      <c r="M3795">
        <v>50.9</v>
      </c>
      <c r="N3795" t="s">
        <v>6085</v>
      </c>
      <c r="O3795" t="s">
        <v>463</v>
      </c>
    </row>
    <row r="3796" spans="1:15" x14ac:dyDescent="0.3">
      <c r="A3796">
        <v>220128</v>
      </c>
      <c r="B3796">
        <v>122</v>
      </c>
      <c r="C3796" t="s">
        <v>552</v>
      </c>
      <c r="D3796" t="s">
        <v>2693</v>
      </c>
      <c r="E3796" t="s">
        <v>3651</v>
      </c>
      <c r="F3796" s="440">
        <v>46097</v>
      </c>
      <c r="G3796">
        <v>21010</v>
      </c>
      <c r="H3796" t="s">
        <v>5674</v>
      </c>
      <c r="I3796" t="s">
        <v>6085</v>
      </c>
      <c r="J3796">
        <v>40</v>
      </c>
      <c r="K3796" t="s">
        <v>5613</v>
      </c>
      <c r="L3796">
        <v>476</v>
      </c>
      <c r="M3796">
        <v>11.9</v>
      </c>
      <c r="N3796" t="s">
        <v>6085</v>
      </c>
      <c r="O3796" t="s">
        <v>463</v>
      </c>
    </row>
    <row r="3797" spans="1:15" x14ac:dyDescent="0.3">
      <c r="A3797">
        <v>220128</v>
      </c>
      <c r="B3797">
        <v>122</v>
      </c>
      <c r="C3797" t="s">
        <v>552</v>
      </c>
      <c r="D3797" t="s">
        <v>2693</v>
      </c>
      <c r="E3797" t="s">
        <v>3651</v>
      </c>
      <c r="F3797" s="440">
        <v>46097</v>
      </c>
      <c r="G3797">
        <v>20751</v>
      </c>
      <c r="H3797" t="s">
        <v>6246</v>
      </c>
      <c r="I3797" t="s">
        <v>6085</v>
      </c>
      <c r="J3797">
        <v>4</v>
      </c>
      <c r="K3797" t="s">
        <v>5610</v>
      </c>
      <c r="L3797">
        <v>395.6</v>
      </c>
      <c r="M3797">
        <v>98.9</v>
      </c>
      <c r="N3797" t="s">
        <v>6085</v>
      </c>
      <c r="O3797" t="s">
        <v>463</v>
      </c>
    </row>
    <row r="3798" spans="1:15" x14ac:dyDescent="0.3">
      <c r="A3798">
        <v>220128</v>
      </c>
      <c r="B3798">
        <v>122</v>
      </c>
      <c r="C3798" t="s">
        <v>552</v>
      </c>
      <c r="D3798" t="s">
        <v>2693</v>
      </c>
      <c r="E3798" t="s">
        <v>3651</v>
      </c>
      <c r="F3798" s="440">
        <v>46097</v>
      </c>
      <c r="G3798">
        <v>19401</v>
      </c>
      <c r="H3798" t="s">
        <v>6114</v>
      </c>
      <c r="I3798" t="s">
        <v>6085</v>
      </c>
      <c r="J3798">
        <v>2</v>
      </c>
      <c r="K3798" t="s">
        <v>5625</v>
      </c>
      <c r="L3798">
        <v>459.8</v>
      </c>
      <c r="M3798">
        <v>229.9</v>
      </c>
      <c r="N3798" t="s">
        <v>6085</v>
      </c>
      <c r="O3798" t="s">
        <v>463</v>
      </c>
    </row>
    <row r="3799" spans="1:15" x14ac:dyDescent="0.3">
      <c r="A3799">
        <v>220128</v>
      </c>
      <c r="B3799">
        <v>122</v>
      </c>
      <c r="C3799" t="s">
        <v>552</v>
      </c>
      <c r="D3799" t="s">
        <v>2693</v>
      </c>
      <c r="E3799" t="s">
        <v>3651</v>
      </c>
      <c r="F3799" s="440">
        <v>46097</v>
      </c>
      <c r="G3799">
        <v>20410</v>
      </c>
      <c r="H3799" t="s">
        <v>5644</v>
      </c>
      <c r="I3799" t="s">
        <v>6085</v>
      </c>
      <c r="J3799">
        <v>3</v>
      </c>
      <c r="K3799" t="s">
        <v>5605</v>
      </c>
      <c r="L3799">
        <v>37.950000000000003</v>
      </c>
      <c r="M3799">
        <v>12.65</v>
      </c>
      <c r="N3799" t="s">
        <v>6085</v>
      </c>
      <c r="O3799" t="s">
        <v>463</v>
      </c>
    </row>
    <row r="3800" spans="1:15" x14ac:dyDescent="0.3">
      <c r="A3800">
        <v>220128</v>
      </c>
      <c r="B3800">
        <v>122</v>
      </c>
      <c r="C3800" t="s">
        <v>552</v>
      </c>
      <c r="D3800" t="s">
        <v>2693</v>
      </c>
      <c r="E3800" t="s">
        <v>3651</v>
      </c>
      <c r="F3800" s="440">
        <v>46097</v>
      </c>
      <c r="G3800">
        <v>20422</v>
      </c>
      <c r="H3800" t="s">
        <v>5618</v>
      </c>
      <c r="I3800" t="s">
        <v>6085</v>
      </c>
      <c r="J3800">
        <v>1</v>
      </c>
      <c r="K3800" t="s">
        <v>5613</v>
      </c>
      <c r="L3800">
        <v>9.35</v>
      </c>
      <c r="M3800">
        <v>9.35</v>
      </c>
      <c r="N3800" t="s">
        <v>6085</v>
      </c>
      <c r="O3800" t="s">
        <v>463</v>
      </c>
    </row>
    <row r="3801" spans="1:15" x14ac:dyDescent="0.3">
      <c r="A3801">
        <v>220128</v>
      </c>
      <c r="B3801">
        <v>122</v>
      </c>
      <c r="C3801" t="s">
        <v>552</v>
      </c>
      <c r="D3801" t="s">
        <v>2693</v>
      </c>
      <c r="E3801" t="s">
        <v>3651</v>
      </c>
      <c r="F3801" s="440">
        <v>46097</v>
      </c>
      <c r="G3801">
        <v>20385</v>
      </c>
      <c r="H3801" t="s">
        <v>5645</v>
      </c>
      <c r="I3801" t="s">
        <v>6085</v>
      </c>
      <c r="J3801">
        <v>10</v>
      </c>
      <c r="K3801" t="s">
        <v>5613</v>
      </c>
      <c r="L3801">
        <v>49.5</v>
      </c>
      <c r="M3801">
        <v>4.95</v>
      </c>
      <c r="N3801" t="s">
        <v>6085</v>
      </c>
      <c r="O3801" t="s">
        <v>463</v>
      </c>
    </row>
    <row r="3802" spans="1:15" x14ac:dyDescent="0.3">
      <c r="A3802">
        <v>220128</v>
      </c>
      <c r="B3802">
        <v>122</v>
      </c>
      <c r="C3802" t="s">
        <v>552</v>
      </c>
      <c r="D3802" t="s">
        <v>2693</v>
      </c>
      <c r="E3802" t="s">
        <v>3651</v>
      </c>
      <c r="F3802" s="440">
        <v>46097</v>
      </c>
      <c r="G3802">
        <v>20892</v>
      </c>
      <c r="H3802" t="s">
        <v>5653</v>
      </c>
      <c r="I3802" t="s">
        <v>6085</v>
      </c>
      <c r="J3802">
        <v>8</v>
      </c>
      <c r="K3802" t="s">
        <v>5613</v>
      </c>
      <c r="L3802">
        <v>106.4</v>
      </c>
      <c r="M3802">
        <v>13.3</v>
      </c>
      <c r="N3802" t="s">
        <v>6085</v>
      </c>
      <c r="O3802" t="s">
        <v>463</v>
      </c>
    </row>
    <row r="3803" spans="1:15" x14ac:dyDescent="0.3">
      <c r="A3803">
        <v>220126</v>
      </c>
      <c r="B3803">
        <v>122</v>
      </c>
      <c r="C3803" t="s">
        <v>552</v>
      </c>
      <c r="D3803" t="s">
        <v>2815</v>
      </c>
      <c r="E3803" t="s">
        <v>3652</v>
      </c>
      <c r="F3803" s="440">
        <v>46097</v>
      </c>
      <c r="G3803">
        <v>17974</v>
      </c>
      <c r="H3803" t="s">
        <v>5839</v>
      </c>
      <c r="I3803" t="s">
        <v>4764</v>
      </c>
      <c r="J3803">
        <v>12</v>
      </c>
      <c r="K3803" t="s">
        <v>5613</v>
      </c>
      <c r="L3803">
        <v>119.4</v>
      </c>
      <c r="M3803">
        <v>9.9499999999999993</v>
      </c>
      <c r="N3803" t="s">
        <v>4764</v>
      </c>
      <c r="O3803" t="s">
        <v>463</v>
      </c>
    </row>
    <row r="3804" spans="1:15" x14ac:dyDescent="0.3">
      <c r="A3804">
        <v>220125</v>
      </c>
      <c r="B3804">
        <v>122</v>
      </c>
      <c r="C3804" t="s">
        <v>552</v>
      </c>
      <c r="D3804" t="s">
        <v>2727</v>
      </c>
      <c r="E3804" t="s">
        <v>3653</v>
      </c>
      <c r="F3804" s="440">
        <v>46097</v>
      </c>
      <c r="G3804">
        <v>26592</v>
      </c>
      <c r="H3804" t="s">
        <v>5717</v>
      </c>
      <c r="I3804" t="s">
        <v>6085</v>
      </c>
      <c r="J3804">
        <v>30.53</v>
      </c>
      <c r="K3804" t="s">
        <v>5598</v>
      </c>
      <c r="L3804">
        <v>1129.6099999999999</v>
      </c>
      <c r="M3804">
        <v>37</v>
      </c>
      <c r="N3804" t="s">
        <v>6085</v>
      </c>
      <c r="O3804" t="s">
        <v>463</v>
      </c>
    </row>
    <row r="3805" spans="1:15" x14ac:dyDescent="0.3">
      <c r="A3805">
        <v>220125</v>
      </c>
      <c r="B3805">
        <v>122</v>
      </c>
      <c r="C3805" t="s">
        <v>552</v>
      </c>
      <c r="D3805" t="s">
        <v>2727</v>
      </c>
      <c r="E3805" t="s">
        <v>3653</v>
      </c>
      <c r="F3805" s="440">
        <v>46097</v>
      </c>
      <c r="G3805">
        <v>26584</v>
      </c>
      <c r="H3805" t="s">
        <v>5713</v>
      </c>
      <c r="I3805" t="s">
        <v>6085</v>
      </c>
      <c r="J3805">
        <v>10.1</v>
      </c>
      <c r="K3805" t="s">
        <v>5598</v>
      </c>
      <c r="L3805">
        <v>818.1</v>
      </c>
      <c r="M3805">
        <v>81</v>
      </c>
      <c r="N3805" t="s">
        <v>6085</v>
      </c>
      <c r="O3805" t="s">
        <v>463</v>
      </c>
    </row>
    <row r="3806" spans="1:15" x14ac:dyDescent="0.3">
      <c r="A3806">
        <v>220125</v>
      </c>
      <c r="B3806">
        <v>122</v>
      </c>
      <c r="C3806" t="s">
        <v>552</v>
      </c>
      <c r="D3806" t="s">
        <v>2727</v>
      </c>
      <c r="E3806" t="s">
        <v>3653</v>
      </c>
      <c r="F3806" s="440">
        <v>46097</v>
      </c>
      <c r="G3806">
        <v>28479</v>
      </c>
      <c r="H3806" t="s">
        <v>5959</v>
      </c>
      <c r="I3806" t="s">
        <v>6085</v>
      </c>
      <c r="J3806">
        <v>31.41</v>
      </c>
      <c r="K3806" t="s">
        <v>5598</v>
      </c>
      <c r="L3806">
        <v>2544.21</v>
      </c>
      <c r="M3806">
        <v>81</v>
      </c>
      <c r="N3806" t="s">
        <v>6085</v>
      </c>
      <c r="O3806" t="s">
        <v>463</v>
      </c>
    </row>
    <row r="3807" spans="1:15" x14ac:dyDescent="0.3">
      <c r="A3807">
        <v>219265</v>
      </c>
      <c r="B3807">
        <v>122</v>
      </c>
      <c r="C3807" t="s">
        <v>552</v>
      </c>
      <c r="D3807" t="s">
        <v>2686</v>
      </c>
      <c r="E3807" t="s">
        <v>3654</v>
      </c>
      <c r="F3807" s="440">
        <v>46099</v>
      </c>
      <c r="G3807">
        <v>20689</v>
      </c>
      <c r="H3807" t="s">
        <v>5638</v>
      </c>
      <c r="I3807" t="s">
        <v>6085</v>
      </c>
      <c r="J3807">
        <v>12</v>
      </c>
      <c r="K3807" t="s">
        <v>5613</v>
      </c>
      <c r="L3807">
        <v>384</v>
      </c>
      <c r="M3807">
        <v>32</v>
      </c>
      <c r="N3807" t="s">
        <v>6085</v>
      </c>
      <c r="O3807" t="s">
        <v>463</v>
      </c>
    </row>
    <row r="3808" spans="1:15" x14ac:dyDescent="0.3">
      <c r="A3808">
        <v>219263</v>
      </c>
      <c r="B3808">
        <v>122</v>
      </c>
      <c r="C3808" t="s">
        <v>552</v>
      </c>
      <c r="D3808" t="s">
        <v>2760</v>
      </c>
      <c r="E3808" t="s">
        <v>3655</v>
      </c>
      <c r="F3808" s="440">
        <v>46098</v>
      </c>
      <c r="G3808">
        <v>17437</v>
      </c>
      <c r="H3808" t="s">
        <v>6129</v>
      </c>
      <c r="I3808" t="s">
        <v>6097</v>
      </c>
      <c r="J3808">
        <v>60</v>
      </c>
      <c r="K3808" t="s">
        <v>5613</v>
      </c>
      <c r="L3808">
        <v>138</v>
      </c>
      <c r="M3808">
        <v>2.2999999999999998</v>
      </c>
      <c r="N3808" t="s">
        <v>6099</v>
      </c>
      <c r="O3808" t="s">
        <v>463</v>
      </c>
    </row>
    <row r="3809" spans="1:15" x14ac:dyDescent="0.3">
      <c r="A3809">
        <v>219263</v>
      </c>
      <c r="B3809">
        <v>122</v>
      </c>
      <c r="C3809" t="s">
        <v>552</v>
      </c>
      <c r="D3809" t="s">
        <v>2760</v>
      </c>
      <c r="E3809" t="s">
        <v>3655</v>
      </c>
      <c r="F3809" s="440">
        <v>46098</v>
      </c>
      <c r="G3809">
        <v>17409</v>
      </c>
      <c r="H3809" t="s">
        <v>6187</v>
      </c>
      <c r="I3809" t="s">
        <v>6097</v>
      </c>
      <c r="J3809">
        <v>5</v>
      </c>
      <c r="K3809" t="s">
        <v>5605</v>
      </c>
      <c r="L3809">
        <v>192.6</v>
      </c>
      <c r="M3809">
        <v>38.520000000000003</v>
      </c>
      <c r="N3809" t="s">
        <v>6099</v>
      </c>
      <c r="O3809" t="s">
        <v>463</v>
      </c>
    </row>
    <row r="3810" spans="1:15" x14ac:dyDescent="0.3">
      <c r="A3810">
        <v>219263</v>
      </c>
      <c r="B3810">
        <v>122</v>
      </c>
      <c r="C3810" t="s">
        <v>552</v>
      </c>
      <c r="D3810" t="s">
        <v>2760</v>
      </c>
      <c r="E3810" t="s">
        <v>3655</v>
      </c>
      <c r="F3810" s="440">
        <v>46098</v>
      </c>
      <c r="G3810">
        <v>17455</v>
      </c>
      <c r="H3810" t="s">
        <v>6255</v>
      </c>
      <c r="I3810" t="s">
        <v>6097</v>
      </c>
      <c r="J3810">
        <v>12</v>
      </c>
      <c r="K3810" t="s">
        <v>5613</v>
      </c>
      <c r="L3810">
        <v>423.24</v>
      </c>
      <c r="M3810">
        <v>35.270000000000003</v>
      </c>
      <c r="N3810" t="s">
        <v>6099</v>
      </c>
      <c r="O3810" t="s">
        <v>463</v>
      </c>
    </row>
    <row r="3811" spans="1:15" x14ac:dyDescent="0.3">
      <c r="A3811">
        <v>219263</v>
      </c>
      <c r="B3811">
        <v>122</v>
      </c>
      <c r="C3811" t="s">
        <v>552</v>
      </c>
      <c r="D3811" t="s">
        <v>2760</v>
      </c>
      <c r="E3811" t="s">
        <v>3655</v>
      </c>
      <c r="F3811" s="440">
        <v>46098</v>
      </c>
      <c r="G3811">
        <v>17190</v>
      </c>
      <c r="H3811" t="s">
        <v>6177</v>
      </c>
      <c r="I3811" t="s">
        <v>6097</v>
      </c>
      <c r="J3811">
        <v>5</v>
      </c>
      <c r="K3811" t="s">
        <v>5605</v>
      </c>
      <c r="L3811">
        <v>40.5</v>
      </c>
      <c r="M3811">
        <v>8.1</v>
      </c>
      <c r="N3811" t="s">
        <v>6099</v>
      </c>
      <c r="O3811" t="s">
        <v>463</v>
      </c>
    </row>
    <row r="3812" spans="1:15" x14ac:dyDescent="0.3">
      <c r="A3812">
        <v>219263</v>
      </c>
      <c r="B3812">
        <v>122</v>
      </c>
      <c r="C3812" t="s">
        <v>552</v>
      </c>
      <c r="D3812" t="s">
        <v>2760</v>
      </c>
      <c r="E3812" t="s">
        <v>3655</v>
      </c>
      <c r="F3812" s="440">
        <v>46098</v>
      </c>
      <c r="G3812">
        <v>17116</v>
      </c>
      <c r="H3812" t="s">
        <v>6215</v>
      </c>
      <c r="I3812" t="s">
        <v>6097</v>
      </c>
      <c r="J3812">
        <v>4</v>
      </c>
      <c r="K3812" t="s">
        <v>5613</v>
      </c>
      <c r="L3812">
        <v>82.36</v>
      </c>
      <c r="M3812">
        <v>20.59</v>
      </c>
      <c r="N3812" t="s">
        <v>6099</v>
      </c>
      <c r="O3812" t="s">
        <v>463</v>
      </c>
    </row>
    <row r="3813" spans="1:15" x14ac:dyDescent="0.3">
      <c r="A3813">
        <v>219263</v>
      </c>
      <c r="B3813">
        <v>122</v>
      </c>
      <c r="C3813" t="s">
        <v>552</v>
      </c>
      <c r="D3813" t="s">
        <v>2760</v>
      </c>
      <c r="E3813" t="s">
        <v>3655</v>
      </c>
      <c r="F3813" s="440">
        <v>46098</v>
      </c>
      <c r="G3813">
        <v>17196</v>
      </c>
      <c r="H3813" t="s">
        <v>6192</v>
      </c>
      <c r="I3813" t="s">
        <v>6097</v>
      </c>
      <c r="J3813">
        <v>4</v>
      </c>
      <c r="K3813" t="s">
        <v>5605</v>
      </c>
      <c r="L3813">
        <v>25.52</v>
      </c>
      <c r="M3813">
        <v>6.38</v>
      </c>
      <c r="N3813" t="s">
        <v>6099</v>
      </c>
      <c r="O3813" t="s">
        <v>463</v>
      </c>
    </row>
    <row r="3814" spans="1:15" x14ac:dyDescent="0.3">
      <c r="A3814">
        <v>219263</v>
      </c>
      <c r="B3814">
        <v>122</v>
      </c>
      <c r="C3814" t="s">
        <v>552</v>
      </c>
      <c r="D3814" t="s">
        <v>2760</v>
      </c>
      <c r="E3814" t="s">
        <v>3655</v>
      </c>
      <c r="F3814" s="440">
        <v>46098</v>
      </c>
      <c r="G3814">
        <v>21783</v>
      </c>
      <c r="H3814" t="s">
        <v>6216</v>
      </c>
      <c r="I3814" t="s">
        <v>6102</v>
      </c>
      <c r="J3814">
        <v>4</v>
      </c>
      <c r="K3814" t="s">
        <v>5613</v>
      </c>
      <c r="L3814">
        <v>42.24</v>
      </c>
      <c r="M3814">
        <v>10.56</v>
      </c>
      <c r="N3814" t="s">
        <v>6099</v>
      </c>
      <c r="O3814" t="s">
        <v>463</v>
      </c>
    </row>
    <row r="3815" spans="1:15" x14ac:dyDescent="0.3">
      <c r="A3815">
        <v>219263</v>
      </c>
      <c r="B3815">
        <v>122</v>
      </c>
      <c r="C3815" t="s">
        <v>552</v>
      </c>
      <c r="D3815" t="s">
        <v>2760</v>
      </c>
      <c r="E3815" t="s">
        <v>3655</v>
      </c>
      <c r="F3815" s="440">
        <v>46098</v>
      </c>
      <c r="G3815">
        <v>17535</v>
      </c>
      <c r="H3815" t="s">
        <v>6127</v>
      </c>
      <c r="I3815" t="s">
        <v>6097</v>
      </c>
      <c r="J3815">
        <v>2</v>
      </c>
      <c r="K3815" t="s">
        <v>5703</v>
      </c>
      <c r="L3815">
        <v>240</v>
      </c>
      <c r="M3815">
        <v>120</v>
      </c>
      <c r="N3815" t="s">
        <v>6099</v>
      </c>
      <c r="O3815" t="s">
        <v>463</v>
      </c>
    </row>
    <row r="3816" spans="1:15" x14ac:dyDescent="0.3">
      <c r="A3816">
        <v>219263</v>
      </c>
      <c r="B3816">
        <v>122</v>
      </c>
      <c r="C3816" t="s">
        <v>552</v>
      </c>
      <c r="D3816" t="s">
        <v>2760</v>
      </c>
      <c r="E3816" t="s">
        <v>3655</v>
      </c>
      <c r="F3816" s="440">
        <v>46098</v>
      </c>
      <c r="G3816">
        <v>17001</v>
      </c>
      <c r="H3816" t="s">
        <v>6184</v>
      </c>
      <c r="I3816" t="s">
        <v>6097</v>
      </c>
      <c r="J3816">
        <v>20</v>
      </c>
      <c r="K3816" t="s">
        <v>5613</v>
      </c>
      <c r="L3816">
        <v>98.4</v>
      </c>
      <c r="M3816">
        <v>4.92</v>
      </c>
      <c r="N3816" t="s">
        <v>6099</v>
      </c>
      <c r="O3816" t="s">
        <v>463</v>
      </c>
    </row>
    <row r="3817" spans="1:15" x14ac:dyDescent="0.3">
      <c r="A3817">
        <v>219263</v>
      </c>
      <c r="B3817">
        <v>122</v>
      </c>
      <c r="C3817" t="s">
        <v>552</v>
      </c>
      <c r="D3817" t="s">
        <v>2760</v>
      </c>
      <c r="E3817" t="s">
        <v>3655</v>
      </c>
      <c r="F3817" s="440">
        <v>46098</v>
      </c>
      <c r="G3817">
        <v>17418</v>
      </c>
      <c r="H3817" t="s">
        <v>6128</v>
      </c>
      <c r="I3817" t="s">
        <v>6097</v>
      </c>
      <c r="J3817">
        <v>10</v>
      </c>
      <c r="K3817" t="s">
        <v>5703</v>
      </c>
      <c r="L3817">
        <v>589</v>
      </c>
      <c r="M3817">
        <v>58.9</v>
      </c>
      <c r="N3817" t="s">
        <v>6099</v>
      </c>
      <c r="O3817" t="s">
        <v>463</v>
      </c>
    </row>
    <row r="3818" spans="1:15" x14ac:dyDescent="0.3">
      <c r="A3818">
        <v>219263</v>
      </c>
      <c r="B3818">
        <v>122</v>
      </c>
      <c r="C3818" t="s">
        <v>552</v>
      </c>
      <c r="D3818" t="s">
        <v>2760</v>
      </c>
      <c r="E3818" t="s">
        <v>3655</v>
      </c>
      <c r="F3818" s="440">
        <v>46098</v>
      </c>
      <c r="G3818">
        <v>27393</v>
      </c>
      <c r="H3818" t="s">
        <v>6133</v>
      </c>
      <c r="I3818" t="s">
        <v>6097</v>
      </c>
      <c r="J3818">
        <v>10</v>
      </c>
      <c r="K3818" t="s">
        <v>5613</v>
      </c>
      <c r="L3818">
        <v>189.8</v>
      </c>
      <c r="M3818">
        <v>18.98</v>
      </c>
      <c r="N3818" t="s">
        <v>6099</v>
      </c>
      <c r="O3818" t="s">
        <v>463</v>
      </c>
    </row>
    <row r="3819" spans="1:15" x14ac:dyDescent="0.3">
      <c r="A3819">
        <v>219263</v>
      </c>
      <c r="B3819">
        <v>122</v>
      </c>
      <c r="C3819" t="s">
        <v>552</v>
      </c>
      <c r="D3819" t="s">
        <v>2760</v>
      </c>
      <c r="E3819" t="s">
        <v>3655</v>
      </c>
      <c r="F3819" s="440">
        <v>46098</v>
      </c>
      <c r="G3819">
        <v>21703</v>
      </c>
      <c r="H3819" t="s">
        <v>6350</v>
      </c>
      <c r="I3819" t="s">
        <v>6097</v>
      </c>
      <c r="J3819">
        <v>6</v>
      </c>
      <c r="K3819" t="s">
        <v>5613</v>
      </c>
      <c r="L3819">
        <v>54</v>
      </c>
      <c r="M3819">
        <v>9</v>
      </c>
      <c r="N3819" t="s">
        <v>6099</v>
      </c>
      <c r="O3819" t="s">
        <v>463</v>
      </c>
    </row>
    <row r="3820" spans="1:15" x14ac:dyDescent="0.3">
      <c r="A3820">
        <v>219263</v>
      </c>
      <c r="B3820">
        <v>122</v>
      </c>
      <c r="C3820" t="s">
        <v>552</v>
      </c>
      <c r="D3820" t="s">
        <v>2760</v>
      </c>
      <c r="E3820" t="s">
        <v>3655</v>
      </c>
      <c r="F3820" s="440">
        <v>46098</v>
      </c>
      <c r="G3820">
        <v>28603</v>
      </c>
      <c r="H3820" t="s">
        <v>6310</v>
      </c>
      <c r="I3820" t="s">
        <v>6097</v>
      </c>
      <c r="J3820">
        <v>4</v>
      </c>
      <c r="K3820" t="s">
        <v>5703</v>
      </c>
      <c r="L3820">
        <v>194.32</v>
      </c>
      <c r="M3820">
        <v>48.58</v>
      </c>
      <c r="N3820" t="s">
        <v>6099</v>
      </c>
      <c r="O3820" t="s">
        <v>463</v>
      </c>
    </row>
    <row r="3821" spans="1:15" x14ac:dyDescent="0.3">
      <c r="A3821">
        <v>219262</v>
      </c>
      <c r="B3821">
        <v>122</v>
      </c>
      <c r="C3821" t="s">
        <v>552</v>
      </c>
      <c r="D3821" t="s">
        <v>2758</v>
      </c>
      <c r="E3821" t="s">
        <v>3656</v>
      </c>
      <c r="F3821" s="440">
        <v>46100</v>
      </c>
      <c r="G3821">
        <v>28220</v>
      </c>
      <c r="H3821" t="s">
        <v>6126</v>
      </c>
      <c r="I3821" t="s">
        <v>6085</v>
      </c>
      <c r="J3821">
        <v>20</v>
      </c>
      <c r="K3821" t="s">
        <v>5598</v>
      </c>
      <c r="L3821">
        <v>640</v>
      </c>
      <c r="M3821">
        <v>32</v>
      </c>
      <c r="N3821" t="s">
        <v>6085</v>
      </c>
      <c r="O3821" t="s">
        <v>463</v>
      </c>
    </row>
    <row r="3822" spans="1:15" x14ac:dyDescent="0.3">
      <c r="A3822">
        <v>219262</v>
      </c>
      <c r="B3822">
        <v>122</v>
      </c>
      <c r="C3822" t="s">
        <v>552</v>
      </c>
      <c r="D3822" t="s">
        <v>2758</v>
      </c>
      <c r="E3822" t="s">
        <v>3656</v>
      </c>
      <c r="F3822" s="440">
        <v>46100</v>
      </c>
      <c r="G3822">
        <v>28221</v>
      </c>
      <c r="H3822" t="s">
        <v>6124</v>
      </c>
      <c r="I3822" t="s">
        <v>6085</v>
      </c>
      <c r="J3822">
        <v>20</v>
      </c>
      <c r="K3822" t="s">
        <v>5598</v>
      </c>
      <c r="L3822">
        <v>760</v>
      </c>
      <c r="M3822">
        <v>38</v>
      </c>
      <c r="N3822" t="s">
        <v>6085</v>
      </c>
      <c r="O3822" t="s">
        <v>463</v>
      </c>
    </row>
    <row r="3823" spans="1:15" x14ac:dyDescent="0.3">
      <c r="A3823">
        <v>219262</v>
      </c>
      <c r="B3823">
        <v>122</v>
      </c>
      <c r="C3823" t="s">
        <v>552</v>
      </c>
      <c r="D3823" t="s">
        <v>2758</v>
      </c>
      <c r="E3823" t="s">
        <v>3656</v>
      </c>
      <c r="F3823" s="440">
        <v>46100</v>
      </c>
      <c r="G3823">
        <v>28222</v>
      </c>
      <c r="H3823" t="s">
        <v>6125</v>
      </c>
      <c r="I3823" t="s">
        <v>6085</v>
      </c>
      <c r="J3823">
        <v>20</v>
      </c>
      <c r="K3823" t="s">
        <v>5598</v>
      </c>
      <c r="L3823">
        <v>840</v>
      </c>
      <c r="M3823">
        <v>42</v>
      </c>
      <c r="N3823" t="s">
        <v>6085</v>
      </c>
      <c r="O3823" t="s">
        <v>463</v>
      </c>
    </row>
    <row r="3824" spans="1:15" x14ac:dyDescent="0.3">
      <c r="A3824">
        <v>219260</v>
      </c>
      <c r="B3824">
        <v>122</v>
      </c>
      <c r="C3824" t="s">
        <v>552</v>
      </c>
      <c r="D3824" t="s">
        <v>2715</v>
      </c>
      <c r="E3824" t="s">
        <v>3657</v>
      </c>
      <c r="F3824" s="440">
        <v>46098</v>
      </c>
      <c r="G3824">
        <v>19166</v>
      </c>
      <c r="H3824" t="s">
        <v>5892</v>
      </c>
      <c r="I3824" t="s">
        <v>6085</v>
      </c>
      <c r="J3824">
        <v>20</v>
      </c>
      <c r="K3824" t="s">
        <v>5613</v>
      </c>
      <c r="L3824">
        <v>407</v>
      </c>
      <c r="M3824">
        <v>20.350000000000001</v>
      </c>
      <c r="N3824" t="s">
        <v>6085</v>
      </c>
      <c r="O3824" t="s">
        <v>463</v>
      </c>
    </row>
    <row r="3825" spans="1:15" x14ac:dyDescent="0.3">
      <c r="A3825">
        <v>219260</v>
      </c>
      <c r="B3825">
        <v>122</v>
      </c>
      <c r="C3825" t="s">
        <v>552</v>
      </c>
      <c r="D3825" t="s">
        <v>2715</v>
      </c>
      <c r="E3825" t="s">
        <v>3657</v>
      </c>
      <c r="F3825" s="440">
        <v>46098</v>
      </c>
      <c r="G3825">
        <v>21372</v>
      </c>
      <c r="H3825" t="s">
        <v>5704</v>
      </c>
      <c r="I3825" t="s">
        <v>6085</v>
      </c>
      <c r="J3825">
        <v>25</v>
      </c>
      <c r="K3825" t="s">
        <v>5613</v>
      </c>
      <c r="L3825">
        <v>775</v>
      </c>
      <c r="M3825">
        <v>31</v>
      </c>
      <c r="N3825" t="s">
        <v>6085</v>
      </c>
      <c r="O3825" t="s">
        <v>463</v>
      </c>
    </row>
    <row r="3826" spans="1:15" x14ac:dyDescent="0.3">
      <c r="A3826">
        <v>219260</v>
      </c>
      <c r="B3826">
        <v>122</v>
      </c>
      <c r="C3826" t="s">
        <v>552</v>
      </c>
      <c r="D3826" t="s">
        <v>2715</v>
      </c>
      <c r="E3826" t="s">
        <v>3657</v>
      </c>
      <c r="F3826" s="440">
        <v>46098</v>
      </c>
      <c r="G3826">
        <v>28384</v>
      </c>
      <c r="H3826" t="s">
        <v>5894</v>
      </c>
      <c r="I3826" t="s">
        <v>6085</v>
      </c>
      <c r="J3826">
        <v>16</v>
      </c>
      <c r="K3826" t="s">
        <v>5613</v>
      </c>
      <c r="L3826">
        <v>416</v>
      </c>
      <c r="M3826">
        <v>26</v>
      </c>
      <c r="N3826" t="s">
        <v>6085</v>
      </c>
      <c r="O3826" t="s">
        <v>463</v>
      </c>
    </row>
    <row r="3827" spans="1:15" x14ac:dyDescent="0.3">
      <c r="A3827">
        <v>219259</v>
      </c>
      <c r="B3827">
        <v>122</v>
      </c>
      <c r="C3827" t="s">
        <v>552</v>
      </c>
      <c r="D3827" t="s">
        <v>2746</v>
      </c>
      <c r="E3827" t="s">
        <v>3658</v>
      </c>
      <c r="F3827" s="440">
        <v>46100</v>
      </c>
      <c r="G3827">
        <v>27340</v>
      </c>
      <c r="H3827" t="s">
        <v>6118</v>
      </c>
      <c r="I3827" t="s">
        <v>4764</v>
      </c>
      <c r="J3827">
        <v>16</v>
      </c>
      <c r="K3827" t="s">
        <v>5605</v>
      </c>
      <c r="L3827">
        <v>857.92</v>
      </c>
      <c r="M3827">
        <v>53.62</v>
      </c>
      <c r="N3827" t="s">
        <v>4764</v>
      </c>
      <c r="O3827" t="s">
        <v>463</v>
      </c>
    </row>
    <row r="3828" spans="1:15" x14ac:dyDescent="0.3">
      <c r="A3828">
        <v>219259</v>
      </c>
      <c r="B3828">
        <v>122</v>
      </c>
      <c r="C3828" t="s">
        <v>552</v>
      </c>
      <c r="D3828" t="s">
        <v>2746</v>
      </c>
      <c r="E3828" t="s">
        <v>3658</v>
      </c>
      <c r="F3828" s="440">
        <v>46100</v>
      </c>
      <c r="G3828">
        <v>28315</v>
      </c>
      <c r="H3828" t="s">
        <v>6120</v>
      </c>
      <c r="I3828" t="s">
        <v>4764</v>
      </c>
      <c r="J3828">
        <v>10</v>
      </c>
      <c r="K3828" t="s">
        <v>5605</v>
      </c>
      <c r="L3828">
        <v>435.6</v>
      </c>
      <c r="M3828">
        <v>43.56</v>
      </c>
      <c r="N3828" t="s">
        <v>4764</v>
      </c>
      <c r="O3828" t="s">
        <v>463</v>
      </c>
    </row>
    <row r="3829" spans="1:15" x14ac:dyDescent="0.3">
      <c r="A3829">
        <v>219250</v>
      </c>
      <c r="B3829">
        <v>122</v>
      </c>
      <c r="C3829" t="s">
        <v>552</v>
      </c>
      <c r="D3829" t="s">
        <v>2746</v>
      </c>
      <c r="E3829" t="s">
        <v>3659</v>
      </c>
      <c r="F3829" s="440">
        <v>46102</v>
      </c>
      <c r="G3829">
        <v>27340</v>
      </c>
      <c r="H3829" t="s">
        <v>6118</v>
      </c>
      <c r="I3829" t="s">
        <v>4764</v>
      </c>
      <c r="J3829">
        <v>6</v>
      </c>
      <c r="K3829" t="s">
        <v>5605</v>
      </c>
      <c r="L3829">
        <v>321.72000000000003</v>
      </c>
      <c r="M3829">
        <v>53.62</v>
      </c>
      <c r="N3829" t="s">
        <v>4764</v>
      </c>
      <c r="O3829" t="s">
        <v>463</v>
      </c>
    </row>
    <row r="3830" spans="1:15" x14ac:dyDescent="0.3">
      <c r="A3830">
        <v>219250</v>
      </c>
      <c r="B3830">
        <v>122</v>
      </c>
      <c r="C3830" t="s">
        <v>552</v>
      </c>
      <c r="D3830" t="s">
        <v>2746</v>
      </c>
      <c r="E3830" t="s">
        <v>3659</v>
      </c>
      <c r="F3830" s="440">
        <v>46102</v>
      </c>
      <c r="G3830">
        <v>28316</v>
      </c>
      <c r="H3830" t="s">
        <v>6119</v>
      </c>
      <c r="I3830" t="s">
        <v>4764</v>
      </c>
      <c r="J3830">
        <v>8</v>
      </c>
      <c r="K3830" t="s">
        <v>5605</v>
      </c>
      <c r="L3830">
        <v>312.39999999999998</v>
      </c>
      <c r="M3830">
        <v>39.049999999999997</v>
      </c>
      <c r="N3830" t="s">
        <v>4764</v>
      </c>
      <c r="O3830" t="s">
        <v>463</v>
      </c>
    </row>
    <row r="3831" spans="1:15" x14ac:dyDescent="0.3">
      <c r="A3831">
        <v>219249</v>
      </c>
      <c r="B3831">
        <v>122</v>
      </c>
      <c r="C3831" t="s">
        <v>552</v>
      </c>
      <c r="D3831" t="s">
        <v>3093</v>
      </c>
      <c r="E3831" t="s">
        <v>3660</v>
      </c>
      <c r="F3831" s="440">
        <v>46098</v>
      </c>
      <c r="G3831">
        <v>27399</v>
      </c>
      <c r="H3831" t="s">
        <v>5708</v>
      </c>
      <c r="I3831" t="s">
        <v>6085</v>
      </c>
      <c r="J3831">
        <v>10</v>
      </c>
      <c r="K3831" t="s">
        <v>5605</v>
      </c>
      <c r="L3831">
        <v>900</v>
      </c>
      <c r="M3831">
        <v>90</v>
      </c>
      <c r="N3831" t="s">
        <v>6085</v>
      </c>
      <c r="O3831" t="s">
        <v>463</v>
      </c>
    </row>
    <row r="3832" spans="1:15" x14ac:dyDescent="0.3">
      <c r="A3832">
        <v>219247</v>
      </c>
      <c r="B3832">
        <v>122</v>
      </c>
      <c r="C3832" t="s">
        <v>552</v>
      </c>
      <c r="D3832" t="s">
        <v>2725</v>
      </c>
      <c r="E3832" t="s">
        <v>3661</v>
      </c>
      <c r="F3832" s="440">
        <v>46097</v>
      </c>
      <c r="G3832">
        <v>22598</v>
      </c>
      <c r="H3832" t="s">
        <v>5725</v>
      </c>
      <c r="I3832" t="s">
        <v>4764</v>
      </c>
      <c r="J3832">
        <v>3</v>
      </c>
      <c r="K3832" t="s">
        <v>5601</v>
      </c>
      <c r="L3832">
        <v>310.92</v>
      </c>
      <c r="M3832">
        <v>103.64</v>
      </c>
      <c r="N3832" t="s">
        <v>4764</v>
      </c>
      <c r="O3832" t="s">
        <v>463</v>
      </c>
    </row>
    <row r="3833" spans="1:15" x14ac:dyDescent="0.3">
      <c r="A3833">
        <v>219246</v>
      </c>
      <c r="B3833">
        <v>122</v>
      </c>
      <c r="C3833" t="s">
        <v>552</v>
      </c>
      <c r="D3833" t="s">
        <v>2865</v>
      </c>
      <c r="E3833" t="s">
        <v>3662</v>
      </c>
      <c r="F3833" s="440">
        <v>46097</v>
      </c>
      <c r="G3833">
        <v>27692</v>
      </c>
      <c r="H3833" t="s">
        <v>5895</v>
      </c>
      <c r="I3833" t="s">
        <v>6085</v>
      </c>
      <c r="J3833">
        <v>12</v>
      </c>
      <c r="K3833" t="s">
        <v>5598</v>
      </c>
      <c r="L3833">
        <v>1344</v>
      </c>
      <c r="M3833">
        <v>112</v>
      </c>
      <c r="N3833" t="s">
        <v>6085</v>
      </c>
      <c r="O3833" t="s">
        <v>463</v>
      </c>
    </row>
    <row r="3834" spans="1:15" x14ac:dyDescent="0.3">
      <c r="A3834">
        <v>219245</v>
      </c>
      <c r="B3834">
        <v>122</v>
      </c>
      <c r="C3834" t="s">
        <v>552</v>
      </c>
      <c r="D3834" t="s">
        <v>3663</v>
      </c>
      <c r="E3834" t="s">
        <v>3664</v>
      </c>
      <c r="F3834" s="440">
        <v>46097</v>
      </c>
      <c r="G3834">
        <v>28730</v>
      </c>
      <c r="H3834" t="s">
        <v>5989</v>
      </c>
      <c r="I3834" t="s">
        <v>6085</v>
      </c>
      <c r="J3834">
        <v>20</v>
      </c>
      <c r="K3834" t="s">
        <v>5613</v>
      </c>
      <c r="L3834">
        <v>720</v>
      </c>
      <c r="M3834">
        <v>36</v>
      </c>
      <c r="N3834" t="s">
        <v>6085</v>
      </c>
      <c r="O3834" t="s">
        <v>463</v>
      </c>
    </row>
    <row r="3835" spans="1:15" x14ac:dyDescent="0.3">
      <c r="A3835">
        <v>219243</v>
      </c>
      <c r="B3835">
        <v>122</v>
      </c>
      <c r="C3835" t="s">
        <v>552</v>
      </c>
      <c r="D3835" t="s">
        <v>2727</v>
      </c>
      <c r="E3835" t="s">
        <v>3665</v>
      </c>
      <c r="F3835" s="440">
        <v>46094</v>
      </c>
      <c r="G3835">
        <v>26580</v>
      </c>
      <c r="H3835" t="s">
        <v>5909</v>
      </c>
      <c r="I3835" t="s">
        <v>6085</v>
      </c>
      <c r="J3835">
        <v>18.89</v>
      </c>
      <c r="K3835" t="s">
        <v>5598</v>
      </c>
      <c r="L3835">
        <v>2115.6799999999998</v>
      </c>
      <c r="M3835">
        <v>112</v>
      </c>
      <c r="N3835" t="s">
        <v>6085</v>
      </c>
      <c r="O3835" t="s">
        <v>463</v>
      </c>
    </row>
    <row r="3836" spans="1:15" x14ac:dyDescent="0.3">
      <c r="A3836">
        <v>219241</v>
      </c>
      <c r="B3836">
        <v>122</v>
      </c>
      <c r="C3836" t="s">
        <v>552</v>
      </c>
      <c r="D3836" t="s">
        <v>2871</v>
      </c>
      <c r="E3836" t="s">
        <v>1242</v>
      </c>
      <c r="F3836" s="440">
        <v>46100</v>
      </c>
      <c r="G3836">
        <v>26336</v>
      </c>
      <c r="H3836" t="s">
        <v>5701</v>
      </c>
      <c r="I3836" t="s">
        <v>6085</v>
      </c>
      <c r="J3836">
        <v>150</v>
      </c>
      <c r="K3836" t="s">
        <v>5613</v>
      </c>
      <c r="L3836">
        <v>930</v>
      </c>
      <c r="M3836">
        <v>6.2</v>
      </c>
      <c r="N3836" t="s">
        <v>6085</v>
      </c>
      <c r="O3836" t="s">
        <v>463</v>
      </c>
    </row>
    <row r="3837" spans="1:15" x14ac:dyDescent="0.3">
      <c r="A3837">
        <v>219241</v>
      </c>
      <c r="B3837">
        <v>122</v>
      </c>
      <c r="C3837" t="s">
        <v>552</v>
      </c>
      <c r="D3837" t="s">
        <v>2871</v>
      </c>
      <c r="E3837" t="s">
        <v>1242</v>
      </c>
      <c r="F3837" s="440">
        <v>46100</v>
      </c>
      <c r="G3837">
        <v>25429</v>
      </c>
      <c r="H3837" t="s">
        <v>5640</v>
      </c>
      <c r="I3837" t="s">
        <v>6085</v>
      </c>
      <c r="J3837">
        <v>150</v>
      </c>
      <c r="K3837" t="s">
        <v>5613</v>
      </c>
      <c r="L3837">
        <v>930</v>
      </c>
      <c r="M3837">
        <v>6.2</v>
      </c>
      <c r="N3837" t="s">
        <v>6085</v>
      </c>
      <c r="O3837" t="s">
        <v>463</v>
      </c>
    </row>
    <row r="3838" spans="1:15" x14ac:dyDescent="0.3">
      <c r="A3838">
        <v>219241</v>
      </c>
      <c r="B3838">
        <v>122</v>
      </c>
      <c r="C3838" t="s">
        <v>552</v>
      </c>
      <c r="D3838" t="s">
        <v>2871</v>
      </c>
      <c r="E3838" t="s">
        <v>1242</v>
      </c>
      <c r="F3838" s="440">
        <v>46100</v>
      </c>
      <c r="G3838">
        <v>26024</v>
      </c>
      <c r="H3838" t="s">
        <v>5641</v>
      </c>
      <c r="I3838" t="s">
        <v>6085</v>
      </c>
      <c r="J3838">
        <v>100</v>
      </c>
      <c r="K3838" t="s">
        <v>5613</v>
      </c>
      <c r="L3838">
        <v>620</v>
      </c>
      <c r="M3838">
        <v>6.2</v>
      </c>
      <c r="N3838" t="s">
        <v>6085</v>
      </c>
      <c r="O3838" t="s">
        <v>463</v>
      </c>
    </row>
    <row r="3839" spans="1:15" x14ac:dyDescent="0.3">
      <c r="A3839">
        <v>219239</v>
      </c>
      <c r="B3839">
        <v>122</v>
      </c>
      <c r="C3839" t="s">
        <v>552</v>
      </c>
      <c r="D3839" t="s">
        <v>2761</v>
      </c>
      <c r="E3839" t="s">
        <v>3666</v>
      </c>
      <c r="F3839" s="440">
        <v>46097</v>
      </c>
      <c r="G3839">
        <v>19125</v>
      </c>
      <c r="H3839" t="s">
        <v>5702</v>
      </c>
      <c r="I3839" t="s">
        <v>6085</v>
      </c>
      <c r="J3839">
        <v>4</v>
      </c>
      <c r="K3839" t="s">
        <v>5703</v>
      </c>
      <c r="L3839">
        <v>825.12</v>
      </c>
      <c r="M3839">
        <v>206.28</v>
      </c>
      <c r="N3839" t="s">
        <v>6085</v>
      </c>
      <c r="O3839" t="s">
        <v>463</v>
      </c>
    </row>
    <row r="3840" spans="1:15" x14ac:dyDescent="0.3">
      <c r="A3840">
        <v>219237</v>
      </c>
      <c r="B3840">
        <v>122</v>
      </c>
      <c r="C3840" t="s">
        <v>552</v>
      </c>
      <c r="D3840" t="s">
        <v>2697</v>
      </c>
      <c r="E3840" t="s">
        <v>1690</v>
      </c>
      <c r="F3840" s="440">
        <v>46086</v>
      </c>
      <c r="G3840">
        <v>19607</v>
      </c>
      <c r="H3840" t="s">
        <v>6095</v>
      </c>
      <c r="I3840" t="s">
        <v>6085</v>
      </c>
      <c r="J3840">
        <v>10</v>
      </c>
      <c r="K3840" t="s">
        <v>5598</v>
      </c>
      <c r="L3840">
        <v>162.5</v>
      </c>
      <c r="M3840">
        <v>16.25</v>
      </c>
      <c r="N3840" t="s">
        <v>6085</v>
      </c>
      <c r="O3840" t="s">
        <v>463</v>
      </c>
    </row>
    <row r="3841" spans="1:15" x14ac:dyDescent="0.3">
      <c r="A3841">
        <v>219237</v>
      </c>
      <c r="B3841">
        <v>122</v>
      </c>
      <c r="C3841" t="s">
        <v>552</v>
      </c>
      <c r="D3841" t="s">
        <v>2697</v>
      </c>
      <c r="E3841" t="s">
        <v>1690</v>
      </c>
      <c r="F3841" s="440">
        <v>46086</v>
      </c>
      <c r="G3841">
        <v>19654</v>
      </c>
      <c r="H3841" t="s">
        <v>5917</v>
      </c>
      <c r="I3841" t="s">
        <v>6085</v>
      </c>
      <c r="J3841">
        <v>4</v>
      </c>
      <c r="K3841" t="s">
        <v>5598</v>
      </c>
      <c r="L3841">
        <v>29.52</v>
      </c>
      <c r="M3841">
        <v>7.38</v>
      </c>
      <c r="N3841" t="s">
        <v>6085</v>
      </c>
      <c r="O3841" t="s">
        <v>463</v>
      </c>
    </row>
    <row r="3842" spans="1:15" x14ac:dyDescent="0.3">
      <c r="A3842">
        <v>219237</v>
      </c>
      <c r="B3842">
        <v>122</v>
      </c>
      <c r="C3842" t="s">
        <v>552</v>
      </c>
      <c r="D3842" t="s">
        <v>2697</v>
      </c>
      <c r="E3842" t="s">
        <v>1690</v>
      </c>
      <c r="F3842" s="440">
        <v>46086</v>
      </c>
      <c r="G3842">
        <v>19721</v>
      </c>
      <c r="H3842" t="s">
        <v>5952</v>
      </c>
      <c r="I3842" t="s">
        <v>6085</v>
      </c>
      <c r="J3842">
        <v>1.7</v>
      </c>
      <c r="K3842" t="s">
        <v>5598</v>
      </c>
      <c r="L3842">
        <v>68</v>
      </c>
      <c r="M3842">
        <v>40</v>
      </c>
      <c r="N3842" t="s">
        <v>6085</v>
      </c>
      <c r="O3842" t="s">
        <v>463</v>
      </c>
    </row>
    <row r="3843" spans="1:15" x14ac:dyDescent="0.3">
      <c r="A3843">
        <v>219237</v>
      </c>
      <c r="B3843">
        <v>122</v>
      </c>
      <c r="C3843" t="s">
        <v>552</v>
      </c>
      <c r="D3843" t="s">
        <v>2697</v>
      </c>
      <c r="E3843" t="s">
        <v>1690</v>
      </c>
      <c r="F3843" s="440">
        <v>46086</v>
      </c>
      <c r="G3843">
        <v>23096</v>
      </c>
      <c r="H3843" t="s">
        <v>5941</v>
      </c>
      <c r="I3843" t="s">
        <v>6085</v>
      </c>
      <c r="J3843">
        <v>30</v>
      </c>
      <c r="K3843" t="s">
        <v>5613</v>
      </c>
      <c r="L3843">
        <v>20.7</v>
      </c>
      <c r="M3843">
        <v>0.69</v>
      </c>
      <c r="N3843" t="s">
        <v>6085</v>
      </c>
      <c r="O3843" t="s">
        <v>463</v>
      </c>
    </row>
    <row r="3844" spans="1:15" x14ac:dyDescent="0.3">
      <c r="A3844">
        <v>219237</v>
      </c>
      <c r="B3844">
        <v>122</v>
      </c>
      <c r="C3844" t="s">
        <v>552</v>
      </c>
      <c r="D3844" t="s">
        <v>2697</v>
      </c>
      <c r="E3844" t="s">
        <v>1690</v>
      </c>
      <c r="F3844" s="440">
        <v>46086</v>
      </c>
      <c r="G3844">
        <v>23186</v>
      </c>
      <c r="H3844" t="s">
        <v>5955</v>
      </c>
      <c r="I3844" t="s">
        <v>6085</v>
      </c>
      <c r="J3844">
        <v>20</v>
      </c>
      <c r="K3844" t="s">
        <v>5598</v>
      </c>
      <c r="L3844">
        <v>220</v>
      </c>
      <c r="M3844">
        <v>11</v>
      </c>
      <c r="N3844" t="s">
        <v>6085</v>
      </c>
      <c r="O3844" t="s">
        <v>463</v>
      </c>
    </row>
    <row r="3845" spans="1:15" x14ac:dyDescent="0.3">
      <c r="A3845">
        <v>219237</v>
      </c>
      <c r="B3845">
        <v>122</v>
      </c>
      <c r="C3845" t="s">
        <v>552</v>
      </c>
      <c r="D3845" t="s">
        <v>2697</v>
      </c>
      <c r="E3845" t="s">
        <v>1690</v>
      </c>
      <c r="F3845" s="440">
        <v>46086</v>
      </c>
      <c r="G3845">
        <v>25647</v>
      </c>
      <c r="H3845" t="s">
        <v>5918</v>
      </c>
      <c r="I3845" t="s">
        <v>6085</v>
      </c>
      <c r="J3845">
        <v>1.2</v>
      </c>
      <c r="K3845" t="s">
        <v>5598</v>
      </c>
      <c r="L3845">
        <v>24</v>
      </c>
      <c r="M3845">
        <v>20</v>
      </c>
      <c r="N3845" t="s">
        <v>6085</v>
      </c>
      <c r="O3845" t="s">
        <v>463</v>
      </c>
    </row>
    <row r="3846" spans="1:15" x14ac:dyDescent="0.3">
      <c r="A3846">
        <v>219237</v>
      </c>
      <c r="B3846">
        <v>122</v>
      </c>
      <c r="C3846" t="s">
        <v>552</v>
      </c>
      <c r="D3846" t="s">
        <v>2697</v>
      </c>
      <c r="E3846" t="s">
        <v>1690</v>
      </c>
      <c r="F3846" s="440">
        <v>46086</v>
      </c>
      <c r="G3846">
        <v>27106</v>
      </c>
      <c r="H3846" t="s">
        <v>6153</v>
      </c>
      <c r="I3846" t="s">
        <v>6085</v>
      </c>
      <c r="J3846">
        <v>5</v>
      </c>
      <c r="K3846" t="s">
        <v>6351</v>
      </c>
      <c r="L3846">
        <v>281.25</v>
      </c>
      <c r="M3846">
        <v>56.25</v>
      </c>
      <c r="N3846" t="s">
        <v>6085</v>
      </c>
      <c r="O3846" t="s">
        <v>463</v>
      </c>
    </row>
    <row r="3847" spans="1:15" x14ac:dyDescent="0.3">
      <c r="A3847">
        <v>219236</v>
      </c>
      <c r="B3847">
        <v>122</v>
      </c>
      <c r="C3847" t="s">
        <v>552</v>
      </c>
      <c r="D3847" t="s">
        <v>2746</v>
      </c>
      <c r="E3847" t="s">
        <v>3667</v>
      </c>
      <c r="F3847" s="440">
        <v>46097</v>
      </c>
      <c r="G3847">
        <v>27340</v>
      </c>
      <c r="H3847" t="s">
        <v>6118</v>
      </c>
      <c r="I3847" t="s">
        <v>4764</v>
      </c>
      <c r="J3847">
        <v>10</v>
      </c>
      <c r="K3847" t="s">
        <v>5605</v>
      </c>
      <c r="L3847">
        <v>536.20000000000005</v>
      </c>
      <c r="M3847">
        <v>53.62</v>
      </c>
      <c r="N3847" t="s">
        <v>4764</v>
      </c>
      <c r="O3847" t="s">
        <v>463</v>
      </c>
    </row>
    <row r="3848" spans="1:15" x14ac:dyDescent="0.3">
      <c r="A3848">
        <v>219236</v>
      </c>
      <c r="B3848">
        <v>122</v>
      </c>
      <c r="C3848" t="s">
        <v>552</v>
      </c>
      <c r="D3848" t="s">
        <v>2746</v>
      </c>
      <c r="E3848" t="s">
        <v>3667</v>
      </c>
      <c r="F3848" s="440">
        <v>46097</v>
      </c>
      <c r="G3848">
        <v>28315</v>
      </c>
      <c r="H3848" t="s">
        <v>6120</v>
      </c>
      <c r="I3848" t="s">
        <v>4764</v>
      </c>
      <c r="J3848">
        <v>12</v>
      </c>
      <c r="K3848" t="s">
        <v>5605</v>
      </c>
      <c r="L3848">
        <v>522.72</v>
      </c>
      <c r="M3848">
        <v>43.56</v>
      </c>
      <c r="N3848" t="s">
        <v>4764</v>
      </c>
      <c r="O3848" t="s">
        <v>463</v>
      </c>
    </row>
    <row r="3849" spans="1:15" x14ac:dyDescent="0.3">
      <c r="A3849">
        <v>219236</v>
      </c>
      <c r="B3849">
        <v>122</v>
      </c>
      <c r="C3849" t="s">
        <v>552</v>
      </c>
      <c r="D3849" t="s">
        <v>2746</v>
      </c>
      <c r="E3849" t="s">
        <v>3667</v>
      </c>
      <c r="F3849" s="440">
        <v>46097</v>
      </c>
      <c r="G3849">
        <v>28316</v>
      </c>
      <c r="H3849" t="s">
        <v>6119</v>
      </c>
      <c r="I3849" t="s">
        <v>4764</v>
      </c>
      <c r="J3849">
        <v>6</v>
      </c>
      <c r="K3849" t="s">
        <v>5605</v>
      </c>
      <c r="L3849">
        <v>234.3</v>
      </c>
      <c r="M3849">
        <v>39.049999999999997</v>
      </c>
      <c r="N3849" t="s">
        <v>4764</v>
      </c>
      <c r="O3849" t="s">
        <v>463</v>
      </c>
    </row>
    <row r="3850" spans="1:15" x14ac:dyDescent="0.3">
      <c r="A3850">
        <v>217988</v>
      </c>
      <c r="B3850">
        <v>122</v>
      </c>
      <c r="C3850" t="s">
        <v>552</v>
      </c>
      <c r="D3850" t="s">
        <v>2746</v>
      </c>
      <c r="E3850" t="s">
        <v>3668</v>
      </c>
      <c r="F3850" s="440">
        <v>46094</v>
      </c>
      <c r="G3850">
        <v>27340</v>
      </c>
      <c r="H3850" t="s">
        <v>6118</v>
      </c>
      <c r="I3850" t="s">
        <v>4764</v>
      </c>
      <c r="J3850">
        <v>12</v>
      </c>
      <c r="K3850" t="s">
        <v>5605</v>
      </c>
      <c r="L3850">
        <v>643.44000000000005</v>
      </c>
      <c r="M3850">
        <v>53.62</v>
      </c>
      <c r="N3850" t="s">
        <v>4764</v>
      </c>
      <c r="O3850" t="s">
        <v>463</v>
      </c>
    </row>
    <row r="3851" spans="1:15" x14ac:dyDescent="0.3">
      <c r="A3851">
        <v>217988</v>
      </c>
      <c r="B3851">
        <v>122</v>
      </c>
      <c r="C3851" t="s">
        <v>552</v>
      </c>
      <c r="D3851" t="s">
        <v>2746</v>
      </c>
      <c r="E3851" t="s">
        <v>3668</v>
      </c>
      <c r="F3851" s="440">
        <v>46094</v>
      </c>
      <c r="G3851">
        <v>28316</v>
      </c>
      <c r="H3851" t="s">
        <v>6119</v>
      </c>
      <c r="I3851" t="s">
        <v>4764</v>
      </c>
      <c r="J3851">
        <v>6</v>
      </c>
      <c r="K3851" t="s">
        <v>5605</v>
      </c>
      <c r="L3851">
        <v>234.3</v>
      </c>
      <c r="M3851">
        <v>39.049999999999997</v>
      </c>
      <c r="N3851" t="s">
        <v>4764</v>
      </c>
      <c r="O3851" t="s">
        <v>463</v>
      </c>
    </row>
    <row r="3852" spans="1:15" x14ac:dyDescent="0.3">
      <c r="A3852">
        <v>217987</v>
      </c>
      <c r="B3852">
        <v>122</v>
      </c>
      <c r="C3852" t="s">
        <v>552</v>
      </c>
      <c r="D3852" t="s">
        <v>2758</v>
      </c>
      <c r="E3852" t="s">
        <v>3669</v>
      </c>
      <c r="F3852" s="440">
        <v>46096</v>
      </c>
      <c r="G3852">
        <v>28220</v>
      </c>
      <c r="H3852" t="s">
        <v>6126</v>
      </c>
      <c r="I3852" t="s">
        <v>6085</v>
      </c>
      <c r="J3852">
        <v>8</v>
      </c>
      <c r="K3852" t="s">
        <v>5598</v>
      </c>
      <c r="L3852">
        <v>256</v>
      </c>
      <c r="M3852">
        <v>32</v>
      </c>
      <c r="N3852" t="s">
        <v>6085</v>
      </c>
      <c r="O3852" t="s">
        <v>463</v>
      </c>
    </row>
    <row r="3853" spans="1:15" x14ac:dyDescent="0.3">
      <c r="A3853">
        <v>217987</v>
      </c>
      <c r="B3853">
        <v>122</v>
      </c>
      <c r="C3853" t="s">
        <v>552</v>
      </c>
      <c r="D3853" t="s">
        <v>2758</v>
      </c>
      <c r="E3853" t="s">
        <v>3669</v>
      </c>
      <c r="F3853" s="440">
        <v>46096</v>
      </c>
      <c r="G3853">
        <v>28221</v>
      </c>
      <c r="H3853" t="s">
        <v>6124</v>
      </c>
      <c r="I3853" t="s">
        <v>6085</v>
      </c>
      <c r="J3853">
        <v>5.8</v>
      </c>
      <c r="K3853" t="s">
        <v>5598</v>
      </c>
      <c r="L3853">
        <v>232</v>
      </c>
      <c r="M3853">
        <v>40</v>
      </c>
      <c r="N3853" t="s">
        <v>6085</v>
      </c>
      <c r="O3853" t="s">
        <v>463</v>
      </c>
    </row>
    <row r="3854" spans="1:15" x14ac:dyDescent="0.3">
      <c r="A3854">
        <v>217987</v>
      </c>
      <c r="B3854">
        <v>122</v>
      </c>
      <c r="C3854" t="s">
        <v>552</v>
      </c>
      <c r="D3854" t="s">
        <v>2758</v>
      </c>
      <c r="E3854" t="s">
        <v>3669</v>
      </c>
      <c r="F3854" s="440">
        <v>46096</v>
      </c>
      <c r="G3854">
        <v>28222</v>
      </c>
      <c r="H3854" t="s">
        <v>6125</v>
      </c>
      <c r="I3854" t="s">
        <v>6085</v>
      </c>
      <c r="J3854">
        <v>6</v>
      </c>
      <c r="K3854" t="s">
        <v>5598</v>
      </c>
      <c r="L3854">
        <v>252</v>
      </c>
      <c r="M3854">
        <v>42</v>
      </c>
      <c r="N3854" t="s">
        <v>6085</v>
      </c>
      <c r="O3854" t="s">
        <v>463</v>
      </c>
    </row>
    <row r="3855" spans="1:15" x14ac:dyDescent="0.3">
      <c r="A3855">
        <v>217986</v>
      </c>
      <c r="B3855">
        <v>122</v>
      </c>
      <c r="C3855" t="s">
        <v>552</v>
      </c>
      <c r="D3855" t="s">
        <v>2806</v>
      </c>
      <c r="E3855" t="s">
        <v>3670</v>
      </c>
      <c r="F3855" s="440">
        <v>46094</v>
      </c>
      <c r="G3855">
        <v>21159</v>
      </c>
      <c r="H3855" t="s">
        <v>5836</v>
      </c>
      <c r="I3855" t="s">
        <v>6085</v>
      </c>
      <c r="J3855">
        <v>3</v>
      </c>
      <c r="K3855" t="s">
        <v>5625</v>
      </c>
      <c r="L3855">
        <v>433.2</v>
      </c>
      <c r="M3855">
        <v>144.4</v>
      </c>
      <c r="N3855" t="s">
        <v>6085</v>
      </c>
      <c r="O3855" t="s">
        <v>463</v>
      </c>
    </row>
    <row r="3856" spans="1:15" x14ac:dyDescent="0.3">
      <c r="A3856">
        <v>217986</v>
      </c>
      <c r="B3856">
        <v>122</v>
      </c>
      <c r="C3856" t="s">
        <v>552</v>
      </c>
      <c r="D3856" t="s">
        <v>2806</v>
      </c>
      <c r="E3856" t="s">
        <v>3670</v>
      </c>
      <c r="F3856" s="440">
        <v>46094</v>
      </c>
      <c r="G3856">
        <v>24986</v>
      </c>
      <c r="H3856" t="s">
        <v>5835</v>
      </c>
      <c r="I3856" t="s">
        <v>6085</v>
      </c>
      <c r="J3856">
        <v>2</v>
      </c>
      <c r="K3856" t="s">
        <v>6157</v>
      </c>
      <c r="L3856">
        <v>358.8</v>
      </c>
      <c r="M3856">
        <v>179.4</v>
      </c>
      <c r="N3856" t="s">
        <v>6085</v>
      </c>
      <c r="O3856" t="s">
        <v>463</v>
      </c>
    </row>
    <row r="3857" spans="1:15" x14ac:dyDescent="0.3">
      <c r="A3857">
        <v>217985</v>
      </c>
      <c r="B3857">
        <v>122</v>
      </c>
      <c r="C3857" t="s">
        <v>552</v>
      </c>
      <c r="D3857" t="s">
        <v>2746</v>
      </c>
      <c r="E3857" t="s">
        <v>3671</v>
      </c>
      <c r="F3857" s="440">
        <v>46095</v>
      </c>
      <c r="G3857">
        <v>27340</v>
      </c>
      <c r="H3857" t="s">
        <v>6118</v>
      </c>
      <c r="I3857" t="s">
        <v>4764</v>
      </c>
      <c r="J3857">
        <v>8</v>
      </c>
      <c r="K3857" t="s">
        <v>5605</v>
      </c>
      <c r="L3857">
        <v>428.96</v>
      </c>
      <c r="M3857">
        <v>53.62</v>
      </c>
      <c r="N3857" t="s">
        <v>4764</v>
      </c>
      <c r="O3857" t="s">
        <v>463</v>
      </c>
    </row>
    <row r="3858" spans="1:15" x14ac:dyDescent="0.3">
      <c r="A3858">
        <v>217985</v>
      </c>
      <c r="B3858">
        <v>122</v>
      </c>
      <c r="C3858" t="s">
        <v>552</v>
      </c>
      <c r="D3858" t="s">
        <v>2746</v>
      </c>
      <c r="E3858" t="s">
        <v>3671</v>
      </c>
      <c r="F3858" s="440">
        <v>46095</v>
      </c>
      <c r="G3858">
        <v>28315</v>
      </c>
      <c r="H3858" t="s">
        <v>6120</v>
      </c>
      <c r="I3858" t="s">
        <v>4764</v>
      </c>
      <c r="J3858">
        <v>6</v>
      </c>
      <c r="K3858" t="s">
        <v>5605</v>
      </c>
      <c r="L3858">
        <v>261.36</v>
      </c>
      <c r="M3858">
        <v>43.56</v>
      </c>
      <c r="N3858" t="s">
        <v>4764</v>
      </c>
      <c r="O3858" t="s">
        <v>463</v>
      </c>
    </row>
    <row r="3859" spans="1:15" x14ac:dyDescent="0.3">
      <c r="A3859">
        <v>217985</v>
      </c>
      <c r="B3859">
        <v>122</v>
      </c>
      <c r="C3859" t="s">
        <v>552</v>
      </c>
      <c r="D3859" t="s">
        <v>2746</v>
      </c>
      <c r="E3859" t="s">
        <v>3671</v>
      </c>
      <c r="F3859" s="440">
        <v>46095</v>
      </c>
      <c r="G3859">
        <v>28316</v>
      </c>
      <c r="H3859" t="s">
        <v>6119</v>
      </c>
      <c r="I3859" t="s">
        <v>4764</v>
      </c>
      <c r="J3859">
        <v>5</v>
      </c>
      <c r="K3859" t="s">
        <v>5605</v>
      </c>
      <c r="L3859">
        <v>195.25</v>
      </c>
      <c r="M3859">
        <v>39.049999999999997</v>
      </c>
      <c r="N3859" t="s">
        <v>4764</v>
      </c>
      <c r="O3859" t="s">
        <v>463</v>
      </c>
    </row>
    <row r="3860" spans="1:15" x14ac:dyDescent="0.3">
      <c r="A3860">
        <v>217978</v>
      </c>
      <c r="B3860">
        <v>122</v>
      </c>
      <c r="C3860" t="s">
        <v>552</v>
      </c>
      <c r="D3860" t="s">
        <v>2871</v>
      </c>
      <c r="E3860" t="s">
        <v>1496</v>
      </c>
      <c r="F3860" s="440">
        <v>46091</v>
      </c>
      <c r="G3860">
        <v>26336</v>
      </c>
      <c r="H3860" t="s">
        <v>5701</v>
      </c>
      <c r="I3860" t="s">
        <v>6085</v>
      </c>
      <c r="J3860">
        <v>135</v>
      </c>
      <c r="K3860" t="s">
        <v>5613</v>
      </c>
      <c r="L3860">
        <v>837</v>
      </c>
      <c r="M3860">
        <v>6.2</v>
      </c>
      <c r="N3860" t="s">
        <v>6085</v>
      </c>
      <c r="O3860" t="s">
        <v>463</v>
      </c>
    </row>
    <row r="3861" spans="1:15" x14ac:dyDescent="0.3">
      <c r="A3861">
        <v>217978</v>
      </c>
      <c r="B3861">
        <v>122</v>
      </c>
      <c r="C3861" t="s">
        <v>552</v>
      </c>
      <c r="D3861" t="s">
        <v>2871</v>
      </c>
      <c r="E3861" t="s">
        <v>1496</v>
      </c>
      <c r="F3861" s="440">
        <v>46091</v>
      </c>
      <c r="G3861">
        <v>25429</v>
      </c>
      <c r="H3861" t="s">
        <v>5640</v>
      </c>
      <c r="I3861" t="s">
        <v>6085</v>
      </c>
      <c r="J3861">
        <v>200</v>
      </c>
      <c r="K3861" t="s">
        <v>5613</v>
      </c>
      <c r="L3861">
        <v>1240</v>
      </c>
      <c r="M3861">
        <v>6.2</v>
      </c>
      <c r="N3861" t="s">
        <v>6085</v>
      </c>
      <c r="O3861" t="s">
        <v>463</v>
      </c>
    </row>
    <row r="3862" spans="1:15" x14ac:dyDescent="0.3">
      <c r="A3862">
        <v>217978</v>
      </c>
      <c r="B3862">
        <v>122</v>
      </c>
      <c r="C3862" t="s">
        <v>552</v>
      </c>
      <c r="D3862" t="s">
        <v>2871</v>
      </c>
      <c r="E3862" t="s">
        <v>1496</v>
      </c>
      <c r="F3862" s="440">
        <v>46091</v>
      </c>
      <c r="G3862">
        <v>26024</v>
      </c>
      <c r="H3862" t="s">
        <v>5641</v>
      </c>
      <c r="I3862" t="s">
        <v>6085</v>
      </c>
      <c r="J3862">
        <v>150</v>
      </c>
      <c r="K3862" t="s">
        <v>5613</v>
      </c>
      <c r="L3862">
        <v>930</v>
      </c>
      <c r="M3862">
        <v>6.2</v>
      </c>
      <c r="N3862" t="s">
        <v>6085</v>
      </c>
      <c r="O3862" t="s">
        <v>463</v>
      </c>
    </row>
    <row r="3863" spans="1:15" x14ac:dyDescent="0.3">
      <c r="A3863">
        <v>217352</v>
      </c>
      <c r="B3863">
        <v>122</v>
      </c>
      <c r="C3863" t="s">
        <v>552</v>
      </c>
      <c r="D3863" t="s">
        <v>2832</v>
      </c>
      <c r="E3863" t="s">
        <v>3672</v>
      </c>
      <c r="F3863" s="440">
        <v>46090</v>
      </c>
      <c r="G3863">
        <v>21945</v>
      </c>
      <c r="H3863" t="s">
        <v>5828</v>
      </c>
      <c r="I3863" t="s">
        <v>4764</v>
      </c>
      <c r="J3863">
        <v>60</v>
      </c>
      <c r="K3863" t="s">
        <v>5601</v>
      </c>
      <c r="L3863">
        <v>2379</v>
      </c>
      <c r="M3863">
        <v>39.65</v>
      </c>
      <c r="N3863" t="s">
        <v>4764</v>
      </c>
      <c r="O3863" t="s">
        <v>463</v>
      </c>
    </row>
    <row r="3864" spans="1:15" x14ac:dyDescent="0.3">
      <c r="A3864">
        <v>217352</v>
      </c>
      <c r="B3864">
        <v>122</v>
      </c>
      <c r="C3864" t="s">
        <v>552</v>
      </c>
      <c r="D3864" t="s">
        <v>2832</v>
      </c>
      <c r="E3864" t="s">
        <v>3672</v>
      </c>
      <c r="F3864" s="440">
        <v>46090</v>
      </c>
      <c r="G3864">
        <v>17594</v>
      </c>
      <c r="H3864" t="s">
        <v>5878</v>
      </c>
      <c r="I3864" t="s">
        <v>4764</v>
      </c>
      <c r="J3864">
        <v>12</v>
      </c>
      <c r="K3864" t="s">
        <v>5601</v>
      </c>
      <c r="L3864">
        <v>811.2</v>
      </c>
      <c r="M3864">
        <v>67.599999999999994</v>
      </c>
      <c r="N3864" t="s">
        <v>4764</v>
      </c>
      <c r="O3864" t="s">
        <v>463</v>
      </c>
    </row>
    <row r="3865" spans="1:15" x14ac:dyDescent="0.3">
      <c r="A3865">
        <v>217352</v>
      </c>
      <c r="B3865">
        <v>122</v>
      </c>
      <c r="C3865" t="s">
        <v>552</v>
      </c>
      <c r="D3865" t="s">
        <v>2832</v>
      </c>
      <c r="E3865" t="s">
        <v>3672</v>
      </c>
      <c r="F3865" s="440">
        <v>46090</v>
      </c>
      <c r="G3865">
        <v>27715</v>
      </c>
      <c r="H3865" t="s">
        <v>6008</v>
      </c>
      <c r="I3865" t="s">
        <v>4764</v>
      </c>
      <c r="J3865">
        <v>6</v>
      </c>
      <c r="K3865" t="s">
        <v>5613</v>
      </c>
      <c r="L3865">
        <v>362.7</v>
      </c>
      <c r="M3865">
        <v>60.45</v>
      </c>
      <c r="N3865" t="s">
        <v>4764</v>
      </c>
      <c r="O3865" t="s">
        <v>463</v>
      </c>
    </row>
    <row r="3866" spans="1:15" x14ac:dyDescent="0.3">
      <c r="A3866">
        <v>217352</v>
      </c>
      <c r="B3866">
        <v>122</v>
      </c>
      <c r="C3866" t="s">
        <v>552</v>
      </c>
      <c r="D3866" t="s">
        <v>2832</v>
      </c>
      <c r="E3866" t="s">
        <v>3672</v>
      </c>
      <c r="F3866" s="440">
        <v>46090</v>
      </c>
      <c r="G3866">
        <v>27716</v>
      </c>
      <c r="H3866" t="s">
        <v>6009</v>
      </c>
      <c r="I3866" t="s">
        <v>4764</v>
      </c>
      <c r="J3866">
        <v>12</v>
      </c>
      <c r="K3866" t="s">
        <v>5613</v>
      </c>
      <c r="L3866">
        <v>725.4</v>
      </c>
      <c r="M3866">
        <v>60.45</v>
      </c>
      <c r="N3866" t="s">
        <v>4764</v>
      </c>
      <c r="O3866" t="s">
        <v>463</v>
      </c>
    </row>
    <row r="3867" spans="1:15" x14ac:dyDescent="0.3">
      <c r="A3867">
        <v>217352</v>
      </c>
      <c r="B3867">
        <v>122</v>
      </c>
      <c r="C3867" t="s">
        <v>552</v>
      </c>
      <c r="D3867" t="s">
        <v>2832</v>
      </c>
      <c r="E3867" t="s">
        <v>3672</v>
      </c>
      <c r="F3867" s="440">
        <v>46090</v>
      </c>
      <c r="G3867">
        <v>17713</v>
      </c>
      <c r="H3867" t="s">
        <v>5879</v>
      </c>
      <c r="I3867" t="s">
        <v>4764</v>
      </c>
      <c r="J3867">
        <v>12</v>
      </c>
      <c r="K3867" t="s">
        <v>5613</v>
      </c>
      <c r="L3867">
        <v>1287</v>
      </c>
      <c r="M3867">
        <v>107.25</v>
      </c>
      <c r="N3867" t="s">
        <v>4764</v>
      </c>
      <c r="O3867" t="s">
        <v>463</v>
      </c>
    </row>
    <row r="3868" spans="1:15" x14ac:dyDescent="0.3">
      <c r="A3868">
        <v>217351</v>
      </c>
      <c r="B3868">
        <v>122</v>
      </c>
      <c r="C3868" t="s">
        <v>552</v>
      </c>
      <c r="D3868" t="s">
        <v>2746</v>
      </c>
      <c r="E3868" t="s">
        <v>3673</v>
      </c>
      <c r="F3868" s="440">
        <v>46090</v>
      </c>
      <c r="G3868">
        <v>27340</v>
      </c>
      <c r="H3868" t="s">
        <v>6118</v>
      </c>
      <c r="I3868" t="s">
        <v>4764</v>
      </c>
      <c r="J3868">
        <v>16</v>
      </c>
      <c r="K3868" t="s">
        <v>5605</v>
      </c>
      <c r="L3868">
        <v>857.92</v>
      </c>
      <c r="M3868">
        <v>53.62</v>
      </c>
      <c r="N3868" t="s">
        <v>4764</v>
      </c>
      <c r="O3868" t="s">
        <v>463</v>
      </c>
    </row>
    <row r="3869" spans="1:15" x14ac:dyDescent="0.3">
      <c r="A3869">
        <v>217351</v>
      </c>
      <c r="B3869">
        <v>122</v>
      </c>
      <c r="C3869" t="s">
        <v>552</v>
      </c>
      <c r="D3869" t="s">
        <v>2746</v>
      </c>
      <c r="E3869" t="s">
        <v>3673</v>
      </c>
      <c r="F3869" s="440">
        <v>46090</v>
      </c>
      <c r="G3869">
        <v>28315</v>
      </c>
      <c r="H3869" t="s">
        <v>6120</v>
      </c>
      <c r="I3869" t="s">
        <v>4764</v>
      </c>
      <c r="J3869">
        <v>7</v>
      </c>
      <c r="K3869" t="s">
        <v>5605</v>
      </c>
      <c r="L3869">
        <v>304.92</v>
      </c>
      <c r="M3869">
        <v>43.56</v>
      </c>
      <c r="N3869" t="s">
        <v>4764</v>
      </c>
      <c r="O3869" t="s">
        <v>463</v>
      </c>
    </row>
    <row r="3870" spans="1:15" x14ac:dyDescent="0.3">
      <c r="A3870">
        <v>217351</v>
      </c>
      <c r="B3870">
        <v>122</v>
      </c>
      <c r="C3870" t="s">
        <v>552</v>
      </c>
      <c r="D3870" t="s">
        <v>2746</v>
      </c>
      <c r="E3870" t="s">
        <v>3673</v>
      </c>
      <c r="F3870" s="440">
        <v>46090</v>
      </c>
      <c r="G3870">
        <v>28316</v>
      </c>
      <c r="H3870" t="s">
        <v>6119</v>
      </c>
      <c r="I3870" t="s">
        <v>4764</v>
      </c>
      <c r="J3870">
        <v>6</v>
      </c>
      <c r="K3870" t="s">
        <v>5605</v>
      </c>
      <c r="L3870">
        <v>234.3</v>
      </c>
      <c r="M3870">
        <v>39.049999999999997</v>
      </c>
      <c r="N3870" t="s">
        <v>4764</v>
      </c>
      <c r="O3870" t="s">
        <v>463</v>
      </c>
    </row>
    <row r="3871" spans="1:15" x14ac:dyDescent="0.3">
      <c r="A3871">
        <v>217349</v>
      </c>
      <c r="B3871">
        <v>122</v>
      </c>
      <c r="C3871" t="s">
        <v>552</v>
      </c>
      <c r="D3871" t="s">
        <v>2693</v>
      </c>
      <c r="E3871" t="s">
        <v>3674</v>
      </c>
      <c r="F3871" s="440">
        <v>46090</v>
      </c>
      <c r="G3871">
        <v>22721</v>
      </c>
      <c r="H3871" t="s">
        <v>5710</v>
      </c>
      <c r="I3871" t="s">
        <v>6085</v>
      </c>
      <c r="J3871">
        <v>17.82</v>
      </c>
      <c r="K3871" t="s">
        <v>5598</v>
      </c>
      <c r="L3871">
        <v>525.69000000000005</v>
      </c>
      <c r="M3871">
        <v>29.5</v>
      </c>
      <c r="N3871" t="s">
        <v>6085</v>
      </c>
      <c r="O3871" t="s">
        <v>463</v>
      </c>
    </row>
    <row r="3872" spans="1:15" x14ac:dyDescent="0.3">
      <c r="A3872">
        <v>217348</v>
      </c>
      <c r="B3872">
        <v>122</v>
      </c>
      <c r="C3872" t="s">
        <v>552</v>
      </c>
      <c r="D3872" t="s">
        <v>2693</v>
      </c>
      <c r="E3872" t="s">
        <v>3675</v>
      </c>
      <c r="F3872" s="440">
        <v>46090</v>
      </c>
      <c r="G3872">
        <v>21047</v>
      </c>
      <c r="H3872" t="s">
        <v>5621</v>
      </c>
      <c r="I3872" t="s">
        <v>6085</v>
      </c>
      <c r="J3872">
        <v>6</v>
      </c>
      <c r="K3872" t="s">
        <v>5622</v>
      </c>
      <c r="L3872">
        <v>689.4</v>
      </c>
      <c r="M3872">
        <v>114.9</v>
      </c>
      <c r="N3872" t="s">
        <v>6085</v>
      </c>
      <c r="O3872" t="s">
        <v>463</v>
      </c>
    </row>
    <row r="3873" spans="1:15" x14ac:dyDescent="0.3">
      <c r="A3873">
        <v>217347</v>
      </c>
      <c r="B3873">
        <v>122</v>
      </c>
      <c r="C3873" t="s">
        <v>552</v>
      </c>
      <c r="D3873" t="s">
        <v>2729</v>
      </c>
      <c r="E3873" t="s">
        <v>3676</v>
      </c>
      <c r="F3873" s="440">
        <v>46091</v>
      </c>
      <c r="G3873">
        <v>19034</v>
      </c>
      <c r="H3873" t="s">
        <v>5712</v>
      </c>
      <c r="I3873" t="s">
        <v>6085</v>
      </c>
      <c r="J3873">
        <v>20</v>
      </c>
      <c r="K3873" t="s">
        <v>5598</v>
      </c>
      <c r="L3873">
        <v>179.8</v>
      </c>
      <c r="M3873">
        <v>8.99</v>
      </c>
      <c r="N3873" t="s">
        <v>6085</v>
      </c>
      <c r="O3873" t="s">
        <v>463</v>
      </c>
    </row>
    <row r="3874" spans="1:15" x14ac:dyDescent="0.3">
      <c r="A3874">
        <v>217347</v>
      </c>
      <c r="B3874">
        <v>122</v>
      </c>
      <c r="C3874" t="s">
        <v>552</v>
      </c>
      <c r="D3874" t="s">
        <v>2729</v>
      </c>
      <c r="E3874" t="s">
        <v>3676</v>
      </c>
      <c r="F3874" s="440">
        <v>46091</v>
      </c>
      <c r="G3874">
        <v>25126</v>
      </c>
      <c r="H3874" t="s">
        <v>5859</v>
      </c>
      <c r="I3874" t="s">
        <v>6085</v>
      </c>
      <c r="J3874">
        <v>16.3</v>
      </c>
      <c r="K3874" t="s">
        <v>5598</v>
      </c>
      <c r="L3874">
        <v>682.97</v>
      </c>
      <c r="M3874">
        <v>41.9</v>
      </c>
      <c r="N3874" t="s">
        <v>6085</v>
      </c>
      <c r="O3874" t="s">
        <v>463</v>
      </c>
    </row>
    <row r="3875" spans="1:15" x14ac:dyDescent="0.3">
      <c r="A3875">
        <v>217347</v>
      </c>
      <c r="B3875">
        <v>122</v>
      </c>
      <c r="C3875" t="s">
        <v>552</v>
      </c>
      <c r="D3875" t="s">
        <v>2729</v>
      </c>
      <c r="E3875" t="s">
        <v>3676</v>
      </c>
      <c r="F3875" s="440">
        <v>46091</v>
      </c>
      <c r="G3875">
        <v>19017</v>
      </c>
      <c r="H3875" t="s">
        <v>5715</v>
      </c>
      <c r="I3875" t="s">
        <v>6085</v>
      </c>
      <c r="J3875">
        <v>40</v>
      </c>
      <c r="K3875" t="s">
        <v>5598</v>
      </c>
      <c r="L3875">
        <v>599.6</v>
      </c>
      <c r="M3875">
        <v>14.99</v>
      </c>
      <c r="N3875" t="s">
        <v>6085</v>
      </c>
      <c r="O3875" t="s">
        <v>463</v>
      </c>
    </row>
    <row r="3876" spans="1:15" x14ac:dyDescent="0.3">
      <c r="A3876">
        <v>217346</v>
      </c>
      <c r="B3876">
        <v>122</v>
      </c>
      <c r="C3876" t="s">
        <v>552</v>
      </c>
      <c r="D3876" t="s">
        <v>2773</v>
      </c>
      <c r="E3876" t="s">
        <v>3677</v>
      </c>
      <c r="F3876" s="440">
        <v>46090</v>
      </c>
      <c r="G3876">
        <v>25040</v>
      </c>
      <c r="H3876" t="s">
        <v>5832</v>
      </c>
      <c r="I3876" t="s">
        <v>4764</v>
      </c>
      <c r="J3876">
        <v>12</v>
      </c>
      <c r="K3876" t="s">
        <v>6140</v>
      </c>
      <c r="L3876">
        <v>1290.24</v>
      </c>
      <c r="M3876">
        <v>107.52</v>
      </c>
      <c r="N3876" t="s">
        <v>4764</v>
      </c>
      <c r="O3876" t="s">
        <v>463</v>
      </c>
    </row>
    <row r="3877" spans="1:15" x14ac:dyDescent="0.3">
      <c r="A3877">
        <v>217345</v>
      </c>
      <c r="B3877">
        <v>122</v>
      </c>
      <c r="C3877" t="s">
        <v>552</v>
      </c>
      <c r="D3877" t="s">
        <v>2769</v>
      </c>
      <c r="E3877" t="s">
        <v>3678</v>
      </c>
      <c r="F3877" s="440">
        <v>46091</v>
      </c>
      <c r="G3877">
        <v>20941</v>
      </c>
      <c r="H3877" t="s">
        <v>5886</v>
      </c>
      <c r="I3877" t="s">
        <v>6085</v>
      </c>
      <c r="J3877">
        <v>4</v>
      </c>
      <c r="K3877" t="s">
        <v>5605</v>
      </c>
      <c r="L3877">
        <v>729.2</v>
      </c>
      <c r="M3877">
        <v>182.3</v>
      </c>
      <c r="N3877" t="s">
        <v>6085</v>
      </c>
      <c r="O3877" t="s">
        <v>463</v>
      </c>
    </row>
    <row r="3878" spans="1:15" x14ac:dyDescent="0.3">
      <c r="A3878">
        <v>217344</v>
      </c>
      <c r="B3878">
        <v>122</v>
      </c>
      <c r="C3878" t="s">
        <v>552</v>
      </c>
      <c r="D3878" t="s">
        <v>2706</v>
      </c>
      <c r="E3878" t="s">
        <v>3679</v>
      </c>
      <c r="F3878" s="440">
        <v>46091</v>
      </c>
      <c r="G3878">
        <v>19421</v>
      </c>
      <c r="H3878" t="s">
        <v>5963</v>
      </c>
      <c r="I3878" t="s">
        <v>6085</v>
      </c>
      <c r="J3878">
        <v>3</v>
      </c>
      <c r="K3878" t="s">
        <v>5703</v>
      </c>
      <c r="L3878">
        <v>161.63999999999999</v>
      </c>
      <c r="M3878">
        <v>53.88</v>
      </c>
      <c r="N3878" t="s">
        <v>4764</v>
      </c>
      <c r="O3878" t="s">
        <v>463</v>
      </c>
    </row>
    <row r="3879" spans="1:15" x14ac:dyDescent="0.3">
      <c r="A3879">
        <v>217343</v>
      </c>
      <c r="B3879">
        <v>122</v>
      </c>
      <c r="C3879" t="s">
        <v>552</v>
      </c>
      <c r="D3879" t="s">
        <v>2819</v>
      </c>
      <c r="E3879" t="s">
        <v>3680</v>
      </c>
      <c r="F3879" s="440">
        <v>46084</v>
      </c>
      <c r="G3879">
        <v>25478</v>
      </c>
      <c r="H3879" t="s">
        <v>5656</v>
      </c>
      <c r="I3879" t="s">
        <v>6085</v>
      </c>
      <c r="J3879">
        <v>60</v>
      </c>
      <c r="K3879" t="s">
        <v>5613</v>
      </c>
      <c r="L3879">
        <v>513</v>
      </c>
      <c r="M3879">
        <v>8.5500000000000007</v>
      </c>
      <c r="N3879" t="s">
        <v>4764</v>
      </c>
      <c r="O3879" t="s">
        <v>463</v>
      </c>
    </row>
    <row r="3880" spans="1:15" x14ac:dyDescent="0.3">
      <c r="A3880">
        <v>217342</v>
      </c>
      <c r="B3880">
        <v>122</v>
      </c>
      <c r="C3880" t="s">
        <v>552</v>
      </c>
      <c r="D3880" t="s">
        <v>2727</v>
      </c>
      <c r="E3880" t="s">
        <v>3681</v>
      </c>
      <c r="F3880" s="440">
        <v>46090</v>
      </c>
      <c r="G3880">
        <v>26582</v>
      </c>
      <c r="H3880" t="s">
        <v>5711</v>
      </c>
      <c r="I3880" t="s">
        <v>6085</v>
      </c>
      <c r="J3880">
        <v>19.84</v>
      </c>
      <c r="K3880" t="s">
        <v>5598</v>
      </c>
      <c r="L3880">
        <v>2559.36</v>
      </c>
      <c r="M3880">
        <v>129</v>
      </c>
      <c r="N3880" t="s">
        <v>6085</v>
      </c>
      <c r="O3880" t="s">
        <v>463</v>
      </c>
    </row>
    <row r="3881" spans="1:15" x14ac:dyDescent="0.3">
      <c r="A3881">
        <v>217342</v>
      </c>
      <c r="B3881">
        <v>122</v>
      </c>
      <c r="C3881" t="s">
        <v>552</v>
      </c>
      <c r="D3881" t="s">
        <v>2727</v>
      </c>
      <c r="E3881" t="s">
        <v>3681</v>
      </c>
      <c r="F3881" s="440">
        <v>46090</v>
      </c>
      <c r="G3881">
        <v>26584</v>
      </c>
      <c r="H3881" t="s">
        <v>5713</v>
      </c>
      <c r="I3881" t="s">
        <v>6085</v>
      </c>
      <c r="J3881">
        <v>19.690000000000001</v>
      </c>
      <c r="K3881" t="s">
        <v>5598</v>
      </c>
      <c r="L3881">
        <v>1594.89</v>
      </c>
      <c r="M3881">
        <v>81</v>
      </c>
      <c r="N3881" t="s">
        <v>6085</v>
      </c>
      <c r="O3881" t="s">
        <v>463</v>
      </c>
    </row>
    <row r="3882" spans="1:15" x14ac:dyDescent="0.3">
      <c r="A3882">
        <v>217342</v>
      </c>
      <c r="B3882">
        <v>122</v>
      </c>
      <c r="C3882" t="s">
        <v>552</v>
      </c>
      <c r="D3882" t="s">
        <v>2727</v>
      </c>
      <c r="E3882" t="s">
        <v>3681</v>
      </c>
      <c r="F3882" s="440">
        <v>46090</v>
      </c>
      <c r="G3882">
        <v>28479</v>
      </c>
      <c r="H3882" t="s">
        <v>5959</v>
      </c>
      <c r="I3882" t="s">
        <v>6085</v>
      </c>
      <c r="J3882">
        <v>20.23</v>
      </c>
      <c r="K3882" t="s">
        <v>5598</v>
      </c>
      <c r="L3882">
        <v>1638.63</v>
      </c>
      <c r="M3882">
        <v>81</v>
      </c>
      <c r="N3882" t="s">
        <v>6085</v>
      </c>
      <c r="O3882" t="s">
        <v>463</v>
      </c>
    </row>
    <row r="3883" spans="1:15" x14ac:dyDescent="0.3">
      <c r="A3883">
        <v>217341</v>
      </c>
      <c r="B3883">
        <v>122</v>
      </c>
      <c r="C3883" t="s">
        <v>552</v>
      </c>
      <c r="D3883" t="s">
        <v>2754</v>
      </c>
      <c r="E3883" t="s">
        <v>3682</v>
      </c>
      <c r="F3883" s="440">
        <v>46084</v>
      </c>
      <c r="G3883">
        <v>18589</v>
      </c>
      <c r="H3883" t="s">
        <v>5722</v>
      </c>
      <c r="I3883" t="s">
        <v>4764</v>
      </c>
      <c r="J3883">
        <v>3</v>
      </c>
      <c r="K3883" t="s">
        <v>5605</v>
      </c>
      <c r="L3883">
        <v>352.68</v>
      </c>
      <c r="M3883">
        <v>117.56</v>
      </c>
      <c r="N3883" t="s">
        <v>4764</v>
      </c>
      <c r="O3883" t="s">
        <v>463</v>
      </c>
    </row>
    <row r="3884" spans="1:15" x14ac:dyDescent="0.3">
      <c r="A3884">
        <v>217341</v>
      </c>
      <c r="B3884">
        <v>122</v>
      </c>
      <c r="C3884" t="s">
        <v>552</v>
      </c>
      <c r="D3884" t="s">
        <v>2754</v>
      </c>
      <c r="E3884" t="s">
        <v>3682</v>
      </c>
      <c r="F3884" s="440">
        <v>46084</v>
      </c>
      <c r="G3884">
        <v>17905</v>
      </c>
      <c r="H3884" t="s">
        <v>5817</v>
      </c>
      <c r="I3884" t="s">
        <v>4764</v>
      </c>
      <c r="J3884">
        <v>10</v>
      </c>
      <c r="K3884" t="s">
        <v>5605</v>
      </c>
      <c r="L3884">
        <v>199.7</v>
      </c>
      <c r="M3884">
        <v>19.97</v>
      </c>
      <c r="N3884" t="s">
        <v>4764</v>
      </c>
      <c r="O3884" t="s">
        <v>463</v>
      </c>
    </row>
    <row r="3885" spans="1:15" x14ac:dyDescent="0.3">
      <c r="A3885">
        <v>217341</v>
      </c>
      <c r="B3885">
        <v>122</v>
      </c>
      <c r="C3885" t="s">
        <v>552</v>
      </c>
      <c r="D3885" t="s">
        <v>2754</v>
      </c>
      <c r="E3885" t="s">
        <v>3682</v>
      </c>
      <c r="F3885" s="440">
        <v>46084</v>
      </c>
      <c r="G3885">
        <v>17895</v>
      </c>
      <c r="H3885" t="s">
        <v>5819</v>
      </c>
      <c r="I3885" t="s">
        <v>4764</v>
      </c>
      <c r="J3885">
        <v>6</v>
      </c>
      <c r="K3885" t="s">
        <v>5605</v>
      </c>
      <c r="L3885">
        <v>138.36000000000001</v>
      </c>
      <c r="M3885">
        <v>23.06</v>
      </c>
      <c r="N3885" t="s">
        <v>4764</v>
      </c>
      <c r="O3885" t="s">
        <v>463</v>
      </c>
    </row>
    <row r="3886" spans="1:15" x14ac:dyDescent="0.3">
      <c r="A3886">
        <v>217341</v>
      </c>
      <c r="B3886">
        <v>122</v>
      </c>
      <c r="C3886" t="s">
        <v>552</v>
      </c>
      <c r="D3886" t="s">
        <v>2754</v>
      </c>
      <c r="E3886" t="s">
        <v>3682</v>
      </c>
      <c r="F3886" s="440">
        <v>46084</v>
      </c>
      <c r="G3886">
        <v>17881</v>
      </c>
      <c r="H3886" t="s">
        <v>5822</v>
      </c>
      <c r="I3886" t="s">
        <v>4764</v>
      </c>
      <c r="J3886">
        <v>8</v>
      </c>
      <c r="K3886" t="s">
        <v>5605</v>
      </c>
      <c r="L3886">
        <v>160.88</v>
      </c>
      <c r="M3886">
        <v>20.11</v>
      </c>
      <c r="N3886" t="s">
        <v>4764</v>
      </c>
      <c r="O3886" t="s">
        <v>463</v>
      </c>
    </row>
    <row r="3887" spans="1:15" x14ac:dyDescent="0.3">
      <c r="A3887">
        <v>217341</v>
      </c>
      <c r="B3887">
        <v>122</v>
      </c>
      <c r="C3887" t="s">
        <v>552</v>
      </c>
      <c r="D3887" t="s">
        <v>2754</v>
      </c>
      <c r="E3887" t="s">
        <v>3682</v>
      </c>
      <c r="F3887" s="440">
        <v>46084</v>
      </c>
      <c r="G3887">
        <v>17886</v>
      </c>
      <c r="H3887" t="s">
        <v>5820</v>
      </c>
      <c r="I3887" t="s">
        <v>4764</v>
      </c>
      <c r="J3887">
        <v>8</v>
      </c>
      <c r="K3887" t="s">
        <v>5605</v>
      </c>
      <c r="L3887">
        <v>184.48</v>
      </c>
      <c r="M3887">
        <v>23.06</v>
      </c>
      <c r="N3887" t="s">
        <v>4764</v>
      </c>
      <c r="O3887" t="s">
        <v>463</v>
      </c>
    </row>
    <row r="3888" spans="1:15" x14ac:dyDescent="0.3">
      <c r="A3888">
        <v>217341</v>
      </c>
      <c r="B3888">
        <v>122</v>
      </c>
      <c r="C3888" t="s">
        <v>552</v>
      </c>
      <c r="D3888" t="s">
        <v>2754</v>
      </c>
      <c r="E3888" t="s">
        <v>3682</v>
      </c>
      <c r="F3888" s="440">
        <v>46084</v>
      </c>
      <c r="G3888">
        <v>18586</v>
      </c>
      <c r="H3888" t="s">
        <v>6013</v>
      </c>
      <c r="I3888" t="s">
        <v>4764</v>
      </c>
      <c r="J3888">
        <v>9</v>
      </c>
      <c r="K3888" t="s">
        <v>5605</v>
      </c>
      <c r="L3888">
        <v>1160.73</v>
      </c>
      <c r="M3888">
        <v>128.97</v>
      </c>
      <c r="N3888" t="s">
        <v>4764</v>
      </c>
      <c r="O3888" t="s">
        <v>463</v>
      </c>
    </row>
    <row r="3889" spans="1:15" x14ac:dyDescent="0.3">
      <c r="A3889">
        <v>217341</v>
      </c>
      <c r="B3889">
        <v>122</v>
      </c>
      <c r="C3889" t="s">
        <v>552</v>
      </c>
      <c r="D3889" t="s">
        <v>2754</v>
      </c>
      <c r="E3889" t="s">
        <v>3682</v>
      </c>
      <c r="F3889" s="440">
        <v>46084</v>
      </c>
      <c r="G3889">
        <v>17903</v>
      </c>
      <c r="H3889" t="s">
        <v>5818</v>
      </c>
      <c r="I3889" t="s">
        <v>4764</v>
      </c>
      <c r="J3889">
        <v>10</v>
      </c>
      <c r="K3889" t="s">
        <v>5605</v>
      </c>
      <c r="L3889">
        <v>199.7</v>
      </c>
      <c r="M3889">
        <v>19.97</v>
      </c>
      <c r="N3889" t="s">
        <v>4764</v>
      </c>
      <c r="O3889" t="s">
        <v>463</v>
      </c>
    </row>
    <row r="3890" spans="1:15" x14ac:dyDescent="0.3">
      <c r="A3890">
        <v>217340</v>
      </c>
      <c r="B3890">
        <v>122</v>
      </c>
      <c r="C3890" t="s">
        <v>552</v>
      </c>
      <c r="D3890" t="s">
        <v>2776</v>
      </c>
      <c r="E3890" t="s">
        <v>3683</v>
      </c>
      <c r="F3890" s="440">
        <v>46093</v>
      </c>
      <c r="G3890">
        <v>26586</v>
      </c>
      <c r="H3890" t="s">
        <v>5889</v>
      </c>
      <c r="I3890" t="s">
        <v>6085</v>
      </c>
      <c r="J3890">
        <v>2</v>
      </c>
      <c r="K3890" t="s">
        <v>5703</v>
      </c>
      <c r="L3890">
        <v>650</v>
      </c>
      <c r="M3890">
        <v>325</v>
      </c>
      <c r="N3890" t="s">
        <v>6085</v>
      </c>
      <c r="O3890" t="s">
        <v>463</v>
      </c>
    </row>
    <row r="3891" spans="1:15" x14ac:dyDescent="0.3">
      <c r="A3891">
        <v>217339</v>
      </c>
      <c r="B3891">
        <v>122</v>
      </c>
      <c r="C3891" t="s">
        <v>552</v>
      </c>
      <c r="D3891" t="s">
        <v>2760</v>
      </c>
      <c r="E3891" t="s">
        <v>3684</v>
      </c>
      <c r="F3891" s="440">
        <v>46091</v>
      </c>
      <c r="G3891">
        <v>17341</v>
      </c>
      <c r="H3891" t="s">
        <v>6217</v>
      </c>
      <c r="I3891" t="s">
        <v>6097</v>
      </c>
      <c r="J3891">
        <v>4</v>
      </c>
      <c r="K3891" t="s">
        <v>5668</v>
      </c>
      <c r="L3891">
        <v>299.2</v>
      </c>
      <c r="M3891">
        <v>74.8</v>
      </c>
      <c r="N3891" t="s">
        <v>6099</v>
      </c>
      <c r="O3891" t="s">
        <v>463</v>
      </c>
    </row>
    <row r="3892" spans="1:15" x14ac:dyDescent="0.3">
      <c r="A3892">
        <v>217339</v>
      </c>
      <c r="B3892">
        <v>122</v>
      </c>
      <c r="C3892" t="s">
        <v>552</v>
      </c>
      <c r="D3892" t="s">
        <v>2760</v>
      </c>
      <c r="E3892" t="s">
        <v>3684</v>
      </c>
      <c r="F3892" s="440">
        <v>46091</v>
      </c>
      <c r="G3892">
        <v>17535</v>
      </c>
      <c r="H3892" t="s">
        <v>6127</v>
      </c>
      <c r="I3892" t="s">
        <v>6097</v>
      </c>
      <c r="J3892">
        <v>2</v>
      </c>
      <c r="K3892" t="s">
        <v>5703</v>
      </c>
      <c r="L3892">
        <v>240</v>
      </c>
      <c r="M3892">
        <v>120</v>
      </c>
      <c r="N3892" t="s">
        <v>6099</v>
      </c>
      <c r="O3892" t="s">
        <v>463</v>
      </c>
    </row>
    <row r="3893" spans="1:15" x14ac:dyDescent="0.3">
      <c r="A3893">
        <v>217339</v>
      </c>
      <c r="B3893">
        <v>122</v>
      </c>
      <c r="C3893" t="s">
        <v>552</v>
      </c>
      <c r="D3893" t="s">
        <v>2760</v>
      </c>
      <c r="E3893" t="s">
        <v>3684</v>
      </c>
      <c r="F3893" s="440">
        <v>46091</v>
      </c>
      <c r="G3893">
        <v>21437</v>
      </c>
      <c r="H3893" t="s">
        <v>6352</v>
      </c>
      <c r="I3893" t="s">
        <v>6097</v>
      </c>
      <c r="J3893">
        <v>2</v>
      </c>
      <c r="K3893" t="s">
        <v>5605</v>
      </c>
      <c r="L3893">
        <v>302.32</v>
      </c>
      <c r="M3893">
        <v>151.16</v>
      </c>
      <c r="N3893" t="s">
        <v>6099</v>
      </c>
      <c r="O3893" t="s">
        <v>463</v>
      </c>
    </row>
    <row r="3894" spans="1:15" x14ac:dyDescent="0.3">
      <c r="A3894">
        <v>217339</v>
      </c>
      <c r="B3894">
        <v>122</v>
      </c>
      <c r="C3894" t="s">
        <v>552</v>
      </c>
      <c r="D3894" t="s">
        <v>2760</v>
      </c>
      <c r="E3894" t="s">
        <v>3684</v>
      </c>
      <c r="F3894" s="440">
        <v>46091</v>
      </c>
      <c r="G3894">
        <v>17001</v>
      </c>
      <c r="H3894" t="s">
        <v>6184</v>
      </c>
      <c r="I3894" t="s">
        <v>6097</v>
      </c>
      <c r="J3894">
        <v>15</v>
      </c>
      <c r="K3894" t="s">
        <v>5613</v>
      </c>
      <c r="L3894">
        <v>73.8</v>
      </c>
      <c r="M3894">
        <v>4.92</v>
      </c>
      <c r="N3894" t="s">
        <v>6099</v>
      </c>
      <c r="O3894" t="s">
        <v>463</v>
      </c>
    </row>
    <row r="3895" spans="1:15" x14ac:dyDescent="0.3">
      <c r="A3895">
        <v>217339</v>
      </c>
      <c r="B3895">
        <v>122</v>
      </c>
      <c r="C3895" t="s">
        <v>552</v>
      </c>
      <c r="D3895" t="s">
        <v>2760</v>
      </c>
      <c r="E3895" t="s">
        <v>3684</v>
      </c>
      <c r="F3895" s="440">
        <v>46091</v>
      </c>
      <c r="G3895">
        <v>17418</v>
      </c>
      <c r="H3895" t="s">
        <v>6128</v>
      </c>
      <c r="I3895" t="s">
        <v>6097</v>
      </c>
      <c r="J3895">
        <v>10</v>
      </c>
      <c r="K3895" t="s">
        <v>5703</v>
      </c>
      <c r="L3895">
        <v>589</v>
      </c>
      <c r="M3895">
        <v>58.9</v>
      </c>
      <c r="N3895" t="s">
        <v>6099</v>
      </c>
      <c r="O3895" t="s">
        <v>463</v>
      </c>
    </row>
    <row r="3896" spans="1:15" x14ac:dyDescent="0.3">
      <c r="A3896">
        <v>217339</v>
      </c>
      <c r="B3896">
        <v>122</v>
      </c>
      <c r="C3896" t="s">
        <v>552</v>
      </c>
      <c r="D3896" t="s">
        <v>2760</v>
      </c>
      <c r="E3896" t="s">
        <v>3684</v>
      </c>
      <c r="F3896" s="440">
        <v>46091</v>
      </c>
      <c r="G3896">
        <v>27393</v>
      </c>
      <c r="H3896" t="s">
        <v>6133</v>
      </c>
      <c r="I3896" t="s">
        <v>6097</v>
      </c>
      <c r="J3896">
        <v>4</v>
      </c>
      <c r="K3896" t="s">
        <v>5613</v>
      </c>
      <c r="L3896">
        <v>75.92</v>
      </c>
      <c r="M3896">
        <v>18.98</v>
      </c>
      <c r="N3896" t="s">
        <v>6099</v>
      </c>
      <c r="O3896" t="s">
        <v>463</v>
      </c>
    </row>
    <row r="3897" spans="1:15" x14ac:dyDescent="0.3">
      <c r="A3897">
        <v>217339</v>
      </c>
      <c r="B3897">
        <v>122</v>
      </c>
      <c r="C3897" t="s">
        <v>552</v>
      </c>
      <c r="D3897" t="s">
        <v>2760</v>
      </c>
      <c r="E3897" t="s">
        <v>3684</v>
      </c>
      <c r="F3897" s="440">
        <v>46091</v>
      </c>
      <c r="G3897">
        <v>28880</v>
      </c>
      <c r="H3897" t="s">
        <v>6179</v>
      </c>
      <c r="J3897">
        <v>4</v>
      </c>
      <c r="K3897" t="s">
        <v>5703</v>
      </c>
      <c r="L3897">
        <v>340</v>
      </c>
      <c r="M3897">
        <v>85</v>
      </c>
      <c r="N3897" t="s">
        <v>6099</v>
      </c>
      <c r="O3897" t="s">
        <v>463</v>
      </c>
    </row>
    <row r="3898" spans="1:15" x14ac:dyDescent="0.3">
      <c r="A3898">
        <v>217337</v>
      </c>
      <c r="B3898">
        <v>122</v>
      </c>
      <c r="C3898" t="s">
        <v>552</v>
      </c>
      <c r="D3898" t="s">
        <v>2946</v>
      </c>
      <c r="E3898" t="s">
        <v>3685</v>
      </c>
      <c r="F3898" s="440">
        <v>46083</v>
      </c>
      <c r="G3898">
        <v>19857</v>
      </c>
      <c r="H3898" t="s">
        <v>5602</v>
      </c>
      <c r="I3898" t="s">
        <v>6085</v>
      </c>
      <c r="J3898">
        <v>12</v>
      </c>
      <c r="K3898" t="s">
        <v>5598</v>
      </c>
      <c r="L3898">
        <v>624</v>
      </c>
      <c r="M3898">
        <v>52</v>
      </c>
      <c r="N3898" t="s">
        <v>6085</v>
      </c>
      <c r="O3898" t="s">
        <v>463</v>
      </c>
    </row>
    <row r="3899" spans="1:15" x14ac:dyDescent="0.3">
      <c r="A3899">
        <v>217337</v>
      </c>
      <c r="B3899">
        <v>122</v>
      </c>
      <c r="C3899" t="s">
        <v>552</v>
      </c>
      <c r="D3899" t="s">
        <v>2946</v>
      </c>
      <c r="E3899" t="s">
        <v>3685</v>
      </c>
      <c r="F3899" s="440">
        <v>46083</v>
      </c>
      <c r="G3899">
        <v>25282</v>
      </c>
      <c r="H3899" t="s">
        <v>5652</v>
      </c>
      <c r="I3899" t="s">
        <v>6085</v>
      </c>
      <c r="J3899">
        <v>20</v>
      </c>
      <c r="K3899" t="s">
        <v>5605</v>
      </c>
      <c r="L3899">
        <v>830</v>
      </c>
      <c r="M3899">
        <v>41.5</v>
      </c>
      <c r="N3899" t="s">
        <v>6085</v>
      </c>
      <c r="O3899" t="s">
        <v>463</v>
      </c>
    </row>
    <row r="3900" spans="1:15" x14ac:dyDescent="0.3">
      <c r="A3900">
        <v>217337</v>
      </c>
      <c r="B3900">
        <v>122</v>
      </c>
      <c r="C3900" t="s">
        <v>552</v>
      </c>
      <c r="D3900" t="s">
        <v>2946</v>
      </c>
      <c r="E3900" t="s">
        <v>3685</v>
      </c>
      <c r="F3900" s="440">
        <v>46083</v>
      </c>
      <c r="G3900">
        <v>24831</v>
      </c>
      <c r="H3900" t="s">
        <v>5689</v>
      </c>
      <c r="I3900" t="s">
        <v>6085</v>
      </c>
      <c r="J3900">
        <v>2</v>
      </c>
      <c r="K3900" t="s">
        <v>5598</v>
      </c>
      <c r="L3900">
        <v>252</v>
      </c>
      <c r="M3900">
        <v>126</v>
      </c>
      <c r="N3900" t="s">
        <v>6085</v>
      </c>
      <c r="O3900" t="s">
        <v>463</v>
      </c>
    </row>
    <row r="3901" spans="1:15" x14ac:dyDescent="0.3">
      <c r="A3901">
        <v>217336</v>
      </c>
      <c r="B3901">
        <v>122</v>
      </c>
      <c r="C3901" t="s">
        <v>552</v>
      </c>
      <c r="D3901" t="s">
        <v>2877</v>
      </c>
      <c r="E3901" t="s">
        <v>3686</v>
      </c>
      <c r="F3901" s="440">
        <v>46092</v>
      </c>
      <c r="G3901">
        <v>24833</v>
      </c>
      <c r="H3901" t="s">
        <v>5707</v>
      </c>
      <c r="I3901" t="s">
        <v>6085</v>
      </c>
      <c r="J3901">
        <v>10</v>
      </c>
      <c r="K3901" t="s">
        <v>5703</v>
      </c>
      <c r="L3901">
        <v>477.5</v>
      </c>
      <c r="M3901">
        <v>47.75</v>
      </c>
      <c r="N3901" t="s">
        <v>6085</v>
      </c>
      <c r="O3901" t="s">
        <v>463</v>
      </c>
    </row>
    <row r="3902" spans="1:15" x14ac:dyDescent="0.3">
      <c r="A3902">
        <v>217333</v>
      </c>
      <c r="B3902">
        <v>122</v>
      </c>
      <c r="C3902" t="s">
        <v>552</v>
      </c>
      <c r="D3902" t="s">
        <v>2763</v>
      </c>
      <c r="E3902" t="s">
        <v>3687</v>
      </c>
      <c r="F3902" s="440">
        <v>46093</v>
      </c>
      <c r="G3902">
        <v>26880</v>
      </c>
      <c r="H3902" t="s">
        <v>5913</v>
      </c>
      <c r="I3902" t="s">
        <v>6085</v>
      </c>
      <c r="J3902">
        <v>200</v>
      </c>
      <c r="K3902" t="s">
        <v>5613</v>
      </c>
      <c r="L3902">
        <v>500</v>
      </c>
      <c r="M3902">
        <v>2.5</v>
      </c>
      <c r="N3902" t="s">
        <v>6085</v>
      </c>
      <c r="O3902" t="s">
        <v>463</v>
      </c>
    </row>
    <row r="3903" spans="1:15" x14ac:dyDescent="0.3">
      <c r="A3903">
        <v>217332</v>
      </c>
      <c r="B3903">
        <v>122</v>
      </c>
      <c r="C3903" t="s">
        <v>552</v>
      </c>
      <c r="D3903" t="s">
        <v>2725</v>
      </c>
      <c r="E3903" t="s">
        <v>3688</v>
      </c>
      <c r="F3903" s="440">
        <v>46091</v>
      </c>
      <c r="G3903">
        <v>18157</v>
      </c>
      <c r="H3903" t="s">
        <v>5793</v>
      </c>
      <c r="I3903" t="s">
        <v>4764</v>
      </c>
      <c r="J3903">
        <v>12</v>
      </c>
      <c r="K3903" t="s">
        <v>5601</v>
      </c>
      <c r="L3903">
        <v>2376</v>
      </c>
      <c r="M3903">
        <v>198</v>
      </c>
      <c r="N3903" t="s">
        <v>4764</v>
      </c>
      <c r="O3903" t="s">
        <v>463</v>
      </c>
    </row>
    <row r="3904" spans="1:15" x14ac:dyDescent="0.3">
      <c r="A3904">
        <v>217332</v>
      </c>
      <c r="B3904">
        <v>122</v>
      </c>
      <c r="C3904" t="s">
        <v>552</v>
      </c>
      <c r="D3904" t="s">
        <v>2725</v>
      </c>
      <c r="E3904" t="s">
        <v>3688</v>
      </c>
      <c r="F3904" s="440">
        <v>46091</v>
      </c>
      <c r="G3904">
        <v>18382</v>
      </c>
      <c r="H3904" t="s">
        <v>5738</v>
      </c>
      <c r="I3904" t="s">
        <v>4764</v>
      </c>
      <c r="J3904">
        <v>12</v>
      </c>
      <c r="K3904" t="s">
        <v>5601</v>
      </c>
      <c r="L3904">
        <v>780</v>
      </c>
      <c r="M3904">
        <v>65</v>
      </c>
      <c r="N3904" t="s">
        <v>4764</v>
      </c>
      <c r="O3904" t="s">
        <v>463</v>
      </c>
    </row>
    <row r="3905" spans="1:15" x14ac:dyDescent="0.3">
      <c r="A3905">
        <v>217331</v>
      </c>
      <c r="B3905">
        <v>122</v>
      </c>
      <c r="C3905" t="s">
        <v>552</v>
      </c>
      <c r="D3905" t="s">
        <v>3508</v>
      </c>
      <c r="E3905" t="s">
        <v>3689</v>
      </c>
      <c r="F3905" s="440">
        <v>46091</v>
      </c>
      <c r="G3905">
        <v>17564</v>
      </c>
      <c r="H3905" t="s">
        <v>6142</v>
      </c>
      <c r="I3905" t="s">
        <v>6097</v>
      </c>
      <c r="J3905">
        <v>2</v>
      </c>
      <c r="K3905" t="s">
        <v>5613</v>
      </c>
      <c r="L3905">
        <v>94</v>
      </c>
      <c r="M3905">
        <v>47</v>
      </c>
      <c r="N3905" t="s">
        <v>6099</v>
      </c>
      <c r="O3905" t="s">
        <v>463</v>
      </c>
    </row>
    <row r="3906" spans="1:15" x14ac:dyDescent="0.3">
      <c r="A3906">
        <v>217331</v>
      </c>
      <c r="B3906">
        <v>122</v>
      </c>
      <c r="C3906" t="s">
        <v>552</v>
      </c>
      <c r="D3906" t="s">
        <v>3508</v>
      </c>
      <c r="E3906" t="s">
        <v>3689</v>
      </c>
      <c r="F3906" s="440">
        <v>46091</v>
      </c>
      <c r="G3906">
        <v>17476</v>
      </c>
      <c r="H3906" t="s">
        <v>6138</v>
      </c>
      <c r="I3906" t="s">
        <v>6102</v>
      </c>
      <c r="J3906">
        <v>4</v>
      </c>
      <c r="K3906" t="s">
        <v>5605</v>
      </c>
      <c r="L3906">
        <v>84</v>
      </c>
      <c r="M3906">
        <v>21</v>
      </c>
      <c r="N3906" t="s">
        <v>6099</v>
      </c>
      <c r="O3906" t="s">
        <v>463</v>
      </c>
    </row>
    <row r="3907" spans="1:15" x14ac:dyDescent="0.3">
      <c r="A3907">
        <v>217331</v>
      </c>
      <c r="B3907">
        <v>122</v>
      </c>
      <c r="C3907" t="s">
        <v>552</v>
      </c>
      <c r="D3907" t="s">
        <v>3508</v>
      </c>
      <c r="E3907" t="s">
        <v>3689</v>
      </c>
      <c r="F3907" s="440">
        <v>46091</v>
      </c>
      <c r="G3907">
        <v>17488</v>
      </c>
      <c r="H3907" t="s">
        <v>6130</v>
      </c>
      <c r="I3907" t="s">
        <v>6097</v>
      </c>
      <c r="J3907">
        <v>4</v>
      </c>
      <c r="K3907" t="s">
        <v>5703</v>
      </c>
      <c r="L3907">
        <v>84</v>
      </c>
      <c r="M3907">
        <v>21</v>
      </c>
      <c r="N3907" t="s">
        <v>6099</v>
      </c>
      <c r="O3907" t="s">
        <v>463</v>
      </c>
    </row>
    <row r="3908" spans="1:15" x14ac:dyDescent="0.3">
      <c r="A3908">
        <v>217331</v>
      </c>
      <c r="B3908">
        <v>122</v>
      </c>
      <c r="C3908" t="s">
        <v>552</v>
      </c>
      <c r="D3908" t="s">
        <v>3508</v>
      </c>
      <c r="E3908" t="s">
        <v>3689</v>
      </c>
      <c r="F3908" s="440">
        <v>46091</v>
      </c>
      <c r="G3908">
        <v>17504</v>
      </c>
      <c r="H3908" t="s">
        <v>6132</v>
      </c>
      <c r="I3908" t="s">
        <v>6102</v>
      </c>
      <c r="J3908">
        <v>4</v>
      </c>
      <c r="K3908" t="s">
        <v>5613</v>
      </c>
      <c r="L3908">
        <v>84</v>
      </c>
      <c r="M3908">
        <v>21</v>
      </c>
      <c r="N3908" t="s">
        <v>6099</v>
      </c>
      <c r="O3908" t="s">
        <v>463</v>
      </c>
    </row>
    <row r="3909" spans="1:15" x14ac:dyDescent="0.3">
      <c r="A3909">
        <v>217331</v>
      </c>
      <c r="B3909">
        <v>122</v>
      </c>
      <c r="C3909" t="s">
        <v>552</v>
      </c>
      <c r="D3909" t="s">
        <v>3508</v>
      </c>
      <c r="E3909" t="s">
        <v>3689</v>
      </c>
      <c r="F3909" s="440">
        <v>46091</v>
      </c>
      <c r="G3909">
        <v>17361</v>
      </c>
      <c r="H3909" t="s">
        <v>6136</v>
      </c>
      <c r="I3909" t="s">
        <v>6097</v>
      </c>
      <c r="J3909">
        <v>4</v>
      </c>
      <c r="K3909" t="s">
        <v>5605</v>
      </c>
      <c r="L3909">
        <v>29.8</v>
      </c>
      <c r="M3909">
        <v>7.45</v>
      </c>
      <c r="N3909" t="s">
        <v>6099</v>
      </c>
      <c r="O3909" t="s">
        <v>463</v>
      </c>
    </row>
    <row r="3910" spans="1:15" x14ac:dyDescent="0.3">
      <c r="A3910">
        <v>217331</v>
      </c>
      <c r="B3910">
        <v>122</v>
      </c>
      <c r="C3910" t="s">
        <v>552</v>
      </c>
      <c r="D3910" t="s">
        <v>3508</v>
      </c>
      <c r="E3910" t="s">
        <v>3689</v>
      </c>
      <c r="F3910" s="440">
        <v>46091</v>
      </c>
      <c r="G3910">
        <v>21432</v>
      </c>
      <c r="H3910" t="s">
        <v>6248</v>
      </c>
      <c r="I3910" t="s">
        <v>6097</v>
      </c>
      <c r="J3910">
        <v>2</v>
      </c>
      <c r="K3910" t="s">
        <v>5605</v>
      </c>
      <c r="L3910">
        <v>190</v>
      </c>
      <c r="M3910">
        <v>95</v>
      </c>
      <c r="N3910" t="s">
        <v>6099</v>
      </c>
      <c r="O3910" t="s">
        <v>463</v>
      </c>
    </row>
    <row r="3911" spans="1:15" x14ac:dyDescent="0.3">
      <c r="A3911">
        <v>217331</v>
      </c>
      <c r="B3911">
        <v>122</v>
      </c>
      <c r="C3911" t="s">
        <v>552</v>
      </c>
      <c r="D3911" t="s">
        <v>3508</v>
      </c>
      <c r="E3911" t="s">
        <v>3689</v>
      </c>
      <c r="F3911" s="440">
        <v>46091</v>
      </c>
      <c r="G3911">
        <v>21665</v>
      </c>
      <c r="H3911" t="s">
        <v>6096</v>
      </c>
      <c r="I3911" t="s">
        <v>6097</v>
      </c>
      <c r="J3911">
        <v>6</v>
      </c>
      <c r="K3911" t="s">
        <v>6098</v>
      </c>
      <c r="L3911">
        <v>190.92</v>
      </c>
      <c r="M3911">
        <v>31.82</v>
      </c>
      <c r="N3911" t="s">
        <v>6099</v>
      </c>
      <c r="O3911" t="s">
        <v>463</v>
      </c>
    </row>
    <row r="3912" spans="1:15" x14ac:dyDescent="0.3">
      <c r="A3912">
        <v>217331</v>
      </c>
      <c r="B3912">
        <v>122</v>
      </c>
      <c r="C3912" t="s">
        <v>552</v>
      </c>
      <c r="D3912" t="s">
        <v>3508</v>
      </c>
      <c r="E3912" t="s">
        <v>3689</v>
      </c>
      <c r="F3912" s="440">
        <v>46091</v>
      </c>
      <c r="G3912">
        <v>17162</v>
      </c>
      <c r="H3912" t="s">
        <v>6137</v>
      </c>
      <c r="I3912" t="s">
        <v>6097</v>
      </c>
      <c r="J3912">
        <v>6</v>
      </c>
      <c r="K3912" t="s">
        <v>5613</v>
      </c>
      <c r="L3912">
        <v>324</v>
      </c>
      <c r="M3912">
        <v>54</v>
      </c>
      <c r="N3912" t="s">
        <v>6099</v>
      </c>
      <c r="O3912" t="s">
        <v>463</v>
      </c>
    </row>
    <row r="3913" spans="1:15" x14ac:dyDescent="0.3">
      <c r="A3913">
        <v>217330</v>
      </c>
      <c r="B3913">
        <v>122</v>
      </c>
      <c r="C3913" t="s">
        <v>552</v>
      </c>
      <c r="D3913" t="s">
        <v>3508</v>
      </c>
      <c r="E3913" t="s">
        <v>3690</v>
      </c>
      <c r="F3913" s="440">
        <v>46092</v>
      </c>
      <c r="G3913">
        <v>24952</v>
      </c>
      <c r="H3913" t="s">
        <v>5599</v>
      </c>
      <c r="I3913" t="s">
        <v>6085</v>
      </c>
      <c r="J3913">
        <v>6</v>
      </c>
      <c r="K3913" t="s">
        <v>5598</v>
      </c>
      <c r="L3913">
        <v>539.4</v>
      </c>
      <c r="M3913">
        <v>89.9</v>
      </c>
      <c r="N3913" t="s">
        <v>6085</v>
      </c>
      <c r="O3913" t="s">
        <v>463</v>
      </c>
    </row>
    <row r="3914" spans="1:15" x14ac:dyDescent="0.3">
      <c r="A3914">
        <v>217330</v>
      </c>
      <c r="B3914">
        <v>122</v>
      </c>
      <c r="C3914" t="s">
        <v>552</v>
      </c>
      <c r="D3914" t="s">
        <v>3508</v>
      </c>
      <c r="E3914" t="s">
        <v>3690</v>
      </c>
      <c r="F3914" s="440">
        <v>46092</v>
      </c>
      <c r="G3914">
        <v>21073</v>
      </c>
      <c r="H3914" t="s">
        <v>5628</v>
      </c>
      <c r="I3914" t="s">
        <v>6085</v>
      </c>
      <c r="J3914">
        <v>10</v>
      </c>
      <c r="K3914" t="s">
        <v>5613</v>
      </c>
      <c r="L3914">
        <v>489</v>
      </c>
      <c r="M3914">
        <v>48.9</v>
      </c>
      <c r="N3914" t="s">
        <v>6085</v>
      </c>
      <c r="O3914" t="s">
        <v>463</v>
      </c>
    </row>
    <row r="3915" spans="1:15" x14ac:dyDescent="0.3">
      <c r="A3915">
        <v>217330</v>
      </c>
      <c r="B3915">
        <v>122</v>
      </c>
      <c r="C3915" t="s">
        <v>552</v>
      </c>
      <c r="D3915" t="s">
        <v>3508</v>
      </c>
      <c r="E3915" t="s">
        <v>3690</v>
      </c>
      <c r="F3915" s="440">
        <v>46092</v>
      </c>
      <c r="G3915">
        <v>20871</v>
      </c>
      <c r="H3915" t="s">
        <v>5663</v>
      </c>
      <c r="I3915" t="s">
        <v>6085</v>
      </c>
      <c r="J3915">
        <v>3</v>
      </c>
      <c r="K3915" t="s">
        <v>5625</v>
      </c>
      <c r="L3915">
        <v>59.67</v>
      </c>
      <c r="M3915">
        <v>19.89</v>
      </c>
      <c r="N3915" t="s">
        <v>6085</v>
      </c>
      <c r="O3915" t="s">
        <v>463</v>
      </c>
    </row>
    <row r="3916" spans="1:15" x14ac:dyDescent="0.3">
      <c r="A3916">
        <v>217330</v>
      </c>
      <c r="B3916">
        <v>122</v>
      </c>
      <c r="C3916" t="s">
        <v>552</v>
      </c>
      <c r="D3916" t="s">
        <v>3508</v>
      </c>
      <c r="E3916" t="s">
        <v>3690</v>
      </c>
      <c r="F3916" s="440">
        <v>46092</v>
      </c>
      <c r="G3916">
        <v>19984</v>
      </c>
      <c r="H3916" t="s">
        <v>5669</v>
      </c>
      <c r="I3916" t="s">
        <v>6085</v>
      </c>
      <c r="J3916">
        <v>1</v>
      </c>
      <c r="K3916" t="s">
        <v>5613</v>
      </c>
      <c r="L3916">
        <v>19.8</v>
      </c>
      <c r="M3916">
        <v>19.8</v>
      </c>
      <c r="N3916" t="s">
        <v>6085</v>
      </c>
      <c r="O3916" t="s">
        <v>463</v>
      </c>
    </row>
    <row r="3917" spans="1:15" x14ac:dyDescent="0.3">
      <c r="A3917">
        <v>217329</v>
      </c>
      <c r="B3917">
        <v>122</v>
      </c>
      <c r="C3917" t="s">
        <v>552</v>
      </c>
      <c r="D3917" t="s">
        <v>2815</v>
      </c>
      <c r="E3917" t="s">
        <v>3691</v>
      </c>
      <c r="F3917" s="440">
        <v>46091</v>
      </c>
      <c r="G3917">
        <v>18543</v>
      </c>
      <c r="H3917" t="s">
        <v>5729</v>
      </c>
      <c r="I3917" t="s">
        <v>4764</v>
      </c>
      <c r="J3917">
        <v>14</v>
      </c>
      <c r="K3917" t="s">
        <v>5601</v>
      </c>
      <c r="L3917">
        <v>301</v>
      </c>
      <c r="M3917">
        <v>21.5</v>
      </c>
      <c r="N3917" t="s">
        <v>4764</v>
      </c>
      <c r="O3917" t="s">
        <v>463</v>
      </c>
    </row>
    <row r="3918" spans="1:15" x14ac:dyDescent="0.3">
      <c r="A3918">
        <v>217328</v>
      </c>
      <c r="B3918">
        <v>122</v>
      </c>
      <c r="C3918" t="s">
        <v>552</v>
      </c>
      <c r="D3918" t="s">
        <v>2709</v>
      </c>
      <c r="E3918" t="s">
        <v>3692</v>
      </c>
      <c r="F3918" s="440">
        <v>46091</v>
      </c>
      <c r="G3918">
        <v>23082</v>
      </c>
      <c r="H3918" t="s">
        <v>5697</v>
      </c>
      <c r="I3918" t="s">
        <v>6085</v>
      </c>
      <c r="J3918">
        <v>20</v>
      </c>
      <c r="K3918" t="s">
        <v>5598</v>
      </c>
      <c r="L3918">
        <v>1638</v>
      </c>
      <c r="M3918">
        <v>81.900000000000006</v>
      </c>
      <c r="N3918" t="s">
        <v>6085</v>
      </c>
      <c r="O3918" t="s">
        <v>463</v>
      </c>
    </row>
    <row r="3919" spans="1:15" x14ac:dyDescent="0.3">
      <c r="A3919">
        <v>217327</v>
      </c>
      <c r="B3919">
        <v>122</v>
      </c>
      <c r="C3919" t="s">
        <v>552</v>
      </c>
      <c r="D3919" t="s">
        <v>2697</v>
      </c>
      <c r="E3919" t="s">
        <v>3693</v>
      </c>
      <c r="F3919" s="440">
        <v>46091</v>
      </c>
      <c r="G3919">
        <v>19787</v>
      </c>
      <c r="H3919" t="s">
        <v>5914</v>
      </c>
      <c r="I3919" t="s">
        <v>6085</v>
      </c>
      <c r="J3919">
        <v>4</v>
      </c>
      <c r="K3919" t="s">
        <v>5598</v>
      </c>
      <c r="L3919">
        <v>21</v>
      </c>
      <c r="M3919">
        <v>5.25</v>
      </c>
      <c r="N3919" t="s">
        <v>6085</v>
      </c>
      <c r="O3919" t="s">
        <v>463</v>
      </c>
    </row>
    <row r="3920" spans="1:15" x14ac:dyDescent="0.3">
      <c r="A3920">
        <v>217327</v>
      </c>
      <c r="B3920">
        <v>122</v>
      </c>
      <c r="C3920" t="s">
        <v>552</v>
      </c>
      <c r="D3920" t="s">
        <v>2697</v>
      </c>
      <c r="E3920" t="s">
        <v>3693</v>
      </c>
      <c r="F3920" s="440">
        <v>46091</v>
      </c>
      <c r="G3920">
        <v>19654</v>
      </c>
      <c r="H3920" t="s">
        <v>5917</v>
      </c>
      <c r="I3920" t="s">
        <v>6085</v>
      </c>
      <c r="J3920">
        <v>5</v>
      </c>
      <c r="K3920" t="s">
        <v>5598</v>
      </c>
      <c r="L3920">
        <v>36.9</v>
      </c>
      <c r="M3920">
        <v>7.38</v>
      </c>
      <c r="N3920" t="s">
        <v>6085</v>
      </c>
      <c r="O3920" t="s">
        <v>463</v>
      </c>
    </row>
    <row r="3921" spans="1:15" x14ac:dyDescent="0.3">
      <c r="A3921">
        <v>217327</v>
      </c>
      <c r="B3921">
        <v>122</v>
      </c>
      <c r="C3921" t="s">
        <v>552</v>
      </c>
      <c r="D3921" t="s">
        <v>2697</v>
      </c>
      <c r="E3921" t="s">
        <v>3693</v>
      </c>
      <c r="F3921" s="440">
        <v>46091</v>
      </c>
      <c r="G3921">
        <v>19502</v>
      </c>
      <c r="H3921" t="s">
        <v>6015</v>
      </c>
      <c r="I3921" t="s">
        <v>6085</v>
      </c>
      <c r="J3921">
        <v>0.8</v>
      </c>
      <c r="K3921" t="s">
        <v>5598</v>
      </c>
      <c r="L3921">
        <v>17.5</v>
      </c>
      <c r="M3921">
        <v>21.875</v>
      </c>
      <c r="N3921" t="s">
        <v>6085</v>
      </c>
      <c r="O3921" t="s">
        <v>463</v>
      </c>
    </row>
    <row r="3922" spans="1:15" x14ac:dyDescent="0.3">
      <c r="A3922">
        <v>217327</v>
      </c>
      <c r="B3922">
        <v>122</v>
      </c>
      <c r="C3922" t="s">
        <v>552</v>
      </c>
      <c r="D3922" t="s">
        <v>2697</v>
      </c>
      <c r="E3922" t="s">
        <v>3693</v>
      </c>
      <c r="F3922" s="440">
        <v>46091</v>
      </c>
      <c r="G3922">
        <v>19721</v>
      </c>
      <c r="H3922" t="s">
        <v>5952</v>
      </c>
      <c r="I3922" t="s">
        <v>6085</v>
      </c>
      <c r="J3922">
        <v>1</v>
      </c>
      <c r="K3922" t="s">
        <v>5598</v>
      </c>
      <c r="L3922">
        <v>40</v>
      </c>
      <c r="M3922">
        <v>40</v>
      </c>
      <c r="N3922" t="s">
        <v>6085</v>
      </c>
      <c r="O3922" t="s">
        <v>463</v>
      </c>
    </row>
    <row r="3923" spans="1:15" x14ac:dyDescent="0.3">
      <c r="A3923">
        <v>217327</v>
      </c>
      <c r="B3923">
        <v>122</v>
      </c>
      <c r="C3923" t="s">
        <v>552</v>
      </c>
      <c r="D3923" t="s">
        <v>2697</v>
      </c>
      <c r="E3923" t="s">
        <v>3693</v>
      </c>
      <c r="F3923" s="440">
        <v>46091</v>
      </c>
      <c r="G3923">
        <v>19846</v>
      </c>
      <c r="H3923" t="s">
        <v>6060</v>
      </c>
      <c r="I3923" t="s">
        <v>6085</v>
      </c>
      <c r="J3923">
        <v>0.5</v>
      </c>
      <c r="K3923" t="s">
        <v>5598</v>
      </c>
      <c r="L3923">
        <v>9.3800000000000008</v>
      </c>
      <c r="M3923">
        <v>18.760000000000002</v>
      </c>
      <c r="N3923" t="s">
        <v>6085</v>
      </c>
      <c r="O3923" t="s">
        <v>463</v>
      </c>
    </row>
    <row r="3924" spans="1:15" x14ac:dyDescent="0.3">
      <c r="A3924">
        <v>217327</v>
      </c>
      <c r="B3924">
        <v>122</v>
      </c>
      <c r="C3924" t="s">
        <v>552</v>
      </c>
      <c r="D3924" t="s">
        <v>2697</v>
      </c>
      <c r="E3924" t="s">
        <v>3693</v>
      </c>
      <c r="F3924" s="440">
        <v>46091</v>
      </c>
      <c r="G3924">
        <v>23186</v>
      </c>
      <c r="H3924" t="s">
        <v>5955</v>
      </c>
      <c r="I3924" t="s">
        <v>6085</v>
      </c>
      <c r="J3924">
        <v>20</v>
      </c>
      <c r="K3924" t="s">
        <v>5598</v>
      </c>
      <c r="L3924">
        <v>220</v>
      </c>
      <c r="M3924">
        <v>11</v>
      </c>
      <c r="N3924" t="s">
        <v>6085</v>
      </c>
      <c r="O3924" t="s">
        <v>463</v>
      </c>
    </row>
    <row r="3925" spans="1:15" x14ac:dyDescent="0.3">
      <c r="A3925">
        <v>217327</v>
      </c>
      <c r="B3925">
        <v>122</v>
      </c>
      <c r="C3925" t="s">
        <v>552</v>
      </c>
      <c r="D3925" t="s">
        <v>2697</v>
      </c>
      <c r="E3925" t="s">
        <v>3693</v>
      </c>
      <c r="F3925" s="440">
        <v>46091</v>
      </c>
      <c r="G3925">
        <v>23198</v>
      </c>
      <c r="H3925" t="s">
        <v>5947</v>
      </c>
      <c r="I3925" t="s">
        <v>6085</v>
      </c>
      <c r="J3925">
        <v>2</v>
      </c>
      <c r="K3925" t="s">
        <v>5598</v>
      </c>
      <c r="L3925">
        <v>25</v>
      </c>
      <c r="M3925">
        <v>12.5</v>
      </c>
      <c r="N3925" t="s">
        <v>6085</v>
      </c>
      <c r="O3925" t="s">
        <v>463</v>
      </c>
    </row>
    <row r="3926" spans="1:15" x14ac:dyDescent="0.3">
      <c r="A3926">
        <v>217327</v>
      </c>
      <c r="B3926">
        <v>122</v>
      </c>
      <c r="C3926" t="s">
        <v>552</v>
      </c>
      <c r="D3926" t="s">
        <v>2697</v>
      </c>
      <c r="E3926" t="s">
        <v>3693</v>
      </c>
      <c r="F3926" s="440">
        <v>46091</v>
      </c>
      <c r="G3926">
        <v>23241</v>
      </c>
      <c r="H3926" t="s">
        <v>5932</v>
      </c>
      <c r="I3926" t="s">
        <v>6085</v>
      </c>
      <c r="J3926">
        <v>3</v>
      </c>
      <c r="K3926" t="s">
        <v>5598</v>
      </c>
      <c r="L3926">
        <v>9.39</v>
      </c>
      <c r="M3926">
        <v>3.13</v>
      </c>
      <c r="N3926" t="s">
        <v>6085</v>
      </c>
      <c r="O3926" t="s">
        <v>463</v>
      </c>
    </row>
    <row r="3927" spans="1:15" x14ac:dyDescent="0.3">
      <c r="A3927">
        <v>217327</v>
      </c>
      <c r="B3927">
        <v>122</v>
      </c>
      <c r="C3927" t="s">
        <v>552</v>
      </c>
      <c r="D3927" t="s">
        <v>2697</v>
      </c>
      <c r="E3927" t="s">
        <v>3693</v>
      </c>
      <c r="F3927" s="440">
        <v>46091</v>
      </c>
      <c r="G3927">
        <v>23195</v>
      </c>
      <c r="H3927" t="s">
        <v>5951</v>
      </c>
      <c r="I3927" t="s">
        <v>6085</v>
      </c>
      <c r="J3927">
        <v>0.5</v>
      </c>
      <c r="K3927" t="s">
        <v>5598</v>
      </c>
      <c r="L3927">
        <v>7.29</v>
      </c>
      <c r="M3927">
        <v>14.58</v>
      </c>
      <c r="N3927" t="s">
        <v>6085</v>
      </c>
      <c r="O3927" t="s">
        <v>463</v>
      </c>
    </row>
    <row r="3928" spans="1:15" x14ac:dyDescent="0.3">
      <c r="A3928">
        <v>217327</v>
      </c>
      <c r="B3928">
        <v>122</v>
      </c>
      <c r="C3928" t="s">
        <v>552</v>
      </c>
      <c r="D3928" t="s">
        <v>2697</v>
      </c>
      <c r="E3928" t="s">
        <v>3693</v>
      </c>
      <c r="F3928" s="440">
        <v>46091</v>
      </c>
      <c r="G3928">
        <v>23184</v>
      </c>
      <c r="H3928" t="s">
        <v>5956</v>
      </c>
      <c r="I3928" t="s">
        <v>6085</v>
      </c>
      <c r="J3928">
        <v>1</v>
      </c>
      <c r="K3928" t="s">
        <v>5598</v>
      </c>
      <c r="L3928">
        <v>11.25</v>
      </c>
      <c r="M3928">
        <v>11.25</v>
      </c>
      <c r="N3928" t="s">
        <v>6085</v>
      </c>
      <c r="O3928" t="s">
        <v>463</v>
      </c>
    </row>
    <row r="3929" spans="1:15" x14ac:dyDescent="0.3">
      <c r="A3929">
        <v>217324</v>
      </c>
      <c r="B3929">
        <v>122</v>
      </c>
      <c r="C3929" t="s">
        <v>552</v>
      </c>
      <c r="D3929" t="s">
        <v>2697</v>
      </c>
      <c r="E3929" t="s">
        <v>3226</v>
      </c>
      <c r="F3929" s="440">
        <v>46091</v>
      </c>
      <c r="G3929">
        <v>23377</v>
      </c>
      <c r="H3929" t="s">
        <v>5927</v>
      </c>
      <c r="I3929" t="s">
        <v>6085</v>
      </c>
      <c r="J3929">
        <v>10</v>
      </c>
      <c r="K3929" t="s">
        <v>5598</v>
      </c>
      <c r="L3929">
        <v>320</v>
      </c>
      <c r="M3929">
        <v>32</v>
      </c>
      <c r="N3929" t="s">
        <v>6085</v>
      </c>
      <c r="O3929" t="s">
        <v>463</v>
      </c>
    </row>
    <row r="3930" spans="1:15" x14ac:dyDescent="0.3">
      <c r="A3930">
        <v>217320</v>
      </c>
      <c r="B3930">
        <v>122</v>
      </c>
      <c r="C3930" t="s">
        <v>552</v>
      </c>
      <c r="D3930" t="s">
        <v>2754</v>
      </c>
      <c r="E3930" t="s">
        <v>3694</v>
      </c>
      <c r="F3930" s="440">
        <v>46091</v>
      </c>
      <c r="G3930">
        <v>18589</v>
      </c>
      <c r="H3930" t="s">
        <v>5722</v>
      </c>
      <c r="I3930" t="s">
        <v>4764</v>
      </c>
      <c r="J3930">
        <v>12</v>
      </c>
      <c r="K3930" t="s">
        <v>5605</v>
      </c>
      <c r="L3930">
        <v>1410.72</v>
      </c>
      <c r="M3930">
        <v>117.56</v>
      </c>
      <c r="N3930" t="s">
        <v>4764</v>
      </c>
      <c r="O3930" t="s">
        <v>463</v>
      </c>
    </row>
    <row r="3931" spans="1:15" x14ac:dyDescent="0.3">
      <c r="A3931">
        <v>217318</v>
      </c>
      <c r="B3931">
        <v>122</v>
      </c>
      <c r="C3931" t="s">
        <v>552</v>
      </c>
      <c r="D3931" t="s">
        <v>2688</v>
      </c>
      <c r="E3931" t="s">
        <v>3695</v>
      </c>
      <c r="F3931" s="440">
        <v>46092</v>
      </c>
      <c r="G3931">
        <v>18278</v>
      </c>
      <c r="H3931" t="s">
        <v>5752</v>
      </c>
      <c r="I3931" t="s">
        <v>4764</v>
      </c>
      <c r="J3931">
        <v>6</v>
      </c>
      <c r="K3931" t="s">
        <v>5601</v>
      </c>
      <c r="L3931">
        <v>1354.32</v>
      </c>
      <c r="M3931">
        <v>225.72</v>
      </c>
      <c r="N3931" t="s">
        <v>4764</v>
      </c>
      <c r="O3931" t="s">
        <v>463</v>
      </c>
    </row>
    <row r="3932" spans="1:15" x14ac:dyDescent="0.3">
      <c r="A3932">
        <v>217316</v>
      </c>
      <c r="B3932">
        <v>122</v>
      </c>
      <c r="C3932" t="s">
        <v>552</v>
      </c>
      <c r="D3932" t="s">
        <v>2520</v>
      </c>
      <c r="E3932" t="s">
        <v>3696</v>
      </c>
      <c r="F3932" s="440">
        <v>46091</v>
      </c>
      <c r="G3932">
        <v>19621</v>
      </c>
      <c r="H3932" t="s">
        <v>5931</v>
      </c>
      <c r="I3932" t="s">
        <v>6085</v>
      </c>
      <c r="J3932">
        <v>5</v>
      </c>
      <c r="K3932" t="s">
        <v>5598</v>
      </c>
      <c r="L3932">
        <v>21</v>
      </c>
      <c r="M3932">
        <v>4.2</v>
      </c>
      <c r="N3932" t="s">
        <v>6085</v>
      </c>
      <c r="O3932" t="s">
        <v>463</v>
      </c>
    </row>
    <row r="3933" spans="1:15" x14ac:dyDescent="0.3">
      <c r="A3933">
        <v>217316</v>
      </c>
      <c r="B3933">
        <v>122</v>
      </c>
      <c r="C3933" t="s">
        <v>552</v>
      </c>
      <c r="D3933" t="s">
        <v>2520</v>
      </c>
      <c r="E3933" t="s">
        <v>3696</v>
      </c>
      <c r="F3933" s="440">
        <v>46091</v>
      </c>
      <c r="G3933">
        <v>19623</v>
      </c>
      <c r="H3933" t="s">
        <v>5929</v>
      </c>
      <c r="I3933" t="s">
        <v>6085</v>
      </c>
      <c r="J3933">
        <v>10</v>
      </c>
      <c r="K3933" t="s">
        <v>5598</v>
      </c>
      <c r="L3933">
        <v>42.5</v>
      </c>
      <c r="M3933">
        <v>4.25</v>
      </c>
      <c r="N3933" t="s">
        <v>6085</v>
      </c>
      <c r="O3933" t="s">
        <v>463</v>
      </c>
    </row>
    <row r="3934" spans="1:15" x14ac:dyDescent="0.3">
      <c r="A3934">
        <v>217316</v>
      </c>
      <c r="B3934">
        <v>122</v>
      </c>
      <c r="C3934" t="s">
        <v>552</v>
      </c>
      <c r="D3934" t="s">
        <v>2520</v>
      </c>
      <c r="E3934" t="s">
        <v>3696</v>
      </c>
      <c r="F3934" s="440">
        <v>46091</v>
      </c>
      <c r="G3934">
        <v>19575</v>
      </c>
      <c r="H3934" t="s">
        <v>5944</v>
      </c>
      <c r="I3934" t="s">
        <v>6085</v>
      </c>
      <c r="J3934">
        <v>0.5</v>
      </c>
      <c r="K3934" t="s">
        <v>5598</v>
      </c>
      <c r="L3934">
        <v>15</v>
      </c>
      <c r="M3934">
        <v>30</v>
      </c>
      <c r="N3934" t="s">
        <v>6085</v>
      </c>
      <c r="O3934" t="s">
        <v>463</v>
      </c>
    </row>
    <row r="3935" spans="1:15" x14ac:dyDescent="0.3">
      <c r="A3935">
        <v>217316</v>
      </c>
      <c r="B3935">
        <v>122</v>
      </c>
      <c r="C3935" t="s">
        <v>552</v>
      </c>
      <c r="D3935" t="s">
        <v>2520</v>
      </c>
      <c r="E3935" t="s">
        <v>3696</v>
      </c>
      <c r="F3935" s="440">
        <v>46091</v>
      </c>
      <c r="G3935">
        <v>24509</v>
      </c>
      <c r="H3935" t="s">
        <v>5928</v>
      </c>
      <c r="I3935" t="s">
        <v>6085</v>
      </c>
      <c r="J3935">
        <v>5</v>
      </c>
      <c r="K3935" t="s">
        <v>5598</v>
      </c>
      <c r="L3935">
        <v>19.25</v>
      </c>
      <c r="M3935">
        <v>3.85</v>
      </c>
      <c r="N3935" t="s">
        <v>6085</v>
      </c>
      <c r="O3935" t="s">
        <v>463</v>
      </c>
    </row>
    <row r="3936" spans="1:15" x14ac:dyDescent="0.3">
      <c r="A3936">
        <v>217316</v>
      </c>
      <c r="B3936">
        <v>122</v>
      </c>
      <c r="C3936" t="s">
        <v>552</v>
      </c>
      <c r="D3936" t="s">
        <v>2520</v>
      </c>
      <c r="E3936" t="s">
        <v>3696</v>
      </c>
      <c r="F3936" s="440">
        <v>46091</v>
      </c>
      <c r="G3936">
        <v>19505</v>
      </c>
      <c r="H3936" t="s">
        <v>5978</v>
      </c>
      <c r="I3936" t="s">
        <v>6085</v>
      </c>
      <c r="J3936">
        <v>1</v>
      </c>
      <c r="K3936" t="s">
        <v>5598</v>
      </c>
      <c r="L3936">
        <v>12.8</v>
      </c>
      <c r="M3936">
        <v>12.8</v>
      </c>
      <c r="N3936" t="s">
        <v>6085</v>
      </c>
      <c r="O3936" t="s">
        <v>463</v>
      </c>
    </row>
    <row r="3937" spans="1:15" x14ac:dyDescent="0.3">
      <c r="A3937">
        <v>217316</v>
      </c>
      <c r="B3937">
        <v>122</v>
      </c>
      <c r="C3937" t="s">
        <v>552</v>
      </c>
      <c r="D3937" t="s">
        <v>2520</v>
      </c>
      <c r="E3937" t="s">
        <v>3696</v>
      </c>
      <c r="F3937" s="440">
        <v>46091</v>
      </c>
      <c r="G3937">
        <v>19476</v>
      </c>
      <c r="H3937" t="s">
        <v>6017</v>
      </c>
      <c r="I3937" t="s">
        <v>6085</v>
      </c>
      <c r="J3937">
        <v>0.4</v>
      </c>
      <c r="K3937" t="s">
        <v>5598</v>
      </c>
      <c r="L3937">
        <v>26</v>
      </c>
      <c r="M3937">
        <v>65</v>
      </c>
      <c r="N3937" t="s">
        <v>6085</v>
      </c>
      <c r="O3937" t="s">
        <v>463</v>
      </c>
    </row>
    <row r="3938" spans="1:15" x14ac:dyDescent="0.3">
      <c r="A3938">
        <v>217316</v>
      </c>
      <c r="B3938">
        <v>122</v>
      </c>
      <c r="C3938" t="s">
        <v>552</v>
      </c>
      <c r="D3938" t="s">
        <v>2520</v>
      </c>
      <c r="E3938" t="s">
        <v>3696</v>
      </c>
      <c r="F3938" s="440">
        <v>46091</v>
      </c>
      <c r="G3938">
        <v>19480</v>
      </c>
      <c r="H3938" t="s">
        <v>5936</v>
      </c>
      <c r="I3938" t="s">
        <v>6085</v>
      </c>
      <c r="J3938">
        <v>0.4</v>
      </c>
      <c r="K3938" t="s">
        <v>5598</v>
      </c>
      <c r="L3938">
        <v>6.8</v>
      </c>
      <c r="M3938">
        <v>17</v>
      </c>
      <c r="N3938" t="s">
        <v>6085</v>
      </c>
      <c r="O3938" t="s">
        <v>463</v>
      </c>
    </row>
    <row r="3939" spans="1:15" x14ac:dyDescent="0.3">
      <c r="A3939">
        <v>217316</v>
      </c>
      <c r="B3939">
        <v>122</v>
      </c>
      <c r="C3939" t="s">
        <v>552</v>
      </c>
      <c r="D3939" t="s">
        <v>2520</v>
      </c>
      <c r="E3939" t="s">
        <v>3696</v>
      </c>
      <c r="F3939" s="440">
        <v>46091</v>
      </c>
      <c r="G3939">
        <v>19488</v>
      </c>
      <c r="H3939" t="s">
        <v>5930</v>
      </c>
      <c r="I3939" t="s">
        <v>6085</v>
      </c>
      <c r="J3939">
        <v>0.8</v>
      </c>
      <c r="K3939" t="s">
        <v>5598</v>
      </c>
      <c r="L3939">
        <v>9.6</v>
      </c>
      <c r="M3939">
        <v>12</v>
      </c>
      <c r="N3939" t="s">
        <v>6085</v>
      </c>
      <c r="O3939" t="s">
        <v>463</v>
      </c>
    </row>
    <row r="3940" spans="1:15" x14ac:dyDescent="0.3">
      <c r="A3940">
        <v>217316</v>
      </c>
      <c r="B3940">
        <v>122</v>
      </c>
      <c r="C3940" t="s">
        <v>552</v>
      </c>
      <c r="D3940" t="s">
        <v>2520</v>
      </c>
      <c r="E3940" t="s">
        <v>3696</v>
      </c>
      <c r="F3940" s="440">
        <v>46091</v>
      </c>
      <c r="G3940">
        <v>19498</v>
      </c>
      <c r="H3940" t="s">
        <v>5979</v>
      </c>
      <c r="I3940" t="s">
        <v>6085</v>
      </c>
      <c r="J3940">
        <v>1</v>
      </c>
      <c r="K3940" t="s">
        <v>5598</v>
      </c>
      <c r="L3940">
        <v>20</v>
      </c>
      <c r="M3940">
        <v>20</v>
      </c>
      <c r="N3940" t="s">
        <v>6085</v>
      </c>
      <c r="O3940" t="s">
        <v>463</v>
      </c>
    </row>
    <row r="3941" spans="1:15" x14ac:dyDescent="0.3">
      <c r="A3941">
        <v>217316</v>
      </c>
      <c r="B3941">
        <v>122</v>
      </c>
      <c r="C3941" t="s">
        <v>552</v>
      </c>
      <c r="D3941" t="s">
        <v>2520</v>
      </c>
      <c r="E3941" t="s">
        <v>3696</v>
      </c>
      <c r="F3941" s="440">
        <v>46091</v>
      </c>
      <c r="G3941">
        <v>19503</v>
      </c>
      <c r="H3941" t="s">
        <v>6058</v>
      </c>
      <c r="I3941" t="s">
        <v>6085</v>
      </c>
      <c r="J3941">
        <v>0.8</v>
      </c>
      <c r="K3941" t="s">
        <v>5598</v>
      </c>
      <c r="L3941">
        <v>9.6</v>
      </c>
      <c r="M3941">
        <v>12</v>
      </c>
      <c r="N3941" t="s">
        <v>6085</v>
      </c>
      <c r="O3941" t="s">
        <v>463</v>
      </c>
    </row>
    <row r="3942" spans="1:15" x14ac:dyDescent="0.3">
      <c r="A3942">
        <v>217316</v>
      </c>
      <c r="B3942">
        <v>122</v>
      </c>
      <c r="C3942" t="s">
        <v>552</v>
      </c>
      <c r="D3942" t="s">
        <v>2520</v>
      </c>
      <c r="E3942" t="s">
        <v>3696</v>
      </c>
      <c r="F3942" s="440">
        <v>46091</v>
      </c>
      <c r="G3942">
        <v>19572</v>
      </c>
      <c r="H3942" t="s">
        <v>5945</v>
      </c>
      <c r="I3942" t="s">
        <v>6085</v>
      </c>
      <c r="J3942">
        <v>0.2</v>
      </c>
      <c r="K3942" t="s">
        <v>5598</v>
      </c>
      <c r="L3942">
        <v>3</v>
      </c>
      <c r="M3942">
        <v>15</v>
      </c>
      <c r="N3942" t="s">
        <v>6085</v>
      </c>
      <c r="O3942" t="s">
        <v>463</v>
      </c>
    </row>
    <row r="3943" spans="1:15" x14ac:dyDescent="0.3">
      <c r="A3943">
        <v>217316</v>
      </c>
      <c r="B3943">
        <v>122</v>
      </c>
      <c r="C3943" t="s">
        <v>552</v>
      </c>
      <c r="D3943" t="s">
        <v>2520</v>
      </c>
      <c r="E3943" t="s">
        <v>3696</v>
      </c>
      <c r="F3943" s="440">
        <v>46091</v>
      </c>
      <c r="G3943">
        <v>19553</v>
      </c>
      <c r="H3943" t="s">
        <v>6155</v>
      </c>
      <c r="I3943" t="s">
        <v>6085</v>
      </c>
      <c r="J3943">
        <v>2</v>
      </c>
      <c r="K3943" t="s">
        <v>5598</v>
      </c>
      <c r="L3943">
        <v>9.8000000000000007</v>
      </c>
      <c r="M3943">
        <v>4.9000000000000004</v>
      </c>
      <c r="N3943" t="s">
        <v>6085</v>
      </c>
      <c r="O3943" t="s">
        <v>463</v>
      </c>
    </row>
    <row r="3944" spans="1:15" x14ac:dyDescent="0.3">
      <c r="A3944">
        <v>217316</v>
      </c>
      <c r="B3944">
        <v>122</v>
      </c>
      <c r="C3944" t="s">
        <v>552</v>
      </c>
      <c r="D3944" t="s">
        <v>2520</v>
      </c>
      <c r="E3944" t="s">
        <v>3696</v>
      </c>
      <c r="F3944" s="440">
        <v>46091</v>
      </c>
      <c r="G3944">
        <v>19558</v>
      </c>
      <c r="H3944" t="s">
        <v>5950</v>
      </c>
      <c r="I3944" t="s">
        <v>6085</v>
      </c>
      <c r="J3944">
        <v>1.5</v>
      </c>
      <c r="K3944" t="s">
        <v>5598</v>
      </c>
      <c r="L3944">
        <v>22.5</v>
      </c>
      <c r="M3944">
        <v>15</v>
      </c>
      <c r="N3944" t="s">
        <v>6085</v>
      </c>
      <c r="O3944" t="s">
        <v>463</v>
      </c>
    </row>
    <row r="3945" spans="1:15" x14ac:dyDescent="0.3">
      <c r="A3945">
        <v>217316</v>
      </c>
      <c r="B3945">
        <v>122</v>
      </c>
      <c r="C3945" t="s">
        <v>552</v>
      </c>
      <c r="D3945" t="s">
        <v>2520</v>
      </c>
      <c r="E3945" t="s">
        <v>3696</v>
      </c>
      <c r="F3945" s="440">
        <v>46091</v>
      </c>
      <c r="G3945">
        <v>19617</v>
      </c>
      <c r="H3945" t="s">
        <v>5933</v>
      </c>
      <c r="I3945" t="s">
        <v>6085</v>
      </c>
      <c r="J3945">
        <v>0.3</v>
      </c>
      <c r="K3945" t="s">
        <v>5598</v>
      </c>
      <c r="L3945">
        <v>4.5</v>
      </c>
      <c r="M3945">
        <v>15</v>
      </c>
      <c r="N3945" t="s">
        <v>6085</v>
      </c>
      <c r="O3945" t="s">
        <v>463</v>
      </c>
    </row>
    <row r="3946" spans="1:15" x14ac:dyDescent="0.3">
      <c r="A3946">
        <v>217316</v>
      </c>
      <c r="B3946">
        <v>122</v>
      </c>
      <c r="C3946" t="s">
        <v>552</v>
      </c>
      <c r="D3946" t="s">
        <v>2520</v>
      </c>
      <c r="E3946" t="s">
        <v>3696</v>
      </c>
      <c r="F3946" s="440">
        <v>46091</v>
      </c>
      <c r="G3946">
        <v>19657</v>
      </c>
      <c r="H3946" t="s">
        <v>5916</v>
      </c>
      <c r="I3946" t="s">
        <v>6085</v>
      </c>
      <c r="J3946">
        <v>1</v>
      </c>
      <c r="K3946" t="s">
        <v>5598</v>
      </c>
      <c r="L3946">
        <v>4.55</v>
      </c>
      <c r="M3946">
        <v>4.55</v>
      </c>
      <c r="N3946" t="s">
        <v>6085</v>
      </c>
      <c r="O3946" t="s">
        <v>463</v>
      </c>
    </row>
    <row r="3947" spans="1:15" x14ac:dyDescent="0.3">
      <c r="A3947">
        <v>217316</v>
      </c>
      <c r="B3947">
        <v>122</v>
      </c>
      <c r="C3947" t="s">
        <v>552</v>
      </c>
      <c r="D3947" t="s">
        <v>2520</v>
      </c>
      <c r="E3947" t="s">
        <v>3696</v>
      </c>
      <c r="F3947" s="440">
        <v>46091</v>
      </c>
      <c r="G3947">
        <v>23096</v>
      </c>
      <c r="H3947" t="s">
        <v>5941</v>
      </c>
      <c r="I3947" t="s">
        <v>6085</v>
      </c>
      <c r="J3947">
        <v>60</v>
      </c>
      <c r="K3947" t="s">
        <v>5613</v>
      </c>
      <c r="L3947">
        <v>45</v>
      </c>
      <c r="M3947">
        <v>0.75</v>
      </c>
      <c r="N3947" t="s">
        <v>6085</v>
      </c>
      <c r="O3947" t="s">
        <v>463</v>
      </c>
    </row>
    <row r="3948" spans="1:15" x14ac:dyDescent="0.3">
      <c r="A3948">
        <v>217316</v>
      </c>
      <c r="B3948">
        <v>122</v>
      </c>
      <c r="C3948" t="s">
        <v>552</v>
      </c>
      <c r="D3948" t="s">
        <v>2520</v>
      </c>
      <c r="E3948" t="s">
        <v>3696</v>
      </c>
      <c r="F3948" s="440">
        <v>46091</v>
      </c>
      <c r="G3948">
        <v>23236</v>
      </c>
      <c r="H3948" t="s">
        <v>5934</v>
      </c>
      <c r="I3948" t="s">
        <v>6085</v>
      </c>
      <c r="J3948">
        <v>2</v>
      </c>
      <c r="K3948" t="s">
        <v>5598</v>
      </c>
      <c r="L3948">
        <v>16</v>
      </c>
      <c r="M3948">
        <v>8</v>
      </c>
      <c r="N3948" t="s">
        <v>6085</v>
      </c>
      <c r="O3948" t="s">
        <v>463</v>
      </c>
    </row>
    <row r="3949" spans="1:15" x14ac:dyDescent="0.3">
      <c r="A3949">
        <v>217316</v>
      </c>
      <c r="B3949">
        <v>122</v>
      </c>
      <c r="C3949" t="s">
        <v>552</v>
      </c>
      <c r="D3949" t="s">
        <v>2520</v>
      </c>
      <c r="E3949" t="s">
        <v>3696</v>
      </c>
      <c r="F3949" s="440">
        <v>46091</v>
      </c>
      <c r="G3949">
        <v>23359</v>
      </c>
      <c r="H3949" t="s">
        <v>5939</v>
      </c>
      <c r="I3949" t="s">
        <v>6085</v>
      </c>
      <c r="J3949">
        <v>12</v>
      </c>
      <c r="K3949" t="s">
        <v>5598</v>
      </c>
      <c r="L3949">
        <v>27.6</v>
      </c>
      <c r="M3949">
        <v>2.2999999999999998</v>
      </c>
      <c r="N3949" t="s">
        <v>6085</v>
      </c>
      <c r="O3949" t="s">
        <v>463</v>
      </c>
    </row>
    <row r="3950" spans="1:15" x14ac:dyDescent="0.3">
      <c r="A3950">
        <v>217316</v>
      </c>
      <c r="B3950">
        <v>122</v>
      </c>
      <c r="C3950" t="s">
        <v>552</v>
      </c>
      <c r="D3950" t="s">
        <v>2520</v>
      </c>
      <c r="E3950" t="s">
        <v>3696</v>
      </c>
      <c r="F3950" s="440">
        <v>46091</v>
      </c>
      <c r="G3950">
        <v>25647</v>
      </c>
      <c r="H3950" t="s">
        <v>5918</v>
      </c>
      <c r="I3950" t="s">
        <v>6085</v>
      </c>
      <c r="J3950">
        <v>0.8</v>
      </c>
      <c r="K3950" t="s">
        <v>5598</v>
      </c>
      <c r="L3950">
        <v>16</v>
      </c>
      <c r="M3950">
        <v>20</v>
      </c>
      <c r="N3950" t="s">
        <v>6085</v>
      </c>
      <c r="O3950" t="s">
        <v>463</v>
      </c>
    </row>
    <row r="3951" spans="1:15" x14ac:dyDescent="0.3">
      <c r="A3951">
        <v>217316</v>
      </c>
      <c r="B3951">
        <v>122</v>
      </c>
      <c r="C3951" t="s">
        <v>552</v>
      </c>
      <c r="D3951" t="s">
        <v>2520</v>
      </c>
      <c r="E3951" t="s">
        <v>3696</v>
      </c>
      <c r="F3951" s="440">
        <v>46091</v>
      </c>
      <c r="G3951">
        <v>23390</v>
      </c>
      <c r="H3951" t="s">
        <v>5922</v>
      </c>
      <c r="I3951" t="s">
        <v>6085</v>
      </c>
      <c r="J3951">
        <v>3</v>
      </c>
      <c r="K3951" t="s">
        <v>5598</v>
      </c>
      <c r="L3951">
        <v>25.5</v>
      </c>
      <c r="M3951">
        <v>8.5</v>
      </c>
      <c r="N3951" t="s">
        <v>6085</v>
      </c>
      <c r="O3951" t="s">
        <v>463</v>
      </c>
    </row>
    <row r="3952" spans="1:15" x14ac:dyDescent="0.3">
      <c r="A3952">
        <v>217316</v>
      </c>
      <c r="B3952">
        <v>122</v>
      </c>
      <c r="C3952" t="s">
        <v>552</v>
      </c>
      <c r="D3952" t="s">
        <v>2520</v>
      </c>
      <c r="E3952" t="s">
        <v>3696</v>
      </c>
      <c r="F3952" s="440">
        <v>46091</v>
      </c>
      <c r="G3952">
        <v>23095</v>
      </c>
      <c r="H3952" t="s">
        <v>5942</v>
      </c>
      <c r="I3952" t="s">
        <v>6085</v>
      </c>
      <c r="J3952">
        <v>200</v>
      </c>
      <c r="K3952" t="s">
        <v>5613</v>
      </c>
      <c r="L3952">
        <v>270</v>
      </c>
      <c r="M3952">
        <v>1.35</v>
      </c>
      <c r="N3952" t="s">
        <v>6085</v>
      </c>
      <c r="O3952" t="s">
        <v>463</v>
      </c>
    </row>
    <row r="3953" spans="1:15" x14ac:dyDescent="0.3">
      <c r="A3953">
        <v>217316</v>
      </c>
      <c r="B3953">
        <v>122</v>
      </c>
      <c r="C3953" t="s">
        <v>552</v>
      </c>
      <c r="D3953" t="s">
        <v>2520</v>
      </c>
      <c r="E3953" t="s">
        <v>3696</v>
      </c>
      <c r="F3953" s="440">
        <v>46091</v>
      </c>
      <c r="G3953">
        <v>24037</v>
      </c>
      <c r="H3953" t="s">
        <v>6116</v>
      </c>
      <c r="I3953" t="s">
        <v>6085</v>
      </c>
      <c r="J3953">
        <v>2</v>
      </c>
      <c r="K3953" t="s">
        <v>5598</v>
      </c>
      <c r="L3953">
        <v>37.6</v>
      </c>
      <c r="M3953">
        <v>18.8</v>
      </c>
      <c r="N3953" t="s">
        <v>6085</v>
      </c>
      <c r="O3953" t="s">
        <v>463</v>
      </c>
    </row>
    <row r="3954" spans="1:15" x14ac:dyDescent="0.3">
      <c r="A3954">
        <v>217316</v>
      </c>
      <c r="B3954">
        <v>122</v>
      </c>
      <c r="C3954" t="s">
        <v>552</v>
      </c>
      <c r="D3954" t="s">
        <v>2520</v>
      </c>
      <c r="E3954" t="s">
        <v>3696</v>
      </c>
      <c r="F3954" s="440">
        <v>46091</v>
      </c>
      <c r="G3954">
        <v>19472</v>
      </c>
      <c r="H3954" t="s">
        <v>6064</v>
      </c>
      <c r="I3954" t="s">
        <v>6085</v>
      </c>
      <c r="J3954">
        <v>1.2</v>
      </c>
      <c r="K3954" t="s">
        <v>5598</v>
      </c>
      <c r="L3954">
        <v>22.8</v>
      </c>
      <c r="M3954">
        <v>19</v>
      </c>
      <c r="N3954" t="s">
        <v>6085</v>
      </c>
      <c r="O3954" t="s">
        <v>463</v>
      </c>
    </row>
    <row r="3955" spans="1:15" x14ac:dyDescent="0.3">
      <c r="A3955">
        <v>217315</v>
      </c>
      <c r="B3955">
        <v>122</v>
      </c>
      <c r="C3955" t="s">
        <v>552</v>
      </c>
      <c r="D3955" t="s">
        <v>2868</v>
      </c>
      <c r="E3955" t="s">
        <v>3697</v>
      </c>
      <c r="F3955" s="440">
        <v>46091</v>
      </c>
      <c r="G3955">
        <v>19370</v>
      </c>
      <c r="H3955" t="s">
        <v>5695</v>
      </c>
      <c r="I3955" t="s">
        <v>6085</v>
      </c>
      <c r="J3955">
        <v>22.18</v>
      </c>
      <c r="K3955" t="s">
        <v>5598</v>
      </c>
      <c r="L3955">
        <v>2102.66</v>
      </c>
      <c r="M3955">
        <v>94.799819999999997</v>
      </c>
      <c r="N3955" t="s">
        <v>6085</v>
      </c>
      <c r="O3955" t="s">
        <v>463</v>
      </c>
    </row>
    <row r="3956" spans="1:15" x14ac:dyDescent="0.3">
      <c r="A3956">
        <v>217315</v>
      </c>
      <c r="B3956">
        <v>122</v>
      </c>
      <c r="C3956" t="s">
        <v>552</v>
      </c>
      <c r="D3956" t="s">
        <v>2868</v>
      </c>
      <c r="E3956" t="s">
        <v>3697</v>
      </c>
      <c r="F3956" s="440">
        <v>46091</v>
      </c>
      <c r="G3956">
        <v>26596</v>
      </c>
      <c r="H3956" t="s">
        <v>5891</v>
      </c>
      <c r="I3956" t="s">
        <v>6085</v>
      </c>
      <c r="J3956">
        <v>1.29</v>
      </c>
      <c r="K3956" t="s">
        <v>5598</v>
      </c>
      <c r="L3956">
        <v>129.26</v>
      </c>
      <c r="M3956">
        <v>100.20155</v>
      </c>
      <c r="N3956" t="s">
        <v>6085</v>
      </c>
      <c r="O3956" t="s">
        <v>463</v>
      </c>
    </row>
    <row r="3957" spans="1:15" x14ac:dyDescent="0.3">
      <c r="A3957">
        <v>217314</v>
      </c>
      <c r="B3957">
        <v>122</v>
      </c>
      <c r="C3957" t="s">
        <v>552</v>
      </c>
      <c r="D3957" t="s">
        <v>2704</v>
      </c>
      <c r="E3957" t="s">
        <v>3698</v>
      </c>
      <c r="F3957" s="440">
        <v>46091</v>
      </c>
      <c r="G3957">
        <v>24083</v>
      </c>
      <c r="H3957" t="s">
        <v>5924</v>
      </c>
      <c r="I3957" t="s">
        <v>6085</v>
      </c>
      <c r="J3957">
        <v>75</v>
      </c>
      <c r="K3957" t="s">
        <v>5598</v>
      </c>
      <c r="L3957">
        <v>321</v>
      </c>
      <c r="M3957">
        <v>4.28</v>
      </c>
      <c r="N3957" t="s">
        <v>6085</v>
      </c>
      <c r="O3957" t="s">
        <v>463</v>
      </c>
    </row>
    <row r="3958" spans="1:15" x14ac:dyDescent="0.3">
      <c r="A3958">
        <v>217314</v>
      </c>
      <c r="B3958">
        <v>122</v>
      </c>
      <c r="C3958" t="s">
        <v>552</v>
      </c>
      <c r="D3958" t="s">
        <v>2704</v>
      </c>
      <c r="E3958" t="s">
        <v>3698</v>
      </c>
      <c r="F3958" s="440">
        <v>46091</v>
      </c>
      <c r="G3958">
        <v>19465</v>
      </c>
      <c r="H3958" t="s">
        <v>5953</v>
      </c>
      <c r="I3958" t="s">
        <v>6085</v>
      </c>
      <c r="J3958">
        <v>1.1000000000000001</v>
      </c>
      <c r="K3958" t="s">
        <v>5598</v>
      </c>
      <c r="L3958">
        <v>7.98</v>
      </c>
      <c r="M3958">
        <v>7.2545450000000002</v>
      </c>
      <c r="N3958" t="s">
        <v>6085</v>
      </c>
      <c r="O3958" t="s">
        <v>463</v>
      </c>
    </row>
    <row r="3959" spans="1:15" x14ac:dyDescent="0.3">
      <c r="A3959">
        <v>217314</v>
      </c>
      <c r="B3959">
        <v>122</v>
      </c>
      <c r="C3959" t="s">
        <v>552</v>
      </c>
      <c r="D3959" t="s">
        <v>2704</v>
      </c>
      <c r="E3959" t="s">
        <v>3698</v>
      </c>
      <c r="F3959" s="440">
        <v>46091</v>
      </c>
      <c r="G3959">
        <v>19652</v>
      </c>
      <c r="H3959" t="s">
        <v>5920</v>
      </c>
      <c r="I3959" t="s">
        <v>6085</v>
      </c>
      <c r="J3959">
        <v>1.4</v>
      </c>
      <c r="K3959" t="s">
        <v>5598</v>
      </c>
      <c r="L3959">
        <v>29.23</v>
      </c>
      <c r="M3959">
        <v>20.878571000000001</v>
      </c>
      <c r="N3959" t="s">
        <v>6085</v>
      </c>
      <c r="O3959" t="s">
        <v>463</v>
      </c>
    </row>
    <row r="3960" spans="1:15" x14ac:dyDescent="0.3">
      <c r="A3960">
        <v>217314</v>
      </c>
      <c r="B3960">
        <v>122</v>
      </c>
      <c r="C3960" t="s">
        <v>552</v>
      </c>
      <c r="D3960" t="s">
        <v>2704</v>
      </c>
      <c r="E3960" t="s">
        <v>3698</v>
      </c>
      <c r="F3960" s="440">
        <v>46091</v>
      </c>
      <c r="G3960">
        <v>19751</v>
      </c>
      <c r="H3960" t="s">
        <v>5938</v>
      </c>
      <c r="I3960" t="s">
        <v>6085</v>
      </c>
      <c r="J3960">
        <v>1.26</v>
      </c>
      <c r="K3960" t="s">
        <v>5598</v>
      </c>
      <c r="L3960">
        <v>15.8</v>
      </c>
      <c r="M3960">
        <v>12.539683</v>
      </c>
      <c r="N3960" t="s">
        <v>6085</v>
      </c>
      <c r="O3960" t="s">
        <v>463</v>
      </c>
    </row>
    <row r="3961" spans="1:15" x14ac:dyDescent="0.3">
      <c r="A3961">
        <v>217314</v>
      </c>
      <c r="B3961">
        <v>122</v>
      </c>
      <c r="C3961" t="s">
        <v>552</v>
      </c>
      <c r="D3961" t="s">
        <v>2704</v>
      </c>
      <c r="E3961" t="s">
        <v>3698</v>
      </c>
      <c r="F3961" s="440">
        <v>46091</v>
      </c>
      <c r="G3961">
        <v>19790</v>
      </c>
      <c r="H3961" t="s">
        <v>5948</v>
      </c>
      <c r="I3961" t="s">
        <v>6085</v>
      </c>
      <c r="J3961">
        <v>8</v>
      </c>
      <c r="K3961" t="s">
        <v>5598</v>
      </c>
      <c r="L3961">
        <v>371.2</v>
      </c>
      <c r="M3961">
        <v>46.4</v>
      </c>
      <c r="N3961" t="s">
        <v>6085</v>
      </c>
      <c r="O3961" t="s">
        <v>463</v>
      </c>
    </row>
    <row r="3962" spans="1:15" x14ac:dyDescent="0.3">
      <c r="A3962">
        <v>217314</v>
      </c>
      <c r="B3962">
        <v>122</v>
      </c>
      <c r="C3962" t="s">
        <v>552</v>
      </c>
      <c r="D3962" t="s">
        <v>2704</v>
      </c>
      <c r="E3962" t="s">
        <v>3698</v>
      </c>
      <c r="F3962" s="440">
        <v>46091</v>
      </c>
      <c r="G3962">
        <v>19626</v>
      </c>
      <c r="H3962" t="s">
        <v>5966</v>
      </c>
      <c r="I3962" t="s">
        <v>6085</v>
      </c>
      <c r="J3962">
        <v>1.7</v>
      </c>
      <c r="K3962" t="s">
        <v>5598</v>
      </c>
      <c r="L3962">
        <v>6.29</v>
      </c>
      <c r="M3962">
        <v>3.7</v>
      </c>
      <c r="N3962" t="s">
        <v>6085</v>
      </c>
      <c r="O3962" t="s">
        <v>463</v>
      </c>
    </row>
    <row r="3963" spans="1:15" x14ac:dyDescent="0.3">
      <c r="A3963">
        <v>217314</v>
      </c>
      <c r="B3963">
        <v>122</v>
      </c>
      <c r="C3963" t="s">
        <v>552</v>
      </c>
      <c r="D3963" t="s">
        <v>2704</v>
      </c>
      <c r="E3963" t="s">
        <v>3698</v>
      </c>
      <c r="F3963" s="440">
        <v>46091</v>
      </c>
      <c r="G3963">
        <v>23113</v>
      </c>
      <c r="H3963" t="s">
        <v>5985</v>
      </c>
      <c r="I3963" t="s">
        <v>6085</v>
      </c>
      <c r="J3963">
        <v>1</v>
      </c>
      <c r="K3963" t="s">
        <v>5598</v>
      </c>
      <c r="L3963">
        <v>10.88</v>
      </c>
      <c r="M3963">
        <v>10.88</v>
      </c>
      <c r="N3963" t="s">
        <v>6085</v>
      </c>
      <c r="O3963" t="s">
        <v>463</v>
      </c>
    </row>
    <row r="3964" spans="1:15" x14ac:dyDescent="0.3">
      <c r="A3964">
        <v>217314</v>
      </c>
      <c r="B3964">
        <v>122</v>
      </c>
      <c r="C3964" t="s">
        <v>552</v>
      </c>
      <c r="D3964" t="s">
        <v>2704</v>
      </c>
      <c r="E3964" t="s">
        <v>3698</v>
      </c>
      <c r="F3964" s="440">
        <v>46091</v>
      </c>
      <c r="G3964">
        <v>23389</v>
      </c>
      <c r="H3964" t="s">
        <v>5923</v>
      </c>
      <c r="I3964" t="s">
        <v>6085</v>
      </c>
      <c r="J3964">
        <v>5.3</v>
      </c>
      <c r="K3964" t="s">
        <v>5598</v>
      </c>
      <c r="L3964">
        <v>25.6</v>
      </c>
      <c r="M3964">
        <v>4.8301889999999998</v>
      </c>
      <c r="N3964" t="s">
        <v>6085</v>
      </c>
      <c r="O3964" t="s">
        <v>463</v>
      </c>
    </row>
    <row r="3965" spans="1:15" x14ac:dyDescent="0.3">
      <c r="A3965">
        <v>217313</v>
      </c>
      <c r="B3965">
        <v>122</v>
      </c>
      <c r="C3965" t="s">
        <v>552</v>
      </c>
      <c r="D3965" t="s">
        <v>2686</v>
      </c>
      <c r="E3965" t="s">
        <v>3699</v>
      </c>
      <c r="F3965" s="440">
        <v>46091</v>
      </c>
      <c r="G3965">
        <v>20689</v>
      </c>
      <c r="H3965" t="s">
        <v>5638</v>
      </c>
      <c r="I3965" t="s">
        <v>6085</v>
      </c>
      <c r="J3965">
        <v>12</v>
      </c>
      <c r="K3965" t="s">
        <v>5613</v>
      </c>
      <c r="L3965">
        <v>384</v>
      </c>
      <c r="M3965">
        <v>32</v>
      </c>
      <c r="N3965" t="s">
        <v>6085</v>
      </c>
      <c r="O3965" t="s">
        <v>463</v>
      </c>
    </row>
    <row r="3966" spans="1:15" x14ac:dyDescent="0.3">
      <c r="A3966">
        <v>217312</v>
      </c>
      <c r="B3966">
        <v>122</v>
      </c>
      <c r="C3966" t="s">
        <v>552</v>
      </c>
      <c r="D3966" t="s">
        <v>3267</v>
      </c>
      <c r="E3966" t="s">
        <v>3700</v>
      </c>
      <c r="F3966" s="440">
        <v>46082</v>
      </c>
      <c r="G3966">
        <v>27438</v>
      </c>
      <c r="H3966" t="s">
        <v>5623</v>
      </c>
      <c r="I3966" t="s">
        <v>6085</v>
      </c>
      <c r="J3966">
        <v>39</v>
      </c>
      <c r="K3966" t="s">
        <v>5613</v>
      </c>
      <c r="L3966">
        <v>1017.9</v>
      </c>
      <c r="M3966">
        <v>26.1</v>
      </c>
      <c r="N3966" t="s">
        <v>6353</v>
      </c>
      <c r="O3966" t="s">
        <v>463</v>
      </c>
    </row>
    <row r="3967" spans="1:15" x14ac:dyDescent="0.3">
      <c r="A3967">
        <v>217311</v>
      </c>
      <c r="B3967">
        <v>122</v>
      </c>
      <c r="C3967" t="s">
        <v>552</v>
      </c>
      <c r="D3967" t="s">
        <v>2715</v>
      </c>
      <c r="E3967" t="s">
        <v>3701</v>
      </c>
      <c r="F3967" s="440">
        <v>46094</v>
      </c>
      <c r="G3967">
        <v>19166</v>
      </c>
      <c r="H3967" t="s">
        <v>5892</v>
      </c>
      <c r="I3967" t="s">
        <v>6085</v>
      </c>
      <c r="J3967">
        <v>15</v>
      </c>
      <c r="K3967" t="s">
        <v>5613</v>
      </c>
      <c r="L3967">
        <v>305.25</v>
      </c>
      <c r="M3967">
        <v>20.350000000000001</v>
      </c>
      <c r="N3967" t="s">
        <v>6085</v>
      </c>
      <c r="O3967" t="s">
        <v>463</v>
      </c>
    </row>
    <row r="3968" spans="1:15" x14ac:dyDescent="0.3">
      <c r="A3968">
        <v>217311</v>
      </c>
      <c r="B3968">
        <v>122</v>
      </c>
      <c r="C3968" t="s">
        <v>552</v>
      </c>
      <c r="D3968" t="s">
        <v>2715</v>
      </c>
      <c r="E3968" t="s">
        <v>3701</v>
      </c>
      <c r="F3968" s="440">
        <v>46094</v>
      </c>
      <c r="G3968">
        <v>21372</v>
      </c>
      <c r="H3968" t="s">
        <v>5704</v>
      </c>
      <c r="I3968" t="s">
        <v>6085</v>
      </c>
      <c r="J3968">
        <v>21</v>
      </c>
      <c r="K3968" t="s">
        <v>5613</v>
      </c>
      <c r="L3968">
        <v>651</v>
      </c>
      <c r="M3968">
        <v>31</v>
      </c>
      <c r="N3968" t="s">
        <v>6085</v>
      </c>
      <c r="O3968" t="s">
        <v>463</v>
      </c>
    </row>
    <row r="3969" spans="1:15" x14ac:dyDescent="0.3">
      <c r="A3969">
        <v>217311</v>
      </c>
      <c r="B3969">
        <v>122</v>
      </c>
      <c r="C3969" t="s">
        <v>552</v>
      </c>
      <c r="D3969" t="s">
        <v>2715</v>
      </c>
      <c r="E3969" t="s">
        <v>3701</v>
      </c>
      <c r="F3969" s="440">
        <v>46094</v>
      </c>
      <c r="G3969">
        <v>28384</v>
      </c>
      <c r="H3969" t="s">
        <v>5894</v>
      </c>
      <c r="I3969" t="s">
        <v>6085</v>
      </c>
      <c r="J3969">
        <v>12</v>
      </c>
      <c r="K3969" t="s">
        <v>5613</v>
      </c>
      <c r="L3969">
        <v>312</v>
      </c>
      <c r="M3969">
        <v>26</v>
      </c>
      <c r="N3969" t="s">
        <v>6085</v>
      </c>
      <c r="O3969" t="s">
        <v>463</v>
      </c>
    </row>
    <row r="3970" spans="1:15" x14ac:dyDescent="0.3">
      <c r="A3970">
        <v>217310</v>
      </c>
      <c r="B3970">
        <v>122</v>
      </c>
      <c r="C3970" t="s">
        <v>552</v>
      </c>
      <c r="D3970" t="s">
        <v>2733</v>
      </c>
      <c r="E3970" t="s">
        <v>3702</v>
      </c>
      <c r="F3970" s="440">
        <v>46093</v>
      </c>
      <c r="G3970">
        <v>24507</v>
      </c>
      <c r="H3970" t="s">
        <v>6109</v>
      </c>
      <c r="I3970" t="s">
        <v>6097</v>
      </c>
      <c r="J3970">
        <v>6</v>
      </c>
      <c r="K3970" t="s">
        <v>5622</v>
      </c>
      <c r="L3970">
        <v>510.96</v>
      </c>
      <c r="M3970">
        <v>85.16</v>
      </c>
      <c r="N3970" t="s">
        <v>6107</v>
      </c>
      <c r="O3970" t="s">
        <v>463</v>
      </c>
    </row>
    <row r="3971" spans="1:15" x14ac:dyDescent="0.3">
      <c r="A3971">
        <v>217310</v>
      </c>
      <c r="B3971">
        <v>122</v>
      </c>
      <c r="C3971" t="s">
        <v>552</v>
      </c>
      <c r="D3971" t="s">
        <v>2733</v>
      </c>
      <c r="E3971" t="s">
        <v>3702</v>
      </c>
      <c r="F3971" s="440">
        <v>46093</v>
      </c>
      <c r="G3971">
        <v>24514</v>
      </c>
      <c r="H3971" t="s">
        <v>6110</v>
      </c>
      <c r="I3971" t="s">
        <v>6097</v>
      </c>
      <c r="J3971">
        <v>6</v>
      </c>
      <c r="K3971" t="s">
        <v>5622</v>
      </c>
      <c r="L3971">
        <v>741.24</v>
      </c>
      <c r="M3971">
        <v>123.54</v>
      </c>
      <c r="N3971" t="s">
        <v>6107</v>
      </c>
      <c r="O3971" t="s">
        <v>463</v>
      </c>
    </row>
    <row r="3972" spans="1:15" x14ac:dyDescent="0.3">
      <c r="A3972">
        <v>217310</v>
      </c>
      <c r="B3972">
        <v>122</v>
      </c>
      <c r="C3972" t="s">
        <v>552</v>
      </c>
      <c r="D3972" t="s">
        <v>2733</v>
      </c>
      <c r="E3972" t="s">
        <v>3702</v>
      </c>
      <c r="F3972" s="440">
        <v>46093</v>
      </c>
      <c r="G3972">
        <v>28140</v>
      </c>
      <c r="H3972" t="s">
        <v>6108</v>
      </c>
      <c r="I3972" t="s">
        <v>6097</v>
      </c>
      <c r="J3972">
        <v>2</v>
      </c>
      <c r="K3972" t="s">
        <v>5622</v>
      </c>
      <c r="L3972">
        <v>225.86</v>
      </c>
      <c r="M3972">
        <v>112.93</v>
      </c>
      <c r="N3972" t="s">
        <v>6107</v>
      </c>
      <c r="O3972" t="s">
        <v>463</v>
      </c>
    </row>
    <row r="3973" spans="1:15" x14ac:dyDescent="0.3">
      <c r="A3973">
        <v>217306</v>
      </c>
      <c r="B3973">
        <v>122</v>
      </c>
      <c r="C3973" t="s">
        <v>552</v>
      </c>
      <c r="D3973" t="s">
        <v>2697</v>
      </c>
      <c r="E3973" t="s">
        <v>3703</v>
      </c>
      <c r="F3973" s="440">
        <v>46093</v>
      </c>
      <c r="G3973">
        <v>19787</v>
      </c>
      <c r="H3973" t="s">
        <v>5914</v>
      </c>
      <c r="I3973" t="s">
        <v>6085</v>
      </c>
      <c r="J3973">
        <v>3</v>
      </c>
      <c r="K3973" t="s">
        <v>5598</v>
      </c>
      <c r="L3973">
        <v>15.75</v>
      </c>
      <c r="M3973">
        <v>5.25</v>
      </c>
      <c r="N3973" t="s">
        <v>6085</v>
      </c>
      <c r="O3973" t="s">
        <v>463</v>
      </c>
    </row>
    <row r="3974" spans="1:15" x14ac:dyDescent="0.3">
      <c r="A3974">
        <v>217306</v>
      </c>
      <c r="B3974">
        <v>122</v>
      </c>
      <c r="C3974" t="s">
        <v>552</v>
      </c>
      <c r="D3974" t="s">
        <v>2697</v>
      </c>
      <c r="E3974" t="s">
        <v>3703</v>
      </c>
      <c r="F3974" s="440">
        <v>46093</v>
      </c>
      <c r="G3974">
        <v>19562</v>
      </c>
      <c r="H3974" t="s">
        <v>5946</v>
      </c>
      <c r="I3974" t="s">
        <v>6085</v>
      </c>
      <c r="J3974">
        <v>0.7</v>
      </c>
      <c r="K3974" t="s">
        <v>5598</v>
      </c>
      <c r="L3974">
        <v>8.75</v>
      </c>
      <c r="M3974">
        <v>12.5</v>
      </c>
      <c r="N3974" t="s">
        <v>6085</v>
      </c>
      <c r="O3974" t="s">
        <v>463</v>
      </c>
    </row>
    <row r="3975" spans="1:15" x14ac:dyDescent="0.3">
      <c r="A3975">
        <v>217306</v>
      </c>
      <c r="B3975">
        <v>122</v>
      </c>
      <c r="C3975" t="s">
        <v>552</v>
      </c>
      <c r="D3975" t="s">
        <v>2697</v>
      </c>
      <c r="E3975" t="s">
        <v>3703</v>
      </c>
      <c r="F3975" s="440">
        <v>46093</v>
      </c>
      <c r="G3975">
        <v>19751</v>
      </c>
      <c r="H3975" t="s">
        <v>5938</v>
      </c>
      <c r="I3975" t="s">
        <v>6085</v>
      </c>
      <c r="J3975">
        <v>7</v>
      </c>
      <c r="K3975" t="s">
        <v>5598</v>
      </c>
      <c r="L3975">
        <v>85.05</v>
      </c>
      <c r="M3975">
        <v>12.15</v>
      </c>
      <c r="N3975" t="s">
        <v>6085</v>
      </c>
      <c r="O3975" t="s">
        <v>463</v>
      </c>
    </row>
    <row r="3976" spans="1:15" x14ac:dyDescent="0.3">
      <c r="A3976">
        <v>217306</v>
      </c>
      <c r="B3976">
        <v>122</v>
      </c>
      <c r="C3976" t="s">
        <v>552</v>
      </c>
      <c r="D3976" t="s">
        <v>2697</v>
      </c>
      <c r="E3976" t="s">
        <v>3703</v>
      </c>
      <c r="F3976" s="440">
        <v>46093</v>
      </c>
      <c r="G3976">
        <v>19846</v>
      </c>
      <c r="H3976" t="s">
        <v>6060</v>
      </c>
      <c r="I3976" t="s">
        <v>6085</v>
      </c>
      <c r="J3976">
        <v>0.5</v>
      </c>
      <c r="K3976" t="s">
        <v>5598</v>
      </c>
      <c r="L3976">
        <v>9.3800000000000008</v>
      </c>
      <c r="M3976">
        <v>18.760000000000002</v>
      </c>
      <c r="N3976" t="s">
        <v>6085</v>
      </c>
      <c r="O3976" t="s">
        <v>463</v>
      </c>
    </row>
    <row r="3977" spans="1:15" x14ac:dyDescent="0.3">
      <c r="A3977">
        <v>217306</v>
      </c>
      <c r="B3977">
        <v>122</v>
      </c>
      <c r="C3977" t="s">
        <v>552</v>
      </c>
      <c r="D3977" t="s">
        <v>2697</v>
      </c>
      <c r="E3977" t="s">
        <v>3703</v>
      </c>
      <c r="F3977" s="440">
        <v>46093</v>
      </c>
      <c r="G3977">
        <v>23096</v>
      </c>
      <c r="H3977" t="s">
        <v>5941</v>
      </c>
      <c r="I3977" t="s">
        <v>6085</v>
      </c>
      <c r="J3977">
        <v>30</v>
      </c>
      <c r="K3977" t="s">
        <v>5613</v>
      </c>
      <c r="L3977">
        <v>22.5</v>
      </c>
      <c r="M3977">
        <v>0.75</v>
      </c>
      <c r="N3977" t="s">
        <v>6085</v>
      </c>
      <c r="O3977" t="s">
        <v>463</v>
      </c>
    </row>
    <row r="3978" spans="1:15" x14ac:dyDescent="0.3">
      <c r="A3978">
        <v>217306</v>
      </c>
      <c r="B3978">
        <v>122</v>
      </c>
      <c r="C3978" t="s">
        <v>552</v>
      </c>
      <c r="D3978" t="s">
        <v>2697</v>
      </c>
      <c r="E3978" t="s">
        <v>3703</v>
      </c>
      <c r="F3978" s="440">
        <v>46093</v>
      </c>
      <c r="G3978">
        <v>23198</v>
      </c>
      <c r="H3978" t="s">
        <v>5947</v>
      </c>
      <c r="I3978" t="s">
        <v>6085</v>
      </c>
      <c r="J3978">
        <v>0.8</v>
      </c>
      <c r="K3978" t="s">
        <v>5598</v>
      </c>
      <c r="L3978">
        <v>10</v>
      </c>
      <c r="M3978">
        <v>12.5</v>
      </c>
      <c r="N3978" t="s">
        <v>6085</v>
      </c>
      <c r="O3978" t="s">
        <v>463</v>
      </c>
    </row>
    <row r="3979" spans="1:15" x14ac:dyDescent="0.3">
      <c r="A3979">
        <v>217306</v>
      </c>
      <c r="B3979">
        <v>122</v>
      </c>
      <c r="C3979" t="s">
        <v>552</v>
      </c>
      <c r="D3979" t="s">
        <v>2697</v>
      </c>
      <c r="E3979" t="s">
        <v>3703</v>
      </c>
      <c r="F3979" s="440">
        <v>46093</v>
      </c>
      <c r="G3979">
        <v>23241</v>
      </c>
      <c r="H3979" t="s">
        <v>5932</v>
      </c>
      <c r="I3979" t="s">
        <v>6085</v>
      </c>
      <c r="J3979">
        <v>2.2000000000000002</v>
      </c>
      <c r="K3979" t="s">
        <v>5598</v>
      </c>
      <c r="L3979">
        <v>6.89</v>
      </c>
      <c r="M3979">
        <v>3.131818</v>
      </c>
      <c r="N3979" t="s">
        <v>6085</v>
      </c>
      <c r="O3979" t="s">
        <v>463</v>
      </c>
    </row>
    <row r="3980" spans="1:15" x14ac:dyDescent="0.3">
      <c r="A3980">
        <v>217304</v>
      </c>
      <c r="B3980">
        <v>122</v>
      </c>
      <c r="C3980" t="s">
        <v>552</v>
      </c>
      <c r="D3980" t="s">
        <v>2704</v>
      </c>
      <c r="E3980" t="s">
        <v>3704</v>
      </c>
      <c r="F3980" s="440">
        <v>46093</v>
      </c>
      <c r="G3980">
        <v>19701</v>
      </c>
      <c r="H3980" t="s">
        <v>5980</v>
      </c>
      <c r="I3980" t="s">
        <v>6085</v>
      </c>
      <c r="J3980">
        <v>1.2</v>
      </c>
      <c r="K3980" t="s">
        <v>5598</v>
      </c>
      <c r="L3980">
        <v>15.66</v>
      </c>
      <c r="M3980">
        <v>13.05</v>
      </c>
      <c r="N3980" t="s">
        <v>6085</v>
      </c>
      <c r="O3980" t="s">
        <v>463</v>
      </c>
    </row>
    <row r="3981" spans="1:15" x14ac:dyDescent="0.3">
      <c r="A3981">
        <v>217304</v>
      </c>
      <c r="B3981">
        <v>122</v>
      </c>
      <c r="C3981" t="s">
        <v>552</v>
      </c>
      <c r="D3981" t="s">
        <v>2704</v>
      </c>
      <c r="E3981" t="s">
        <v>3704</v>
      </c>
      <c r="F3981" s="440">
        <v>46093</v>
      </c>
      <c r="G3981">
        <v>23389</v>
      </c>
      <c r="H3981" t="s">
        <v>5923</v>
      </c>
      <c r="I3981" t="s">
        <v>6085</v>
      </c>
      <c r="J3981">
        <v>2.2999999999999998</v>
      </c>
      <c r="K3981" t="s">
        <v>5598</v>
      </c>
      <c r="L3981">
        <v>10.53</v>
      </c>
      <c r="M3981">
        <v>4.5782610000000004</v>
      </c>
      <c r="N3981" t="s">
        <v>6085</v>
      </c>
      <c r="O3981" t="s">
        <v>463</v>
      </c>
    </row>
    <row r="3982" spans="1:15" x14ac:dyDescent="0.3">
      <c r="A3982">
        <v>217304</v>
      </c>
      <c r="B3982">
        <v>122</v>
      </c>
      <c r="C3982" t="s">
        <v>552</v>
      </c>
      <c r="D3982" t="s">
        <v>2704</v>
      </c>
      <c r="E3982" t="s">
        <v>3704</v>
      </c>
      <c r="F3982" s="440">
        <v>46093</v>
      </c>
      <c r="G3982">
        <v>23361</v>
      </c>
      <c r="H3982" t="s">
        <v>5937</v>
      </c>
      <c r="I3982" t="s">
        <v>6085</v>
      </c>
      <c r="J3982">
        <v>60</v>
      </c>
      <c r="K3982" t="s">
        <v>5598</v>
      </c>
      <c r="L3982">
        <v>199.8</v>
      </c>
      <c r="M3982">
        <v>3.33</v>
      </c>
      <c r="N3982" t="s">
        <v>6085</v>
      </c>
      <c r="O3982" t="s">
        <v>463</v>
      </c>
    </row>
    <row r="3983" spans="1:15" x14ac:dyDescent="0.3">
      <c r="A3983">
        <v>217304</v>
      </c>
      <c r="B3983">
        <v>122</v>
      </c>
      <c r="C3983" t="s">
        <v>552</v>
      </c>
      <c r="D3983" t="s">
        <v>2704</v>
      </c>
      <c r="E3983" t="s">
        <v>3704</v>
      </c>
      <c r="F3983" s="440">
        <v>46093</v>
      </c>
      <c r="G3983">
        <v>23095</v>
      </c>
      <c r="H3983" t="s">
        <v>5942</v>
      </c>
      <c r="I3983" t="s">
        <v>6085</v>
      </c>
      <c r="J3983">
        <v>300</v>
      </c>
      <c r="K3983" t="s">
        <v>5613</v>
      </c>
      <c r="L3983">
        <v>399</v>
      </c>
      <c r="M3983">
        <v>1.33</v>
      </c>
      <c r="N3983" t="s">
        <v>6085</v>
      </c>
      <c r="O3983" t="s">
        <v>463</v>
      </c>
    </row>
    <row r="3984" spans="1:15" x14ac:dyDescent="0.3">
      <c r="A3984">
        <v>217304</v>
      </c>
      <c r="B3984">
        <v>122</v>
      </c>
      <c r="C3984" t="s">
        <v>552</v>
      </c>
      <c r="D3984" t="s">
        <v>2704</v>
      </c>
      <c r="E3984" t="s">
        <v>3704</v>
      </c>
      <c r="F3984" s="440">
        <v>46093</v>
      </c>
      <c r="G3984">
        <v>27106</v>
      </c>
      <c r="H3984" t="s">
        <v>6153</v>
      </c>
      <c r="I3984" t="s">
        <v>6085</v>
      </c>
      <c r="J3984">
        <v>5.0999999999999996</v>
      </c>
      <c r="K3984" t="s">
        <v>5598</v>
      </c>
      <c r="L3984">
        <v>155.29</v>
      </c>
      <c r="M3984">
        <v>30.449020000000001</v>
      </c>
      <c r="N3984" t="s">
        <v>6085</v>
      </c>
      <c r="O3984" t="s">
        <v>463</v>
      </c>
    </row>
    <row r="3985" spans="1:15" x14ac:dyDescent="0.3">
      <c r="A3985">
        <v>217303</v>
      </c>
      <c r="B3985">
        <v>122</v>
      </c>
      <c r="C3985" t="s">
        <v>552</v>
      </c>
      <c r="D3985" t="s">
        <v>2520</v>
      </c>
      <c r="E3985" t="s">
        <v>3705</v>
      </c>
      <c r="F3985" s="440">
        <v>46093</v>
      </c>
      <c r="G3985">
        <v>19589</v>
      </c>
      <c r="H3985" t="s">
        <v>5943</v>
      </c>
      <c r="I3985" t="s">
        <v>6085</v>
      </c>
      <c r="J3985">
        <v>1</v>
      </c>
      <c r="K3985" t="s">
        <v>5598</v>
      </c>
      <c r="L3985">
        <v>8</v>
      </c>
      <c r="M3985">
        <v>8</v>
      </c>
      <c r="N3985" t="s">
        <v>6085</v>
      </c>
      <c r="O3985" t="s">
        <v>463</v>
      </c>
    </row>
    <row r="3986" spans="1:15" x14ac:dyDescent="0.3">
      <c r="A3986">
        <v>217303</v>
      </c>
      <c r="B3986">
        <v>122</v>
      </c>
      <c r="C3986" t="s">
        <v>552</v>
      </c>
      <c r="D3986" t="s">
        <v>2520</v>
      </c>
      <c r="E3986" t="s">
        <v>3705</v>
      </c>
      <c r="F3986" s="440">
        <v>46093</v>
      </c>
      <c r="G3986">
        <v>19575</v>
      </c>
      <c r="H3986" t="s">
        <v>5944</v>
      </c>
      <c r="I3986" t="s">
        <v>6085</v>
      </c>
      <c r="J3986">
        <v>2</v>
      </c>
      <c r="K3986" t="s">
        <v>5598</v>
      </c>
      <c r="L3986">
        <v>60</v>
      </c>
      <c r="M3986">
        <v>30</v>
      </c>
      <c r="N3986" t="s">
        <v>6085</v>
      </c>
      <c r="O3986" t="s">
        <v>463</v>
      </c>
    </row>
    <row r="3987" spans="1:15" x14ac:dyDescent="0.3">
      <c r="A3987">
        <v>217303</v>
      </c>
      <c r="B3987">
        <v>122</v>
      </c>
      <c r="C3987" t="s">
        <v>552</v>
      </c>
      <c r="D3987" t="s">
        <v>2520</v>
      </c>
      <c r="E3987" t="s">
        <v>3705</v>
      </c>
      <c r="F3987" s="440">
        <v>46093</v>
      </c>
      <c r="G3987">
        <v>19505</v>
      </c>
      <c r="H3987" t="s">
        <v>5978</v>
      </c>
      <c r="I3987" t="s">
        <v>6085</v>
      </c>
      <c r="J3987">
        <v>1</v>
      </c>
      <c r="K3987" t="s">
        <v>5598</v>
      </c>
      <c r="L3987">
        <v>12.2</v>
      </c>
      <c r="M3987">
        <v>12.2</v>
      </c>
      <c r="N3987" t="s">
        <v>6085</v>
      </c>
      <c r="O3987" t="s">
        <v>463</v>
      </c>
    </row>
    <row r="3988" spans="1:15" x14ac:dyDescent="0.3">
      <c r="A3988">
        <v>217303</v>
      </c>
      <c r="B3988">
        <v>122</v>
      </c>
      <c r="C3988" t="s">
        <v>552</v>
      </c>
      <c r="D3988" t="s">
        <v>2520</v>
      </c>
      <c r="E3988" t="s">
        <v>3705</v>
      </c>
      <c r="F3988" s="440">
        <v>46093</v>
      </c>
      <c r="G3988">
        <v>24509</v>
      </c>
      <c r="H3988" t="s">
        <v>5928</v>
      </c>
      <c r="I3988" t="s">
        <v>6085</v>
      </c>
      <c r="J3988">
        <v>5</v>
      </c>
      <c r="K3988" t="s">
        <v>5598</v>
      </c>
      <c r="L3988">
        <v>17.5</v>
      </c>
      <c r="M3988">
        <v>3.5</v>
      </c>
      <c r="N3988" t="s">
        <v>6085</v>
      </c>
      <c r="O3988" t="s">
        <v>463</v>
      </c>
    </row>
    <row r="3989" spans="1:15" x14ac:dyDescent="0.3">
      <c r="A3989">
        <v>217303</v>
      </c>
      <c r="B3989">
        <v>122</v>
      </c>
      <c r="C3989" t="s">
        <v>552</v>
      </c>
      <c r="D3989" t="s">
        <v>2520</v>
      </c>
      <c r="E3989" t="s">
        <v>3705</v>
      </c>
      <c r="F3989" s="440">
        <v>46093</v>
      </c>
      <c r="G3989">
        <v>19465</v>
      </c>
      <c r="H3989" t="s">
        <v>5953</v>
      </c>
      <c r="I3989" t="s">
        <v>6085</v>
      </c>
      <c r="J3989">
        <v>1</v>
      </c>
      <c r="K3989" t="s">
        <v>5598</v>
      </c>
      <c r="L3989">
        <v>6.7</v>
      </c>
      <c r="M3989">
        <v>6.7</v>
      </c>
      <c r="N3989" t="s">
        <v>6085</v>
      </c>
      <c r="O3989" t="s">
        <v>463</v>
      </c>
    </row>
    <row r="3990" spans="1:15" x14ac:dyDescent="0.3">
      <c r="A3990">
        <v>217303</v>
      </c>
      <c r="B3990">
        <v>122</v>
      </c>
      <c r="C3990" t="s">
        <v>552</v>
      </c>
      <c r="D3990" t="s">
        <v>2520</v>
      </c>
      <c r="E3990" t="s">
        <v>3705</v>
      </c>
      <c r="F3990" s="440">
        <v>46093</v>
      </c>
      <c r="G3990">
        <v>19480</v>
      </c>
      <c r="H3990" t="s">
        <v>5936</v>
      </c>
      <c r="I3990" t="s">
        <v>6085</v>
      </c>
      <c r="J3990">
        <v>0.3</v>
      </c>
      <c r="K3990" t="s">
        <v>5598</v>
      </c>
      <c r="L3990">
        <v>6</v>
      </c>
      <c r="M3990">
        <v>20</v>
      </c>
      <c r="N3990" t="s">
        <v>6085</v>
      </c>
      <c r="O3990" t="s">
        <v>463</v>
      </c>
    </row>
    <row r="3991" spans="1:15" x14ac:dyDescent="0.3">
      <c r="A3991">
        <v>217303</v>
      </c>
      <c r="B3991">
        <v>122</v>
      </c>
      <c r="C3991" t="s">
        <v>552</v>
      </c>
      <c r="D3991" t="s">
        <v>2520</v>
      </c>
      <c r="E3991" t="s">
        <v>3705</v>
      </c>
      <c r="F3991" s="440">
        <v>46093</v>
      </c>
      <c r="G3991">
        <v>19488</v>
      </c>
      <c r="H3991" t="s">
        <v>5930</v>
      </c>
      <c r="I3991" t="s">
        <v>6085</v>
      </c>
      <c r="J3991">
        <v>1</v>
      </c>
      <c r="K3991" t="s">
        <v>5598</v>
      </c>
      <c r="L3991">
        <v>12</v>
      </c>
      <c r="M3991">
        <v>12</v>
      </c>
      <c r="N3991" t="s">
        <v>6085</v>
      </c>
      <c r="O3991" t="s">
        <v>463</v>
      </c>
    </row>
    <row r="3992" spans="1:15" x14ac:dyDescent="0.3">
      <c r="A3992">
        <v>217303</v>
      </c>
      <c r="B3992">
        <v>122</v>
      </c>
      <c r="C3992" t="s">
        <v>552</v>
      </c>
      <c r="D3992" t="s">
        <v>2520</v>
      </c>
      <c r="E3992" t="s">
        <v>3705</v>
      </c>
      <c r="F3992" s="440">
        <v>46093</v>
      </c>
      <c r="G3992">
        <v>19498</v>
      </c>
      <c r="H3992" t="s">
        <v>5979</v>
      </c>
      <c r="I3992" t="s">
        <v>6085</v>
      </c>
      <c r="J3992">
        <v>1</v>
      </c>
      <c r="K3992" t="s">
        <v>5598</v>
      </c>
      <c r="L3992">
        <v>18</v>
      </c>
      <c r="M3992">
        <v>18</v>
      </c>
      <c r="N3992" t="s">
        <v>6085</v>
      </c>
      <c r="O3992" t="s">
        <v>463</v>
      </c>
    </row>
    <row r="3993" spans="1:15" x14ac:dyDescent="0.3">
      <c r="A3993">
        <v>217303</v>
      </c>
      <c r="B3993">
        <v>122</v>
      </c>
      <c r="C3993" t="s">
        <v>552</v>
      </c>
      <c r="D3993" t="s">
        <v>2520</v>
      </c>
      <c r="E3993" t="s">
        <v>3705</v>
      </c>
      <c r="F3993" s="440">
        <v>46093</v>
      </c>
      <c r="G3993">
        <v>19502</v>
      </c>
      <c r="H3993" t="s">
        <v>6015</v>
      </c>
      <c r="I3993" t="s">
        <v>6085</v>
      </c>
      <c r="J3993">
        <v>1</v>
      </c>
      <c r="K3993" t="s">
        <v>5598</v>
      </c>
      <c r="L3993">
        <v>20</v>
      </c>
      <c r="M3993">
        <v>20</v>
      </c>
      <c r="N3993" t="s">
        <v>6085</v>
      </c>
      <c r="O3993" t="s">
        <v>463</v>
      </c>
    </row>
    <row r="3994" spans="1:15" x14ac:dyDescent="0.3">
      <c r="A3994">
        <v>217303</v>
      </c>
      <c r="B3994">
        <v>122</v>
      </c>
      <c r="C3994" t="s">
        <v>552</v>
      </c>
      <c r="D3994" t="s">
        <v>2520</v>
      </c>
      <c r="E3994" t="s">
        <v>3705</v>
      </c>
      <c r="F3994" s="440">
        <v>46093</v>
      </c>
      <c r="G3994">
        <v>19503</v>
      </c>
      <c r="H3994" t="s">
        <v>6058</v>
      </c>
      <c r="I3994" t="s">
        <v>6085</v>
      </c>
      <c r="J3994">
        <v>1</v>
      </c>
      <c r="K3994" t="s">
        <v>5598</v>
      </c>
      <c r="L3994">
        <v>11</v>
      </c>
      <c r="M3994">
        <v>11</v>
      </c>
      <c r="N3994" t="s">
        <v>6085</v>
      </c>
      <c r="O3994" t="s">
        <v>463</v>
      </c>
    </row>
    <row r="3995" spans="1:15" x14ac:dyDescent="0.3">
      <c r="A3995">
        <v>217303</v>
      </c>
      <c r="B3995">
        <v>122</v>
      </c>
      <c r="C3995" t="s">
        <v>552</v>
      </c>
      <c r="D3995" t="s">
        <v>2520</v>
      </c>
      <c r="E3995" t="s">
        <v>3705</v>
      </c>
      <c r="F3995" s="440">
        <v>46093</v>
      </c>
      <c r="G3995">
        <v>19476</v>
      </c>
      <c r="H3995" t="s">
        <v>6017</v>
      </c>
      <c r="I3995" t="s">
        <v>6085</v>
      </c>
      <c r="J3995">
        <v>0.3</v>
      </c>
      <c r="K3995" t="s">
        <v>5598</v>
      </c>
      <c r="L3995">
        <v>19.5</v>
      </c>
      <c r="M3995">
        <v>65</v>
      </c>
      <c r="N3995" t="s">
        <v>6085</v>
      </c>
      <c r="O3995" t="s">
        <v>463</v>
      </c>
    </row>
    <row r="3996" spans="1:15" x14ac:dyDescent="0.3">
      <c r="A3996">
        <v>217303</v>
      </c>
      <c r="B3996">
        <v>122</v>
      </c>
      <c r="C3996" t="s">
        <v>552</v>
      </c>
      <c r="D3996" t="s">
        <v>2520</v>
      </c>
      <c r="E3996" t="s">
        <v>3705</v>
      </c>
      <c r="F3996" s="440">
        <v>46093</v>
      </c>
      <c r="G3996">
        <v>19558</v>
      </c>
      <c r="H3996" t="s">
        <v>5950</v>
      </c>
      <c r="I3996" t="s">
        <v>6085</v>
      </c>
      <c r="J3996">
        <v>2</v>
      </c>
      <c r="K3996" t="s">
        <v>5598</v>
      </c>
      <c r="L3996">
        <v>28</v>
      </c>
      <c r="M3996">
        <v>14</v>
      </c>
      <c r="N3996" t="s">
        <v>6085</v>
      </c>
      <c r="O3996" t="s">
        <v>463</v>
      </c>
    </row>
    <row r="3997" spans="1:15" x14ac:dyDescent="0.3">
      <c r="A3997">
        <v>217303</v>
      </c>
      <c r="B3997">
        <v>122</v>
      </c>
      <c r="C3997" t="s">
        <v>552</v>
      </c>
      <c r="D3997" t="s">
        <v>2520</v>
      </c>
      <c r="E3997" t="s">
        <v>3705</v>
      </c>
      <c r="F3997" s="440">
        <v>46093</v>
      </c>
      <c r="G3997">
        <v>19572</v>
      </c>
      <c r="H3997" t="s">
        <v>5945</v>
      </c>
      <c r="I3997" t="s">
        <v>6085</v>
      </c>
      <c r="J3997">
        <v>1</v>
      </c>
      <c r="K3997" t="s">
        <v>5598</v>
      </c>
      <c r="L3997">
        <v>15</v>
      </c>
      <c r="M3997">
        <v>15</v>
      </c>
      <c r="N3997" t="s">
        <v>6085</v>
      </c>
      <c r="O3997" t="s">
        <v>463</v>
      </c>
    </row>
    <row r="3998" spans="1:15" x14ac:dyDescent="0.3">
      <c r="A3998">
        <v>217303</v>
      </c>
      <c r="B3998">
        <v>122</v>
      </c>
      <c r="C3998" t="s">
        <v>552</v>
      </c>
      <c r="D3998" t="s">
        <v>2520</v>
      </c>
      <c r="E3998" t="s">
        <v>3705</v>
      </c>
      <c r="F3998" s="440">
        <v>46093</v>
      </c>
      <c r="G3998">
        <v>19743</v>
      </c>
      <c r="H3998" t="s">
        <v>5940</v>
      </c>
      <c r="I3998" t="s">
        <v>6085</v>
      </c>
      <c r="J3998">
        <v>1</v>
      </c>
      <c r="K3998" t="s">
        <v>5598</v>
      </c>
      <c r="L3998">
        <v>14</v>
      </c>
      <c r="M3998">
        <v>14</v>
      </c>
      <c r="N3998" t="s">
        <v>6085</v>
      </c>
      <c r="O3998" t="s">
        <v>463</v>
      </c>
    </row>
    <row r="3999" spans="1:15" x14ac:dyDescent="0.3">
      <c r="A3999">
        <v>217303</v>
      </c>
      <c r="B3999">
        <v>122</v>
      </c>
      <c r="C3999" t="s">
        <v>552</v>
      </c>
      <c r="D3999" t="s">
        <v>2520</v>
      </c>
      <c r="E3999" t="s">
        <v>3705</v>
      </c>
      <c r="F3999" s="440">
        <v>46093</v>
      </c>
      <c r="G3999">
        <v>19759</v>
      </c>
      <c r="H3999" t="s">
        <v>6016</v>
      </c>
      <c r="I3999" t="s">
        <v>6085</v>
      </c>
      <c r="J3999">
        <v>10</v>
      </c>
      <c r="K3999" t="s">
        <v>5598</v>
      </c>
      <c r="L3999">
        <v>95</v>
      </c>
      <c r="M3999">
        <v>9.5</v>
      </c>
      <c r="N3999" t="s">
        <v>6085</v>
      </c>
      <c r="O3999" t="s">
        <v>463</v>
      </c>
    </row>
    <row r="4000" spans="1:15" x14ac:dyDescent="0.3">
      <c r="A4000">
        <v>217303</v>
      </c>
      <c r="B4000">
        <v>122</v>
      </c>
      <c r="C4000" t="s">
        <v>552</v>
      </c>
      <c r="D4000" t="s">
        <v>2520</v>
      </c>
      <c r="E4000" t="s">
        <v>3705</v>
      </c>
      <c r="F4000" s="440">
        <v>46093</v>
      </c>
      <c r="G4000">
        <v>19617</v>
      </c>
      <c r="H4000" t="s">
        <v>5933</v>
      </c>
      <c r="I4000" t="s">
        <v>6085</v>
      </c>
      <c r="J4000">
        <v>0.2</v>
      </c>
      <c r="K4000" t="s">
        <v>5598</v>
      </c>
      <c r="L4000">
        <v>2.7</v>
      </c>
      <c r="M4000">
        <v>13.5</v>
      </c>
      <c r="N4000" t="s">
        <v>6085</v>
      </c>
      <c r="O4000" t="s">
        <v>463</v>
      </c>
    </row>
    <row r="4001" spans="1:15" x14ac:dyDescent="0.3">
      <c r="A4001">
        <v>217303</v>
      </c>
      <c r="B4001">
        <v>122</v>
      </c>
      <c r="C4001" t="s">
        <v>552</v>
      </c>
      <c r="D4001" t="s">
        <v>2520</v>
      </c>
      <c r="E4001" t="s">
        <v>3705</v>
      </c>
      <c r="F4001" s="440">
        <v>46093</v>
      </c>
      <c r="G4001">
        <v>23113</v>
      </c>
      <c r="H4001" t="s">
        <v>5985</v>
      </c>
      <c r="I4001" t="s">
        <v>6085</v>
      </c>
      <c r="J4001">
        <v>0.6</v>
      </c>
      <c r="K4001" t="s">
        <v>5598</v>
      </c>
      <c r="L4001">
        <v>6</v>
      </c>
      <c r="M4001">
        <v>10</v>
      </c>
      <c r="N4001" t="s">
        <v>6085</v>
      </c>
      <c r="O4001" t="s">
        <v>463</v>
      </c>
    </row>
    <row r="4002" spans="1:15" x14ac:dyDescent="0.3">
      <c r="A4002">
        <v>217303</v>
      </c>
      <c r="B4002">
        <v>122</v>
      </c>
      <c r="C4002" t="s">
        <v>552</v>
      </c>
      <c r="D4002" t="s">
        <v>2520</v>
      </c>
      <c r="E4002" t="s">
        <v>3705</v>
      </c>
      <c r="F4002" s="440">
        <v>46093</v>
      </c>
      <c r="G4002">
        <v>23186</v>
      </c>
      <c r="H4002" t="s">
        <v>5955</v>
      </c>
      <c r="I4002" t="s">
        <v>6085</v>
      </c>
      <c r="J4002">
        <v>5</v>
      </c>
      <c r="K4002" t="s">
        <v>5598</v>
      </c>
      <c r="L4002">
        <v>54</v>
      </c>
      <c r="M4002">
        <v>10.8</v>
      </c>
      <c r="N4002" t="s">
        <v>6085</v>
      </c>
      <c r="O4002" t="s">
        <v>463</v>
      </c>
    </row>
    <row r="4003" spans="1:15" x14ac:dyDescent="0.3">
      <c r="A4003">
        <v>217303</v>
      </c>
      <c r="B4003">
        <v>122</v>
      </c>
      <c r="C4003" t="s">
        <v>552</v>
      </c>
      <c r="D4003" t="s">
        <v>2520</v>
      </c>
      <c r="E4003" t="s">
        <v>3705</v>
      </c>
      <c r="F4003" s="440">
        <v>46093</v>
      </c>
      <c r="G4003">
        <v>23359</v>
      </c>
      <c r="H4003" t="s">
        <v>5939</v>
      </c>
      <c r="I4003" t="s">
        <v>6085</v>
      </c>
      <c r="J4003">
        <v>30</v>
      </c>
      <c r="K4003" t="s">
        <v>5598</v>
      </c>
      <c r="L4003">
        <v>69</v>
      </c>
      <c r="M4003">
        <v>2.2999999999999998</v>
      </c>
      <c r="N4003" t="s">
        <v>6085</v>
      </c>
      <c r="O4003" t="s">
        <v>463</v>
      </c>
    </row>
    <row r="4004" spans="1:15" x14ac:dyDescent="0.3">
      <c r="A4004">
        <v>217303</v>
      </c>
      <c r="B4004">
        <v>122</v>
      </c>
      <c r="C4004" t="s">
        <v>552</v>
      </c>
      <c r="D4004" t="s">
        <v>2520</v>
      </c>
      <c r="E4004" t="s">
        <v>3705</v>
      </c>
      <c r="F4004" s="440">
        <v>46093</v>
      </c>
      <c r="G4004">
        <v>25647</v>
      </c>
      <c r="H4004" t="s">
        <v>5918</v>
      </c>
      <c r="I4004" t="s">
        <v>6085</v>
      </c>
      <c r="J4004">
        <v>1</v>
      </c>
      <c r="K4004" t="s">
        <v>5598</v>
      </c>
      <c r="L4004">
        <v>18</v>
      </c>
      <c r="M4004">
        <v>18</v>
      </c>
      <c r="N4004" t="s">
        <v>6085</v>
      </c>
      <c r="O4004" t="s">
        <v>463</v>
      </c>
    </row>
    <row r="4005" spans="1:15" x14ac:dyDescent="0.3">
      <c r="A4005">
        <v>217303</v>
      </c>
      <c r="B4005">
        <v>122</v>
      </c>
      <c r="C4005" t="s">
        <v>552</v>
      </c>
      <c r="D4005" t="s">
        <v>2520</v>
      </c>
      <c r="E4005" t="s">
        <v>3705</v>
      </c>
      <c r="F4005" s="440">
        <v>46093</v>
      </c>
      <c r="G4005">
        <v>23390</v>
      </c>
      <c r="H4005" t="s">
        <v>5922</v>
      </c>
      <c r="I4005" t="s">
        <v>6085</v>
      </c>
      <c r="J4005">
        <v>4</v>
      </c>
      <c r="K4005" t="s">
        <v>5598</v>
      </c>
      <c r="L4005">
        <v>34</v>
      </c>
      <c r="M4005">
        <v>8.5</v>
      </c>
      <c r="N4005" t="s">
        <v>6085</v>
      </c>
      <c r="O4005" t="s">
        <v>463</v>
      </c>
    </row>
    <row r="4006" spans="1:15" x14ac:dyDescent="0.3">
      <c r="A4006">
        <v>217303</v>
      </c>
      <c r="B4006">
        <v>122</v>
      </c>
      <c r="C4006" t="s">
        <v>552</v>
      </c>
      <c r="D4006" t="s">
        <v>2520</v>
      </c>
      <c r="E4006" t="s">
        <v>3705</v>
      </c>
      <c r="F4006" s="440">
        <v>46093</v>
      </c>
      <c r="G4006">
        <v>24037</v>
      </c>
      <c r="H4006" t="s">
        <v>6116</v>
      </c>
      <c r="I4006" t="s">
        <v>6085</v>
      </c>
      <c r="J4006">
        <v>2</v>
      </c>
      <c r="K4006" t="s">
        <v>5598</v>
      </c>
      <c r="L4006">
        <v>37</v>
      </c>
      <c r="M4006">
        <v>18.5</v>
      </c>
      <c r="N4006" t="s">
        <v>6085</v>
      </c>
      <c r="O4006" t="s">
        <v>463</v>
      </c>
    </row>
    <row r="4007" spans="1:15" x14ac:dyDescent="0.3">
      <c r="A4007">
        <v>217303</v>
      </c>
      <c r="B4007">
        <v>122</v>
      </c>
      <c r="C4007" t="s">
        <v>552</v>
      </c>
      <c r="D4007" t="s">
        <v>2520</v>
      </c>
      <c r="E4007" t="s">
        <v>3705</v>
      </c>
      <c r="F4007" s="440">
        <v>46093</v>
      </c>
      <c r="G4007">
        <v>19472</v>
      </c>
      <c r="H4007" t="s">
        <v>6064</v>
      </c>
      <c r="I4007" t="s">
        <v>6085</v>
      </c>
      <c r="J4007">
        <v>1.5</v>
      </c>
      <c r="K4007" t="s">
        <v>5598</v>
      </c>
      <c r="L4007">
        <v>30</v>
      </c>
      <c r="M4007">
        <v>20</v>
      </c>
      <c r="N4007" t="s">
        <v>6085</v>
      </c>
      <c r="O4007" t="s">
        <v>463</v>
      </c>
    </row>
    <row r="4008" spans="1:15" x14ac:dyDescent="0.3">
      <c r="A4008">
        <v>217300</v>
      </c>
      <c r="B4008">
        <v>122</v>
      </c>
      <c r="C4008" t="s">
        <v>552</v>
      </c>
      <c r="D4008" t="s">
        <v>3019</v>
      </c>
      <c r="E4008" t="s">
        <v>3706</v>
      </c>
      <c r="F4008" s="440">
        <v>46093</v>
      </c>
      <c r="G4008">
        <v>18832</v>
      </c>
      <c r="H4008" t="s">
        <v>5898</v>
      </c>
      <c r="I4008" t="s">
        <v>6085</v>
      </c>
      <c r="J4008">
        <v>15</v>
      </c>
      <c r="K4008" t="s">
        <v>5598</v>
      </c>
      <c r="L4008">
        <v>598.5</v>
      </c>
      <c r="M4008">
        <v>39.9</v>
      </c>
      <c r="N4008" t="s">
        <v>6085</v>
      </c>
      <c r="O4008" t="s">
        <v>463</v>
      </c>
    </row>
    <row r="4009" spans="1:15" x14ac:dyDescent="0.3">
      <c r="A4009">
        <v>217297</v>
      </c>
      <c r="B4009">
        <v>122</v>
      </c>
      <c r="C4009" t="s">
        <v>552</v>
      </c>
      <c r="D4009" t="s">
        <v>2758</v>
      </c>
      <c r="E4009" t="s">
        <v>3707</v>
      </c>
      <c r="F4009" s="440">
        <v>46093</v>
      </c>
      <c r="G4009">
        <v>28220</v>
      </c>
      <c r="H4009" t="s">
        <v>6126</v>
      </c>
      <c r="I4009" t="s">
        <v>6085</v>
      </c>
      <c r="J4009">
        <v>2</v>
      </c>
      <c r="K4009" t="s">
        <v>5598</v>
      </c>
      <c r="L4009">
        <v>60</v>
      </c>
      <c r="M4009">
        <v>30</v>
      </c>
      <c r="N4009" t="s">
        <v>6085</v>
      </c>
      <c r="O4009" t="s">
        <v>463</v>
      </c>
    </row>
    <row r="4010" spans="1:15" x14ac:dyDescent="0.3">
      <c r="A4010">
        <v>217297</v>
      </c>
      <c r="B4010">
        <v>122</v>
      </c>
      <c r="C4010" t="s">
        <v>552</v>
      </c>
      <c r="D4010" t="s">
        <v>2758</v>
      </c>
      <c r="E4010" t="s">
        <v>3707</v>
      </c>
      <c r="F4010" s="440">
        <v>46093</v>
      </c>
      <c r="G4010">
        <v>28221</v>
      </c>
      <c r="H4010" t="s">
        <v>6124</v>
      </c>
      <c r="I4010" t="s">
        <v>6085</v>
      </c>
      <c r="J4010">
        <v>8</v>
      </c>
      <c r="K4010" t="s">
        <v>5598</v>
      </c>
      <c r="L4010">
        <v>304</v>
      </c>
      <c r="M4010">
        <v>38</v>
      </c>
      <c r="N4010" t="s">
        <v>6085</v>
      </c>
      <c r="O4010" t="s">
        <v>463</v>
      </c>
    </row>
    <row r="4011" spans="1:15" x14ac:dyDescent="0.3">
      <c r="A4011">
        <v>217297</v>
      </c>
      <c r="B4011">
        <v>122</v>
      </c>
      <c r="C4011" t="s">
        <v>552</v>
      </c>
      <c r="D4011" t="s">
        <v>2758</v>
      </c>
      <c r="E4011" t="s">
        <v>3707</v>
      </c>
      <c r="F4011" s="440">
        <v>46093</v>
      </c>
      <c r="G4011">
        <v>28222</v>
      </c>
      <c r="H4011" t="s">
        <v>6125</v>
      </c>
      <c r="I4011" t="s">
        <v>6085</v>
      </c>
      <c r="J4011">
        <v>1</v>
      </c>
      <c r="K4011" t="s">
        <v>5598</v>
      </c>
      <c r="L4011">
        <v>42</v>
      </c>
      <c r="M4011">
        <v>42</v>
      </c>
      <c r="N4011" t="s">
        <v>6085</v>
      </c>
      <c r="O4011" t="s">
        <v>463</v>
      </c>
    </row>
    <row r="4012" spans="1:15" x14ac:dyDescent="0.3">
      <c r="A4012">
        <v>217290</v>
      </c>
      <c r="B4012">
        <v>122</v>
      </c>
      <c r="C4012" t="s">
        <v>552</v>
      </c>
      <c r="D4012" t="s">
        <v>2702</v>
      </c>
      <c r="E4012" t="s">
        <v>3708</v>
      </c>
      <c r="F4012" s="440">
        <v>46093</v>
      </c>
      <c r="G4012">
        <v>19203</v>
      </c>
      <c r="H4012" t="s">
        <v>5692</v>
      </c>
      <c r="I4012" t="s">
        <v>6085</v>
      </c>
      <c r="J4012">
        <v>56</v>
      </c>
      <c r="K4012" t="s">
        <v>5613</v>
      </c>
      <c r="L4012">
        <v>178.08</v>
      </c>
      <c r="M4012">
        <v>3.18</v>
      </c>
      <c r="N4012" t="s">
        <v>6085</v>
      </c>
      <c r="O4012" t="s">
        <v>463</v>
      </c>
    </row>
    <row r="4013" spans="1:15" x14ac:dyDescent="0.3">
      <c r="A4013">
        <v>217290</v>
      </c>
      <c r="B4013">
        <v>122</v>
      </c>
      <c r="C4013" t="s">
        <v>552</v>
      </c>
      <c r="D4013" t="s">
        <v>2702</v>
      </c>
      <c r="E4013" t="s">
        <v>3708</v>
      </c>
      <c r="F4013" s="440">
        <v>46093</v>
      </c>
      <c r="G4013">
        <v>24387</v>
      </c>
      <c r="H4013" t="s">
        <v>6354</v>
      </c>
      <c r="I4013" t="s">
        <v>6085</v>
      </c>
      <c r="J4013">
        <v>4.8499999999999996</v>
      </c>
      <c r="K4013" t="s">
        <v>5598</v>
      </c>
      <c r="L4013">
        <v>83.91</v>
      </c>
      <c r="M4013">
        <v>17.301030999999998</v>
      </c>
      <c r="N4013" t="s">
        <v>6085</v>
      </c>
      <c r="O4013" t="s">
        <v>463</v>
      </c>
    </row>
    <row r="4014" spans="1:15" x14ac:dyDescent="0.3">
      <c r="A4014">
        <v>217264</v>
      </c>
      <c r="B4014">
        <v>122</v>
      </c>
      <c r="C4014" t="s">
        <v>552</v>
      </c>
      <c r="D4014" t="s">
        <v>2706</v>
      </c>
      <c r="E4014" t="s">
        <v>3709</v>
      </c>
      <c r="F4014" s="440">
        <v>46093</v>
      </c>
      <c r="G4014">
        <v>20645</v>
      </c>
      <c r="H4014" t="s">
        <v>5664</v>
      </c>
      <c r="I4014" t="s">
        <v>6085</v>
      </c>
      <c r="J4014">
        <v>6</v>
      </c>
      <c r="K4014" t="s">
        <v>6091</v>
      </c>
      <c r="L4014">
        <v>138</v>
      </c>
      <c r="M4014">
        <v>23</v>
      </c>
      <c r="N4014" t="s">
        <v>6085</v>
      </c>
      <c r="O4014" t="s">
        <v>463</v>
      </c>
    </row>
    <row r="4015" spans="1:15" x14ac:dyDescent="0.3">
      <c r="A4015">
        <v>217264</v>
      </c>
      <c r="B4015">
        <v>122</v>
      </c>
      <c r="C4015" t="s">
        <v>552</v>
      </c>
      <c r="D4015" t="s">
        <v>2706</v>
      </c>
      <c r="E4015" t="s">
        <v>3709</v>
      </c>
      <c r="F4015" s="440">
        <v>46093</v>
      </c>
      <c r="G4015">
        <v>20358</v>
      </c>
      <c r="H4015" t="s">
        <v>5648</v>
      </c>
      <c r="I4015" t="s">
        <v>6085</v>
      </c>
      <c r="J4015">
        <v>10</v>
      </c>
      <c r="K4015" t="s">
        <v>5605</v>
      </c>
      <c r="L4015">
        <v>142.4</v>
      </c>
      <c r="M4015">
        <v>14.24</v>
      </c>
      <c r="N4015" t="s">
        <v>6085</v>
      </c>
      <c r="O4015" t="s">
        <v>463</v>
      </c>
    </row>
    <row r="4016" spans="1:15" x14ac:dyDescent="0.3">
      <c r="A4016">
        <v>217264</v>
      </c>
      <c r="B4016">
        <v>122</v>
      </c>
      <c r="C4016" t="s">
        <v>552</v>
      </c>
      <c r="D4016" t="s">
        <v>2706</v>
      </c>
      <c r="E4016" t="s">
        <v>3709</v>
      </c>
      <c r="F4016" s="440">
        <v>46093</v>
      </c>
      <c r="G4016">
        <v>20242</v>
      </c>
      <c r="H4016" t="s">
        <v>5649</v>
      </c>
      <c r="I4016" t="s">
        <v>6085</v>
      </c>
      <c r="J4016">
        <v>12</v>
      </c>
      <c r="K4016" t="s">
        <v>5605</v>
      </c>
      <c r="L4016">
        <v>198.84</v>
      </c>
      <c r="M4016">
        <v>16.57</v>
      </c>
      <c r="N4016" t="s">
        <v>6085</v>
      </c>
      <c r="O4016" t="s">
        <v>463</v>
      </c>
    </row>
    <row r="4017" spans="1:15" x14ac:dyDescent="0.3">
      <c r="A4017">
        <v>217264</v>
      </c>
      <c r="B4017">
        <v>122</v>
      </c>
      <c r="C4017" t="s">
        <v>552</v>
      </c>
      <c r="D4017" t="s">
        <v>2706</v>
      </c>
      <c r="E4017" t="s">
        <v>3709</v>
      </c>
      <c r="F4017" s="440">
        <v>46093</v>
      </c>
      <c r="G4017">
        <v>20227</v>
      </c>
      <c r="H4017" t="s">
        <v>5650</v>
      </c>
      <c r="I4017" t="s">
        <v>6085</v>
      </c>
      <c r="J4017">
        <v>12</v>
      </c>
      <c r="K4017" t="s">
        <v>5605</v>
      </c>
      <c r="L4017">
        <v>147.6</v>
      </c>
      <c r="M4017">
        <v>12.3</v>
      </c>
      <c r="N4017" t="s">
        <v>6085</v>
      </c>
      <c r="O4017" t="s">
        <v>463</v>
      </c>
    </row>
    <row r="4018" spans="1:15" x14ac:dyDescent="0.3">
      <c r="A4018">
        <v>217264</v>
      </c>
      <c r="B4018">
        <v>122</v>
      </c>
      <c r="C4018" t="s">
        <v>552</v>
      </c>
      <c r="D4018" t="s">
        <v>2706</v>
      </c>
      <c r="E4018" t="s">
        <v>3709</v>
      </c>
      <c r="F4018" s="440">
        <v>46093</v>
      </c>
      <c r="G4018">
        <v>20653</v>
      </c>
      <c r="H4018" t="s">
        <v>5655</v>
      </c>
      <c r="I4018" t="s">
        <v>6085</v>
      </c>
      <c r="J4018">
        <v>10</v>
      </c>
      <c r="K4018" t="s">
        <v>5613</v>
      </c>
      <c r="L4018">
        <v>259.60000000000002</v>
      </c>
      <c r="M4018">
        <v>25.96</v>
      </c>
      <c r="N4018" t="s">
        <v>6085</v>
      </c>
      <c r="O4018" t="s">
        <v>463</v>
      </c>
    </row>
    <row r="4019" spans="1:15" x14ac:dyDescent="0.3">
      <c r="A4019">
        <v>217264</v>
      </c>
      <c r="B4019">
        <v>122</v>
      </c>
      <c r="C4019" t="s">
        <v>552</v>
      </c>
      <c r="D4019" t="s">
        <v>2706</v>
      </c>
      <c r="E4019" t="s">
        <v>3709</v>
      </c>
      <c r="F4019" s="440">
        <v>46093</v>
      </c>
      <c r="G4019">
        <v>20661</v>
      </c>
      <c r="H4019" t="s">
        <v>5850</v>
      </c>
      <c r="I4019" t="s">
        <v>6085</v>
      </c>
      <c r="J4019">
        <v>10</v>
      </c>
      <c r="K4019" t="s">
        <v>5613</v>
      </c>
      <c r="L4019">
        <v>83.8</v>
      </c>
      <c r="M4019">
        <v>8.3800000000000008</v>
      </c>
      <c r="N4019" t="s">
        <v>6085</v>
      </c>
      <c r="O4019" t="s">
        <v>463</v>
      </c>
    </row>
    <row r="4020" spans="1:15" x14ac:dyDescent="0.3">
      <c r="A4020">
        <v>217264</v>
      </c>
      <c r="B4020">
        <v>122</v>
      </c>
      <c r="C4020" t="s">
        <v>552</v>
      </c>
      <c r="D4020" t="s">
        <v>2706</v>
      </c>
      <c r="E4020" t="s">
        <v>3709</v>
      </c>
      <c r="F4020" s="440">
        <v>46093</v>
      </c>
      <c r="G4020">
        <v>20672</v>
      </c>
      <c r="H4020" t="s">
        <v>5642</v>
      </c>
      <c r="I4020" t="s">
        <v>6085</v>
      </c>
      <c r="J4020">
        <v>10</v>
      </c>
      <c r="K4020" t="s">
        <v>5605</v>
      </c>
      <c r="L4020">
        <v>302.2</v>
      </c>
      <c r="M4020">
        <v>30.22</v>
      </c>
      <c r="N4020" t="s">
        <v>6085</v>
      </c>
      <c r="O4020" t="s">
        <v>463</v>
      </c>
    </row>
    <row r="4021" spans="1:15" x14ac:dyDescent="0.3">
      <c r="A4021">
        <v>217264</v>
      </c>
      <c r="B4021">
        <v>122</v>
      </c>
      <c r="C4021" t="s">
        <v>552</v>
      </c>
      <c r="D4021" t="s">
        <v>2706</v>
      </c>
      <c r="E4021" t="s">
        <v>3709</v>
      </c>
      <c r="F4021" s="440">
        <v>46093</v>
      </c>
      <c r="G4021">
        <v>20752</v>
      </c>
      <c r="H4021" t="s">
        <v>5624</v>
      </c>
      <c r="I4021" t="s">
        <v>6085</v>
      </c>
      <c r="J4021">
        <v>2</v>
      </c>
      <c r="K4021" t="s">
        <v>5613</v>
      </c>
      <c r="L4021">
        <v>205.6</v>
      </c>
      <c r="M4021">
        <v>102.8</v>
      </c>
      <c r="N4021" t="s">
        <v>6085</v>
      </c>
      <c r="O4021" t="s">
        <v>463</v>
      </c>
    </row>
    <row r="4022" spans="1:15" x14ac:dyDescent="0.3">
      <c r="A4022">
        <v>217264</v>
      </c>
      <c r="B4022">
        <v>122</v>
      </c>
      <c r="C4022" t="s">
        <v>552</v>
      </c>
      <c r="D4022" t="s">
        <v>2706</v>
      </c>
      <c r="E4022" t="s">
        <v>3709</v>
      </c>
      <c r="F4022" s="440">
        <v>46093</v>
      </c>
      <c r="G4022">
        <v>20421</v>
      </c>
      <c r="H4022" t="s">
        <v>5637</v>
      </c>
      <c r="I4022" t="s">
        <v>6085</v>
      </c>
      <c r="J4022">
        <v>15</v>
      </c>
      <c r="K4022" t="s">
        <v>5613</v>
      </c>
      <c r="L4022">
        <v>267</v>
      </c>
      <c r="M4022">
        <v>17.8</v>
      </c>
      <c r="N4022" t="s">
        <v>6085</v>
      </c>
      <c r="O4022" t="s">
        <v>463</v>
      </c>
    </row>
    <row r="4023" spans="1:15" x14ac:dyDescent="0.3">
      <c r="A4023">
        <v>217264</v>
      </c>
      <c r="B4023">
        <v>122</v>
      </c>
      <c r="C4023" t="s">
        <v>552</v>
      </c>
      <c r="D4023" t="s">
        <v>2706</v>
      </c>
      <c r="E4023" t="s">
        <v>3709</v>
      </c>
      <c r="F4023" s="440">
        <v>46093</v>
      </c>
      <c r="G4023">
        <v>19906</v>
      </c>
      <c r="H4023" t="s">
        <v>6104</v>
      </c>
      <c r="I4023" t="s">
        <v>6085</v>
      </c>
      <c r="J4023">
        <v>1</v>
      </c>
      <c r="K4023" t="s">
        <v>5605</v>
      </c>
      <c r="L4023">
        <v>36.299999999999997</v>
      </c>
      <c r="M4023">
        <v>36.299999999999997</v>
      </c>
      <c r="N4023" t="s">
        <v>6085</v>
      </c>
      <c r="O4023" t="s">
        <v>463</v>
      </c>
    </row>
    <row r="4024" spans="1:15" x14ac:dyDescent="0.3">
      <c r="A4024">
        <v>217264</v>
      </c>
      <c r="B4024">
        <v>122</v>
      </c>
      <c r="C4024" t="s">
        <v>552</v>
      </c>
      <c r="D4024" t="s">
        <v>2706</v>
      </c>
      <c r="E4024" t="s">
        <v>3709</v>
      </c>
      <c r="F4024" s="440">
        <v>46093</v>
      </c>
      <c r="G4024">
        <v>19421</v>
      </c>
      <c r="H4024" t="s">
        <v>5963</v>
      </c>
      <c r="I4024" t="s">
        <v>6085</v>
      </c>
      <c r="J4024">
        <v>7</v>
      </c>
      <c r="K4024" t="s">
        <v>5703</v>
      </c>
      <c r="L4024">
        <v>377.16</v>
      </c>
      <c r="M4024">
        <v>53.88</v>
      </c>
      <c r="N4024" t="s">
        <v>6085</v>
      </c>
      <c r="O4024" t="s">
        <v>463</v>
      </c>
    </row>
    <row r="4025" spans="1:15" x14ac:dyDescent="0.3">
      <c r="A4025">
        <v>217261</v>
      </c>
      <c r="B4025">
        <v>122</v>
      </c>
      <c r="C4025" t="s">
        <v>552</v>
      </c>
      <c r="D4025" t="s">
        <v>2704</v>
      </c>
      <c r="E4025" t="s">
        <v>3710</v>
      </c>
      <c r="F4025" s="440">
        <v>46092</v>
      </c>
      <c r="G4025">
        <v>23361</v>
      </c>
      <c r="H4025" t="s">
        <v>5937</v>
      </c>
      <c r="I4025" t="s">
        <v>6085</v>
      </c>
      <c r="J4025">
        <v>30</v>
      </c>
      <c r="K4025" t="s">
        <v>5598</v>
      </c>
      <c r="L4025">
        <v>99.9</v>
      </c>
      <c r="M4025">
        <v>3.33</v>
      </c>
      <c r="N4025" t="s">
        <v>6085</v>
      </c>
      <c r="O4025" t="s">
        <v>463</v>
      </c>
    </row>
    <row r="4026" spans="1:15" x14ac:dyDescent="0.3">
      <c r="A4026">
        <v>217251</v>
      </c>
      <c r="B4026">
        <v>122</v>
      </c>
      <c r="C4026" t="s">
        <v>552</v>
      </c>
      <c r="D4026" t="s">
        <v>2744</v>
      </c>
      <c r="E4026" t="s">
        <v>3711</v>
      </c>
      <c r="F4026" s="440">
        <v>46093</v>
      </c>
      <c r="G4026">
        <v>18667</v>
      </c>
      <c r="H4026" t="s">
        <v>5718</v>
      </c>
      <c r="I4026" t="s">
        <v>6085</v>
      </c>
      <c r="J4026">
        <v>20</v>
      </c>
      <c r="K4026" t="s">
        <v>5598</v>
      </c>
      <c r="L4026">
        <v>399.8</v>
      </c>
      <c r="M4026">
        <v>19.989999999999998</v>
      </c>
      <c r="N4026" t="s">
        <v>6085</v>
      </c>
      <c r="O4026" t="s">
        <v>463</v>
      </c>
    </row>
    <row r="4027" spans="1:15" x14ac:dyDescent="0.3">
      <c r="A4027">
        <v>217251</v>
      </c>
      <c r="B4027">
        <v>122</v>
      </c>
      <c r="C4027" t="s">
        <v>552</v>
      </c>
      <c r="D4027" t="s">
        <v>2744</v>
      </c>
      <c r="E4027" t="s">
        <v>3711</v>
      </c>
      <c r="F4027" s="440">
        <v>46093</v>
      </c>
      <c r="G4027">
        <v>18696</v>
      </c>
      <c r="H4027" t="s">
        <v>6023</v>
      </c>
      <c r="I4027" t="s">
        <v>6085</v>
      </c>
      <c r="J4027">
        <v>10</v>
      </c>
      <c r="K4027" t="s">
        <v>5598</v>
      </c>
      <c r="L4027">
        <v>179.9</v>
      </c>
      <c r="M4027">
        <v>17.989999999999998</v>
      </c>
      <c r="N4027" t="s">
        <v>6085</v>
      </c>
      <c r="O4027" t="s">
        <v>463</v>
      </c>
    </row>
    <row r="4028" spans="1:15" x14ac:dyDescent="0.3">
      <c r="A4028">
        <v>217246</v>
      </c>
      <c r="B4028">
        <v>122</v>
      </c>
      <c r="C4028" t="s">
        <v>552</v>
      </c>
      <c r="D4028" t="s">
        <v>2725</v>
      </c>
      <c r="E4028" t="s">
        <v>3712</v>
      </c>
      <c r="F4028" s="440">
        <v>46092</v>
      </c>
      <c r="G4028">
        <v>18261</v>
      </c>
      <c r="H4028" t="s">
        <v>5769</v>
      </c>
      <c r="I4028" t="s">
        <v>4764</v>
      </c>
      <c r="J4028">
        <v>4</v>
      </c>
      <c r="K4028" t="s">
        <v>5601</v>
      </c>
      <c r="L4028">
        <v>1763.12</v>
      </c>
      <c r="M4028">
        <v>440.78</v>
      </c>
      <c r="N4028" t="s">
        <v>4764</v>
      </c>
      <c r="O4028" t="s">
        <v>463</v>
      </c>
    </row>
    <row r="4029" spans="1:15" x14ac:dyDescent="0.3">
      <c r="A4029">
        <v>217246</v>
      </c>
      <c r="B4029">
        <v>122</v>
      </c>
      <c r="C4029" t="s">
        <v>552</v>
      </c>
      <c r="D4029" t="s">
        <v>2725</v>
      </c>
      <c r="E4029" t="s">
        <v>3712</v>
      </c>
      <c r="F4029" s="440">
        <v>46092</v>
      </c>
      <c r="G4029">
        <v>18099</v>
      </c>
      <c r="H4029" t="s">
        <v>5810</v>
      </c>
      <c r="I4029" t="s">
        <v>4764</v>
      </c>
      <c r="J4029">
        <v>12</v>
      </c>
      <c r="K4029" t="s">
        <v>5601</v>
      </c>
      <c r="L4029">
        <v>2702.76</v>
      </c>
      <c r="M4029">
        <v>225.23</v>
      </c>
      <c r="N4029" t="s">
        <v>4764</v>
      </c>
      <c r="O4029" t="s">
        <v>463</v>
      </c>
    </row>
    <row r="4030" spans="1:15" x14ac:dyDescent="0.3">
      <c r="A4030">
        <v>217244</v>
      </c>
      <c r="B4030">
        <v>122</v>
      </c>
      <c r="C4030" t="s">
        <v>552</v>
      </c>
      <c r="D4030" t="s">
        <v>2727</v>
      </c>
      <c r="E4030" t="s">
        <v>3713</v>
      </c>
      <c r="F4030" s="440">
        <v>46092</v>
      </c>
      <c r="G4030">
        <v>26592</v>
      </c>
      <c r="H4030" t="s">
        <v>5717</v>
      </c>
      <c r="I4030" t="s">
        <v>6085</v>
      </c>
      <c r="J4030">
        <v>40.799999999999997</v>
      </c>
      <c r="K4030" t="s">
        <v>5598</v>
      </c>
      <c r="L4030">
        <v>1509.6</v>
      </c>
      <c r="M4030">
        <v>37</v>
      </c>
      <c r="N4030" t="s">
        <v>6085</v>
      </c>
      <c r="O4030" t="s">
        <v>463</v>
      </c>
    </row>
    <row r="4031" spans="1:15" x14ac:dyDescent="0.3">
      <c r="A4031">
        <v>217230</v>
      </c>
      <c r="B4031">
        <v>122</v>
      </c>
      <c r="C4031" t="s">
        <v>552</v>
      </c>
      <c r="D4031" t="s">
        <v>2702</v>
      </c>
      <c r="E4031" t="s">
        <v>3714</v>
      </c>
      <c r="F4031" s="440">
        <v>46093</v>
      </c>
      <c r="G4031">
        <v>20301</v>
      </c>
      <c r="H4031" t="s">
        <v>5617</v>
      </c>
      <c r="I4031" t="s">
        <v>6085</v>
      </c>
      <c r="J4031">
        <v>6</v>
      </c>
      <c r="K4031" t="s">
        <v>5605</v>
      </c>
      <c r="L4031">
        <v>119.7</v>
      </c>
      <c r="M4031">
        <v>19.95</v>
      </c>
      <c r="N4031" t="s">
        <v>6085</v>
      </c>
      <c r="O4031" t="s">
        <v>463</v>
      </c>
    </row>
    <row r="4032" spans="1:15" x14ac:dyDescent="0.3">
      <c r="A4032">
        <v>217230</v>
      </c>
      <c r="B4032">
        <v>122</v>
      </c>
      <c r="C4032" t="s">
        <v>552</v>
      </c>
      <c r="D4032" t="s">
        <v>2702</v>
      </c>
      <c r="E4032" t="s">
        <v>3714</v>
      </c>
      <c r="F4032" s="440">
        <v>46093</v>
      </c>
      <c r="G4032">
        <v>25481</v>
      </c>
      <c r="H4032" t="s">
        <v>6355</v>
      </c>
      <c r="I4032" t="s">
        <v>6085</v>
      </c>
      <c r="J4032">
        <v>3</v>
      </c>
      <c r="K4032" t="s">
        <v>5605</v>
      </c>
      <c r="L4032">
        <v>222.6</v>
      </c>
      <c r="M4032">
        <v>74.2</v>
      </c>
      <c r="N4032" t="s">
        <v>6085</v>
      </c>
      <c r="O4032" t="s">
        <v>463</v>
      </c>
    </row>
    <row r="4033" spans="1:15" x14ac:dyDescent="0.3">
      <c r="A4033">
        <v>217229</v>
      </c>
      <c r="B4033">
        <v>122</v>
      </c>
      <c r="C4033" t="s">
        <v>552</v>
      </c>
      <c r="D4033" t="s">
        <v>2932</v>
      </c>
      <c r="E4033" t="s">
        <v>3715</v>
      </c>
      <c r="F4033" s="440">
        <v>46093</v>
      </c>
      <c r="G4033">
        <v>26711</v>
      </c>
      <c r="H4033" t="s">
        <v>6007</v>
      </c>
      <c r="I4033" t="s">
        <v>6085</v>
      </c>
      <c r="J4033">
        <v>12</v>
      </c>
      <c r="K4033" t="s">
        <v>5613</v>
      </c>
      <c r="L4033">
        <v>456</v>
      </c>
      <c r="M4033">
        <v>38</v>
      </c>
      <c r="N4033" t="s">
        <v>6085</v>
      </c>
      <c r="O4033" t="s">
        <v>463</v>
      </c>
    </row>
    <row r="4034" spans="1:15" x14ac:dyDescent="0.3">
      <c r="A4034">
        <v>217228</v>
      </c>
      <c r="B4034">
        <v>122</v>
      </c>
      <c r="C4034" t="s">
        <v>552</v>
      </c>
      <c r="D4034" t="s">
        <v>3269</v>
      </c>
      <c r="E4034" t="s">
        <v>3716</v>
      </c>
      <c r="F4034" s="440">
        <v>46091</v>
      </c>
      <c r="G4034">
        <v>25630</v>
      </c>
      <c r="H4034" t="s">
        <v>5754</v>
      </c>
      <c r="I4034" t="s">
        <v>4764</v>
      </c>
      <c r="J4034">
        <v>6</v>
      </c>
      <c r="K4034" t="s">
        <v>5601</v>
      </c>
      <c r="L4034">
        <v>2088.6</v>
      </c>
      <c r="M4034">
        <v>348.1</v>
      </c>
      <c r="N4034" t="s">
        <v>4764</v>
      </c>
      <c r="O4034" t="s">
        <v>463</v>
      </c>
    </row>
    <row r="4035" spans="1:15" x14ac:dyDescent="0.3">
      <c r="A4035">
        <v>217227</v>
      </c>
      <c r="B4035">
        <v>122</v>
      </c>
      <c r="C4035" t="s">
        <v>552</v>
      </c>
      <c r="D4035" t="s">
        <v>2693</v>
      </c>
      <c r="E4035" t="s">
        <v>3717</v>
      </c>
      <c r="F4035" s="440">
        <v>46092</v>
      </c>
      <c r="G4035">
        <v>20332</v>
      </c>
      <c r="H4035" t="s">
        <v>5681</v>
      </c>
      <c r="I4035" t="s">
        <v>6085</v>
      </c>
      <c r="J4035">
        <v>5</v>
      </c>
      <c r="K4035" t="s">
        <v>5605</v>
      </c>
      <c r="L4035">
        <v>67</v>
      </c>
      <c r="M4035">
        <v>13.4</v>
      </c>
      <c r="N4035" t="s">
        <v>6085</v>
      </c>
      <c r="O4035" t="s">
        <v>463</v>
      </c>
    </row>
    <row r="4036" spans="1:15" x14ac:dyDescent="0.3">
      <c r="A4036">
        <v>217227</v>
      </c>
      <c r="B4036">
        <v>122</v>
      </c>
      <c r="C4036" t="s">
        <v>552</v>
      </c>
      <c r="D4036" t="s">
        <v>2693</v>
      </c>
      <c r="E4036" t="s">
        <v>3717</v>
      </c>
      <c r="F4036" s="440">
        <v>46092</v>
      </c>
      <c r="G4036">
        <v>20136</v>
      </c>
      <c r="H4036" t="s">
        <v>5658</v>
      </c>
      <c r="I4036" t="s">
        <v>6085</v>
      </c>
      <c r="J4036">
        <v>5</v>
      </c>
      <c r="K4036" t="s">
        <v>5605</v>
      </c>
      <c r="L4036">
        <v>21</v>
      </c>
      <c r="M4036">
        <v>4.2</v>
      </c>
      <c r="N4036" t="s">
        <v>6085</v>
      </c>
      <c r="O4036" t="s">
        <v>463</v>
      </c>
    </row>
    <row r="4037" spans="1:15" x14ac:dyDescent="0.3">
      <c r="A4037">
        <v>217227</v>
      </c>
      <c r="B4037">
        <v>122</v>
      </c>
      <c r="C4037" t="s">
        <v>552</v>
      </c>
      <c r="D4037" t="s">
        <v>2693</v>
      </c>
      <c r="E4037" t="s">
        <v>3717</v>
      </c>
      <c r="F4037" s="440">
        <v>46092</v>
      </c>
      <c r="G4037">
        <v>19324</v>
      </c>
      <c r="H4037" t="s">
        <v>5699</v>
      </c>
      <c r="I4037" t="s">
        <v>6085</v>
      </c>
      <c r="J4037">
        <v>4.2</v>
      </c>
      <c r="K4037" t="s">
        <v>5598</v>
      </c>
      <c r="L4037">
        <v>138.18</v>
      </c>
      <c r="M4037">
        <v>32.9</v>
      </c>
      <c r="N4037" t="s">
        <v>6085</v>
      </c>
      <c r="O4037" t="s">
        <v>463</v>
      </c>
    </row>
    <row r="4038" spans="1:15" x14ac:dyDescent="0.3">
      <c r="A4038">
        <v>217227</v>
      </c>
      <c r="B4038">
        <v>122</v>
      </c>
      <c r="C4038" t="s">
        <v>552</v>
      </c>
      <c r="D4038" t="s">
        <v>2693</v>
      </c>
      <c r="E4038" t="s">
        <v>3717</v>
      </c>
      <c r="F4038" s="440">
        <v>46092</v>
      </c>
      <c r="G4038">
        <v>20360</v>
      </c>
      <c r="H4038" t="s">
        <v>5646</v>
      </c>
      <c r="I4038" t="s">
        <v>6085</v>
      </c>
      <c r="J4038">
        <v>4</v>
      </c>
      <c r="K4038" t="s">
        <v>6139</v>
      </c>
      <c r="L4038">
        <v>84.4</v>
      </c>
      <c r="M4038">
        <v>21.1</v>
      </c>
      <c r="N4038" t="s">
        <v>6085</v>
      </c>
      <c r="O4038" t="s">
        <v>463</v>
      </c>
    </row>
    <row r="4039" spans="1:15" x14ac:dyDescent="0.3">
      <c r="A4039">
        <v>217227</v>
      </c>
      <c r="B4039">
        <v>122</v>
      </c>
      <c r="C4039" t="s">
        <v>552</v>
      </c>
      <c r="D4039" t="s">
        <v>2693</v>
      </c>
      <c r="E4039" t="s">
        <v>3717</v>
      </c>
      <c r="F4039" s="440">
        <v>46092</v>
      </c>
      <c r="G4039">
        <v>24123</v>
      </c>
      <c r="H4039" t="s">
        <v>5632</v>
      </c>
      <c r="I4039" t="s">
        <v>6085</v>
      </c>
      <c r="J4039">
        <v>10</v>
      </c>
      <c r="K4039" t="s">
        <v>5605</v>
      </c>
      <c r="L4039">
        <v>1292</v>
      </c>
      <c r="M4039">
        <v>129.19999999999999</v>
      </c>
      <c r="N4039" t="s">
        <v>6085</v>
      </c>
      <c r="O4039" t="s">
        <v>463</v>
      </c>
    </row>
    <row r="4040" spans="1:15" x14ac:dyDescent="0.3">
      <c r="A4040">
        <v>217227</v>
      </c>
      <c r="B4040">
        <v>122</v>
      </c>
      <c r="C4040" t="s">
        <v>552</v>
      </c>
      <c r="D4040" t="s">
        <v>2693</v>
      </c>
      <c r="E4040" t="s">
        <v>3717</v>
      </c>
      <c r="F4040" s="440">
        <v>46092</v>
      </c>
      <c r="G4040">
        <v>20887</v>
      </c>
      <c r="H4040" t="s">
        <v>5662</v>
      </c>
      <c r="I4040" t="s">
        <v>6085</v>
      </c>
      <c r="J4040">
        <v>10</v>
      </c>
      <c r="K4040" t="s">
        <v>5625</v>
      </c>
      <c r="L4040">
        <v>365</v>
      </c>
      <c r="M4040">
        <v>36.5</v>
      </c>
      <c r="N4040" t="s">
        <v>6085</v>
      </c>
      <c r="O4040" t="s">
        <v>463</v>
      </c>
    </row>
    <row r="4041" spans="1:15" x14ac:dyDescent="0.3">
      <c r="A4041">
        <v>217227</v>
      </c>
      <c r="B4041">
        <v>122</v>
      </c>
      <c r="C4041" t="s">
        <v>552</v>
      </c>
      <c r="D4041" t="s">
        <v>2693</v>
      </c>
      <c r="E4041" t="s">
        <v>3717</v>
      </c>
      <c r="F4041" s="440">
        <v>46092</v>
      </c>
      <c r="G4041">
        <v>24039</v>
      </c>
      <c r="H4041" t="s">
        <v>5616</v>
      </c>
      <c r="I4041" t="s">
        <v>6085</v>
      </c>
      <c r="J4041">
        <v>15</v>
      </c>
      <c r="K4041" t="s">
        <v>6139</v>
      </c>
      <c r="L4041">
        <v>1048.5</v>
      </c>
      <c r="M4041">
        <v>69.900000000000006</v>
      </c>
      <c r="N4041" t="s">
        <v>6085</v>
      </c>
      <c r="O4041" t="s">
        <v>463</v>
      </c>
    </row>
    <row r="4042" spans="1:15" x14ac:dyDescent="0.3">
      <c r="A4042">
        <v>217227</v>
      </c>
      <c r="B4042">
        <v>122</v>
      </c>
      <c r="C4042" t="s">
        <v>552</v>
      </c>
      <c r="D4042" t="s">
        <v>2693</v>
      </c>
      <c r="E4042" t="s">
        <v>3717</v>
      </c>
      <c r="F4042" s="440">
        <v>46092</v>
      </c>
      <c r="G4042">
        <v>20349</v>
      </c>
      <c r="H4042" t="s">
        <v>5679</v>
      </c>
      <c r="I4042" t="s">
        <v>6085</v>
      </c>
      <c r="J4042">
        <v>10</v>
      </c>
      <c r="K4042" t="s">
        <v>5605</v>
      </c>
      <c r="L4042">
        <v>127.5</v>
      </c>
      <c r="M4042">
        <v>12.75</v>
      </c>
      <c r="N4042" t="s">
        <v>6085</v>
      </c>
      <c r="O4042" t="s">
        <v>463</v>
      </c>
    </row>
    <row r="4043" spans="1:15" x14ac:dyDescent="0.3">
      <c r="A4043">
        <v>217227</v>
      </c>
      <c r="B4043">
        <v>122</v>
      </c>
      <c r="C4043" t="s">
        <v>552</v>
      </c>
      <c r="D4043" t="s">
        <v>2693</v>
      </c>
      <c r="E4043" t="s">
        <v>3717</v>
      </c>
      <c r="F4043" s="440">
        <v>46092</v>
      </c>
      <c r="G4043">
        <v>21010</v>
      </c>
      <c r="H4043" t="s">
        <v>5674</v>
      </c>
      <c r="I4043" t="s">
        <v>6085</v>
      </c>
      <c r="J4043">
        <v>40</v>
      </c>
      <c r="K4043" t="s">
        <v>5613</v>
      </c>
      <c r="L4043">
        <v>476</v>
      </c>
      <c r="M4043">
        <v>11.9</v>
      </c>
      <c r="N4043" t="s">
        <v>6085</v>
      </c>
      <c r="O4043" t="s">
        <v>463</v>
      </c>
    </row>
    <row r="4044" spans="1:15" x14ac:dyDescent="0.3">
      <c r="A4044">
        <v>217227</v>
      </c>
      <c r="B4044">
        <v>122</v>
      </c>
      <c r="C4044" t="s">
        <v>552</v>
      </c>
      <c r="D4044" t="s">
        <v>2693</v>
      </c>
      <c r="E4044" t="s">
        <v>3717</v>
      </c>
      <c r="F4044" s="440">
        <v>46092</v>
      </c>
      <c r="G4044">
        <v>24118</v>
      </c>
      <c r="H4044" t="s">
        <v>5973</v>
      </c>
      <c r="I4044" t="s">
        <v>6085</v>
      </c>
      <c r="J4044">
        <v>10</v>
      </c>
      <c r="K4044" t="s">
        <v>5598</v>
      </c>
      <c r="L4044">
        <v>816</v>
      </c>
      <c r="M4044">
        <v>81.599999999999994</v>
      </c>
      <c r="N4044" t="s">
        <v>6085</v>
      </c>
      <c r="O4044" t="s">
        <v>463</v>
      </c>
    </row>
    <row r="4045" spans="1:15" x14ac:dyDescent="0.3">
      <c r="A4045">
        <v>217227</v>
      </c>
      <c r="B4045">
        <v>122</v>
      </c>
      <c r="C4045" t="s">
        <v>552</v>
      </c>
      <c r="D4045" t="s">
        <v>2693</v>
      </c>
      <c r="E4045" t="s">
        <v>3717</v>
      </c>
      <c r="F4045" s="440">
        <v>46092</v>
      </c>
      <c r="G4045">
        <v>19401</v>
      </c>
      <c r="H4045" t="s">
        <v>6114</v>
      </c>
      <c r="I4045" t="s">
        <v>6085</v>
      </c>
      <c r="J4045">
        <v>6</v>
      </c>
      <c r="K4045" t="s">
        <v>5625</v>
      </c>
      <c r="L4045">
        <v>1379.4</v>
      </c>
      <c r="M4045">
        <v>229.9</v>
      </c>
      <c r="N4045" t="s">
        <v>6085</v>
      </c>
      <c r="O4045" t="s">
        <v>463</v>
      </c>
    </row>
    <row r="4046" spans="1:15" x14ac:dyDescent="0.3">
      <c r="A4046">
        <v>217227</v>
      </c>
      <c r="B4046">
        <v>122</v>
      </c>
      <c r="C4046" t="s">
        <v>552</v>
      </c>
      <c r="D4046" t="s">
        <v>2693</v>
      </c>
      <c r="E4046" t="s">
        <v>3717</v>
      </c>
      <c r="F4046" s="440">
        <v>46092</v>
      </c>
      <c r="G4046">
        <v>19973</v>
      </c>
      <c r="H4046" t="s">
        <v>5670</v>
      </c>
      <c r="I4046" t="s">
        <v>6085</v>
      </c>
      <c r="J4046">
        <v>6</v>
      </c>
      <c r="K4046" t="s">
        <v>5613</v>
      </c>
      <c r="L4046">
        <v>91.2</v>
      </c>
      <c r="M4046">
        <v>15.2</v>
      </c>
      <c r="N4046" t="s">
        <v>6085</v>
      </c>
      <c r="O4046" t="s">
        <v>463</v>
      </c>
    </row>
    <row r="4047" spans="1:15" x14ac:dyDescent="0.3">
      <c r="A4047">
        <v>217227</v>
      </c>
      <c r="B4047">
        <v>122</v>
      </c>
      <c r="C4047" t="s">
        <v>552</v>
      </c>
      <c r="D4047" t="s">
        <v>2693</v>
      </c>
      <c r="E4047" t="s">
        <v>3717</v>
      </c>
      <c r="F4047" s="440">
        <v>46092</v>
      </c>
      <c r="G4047">
        <v>21098</v>
      </c>
      <c r="H4047" t="s">
        <v>5607</v>
      </c>
      <c r="I4047" t="s">
        <v>6085</v>
      </c>
      <c r="J4047">
        <v>5</v>
      </c>
      <c r="K4047" t="s">
        <v>5613</v>
      </c>
      <c r="L4047">
        <v>79.5</v>
      </c>
      <c r="M4047">
        <v>15.9</v>
      </c>
      <c r="N4047" t="s">
        <v>6085</v>
      </c>
      <c r="O4047" t="s">
        <v>463</v>
      </c>
    </row>
    <row r="4048" spans="1:15" x14ac:dyDescent="0.3">
      <c r="A4048">
        <v>217227</v>
      </c>
      <c r="B4048">
        <v>122</v>
      </c>
      <c r="C4048" t="s">
        <v>552</v>
      </c>
      <c r="D4048" t="s">
        <v>2693</v>
      </c>
      <c r="E4048" t="s">
        <v>3717</v>
      </c>
      <c r="F4048" s="440">
        <v>46092</v>
      </c>
      <c r="G4048">
        <v>20114</v>
      </c>
      <c r="H4048" t="s">
        <v>5659</v>
      </c>
      <c r="I4048" t="s">
        <v>6085</v>
      </c>
      <c r="J4048">
        <v>10</v>
      </c>
      <c r="K4048" t="s">
        <v>5613</v>
      </c>
      <c r="L4048">
        <v>87.2</v>
      </c>
      <c r="M4048">
        <v>8.7200000000000006</v>
      </c>
      <c r="N4048" t="s">
        <v>6085</v>
      </c>
      <c r="O4048" t="s">
        <v>463</v>
      </c>
    </row>
    <row r="4049" spans="1:15" x14ac:dyDescent="0.3">
      <c r="A4049">
        <v>217227</v>
      </c>
      <c r="B4049">
        <v>122</v>
      </c>
      <c r="C4049" t="s">
        <v>552</v>
      </c>
      <c r="D4049" t="s">
        <v>2693</v>
      </c>
      <c r="E4049" t="s">
        <v>3717</v>
      </c>
      <c r="F4049" s="440">
        <v>46092</v>
      </c>
      <c r="G4049">
        <v>20488</v>
      </c>
      <c r="H4049" t="s">
        <v>5851</v>
      </c>
      <c r="I4049" t="s">
        <v>6085</v>
      </c>
      <c r="J4049">
        <v>7</v>
      </c>
      <c r="K4049" t="s">
        <v>5598</v>
      </c>
      <c r="L4049">
        <v>202.65</v>
      </c>
      <c r="M4049">
        <v>28.95</v>
      </c>
      <c r="N4049" t="s">
        <v>6085</v>
      </c>
      <c r="O4049" t="s">
        <v>463</v>
      </c>
    </row>
    <row r="4050" spans="1:15" x14ac:dyDescent="0.3">
      <c r="A4050">
        <v>217227</v>
      </c>
      <c r="B4050">
        <v>122</v>
      </c>
      <c r="C4050" t="s">
        <v>552</v>
      </c>
      <c r="D4050" t="s">
        <v>2693</v>
      </c>
      <c r="E4050" t="s">
        <v>3717</v>
      </c>
      <c r="F4050" s="440">
        <v>46092</v>
      </c>
      <c r="G4050">
        <v>20923</v>
      </c>
      <c r="H4050" t="s">
        <v>6172</v>
      </c>
      <c r="I4050" t="s">
        <v>6085</v>
      </c>
      <c r="J4050">
        <v>2</v>
      </c>
      <c r="K4050" t="s">
        <v>5605</v>
      </c>
      <c r="L4050">
        <v>142.4</v>
      </c>
      <c r="M4050">
        <v>71.2</v>
      </c>
      <c r="N4050" t="s">
        <v>6085</v>
      </c>
      <c r="O4050" t="s">
        <v>463</v>
      </c>
    </row>
    <row r="4051" spans="1:15" x14ac:dyDescent="0.3">
      <c r="A4051">
        <v>217227</v>
      </c>
      <c r="B4051">
        <v>122</v>
      </c>
      <c r="C4051" t="s">
        <v>552</v>
      </c>
      <c r="D4051" t="s">
        <v>2693</v>
      </c>
      <c r="E4051" t="s">
        <v>3717</v>
      </c>
      <c r="F4051" s="440">
        <v>46092</v>
      </c>
      <c r="G4051">
        <v>24400</v>
      </c>
      <c r="H4051" t="s">
        <v>6004</v>
      </c>
      <c r="I4051" t="s">
        <v>6085</v>
      </c>
      <c r="J4051">
        <v>2</v>
      </c>
      <c r="K4051" t="s">
        <v>5598</v>
      </c>
      <c r="L4051">
        <v>28</v>
      </c>
      <c r="M4051">
        <v>14</v>
      </c>
      <c r="N4051" t="s">
        <v>6085</v>
      </c>
      <c r="O4051" t="s">
        <v>463</v>
      </c>
    </row>
    <row r="4052" spans="1:15" x14ac:dyDescent="0.3">
      <c r="A4052">
        <v>217227</v>
      </c>
      <c r="B4052">
        <v>122</v>
      </c>
      <c r="C4052" t="s">
        <v>552</v>
      </c>
      <c r="D4052" t="s">
        <v>2693</v>
      </c>
      <c r="E4052" t="s">
        <v>3717</v>
      </c>
      <c r="F4052" s="440">
        <v>46092</v>
      </c>
      <c r="G4052">
        <v>19439</v>
      </c>
      <c r="H4052" t="s">
        <v>5691</v>
      </c>
      <c r="I4052" t="s">
        <v>6085</v>
      </c>
      <c r="J4052">
        <v>5</v>
      </c>
      <c r="K4052" t="s">
        <v>5605</v>
      </c>
      <c r="L4052">
        <v>166.9</v>
      </c>
      <c r="M4052">
        <v>33.380000000000003</v>
      </c>
      <c r="N4052" t="s">
        <v>6085</v>
      </c>
      <c r="O4052" t="s">
        <v>463</v>
      </c>
    </row>
    <row r="4053" spans="1:15" x14ac:dyDescent="0.3">
      <c r="A4053">
        <v>217222</v>
      </c>
      <c r="B4053">
        <v>122</v>
      </c>
      <c r="C4053" t="s">
        <v>552</v>
      </c>
      <c r="D4053" t="s">
        <v>2693</v>
      </c>
      <c r="E4053" t="s">
        <v>3718</v>
      </c>
      <c r="F4053" s="440">
        <v>46086</v>
      </c>
      <c r="G4053">
        <v>19401</v>
      </c>
      <c r="H4053" t="s">
        <v>6114</v>
      </c>
      <c r="I4053" t="s">
        <v>6085</v>
      </c>
      <c r="J4053">
        <v>6</v>
      </c>
      <c r="K4053" t="s">
        <v>5625</v>
      </c>
      <c r="L4053">
        <v>1379.4</v>
      </c>
      <c r="M4053">
        <v>229.9</v>
      </c>
      <c r="N4053" t="s">
        <v>6085</v>
      </c>
      <c r="O4053" t="s">
        <v>463</v>
      </c>
    </row>
    <row r="4054" spans="1:15" x14ac:dyDescent="0.3">
      <c r="A4054">
        <v>217222</v>
      </c>
      <c r="B4054">
        <v>122</v>
      </c>
      <c r="C4054" t="s">
        <v>552</v>
      </c>
      <c r="D4054" t="s">
        <v>2693</v>
      </c>
      <c r="E4054" t="s">
        <v>3718</v>
      </c>
      <c r="F4054" s="440">
        <v>46086</v>
      </c>
      <c r="G4054">
        <v>24118</v>
      </c>
      <c r="H4054" t="s">
        <v>5973</v>
      </c>
      <c r="I4054" t="s">
        <v>6085</v>
      </c>
      <c r="J4054">
        <v>8</v>
      </c>
      <c r="K4054" t="s">
        <v>6103</v>
      </c>
      <c r="L4054">
        <v>652.79999999999995</v>
      </c>
      <c r="M4054">
        <v>81.599999999999994</v>
      </c>
      <c r="N4054" t="s">
        <v>6085</v>
      </c>
      <c r="O4054" t="s">
        <v>463</v>
      </c>
    </row>
    <row r="4055" spans="1:15" x14ac:dyDescent="0.3">
      <c r="A4055">
        <v>216025</v>
      </c>
      <c r="B4055">
        <v>122</v>
      </c>
      <c r="C4055" t="s">
        <v>552</v>
      </c>
      <c r="D4055" t="s">
        <v>2871</v>
      </c>
      <c r="E4055" t="s">
        <v>3719</v>
      </c>
      <c r="F4055" s="440">
        <v>46088</v>
      </c>
      <c r="G4055">
        <v>26336</v>
      </c>
      <c r="H4055" t="s">
        <v>5701</v>
      </c>
      <c r="I4055" t="s">
        <v>6085</v>
      </c>
      <c r="J4055">
        <v>135</v>
      </c>
      <c r="K4055" t="s">
        <v>5613</v>
      </c>
      <c r="L4055">
        <v>837</v>
      </c>
      <c r="M4055">
        <v>6.2</v>
      </c>
      <c r="N4055" t="s">
        <v>6085</v>
      </c>
      <c r="O4055" t="s">
        <v>463</v>
      </c>
    </row>
    <row r="4056" spans="1:15" x14ac:dyDescent="0.3">
      <c r="A4056">
        <v>216025</v>
      </c>
      <c r="B4056">
        <v>122</v>
      </c>
      <c r="C4056" t="s">
        <v>552</v>
      </c>
      <c r="D4056" t="s">
        <v>2871</v>
      </c>
      <c r="E4056" t="s">
        <v>3719</v>
      </c>
      <c r="F4056" s="440">
        <v>46088</v>
      </c>
      <c r="G4056">
        <v>25429</v>
      </c>
      <c r="H4056" t="s">
        <v>5640</v>
      </c>
      <c r="I4056" t="s">
        <v>6085</v>
      </c>
      <c r="J4056">
        <v>200</v>
      </c>
      <c r="K4056" t="s">
        <v>5613</v>
      </c>
      <c r="L4056">
        <v>1240</v>
      </c>
      <c r="M4056">
        <v>6.2</v>
      </c>
      <c r="N4056" t="s">
        <v>6085</v>
      </c>
      <c r="O4056" t="s">
        <v>463</v>
      </c>
    </row>
    <row r="4057" spans="1:15" x14ac:dyDescent="0.3">
      <c r="A4057">
        <v>216025</v>
      </c>
      <c r="B4057">
        <v>122</v>
      </c>
      <c r="C4057" t="s">
        <v>552</v>
      </c>
      <c r="D4057" t="s">
        <v>2871</v>
      </c>
      <c r="E4057" t="s">
        <v>3719</v>
      </c>
      <c r="F4057" s="440">
        <v>46088</v>
      </c>
      <c r="G4057">
        <v>26024</v>
      </c>
      <c r="H4057" t="s">
        <v>5641</v>
      </c>
      <c r="I4057" t="s">
        <v>6085</v>
      </c>
      <c r="J4057">
        <v>150</v>
      </c>
      <c r="K4057" t="s">
        <v>5613</v>
      </c>
      <c r="L4057">
        <v>930</v>
      </c>
      <c r="M4057">
        <v>6.2</v>
      </c>
      <c r="N4057" t="s">
        <v>6085</v>
      </c>
      <c r="O4057" t="s">
        <v>463</v>
      </c>
    </row>
    <row r="4058" spans="1:15" x14ac:dyDescent="0.3">
      <c r="A4058">
        <v>216024</v>
      </c>
      <c r="B4058">
        <v>122</v>
      </c>
      <c r="C4058" t="s">
        <v>552</v>
      </c>
      <c r="D4058" t="s">
        <v>2871</v>
      </c>
      <c r="E4058" t="s">
        <v>3720</v>
      </c>
      <c r="F4058" s="440">
        <v>46086</v>
      </c>
      <c r="G4058">
        <v>26336</v>
      </c>
      <c r="H4058" t="s">
        <v>5701</v>
      </c>
      <c r="I4058" t="s">
        <v>6085</v>
      </c>
      <c r="J4058">
        <v>100</v>
      </c>
      <c r="K4058" t="s">
        <v>5613</v>
      </c>
      <c r="L4058">
        <v>620</v>
      </c>
      <c r="M4058">
        <v>6.2</v>
      </c>
      <c r="N4058" t="s">
        <v>6085</v>
      </c>
      <c r="O4058" t="s">
        <v>463</v>
      </c>
    </row>
    <row r="4059" spans="1:15" x14ac:dyDescent="0.3">
      <c r="A4059">
        <v>216024</v>
      </c>
      <c r="B4059">
        <v>122</v>
      </c>
      <c r="C4059" t="s">
        <v>552</v>
      </c>
      <c r="D4059" t="s">
        <v>2871</v>
      </c>
      <c r="E4059" t="s">
        <v>3720</v>
      </c>
      <c r="F4059" s="440">
        <v>46086</v>
      </c>
      <c r="G4059">
        <v>25429</v>
      </c>
      <c r="H4059" t="s">
        <v>5640</v>
      </c>
      <c r="I4059" t="s">
        <v>6085</v>
      </c>
      <c r="J4059">
        <v>150</v>
      </c>
      <c r="K4059" t="s">
        <v>5613</v>
      </c>
      <c r="L4059">
        <v>930</v>
      </c>
      <c r="M4059">
        <v>6.2</v>
      </c>
      <c r="N4059" t="s">
        <v>6085</v>
      </c>
      <c r="O4059" t="s">
        <v>463</v>
      </c>
    </row>
    <row r="4060" spans="1:15" x14ac:dyDescent="0.3">
      <c r="A4060">
        <v>216024</v>
      </c>
      <c r="B4060">
        <v>122</v>
      </c>
      <c r="C4060" t="s">
        <v>552</v>
      </c>
      <c r="D4060" t="s">
        <v>2871</v>
      </c>
      <c r="E4060" t="s">
        <v>3720</v>
      </c>
      <c r="F4060" s="440">
        <v>46086</v>
      </c>
      <c r="G4060">
        <v>26024</v>
      </c>
      <c r="H4060" t="s">
        <v>5641</v>
      </c>
      <c r="I4060" t="s">
        <v>6085</v>
      </c>
      <c r="J4060">
        <v>100</v>
      </c>
      <c r="K4060" t="s">
        <v>5613</v>
      </c>
      <c r="L4060">
        <v>620</v>
      </c>
      <c r="M4060">
        <v>6.2</v>
      </c>
      <c r="N4060" t="s">
        <v>6085</v>
      </c>
      <c r="O4060" t="s">
        <v>463</v>
      </c>
    </row>
    <row r="4061" spans="1:15" x14ac:dyDescent="0.3">
      <c r="A4061">
        <v>216000</v>
      </c>
      <c r="B4061">
        <v>122</v>
      </c>
      <c r="C4061" t="s">
        <v>552</v>
      </c>
      <c r="D4061" t="s">
        <v>3721</v>
      </c>
      <c r="E4061" t="s">
        <v>3722</v>
      </c>
      <c r="F4061" s="440">
        <v>46082</v>
      </c>
      <c r="G4061">
        <v>24816</v>
      </c>
      <c r="H4061" t="s">
        <v>6356</v>
      </c>
      <c r="I4061" t="s">
        <v>4764</v>
      </c>
      <c r="J4061">
        <v>3</v>
      </c>
      <c r="K4061" t="s">
        <v>5605</v>
      </c>
      <c r="L4061">
        <v>191.4</v>
      </c>
      <c r="M4061">
        <v>63.8</v>
      </c>
      <c r="N4061" t="s">
        <v>6357</v>
      </c>
      <c r="O4061" t="s">
        <v>463</v>
      </c>
    </row>
    <row r="4062" spans="1:15" x14ac:dyDescent="0.3">
      <c r="A4062">
        <v>216000</v>
      </c>
      <c r="B4062">
        <v>122</v>
      </c>
      <c r="C4062" t="s">
        <v>552</v>
      </c>
      <c r="D4062" t="s">
        <v>3721</v>
      </c>
      <c r="E4062" t="s">
        <v>3722</v>
      </c>
      <c r="F4062" s="440">
        <v>46082</v>
      </c>
      <c r="G4062">
        <v>24814</v>
      </c>
      <c r="H4062" t="s">
        <v>6358</v>
      </c>
      <c r="I4062" t="s">
        <v>4764</v>
      </c>
      <c r="J4062">
        <v>7</v>
      </c>
      <c r="K4062" t="s">
        <v>5605</v>
      </c>
      <c r="L4062">
        <v>273.42</v>
      </c>
      <c r="M4062">
        <v>39.06</v>
      </c>
      <c r="N4062" t="s">
        <v>6357</v>
      </c>
      <c r="O4062" t="s">
        <v>463</v>
      </c>
    </row>
    <row r="4063" spans="1:15" x14ac:dyDescent="0.3">
      <c r="A4063">
        <v>216000</v>
      </c>
      <c r="B4063">
        <v>122</v>
      </c>
      <c r="C4063" t="s">
        <v>552</v>
      </c>
      <c r="D4063" t="s">
        <v>3721</v>
      </c>
      <c r="E4063" t="s">
        <v>3722</v>
      </c>
      <c r="F4063" s="440">
        <v>46082</v>
      </c>
      <c r="G4063">
        <v>17092</v>
      </c>
      <c r="H4063" t="s">
        <v>6359</v>
      </c>
      <c r="I4063" t="s">
        <v>4764</v>
      </c>
      <c r="J4063">
        <v>14</v>
      </c>
      <c r="K4063" t="s">
        <v>5605</v>
      </c>
      <c r="L4063">
        <v>759.5</v>
      </c>
      <c r="M4063">
        <v>54.25</v>
      </c>
      <c r="N4063" t="s">
        <v>6357</v>
      </c>
      <c r="O4063" t="s">
        <v>463</v>
      </c>
    </row>
    <row r="4064" spans="1:15" x14ac:dyDescent="0.3">
      <c r="A4064">
        <v>215934</v>
      </c>
      <c r="B4064">
        <v>122</v>
      </c>
      <c r="C4064" t="s">
        <v>552</v>
      </c>
      <c r="D4064" t="s">
        <v>3046</v>
      </c>
      <c r="E4064" t="s">
        <v>3723</v>
      </c>
      <c r="F4064" s="440">
        <v>46084</v>
      </c>
      <c r="G4064">
        <v>17905</v>
      </c>
      <c r="H4064" t="s">
        <v>5817</v>
      </c>
      <c r="I4064" t="s">
        <v>4764</v>
      </c>
      <c r="J4064">
        <v>10</v>
      </c>
      <c r="K4064" t="s">
        <v>5605</v>
      </c>
      <c r="L4064">
        <v>382.8</v>
      </c>
      <c r="M4064">
        <v>38.28</v>
      </c>
      <c r="N4064" t="s">
        <v>4764</v>
      </c>
      <c r="O4064" t="s">
        <v>463</v>
      </c>
    </row>
    <row r="4065" spans="1:15" x14ac:dyDescent="0.3">
      <c r="A4065">
        <v>215934</v>
      </c>
      <c r="B4065">
        <v>122</v>
      </c>
      <c r="C4065" t="s">
        <v>552</v>
      </c>
      <c r="D4065" t="s">
        <v>3046</v>
      </c>
      <c r="E4065" t="s">
        <v>3723</v>
      </c>
      <c r="F4065" s="440">
        <v>46084</v>
      </c>
      <c r="G4065">
        <v>17903</v>
      </c>
      <c r="H4065" t="s">
        <v>5818</v>
      </c>
      <c r="I4065" t="s">
        <v>4764</v>
      </c>
      <c r="J4065">
        <v>10</v>
      </c>
      <c r="K4065" t="s">
        <v>5605</v>
      </c>
      <c r="L4065">
        <v>382.8</v>
      </c>
      <c r="M4065">
        <v>38.28</v>
      </c>
      <c r="N4065" t="s">
        <v>4764</v>
      </c>
      <c r="O4065" t="s">
        <v>463</v>
      </c>
    </row>
    <row r="4066" spans="1:15" x14ac:dyDescent="0.3">
      <c r="A4066">
        <v>215861</v>
      </c>
      <c r="B4066">
        <v>122</v>
      </c>
      <c r="C4066" t="s">
        <v>552</v>
      </c>
      <c r="D4066" t="s">
        <v>2520</v>
      </c>
      <c r="E4066" t="s">
        <v>3724</v>
      </c>
      <c r="F4066" s="440">
        <v>46087</v>
      </c>
      <c r="G4066">
        <v>24083</v>
      </c>
      <c r="H4066" t="s">
        <v>5924</v>
      </c>
      <c r="I4066" t="s">
        <v>6085</v>
      </c>
      <c r="J4066">
        <v>50</v>
      </c>
      <c r="K4066" t="s">
        <v>5598</v>
      </c>
      <c r="L4066">
        <v>325</v>
      </c>
      <c r="M4066">
        <v>6.5</v>
      </c>
      <c r="N4066" t="s">
        <v>6085</v>
      </c>
      <c r="O4066" t="s">
        <v>463</v>
      </c>
    </row>
    <row r="4067" spans="1:15" x14ac:dyDescent="0.3">
      <c r="A4067">
        <v>215856</v>
      </c>
      <c r="B4067">
        <v>122</v>
      </c>
      <c r="C4067" t="s">
        <v>552</v>
      </c>
      <c r="D4067" t="s">
        <v>2697</v>
      </c>
      <c r="E4067" t="s">
        <v>1502</v>
      </c>
      <c r="F4067" s="440">
        <v>46087</v>
      </c>
      <c r="G4067">
        <v>19634</v>
      </c>
      <c r="H4067" t="s">
        <v>5925</v>
      </c>
      <c r="I4067" t="s">
        <v>6085</v>
      </c>
      <c r="J4067">
        <v>1</v>
      </c>
      <c r="K4067" t="s">
        <v>5598</v>
      </c>
      <c r="L4067">
        <v>10.63</v>
      </c>
      <c r="M4067">
        <v>10.63</v>
      </c>
      <c r="N4067" t="s">
        <v>6085</v>
      </c>
      <c r="O4067" t="s">
        <v>463</v>
      </c>
    </row>
    <row r="4068" spans="1:15" x14ac:dyDescent="0.3">
      <c r="A4068">
        <v>215856</v>
      </c>
      <c r="B4068">
        <v>122</v>
      </c>
      <c r="C4068" t="s">
        <v>552</v>
      </c>
      <c r="D4068" t="s">
        <v>2697</v>
      </c>
      <c r="E4068" t="s">
        <v>1502</v>
      </c>
      <c r="F4068" s="440">
        <v>46087</v>
      </c>
      <c r="G4068">
        <v>19654</v>
      </c>
      <c r="H4068" t="s">
        <v>5917</v>
      </c>
      <c r="I4068" t="s">
        <v>6085</v>
      </c>
      <c r="J4068">
        <v>3</v>
      </c>
      <c r="K4068" t="s">
        <v>5598</v>
      </c>
      <c r="L4068">
        <v>30</v>
      </c>
      <c r="M4068">
        <v>10</v>
      </c>
      <c r="N4068" t="s">
        <v>6085</v>
      </c>
      <c r="O4068" t="s">
        <v>463</v>
      </c>
    </row>
    <row r="4069" spans="1:15" x14ac:dyDescent="0.3">
      <c r="A4069">
        <v>215856</v>
      </c>
      <c r="B4069">
        <v>122</v>
      </c>
      <c r="C4069" t="s">
        <v>552</v>
      </c>
      <c r="D4069" t="s">
        <v>2697</v>
      </c>
      <c r="E4069" t="s">
        <v>1502</v>
      </c>
      <c r="F4069" s="440">
        <v>46087</v>
      </c>
      <c r="G4069">
        <v>19721</v>
      </c>
      <c r="H4069" t="s">
        <v>5952</v>
      </c>
      <c r="I4069" t="s">
        <v>6085</v>
      </c>
      <c r="J4069">
        <v>1.3</v>
      </c>
      <c r="K4069" t="s">
        <v>5598</v>
      </c>
      <c r="L4069">
        <v>52</v>
      </c>
      <c r="M4069">
        <v>40</v>
      </c>
      <c r="N4069" t="s">
        <v>6085</v>
      </c>
      <c r="O4069" t="s">
        <v>463</v>
      </c>
    </row>
    <row r="4070" spans="1:15" x14ac:dyDescent="0.3">
      <c r="A4070">
        <v>215856</v>
      </c>
      <c r="B4070">
        <v>122</v>
      </c>
      <c r="C4070" t="s">
        <v>552</v>
      </c>
      <c r="D4070" t="s">
        <v>2697</v>
      </c>
      <c r="E4070" t="s">
        <v>1502</v>
      </c>
      <c r="F4070" s="440">
        <v>46087</v>
      </c>
      <c r="G4070">
        <v>19759</v>
      </c>
      <c r="H4070" t="s">
        <v>6016</v>
      </c>
      <c r="I4070" t="s">
        <v>6085</v>
      </c>
      <c r="J4070">
        <v>5</v>
      </c>
      <c r="K4070" t="s">
        <v>5598</v>
      </c>
      <c r="L4070">
        <v>43.75</v>
      </c>
      <c r="M4070">
        <v>8.75</v>
      </c>
      <c r="N4070" t="s">
        <v>6085</v>
      </c>
      <c r="O4070" t="s">
        <v>463</v>
      </c>
    </row>
    <row r="4071" spans="1:15" x14ac:dyDescent="0.3">
      <c r="A4071">
        <v>215856</v>
      </c>
      <c r="B4071">
        <v>122</v>
      </c>
      <c r="C4071" t="s">
        <v>552</v>
      </c>
      <c r="D4071" t="s">
        <v>2697</v>
      </c>
      <c r="E4071" t="s">
        <v>1502</v>
      </c>
      <c r="F4071" s="440">
        <v>46087</v>
      </c>
      <c r="G4071">
        <v>19846</v>
      </c>
      <c r="H4071" t="s">
        <v>6060</v>
      </c>
      <c r="I4071" t="s">
        <v>6085</v>
      </c>
      <c r="J4071">
        <v>0.5</v>
      </c>
      <c r="K4071" t="s">
        <v>5598</v>
      </c>
      <c r="L4071">
        <v>9.3800000000000008</v>
      </c>
      <c r="M4071">
        <v>18.760000000000002</v>
      </c>
      <c r="N4071" t="s">
        <v>6085</v>
      </c>
      <c r="O4071" t="s">
        <v>463</v>
      </c>
    </row>
    <row r="4072" spans="1:15" x14ac:dyDescent="0.3">
      <c r="A4072">
        <v>215856</v>
      </c>
      <c r="B4072">
        <v>122</v>
      </c>
      <c r="C4072" t="s">
        <v>552</v>
      </c>
      <c r="D4072" t="s">
        <v>2697</v>
      </c>
      <c r="E4072" t="s">
        <v>1502</v>
      </c>
      <c r="F4072" s="440">
        <v>46087</v>
      </c>
      <c r="G4072">
        <v>23096</v>
      </c>
      <c r="H4072" t="s">
        <v>5941</v>
      </c>
      <c r="I4072" t="s">
        <v>6085</v>
      </c>
      <c r="J4072">
        <v>60</v>
      </c>
      <c r="K4072" t="s">
        <v>5613</v>
      </c>
      <c r="L4072">
        <v>41.4</v>
      </c>
      <c r="M4072">
        <v>0.69</v>
      </c>
      <c r="N4072" t="s">
        <v>6085</v>
      </c>
      <c r="O4072" t="s">
        <v>463</v>
      </c>
    </row>
    <row r="4073" spans="1:15" x14ac:dyDescent="0.3">
      <c r="A4073">
        <v>215856</v>
      </c>
      <c r="B4073">
        <v>122</v>
      </c>
      <c r="C4073" t="s">
        <v>552</v>
      </c>
      <c r="D4073" t="s">
        <v>2697</v>
      </c>
      <c r="E4073" t="s">
        <v>1502</v>
      </c>
      <c r="F4073" s="440">
        <v>46087</v>
      </c>
      <c r="G4073">
        <v>23195</v>
      </c>
      <c r="H4073" t="s">
        <v>5951</v>
      </c>
      <c r="I4073" t="s">
        <v>6085</v>
      </c>
      <c r="J4073">
        <v>0.3</v>
      </c>
      <c r="K4073" t="s">
        <v>5598</v>
      </c>
      <c r="L4073">
        <v>4.5</v>
      </c>
      <c r="M4073">
        <v>15</v>
      </c>
      <c r="N4073" t="s">
        <v>6085</v>
      </c>
      <c r="O4073" t="s">
        <v>463</v>
      </c>
    </row>
    <row r="4074" spans="1:15" x14ac:dyDescent="0.3">
      <c r="A4074">
        <v>215856</v>
      </c>
      <c r="B4074">
        <v>122</v>
      </c>
      <c r="C4074" t="s">
        <v>552</v>
      </c>
      <c r="D4074" t="s">
        <v>2697</v>
      </c>
      <c r="E4074" t="s">
        <v>1502</v>
      </c>
      <c r="F4074" s="440">
        <v>46087</v>
      </c>
      <c r="G4074">
        <v>23186</v>
      </c>
      <c r="H4074" t="s">
        <v>5955</v>
      </c>
      <c r="I4074" t="s">
        <v>6085</v>
      </c>
      <c r="J4074">
        <v>15</v>
      </c>
      <c r="K4074" t="s">
        <v>5598</v>
      </c>
      <c r="L4074">
        <v>168.75</v>
      </c>
      <c r="M4074">
        <v>11.25</v>
      </c>
      <c r="N4074" t="s">
        <v>6085</v>
      </c>
      <c r="O4074" t="s">
        <v>463</v>
      </c>
    </row>
    <row r="4075" spans="1:15" x14ac:dyDescent="0.3">
      <c r="A4075">
        <v>215856</v>
      </c>
      <c r="B4075">
        <v>122</v>
      </c>
      <c r="C4075" t="s">
        <v>552</v>
      </c>
      <c r="D4075" t="s">
        <v>2697</v>
      </c>
      <c r="E4075" t="s">
        <v>1502</v>
      </c>
      <c r="F4075" s="440">
        <v>46087</v>
      </c>
      <c r="G4075">
        <v>23241</v>
      </c>
      <c r="H4075" t="s">
        <v>5932</v>
      </c>
      <c r="I4075" t="s">
        <v>6085</v>
      </c>
      <c r="J4075">
        <v>3</v>
      </c>
      <c r="K4075" t="s">
        <v>5598</v>
      </c>
      <c r="L4075">
        <v>11.25</v>
      </c>
      <c r="M4075">
        <v>3.75</v>
      </c>
      <c r="N4075" t="s">
        <v>6085</v>
      </c>
      <c r="O4075" t="s">
        <v>463</v>
      </c>
    </row>
    <row r="4076" spans="1:15" x14ac:dyDescent="0.3">
      <c r="A4076">
        <v>215856</v>
      </c>
      <c r="B4076">
        <v>122</v>
      </c>
      <c r="C4076" t="s">
        <v>552</v>
      </c>
      <c r="D4076" t="s">
        <v>2697</v>
      </c>
      <c r="E4076" t="s">
        <v>1502</v>
      </c>
      <c r="F4076" s="440">
        <v>46087</v>
      </c>
      <c r="G4076">
        <v>23361</v>
      </c>
      <c r="H4076" t="s">
        <v>5937</v>
      </c>
      <c r="I4076" t="s">
        <v>6085</v>
      </c>
      <c r="J4076">
        <v>20</v>
      </c>
      <c r="K4076" t="s">
        <v>5598</v>
      </c>
      <c r="L4076">
        <v>65</v>
      </c>
      <c r="M4076">
        <v>3.25</v>
      </c>
      <c r="N4076" t="s">
        <v>6085</v>
      </c>
      <c r="O4076" t="s">
        <v>463</v>
      </c>
    </row>
    <row r="4077" spans="1:15" x14ac:dyDescent="0.3">
      <c r="A4077">
        <v>215856</v>
      </c>
      <c r="B4077">
        <v>122</v>
      </c>
      <c r="C4077" t="s">
        <v>552</v>
      </c>
      <c r="D4077" t="s">
        <v>2697</v>
      </c>
      <c r="E4077" t="s">
        <v>1502</v>
      </c>
      <c r="F4077" s="440">
        <v>46087</v>
      </c>
      <c r="G4077">
        <v>23184</v>
      </c>
      <c r="H4077" t="s">
        <v>5956</v>
      </c>
      <c r="I4077" t="s">
        <v>6085</v>
      </c>
      <c r="J4077">
        <v>0.3</v>
      </c>
      <c r="K4077" t="s">
        <v>5598</v>
      </c>
      <c r="L4077">
        <v>3.75</v>
      </c>
      <c r="M4077">
        <v>12.5</v>
      </c>
      <c r="N4077" t="s">
        <v>6085</v>
      </c>
      <c r="O4077" t="s">
        <v>463</v>
      </c>
    </row>
    <row r="4078" spans="1:15" x14ac:dyDescent="0.3">
      <c r="A4078">
        <v>215856</v>
      </c>
      <c r="B4078">
        <v>122</v>
      </c>
      <c r="C4078" t="s">
        <v>552</v>
      </c>
      <c r="D4078" t="s">
        <v>2697</v>
      </c>
      <c r="E4078" t="s">
        <v>1502</v>
      </c>
      <c r="F4078" s="440">
        <v>46087</v>
      </c>
      <c r="G4078">
        <v>26631</v>
      </c>
      <c r="H4078" t="s">
        <v>6117</v>
      </c>
      <c r="I4078" t="s">
        <v>6085</v>
      </c>
      <c r="J4078">
        <v>1.65</v>
      </c>
      <c r="K4078" t="s">
        <v>5598</v>
      </c>
      <c r="L4078">
        <v>72.19</v>
      </c>
      <c r="M4078">
        <v>43.751514999999998</v>
      </c>
      <c r="N4078" t="s">
        <v>6085</v>
      </c>
      <c r="O4078" t="s">
        <v>463</v>
      </c>
    </row>
    <row r="4079" spans="1:15" x14ac:dyDescent="0.3">
      <c r="A4079">
        <v>215851</v>
      </c>
      <c r="B4079">
        <v>122</v>
      </c>
      <c r="C4079" t="s">
        <v>552</v>
      </c>
      <c r="D4079" t="s">
        <v>2520</v>
      </c>
      <c r="E4079" t="s">
        <v>3725</v>
      </c>
      <c r="F4079" s="440">
        <v>46087</v>
      </c>
      <c r="G4079">
        <v>19787</v>
      </c>
      <c r="H4079" t="s">
        <v>5914</v>
      </c>
      <c r="I4079" t="s">
        <v>6085</v>
      </c>
      <c r="J4079">
        <v>1</v>
      </c>
      <c r="K4079" t="s">
        <v>5598</v>
      </c>
      <c r="L4079">
        <v>4.5999999999999996</v>
      </c>
      <c r="M4079">
        <v>4.5999999999999996</v>
      </c>
      <c r="N4079" t="s">
        <v>6085</v>
      </c>
      <c r="O4079" t="s">
        <v>463</v>
      </c>
    </row>
    <row r="4080" spans="1:15" x14ac:dyDescent="0.3">
      <c r="A4080">
        <v>215851</v>
      </c>
      <c r="B4080">
        <v>122</v>
      </c>
      <c r="C4080" t="s">
        <v>552</v>
      </c>
      <c r="D4080" t="s">
        <v>2520</v>
      </c>
      <c r="E4080" t="s">
        <v>3725</v>
      </c>
      <c r="F4080" s="440">
        <v>46087</v>
      </c>
      <c r="G4080">
        <v>19623</v>
      </c>
      <c r="H4080" t="s">
        <v>5929</v>
      </c>
      <c r="I4080" t="s">
        <v>6085</v>
      </c>
      <c r="J4080">
        <v>5</v>
      </c>
      <c r="K4080" t="s">
        <v>5598</v>
      </c>
      <c r="L4080">
        <v>20</v>
      </c>
      <c r="M4080">
        <v>4</v>
      </c>
      <c r="N4080" t="s">
        <v>6085</v>
      </c>
      <c r="O4080" t="s">
        <v>463</v>
      </c>
    </row>
    <row r="4081" spans="1:15" x14ac:dyDescent="0.3">
      <c r="A4081">
        <v>215851</v>
      </c>
      <c r="B4081">
        <v>122</v>
      </c>
      <c r="C4081" t="s">
        <v>552</v>
      </c>
      <c r="D4081" t="s">
        <v>2520</v>
      </c>
      <c r="E4081" t="s">
        <v>3725</v>
      </c>
      <c r="F4081" s="440">
        <v>46087</v>
      </c>
      <c r="G4081">
        <v>19505</v>
      </c>
      <c r="H4081" t="s">
        <v>5978</v>
      </c>
      <c r="I4081" t="s">
        <v>6085</v>
      </c>
      <c r="J4081">
        <v>1.5</v>
      </c>
      <c r="K4081" t="s">
        <v>5598</v>
      </c>
      <c r="L4081">
        <v>19.5</v>
      </c>
      <c r="M4081">
        <v>13</v>
      </c>
      <c r="N4081" t="s">
        <v>6085</v>
      </c>
      <c r="O4081" t="s">
        <v>463</v>
      </c>
    </row>
    <row r="4082" spans="1:15" x14ac:dyDescent="0.3">
      <c r="A4082">
        <v>215851</v>
      </c>
      <c r="B4082">
        <v>122</v>
      </c>
      <c r="C4082" t="s">
        <v>552</v>
      </c>
      <c r="D4082" t="s">
        <v>2520</v>
      </c>
      <c r="E4082" t="s">
        <v>3725</v>
      </c>
      <c r="F4082" s="440">
        <v>46087</v>
      </c>
      <c r="G4082">
        <v>19575</v>
      </c>
      <c r="H4082" t="s">
        <v>5944</v>
      </c>
      <c r="I4082" t="s">
        <v>6085</v>
      </c>
      <c r="J4082">
        <v>0.3</v>
      </c>
      <c r="K4082" t="s">
        <v>5598</v>
      </c>
      <c r="L4082">
        <v>8.4</v>
      </c>
      <c r="M4082">
        <v>28</v>
      </c>
      <c r="N4082" t="s">
        <v>6085</v>
      </c>
      <c r="O4082" t="s">
        <v>463</v>
      </c>
    </row>
    <row r="4083" spans="1:15" x14ac:dyDescent="0.3">
      <c r="A4083">
        <v>215851</v>
      </c>
      <c r="B4083">
        <v>122</v>
      </c>
      <c r="C4083" t="s">
        <v>552</v>
      </c>
      <c r="D4083" t="s">
        <v>2520</v>
      </c>
      <c r="E4083" t="s">
        <v>3725</v>
      </c>
      <c r="F4083" s="440">
        <v>46087</v>
      </c>
      <c r="G4083">
        <v>24509</v>
      </c>
      <c r="H4083" t="s">
        <v>5928</v>
      </c>
      <c r="I4083" t="s">
        <v>6085</v>
      </c>
      <c r="J4083">
        <v>15</v>
      </c>
      <c r="K4083" t="s">
        <v>5598</v>
      </c>
      <c r="L4083">
        <v>52.5</v>
      </c>
      <c r="M4083">
        <v>3.5</v>
      </c>
      <c r="N4083" t="s">
        <v>6085</v>
      </c>
      <c r="O4083" t="s">
        <v>463</v>
      </c>
    </row>
    <row r="4084" spans="1:15" x14ac:dyDescent="0.3">
      <c r="A4084">
        <v>215851</v>
      </c>
      <c r="B4084">
        <v>122</v>
      </c>
      <c r="C4084" t="s">
        <v>552</v>
      </c>
      <c r="D4084" t="s">
        <v>2520</v>
      </c>
      <c r="E4084" t="s">
        <v>3725</v>
      </c>
      <c r="F4084" s="440">
        <v>46087</v>
      </c>
      <c r="G4084">
        <v>19589</v>
      </c>
      <c r="H4084" t="s">
        <v>5943</v>
      </c>
      <c r="I4084" t="s">
        <v>6085</v>
      </c>
      <c r="J4084">
        <v>1</v>
      </c>
      <c r="K4084" t="s">
        <v>5598</v>
      </c>
      <c r="L4084">
        <v>7.5</v>
      </c>
      <c r="M4084">
        <v>7.5</v>
      </c>
      <c r="N4084" t="s">
        <v>6085</v>
      </c>
      <c r="O4084" t="s">
        <v>463</v>
      </c>
    </row>
    <row r="4085" spans="1:15" x14ac:dyDescent="0.3">
      <c r="A4085">
        <v>215851</v>
      </c>
      <c r="B4085">
        <v>122</v>
      </c>
      <c r="C4085" t="s">
        <v>552</v>
      </c>
      <c r="D4085" t="s">
        <v>2520</v>
      </c>
      <c r="E4085" t="s">
        <v>3725</v>
      </c>
      <c r="F4085" s="440">
        <v>46087</v>
      </c>
      <c r="G4085">
        <v>19506</v>
      </c>
      <c r="H4085" t="s">
        <v>5919</v>
      </c>
      <c r="I4085" t="s">
        <v>6085</v>
      </c>
      <c r="J4085">
        <v>0.2</v>
      </c>
      <c r="K4085" t="s">
        <v>5598</v>
      </c>
      <c r="L4085">
        <v>7.6</v>
      </c>
      <c r="M4085">
        <v>38</v>
      </c>
      <c r="N4085" t="s">
        <v>6085</v>
      </c>
      <c r="O4085" t="s">
        <v>463</v>
      </c>
    </row>
    <row r="4086" spans="1:15" x14ac:dyDescent="0.3">
      <c r="A4086">
        <v>215851</v>
      </c>
      <c r="B4086">
        <v>122</v>
      </c>
      <c r="C4086" t="s">
        <v>552</v>
      </c>
      <c r="D4086" t="s">
        <v>2520</v>
      </c>
      <c r="E4086" t="s">
        <v>3725</v>
      </c>
      <c r="F4086" s="440">
        <v>46087</v>
      </c>
      <c r="G4086">
        <v>19465</v>
      </c>
      <c r="H4086" t="s">
        <v>5953</v>
      </c>
      <c r="I4086" t="s">
        <v>6085</v>
      </c>
      <c r="J4086">
        <v>1</v>
      </c>
      <c r="K4086" t="s">
        <v>5598</v>
      </c>
      <c r="L4086">
        <v>6.3</v>
      </c>
      <c r="M4086">
        <v>6.3</v>
      </c>
      <c r="N4086" t="s">
        <v>6085</v>
      </c>
      <c r="O4086" t="s">
        <v>463</v>
      </c>
    </row>
    <row r="4087" spans="1:15" x14ac:dyDescent="0.3">
      <c r="A4087">
        <v>215851</v>
      </c>
      <c r="B4087">
        <v>122</v>
      </c>
      <c r="C4087" t="s">
        <v>552</v>
      </c>
      <c r="D4087" t="s">
        <v>2520</v>
      </c>
      <c r="E4087" t="s">
        <v>3725</v>
      </c>
      <c r="F4087" s="440">
        <v>46087</v>
      </c>
      <c r="G4087">
        <v>19476</v>
      </c>
      <c r="H4087" t="s">
        <v>6017</v>
      </c>
      <c r="I4087" t="s">
        <v>6085</v>
      </c>
      <c r="J4087">
        <v>0.4</v>
      </c>
      <c r="K4087" t="s">
        <v>5598</v>
      </c>
      <c r="L4087">
        <v>22</v>
      </c>
      <c r="M4087">
        <v>55</v>
      </c>
      <c r="N4087" t="s">
        <v>6085</v>
      </c>
      <c r="O4087" t="s">
        <v>463</v>
      </c>
    </row>
    <row r="4088" spans="1:15" x14ac:dyDescent="0.3">
      <c r="A4088">
        <v>215851</v>
      </c>
      <c r="B4088">
        <v>122</v>
      </c>
      <c r="C4088" t="s">
        <v>552</v>
      </c>
      <c r="D4088" t="s">
        <v>2520</v>
      </c>
      <c r="E4088" t="s">
        <v>3725</v>
      </c>
      <c r="F4088" s="440">
        <v>46087</v>
      </c>
      <c r="G4088">
        <v>19480</v>
      </c>
      <c r="H4088" t="s">
        <v>5936</v>
      </c>
      <c r="I4088" t="s">
        <v>6085</v>
      </c>
      <c r="J4088">
        <v>0.3</v>
      </c>
      <c r="K4088" t="s">
        <v>5598</v>
      </c>
      <c r="L4088">
        <v>4.5</v>
      </c>
      <c r="M4088">
        <v>15</v>
      </c>
      <c r="N4088" t="s">
        <v>6085</v>
      </c>
      <c r="O4088" t="s">
        <v>463</v>
      </c>
    </row>
    <row r="4089" spans="1:15" x14ac:dyDescent="0.3">
      <c r="A4089">
        <v>215851</v>
      </c>
      <c r="B4089">
        <v>122</v>
      </c>
      <c r="C4089" t="s">
        <v>552</v>
      </c>
      <c r="D4089" t="s">
        <v>2520</v>
      </c>
      <c r="E4089" t="s">
        <v>3725</v>
      </c>
      <c r="F4089" s="440">
        <v>46087</v>
      </c>
      <c r="G4089">
        <v>19485</v>
      </c>
      <c r="H4089" t="s">
        <v>5935</v>
      </c>
      <c r="I4089" t="s">
        <v>6085</v>
      </c>
      <c r="J4089">
        <v>0.1</v>
      </c>
      <c r="K4089" t="s">
        <v>5598</v>
      </c>
      <c r="L4089">
        <v>18.5</v>
      </c>
      <c r="M4089">
        <v>185</v>
      </c>
      <c r="N4089" t="s">
        <v>6085</v>
      </c>
      <c r="O4089" t="s">
        <v>463</v>
      </c>
    </row>
    <row r="4090" spans="1:15" x14ac:dyDescent="0.3">
      <c r="A4090">
        <v>215851</v>
      </c>
      <c r="B4090">
        <v>122</v>
      </c>
      <c r="C4090" t="s">
        <v>552</v>
      </c>
      <c r="D4090" t="s">
        <v>2520</v>
      </c>
      <c r="E4090" t="s">
        <v>3725</v>
      </c>
      <c r="F4090" s="440">
        <v>46087</v>
      </c>
      <c r="G4090">
        <v>19488</v>
      </c>
      <c r="H4090" t="s">
        <v>5930</v>
      </c>
      <c r="I4090" t="s">
        <v>6085</v>
      </c>
      <c r="J4090">
        <v>0.8</v>
      </c>
      <c r="K4090" t="s">
        <v>5598</v>
      </c>
      <c r="L4090">
        <v>9.6</v>
      </c>
      <c r="M4090">
        <v>12</v>
      </c>
      <c r="N4090" t="s">
        <v>6085</v>
      </c>
      <c r="O4090" t="s">
        <v>463</v>
      </c>
    </row>
    <row r="4091" spans="1:15" x14ac:dyDescent="0.3">
      <c r="A4091">
        <v>215851</v>
      </c>
      <c r="B4091">
        <v>122</v>
      </c>
      <c r="C4091" t="s">
        <v>552</v>
      </c>
      <c r="D4091" t="s">
        <v>2520</v>
      </c>
      <c r="E4091" t="s">
        <v>3725</v>
      </c>
      <c r="F4091" s="440">
        <v>46087</v>
      </c>
      <c r="G4091">
        <v>19498</v>
      </c>
      <c r="H4091" t="s">
        <v>5979</v>
      </c>
      <c r="I4091" t="s">
        <v>6085</v>
      </c>
      <c r="J4091">
        <v>1.2</v>
      </c>
      <c r="K4091" t="s">
        <v>5598</v>
      </c>
      <c r="L4091">
        <v>19.2</v>
      </c>
      <c r="M4091">
        <v>16</v>
      </c>
      <c r="N4091" t="s">
        <v>6085</v>
      </c>
      <c r="O4091" t="s">
        <v>463</v>
      </c>
    </row>
    <row r="4092" spans="1:15" x14ac:dyDescent="0.3">
      <c r="A4092">
        <v>215851</v>
      </c>
      <c r="B4092">
        <v>122</v>
      </c>
      <c r="C4092" t="s">
        <v>552</v>
      </c>
      <c r="D4092" t="s">
        <v>2520</v>
      </c>
      <c r="E4092" t="s">
        <v>3725</v>
      </c>
      <c r="F4092" s="440">
        <v>46087</v>
      </c>
      <c r="G4092">
        <v>19502</v>
      </c>
      <c r="H4092" t="s">
        <v>6015</v>
      </c>
      <c r="I4092" t="s">
        <v>6085</v>
      </c>
      <c r="J4092">
        <v>1.2</v>
      </c>
      <c r="K4092" t="s">
        <v>5598</v>
      </c>
      <c r="L4092">
        <v>26.4</v>
      </c>
      <c r="M4092">
        <v>22</v>
      </c>
      <c r="N4092" t="s">
        <v>6085</v>
      </c>
      <c r="O4092" t="s">
        <v>463</v>
      </c>
    </row>
    <row r="4093" spans="1:15" x14ac:dyDescent="0.3">
      <c r="A4093">
        <v>215851</v>
      </c>
      <c r="B4093">
        <v>122</v>
      </c>
      <c r="C4093" t="s">
        <v>552</v>
      </c>
      <c r="D4093" t="s">
        <v>2520</v>
      </c>
      <c r="E4093" t="s">
        <v>3725</v>
      </c>
      <c r="F4093" s="440">
        <v>46087</v>
      </c>
      <c r="G4093">
        <v>19503</v>
      </c>
      <c r="H4093" t="s">
        <v>6058</v>
      </c>
      <c r="I4093" t="s">
        <v>6085</v>
      </c>
      <c r="J4093">
        <v>1</v>
      </c>
      <c r="K4093" t="s">
        <v>5598</v>
      </c>
      <c r="L4093">
        <v>13</v>
      </c>
      <c r="M4093">
        <v>13</v>
      </c>
      <c r="N4093" t="s">
        <v>6085</v>
      </c>
      <c r="O4093" t="s">
        <v>463</v>
      </c>
    </row>
    <row r="4094" spans="1:15" x14ac:dyDescent="0.3">
      <c r="A4094">
        <v>215851</v>
      </c>
      <c r="B4094">
        <v>122</v>
      </c>
      <c r="C4094" t="s">
        <v>552</v>
      </c>
      <c r="D4094" t="s">
        <v>2520</v>
      </c>
      <c r="E4094" t="s">
        <v>3725</v>
      </c>
      <c r="F4094" s="440">
        <v>46087</v>
      </c>
      <c r="G4094">
        <v>19738</v>
      </c>
      <c r="H4094" t="s">
        <v>6018</v>
      </c>
      <c r="I4094" t="s">
        <v>6085</v>
      </c>
      <c r="J4094">
        <v>18</v>
      </c>
      <c r="K4094" t="s">
        <v>5598</v>
      </c>
      <c r="L4094">
        <v>46.8</v>
      </c>
      <c r="M4094">
        <v>2.6</v>
      </c>
      <c r="N4094" t="s">
        <v>6085</v>
      </c>
      <c r="O4094" t="s">
        <v>463</v>
      </c>
    </row>
    <row r="4095" spans="1:15" x14ac:dyDescent="0.3">
      <c r="A4095">
        <v>215851</v>
      </c>
      <c r="B4095">
        <v>122</v>
      </c>
      <c r="C4095" t="s">
        <v>552</v>
      </c>
      <c r="D4095" t="s">
        <v>2520</v>
      </c>
      <c r="E4095" t="s">
        <v>3725</v>
      </c>
      <c r="F4095" s="440">
        <v>46087</v>
      </c>
      <c r="G4095">
        <v>19743</v>
      </c>
      <c r="H4095" t="s">
        <v>5940</v>
      </c>
      <c r="I4095" t="s">
        <v>6085</v>
      </c>
      <c r="J4095">
        <v>5</v>
      </c>
      <c r="K4095" t="s">
        <v>5598</v>
      </c>
      <c r="L4095">
        <v>75</v>
      </c>
      <c r="M4095">
        <v>15</v>
      </c>
      <c r="N4095" t="s">
        <v>6085</v>
      </c>
      <c r="O4095" t="s">
        <v>463</v>
      </c>
    </row>
    <row r="4096" spans="1:15" x14ac:dyDescent="0.3">
      <c r="A4096">
        <v>215851</v>
      </c>
      <c r="B4096">
        <v>122</v>
      </c>
      <c r="C4096" t="s">
        <v>552</v>
      </c>
      <c r="D4096" t="s">
        <v>2520</v>
      </c>
      <c r="E4096" t="s">
        <v>3725</v>
      </c>
      <c r="F4096" s="440">
        <v>46087</v>
      </c>
      <c r="G4096">
        <v>19647</v>
      </c>
      <c r="H4096" t="s">
        <v>5921</v>
      </c>
      <c r="I4096" t="s">
        <v>6085</v>
      </c>
      <c r="J4096">
        <v>1</v>
      </c>
      <c r="K4096" t="s">
        <v>5598</v>
      </c>
      <c r="L4096">
        <v>10</v>
      </c>
      <c r="M4096">
        <v>10</v>
      </c>
      <c r="N4096" t="s">
        <v>6085</v>
      </c>
      <c r="O4096" t="s">
        <v>463</v>
      </c>
    </row>
    <row r="4097" spans="1:15" x14ac:dyDescent="0.3">
      <c r="A4097">
        <v>215851</v>
      </c>
      <c r="B4097">
        <v>122</v>
      </c>
      <c r="C4097" t="s">
        <v>552</v>
      </c>
      <c r="D4097" t="s">
        <v>2520</v>
      </c>
      <c r="E4097" t="s">
        <v>3725</v>
      </c>
      <c r="F4097" s="440">
        <v>46087</v>
      </c>
      <c r="G4097">
        <v>19657</v>
      </c>
      <c r="H4097" t="s">
        <v>5916</v>
      </c>
      <c r="I4097" t="s">
        <v>6085</v>
      </c>
      <c r="J4097">
        <v>1.2</v>
      </c>
      <c r="K4097" t="s">
        <v>5598</v>
      </c>
      <c r="L4097">
        <v>5.4</v>
      </c>
      <c r="M4097">
        <v>4.5</v>
      </c>
      <c r="N4097" t="s">
        <v>6085</v>
      </c>
      <c r="O4097" t="s">
        <v>463</v>
      </c>
    </row>
    <row r="4098" spans="1:15" x14ac:dyDescent="0.3">
      <c r="A4098">
        <v>215851</v>
      </c>
      <c r="B4098">
        <v>122</v>
      </c>
      <c r="C4098" t="s">
        <v>552</v>
      </c>
      <c r="D4098" t="s">
        <v>2520</v>
      </c>
      <c r="E4098" t="s">
        <v>3725</v>
      </c>
      <c r="F4098" s="440">
        <v>46087</v>
      </c>
      <c r="G4098">
        <v>23113</v>
      </c>
      <c r="H4098" t="s">
        <v>5985</v>
      </c>
      <c r="I4098" t="s">
        <v>6085</v>
      </c>
      <c r="J4098">
        <v>0.8</v>
      </c>
      <c r="K4098" t="s">
        <v>5598</v>
      </c>
      <c r="L4098">
        <v>8</v>
      </c>
      <c r="M4098">
        <v>10</v>
      </c>
      <c r="N4098" t="s">
        <v>6085</v>
      </c>
      <c r="O4098" t="s">
        <v>463</v>
      </c>
    </row>
    <row r="4099" spans="1:15" x14ac:dyDescent="0.3">
      <c r="A4099">
        <v>215851</v>
      </c>
      <c r="B4099">
        <v>122</v>
      </c>
      <c r="C4099" t="s">
        <v>552</v>
      </c>
      <c r="D4099" t="s">
        <v>2520</v>
      </c>
      <c r="E4099" t="s">
        <v>3725</v>
      </c>
      <c r="F4099" s="440">
        <v>46087</v>
      </c>
      <c r="G4099">
        <v>23198</v>
      </c>
      <c r="H4099" t="s">
        <v>5947</v>
      </c>
      <c r="I4099" t="s">
        <v>6085</v>
      </c>
      <c r="J4099">
        <v>1</v>
      </c>
      <c r="K4099" t="s">
        <v>5598</v>
      </c>
      <c r="L4099">
        <v>11</v>
      </c>
      <c r="M4099">
        <v>11</v>
      </c>
      <c r="N4099" t="s">
        <v>6085</v>
      </c>
      <c r="O4099" t="s">
        <v>463</v>
      </c>
    </row>
    <row r="4100" spans="1:15" x14ac:dyDescent="0.3">
      <c r="A4100">
        <v>215851</v>
      </c>
      <c r="B4100">
        <v>122</v>
      </c>
      <c r="C4100" t="s">
        <v>552</v>
      </c>
      <c r="D4100" t="s">
        <v>2520</v>
      </c>
      <c r="E4100" t="s">
        <v>3725</v>
      </c>
      <c r="F4100" s="440">
        <v>46087</v>
      </c>
      <c r="G4100">
        <v>23236</v>
      </c>
      <c r="H4100" t="s">
        <v>5934</v>
      </c>
      <c r="I4100" t="s">
        <v>6085</v>
      </c>
      <c r="J4100">
        <v>2</v>
      </c>
      <c r="K4100" t="s">
        <v>5598</v>
      </c>
      <c r="L4100">
        <v>13</v>
      </c>
      <c r="M4100">
        <v>6.5</v>
      </c>
      <c r="N4100" t="s">
        <v>6085</v>
      </c>
      <c r="O4100" t="s">
        <v>463</v>
      </c>
    </row>
    <row r="4101" spans="1:15" x14ac:dyDescent="0.3">
      <c r="A4101">
        <v>215851</v>
      </c>
      <c r="B4101">
        <v>122</v>
      </c>
      <c r="C4101" t="s">
        <v>552</v>
      </c>
      <c r="D4101" t="s">
        <v>2520</v>
      </c>
      <c r="E4101" t="s">
        <v>3725</v>
      </c>
      <c r="F4101" s="440">
        <v>46087</v>
      </c>
      <c r="G4101">
        <v>23359</v>
      </c>
      <c r="H4101" t="s">
        <v>5939</v>
      </c>
      <c r="I4101" t="s">
        <v>6085</v>
      </c>
      <c r="J4101">
        <v>10</v>
      </c>
      <c r="K4101" t="s">
        <v>5598</v>
      </c>
      <c r="L4101">
        <v>23</v>
      </c>
      <c r="M4101">
        <v>2.2999999999999998</v>
      </c>
      <c r="N4101" t="s">
        <v>6085</v>
      </c>
      <c r="O4101" t="s">
        <v>463</v>
      </c>
    </row>
    <row r="4102" spans="1:15" x14ac:dyDescent="0.3">
      <c r="A4102">
        <v>215851</v>
      </c>
      <c r="B4102">
        <v>122</v>
      </c>
      <c r="C4102" t="s">
        <v>552</v>
      </c>
      <c r="D4102" t="s">
        <v>2520</v>
      </c>
      <c r="E4102" t="s">
        <v>3725</v>
      </c>
      <c r="F4102" s="440">
        <v>46087</v>
      </c>
      <c r="G4102">
        <v>25647</v>
      </c>
      <c r="H4102" t="s">
        <v>5918</v>
      </c>
      <c r="I4102" t="s">
        <v>6085</v>
      </c>
      <c r="J4102">
        <v>1.2</v>
      </c>
      <c r="K4102" t="s">
        <v>5598</v>
      </c>
      <c r="L4102">
        <v>24</v>
      </c>
      <c r="M4102">
        <v>20</v>
      </c>
      <c r="N4102" t="s">
        <v>6085</v>
      </c>
      <c r="O4102" t="s">
        <v>463</v>
      </c>
    </row>
    <row r="4103" spans="1:15" x14ac:dyDescent="0.3">
      <c r="A4103">
        <v>215851</v>
      </c>
      <c r="B4103">
        <v>122</v>
      </c>
      <c r="C4103" t="s">
        <v>552</v>
      </c>
      <c r="D4103" t="s">
        <v>2520</v>
      </c>
      <c r="E4103" t="s">
        <v>3725</v>
      </c>
      <c r="F4103" s="440">
        <v>46087</v>
      </c>
      <c r="G4103">
        <v>23390</v>
      </c>
      <c r="H4103" t="s">
        <v>5922</v>
      </c>
      <c r="I4103" t="s">
        <v>6085</v>
      </c>
      <c r="J4103">
        <v>8</v>
      </c>
      <c r="K4103" t="s">
        <v>5598</v>
      </c>
      <c r="L4103">
        <v>68</v>
      </c>
      <c r="M4103">
        <v>8.5</v>
      </c>
      <c r="N4103" t="s">
        <v>6085</v>
      </c>
      <c r="O4103" t="s">
        <v>463</v>
      </c>
    </row>
    <row r="4104" spans="1:15" x14ac:dyDescent="0.3">
      <c r="A4104">
        <v>215851</v>
      </c>
      <c r="B4104">
        <v>122</v>
      </c>
      <c r="C4104" t="s">
        <v>552</v>
      </c>
      <c r="D4104" t="s">
        <v>2520</v>
      </c>
      <c r="E4104" t="s">
        <v>3725</v>
      </c>
      <c r="F4104" s="440">
        <v>46087</v>
      </c>
      <c r="G4104">
        <v>23095</v>
      </c>
      <c r="H4104" t="s">
        <v>5942</v>
      </c>
      <c r="I4104" t="s">
        <v>6085</v>
      </c>
      <c r="J4104">
        <v>150</v>
      </c>
      <c r="K4104" t="s">
        <v>5613</v>
      </c>
      <c r="L4104">
        <v>187.5</v>
      </c>
      <c r="M4104">
        <v>1.25</v>
      </c>
      <c r="N4104" t="s">
        <v>6085</v>
      </c>
      <c r="O4104" t="s">
        <v>463</v>
      </c>
    </row>
    <row r="4105" spans="1:15" x14ac:dyDescent="0.3">
      <c r="A4105">
        <v>215851</v>
      </c>
      <c r="B4105">
        <v>122</v>
      </c>
      <c r="C4105" t="s">
        <v>552</v>
      </c>
      <c r="D4105" t="s">
        <v>2520</v>
      </c>
      <c r="E4105" t="s">
        <v>3725</v>
      </c>
      <c r="F4105" s="440">
        <v>46087</v>
      </c>
      <c r="G4105">
        <v>23105</v>
      </c>
      <c r="H4105" t="s">
        <v>6169</v>
      </c>
      <c r="I4105" t="s">
        <v>6085</v>
      </c>
      <c r="J4105">
        <v>0.1</v>
      </c>
      <c r="K4105" t="s">
        <v>5598</v>
      </c>
      <c r="L4105">
        <v>14</v>
      </c>
      <c r="M4105">
        <v>140</v>
      </c>
      <c r="N4105" t="s">
        <v>6085</v>
      </c>
      <c r="O4105" t="s">
        <v>463</v>
      </c>
    </row>
    <row r="4106" spans="1:15" x14ac:dyDescent="0.3">
      <c r="A4106">
        <v>215851</v>
      </c>
      <c r="B4106">
        <v>122</v>
      </c>
      <c r="C4106" t="s">
        <v>552</v>
      </c>
      <c r="D4106" t="s">
        <v>2520</v>
      </c>
      <c r="E4106" t="s">
        <v>3725</v>
      </c>
      <c r="F4106" s="440">
        <v>46087</v>
      </c>
      <c r="G4106">
        <v>19632</v>
      </c>
      <c r="H4106" t="s">
        <v>5926</v>
      </c>
      <c r="I4106" t="s">
        <v>6085</v>
      </c>
      <c r="J4106">
        <v>3</v>
      </c>
      <c r="K4106" t="s">
        <v>5598</v>
      </c>
      <c r="L4106">
        <v>16.5</v>
      </c>
      <c r="M4106">
        <v>5.5</v>
      </c>
      <c r="N4106" t="s">
        <v>6085</v>
      </c>
      <c r="O4106" t="s">
        <v>463</v>
      </c>
    </row>
    <row r="4107" spans="1:15" x14ac:dyDescent="0.3">
      <c r="A4107">
        <v>215851</v>
      </c>
      <c r="B4107">
        <v>122</v>
      </c>
      <c r="C4107" t="s">
        <v>552</v>
      </c>
      <c r="D4107" t="s">
        <v>2520</v>
      </c>
      <c r="E4107" t="s">
        <v>3725</v>
      </c>
      <c r="F4107" s="440">
        <v>46087</v>
      </c>
      <c r="G4107">
        <v>24037</v>
      </c>
      <c r="H4107" t="s">
        <v>6116</v>
      </c>
      <c r="I4107" t="s">
        <v>6085</v>
      </c>
      <c r="J4107">
        <v>4</v>
      </c>
      <c r="K4107" t="s">
        <v>5598</v>
      </c>
      <c r="L4107">
        <v>76</v>
      </c>
      <c r="M4107">
        <v>19</v>
      </c>
      <c r="N4107" t="s">
        <v>6085</v>
      </c>
      <c r="O4107" t="s">
        <v>463</v>
      </c>
    </row>
    <row r="4108" spans="1:15" x14ac:dyDescent="0.3">
      <c r="A4108">
        <v>215851</v>
      </c>
      <c r="B4108">
        <v>122</v>
      </c>
      <c r="C4108" t="s">
        <v>552</v>
      </c>
      <c r="D4108" t="s">
        <v>2520</v>
      </c>
      <c r="E4108" t="s">
        <v>3725</v>
      </c>
      <c r="F4108" s="440">
        <v>46087</v>
      </c>
      <c r="G4108">
        <v>19472</v>
      </c>
      <c r="H4108" t="s">
        <v>6064</v>
      </c>
      <c r="I4108" t="s">
        <v>6085</v>
      </c>
      <c r="J4108">
        <v>1.2</v>
      </c>
      <c r="K4108" t="s">
        <v>5598</v>
      </c>
      <c r="L4108">
        <v>27.6</v>
      </c>
      <c r="M4108">
        <v>23</v>
      </c>
      <c r="N4108" t="s">
        <v>6085</v>
      </c>
      <c r="O4108" t="s">
        <v>463</v>
      </c>
    </row>
    <row r="4109" spans="1:15" x14ac:dyDescent="0.3">
      <c r="A4109">
        <v>215846</v>
      </c>
      <c r="B4109">
        <v>122</v>
      </c>
      <c r="C4109" t="s">
        <v>552</v>
      </c>
      <c r="D4109" t="s">
        <v>2704</v>
      </c>
      <c r="E4109" t="s">
        <v>3726</v>
      </c>
      <c r="F4109" s="440">
        <v>46088</v>
      </c>
      <c r="G4109">
        <v>19621</v>
      </c>
      <c r="H4109" t="s">
        <v>5931</v>
      </c>
      <c r="I4109" t="s">
        <v>6085</v>
      </c>
      <c r="J4109">
        <v>4.1500000000000004</v>
      </c>
      <c r="K4109" t="s">
        <v>5598</v>
      </c>
      <c r="L4109">
        <v>22.87</v>
      </c>
      <c r="M4109">
        <v>5.5108430000000004</v>
      </c>
      <c r="N4109" t="s">
        <v>6085</v>
      </c>
      <c r="O4109" t="s">
        <v>463</v>
      </c>
    </row>
    <row r="4110" spans="1:15" x14ac:dyDescent="0.3">
      <c r="A4110">
        <v>215846</v>
      </c>
      <c r="B4110">
        <v>122</v>
      </c>
      <c r="C4110" t="s">
        <v>552</v>
      </c>
      <c r="D4110" t="s">
        <v>2704</v>
      </c>
      <c r="E4110" t="s">
        <v>3726</v>
      </c>
      <c r="F4110" s="440">
        <v>46088</v>
      </c>
      <c r="G4110">
        <v>24044</v>
      </c>
      <c r="H4110" t="s">
        <v>5981</v>
      </c>
      <c r="I4110" t="s">
        <v>6085</v>
      </c>
      <c r="J4110">
        <v>1</v>
      </c>
      <c r="K4110" t="s">
        <v>6139</v>
      </c>
      <c r="L4110">
        <v>18.13</v>
      </c>
      <c r="M4110">
        <v>18.13</v>
      </c>
      <c r="N4110" t="s">
        <v>6085</v>
      </c>
      <c r="O4110" t="s">
        <v>463</v>
      </c>
    </row>
    <row r="4111" spans="1:15" x14ac:dyDescent="0.3">
      <c r="A4111">
        <v>215846</v>
      </c>
      <c r="B4111">
        <v>122</v>
      </c>
      <c r="C4111" t="s">
        <v>552</v>
      </c>
      <c r="D4111" t="s">
        <v>2704</v>
      </c>
      <c r="E4111" t="s">
        <v>3726</v>
      </c>
      <c r="F4111" s="440">
        <v>46088</v>
      </c>
      <c r="G4111">
        <v>24385</v>
      </c>
      <c r="H4111" t="s">
        <v>5984</v>
      </c>
      <c r="I4111" t="s">
        <v>6085</v>
      </c>
      <c r="J4111">
        <v>1</v>
      </c>
      <c r="K4111" t="s">
        <v>5598</v>
      </c>
      <c r="L4111">
        <v>30.45</v>
      </c>
      <c r="M4111">
        <v>30.45</v>
      </c>
      <c r="N4111" t="s">
        <v>6085</v>
      </c>
      <c r="O4111" t="s">
        <v>463</v>
      </c>
    </row>
    <row r="4112" spans="1:15" x14ac:dyDescent="0.3">
      <c r="A4112">
        <v>215846</v>
      </c>
      <c r="B4112">
        <v>122</v>
      </c>
      <c r="C4112" t="s">
        <v>552</v>
      </c>
      <c r="D4112" t="s">
        <v>2704</v>
      </c>
      <c r="E4112" t="s">
        <v>3726</v>
      </c>
      <c r="F4112" s="440">
        <v>46088</v>
      </c>
      <c r="G4112">
        <v>19748</v>
      </c>
      <c r="H4112" t="s">
        <v>5983</v>
      </c>
      <c r="I4112" t="s">
        <v>6085</v>
      </c>
      <c r="J4112">
        <v>3</v>
      </c>
      <c r="K4112" t="s">
        <v>5598</v>
      </c>
      <c r="L4112">
        <v>39.15</v>
      </c>
      <c r="M4112">
        <v>13.05</v>
      </c>
      <c r="N4112" t="s">
        <v>6085</v>
      </c>
      <c r="O4112" t="s">
        <v>463</v>
      </c>
    </row>
    <row r="4113" spans="1:15" x14ac:dyDescent="0.3">
      <c r="A4113">
        <v>215846</v>
      </c>
      <c r="B4113">
        <v>122</v>
      </c>
      <c r="C4113" t="s">
        <v>552</v>
      </c>
      <c r="D4113" t="s">
        <v>2704</v>
      </c>
      <c r="E4113" t="s">
        <v>3726</v>
      </c>
      <c r="F4113" s="440">
        <v>46088</v>
      </c>
      <c r="G4113">
        <v>19751</v>
      </c>
      <c r="H4113" t="s">
        <v>5938</v>
      </c>
      <c r="I4113" t="s">
        <v>6085</v>
      </c>
      <c r="J4113">
        <v>6</v>
      </c>
      <c r="K4113" t="s">
        <v>5598</v>
      </c>
      <c r="L4113">
        <v>75.239999999999995</v>
      </c>
      <c r="M4113">
        <v>12.54</v>
      </c>
      <c r="N4113" t="s">
        <v>6085</v>
      </c>
      <c r="O4113" t="s">
        <v>463</v>
      </c>
    </row>
    <row r="4114" spans="1:15" x14ac:dyDescent="0.3">
      <c r="A4114">
        <v>215846</v>
      </c>
      <c r="B4114">
        <v>122</v>
      </c>
      <c r="C4114" t="s">
        <v>552</v>
      </c>
      <c r="D4114" t="s">
        <v>2704</v>
      </c>
      <c r="E4114" t="s">
        <v>3726</v>
      </c>
      <c r="F4114" s="440">
        <v>46088</v>
      </c>
      <c r="G4114">
        <v>23389</v>
      </c>
      <c r="H4114" t="s">
        <v>5923</v>
      </c>
      <c r="I4114" t="s">
        <v>6085</v>
      </c>
      <c r="J4114">
        <v>5.2</v>
      </c>
      <c r="K4114" t="s">
        <v>5598</v>
      </c>
      <c r="L4114">
        <v>25.12</v>
      </c>
      <c r="M4114">
        <v>4.8307690000000001</v>
      </c>
      <c r="N4114" t="s">
        <v>6085</v>
      </c>
      <c r="O4114" t="s">
        <v>463</v>
      </c>
    </row>
    <row r="4115" spans="1:15" x14ac:dyDescent="0.3">
      <c r="A4115">
        <v>215841</v>
      </c>
      <c r="B4115">
        <v>122</v>
      </c>
      <c r="C4115" t="s">
        <v>552</v>
      </c>
      <c r="D4115" t="s">
        <v>2697</v>
      </c>
      <c r="E4115" t="s">
        <v>1019</v>
      </c>
      <c r="F4115" s="440">
        <v>46084</v>
      </c>
      <c r="G4115">
        <v>19787</v>
      </c>
      <c r="H4115" t="s">
        <v>5914</v>
      </c>
      <c r="I4115" t="s">
        <v>6085</v>
      </c>
      <c r="J4115">
        <v>45</v>
      </c>
      <c r="K4115" t="s">
        <v>5598</v>
      </c>
      <c r="L4115">
        <v>225</v>
      </c>
      <c r="M4115">
        <v>5</v>
      </c>
      <c r="N4115" t="s">
        <v>6085</v>
      </c>
      <c r="O4115" t="s">
        <v>463</v>
      </c>
    </row>
    <row r="4116" spans="1:15" x14ac:dyDescent="0.3">
      <c r="A4116">
        <v>215841</v>
      </c>
      <c r="B4116">
        <v>122</v>
      </c>
      <c r="C4116" t="s">
        <v>552</v>
      </c>
      <c r="D4116" t="s">
        <v>2697</v>
      </c>
      <c r="E4116" t="s">
        <v>1019</v>
      </c>
      <c r="F4116" s="440">
        <v>46084</v>
      </c>
      <c r="G4116">
        <v>19751</v>
      </c>
      <c r="H4116" t="s">
        <v>5938</v>
      </c>
      <c r="I4116" t="s">
        <v>6085</v>
      </c>
      <c r="J4116">
        <v>7</v>
      </c>
      <c r="K4116" t="s">
        <v>5598</v>
      </c>
      <c r="L4116">
        <v>118.16</v>
      </c>
      <c r="M4116">
        <v>16.88</v>
      </c>
      <c r="N4116" t="s">
        <v>6085</v>
      </c>
      <c r="O4116" t="s">
        <v>463</v>
      </c>
    </row>
    <row r="4117" spans="1:15" x14ac:dyDescent="0.3">
      <c r="A4117">
        <v>215841</v>
      </c>
      <c r="B4117">
        <v>122</v>
      </c>
      <c r="C4117" t="s">
        <v>552</v>
      </c>
      <c r="D4117" t="s">
        <v>2697</v>
      </c>
      <c r="E4117" t="s">
        <v>1019</v>
      </c>
      <c r="F4117" s="440">
        <v>46084</v>
      </c>
      <c r="G4117">
        <v>19759</v>
      </c>
      <c r="H4117" t="s">
        <v>6016</v>
      </c>
      <c r="I4117" t="s">
        <v>6085</v>
      </c>
      <c r="J4117">
        <v>5.3</v>
      </c>
      <c r="K4117" t="s">
        <v>5598</v>
      </c>
      <c r="L4117">
        <v>49.71</v>
      </c>
      <c r="M4117">
        <v>9.3792449999999992</v>
      </c>
      <c r="N4117" t="s">
        <v>6085</v>
      </c>
      <c r="O4117" t="s">
        <v>463</v>
      </c>
    </row>
    <row r="4118" spans="1:15" x14ac:dyDescent="0.3">
      <c r="A4118">
        <v>215841</v>
      </c>
      <c r="B4118">
        <v>122</v>
      </c>
      <c r="C4118" t="s">
        <v>552</v>
      </c>
      <c r="D4118" t="s">
        <v>2697</v>
      </c>
      <c r="E4118" t="s">
        <v>1019</v>
      </c>
      <c r="F4118" s="440">
        <v>46084</v>
      </c>
      <c r="G4118">
        <v>19846</v>
      </c>
      <c r="H4118" t="s">
        <v>6060</v>
      </c>
      <c r="I4118" t="s">
        <v>6085</v>
      </c>
      <c r="J4118">
        <v>0.5</v>
      </c>
      <c r="K4118" t="s">
        <v>5598</v>
      </c>
      <c r="L4118">
        <v>9.3800000000000008</v>
      </c>
      <c r="M4118">
        <v>18.760000000000002</v>
      </c>
      <c r="N4118" t="s">
        <v>6085</v>
      </c>
      <c r="O4118" t="s">
        <v>463</v>
      </c>
    </row>
    <row r="4119" spans="1:15" x14ac:dyDescent="0.3">
      <c r="A4119">
        <v>215841</v>
      </c>
      <c r="B4119">
        <v>122</v>
      </c>
      <c r="C4119" t="s">
        <v>552</v>
      </c>
      <c r="D4119" t="s">
        <v>2697</v>
      </c>
      <c r="E4119" t="s">
        <v>1019</v>
      </c>
      <c r="F4119" s="440">
        <v>46084</v>
      </c>
      <c r="G4119">
        <v>23096</v>
      </c>
      <c r="H4119" t="s">
        <v>5941</v>
      </c>
      <c r="I4119" t="s">
        <v>6085</v>
      </c>
      <c r="J4119">
        <v>60</v>
      </c>
      <c r="K4119" t="s">
        <v>5613</v>
      </c>
      <c r="L4119">
        <v>41.4</v>
      </c>
      <c r="M4119">
        <v>0.69</v>
      </c>
      <c r="N4119" t="s">
        <v>6085</v>
      </c>
      <c r="O4119" t="s">
        <v>463</v>
      </c>
    </row>
    <row r="4120" spans="1:15" x14ac:dyDescent="0.3">
      <c r="A4120">
        <v>215841</v>
      </c>
      <c r="B4120">
        <v>122</v>
      </c>
      <c r="C4120" t="s">
        <v>552</v>
      </c>
      <c r="D4120" t="s">
        <v>2697</v>
      </c>
      <c r="E4120" t="s">
        <v>1019</v>
      </c>
      <c r="F4120" s="440">
        <v>46084</v>
      </c>
      <c r="G4120">
        <v>23361</v>
      </c>
      <c r="H4120" t="s">
        <v>5937</v>
      </c>
      <c r="I4120" t="s">
        <v>6085</v>
      </c>
      <c r="J4120">
        <v>20</v>
      </c>
      <c r="K4120" t="s">
        <v>5598</v>
      </c>
      <c r="L4120">
        <v>67.599999999999994</v>
      </c>
      <c r="M4120">
        <v>3.38</v>
      </c>
      <c r="N4120" t="s">
        <v>6085</v>
      </c>
      <c r="O4120" t="s">
        <v>463</v>
      </c>
    </row>
    <row r="4121" spans="1:15" x14ac:dyDescent="0.3">
      <c r="A4121">
        <v>215841</v>
      </c>
      <c r="B4121">
        <v>122</v>
      </c>
      <c r="C4121" t="s">
        <v>552</v>
      </c>
      <c r="D4121" t="s">
        <v>2697</v>
      </c>
      <c r="E4121" t="s">
        <v>1019</v>
      </c>
      <c r="F4121" s="440">
        <v>46084</v>
      </c>
      <c r="G4121">
        <v>26425</v>
      </c>
      <c r="H4121" t="s">
        <v>5949</v>
      </c>
      <c r="I4121" t="s">
        <v>6085</v>
      </c>
      <c r="J4121">
        <v>4</v>
      </c>
      <c r="K4121" t="s">
        <v>5598</v>
      </c>
      <c r="L4121">
        <v>120</v>
      </c>
      <c r="M4121">
        <v>30</v>
      </c>
      <c r="N4121" t="s">
        <v>6085</v>
      </c>
      <c r="O4121" t="s">
        <v>463</v>
      </c>
    </row>
    <row r="4122" spans="1:15" x14ac:dyDescent="0.3">
      <c r="A4122">
        <v>215841</v>
      </c>
      <c r="B4122">
        <v>122</v>
      </c>
      <c r="C4122" t="s">
        <v>552</v>
      </c>
      <c r="D4122" t="s">
        <v>2697</v>
      </c>
      <c r="E4122" t="s">
        <v>1019</v>
      </c>
      <c r="F4122" s="440">
        <v>46084</v>
      </c>
      <c r="G4122">
        <v>23184</v>
      </c>
      <c r="H4122" t="s">
        <v>5956</v>
      </c>
      <c r="I4122" t="s">
        <v>6085</v>
      </c>
      <c r="J4122">
        <v>2.8</v>
      </c>
      <c r="K4122" t="s">
        <v>5598</v>
      </c>
      <c r="L4122">
        <v>35</v>
      </c>
      <c r="M4122">
        <v>12.5</v>
      </c>
      <c r="N4122" t="s">
        <v>6085</v>
      </c>
      <c r="O4122" t="s">
        <v>463</v>
      </c>
    </row>
    <row r="4123" spans="1:15" x14ac:dyDescent="0.3">
      <c r="A4123">
        <v>215833</v>
      </c>
      <c r="B4123">
        <v>122</v>
      </c>
      <c r="C4123" t="s">
        <v>552</v>
      </c>
      <c r="D4123" t="s">
        <v>2520</v>
      </c>
      <c r="E4123" t="s">
        <v>3727</v>
      </c>
      <c r="F4123" s="440">
        <v>46086</v>
      </c>
      <c r="G4123">
        <v>19787</v>
      </c>
      <c r="H4123" t="s">
        <v>5914</v>
      </c>
      <c r="I4123" t="s">
        <v>6085</v>
      </c>
      <c r="J4123">
        <v>44</v>
      </c>
      <c r="K4123" t="s">
        <v>5598</v>
      </c>
      <c r="L4123">
        <v>209</v>
      </c>
      <c r="M4123">
        <v>4.75</v>
      </c>
      <c r="N4123" t="s">
        <v>6085</v>
      </c>
      <c r="O4123" t="s">
        <v>463</v>
      </c>
    </row>
    <row r="4124" spans="1:15" x14ac:dyDescent="0.3">
      <c r="A4124">
        <v>215833</v>
      </c>
      <c r="B4124">
        <v>122</v>
      </c>
      <c r="C4124" t="s">
        <v>552</v>
      </c>
      <c r="D4124" t="s">
        <v>2520</v>
      </c>
      <c r="E4124" t="s">
        <v>3727</v>
      </c>
      <c r="F4124" s="440">
        <v>46086</v>
      </c>
      <c r="G4124">
        <v>19621</v>
      </c>
      <c r="H4124" t="s">
        <v>5931</v>
      </c>
      <c r="I4124" t="s">
        <v>6085</v>
      </c>
      <c r="J4124">
        <v>2</v>
      </c>
      <c r="K4124" t="s">
        <v>5598</v>
      </c>
      <c r="L4124">
        <v>10</v>
      </c>
      <c r="M4124">
        <v>5</v>
      </c>
      <c r="N4124" t="s">
        <v>6085</v>
      </c>
      <c r="O4124" t="s">
        <v>463</v>
      </c>
    </row>
    <row r="4125" spans="1:15" x14ac:dyDescent="0.3">
      <c r="A4125">
        <v>215833</v>
      </c>
      <c r="B4125">
        <v>122</v>
      </c>
      <c r="C4125" t="s">
        <v>552</v>
      </c>
      <c r="D4125" t="s">
        <v>2520</v>
      </c>
      <c r="E4125" t="s">
        <v>3727</v>
      </c>
      <c r="F4125" s="440">
        <v>46086</v>
      </c>
      <c r="G4125">
        <v>19505</v>
      </c>
      <c r="H4125" t="s">
        <v>5978</v>
      </c>
      <c r="I4125" t="s">
        <v>6085</v>
      </c>
      <c r="J4125">
        <v>2.5</v>
      </c>
      <c r="K4125" t="s">
        <v>5598</v>
      </c>
      <c r="L4125">
        <v>33</v>
      </c>
      <c r="M4125">
        <v>13.2</v>
      </c>
      <c r="N4125" t="s">
        <v>6085</v>
      </c>
      <c r="O4125" t="s">
        <v>463</v>
      </c>
    </row>
    <row r="4126" spans="1:15" x14ac:dyDescent="0.3">
      <c r="A4126">
        <v>215833</v>
      </c>
      <c r="B4126">
        <v>122</v>
      </c>
      <c r="C4126" t="s">
        <v>552</v>
      </c>
      <c r="D4126" t="s">
        <v>2520</v>
      </c>
      <c r="E4126" t="s">
        <v>3727</v>
      </c>
      <c r="F4126" s="440">
        <v>46086</v>
      </c>
      <c r="G4126">
        <v>19575</v>
      </c>
      <c r="H4126" t="s">
        <v>5944</v>
      </c>
      <c r="I4126" t="s">
        <v>6085</v>
      </c>
      <c r="J4126">
        <v>0.5</v>
      </c>
      <c r="K4126" t="s">
        <v>5598</v>
      </c>
      <c r="L4126">
        <v>14</v>
      </c>
      <c r="M4126">
        <v>28</v>
      </c>
      <c r="N4126" t="s">
        <v>6085</v>
      </c>
      <c r="O4126" t="s">
        <v>463</v>
      </c>
    </row>
    <row r="4127" spans="1:15" x14ac:dyDescent="0.3">
      <c r="A4127">
        <v>215833</v>
      </c>
      <c r="B4127">
        <v>122</v>
      </c>
      <c r="C4127" t="s">
        <v>552</v>
      </c>
      <c r="D4127" t="s">
        <v>2520</v>
      </c>
      <c r="E4127" t="s">
        <v>3727</v>
      </c>
      <c r="F4127" s="440">
        <v>46086</v>
      </c>
      <c r="G4127">
        <v>19476</v>
      </c>
      <c r="H4127" t="s">
        <v>6017</v>
      </c>
      <c r="I4127" t="s">
        <v>6085</v>
      </c>
      <c r="J4127">
        <v>0.8</v>
      </c>
      <c r="K4127" t="s">
        <v>5598</v>
      </c>
      <c r="L4127">
        <v>48</v>
      </c>
      <c r="M4127">
        <v>60</v>
      </c>
      <c r="N4127" t="s">
        <v>6085</v>
      </c>
      <c r="O4127" t="s">
        <v>463</v>
      </c>
    </row>
    <row r="4128" spans="1:15" x14ac:dyDescent="0.3">
      <c r="A4128">
        <v>215833</v>
      </c>
      <c r="B4128">
        <v>122</v>
      </c>
      <c r="C4128" t="s">
        <v>552</v>
      </c>
      <c r="D4128" t="s">
        <v>2520</v>
      </c>
      <c r="E4128" t="s">
        <v>3727</v>
      </c>
      <c r="F4128" s="440">
        <v>46086</v>
      </c>
      <c r="G4128">
        <v>19478</v>
      </c>
      <c r="H4128" t="s">
        <v>5982</v>
      </c>
      <c r="I4128" t="s">
        <v>6085</v>
      </c>
      <c r="J4128">
        <v>0.5</v>
      </c>
      <c r="K4128" t="s">
        <v>5598</v>
      </c>
      <c r="L4128">
        <v>37.5</v>
      </c>
      <c r="M4128">
        <v>75</v>
      </c>
      <c r="N4128" t="s">
        <v>6085</v>
      </c>
      <c r="O4128" t="s">
        <v>463</v>
      </c>
    </row>
    <row r="4129" spans="1:15" x14ac:dyDescent="0.3">
      <c r="A4129">
        <v>215833</v>
      </c>
      <c r="B4129">
        <v>122</v>
      </c>
      <c r="C4129" t="s">
        <v>552</v>
      </c>
      <c r="D4129" t="s">
        <v>2520</v>
      </c>
      <c r="E4129" t="s">
        <v>3727</v>
      </c>
      <c r="F4129" s="440">
        <v>46086</v>
      </c>
      <c r="G4129">
        <v>19480</v>
      </c>
      <c r="H4129" t="s">
        <v>5936</v>
      </c>
      <c r="I4129" t="s">
        <v>6085</v>
      </c>
      <c r="J4129">
        <v>0.4</v>
      </c>
      <c r="K4129" t="s">
        <v>5598</v>
      </c>
      <c r="L4129">
        <v>6</v>
      </c>
      <c r="M4129">
        <v>15</v>
      </c>
      <c r="N4129" t="s">
        <v>6085</v>
      </c>
      <c r="O4129" t="s">
        <v>463</v>
      </c>
    </row>
    <row r="4130" spans="1:15" x14ac:dyDescent="0.3">
      <c r="A4130">
        <v>215833</v>
      </c>
      <c r="B4130">
        <v>122</v>
      </c>
      <c r="C4130" t="s">
        <v>552</v>
      </c>
      <c r="D4130" t="s">
        <v>2520</v>
      </c>
      <c r="E4130" t="s">
        <v>3727</v>
      </c>
      <c r="F4130" s="440">
        <v>46086</v>
      </c>
      <c r="G4130">
        <v>24509</v>
      </c>
      <c r="H4130" t="s">
        <v>5928</v>
      </c>
      <c r="I4130" t="s">
        <v>6085</v>
      </c>
      <c r="J4130">
        <v>15</v>
      </c>
      <c r="K4130" t="s">
        <v>5598</v>
      </c>
      <c r="L4130">
        <v>52.5</v>
      </c>
      <c r="M4130">
        <v>3.5</v>
      </c>
      <c r="N4130" t="s">
        <v>6085</v>
      </c>
      <c r="O4130" t="s">
        <v>463</v>
      </c>
    </row>
    <row r="4131" spans="1:15" x14ac:dyDescent="0.3">
      <c r="A4131">
        <v>215833</v>
      </c>
      <c r="B4131">
        <v>122</v>
      </c>
      <c r="C4131" t="s">
        <v>552</v>
      </c>
      <c r="D4131" t="s">
        <v>2520</v>
      </c>
      <c r="E4131" t="s">
        <v>3727</v>
      </c>
      <c r="F4131" s="440">
        <v>46086</v>
      </c>
      <c r="G4131">
        <v>19488</v>
      </c>
      <c r="H4131" t="s">
        <v>5930</v>
      </c>
      <c r="I4131" t="s">
        <v>6085</v>
      </c>
      <c r="J4131">
        <v>0.8</v>
      </c>
      <c r="K4131" t="s">
        <v>5598</v>
      </c>
      <c r="L4131">
        <v>9.6</v>
      </c>
      <c r="M4131">
        <v>12</v>
      </c>
      <c r="N4131" t="s">
        <v>6085</v>
      </c>
      <c r="O4131" t="s">
        <v>463</v>
      </c>
    </row>
    <row r="4132" spans="1:15" x14ac:dyDescent="0.3">
      <c r="A4132">
        <v>215833</v>
      </c>
      <c r="B4132">
        <v>122</v>
      </c>
      <c r="C4132" t="s">
        <v>552</v>
      </c>
      <c r="D4132" t="s">
        <v>2520</v>
      </c>
      <c r="E4132" t="s">
        <v>3727</v>
      </c>
      <c r="F4132" s="440">
        <v>46086</v>
      </c>
      <c r="G4132">
        <v>19498</v>
      </c>
      <c r="H4132" t="s">
        <v>5979</v>
      </c>
      <c r="I4132" t="s">
        <v>6085</v>
      </c>
      <c r="J4132">
        <v>2</v>
      </c>
      <c r="K4132" t="s">
        <v>5598</v>
      </c>
      <c r="L4132">
        <v>32</v>
      </c>
      <c r="M4132">
        <v>16</v>
      </c>
      <c r="N4132" t="s">
        <v>6085</v>
      </c>
      <c r="O4132" t="s">
        <v>463</v>
      </c>
    </row>
    <row r="4133" spans="1:15" x14ac:dyDescent="0.3">
      <c r="A4133">
        <v>215833</v>
      </c>
      <c r="B4133">
        <v>122</v>
      </c>
      <c r="C4133" t="s">
        <v>552</v>
      </c>
      <c r="D4133" t="s">
        <v>2520</v>
      </c>
      <c r="E4133" t="s">
        <v>3727</v>
      </c>
      <c r="F4133" s="440">
        <v>46086</v>
      </c>
      <c r="G4133">
        <v>19502</v>
      </c>
      <c r="H4133" t="s">
        <v>6015</v>
      </c>
      <c r="I4133" t="s">
        <v>6085</v>
      </c>
      <c r="J4133">
        <v>2</v>
      </c>
      <c r="K4133" t="s">
        <v>5598</v>
      </c>
      <c r="L4133">
        <v>44</v>
      </c>
      <c r="M4133">
        <v>22</v>
      </c>
      <c r="N4133" t="s">
        <v>6085</v>
      </c>
      <c r="O4133" t="s">
        <v>463</v>
      </c>
    </row>
    <row r="4134" spans="1:15" x14ac:dyDescent="0.3">
      <c r="A4134">
        <v>215833</v>
      </c>
      <c r="B4134">
        <v>122</v>
      </c>
      <c r="C4134" t="s">
        <v>552</v>
      </c>
      <c r="D4134" t="s">
        <v>2520</v>
      </c>
      <c r="E4134" t="s">
        <v>3727</v>
      </c>
      <c r="F4134" s="440">
        <v>46086</v>
      </c>
      <c r="G4134">
        <v>19503</v>
      </c>
      <c r="H4134" t="s">
        <v>6058</v>
      </c>
      <c r="I4134" t="s">
        <v>6085</v>
      </c>
      <c r="J4134">
        <v>1.5</v>
      </c>
      <c r="K4134" t="s">
        <v>5598</v>
      </c>
      <c r="L4134">
        <v>21</v>
      </c>
      <c r="M4134">
        <v>14</v>
      </c>
      <c r="N4134" t="s">
        <v>6085</v>
      </c>
      <c r="O4134" t="s">
        <v>463</v>
      </c>
    </row>
    <row r="4135" spans="1:15" x14ac:dyDescent="0.3">
      <c r="A4135">
        <v>215833</v>
      </c>
      <c r="B4135">
        <v>122</v>
      </c>
      <c r="C4135" t="s">
        <v>552</v>
      </c>
      <c r="D4135" t="s">
        <v>2520</v>
      </c>
      <c r="E4135" t="s">
        <v>3727</v>
      </c>
      <c r="F4135" s="440">
        <v>46086</v>
      </c>
      <c r="G4135">
        <v>19485</v>
      </c>
      <c r="H4135" t="s">
        <v>5935</v>
      </c>
      <c r="I4135" t="s">
        <v>6085</v>
      </c>
      <c r="J4135">
        <v>0.2</v>
      </c>
      <c r="K4135" t="s">
        <v>5598</v>
      </c>
      <c r="L4135">
        <v>37</v>
      </c>
      <c r="M4135">
        <v>185</v>
      </c>
      <c r="N4135" t="s">
        <v>6085</v>
      </c>
      <c r="O4135" t="s">
        <v>463</v>
      </c>
    </row>
    <row r="4136" spans="1:15" x14ac:dyDescent="0.3">
      <c r="A4136">
        <v>215833</v>
      </c>
      <c r="B4136">
        <v>122</v>
      </c>
      <c r="C4136" t="s">
        <v>552</v>
      </c>
      <c r="D4136" t="s">
        <v>2520</v>
      </c>
      <c r="E4136" t="s">
        <v>3727</v>
      </c>
      <c r="F4136" s="440">
        <v>46086</v>
      </c>
      <c r="G4136">
        <v>19562</v>
      </c>
      <c r="H4136" t="s">
        <v>5946</v>
      </c>
      <c r="I4136" t="s">
        <v>6085</v>
      </c>
      <c r="J4136">
        <v>0.5</v>
      </c>
      <c r="K4136" t="s">
        <v>5598</v>
      </c>
      <c r="L4136">
        <v>6</v>
      </c>
      <c r="M4136">
        <v>12</v>
      </c>
      <c r="N4136" t="s">
        <v>6085</v>
      </c>
      <c r="O4136" t="s">
        <v>463</v>
      </c>
    </row>
    <row r="4137" spans="1:15" x14ac:dyDescent="0.3">
      <c r="A4137">
        <v>215833</v>
      </c>
      <c r="B4137">
        <v>122</v>
      </c>
      <c r="C4137" t="s">
        <v>552</v>
      </c>
      <c r="D4137" t="s">
        <v>2520</v>
      </c>
      <c r="E4137" t="s">
        <v>3727</v>
      </c>
      <c r="F4137" s="440">
        <v>46086</v>
      </c>
      <c r="G4137">
        <v>19647</v>
      </c>
      <c r="H4137" t="s">
        <v>5921</v>
      </c>
      <c r="I4137" t="s">
        <v>6085</v>
      </c>
      <c r="J4137">
        <v>1</v>
      </c>
      <c r="K4137" t="s">
        <v>5598</v>
      </c>
      <c r="L4137">
        <v>12</v>
      </c>
      <c r="M4137">
        <v>12</v>
      </c>
      <c r="N4137" t="s">
        <v>6085</v>
      </c>
      <c r="O4137" t="s">
        <v>463</v>
      </c>
    </row>
    <row r="4138" spans="1:15" x14ac:dyDescent="0.3">
      <c r="A4138">
        <v>215833</v>
      </c>
      <c r="B4138">
        <v>122</v>
      </c>
      <c r="C4138" t="s">
        <v>552</v>
      </c>
      <c r="D4138" t="s">
        <v>2520</v>
      </c>
      <c r="E4138" t="s">
        <v>3727</v>
      </c>
      <c r="F4138" s="440">
        <v>46086</v>
      </c>
      <c r="G4138">
        <v>19558</v>
      </c>
      <c r="H4138" t="s">
        <v>5950</v>
      </c>
      <c r="I4138" t="s">
        <v>6085</v>
      </c>
      <c r="J4138">
        <v>0.6</v>
      </c>
      <c r="K4138" t="s">
        <v>5598</v>
      </c>
      <c r="L4138">
        <v>7.2</v>
      </c>
      <c r="M4138">
        <v>12</v>
      </c>
      <c r="N4138" t="s">
        <v>6085</v>
      </c>
      <c r="O4138" t="s">
        <v>463</v>
      </c>
    </row>
    <row r="4139" spans="1:15" x14ac:dyDescent="0.3">
      <c r="A4139">
        <v>215833</v>
      </c>
      <c r="B4139">
        <v>122</v>
      </c>
      <c r="C4139" t="s">
        <v>552</v>
      </c>
      <c r="D4139" t="s">
        <v>2520</v>
      </c>
      <c r="E4139" t="s">
        <v>3727</v>
      </c>
      <c r="F4139" s="440">
        <v>46086</v>
      </c>
      <c r="G4139">
        <v>19743</v>
      </c>
      <c r="H4139" t="s">
        <v>5940</v>
      </c>
      <c r="I4139" t="s">
        <v>6085</v>
      </c>
      <c r="J4139">
        <v>1</v>
      </c>
      <c r="K4139" t="s">
        <v>5598</v>
      </c>
      <c r="L4139">
        <v>15</v>
      </c>
      <c r="M4139">
        <v>15</v>
      </c>
      <c r="N4139" t="s">
        <v>6085</v>
      </c>
      <c r="O4139" t="s">
        <v>463</v>
      </c>
    </row>
    <row r="4140" spans="1:15" x14ac:dyDescent="0.3">
      <c r="A4140">
        <v>215833</v>
      </c>
      <c r="B4140">
        <v>122</v>
      </c>
      <c r="C4140" t="s">
        <v>552</v>
      </c>
      <c r="D4140" t="s">
        <v>2520</v>
      </c>
      <c r="E4140" t="s">
        <v>3727</v>
      </c>
      <c r="F4140" s="440">
        <v>46086</v>
      </c>
      <c r="G4140">
        <v>19759</v>
      </c>
      <c r="H4140" t="s">
        <v>6016</v>
      </c>
      <c r="I4140" t="s">
        <v>6085</v>
      </c>
      <c r="J4140">
        <v>5</v>
      </c>
      <c r="K4140" t="s">
        <v>5598</v>
      </c>
      <c r="L4140">
        <v>45</v>
      </c>
      <c r="M4140">
        <v>9</v>
      </c>
      <c r="N4140" t="s">
        <v>6085</v>
      </c>
      <c r="O4140" t="s">
        <v>463</v>
      </c>
    </row>
    <row r="4141" spans="1:15" x14ac:dyDescent="0.3">
      <c r="A4141">
        <v>215833</v>
      </c>
      <c r="B4141">
        <v>122</v>
      </c>
      <c r="C4141" t="s">
        <v>552</v>
      </c>
      <c r="D4141" t="s">
        <v>2520</v>
      </c>
      <c r="E4141" t="s">
        <v>3727</v>
      </c>
      <c r="F4141" s="440">
        <v>46086</v>
      </c>
      <c r="G4141">
        <v>19762</v>
      </c>
      <c r="H4141" t="s">
        <v>6070</v>
      </c>
      <c r="I4141" t="s">
        <v>6085</v>
      </c>
      <c r="J4141">
        <v>5</v>
      </c>
      <c r="K4141" t="s">
        <v>5598</v>
      </c>
      <c r="L4141">
        <v>50</v>
      </c>
      <c r="M4141">
        <v>10</v>
      </c>
      <c r="N4141" t="s">
        <v>6085</v>
      </c>
      <c r="O4141" t="s">
        <v>463</v>
      </c>
    </row>
    <row r="4142" spans="1:15" x14ac:dyDescent="0.3">
      <c r="A4142">
        <v>215833</v>
      </c>
      <c r="B4142">
        <v>122</v>
      </c>
      <c r="C4142" t="s">
        <v>552</v>
      </c>
      <c r="D4142" t="s">
        <v>2520</v>
      </c>
      <c r="E4142" t="s">
        <v>3727</v>
      </c>
      <c r="F4142" s="440">
        <v>46086</v>
      </c>
      <c r="G4142">
        <v>19617</v>
      </c>
      <c r="H4142" t="s">
        <v>5933</v>
      </c>
      <c r="I4142" t="s">
        <v>6085</v>
      </c>
      <c r="J4142">
        <v>1.2</v>
      </c>
      <c r="K4142" t="s">
        <v>5598</v>
      </c>
      <c r="L4142">
        <v>24</v>
      </c>
      <c r="M4142">
        <v>20</v>
      </c>
      <c r="N4142" t="s">
        <v>6085</v>
      </c>
      <c r="O4142" t="s">
        <v>463</v>
      </c>
    </row>
    <row r="4143" spans="1:15" x14ac:dyDescent="0.3">
      <c r="A4143">
        <v>215833</v>
      </c>
      <c r="B4143">
        <v>122</v>
      </c>
      <c r="C4143" t="s">
        <v>552</v>
      </c>
      <c r="D4143" t="s">
        <v>2520</v>
      </c>
      <c r="E4143" t="s">
        <v>3727</v>
      </c>
      <c r="F4143" s="440">
        <v>46086</v>
      </c>
      <c r="G4143">
        <v>23108</v>
      </c>
      <c r="H4143" t="s">
        <v>5986</v>
      </c>
      <c r="I4143" t="s">
        <v>6085</v>
      </c>
      <c r="J4143">
        <v>0.1</v>
      </c>
      <c r="K4143" t="s">
        <v>5598</v>
      </c>
      <c r="L4143">
        <v>5.5</v>
      </c>
      <c r="M4143">
        <v>55</v>
      </c>
      <c r="N4143" t="s">
        <v>6085</v>
      </c>
      <c r="O4143" t="s">
        <v>463</v>
      </c>
    </row>
    <row r="4144" spans="1:15" x14ac:dyDescent="0.3">
      <c r="A4144">
        <v>215833</v>
      </c>
      <c r="B4144">
        <v>122</v>
      </c>
      <c r="C4144" t="s">
        <v>552</v>
      </c>
      <c r="D4144" t="s">
        <v>2520</v>
      </c>
      <c r="E4144" t="s">
        <v>3727</v>
      </c>
      <c r="F4144" s="440">
        <v>46086</v>
      </c>
      <c r="G4144">
        <v>23113</v>
      </c>
      <c r="H4144" t="s">
        <v>5985</v>
      </c>
      <c r="I4144" t="s">
        <v>6085</v>
      </c>
      <c r="J4144">
        <v>1</v>
      </c>
      <c r="K4144" t="s">
        <v>5598</v>
      </c>
      <c r="L4144">
        <v>11</v>
      </c>
      <c r="M4144">
        <v>11</v>
      </c>
      <c r="N4144" t="s">
        <v>6085</v>
      </c>
      <c r="O4144" t="s">
        <v>463</v>
      </c>
    </row>
    <row r="4145" spans="1:15" x14ac:dyDescent="0.3">
      <c r="A4145">
        <v>215833</v>
      </c>
      <c r="B4145">
        <v>122</v>
      </c>
      <c r="C4145" t="s">
        <v>552</v>
      </c>
      <c r="D4145" t="s">
        <v>2520</v>
      </c>
      <c r="E4145" t="s">
        <v>3727</v>
      </c>
      <c r="F4145" s="440">
        <v>46086</v>
      </c>
      <c r="G4145">
        <v>23198</v>
      </c>
      <c r="H4145" t="s">
        <v>5947</v>
      </c>
      <c r="I4145" t="s">
        <v>6085</v>
      </c>
      <c r="J4145">
        <v>2.5</v>
      </c>
      <c r="K4145" t="s">
        <v>5598</v>
      </c>
      <c r="L4145">
        <v>30</v>
      </c>
      <c r="M4145">
        <v>12</v>
      </c>
      <c r="N4145" t="s">
        <v>6085</v>
      </c>
      <c r="O4145" t="s">
        <v>463</v>
      </c>
    </row>
    <row r="4146" spans="1:15" x14ac:dyDescent="0.3">
      <c r="A4146">
        <v>215833</v>
      </c>
      <c r="B4146">
        <v>122</v>
      </c>
      <c r="C4146" t="s">
        <v>552</v>
      </c>
      <c r="D4146" t="s">
        <v>2520</v>
      </c>
      <c r="E4146" t="s">
        <v>3727</v>
      </c>
      <c r="F4146" s="440">
        <v>46086</v>
      </c>
      <c r="G4146">
        <v>23241</v>
      </c>
      <c r="H4146" t="s">
        <v>5932</v>
      </c>
      <c r="I4146" t="s">
        <v>6085</v>
      </c>
      <c r="J4146">
        <v>3</v>
      </c>
      <c r="K4146" t="s">
        <v>5598</v>
      </c>
      <c r="L4146">
        <v>11.25</v>
      </c>
      <c r="M4146">
        <v>3.75</v>
      </c>
      <c r="N4146" t="s">
        <v>6085</v>
      </c>
      <c r="O4146" t="s">
        <v>463</v>
      </c>
    </row>
    <row r="4147" spans="1:15" x14ac:dyDescent="0.3">
      <c r="A4147">
        <v>215833</v>
      </c>
      <c r="B4147">
        <v>122</v>
      </c>
      <c r="C4147" t="s">
        <v>552</v>
      </c>
      <c r="D4147" t="s">
        <v>2520</v>
      </c>
      <c r="E4147" t="s">
        <v>3727</v>
      </c>
      <c r="F4147" s="440">
        <v>46086</v>
      </c>
      <c r="G4147">
        <v>23359</v>
      </c>
      <c r="H4147" t="s">
        <v>5939</v>
      </c>
      <c r="I4147" t="s">
        <v>6085</v>
      </c>
      <c r="J4147">
        <v>20</v>
      </c>
      <c r="K4147" t="s">
        <v>5598</v>
      </c>
      <c r="L4147">
        <v>48</v>
      </c>
      <c r="M4147">
        <v>2.4</v>
      </c>
      <c r="N4147" t="s">
        <v>6085</v>
      </c>
      <c r="O4147" t="s">
        <v>463</v>
      </c>
    </row>
    <row r="4148" spans="1:15" x14ac:dyDescent="0.3">
      <c r="A4148">
        <v>215833</v>
      </c>
      <c r="B4148">
        <v>122</v>
      </c>
      <c r="C4148" t="s">
        <v>552</v>
      </c>
      <c r="D4148" t="s">
        <v>2520</v>
      </c>
      <c r="E4148" t="s">
        <v>3727</v>
      </c>
      <c r="F4148" s="440">
        <v>46086</v>
      </c>
      <c r="G4148">
        <v>23390</v>
      </c>
      <c r="H4148" t="s">
        <v>5922</v>
      </c>
      <c r="I4148" t="s">
        <v>6085</v>
      </c>
      <c r="J4148">
        <v>8</v>
      </c>
      <c r="K4148" t="s">
        <v>5598</v>
      </c>
      <c r="L4148">
        <v>68</v>
      </c>
      <c r="M4148">
        <v>8.5</v>
      </c>
      <c r="N4148" t="s">
        <v>6085</v>
      </c>
      <c r="O4148" t="s">
        <v>463</v>
      </c>
    </row>
    <row r="4149" spans="1:15" x14ac:dyDescent="0.3">
      <c r="A4149">
        <v>215833</v>
      </c>
      <c r="B4149">
        <v>122</v>
      </c>
      <c r="C4149" t="s">
        <v>552</v>
      </c>
      <c r="D4149" t="s">
        <v>2520</v>
      </c>
      <c r="E4149" t="s">
        <v>3727</v>
      </c>
      <c r="F4149" s="440">
        <v>46086</v>
      </c>
      <c r="G4149">
        <v>23095</v>
      </c>
      <c r="H4149" t="s">
        <v>5942</v>
      </c>
      <c r="I4149" t="s">
        <v>6085</v>
      </c>
      <c r="J4149">
        <v>200</v>
      </c>
      <c r="K4149" t="s">
        <v>5613</v>
      </c>
      <c r="L4149">
        <v>250</v>
      </c>
      <c r="M4149">
        <v>1.25</v>
      </c>
      <c r="N4149" t="s">
        <v>6085</v>
      </c>
      <c r="O4149" t="s">
        <v>463</v>
      </c>
    </row>
    <row r="4150" spans="1:15" x14ac:dyDescent="0.3">
      <c r="A4150">
        <v>215833</v>
      </c>
      <c r="B4150">
        <v>122</v>
      </c>
      <c r="C4150" t="s">
        <v>552</v>
      </c>
      <c r="D4150" t="s">
        <v>2520</v>
      </c>
      <c r="E4150" t="s">
        <v>3727</v>
      </c>
      <c r="F4150" s="440">
        <v>46086</v>
      </c>
      <c r="G4150">
        <v>19583</v>
      </c>
      <c r="H4150" t="s">
        <v>6244</v>
      </c>
      <c r="I4150" t="s">
        <v>6085</v>
      </c>
      <c r="J4150">
        <v>0.2</v>
      </c>
      <c r="K4150" t="s">
        <v>5598</v>
      </c>
      <c r="L4150">
        <v>8.4</v>
      </c>
      <c r="M4150">
        <v>42</v>
      </c>
      <c r="N4150" t="s">
        <v>6085</v>
      </c>
      <c r="O4150" t="s">
        <v>463</v>
      </c>
    </row>
    <row r="4151" spans="1:15" x14ac:dyDescent="0.3">
      <c r="A4151">
        <v>215833</v>
      </c>
      <c r="B4151">
        <v>122</v>
      </c>
      <c r="C4151" t="s">
        <v>552</v>
      </c>
      <c r="D4151" t="s">
        <v>2520</v>
      </c>
      <c r="E4151" t="s">
        <v>3727</v>
      </c>
      <c r="F4151" s="440">
        <v>46086</v>
      </c>
      <c r="G4151">
        <v>19632</v>
      </c>
      <c r="H4151" t="s">
        <v>5926</v>
      </c>
      <c r="I4151" t="s">
        <v>6085</v>
      </c>
      <c r="J4151">
        <v>3</v>
      </c>
      <c r="K4151" t="s">
        <v>5598</v>
      </c>
      <c r="L4151">
        <v>15</v>
      </c>
      <c r="M4151">
        <v>5</v>
      </c>
      <c r="N4151" t="s">
        <v>6085</v>
      </c>
      <c r="O4151" t="s">
        <v>463</v>
      </c>
    </row>
    <row r="4152" spans="1:15" x14ac:dyDescent="0.3">
      <c r="A4152">
        <v>215833</v>
      </c>
      <c r="B4152">
        <v>122</v>
      </c>
      <c r="C4152" t="s">
        <v>552</v>
      </c>
      <c r="D4152" t="s">
        <v>2520</v>
      </c>
      <c r="E4152" t="s">
        <v>3727</v>
      </c>
      <c r="F4152" s="440">
        <v>46086</v>
      </c>
      <c r="G4152">
        <v>24037</v>
      </c>
      <c r="H4152" t="s">
        <v>6116</v>
      </c>
      <c r="I4152" t="s">
        <v>6085</v>
      </c>
      <c r="J4152">
        <v>4</v>
      </c>
      <c r="K4152" t="s">
        <v>5598</v>
      </c>
      <c r="L4152">
        <v>78</v>
      </c>
      <c r="M4152">
        <v>19.5</v>
      </c>
      <c r="N4152" t="s">
        <v>6085</v>
      </c>
      <c r="O4152" t="s">
        <v>463</v>
      </c>
    </row>
    <row r="4153" spans="1:15" x14ac:dyDescent="0.3">
      <c r="A4153">
        <v>215833</v>
      </c>
      <c r="B4153">
        <v>122</v>
      </c>
      <c r="C4153" t="s">
        <v>552</v>
      </c>
      <c r="D4153" t="s">
        <v>2520</v>
      </c>
      <c r="E4153" t="s">
        <v>3727</v>
      </c>
      <c r="F4153" s="440">
        <v>46086</v>
      </c>
      <c r="G4153">
        <v>19472</v>
      </c>
      <c r="H4153" t="s">
        <v>6064</v>
      </c>
      <c r="I4153" t="s">
        <v>6085</v>
      </c>
      <c r="J4153">
        <v>2.5</v>
      </c>
      <c r="K4153" t="s">
        <v>5598</v>
      </c>
      <c r="L4153">
        <v>60</v>
      </c>
      <c r="M4153">
        <v>24</v>
      </c>
      <c r="N4153" t="s">
        <v>6085</v>
      </c>
      <c r="O4153" t="s">
        <v>463</v>
      </c>
    </row>
    <row r="4154" spans="1:15" x14ac:dyDescent="0.3">
      <c r="A4154">
        <v>215831</v>
      </c>
      <c r="B4154">
        <v>122</v>
      </c>
      <c r="C4154" t="s">
        <v>552</v>
      </c>
      <c r="D4154" t="s">
        <v>2704</v>
      </c>
      <c r="E4154" t="s">
        <v>3728</v>
      </c>
      <c r="F4154" s="440">
        <v>46086</v>
      </c>
      <c r="G4154">
        <v>24083</v>
      </c>
      <c r="H4154" t="s">
        <v>5924</v>
      </c>
      <c r="I4154" t="s">
        <v>6085</v>
      </c>
      <c r="J4154">
        <v>100</v>
      </c>
      <c r="K4154" t="s">
        <v>5598</v>
      </c>
      <c r="L4154">
        <v>428</v>
      </c>
      <c r="M4154">
        <v>4.28</v>
      </c>
      <c r="N4154" t="s">
        <v>6085</v>
      </c>
      <c r="O4154" t="s">
        <v>463</v>
      </c>
    </row>
    <row r="4155" spans="1:15" x14ac:dyDescent="0.3">
      <c r="A4155">
        <v>215831</v>
      </c>
      <c r="B4155">
        <v>122</v>
      </c>
      <c r="C4155" t="s">
        <v>552</v>
      </c>
      <c r="D4155" t="s">
        <v>2704</v>
      </c>
      <c r="E4155" t="s">
        <v>3728</v>
      </c>
      <c r="F4155" s="440">
        <v>46086</v>
      </c>
      <c r="G4155">
        <v>19572</v>
      </c>
      <c r="H4155" t="s">
        <v>5945</v>
      </c>
      <c r="I4155" t="s">
        <v>6085</v>
      </c>
      <c r="J4155">
        <v>0.2</v>
      </c>
      <c r="K4155" t="s">
        <v>5598</v>
      </c>
      <c r="L4155">
        <v>3.77</v>
      </c>
      <c r="M4155">
        <v>18.850000000000001</v>
      </c>
      <c r="N4155" t="s">
        <v>6085</v>
      </c>
      <c r="O4155" t="s">
        <v>463</v>
      </c>
    </row>
    <row r="4156" spans="1:15" x14ac:dyDescent="0.3">
      <c r="A4156">
        <v>215831</v>
      </c>
      <c r="B4156">
        <v>122</v>
      </c>
      <c r="C4156" t="s">
        <v>552</v>
      </c>
      <c r="D4156" t="s">
        <v>2704</v>
      </c>
      <c r="E4156" t="s">
        <v>3728</v>
      </c>
      <c r="F4156" s="440">
        <v>46086</v>
      </c>
      <c r="G4156">
        <v>19701</v>
      </c>
      <c r="H4156" t="s">
        <v>5980</v>
      </c>
      <c r="I4156" t="s">
        <v>6085</v>
      </c>
      <c r="J4156">
        <v>1.1000000000000001</v>
      </c>
      <c r="K4156" t="s">
        <v>5598</v>
      </c>
      <c r="L4156">
        <v>8.77</v>
      </c>
      <c r="M4156">
        <v>7.9727269999999999</v>
      </c>
      <c r="N4156" t="s">
        <v>6085</v>
      </c>
      <c r="O4156" t="s">
        <v>463</v>
      </c>
    </row>
    <row r="4157" spans="1:15" x14ac:dyDescent="0.3">
      <c r="A4157">
        <v>215831</v>
      </c>
      <c r="B4157">
        <v>122</v>
      </c>
      <c r="C4157" t="s">
        <v>552</v>
      </c>
      <c r="D4157" t="s">
        <v>2704</v>
      </c>
      <c r="E4157" t="s">
        <v>3728</v>
      </c>
      <c r="F4157" s="440">
        <v>46086</v>
      </c>
      <c r="G4157">
        <v>19751</v>
      </c>
      <c r="H4157" t="s">
        <v>5938</v>
      </c>
      <c r="I4157" t="s">
        <v>6085</v>
      </c>
      <c r="J4157">
        <v>10</v>
      </c>
      <c r="K4157" t="s">
        <v>5598</v>
      </c>
      <c r="L4157">
        <v>125.4</v>
      </c>
      <c r="M4157">
        <v>12.54</v>
      </c>
      <c r="N4157" t="s">
        <v>6085</v>
      </c>
      <c r="O4157" t="s">
        <v>463</v>
      </c>
    </row>
    <row r="4158" spans="1:15" x14ac:dyDescent="0.3">
      <c r="A4158">
        <v>215831</v>
      </c>
      <c r="B4158">
        <v>122</v>
      </c>
      <c r="C4158" t="s">
        <v>552</v>
      </c>
      <c r="D4158" t="s">
        <v>2704</v>
      </c>
      <c r="E4158" t="s">
        <v>3728</v>
      </c>
      <c r="F4158" s="440">
        <v>46086</v>
      </c>
      <c r="G4158">
        <v>19748</v>
      </c>
      <c r="H4158" t="s">
        <v>5983</v>
      </c>
      <c r="I4158" t="s">
        <v>6085</v>
      </c>
      <c r="J4158">
        <v>3.1</v>
      </c>
      <c r="K4158" t="s">
        <v>5598</v>
      </c>
      <c r="L4158">
        <v>40.46</v>
      </c>
      <c r="M4158">
        <v>13.051613</v>
      </c>
      <c r="N4158" t="s">
        <v>6085</v>
      </c>
      <c r="O4158" t="s">
        <v>463</v>
      </c>
    </row>
    <row r="4159" spans="1:15" x14ac:dyDescent="0.3">
      <c r="A4159">
        <v>215831</v>
      </c>
      <c r="B4159">
        <v>122</v>
      </c>
      <c r="C4159" t="s">
        <v>552</v>
      </c>
      <c r="D4159" t="s">
        <v>2704</v>
      </c>
      <c r="E4159" t="s">
        <v>3728</v>
      </c>
      <c r="F4159" s="440">
        <v>46086</v>
      </c>
      <c r="G4159">
        <v>23361</v>
      </c>
      <c r="H4159" t="s">
        <v>5937</v>
      </c>
      <c r="I4159" t="s">
        <v>6085</v>
      </c>
      <c r="J4159">
        <v>60</v>
      </c>
      <c r="K4159" t="s">
        <v>5598</v>
      </c>
      <c r="L4159">
        <v>199.8</v>
      </c>
      <c r="M4159">
        <v>3.33</v>
      </c>
      <c r="N4159" t="s">
        <v>6085</v>
      </c>
      <c r="O4159" t="s">
        <v>463</v>
      </c>
    </row>
    <row r="4160" spans="1:15" x14ac:dyDescent="0.3">
      <c r="A4160">
        <v>215831</v>
      </c>
      <c r="B4160">
        <v>122</v>
      </c>
      <c r="C4160" t="s">
        <v>552</v>
      </c>
      <c r="D4160" t="s">
        <v>2704</v>
      </c>
      <c r="E4160" t="s">
        <v>3728</v>
      </c>
      <c r="F4160" s="440">
        <v>46086</v>
      </c>
      <c r="G4160">
        <v>23389</v>
      </c>
      <c r="H4160" t="s">
        <v>5923</v>
      </c>
      <c r="I4160" t="s">
        <v>6085</v>
      </c>
      <c r="J4160">
        <v>5</v>
      </c>
      <c r="K4160" t="s">
        <v>5598</v>
      </c>
      <c r="L4160">
        <v>24.15</v>
      </c>
      <c r="M4160">
        <v>4.83</v>
      </c>
      <c r="N4160" t="s">
        <v>6085</v>
      </c>
      <c r="O4160" t="s">
        <v>463</v>
      </c>
    </row>
    <row r="4161" spans="1:15" x14ac:dyDescent="0.3">
      <c r="A4161">
        <v>215831</v>
      </c>
      <c r="B4161">
        <v>122</v>
      </c>
      <c r="C4161" t="s">
        <v>552</v>
      </c>
      <c r="D4161" t="s">
        <v>2704</v>
      </c>
      <c r="E4161" t="s">
        <v>3728</v>
      </c>
      <c r="F4161" s="440">
        <v>46086</v>
      </c>
      <c r="G4161">
        <v>19539</v>
      </c>
      <c r="H4161" t="s">
        <v>6159</v>
      </c>
      <c r="I4161" t="s">
        <v>6085</v>
      </c>
      <c r="J4161">
        <v>10</v>
      </c>
      <c r="K4161" t="s">
        <v>5598</v>
      </c>
      <c r="L4161">
        <v>65.3</v>
      </c>
      <c r="M4161">
        <v>6.53</v>
      </c>
      <c r="N4161" t="s">
        <v>6085</v>
      </c>
      <c r="O4161" t="s">
        <v>463</v>
      </c>
    </row>
    <row r="4162" spans="1:15" x14ac:dyDescent="0.3">
      <c r="A4162">
        <v>215812</v>
      </c>
      <c r="B4162">
        <v>122</v>
      </c>
      <c r="C4162" t="s">
        <v>552</v>
      </c>
      <c r="D4162" t="s">
        <v>2700</v>
      </c>
      <c r="E4162" t="s">
        <v>3729</v>
      </c>
      <c r="F4162" s="440">
        <v>46085</v>
      </c>
      <c r="G4162">
        <v>20809</v>
      </c>
      <c r="H4162" t="s">
        <v>5627</v>
      </c>
      <c r="I4162" t="s">
        <v>6085</v>
      </c>
      <c r="J4162">
        <v>20</v>
      </c>
      <c r="K4162" t="s">
        <v>5613</v>
      </c>
      <c r="L4162">
        <v>595.4</v>
      </c>
      <c r="M4162">
        <v>29.77</v>
      </c>
      <c r="N4162" t="s">
        <v>6085</v>
      </c>
      <c r="O4162" t="s">
        <v>463</v>
      </c>
    </row>
    <row r="4163" spans="1:15" x14ac:dyDescent="0.3">
      <c r="A4163">
        <v>215812</v>
      </c>
      <c r="B4163">
        <v>122</v>
      </c>
      <c r="C4163" t="s">
        <v>552</v>
      </c>
      <c r="D4163" t="s">
        <v>2700</v>
      </c>
      <c r="E4163" t="s">
        <v>3729</v>
      </c>
      <c r="F4163" s="440">
        <v>46085</v>
      </c>
      <c r="G4163">
        <v>19324</v>
      </c>
      <c r="H4163" t="s">
        <v>5699</v>
      </c>
      <c r="I4163" t="s">
        <v>6085</v>
      </c>
      <c r="J4163">
        <v>4</v>
      </c>
      <c r="K4163" t="s">
        <v>5598</v>
      </c>
      <c r="L4163">
        <v>118.96</v>
      </c>
      <c r="M4163">
        <v>29.74</v>
      </c>
      <c r="N4163" t="s">
        <v>6085</v>
      </c>
      <c r="O4163" t="s">
        <v>463</v>
      </c>
    </row>
    <row r="4164" spans="1:15" x14ac:dyDescent="0.3">
      <c r="A4164">
        <v>215812</v>
      </c>
      <c r="B4164">
        <v>122</v>
      </c>
      <c r="C4164" t="s">
        <v>552</v>
      </c>
      <c r="D4164" t="s">
        <v>2700</v>
      </c>
      <c r="E4164" t="s">
        <v>3729</v>
      </c>
      <c r="F4164" s="440">
        <v>46085</v>
      </c>
      <c r="G4164">
        <v>24118</v>
      </c>
      <c r="H4164" t="s">
        <v>5973</v>
      </c>
      <c r="I4164" t="s">
        <v>6085</v>
      </c>
      <c r="J4164">
        <v>7</v>
      </c>
      <c r="K4164" t="s">
        <v>5598</v>
      </c>
      <c r="L4164">
        <v>524.29999999999995</v>
      </c>
      <c r="M4164">
        <v>74.900000000000006</v>
      </c>
      <c r="N4164" t="s">
        <v>6085</v>
      </c>
      <c r="O4164" t="s">
        <v>463</v>
      </c>
    </row>
    <row r="4165" spans="1:15" x14ac:dyDescent="0.3">
      <c r="A4165">
        <v>215812</v>
      </c>
      <c r="B4165">
        <v>122</v>
      </c>
      <c r="C4165" t="s">
        <v>552</v>
      </c>
      <c r="D4165" t="s">
        <v>2700</v>
      </c>
      <c r="E4165" t="s">
        <v>3729</v>
      </c>
      <c r="F4165" s="440">
        <v>46085</v>
      </c>
      <c r="G4165">
        <v>25481</v>
      </c>
      <c r="H4165" t="s">
        <v>6355</v>
      </c>
      <c r="I4165" t="s">
        <v>6085</v>
      </c>
      <c r="J4165">
        <v>2</v>
      </c>
      <c r="K4165" t="s">
        <v>5605</v>
      </c>
      <c r="L4165">
        <v>123</v>
      </c>
      <c r="M4165">
        <v>61.5</v>
      </c>
      <c r="N4165" t="s">
        <v>6085</v>
      </c>
      <c r="O4165" t="s">
        <v>463</v>
      </c>
    </row>
    <row r="4166" spans="1:15" x14ac:dyDescent="0.3">
      <c r="A4166">
        <v>215809</v>
      </c>
      <c r="B4166">
        <v>122</v>
      </c>
      <c r="C4166" t="s">
        <v>552</v>
      </c>
      <c r="D4166" t="s">
        <v>2704</v>
      </c>
      <c r="E4166" t="s">
        <v>3730</v>
      </c>
      <c r="F4166" s="440">
        <v>46082</v>
      </c>
      <c r="G4166">
        <v>19621</v>
      </c>
      <c r="H4166" t="s">
        <v>5931</v>
      </c>
      <c r="I4166" t="s">
        <v>6085</v>
      </c>
      <c r="J4166">
        <v>7</v>
      </c>
      <c r="K4166" t="s">
        <v>5598</v>
      </c>
      <c r="L4166">
        <v>21.28</v>
      </c>
      <c r="M4166">
        <v>3.04</v>
      </c>
      <c r="N4166" t="s">
        <v>6353</v>
      </c>
      <c r="O4166" t="s">
        <v>463</v>
      </c>
    </row>
    <row r="4167" spans="1:15" x14ac:dyDescent="0.3">
      <c r="A4167">
        <v>215809</v>
      </c>
      <c r="B4167">
        <v>122</v>
      </c>
      <c r="C4167" t="s">
        <v>552</v>
      </c>
      <c r="D4167" t="s">
        <v>2704</v>
      </c>
      <c r="E4167" t="s">
        <v>3730</v>
      </c>
      <c r="F4167" s="440">
        <v>46082</v>
      </c>
      <c r="G4167">
        <v>19589</v>
      </c>
      <c r="H4167" t="s">
        <v>5943</v>
      </c>
      <c r="I4167" t="s">
        <v>6085</v>
      </c>
      <c r="J4167">
        <v>1</v>
      </c>
      <c r="K4167" t="s">
        <v>5598</v>
      </c>
      <c r="L4167">
        <v>5.58</v>
      </c>
      <c r="M4167">
        <v>5.58</v>
      </c>
      <c r="N4167" t="s">
        <v>6353</v>
      </c>
      <c r="O4167" t="s">
        <v>463</v>
      </c>
    </row>
    <row r="4168" spans="1:15" x14ac:dyDescent="0.3">
      <c r="A4168">
        <v>215809</v>
      </c>
      <c r="B4168">
        <v>122</v>
      </c>
      <c r="C4168" t="s">
        <v>552</v>
      </c>
      <c r="D4168" t="s">
        <v>2704</v>
      </c>
      <c r="E4168" t="s">
        <v>3730</v>
      </c>
      <c r="F4168" s="440">
        <v>46082</v>
      </c>
      <c r="G4168">
        <v>24083</v>
      </c>
      <c r="H4168" t="s">
        <v>5924</v>
      </c>
      <c r="I4168" t="s">
        <v>6085</v>
      </c>
      <c r="J4168">
        <v>50</v>
      </c>
      <c r="K4168" t="s">
        <v>5598</v>
      </c>
      <c r="L4168">
        <v>214</v>
      </c>
      <c r="M4168">
        <v>4.28</v>
      </c>
      <c r="N4168" t="s">
        <v>6353</v>
      </c>
      <c r="O4168" t="s">
        <v>463</v>
      </c>
    </row>
    <row r="4169" spans="1:15" x14ac:dyDescent="0.3">
      <c r="A4169">
        <v>215809</v>
      </c>
      <c r="B4169">
        <v>122</v>
      </c>
      <c r="C4169" t="s">
        <v>552</v>
      </c>
      <c r="D4169" t="s">
        <v>2704</v>
      </c>
      <c r="E4169" t="s">
        <v>3730</v>
      </c>
      <c r="F4169" s="440">
        <v>46082</v>
      </c>
      <c r="G4169">
        <v>19465</v>
      </c>
      <c r="H4169" t="s">
        <v>5953</v>
      </c>
      <c r="I4169" t="s">
        <v>6085</v>
      </c>
      <c r="J4169">
        <v>2</v>
      </c>
      <c r="K4169" t="s">
        <v>5598</v>
      </c>
      <c r="L4169">
        <v>13.06</v>
      </c>
      <c r="M4169">
        <v>6.53</v>
      </c>
      <c r="N4169" t="s">
        <v>6353</v>
      </c>
      <c r="O4169" t="s">
        <v>463</v>
      </c>
    </row>
    <row r="4170" spans="1:15" x14ac:dyDescent="0.3">
      <c r="A4170">
        <v>215809</v>
      </c>
      <c r="B4170">
        <v>122</v>
      </c>
      <c r="C4170" t="s">
        <v>552</v>
      </c>
      <c r="D4170" t="s">
        <v>2704</v>
      </c>
      <c r="E4170" t="s">
        <v>3730</v>
      </c>
      <c r="F4170" s="440">
        <v>46082</v>
      </c>
      <c r="G4170">
        <v>19485</v>
      </c>
      <c r="H4170" t="s">
        <v>5935</v>
      </c>
      <c r="I4170" t="s">
        <v>6085</v>
      </c>
      <c r="J4170">
        <v>0.3</v>
      </c>
      <c r="K4170" t="s">
        <v>5598</v>
      </c>
      <c r="L4170">
        <v>65.25</v>
      </c>
      <c r="M4170">
        <v>217.5</v>
      </c>
      <c r="N4170" t="s">
        <v>6353</v>
      </c>
      <c r="O4170" t="s">
        <v>463</v>
      </c>
    </row>
    <row r="4171" spans="1:15" x14ac:dyDescent="0.3">
      <c r="A4171">
        <v>215809</v>
      </c>
      <c r="B4171">
        <v>122</v>
      </c>
      <c r="C4171" t="s">
        <v>552</v>
      </c>
      <c r="D4171" t="s">
        <v>2704</v>
      </c>
      <c r="E4171" t="s">
        <v>3730</v>
      </c>
      <c r="F4171" s="440">
        <v>46082</v>
      </c>
      <c r="G4171">
        <v>19748</v>
      </c>
      <c r="H4171" t="s">
        <v>5983</v>
      </c>
      <c r="I4171" t="s">
        <v>6085</v>
      </c>
      <c r="J4171">
        <v>3</v>
      </c>
      <c r="K4171" t="s">
        <v>5598</v>
      </c>
      <c r="L4171">
        <v>39.15</v>
      </c>
      <c r="M4171">
        <v>13.05</v>
      </c>
      <c r="N4171" t="s">
        <v>6353</v>
      </c>
      <c r="O4171" t="s">
        <v>463</v>
      </c>
    </row>
    <row r="4172" spans="1:15" x14ac:dyDescent="0.3">
      <c r="A4172">
        <v>215809</v>
      </c>
      <c r="B4172">
        <v>122</v>
      </c>
      <c r="C4172" t="s">
        <v>552</v>
      </c>
      <c r="D4172" t="s">
        <v>2704</v>
      </c>
      <c r="E4172" t="s">
        <v>3730</v>
      </c>
      <c r="F4172" s="440">
        <v>46082</v>
      </c>
      <c r="G4172">
        <v>25647</v>
      </c>
      <c r="H4172" t="s">
        <v>5918</v>
      </c>
      <c r="I4172" t="s">
        <v>6085</v>
      </c>
      <c r="J4172">
        <v>1.2</v>
      </c>
      <c r="K4172" t="s">
        <v>5598</v>
      </c>
      <c r="L4172">
        <v>29.4</v>
      </c>
      <c r="M4172">
        <v>24.5</v>
      </c>
      <c r="N4172" t="s">
        <v>6353</v>
      </c>
      <c r="O4172" t="s">
        <v>463</v>
      </c>
    </row>
    <row r="4173" spans="1:15" x14ac:dyDescent="0.3">
      <c r="A4173">
        <v>215809</v>
      </c>
      <c r="B4173">
        <v>122</v>
      </c>
      <c r="C4173" t="s">
        <v>552</v>
      </c>
      <c r="D4173" t="s">
        <v>2704</v>
      </c>
      <c r="E4173" t="s">
        <v>3730</v>
      </c>
      <c r="F4173" s="440">
        <v>46082</v>
      </c>
      <c r="G4173">
        <v>23389</v>
      </c>
      <c r="H4173" t="s">
        <v>5923</v>
      </c>
      <c r="I4173" t="s">
        <v>6085</v>
      </c>
      <c r="J4173">
        <v>5</v>
      </c>
      <c r="K4173" t="s">
        <v>5598</v>
      </c>
      <c r="L4173">
        <v>24.15</v>
      </c>
      <c r="M4173">
        <v>4.83</v>
      </c>
      <c r="N4173" t="s">
        <v>6353</v>
      </c>
      <c r="O4173" t="s">
        <v>463</v>
      </c>
    </row>
    <row r="4174" spans="1:15" x14ac:dyDescent="0.3">
      <c r="A4174">
        <v>215809</v>
      </c>
      <c r="B4174">
        <v>122</v>
      </c>
      <c r="C4174" t="s">
        <v>552</v>
      </c>
      <c r="D4174" t="s">
        <v>2704</v>
      </c>
      <c r="E4174" t="s">
        <v>3730</v>
      </c>
      <c r="F4174" s="440">
        <v>46082</v>
      </c>
      <c r="G4174">
        <v>23361</v>
      </c>
      <c r="H4174" t="s">
        <v>5937</v>
      </c>
      <c r="I4174" t="s">
        <v>6085</v>
      </c>
      <c r="J4174">
        <v>20.2</v>
      </c>
      <c r="K4174" t="s">
        <v>5598</v>
      </c>
      <c r="L4174">
        <v>71.709999999999994</v>
      </c>
      <c r="M4174">
        <v>3.55</v>
      </c>
      <c r="N4174" t="s">
        <v>6353</v>
      </c>
      <c r="O4174" t="s">
        <v>463</v>
      </c>
    </row>
    <row r="4175" spans="1:15" x14ac:dyDescent="0.3">
      <c r="A4175">
        <v>215806</v>
      </c>
      <c r="B4175">
        <v>122</v>
      </c>
      <c r="C4175" t="s">
        <v>552</v>
      </c>
      <c r="D4175" t="s">
        <v>2986</v>
      </c>
      <c r="E4175" t="s">
        <v>3731</v>
      </c>
      <c r="F4175" s="440">
        <v>46084</v>
      </c>
      <c r="G4175">
        <v>27406</v>
      </c>
      <c r="H4175" t="s">
        <v>5899</v>
      </c>
      <c r="I4175" t="s">
        <v>4764</v>
      </c>
      <c r="J4175">
        <v>12</v>
      </c>
      <c r="K4175" t="s">
        <v>5613</v>
      </c>
      <c r="L4175">
        <v>2628</v>
      </c>
      <c r="M4175">
        <v>219</v>
      </c>
      <c r="N4175" t="s">
        <v>4764</v>
      </c>
      <c r="O4175" t="s">
        <v>463</v>
      </c>
    </row>
    <row r="4176" spans="1:15" x14ac:dyDescent="0.3">
      <c r="A4176">
        <v>215804</v>
      </c>
      <c r="B4176">
        <v>122</v>
      </c>
      <c r="C4176" t="s">
        <v>552</v>
      </c>
      <c r="D4176" t="s">
        <v>2761</v>
      </c>
      <c r="E4176" t="s">
        <v>3732</v>
      </c>
      <c r="F4176" s="440">
        <v>46086</v>
      </c>
      <c r="G4176">
        <v>19125</v>
      </c>
      <c r="H4176" t="s">
        <v>5702</v>
      </c>
      <c r="I4176" t="s">
        <v>6085</v>
      </c>
      <c r="J4176">
        <v>2</v>
      </c>
      <c r="K4176" t="s">
        <v>5703</v>
      </c>
      <c r="L4176">
        <v>412.56</v>
      </c>
      <c r="M4176">
        <v>206.28</v>
      </c>
      <c r="N4176" t="s">
        <v>6085</v>
      </c>
      <c r="O4176" t="s">
        <v>463</v>
      </c>
    </row>
    <row r="4177" spans="1:15" x14ac:dyDescent="0.3">
      <c r="A4177">
        <v>215803</v>
      </c>
      <c r="B4177">
        <v>122</v>
      </c>
      <c r="C4177" t="s">
        <v>552</v>
      </c>
      <c r="D4177" t="s">
        <v>2877</v>
      </c>
      <c r="E4177" t="s">
        <v>2249</v>
      </c>
      <c r="F4177" s="440">
        <v>46086</v>
      </c>
      <c r="G4177">
        <v>24833</v>
      </c>
      <c r="H4177" t="s">
        <v>5707</v>
      </c>
      <c r="I4177" t="s">
        <v>6085</v>
      </c>
      <c r="J4177">
        <v>15</v>
      </c>
      <c r="K4177" t="s">
        <v>5703</v>
      </c>
      <c r="L4177">
        <v>745.95</v>
      </c>
      <c r="M4177">
        <v>49.73</v>
      </c>
      <c r="N4177" t="s">
        <v>6085</v>
      </c>
      <c r="O4177" t="s">
        <v>463</v>
      </c>
    </row>
    <row r="4178" spans="1:15" x14ac:dyDescent="0.3">
      <c r="A4178">
        <v>215791</v>
      </c>
      <c r="B4178">
        <v>122</v>
      </c>
      <c r="C4178" t="s">
        <v>552</v>
      </c>
      <c r="D4178" t="s">
        <v>3584</v>
      </c>
      <c r="E4178" t="s">
        <v>3733</v>
      </c>
      <c r="F4178" s="440">
        <v>46086</v>
      </c>
      <c r="G4178">
        <v>17969</v>
      </c>
      <c r="H4178" t="s">
        <v>6042</v>
      </c>
      <c r="I4178" t="s">
        <v>4764</v>
      </c>
      <c r="J4178">
        <v>40</v>
      </c>
      <c r="K4178" t="s">
        <v>5605</v>
      </c>
      <c r="L4178">
        <v>908</v>
      </c>
      <c r="M4178">
        <v>22.7</v>
      </c>
      <c r="N4178" t="s">
        <v>4764</v>
      </c>
      <c r="O4178" t="s">
        <v>463</v>
      </c>
    </row>
    <row r="4179" spans="1:15" x14ac:dyDescent="0.3">
      <c r="A4179">
        <v>215728</v>
      </c>
      <c r="B4179">
        <v>122</v>
      </c>
      <c r="C4179" t="s">
        <v>552</v>
      </c>
      <c r="D4179" t="s">
        <v>2758</v>
      </c>
      <c r="E4179" t="s">
        <v>3734</v>
      </c>
      <c r="F4179" s="440">
        <v>46086</v>
      </c>
      <c r="G4179">
        <v>28220</v>
      </c>
      <c r="H4179" t="s">
        <v>6126</v>
      </c>
      <c r="I4179" t="s">
        <v>6085</v>
      </c>
      <c r="J4179">
        <v>14</v>
      </c>
      <c r="K4179" t="s">
        <v>5598</v>
      </c>
      <c r="L4179">
        <v>420</v>
      </c>
      <c r="M4179">
        <v>30</v>
      </c>
      <c r="N4179" t="s">
        <v>6085</v>
      </c>
      <c r="O4179" t="s">
        <v>463</v>
      </c>
    </row>
    <row r="4180" spans="1:15" x14ac:dyDescent="0.3">
      <c r="A4180">
        <v>215728</v>
      </c>
      <c r="B4180">
        <v>122</v>
      </c>
      <c r="C4180" t="s">
        <v>552</v>
      </c>
      <c r="D4180" t="s">
        <v>2758</v>
      </c>
      <c r="E4180" t="s">
        <v>3734</v>
      </c>
      <c r="F4180" s="440">
        <v>46086</v>
      </c>
      <c r="G4180">
        <v>28221</v>
      </c>
      <c r="H4180" t="s">
        <v>6124</v>
      </c>
      <c r="I4180" t="s">
        <v>6085</v>
      </c>
      <c r="J4180">
        <v>5</v>
      </c>
      <c r="K4180" t="s">
        <v>5598</v>
      </c>
      <c r="L4180">
        <v>190</v>
      </c>
      <c r="M4180">
        <v>38</v>
      </c>
      <c r="N4180" t="s">
        <v>6085</v>
      </c>
      <c r="O4180" t="s">
        <v>463</v>
      </c>
    </row>
    <row r="4181" spans="1:15" x14ac:dyDescent="0.3">
      <c r="A4181">
        <v>215728</v>
      </c>
      <c r="B4181">
        <v>122</v>
      </c>
      <c r="C4181" t="s">
        <v>552</v>
      </c>
      <c r="D4181" t="s">
        <v>2758</v>
      </c>
      <c r="E4181" t="s">
        <v>3734</v>
      </c>
      <c r="F4181" s="440">
        <v>46086</v>
      </c>
      <c r="G4181">
        <v>28222</v>
      </c>
      <c r="H4181" t="s">
        <v>6125</v>
      </c>
      <c r="I4181" t="s">
        <v>6085</v>
      </c>
      <c r="J4181">
        <v>10</v>
      </c>
      <c r="K4181" t="s">
        <v>5598</v>
      </c>
      <c r="L4181">
        <v>420</v>
      </c>
      <c r="M4181">
        <v>42</v>
      </c>
      <c r="N4181" t="s">
        <v>6085</v>
      </c>
      <c r="O4181" t="s">
        <v>463</v>
      </c>
    </row>
    <row r="4182" spans="1:15" x14ac:dyDescent="0.3">
      <c r="A4182">
        <v>215471</v>
      </c>
      <c r="B4182">
        <v>122</v>
      </c>
      <c r="C4182" t="s">
        <v>552</v>
      </c>
      <c r="D4182" t="s">
        <v>2758</v>
      </c>
      <c r="E4182" t="s">
        <v>3735</v>
      </c>
      <c r="F4182" s="440">
        <v>46082</v>
      </c>
      <c r="G4182">
        <v>28220</v>
      </c>
      <c r="H4182" t="s">
        <v>6126</v>
      </c>
      <c r="I4182" t="s">
        <v>6085</v>
      </c>
      <c r="J4182">
        <v>3</v>
      </c>
      <c r="K4182" t="s">
        <v>5598</v>
      </c>
      <c r="L4182">
        <v>90</v>
      </c>
      <c r="M4182">
        <v>30</v>
      </c>
      <c r="N4182" t="s">
        <v>6360</v>
      </c>
      <c r="O4182" t="s">
        <v>463</v>
      </c>
    </row>
    <row r="4183" spans="1:15" x14ac:dyDescent="0.3">
      <c r="A4183">
        <v>215471</v>
      </c>
      <c r="B4183">
        <v>122</v>
      </c>
      <c r="C4183" t="s">
        <v>552</v>
      </c>
      <c r="D4183" t="s">
        <v>2758</v>
      </c>
      <c r="E4183" t="s">
        <v>3735</v>
      </c>
      <c r="F4183" s="440">
        <v>46082</v>
      </c>
      <c r="G4183">
        <v>28222</v>
      </c>
      <c r="H4183" t="s">
        <v>6125</v>
      </c>
      <c r="I4183" t="s">
        <v>6085</v>
      </c>
      <c r="J4183">
        <v>4</v>
      </c>
      <c r="K4183" t="s">
        <v>5598</v>
      </c>
      <c r="L4183">
        <v>168</v>
      </c>
      <c r="M4183">
        <v>42</v>
      </c>
      <c r="N4183" t="s">
        <v>6360</v>
      </c>
      <c r="O4183" t="s">
        <v>463</v>
      </c>
    </row>
    <row r="4184" spans="1:15" x14ac:dyDescent="0.3">
      <c r="A4184">
        <v>215278</v>
      </c>
      <c r="B4184">
        <v>122</v>
      </c>
      <c r="C4184" t="s">
        <v>552</v>
      </c>
      <c r="D4184" t="s">
        <v>2706</v>
      </c>
      <c r="E4184" t="s">
        <v>3736</v>
      </c>
      <c r="F4184" s="440">
        <v>46085</v>
      </c>
      <c r="G4184">
        <v>20022</v>
      </c>
      <c r="H4184" t="s">
        <v>5651</v>
      </c>
      <c r="I4184" t="s">
        <v>6085</v>
      </c>
      <c r="J4184">
        <v>4</v>
      </c>
      <c r="K4184" t="s">
        <v>5613</v>
      </c>
      <c r="L4184">
        <v>41.04</v>
      </c>
      <c r="M4184">
        <v>10.26</v>
      </c>
      <c r="N4184" t="s">
        <v>6085</v>
      </c>
      <c r="O4184" t="s">
        <v>463</v>
      </c>
    </row>
    <row r="4185" spans="1:15" x14ac:dyDescent="0.3">
      <c r="A4185">
        <v>215278</v>
      </c>
      <c r="B4185">
        <v>122</v>
      </c>
      <c r="C4185" t="s">
        <v>552</v>
      </c>
      <c r="D4185" t="s">
        <v>2706</v>
      </c>
      <c r="E4185" t="s">
        <v>3736</v>
      </c>
      <c r="F4185" s="440">
        <v>46085</v>
      </c>
      <c r="G4185">
        <v>20645</v>
      </c>
      <c r="H4185" t="s">
        <v>5664</v>
      </c>
      <c r="I4185" t="s">
        <v>6085</v>
      </c>
      <c r="J4185">
        <v>12</v>
      </c>
      <c r="K4185" t="s">
        <v>6091</v>
      </c>
      <c r="L4185">
        <v>276</v>
      </c>
      <c r="M4185">
        <v>23</v>
      </c>
      <c r="N4185" t="s">
        <v>6085</v>
      </c>
      <c r="O4185" t="s">
        <v>463</v>
      </c>
    </row>
    <row r="4186" spans="1:15" x14ac:dyDescent="0.3">
      <c r="A4186">
        <v>215278</v>
      </c>
      <c r="B4186">
        <v>122</v>
      </c>
      <c r="C4186" t="s">
        <v>552</v>
      </c>
      <c r="D4186" t="s">
        <v>2706</v>
      </c>
      <c r="E4186" t="s">
        <v>3736</v>
      </c>
      <c r="F4186" s="440">
        <v>46085</v>
      </c>
      <c r="G4186">
        <v>20961</v>
      </c>
      <c r="H4186" t="s">
        <v>5687</v>
      </c>
      <c r="I4186" t="s">
        <v>6085</v>
      </c>
      <c r="J4186">
        <v>2</v>
      </c>
      <c r="K4186" t="s">
        <v>5613</v>
      </c>
      <c r="L4186">
        <v>17.8</v>
      </c>
      <c r="M4186">
        <v>8.9</v>
      </c>
      <c r="N4186" t="s">
        <v>6085</v>
      </c>
      <c r="O4186" t="s">
        <v>463</v>
      </c>
    </row>
    <row r="4187" spans="1:15" x14ac:dyDescent="0.3">
      <c r="A4187">
        <v>215278</v>
      </c>
      <c r="B4187">
        <v>122</v>
      </c>
      <c r="C4187" t="s">
        <v>552</v>
      </c>
      <c r="D4187" t="s">
        <v>2706</v>
      </c>
      <c r="E4187" t="s">
        <v>3736</v>
      </c>
      <c r="F4187" s="440">
        <v>46085</v>
      </c>
      <c r="G4187">
        <v>20202</v>
      </c>
      <c r="H4187" t="s">
        <v>5852</v>
      </c>
      <c r="I4187" t="s">
        <v>6085</v>
      </c>
      <c r="J4187">
        <v>6</v>
      </c>
      <c r="K4187" t="s">
        <v>5613</v>
      </c>
      <c r="L4187">
        <v>43.74</v>
      </c>
      <c r="M4187">
        <v>7.29</v>
      </c>
      <c r="N4187" t="s">
        <v>6085</v>
      </c>
      <c r="O4187" t="s">
        <v>463</v>
      </c>
    </row>
    <row r="4188" spans="1:15" x14ac:dyDescent="0.3">
      <c r="A4188">
        <v>215278</v>
      </c>
      <c r="B4188">
        <v>122</v>
      </c>
      <c r="C4188" t="s">
        <v>552</v>
      </c>
      <c r="D4188" t="s">
        <v>2706</v>
      </c>
      <c r="E4188" t="s">
        <v>3736</v>
      </c>
      <c r="F4188" s="440">
        <v>46085</v>
      </c>
      <c r="G4188">
        <v>21098</v>
      </c>
      <c r="H4188" t="s">
        <v>5607</v>
      </c>
      <c r="I4188" t="s">
        <v>6085</v>
      </c>
      <c r="J4188">
        <v>15</v>
      </c>
      <c r="K4188" t="s">
        <v>5613</v>
      </c>
      <c r="L4188">
        <v>267.45</v>
      </c>
      <c r="M4188">
        <v>17.829999999999998</v>
      </c>
      <c r="N4188" t="s">
        <v>6085</v>
      </c>
      <c r="O4188" t="s">
        <v>463</v>
      </c>
    </row>
    <row r="4189" spans="1:15" x14ac:dyDescent="0.3">
      <c r="A4189">
        <v>215278</v>
      </c>
      <c r="B4189">
        <v>122</v>
      </c>
      <c r="C4189" t="s">
        <v>552</v>
      </c>
      <c r="D4189" t="s">
        <v>2706</v>
      </c>
      <c r="E4189" t="s">
        <v>3736</v>
      </c>
      <c r="F4189" s="440">
        <v>46085</v>
      </c>
      <c r="G4189">
        <v>20360</v>
      </c>
      <c r="H4189" t="s">
        <v>5646</v>
      </c>
      <c r="I4189" t="s">
        <v>6085</v>
      </c>
      <c r="J4189">
        <v>5</v>
      </c>
      <c r="K4189" t="s">
        <v>6139</v>
      </c>
      <c r="L4189">
        <v>105.5</v>
      </c>
      <c r="M4189">
        <v>21.1</v>
      </c>
      <c r="N4189" t="s">
        <v>6085</v>
      </c>
      <c r="O4189" t="s">
        <v>463</v>
      </c>
    </row>
    <row r="4190" spans="1:15" x14ac:dyDescent="0.3">
      <c r="A4190">
        <v>215278</v>
      </c>
      <c r="B4190">
        <v>122</v>
      </c>
      <c r="C4190" t="s">
        <v>552</v>
      </c>
      <c r="D4190" t="s">
        <v>2706</v>
      </c>
      <c r="E4190" t="s">
        <v>3736</v>
      </c>
      <c r="F4190" s="440">
        <v>46085</v>
      </c>
      <c r="G4190">
        <v>20349</v>
      </c>
      <c r="H4190" t="s">
        <v>5679</v>
      </c>
      <c r="I4190" t="s">
        <v>6085</v>
      </c>
      <c r="J4190">
        <v>36</v>
      </c>
      <c r="K4190" t="s">
        <v>5605</v>
      </c>
      <c r="L4190">
        <v>459</v>
      </c>
      <c r="M4190">
        <v>12.75</v>
      </c>
      <c r="N4190" t="s">
        <v>6085</v>
      </c>
      <c r="O4190" t="s">
        <v>463</v>
      </c>
    </row>
    <row r="4191" spans="1:15" x14ac:dyDescent="0.3">
      <c r="A4191">
        <v>215278</v>
      </c>
      <c r="B4191">
        <v>122</v>
      </c>
      <c r="C4191" t="s">
        <v>552</v>
      </c>
      <c r="D4191" t="s">
        <v>2706</v>
      </c>
      <c r="E4191" t="s">
        <v>3736</v>
      </c>
      <c r="F4191" s="440">
        <v>46085</v>
      </c>
      <c r="G4191">
        <v>20614</v>
      </c>
      <c r="H4191" t="s">
        <v>5686</v>
      </c>
      <c r="I4191" t="s">
        <v>6085</v>
      </c>
      <c r="J4191">
        <v>2</v>
      </c>
      <c r="K4191" t="s">
        <v>6091</v>
      </c>
      <c r="L4191">
        <v>64.8</v>
      </c>
      <c r="M4191">
        <v>32.4</v>
      </c>
      <c r="N4191" t="s">
        <v>6085</v>
      </c>
      <c r="O4191" t="s">
        <v>463</v>
      </c>
    </row>
    <row r="4192" spans="1:15" x14ac:dyDescent="0.3">
      <c r="A4192">
        <v>215278</v>
      </c>
      <c r="B4192">
        <v>122</v>
      </c>
      <c r="C4192" t="s">
        <v>552</v>
      </c>
      <c r="D4192" t="s">
        <v>2706</v>
      </c>
      <c r="E4192" t="s">
        <v>3736</v>
      </c>
      <c r="F4192" s="440">
        <v>46085</v>
      </c>
      <c r="G4192">
        <v>26020</v>
      </c>
      <c r="H4192" t="s">
        <v>5639</v>
      </c>
      <c r="I4192" t="s">
        <v>6085</v>
      </c>
      <c r="J4192">
        <v>24</v>
      </c>
      <c r="K4192" t="s">
        <v>5613</v>
      </c>
      <c r="L4192">
        <v>311.76</v>
      </c>
      <c r="M4192">
        <v>12.99</v>
      </c>
      <c r="N4192" t="s">
        <v>6085</v>
      </c>
      <c r="O4192" t="s">
        <v>463</v>
      </c>
    </row>
    <row r="4193" spans="1:15" x14ac:dyDescent="0.3">
      <c r="A4193">
        <v>215278</v>
      </c>
      <c r="B4193">
        <v>122</v>
      </c>
      <c r="C4193" t="s">
        <v>552</v>
      </c>
      <c r="D4193" t="s">
        <v>2706</v>
      </c>
      <c r="E4193" t="s">
        <v>3736</v>
      </c>
      <c r="F4193" s="440">
        <v>46085</v>
      </c>
      <c r="G4193">
        <v>19906</v>
      </c>
      <c r="H4193" t="s">
        <v>6104</v>
      </c>
      <c r="I4193" t="s">
        <v>6085</v>
      </c>
      <c r="J4193">
        <v>2</v>
      </c>
      <c r="K4193" t="s">
        <v>5605</v>
      </c>
      <c r="L4193">
        <v>72.599999999999994</v>
      </c>
      <c r="M4193">
        <v>36.299999999999997</v>
      </c>
      <c r="N4193" t="s">
        <v>6085</v>
      </c>
      <c r="O4193" t="s">
        <v>463</v>
      </c>
    </row>
    <row r="4194" spans="1:15" x14ac:dyDescent="0.3">
      <c r="A4194">
        <v>215278</v>
      </c>
      <c r="B4194">
        <v>122</v>
      </c>
      <c r="C4194" t="s">
        <v>552</v>
      </c>
      <c r="D4194" t="s">
        <v>2706</v>
      </c>
      <c r="E4194" t="s">
        <v>3736</v>
      </c>
      <c r="F4194" s="440">
        <v>46085</v>
      </c>
      <c r="G4194">
        <v>20421</v>
      </c>
      <c r="H4194" t="s">
        <v>5637</v>
      </c>
      <c r="I4194" t="s">
        <v>6085</v>
      </c>
      <c r="J4194">
        <v>10</v>
      </c>
      <c r="K4194" t="s">
        <v>5613</v>
      </c>
      <c r="L4194">
        <v>178</v>
      </c>
      <c r="M4194">
        <v>17.8</v>
      </c>
      <c r="N4194" t="s">
        <v>6085</v>
      </c>
      <c r="O4194" t="s">
        <v>463</v>
      </c>
    </row>
    <row r="4195" spans="1:15" x14ac:dyDescent="0.3">
      <c r="A4195">
        <v>215277</v>
      </c>
      <c r="B4195">
        <v>122</v>
      </c>
      <c r="C4195" t="s">
        <v>552</v>
      </c>
      <c r="D4195" t="s">
        <v>2744</v>
      </c>
      <c r="E4195" t="s">
        <v>3737</v>
      </c>
      <c r="F4195" s="440">
        <v>46086</v>
      </c>
      <c r="G4195">
        <v>18667</v>
      </c>
      <c r="H4195" t="s">
        <v>5718</v>
      </c>
      <c r="I4195" t="s">
        <v>6085</v>
      </c>
      <c r="J4195">
        <v>26</v>
      </c>
      <c r="K4195" t="s">
        <v>5598</v>
      </c>
      <c r="L4195">
        <v>519.74</v>
      </c>
      <c r="M4195">
        <v>19.989999999999998</v>
      </c>
      <c r="N4195" t="s">
        <v>6085</v>
      </c>
      <c r="O4195" t="s">
        <v>463</v>
      </c>
    </row>
    <row r="4196" spans="1:15" x14ac:dyDescent="0.3">
      <c r="A4196">
        <v>215275</v>
      </c>
      <c r="B4196">
        <v>122</v>
      </c>
      <c r="C4196" t="s">
        <v>552</v>
      </c>
      <c r="D4196" t="s">
        <v>2760</v>
      </c>
      <c r="E4196" t="s">
        <v>3738</v>
      </c>
      <c r="F4196" s="440">
        <v>46084</v>
      </c>
      <c r="G4196">
        <v>17531</v>
      </c>
      <c r="H4196" t="s">
        <v>6361</v>
      </c>
      <c r="I4196" t="s">
        <v>6097</v>
      </c>
      <c r="J4196">
        <v>1</v>
      </c>
      <c r="K4196" t="s">
        <v>5703</v>
      </c>
      <c r="L4196">
        <v>110</v>
      </c>
      <c r="M4196">
        <v>110</v>
      </c>
      <c r="N4196" t="s">
        <v>6099</v>
      </c>
      <c r="O4196" t="s">
        <v>463</v>
      </c>
    </row>
    <row r="4197" spans="1:15" x14ac:dyDescent="0.3">
      <c r="A4197">
        <v>215275</v>
      </c>
      <c r="B4197">
        <v>122</v>
      </c>
      <c r="C4197" t="s">
        <v>552</v>
      </c>
      <c r="D4197" t="s">
        <v>2760</v>
      </c>
      <c r="E4197" t="s">
        <v>3738</v>
      </c>
      <c r="F4197" s="440">
        <v>46084</v>
      </c>
      <c r="G4197">
        <v>17190</v>
      </c>
      <c r="H4197" t="s">
        <v>6177</v>
      </c>
      <c r="I4197" t="s">
        <v>6097</v>
      </c>
      <c r="J4197">
        <v>6</v>
      </c>
      <c r="K4197" t="s">
        <v>5605</v>
      </c>
      <c r="L4197">
        <v>48.6</v>
      </c>
      <c r="M4197">
        <v>8.1</v>
      </c>
      <c r="N4197" t="s">
        <v>6099</v>
      </c>
      <c r="O4197" t="s">
        <v>463</v>
      </c>
    </row>
    <row r="4198" spans="1:15" x14ac:dyDescent="0.3">
      <c r="A4198">
        <v>215275</v>
      </c>
      <c r="B4198">
        <v>122</v>
      </c>
      <c r="C4198" t="s">
        <v>552</v>
      </c>
      <c r="D4198" t="s">
        <v>2760</v>
      </c>
      <c r="E4198" t="s">
        <v>3738</v>
      </c>
      <c r="F4198" s="440">
        <v>46084</v>
      </c>
      <c r="G4198">
        <v>17535</v>
      </c>
      <c r="H4198" t="s">
        <v>6127</v>
      </c>
      <c r="I4198" t="s">
        <v>6097</v>
      </c>
      <c r="J4198">
        <v>2</v>
      </c>
      <c r="K4198" t="s">
        <v>5703</v>
      </c>
      <c r="L4198">
        <v>240</v>
      </c>
      <c r="M4198">
        <v>120</v>
      </c>
      <c r="N4198" t="s">
        <v>6099</v>
      </c>
      <c r="O4198" t="s">
        <v>463</v>
      </c>
    </row>
    <row r="4199" spans="1:15" x14ac:dyDescent="0.3">
      <c r="A4199">
        <v>215275</v>
      </c>
      <c r="B4199">
        <v>122</v>
      </c>
      <c r="C4199" t="s">
        <v>552</v>
      </c>
      <c r="D4199" t="s">
        <v>2760</v>
      </c>
      <c r="E4199" t="s">
        <v>3738</v>
      </c>
      <c r="F4199" s="440">
        <v>46084</v>
      </c>
      <c r="G4199">
        <v>26719</v>
      </c>
      <c r="H4199" t="s">
        <v>6362</v>
      </c>
      <c r="I4199" t="s">
        <v>6097</v>
      </c>
      <c r="J4199">
        <v>100</v>
      </c>
      <c r="K4199" t="s">
        <v>5605</v>
      </c>
      <c r="L4199">
        <v>2000</v>
      </c>
      <c r="M4199">
        <v>20</v>
      </c>
      <c r="N4199" t="s">
        <v>6099</v>
      </c>
      <c r="O4199" t="s">
        <v>463</v>
      </c>
    </row>
    <row r="4200" spans="1:15" x14ac:dyDescent="0.3">
      <c r="A4200">
        <v>215275</v>
      </c>
      <c r="B4200">
        <v>122</v>
      </c>
      <c r="C4200" t="s">
        <v>552</v>
      </c>
      <c r="D4200" t="s">
        <v>2760</v>
      </c>
      <c r="E4200" t="s">
        <v>3738</v>
      </c>
      <c r="F4200" s="440">
        <v>46084</v>
      </c>
      <c r="G4200">
        <v>26945</v>
      </c>
      <c r="H4200" t="s">
        <v>6363</v>
      </c>
      <c r="I4200" t="s">
        <v>6097</v>
      </c>
      <c r="J4200">
        <v>100</v>
      </c>
      <c r="K4200" t="s">
        <v>5605</v>
      </c>
      <c r="L4200">
        <v>2000</v>
      </c>
      <c r="M4200">
        <v>20</v>
      </c>
      <c r="N4200" t="s">
        <v>6099</v>
      </c>
      <c r="O4200" t="s">
        <v>463</v>
      </c>
    </row>
    <row r="4201" spans="1:15" x14ac:dyDescent="0.3">
      <c r="A4201">
        <v>215275</v>
      </c>
      <c r="B4201">
        <v>122</v>
      </c>
      <c r="C4201" t="s">
        <v>552</v>
      </c>
      <c r="D4201" t="s">
        <v>2760</v>
      </c>
      <c r="E4201" t="s">
        <v>3738</v>
      </c>
      <c r="F4201" s="440">
        <v>46084</v>
      </c>
      <c r="G4201">
        <v>17001</v>
      </c>
      <c r="H4201" t="s">
        <v>6184</v>
      </c>
      <c r="I4201" t="s">
        <v>6097</v>
      </c>
      <c r="J4201">
        <v>20</v>
      </c>
      <c r="K4201" t="s">
        <v>5613</v>
      </c>
      <c r="L4201">
        <v>98.4</v>
      </c>
      <c r="M4201">
        <v>4.92</v>
      </c>
      <c r="N4201" t="s">
        <v>6099</v>
      </c>
      <c r="O4201" t="s">
        <v>463</v>
      </c>
    </row>
    <row r="4202" spans="1:15" x14ac:dyDescent="0.3">
      <c r="A4202">
        <v>215275</v>
      </c>
      <c r="B4202">
        <v>122</v>
      </c>
      <c r="C4202" t="s">
        <v>552</v>
      </c>
      <c r="D4202" t="s">
        <v>2760</v>
      </c>
      <c r="E4202" t="s">
        <v>3738</v>
      </c>
      <c r="F4202" s="440">
        <v>46084</v>
      </c>
      <c r="G4202">
        <v>17418</v>
      </c>
      <c r="H4202" t="s">
        <v>6128</v>
      </c>
      <c r="I4202" t="s">
        <v>6097</v>
      </c>
      <c r="J4202">
        <v>4</v>
      </c>
      <c r="K4202" t="s">
        <v>5703</v>
      </c>
      <c r="L4202">
        <v>235.6</v>
      </c>
      <c r="M4202">
        <v>58.9</v>
      </c>
      <c r="N4202" t="s">
        <v>6099</v>
      </c>
      <c r="O4202" t="s">
        <v>463</v>
      </c>
    </row>
    <row r="4203" spans="1:15" x14ac:dyDescent="0.3">
      <c r="A4203">
        <v>215275</v>
      </c>
      <c r="B4203">
        <v>122</v>
      </c>
      <c r="C4203" t="s">
        <v>552</v>
      </c>
      <c r="D4203" t="s">
        <v>2760</v>
      </c>
      <c r="E4203" t="s">
        <v>3738</v>
      </c>
      <c r="F4203" s="440">
        <v>46084</v>
      </c>
      <c r="G4203">
        <v>27393</v>
      </c>
      <c r="H4203" t="s">
        <v>6133</v>
      </c>
      <c r="I4203" t="s">
        <v>6097</v>
      </c>
      <c r="J4203">
        <v>4</v>
      </c>
      <c r="K4203" t="s">
        <v>5613</v>
      </c>
      <c r="L4203">
        <v>75.92</v>
      </c>
      <c r="M4203">
        <v>18.98</v>
      </c>
      <c r="N4203" t="s">
        <v>6099</v>
      </c>
      <c r="O4203" t="s">
        <v>463</v>
      </c>
    </row>
    <row r="4204" spans="1:15" x14ac:dyDescent="0.3">
      <c r="A4204">
        <v>215275</v>
      </c>
      <c r="B4204">
        <v>122</v>
      </c>
      <c r="C4204" t="s">
        <v>552</v>
      </c>
      <c r="D4204" t="s">
        <v>2760</v>
      </c>
      <c r="E4204" t="s">
        <v>3738</v>
      </c>
      <c r="F4204" s="440">
        <v>46084</v>
      </c>
      <c r="G4204">
        <v>24505</v>
      </c>
      <c r="H4204" t="s">
        <v>6257</v>
      </c>
      <c r="I4204" t="s">
        <v>6097</v>
      </c>
      <c r="J4204">
        <v>10</v>
      </c>
      <c r="K4204" t="s">
        <v>5605</v>
      </c>
      <c r="L4204">
        <v>49.8</v>
      </c>
      <c r="M4204">
        <v>4.9800000000000004</v>
      </c>
      <c r="N4204" t="s">
        <v>6099</v>
      </c>
      <c r="O4204" t="s">
        <v>463</v>
      </c>
    </row>
    <row r="4205" spans="1:15" x14ac:dyDescent="0.3">
      <c r="A4205">
        <v>215275</v>
      </c>
      <c r="B4205">
        <v>122</v>
      </c>
      <c r="C4205" t="s">
        <v>552</v>
      </c>
      <c r="D4205" t="s">
        <v>2760</v>
      </c>
      <c r="E4205" t="s">
        <v>3738</v>
      </c>
      <c r="F4205" s="440">
        <v>46084</v>
      </c>
      <c r="G4205">
        <v>28880</v>
      </c>
      <c r="H4205" t="s">
        <v>6179</v>
      </c>
      <c r="J4205">
        <v>4</v>
      </c>
      <c r="K4205" t="s">
        <v>5703</v>
      </c>
      <c r="L4205">
        <v>340</v>
      </c>
      <c r="M4205">
        <v>85</v>
      </c>
      <c r="N4205" t="s">
        <v>6099</v>
      </c>
      <c r="O4205" t="s">
        <v>463</v>
      </c>
    </row>
    <row r="4206" spans="1:15" x14ac:dyDescent="0.3">
      <c r="A4206">
        <v>215271</v>
      </c>
      <c r="B4206">
        <v>122</v>
      </c>
      <c r="C4206" t="s">
        <v>552</v>
      </c>
      <c r="D4206" t="s">
        <v>2688</v>
      </c>
      <c r="E4206" t="s">
        <v>3739</v>
      </c>
      <c r="F4206" s="440">
        <v>46085</v>
      </c>
      <c r="G4206">
        <v>24030</v>
      </c>
      <c r="H4206" t="s">
        <v>5962</v>
      </c>
      <c r="I4206" t="s">
        <v>4764</v>
      </c>
      <c r="J4206">
        <v>18</v>
      </c>
      <c r="K4206" t="s">
        <v>5613</v>
      </c>
      <c r="L4206">
        <v>68.22</v>
      </c>
      <c r="M4206">
        <v>3.79</v>
      </c>
      <c r="N4206" t="s">
        <v>4764</v>
      </c>
      <c r="O4206" t="s">
        <v>463</v>
      </c>
    </row>
    <row r="4207" spans="1:15" x14ac:dyDescent="0.3">
      <c r="A4207">
        <v>215269</v>
      </c>
      <c r="B4207">
        <v>122</v>
      </c>
      <c r="C4207" t="s">
        <v>552</v>
      </c>
      <c r="D4207" t="s">
        <v>2733</v>
      </c>
      <c r="E4207" t="s">
        <v>3740</v>
      </c>
      <c r="F4207" s="440">
        <v>46085</v>
      </c>
      <c r="G4207">
        <v>24507</v>
      </c>
      <c r="H4207" t="s">
        <v>6109</v>
      </c>
      <c r="I4207" t="s">
        <v>6097</v>
      </c>
      <c r="J4207">
        <v>6</v>
      </c>
      <c r="K4207" t="s">
        <v>5622</v>
      </c>
      <c r="L4207">
        <v>510.96</v>
      </c>
      <c r="M4207">
        <v>85.16</v>
      </c>
      <c r="N4207" t="s">
        <v>6107</v>
      </c>
      <c r="O4207" t="s">
        <v>463</v>
      </c>
    </row>
    <row r="4208" spans="1:15" x14ac:dyDescent="0.3">
      <c r="A4208">
        <v>215269</v>
      </c>
      <c r="B4208">
        <v>122</v>
      </c>
      <c r="C4208" t="s">
        <v>552</v>
      </c>
      <c r="D4208" t="s">
        <v>2733</v>
      </c>
      <c r="E4208" t="s">
        <v>3740</v>
      </c>
      <c r="F4208" s="440">
        <v>46085</v>
      </c>
      <c r="G4208">
        <v>17303</v>
      </c>
      <c r="H4208" t="s">
        <v>6111</v>
      </c>
      <c r="I4208" t="s">
        <v>6097</v>
      </c>
      <c r="J4208">
        <v>4</v>
      </c>
      <c r="K4208" t="s">
        <v>5622</v>
      </c>
      <c r="L4208">
        <v>502.12</v>
      </c>
      <c r="M4208">
        <v>125.53</v>
      </c>
      <c r="N4208" t="s">
        <v>6107</v>
      </c>
      <c r="O4208" t="s">
        <v>463</v>
      </c>
    </row>
    <row r="4209" spans="1:15" x14ac:dyDescent="0.3">
      <c r="A4209">
        <v>215269</v>
      </c>
      <c r="B4209">
        <v>122</v>
      </c>
      <c r="C4209" t="s">
        <v>552</v>
      </c>
      <c r="D4209" t="s">
        <v>2733</v>
      </c>
      <c r="E4209" t="s">
        <v>3740</v>
      </c>
      <c r="F4209" s="440">
        <v>46085</v>
      </c>
      <c r="G4209">
        <v>17204</v>
      </c>
      <c r="H4209" t="s">
        <v>6198</v>
      </c>
      <c r="I4209" t="s">
        <v>6097</v>
      </c>
      <c r="J4209">
        <v>4</v>
      </c>
      <c r="K4209" t="s">
        <v>5613</v>
      </c>
      <c r="L4209">
        <v>603.72</v>
      </c>
      <c r="M4209">
        <v>150.93</v>
      </c>
      <c r="N4209" t="s">
        <v>6107</v>
      </c>
      <c r="O4209" t="s">
        <v>463</v>
      </c>
    </row>
    <row r="4210" spans="1:15" x14ac:dyDescent="0.3">
      <c r="A4210">
        <v>215269</v>
      </c>
      <c r="B4210">
        <v>122</v>
      </c>
      <c r="C4210" t="s">
        <v>552</v>
      </c>
      <c r="D4210" t="s">
        <v>2733</v>
      </c>
      <c r="E4210" t="s">
        <v>3740</v>
      </c>
      <c r="F4210" s="440">
        <v>46085</v>
      </c>
      <c r="G4210">
        <v>26393</v>
      </c>
      <c r="H4210" t="s">
        <v>6112</v>
      </c>
      <c r="I4210" t="s">
        <v>6097</v>
      </c>
      <c r="J4210">
        <v>2</v>
      </c>
      <c r="K4210" t="s">
        <v>5622</v>
      </c>
      <c r="L4210">
        <v>219.58</v>
      </c>
      <c r="M4210">
        <v>109.79</v>
      </c>
      <c r="N4210" t="s">
        <v>6107</v>
      </c>
      <c r="O4210" t="s">
        <v>463</v>
      </c>
    </row>
    <row r="4211" spans="1:15" x14ac:dyDescent="0.3">
      <c r="A4211">
        <v>215269</v>
      </c>
      <c r="B4211">
        <v>122</v>
      </c>
      <c r="C4211" t="s">
        <v>552</v>
      </c>
      <c r="D4211" t="s">
        <v>2733</v>
      </c>
      <c r="E4211" t="s">
        <v>3740</v>
      </c>
      <c r="F4211" s="440">
        <v>46085</v>
      </c>
      <c r="G4211">
        <v>26395</v>
      </c>
      <c r="H4211" t="s">
        <v>6158</v>
      </c>
      <c r="I4211" t="s">
        <v>6097</v>
      </c>
      <c r="J4211">
        <v>4</v>
      </c>
      <c r="K4211" t="s">
        <v>5622</v>
      </c>
      <c r="L4211">
        <v>514.84</v>
      </c>
      <c r="M4211">
        <v>128.71</v>
      </c>
      <c r="N4211" t="s">
        <v>6107</v>
      </c>
      <c r="O4211" t="s">
        <v>463</v>
      </c>
    </row>
    <row r="4212" spans="1:15" x14ac:dyDescent="0.3">
      <c r="A4212">
        <v>215269</v>
      </c>
      <c r="B4212">
        <v>122</v>
      </c>
      <c r="C4212" t="s">
        <v>552</v>
      </c>
      <c r="D4212" t="s">
        <v>2733</v>
      </c>
      <c r="E4212" t="s">
        <v>3740</v>
      </c>
      <c r="F4212" s="440">
        <v>46085</v>
      </c>
      <c r="G4212">
        <v>24514</v>
      </c>
      <c r="H4212" t="s">
        <v>6110</v>
      </c>
      <c r="I4212" t="s">
        <v>6097</v>
      </c>
      <c r="J4212">
        <v>6</v>
      </c>
      <c r="K4212" t="s">
        <v>5622</v>
      </c>
      <c r="L4212">
        <v>741.24</v>
      </c>
      <c r="M4212">
        <v>123.54</v>
      </c>
      <c r="N4212" t="s">
        <v>6107</v>
      </c>
      <c r="O4212" t="s">
        <v>463</v>
      </c>
    </row>
    <row r="4213" spans="1:15" x14ac:dyDescent="0.3">
      <c r="A4213">
        <v>215267</v>
      </c>
      <c r="B4213">
        <v>122</v>
      </c>
      <c r="C4213" t="s">
        <v>552</v>
      </c>
      <c r="D4213" t="s">
        <v>2693</v>
      </c>
      <c r="E4213" t="s">
        <v>3741</v>
      </c>
      <c r="F4213" s="440">
        <v>46085</v>
      </c>
      <c r="G4213">
        <v>21085</v>
      </c>
      <c r="H4213" t="s">
        <v>5885</v>
      </c>
      <c r="I4213" t="s">
        <v>6085</v>
      </c>
      <c r="J4213">
        <v>4</v>
      </c>
      <c r="K4213" t="s">
        <v>5703</v>
      </c>
      <c r="L4213">
        <v>179</v>
      </c>
      <c r="M4213">
        <v>44.75</v>
      </c>
      <c r="N4213" t="s">
        <v>6085</v>
      </c>
      <c r="O4213" t="s">
        <v>463</v>
      </c>
    </row>
    <row r="4214" spans="1:15" x14ac:dyDescent="0.3">
      <c r="A4214">
        <v>215267</v>
      </c>
      <c r="B4214">
        <v>122</v>
      </c>
      <c r="C4214" t="s">
        <v>552</v>
      </c>
      <c r="D4214" t="s">
        <v>2693</v>
      </c>
      <c r="E4214" t="s">
        <v>3741</v>
      </c>
      <c r="F4214" s="440">
        <v>46085</v>
      </c>
      <c r="G4214">
        <v>21093</v>
      </c>
      <c r="H4214" t="s">
        <v>5608</v>
      </c>
      <c r="I4214" t="s">
        <v>6085</v>
      </c>
      <c r="J4214">
        <v>60</v>
      </c>
      <c r="K4214" t="s">
        <v>5613</v>
      </c>
      <c r="L4214">
        <v>258</v>
      </c>
      <c r="M4214">
        <v>4.3</v>
      </c>
      <c r="N4214" t="s">
        <v>6085</v>
      </c>
      <c r="O4214" t="s">
        <v>463</v>
      </c>
    </row>
    <row r="4215" spans="1:15" x14ac:dyDescent="0.3">
      <c r="A4215">
        <v>215261</v>
      </c>
      <c r="B4215">
        <v>122</v>
      </c>
      <c r="C4215" t="s">
        <v>552</v>
      </c>
      <c r="D4215" t="s">
        <v>2761</v>
      </c>
      <c r="E4215" t="s">
        <v>3742</v>
      </c>
      <c r="F4215" s="440">
        <v>46084</v>
      </c>
      <c r="G4215">
        <v>19125</v>
      </c>
      <c r="H4215" t="s">
        <v>5702</v>
      </c>
      <c r="I4215" t="s">
        <v>6085</v>
      </c>
      <c r="J4215">
        <v>3</v>
      </c>
      <c r="K4215" t="s">
        <v>5703</v>
      </c>
      <c r="L4215">
        <v>618.84</v>
      </c>
      <c r="M4215">
        <v>206.28</v>
      </c>
      <c r="N4215" t="s">
        <v>6085</v>
      </c>
      <c r="O4215" t="s">
        <v>463</v>
      </c>
    </row>
    <row r="4216" spans="1:15" x14ac:dyDescent="0.3">
      <c r="A4216">
        <v>215260</v>
      </c>
      <c r="B4216">
        <v>122</v>
      </c>
      <c r="C4216" t="s">
        <v>552</v>
      </c>
      <c r="D4216" t="s">
        <v>3508</v>
      </c>
      <c r="E4216" t="s">
        <v>3743</v>
      </c>
      <c r="F4216" s="440">
        <v>46085</v>
      </c>
      <c r="G4216">
        <v>19984</v>
      </c>
      <c r="H4216" t="s">
        <v>5669</v>
      </c>
      <c r="I4216" t="s">
        <v>6085</v>
      </c>
      <c r="J4216">
        <v>2</v>
      </c>
      <c r="K4216" t="s">
        <v>5613</v>
      </c>
      <c r="L4216">
        <v>39.6</v>
      </c>
      <c r="M4216">
        <v>19.8</v>
      </c>
      <c r="N4216" t="s">
        <v>6085</v>
      </c>
      <c r="O4216" t="s">
        <v>463</v>
      </c>
    </row>
    <row r="4217" spans="1:15" x14ac:dyDescent="0.3">
      <c r="A4217">
        <v>215260</v>
      </c>
      <c r="B4217">
        <v>122</v>
      </c>
      <c r="C4217" t="s">
        <v>552</v>
      </c>
      <c r="D4217" t="s">
        <v>3508</v>
      </c>
      <c r="E4217" t="s">
        <v>3743</v>
      </c>
      <c r="F4217" s="440">
        <v>46085</v>
      </c>
      <c r="G4217">
        <v>20861</v>
      </c>
      <c r="H4217" t="s">
        <v>5854</v>
      </c>
      <c r="I4217" t="s">
        <v>6085</v>
      </c>
      <c r="J4217">
        <v>4</v>
      </c>
      <c r="K4217" t="s">
        <v>5613</v>
      </c>
      <c r="L4217">
        <v>186.8</v>
      </c>
      <c r="M4217">
        <v>46.7</v>
      </c>
      <c r="N4217" t="s">
        <v>6085</v>
      </c>
      <c r="O4217" t="s">
        <v>463</v>
      </c>
    </row>
    <row r="4218" spans="1:15" x14ac:dyDescent="0.3">
      <c r="A4218">
        <v>215259</v>
      </c>
      <c r="B4218">
        <v>122</v>
      </c>
      <c r="C4218" t="s">
        <v>552</v>
      </c>
      <c r="D4218" t="s">
        <v>3508</v>
      </c>
      <c r="E4218" t="s">
        <v>3744</v>
      </c>
      <c r="F4218" s="440">
        <v>46084</v>
      </c>
      <c r="G4218">
        <v>17017</v>
      </c>
      <c r="H4218" t="s">
        <v>6131</v>
      </c>
      <c r="I4218" t="s">
        <v>6097</v>
      </c>
      <c r="J4218">
        <v>3</v>
      </c>
      <c r="K4218" t="s">
        <v>5605</v>
      </c>
      <c r="L4218">
        <v>9</v>
      </c>
      <c r="M4218">
        <v>3</v>
      </c>
      <c r="N4218" t="s">
        <v>6099</v>
      </c>
      <c r="O4218" t="s">
        <v>463</v>
      </c>
    </row>
    <row r="4219" spans="1:15" x14ac:dyDescent="0.3">
      <c r="A4219">
        <v>215259</v>
      </c>
      <c r="B4219">
        <v>122</v>
      </c>
      <c r="C4219" t="s">
        <v>552</v>
      </c>
      <c r="D4219" t="s">
        <v>3508</v>
      </c>
      <c r="E4219" t="s">
        <v>3744</v>
      </c>
      <c r="F4219" s="440">
        <v>46084</v>
      </c>
      <c r="G4219">
        <v>17019</v>
      </c>
      <c r="H4219" t="s">
        <v>6134</v>
      </c>
      <c r="I4219" t="s">
        <v>6097</v>
      </c>
      <c r="J4219">
        <v>3</v>
      </c>
      <c r="K4219" t="s">
        <v>5613</v>
      </c>
      <c r="L4219">
        <v>9</v>
      </c>
      <c r="M4219">
        <v>3</v>
      </c>
      <c r="N4219" t="s">
        <v>6099</v>
      </c>
      <c r="O4219" t="s">
        <v>463</v>
      </c>
    </row>
    <row r="4220" spans="1:15" x14ac:dyDescent="0.3">
      <c r="A4220">
        <v>215259</v>
      </c>
      <c r="B4220">
        <v>122</v>
      </c>
      <c r="C4220" t="s">
        <v>552</v>
      </c>
      <c r="D4220" t="s">
        <v>3508</v>
      </c>
      <c r="E4220" t="s">
        <v>3744</v>
      </c>
      <c r="F4220" s="440">
        <v>46084</v>
      </c>
      <c r="G4220">
        <v>17020</v>
      </c>
      <c r="H4220" t="s">
        <v>6135</v>
      </c>
      <c r="I4220" t="s">
        <v>6102</v>
      </c>
      <c r="J4220">
        <v>3</v>
      </c>
      <c r="K4220" t="s">
        <v>5613</v>
      </c>
      <c r="L4220">
        <v>9</v>
      </c>
      <c r="M4220">
        <v>3</v>
      </c>
      <c r="N4220" t="s">
        <v>6099</v>
      </c>
      <c r="O4220" t="s">
        <v>463</v>
      </c>
    </row>
    <row r="4221" spans="1:15" x14ac:dyDescent="0.3">
      <c r="A4221">
        <v>215259</v>
      </c>
      <c r="B4221">
        <v>122</v>
      </c>
      <c r="C4221" t="s">
        <v>552</v>
      </c>
      <c r="D4221" t="s">
        <v>3508</v>
      </c>
      <c r="E4221" t="s">
        <v>3744</v>
      </c>
      <c r="F4221" s="440">
        <v>46084</v>
      </c>
      <c r="G4221">
        <v>17476</v>
      </c>
      <c r="H4221" t="s">
        <v>6138</v>
      </c>
      <c r="I4221" t="s">
        <v>6102</v>
      </c>
      <c r="J4221">
        <v>3</v>
      </c>
      <c r="K4221" t="s">
        <v>5605</v>
      </c>
      <c r="L4221">
        <v>63</v>
      </c>
      <c r="M4221">
        <v>21</v>
      </c>
      <c r="N4221" t="s">
        <v>6099</v>
      </c>
      <c r="O4221" t="s">
        <v>463</v>
      </c>
    </row>
    <row r="4222" spans="1:15" x14ac:dyDescent="0.3">
      <c r="A4222">
        <v>215259</v>
      </c>
      <c r="B4222">
        <v>122</v>
      </c>
      <c r="C4222" t="s">
        <v>552</v>
      </c>
      <c r="D4222" t="s">
        <v>3508</v>
      </c>
      <c r="E4222" t="s">
        <v>3744</v>
      </c>
      <c r="F4222" s="440">
        <v>46084</v>
      </c>
      <c r="G4222">
        <v>17488</v>
      </c>
      <c r="H4222" t="s">
        <v>6130</v>
      </c>
      <c r="I4222" t="s">
        <v>6097</v>
      </c>
      <c r="J4222">
        <v>3</v>
      </c>
      <c r="K4222" t="s">
        <v>5703</v>
      </c>
      <c r="L4222">
        <v>63</v>
      </c>
      <c r="M4222">
        <v>21</v>
      </c>
      <c r="N4222" t="s">
        <v>6099</v>
      </c>
      <c r="O4222" t="s">
        <v>463</v>
      </c>
    </row>
    <row r="4223" spans="1:15" x14ac:dyDescent="0.3">
      <c r="A4223">
        <v>215259</v>
      </c>
      <c r="B4223">
        <v>122</v>
      </c>
      <c r="C4223" t="s">
        <v>552</v>
      </c>
      <c r="D4223" t="s">
        <v>3508</v>
      </c>
      <c r="E4223" t="s">
        <v>3744</v>
      </c>
      <c r="F4223" s="440">
        <v>46084</v>
      </c>
      <c r="G4223">
        <v>17496</v>
      </c>
      <c r="H4223" t="s">
        <v>6319</v>
      </c>
      <c r="I4223" t="s">
        <v>6102</v>
      </c>
      <c r="J4223">
        <v>3</v>
      </c>
      <c r="K4223" t="s">
        <v>5703</v>
      </c>
      <c r="L4223">
        <v>63</v>
      </c>
      <c r="M4223">
        <v>21</v>
      </c>
      <c r="N4223" t="s">
        <v>6099</v>
      </c>
      <c r="O4223" t="s">
        <v>463</v>
      </c>
    </row>
    <row r="4224" spans="1:15" x14ac:dyDescent="0.3">
      <c r="A4224">
        <v>215259</v>
      </c>
      <c r="B4224">
        <v>122</v>
      </c>
      <c r="C4224" t="s">
        <v>552</v>
      </c>
      <c r="D4224" t="s">
        <v>3508</v>
      </c>
      <c r="E4224" t="s">
        <v>3744</v>
      </c>
      <c r="F4224" s="440">
        <v>46084</v>
      </c>
      <c r="G4224">
        <v>27431</v>
      </c>
      <c r="H4224" t="s">
        <v>6364</v>
      </c>
      <c r="I4224" t="s">
        <v>6097</v>
      </c>
      <c r="J4224">
        <v>2</v>
      </c>
      <c r="K4224" t="s">
        <v>5605</v>
      </c>
      <c r="L4224">
        <v>190</v>
      </c>
      <c r="M4224">
        <v>95</v>
      </c>
      <c r="N4224" t="s">
        <v>6099</v>
      </c>
      <c r="O4224" t="s">
        <v>463</v>
      </c>
    </row>
    <row r="4225" spans="1:15" x14ac:dyDescent="0.3">
      <c r="A4225">
        <v>215259</v>
      </c>
      <c r="B4225">
        <v>122</v>
      </c>
      <c r="C4225" t="s">
        <v>552</v>
      </c>
      <c r="D4225" t="s">
        <v>3508</v>
      </c>
      <c r="E4225" t="s">
        <v>3744</v>
      </c>
      <c r="F4225" s="440">
        <v>46084</v>
      </c>
      <c r="G4225">
        <v>17504</v>
      </c>
      <c r="H4225" t="s">
        <v>6132</v>
      </c>
      <c r="I4225" t="s">
        <v>6102</v>
      </c>
      <c r="J4225">
        <v>3</v>
      </c>
      <c r="K4225" t="s">
        <v>5613</v>
      </c>
      <c r="L4225">
        <v>63</v>
      </c>
      <c r="M4225">
        <v>21</v>
      </c>
      <c r="N4225" t="s">
        <v>6099</v>
      </c>
      <c r="O4225" t="s">
        <v>463</v>
      </c>
    </row>
    <row r="4226" spans="1:15" x14ac:dyDescent="0.3">
      <c r="A4226">
        <v>215259</v>
      </c>
      <c r="B4226">
        <v>122</v>
      </c>
      <c r="C4226" t="s">
        <v>552</v>
      </c>
      <c r="D4226" t="s">
        <v>3508</v>
      </c>
      <c r="E4226" t="s">
        <v>3744</v>
      </c>
      <c r="F4226" s="440">
        <v>46084</v>
      </c>
      <c r="G4226">
        <v>17361</v>
      </c>
      <c r="H4226" t="s">
        <v>6136</v>
      </c>
      <c r="I4226" t="s">
        <v>6097</v>
      </c>
      <c r="J4226">
        <v>4</v>
      </c>
      <c r="K4226" t="s">
        <v>5605</v>
      </c>
      <c r="L4226">
        <v>29.8</v>
      </c>
      <c r="M4226">
        <v>7.45</v>
      </c>
      <c r="N4226" t="s">
        <v>6099</v>
      </c>
      <c r="O4226" t="s">
        <v>463</v>
      </c>
    </row>
    <row r="4227" spans="1:15" x14ac:dyDescent="0.3">
      <c r="A4227">
        <v>215259</v>
      </c>
      <c r="B4227">
        <v>122</v>
      </c>
      <c r="C4227" t="s">
        <v>552</v>
      </c>
      <c r="D4227" t="s">
        <v>3508</v>
      </c>
      <c r="E4227" t="s">
        <v>3744</v>
      </c>
      <c r="F4227" s="440">
        <v>46084</v>
      </c>
      <c r="G4227">
        <v>21432</v>
      </c>
      <c r="H4227" t="s">
        <v>6248</v>
      </c>
      <c r="I4227" t="s">
        <v>6097</v>
      </c>
      <c r="J4227">
        <v>3</v>
      </c>
      <c r="K4227" t="s">
        <v>5605</v>
      </c>
      <c r="L4227">
        <v>285</v>
      </c>
      <c r="M4227">
        <v>95</v>
      </c>
      <c r="N4227" t="s">
        <v>6099</v>
      </c>
      <c r="O4227" t="s">
        <v>463</v>
      </c>
    </row>
    <row r="4228" spans="1:15" x14ac:dyDescent="0.3">
      <c r="A4228">
        <v>215259</v>
      </c>
      <c r="B4228">
        <v>122</v>
      </c>
      <c r="C4228" t="s">
        <v>552</v>
      </c>
      <c r="D4228" t="s">
        <v>3508</v>
      </c>
      <c r="E4228" t="s">
        <v>3744</v>
      </c>
      <c r="F4228" s="440">
        <v>46084</v>
      </c>
      <c r="G4228">
        <v>21433</v>
      </c>
      <c r="H4228" t="s">
        <v>6247</v>
      </c>
      <c r="I4228" t="s">
        <v>6097</v>
      </c>
      <c r="J4228">
        <v>1</v>
      </c>
      <c r="K4228" t="s">
        <v>5605</v>
      </c>
      <c r="L4228">
        <v>95</v>
      </c>
      <c r="M4228">
        <v>95</v>
      </c>
      <c r="N4228" t="s">
        <v>6099</v>
      </c>
      <c r="O4228" t="s">
        <v>463</v>
      </c>
    </row>
    <row r="4229" spans="1:15" x14ac:dyDescent="0.3">
      <c r="A4229">
        <v>215259</v>
      </c>
      <c r="B4229">
        <v>122</v>
      </c>
      <c r="C4229" t="s">
        <v>552</v>
      </c>
      <c r="D4229" t="s">
        <v>3508</v>
      </c>
      <c r="E4229" t="s">
        <v>3744</v>
      </c>
      <c r="F4229" s="440">
        <v>46084</v>
      </c>
      <c r="G4229">
        <v>21665</v>
      </c>
      <c r="H4229" t="s">
        <v>6096</v>
      </c>
      <c r="I4229" t="s">
        <v>6097</v>
      </c>
      <c r="J4229">
        <v>6</v>
      </c>
      <c r="K4229" t="s">
        <v>6098</v>
      </c>
      <c r="L4229">
        <v>190.92</v>
      </c>
      <c r="M4229">
        <v>31.82</v>
      </c>
      <c r="N4229" t="s">
        <v>6099</v>
      </c>
      <c r="O4229" t="s">
        <v>463</v>
      </c>
    </row>
    <row r="4230" spans="1:15" x14ac:dyDescent="0.3">
      <c r="A4230">
        <v>215258</v>
      </c>
      <c r="B4230">
        <v>122</v>
      </c>
      <c r="C4230" t="s">
        <v>552</v>
      </c>
      <c r="D4230" t="s">
        <v>2702</v>
      </c>
      <c r="E4230" t="s">
        <v>3030</v>
      </c>
      <c r="F4230" s="440">
        <v>46086</v>
      </c>
      <c r="G4230">
        <v>19135</v>
      </c>
      <c r="H4230" t="s">
        <v>5988</v>
      </c>
      <c r="I4230" t="s">
        <v>6085</v>
      </c>
      <c r="J4230">
        <v>60</v>
      </c>
      <c r="K4230" t="s">
        <v>5605</v>
      </c>
      <c r="L4230">
        <v>390</v>
      </c>
      <c r="M4230">
        <v>6.5</v>
      </c>
      <c r="N4230" t="s">
        <v>6085</v>
      </c>
      <c r="O4230" t="s">
        <v>463</v>
      </c>
    </row>
    <row r="4231" spans="1:15" x14ac:dyDescent="0.3">
      <c r="A4231">
        <v>215258</v>
      </c>
      <c r="B4231">
        <v>122</v>
      </c>
      <c r="C4231" t="s">
        <v>552</v>
      </c>
      <c r="D4231" t="s">
        <v>2702</v>
      </c>
      <c r="E4231" t="s">
        <v>3030</v>
      </c>
      <c r="F4231" s="440">
        <v>46086</v>
      </c>
      <c r="G4231">
        <v>19203</v>
      </c>
      <c r="H4231" t="s">
        <v>5692</v>
      </c>
      <c r="I4231" t="s">
        <v>6085</v>
      </c>
      <c r="J4231">
        <v>28</v>
      </c>
      <c r="K4231" t="s">
        <v>6351</v>
      </c>
      <c r="L4231">
        <v>89.04</v>
      </c>
      <c r="M4231">
        <v>3.18</v>
      </c>
      <c r="N4231" t="s">
        <v>6085</v>
      </c>
      <c r="O4231" t="s">
        <v>463</v>
      </c>
    </row>
    <row r="4232" spans="1:15" x14ac:dyDescent="0.3">
      <c r="A4232">
        <v>215257</v>
      </c>
      <c r="B4232">
        <v>122</v>
      </c>
      <c r="C4232" t="s">
        <v>552</v>
      </c>
      <c r="D4232" t="s">
        <v>2725</v>
      </c>
      <c r="E4232" t="s">
        <v>3745</v>
      </c>
      <c r="F4232" s="440">
        <v>46085</v>
      </c>
      <c r="G4232">
        <v>18119</v>
      </c>
      <c r="H4232" t="s">
        <v>5802</v>
      </c>
      <c r="I4232" t="s">
        <v>4764</v>
      </c>
      <c r="J4232">
        <v>12</v>
      </c>
      <c r="K4232" t="s">
        <v>5601</v>
      </c>
      <c r="L4232">
        <v>2078.16</v>
      </c>
      <c r="M4232">
        <v>173.18</v>
      </c>
      <c r="N4232" t="s">
        <v>4764</v>
      </c>
      <c r="O4232" t="s">
        <v>463</v>
      </c>
    </row>
    <row r="4233" spans="1:15" x14ac:dyDescent="0.3">
      <c r="A4233">
        <v>215256</v>
      </c>
      <c r="B4233">
        <v>122</v>
      </c>
      <c r="C4233" t="s">
        <v>552</v>
      </c>
      <c r="D4233" t="s">
        <v>2686</v>
      </c>
      <c r="E4233" t="s">
        <v>3746</v>
      </c>
      <c r="F4233" s="440">
        <v>46084</v>
      </c>
      <c r="G4233">
        <v>20689</v>
      </c>
      <c r="H4233" t="s">
        <v>5638</v>
      </c>
      <c r="I4233" t="s">
        <v>6085</v>
      </c>
      <c r="J4233">
        <v>12</v>
      </c>
      <c r="K4233" t="s">
        <v>5613</v>
      </c>
      <c r="L4233">
        <v>384</v>
      </c>
      <c r="M4233">
        <v>32</v>
      </c>
      <c r="N4233" t="s">
        <v>6085</v>
      </c>
      <c r="O4233" t="s">
        <v>463</v>
      </c>
    </row>
    <row r="4234" spans="1:15" x14ac:dyDescent="0.3">
      <c r="A4234">
        <v>215255</v>
      </c>
      <c r="B4234">
        <v>122</v>
      </c>
      <c r="C4234" t="s">
        <v>552</v>
      </c>
      <c r="D4234" t="s">
        <v>3273</v>
      </c>
      <c r="E4234" t="s">
        <v>3747</v>
      </c>
      <c r="F4234" s="440">
        <v>46085</v>
      </c>
      <c r="G4234">
        <v>27151</v>
      </c>
      <c r="H4234" t="s">
        <v>6365</v>
      </c>
      <c r="I4234" t="s">
        <v>6102</v>
      </c>
      <c r="J4234">
        <v>2</v>
      </c>
      <c r="K4234" t="s">
        <v>5613</v>
      </c>
      <c r="L4234">
        <v>2000</v>
      </c>
      <c r="M4234">
        <v>1000</v>
      </c>
      <c r="O4234" t="s">
        <v>463</v>
      </c>
    </row>
    <row r="4235" spans="1:15" x14ac:dyDescent="0.3">
      <c r="A4235">
        <v>215252</v>
      </c>
      <c r="B4235">
        <v>122</v>
      </c>
      <c r="C4235" t="s">
        <v>552</v>
      </c>
      <c r="D4235" t="s">
        <v>2709</v>
      </c>
      <c r="E4235" t="s">
        <v>3748</v>
      </c>
      <c r="F4235" s="440">
        <v>46084</v>
      </c>
      <c r="G4235">
        <v>23082</v>
      </c>
      <c r="H4235" t="s">
        <v>5697</v>
      </c>
      <c r="I4235" t="s">
        <v>6085</v>
      </c>
      <c r="J4235">
        <v>12</v>
      </c>
      <c r="K4235" t="s">
        <v>5598</v>
      </c>
      <c r="L4235">
        <v>982.8</v>
      </c>
      <c r="M4235">
        <v>81.900000000000006</v>
      </c>
      <c r="N4235" t="s">
        <v>6085</v>
      </c>
      <c r="O4235" t="s">
        <v>463</v>
      </c>
    </row>
    <row r="4236" spans="1:15" x14ac:dyDescent="0.3">
      <c r="A4236">
        <v>215250</v>
      </c>
      <c r="B4236">
        <v>122</v>
      </c>
      <c r="C4236" t="s">
        <v>552</v>
      </c>
      <c r="D4236" t="s">
        <v>2688</v>
      </c>
      <c r="E4236" t="s">
        <v>3749</v>
      </c>
      <c r="F4236" s="440">
        <v>46085</v>
      </c>
      <c r="G4236">
        <v>18545</v>
      </c>
      <c r="H4236" t="s">
        <v>5727</v>
      </c>
      <c r="I4236" t="s">
        <v>4764</v>
      </c>
      <c r="J4236">
        <v>12</v>
      </c>
      <c r="K4236" t="s">
        <v>5601</v>
      </c>
      <c r="L4236">
        <v>573.6</v>
      </c>
      <c r="M4236">
        <v>47.8</v>
      </c>
      <c r="N4236" t="s">
        <v>4764</v>
      </c>
      <c r="O4236" t="s">
        <v>463</v>
      </c>
    </row>
    <row r="4237" spans="1:15" x14ac:dyDescent="0.3">
      <c r="A4237">
        <v>215250</v>
      </c>
      <c r="B4237">
        <v>122</v>
      </c>
      <c r="C4237" t="s">
        <v>552</v>
      </c>
      <c r="D4237" t="s">
        <v>2688</v>
      </c>
      <c r="E4237" t="s">
        <v>3749</v>
      </c>
      <c r="F4237" s="440">
        <v>46085</v>
      </c>
      <c r="G4237">
        <v>24552</v>
      </c>
      <c r="H4237" t="s">
        <v>5812</v>
      </c>
      <c r="I4237" t="s">
        <v>4764</v>
      </c>
      <c r="J4237">
        <v>72</v>
      </c>
      <c r="K4237" t="s">
        <v>5601</v>
      </c>
      <c r="L4237">
        <v>2412.7199999999998</v>
      </c>
      <c r="M4237">
        <v>33.51</v>
      </c>
      <c r="N4237" t="s">
        <v>4764</v>
      </c>
      <c r="O4237" t="s">
        <v>463</v>
      </c>
    </row>
    <row r="4238" spans="1:15" x14ac:dyDescent="0.3">
      <c r="A4238">
        <v>215249</v>
      </c>
      <c r="B4238">
        <v>122</v>
      </c>
      <c r="C4238" t="s">
        <v>552</v>
      </c>
      <c r="D4238" t="s">
        <v>2723</v>
      </c>
      <c r="E4238" t="s">
        <v>3750</v>
      </c>
      <c r="F4238" s="440">
        <v>46085</v>
      </c>
      <c r="G4238">
        <v>25416</v>
      </c>
      <c r="H4238" t="s">
        <v>5905</v>
      </c>
      <c r="I4238" t="s">
        <v>6085</v>
      </c>
      <c r="J4238">
        <v>36</v>
      </c>
      <c r="K4238" t="s">
        <v>5613</v>
      </c>
      <c r="L4238">
        <v>536.4</v>
      </c>
      <c r="M4238">
        <v>14.9</v>
      </c>
      <c r="N4238" t="s">
        <v>4764</v>
      </c>
      <c r="O4238" t="s">
        <v>463</v>
      </c>
    </row>
    <row r="4239" spans="1:15" x14ac:dyDescent="0.3">
      <c r="A4239">
        <v>215248</v>
      </c>
      <c r="B4239">
        <v>122</v>
      </c>
      <c r="C4239" t="s">
        <v>552</v>
      </c>
      <c r="D4239" t="s">
        <v>2693</v>
      </c>
      <c r="E4239" t="s">
        <v>3751</v>
      </c>
      <c r="F4239" s="440">
        <v>46084</v>
      </c>
      <c r="G4239">
        <v>20887</v>
      </c>
      <c r="H4239" t="s">
        <v>5662</v>
      </c>
      <c r="I4239" t="s">
        <v>6085</v>
      </c>
      <c r="J4239">
        <v>10</v>
      </c>
      <c r="K4239" t="s">
        <v>5625</v>
      </c>
      <c r="L4239">
        <v>365</v>
      </c>
      <c r="M4239">
        <v>36.5</v>
      </c>
      <c r="N4239" t="s">
        <v>6085</v>
      </c>
      <c r="O4239" t="s">
        <v>463</v>
      </c>
    </row>
    <row r="4240" spans="1:15" x14ac:dyDescent="0.3">
      <c r="A4240">
        <v>215248</v>
      </c>
      <c r="B4240">
        <v>122</v>
      </c>
      <c r="C4240" t="s">
        <v>552</v>
      </c>
      <c r="D4240" t="s">
        <v>2693</v>
      </c>
      <c r="E4240" t="s">
        <v>3751</v>
      </c>
      <c r="F4240" s="440">
        <v>46084</v>
      </c>
      <c r="G4240">
        <v>20327</v>
      </c>
      <c r="H4240" t="s">
        <v>5888</v>
      </c>
      <c r="I4240" t="s">
        <v>6085</v>
      </c>
      <c r="J4240">
        <v>5</v>
      </c>
      <c r="K4240" t="s">
        <v>5605</v>
      </c>
      <c r="L4240">
        <v>36</v>
      </c>
      <c r="M4240">
        <v>7.2</v>
      </c>
      <c r="N4240" t="s">
        <v>6085</v>
      </c>
      <c r="O4240" t="s">
        <v>463</v>
      </c>
    </row>
    <row r="4241" spans="1:15" x14ac:dyDescent="0.3">
      <c r="A4241">
        <v>215248</v>
      </c>
      <c r="B4241">
        <v>122</v>
      </c>
      <c r="C4241" t="s">
        <v>552</v>
      </c>
      <c r="D4241" t="s">
        <v>2693</v>
      </c>
      <c r="E4241" t="s">
        <v>3751</v>
      </c>
      <c r="F4241" s="440">
        <v>46084</v>
      </c>
      <c r="G4241">
        <v>24039</v>
      </c>
      <c r="H4241" t="s">
        <v>5616</v>
      </c>
      <c r="I4241" t="s">
        <v>6085</v>
      </c>
      <c r="J4241">
        <v>10</v>
      </c>
      <c r="K4241" t="s">
        <v>6139</v>
      </c>
      <c r="L4241">
        <v>699</v>
      </c>
      <c r="M4241">
        <v>69.900000000000006</v>
      </c>
      <c r="N4241" t="s">
        <v>6085</v>
      </c>
      <c r="O4241" t="s">
        <v>463</v>
      </c>
    </row>
    <row r="4242" spans="1:15" x14ac:dyDescent="0.3">
      <c r="A4242">
        <v>215248</v>
      </c>
      <c r="B4242">
        <v>122</v>
      </c>
      <c r="C4242" t="s">
        <v>552</v>
      </c>
      <c r="D4242" t="s">
        <v>2693</v>
      </c>
      <c r="E4242" t="s">
        <v>3751</v>
      </c>
      <c r="F4242" s="440">
        <v>46084</v>
      </c>
      <c r="G4242">
        <v>21010</v>
      </c>
      <c r="H4242" t="s">
        <v>5674</v>
      </c>
      <c r="I4242" t="s">
        <v>6085</v>
      </c>
      <c r="J4242">
        <v>60</v>
      </c>
      <c r="K4242" t="s">
        <v>5613</v>
      </c>
      <c r="L4242">
        <v>714</v>
      </c>
      <c r="M4242">
        <v>11.9</v>
      </c>
      <c r="N4242" t="s">
        <v>6085</v>
      </c>
      <c r="O4242" t="s">
        <v>463</v>
      </c>
    </row>
    <row r="4243" spans="1:15" x14ac:dyDescent="0.3">
      <c r="A4243">
        <v>215248</v>
      </c>
      <c r="B4243">
        <v>122</v>
      </c>
      <c r="C4243" t="s">
        <v>552</v>
      </c>
      <c r="D4243" t="s">
        <v>2693</v>
      </c>
      <c r="E4243" t="s">
        <v>3751</v>
      </c>
      <c r="F4243" s="440">
        <v>46084</v>
      </c>
      <c r="G4243">
        <v>21047</v>
      </c>
      <c r="H4243" t="s">
        <v>5621</v>
      </c>
      <c r="I4243" t="s">
        <v>6085</v>
      </c>
      <c r="J4243">
        <v>6</v>
      </c>
      <c r="K4243" t="s">
        <v>5622</v>
      </c>
      <c r="L4243">
        <v>689.4</v>
      </c>
      <c r="M4243">
        <v>114.9</v>
      </c>
      <c r="N4243" t="s">
        <v>6085</v>
      </c>
      <c r="O4243" t="s">
        <v>463</v>
      </c>
    </row>
    <row r="4244" spans="1:15" x14ac:dyDescent="0.3">
      <c r="A4244">
        <v>215248</v>
      </c>
      <c r="B4244">
        <v>122</v>
      </c>
      <c r="C4244" t="s">
        <v>552</v>
      </c>
      <c r="D4244" t="s">
        <v>2693</v>
      </c>
      <c r="E4244" t="s">
        <v>3751</v>
      </c>
      <c r="F4244" s="440">
        <v>46084</v>
      </c>
      <c r="G4244">
        <v>23648</v>
      </c>
      <c r="H4244" t="s">
        <v>5974</v>
      </c>
      <c r="I4244" t="s">
        <v>6085</v>
      </c>
      <c r="J4244">
        <v>8</v>
      </c>
      <c r="K4244" t="s">
        <v>5598</v>
      </c>
      <c r="L4244">
        <v>999.2</v>
      </c>
      <c r="M4244">
        <v>124.9</v>
      </c>
      <c r="N4244" t="s">
        <v>6085</v>
      </c>
      <c r="O4244" t="s">
        <v>463</v>
      </c>
    </row>
    <row r="4245" spans="1:15" x14ac:dyDescent="0.3">
      <c r="A4245">
        <v>215248</v>
      </c>
      <c r="B4245">
        <v>122</v>
      </c>
      <c r="C4245" t="s">
        <v>552</v>
      </c>
      <c r="D4245" t="s">
        <v>2693</v>
      </c>
      <c r="E4245" t="s">
        <v>3751</v>
      </c>
      <c r="F4245" s="440">
        <v>46084</v>
      </c>
      <c r="G4245">
        <v>20027</v>
      </c>
      <c r="H4245" t="s">
        <v>6366</v>
      </c>
      <c r="I4245" t="s">
        <v>6085</v>
      </c>
      <c r="J4245">
        <v>3</v>
      </c>
      <c r="K4245" t="s">
        <v>5613</v>
      </c>
      <c r="L4245">
        <v>49.8</v>
      </c>
      <c r="M4245">
        <v>16.600000000000001</v>
      </c>
      <c r="N4245" t="s">
        <v>6085</v>
      </c>
      <c r="O4245" t="s">
        <v>463</v>
      </c>
    </row>
    <row r="4246" spans="1:15" x14ac:dyDescent="0.3">
      <c r="A4246">
        <v>215248</v>
      </c>
      <c r="B4246">
        <v>122</v>
      </c>
      <c r="C4246" t="s">
        <v>552</v>
      </c>
      <c r="D4246" t="s">
        <v>2693</v>
      </c>
      <c r="E4246" t="s">
        <v>3751</v>
      </c>
      <c r="F4246" s="440">
        <v>46084</v>
      </c>
      <c r="G4246">
        <v>20385</v>
      </c>
      <c r="H4246" t="s">
        <v>5645</v>
      </c>
      <c r="I4246" t="s">
        <v>6085</v>
      </c>
      <c r="J4246">
        <v>12</v>
      </c>
      <c r="K4246" t="s">
        <v>5613</v>
      </c>
      <c r="L4246">
        <v>59.4</v>
      </c>
      <c r="M4246">
        <v>4.95</v>
      </c>
      <c r="N4246" t="s">
        <v>6085</v>
      </c>
      <c r="O4246" t="s">
        <v>463</v>
      </c>
    </row>
    <row r="4247" spans="1:15" x14ac:dyDescent="0.3">
      <c r="A4247">
        <v>215246</v>
      </c>
      <c r="B4247">
        <v>122</v>
      </c>
      <c r="C4247" t="s">
        <v>552</v>
      </c>
      <c r="D4247" t="s">
        <v>2684</v>
      </c>
      <c r="E4247" t="s">
        <v>3752</v>
      </c>
      <c r="F4247" s="440">
        <v>46084</v>
      </c>
      <c r="G4247">
        <v>26594</v>
      </c>
      <c r="H4247" t="s">
        <v>5698</v>
      </c>
      <c r="I4247" t="s">
        <v>6085</v>
      </c>
      <c r="J4247">
        <v>18.100000000000001</v>
      </c>
      <c r="K4247" t="s">
        <v>5598</v>
      </c>
      <c r="L4247">
        <v>1572.89</v>
      </c>
      <c r="M4247">
        <v>86.9</v>
      </c>
      <c r="N4247" t="s">
        <v>6085</v>
      </c>
      <c r="O4247" t="s">
        <v>463</v>
      </c>
    </row>
    <row r="4248" spans="1:15" x14ac:dyDescent="0.3">
      <c r="A4248">
        <v>215245</v>
      </c>
      <c r="B4248">
        <v>122</v>
      </c>
      <c r="C4248" t="s">
        <v>552</v>
      </c>
      <c r="D4248" t="s">
        <v>2520</v>
      </c>
      <c r="E4248" t="s">
        <v>3753</v>
      </c>
      <c r="F4248" s="440">
        <v>46084</v>
      </c>
      <c r="G4248">
        <v>19505</v>
      </c>
      <c r="H4248" t="s">
        <v>5978</v>
      </c>
      <c r="I4248" t="s">
        <v>6085</v>
      </c>
      <c r="J4248">
        <v>1</v>
      </c>
      <c r="K4248" t="s">
        <v>5598</v>
      </c>
      <c r="L4248">
        <v>15.5</v>
      </c>
      <c r="M4248">
        <v>15.5</v>
      </c>
      <c r="N4248" t="s">
        <v>6085</v>
      </c>
      <c r="O4248" t="s">
        <v>463</v>
      </c>
    </row>
    <row r="4249" spans="1:15" x14ac:dyDescent="0.3">
      <c r="A4249">
        <v>215245</v>
      </c>
      <c r="B4249">
        <v>122</v>
      </c>
      <c r="C4249" t="s">
        <v>552</v>
      </c>
      <c r="D4249" t="s">
        <v>2520</v>
      </c>
      <c r="E4249" t="s">
        <v>3753</v>
      </c>
      <c r="F4249" s="440">
        <v>46084</v>
      </c>
      <c r="G4249">
        <v>19476</v>
      </c>
      <c r="H4249" t="s">
        <v>6017</v>
      </c>
      <c r="I4249" t="s">
        <v>6085</v>
      </c>
      <c r="J4249">
        <v>0.4</v>
      </c>
      <c r="K4249" t="s">
        <v>5598</v>
      </c>
      <c r="L4249">
        <v>26</v>
      </c>
      <c r="M4249">
        <v>65</v>
      </c>
      <c r="N4249" t="s">
        <v>6085</v>
      </c>
      <c r="O4249" t="s">
        <v>463</v>
      </c>
    </row>
    <row r="4250" spans="1:15" x14ac:dyDescent="0.3">
      <c r="A4250">
        <v>215245</v>
      </c>
      <c r="B4250">
        <v>122</v>
      </c>
      <c r="C4250" t="s">
        <v>552</v>
      </c>
      <c r="D4250" t="s">
        <v>2520</v>
      </c>
      <c r="E4250" t="s">
        <v>3753</v>
      </c>
      <c r="F4250" s="440">
        <v>46084</v>
      </c>
      <c r="G4250">
        <v>19485</v>
      </c>
      <c r="H4250" t="s">
        <v>5935</v>
      </c>
      <c r="I4250" t="s">
        <v>6085</v>
      </c>
      <c r="J4250">
        <v>0.1</v>
      </c>
      <c r="K4250" t="s">
        <v>5598</v>
      </c>
      <c r="L4250">
        <v>15.5</v>
      </c>
      <c r="M4250">
        <v>155</v>
      </c>
      <c r="N4250" t="s">
        <v>6085</v>
      </c>
      <c r="O4250" t="s">
        <v>463</v>
      </c>
    </row>
    <row r="4251" spans="1:15" x14ac:dyDescent="0.3">
      <c r="A4251">
        <v>215245</v>
      </c>
      <c r="B4251">
        <v>122</v>
      </c>
      <c r="C4251" t="s">
        <v>552</v>
      </c>
      <c r="D4251" t="s">
        <v>2520</v>
      </c>
      <c r="E4251" t="s">
        <v>3753</v>
      </c>
      <c r="F4251" s="440">
        <v>46084</v>
      </c>
      <c r="G4251">
        <v>19488</v>
      </c>
      <c r="H4251" t="s">
        <v>5930</v>
      </c>
      <c r="I4251" t="s">
        <v>6085</v>
      </c>
      <c r="J4251">
        <v>0.8</v>
      </c>
      <c r="K4251" t="s">
        <v>5598</v>
      </c>
      <c r="L4251">
        <v>9.6</v>
      </c>
      <c r="M4251">
        <v>12</v>
      </c>
      <c r="N4251" t="s">
        <v>6085</v>
      </c>
      <c r="O4251" t="s">
        <v>463</v>
      </c>
    </row>
    <row r="4252" spans="1:15" x14ac:dyDescent="0.3">
      <c r="A4252">
        <v>215245</v>
      </c>
      <c r="B4252">
        <v>122</v>
      </c>
      <c r="C4252" t="s">
        <v>552</v>
      </c>
      <c r="D4252" t="s">
        <v>2520</v>
      </c>
      <c r="E4252" t="s">
        <v>3753</v>
      </c>
      <c r="F4252" s="440">
        <v>46084</v>
      </c>
      <c r="G4252">
        <v>19498</v>
      </c>
      <c r="H4252" t="s">
        <v>5979</v>
      </c>
      <c r="I4252" t="s">
        <v>6085</v>
      </c>
      <c r="J4252">
        <v>1</v>
      </c>
      <c r="K4252" t="s">
        <v>5598</v>
      </c>
      <c r="L4252">
        <v>18</v>
      </c>
      <c r="M4252">
        <v>18</v>
      </c>
      <c r="N4252" t="s">
        <v>6085</v>
      </c>
      <c r="O4252" t="s">
        <v>463</v>
      </c>
    </row>
    <row r="4253" spans="1:15" x14ac:dyDescent="0.3">
      <c r="A4253">
        <v>215245</v>
      </c>
      <c r="B4253">
        <v>122</v>
      </c>
      <c r="C4253" t="s">
        <v>552</v>
      </c>
      <c r="D4253" t="s">
        <v>2520</v>
      </c>
      <c r="E4253" t="s">
        <v>3753</v>
      </c>
      <c r="F4253" s="440">
        <v>46084</v>
      </c>
      <c r="G4253">
        <v>19480</v>
      </c>
      <c r="H4253" t="s">
        <v>5936</v>
      </c>
      <c r="I4253" t="s">
        <v>6085</v>
      </c>
      <c r="J4253">
        <v>0.2</v>
      </c>
      <c r="K4253" t="s">
        <v>5598</v>
      </c>
      <c r="L4253">
        <v>3.2</v>
      </c>
      <c r="M4253">
        <v>16</v>
      </c>
      <c r="N4253" t="s">
        <v>6085</v>
      </c>
      <c r="O4253" t="s">
        <v>463</v>
      </c>
    </row>
    <row r="4254" spans="1:15" x14ac:dyDescent="0.3">
      <c r="A4254">
        <v>215245</v>
      </c>
      <c r="B4254">
        <v>122</v>
      </c>
      <c r="C4254" t="s">
        <v>552</v>
      </c>
      <c r="D4254" t="s">
        <v>2520</v>
      </c>
      <c r="E4254" t="s">
        <v>3753</v>
      </c>
      <c r="F4254" s="440">
        <v>46084</v>
      </c>
      <c r="G4254">
        <v>19558</v>
      </c>
      <c r="H4254" t="s">
        <v>5950</v>
      </c>
      <c r="I4254" t="s">
        <v>6085</v>
      </c>
      <c r="J4254">
        <v>0.6</v>
      </c>
      <c r="K4254" t="s">
        <v>5598</v>
      </c>
      <c r="L4254">
        <v>7.8</v>
      </c>
      <c r="M4254">
        <v>13</v>
      </c>
      <c r="N4254" t="s">
        <v>6085</v>
      </c>
      <c r="O4254" t="s">
        <v>463</v>
      </c>
    </row>
    <row r="4255" spans="1:15" x14ac:dyDescent="0.3">
      <c r="A4255">
        <v>215245</v>
      </c>
      <c r="B4255">
        <v>122</v>
      </c>
      <c r="C4255" t="s">
        <v>552</v>
      </c>
      <c r="D4255" t="s">
        <v>2520</v>
      </c>
      <c r="E4255" t="s">
        <v>3753</v>
      </c>
      <c r="F4255" s="440">
        <v>46084</v>
      </c>
      <c r="G4255">
        <v>19738</v>
      </c>
      <c r="H4255" t="s">
        <v>6018</v>
      </c>
      <c r="I4255" t="s">
        <v>6085</v>
      </c>
      <c r="J4255">
        <v>20</v>
      </c>
      <c r="K4255" t="s">
        <v>5598</v>
      </c>
      <c r="L4255">
        <v>56</v>
      </c>
      <c r="M4255">
        <v>2.8</v>
      </c>
      <c r="N4255" t="s">
        <v>6085</v>
      </c>
      <c r="O4255" t="s">
        <v>463</v>
      </c>
    </row>
    <row r="4256" spans="1:15" x14ac:dyDescent="0.3">
      <c r="A4256">
        <v>215245</v>
      </c>
      <c r="B4256">
        <v>122</v>
      </c>
      <c r="C4256" t="s">
        <v>552</v>
      </c>
      <c r="D4256" t="s">
        <v>2520</v>
      </c>
      <c r="E4256" t="s">
        <v>3753</v>
      </c>
      <c r="F4256" s="440">
        <v>46084</v>
      </c>
      <c r="G4256">
        <v>19721</v>
      </c>
      <c r="H4256" t="s">
        <v>5952</v>
      </c>
      <c r="I4256" t="s">
        <v>6085</v>
      </c>
      <c r="J4256">
        <v>1</v>
      </c>
      <c r="K4256" t="s">
        <v>5598</v>
      </c>
      <c r="L4256">
        <v>40</v>
      </c>
      <c r="M4256">
        <v>40</v>
      </c>
      <c r="N4256" t="s">
        <v>6085</v>
      </c>
      <c r="O4256" t="s">
        <v>463</v>
      </c>
    </row>
    <row r="4257" spans="1:15" x14ac:dyDescent="0.3">
      <c r="A4257">
        <v>215245</v>
      </c>
      <c r="B4257">
        <v>122</v>
      </c>
      <c r="C4257" t="s">
        <v>552</v>
      </c>
      <c r="D4257" t="s">
        <v>2520</v>
      </c>
      <c r="E4257" t="s">
        <v>3753</v>
      </c>
      <c r="F4257" s="440">
        <v>46084</v>
      </c>
      <c r="G4257">
        <v>19743</v>
      </c>
      <c r="H4257" t="s">
        <v>5940</v>
      </c>
      <c r="I4257" t="s">
        <v>6085</v>
      </c>
      <c r="J4257">
        <v>7</v>
      </c>
      <c r="K4257" t="s">
        <v>5598</v>
      </c>
      <c r="L4257">
        <v>105</v>
      </c>
      <c r="M4257">
        <v>15</v>
      </c>
      <c r="N4257" t="s">
        <v>6085</v>
      </c>
      <c r="O4257" t="s">
        <v>463</v>
      </c>
    </row>
    <row r="4258" spans="1:15" x14ac:dyDescent="0.3">
      <c r="A4258">
        <v>215245</v>
      </c>
      <c r="B4258">
        <v>122</v>
      </c>
      <c r="C4258" t="s">
        <v>552</v>
      </c>
      <c r="D4258" t="s">
        <v>2520</v>
      </c>
      <c r="E4258" t="s">
        <v>3753</v>
      </c>
      <c r="F4258" s="440">
        <v>46084</v>
      </c>
      <c r="G4258">
        <v>23113</v>
      </c>
      <c r="H4258" t="s">
        <v>5985</v>
      </c>
      <c r="I4258" t="s">
        <v>6085</v>
      </c>
      <c r="J4258">
        <v>1</v>
      </c>
      <c r="K4258" t="s">
        <v>5598</v>
      </c>
      <c r="L4258">
        <v>9</v>
      </c>
      <c r="M4258">
        <v>9</v>
      </c>
      <c r="N4258" t="s">
        <v>6085</v>
      </c>
      <c r="O4258" t="s">
        <v>463</v>
      </c>
    </row>
    <row r="4259" spans="1:15" x14ac:dyDescent="0.3">
      <c r="A4259">
        <v>215245</v>
      </c>
      <c r="B4259">
        <v>122</v>
      </c>
      <c r="C4259" t="s">
        <v>552</v>
      </c>
      <c r="D4259" t="s">
        <v>2520</v>
      </c>
      <c r="E4259" t="s">
        <v>3753</v>
      </c>
      <c r="F4259" s="440">
        <v>46084</v>
      </c>
      <c r="G4259">
        <v>23241</v>
      </c>
      <c r="H4259" t="s">
        <v>5932</v>
      </c>
      <c r="I4259" t="s">
        <v>6085</v>
      </c>
      <c r="J4259">
        <v>1</v>
      </c>
      <c r="K4259" t="s">
        <v>5598</v>
      </c>
      <c r="L4259">
        <v>3.5</v>
      </c>
      <c r="M4259">
        <v>3.5</v>
      </c>
      <c r="N4259" t="s">
        <v>6085</v>
      </c>
      <c r="O4259" t="s">
        <v>463</v>
      </c>
    </row>
    <row r="4260" spans="1:15" x14ac:dyDescent="0.3">
      <c r="A4260">
        <v>215245</v>
      </c>
      <c r="B4260">
        <v>122</v>
      </c>
      <c r="C4260" t="s">
        <v>552</v>
      </c>
      <c r="D4260" t="s">
        <v>2520</v>
      </c>
      <c r="E4260" t="s">
        <v>3753</v>
      </c>
      <c r="F4260" s="440">
        <v>46084</v>
      </c>
      <c r="G4260">
        <v>23236</v>
      </c>
      <c r="H4260" t="s">
        <v>5934</v>
      </c>
      <c r="I4260" t="s">
        <v>6085</v>
      </c>
      <c r="J4260">
        <v>2.5</v>
      </c>
      <c r="K4260" t="s">
        <v>5598</v>
      </c>
      <c r="L4260">
        <v>18.75</v>
      </c>
      <c r="M4260">
        <v>7.5</v>
      </c>
      <c r="N4260" t="s">
        <v>6085</v>
      </c>
      <c r="O4260" t="s">
        <v>463</v>
      </c>
    </row>
    <row r="4261" spans="1:15" x14ac:dyDescent="0.3">
      <c r="A4261">
        <v>215245</v>
      </c>
      <c r="B4261">
        <v>122</v>
      </c>
      <c r="C4261" t="s">
        <v>552</v>
      </c>
      <c r="D4261" t="s">
        <v>2520</v>
      </c>
      <c r="E4261" t="s">
        <v>3753</v>
      </c>
      <c r="F4261" s="440">
        <v>46084</v>
      </c>
      <c r="G4261">
        <v>23359</v>
      </c>
      <c r="H4261" t="s">
        <v>5939</v>
      </c>
      <c r="I4261" t="s">
        <v>6085</v>
      </c>
      <c r="J4261">
        <v>10</v>
      </c>
      <c r="K4261" t="s">
        <v>5598</v>
      </c>
      <c r="L4261">
        <v>24</v>
      </c>
      <c r="M4261">
        <v>2.4</v>
      </c>
      <c r="N4261" t="s">
        <v>6085</v>
      </c>
      <c r="O4261" t="s">
        <v>463</v>
      </c>
    </row>
    <row r="4262" spans="1:15" x14ac:dyDescent="0.3">
      <c r="A4262">
        <v>215245</v>
      </c>
      <c r="B4262">
        <v>122</v>
      </c>
      <c r="C4262" t="s">
        <v>552</v>
      </c>
      <c r="D4262" t="s">
        <v>2520</v>
      </c>
      <c r="E4262" t="s">
        <v>3753</v>
      </c>
      <c r="F4262" s="440">
        <v>46084</v>
      </c>
      <c r="G4262">
        <v>23095</v>
      </c>
      <c r="H4262" t="s">
        <v>5942</v>
      </c>
      <c r="I4262" t="s">
        <v>6085</v>
      </c>
      <c r="J4262">
        <v>150</v>
      </c>
      <c r="K4262" t="s">
        <v>5613</v>
      </c>
      <c r="L4262">
        <v>187.5</v>
      </c>
      <c r="M4262">
        <v>1.25</v>
      </c>
      <c r="N4262" t="s">
        <v>6085</v>
      </c>
      <c r="O4262" t="s">
        <v>463</v>
      </c>
    </row>
    <row r="4263" spans="1:15" x14ac:dyDescent="0.3">
      <c r="A4263">
        <v>215245</v>
      </c>
      <c r="B4263">
        <v>122</v>
      </c>
      <c r="C4263" t="s">
        <v>552</v>
      </c>
      <c r="D4263" t="s">
        <v>2520</v>
      </c>
      <c r="E4263" t="s">
        <v>3753</v>
      </c>
      <c r="F4263" s="440">
        <v>46084</v>
      </c>
      <c r="G4263">
        <v>24037</v>
      </c>
      <c r="H4263" t="s">
        <v>6116</v>
      </c>
      <c r="I4263" t="s">
        <v>6085</v>
      </c>
      <c r="J4263">
        <v>2</v>
      </c>
      <c r="K4263" t="s">
        <v>5598</v>
      </c>
      <c r="L4263">
        <v>39</v>
      </c>
      <c r="M4263">
        <v>19.5</v>
      </c>
      <c r="N4263" t="s">
        <v>6085</v>
      </c>
      <c r="O4263" t="s">
        <v>463</v>
      </c>
    </row>
    <row r="4264" spans="1:15" x14ac:dyDescent="0.3">
      <c r="A4264">
        <v>215245</v>
      </c>
      <c r="B4264">
        <v>122</v>
      </c>
      <c r="C4264" t="s">
        <v>552</v>
      </c>
      <c r="D4264" t="s">
        <v>2520</v>
      </c>
      <c r="E4264" t="s">
        <v>3753</v>
      </c>
      <c r="F4264" s="440">
        <v>46084</v>
      </c>
      <c r="G4264">
        <v>19472</v>
      </c>
      <c r="H4264" t="s">
        <v>6064</v>
      </c>
      <c r="I4264" t="s">
        <v>6085</v>
      </c>
      <c r="J4264">
        <v>1.2</v>
      </c>
      <c r="K4264" t="s">
        <v>5598</v>
      </c>
      <c r="L4264">
        <v>30</v>
      </c>
      <c r="M4264">
        <v>25</v>
      </c>
      <c r="N4264" t="s">
        <v>6085</v>
      </c>
      <c r="O4264" t="s">
        <v>463</v>
      </c>
    </row>
    <row r="4265" spans="1:15" x14ac:dyDescent="0.3">
      <c r="A4265">
        <v>215243</v>
      </c>
      <c r="B4265">
        <v>122</v>
      </c>
      <c r="C4265" t="s">
        <v>552</v>
      </c>
      <c r="D4265" t="s">
        <v>2806</v>
      </c>
      <c r="E4265" t="s">
        <v>3754</v>
      </c>
      <c r="F4265" s="440">
        <v>46084</v>
      </c>
      <c r="G4265">
        <v>24986</v>
      </c>
      <c r="H4265" t="s">
        <v>5835</v>
      </c>
      <c r="I4265" t="s">
        <v>6085</v>
      </c>
      <c r="J4265">
        <v>2</v>
      </c>
      <c r="K4265" t="s">
        <v>6157</v>
      </c>
      <c r="L4265">
        <v>358.8</v>
      </c>
      <c r="M4265">
        <v>179.4</v>
      </c>
      <c r="N4265" t="s">
        <v>6085</v>
      </c>
      <c r="O4265" t="s">
        <v>463</v>
      </c>
    </row>
    <row r="4266" spans="1:15" x14ac:dyDescent="0.3">
      <c r="A4266">
        <v>215241</v>
      </c>
      <c r="B4266">
        <v>122</v>
      </c>
      <c r="C4266" t="s">
        <v>552</v>
      </c>
      <c r="D4266" t="s">
        <v>2868</v>
      </c>
      <c r="E4266" t="s">
        <v>3755</v>
      </c>
      <c r="F4266" s="440">
        <v>46084</v>
      </c>
      <c r="G4266">
        <v>19370</v>
      </c>
      <c r="H4266" t="s">
        <v>5695</v>
      </c>
      <c r="I4266" t="s">
        <v>6085</v>
      </c>
      <c r="J4266">
        <v>17.16</v>
      </c>
      <c r="K4266" t="s">
        <v>5598</v>
      </c>
      <c r="L4266">
        <v>1626.77</v>
      </c>
      <c r="M4266">
        <v>94.800117</v>
      </c>
      <c r="N4266" t="s">
        <v>6085</v>
      </c>
      <c r="O4266" t="s">
        <v>463</v>
      </c>
    </row>
    <row r="4267" spans="1:15" x14ac:dyDescent="0.3">
      <c r="A4267">
        <v>215241</v>
      </c>
      <c r="B4267">
        <v>122</v>
      </c>
      <c r="C4267" t="s">
        <v>552</v>
      </c>
      <c r="D4267" t="s">
        <v>2868</v>
      </c>
      <c r="E4267" t="s">
        <v>3755</v>
      </c>
      <c r="F4267" s="440">
        <v>46084</v>
      </c>
      <c r="G4267">
        <v>26596</v>
      </c>
      <c r="H4267" t="s">
        <v>5891</v>
      </c>
      <c r="I4267" t="s">
        <v>6085</v>
      </c>
      <c r="J4267">
        <v>1.29</v>
      </c>
      <c r="K4267" t="s">
        <v>5598</v>
      </c>
      <c r="L4267">
        <v>129.26</v>
      </c>
      <c r="M4267">
        <v>100.20155</v>
      </c>
      <c r="N4267" t="s">
        <v>6085</v>
      </c>
      <c r="O4267" t="s">
        <v>463</v>
      </c>
    </row>
    <row r="4268" spans="1:15" x14ac:dyDescent="0.3">
      <c r="A4268">
        <v>215240</v>
      </c>
      <c r="B4268">
        <v>122</v>
      </c>
      <c r="C4268" t="s">
        <v>552</v>
      </c>
      <c r="D4268" t="s">
        <v>2754</v>
      </c>
      <c r="E4268" t="s">
        <v>3756</v>
      </c>
      <c r="F4268" s="440">
        <v>46084</v>
      </c>
      <c r="G4268">
        <v>18589</v>
      </c>
      <c r="H4268" t="s">
        <v>5722</v>
      </c>
      <c r="I4268" t="s">
        <v>4764</v>
      </c>
      <c r="J4268">
        <v>12</v>
      </c>
      <c r="K4268" t="s">
        <v>5605</v>
      </c>
      <c r="L4268">
        <v>1410.72</v>
      </c>
      <c r="M4268">
        <v>117.56</v>
      </c>
      <c r="N4268" t="s">
        <v>4764</v>
      </c>
      <c r="O4268" t="s">
        <v>463</v>
      </c>
    </row>
    <row r="4269" spans="1:15" x14ac:dyDescent="0.3">
      <c r="A4269">
        <v>215240</v>
      </c>
      <c r="B4269">
        <v>122</v>
      </c>
      <c r="C4269" t="s">
        <v>552</v>
      </c>
      <c r="D4269" t="s">
        <v>2754</v>
      </c>
      <c r="E4269" t="s">
        <v>3756</v>
      </c>
      <c r="F4269" s="440">
        <v>46084</v>
      </c>
      <c r="G4269">
        <v>18586</v>
      </c>
      <c r="H4269" t="s">
        <v>6013</v>
      </c>
      <c r="I4269" t="s">
        <v>4764</v>
      </c>
      <c r="J4269">
        <v>6</v>
      </c>
      <c r="K4269" t="s">
        <v>5605</v>
      </c>
      <c r="L4269">
        <v>773.82</v>
      </c>
      <c r="M4269">
        <v>128.97</v>
      </c>
      <c r="N4269" t="s">
        <v>4764</v>
      </c>
      <c r="O4269" t="s">
        <v>463</v>
      </c>
    </row>
    <row r="4270" spans="1:15" x14ac:dyDescent="0.3">
      <c r="A4270">
        <v>215237</v>
      </c>
      <c r="B4270">
        <v>122</v>
      </c>
      <c r="C4270" t="s">
        <v>552</v>
      </c>
      <c r="D4270" t="s">
        <v>2738</v>
      </c>
      <c r="E4270" t="s">
        <v>3757</v>
      </c>
      <c r="F4270" s="440">
        <v>46084</v>
      </c>
      <c r="G4270">
        <v>20301</v>
      </c>
      <c r="H4270" t="s">
        <v>5617</v>
      </c>
      <c r="I4270" t="s">
        <v>6085</v>
      </c>
      <c r="J4270">
        <v>10</v>
      </c>
      <c r="K4270" t="s">
        <v>5605</v>
      </c>
      <c r="L4270">
        <v>189</v>
      </c>
      <c r="M4270">
        <v>18.899999999999999</v>
      </c>
      <c r="N4270" t="s">
        <v>6085</v>
      </c>
      <c r="O4270" t="s">
        <v>463</v>
      </c>
    </row>
    <row r="4271" spans="1:15" x14ac:dyDescent="0.3">
      <c r="A4271">
        <v>215237</v>
      </c>
      <c r="B4271">
        <v>122</v>
      </c>
      <c r="C4271" t="s">
        <v>552</v>
      </c>
      <c r="D4271" t="s">
        <v>2738</v>
      </c>
      <c r="E4271" t="s">
        <v>3757</v>
      </c>
      <c r="F4271" s="440">
        <v>46084</v>
      </c>
      <c r="G4271">
        <v>21017</v>
      </c>
      <c r="H4271" t="s">
        <v>5673</v>
      </c>
      <c r="I4271" t="s">
        <v>6085</v>
      </c>
      <c r="J4271">
        <v>2</v>
      </c>
      <c r="K4271" t="s">
        <v>6351</v>
      </c>
      <c r="L4271">
        <v>311.8</v>
      </c>
      <c r="M4271">
        <v>155.9</v>
      </c>
      <c r="N4271" t="s">
        <v>6085</v>
      </c>
      <c r="O4271" t="s">
        <v>463</v>
      </c>
    </row>
    <row r="4272" spans="1:15" x14ac:dyDescent="0.3">
      <c r="A4272">
        <v>215233</v>
      </c>
      <c r="B4272">
        <v>122</v>
      </c>
      <c r="C4272" t="s">
        <v>552</v>
      </c>
      <c r="D4272" t="s">
        <v>2704</v>
      </c>
      <c r="E4272" t="s">
        <v>3758</v>
      </c>
      <c r="F4272" s="440">
        <v>46084</v>
      </c>
      <c r="G4272">
        <v>24083</v>
      </c>
      <c r="H4272" t="s">
        <v>5924</v>
      </c>
      <c r="I4272" t="s">
        <v>6085</v>
      </c>
      <c r="J4272">
        <v>75</v>
      </c>
      <c r="K4272" t="s">
        <v>5598</v>
      </c>
      <c r="L4272">
        <v>321</v>
      </c>
      <c r="M4272">
        <v>4.28</v>
      </c>
      <c r="N4272" t="s">
        <v>6085</v>
      </c>
      <c r="O4272" t="s">
        <v>463</v>
      </c>
    </row>
    <row r="4273" spans="1:15" x14ac:dyDescent="0.3">
      <c r="A4273">
        <v>215233</v>
      </c>
      <c r="B4273">
        <v>122</v>
      </c>
      <c r="C4273" t="s">
        <v>552</v>
      </c>
      <c r="D4273" t="s">
        <v>2704</v>
      </c>
      <c r="E4273" t="s">
        <v>3758</v>
      </c>
      <c r="F4273" s="440">
        <v>46084</v>
      </c>
      <c r="G4273">
        <v>19589</v>
      </c>
      <c r="H4273" t="s">
        <v>5943</v>
      </c>
      <c r="I4273" t="s">
        <v>6085</v>
      </c>
      <c r="J4273">
        <v>1.1000000000000001</v>
      </c>
      <c r="K4273" t="s">
        <v>5598</v>
      </c>
      <c r="L4273">
        <v>6.14</v>
      </c>
      <c r="M4273">
        <v>5.5818180000000002</v>
      </c>
      <c r="N4273" t="s">
        <v>6085</v>
      </c>
      <c r="O4273" t="s">
        <v>463</v>
      </c>
    </row>
    <row r="4274" spans="1:15" x14ac:dyDescent="0.3">
      <c r="A4274">
        <v>215233</v>
      </c>
      <c r="B4274">
        <v>122</v>
      </c>
      <c r="C4274" t="s">
        <v>552</v>
      </c>
      <c r="D4274" t="s">
        <v>2704</v>
      </c>
      <c r="E4274" t="s">
        <v>3758</v>
      </c>
      <c r="F4274" s="440">
        <v>46084</v>
      </c>
      <c r="G4274">
        <v>19465</v>
      </c>
      <c r="H4274" t="s">
        <v>5953</v>
      </c>
      <c r="I4274" t="s">
        <v>6085</v>
      </c>
      <c r="J4274">
        <v>1.65</v>
      </c>
      <c r="K4274" t="s">
        <v>5598</v>
      </c>
      <c r="L4274">
        <v>10.77</v>
      </c>
      <c r="M4274">
        <v>6.5272730000000001</v>
      </c>
      <c r="N4274" t="s">
        <v>6085</v>
      </c>
      <c r="O4274" t="s">
        <v>463</v>
      </c>
    </row>
    <row r="4275" spans="1:15" x14ac:dyDescent="0.3">
      <c r="A4275">
        <v>215233</v>
      </c>
      <c r="B4275">
        <v>122</v>
      </c>
      <c r="C4275" t="s">
        <v>552</v>
      </c>
      <c r="D4275" t="s">
        <v>2704</v>
      </c>
      <c r="E4275" t="s">
        <v>3758</v>
      </c>
      <c r="F4275" s="440">
        <v>46084</v>
      </c>
      <c r="G4275">
        <v>19652</v>
      </c>
      <c r="H4275" t="s">
        <v>5920</v>
      </c>
      <c r="I4275" t="s">
        <v>6085</v>
      </c>
      <c r="J4275">
        <v>1.1000000000000001</v>
      </c>
      <c r="K4275" t="s">
        <v>5598</v>
      </c>
      <c r="L4275">
        <v>18.350000000000001</v>
      </c>
      <c r="M4275">
        <v>16.681818</v>
      </c>
      <c r="N4275" t="s">
        <v>6085</v>
      </c>
      <c r="O4275" t="s">
        <v>463</v>
      </c>
    </row>
    <row r="4276" spans="1:15" x14ac:dyDescent="0.3">
      <c r="A4276">
        <v>215233</v>
      </c>
      <c r="B4276">
        <v>122</v>
      </c>
      <c r="C4276" t="s">
        <v>552</v>
      </c>
      <c r="D4276" t="s">
        <v>2704</v>
      </c>
      <c r="E4276" t="s">
        <v>3758</v>
      </c>
      <c r="F4276" s="440">
        <v>46084</v>
      </c>
      <c r="G4276">
        <v>19553</v>
      </c>
      <c r="H4276" t="s">
        <v>6155</v>
      </c>
      <c r="I4276" t="s">
        <v>6085</v>
      </c>
      <c r="J4276">
        <v>1.85</v>
      </c>
      <c r="K4276" t="s">
        <v>5598</v>
      </c>
      <c r="L4276">
        <v>9.4</v>
      </c>
      <c r="M4276">
        <v>5.0810810000000002</v>
      </c>
      <c r="N4276" t="s">
        <v>6085</v>
      </c>
      <c r="O4276" t="s">
        <v>463</v>
      </c>
    </row>
    <row r="4277" spans="1:15" x14ac:dyDescent="0.3">
      <c r="A4277">
        <v>215233</v>
      </c>
      <c r="B4277">
        <v>122</v>
      </c>
      <c r="C4277" t="s">
        <v>552</v>
      </c>
      <c r="D4277" t="s">
        <v>2704</v>
      </c>
      <c r="E4277" t="s">
        <v>3758</v>
      </c>
      <c r="F4277" s="440">
        <v>46084</v>
      </c>
      <c r="G4277">
        <v>19790</v>
      </c>
      <c r="H4277" t="s">
        <v>5948</v>
      </c>
      <c r="I4277" t="s">
        <v>6085</v>
      </c>
      <c r="J4277">
        <v>2</v>
      </c>
      <c r="K4277" t="s">
        <v>5598</v>
      </c>
      <c r="L4277">
        <v>92.8</v>
      </c>
      <c r="M4277">
        <v>46.4</v>
      </c>
      <c r="N4277" t="s">
        <v>6085</v>
      </c>
      <c r="O4277" t="s">
        <v>463</v>
      </c>
    </row>
    <row r="4278" spans="1:15" x14ac:dyDescent="0.3">
      <c r="A4278">
        <v>215233</v>
      </c>
      <c r="B4278">
        <v>122</v>
      </c>
      <c r="C4278" t="s">
        <v>552</v>
      </c>
      <c r="D4278" t="s">
        <v>2704</v>
      </c>
      <c r="E4278" t="s">
        <v>3758</v>
      </c>
      <c r="F4278" s="440">
        <v>46084</v>
      </c>
      <c r="G4278">
        <v>23195</v>
      </c>
      <c r="H4278" t="s">
        <v>5951</v>
      </c>
      <c r="I4278" t="s">
        <v>6085</v>
      </c>
      <c r="J4278">
        <v>0.5</v>
      </c>
      <c r="K4278" t="s">
        <v>5598</v>
      </c>
      <c r="L4278">
        <v>7.25</v>
      </c>
      <c r="M4278">
        <v>14.5</v>
      </c>
      <c r="N4278" t="s">
        <v>6085</v>
      </c>
      <c r="O4278" t="s">
        <v>463</v>
      </c>
    </row>
    <row r="4279" spans="1:15" x14ac:dyDescent="0.3">
      <c r="A4279">
        <v>215233</v>
      </c>
      <c r="B4279">
        <v>122</v>
      </c>
      <c r="C4279" t="s">
        <v>552</v>
      </c>
      <c r="D4279" t="s">
        <v>2704</v>
      </c>
      <c r="E4279" t="s">
        <v>3758</v>
      </c>
      <c r="F4279" s="440">
        <v>46084</v>
      </c>
      <c r="G4279">
        <v>23186</v>
      </c>
      <c r="H4279" t="s">
        <v>5955</v>
      </c>
      <c r="I4279" t="s">
        <v>6085</v>
      </c>
      <c r="J4279">
        <v>20</v>
      </c>
      <c r="K4279" t="s">
        <v>5598</v>
      </c>
      <c r="L4279">
        <v>150.80000000000001</v>
      </c>
      <c r="M4279">
        <v>7.54</v>
      </c>
      <c r="N4279" t="s">
        <v>6085</v>
      </c>
      <c r="O4279" t="s">
        <v>463</v>
      </c>
    </row>
    <row r="4280" spans="1:15" x14ac:dyDescent="0.3">
      <c r="A4280">
        <v>215233</v>
      </c>
      <c r="B4280">
        <v>122</v>
      </c>
      <c r="C4280" t="s">
        <v>552</v>
      </c>
      <c r="D4280" t="s">
        <v>2704</v>
      </c>
      <c r="E4280" t="s">
        <v>3758</v>
      </c>
      <c r="F4280" s="440">
        <v>46084</v>
      </c>
      <c r="G4280">
        <v>25647</v>
      </c>
      <c r="H4280" t="s">
        <v>5918</v>
      </c>
      <c r="I4280" t="s">
        <v>6085</v>
      </c>
      <c r="J4280">
        <v>0.95</v>
      </c>
      <c r="K4280" t="s">
        <v>5598</v>
      </c>
      <c r="L4280">
        <v>23.27</v>
      </c>
      <c r="M4280">
        <v>24.494737000000001</v>
      </c>
      <c r="N4280" t="s">
        <v>6085</v>
      </c>
      <c r="O4280" t="s">
        <v>463</v>
      </c>
    </row>
    <row r="4281" spans="1:15" x14ac:dyDescent="0.3">
      <c r="A4281">
        <v>215230</v>
      </c>
      <c r="B4281">
        <v>122</v>
      </c>
      <c r="C4281" t="s">
        <v>552</v>
      </c>
      <c r="D4281" t="s">
        <v>2715</v>
      </c>
      <c r="E4281" t="s">
        <v>3759</v>
      </c>
      <c r="F4281" s="440">
        <v>46085</v>
      </c>
      <c r="G4281">
        <v>19166</v>
      </c>
      <c r="H4281" t="s">
        <v>5892</v>
      </c>
      <c r="I4281" t="s">
        <v>6085</v>
      </c>
      <c r="J4281">
        <v>15</v>
      </c>
      <c r="K4281" t="s">
        <v>5613</v>
      </c>
      <c r="L4281">
        <v>305.25</v>
      </c>
      <c r="M4281">
        <v>20.350000000000001</v>
      </c>
      <c r="N4281" t="s">
        <v>6085</v>
      </c>
      <c r="O4281" t="s">
        <v>463</v>
      </c>
    </row>
    <row r="4282" spans="1:15" x14ac:dyDescent="0.3">
      <c r="A4282">
        <v>215230</v>
      </c>
      <c r="B4282">
        <v>122</v>
      </c>
      <c r="C4282" t="s">
        <v>552</v>
      </c>
      <c r="D4282" t="s">
        <v>2715</v>
      </c>
      <c r="E4282" t="s">
        <v>3759</v>
      </c>
      <c r="F4282" s="440">
        <v>46085</v>
      </c>
      <c r="G4282">
        <v>21372</v>
      </c>
      <c r="H4282" t="s">
        <v>5704</v>
      </c>
      <c r="I4282" t="s">
        <v>6085</v>
      </c>
      <c r="J4282">
        <v>21</v>
      </c>
      <c r="K4282" t="s">
        <v>5613</v>
      </c>
      <c r="L4282">
        <v>651</v>
      </c>
      <c r="M4282">
        <v>31</v>
      </c>
      <c r="N4282" t="s">
        <v>6085</v>
      </c>
      <c r="O4282" t="s">
        <v>463</v>
      </c>
    </row>
    <row r="4283" spans="1:15" x14ac:dyDescent="0.3">
      <c r="A4283">
        <v>215229</v>
      </c>
      <c r="B4283">
        <v>122</v>
      </c>
      <c r="C4283" t="s">
        <v>552</v>
      </c>
      <c r="D4283" t="s">
        <v>2746</v>
      </c>
      <c r="E4283" t="s">
        <v>3760</v>
      </c>
      <c r="F4283" s="440">
        <v>46083</v>
      </c>
      <c r="G4283">
        <v>27340</v>
      </c>
      <c r="H4283" t="s">
        <v>6118</v>
      </c>
      <c r="I4283" t="s">
        <v>4764</v>
      </c>
      <c r="J4283">
        <v>16</v>
      </c>
      <c r="K4283" t="s">
        <v>5605</v>
      </c>
      <c r="L4283">
        <v>857.92</v>
      </c>
      <c r="M4283">
        <v>53.62</v>
      </c>
      <c r="N4283" t="s">
        <v>4764</v>
      </c>
      <c r="O4283" t="s">
        <v>463</v>
      </c>
    </row>
    <row r="4284" spans="1:15" x14ac:dyDescent="0.3">
      <c r="A4284">
        <v>215229</v>
      </c>
      <c r="B4284">
        <v>122</v>
      </c>
      <c r="C4284" t="s">
        <v>552</v>
      </c>
      <c r="D4284" t="s">
        <v>2746</v>
      </c>
      <c r="E4284" t="s">
        <v>3760</v>
      </c>
      <c r="F4284" s="440">
        <v>46083</v>
      </c>
      <c r="G4284">
        <v>28315</v>
      </c>
      <c r="H4284" t="s">
        <v>6120</v>
      </c>
      <c r="I4284" t="s">
        <v>4764</v>
      </c>
      <c r="J4284">
        <v>7</v>
      </c>
      <c r="K4284" t="s">
        <v>5605</v>
      </c>
      <c r="L4284">
        <v>304.92</v>
      </c>
      <c r="M4284">
        <v>43.56</v>
      </c>
      <c r="N4284" t="s">
        <v>4764</v>
      </c>
      <c r="O4284" t="s">
        <v>463</v>
      </c>
    </row>
    <row r="4285" spans="1:15" x14ac:dyDescent="0.3">
      <c r="A4285">
        <v>215229</v>
      </c>
      <c r="B4285">
        <v>122</v>
      </c>
      <c r="C4285" t="s">
        <v>552</v>
      </c>
      <c r="D4285" t="s">
        <v>2746</v>
      </c>
      <c r="E4285" t="s">
        <v>3760</v>
      </c>
      <c r="F4285" s="440">
        <v>46083</v>
      </c>
      <c r="G4285">
        <v>28316</v>
      </c>
      <c r="H4285" t="s">
        <v>6119</v>
      </c>
      <c r="I4285" t="s">
        <v>4764</v>
      </c>
      <c r="J4285">
        <v>6</v>
      </c>
      <c r="K4285" t="s">
        <v>5605</v>
      </c>
      <c r="L4285">
        <v>234.3</v>
      </c>
      <c r="M4285">
        <v>39.049999999999997</v>
      </c>
      <c r="N4285" t="s">
        <v>4764</v>
      </c>
      <c r="O4285" t="s">
        <v>463</v>
      </c>
    </row>
    <row r="4286" spans="1:15" x14ac:dyDescent="0.3">
      <c r="A4286">
        <v>215228</v>
      </c>
      <c r="B4286">
        <v>122</v>
      </c>
      <c r="C4286" t="s">
        <v>552</v>
      </c>
      <c r="D4286" t="s">
        <v>2773</v>
      </c>
      <c r="E4286" t="s">
        <v>3761</v>
      </c>
      <c r="F4286" s="440">
        <v>46084</v>
      </c>
      <c r="G4286">
        <v>25535</v>
      </c>
      <c r="H4286" t="s">
        <v>5827</v>
      </c>
      <c r="I4286" t="s">
        <v>4764</v>
      </c>
      <c r="J4286">
        <v>6</v>
      </c>
      <c r="K4286" t="s">
        <v>5601</v>
      </c>
      <c r="L4286">
        <v>700.56</v>
      </c>
      <c r="M4286">
        <v>116.76</v>
      </c>
      <c r="N4286" t="s">
        <v>4764</v>
      </c>
      <c r="O4286" t="s">
        <v>463</v>
      </c>
    </row>
    <row r="4287" spans="1:15" x14ac:dyDescent="0.3">
      <c r="A4287">
        <v>215226</v>
      </c>
      <c r="B4287">
        <v>122</v>
      </c>
      <c r="C4287" t="s">
        <v>552</v>
      </c>
      <c r="D4287" t="s">
        <v>3584</v>
      </c>
      <c r="E4287" t="s">
        <v>3762</v>
      </c>
      <c r="F4287" s="440">
        <v>46084</v>
      </c>
      <c r="G4287">
        <v>17969</v>
      </c>
      <c r="H4287" t="s">
        <v>6042</v>
      </c>
      <c r="I4287" t="s">
        <v>4764</v>
      </c>
      <c r="J4287">
        <v>40</v>
      </c>
      <c r="K4287" t="s">
        <v>6227</v>
      </c>
      <c r="L4287">
        <v>936</v>
      </c>
      <c r="M4287">
        <v>23.4</v>
      </c>
      <c r="N4287" t="s">
        <v>4764</v>
      </c>
      <c r="O4287" t="s">
        <v>463</v>
      </c>
    </row>
    <row r="4288" spans="1:15" x14ac:dyDescent="0.3">
      <c r="A4288">
        <v>215226</v>
      </c>
      <c r="B4288">
        <v>122</v>
      </c>
      <c r="C4288" t="s">
        <v>552</v>
      </c>
      <c r="D4288" t="s">
        <v>3584</v>
      </c>
      <c r="E4288" t="s">
        <v>3762</v>
      </c>
      <c r="F4288" s="440">
        <v>46084</v>
      </c>
      <c r="G4288">
        <v>24006</v>
      </c>
      <c r="H4288" t="s">
        <v>5991</v>
      </c>
      <c r="I4288" t="s">
        <v>4764</v>
      </c>
      <c r="J4288">
        <v>20</v>
      </c>
      <c r="K4288" t="s">
        <v>5605</v>
      </c>
      <c r="L4288">
        <v>492</v>
      </c>
      <c r="M4288">
        <v>24.6</v>
      </c>
      <c r="N4288" t="s">
        <v>4764</v>
      </c>
      <c r="O4288" t="s">
        <v>463</v>
      </c>
    </row>
    <row r="4289" spans="1:15" x14ac:dyDescent="0.3">
      <c r="A4289">
        <v>215225</v>
      </c>
      <c r="B4289">
        <v>122</v>
      </c>
      <c r="C4289" t="s">
        <v>552</v>
      </c>
      <c r="D4289" t="s">
        <v>2729</v>
      </c>
      <c r="E4289" t="s">
        <v>3763</v>
      </c>
      <c r="F4289" s="440">
        <v>46084</v>
      </c>
      <c r="G4289">
        <v>19034</v>
      </c>
      <c r="H4289" t="s">
        <v>5712</v>
      </c>
      <c r="I4289" t="s">
        <v>6085</v>
      </c>
      <c r="J4289">
        <v>20</v>
      </c>
      <c r="K4289" t="s">
        <v>5598</v>
      </c>
      <c r="L4289">
        <v>179.8</v>
      </c>
      <c r="M4289">
        <v>8.99</v>
      </c>
      <c r="N4289" t="s">
        <v>6085</v>
      </c>
      <c r="O4289" t="s">
        <v>463</v>
      </c>
    </row>
    <row r="4290" spans="1:15" x14ac:dyDescent="0.3">
      <c r="A4290">
        <v>215225</v>
      </c>
      <c r="B4290">
        <v>122</v>
      </c>
      <c r="C4290" t="s">
        <v>552</v>
      </c>
      <c r="D4290" t="s">
        <v>2729</v>
      </c>
      <c r="E4290" t="s">
        <v>3763</v>
      </c>
      <c r="F4290" s="440">
        <v>46084</v>
      </c>
      <c r="G4290">
        <v>25128</v>
      </c>
      <c r="H4290" t="s">
        <v>5897</v>
      </c>
      <c r="I4290" t="s">
        <v>6085</v>
      </c>
      <c r="J4290">
        <v>16.2</v>
      </c>
      <c r="K4290" t="s">
        <v>5598</v>
      </c>
      <c r="L4290">
        <v>630.17999999999995</v>
      </c>
      <c r="M4290">
        <v>38.9</v>
      </c>
      <c r="N4290" t="s">
        <v>6085</v>
      </c>
      <c r="O4290" t="s">
        <v>463</v>
      </c>
    </row>
    <row r="4291" spans="1:15" x14ac:dyDescent="0.3">
      <c r="A4291">
        <v>215225</v>
      </c>
      <c r="B4291">
        <v>122</v>
      </c>
      <c r="C4291" t="s">
        <v>552</v>
      </c>
      <c r="D4291" t="s">
        <v>2729</v>
      </c>
      <c r="E4291" t="s">
        <v>3763</v>
      </c>
      <c r="F4291" s="440">
        <v>46084</v>
      </c>
      <c r="G4291">
        <v>25126</v>
      </c>
      <c r="H4291" t="s">
        <v>5859</v>
      </c>
      <c r="I4291" t="s">
        <v>6085</v>
      </c>
      <c r="J4291">
        <v>16</v>
      </c>
      <c r="K4291" t="s">
        <v>5598</v>
      </c>
      <c r="L4291">
        <v>670.4</v>
      </c>
      <c r="M4291">
        <v>41.9</v>
      </c>
      <c r="N4291" t="s">
        <v>6085</v>
      </c>
      <c r="O4291" t="s">
        <v>463</v>
      </c>
    </row>
    <row r="4292" spans="1:15" x14ac:dyDescent="0.3">
      <c r="A4292">
        <v>215225</v>
      </c>
      <c r="B4292">
        <v>122</v>
      </c>
      <c r="C4292" t="s">
        <v>552</v>
      </c>
      <c r="D4292" t="s">
        <v>2729</v>
      </c>
      <c r="E4292" t="s">
        <v>3763</v>
      </c>
      <c r="F4292" s="440">
        <v>46084</v>
      </c>
      <c r="G4292">
        <v>19017</v>
      </c>
      <c r="H4292" t="s">
        <v>5715</v>
      </c>
      <c r="I4292" t="s">
        <v>6085</v>
      </c>
      <c r="J4292">
        <v>31.5</v>
      </c>
      <c r="K4292" t="s">
        <v>5598</v>
      </c>
      <c r="L4292">
        <v>472.19</v>
      </c>
      <c r="M4292">
        <v>14.990159</v>
      </c>
      <c r="N4292" t="s">
        <v>6085</v>
      </c>
      <c r="O4292" t="s">
        <v>463</v>
      </c>
    </row>
    <row r="4293" spans="1:15" x14ac:dyDescent="0.3">
      <c r="A4293">
        <v>215224</v>
      </c>
      <c r="B4293">
        <v>122</v>
      </c>
      <c r="C4293" t="s">
        <v>552</v>
      </c>
      <c r="D4293" t="s">
        <v>2865</v>
      </c>
      <c r="E4293" t="s">
        <v>3764</v>
      </c>
      <c r="F4293" s="440">
        <v>46083</v>
      </c>
      <c r="G4293">
        <v>27692</v>
      </c>
      <c r="H4293" t="s">
        <v>5895</v>
      </c>
      <c r="I4293" t="s">
        <v>6085</v>
      </c>
      <c r="J4293">
        <v>15</v>
      </c>
      <c r="K4293" t="s">
        <v>5598</v>
      </c>
      <c r="L4293">
        <v>1680</v>
      </c>
      <c r="M4293">
        <v>112</v>
      </c>
      <c r="N4293" t="s">
        <v>6085</v>
      </c>
      <c r="O4293" t="s">
        <v>463</v>
      </c>
    </row>
    <row r="4294" spans="1:15" x14ac:dyDescent="0.3">
      <c r="A4294">
        <v>215223</v>
      </c>
      <c r="B4294">
        <v>122</v>
      </c>
      <c r="C4294" t="s">
        <v>552</v>
      </c>
      <c r="D4294" t="s">
        <v>2727</v>
      </c>
      <c r="E4294" t="s">
        <v>3765</v>
      </c>
      <c r="F4294" s="440">
        <v>46083</v>
      </c>
      <c r="G4294">
        <v>26580</v>
      </c>
      <c r="H4294" t="s">
        <v>5909</v>
      </c>
      <c r="I4294" t="s">
        <v>6085</v>
      </c>
      <c r="J4294">
        <v>15.59</v>
      </c>
      <c r="K4294" t="s">
        <v>5598</v>
      </c>
      <c r="L4294">
        <v>1746.08</v>
      </c>
      <c r="M4294">
        <v>112</v>
      </c>
      <c r="N4294" t="s">
        <v>6085</v>
      </c>
      <c r="O4294" t="s">
        <v>463</v>
      </c>
    </row>
    <row r="4295" spans="1:15" x14ac:dyDescent="0.3">
      <c r="A4295">
        <v>215222</v>
      </c>
      <c r="B4295">
        <v>122</v>
      </c>
      <c r="C4295" t="s">
        <v>552</v>
      </c>
      <c r="D4295" t="s">
        <v>2693</v>
      </c>
      <c r="E4295" t="s">
        <v>3766</v>
      </c>
      <c r="F4295" s="440">
        <v>46083</v>
      </c>
      <c r="G4295">
        <v>22721</v>
      </c>
      <c r="H4295" t="s">
        <v>5710</v>
      </c>
      <c r="I4295" t="s">
        <v>6085</v>
      </c>
      <c r="J4295">
        <v>15.74</v>
      </c>
      <c r="K4295" t="s">
        <v>5598</v>
      </c>
      <c r="L4295">
        <v>445.44</v>
      </c>
      <c r="M4295">
        <v>28.299873000000002</v>
      </c>
      <c r="N4295" t="s">
        <v>6085</v>
      </c>
      <c r="O4295" t="s">
        <v>463</v>
      </c>
    </row>
    <row r="4296" spans="1:15" x14ac:dyDescent="0.3">
      <c r="A4296">
        <v>215221</v>
      </c>
      <c r="B4296">
        <v>122</v>
      </c>
      <c r="C4296" t="s">
        <v>552</v>
      </c>
      <c r="D4296" t="s">
        <v>2727</v>
      </c>
      <c r="E4296" t="s">
        <v>3767</v>
      </c>
      <c r="F4296" s="440">
        <v>46083</v>
      </c>
      <c r="G4296">
        <v>26592</v>
      </c>
      <c r="H4296" t="s">
        <v>5717</v>
      </c>
      <c r="I4296" t="s">
        <v>6085</v>
      </c>
      <c r="J4296">
        <v>15.01</v>
      </c>
      <c r="K4296" t="s">
        <v>5598</v>
      </c>
      <c r="L4296">
        <v>555.37</v>
      </c>
      <c r="M4296">
        <v>37</v>
      </c>
      <c r="N4296" t="s">
        <v>6085</v>
      </c>
      <c r="O4296" t="s">
        <v>463</v>
      </c>
    </row>
    <row r="4297" spans="1:15" x14ac:dyDescent="0.3">
      <c r="A4297">
        <v>215221</v>
      </c>
      <c r="B4297">
        <v>122</v>
      </c>
      <c r="C4297" t="s">
        <v>552</v>
      </c>
      <c r="D4297" t="s">
        <v>2727</v>
      </c>
      <c r="E4297" t="s">
        <v>3767</v>
      </c>
      <c r="F4297" s="440">
        <v>46083</v>
      </c>
      <c r="G4297">
        <v>26582</v>
      </c>
      <c r="H4297" t="s">
        <v>5711</v>
      </c>
      <c r="I4297" t="s">
        <v>6085</v>
      </c>
      <c r="J4297">
        <v>30.58</v>
      </c>
      <c r="K4297" t="s">
        <v>5598</v>
      </c>
      <c r="L4297">
        <v>3944.82</v>
      </c>
      <c r="M4297">
        <v>129</v>
      </c>
      <c r="N4297" t="s">
        <v>6085</v>
      </c>
      <c r="O4297" t="s">
        <v>463</v>
      </c>
    </row>
    <row r="4298" spans="1:15" x14ac:dyDescent="0.3">
      <c r="A4298">
        <v>215221</v>
      </c>
      <c r="B4298">
        <v>122</v>
      </c>
      <c r="C4298" t="s">
        <v>552</v>
      </c>
      <c r="D4298" t="s">
        <v>2727</v>
      </c>
      <c r="E4298" t="s">
        <v>3767</v>
      </c>
      <c r="F4298" s="440">
        <v>46083</v>
      </c>
      <c r="G4298">
        <v>28479</v>
      </c>
      <c r="H4298" t="s">
        <v>5959</v>
      </c>
      <c r="I4298" t="s">
        <v>6085</v>
      </c>
      <c r="J4298">
        <v>30.3</v>
      </c>
      <c r="K4298" t="s">
        <v>5598</v>
      </c>
      <c r="L4298">
        <v>2454.3000000000002</v>
      </c>
      <c r="M4298">
        <v>81</v>
      </c>
      <c r="N4298" t="s">
        <v>6085</v>
      </c>
      <c r="O4298" t="s">
        <v>463</v>
      </c>
    </row>
    <row r="4299" spans="1:15" x14ac:dyDescent="0.3">
      <c r="A4299">
        <v>213319</v>
      </c>
      <c r="B4299">
        <v>122</v>
      </c>
      <c r="C4299" t="s">
        <v>552</v>
      </c>
      <c r="D4299" t="s">
        <v>2877</v>
      </c>
      <c r="E4299" t="s">
        <v>3768</v>
      </c>
      <c r="F4299" s="440">
        <v>46083</v>
      </c>
      <c r="G4299">
        <v>24833</v>
      </c>
      <c r="H4299" t="s">
        <v>5707</v>
      </c>
      <c r="I4299" t="s">
        <v>6085</v>
      </c>
      <c r="J4299">
        <v>10</v>
      </c>
      <c r="K4299" t="s">
        <v>5703</v>
      </c>
      <c r="L4299">
        <v>507.5</v>
      </c>
      <c r="M4299">
        <v>50.75</v>
      </c>
      <c r="N4299" t="s">
        <v>6085</v>
      </c>
      <c r="O4299" t="s">
        <v>463</v>
      </c>
    </row>
    <row r="4300" spans="1:15" x14ac:dyDescent="0.3">
      <c r="A4300">
        <v>213170</v>
      </c>
      <c r="B4300">
        <v>122</v>
      </c>
      <c r="C4300" t="s">
        <v>552</v>
      </c>
      <c r="D4300" t="s">
        <v>3769</v>
      </c>
      <c r="E4300" t="s">
        <v>3770</v>
      </c>
      <c r="F4300" s="440">
        <v>46080</v>
      </c>
      <c r="G4300">
        <v>19787</v>
      </c>
      <c r="H4300" t="s">
        <v>5914</v>
      </c>
      <c r="I4300" t="s">
        <v>6085</v>
      </c>
      <c r="J4300">
        <v>1.7</v>
      </c>
      <c r="K4300" t="s">
        <v>5598</v>
      </c>
      <c r="L4300">
        <v>8.5</v>
      </c>
      <c r="M4300">
        <v>5</v>
      </c>
      <c r="N4300" t="s">
        <v>6085</v>
      </c>
      <c r="O4300" t="s">
        <v>462</v>
      </c>
    </row>
    <row r="4301" spans="1:15" x14ac:dyDescent="0.3">
      <c r="A4301">
        <v>213170</v>
      </c>
      <c r="B4301">
        <v>122</v>
      </c>
      <c r="C4301" t="s">
        <v>552</v>
      </c>
      <c r="D4301" t="s">
        <v>3769</v>
      </c>
      <c r="E4301" t="s">
        <v>3770</v>
      </c>
      <c r="F4301" s="440">
        <v>46080</v>
      </c>
      <c r="G4301">
        <v>19654</v>
      </c>
      <c r="H4301" t="s">
        <v>5917</v>
      </c>
      <c r="I4301" t="s">
        <v>6085</v>
      </c>
      <c r="J4301">
        <v>5</v>
      </c>
      <c r="K4301" t="s">
        <v>5598</v>
      </c>
      <c r="L4301">
        <v>30</v>
      </c>
      <c r="M4301">
        <v>6</v>
      </c>
      <c r="N4301" t="s">
        <v>6085</v>
      </c>
      <c r="O4301" t="s">
        <v>462</v>
      </c>
    </row>
    <row r="4302" spans="1:15" x14ac:dyDescent="0.3">
      <c r="A4302">
        <v>213170</v>
      </c>
      <c r="B4302">
        <v>122</v>
      </c>
      <c r="C4302" t="s">
        <v>552</v>
      </c>
      <c r="D4302" t="s">
        <v>3769</v>
      </c>
      <c r="E4302" t="s">
        <v>3770</v>
      </c>
      <c r="F4302" s="440">
        <v>46080</v>
      </c>
      <c r="G4302">
        <v>19505</v>
      </c>
      <c r="H4302" t="s">
        <v>5978</v>
      </c>
      <c r="I4302" t="s">
        <v>6085</v>
      </c>
      <c r="J4302">
        <v>1</v>
      </c>
      <c r="K4302" t="s">
        <v>5598</v>
      </c>
      <c r="L4302">
        <v>15.63</v>
      </c>
      <c r="M4302">
        <v>15.63</v>
      </c>
      <c r="N4302" t="s">
        <v>6085</v>
      </c>
      <c r="O4302" t="s">
        <v>462</v>
      </c>
    </row>
    <row r="4303" spans="1:15" x14ac:dyDescent="0.3">
      <c r="A4303">
        <v>213170</v>
      </c>
      <c r="B4303">
        <v>122</v>
      </c>
      <c r="C4303" t="s">
        <v>552</v>
      </c>
      <c r="D4303" t="s">
        <v>3769</v>
      </c>
      <c r="E4303" t="s">
        <v>3770</v>
      </c>
      <c r="F4303" s="440">
        <v>46080</v>
      </c>
      <c r="G4303">
        <v>19751</v>
      </c>
      <c r="H4303" t="s">
        <v>5938</v>
      </c>
      <c r="I4303" t="s">
        <v>6085</v>
      </c>
      <c r="J4303">
        <v>7</v>
      </c>
      <c r="K4303" t="s">
        <v>5598</v>
      </c>
      <c r="L4303">
        <v>118.16</v>
      </c>
      <c r="M4303">
        <v>16.88</v>
      </c>
      <c r="N4303" t="s">
        <v>6085</v>
      </c>
      <c r="O4303" t="s">
        <v>462</v>
      </c>
    </row>
    <row r="4304" spans="1:15" x14ac:dyDescent="0.3">
      <c r="A4304">
        <v>213170</v>
      </c>
      <c r="B4304">
        <v>122</v>
      </c>
      <c r="C4304" t="s">
        <v>552</v>
      </c>
      <c r="D4304" t="s">
        <v>3769</v>
      </c>
      <c r="E4304" t="s">
        <v>3770</v>
      </c>
      <c r="F4304" s="440">
        <v>46080</v>
      </c>
      <c r="G4304">
        <v>19721</v>
      </c>
      <c r="H4304" t="s">
        <v>5952</v>
      </c>
      <c r="I4304" t="s">
        <v>6085</v>
      </c>
      <c r="J4304">
        <v>1</v>
      </c>
      <c r="K4304" t="s">
        <v>5598</v>
      </c>
      <c r="L4304">
        <v>40</v>
      </c>
      <c r="M4304">
        <v>40</v>
      </c>
      <c r="N4304" t="s">
        <v>6085</v>
      </c>
      <c r="O4304" t="s">
        <v>462</v>
      </c>
    </row>
    <row r="4305" spans="1:15" x14ac:dyDescent="0.3">
      <c r="A4305">
        <v>213170</v>
      </c>
      <c r="B4305">
        <v>122</v>
      </c>
      <c r="C4305" t="s">
        <v>552</v>
      </c>
      <c r="D4305" t="s">
        <v>3769</v>
      </c>
      <c r="E4305" t="s">
        <v>3770</v>
      </c>
      <c r="F4305" s="440">
        <v>46080</v>
      </c>
      <c r="G4305">
        <v>19759</v>
      </c>
      <c r="H4305" t="s">
        <v>6016</v>
      </c>
      <c r="I4305" t="s">
        <v>6085</v>
      </c>
      <c r="J4305">
        <v>5</v>
      </c>
      <c r="K4305" t="s">
        <v>5598</v>
      </c>
      <c r="L4305">
        <v>46.9</v>
      </c>
      <c r="M4305">
        <v>9.3800000000000008</v>
      </c>
      <c r="N4305" t="s">
        <v>6085</v>
      </c>
      <c r="O4305" t="s">
        <v>462</v>
      </c>
    </row>
    <row r="4306" spans="1:15" x14ac:dyDescent="0.3">
      <c r="A4306">
        <v>213170</v>
      </c>
      <c r="B4306">
        <v>122</v>
      </c>
      <c r="C4306" t="s">
        <v>552</v>
      </c>
      <c r="D4306" t="s">
        <v>3769</v>
      </c>
      <c r="E4306" t="s">
        <v>3770</v>
      </c>
      <c r="F4306" s="440">
        <v>46080</v>
      </c>
      <c r="G4306">
        <v>23198</v>
      </c>
      <c r="H4306" t="s">
        <v>5947</v>
      </c>
      <c r="I4306" t="s">
        <v>6085</v>
      </c>
      <c r="J4306">
        <v>0.5</v>
      </c>
      <c r="K4306" t="s">
        <v>5598</v>
      </c>
      <c r="L4306">
        <v>6.25</v>
      </c>
      <c r="M4306">
        <v>12.5</v>
      </c>
      <c r="N4306" t="s">
        <v>6085</v>
      </c>
      <c r="O4306" t="s">
        <v>462</v>
      </c>
    </row>
    <row r="4307" spans="1:15" x14ac:dyDescent="0.3">
      <c r="A4307">
        <v>213170</v>
      </c>
      <c r="B4307">
        <v>122</v>
      </c>
      <c r="C4307" t="s">
        <v>552</v>
      </c>
      <c r="D4307" t="s">
        <v>3769</v>
      </c>
      <c r="E4307" t="s">
        <v>3770</v>
      </c>
      <c r="F4307" s="440">
        <v>46080</v>
      </c>
      <c r="G4307">
        <v>19846</v>
      </c>
      <c r="H4307" t="s">
        <v>6060</v>
      </c>
      <c r="I4307" t="s">
        <v>6085</v>
      </c>
      <c r="J4307">
        <v>0.5</v>
      </c>
      <c r="K4307" t="s">
        <v>5598</v>
      </c>
      <c r="L4307">
        <v>9.3800000000000008</v>
      </c>
      <c r="M4307">
        <v>18.760000000000002</v>
      </c>
      <c r="N4307" t="s">
        <v>6085</v>
      </c>
      <c r="O4307" t="s">
        <v>462</v>
      </c>
    </row>
    <row r="4308" spans="1:15" x14ac:dyDescent="0.3">
      <c r="A4308">
        <v>213170</v>
      </c>
      <c r="B4308">
        <v>122</v>
      </c>
      <c r="C4308" t="s">
        <v>552</v>
      </c>
      <c r="D4308" t="s">
        <v>3769</v>
      </c>
      <c r="E4308" t="s">
        <v>3770</v>
      </c>
      <c r="F4308" s="440">
        <v>46080</v>
      </c>
      <c r="G4308">
        <v>26425</v>
      </c>
      <c r="H4308" t="s">
        <v>5949</v>
      </c>
      <c r="I4308" t="s">
        <v>6085</v>
      </c>
      <c r="J4308">
        <v>3</v>
      </c>
      <c r="K4308" t="s">
        <v>5598</v>
      </c>
      <c r="L4308">
        <v>90</v>
      </c>
      <c r="M4308">
        <v>30</v>
      </c>
      <c r="N4308" t="s">
        <v>6085</v>
      </c>
      <c r="O4308" t="s">
        <v>462</v>
      </c>
    </row>
    <row r="4309" spans="1:15" x14ac:dyDescent="0.3">
      <c r="A4309">
        <v>213170</v>
      </c>
      <c r="B4309">
        <v>122</v>
      </c>
      <c r="C4309" t="s">
        <v>552</v>
      </c>
      <c r="D4309" t="s">
        <v>3769</v>
      </c>
      <c r="E4309" t="s">
        <v>3770</v>
      </c>
      <c r="F4309" s="440">
        <v>46080</v>
      </c>
      <c r="G4309">
        <v>26631</v>
      </c>
      <c r="H4309" t="s">
        <v>6117</v>
      </c>
      <c r="I4309" t="s">
        <v>6085</v>
      </c>
      <c r="J4309">
        <v>1.5</v>
      </c>
      <c r="K4309" t="s">
        <v>5598</v>
      </c>
      <c r="L4309">
        <v>65.63</v>
      </c>
      <c r="M4309">
        <v>43.753332999999998</v>
      </c>
      <c r="N4309" t="s">
        <v>6085</v>
      </c>
      <c r="O4309" t="s">
        <v>462</v>
      </c>
    </row>
    <row r="4310" spans="1:15" x14ac:dyDescent="0.3">
      <c r="A4310">
        <v>213170</v>
      </c>
      <c r="B4310">
        <v>122</v>
      </c>
      <c r="C4310" t="s">
        <v>552</v>
      </c>
      <c r="D4310" t="s">
        <v>3769</v>
      </c>
      <c r="E4310" t="s">
        <v>3770</v>
      </c>
      <c r="F4310" s="440">
        <v>46080</v>
      </c>
      <c r="G4310">
        <v>23184</v>
      </c>
      <c r="H4310" t="s">
        <v>5956</v>
      </c>
      <c r="I4310" t="s">
        <v>6085</v>
      </c>
      <c r="J4310">
        <v>0.3</v>
      </c>
      <c r="K4310" t="s">
        <v>5598</v>
      </c>
      <c r="L4310">
        <v>3.75</v>
      </c>
      <c r="M4310">
        <v>12.5</v>
      </c>
      <c r="N4310" t="s">
        <v>6085</v>
      </c>
      <c r="O4310" t="s">
        <v>462</v>
      </c>
    </row>
    <row r="4311" spans="1:15" x14ac:dyDescent="0.3">
      <c r="A4311">
        <v>213165</v>
      </c>
      <c r="B4311">
        <v>122</v>
      </c>
      <c r="C4311" t="s">
        <v>552</v>
      </c>
      <c r="D4311" t="s">
        <v>2520</v>
      </c>
      <c r="E4311" t="s">
        <v>3771</v>
      </c>
      <c r="F4311" s="440">
        <v>46080</v>
      </c>
      <c r="G4311">
        <v>19634</v>
      </c>
      <c r="H4311" t="s">
        <v>5925</v>
      </c>
      <c r="I4311" t="s">
        <v>6085</v>
      </c>
      <c r="J4311">
        <v>1</v>
      </c>
      <c r="K4311" t="s">
        <v>5598</v>
      </c>
      <c r="L4311">
        <v>9</v>
      </c>
      <c r="M4311">
        <v>9</v>
      </c>
      <c r="N4311" t="s">
        <v>6085</v>
      </c>
      <c r="O4311" t="s">
        <v>462</v>
      </c>
    </row>
    <row r="4312" spans="1:15" x14ac:dyDescent="0.3">
      <c r="A4312">
        <v>213165</v>
      </c>
      <c r="B4312">
        <v>122</v>
      </c>
      <c r="C4312" t="s">
        <v>552</v>
      </c>
      <c r="D4312" t="s">
        <v>2520</v>
      </c>
      <c r="E4312" t="s">
        <v>3771</v>
      </c>
      <c r="F4312" s="440">
        <v>46080</v>
      </c>
      <c r="G4312">
        <v>19623</v>
      </c>
      <c r="H4312" t="s">
        <v>5929</v>
      </c>
      <c r="I4312" t="s">
        <v>6085</v>
      </c>
      <c r="J4312">
        <v>10</v>
      </c>
      <c r="K4312" t="s">
        <v>5598</v>
      </c>
      <c r="L4312">
        <v>35</v>
      </c>
      <c r="M4312">
        <v>3.5</v>
      </c>
      <c r="N4312" t="s">
        <v>6085</v>
      </c>
      <c r="O4312" t="s">
        <v>462</v>
      </c>
    </row>
    <row r="4313" spans="1:15" x14ac:dyDescent="0.3">
      <c r="A4313">
        <v>213165</v>
      </c>
      <c r="B4313">
        <v>122</v>
      </c>
      <c r="C4313" t="s">
        <v>552</v>
      </c>
      <c r="D4313" t="s">
        <v>2520</v>
      </c>
      <c r="E4313" t="s">
        <v>3771</v>
      </c>
      <c r="F4313" s="440">
        <v>46080</v>
      </c>
      <c r="G4313">
        <v>19575</v>
      </c>
      <c r="H4313" t="s">
        <v>5944</v>
      </c>
      <c r="I4313" t="s">
        <v>6085</v>
      </c>
      <c r="J4313">
        <v>0.2</v>
      </c>
      <c r="K4313" t="s">
        <v>5598</v>
      </c>
      <c r="L4313">
        <v>6.4</v>
      </c>
      <c r="M4313">
        <v>32</v>
      </c>
      <c r="N4313" t="s">
        <v>6085</v>
      </c>
      <c r="O4313" t="s">
        <v>462</v>
      </c>
    </row>
    <row r="4314" spans="1:15" x14ac:dyDescent="0.3">
      <c r="A4314">
        <v>213165</v>
      </c>
      <c r="B4314">
        <v>122</v>
      </c>
      <c r="C4314" t="s">
        <v>552</v>
      </c>
      <c r="D4314" t="s">
        <v>2520</v>
      </c>
      <c r="E4314" t="s">
        <v>3771</v>
      </c>
      <c r="F4314" s="440">
        <v>46080</v>
      </c>
      <c r="G4314">
        <v>19476</v>
      </c>
      <c r="H4314" t="s">
        <v>6017</v>
      </c>
      <c r="I4314" t="s">
        <v>6085</v>
      </c>
      <c r="J4314">
        <v>0.3</v>
      </c>
      <c r="K4314" t="s">
        <v>5598</v>
      </c>
      <c r="L4314">
        <v>19.5</v>
      </c>
      <c r="M4314">
        <v>65</v>
      </c>
      <c r="N4314" t="s">
        <v>6085</v>
      </c>
      <c r="O4314" t="s">
        <v>462</v>
      </c>
    </row>
    <row r="4315" spans="1:15" x14ac:dyDescent="0.3">
      <c r="A4315">
        <v>213165</v>
      </c>
      <c r="B4315">
        <v>122</v>
      </c>
      <c r="C4315" t="s">
        <v>552</v>
      </c>
      <c r="D4315" t="s">
        <v>2520</v>
      </c>
      <c r="E4315" t="s">
        <v>3771</v>
      </c>
      <c r="F4315" s="440">
        <v>46080</v>
      </c>
      <c r="G4315">
        <v>24509</v>
      </c>
      <c r="H4315" t="s">
        <v>5928</v>
      </c>
      <c r="I4315" t="s">
        <v>6085</v>
      </c>
      <c r="J4315">
        <v>15</v>
      </c>
      <c r="K4315" t="s">
        <v>5598</v>
      </c>
      <c r="L4315">
        <v>34.5</v>
      </c>
      <c r="M4315">
        <v>2.2999999999999998</v>
      </c>
      <c r="N4315" t="s">
        <v>6085</v>
      </c>
      <c r="O4315" t="s">
        <v>462</v>
      </c>
    </row>
    <row r="4316" spans="1:15" x14ac:dyDescent="0.3">
      <c r="A4316">
        <v>213165</v>
      </c>
      <c r="B4316">
        <v>122</v>
      </c>
      <c r="C4316" t="s">
        <v>552</v>
      </c>
      <c r="D4316" t="s">
        <v>2520</v>
      </c>
      <c r="E4316" t="s">
        <v>3771</v>
      </c>
      <c r="F4316" s="440">
        <v>46080</v>
      </c>
      <c r="G4316">
        <v>19488</v>
      </c>
      <c r="H4316" t="s">
        <v>5930</v>
      </c>
      <c r="I4316" t="s">
        <v>6085</v>
      </c>
      <c r="J4316">
        <v>0.8</v>
      </c>
      <c r="K4316" t="s">
        <v>5598</v>
      </c>
      <c r="L4316">
        <v>10.4</v>
      </c>
      <c r="M4316">
        <v>13</v>
      </c>
      <c r="N4316" t="s">
        <v>6085</v>
      </c>
      <c r="O4316" t="s">
        <v>462</v>
      </c>
    </row>
    <row r="4317" spans="1:15" x14ac:dyDescent="0.3">
      <c r="A4317">
        <v>213165</v>
      </c>
      <c r="B4317">
        <v>122</v>
      </c>
      <c r="C4317" t="s">
        <v>552</v>
      </c>
      <c r="D4317" t="s">
        <v>2520</v>
      </c>
      <c r="E4317" t="s">
        <v>3771</v>
      </c>
      <c r="F4317" s="440">
        <v>46080</v>
      </c>
      <c r="G4317">
        <v>19498</v>
      </c>
      <c r="H4317" t="s">
        <v>5979</v>
      </c>
      <c r="I4317" t="s">
        <v>6085</v>
      </c>
      <c r="J4317">
        <v>0.8</v>
      </c>
      <c r="K4317" t="s">
        <v>5598</v>
      </c>
      <c r="L4317">
        <v>19.2</v>
      </c>
      <c r="M4317">
        <v>24</v>
      </c>
      <c r="N4317" t="s">
        <v>6085</v>
      </c>
      <c r="O4317" t="s">
        <v>462</v>
      </c>
    </row>
    <row r="4318" spans="1:15" x14ac:dyDescent="0.3">
      <c r="A4318">
        <v>213165</v>
      </c>
      <c r="B4318">
        <v>122</v>
      </c>
      <c r="C4318" t="s">
        <v>552</v>
      </c>
      <c r="D4318" t="s">
        <v>2520</v>
      </c>
      <c r="E4318" t="s">
        <v>3771</v>
      </c>
      <c r="F4318" s="440">
        <v>46080</v>
      </c>
      <c r="G4318">
        <v>19502</v>
      </c>
      <c r="H4318" t="s">
        <v>6015</v>
      </c>
      <c r="I4318" t="s">
        <v>6085</v>
      </c>
      <c r="J4318">
        <v>0.8</v>
      </c>
      <c r="K4318" t="s">
        <v>5598</v>
      </c>
      <c r="L4318">
        <v>21.6</v>
      </c>
      <c r="M4318">
        <v>27</v>
      </c>
      <c r="N4318" t="s">
        <v>6085</v>
      </c>
      <c r="O4318" t="s">
        <v>462</v>
      </c>
    </row>
    <row r="4319" spans="1:15" x14ac:dyDescent="0.3">
      <c r="A4319">
        <v>213165</v>
      </c>
      <c r="B4319">
        <v>122</v>
      </c>
      <c r="C4319" t="s">
        <v>552</v>
      </c>
      <c r="D4319" t="s">
        <v>2520</v>
      </c>
      <c r="E4319" t="s">
        <v>3771</v>
      </c>
      <c r="F4319" s="440">
        <v>46080</v>
      </c>
      <c r="G4319">
        <v>19480</v>
      </c>
      <c r="H4319" t="s">
        <v>5936</v>
      </c>
      <c r="I4319" t="s">
        <v>6085</v>
      </c>
      <c r="J4319">
        <v>0.3</v>
      </c>
      <c r="K4319" t="s">
        <v>5598</v>
      </c>
      <c r="L4319">
        <v>4.8</v>
      </c>
      <c r="M4319">
        <v>16</v>
      </c>
      <c r="N4319" t="s">
        <v>6085</v>
      </c>
      <c r="O4319" t="s">
        <v>462</v>
      </c>
    </row>
    <row r="4320" spans="1:15" x14ac:dyDescent="0.3">
      <c r="A4320">
        <v>213165</v>
      </c>
      <c r="B4320">
        <v>122</v>
      </c>
      <c r="C4320" t="s">
        <v>552</v>
      </c>
      <c r="D4320" t="s">
        <v>2520</v>
      </c>
      <c r="E4320" t="s">
        <v>3771</v>
      </c>
      <c r="F4320" s="440">
        <v>46080</v>
      </c>
      <c r="G4320">
        <v>19647</v>
      </c>
      <c r="H4320" t="s">
        <v>5921</v>
      </c>
      <c r="I4320" t="s">
        <v>6085</v>
      </c>
      <c r="J4320">
        <v>1</v>
      </c>
      <c r="K4320" t="s">
        <v>5598</v>
      </c>
      <c r="L4320">
        <v>14</v>
      </c>
      <c r="M4320">
        <v>14</v>
      </c>
      <c r="N4320" t="s">
        <v>6085</v>
      </c>
      <c r="O4320" t="s">
        <v>462</v>
      </c>
    </row>
    <row r="4321" spans="1:15" x14ac:dyDescent="0.3">
      <c r="A4321">
        <v>213165</v>
      </c>
      <c r="B4321">
        <v>122</v>
      </c>
      <c r="C4321" t="s">
        <v>552</v>
      </c>
      <c r="D4321" t="s">
        <v>2520</v>
      </c>
      <c r="E4321" t="s">
        <v>3771</v>
      </c>
      <c r="F4321" s="440">
        <v>46080</v>
      </c>
      <c r="G4321">
        <v>19558</v>
      </c>
      <c r="H4321" t="s">
        <v>5950</v>
      </c>
      <c r="I4321" t="s">
        <v>6085</v>
      </c>
      <c r="J4321">
        <v>0.6</v>
      </c>
      <c r="K4321" t="s">
        <v>5598</v>
      </c>
      <c r="L4321">
        <v>7.8</v>
      </c>
      <c r="M4321">
        <v>13</v>
      </c>
      <c r="N4321" t="s">
        <v>6085</v>
      </c>
      <c r="O4321" t="s">
        <v>462</v>
      </c>
    </row>
    <row r="4322" spans="1:15" x14ac:dyDescent="0.3">
      <c r="A4322">
        <v>213165</v>
      </c>
      <c r="B4322">
        <v>122</v>
      </c>
      <c r="C4322" t="s">
        <v>552</v>
      </c>
      <c r="D4322" t="s">
        <v>2520</v>
      </c>
      <c r="E4322" t="s">
        <v>3771</v>
      </c>
      <c r="F4322" s="440">
        <v>46080</v>
      </c>
      <c r="G4322">
        <v>19743</v>
      </c>
      <c r="H4322" t="s">
        <v>5940</v>
      </c>
      <c r="I4322" t="s">
        <v>6085</v>
      </c>
      <c r="J4322">
        <v>5</v>
      </c>
      <c r="K4322" t="s">
        <v>5598</v>
      </c>
      <c r="L4322">
        <v>70</v>
      </c>
      <c r="M4322">
        <v>14</v>
      </c>
      <c r="N4322" t="s">
        <v>6085</v>
      </c>
      <c r="O4322" t="s">
        <v>462</v>
      </c>
    </row>
    <row r="4323" spans="1:15" x14ac:dyDescent="0.3">
      <c r="A4323">
        <v>213165</v>
      </c>
      <c r="B4323">
        <v>122</v>
      </c>
      <c r="C4323" t="s">
        <v>552</v>
      </c>
      <c r="D4323" t="s">
        <v>2520</v>
      </c>
      <c r="E4323" t="s">
        <v>3771</v>
      </c>
      <c r="F4323" s="440">
        <v>46080</v>
      </c>
      <c r="G4323">
        <v>19657</v>
      </c>
      <c r="H4323" t="s">
        <v>5916</v>
      </c>
      <c r="I4323" t="s">
        <v>6085</v>
      </c>
      <c r="J4323">
        <v>2</v>
      </c>
      <c r="K4323" t="s">
        <v>5598</v>
      </c>
      <c r="L4323">
        <v>9.8000000000000007</v>
      </c>
      <c r="M4323">
        <v>4.9000000000000004</v>
      </c>
      <c r="N4323" t="s">
        <v>6085</v>
      </c>
      <c r="O4323" t="s">
        <v>462</v>
      </c>
    </row>
    <row r="4324" spans="1:15" x14ac:dyDescent="0.3">
      <c r="A4324">
        <v>213165</v>
      </c>
      <c r="B4324">
        <v>122</v>
      </c>
      <c r="C4324" t="s">
        <v>552</v>
      </c>
      <c r="D4324" t="s">
        <v>2520</v>
      </c>
      <c r="E4324" t="s">
        <v>3771</v>
      </c>
      <c r="F4324" s="440">
        <v>46080</v>
      </c>
      <c r="G4324">
        <v>23113</v>
      </c>
      <c r="H4324" t="s">
        <v>5985</v>
      </c>
      <c r="I4324" t="s">
        <v>6085</v>
      </c>
      <c r="J4324">
        <v>0.8</v>
      </c>
      <c r="K4324" t="s">
        <v>5598</v>
      </c>
      <c r="L4324">
        <v>9.1999999999999993</v>
      </c>
      <c r="M4324">
        <v>11.5</v>
      </c>
      <c r="N4324" t="s">
        <v>6085</v>
      </c>
      <c r="O4324" t="s">
        <v>462</v>
      </c>
    </row>
    <row r="4325" spans="1:15" x14ac:dyDescent="0.3">
      <c r="A4325">
        <v>213165</v>
      </c>
      <c r="B4325">
        <v>122</v>
      </c>
      <c r="C4325" t="s">
        <v>552</v>
      </c>
      <c r="D4325" t="s">
        <v>2520</v>
      </c>
      <c r="E4325" t="s">
        <v>3771</v>
      </c>
      <c r="F4325" s="440">
        <v>46080</v>
      </c>
      <c r="G4325">
        <v>23186</v>
      </c>
      <c r="H4325" t="s">
        <v>5955</v>
      </c>
      <c r="I4325" t="s">
        <v>6085</v>
      </c>
      <c r="J4325">
        <v>10</v>
      </c>
      <c r="K4325" t="s">
        <v>5598</v>
      </c>
      <c r="L4325">
        <v>75</v>
      </c>
      <c r="M4325">
        <v>7.5</v>
      </c>
      <c r="N4325" t="s">
        <v>6085</v>
      </c>
      <c r="O4325" t="s">
        <v>462</v>
      </c>
    </row>
    <row r="4326" spans="1:15" x14ac:dyDescent="0.3">
      <c r="A4326">
        <v>213165</v>
      </c>
      <c r="B4326">
        <v>122</v>
      </c>
      <c r="C4326" t="s">
        <v>552</v>
      </c>
      <c r="D4326" t="s">
        <v>2520</v>
      </c>
      <c r="E4326" t="s">
        <v>3771</v>
      </c>
      <c r="F4326" s="440">
        <v>46080</v>
      </c>
      <c r="G4326">
        <v>23241</v>
      </c>
      <c r="H4326" t="s">
        <v>5932</v>
      </c>
      <c r="I4326" t="s">
        <v>6085</v>
      </c>
      <c r="J4326">
        <v>2</v>
      </c>
      <c r="K4326" t="s">
        <v>5598</v>
      </c>
      <c r="L4326">
        <v>7</v>
      </c>
      <c r="M4326">
        <v>3.5</v>
      </c>
      <c r="N4326" t="s">
        <v>6085</v>
      </c>
      <c r="O4326" t="s">
        <v>462</v>
      </c>
    </row>
    <row r="4327" spans="1:15" x14ac:dyDescent="0.3">
      <c r="A4327">
        <v>213165</v>
      </c>
      <c r="B4327">
        <v>122</v>
      </c>
      <c r="C4327" t="s">
        <v>552</v>
      </c>
      <c r="D4327" t="s">
        <v>2520</v>
      </c>
      <c r="E4327" t="s">
        <v>3771</v>
      </c>
      <c r="F4327" s="440">
        <v>46080</v>
      </c>
      <c r="G4327">
        <v>23236</v>
      </c>
      <c r="H4327" t="s">
        <v>5934</v>
      </c>
      <c r="I4327" t="s">
        <v>6085</v>
      </c>
      <c r="J4327">
        <v>2.5</v>
      </c>
      <c r="K4327" t="s">
        <v>5598</v>
      </c>
      <c r="L4327">
        <v>23.75</v>
      </c>
      <c r="M4327">
        <v>9.5</v>
      </c>
      <c r="N4327" t="s">
        <v>6085</v>
      </c>
      <c r="O4327" t="s">
        <v>462</v>
      </c>
    </row>
    <row r="4328" spans="1:15" x14ac:dyDescent="0.3">
      <c r="A4328">
        <v>213165</v>
      </c>
      <c r="B4328">
        <v>122</v>
      </c>
      <c r="C4328" t="s">
        <v>552</v>
      </c>
      <c r="D4328" t="s">
        <v>2520</v>
      </c>
      <c r="E4328" t="s">
        <v>3771</v>
      </c>
      <c r="F4328" s="440">
        <v>46080</v>
      </c>
      <c r="G4328">
        <v>23359</v>
      </c>
      <c r="H4328" t="s">
        <v>5939</v>
      </c>
      <c r="I4328" t="s">
        <v>6085</v>
      </c>
      <c r="J4328">
        <v>10</v>
      </c>
      <c r="K4328" t="s">
        <v>5598</v>
      </c>
      <c r="L4328">
        <v>24</v>
      </c>
      <c r="M4328">
        <v>2.4</v>
      </c>
      <c r="N4328" t="s">
        <v>6085</v>
      </c>
      <c r="O4328" t="s">
        <v>462</v>
      </c>
    </row>
    <row r="4329" spans="1:15" x14ac:dyDescent="0.3">
      <c r="A4329">
        <v>213165</v>
      </c>
      <c r="B4329">
        <v>122</v>
      </c>
      <c r="C4329" t="s">
        <v>552</v>
      </c>
      <c r="D4329" t="s">
        <v>2520</v>
      </c>
      <c r="E4329" t="s">
        <v>3771</v>
      </c>
      <c r="F4329" s="440">
        <v>46080</v>
      </c>
      <c r="G4329">
        <v>23390</v>
      </c>
      <c r="H4329" t="s">
        <v>5922</v>
      </c>
      <c r="I4329" t="s">
        <v>6085</v>
      </c>
      <c r="J4329">
        <v>7</v>
      </c>
      <c r="K4329" t="s">
        <v>5598</v>
      </c>
      <c r="L4329">
        <v>59.5</v>
      </c>
      <c r="M4329">
        <v>8.5</v>
      </c>
      <c r="N4329" t="s">
        <v>6085</v>
      </c>
      <c r="O4329" t="s">
        <v>462</v>
      </c>
    </row>
    <row r="4330" spans="1:15" x14ac:dyDescent="0.3">
      <c r="A4330">
        <v>213165</v>
      </c>
      <c r="B4330">
        <v>122</v>
      </c>
      <c r="C4330" t="s">
        <v>552</v>
      </c>
      <c r="D4330" t="s">
        <v>2520</v>
      </c>
      <c r="E4330" t="s">
        <v>3771</v>
      </c>
      <c r="F4330" s="440">
        <v>46080</v>
      </c>
      <c r="G4330">
        <v>19632</v>
      </c>
      <c r="H4330" t="s">
        <v>5926</v>
      </c>
      <c r="I4330" t="s">
        <v>6085</v>
      </c>
      <c r="J4330">
        <v>5</v>
      </c>
      <c r="K4330" t="s">
        <v>5598</v>
      </c>
      <c r="L4330">
        <v>22.5</v>
      </c>
      <c r="M4330">
        <v>4.5</v>
      </c>
      <c r="N4330" t="s">
        <v>6085</v>
      </c>
      <c r="O4330" t="s">
        <v>462</v>
      </c>
    </row>
    <row r="4331" spans="1:15" x14ac:dyDescent="0.3">
      <c r="A4331">
        <v>213165</v>
      </c>
      <c r="B4331">
        <v>122</v>
      </c>
      <c r="C4331" t="s">
        <v>552</v>
      </c>
      <c r="D4331" t="s">
        <v>2520</v>
      </c>
      <c r="E4331" t="s">
        <v>3771</v>
      </c>
      <c r="F4331" s="440">
        <v>46080</v>
      </c>
      <c r="G4331">
        <v>24037</v>
      </c>
      <c r="H4331" t="s">
        <v>6116</v>
      </c>
      <c r="I4331" t="s">
        <v>6085</v>
      </c>
      <c r="J4331">
        <v>2</v>
      </c>
      <c r="K4331" t="s">
        <v>5598</v>
      </c>
      <c r="L4331">
        <v>39</v>
      </c>
      <c r="M4331">
        <v>19.5</v>
      </c>
      <c r="N4331" t="s">
        <v>6085</v>
      </c>
      <c r="O4331" t="s">
        <v>462</v>
      </c>
    </row>
    <row r="4332" spans="1:15" x14ac:dyDescent="0.3">
      <c r="A4332">
        <v>213165</v>
      </c>
      <c r="B4332">
        <v>122</v>
      </c>
      <c r="C4332" t="s">
        <v>552</v>
      </c>
      <c r="D4332" t="s">
        <v>2520</v>
      </c>
      <c r="E4332" t="s">
        <v>3771</v>
      </c>
      <c r="F4332" s="440">
        <v>46080</v>
      </c>
      <c r="G4332">
        <v>23095</v>
      </c>
      <c r="H4332" t="s">
        <v>5942</v>
      </c>
      <c r="I4332" t="s">
        <v>6085</v>
      </c>
      <c r="J4332">
        <v>150</v>
      </c>
      <c r="K4332" t="s">
        <v>5613</v>
      </c>
      <c r="L4332">
        <v>187.5</v>
      </c>
      <c r="M4332">
        <v>1.25</v>
      </c>
      <c r="N4332" t="s">
        <v>6085</v>
      </c>
      <c r="O4332" t="s">
        <v>462</v>
      </c>
    </row>
    <row r="4333" spans="1:15" x14ac:dyDescent="0.3">
      <c r="A4333">
        <v>213165</v>
      </c>
      <c r="B4333">
        <v>122</v>
      </c>
      <c r="C4333" t="s">
        <v>552</v>
      </c>
      <c r="D4333" t="s">
        <v>2520</v>
      </c>
      <c r="E4333" t="s">
        <v>3771</v>
      </c>
      <c r="F4333" s="440">
        <v>46080</v>
      </c>
      <c r="G4333">
        <v>19472</v>
      </c>
      <c r="H4333" t="s">
        <v>6064</v>
      </c>
      <c r="I4333" t="s">
        <v>6085</v>
      </c>
      <c r="J4333">
        <v>1.2</v>
      </c>
      <c r="K4333" t="s">
        <v>5598</v>
      </c>
      <c r="L4333">
        <v>32.4</v>
      </c>
      <c r="M4333">
        <v>27</v>
      </c>
      <c r="N4333" t="s">
        <v>6085</v>
      </c>
      <c r="O4333" t="s">
        <v>462</v>
      </c>
    </row>
    <row r="4334" spans="1:15" x14ac:dyDescent="0.3">
      <c r="A4334">
        <v>213153</v>
      </c>
      <c r="B4334">
        <v>122</v>
      </c>
      <c r="C4334" t="s">
        <v>552</v>
      </c>
      <c r="D4334" t="s">
        <v>2746</v>
      </c>
      <c r="E4334" t="s">
        <v>3772</v>
      </c>
      <c r="F4334" s="440">
        <v>46081</v>
      </c>
      <c r="G4334">
        <v>27340</v>
      </c>
      <c r="H4334" t="s">
        <v>6118</v>
      </c>
      <c r="I4334" t="s">
        <v>4764</v>
      </c>
      <c r="J4334">
        <v>7</v>
      </c>
      <c r="K4334" t="s">
        <v>5605</v>
      </c>
      <c r="L4334">
        <v>341.25</v>
      </c>
      <c r="M4334">
        <v>48.75</v>
      </c>
      <c r="N4334" t="s">
        <v>4764</v>
      </c>
      <c r="O4334" t="s">
        <v>462</v>
      </c>
    </row>
    <row r="4335" spans="1:15" x14ac:dyDescent="0.3">
      <c r="A4335">
        <v>213153</v>
      </c>
      <c r="B4335">
        <v>122</v>
      </c>
      <c r="C4335" t="s">
        <v>552</v>
      </c>
      <c r="D4335" t="s">
        <v>2746</v>
      </c>
      <c r="E4335" t="s">
        <v>3772</v>
      </c>
      <c r="F4335" s="440">
        <v>46081</v>
      </c>
      <c r="G4335">
        <v>28315</v>
      </c>
      <c r="H4335" t="s">
        <v>6120</v>
      </c>
      <c r="I4335" t="s">
        <v>4764</v>
      </c>
      <c r="J4335">
        <v>10</v>
      </c>
      <c r="K4335" t="s">
        <v>5605</v>
      </c>
      <c r="L4335">
        <v>435.6</v>
      </c>
      <c r="M4335">
        <v>43.56</v>
      </c>
      <c r="N4335" t="s">
        <v>4764</v>
      </c>
      <c r="O4335" t="s">
        <v>462</v>
      </c>
    </row>
    <row r="4336" spans="1:15" x14ac:dyDescent="0.3">
      <c r="A4336">
        <v>213153</v>
      </c>
      <c r="B4336">
        <v>122</v>
      </c>
      <c r="C4336" t="s">
        <v>552</v>
      </c>
      <c r="D4336" t="s">
        <v>2746</v>
      </c>
      <c r="E4336" t="s">
        <v>3772</v>
      </c>
      <c r="F4336" s="440">
        <v>46081</v>
      </c>
      <c r="G4336">
        <v>28316</v>
      </c>
      <c r="H4336" t="s">
        <v>6119</v>
      </c>
      <c r="I4336" t="s">
        <v>4764</v>
      </c>
      <c r="J4336">
        <v>3</v>
      </c>
      <c r="K4336" t="s">
        <v>5605</v>
      </c>
      <c r="L4336">
        <v>117.15</v>
      </c>
      <c r="M4336">
        <v>39.049999999999997</v>
      </c>
      <c r="N4336" t="s">
        <v>4764</v>
      </c>
      <c r="O4336" t="s">
        <v>462</v>
      </c>
    </row>
    <row r="4337" spans="1:15" x14ac:dyDescent="0.3">
      <c r="A4337">
        <v>213152</v>
      </c>
      <c r="B4337">
        <v>122</v>
      </c>
      <c r="C4337" t="s">
        <v>552</v>
      </c>
      <c r="D4337" t="s">
        <v>2763</v>
      </c>
      <c r="E4337" t="s">
        <v>3773</v>
      </c>
      <c r="F4337" s="440">
        <v>46078</v>
      </c>
      <c r="G4337">
        <v>26880</v>
      </c>
      <c r="H4337" t="s">
        <v>5913</v>
      </c>
      <c r="I4337" t="s">
        <v>6085</v>
      </c>
      <c r="J4337">
        <v>200</v>
      </c>
      <c r="K4337" t="s">
        <v>5613</v>
      </c>
      <c r="L4337">
        <v>500</v>
      </c>
      <c r="M4337">
        <v>2.5</v>
      </c>
      <c r="N4337" t="s">
        <v>6085</v>
      </c>
      <c r="O4337" t="s">
        <v>462</v>
      </c>
    </row>
    <row r="4338" spans="1:15" x14ac:dyDescent="0.3">
      <c r="A4338">
        <v>213151</v>
      </c>
      <c r="B4338">
        <v>122</v>
      </c>
      <c r="C4338" t="s">
        <v>552</v>
      </c>
      <c r="D4338" t="s">
        <v>3093</v>
      </c>
      <c r="E4338" t="s">
        <v>3774</v>
      </c>
      <c r="F4338" s="440">
        <v>46080</v>
      </c>
      <c r="G4338">
        <v>27399</v>
      </c>
      <c r="H4338" t="s">
        <v>5708</v>
      </c>
      <c r="I4338" t="s">
        <v>6085</v>
      </c>
      <c r="J4338">
        <v>10</v>
      </c>
      <c r="K4338" t="s">
        <v>5605</v>
      </c>
      <c r="L4338">
        <v>900</v>
      </c>
      <c r="M4338">
        <v>90</v>
      </c>
      <c r="N4338" t="s">
        <v>6085</v>
      </c>
      <c r="O4338" t="s">
        <v>462</v>
      </c>
    </row>
    <row r="4339" spans="1:15" x14ac:dyDescent="0.3">
      <c r="A4339">
        <v>213147</v>
      </c>
      <c r="B4339">
        <v>122</v>
      </c>
      <c r="C4339" t="s">
        <v>552</v>
      </c>
      <c r="D4339" t="s">
        <v>2871</v>
      </c>
      <c r="E4339" t="s">
        <v>3775</v>
      </c>
      <c r="F4339" s="440">
        <v>46080</v>
      </c>
      <c r="G4339">
        <v>26336</v>
      </c>
      <c r="H4339" t="s">
        <v>5701</v>
      </c>
      <c r="I4339" t="s">
        <v>6085</v>
      </c>
      <c r="J4339">
        <v>100</v>
      </c>
      <c r="K4339" t="s">
        <v>5613</v>
      </c>
      <c r="L4339">
        <v>620</v>
      </c>
      <c r="M4339">
        <v>6.2</v>
      </c>
      <c r="N4339" t="s">
        <v>6085</v>
      </c>
      <c r="O4339" t="s">
        <v>462</v>
      </c>
    </row>
    <row r="4340" spans="1:15" x14ac:dyDescent="0.3">
      <c r="A4340">
        <v>213147</v>
      </c>
      <c r="B4340">
        <v>122</v>
      </c>
      <c r="C4340" t="s">
        <v>552</v>
      </c>
      <c r="D4340" t="s">
        <v>2871</v>
      </c>
      <c r="E4340" t="s">
        <v>3775</v>
      </c>
      <c r="F4340" s="440">
        <v>46080</v>
      </c>
      <c r="G4340">
        <v>26024</v>
      </c>
      <c r="H4340" t="s">
        <v>5641</v>
      </c>
      <c r="I4340" t="s">
        <v>6085</v>
      </c>
      <c r="J4340">
        <v>50</v>
      </c>
      <c r="K4340" t="s">
        <v>5613</v>
      </c>
      <c r="L4340">
        <v>310</v>
      </c>
      <c r="M4340">
        <v>6.2</v>
      </c>
      <c r="N4340" t="s">
        <v>6085</v>
      </c>
      <c r="O4340" t="s">
        <v>462</v>
      </c>
    </row>
    <row r="4341" spans="1:15" x14ac:dyDescent="0.3">
      <c r="A4341">
        <v>213145</v>
      </c>
      <c r="B4341">
        <v>122</v>
      </c>
      <c r="C4341" t="s">
        <v>552</v>
      </c>
      <c r="D4341" t="s">
        <v>3584</v>
      </c>
      <c r="E4341" t="s">
        <v>3776</v>
      </c>
      <c r="F4341" s="440">
        <v>46079</v>
      </c>
      <c r="G4341">
        <v>17969</v>
      </c>
      <c r="H4341" t="s">
        <v>6042</v>
      </c>
      <c r="I4341" t="s">
        <v>4764</v>
      </c>
      <c r="J4341">
        <v>18</v>
      </c>
      <c r="K4341" t="s">
        <v>6227</v>
      </c>
      <c r="L4341">
        <v>421.2</v>
      </c>
      <c r="M4341">
        <v>23.4</v>
      </c>
      <c r="N4341" t="s">
        <v>4764</v>
      </c>
      <c r="O4341" t="s">
        <v>462</v>
      </c>
    </row>
    <row r="4342" spans="1:15" x14ac:dyDescent="0.3">
      <c r="A4342">
        <v>213145</v>
      </c>
      <c r="B4342">
        <v>122</v>
      </c>
      <c r="C4342" t="s">
        <v>552</v>
      </c>
      <c r="D4342" t="s">
        <v>3584</v>
      </c>
      <c r="E4342" t="s">
        <v>3776</v>
      </c>
      <c r="F4342" s="440">
        <v>46079</v>
      </c>
      <c r="G4342">
        <v>24006</v>
      </c>
      <c r="H4342" t="s">
        <v>5991</v>
      </c>
      <c r="I4342" t="s">
        <v>4764</v>
      </c>
      <c r="J4342">
        <v>10</v>
      </c>
      <c r="K4342" t="s">
        <v>5605</v>
      </c>
      <c r="L4342">
        <v>246</v>
      </c>
      <c r="M4342">
        <v>24.6</v>
      </c>
      <c r="N4342" t="s">
        <v>4764</v>
      </c>
      <c r="O4342" t="s">
        <v>462</v>
      </c>
    </row>
    <row r="4343" spans="1:15" x14ac:dyDescent="0.3">
      <c r="A4343">
        <v>213068</v>
      </c>
      <c r="B4343">
        <v>122</v>
      </c>
      <c r="C4343" t="s">
        <v>552</v>
      </c>
      <c r="D4343" t="s">
        <v>2760</v>
      </c>
      <c r="E4343" t="s">
        <v>3777</v>
      </c>
      <c r="F4343" s="440">
        <v>46079</v>
      </c>
      <c r="G4343">
        <v>17437</v>
      </c>
      <c r="H4343" t="s">
        <v>6129</v>
      </c>
      <c r="I4343" t="s">
        <v>6097</v>
      </c>
      <c r="J4343">
        <v>20</v>
      </c>
      <c r="K4343" t="s">
        <v>5613</v>
      </c>
      <c r="L4343">
        <v>46</v>
      </c>
      <c r="M4343">
        <v>2.2999999999999998</v>
      </c>
      <c r="N4343" t="s">
        <v>6099</v>
      </c>
      <c r="O4343" t="s">
        <v>462</v>
      </c>
    </row>
    <row r="4344" spans="1:15" x14ac:dyDescent="0.3">
      <c r="A4344">
        <v>213068</v>
      </c>
      <c r="B4344">
        <v>122</v>
      </c>
      <c r="C4344" t="s">
        <v>552</v>
      </c>
      <c r="D4344" t="s">
        <v>2760</v>
      </c>
      <c r="E4344" t="s">
        <v>3777</v>
      </c>
      <c r="F4344" s="440">
        <v>46079</v>
      </c>
      <c r="G4344">
        <v>17119</v>
      </c>
      <c r="H4344" t="s">
        <v>6182</v>
      </c>
      <c r="I4344" t="s">
        <v>6097</v>
      </c>
      <c r="J4344">
        <v>4</v>
      </c>
      <c r="K4344" t="s">
        <v>5613</v>
      </c>
      <c r="L4344">
        <v>38.159999999999997</v>
      </c>
      <c r="M4344">
        <v>9.5399999999999991</v>
      </c>
      <c r="N4344" t="s">
        <v>6099</v>
      </c>
      <c r="O4344" t="s">
        <v>462</v>
      </c>
    </row>
    <row r="4345" spans="1:15" x14ac:dyDescent="0.3">
      <c r="A4345">
        <v>213068</v>
      </c>
      <c r="B4345">
        <v>122</v>
      </c>
      <c r="C4345" t="s">
        <v>552</v>
      </c>
      <c r="D4345" t="s">
        <v>2760</v>
      </c>
      <c r="E4345" t="s">
        <v>3777</v>
      </c>
      <c r="F4345" s="440">
        <v>46079</v>
      </c>
      <c r="G4345">
        <v>17190</v>
      </c>
      <c r="H4345" t="s">
        <v>6177</v>
      </c>
      <c r="I4345" t="s">
        <v>6097</v>
      </c>
      <c r="J4345">
        <v>5</v>
      </c>
      <c r="K4345" t="s">
        <v>5605</v>
      </c>
      <c r="L4345">
        <v>41.5</v>
      </c>
      <c r="M4345">
        <v>8.3000000000000007</v>
      </c>
      <c r="N4345" t="s">
        <v>6099</v>
      </c>
      <c r="O4345" t="s">
        <v>462</v>
      </c>
    </row>
    <row r="4346" spans="1:15" x14ac:dyDescent="0.3">
      <c r="A4346">
        <v>213068</v>
      </c>
      <c r="B4346">
        <v>122</v>
      </c>
      <c r="C4346" t="s">
        <v>552</v>
      </c>
      <c r="D4346" t="s">
        <v>2760</v>
      </c>
      <c r="E4346" t="s">
        <v>3777</v>
      </c>
      <c r="F4346" s="440">
        <v>46079</v>
      </c>
      <c r="G4346">
        <v>17196</v>
      </c>
      <c r="H4346" t="s">
        <v>6192</v>
      </c>
      <c r="I4346" t="s">
        <v>6097</v>
      </c>
      <c r="J4346">
        <v>12</v>
      </c>
      <c r="K4346" t="s">
        <v>5605</v>
      </c>
      <c r="L4346">
        <v>76.56</v>
      </c>
      <c r="M4346">
        <v>6.38</v>
      </c>
      <c r="N4346" t="s">
        <v>6099</v>
      </c>
      <c r="O4346" t="s">
        <v>462</v>
      </c>
    </row>
    <row r="4347" spans="1:15" x14ac:dyDescent="0.3">
      <c r="A4347">
        <v>213068</v>
      </c>
      <c r="B4347">
        <v>122</v>
      </c>
      <c r="C4347" t="s">
        <v>552</v>
      </c>
      <c r="D4347" t="s">
        <v>2760</v>
      </c>
      <c r="E4347" t="s">
        <v>3777</v>
      </c>
      <c r="F4347" s="440">
        <v>46079</v>
      </c>
      <c r="G4347">
        <v>17213</v>
      </c>
      <c r="H4347" t="s">
        <v>6367</v>
      </c>
      <c r="I4347" t="s">
        <v>6097</v>
      </c>
      <c r="J4347">
        <v>4</v>
      </c>
      <c r="K4347" t="s">
        <v>5622</v>
      </c>
      <c r="L4347">
        <v>251.48</v>
      </c>
      <c r="M4347">
        <v>62.87</v>
      </c>
      <c r="N4347" t="s">
        <v>6099</v>
      </c>
      <c r="O4347" t="s">
        <v>462</v>
      </c>
    </row>
    <row r="4348" spans="1:15" x14ac:dyDescent="0.3">
      <c r="A4348">
        <v>213068</v>
      </c>
      <c r="B4348">
        <v>122</v>
      </c>
      <c r="C4348" t="s">
        <v>552</v>
      </c>
      <c r="D4348" t="s">
        <v>2760</v>
      </c>
      <c r="E4348" t="s">
        <v>3777</v>
      </c>
      <c r="F4348" s="440">
        <v>46079</v>
      </c>
      <c r="G4348">
        <v>17526</v>
      </c>
      <c r="H4348" t="s">
        <v>6195</v>
      </c>
      <c r="I4348" t="s">
        <v>6097</v>
      </c>
      <c r="J4348">
        <v>6</v>
      </c>
      <c r="K4348" t="s">
        <v>5613</v>
      </c>
      <c r="L4348">
        <v>105</v>
      </c>
      <c r="M4348">
        <v>17.5</v>
      </c>
      <c r="N4348" t="s">
        <v>6099</v>
      </c>
      <c r="O4348" t="s">
        <v>462</v>
      </c>
    </row>
    <row r="4349" spans="1:15" x14ac:dyDescent="0.3">
      <c r="A4349">
        <v>213068</v>
      </c>
      <c r="B4349">
        <v>122</v>
      </c>
      <c r="C4349" t="s">
        <v>552</v>
      </c>
      <c r="D4349" t="s">
        <v>2760</v>
      </c>
      <c r="E4349" t="s">
        <v>3777</v>
      </c>
      <c r="F4349" s="440">
        <v>46079</v>
      </c>
      <c r="G4349">
        <v>21783</v>
      </c>
      <c r="H4349" t="s">
        <v>6216</v>
      </c>
      <c r="I4349" t="s">
        <v>6102</v>
      </c>
      <c r="J4349">
        <v>4</v>
      </c>
      <c r="K4349" t="s">
        <v>5613</v>
      </c>
      <c r="L4349">
        <v>42.24</v>
      </c>
      <c r="M4349">
        <v>10.56</v>
      </c>
      <c r="N4349" t="s">
        <v>6099</v>
      </c>
      <c r="O4349" t="s">
        <v>462</v>
      </c>
    </row>
    <row r="4350" spans="1:15" x14ac:dyDescent="0.3">
      <c r="A4350">
        <v>213068</v>
      </c>
      <c r="B4350">
        <v>122</v>
      </c>
      <c r="C4350" t="s">
        <v>552</v>
      </c>
      <c r="D4350" t="s">
        <v>2760</v>
      </c>
      <c r="E4350" t="s">
        <v>3777</v>
      </c>
      <c r="F4350" s="440">
        <v>46079</v>
      </c>
      <c r="G4350">
        <v>17125</v>
      </c>
      <c r="H4350" t="s">
        <v>6193</v>
      </c>
      <c r="I4350" t="s">
        <v>6097</v>
      </c>
      <c r="J4350">
        <v>6</v>
      </c>
      <c r="K4350" t="s">
        <v>5613</v>
      </c>
      <c r="L4350">
        <v>25.26</v>
      </c>
      <c r="M4350">
        <v>4.21</v>
      </c>
      <c r="N4350" t="s">
        <v>6099</v>
      </c>
      <c r="O4350" t="s">
        <v>462</v>
      </c>
    </row>
    <row r="4351" spans="1:15" x14ac:dyDescent="0.3">
      <c r="A4351">
        <v>213068</v>
      </c>
      <c r="B4351">
        <v>122</v>
      </c>
      <c r="C4351" t="s">
        <v>552</v>
      </c>
      <c r="D4351" t="s">
        <v>2760</v>
      </c>
      <c r="E4351" t="s">
        <v>3777</v>
      </c>
      <c r="F4351" s="440">
        <v>46079</v>
      </c>
      <c r="G4351">
        <v>17001</v>
      </c>
      <c r="H4351" t="s">
        <v>6184</v>
      </c>
      <c r="I4351" t="s">
        <v>6097</v>
      </c>
      <c r="J4351">
        <v>15</v>
      </c>
      <c r="K4351" t="s">
        <v>5613</v>
      </c>
      <c r="L4351">
        <v>73.8</v>
      </c>
      <c r="M4351">
        <v>4.92</v>
      </c>
      <c r="N4351" t="s">
        <v>6099</v>
      </c>
      <c r="O4351" t="s">
        <v>462</v>
      </c>
    </row>
    <row r="4352" spans="1:15" x14ac:dyDescent="0.3">
      <c r="A4352">
        <v>213068</v>
      </c>
      <c r="B4352">
        <v>122</v>
      </c>
      <c r="C4352" t="s">
        <v>552</v>
      </c>
      <c r="D4352" t="s">
        <v>2760</v>
      </c>
      <c r="E4352" t="s">
        <v>3777</v>
      </c>
      <c r="F4352" s="440">
        <v>46079</v>
      </c>
      <c r="G4352">
        <v>24843</v>
      </c>
      <c r="H4352" t="s">
        <v>6368</v>
      </c>
      <c r="I4352" t="s">
        <v>6097</v>
      </c>
      <c r="J4352">
        <v>6</v>
      </c>
      <c r="K4352" t="s">
        <v>5703</v>
      </c>
      <c r="L4352">
        <v>353.4</v>
      </c>
      <c r="M4352">
        <v>58.9</v>
      </c>
      <c r="N4352" t="s">
        <v>6099</v>
      </c>
      <c r="O4352" t="s">
        <v>462</v>
      </c>
    </row>
    <row r="4353" spans="1:15" x14ac:dyDescent="0.3">
      <c r="A4353">
        <v>213067</v>
      </c>
      <c r="B4353">
        <v>122</v>
      </c>
      <c r="C4353" t="s">
        <v>552</v>
      </c>
      <c r="D4353" t="s">
        <v>3769</v>
      </c>
      <c r="E4353" t="s">
        <v>3778</v>
      </c>
      <c r="F4353" s="440">
        <v>46079</v>
      </c>
      <c r="G4353">
        <v>19787</v>
      </c>
      <c r="H4353" t="s">
        <v>5914</v>
      </c>
      <c r="I4353" t="s">
        <v>6085</v>
      </c>
      <c r="J4353">
        <v>2</v>
      </c>
      <c r="K4353" t="s">
        <v>5598</v>
      </c>
      <c r="L4353">
        <v>10</v>
      </c>
      <c r="M4353">
        <v>5</v>
      </c>
      <c r="N4353" t="s">
        <v>6085</v>
      </c>
      <c r="O4353" t="s">
        <v>462</v>
      </c>
    </row>
    <row r="4354" spans="1:15" x14ac:dyDescent="0.3">
      <c r="A4354">
        <v>213067</v>
      </c>
      <c r="B4354">
        <v>122</v>
      </c>
      <c r="C4354" t="s">
        <v>552</v>
      </c>
      <c r="D4354" t="s">
        <v>3769</v>
      </c>
      <c r="E4354" t="s">
        <v>3778</v>
      </c>
      <c r="F4354" s="440">
        <v>46079</v>
      </c>
      <c r="G4354">
        <v>19505</v>
      </c>
      <c r="H4354" t="s">
        <v>5978</v>
      </c>
      <c r="I4354" t="s">
        <v>6085</v>
      </c>
      <c r="J4354">
        <v>1</v>
      </c>
      <c r="K4354" t="s">
        <v>5598</v>
      </c>
      <c r="L4354">
        <v>15.63</v>
      </c>
      <c r="M4354">
        <v>15.63</v>
      </c>
      <c r="N4354" t="s">
        <v>6085</v>
      </c>
      <c r="O4354" t="s">
        <v>462</v>
      </c>
    </row>
    <row r="4355" spans="1:15" x14ac:dyDescent="0.3">
      <c r="A4355">
        <v>213067</v>
      </c>
      <c r="B4355">
        <v>122</v>
      </c>
      <c r="C4355" t="s">
        <v>552</v>
      </c>
      <c r="D4355" t="s">
        <v>3769</v>
      </c>
      <c r="E4355" t="s">
        <v>3778</v>
      </c>
      <c r="F4355" s="440">
        <v>46079</v>
      </c>
      <c r="G4355">
        <v>24509</v>
      </c>
      <c r="H4355" t="s">
        <v>5928</v>
      </c>
      <c r="I4355" t="s">
        <v>6085</v>
      </c>
      <c r="J4355">
        <v>10</v>
      </c>
      <c r="K4355" t="s">
        <v>5598</v>
      </c>
      <c r="L4355">
        <v>22.5</v>
      </c>
      <c r="M4355">
        <v>2.25</v>
      </c>
      <c r="N4355" t="s">
        <v>6085</v>
      </c>
      <c r="O4355" t="s">
        <v>462</v>
      </c>
    </row>
    <row r="4356" spans="1:15" x14ac:dyDescent="0.3">
      <c r="A4356">
        <v>213067</v>
      </c>
      <c r="B4356">
        <v>122</v>
      </c>
      <c r="C4356" t="s">
        <v>552</v>
      </c>
      <c r="D4356" t="s">
        <v>3769</v>
      </c>
      <c r="E4356" t="s">
        <v>3778</v>
      </c>
      <c r="F4356" s="440">
        <v>46079</v>
      </c>
      <c r="G4356">
        <v>19562</v>
      </c>
      <c r="H4356" t="s">
        <v>5946</v>
      </c>
      <c r="I4356" t="s">
        <v>6085</v>
      </c>
      <c r="J4356">
        <v>0.5</v>
      </c>
      <c r="K4356" t="s">
        <v>5598</v>
      </c>
      <c r="L4356">
        <v>6.25</v>
      </c>
      <c r="M4356">
        <v>12.5</v>
      </c>
      <c r="N4356" t="s">
        <v>6085</v>
      </c>
      <c r="O4356" t="s">
        <v>462</v>
      </c>
    </row>
    <row r="4357" spans="1:15" x14ac:dyDescent="0.3">
      <c r="A4357">
        <v>213067</v>
      </c>
      <c r="B4357">
        <v>122</v>
      </c>
      <c r="C4357" t="s">
        <v>552</v>
      </c>
      <c r="D4357" t="s">
        <v>3769</v>
      </c>
      <c r="E4357" t="s">
        <v>3778</v>
      </c>
      <c r="F4357" s="440">
        <v>46079</v>
      </c>
      <c r="G4357">
        <v>19751</v>
      </c>
      <c r="H4357" t="s">
        <v>5938</v>
      </c>
      <c r="I4357" t="s">
        <v>6085</v>
      </c>
      <c r="J4357">
        <v>1</v>
      </c>
      <c r="K4357" t="s">
        <v>5598</v>
      </c>
      <c r="L4357">
        <v>16.88</v>
      </c>
      <c r="M4357">
        <v>16.88</v>
      </c>
      <c r="N4357" t="s">
        <v>6085</v>
      </c>
      <c r="O4357" t="s">
        <v>462</v>
      </c>
    </row>
    <row r="4358" spans="1:15" x14ac:dyDescent="0.3">
      <c r="A4358">
        <v>213067</v>
      </c>
      <c r="B4358">
        <v>122</v>
      </c>
      <c r="C4358" t="s">
        <v>552</v>
      </c>
      <c r="D4358" t="s">
        <v>3769</v>
      </c>
      <c r="E4358" t="s">
        <v>3778</v>
      </c>
      <c r="F4358" s="440">
        <v>46079</v>
      </c>
      <c r="G4358">
        <v>19759</v>
      </c>
      <c r="H4358" t="s">
        <v>6016</v>
      </c>
      <c r="I4358" t="s">
        <v>6085</v>
      </c>
      <c r="J4358">
        <v>5</v>
      </c>
      <c r="K4358" t="s">
        <v>5598</v>
      </c>
      <c r="L4358">
        <v>46.9</v>
      </c>
      <c r="M4358">
        <v>9.3800000000000008</v>
      </c>
      <c r="N4358" t="s">
        <v>6085</v>
      </c>
      <c r="O4358" t="s">
        <v>462</v>
      </c>
    </row>
    <row r="4359" spans="1:15" x14ac:dyDescent="0.3">
      <c r="A4359">
        <v>213067</v>
      </c>
      <c r="B4359">
        <v>122</v>
      </c>
      <c r="C4359" t="s">
        <v>552</v>
      </c>
      <c r="D4359" t="s">
        <v>3769</v>
      </c>
      <c r="E4359" t="s">
        <v>3778</v>
      </c>
      <c r="F4359" s="440">
        <v>46079</v>
      </c>
      <c r="G4359">
        <v>19846</v>
      </c>
      <c r="H4359" t="s">
        <v>6060</v>
      </c>
      <c r="I4359" t="s">
        <v>6085</v>
      </c>
      <c r="J4359">
        <v>0.5</v>
      </c>
      <c r="K4359" t="s">
        <v>5598</v>
      </c>
      <c r="L4359">
        <v>9.3800000000000008</v>
      </c>
      <c r="M4359">
        <v>18.760000000000002</v>
      </c>
      <c r="N4359" t="s">
        <v>6085</v>
      </c>
      <c r="O4359" t="s">
        <v>462</v>
      </c>
    </row>
    <row r="4360" spans="1:15" x14ac:dyDescent="0.3">
      <c r="A4360">
        <v>213067</v>
      </c>
      <c r="B4360">
        <v>122</v>
      </c>
      <c r="C4360" t="s">
        <v>552</v>
      </c>
      <c r="D4360" t="s">
        <v>3769</v>
      </c>
      <c r="E4360" t="s">
        <v>3778</v>
      </c>
      <c r="F4360" s="440">
        <v>46079</v>
      </c>
      <c r="G4360">
        <v>23096</v>
      </c>
      <c r="H4360" t="s">
        <v>5941</v>
      </c>
      <c r="I4360" t="s">
        <v>6085</v>
      </c>
      <c r="J4360">
        <v>120</v>
      </c>
      <c r="K4360" t="s">
        <v>5613</v>
      </c>
      <c r="L4360">
        <v>79.2</v>
      </c>
      <c r="M4360">
        <v>0.66</v>
      </c>
      <c r="N4360" t="s">
        <v>6085</v>
      </c>
      <c r="O4360" t="s">
        <v>462</v>
      </c>
    </row>
    <row r="4361" spans="1:15" x14ac:dyDescent="0.3">
      <c r="A4361">
        <v>213067</v>
      </c>
      <c r="B4361">
        <v>122</v>
      </c>
      <c r="C4361" t="s">
        <v>552</v>
      </c>
      <c r="D4361" t="s">
        <v>3769</v>
      </c>
      <c r="E4361" t="s">
        <v>3778</v>
      </c>
      <c r="F4361" s="440">
        <v>46079</v>
      </c>
      <c r="G4361">
        <v>19721</v>
      </c>
      <c r="H4361" t="s">
        <v>5952</v>
      </c>
      <c r="I4361" t="s">
        <v>6085</v>
      </c>
      <c r="J4361">
        <v>0.8</v>
      </c>
      <c r="K4361" t="s">
        <v>5598</v>
      </c>
      <c r="L4361">
        <v>32</v>
      </c>
      <c r="M4361">
        <v>40</v>
      </c>
      <c r="N4361" t="s">
        <v>6085</v>
      </c>
      <c r="O4361" t="s">
        <v>462</v>
      </c>
    </row>
    <row r="4362" spans="1:15" x14ac:dyDescent="0.3">
      <c r="A4362">
        <v>213067</v>
      </c>
      <c r="B4362">
        <v>122</v>
      </c>
      <c r="C4362" t="s">
        <v>552</v>
      </c>
      <c r="D4362" t="s">
        <v>3769</v>
      </c>
      <c r="E4362" t="s">
        <v>3778</v>
      </c>
      <c r="F4362" s="440">
        <v>46079</v>
      </c>
      <c r="G4362">
        <v>23198</v>
      </c>
      <c r="H4362" t="s">
        <v>5947</v>
      </c>
      <c r="I4362" t="s">
        <v>6085</v>
      </c>
      <c r="J4362">
        <v>0.8</v>
      </c>
      <c r="K4362" t="s">
        <v>5598</v>
      </c>
      <c r="L4362">
        <v>10</v>
      </c>
      <c r="M4362">
        <v>12.5</v>
      </c>
      <c r="N4362" t="s">
        <v>6085</v>
      </c>
      <c r="O4362" t="s">
        <v>462</v>
      </c>
    </row>
    <row r="4363" spans="1:15" x14ac:dyDescent="0.3">
      <c r="A4363">
        <v>213067</v>
      </c>
      <c r="B4363">
        <v>122</v>
      </c>
      <c r="C4363" t="s">
        <v>552</v>
      </c>
      <c r="D4363" t="s">
        <v>3769</v>
      </c>
      <c r="E4363" t="s">
        <v>3778</v>
      </c>
      <c r="F4363" s="440">
        <v>46079</v>
      </c>
      <c r="G4363">
        <v>23241</v>
      </c>
      <c r="H4363" t="s">
        <v>5932</v>
      </c>
      <c r="I4363" t="s">
        <v>6085</v>
      </c>
      <c r="J4363">
        <v>4</v>
      </c>
      <c r="K4363" t="s">
        <v>5598</v>
      </c>
      <c r="L4363">
        <v>15</v>
      </c>
      <c r="M4363">
        <v>3.75</v>
      </c>
      <c r="N4363" t="s">
        <v>6085</v>
      </c>
      <c r="O4363" t="s">
        <v>462</v>
      </c>
    </row>
    <row r="4364" spans="1:15" x14ac:dyDescent="0.3">
      <c r="A4364">
        <v>213066</v>
      </c>
      <c r="B4364">
        <v>122</v>
      </c>
      <c r="C4364" t="s">
        <v>552</v>
      </c>
      <c r="D4364" t="s">
        <v>2520</v>
      </c>
      <c r="E4364" t="s">
        <v>3779</v>
      </c>
      <c r="F4364" s="440">
        <v>46079</v>
      </c>
      <c r="G4364">
        <v>19575</v>
      </c>
      <c r="H4364" t="s">
        <v>5944</v>
      </c>
      <c r="I4364" t="s">
        <v>6085</v>
      </c>
      <c r="J4364">
        <v>0.2</v>
      </c>
      <c r="K4364" t="s">
        <v>5598</v>
      </c>
      <c r="L4364">
        <v>6.4</v>
      </c>
      <c r="M4364">
        <v>32</v>
      </c>
      <c r="N4364" t="s">
        <v>6085</v>
      </c>
      <c r="O4364" t="s">
        <v>462</v>
      </c>
    </row>
    <row r="4365" spans="1:15" x14ac:dyDescent="0.3">
      <c r="A4365">
        <v>213066</v>
      </c>
      <c r="B4365">
        <v>122</v>
      </c>
      <c r="C4365" t="s">
        <v>552</v>
      </c>
      <c r="D4365" t="s">
        <v>2520</v>
      </c>
      <c r="E4365" t="s">
        <v>3779</v>
      </c>
      <c r="F4365" s="440">
        <v>46079</v>
      </c>
      <c r="G4365">
        <v>19480</v>
      </c>
      <c r="H4365" t="s">
        <v>5936</v>
      </c>
      <c r="I4365" t="s">
        <v>6085</v>
      </c>
      <c r="J4365">
        <v>0.3</v>
      </c>
      <c r="K4365" t="s">
        <v>5598</v>
      </c>
      <c r="L4365">
        <v>5.0999999999999996</v>
      </c>
      <c r="M4365">
        <v>17</v>
      </c>
      <c r="N4365" t="s">
        <v>6085</v>
      </c>
      <c r="O4365" t="s">
        <v>462</v>
      </c>
    </row>
    <row r="4366" spans="1:15" x14ac:dyDescent="0.3">
      <c r="A4366">
        <v>213066</v>
      </c>
      <c r="B4366">
        <v>122</v>
      </c>
      <c r="C4366" t="s">
        <v>552</v>
      </c>
      <c r="D4366" t="s">
        <v>2520</v>
      </c>
      <c r="E4366" t="s">
        <v>3779</v>
      </c>
      <c r="F4366" s="440">
        <v>46079</v>
      </c>
      <c r="G4366">
        <v>19488</v>
      </c>
      <c r="H4366" t="s">
        <v>5930</v>
      </c>
      <c r="I4366" t="s">
        <v>6085</v>
      </c>
      <c r="J4366">
        <v>0.8</v>
      </c>
      <c r="K4366" t="s">
        <v>5598</v>
      </c>
      <c r="L4366">
        <v>10.8</v>
      </c>
      <c r="M4366">
        <v>13.5</v>
      </c>
      <c r="N4366" t="s">
        <v>6085</v>
      </c>
      <c r="O4366" t="s">
        <v>462</v>
      </c>
    </row>
    <row r="4367" spans="1:15" x14ac:dyDescent="0.3">
      <c r="A4367">
        <v>213066</v>
      </c>
      <c r="B4367">
        <v>122</v>
      </c>
      <c r="C4367" t="s">
        <v>552</v>
      </c>
      <c r="D4367" t="s">
        <v>2520</v>
      </c>
      <c r="E4367" t="s">
        <v>3779</v>
      </c>
      <c r="F4367" s="440">
        <v>46079</v>
      </c>
      <c r="G4367">
        <v>19502</v>
      </c>
      <c r="H4367" t="s">
        <v>6015</v>
      </c>
      <c r="I4367" t="s">
        <v>6085</v>
      </c>
      <c r="J4367">
        <v>0.8</v>
      </c>
      <c r="K4367" t="s">
        <v>5598</v>
      </c>
      <c r="L4367">
        <v>21.6</v>
      </c>
      <c r="M4367">
        <v>27</v>
      </c>
      <c r="N4367" t="s">
        <v>6085</v>
      </c>
      <c r="O4367" t="s">
        <v>462</v>
      </c>
    </row>
    <row r="4368" spans="1:15" x14ac:dyDescent="0.3">
      <c r="A4368">
        <v>213066</v>
      </c>
      <c r="B4368">
        <v>122</v>
      </c>
      <c r="C4368" t="s">
        <v>552</v>
      </c>
      <c r="D4368" t="s">
        <v>2520</v>
      </c>
      <c r="E4368" t="s">
        <v>3779</v>
      </c>
      <c r="F4368" s="440">
        <v>46079</v>
      </c>
      <c r="G4368">
        <v>19476</v>
      </c>
      <c r="H4368" t="s">
        <v>6017</v>
      </c>
      <c r="I4368" t="s">
        <v>6085</v>
      </c>
      <c r="J4368">
        <v>0.3</v>
      </c>
      <c r="K4368" t="s">
        <v>5598</v>
      </c>
      <c r="L4368">
        <v>19.5</v>
      </c>
      <c r="M4368">
        <v>65</v>
      </c>
      <c r="N4368" t="s">
        <v>6085</v>
      </c>
      <c r="O4368" t="s">
        <v>462</v>
      </c>
    </row>
    <row r="4369" spans="1:15" x14ac:dyDescent="0.3">
      <c r="A4369">
        <v>213066</v>
      </c>
      <c r="B4369">
        <v>122</v>
      </c>
      <c r="C4369" t="s">
        <v>552</v>
      </c>
      <c r="D4369" t="s">
        <v>2520</v>
      </c>
      <c r="E4369" t="s">
        <v>3779</v>
      </c>
      <c r="F4369" s="440">
        <v>46079</v>
      </c>
      <c r="G4369">
        <v>19743</v>
      </c>
      <c r="H4369" t="s">
        <v>5940</v>
      </c>
      <c r="I4369" t="s">
        <v>6085</v>
      </c>
      <c r="J4369">
        <v>1</v>
      </c>
      <c r="K4369" t="s">
        <v>5598</v>
      </c>
      <c r="L4369">
        <v>14</v>
      </c>
      <c r="M4369">
        <v>14</v>
      </c>
      <c r="N4369" t="s">
        <v>6085</v>
      </c>
      <c r="O4369" t="s">
        <v>462</v>
      </c>
    </row>
    <row r="4370" spans="1:15" x14ac:dyDescent="0.3">
      <c r="A4370">
        <v>213066</v>
      </c>
      <c r="B4370">
        <v>122</v>
      </c>
      <c r="C4370" t="s">
        <v>552</v>
      </c>
      <c r="D4370" t="s">
        <v>2520</v>
      </c>
      <c r="E4370" t="s">
        <v>3779</v>
      </c>
      <c r="F4370" s="440">
        <v>46079</v>
      </c>
      <c r="G4370">
        <v>19617</v>
      </c>
      <c r="H4370" t="s">
        <v>5933</v>
      </c>
      <c r="I4370" t="s">
        <v>6085</v>
      </c>
      <c r="J4370">
        <v>0.2</v>
      </c>
      <c r="K4370" t="s">
        <v>5598</v>
      </c>
      <c r="L4370">
        <v>7</v>
      </c>
      <c r="M4370">
        <v>35</v>
      </c>
      <c r="N4370" t="s">
        <v>6085</v>
      </c>
      <c r="O4370" t="s">
        <v>462</v>
      </c>
    </row>
    <row r="4371" spans="1:15" x14ac:dyDescent="0.3">
      <c r="A4371">
        <v>213066</v>
      </c>
      <c r="B4371">
        <v>122</v>
      </c>
      <c r="C4371" t="s">
        <v>552</v>
      </c>
      <c r="D4371" t="s">
        <v>2520</v>
      </c>
      <c r="E4371" t="s">
        <v>3779</v>
      </c>
      <c r="F4371" s="440">
        <v>46079</v>
      </c>
      <c r="G4371">
        <v>23113</v>
      </c>
      <c r="H4371" t="s">
        <v>5985</v>
      </c>
      <c r="I4371" t="s">
        <v>6085</v>
      </c>
      <c r="J4371">
        <v>1</v>
      </c>
      <c r="K4371" t="s">
        <v>5598</v>
      </c>
      <c r="L4371">
        <v>11.5</v>
      </c>
      <c r="M4371">
        <v>11.5</v>
      </c>
      <c r="N4371" t="s">
        <v>6085</v>
      </c>
      <c r="O4371" t="s">
        <v>462</v>
      </c>
    </row>
    <row r="4372" spans="1:15" x14ac:dyDescent="0.3">
      <c r="A4372">
        <v>213066</v>
      </c>
      <c r="B4372">
        <v>122</v>
      </c>
      <c r="C4372" t="s">
        <v>552</v>
      </c>
      <c r="D4372" t="s">
        <v>2520</v>
      </c>
      <c r="E4372" t="s">
        <v>3779</v>
      </c>
      <c r="F4372" s="440">
        <v>46079</v>
      </c>
      <c r="G4372">
        <v>23359</v>
      </c>
      <c r="H4372" t="s">
        <v>5939</v>
      </c>
      <c r="I4372" t="s">
        <v>6085</v>
      </c>
      <c r="J4372">
        <v>25</v>
      </c>
      <c r="K4372" t="s">
        <v>5598</v>
      </c>
      <c r="L4372">
        <v>60</v>
      </c>
      <c r="M4372">
        <v>2.4</v>
      </c>
      <c r="N4372" t="s">
        <v>6085</v>
      </c>
      <c r="O4372" t="s">
        <v>462</v>
      </c>
    </row>
    <row r="4373" spans="1:15" x14ac:dyDescent="0.3">
      <c r="A4373">
        <v>213066</v>
      </c>
      <c r="B4373">
        <v>122</v>
      </c>
      <c r="C4373" t="s">
        <v>552</v>
      </c>
      <c r="D4373" t="s">
        <v>2520</v>
      </c>
      <c r="E4373" t="s">
        <v>3779</v>
      </c>
      <c r="F4373" s="440">
        <v>46079</v>
      </c>
      <c r="G4373">
        <v>23390</v>
      </c>
      <c r="H4373" t="s">
        <v>5922</v>
      </c>
      <c r="I4373" t="s">
        <v>6085</v>
      </c>
      <c r="J4373">
        <v>8</v>
      </c>
      <c r="K4373" t="s">
        <v>5598</v>
      </c>
      <c r="L4373">
        <v>68</v>
      </c>
      <c r="M4373">
        <v>8.5</v>
      </c>
      <c r="N4373" t="s">
        <v>6085</v>
      </c>
      <c r="O4373" t="s">
        <v>462</v>
      </c>
    </row>
    <row r="4374" spans="1:15" x14ac:dyDescent="0.3">
      <c r="A4374">
        <v>213066</v>
      </c>
      <c r="B4374">
        <v>122</v>
      </c>
      <c r="C4374" t="s">
        <v>552</v>
      </c>
      <c r="D4374" t="s">
        <v>2520</v>
      </c>
      <c r="E4374" t="s">
        <v>3779</v>
      </c>
      <c r="F4374" s="440">
        <v>46079</v>
      </c>
      <c r="G4374">
        <v>23186</v>
      </c>
      <c r="H4374" t="s">
        <v>5955</v>
      </c>
      <c r="I4374" t="s">
        <v>6085</v>
      </c>
      <c r="J4374">
        <v>10</v>
      </c>
      <c r="K4374" t="s">
        <v>5598</v>
      </c>
      <c r="L4374">
        <v>69</v>
      </c>
      <c r="M4374">
        <v>6.9</v>
      </c>
      <c r="N4374" t="s">
        <v>6085</v>
      </c>
      <c r="O4374" t="s">
        <v>462</v>
      </c>
    </row>
    <row r="4375" spans="1:15" x14ac:dyDescent="0.3">
      <c r="A4375">
        <v>213066</v>
      </c>
      <c r="B4375">
        <v>122</v>
      </c>
      <c r="C4375" t="s">
        <v>552</v>
      </c>
      <c r="D4375" t="s">
        <v>2520</v>
      </c>
      <c r="E4375" t="s">
        <v>3779</v>
      </c>
      <c r="F4375" s="440">
        <v>46079</v>
      </c>
      <c r="G4375">
        <v>19632</v>
      </c>
      <c r="H4375" t="s">
        <v>5926</v>
      </c>
      <c r="I4375" t="s">
        <v>6085</v>
      </c>
      <c r="J4375">
        <v>2</v>
      </c>
      <c r="K4375" t="s">
        <v>5598</v>
      </c>
      <c r="L4375">
        <v>9</v>
      </c>
      <c r="M4375">
        <v>4.5</v>
      </c>
      <c r="N4375" t="s">
        <v>6085</v>
      </c>
      <c r="O4375" t="s">
        <v>462</v>
      </c>
    </row>
    <row r="4376" spans="1:15" x14ac:dyDescent="0.3">
      <c r="A4376">
        <v>213066</v>
      </c>
      <c r="B4376">
        <v>122</v>
      </c>
      <c r="C4376" t="s">
        <v>552</v>
      </c>
      <c r="D4376" t="s">
        <v>2520</v>
      </c>
      <c r="E4376" t="s">
        <v>3779</v>
      </c>
      <c r="F4376" s="440">
        <v>46079</v>
      </c>
      <c r="G4376">
        <v>19472</v>
      </c>
      <c r="H4376" t="s">
        <v>6064</v>
      </c>
      <c r="I4376" t="s">
        <v>6085</v>
      </c>
      <c r="J4376">
        <v>1.5</v>
      </c>
      <c r="K4376" t="s">
        <v>5598</v>
      </c>
      <c r="L4376">
        <v>40.5</v>
      </c>
      <c r="M4376">
        <v>27</v>
      </c>
      <c r="N4376" t="s">
        <v>6085</v>
      </c>
      <c r="O4376" t="s">
        <v>462</v>
      </c>
    </row>
    <row r="4377" spans="1:15" x14ac:dyDescent="0.3">
      <c r="A4377">
        <v>213066</v>
      </c>
      <c r="B4377">
        <v>122</v>
      </c>
      <c r="C4377" t="s">
        <v>552</v>
      </c>
      <c r="D4377" t="s">
        <v>2520</v>
      </c>
      <c r="E4377" t="s">
        <v>3779</v>
      </c>
      <c r="F4377" s="440">
        <v>46079</v>
      </c>
      <c r="G4377">
        <v>23095</v>
      </c>
      <c r="H4377" t="s">
        <v>5942</v>
      </c>
      <c r="I4377" t="s">
        <v>6085</v>
      </c>
      <c r="J4377">
        <v>200</v>
      </c>
      <c r="K4377" t="s">
        <v>5613</v>
      </c>
      <c r="L4377">
        <v>250</v>
      </c>
      <c r="M4377">
        <v>1.25</v>
      </c>
      <c r="N4377" t="s">
        <v>6085</v>
      </c>
      <c r="O4377" t="s">
        <v>462</v>
      </c>
    </row>
    <row r="4378" spans="1:15" x14ac:dyDescent="0.3">
      <c r="A4378">
        <v>213065</v>
      </c>
      <c r="B4378">
        <v>122</v>
      </c>
      <c r="C4378" t="s">
        <v>552</v>
      </c>
      <c r="D4378" t="s">
        <v>2704</v>
      </c>
      <c r="E4378" t="s">
        <v>3780</v>
      </c>
      <c r="F4378" s="440">
        <v>46079</v>
      </c>
      <c r="G4378">
        <v>19621</v>
      </c>
      <c r="H4378" t="s">
        <v>5931</v>
      </c>
      <c r="I4378" t="s">
        <v>6085</v>
      </c>
      <c r="J4378">
        <v>3.3</v>
      </c>
      <c r="K4378" t="s">
        <v>5598</v>
      </c>
      <c r="L4378">
        <v>10.029999999999999</v>
      </c>
      <c r="M4378">
        <v>3.0393940000000002</v>
      </c>
      <c r="N4378" t="s">
        <v>6085</v>
      </c>
      <c r="O4378" t="s">
        <v>462</v>
      </c>
    </row>
    <row r="4379" spans="1:15" x14ac:dyDescent="0.3">
      <c r="A4379">
        <v>213065</v>
      </c>
      <c r="B4379">
        <v>122</v>
      </c>
      <c r="C4379" t="s">
        <v>552</v>
      </c>
      <c r="D4379" t="s">
        <v>2704</v>
      </c>
      <c r="E4379" t="s">
        <v>3780</v>
      </c>
      <c r="F4379" s="440">
        <v>46079</v>
      </c>
      <c r="G4379">
        <v>24044</v>
      </c>
      <c r="H4379" t="s">
        <v>5981</v>
      </c>
      <c r="I4379" t="s">
        <v>6085</v>
      </c>
      <c r="J4379">
        <v>1</v>
      </c>
      <c r="K4379" t="s">
        <v>6139</v>
      </c>
      <c r="L4379">
        <v>18.13</v>
      </c>
      <c r="M4379">
        <v>18.13</v>
      </c>
      <c r="N4379" t="s">
        <v>6085</v>
      </c>
      <c r="O4379" t="s">
        <v>462</v>
      </c>
    </row>
    <row r="4380" spans="1:15" x14ac:dyDescent="0.3">
      <c r="A4380">
        <v>213065</v>
      </c>
      <c r="B4380">
        <v>122</v>
      </c>
      <c r="C4380" t="s">
        <v>552</v>
      </c>
      <c r="D4380" t="s">
        <v>2704</v>
      </c>
      <c r="E4380" t="s">
        <v>3780</v>
      </c>
      <c r="F4380" s="440">
        <v>46079</v>
      </c>
      <c r="G4380">
        <v>24385</v>
      </c>
      <c r="H4380" t="s">
        <v>5984</v>
      </c>
      <c r="I4380" t="s">
        <v>6085</v>
      </c>
      <c r="J4380">
        <v>1</v>
      </c>
      <c r="K4380" t="s">
        <v>5598</v>
      </c>
      <c r="L4380">
        <v>15.22</v>
      </c>
      <c r="M4380">
        <v>15.22</v>
      </c>
      <c r="N4380" t="s">
        <v>6085</v>
      </c>
      <c r="O4380" t="s">
        <v>462</v>
      </c>
    </row>
    <row r="4381" spans="1:15" x14ac:dyDescent="0.3">
      <c r="A4381">
        <v>213065</v>
      </c>
      <c r="B4381">
        <v>122</v>
      </c>
      <c r="C4381" t="s">
        <v>552</v>
      </c>
      <c r="D4381" t="s">
        <v>2704</v>
      </c>
      <c r="E4381" t="s">
        <v>3780</v>
      </c>
      <c r="F4381" s="440">
        <v>46079</v>
      </c>
      <c r="G4381">
        <v>19485</v>
      </c>
      <c r="H4381" t="s">
        <v>5935</v>
      </c>
      <c r="I4381" t="s">
        <v>6085</v>
      </c>
      <c r="J4381">
        <v>0.28999999999999998</v>
      </c>
      <c r="K4381" t="s">
        <v>5598</v>
      </c>
      <c r="L4381">
        <v>63.07</v>
      </c>
      <c r="M4381">
        <v>217.48275899999999</v>
      </c>
      <c r="N4381" t="s">
        <v>6085</v>
      </c>
      <c r="O4381" t="s">
        <v>462</v>
      </c>
    </row>
    <row r="4382" spans="1:15" x14ac:dyDescent="0.3">
      <c r="A4382">
        <v>213065</v>
      </c>
      <c r="B4382">
        <v>122</v>
      </c>
      <c r="C4382" t="s">
        <v>552</v>
      </c>
      <c r="D4382" t="s">
        <v>2704</v>
      </c>
      <c r="E4382" t="s">
        <v>3780</v>
      </c>
      <c r="F4382" s="440">
        <v>46079</v>
      </c>
      <c r="G4382">
        <v>19498</v>
      </c>
      <c r="H4382" t="s">
        <v>5979</v>
      </c>
      <c r="I4382" t="s">
        <v>6085</v>
      </c>
      <c r="J4382">
        <v>0.8</v>
      </c>
      <c r="K4382" t="s">
        <v>5598</v>
      </c>
      <c r="L4382">
        <v>19.72</v>
      </c>
      <c r="M4382">
        <v>24.65</v>
      </c>
      <c r="N4382" t="s">
        <v>6085</v>
      </c>
      <c r="O4382" t="s">
        <v>462</v>
      </c>
    </row>
    <row r="4383" spans="1:15" x14ac:dyDescent="0.3">
      <c r="A4383">
        <v>213065</v>
      </c>
      <c r="B4383">
        <v>122</v>
      </c>
      <c r="C4383" t="s">
        <v>552</v>
      </c>
      <c r="D4383" t="s">
        <v>2704</v>
      </c>
      <c r="E4383" t="s">
        <v>3780</v>
      </c>
      <c r="F4383" s="440">
        <v>46079</v>
      </c>
      <c r="G4383">
        <v>19553</v>
      </c>
      <c r="H4383" t="s">
        <v>6155</v>
      </c>
      <c r="I4383" t="s">
        <v>6085</v>
      </c>
      <c r="J4383">
        <v>2.5</v>
      </c>
      <c r="K4383" t="s">
        <v>5598</v>
      </c>
      <c r="L4383">
        <v>12.7</v>
      </c>
      <c r="M4383">
        <v>5.08</v>
      </c>
      <c r="N4383" t="s">
        <v>6085</v>
      </c>
      <c r="O4383" t="s">
        <v>462</v>
      </c>
    </row>
    <row r="4384" spans="1:15" x14ac:dyDescent="0.3">
      <c r="A4384">
        <v>213065</v>
      </c>
      <c r="B4384">
        <v>122</v>
      </c>
      <c r="C4384" t="s">
        <v>552</v>
      </c>
      <c r="D4384" t="s">
        <v>2704</v>
      </c>
      <c r="E4384" t="s">
        <v>3780</v>
      </c>
      <c r="F4384" s="440">
        <v>46079</v>
      </c>
      <c r="G4384">
        <v>19701</v>
      </c>
      <c r="H4384" t="s">
        <v>5980</v>
      </c>
      <c r="I4384" t="s">
        <v>6085</v>
      </c>
      <c r="J4384">
        <v>1</v>
      </c>
      <c r="K4384" t="s">
        <v>5598</v>
      </c>
      <c r="L4384">
        <v>11.17</v>
      </c>
      <c r="M4384">
        <v>11.17</v>
      </c>
      <c r="N4384" t="s">
        <v>6085</v>
      </c>
      <c r="O4384" t="s">
        <v>462</v>
      </c>
    </row>
    <row r="4385" spans="1:15" x14ac:dyDescent="0.3">
      <c r="A4385">
        <v>213065</v>
      </c>
      <c r="B4385">
        <v>122</v>
      </c>
      <c r="C4385" t="s">
        <v>552</v>
      </c>
      <c r="D4385" t="s">
        <v>2704</v>
      </c>
      <c r="E4385" t="s">
        <v>3780</v>
      </c>
      <c r="F4385" s="440">
        <v>46079</v>
      </c>
      <c r="G4385">
        <v>23228</v>
      </c>
      <c r="H4385" t="s">
        <v>6164</v>
      </c>
      <c r="I4385" t="s">
        <v>6085</v>
      </c>
      <c r="J4385">
        <v>10</v>
      </c>
      <c r="K4385" t="s">
        <v>5598</v>
      </c>
      <c r="L4385">
        <v>65.3</v>
      </c>
      <c r="M4385">
        <v>6.53</v>
      </c>
      <c r="N4385" t="s">
        <v>6085</v>
      </c>
      <c r="O4385" t="s">
        <v>462</v>
      </c>
    </row>
    <row r="4386" spans="1:15" x14ac:dyDescent="0.3">
      <c r="A4386">
        <v>213065</v>
      </c>
      <c r="B4386">
        <v>122</v>
      </c>
      <c r="C4386" t="s">
        <v>552</v>
      </c>
      <c r="D4386" t="s">
        <v>2704</v>
      </c>
      <c r="E4386" t="s">
        <v>3780</v>
      </c>
      <c r="F4386" s="440">
        <v>46079</v>
      </c>
      <c r="G4386">
        <v>23361</v>
      </c>
      <c r="H4386" t="s">
        <v>5937</v>
      </c>
      <c r="I4386" t="s">
        <v>6085</v>
      </c>
      <c r="J4386">
        <v>81</v>
      </c>
      <c r="K4386" t="s">
        <v>5598</v>
      </c>
      <c r="L4386">
        <v>287.55</v>
      </c>
      <c r="M4386">
        <v>3.55</v>
      </c>
      <c r="N4386" t="s">
        <v>6085</v>
      </c>
      <c r="O4386" t="s">
        <v>462</v>
      </c>
    </row>
    <row r="4387" spans="1:15" x14ac:dyDescent="0.3">
      <c r="A4387">
        <v>213065</v>
      </c>
      <c r="B4387">
        <v>122</v>
      </c>
      <c r="C4387" t="s">
        <v>552</v>
      </c>
      <c r="D4387" t="s">
        <v>2704</v>
      </c>
      <c r="E4387" t="s">
        <v>3780</v>
      </c>
      <c r="F4387" s="440">
        <v>46079</v>
      </c>
      <c r="G4387">
        <v>25647</v>
      </c>
      <c r="H4387" t="s">
        <v>5918</v>
      </c>
      <c r="I4387" t="s">
        <v>6085</v>
      </c>
      <c r="J4387">
        <v>1.6</v>
      </c>
      <c r="K4387" t="s">
        <v>5598</v>
      </c>
      <c r="L4387">
        <v>39.200000000000003</v>
      </c>
      <c r="M4387">
        <v>24.5</v>
      </c>
      <c r="N4387" t="s">
        <v>6085</v>
      </c>
      <c r="O4387" t="s">
        <v>462</v>
      </c>
    </row>
    <row r="4388" spans="1:15" x14ac:dyDescent="0.3">
      <c r="A4388">
        <v>213065</v>
      </c>
      <c r="B4388">
        <v>122</v>
      </c>
      <c r="C4388" t="s">
        <v>552</v>
      </c>
      <c r="D4388" t="s">
        <v>2704</v>
      </c>
      <c r="E4388" t="s">
        <v>3780</v>
      </c>
      <c r="F4388" s="440">
        <v>46079</v>
      </c>
      <c r="G4388">
        <v>23389</v>
      </c>
      <c r="H4388" t="s">
        <v>5923</v>
      </c>
      <c r="I4388" t="s">
        <v>6085</v>
      </c>
      <c r="J4388">
        <v>4.2</v>
      </c>
      <c r="K4388" t="s">
        <v>5598</v>
      </c>
      <c r="L4388">
        <v>20.29</v>
      </c>
      <c r="M4388">
        <v>4.8309519999999999</v>
      </c>
      <c r="N4388" t="s">
        <v>6085</v>
      </c>
      <c r="O4388" t="s">
        <v>462</v>
      </c>
    </row>
    <row r="4389" spans="1:15" x14ac:dyDescent="0.3">
      <c r="A4389">
        <v>213064</v>
      </c>
      <c r="B4389">
        <v>122</v>
      </c>
      <c r="C4389" t="s">
        <v>552</v>
      </c>
      <c r="D4389" t="s">
        <v>3508</v>
      </c>
      <c r="E4389" t="s">
        <v>3781</v>
      </c>
      <c r="F4389" s="440">
        <v>46076</v>
      </c>
      <c r="G4389">
        <v>21665</v>
      </c>
      <c r="H4389" t="s">
        <v>6096</v>
      </c>
      <c r="I4389" t="s">
        <v>6097</v>
      </c>
      <c r="J4389">
        <v>6</v>
      </c>
      <c r="K4389" t="s">
        <v>6098</v>
      </c>
      <c r="L4389">
        <v>190.92</v>
      </c>
      <c r="M4389">
        <v>31.82</v>
      </c>
      <c r="N4389" t="s">
        <v>6099</v>
      </c>
      <c r="O4389" t="s">
        <v>462</v>
      </c>
    </row>
    <row r="4390" spans="1:15" x14ac:dyDescent="0.3">
      <c r="A4390">
        <v>213063</v>
      </c>
      <c r="B4390">
        <v>122</v>
      </c>
      <c r="C4390" t="s">
        <v>552</v>
      </c>
      <c r="D4390" t="s">
        <v>3508</v>
      </c>
      <c r="E4390" t="s">
        <v>3782</v>
      </c>
      <c r="F4390" s="440">
        <v>46077</v>
      </c>
      <c r="G4390">
        <v>17162</v>
      </c>
      <c r="H4390" t="s">
        <v>6137</v>
      </c>
      <c r="I4390" t="s">
        <v>6097</v>
      </c>
      <c r="J4390">
        <v>6</v>
      </c>
      <c r="K4390" t="s">
        <v>5613</v>
      </c>
      <c r="L4390">
        <v>324</v>
      </c>
      <c r="M4390">
        <v>54</v>
      </c>
      <c r="N4390" t="s">
        <v>6099</v>
      </c>
      <c r="O4390" t="s">
        <v>462</v>
      </c>
    </row>
    <row r="4391" spans="1:15" x14ac:dyDescent="0.3">
      <c r="A4391">
        <v>213063</v>
      </c>
      <c r="B4391">
        <v>122</v>
      </c>
      <c r="C4391" t="s">
        <v>552</v>
      </c>
      <c r="D4391" t="s">
        <v>3508</v>
      </c>
      <c r="E4391" t="s">
        <v>3782</v>
      </c>
      <c r="F4391" s="440">
        <v>46077</v>
      </c>
      <c r="G4391">
        <v>17488</v>
      </c>
      <c r="H4391" t="s">
        <v>6130</v>
      </c>
      <c r="I4391" t="s">
        <v>6097</v>
      </c>
      <c r="J4391">
        <v>4</v>
      </c>
      <c r="K4391" t="s">
        <v>5703</v>
      </c>
      <c r="L4391">
        <v>84</v>
      </c>
      <c r="M4391">
        <v>21</v>
      </c>
      <c r="N4391" t="s">
        <v>6099</v>
      </c>
      <c r="O4391" t="s">
        <v>462</v>
      </c>
    </row>
    <row r="4392" spans="1:15" x14ac:dyDescent="0.3">
      <c r="A4392">
        <v>213062</v>
      </c>
      <c r="B4392">
        <v>122</v>
      </c>
      <c r="C4392" t="s">
        <v>552</v>
      </c>
      <c r="D4392" t="s">
        <v>3508</v>
      </c>
      <c r="E4392" t="s">
        <v>3783</v>
      </c>
      <c r="F4392" s="440">
        <v>46078</v>
      </c>
      <c r="G4392">
        <v>21073</v>
      </c>
      <c r="H4392" t="s">
        <v>5628</v>
      </c>
      <c r="I4392" t="s">
        <v>6085</v>
      </c>
      <c r="J4392">
        <v>8</v>
      </c>
      <c r="K4392" t="s">
        <v>5613</v>
      </c>
      <c r="L4392">
        <v>391.2</v>
      </c>
      <c r="M4392">
        <v>48.9</v>
      </c>
      <c r="N4392" t="s">
        <v>6085</v>
      </c>
      <c r="O4392" t="s">
        <v>462</v>
      </c>
    </row>
    <row r="4393" spans="1:15" x14ac:dyDescent="0.3">
      <c r="A4393">
        <v>213062</v>
      </c>
      <c r="B4393">
        <v>122</v>
      </c>
      <c r="C4393" t="s">
        <v>552</v>
      </c>
      <c r="D4393" t="s">
        <v>3508</v>
      </c>
      <c r="E4393" t="s">
        <v>3783</v>
      </c>
      <c r="F4393" s="440">
        <v>46078</v>
      </c>
      <c r="G4393">
        <v>20861</v>
      </c>
      <c r="H4393" t="s">
        <v>5854</v>
      </c>
      <c r="I4393" t="s">
        <v>6085</v>
      </c>
      <c r="J4393">
        <v>5</v>
      </c>
      <c r="K4393" t="s">
        <v>5613</v>
      </c>
      <c r="L4393">
        <v>233.5</v>
      </c>
      <c r="M4393">
        <v>46.7</v>
      </c>
      <c r="N4393" t="s">
        <v>6085</v>
      </c>
      <c r="O4393" t="s">
        <v>462</v>
      </c>
    </row>
    <row r="4394" spans="1:15" x14ac:dyDescent="0.3">
      <c r="A4394">
        <v>213061</v>
      </c>
      <c r="B4394">
        <v>122</v>
      </c>
      <c r="C4394" t="s">
        <v>552</v>
      </c>
      <c r="D4394" t="s">
        <v>2877</v>
      </c>
      <c r="E4394" t="s">
        <v>3784</v>
      </c>
      <c r="F4394" s="440">
        <v>46078</v>
      </c>
      <c r="G4394">
        <v>24833</v>
      </c>
      <c r="H4394" t="s">
        <v>5707</v>
      </c>
      <c r="I4394" t="s">
        <v>6085</v>
      </c>
      <c r="J4394">
        <v>10</v>
      </c>
      <c r="K4394" t="s">
        <v>5703</v>
      </c>
      <c r="L4394">
        <v>477.5</v>
      </c>
      <c r="M4394">
        <v>47.75</v>
      </c>
      <c r="N4394" t="s">
        <v>6085</v>
      </c>
      <c r="O4394" t="s">
        <v>462</v>
      </c>
    </row>
    <row r="4395" spans="1:15" x14ac:dyDescent="0.3">
      <c r="A4395">
        <v>213060</v>
      </c>
      <c r="B4395">
        <v>122</v>
      </c>
      <c r="C4395" t="s">
        <v>552</v>
      </c>
      <c r="D4395" t="s">
        <v>2704</v>
      </c>
      <c r="E4395" t="s">
        <v>3785</v>
      </c>
      <c r="F4395" s="440">
        <v>46072</v>
      </c>
      <c r="G4395">
        <v>19738</v>
      </c>
      <c r="H4395" t="s">
        <v>6018</v>
      </c>
      <c r="I4395" t="s">
        <v>6085</v>
      </c>
      <c r="J4395">
        <v>18</v>
      </c>
      <c r="K4395" t="s">
        <v>5598</v>
      </c>
      <c r="L4395">
        <v>52.2</v>
      </c>
      <c r="M4395">
        <v>2.9</v>
      </c>
      <c r="N4395" t="s">
        <v>6238</v>
      </c>
      <c r="O4395" t="s">
        <v>462</v>
      </c>
    </row>
    <row r="4396" spans="1:15" x14ac:dyDescent="0.3">
      <c r="A4396">
        <v>213060</v>
      </c>
      <c r="B4396">
        <v>122</v>
      </c>
      <c r="C4396" t="s">
        <v>552</v>
      </c>
      <c r="D4396" t="s">
        <v>2704</v>
      </c>
      <c r="E4396" t="s">
        <v>3785</v>
      </c>
      <c r="F4396" s="440">
        <v>46072</v>
      </c>
      <c r="G4396">
        <v>19748</v>
      </c>
      <c r="H4396" t="s">
        <v>5983</v>
      </c>
      <c r="I4396" t="s">
        <v>6085</v>
      </c>
      <c r="J4396">
        <v>21</v>
      </c>
      <c r="K4396" t="s">
        <v>5598</v>
      </c>
      <c r="L4396">
        <v>257.25</v>
      </c>
      <c r="M4396">
        <v>12.25</v>
      </c>
      <c r="N4396" t="s">
        <v>6238</v>
      </c>
      <c r="O4396" t="s">
        <v>462</v>
      </c>
    </row>
    <row r="4397" spans="1:15" x14ac:dyDescent="0.3">
      <c r="A4397">
        <v>213060</v>
      </c>
      <c r="B4397">
        <v>122</v>
      </c>
      <c r="C4397" t="s">
        <v>552</v>
      </c>
      <c r="D4397" t="s">
        <v>2704</v>
      </c>
      <c r="E4397" t="s">
        <v>3785</v>
      </c>
      <c r="F4397" s="440">
        <v>46072</v>
      </c>
      <c r="G4397">
        <v>25647</v>
      </c>
      <c r="H4397" t="s">
        <v>5918</v>
      </c>
      <c r="I4397" t="s">
        <v>6085</v>
      </c>
      <c r="J4397">
        <v>1.6</v>
      </c>
      <c r="K4397" t="s">
        <v>5598</v>
      </c>
      <c r="L4397">
        <v>37.58</v>
      </c>
      <c r="M4397">
        <v>23.487500000000001</v>
      </c>
      <c r="N4397" t="s">
        <v>6238</v>
      </c>
      <c r="O4397" t="s">
        <v>462</v>
      </c>
    </row>
    <row r="4398" spans="1:15" x14ac:dyDescent="0.3">
      <c r="A4398">
        <v>213060</v>
      </c>
      <c r="B4398">
        <v>122</v>
      </c>
      <c r="C4398" t="s">
        <v>552</v>
      </c>
      <c r="D4398" t="s">
        <v>2704</v>
      </c>
      <c r="E4398" t="s">
        <v>3785</v>
      </c>
      <c r="F4398" s="440">
        <v>46072</v>
      </c>
      <c r="G4398">
        <v>23389</v>
      </c>
      <c r="H4398" t="s">
        <v>5923</v>
      </c>
      <c r="I4398" t="s">
        <v>6085</v>
      </c>
      <c r="J4398">
        <v>8</v>
      </c>
      <c r="K4398" t="s">
        <v>5598</v>
      </c>
      <c r="L4398">
        <v>38.64</v>
      </c>
      <c r="M4398">
        <v>4.83</v>
      </c>
      <c r="N4398" t="s">
        <v>6238</v>
      </c>
      <c r="O4398" t="s">
        <v>462</v>
      </c>
    </row>
    <row r="4399" spans="1:15" x14ac:dyDescent="0.3">
      <c r="A4399">
        <v>213059</v>
      </c>
      <c r="B4399">
        <v>122</v>
      </c>
      <c r="C4399" t="s">
        <v>552</v>
      </c>
      <c r="D4399" t="s">
        <v>3269</v>
      </c>
      <c r="E4399" t="s">
        <v>3786</v>
      </c>
      <c r="F4399" s="440">
        <v>46077</v>
      </c>
      <c r="G4399">
        <v>25033</v>
      </c>
      <c r="H4399" t="s">
        <v>5751</v>
      </c>
      <c r="I4399" t="s">
        <v>4764</v>
      </c>
      <c r="J4399">
        <v>5</v>
      </c>
      <c r="K4399" t="s">
        <v>5601</v>
      </c>
      <c r="L4399">
        <v>1053.25</v>
      </c>
      <c r="M4399">
        <v>210.65</v>
      </c>
      <c r="N4399" t="s">
        <v>4764</v>
      </c>
      <c r="O4399" t="s">
        <v>462</v>
      </c>
    </row>
    <row r="4400" spans="1:15" x14ac:dyDescent="0.3">
      <c r="A4400">
        <v>213058</v>
      </c>
      <c r="B4400">
        <v>122</v>
      </c>
      <c r="C4400" t="s">
        <v>552</v>
      </c>
      <c r="D4400" t="s">
        <v>2704</v>
      </c>
      <c r="E4400" t="s">
        <v>3787</v>
      </c>
      <c r="F4400" s="440">
        <v>46076</v>
      </c>
      <c r="G4400">
        <v>19652</v>
      </c>
      <c r="H4400" t="s">
        <v>5920</v>
      </c>
      <c r="I4400" t="s">
        <v>6085</v>
      </c>
      <c r="J4400">
        <v>1</v>
      </c>
      <c r="K4400" t="s">
        <v>5598</v>
      </c>
      <c r="L4400">
        <v>19.079999999999998</v>
      </c>
      <c r="M4400">
        <v>19.079999999999998</v>
      </c>
      <c r="N4400" t="s">
        <v>6085</v>
      </c>
      <c r="O4400" t="s">
        <v>462</v>
      </c>
    </row>
    <row r="4401" spans="1:15" x14ac:dyDescent="0.3">
      <c r="A4401">
        <v>213057</v>
      </c>
      <c r="B4401">
        <v>122</v>
      </c>
      <c r="C4401" t="s">
        <v>552</v>
      </c>
      <c r="D4401" t="s">
        <v>2761</v>
      </c>
      <c r="E4401" t="s">
        <v>3788</v>
      </c>
      <c r="F4401" s="440">
        <v>46077</v>
      </c>
      <c r="G4401">
        <v>19125</v>
      </c>
      <c r="H4401" t="s">
        <v>5702</v>
      </c>
      <c r="I4401" t="s">
        <v>6085</v>
      </c>
      <c r="J4401">
        <v>3</v>
      </c>
      <c r="K4401" t="s">
        <v>5703</v>
      </c>
      <c r="L4401">
        <v>618.84</v>
      </c>
      <c r="M4401">
        <v>206.28</v>
      </c>
      <c r="N4401" t="s">
        <v>6085</v>
      </c>
      <c r="O4401" t="s">
        <v>462</v>
      </c>
    </row>
    <row r="4402" spans="1:15" x14ac:dyDescent="0.3">
      <c r="A4402">
        <v>213056</v>
      </c>
      <c r="B4402">
        <v>122</v>
      </c>
      <c r="C4402" t="s">
        <v>552</v>
      </c>
      <c r="D4402" t="s">
        <v>2721</v>
      </c>
      <c r="E4402" t="s">
        <v>3789</v>
      </c>
      <c r="F4402" s="440">
        <v>46077</v>
      </c>
      <c r="G4402">
        <v>17430</v>
      </c>
      <c r="H4402" t="s">
        <v>6369</v>
      </c>
      <c r="I4402" t="s">
        <v>6097</v>
      </c>
      <c r="J4402">
        <v>3</v>
      </c>
      <c r="K4402" t="s">
        <v>6370</v>
      </c>
      <c r="L4402">
        <v>2193.6</v>
      </c>
      <c r="M4402">
        <v>731.2</v>
      </c>
      <c r="N4402" t="s">
        <v>6099</v>
      </c>
      <c r="O4402" t="s">
        <v>462</v>
      </c>
    </row>
    <row r="4403" spans="1:15" x14ac:dyDescent="0.3">
      <c r="A4403">
        <v>213055</v>
      </c>
      <c r="B4403">
        <v>122</v>
      </c>
      <c r="C4403" t="s">
        <v>552</v>
      </c>
      <c r="D4403" t="s">
        <v>2725</v>
      </c>
      <c r="E4403" t="s">
        <v>3790</v>
      </c>
      <c r="F4403" s="440">
        <v>46073</v>
      </c>
      <c r="G4403">
        <v>18100</v>
      </c>
      <c r="H4403" t="s">
        <v>5995</v>
      </c>
      <c r="I4403" t="s">
        <v>4764</v>
      </c>
      <c r="J4403">
        <v>5</v>
      </c>
      <c r="K4403" t="s">
        <v>5601</v>
      </c>
      <c r="L4403">
        <v>2197.5500000000002</v>
      </c>
      <c r="M4403">
        <v>439.51</v>
      </c>
      <c r="N4403" t="s">
        <v>4764</v>
      </c>
      <c r="O4403" t="s">
        <v>462</v>
      </c>
    </row>
    <row r="4404" spans="1:15" x14ac:dyDescent="0.3">
      <c r="A4404">
        <v>213055</v>
      </c>
      <c r="B4404">
        <v>122</v>
      </c>
      <c r="C4404" t="s">
        <v>552</v>
      </c>
      <c r="D4404" t="s">
        <v>2725</v>
      </c>
      <c r="E4404" t="s">
        <v>3790</v>
      </c>
      <c r="F4404" s="440">
        <v>46073</v>
      </c>
      <c r="G4404">
        <v>28407</v>
      </c>
      <c r="H4404" t="s">
        <v>6011</v>
      </c>
      <c r="J4404">
        <v>5</v>
      </c>
      <c r="K4404" t="s">
        <v>5613</v>
      </c>
      <c r="L4404">
        <v>3179.55</v>
      </c>
      <c r="M4404">
        <v>635.91</v>
      </c>
      <c r="N4404" t="s">
        <v>4764</v>
      </c>
      <c r="O4404" t="s">
        <v>462</v>
      </c>
    </row>
    <row r="4405" spans="1:15" x14ac:dyDescent="0.3">
      <c r="A4405">
        <v>213055</v>
      </c>
      <c r="B4405">
        <v>122</v>
      </c>
      <c r="C4405" t="s">
        <v>552</v>
      </c>
      <c r="D4405" t="s">
        <v>2725</v>
      </c>
      <c r="E4405" t="s">
        <v>3790</v>
      </c>
      <c r="F4405" s="440">
        <v>46073</v>
      </c>
      <c r="G4405">
        <v>28818</v>
      </c>
      <c r="H4405" t="s">
        <v>5990</v>
      </c>
      <c r="I4405" t="s">
        <v>4764</v>
      </c>
      <c r="J4405">
        <v>5</v>
      </c>
      <c r="K4405" t="s">
        <v>5613</v>
      </c>
      <c r="L4405">
        <v>2731.85</v>
      </c>
      <c r="M4405">
        <v>546.37</v>
      </c>
      <c r="N4405" t="s">
        <v>4764</v>
      </c>
      <c r="O4405" t="s">
        <v>462</v>
      </c>
    </row>
    <row r="4406" spans="1:15" x14ac:dyDescent="0.3">
      <c r="A4406">
        <v>213051</v>
      </c>
      <c r="B4406">
        <v>122</v>
      </c>
      <c r="C4406" t="s">
        <v>552</v>
      </c>
      <c r="D4406" t="s">
        <v>2702</v>
      </c>
      <c r="E4406" t="s">
        <v>3791</v>
      </c>
      <c r="F4406" s="440">
        <v>46073</v>
      </c>
      <c r="G4406">
        <v>19135</v>
      </c>
      <c r="H4406" t="s">
        <v>5988</v>
      </c>
      <c r="I4406" t="s">
        <v>6085</v>
      </c>
      <c r="J4406">
        <v>40</v>
      </c>
      <c r="K4406" t="s">
        <v>5605</v>
      </c>
      <c r="L4406">
        <v>260</v>
      </c>
      <c r="M4406">
        <v>6.5</v>
      </c>
      <c r="N4406" t="s">
        <v>6085</v>
      </c>
      <c r="O4406" t="s">
        <v>462</v>
      </c>
    </row>
    <row r="4407" spans="1:15" x14ac:dyDescent="0.3">
      <c r="A4407">
        <v>213051</v>
      </c>
      <c r="B4407">
        <v>122</v>
      </c>
      <c r="C4407" t="s">
        <v>552</v>
      </c>
      <c r="D4407" t="s">
        <v>2702</v>
      </c>
      <c r="E4407" t="s">
        <v>3791</v>
      </c>
      <c r="F4407" s="440">
        <v>46073</v>
      </c>
      <c r="G4407">
        <v>21400</v>
      </c>
      <c r="H4407" t="s">
        <v>6371</v>
      </c>
      <c r="I4407" t="s">
        <v>6085</v>
      </c>
      <c r="J4407">
        <v>7</v>
      </c>
      <c r="K4407" t="s">
        <v>5598</v>
      </c>
      <c r="L4407">
        <v>200.9</v>
      </c>
      <c r="M4407">
        <v>28.7</v>
      </c>
      <c r="N4407" t="s">
        <v>6085</v>
      </c>
      <c r="O4407" t="s">
        <v>462</v>
      </c>
    </row>
    <row r="4408" spans="1:15" x14ac:dyDescent="0.3">
      <c r="A4408">
        <v>213051</v>
      </c>
      <c r="B4408">
        <v>122</v>
      </c>
      <c r="C4408" t="s">
        <v>552</v>
      </c>
      <c r="D4408" t="s">
        <v>2702</v>
      </c>
      <c r="E4408" t="s">
        <v>3791</v>
      </c>
      <c r="F4408" s="440">
        <v>46073</v>
      </c>
      <c r="G4408">
        <v>19421</v>
      </c>
      <c r="H4408" t="s">
        <v>5963</v>
      </c>
      <c r="I4408" t="s">
        <v>6085</v>
      </c>
      <c r="J4408">
        <v>2</v>
      </c>
      <c r="K4408" t="s">
        <v>5703</v>
      </c>
      <c r="L4408">
        <v>105.8</v>
      </c>
      <c r="M4408">
        <v>52.9</v>
      </c>
      <c r="N4408" t="s">
        <v>6085</v>
      </c>
      <c r="O4408" t="s">
        <v>462</v>
      </c>
    </row>
    <row r="4409" spans="1:15" x14ac:dyDescent="0.3">
      <c r="A4409">
        <v>213050</v>
      </c>
      <c r="B4409">
        <v>122</v>
      </c>
      <c r="C4409" t="s">
        <v>552</v>
      </c>
      <c r="D4409" t="s">
        <v>2746</v>
      </c>
      <c r="E4409" t="s">
        <v>3792</v>
      </c>
      <c r="F4409" s="440">
        <v>46076</v>
      </c>
      <c r="G4409">
        <v>27340</v>
      </c>
      <c r="H4409" t="s">
        <v>6118</v>
      </c>
      <c r="I4409" t="s">
        <v>4764</v>
      </c>
      <c r="J4409">
        <v>16</v>
      </c>
      <c r="K4409" t="s">
        <v>5605</v>
      </c>
      <c r="L4409">
        <v>857.92</v>
      </c>
      <c r="M4409">
        <v>53.62</v>
      </c>
      <c r="N4409" t="s">
        <v>4764</v>
      </c>
      <c r="O4409" t="s">
        <v>462</v>
      </c>
    </row>
    <row r="4410" spans="1:15" x14ac:dyDescent="0.3">
      <c r="A4410">
        <v>213050</v>
      </c>
      <c r="B4410">
        <v>122</v>
      </c>
      <c r="C4410" t="s">
        <v>552</v>
      </c>
      <c r="D4410" t="s">
        <v>2746</v>
      </c>
      <c r="E4410" t="s">
        <v>3792</v>
      </c>
      <c r="F4410" s="440">
        <v>46076</v>
      </c>
      <c r="G4410">
        <v>28315</v>
      </c>
      <c r="H4410" t="s">
        <v>6120</v>
      </c>
      <c r="I4410" t="s">
        <v>4764</v>
      </c>
      <c r="J4410">
        <v>7</v>
      </c>
      <c r="K4410" t="s">
        <v>5605</v>
      </c>
      <c r="L4410">
        <v>304.92</v>
      </c>
      <c r="M4410">
        <v>43.56</v>
      </c>
      <c r="N4410" t="s">
        <v>4764</v>
      </c>
      <c r="O4410" t="s">
        <v>462</v>
      </c>
    </row>
    <row r="4411" spans="1:15" x14ac:dyDescent="0.3">
      <c r="A4411">
        <v>213050</v>
      </c>
      <c r="B4411">
        <v>122</v>
      </c>
      <c r="C4411" t="s">
        <v>552</v>
      </c>
      <c r="D4411" t="s">
        <v>2746</v>
      </c>
      <c r="E4411" t="s">
        <v>3792</v>
      </c>
      <c r="F4411" s="440">
        <v>46076</v>
      </c>
      <c r="G4411">
        <v>28316</v>
      </c>
      <c r="H4411" t="s">
        <v>6119</v>
      </c>
      <c r="I4411" t="s">
        <v>4764</v>
      </c>
      <c r="J4411">
        <v>6</v>
      </c>
      <c r="K4411" t="s">
        <v>5605</v>
      </c>
      <c r="L4411">
        <v>234.3</v>
      </c>
      <c r="M4411">
        <v>39.049999999999997</v>
      </c>
      <c r="N4411" t="s">
        <v>4764</v>
      </c>
      <c r="O4411" t="s">
        <v>462</v>
      </c>
    </row>
    <row r="4412" spans="1:15" x14ac:dyDescent="0.3">
      <c r="A4412">
        <v>213048</v>
      </c>
      <c r="B4412">
        <v>122</v>
      </c>
      <c r="C4412" t="s">
        <v>552</v>
      </c>
      <c r="D4412" t="s">
        <v>2754</v>
      </c>
      <c r="E4412" t="s">
        <v>3793</v>
      </c>
      <c r="F4412" s="440">
        <v>46077</v>
      </c>
      <c r="G4412">
        <v>18589</v>
      </c>
      <c r="H4412" t="s">
        <v>5722</v>
      </c>
      <c r="I4412" t="s">
        <v>4764</v>
      </c>
      <c r="J4412">
        <v>12</v>
      </c>
      <c r="K4412" t="s">
        <v>5605</v>
      </c>
      <c r="L4412">
        <v>808.68</v>
      </c>
      <c r="M4412">
        <v>67.39</v>
      </c>
      <c r="N4412" t="s">
        <v>6372</v>
      </c>
      <c r="O4412" t="s">
        <v>462</v>
      </c>
    </row>
    <row r="4413" spans="1:15" x14ac:dyDescent="0.3">
      <c r="A4413">
        <v>213048</v>
      </c>
      <c r="B4413">
        <v>122</v>
      </c>
      <c r="C4413" t="s">
        <v>552</v>
      </c>
      <c r="D4413" t="s">
        <v>2754</v>
      </c>
      <c r="E4413" t="s">
        <v>3793</v>
      </c>
      <c r="F4413" s="440">
        <v>46077</v>
      </c>
      <c r="G4413">
        <v>18586</v>
      </c>
      <c r="H4413" t="s">
        <v>6013</v>
      </c>
      <c r="I4413" t="s">
        <v>4764</v>
      </c>
      <c r="J4413">
        <v>10</v>
      </c>
      <c r="K4413" t="s">
        <v>5605</v>
      </c>
      <c r="L4413">
        <v>1076.3</v>
      </c>
      <c r="M4413">
        <v>107.63</v>
      </c>
      <c r="N4413" t="s">
        <v>6372</v>
      </c>
      <c r="O4413" t="s">
        <v>462</v>
      </c>
    </row>
    <row r="4414" spans="1:15" x14ac:dyDescent="0.3">
      <c r="A4414">
        <v>213048</v>
      </c>
      <c r="B4414">
        <v>122</v>
      </c>
      <c r="C4414" t="s">
        <v>552</v>
      </c>
      <c r="D4414" t="s">
        <v>2754</v>
      </c>
      <c r="E4414" t="s">
        <v>3793</v>
      </c>
      <c r="F4414" s="440">
        <v>46077</v>
      </c>
      <c r="G4414">
        <v>17903</v>
      </c>
      <c r="H4414" t="s">
        <v>5818</v>
      </c>
      <c r="I4414" t="s">
        <v>4764</v>
      </c>
      <c r="J4414">
        <v>10</v>
      </c>
      <c r="K4414" t="s">
        <v>5605</v>
      </c>
      <c r="L4414">
        <v>288</v>
      </c>
      <c r="M4414">
        <v>28.8</v>
      </c>
      <c r="N4414" t="s">
        <v>6372</v>
      </c>
      <c r="O4414" t="s">
        <v>462</v>
      </c>
    </row>
    <row r="4415" spans="1:15" x14ac:dyDescent="0.3">
      <c r="A4415">
        <v>213046</v>
      </c>
      <c r="B4415">
        <v>122</v>
      </c>
      <c r="C4415" t="s">
        <v>552</v>
      </c>
      <c r="D4415" t="s">
        <v>2832</v>
      </c>
      <c r="E4415" t="s">
        <v>3794</v>
      </c>
      <c r="F4415" s="440">
        <v>46077</v>
      </c>
      <c r="G4415">
        <v>17778</v>
      </c>
      <c r="H4415" t="s">
        <v>5825</v>
      </c>
      <c r="I4415" t="s">
        <v>4764</v>
      </c>
      <c r="J4415">
        <v>6</v>
      </c>
      <c r="K4415" t="s">
        <v>5613</v>
      </c>
      <c r="L4415">
        <v>690.3</v>
      </c>
      <c r="M4415">
        <v>115.05</v>
      </c>
      <c r="N4415" t="s">
        <v>4764</v>
      </c>
      <c r="O4415" t="s">
        <v>462</v>
      </c>
    </row>
    <row r="4416" spans="1:15" x14ac:dyDescent="0.3">
      <c r="A4416">
        <v>213046</v>
      </c>
      <c r="B4416">
        <v>122</v>
      </c>
      <c r="C4416" t="s">
        <v>552</v>
      </c>
      <c r="D4416" t="s">
        <v>2832</v>
      </c>
      <c r="E4416" t="s">
        <v>3794</v>
      </c>
      <c r="F4416" s="440">
        <v>46077</v>
      </c>
      <c r="G4416">
        <v>21945</v>
      </c>
      <c r="H4416" t="s">
        <v>5828</v>
      </c>
      <c r="I4416" t="s">
        <v>4764</v>
      </c>
      <c r="J4416">
        <v>36</v>
      </c>
      <c r="K4416" t="s">
        <v>5601</v>
      </c>
      <c r="L4416">
        <v>1427.4</v>
      </c>
      <c r="M4416">
        <v>39.65</v>
      </c>
      <c r="N4416" t="s">
        <v>4764</v>
      </c>
      <c r="O4416" t="s">
        <v>462</v>
      </c>
    </row>
    <row r="4417" spans="1:15" x14ac:dyDescent="0.3">
      <c r="A4417">
        <v>213045</v>
      </c>
      <c r="B4417">
        <v>122</v>
      </c>
      <c r="C4417" t="s">
        <v>552</v>
      </c>
      <c r="D4417" t="s">
        <v>2700</v>
      </c>
      <c r="E4417" t="s">
        <v>3795</v>
      </c>
      <c r="F4417" s="440">
        <v>46077</v>
      </c>
      <c r="G4417">
        <v>20501</v>
      </c>
      <c r="H4417" t="s">
        <v>5976</v>
      </c>
      <c r="I4417" t="s">
        <v>6085</v>
      </c>
      <c r="J4417">
        <v>10</v>
      </c>
      <c r="K4417" t="s">
        <v>5598</v>
      </c>
      <c r="L4417">
        <v>214</v>
      </c>
      <c r="M4417">
        <v>21.4</v>
      </c>
      <c r="N4417" t="s">
        <v>6085</v>
      </c>
      <c r="O4417" t="s">
        <v>462</v>
      </c>
    </row>
    <row r="4418" spans="1:15" x14ac:dyDescent="0.3">
      <c r="A4418">
        <v>213044</v>
      </c>
      <c r="B4418">
        <v>122</v>
      </c>
      <c r="C4418" t="s">
        <v>552</v>
      </c>
      <c r="D4418" t="s">
        <v>2700</v>
      </c>
      <c r="E4418" t="s">
        <v>3796</v>
      </c>
      <c r="F4418" s="440">
        <v>46077</v>
      </c>
      <c r="G4418">
        <v>19324</v>
      </c>
      <c r="H4418" t="s">
        <v>5699</v>
      </c>
      <c r="I4418" t="s">
        <v>6085</v>
      </c>
      <c r="J4418">
        <v>16.48</v>
      </c>
      <c r="K4418" t="s">
        <v>5598</v>
      </c>
      <c r="L4418">
        <v>490.12</v>
      </c>
      <c r="M4418">
        <v>29.740290999999999</v>
      </c>
      <c r="N4418" t="s">
        <v>6085</v>
      </c>
      <c r="O4418" t="s">
        <v>462</v>
      </c>
    </row>
    <row r="4419" spans="1:15" x14ac:dyDescent="0.3">
      <c r="A4419">
        <v>213044</v>
      </c>
      <c r="B4419">
        <v>122</v>
      </c>
      <c r="C4419" t="s">
        <v>552</v>
      </c>
      <c r="D4419" t="s">
        <v>2700</v>
      </c>
      <c r="E4419" t="s">
        <v>3796</v>
      </c>
      <c r="F4419" s="440">
        <v>46077</v>
      </c>
      <c r="G4419">
        <v>19415</v>
      </c>
      <c r="H4419" t="s">
        <v>5958</v>
      </c>
      <c r="I4419" t="s">
        <v>6085</v>
      </c>
      <c r="J4419">
        <v>6</v>
      </c>
      <c r="K4419" t="s">
        <v>5613</v>
      </c>
      <c r="L4419">
        <v>53.76</v>
      </c>
      <c r="M4419">
        <v>8.9600000000000009</v>
      </c>
      <c r="N4419" t="s">
        <v>6085</v>
      </c>
      <c r="O4419" t="s">
        <v>462</v>
      </c>
    </row>
    <row r="4420" spans="1:15" x14ac:dyDescent="0.3">
      <c r="A4420">
        <v>213043</v>
      </c>
      <c r="B4420">
        <v>122</v>
      </c>
      <c r="C4420" t="s">
        <v>552</v>
      </c>
      <c r="D4420" t="s">
        <v>2868</v>
      </c>
      <c r="E4420" t="s">
        <v>3797</v>
      </c>
      <c r="F4420" s="440">
        <v>46077</v>
      </c>
      <c r="G4420">
        <v>19370</v>
      </c>
      <c r="H4420" t="s">
        <v>5695</v>
      </c>
      <c r="I4420" t="s">
        <v>6085</v>
      </c>
      <c r="J4420">
        <v>11.62</v>
      </c>
      <c r="K4420" t="s">
        <v>5598</v>
      </c>
      <c r="L4420">
        <v>1101.58</v>
      </c>
      <c r="M4420">
        <v>94.800343999999996</v>
      </c>
      <c r="N4420" t="s">
        <v>6085</v>
      </c>
      <c r="O4420" t="s">
        <v>462</v>
      </c>
    </row>
    <row r="4421" spans="1:15" x14ac:dyDescent="0.3">
      <c r="A4421">
        <v>213043</v>
      </c>
      <c r="B4421">
        <v>122</v>
      </c>
      <c r="C4421" t="s">
        <v>552</v>
      </c>
      <c r="D4421" t="s">
        <v>2868</v>
      </c>
      <c r="E4421" t="s">
        <v>3797</v>
      </c>
      <c r="F4421" s="440">
        <v>46077</v>
      </c>
      <c r="G4421">
        <v>26596</v>
      </c>
      <c r="H4421" t="s">
        <v>5891</v>
      </c>
      <c r="I4421" t="s">
        <v>6085</v>
      </c>
      <c r="J4421">
        <v>1.89</v>
      </c>
      <c r="K4421" t="s">
        <v>5598</v>
      </c>
      <c r="L4421">
        <v>188.88</v>
      </c>
      <c r="M4421">
        <v>99.936508000000003</v>
      </c>
      <c r="N4421" t="s">
        <v>6085</v>
      </c>
      <c r="O4421" t="s">
        <v>462</v>
      </c>
    </row>
    <row r="4422" spans="1:15" x14ac:dyDescent="0.3">
      <c r="A4422">
        <v>213042</v>
      </c>
      <c r="B4422">
        <v>122</v>
      </c>
      <c r="C4422" t="s">
        <v>552</v>
      </c>
      <c r="D4422" t="s">
        <v>2706</v>
      </c>
      <c r="E4422" t="s">
        <v>3798</v>
      </c>
      <c r="F4422" s="440">
        <v>46078</v>
      </c>
      <c r="G4422">
        <v>20022</v>
      </c>
      <c r="H4422" t="s">
        <v>5651</v>
      </c>
      <c r="I4422" t="s">
        <v>6085</v>
      </c>
      <c r="J4422">
        <v>4</v>
      </c>
      <c r="K4422" t="s">
        <v>5613</v>
      </c>
      <c r="L4422">
        <v>41.04</v>
      </c>
      <c r="M4422">
        <v>10.26</v>
      </c>
      <c r="N4422" t="s">
        <v>6085</v>
      </c>
      <c r="O4422" t="s">
        <v>462</v>
      </c>
    </row>
    <row r="4423" spans="1:15" x14ac:dyDescent="0.3">
      <c r="A4423">
        <v>213042</v>
      </c>
      <c r="B4423">
        <v>122</v>
      </c>
      <c r="C4423" t="s">
        <v>552</v>
      </c>
      <c r="D4423" t="s">
        <v>2706</v>
      </c>
      <c r="E4423" t="s">
        <v>3798</v>
      </c>
      <c r="F4423" s="440">
        <v>46078</v>
      </c>
      <c r="G4423">
        <v>21047</v>
      </c>
      <c r="H4423" t="s">
        <v>5621</v>
      </c>
      <c r="I4423" t="s">
        <v>6085</v>
      </c>
      <c r="J4423">
        <v>3</v>
      </c>
      <c r="K4423" t="s">
        <v>5622</v>
      </c>
      <c r="L4423">
        <v>368.1</v>
      </c>
      <c r="M4423">
        <v>122.7</v>
      </c>
      <c r="N4423" t="s">
        <v>6085</v>
      </c>
      <c r="O4423" t="s">
        <v>462</v>
      </c>
    </row>
    <row r="4424" spans="1:15" x14ac:dyDescent="0.3">
      <c r="A4424">
        <v>213042</v>
      </c>
      <c r="B4424">
        <v>122</v>
      </c>
      <c r="C4424" t="s">
        <v>552</v>
      </c>
      <c r="D4424" t="s">
        <v>2706</v>
      </c>
      <c r="E4424" t="s">
        <v>3798</v>
      </c>
      <c r="F4424" s="440">
        <v>46078</v>
      </c>
      <c r="G4424">
        <v>20752</v>
      </c>
      <c r="H4424" t="s">
        <v>5624</v>
      </c>
      <c r="I4424" t="s">
        <v>6085</v>
      </c>
      <c r="J4424">
        <v>2</v>
      </c>
      <c r="K4424" t="s">
        <v>5613</v>
      </c>
      <c r="L4424">
        <v>205.6</v>
      </c>
      <c r="M4424">
        <v>102.8</v>
      </c>
      <c r="N4424" t="s">
        <v>6085</v>
      </c>
      <c r="O4424" t="s">
        <v>462</v>
      </c>
    </row>
    <row r="4425" spans="1:15" x14ac:dyDescent="0.3">
      <c r="A4425">
        <v>213042</v>
      </c>
      <c r="B4425">
        <v>122</v>
      </c>
      <c r="C4425" t="s">
        <v>552</v>
      </c>
      <c r="D4425" t="s">
        <v>2706</v>
      </c>
      <c r="E4425" t="s">
        <v>3798</v>
      </c>
      <c r="F4425" s="440">
        <v>46078</v>
      </c>
      <c r="G4425">
        <v>20672</v>
      </c>
      <c r="H4425" t="s">
        <v>5642</v>
      </c>
      <c r="I4425" t="s">
        <v>6085</v>
      </c>
      <c r="J4425">
        <v>5</v>
      </c>
      <c r="K4425" t="s">
        <v>5605</v>
      </c>
      <c r="L4425">
        <v>151.1</v>
      </c>
      <c r="M4425">
        <v>30.22</v>
      </c>
      <c r="N4425" t="s">
        <v>6085</v>
      </c>
      <c r="O4425" t="s">
        <v>462</v>
      </c>
    </row>
    <row r="4426" spans="1:15" x14ac:dyDescent="0.3">
      <c r="A4426">
        <v>213040</v>
      </c>
      <c r="B4426">
        <v>122</v>
      </c>
      <c r="C4426" t="s">
        <v>552</v>
      </c>
      <c r="D4426" t="s">
        <v>2693</v>
      </c>
      <c r="E4426" t="s">
        <v>3799</v>
      </c>
      <c r="F4426" s="440">
        <v>46077</v>
      </c>
      <c r="G4426">
        <v>20242</v>
      </c>
      <c r="H4426" t="s">
        <v>5649</v>
      </c>
      <c r="I4426" t="s">
        <v>6085</v>
      </c>
      <c r="J4426">
        <v>5</v>
      </c>
      <c r="K4426" t="s">
        <v>5605</v>
      </c>
      <c r="L4426">
        <v>72.8</v>
      </c>
      <c r="M4426">
        <v>14.56</v>
      </c>
      <c r="N4426" t="s">
        <v>6085</v>
      </c>
      <c r="O4426" t="s">
        <v>462</v>
      </c>
    </row>
    <row r="4427" spans="1:15" x14ac:dyDescent="0.3">
      <c r="A4427">
        <v>213040</v>
      </c>
      <c r="B4427">
        <v>122</v>
      </c>
      <c r="C4427" t="s">
        <v>552</v>
      </c>
      <c r="D4427" t="s">
        <v>2693</v>
      </c>
      <c r="E4427" t="s">
        <v>3799</v>
      </c>
      <c r="F4427" s="440">
        <v>46077</v>
      </c>
      <c r="G4427">
        <v>20332</v>
      </c>
      <c r="H4427" t="s">
        <v>5681</v>
      </c>
      <c r="I4427" t="s">
        <v>6085</v>
      </c>
      <c r="J4427">
        <v>10</v>
      </c>
      <c r="K4427" t="s">
        <v>5605</v>
      </c>
      <c r="L4427">
        <v>134</v>
      </c>
      <c r="M4427">
        <v>13.4</v>
      </c>
      <c r="N4427" t="s">
        <v>6085</v>
      </c>
      <c r="O4427" t="s">
        <v>462</v>
      </c>
    </row>
    <row r="4428" spans="1:15" x14ac:dyDescent="0.3">
      <c r="A4428">
        <v>213040</v>
      </c>
      <c r="B4428">
        <v>122</v>
      </c>
      <c r="C4428" t="s">
        <v>552</v>
      </c>
      <c r="D4428" t="s">
        <v>2693</v>
      </c>
      <c r="E4428" t="s">
        <v>3799</v>
      </c>
      <c r="F4428" s="440">
        <v>46077</v>
      </c>
      <c r="G4428">
        <v>20136</v>
      </c>
      <c r="H4428" t="s">
        <v>5658</v>
      </c>
      <c r="I4428" t="s">
        <v>6085</v>
      </c>
      <c r="J4428">
        <v>10</v>
      </c>
      <c r="K4428" t="s">
        <v>5605</v>
      </c>
      <c r="L4428">
        <v>42</v>
      </c>
      <c r="M4428">
        <v>4.2</v>
      </c>
      <c r="N4428" t="s">
        <v>6085</v>
      </c>
      <c r="O4428" t="s">
        <v>462</v>
      </c>
    </row>
    <row r="4429" spans="1:15" x14ac:dyDescent="0.3">
      <c r="A4429">
        <v>213040</v>
      </c>
      <c r="B4429">
        <v>122</v>
      </c>
      <c r="C4429" t="s">
        <v>552</v>
      </c>
      <c r="D4429" t="s">
        <v>2693</v>
      </c>
      <c r="E4429" t="s">
        <v>3799</v>
      </c>
      <c r="F4429" s="440">
        <v>46077</v>
      </c>
      <c r="G4429">
        <v>20360</v>
      </c>
      <c r="H4429" t="s">
        <v>5646</v>
      </c>
      <c r="I4429" t="s">
        <v>6085</v>
      </c>
      <c r="J4429">
        <v>3</v>
      </c>
      <c r="K4429" t="s">
        <v>6139</v>
      </c>
      <c r="L4429">
        <v>63.3</v>
      </c>
      <c r="M4429">
        <v>21.1</v>
      </c>
      <c r="N4429" t="s">
        <v>6085</v>
      </c>
      <c r="O4429" t="s">
        <v>462</v>
      </c>
    </row>
    <row r="4430" spans="1:15" x14ac:dyDescent="0.3">
      <c r="A4430">
        <v>213040</v>
      </c>
      <c r="B4430">
        <v>122</v>
      </c>
      <c r="C4430" t="s">
        <v>552</v>
      </c>
      <c r="D4430" t="s">
        <v>2693</v>
      </c>
      <c r="E4430" t="s">
        <v>3799</v>
      </c>
      <c r="F4430" s="440">
        <v>46077</v>
      </c>
      <c r="G4430">
        <v>24039</v>
      </c>
      <c r="H4430" t="s">
        <v>5616</v>
      </c>
      <c r="I4430" t="s">
        <v>6085</v>
      </c>
      <c r="J4430">
        <v>10</v>
      </c>
      <c r="K4430" t="s">
        <v>6139</v>
      </c>
      <c r="L4430">
        <v>699</v>
      </c>
      <c r="M4430">
        <v>69.900000000000006</v>
      </c>
      <c r="N4430" t="s">
        <v>6085</v>
      </c>
      <c r="O4430" t="s">
        <v>462</v>
      </c>
    </row>
    <row r="4431" spans="1:15" x14ac:dyDescent="0.3">
      <c r="A4431">
        <v>213040</v>
      </c>
      <c r="B4431">
        <v>122</v>
      </c>
      <c r="C4431" t="s">
        <v>552</v>
      </c>
      <c r="D4431" t="s">
        <v>2693</v>
      </c>
      <c r="E4431" t="s">
        <v>3799</v>
      </c>
      <c r="F4431" s="440">
        <v>46077</v>
      </c>
      <c r="G4431">
        <v>20892</v>
      </c>
      <c r="H4431" t="s">
        <v>5653</v>
      </c>
      <c r="I4431" t="s">
        <v>6085</v>
      </c>
      <c r="J4431">
        <v>6</v>
      </c>
      <c r="K4431" t="s">
        <v>5613</v>
      </c>
      <c r="L4431">
        <v>79.8</v>
      </c>
      <c r="M4431">
        <v>13.3</v>
      </c>
      <c r="N4431" t="s">
        <v>6085</v>
      </c>
      <c r="O4431" t="s">
        <v>462</v>
      </c>
    </row>
    <row r="4432" spans="1:15" x14ac:dyDescent="0.3">
      <c r="A4432">
        <v>213040</v>
      </c>
      <c r="B4432">
        <v>122</v>
      </c>
      <c r="C4432" t="s">
        <v>552</v>
      </c>
      <c r="D4432" t="s">
        <v>2693</v>
      </c>
      <c r="E4432" t="s">
        <v>3799</v>
      </c>
      <c r="F4432" s="440">
        <v>46077</v>
      </c>
      <c r="G4432">
        <v>19932</v>
      </c>
      <c r="H4432" t="s">
        <v>6021</v>
      </c>
      <c r="I4432" t="s">
        <v>6085</v>
      </c>
      <c r="J4432">
        <v>4</v>
      </c>
      <c r="K4432" t="s">
        <v>5613</v>
      </c>
      <c r="L4432">
        <v>28</v>
      </c>
      <c r="M4432">
        <v>7</v>
      </c>
      <c r="N4432" t="s">
        <v>6085</v>
      </c>
      <c r="O4432" t="s">
        <v>462</v>
      </c>
    </row>
    <row r="4433" spans="1:15" x14ac:dyDescent="0.3">
      <c r="A4433">
        <v>213040</v>
      </c>
      <c r="B4433">
        <v>122</v>
      </c>
      <c r="C4433" t="s">
        <v>552</v>
      </c>
      <c r="D4433" t="s">
        <v>2693</v>
      </c>
      <c r="E4433" t="s">
        <v>3799</v>
      </c>
      <c r="F4433" s="440">
        <v>46077</v>
      </c>
      <c r="G4433">
        <v>17974</v>
      </c>
      <c r="H4433" t="s">
        <v>5839</v>
      </c>
      <c r="I4433" t="s">
        <v>4764</v>
      </c>
      <c r="J4433">
        <v>12</v>
      </c>
      <c r="K4433" t="s">
        <v>5613</v>
      </c>
      <c r="L4433">
        <v>162</v>
      </c>
      <c r="M4433">
        <v>13.5</v>
      </c>
      <c r="N4433" t="s">
        <v>6085</v>
      </c>
      <c r="O4433" t="s">
        <v>462</v>
      </c>
    </row>
    <row r="4434" spans="1:15" x14ac:dyDescent="0.3">
      <c r="A4434">
        <v>213040</v>
      </c>
      <c r="B4434">
        <v>122</v>
      </c>
      <c r="C4434" t="s">
        <v>552</v>
      </c>
      <c r="D4434" t="s">
        <v>2693</v>
      </c>
      <c r="E4434" t="s">
        <v>3799</v>
      </c>
      <c r="F4434" s="440">
        <v>46077</v>
      </c>
      <c r="G4434">
        <v>20395</v>
      </c>
      <c r="H4434" t="s">
        <v>6373</v>
      </c>
      <c r="I4434" t="s">
        <v>6085</v>
      </c>
      <c r="J4434">
        <v>2</v>
      </c>
      <c r="K4434" t="s">
        <v>5613</v>
      </c>
      <c r="L4434">
        <v>53.4</v>
      </c>
      <c r="M4434">
        <v>26.7</v>
      </c>
      <c r="N4434" t="s">
        <v>6085</v>
      </c>
      <c r="O4434" t="s">
        <v>462</v>
      </c>
    </row>
    <row r="4435" spans="1:15" x14ac:dyDescent="0.3">
      <c r="A4435">
        <v>213040</v>
      </c>
      <c r="B4435">
        <v>122</v>
      </c>
      <c r="C4435" t="s">
        <v>552</v>
      </c>
      <c r="D4435" t="s">
        <v>2693</v>
      </c>
      <c r="E4435" t="s">
        <v>3799</v>
      </c>
      <c r="F4435" s="440">
        <v>46077</v>
      </c>
      <c r="G4435">
        <v>24401</v>
      </c>
      <c r="H4435" t="s">
        <v>5676</v>
      </c>
      <c r="I4435" t="s">
        <v>6085</v>
      </c>
      <c r="J4435">
        <v>2</v>
      </c>
      <c r="K4435" t="s">
        <v>5598</v>
      </c>
      <c r="L4435">
        <v>28</v>
      </c>
      <c r="M4435">
        <v>14</v>
      </c>
      <c r="N4435" t="s">
        <v>6085</v>
      </c>
      <c r="O4435" t="s">
        <v>462</v>
      </c>
    </row>
    <row r="4436" spans="1:15" x14ac:dyDescent="0.3">
      <c r="A4436">
        <v>213039</v>
      </c>
      <c r="B4436">
        <v>122</v>
      </c>
      <c r="C4436" t="s">
        <v>552</v>
      </c>
      <c r="D4436" t="s">
        <v>2704</v>
      </c>
      <c r="E4436" t="s">
        <v>3800</v>
      </c>
      <c r="F4436" s="440">
        <v>46077</v>
      </c>
      <c r="G4436">
        <v>19621</v>
      </c>
      <c r="H4436" t="s">
        <v>5931</v>
      </c>
      <c r="I4436" t="s">
        <v>6085</v>
      </c>
      <c r="J4436">
        <v>5.4</v>
      </c>
      <c r="K4436" t="s">
        <v>5598</v>
      </c>
      <c r="L4436">
        <v>16.420000000000002</v>
      </c>
      <c r="M4436">
        <v>3.0407410000000001</v>
      </c>
      <c r="N4436" t="s">
        <v>6085</v>
      </c>
      <c r="O4436" t="s">
        <v>462</v>
      </c>
    </row>
    <row r="4437" spans="1:15" x14ac:dyDescent="0.3">
      <c r="A4437">
        <v>213039</v>
      </c>
      <c r="B4437">
        <v>122</v>
      </c>
      <c r="C4437" t="s">
        <v>552</v>
      </c>
      <c r="D4437" t="s">
        <v>2704</v>
      </c>
      <c r="E4437" t="s">
        <v>3800</v>
      </c>
      <c r="F4437" s="440">
        <v>46077</v>
      </c>
      <c r="G4437">
        <v>24083</v>
      </c>
      <c r="H4437" t="s">
        <v>5924</v>
      </c>
      <c r="I4437" t="s">
        <v>6085</v>
      </c>
      <c r="J4437">
        <v>50.4</v>
      </c>
      <c r="K4437" t="s">
        <v>5598</v>
      </c>
      <c r="L4437">
        <v>215.71</v>
      </c>
      <c r="M4437">
        <v>4.27996</v>
      </c>
      <c r="N4437" t="s">
        <v>6085</v>
      </c>
      <c r="O4437" t="s">
        <v>462</v>
      </c>
    </row>
    <row r="4438" spans="1:15" x14ac:dyDescent="0.3">
      <c r="A4438">
        <v>213039</v>
      </c>
      <c r="B4438">
        <v>122</v>
      </c>
      <c r="C4438" t="s">
        <v>552</v>
      </c>
      <c r="D4438" t="s">
        <v>2704</v>
      </c>
      <c r="E4438" t="s">
        <v>3800</v>
      </c>
      <c r="F4438" s="440">
        <v>46077</v>
      </c>
      <c r="G4438">
        <v>19476</v>
      </c>
      <c r="H4438" t="s">
        <v>6017</v>
      </c>
      <c r="I4438" t="s">
        <v>6085</v>
      </c>
      <c r="J4438">
        <v>0.4</v>
      </c>
      <c r="K4438" t="s">
        <v>5598</v>
      </c>
      <c r="L4438">
        <v>27.26</v>
      </c>
      <c r="M4438">
        <v>68.150000000000006</v>
      </c>
      <c r="N4438" t="s">
        <v>6085</v>
      </c>
      <c r="O4438" t="s">
        <v>462</v>
      </c>
    </row>
    <row r="4439" spans="1:15" x14ac:dyDescent="0.3">
      <c r="A4439">
        <v>213039</v>
      </c>
      <c r="B4439">
        <v>122</v>
      </c>
      <c r="C4439" t="s">
        <v>552</v>
      </c>
      <c r="D4439" t="s">
        <v>2704</v>
      </c>
      <c r="E4439" t="s">
        <v>3800</v>
      </c>
      <c r="F4439" s="440">
        <v>46077</v>
      </c>
      <c r="G4439">
        <v>19498</v>
      </c>
      <c r="H4439" t="s">
        <v>5979</v>
      </c>
      <c r="I4439" t="s">
        <v>6085</v>
      </c>
      <c r="J4439">
        <v>0.8</v>
      </c>
      <c r="K4439" t="s">
        <v>5598</v>
      </c>
      <c r="L4439">
        <v>19.72</v>
      </c>
      <c r="M4439">
        <v>24.65</v>
      </c>
      <c r="N4439" t="s">
        <v>6085</v>
      </c>
      <c r="O4439" t="s">
        <v>462</v>
      </c>
    </row>
    <row r="4440" spans="1:15" x14ac:dyDescent="0.3">
      <c r="A4440">
        <v>213039</v>
      </c>
      <c r="B4440">
        <v>122</v>
      </c>
      <c r="C4440" t="s">
        <v>552</v>
      </c>
      <c r="D4440" t="s">
        <v>2704</v>
      </c>
      <c r="E4440" t="s">
        <v>3800</v>
      </c>
      <c r="F4440" s="440">
        <v>46077</v>
      </c>
      <c r="G4440">
        <v>23236</v>
      </c>
      <c r="H4440" t="s">
        <v>5934</v>
      </c>
      <c r="I4440" t="s">
        <v>6085</v>
      </c>
      <c r="J4440">
        <v>2.5</v>
      </c>
      <c r="K4440" t="s">
        <v>5598</v>
      </c>
      <c r="L4440">
        <v>40.6</v>
      </c>
      <c r="M4440">
        <v>16.239999999999998</v>
      </c>
      <c r="N4440" t="s">
        <v>6085</v>
      </c>
      <c r="O4440" t="s">
        <v>462</v>
      </c>
    </row>
    <row r="4441" spans="1:15" x14ac:dyDescent="0.3">
      <c r="A4441">
        <v>213039</v>
      </c>
      <c r="B4441">
        <v>122</v>
      </c>
      <c r="C4441" t="s">
        <v>552</v>
      </c>
      <c r="D4441" t="s">
        <v>2704</v>
      </c>
      <c r="E4441" t="s">
        <v>3800</v>
      </c>
      <c r="F4441" s="440">
        <v>46077</v>
      </c>
      <c r="G4441">
        <v>25647</v>
      </c>
      <c r="H4441" t="s">
        <v>5918</v>
      </c>
      <c r="I4441" t="s">
        <v>6085</v>
      </c>
      <c r="J4441">
        <v>0.6</v>
      </c>
      <c r="K4441" t="s">
        <v>5598</v>
      </c>
      <c r="L4441">
        <v>14.7</v>
      </c>
      <c r="M4441">
        <v>24.5</v>
      </c>
      <c r="N4441" t="s">
        <v>6085</v>
      </c>
      <c r="O4441" t="s">
        <v>462</v>
      </c>
    </row>
    <row r="4442" spans="1:15" x14ac:dyDescent="0.3">
      <c r="A4442">
        <v>213039</v>
      </c>
      <c r="B4442">
        <v>122</v>
      </c>
      <c r="C4442" t="s">
        <v>552</v>
      </c>
      <c r="D4442" t="s">
        <v>2704</v>
      </c>
      <c r="E4442" t="s">
        <v>3800</v>
      </c>
      <c r="F4442" s="440">
        <v>46077</v>
      </c>
      <c r="G4442">
        <v>23361</v>
      </c>
      <c r="H4442" t="s">
        <v>5937</v>
      </c>
      <c r="I4442" t="s">
        <v>6085</v>
      </c>
      <c r="J4442">
        <v>20</v>
      </c>
      <c r="K4442" t="s">
        <v>5598</v>
      </c>
      <c r="L4442">
        <v>71</v>
      </c>
      <c r="M4442">
        <v>3.55</v>
      </c>
      <c r="N4442" t="s">
        <v>6085</v>
      </c>
      <c r="O4442" t="s">
        <v>462</v>
      </c>
    </row>
    <row r="4443" spans="1:15" x14ac:dyDescent="0.3">
      <c r="A4443">
        <v>213038</v>
      </c>
      <c r="B4443">
        <v>122</v>
      </c>
      <c r="C4443" t="s">
        <v>552</v>
      </c>
      <c r="D4443" t="s">
        <v>2520</v>
      </c>
      <c r="E4443" t="s">
        <v>3801</v>
      </c>
      <c r="F4443" s="440">
        <v>46077</v>
      </c>
      <c r="G4443">
        <v>19575</v>
      </c>
      <c r="H4443" t="s">
        <v>5944</v>
      </c>
      <c r="I4443" t="s">
        <v>6085</v>
      </c>
      <c r="J4443">
        <v>0.3</v>
      </c>
      <c r="K4443" t="s">
        <v>5598</v>
      </c>
      <c r="L4443">
        <v>9</v>
      </c>
      <c r="M4443">
        <v>30</v>
      </c>
      <c r="N4443" t="s">
        <v>6085</v>
      </c>
      <c r="O4443" t="s">
        <v>462</v>
      </c>
    </row>
    <row r="4444" spans="1:15" x14ac:dyDescent="0.3">
      <c r="A4444">
        <v>213038</v>
      </c>
      <c r="B4444">
        <v>122</v>
      </c>
      <c r="C4444" t="s">
        <v>552</v>
      </c>
      <c r="D4444" t="s">
        <v>2520</v>
      </c>
      <c r="E4444" t="s">
        <v>3801</v>
      </c>
      <c r="F4444" s="440">
        <v>46077</v>
      </c>
      <c r="G4444">
        <v>19623</v>
      </c>
      <c r="H4444" t="s">
        <v>5929</v>
      </c>
      <c r="I4444" t="s">
        <v>6085</v>
      </c>
      <c r="J4444">
        <v>5</v>
      </c>
      <c r="K4444" t="s">
        <v>5598</v>
      </c>
      <c r="L4444">
        <v>17</v>
      </c>
      <c r="M4444">
        <v>3.4</v>
      </c>
      <c r="N4444" t="s">
        <v>6085</v>
      </c>
      <c r="O4444" t="s">
        <v>462</v>
      </c>
    </row>
    <row r="4445" spans="1:15" x14ac:dyDescent="0.3">
      <c r="A4445">
        <v>213038</v>
      </c>
      <c r="B4445">
        <v>122</v>
      </c>
      <c r="C4445" t="s">
        <v>552</v>
      </c>
      <c r="D4445" t="s">
        <v>2520</v>
      </c>
      <c r="E4445" t="s">
        <v>3801</v>
      </c>
      <c r="F4445" s="440">
        <v>46077</v>
      </c>
      <c r="G4445">
        <v>19654</v>
      </c>
      <c r="H4445" t="s">
        <v>5917</v>
      </c>
      <c r="I4445" t="s">
        <v>6085</v>
      </c>
      <c r="J4445">
        <v>2</v>
      </c>
      <c r="K4445" t="s">
        <v>5598</v>
      </c>
      <c r="L4445">
        <v>16.399999999999999</v>
      </c>
      <c r="M4445">
        <v>8.1999999999999993</v>
      </c>
      <c r="N4445" t="s">
        <v>6085</v>
      </c>
      <c r="O4445" t="s">
        <v>462</v>
      </c>
    </row>
    <row r="4446" spans="1:15" x14ac:dyDescent="0.3">
      <c r="A4446">
        <v>213038</v>
      </c>
      <c r="B4446">
        <v>122</v>
      </c>
      <c r="C4446" t="s">
        <v>552</v>
      </c>
      <c r="D4446" t="s">
        <v>2520</v>
      </c>
      <c r="E4446" t="s">
        <v>3801</v>
      </c>
      <c r="F4446" s="440">
        <v>46077</v>
      </c>
      <c r="G4446">
        <v>19465</v>
      </c>
      <c r="H4446" t="s">
        <v>5953</v>
      </c>
      <c r="I4446" t="s">
        <v>6085</v>
      </c>
      <c r="J4446">
        <v>1</v>
      </c>
      <c r="K4446" t="s">
        <v>5598</v>
      </c>
      <c r="L4446">
        <v>7.5</v>
      </c>
      <c r="M4446">
        <v>7.5</v>
      </c>
      <c r="N4446" t="s">
        <v>6085</v>
      </c>
      <c r="O4446" t="s">
        <v>462</v>
      </c>
    </row>
    <row r="4447" spans="1:15" x14ac:dyDescent="0.3">
      <c r="A4447">
        <v>213038</v>
      </c>
      <c r="B4447">
        <v>122</v>
      </c>
      <c r="C4447" t="s">
        <v>552</v>
      </c>
      <c r="D4447" t="s">
        <v>2520</v>
      </c>
      <c r="E4447" t="s">
        <v>3801</v>
      </c>
      <c r="F4447" s="440">
        <v>46077</v>
      </c>
      <c r="G4447">
        <v>19480</v>
      </c>
      <c r="H4447" t="s">
        <v>5936</v>
      </c>
      <c r="I4447" t="s">
        <v>6085</v>
      </c>
      <c r="J4447">
        <v>1</v>
      </c>
      <c r="K4447" t="s">
        <v>5598</v>
      </c>
      <c r="L4447">
        <v>15</v>
      </c>
      <c r="M4447">
        <v>15</v>
      </c>
      <c r="N4447" t="s">
        <v>6085</v>
      </c>
      <c r="O4447" t="s">
        <v>462</v>
      </c>
    </row>
    <row r="4448" spans="1:15" x14ac:dyDescent="0.3">
      <c r="A4448">
        <v>213038</v>
      </c>
      <c r="B4448">
        <v>122</v>
      </c>
      <c r="C4448" t="s">
        <v>552</v>
      </c>
      <c r="D4448" t="s">
        <v>2520</v>
      </c>
      <c r="E4448" t="s">
        <v>3801</v>
      </c>
      <c r="F4448" s="440">
        <v>46077</v>
      </c>
      <c r="G4448">
        <v>19488</v>
      </c>
      <c r="H4448" t="s">
        <v>5930</v>
      </c>
      <c r="I4448" t="s">
        <v>6085</v>
      </c>
      <c r="J4448">
        <v>0.8</v>
      </c>
      <c r="K4448" t="s">
        <v>5598</v>
      </c>
      <c r="L4448">
        <v>10.4</v>
      </c>
      <c r="M4448">
        <v>13</v>
      </c>
      <c r="N4448" t="s">
        <v>6085</v>
      </c>
      <c r="O4448" t="s">
        <v>462</v>
      </c>
    </row>
    <row r="4449" spans="1:15" x14ac:dyDescent="0.3">
      <c r="A4449">
        <v>213038</v>
      </c>
      <c r="B4449">
        <v>122</v>
      </c>
      <c r="C4449" t="s">
        <v>552</v>
      </c>
      <c r="D4449" t="s">
        <v>2520</v>
      </c>
      <c r="E4449" t="s">
        <v>3801</v>
      </c>
      <c r="F4449" s="440">
        <v>46077</v>
      </c>
      <c r="G4449">
        <v>24509</v>
      </c>
      <c r="H4449" t="s">
        <v>5928</v>
      </c>
      <c r="I4449" t="s">
        <v>6085</v>
      </c>
      <c r="J4449">
        <v>10</v>
      </c>
      <c r="K4449" t="s">
        <v>5598</v>
      </c>
      <c r="L4449">
        <v>19</v>
      </c>
      <c r="M4449">
        <v>1.9</v>
      </c>
      <c r="N4449" t="s">
        <v>6085</v>
      </c>
      <c r="O4449" t="s">
        <v>462</v>
      </c>
    </row>
    <row r="4450" spans="1:15" x14ac:dyDescent="0.3">
      <c r="A4450">
        <v>213038</v>
      </c>
      <c r="B4450">
        <v>122</v>
      </c>
      <c r="C4450" t="s">
        <v>552</v>
      </c>
      <c r="D4450" t="s">
        <v>2520</v>
      </c>
      <c r="E4450" t="s">
        <v>3801</v>
      </c>
      <c r="F4450" s="440">
        <v>46077</v>
      </c>
      <c r="G4450">
        <v>19558</v>
      </c>
      <c r="H4450" t="s">
        <v>5950</v>
      </c>
      <c r="I4450" t="s">
        <v>6085</v>
      </c>
      <c r="J4450">
        <v>0.6</v>
      </c>
      <c r="K4450" t="s">
        <v>5598</v>
      </c>
      <c r="L4450">
        <v>8.1</v>
      </c>
      <c r="M4450">
        <v>13.5</v>
      </c>
      <c r="N4450" t="s">
        <v>6085</v>
      </c>
      <c r="O4450" t="s">
        <v>462</v>
      </c>
    </row>
    <row r="4451" spans="1:15" x14ac:dyDescent="0.3">
      <c r="A4451">
        <v>213038</v>
      </c>
      <c r="B4451">
        <v>122</v>
      </c>
      <c r="C4451" t="s">
        <v>552</v>
      </c>
      <c r="D4451" t="s">
        <v>2520</v>
      </c>
      <c r="E4451" t="s">
        <v>3801</v>
      </c>
      <c r="F4451" s="440">
        <v>46077</v>
      </c>
      <c r="G4451">
        <v>19647</v>
      </c>
      <c r="H4451" t="s">
        <v>5921</v>
      </c>
      <c r="I4451" t="s">
        <v>6085</v>
      </c>
      <c r="J4451">
        <v>1</v>
      </c>
      <c r="K4451" t="s">
        <v>5598</v>
      </c>
      <c r="L4451">
        <v>16</v>
      </c>
      <c r="M4451">
        <v>16</v>
      </c>
      <c r="N4451" t="s">
        <v>6085</v>
      </c>
      <c r="O4451" t="s">
        <v>462</v>
      </c>
    </row>
    <row r="4452" spans="1:15" x14ac:dyDescent="0.3">
      <c r="A4452">
        <v>213038</v>
      </c>
      <c r="B4452">
        <v>122</v>
      </c>
      <c r="C4452" t="s">
        <v>552</v>
      </c>
      <c r="D4452" t="s">
        <v>2520</v>
      </c>
      <c r="E4452" t="s">
        <v>3801</v>
      </c>
      <c r="F4452" s="440">
        <v>46077</v>
      </c>
      <c r="G4452">
        <v>19738</v>
      </c>
      <c r="H4452" t="s">
        <v>6018</v>
      </c>
      <c r="I4452" t="s">
        <v>6085</v>
      </c>
      <c r="J4452">
        <v>20</v>
      </c>
      <c r="K4452" t="s">
        <v>5598</v>
      </c>
      <c r="L4452">
        <v>56</v>
      </c>
      <c r="M4452">
        <v>2.8</v>
      </c>
      <c r="N4452" t="s">
        <v>6085</v>
      </c>
      <c r="O4452" t="s">
        <v>462</v>
      </c>
    </row>
    <row r="4453" spans="1:15" x14ac:dyDescent="0.3">
      <c r="A4453">
        <v>213038</v>
      </c>
      <c r="B4453">
        <v>122</v>
      </c>
      <c r="C4453" t="s">
        <v>552</v>
      </c>
      <c r="D4453" t="s">
        <v>2520</v>
      </c>
      <c r="E4453" t="s">
        <v>3801</v>
      </c>
      <c r="F4453" s="440">
        <v>46077</v>
      </c>
      <c r="G4453">
        <v>23113</v>
      </c>
      <c r="H4453" t="s">
        <v>5985</v>
      </c>
      <c r="I4453" t="s">
        <v>6085</v>
      </c>
      <c r="J4453">
        <v>0.6</v>
      </c>
      <c r="K4453" t="s">
        <v>5598</v>
      </c>
      <c r="L4453">
        <v>6.9</v>
      </c>
      <c r="M4453">
        <v>11.5</v>
      </c>
      <c r="N4453" t="s">
        <v>6085</v>
      </c>
      <c r="O4453" t="s">
        <v>462</v>
      </c>
    </row>
    <row r="4454" spans="1:15" x14ac:dyDescent="0.3">
      <c r="A4454">
        <v>213038</v>
      </c>
      <c r="B4454">
        <v>122</v>
      </c>
      <c r="C4454" t="s">
        <v>552</v>
      </c>
      <c r="D4454" t="s">
        <v>2520</v>
      </c>
      <c r="E4454" t="s">
        <v>3801</v>
      </c>
      <c r="F4454" s="440">
        <v>46077</v>
      </c>
      <c r="G4454">
        <v>23186</v>
      </c>
      <c r="H4454" t="s">
        <v>5955</v>
      </c>
      <c r="I4454" t="s">
        <v>6085</v>
      </c>
      <c r="J4454">
        <v>10</v>
      </c>
      <c r="K4454" t="s">
        <v>5598</v>
      </c>
      <c r="L4454">
        <v>65</v>
      </c>
      <c r="M4454">
        <v>6.5</v>
      </c>
      <c r="N4454" t="s">
        <v>6085</v>
      </c>
      <c r="O4454" t="s">
        <v>462</v>
      </c>
    </row>
    <row r="4455" spans="1:15" x14ac:dyDescent="0.3">
      <c r="A4455">
        <v>213038</v>
      </c>
      <c r="B4455">
        <v>122</v>
      </c>
      <c r="C4455" t="s">
        <v>552</v>
      </c>
      <c r="D4455" t="s">
        <v>2520</v>
      </c>
      <c r="E4455" t="s">
        <v>3801</v>
      </c>
      <c r="F4455" s="440">
        <v>46077</v>
      </c>
      <c r="G4455">
        <v>23359</v>
      </c>
      <c r="H4455" t="s">
        <v>5939</v>
      </c>
      <c r="I4455" t="s">
        <v>6085</v>
      </c>
      <c r="J4455">
        <v>10</v>
      </c>
      <c r="K4455" t="s">
        <v>5598</v>
      </c>
      <c r="L4455">
        <v>25</v>
      </c>
      <c r="M4455">
        <v>2.5</v>
      </c>
      <c r="N4455" t="s">
        <v>6085</v>
      </c>
      <c r="O4455" t="s">
        <v>462</v>
      </c>
    </row>
    <row r="4456" spans="1:15" x14ac:dyDescent="0.3">
      <c r="A4456">
        <v>213038</v>
      </c>
      <c r="B4456">
        <v>122</v>
      </c>
      <c r="C4456" t="s">
        <v>552</v>
      </c>
      <c r="D4456" t="s">
        <v>2520</v>
      </c>
      <c r="E4456" t="s">
        <v>3801</v>
      </c>
      <c r="F4456" s="440">
        <v>46077</v>
      </c>
      <c r="G4456">
        <v>23390</v>
      </c>
      <c r="H4456" t="s">
        <v>5922</v>
      </c>
      <c r="I4456" t="s">
        <v>6085</v>
      </c>
      <c r="J4456">
        <v>6</v>
      </c>
      <c r="K4456" t="s">
        <v>5598</v>
      </c>
      <c r="L4456">
        <v>48</v>
      </c>
      <c r="M4456">
        <v>8</v>
      </c>
      <c r="N4456" t="s">
        <v>6085</v>
      </c>
      <c r="O4456" t="s">
        <v>462</v>
      </c>
    </row>
    <row r="4457" spans="1:15" x14ac:dyDescent="0.3">
      <c r="A4457">
        <v>213038</v>
      </c>
      <c r="B4457">
        <v>122</v>
      </c>
      <c r="C4457" t="s">
        <v>552</v>
      </c>
      <c r="D4457" t="s">
        <v>2520</v>
      </c>
      <c r="E4457" t="s">
        <v>3801</v>
      </c>
      <c r="F4457" s="440">
        <v>46077</v>
      </c>
      <c r="G4457">
        <v>19472</v>
      </c>
      <c r="H4457" t="s">
        <v>6064</v>
      </c>
      <c r="I4457" t="s">
        <v>6085</v>
      </c>
      <c r="J4457">
        <v>1.5</v>
      </c>
      <c r="K4457" t="s">
        <v>5598</v>
      </c>
      <c r="L4457">
        <v>40.5</v>
      </c>
      <c r="M4457">
        <v>27</v>
      </c>
      <c r="N4457" t="s">
        <v>6085</v>
      </c>
      <c r="O4457" t="s">
        <v>462</v>
      </c>
    </row>
    <row r="4458" spans="1:15" x14ac:dyDescent="0.3">
      <c r="A4458">
        <v>213035</v>
      </c>
      <c r="B4458">
        <v>122</v>
      </c>
      <c r="C4458" t="s">
        <v>552</v>
      </c>
      <c r="D4458" t="s">
        <v>3769</v>
      </c>
      <c r="E4458" t="s">
        <v>3802</v>
      </c>
      <c r="F4458" s="440">
        <v>46077</v>
      </c>
      <c r="G4458">
        <v>19505</v>
      </c>
      <c r="H4458" t="s">
        <v>5978</v>
      </c>
      <c r="I4458" t="s">
        <v>6085</v>
      </c>
      <c r="J4458">
        <v>1</v>
      </c>
      <c r="K4458" t="s">
        <v>5598</v>
      </c>
      <c r="L4458">
        <v>15.63</v>
      </c>
      <c r="M4458">
        <v>15.63</v>
      </c>
      <c r="N4458" t="s">
        <v>6085</v>
      </c>
      <c r="O4458" t="s">
        <v>462</v>
      </c>
    </row>
    <row r="4459" spans="1:15" x14ac:dyDescent="0.3">
      <c r="A4459">
        <v>213035</v>
      </c>
      <c r="B4459">
        <v>122</v>
      </c>
      <c r="C4459" t="s">
        <v>552</v>
      </c>
      <c r="D4459" t="s">
        <v>3769</v>
      </c>
      <c r="E4459" t="s">
        <v>3802</v>
      </c>
      <c r="F4459" s="440">
        <v>46077</v>
      </c>
      <c r="G4459">
        <v>19502</v>
      </c>
      <c r="H4459" t="s">
        <v>6015</v>
      </c>
      <c r="I4459" t="s">
        <v>6085</v>
      </c>
      <c r="J4459">
        <v>0.8</v>
      </c>
      <c r="K4459" t="s">
        <v>5598</v>
      </c>
      <c r="L4459">
        <v>21.66</v>
      </c>
      <c r="M4459">
        <v>27.074999999999999</v>
      </c>
      <c r="N4459" t="s">
        <v>6085</v>
      </c>
      <c r="O4459" t="s">
        <v>462</v>
      </c>
    </row>
    <row r="4460" spans="1:15" x14ac:dyDescent="0.3">
      <c r="A4460">
        <v>213035</v>
      </c>
      <c r="B4460">
        <v>122</v>
      </c>
      <c r="C4460" t="s">
        <v>552</v>
      </c>
      <c r="D4460" t="s">
        <v>3769</v>
      </c>
      <c r="E4460" t="s">
        <v>3802</v>
      </c>
      <c r="F4460" s="440">
        <v>46077</v>
      </c>
      <c r="G4460">
        <v>19751</v>
      </c>
      <c r="H4460" t="s">
        <v>5938</v>
      </c>
      <c r="I4460" t="s">
        <v>6085</v>
      </c>
      <c r="J4460">
        <v>1</v>
      </c>
      <c r="K4460" t="s">
        <v>5598</v>
      </c>
      <c r="L4460">
        <v>16.88</v>
      </c>
      <c r="M4460">
        <v>16.88</v>
      </c>
      <c r="N4460" t="s">
        <v>6085</v>
      </c>
      <c r="O4460" t="s">
        <v>462</v>
      </c>
    </row>
    <row r="4461" spans="1:15" x14ac:dyDescent="0.3">
      <c r="A4461">
        <v>213035</v>
      </c>
      <c r="B4461">
        <v>122</v>
      </c>
      <c r="C4461" t="s">
        <v>552</v>
      </c>
      <c r="D4461" t="s">
        <v>3769</v>
      </c>
      <c r="E4461" t="s">
        <v>3802</v>
      </c>
      <c r="F4461" s="440">
        <v>46077</v>
      </c>
      <c r="G4461">
        <v>19846</v>
      </c>
      <c r="H4461" t="s">
        <v>6060</v>
      </c>
      <c r="I4461" t="s">
        <v>6085</v>
      </c>
      <c r="J4461">
        <v>0.5</v>
      </c>
      <c r="K4461" t="s">
        <v>5598</v>
      </c>
      <c r="L4461">
        <v>9.3800000000000008</v>
      </c>
      <c r="M4461">
        <v>18.760000000000002</v>
      </c>
      <c r="N4461" t="s">
        <v>6085</v>
      </c>
      <c r="O4461" t="s">
        <v>462</v>
      </c>
    </row>
    <row r="4462" spans="1:15" x14ac:dyDescent="0.3">
      <c r="A4462">
        <v>213035</v>
      </c>
      <c r="B4462">
        <v>122</v>
      </c>
      <c r="C4462" t="s">
        <v>552</v>
      </c>
      <c r="D4462" t="s">
        <v>3769</v>
      </c>
      <c r="E4462" t="s">
        <v>3802</v>
      </c>
      <c r="F4462" s="440">
        <v>46077</v>
      </c>
      <c r="G4462">
        <v>23096</v>
      </c>
      <c r="H4462" t="s">
        <v>5941</v>
      </c>
      <c r="I4462" t="s">
        <v>6085</v>
      </c>
      <c r="J4462">
        <v>30</v>
      </c>
      <c r="K4462" t="s">
        <v>5613</v>
      </c>
      <c r="L4462">
        <v>19.8</v>
      </c>
      <c r="M4462">
        <v>0.66</v>
      </c>
      <c r="N4462" t="s">
        <v>6085</v>
      </c>
      <c r="O4462" t="s">
        <v>462</v>
      </c>
    </row>
    <row r="4463" spans="1:15" x14ac:dyDescent="0.3">
      <c r="A4463">
        <v>213035</v>
      </c>
      <c r="B4463">
        <v>122</v>
      </c>
      <c r="C4463" t="s">
        <v>552</v>
      </c>
      <c r="D4463" t="s">
        <v>3769</v>
      </c>
      <c r="E4463" t="s">
        <v>3802</v>
      </c>
      <c r="F4463" s="440">
        <v>46077</v>
      </c>
      <c r="G4463">
        <v>23095</v>
      </c>
      <c r="H4463" t="s">
        <v>5942</v>
      </c>
      <c r="I4463" t="s">
        <v>6085</v>
      </c>
      <c r="J4463">
        <v>100</v>
      </c>
      <c r="K4463" t="s">
        <v>5613</v>
      </c>
      <c r="L4463">
        <v>125</v>
      </c>
      <c r="M4463">
        <v>1.25</v>
      </c>
      <c r="N4463" t="s">
        <v>6085</v>
      </c>
      <c r="O4463" t="s">
        <v>462</v>
      </c>
    </row>
    <row r="4464" spans="1:15" x14ac:dyDescent="0.3">
      <c r="A4464">
        <v>213034</v>
      </c>
      <c r="B4464">
        <v>122</v>
      </c>
      <c r="C4464" t="s">
        <v>552</v>
      </c>
      <c r="D4464" t="s">
        <v>2923</v>
      </c>
      <c r="E4464" t="s">
        <v>3803</v>
      </c>
      <c r="F4464" s="440">
        <v>46073</v>
      </c>
      <c r="G4464">
        <v>27211</v>
      </c>
      <c r="H4464" t="s">
        <v>6374</v>
      </c>
      <c r="I4464" t="s">
        <v>6102</v>
      </c>
      <c r="J4464">
        <v>4</v>
      </c>
      <c r="K4464" t="s">
        <v>5703</v>
      </c>
      <c r="L4464">
        <v>330.52</v>
      </c>
      <c r="M4464">
        <v>82.63</v>
      </c>
      <c r="O4464" t="s">
        <v>462</v>
      </c>
    </row>
    <row r="4465" spans="1:15" x14ac:dyDescent="0.3">
      <c r="A4465">
        <v>213034</v>
      </c>
      <c r="B4465">
        <v>122</v>
      </c>
      <c r="C4465" t="s">
        <v>552</v>
      </c>
      <c r="D4465" t="s">
        <v>2923</v>
      </c>
      <c r="E4465" t="s">
        <v>3803</v>
      </c>
      <c r="F4465" s="440">
        <v>46073</v>
      </c>
      <c r="G4465">
        <v>27212</v>
      </c>
      <c r="H4465" t="s">
        <v>6375</v>
      </c>
      <c r="I4465" t="s">
        <v>6102</v>
      </c>
      <c r="J4465">
        <v>4</v>
      </c>
      <c r="K4465" t="s">
        <v>5703</v>
      </c>
      <c r="L4465">
        <v>330.52</v>
      </c>
      <c r="M4465">
        <v>82.63</v>
      </c>
      <c r="O4465" t="s">
        <v>462</v>
      </c>
    </row>
    <row r="4466" spans="1:15" x14ac:dyDescent="0.3">
      <c r="A4466">
        <v>213034</v>
      </c>
      <c r="B4466">
        <v>122</v>
      </c>
      <c r="C4466" t="s">
        <v>552</v>
      </c>
      <c r="D4466" t="s">
        <v>2923</v>
      </c>
      <c r="E4466" t="s">
        <v>3803</v>
      </c>
      <c r="F4466" s="440">
        <v>46073</v>
      </c>
      <c r="G4466">
        <v>27213</v>
      </c>
      <c r="H4466" t="s">
        <v>6376</v>
      </c>
      <c r="I4466" t="s">
        <v>6102</v>
      </c>
      <c r="J4466">
        <v>3</v>
      </c>
      <c r="K4466" t="s">
        <v>5703</v>
      </c>
      <c r="L4466">
        <v>210.33</v>
      </c>
      <c r="M4466">
        <v>70.11</v>
      </c>
      <c r="O4466" t="s">
        <v>462</v>
      </c>
    </row>
    <row r="4467" spans="1:15" x14ac:dyDescent="0.3">
      <c r="A4467">
        <v>213034</v>
      </c>
      <c r="B4467">
        <v>122</v>
      </c>
      <c r="C4467" t="s">
        <v>552</v>
      </c>
      <c r="D4467" t="s">
        <v>2923</v>
      </c>
      <c r="E4467" t="s">
        <v>3803</v>
      </c>
      <c r="F4467" s="440">
        <v>46073</v>
      </c>
      <c r="G4467">
        <v>27214</v>
      </c>
      <c r="H4467" t="s">
        <v>6377</v>
      </c>
      <c r="I4467" t="s">
        <v>6102</v>
      </c>
      <c r="J4467">
        <v>1</v>
      </c>
      <c r="K4467" t="s">
        <v>5703</v>
      </c>
      <c r="L4467">
        <v>82.63</v>
      </c>
      <c r="M4467">
        <v>82.63</v>
      </c>
      <c r="O4467" t="s">
        <v>462</v>
      </c>
    </row>
    <row r="4468" spans="1:15" x14ac:dyDescent="0.3">
      <c r="A4468">
        <v>213034</v>
      </c>
      <c r="B4468">
        <v>122</v>
      </c>
      <c r="C4468" t="s">
        <v>552</v>
      </c>
      <c r="D4468" t="s">
        <v>2923</v>
      </c>
      <c r="E4468" t="s">
        <v>3803</v>
      </c>
      <c r="F4468" s="440">
        <v>46073</v>
      </c>
      <c r="G4468">
        <v>27215</v>
      </c>
      <c r="H4468" t="s">
        <v>6378</v>
      </c>
      <c r="I4468" t="s">
        <v>6102</v>
      </c>
      <c r="J4468">
        <v>1</v>
      </c>
      <c r="K4468" t="s">
        <v>5703</v>
      </c>
      <c r="L4468">
        <v>83</v>
      </c>
      <c r="M4468">
        <v>83</v>
      </c>
      <c r="O4468" t="s">
        <v>462</v>
      </c>
    </row>
    <row r="4469" spans="1:15" x14ac:dyDescent="0.3">
      <c r="A4469">
        <v>213034</v>
      </c>
      <c r="B4469">
        <v>122</v>
      </c>
      <c r="C4469" t="s">
        <v>552</v>
      </c>
      <c r="D4469" t="s">
        <v>2923</v>
      </c>
      <c r="E4469" t="s">
        <v>3803</v>
      </c>
      <c r="F4469" s="440">
        <v>46073</v>
      </c>
      <c r="G4469">
        <v>27217</v>
      </c>
      <c r="H4469" t="s">
        <v>6379</v>
      </c>
      <c r="I4469" t="s">
        <v>6102</v>
      </c>
      <c r="J4469">
        <v>2</v>
      </c>
      <c r="K4469" t="s">
        <v>5703</v>
      </c>
      <c r="L4469">
        <v>166</v>
      </c>
      <c r="M4469">
        <v>83</v>
      </c>
      <c r="O4469" t="s">
        <v>462</v>
      </c>
    </row>
    <row r="4470" spans="1:15" x14ac:dyDescent="0.3">
      <c r="A4470">
        <v>213034</v>
      </c>
      <c r="B4470">
        <v>122</v>
      </c>
      <c r="C4470" t="s">
        <v>552</v>
      </c>
      <c r="D4470" t="s">
        <v>2923</v>
      </c>
      <c r="E4470" t="s">
        <v>3803</v>
      </c>
      <c r="F4470" s="440">
        <v>46073</v>
      </c>
      <c r="G4470">
        <v>28134</v>
      </c>
      <c r="H4470" t="s">
        <v>6380</v>
      </c>
      <c r="I4470" t="s">
        <v>6102</v>
      </c>
      <c r="J4470">
        <v>1</v>
      </c>
      <c r="K4470" t="s">
        <v>5613</v>
      </c>
      <c r="L4470">
        <v>70.11</v>
      </c>
      <c r="M4470">
        <v>70.11</v>
      </c>
      <c r="O4470" t="s">
        <v>462</v>
      </c>
    </row>
    <row r="4471" spans="1:15" x14ac:dyDescent="0.3">
      <c r="A4471">
        <v>213034</v>
      </c>
      <c r="B4471">
        <v>122</v>
      </c>
      <c r="C4471" t="s">
        <v>552</v>
      </c>
      <c r="D4471" t="s">
        <v>2923</v>
      </c>
      <c r="E4471" t="s">
        <v>3803</v>
      </c>
      <c r="F4471" s="440">
        <v>46073</v>
      </c>
      <c r="G4471">
        <v>28135</v>
      </c>
      <c r="H4471" t="s">
        <v>6381</v>
      </c>
      <c r="I4471" t="s">
        <v>6102</v>
      </c>
      <c r="J4471">
        <v>2</v>
      </c>
      <c r="K4471" t="s">
        <v>5613</v>
      </c>
      <c r="L4471">
        <v>140.22</v>
      </c>
      <c r="M4471">
        <v>70.11</v>
      </c>
      <c r="O4471" t="s">
        <v>462</v>
      </c>
    </row>
    <row r="4472" spans="1:15" x14ac:dyDescent="0.3">
      <c r="A4472">
        <v>213034</v>
      </c>
      <c r="B4472">
        <v>122</v>
      </c>
      <c r="C4472" t="s">
        <v>552</v>
      </c>
      <c r="D4472" t="s">
        <v>2923</v>
      </c>
      <c r="E4472" t="s">
        <v>3803</v>
      </c>
      <c r="F4472" s="440">
        <v>46073</v>
      </c>
      <c r="G4472">
        <v>28340</v>
      </c>
      <c r="H4472" t="s">
        <v>6382</v>
      </c>
      <c r="I4472" t="s">
        <v>6102</v>
      </c>
      <c r="J4472">
        <v>1</v>
      </c>
      <c r="K4472" t="s">
        <v>5613</v>
      </c>
      <c r="L4472">
        <v>78</v>
      </c>
      <c r="M4472">
        <v>78</v>
      </c>
      <c r="O4472" t="s">
        <v>462</v>
      </c>
    </row>
    <row r="4473" spans="1:15" x14ac:dyDescent="0.3">
      <c r="A4473">
        <v>213034</v>
      </c>
      <c r="B4473">
        <v>122</v>
      </c>
      <c r="C4473" t="s">
        <v>552</v>
      </c>
      <c r="D4473" t="s">
        <v>2923</v>
      </c>
      <c r="E4473" t="s">
        <v>3803</v>
      </c>
      <c r="F4473" s="440">
        <v>46073</v>
      </c>
      <c r="G4473">
        <v>28356</v>
      </c>
      <c r="H4473" t="s">
        <v>6383</v>
      </c>
      <c r="I4473" t="s">
        <v>6102</v>
      </c>
      <c r="J4473">
        <v>1</v>
      </c>
      <c r="K4473" t="s">
        <v>5613</v>
      </c>
      <c r="L4473">
        <v>70.11</v>
      </c>
      <c r="M4473">
        <v>70.11</v>
      </c>
      <c r="O4473" t="s">
        <v>462</v>
      </c>
    </row>
    <row r="4474" spans="1:15" x14ac:dyDescent="0.3">
      <c r="A4474">
        <v>213034</v>
      </c>
      <c r="B4474">
        <v>122</v>
      </c>
      <c r="C4474" t="s">
        <v>552</v>
      </c>
      <c r="D4474" t="s">
        <v>2923</v>
      </c>
      <c r="E4474" t="s">
        <v>3803</v>
      </c>
      <c r="F4474" s="440">
        <v>46073</v>
      </c>
      <c r="G4474">
        <v>28350</v>
      </c>
      <c r="H4474" t="s">
        <v>6384</v>
      </c>
      <c r="I4474" t="s">
        <v>6102</v>
      </c>
      <c r="J4474">
        <v>1</v>
      </c>
      <c r="L4474">
        <v>65.239999999999995</v>
      </c>
      <c r="M4474">
        <v>65.239999999999995</v>
      </c>
      <c r="O4474" t="s">
        <v>462</v>
      </c>
    </row>
    <row r="4475" spans="1:15" x14ac:dyDescent="0.3">
      <c r="A4475">
        <v>213034</v>
      </c>
      <c r="B4475">
        <v>122</v>
      </c>
      <c r="C4475" t="s">
        <v>552</v>
      </c>
      <c r="D4475" t="s">
        <v>2923</v>
      </c>
      <c r="E4475" t="s">
        <v>3803</v>
      </c>
      <c r="F4475" s="440">
        <v>46073</v>
      </c>
      <c r="G4475">
        <v>25254</v>
      </c>
      <c r="H4475" t="s">
        <v>6385</v>
      </c>
      <c r="I4475" t="s">
        <v>6102</v>
      </c>
      <c r="J4475">
        <v>1</v>
      </c>
      <c r="L4475">
        <v>81.599999999999994</v>
      </c>
      <c r="M4475">
        <v>81.599999999999994</v>
      </c>
      <c r="O4475" t="s">
        <v>462</v>
      </c>
    </row>
    <row r="4476" spans="1:15" x14ac:dyDescent="0.3">
      <c r="A4476">
        <v>213031</v>
      </c>
      <c r="B4476">
        <v>122</v>
      </c>
      <c r="C4476" t="s">
        <v>552</v>
      </c>
      <c r="D4476" t="s">
        <v>1856</v>
      </c>
      <c r="E4476" t="s">
        <v>3804</v>
      </c>
      <c r="F4476" s="440">
        <v>46065</v>
      </c>
      <c r="G4476">
        <v>27682</v>
      </c>
      <c r="H4476" t="s">
        <v>6386</v>
      </c>
      <c r="I4476" t="s">
        <v>6102</v>
      </c>
      <c r="J4476">
        <v>20</v>
      </c>
      <c r="K4476" t="s">
        <v>5613</v>
      </c>
      <c r="L4476">
        <v>3239.8</v>
      </c>
      <c r="M4476">
        <v>161.99</v>
      </c>
      <c r="N4476" t="s">
        <v>6102</v>
      </c>
      <c r="O4476" t="s">
        <v>462</v>
      </c>
    </row>
    <row r="4477" spans="1:15" x14ac:dyDescent="0.3">
      <c r="A4477">
        <v>213031</v>
      </c>
      <c r="B4477">
        <v>122</v>
      </c>
      <c r="C4477" t="s">
        <v>552</v>
      </c>
      <c r="D4477" t="s">
        <v>1856</v>
      </c>
      <c r="E4477" t="s">
        <v>3804</v>
      </c>
      <c r="F4477" s="440">
        <v>46065</v>
      </c>
      <c r="G4477">
        <v>28834</v>
      </c>
      <c r="H4477" t="s">
        <v>6387</v>
      </c>
      <c r="I4477" t="s">
        <v>6102</v>
      </c>
      <c r="J4477">
        <v>6</v>
      </c>
      <c r="K4477" t="s">
        <v>5703</v>
      </c>
      <c r="L4477">
        <v>1159.2</v>
      </c>
      <c r="M4477">
        <v>193.2</v>
      </c>
      <c r="N4477" t="s">
        <v>6102</v>
      </c>
      <c r="O4477" t="s">
        <v>462</v>
      </c>
    </row>
    <row r="4478" spans="1:15" x14ac:dyDescent="0.3">
      <c r="A4478">
        <v>213029</v>
      </c>
      <c r="B4478">
        <v>122</v>
      </c>
      <c r="C4478" t="s">
        <v>552</v>
      </c>
      <c r="D4478" t="s">
        <v>2520</v>
      </c>
      <c r="E4478" t="s">
        <v>3805</v>
      </c>
      <c r="F4478" s="440">
        <v>46073</v>
      </c>
      <c r="G4478">
        <v>24083</v>
      </c>
      <c r="H4478" t="s">
        <v>5924</v>
      </c>
      <c r="I4478" t="s">
        <v>6085</v>
      </c>
      <c r="J4478">
        <v>50</v>
      </c>
      <c r="K4478" t="s">
        <v>5598</v>
      </c>
      <c r="L4478">
        <v>215</v>
      </c>
      <c r="M4478">
        <v>4.3</v>
      </c>
      <c r="N4478" t="s">
        <v>6085</v>
      </c>
      <c r="O4478" t="s">
        <v>462</v>
      </c>
    </row>
    <row r="4479" spans="1:15" x14ac:dyDescent="0.3">
      <c r="A4479">
        <v>213029</v>
      </c>
      <c r="B4479">
        <v>122</v>
      </c>
      <c r="C4479" t="s">
        <v>552</v>
      </c>
      <c r="D4479" t="s">
        <v>2520</v>
      </c>
      <c r="E4479" t="s">
        <v>3805</v>
      </c>
      <c r="F4479" s="440">
        <v>46073</v>
      </c>
      <c r="G4479">
        <v>19623</v>
      </c>
      <c r="H4479" t="s">
        <v>5929</v>
      </c>
      <c r="I4479" t="s">
        <v>6085</v>
      </c>
      <c r="J4479">
        <v>5</v>
      </c>
      <c r="K4479" t="s">
        <v>5598</v>
      </c>
      <c r="L4479">
        <v>17.5</v>
      </c>
      <c r="M4479">
        <v>3.5</v>
      </c>
      <c r="N4479" t="s">
        <v>6085</v>
      </c>
      <c r="O4479" t="s">
        <v>462</v>
      </c>
    </row>
    <row r="4480" spans="1:15" x14ac:dyDescent="0.3">
      <c r="A4480">
        <v>213029</v>
      </c>
      <c r="B4480">
        <v>122</v>
      </c>
      <c r="C4480" t="s">
        <v>552</v>
      </c>
      <c r="D4480" t="s">
        <v>2520</v>
      </c>
      <c r="E4480" t="s">
        <v>3805</v>
      </c>
      <c r="F4480" s="440">
        <v>46073</v>
      </c>
      <c r="G4480">
        <v>19589</v>
      </c>
      <c r="H4480" t="s">
        <v>5943</v>
      </c>
      <c r="I4480" t="s">
        <v>6085</v>
      </c>
      <c r="J4480">
        <v>1</v>
      </c>
      <c r="K4480" t="s">
        <v>5598</v>
      </c>
      <c r="L4480">
        <v>4.5</v>
      </c>
      <c r="M4480">
        <v>4.5</v>
      </c>
      <c r="N4480" t="s">
        <v>6085</v>
      </c>
      <c r="O4480" t="s">
        <v>462</v>
      </c>
    </row>
    <row r="4481" spans="1:15" x14ac:dyDescent="0.3">
      <c r="A4481">
        <v>213029</v>
      </c>
      <c r="B4481">
        <v>122</v>
      </c>
      <c r="C4481" t="s">
        <v>552</v>
      </c>
      <c r="D4481" t="s">
        <v>2520</v>
      </c>
      <c r="E4481" t="s">
        <v>3805</v>
      </c>
      <c r="F4481" s="440">
        <v>46073</v>
      </c>
      <c r="G4481">
        <v>19575</v>
      </c>
      <c r="H4481" t="s">
        <v>5944</v>
      </c>
      <c r="I4481" t="s">
        <v>6085</v>
      </c>
      <c r="J4481">
        <v>0.3</v>
      </c>
      <c r="K4481" t="s">
        <v>5598</v>
      </c>
      <c r="L4481">
        <v>9</v>
      </c>
      <c r="M4481">
        <v>30</v>
      </c>
      <c r="N4481" t="s">
        <v>6085</v>
      </c>
      <c r="O4481" t="s">
        <v>462</v>
      </c>
    </row>
    <row r="4482" spans="1:15" x14ac:dyDescent="0.3">
      <c r="A4482">
        <v>213029</v>
      </c>
      <c r="B4482">
        <v>122</v>
      </c>
      <c r="C4482" t="s">
        <v>552</v>
      </c>
      <c r="D4482" t="s">
        <v>2520</v>
      </c>
      <c r="E4482" t="s">
        <v>3805</v>
      </c>
      <c r="F4482" s="440">
        <v>46073</v>
      </c>
      <c r="G4482">
        <v>24509</v>
      </c>
      <c r="H4482" t="s">
        <v>5928</v>
      </c>
      <c r="I4482" t="s">
        <v>6085</v>
      </c>
      <c r="J4482">
        <v>10</v>
      </c>
      <c r="K4482" t="s">
        <v>5598</v>
      </c>
      <c r="L4482">
        <v>20</v>
      </c>
      <c r="M4482">
        <v>2</v>
      </c>
      <c r="N4482" t="s">
        <v>6085</v>
      </c>
      <c r="O4482" t="s">
        <v>462</v>
      </c>
    </row>
    <row r="4483" spans="1:15" x14ac:dyDescent="0.3">
      <c r="A4483">
        <v>213029</v>
      </c>
      <c r="B4483">
        <v>122</v>
      </c>
      <c r="C4483" t="s">
        <v>552</v>
      </c>
      <c r="D4483" t="s">
        <v>2520</v>
      </c>
      <c r="E4483" t="s">
        <v>3805</v>
      </c>
      <c r="F4483" s="440">
        <v>46073</v>
      </c>
      <c r="G4483">
        <v>19505</v>
      </c>
      <c r="H4483" t="s">
        <v>5978</v>
      </c>
      <c r="I4483" t="s">
        <v>6085</v>
      </c>
      <c r="J4483">
        <v>1</v>
      </c>
      <c r="K4483" t="s">
        <v>5598</v>
      </c>
      <c r="L4483">
        <v>17</v>
      </c>
      <c r="M4483">
        <v>17</v>
      </c>
      <c r="N4483" t="s">
        <v>6085</v>
      </c>
      <c r="O4483" t="s">
        <v>462</v>
      </c>
    </row>
    <row r="4484" spans="1:15" x14ac:dyDescent="0.3">
      <c r="A4484">
        <v>213029</v>
      </c>
      <c r="B4484">
        <v>122</v>
      </c>
      <c r="C4484" t="s">
        <v>552</v>
      </c>
      <c r="D4484" t="s">
        <v>2520</v>
      </c>
      <c r="E4484" t="s">
        <v>3805</v>
      </c>
      <c r="F4484" s="440">
        <v>46073</v>
      </c>
      <c r="G4484">
        <v>19476</v>
      </c>
      <c r="H4484" t="s">
        <v>6017</v>
      </c>
      <c r="I4484" t="s">
        <v>6085</v>
      </c>
      <c r="J4484">
        <v>0.3</v>
      </c>
      <c r="K4484" t="s">
        <v>5598</v>
      </c>
      <c r="L4484">
        <v>19.5</v>
      </c>
      <c r="M4484">
        <v>65</v>
      </c>
      <c r="N4484" t="s">
        <v>6085</v>
      </c>
      <c r="O4484" t="s">
        <v>462</v>
      </c>
    </row>
    <row r="4485" spans="1:15" x14ac:dyDescent="0.3">
      <c r="A4485">
        <v>213029</v>
      </c>
      <c r="B4485">
        <v>122</v>
      </c>
      <c r="C4485" t="s">
        <v>552</v>
      </c>
      <c r="D4485" t="s">
        <v>2520</v>
      </c>
      <c r="E4485" t="s">
        <v>3805</v>
      </c>
      <c r="F4485" s="440">
        <v>46073</v>
      </c>
      <c r="G4485">
        <v>19480</v>
      </c>
      <c r="H4485" t="s">
        <v>5936</v>
      </c>
      <c r="I4485" t="s">
        <v>6085</v>
      </c>
      <c r="J4485">
        <v>0.2</v>
      </c>
      <c r="K4485" t="s">
        <v>5598</v>
      </c>
      <c r="L4485">
        <v>3.6</v>
      </c>
      <c r="M4485">
        <v>18</v>
      </c>
      <c r="N4485" t="s">
        <v>6085</v>
      </c>
      <c r="O4485" t="s">
        <v>462</v>
      </c>
    </row>
    <row r="4486" spans="1:15" x14ac:dyDescent="0.3">
      <c r="A4486">
        <v>213029</v>
      </c>
      <c r="B4486">
        <v>122</v>
      </c>
      <c r="C4486" t="s">
        <v>552</v>
      </c>
      <c r="D4486" t="s">
        <v>2520</v>
      </c>
      <c r="E4486" t="s">
        <v>3805</v>
      </c>
      <c r="F4486" s="440">
        <v>46073</v>
      </c>
      <c r="G4486">
        <v>19488</v>
      </c>
      <c r="H4486" t="s">
        <v>5930</v>
      </c>
      <c r="I4486" t="s">
        <v>6085</v>
      </c>
      <c r="J4486">
        <v>0.8</v>
      </c>
      <c r="K4486" t="s">
        <v>5598</v>
      </c>
      <c r="L4486">
        <v>11.2</v>
      </c>
      <c r="M4486">
        <v>14</v>
      </c>
      <c r="N4486" t="s">
        <v>6085</v>
      </c>
      <c r="O4486" t="s">
        <v>462</v>
      </c>
    </row>
    <row r="4487" spans="1:15" x14ac:dyDescent="0.3">
      <c r="A4487">
        <v>213029</v>
      </c>
      <c r="B4487">
        <v>122</v>
      </c>
      <c r="C4487" t="s">
        <v>552</v>
      </c>
      <c r="D4487" t="s">
        <v>2520</v>
      </c>
      <c r="E4487" t="s">
        <v>3805</v>
      </c>
      <c r="F4487" s="440">
        <v>46073</v>
      </c>
      <c r="G4487">
        <v>19498</v>
      </c>
      <c r="H4487" t="s">
        <v>5979</v>
      </c>
      <c r="I4487" t="s">
        <v>6085</v>
      </c>
      <c r="J4487">
        <v>1</v>
      </c>
      <c r="K4487" t="s">
        <v>5598</v>
      </c>
      <c r="L4487">
        <v>20</v>
      </c>
      <c r="M4487">
        <v>20</v>
      </c>
      <c r="N4487" t="s">
        <v>6085</v>
      </c>
      <c r="O4487" t="s">
        <v>462</v>
      </c>
    </row>
    <row r="4488" spans="1:15" x14ac:dyDescent="0.3">
      <c r="A4488">
        <v>213029</v>
      </c>
      <c r="B4488">
        <v>122</v>
      </c>
      <c r="C4488" t="s">
        <v>552</v>
      </c>
      <c r="D4488" t="s">
        <v>2520</v>
      </c>
      <c r="E4488" t="s">
        <v>3805</v>
      </c>
      <c r="F4488" s="440">
        <v>46073</v>
      </c>
      <c r="G4488">
        <v>19558</v>
      </c>
      <c r="H4488" t="s">
        <v>5950</v>
      </c>
      <c r="I4488" t="s">
        <v>6085</v>
      </c>
      <c r="J4488">
        <v>0.6</v>
      </c>
      <c r="K4488" t="s">
        <v>5598</v>
      </c>
      <c r="L4488">
        <v>7.8</v>
      </c>
      <c r="M4488">
        <v>13</v>
      </c>
      <c r="N4488" t="s">
        <v>6085</v>
      </c>
      <c r="O4488" t="s">
        <v>462</v>
      </c>
    </row>
    <row r="4489" spans="1:15" x14ac:dyDescent="0.3">
      <c r="A4489">
        <v>213029</v>
      </c>
      <c r="B4489">
        <v>122</v>
      </c>
      <c r="C4489" t="s">
        <v>552</v>
      </c>
      <c r="D4489" t="s">
        <v>2520</v>
      </c>
      <c r="E4489" t="s">
        <v>3805</v>
      </c>
      <c r="F4489" s="440">
        <v>46073</v>
      </c>
      <c r="G4489">
        <v>19743</v>
      </c>
      <c r="H4489" t="s">
        <v>5940</v>
      </c>
      <c r="I4489" t="s">
        <v>6085</v>
      </c>
      <c r="J4489">
        <v>6</v>
      </c>
      <c r="K4489" t="s">
        <v>5598</v>
      </c>
      <c r="L4489">
        <v>87</v>
      </c>
      <c r="M4489">
        <v>14.5</v>
      </c>
      <c r="N4489" t="s">
        <v>6085</v>
      </c>
      <c r="O4489" t="s">
        <v>462</v>
      </c>
    </row>
    <row r="4490" spans="1:15" x14ac:dyDescent="0.3">
      <c r="A4490">
        <v>213029</v>
      </c>
      <c r="B4490">
        <v>122</v>
      </c>
      <c r="C4490" t="s">
        <v>552</v>
      </c>
      <c r="D4490" t="s">
        <v>2520</v>
      </c>
      <c r="E4490" t="s">
        <v>3805</v>
      </c>
      <c r="F4490" s="440">
        <v>46073</v>
      </c>
      <c r="G4490">
        <v>19626</v>
      </c>
      <c r="H4490" t="s">
        <v>5966</v>
      </c>
      <c r="I4490" t="s">
        <v>6085</v>
      </c>
      <c r="J4490">
        <v>1</v>
      </c>
      <c r="K4490" t="s">
        <v>5598</v>
      </c>
      <c r="L4490">
        <v>3</v>
      </c>
      <c r="M4490">
        <v>3</v>
      </c>
      <c r="N4490" t="s">
        <v>6085</v>
      </c>
      <c r="O4490" t="s">
        <v>462</v>
      </c>
    </row>
    <row r="4491" spans="1:15" x14ac:dyDescent="0.3">
      <c r="A4491">
        <v>213029</v>
      </c>
      <c r="B4491">
        <v>122</v>
      </c>
      <c r="C4491" t="s">
        <v>552</v>
      </c>
      <c r="D4491" t="s">
        <v>2520</v>
      </c>
      <c r="E4491" t="s">
        <v>3805</v>
      </c>
      <c r="F4491" s="440">
        <v>46073</v>
      </c>
      <c r="G4491">
        <v>19657</v>
      </c>
      <c r="H4491" t="s">
        <v>5916</v>
      </c>
      <c r="I4491" t="s">
        <v>6085</v>
      </c>
      <c r="J4491">
        <v>1.5</v>
      </c>
      <c r="K4491" t="s">
        <v>5598</v>
      </c>
      <c r="L4491">
        <v>7.05</v>
      </c>
      <c r="M4491">
        <v>4.7</v>
      </c>
      <c r="N4491" t="s">
        <v>6085</v>
      </c>
      <c r="O4491" t="s">
        <v>462</v>
      </c>
    </row>
    <row r="4492" spans="1:15" x14ac:dyDescent="0.3">
      <c r="A4492">
        <v>213029</v>
      </c>
      <c r="B4492">
        <v>122</v>
      </c>
      <c r="C4492" t="s">
        <v>552</v>
      </c>
      <c r="D4492" t="s">
        <v>2520</v>
      </c>
      <c r="E4492" t="s">
        <v>3805</v>
      </c>
      <c r="F4492" s="440">
        <v>46073</v>
      </c>
      <c r="G4492">
        <v>23186</v>
      </c>
      <c r="H4492" t="s">
        <v>5955</v>
      </c>
      <c r="I4492" t="s">
        <v>6085</v>
      </c>
      <c r="J4492">
        <v>15</v>
      </c>
      <c r="K4492" t="s">
        <v>5598</v>
      </c>
      <c r="L4492">
        <v>102</v>
      </c>
      <c r="M4492">
        <v>6.8</v>
      </c>
      <c r="N4492" t="s">
        <v>6085</v>
      </c>
      <c r="O4492" t="s">
        <v>462</v>
      </c>
    </row>
    <row r="4493" spans="1:15" x14ac:dyDescent="0.3">
      <c r="A4493">
        <v>213029</v>
      </c>
      <c r="B4493">
        <v>122</v>
      </c>
      <c r="C4493" t="s">
        <v>552</v>
      </c>
      <c r="D4493" t="s">
        <v>2520</v>
      </c>
      <c r="E4493" t="s">
        <v>3805</v>
      </c>
      <c r="F4493" s="440">
        <v>46073</v>
      </c>
      <c r="G4493">
        <v>23198</v>
      </c>
      <c r="H4493" t="s">
        <v>5947</v>
      </c>
      <c r="I4493" t="s">
        <v>6085</v>
      </c>
      <c r="J4493">
        <v>0.5</v>
      </c>
      <c r="K4493" t="s">
        <v>5598</v>
      </c>
      <c r="L4493">
        <v>8</v>
      </c>
      <c r="M4493">
        <v>16</v>
      </c>
      <c r="N4493" t="s">
        <v>6085</v>
      </c>
      <c r="O4493" t="s">
        <v>462</v>
      </c>
    </row>
    <row r="4494" spans="1:15" x14ac:dyDescent="0.3">
      <c r="A4494">
        <v>213029</v>
      </c>
      <c r="B4494">
        <v>122</v>
      </c>
      <c r="C4494" t="s">
        <v>552</v>
      </c>
      <c r="D4494" t="s">
        <v>2520</v>
      </c>
      <c r="E4494" t="s">
        <v>3805</v>
      </c>
      <c r="F4494" s="440">
        <v>46073</v>
      </c>
      <c r="G4494">
        <v>23236</v>
      </c>
      <c r="H4494" t="s">
        <v>5934</v>
      </c>
      <c r="I4494" t="s">
        <v>6085</v>
      </c>
      <c r="J4494">
        <v>2.5</v>
      </c>
      <c r="K4494" t="s">
        <v>5598</v>
      </c>
      <c r="L4494">
        <v>17</v>
      </c>
      <c r="M4494">
        <v>6.8</v>
      </c>
      <c r="N4494" t="s">
        <v>6085</v>
      </c>
      <c r="O4494" t="s">
        <v>462</v>
      </c>
    </row>
    <row r="4495" spans="1:15" x14ac:dyDescent="0.3">
      <c r="A4495">
        <v>213029</v>
      </c>
      <c r="B4495">
        <v>122</v>
      </c>
      <c r="C4495" t="s">
        <v>552</v>
      </c>
      <c r="D4495" t="s">
        <v>2520</v>
      </c>
      <c r="E4495" t="s">
        <v>3805</v>
      </c>
      <c r="F4495" s="440">
        <v>46073</v>
      </c>
      <c r="G4495">
        <v>23359</v>
      </c>
      <c r="H4495" t="s">
        <v>5939</v>
      </c>
      <c r="I4495" t="s">
        <v>6085</v>
      </c>
      <c r="J4495">
        <v>10</v>
      </c>
      <c r="K4495" t="s">
        <v>5598</v>
      </c>
      <c r="L4495">
        <v>29</v>
      </c>
      <c r="M4495">
        <v>2.9</v>
      </c>
      <c r="N4495" t="s">
        <v>6085</v>
      </c>
      <c r="O4495" t="s">
        <v>462</v>
      </c>
    </row>
    <row r="4496" spans="1:15" x14ac:dyDescent="0.3">
      <c r="A4496">
        <v>213029</v>
      </c>
      <c r="B4496">
        <v>122</v>
      </c>
      <c r="C4496" t="s">
        <v>552</v>
      </c>
      <c r="D4496" t="s">
        <v>2520</v>
      </c>
      <c r="E4496" t="s">
        <v>3805</v>
      </c>
      <c r="F4496" s="440">
        <v>46073</v>
      </c>
      <c r="G4496">
        <v>24037</v>
      </c>
      <c r="H4496" t="s">
        <v>6116</v>
      </c>
      <c r="I4496" t="s">
        <v>6085</v>
      </c>
      <c r="J4496">
        <v>3</v>
      </c>
      <c r="K4496" t="s">
        <v>5598</v>
      </c>
      <c r="L4496">
        <v>58.5</v>
      </c>
      <c r="M4496">
        <v>19.5</v>
      </c>
      <c r="N4496" t="s">
        <v>6085</v>
      </c>
      <c r="O4496" t="s">
        <v>462</v>
      </c>
    </row>
    <row r="4497" spans="1:15" x14ac:dyDescent="0.3">
      <c r="A4497">
        <v>213029</v>
      </c>
      <c r="B4497">
        <v>122</v>
      </c>
      <c r="C4497" t="s">
        <v>552</v>
      </c>
      <c r="D4497" t="s">
        <v>2520</v>
      </c>
      <c r="E4497" t="s">
        <v>3805</v>
      </c>
      <c r="F4497" s="440">
        <v>46073</v>
      </c>
      <c r="G4497">
        <v>23095</v>
      </c>
      <c r="H4497" t="s">
        <v>5942</v>
      </c>
      <c r="I4497" t="s">
        <v>6085</v>
      </c>
      <c r="J4497">
        <v>150</v>
      </c>
      <c r="K4497" t="s">
        <v>5613</v>
      </c>
      <c r="L4497">
        <v>210</v>
      </c>
      <c r="M4497">
        <v>1.4</v>
      </c>
      <c r="N4497" t="s">
        <v>6085</v>
      </c>
      <c r="O4497" t="s">
        <v>462</v>
      </c>
    </row>
    <row r="4498" spans="1:15" x14ac:dyDescent="0.3">
      <c r="A4498">
        <v>213029</v>
      </c>
      <c r="B4498">
        <v>122</v>
      </c>
      <c r="C4498" t="s">
        <v>552</v>
      </c>
      <c r="D4498" t="s">
        <v>2520</v>
      </c>
      <c r="E4498" t="s">
        <v>3805</v>
      </c>
      <c r="F4498" s="440">
        <v>46073</v>
      </c>
      <c r="G4498">
        <v>19472</v>
      </c>
      <c r="H4498" t="s">
        <v>6064</v>
      </c>
      <c r="I4498" t="s">
        <v>6085</v>
      </c>
      <c r="J4498">
        <v>1.2</v>
      </c>
      <c r="K4498" t="s">
        <v>5598</v>
      </c>
      <c r="L4498">
        <v>32.4</v>
      </c>
      <c r="M4498">
        <v>27</v>
      </c>
      <c r="N4498" t="s">
        <v>6085</v>
      </c>
      <c r="O4498" t="s">
        <v>462</v>
      </c>
    </row>
    <row r="4499" spans="1:15" x14ac:dyDescent="0.3">
      <c r="A4499">
        <v>213017</v>
      </c>
      <c r="B4499">
        <v>122</v>
      </c>
      <c r="C4499" t="s">
        <v>552</v>
      </c>
      <c r="D4499" t="s">
        <v>2704</v>
      </c>
      <c r="E4499" t="s">
        <v>3806</v>
      </c>
      <c r="F4499" s="440">
        <v>46074</v>
      </c>
      <c r="G4499">
        <v>19634</v>
      </c>
      <c r="H4499" t="s">
        <v>5925</v>
      </c>
      <c r="I4499" t="s">
        <v>6085</v>
      </c>
      <c r="J4499">
        <v>1.1000000000000001</v>
      </c>
      <c r="K4499" t="s">
        <v>5598</v>
      </c>
      <c r="L4499">
        <v>7.5</v>
      </c>
      <c r="M4499">
        <v>6.8181820000000002</v>
      </c>
      <c r="N4499" t="s">
        <v>6085</v>
      </c>
      <c r="O4499" t="s">
        <v>462</v>
      </c>
    </row>
    <row r="4500" spans="1:15" x14ac:dyDescent="0.3">
      <c r="A4500">
        <v>213017</v>
      </c>
      <c r="B4500">
        <v>122</v>
      </c>
      <c r="C4500" t="s">
        <v>552</v>
      </c>
      <c r="D4500" t="s">
        <v>2704</v>
      </c>
      <c r="E4500" t="s">
        <v>3806</v>
      </c>
      <c r="F4500" s="440">
        <v>46074</v>
      </c>
      <c r="G4500">
        <v>19654</v>
      </c>
      <c r="H4500" t="s">
        <v>5917</v>
      </c>
      <c r="I4500" t="s">
        <v>6085</v>
      </c>
      <c r="J4500">
        <v>2</v>
      </c>
      <c r="K4500" t="s">
        <v>5598</v>
      </c>
      <c r="L4500">
        <v>15.94</v>
      </c>
      <c r="M4500">
        <v>7.97</v>
      </c>
      <c r="N4500" t="s">
        <v>6085</v>
      </c>
      <c r="O4500" t="s">
        <v>462</v>
      </c>
    </row>
    <row r="4501" spans="1:15" x14ac:dyDescent="0.3">
      <c r="A4501">
        <v>213017</v>
      </c>
      <c r="B4501">
        <v>122</v>
      </c>
      <c r="C4501" t="s">
        <v>552</v>
      </c>
      <c r="D4501" t="s">
        <v>2704</v>
      </c>
      <c r="E4501" t="s">
        <v>3806</v>
      </c>
      <c r="F4501" s="440">
        <v>46074</v>
      </c>
      <c r="G4501">
        <v>19465</v>
      </c>
      <c r="H4501" t="s">
        <v>5953</v>
      </c>
      <c r="I4501" t="s">
        <v>6085</v>
      </c>
      <c r="J4501">
        <v>1.3</v>
      </c>
      <c r="K4501" t="s">
        <v>5598</v>
      </c>
      <c r="L4501">
        <v>8.49</v>
      </c>
      <c r="M4501">
        <v>6.5307690000000003</v>
      </c>
      <c r="N4501" t="s">
        <v>6085</v>
      </c>
      <c r="O4501" t="s">
        <v>462</v>
      </c>
    </row>
    <row r="4502" spans="1:15" x14ac:dyDescent="0.3">
      <c r="A4502">
        <v>213017</v>
      </c>
      <c r="B4502">
        <v>122</v>
      </c>
      <c r="C4502" t="s">
        <v>552</v>
      </c>
      <c r="D4502" t="s">
        <v>2704</v>
      </c>
      <c r="E4502" t="s">
        <v>3806</v>
      </c>
      <c r="F4502" s="440">
        <v>46074</v>
      </c>
      <c r="G4502">
        <v>19572</v>
      </c>
      <c r="H4502" t="s">
        <v>5945</v>
      </c>
      <c r="I4502" t="s">
        <v>6085</v>
      </c>
      <c r="J4502">
        <v>0.2</v>
      </c>
      <c r="K4502" t="s">
        <v>5598</v>
      </c>
      <c r="L4502">
        <v>3.77</v>
      </c>
      <c r="M4502">
        <v>18.850000000000001</v>
      </c>
      <c r="N4502" t="s">
        <v>6085</v>
      </c>
      <c r="O4502" t="s">
        <v>462</v>
      </c>
    </row>
    <row r="4503" spans="1:15" x14ac:dyDescent="0.3">
      <c r="A4503">
        <v>213017</v>
      </c>
      <c r="B4503">
        <v>122</v>
      </c>
      <c r="C4503" t="s">
        <v>552</v>
      </c>
      <c r="D4503" t="s">
        <v>2704</v>
      </c>
      <c r="E4503" t="s">
        <v>3806</v>
      </c>
      <c r="F4503" s="440">
        <v>46074</v>
      </c>
      <c r="G4503">
        <v>19647</v>
      </c>
      <c r="H4503" t="s">
        <v>5921</v>
      </c>
      <c r="I4503" t="s">
        <v>6085</v>
      </c>
      <c r="J4503">
        <v>1.1000000000000001</v>
      </c>
      <c r="K4503" t="s">
        <v>5598</v>
      </c>
      <c r="L4503">
        <v>14.36</v>
      </c>
      <c r="M4503">
        <v>13.054544999999999</v>
      </c>
      <c r="N4503" t="s">
        <v>6085</v>
      </c>
      <c r="O4503" t="s">
        <v>462</v>
      </c>
    </row>
    <row r="4504" spans="1:15" x14ac:dyDescent="0.3">
      <c r="A4504">
        <v>213017</v>
      </c>
      <c r="B4504">
        <v>122</v>
      </c>
      <c r="C4504" t="s">
        <v>552</v>
      </c>
      <c r="D4504" t="s">
        <v>2704</v>
      </c>
      <c r="E4504" t="s">
        <v>3806</v>
      </c>
      <c r="F4504" s="440">
        <v>46074</v>
      </c>
      <c r="G4504">
        <v>19652</v>
      </c>
      <c r="H4504" t="s">
        <v>5920</v>
      </c>
      <c r="I4504" t="s">
        <v>6085</v>
      </c>
      <c r="J4504">
        <v>1</v>
      </c>
      <c r="K4504" t="s">
        <v>5598</v>
      </c>
      <c r="L4504">
        <v>21.02</v>
      </c>
      <c r="M4504">
        <v>21.02</v>
      </c>
      <c r="N4504" t="s">
        <v>6085</v>
      </c>
      <c r="O4504" t="s">
        <v>462</v>
      </c>
    </row>
    <row r="4505" spans="1:15" x14ac:dyDescent="0.3">
      <c r="A4505">
        <v>213017</v>
      </c>
      <c r="B4505">
        <v>122</v>
      </c>
      <c r="C4505" t="s">
        <v>552</v>
      </c>
      <c r="D4505" t="s">
        <v>2704</v>
      </c>
      <c r="E4505" t="s">
        <v>3806</v>
      </c>
      <c r="F4505" s="440">
        <v>46074</v>
      </c>
      <c r="G4505">
        <v>19759</v>
      </c>
      <c r="H4505" t="s">
        <v>6016</v>
      </c>
      <c r="I4505" t="s">
        <v>6085</v>
      </c>
      <c r="J4505">
        <v>5.2</v>
      </c>
      <c r="K4505" t="s">
        <v>5598</v>
      </c>
      <c r="L4505">
        <v>52.42</v>
      </c>
      <c r="M4505">
        <v>10.080769</v>
      </c>
      <c r="N4505" t="s">
        <v>6085</v>
      </c>
      <c r="O4505" t="s">
        <v>462</v>
      </c>
    </row>
    <row r="4506" spans="1:15" x14ac:dyDescent="0.3">
      <c r="A4506">
        <v>213017</v>
      </c>
      <c r="B4506">
        <v>122</v>
      </c>
      <c r="C4506" t="s">
        <v>552</v>
      </c>
      <c r="D4506" t="s">
        <v>2704</v>
      </c>
      <c r="E4506" t="s">
        <v>3806</v>
      </c>
      <c r="F4506" s="440">
        <v>46074</v>
      </c>
      <c r="G4506">
        <v>19748</v>
      </c>
      <c r="H4506" t="s">
        <v>5983</v>
      </c>
      <c r="I4506" t="s">
        <v>6085</v>
      </c>
      <c r="J4506">
        <v>3</v>
      </c>
      <c r="K4506" t="s">
        <v>5598</v>
      </c>
      <c r="L4506">
        <v>36.75</v>
      </c>
      <c r="M4506">
        <v>12.25</v>
      </c>
      <c r="N4506" t="s">
        <v>6085</v>
      </c>
      <c r="O4506" t="s">
        <v>462</v>
      </c>
    </row>
    <row r="4507" spans="1:15" x14ac:dyDescent="0.3">
      <c r="A4507">
        <v>213017</v>
      </c>
      <c r="B4507">
        <v>122</v>
      </c>
      <c r="C4507" t="s">
        <v>552</v>
      </c>
      <c r="D4507" t="s">
        <v>2704</v>
      </c>
      <c r="E4507" t="s">
        <v>3806</v>
      </c>
      <c r="F4507" s="440">
        <v>46074</v>
      </c>
      <c r="G4507">
        <v>23113</v>
      </c>
      <c r="H4507" t="s">
        <v>5985</v>
      </c>
      <c r="I4507" t="s">
        <v>6085</v>
      </c>
      <c r="J4507">
        <v>1.2</v>
      </c>
      <c r="K4507" t="s">
        <v>5598</v>
      </c>
      <c r="L4507">
        <v>12.01</v>
      </c>
      <c r="M4507">
        <v>10.008333</v>
      </c>
      <c r="N4507" t="s">
        <v>6085</v>
      </c>
      <c r="O4507" t="s">
        <v>462</v>
      </c>
    </row>
    <row r="4508" spans="1:15" x14ac:dyDescent="0.3">
      <c r="A4508">
        <v>213017</v>
      </c>
      <c r="B4508">
        <v>122</v>
      </c>
      <c r="C4508" t="s">
        <v>552</v>
      </c>
      <c r="D4508" t="s">
        <v>2704</v>
      </c>
      <c r="E4508" t="s">
        <v>3806</v>
      </c>
      <c r="F4508" s="440">
        <v>46074</v>
      </c>
      <c r="G4508">
        <v>23195</v>
      </c>
      <c r="H4508" t="s">
        <v>5951</v>
      </c>
      <c r="I4508" t="s">
        <v>6085</v>
      </c>
      <c r="J4508">
        <v>1</v>
      </c>
      <c r="K4508" t="s">
        <v>5598</v>
      </c>
      <c r="L4508">
        <v>14.5</v>
      </c>
      <c r="M4508">
        <v>14.5</v>
      </c>
      <c r="N4508" t="s">
        <v>6085</v>
      </c>
      <c r="O4508" t="s">
        <v>462</v>
      </c>
    </row>
    <row r="4509" spans="1:15" x14ac:dyDescent="0.3">
      <c r="A4509">
        <v>213017</v>
      </c>
      <c r="B4509">
        <v>122</v>
      </c>
      <c r="C4509" t="s">
        <v>552</v>
      </c>
      <c r="D4509" t="s">
        <v>2704</v>
      </c>
      <c r="E4509" t="s">
        <v>3806</v>
      </c>
      <c r="F4509" s="440">
        <v>46074</v>
      </c>
      <c r="G4509">
        <v>23389</v>
      </c>
      <c r="H4509" t="s">
        <v>5923</v>
      </c>
      <c r="I4509" t="s">
        <v>6085</v>
      </c>
      <c r="J4509">
        <v>6.8</v>
      </c>
      <c r="K4509" t="s">
        <v>5598</v>
      </c>
      <c r="L4509">
        <v>32.840000000000003</v>
      </c>
      <c r="M4509">
        <v>4.8294119999999996</v>
      </c>
      <c r="N4509" t="s">
        <v>6085</v>
      </c>
      <c r="O4509" t="s">
        <v>462</v>
      </c>
    </row>
    <row r="4510" spans="1:15" x14ac:dyDescent="0.3">
      <c r="A4510">
        <v>213017</v>
      </c>
      <c r="B4510">
        <v>122</v>
      </c>
      <c r="C4510" t="s">
        <v>552</v>
      </c>
      <c r="D4510" t="s">
        <v>2704</v>
      </c>
      <c r="E4510" t="s">
        <v>3806</v>
      </c>
      <c r="F4510" s="440">
        <v>46074</v>
      </c>
      <c r="G4510">
        <v>19632</v>
      </c>
      <c r="H4510" t="s">
        <v>5926</v>
      </c>
      <c r="I4510" t="s">
        <v>6085</v>
      </c>
      <c r="J4510">
        <v>2</v>
      </c>
      <c r="K4510" t="s">
        <v>5598</v>
      </c>
      <c r="L4510">
        <v>6.52</v>
      </c>
      <c r="M4510">
        <v>3.26</v>
      </c>
      <c r="N4510" t="s">
        <v>6085</v>
      </c>
      <c r="O4510" t="s">
        <v>462</v>
      </c>
    </row>
    <row r="4511" spans="1:15" x14ac:dyDescent="0.3">
      <c r="A4511">
        <v>213016</v>
      </c>
      <c r="B4511">
        <v>122</v>
      </c>
      <c r="C4511" t="s">
        <v>552</v>
      </c>
      <c r="D4511" t="s">
        <v>2717</v>
      </c>
      <c r="E4511" t="s">
        <v>3807</v>
      </c>
      <c r="F4511" s="440">
        <v>46071</v>
      </c>
      <c r="G4511">
        <v>17549</v>
      </c>
      <c r="H4511" t="s">
        <v>6218</v>
      </c>
      <c r="I4511" t="s">
        <v>6102</v>
      </c>
      <c r="J4511">
        <v>20</v>
      </c>
      <c r="K4511" t="s">
        <v>5605</v>
      </c>
      <c r="L4511">
        <v>630</v>
      </c>
      <c r="M4511">
        <v>31.5</v>
      </c>
      <c r="N4511" t="s">
        <v>6099</v>
      </c>
      <c r="O4511" t="s">
        <v>462</v>
      </c>
    </row>
    <row r="4512" spans="1:15" x14ac:dyDescent="0.3">
      <c r="A4512">
        <v>213015</v>
      </c>
      <c r="B4512">
        <v>122</v>
      </c>
      <c r="C4512" t="s">
        <v>552</v>
      </c>
      <c r="D4512" t="s">
        <v>2704</v>
      </c>
      <c r="E4512" t="s">
        <v>3808</v>
      </c>
      <c r="F4512" s="440">
        <v>46074</v>
      </c>
      <c r="G4512">
        <v>23361</v>
      </c>
      <c r="H4512" t="s">
        <v>5937</v>
      </c>
      <c r="I4512" t="s">
        <v>6085</v>
      </c>
      <c r="J4512">
        <v>30</v>
      </c>
      <c r="K4512" t="s">
        <v>5598</v>
      </c>
      <c r="L4512">
        <v>108</v>
      </c>
      <c r="M4512">
        <v>3.6</v>
      </c>
      <c r="N4512" t="s">
        <v>6085</v>
      </c>
      <c r="O4512" t="s">
        <v>462</v>
      </c>
    </row>
    <row r="4513" spans="1:15" x14ac:dyDescent="0.3">
      <c r="A4513">
        <v>213014</v>
      </c>
      <c r="B4513">
        <v>122</v>
      </c>
      <c r="C4513" t="s">
        <v>552</v>
      </c>
      <c r="D4513" t="s">
        <v>2697</v>
      </c>
      <c r="E4513" t="s">
        <v>3809</v>
      </c>
      <c r="F4513" s="440">
        <v>46073</v>
      </c>
      <c r="G4513">
        <v>20257</v>
      </c>
      <c r="H4513" t="s">
        <v>5887</v>
      </c>
      <c r="I4513" t="s">
        <v>6085</v>
      </c>
      <c r="J4513">
        <v>2</v>
      </c>
      <c r="K4513" t="s">
        <v>5613</v>
      </c>
      <c r="L4513">
        <v>55</v>
      </c>
      <c r="M4513">
        <v>27.5</v>
      </c>
      <c r="N4513" t="s">
        <v>6085</v>
      </c>
      <c r="O4513" t="s">
        <v>462</v>
      </c>
    </row>
    <row r="4514" spans="1:15" x14ac:dyDescent="0.3">
      <c r="A4514">
        <v>213014</v>
      </c>
      <c r="B4514">
        <v>122</v>
      </c>
      <c r="C4514" t="s">
        <v>552</v>
      </c>
      <c r="D4514" t="s">
        <v>2697</v>
      </c>
      <c r="E4514" t="s">
        <v>3809</v>
      </c>
      <c r="F4514" s="440">
        <v>46073</v>
      </c>
      <c r="G4514">
        <v>19787</v>
      </c>
      <c r="H4514" t="s">
        <v>5914</v>
      </c>
      <c r="I4514" t="s">
        <v>6085</v>
      </c>
      <c r="J4514">
        <v>40</v>
      </c>
      <c r="K4514" t="s">
        <v>5598</v>
      </c>
      <c r="L4514">
        <v>200</v>
      </c>
      <c r="M4514">
        <v>5</v>
      </c>
      <c r="N4514" t="s">
        <v>6085</v>
      </c>
      <c r="O4514" t="s">
        <v>462</v>
      </c>
    </row>
    <row r="4515" spans="1:15" x14ac:dyDescent="0.3">
      <c r="A4515">
        <v>213014</v>
      </c>
      <c r="B4515">
        <v>122</v>
      </c>
      <c r="C4515" t="s">
        <v>552</v>
      </c>
      <c r="D4515" t="s">
        <v>2697</v>
      </c>
      <c r="E4515" t="s">
        <v>3809</v>
      </c>
      <c r="F4515" s="440">
        <v>46073</v>
      </c>
      <c r="G4515">
        <v>19607</v>
      </c>
      <c r="H4515" t="s">
        <v>6095</v>
      </c>
      <c r="I4515" t="s">
        <v>6085</v>
      </c>
      <c r="J4515">
        <v>10</v>
      </c>
      <c r="K4515" t="s">
        <v>5598</v>
      </c>
      <c r="L4515">
        <v>162.5</v>
      </c>
      <c r="M4515">
        <v>16.25</v>
      </c>
      <c r="N4515" t="s">
        <v>6085</v>
      </c>
      <c r="O4515" t="s">
        <v>462</v>
      </c>
    </row>
    <row r="4516" spans="1:15" x14ac:dyDescent="0.3">
      <c r="A4516">
        <v>213014</v>
      </c>
      <c r="B4516">
        <v>122</v>
      </c>
      <c r="C4516" t="s">
        <v>552</v>
      </c>
      <c r="D4516" t="s">
        <v>2697</v>
      </c>
      <c r="E4516" t="s">
        <v>3809</v>
      </c>
      <c r="F4516" s="440">
        <v>46073</v>
      </c>
      <c r="G4516">
        <v>19502</v>
      </c>
      <c r="H4516" t="s">
        <v>6015</v>
      </c>
      <c r="I4516" t="s">
        <v>6085</v>
      </c>
      <c r="J4516">
        <v>0.8</v>
      </c>
      <c r="K4516" t="s">
        <v>5598</v>
      </c>
      <c r="L4516">
        <v>20</v>
      </c>
      <c r="M4516">
        <v>25</v>
      </c>
      <c r="N4516" t="s">
        <v>6085</v>
      </c>
      <c r="O4516" t="s">
        <v>462</v>
      </c>
    </row>
    <row r="4517" spans="1:15" x14ac:dyDescent="0.3">
      <c r="A4517">
        <v>213014</v>
      </c>
      <c r="B4517">
        <v>122</v>
      </c>
      <c r="C4517" t="s">
        <v>552</v>
      </c>
      <c r="D4517" t="s">
        <v>2697</v>
      </c>
      <c r="E4517" t="s">
        <v>3809</v>
      </c>
      <c r="F4517" s="440">
        <v>46073</v>
      </c>
      <c r="G4517">
        <v>19721</v>
      </c>
      <c r="H4517" t="s">
        <v>5952</v>
      </c>
      <c r="I4517" t="s">
        <v>6085</v>
      </c>
      <c r="J4517">
        <v>1.1000000000000001</v>
      </c>
      <c r="K4517" t="s">
        <v>5598</v>
      </c>
      <c r="L4517">
        <v>45.38</v>
      </c>
      <c r="M4517">
        <v>41.254545</v>
      </c>
      <c r="N4517" t="s">
        <v>6085</v>
      </c>
      <c r="O4517" t="s">
        <v>462</v>
      </c>
    </row>
    <row r="4518" spans="1:15" x14ac:dyDescent="0.3">
      <c r="A4518">
        <v>213014</v>
      </c>
      <c r="B4518">
        <v>122</v>
      </c>
      <c r="C4518" t="s">
        <v>552</v>
      </c>
      <c r="D4518" t="s">
        <v>2697</v>
      </c>
      <c r="E4518" t="s">
        <v>3809</v>
      </c>
      <c r="F4518" s="440">
        <v>46073</v>
      </c>
      <c r="G4518">
        <v>19751</v>
      </c>
      <c r="H4518" t="s">
        <v>5938</v>
      </c>
      <c r="I4518" t="s">
        <v>6085</v>
      </c>
      <c r="J4518">
        <v>7</v>
      </c>
      <c r="K4518" t="s">
        <v>5598</v>
      </c>
      <c r="L4518">
        <v>122.5</v>
      </c>
      <c r="M4518">
        <v>17.5</v>
      </c>
      <c r="N4518" t="s">
        <v>6085</v>
      </c>
      <c r="O4518" t="s">
        <v>462</v>
      </c>
    </row>
    <row r="4519" spans="1:15" x14ac:dyDescent="0.3">
      <c r="A4519">
        <v>213014</v>
      </c>
      <c r="B4519">
        <v>122</v>
      </c>
      <c r="C4519" t="s">
        <v>552</v>
      </c>
      <c r="D4519" t="s">
        <v>2697</v>
      </c>
      <c r="E4519" t="s">
        <v>3809</v>
      </c>
      <c r="F4519" s="440">
        <v>46073</v>
      </c>
      <c r="G4519">
        <v>19846</v>
      </c>
      <c r="H4519" t="s">
        <v>6060</v>
      </c>
      <c r="I4519" t="s">
        <v>6085</v>
      </c>
      <c r="J4519">
        <v>0.5</v>
      </c>
      <c r="K4519" t="s">
        <v>5598</v>
      </c>
      <c r="L4519">
        <v>9.3800000000000008</v>
      </c>
      <c r="M4519">
        <v>18.760000000000002</v>
      </c>
      <c r="N4519" t="s">
        <v>6085</v>
      </c>
      <c r="O4519" t="s">
        <v>462</v>
      </c>
    </row>
    <row r="4520" spans="1:15" x14ac:dyDescent="0.3">
      <c r="A4520">
        <v>213014</v>
      </c>
      <c r="B4520">
        <v>122</v>
      </c>
      <c r="C4520" t="s">
        <v>552</v>
      </c>
      <c r="D4520" t="s">
        <v>2697</v>
      </c>
      <c r="E4520" t="s">
        <v>3809</v>
      </c>
      <c r="F4520" s="440">
        <v>46073</v>
      </c>
      <c r="G4520">
        <v>23096</v>
      </c>
      <c r="H4520" t="s">
        <v>5941</v>
      </c>
      <c r="I4520" t="s">
        <v>6085</v>
      </c>
      <c r="J4520">
        <v>60</v>
      </c>
      <c r="K4520" t="s">
        <v>5613</v>
      </c>
      <c r="L4520">
        <v>39.6</v>
      </c>
      <c r="M4520">
        <v>0.66</v>
      </c>
      <c r="N4520" t="s">
        <v>6085</v>
      </c>
      <c r="O4520" t="s">
        <v>462</v>
      </c>
    </row>
    <row r="4521" spans="1:15" x14ac:dyDescent="0.3">
      <c r="A4521">
        <v>213014</v>
      </c>
      <c r="B4521">
        <v>122</v>
      </c>
      <c r="C4521" t="s">
        <v>552</v>
      </c>
      <c r="D4521" t="s">
        <v>2697</v>
      </c>
      <c r="E4521" t="s">
        <v>3809</v>
      </c>
      <c r="F4521" s="440">
        <v>46073</v>
      </c>
      <c r="G4521">
        <v>23361</v>
      </c>
      <c r="H4521" t="s">
        <v>5937</v>
      </c>
      <c r="I4521" t="s">
        <v>6085</v>
      </c>
      <c r="J4521">
        <v>20</v>
      </c>
      <c r="K4521" t="s">
        <v>5598</v>
      </c>
      <c r="L4521">
        <v>70</v>
      </c>
      <c r="M4521">
        <v>3.5</v>
      </c>
      <c r="N4521" t="s">
        <v>6085</v>
      </c>
      <c r="O4521" t="s">
        <v>462</v>
      </c>
    </row>
    <row r="4522" spans="1:15" x14ac:dyDescent="0.3">
      <c r="A4522">
        <v>213014</v>
      </c>
      <c r="B4522">
        <v>122</v>
      </c>
      <c r="C4522" t="s">
        <v>552</v>
      </c>
      <c r="D4522" t="s">
        <v>2697</v>
      </c>
      <c r="E4522" t="s">
        <v>3809</v>
      </c>
      <c r="F4522" s="440">
        <v>46073</v>
      </c>
      <c r="G4522">
        <v>23184</v>
      </c>
      <c r="H4522" t="s">
        <v>5956</v>
      </c>
      <c r="I4522" t="s">
        <v>6085</v>
      </c>
      <c r="J4522">
        <v>0.4</v>
      </c>
      <c r="K4522" t="s">
        <v>5598</v>
      </c>
      <c r="L4522">
        <v>4</v>
      </c>
      <c r="M4522">
        <v>10</v>
      </c>
      <c r="N4522" t="s">
        <v>6085</v>
      </c>
      <c r="O4522" t="s">
        <v>462</v>
      </c>
    </row>
    <row r="4523" spans="1:15" x14ac:dyDescent="0.3">
      <c r="A4523">
        <v>213014</v>
      </c>
      <c r="B4523">
        <v>122</v>
      </c>
      <c r="C4523" t="s">
        <v>552</v>
      </c>
      <c r="D4523" t="s">
        <v>2697</v>
      </c>
      <c r="E4523" t="s">
        <v>3809</v>
      </c>
      <c r="F4523" s="440">
        <v>46073</v>
      </c>
      <c r="G4523">
        <v>26631</v>
      </c>
      <c r="H4523" t="s">
        <v>6117</v>
      </c>
      <c r="I4523" t="s">
        <v>6085</v>
      </c>
      <c r="J4523">
        <v>1</v>
      </c>
      <c r="K4523" t="s">
        <v>5598</v>
      </c>
      <c r="L4523">
        <v>43.75</v>
      </c>
      <c r="M4523">
        <v>43.75</v>
      </c>
      <c r="N4523" t="s">
        <v>6085</v>
      </c>
      <c r="O4523" t="s">
        <v>462</v>
      </c>
    </row>
    <row r="4524" spans="1:15" x14ac:dyDescent="0.3">
      <c r="A4524">
        <v>213012</v>
      </c>
      <c r="B4524">
        <v>122</v>
      </c>
      <c r="C4524" t="s">
        <v>552</v>
      </c>
      <c r="D4524" t="s">
        <v>2520</v>
      </c>
      <c r="E4524" t="s">
        <v>3810</v>
      </c>
      <c r="F4524" s="440">
        <v>46072</v>
      </c>
      <c r="G4524">
        <v>24083</v>
      </c>
      <c r="H4524" t="s">
        <v>5924</v>
      </c>
      <c r="I4524" t="s">
        <v>6085</v>
      </c>
      <c r="J4524">
        <v>50</v>
      </c>
      <c r="K4524" t="s">
        <v>5598</v>
      </c>
      <c r="L4524">
        <v>215</v>
      </c>
      <c r="M4524">
        <v>4.3</v>
      </c>
      <c r="N4524" t="s">
        <v>6085</v>
      </c>
      <c r="O4524" t="s">
        <v>462</v>
      </c>
    </row>
    <row r="4525" spans="1:15" x14ac:dyDescent="0.3">
      <c r="A4525">
        <v>213012</v>
      </c>
      <c r="B4525">
        <v>122</v>
      </c>
      <c r="C4525" t="s">
        <v>552</v>
      </c>
      <c r="D4525" t="s">
        <v>2520</v>
      </c>
      <c r="E4525" t="s">
        <v>3810</v>
      </c>
      <c r="F4525" s="440">
        <v>46072</v>
      </c>
      <c r="G4525">
        <v>19589</v>
      </c>
      <c r="H4525" t="s">
        <v>5943</v>
      </c>
      <c r="I4525" t="s">
        <v>6085</v>
      </c>
      <c r="J4525">
        <v>1</v>
      </c>
      <c r="K4525" t="s">
        <v>5598</v>
      </c>
      <c r="L4525">
        <v>4.0999999999999996</v>
      </c>
      <c r="M4525">
        <v>4.0999999999999996</v>
      </c>
      <c r="N4525" t="s">
        <v>6085</v>
      </c>
      <c r="O4525" t="s">
        <v>462</v>
      </c>
    </row>
    <row r="4526" spans="1:15" x14ac:dyDescent="0.3">
      <c r="A4526">
        <v>213012</v>
      </c>
      <c r="B4526">
        <v>122</v>
      </c>
      <c r="C4526" t="s">
        <v>552</v>
      </c>
      <c r="D4526" t="s">
        <v>2520</v>
      </c>
      <c r="E4526" t="s">
        <v>3810</v>
      </c>
      <c r="F4526" s="440">
        <v>46072</v>
      </c>
      <c r="G4526">
        <v>19505</v>
      </c>
      <c r="H4526" t="s">
        <v>5978</v>
      </c>
      <c r="I4526" t="s">
        <v>6085</v>
      </c>
      <c r="J4526">
        <v>1</v>
      </c>
      <c r="K4526" t="s">
        <v>5598</v>
      </c>
      <c r="L4526">
        <v>17</v>
      </c>
      <c r="M4526">
        <v>17</v>
      </c>
      <c r="N4526" t="s">
        <v>6085</v>
      </c>
      <c r="O4526" t="s">
        <v>462</v>
      </c>
    </row>
    <row r="4527" spans="1:15" x14ac:dyDescent="0.3">
      <c r="A4527">
        <v>213012</v>
      </c>
      <c r="B4527">
        <v>122</v>
      </c>
      <c r="C4527" t="s">
        <v>552</v>
      </c>
      <c r="D4527" t="s">
        <v>2520</v>
      </c>
      <c r="E4527" t="s">
        <v>3810</v>
      </c>
      <c r="F4527" s="440">
        <v>46072</v>
      </c>
      <c r="G4527">
        <v>24509</v>
      </c>
      <c r="H4527" t="s">
        <v>5928</v>
      </c>
      <c r="I4527" t="s">
        <v>6085</v>
      </c>
      <c r="J4527">
        <v>10</v>
      </c>
      <c r="K4527" t="s">
        <v>5598</v>
      </c>
      <c r="L4527">
        <v>20</v>
      </c>
      <c r="M4527">
        <v>2</v>
      </c>
      <c r="N4527" t="s">
        <v>6085</v>
      </c>
      <c r="O4527" t="s">
        <v>462</v>
      </c>
    </row>
    <row r="4528" spans="1:15" x14ac:dyDescent="0.3">
      <c r="A4528">
        <v>213012</v>
      </c>
      <c r="B4528">
        <v>122</v>
      </c>
      <c r="C4528" t="s">
        <v>552</v>
      </c>
      <c r="D4528" t="s">
        <v>2520</v>
      </c>
      <c r="E4528" t="s">
        <v>3810</v>
      </c>
      <c r="F4528" s="440">
        <v>46072</v>
      </c>
      <c r="G4528">
        <v>19476</v>
      </c>
      <c r="H4528" t="s">
        <v>6017</v>
      </c>
      <c r="I4528" t="s">
        <v>6085</v>
      </c>
      <c r="J4528">
        <v>0.3</v>
      </c>
      <c r="K4528" t="s">
        <v>5598</v>
      </c>
      <c r="L4528">
        <v>19.5</v>
      </c>
      <c r="M4528">
        <v>65</v>
      </c>
      <c r="N4528" t="s">
        <v>6085</v>
      </c>
      <c r="O4528" t="s">
        <v>462</v>
      </c>
    </row>
    <row r="4529" spans="1:15" x14ac:dyDescent="0.3">
      <c r="A4529">
        <v>213012</v>
      </c>
      <c r="B4529">
        <v>122</v>
      </c>
      <c r="C4529" t="s">
        <v>552</v>
      </c>
      <c r="D4529" t="s">
        <v>2520</v>
      </c>
      <c r="E4529" t="s">
        <v>3810</v>
      </c>
      <c r="F4529" s="440">
        <v>46072</v>
      </c>
      <c r="G4529">
        <v>19480</v>
      </c>
      <c r="H4529" t="s">
        <v>5936</v>
      </c>
      <c r="I4529" t="s">
        <v>6085</v>
      </c>
      <c r="J4529">
        <v>0.3</v>
      </c>
      <c r="K4529" t="s">
        <v>5598</v>
      </c>
      <c r="L4529">
        <v>5.4</v>
      </c>
      <c r="M4529">
        <v>18</v>
      </c>
      <c r="N4529" t="s">
        <v>6085</v>
      </c>
      <c r="O4529" t="s">
        <v>462</v>
      </c>
    </row>
    <row r="4530" spans="1:15" x14ac:dyDescent="0.3">
      <c r="A4530">
        <v>213012</v>
      </c>
      <c r="B4530">
        <v>122</v>
      </c>
      <c r="C4530" t="s">
        <v>552</v>
      </c>
      <c r="D4530" t="s">
        <v>2520</v>
      </c>
      <c r="E4530" t="s">
        <v>3810</v>
      </c>
      <c r="F4530" s="440">
        <v>46072</v>
      </c>
      <c r="G4530">
        <v>19488</v>
      </c>
      <c r="H4530" t="s">
        <v>5930</v>
      </c>
      <c r="I4530" t="s">
        <v>6085</v>
      </c>
      <c r="J4530">
        <v>0.8</v>
      </c>
      <c r="K4530" t="s">
        <v>5598</v>
      </c>
      <c r="L4530">
        <v>11.2</v>
      </c>
      <c r="M4530">
        <v>14</v>
      </c>
      <c r="N4530" t="s">
        <v>6085</v>
      </c>
      <c r="O4530" t="s">
        <v>462</v>
      </c>
    </row>
    <row r="4531" spans="1:15" x14ac:dyDescent="0.3">
      <c r="A4531">
        <v>213012</v>
      </c>
      <c r="B4531">
        <v>122</v>
      </c>
      <c r="C4531" t="s">
        <v>552</v>
      </c>
      <c r="D4531" t="s">
        <v>2520</v>
      </c>
      <c r="E4531" t="s">
        <v>3810</v>
      </c>
      <c r="F4531" s="440">
        <v>46072</v>
      </c>
      <c r="G4531">
        <v>19498</v>
      </c>
      <c r="H4531" t="s">
        <v>5979</v>
      </c>
      <c r="I4531" t="s">
        <v>6085</v>
      </c>
      <c r="J4531">
        <v>0.6</v>
      </c>
      <c r="K4531" t="s">
        <v>5598</v>
      </c>
      <c r="L4531">
        <v>11.4</v>
      </c>
      <c r="M4531">
        <v>19</v>
      </c>
      <c r="N4531" t="s">
        <v>6085</v>
      </c>
      <c r="O4531" t="s">
        <v>462</v>
      </c>
    </row>
    <row r="4532" spans="1:15" x14ac:dyDescent="0.3">
      <c r="A4532">
        <v>213012</v>
      </c>
      <c r="B4532">
        <v>122</v>
      </c>
      <c r="C4532" t="s">
        <v>552</v>
      </c>
      <c r="D4532" t="s">
        <v>2520</v>
      </c>
      <c r="E4532" t="s">
        <v>3810</v>
      </c>
      <c r="F4532" s="440">
        <v>46072</v>
      </c>
      <c r="G4532">
        <v>19558</v>
      </c>
      <c r="H4532" t="s">
        <v>5950</v>
      </c>
      <c r="I4532" t="s">
        <v>6085</v>
      </c>
      <c r="J4532">
        <v>0.6</v>
      </c>
      <c r="K4532" t="s">
        <v>5598</v>
      </c>
      <c r="L4532">
        <v>8.1</v>
      </c>
      <c r="M4532">
        <v>13.5</v>
      </c>
      <c r="N4532" t="s">
        <v>6085</v>
      </c>
      <c r="O4532" t="s">
        <v>462</v>
      </c>
    </row>
    <row r="4533" spans="1:15" x14ac:dyDescent="0.3">
      <c r="A4533">
        <v>213012</v>
      </c>
      <c r="B4533">
        <v>122</v>
      </c>
      <c r="C4533" t="s">
        <v>552</v>
      </c>
      <c r="D4533" t="s">
        <v>2520</v>
      </c>
      <c r="E4533" t="s">
        <v>3810</v>
      </c>
      <c r="F4533" s="440">
        <v>46072</v>
      </c>
      <c r="G4533">
        <v>19617</v>
      </c>
      <c r="H4533" t="s">
        <v>5933</v>
      </c>
      <c r="I4533" t="s">
        <v>6085</v>
      </c>
      <c r="J4533">
        <v>0.2</v>
      </c>
      <c r="K4533" t="s">
        <v>5598</v>
      </c>
      <c r="L4533">
        <v>8</v>
      </c>
      <c r="M4533">
        <v>40</v>
      </c>
      <c r="N4533" t="s">
        <v>6085</v>
      </c>
      <c r="O4533" t="s">
        <v>462</v>
      </c>
    </row>
    <row r="4534" spans="1:15" x14ac:dyDescent="0.3">
      <c r="A4534">
        <v>213012</v>
      </c>
      <c r="B4534">
        <v>122</v>
      </c>
      <c r="C4534" t="s">
        <v>552</v>
      </c>
      <c r="D4534" t="s">
        <v>2520</v>
      </c>
      <c r="E4534" t="s">
        <v>3810</v>
      </c>
      <c r="F4534" s="440">
        <v>46072</v>
      </c>
      <c r="G4534">
        <v>19626</v>
      </c>
      <c r="H4534" t="s">
        <v>5966</v>
      </c>
      <c r="I4534" t="s">
        <v>6085</v>
      </c>
      <c r="J4534">
        <v>1</v>
      </c>
      <c r="K4534" t="s">
        <v>5598</v>
      </c>
      <c r="L4534">
        <v>3</v>
      </c>
      <c r="M4534">
        <v>3</v>
      </c>
      <c r="N4534" t="s">
        <v>6085</v>
      </c>
      <c r="O4534" t="s">
        <v>462</v>
      </c>
    </row>
    <row r="4535" spans="1:15" x14ac:dyDescent="0.3">
      <c r="A4535">
        <v>213012</v>
      </c>
      <c r="B4535">
        <v>122</v>
      </c>
      <c r="C4535" t="s">
        <v>552</v>
      </c>
      <c r="D4535" t="s">
        <v>2520</v>
      </c>
      <c r="E4535" t="s">
        <v>3810</v>
      </c>
      <c r="F4535" s="440">
        <v>46072</v>
      </c>
      <c r="G4535">
        <v>23113</v>
      </c>
      <c r="H4535" t="s">
        <v>5985</v>
      </c>
      <c r="I4535" t="s">
        <v>6085</v>
      </c>
      <c r="J4535">
        <v>1</v>
      </c>
      <c r="K4535" t="s">
        <v>5598</v>
      </c>
      <c r="L4535">
        <v>8</v>
      </c>
      <c r="M4535">
        <v>8</v>
      </c>
      <c r="N4535" t="s">
        <v>6085</v>
      </c>
      <c r="O4535" t="s">
        <v>462</v>
      </c>
    </row>
    <row r="4536" spans="1:15" x14ac:dyDescent="0.3">
      <c r="A4536">
        <v>213012</v>
      </c>
      <c r="B4536">
        <v>122</v>
      </c>
      <c r="C4536" t="s">
        <v>552</v>
      </c>
      <c r="D4536" t="s">
        <v>2520</v>
      </c>
      <c r="E4536" t="s">
        <v>3810</v>
      </c>
      <c r="F4536" s="440">
        <v>46072</v>
      </c>
      <c r="G4536">
        <v>23186</v>
      </c>
      <c r="H4536" t="s">
        <v>5955</v>
      </c>
      <c r="I4536" t="s">
        <v>6085</v>
      </c>
      <c r="J4536">
        <v>10</v>
      </c>
      <c r="K4536" t="s">
        <v>5598</v>
      </c>
      <c r="L4536">
        <v>67</v>
      </c>
      <c r="M4536">
        <v>6.7</v>
      </c>
      <c r="N4536" t="s">
        <v>6085</v>
      </c>
      <c r="O4536" t="s">
        <v>462</v>
      </c>
    </row>
    <row r="4537" spans="1:15" x14ac:dyDescent="0.3">
      <c r="A4537">
        <v>213012</v>
      </c>
      <c r="B4537">
        <v>122</v>
      </c>
      <c r="C4537" t="s">
        <v>552</v>
      </c>
      <c r="D4537" t="s">
        <v>2520</v>
      </c>
      <c r="E4537" t="s">
        <v>3810</v>
      </c>
      <c r="F4537" s="440">
        <v>46072</v>
      </c>
      <c r="G4537">
        <v>23359</v>
      </c>
      <c r="H4537" t="s">
        <v>5939</v>
      </c>
      <c r="I4537" t="s">
        <v>6085</v>
      </c>
      <c r="J4537">
        <v>15</v>
      </c>
      <c r="K4537" t="s">
        <v>5598</v>
      </c>
      <c r="L4537">
        <v>43.5</v>
      </c>
      <c r="M4537">
        <v>2.9</v>
      </c>
      <c r="N4537" t="s">
        <v>6085</v>
      </c>
      <c r="O4537" t="s">
        <v>462</v>
      </c>
    </row>
    <row r="4538" spans="1:15" x14ac:dyDescent="0.3">
      <c r="A4538">
        <v>213012</v>
      </c>
      <c r="B4538">
        <v>122</v>
      </c>
      <c r="C4538" t="s">
        <v>552</v>
      </c>
      <c r="D4538" t="s">
        <v>2520</v>
      </c>
      <c r="E4538" t="s">
        <v>3810</v>
      </c>
      <c r="F4538" s="440">
        <v>46072</v>
      </c>
      <c r="G4538">
        <v>23390</v>
      </c>
      <c r="H4538" t="s">
        <v>5922</v>
      </c>
      <c r="I4538" t="s">
        <v>6085</v>
      </c>
      <c r="J4538">
        <v>5</v>
      </c>
      <c r="K4538" t="s">
        <v>5598</v>
      </c>
      <c r="L4538">
        <v>45</v>
      </c>
      <c r="M4538">
        <v>9</v>
      </c>
      <c r="N4538" t="s">
        <v>6085</v>
      </c>
      <c r="O4538" t="s">
        <v>462</v>
      </c>
    </row>
    <row r="4539" spans="1:15" x14ac:dyDescent="0.3">
      <c r="A4539">
        <v>213012</v>
      </c>
      <c r="B4539">
        <v>122</v>
      </c>
      <c r="C4539" t="s">
        <v>552</v>
      </c>
      <c r="D4539" t="s">
        <v>2520</v>
      </c>
      <c r="E4539" t="s">
        <v>3810</v>
      </c>
      <c r="F4539" s="440">
        <v>46072</v>
      </c>
      <c r="G4539">
        <v>24037</v>
      </c>
      <c r="H4539" t="s">
        <v>6116</v>
      </c>
      <c r="I4539" t="s">
        <v>6085</v>
      </c>
      <c r="J4539">
        <v>2</v>
      </c>
      <c r="K4539" t="s">
        <v>5598</v>
      </c>
      <c r="L4539">
        <v>39</v>
      </c>
      <c r="M4539">
        <v>19.5</v>
      </c>
      <c r="N4539" t="s">
        <v>6085</v>
      </c>
      <c r="O4539" t="s">
        <v>462</v>
      </c>
    </row>
    <row r="4540" spans="1:15" x14ac:dyDescent="0.3">
      <c r="A4540">
        <v>213012</v>
      </c>
      <c r="B4540">
        <v>122</v>
      </c>
      <c r="C4540" t="s">
        <v>552</v>
      </c>
      <c r="D4540" t="s">
        <v>2520</v>
      </c>
      <c r="E4540" t="s">
        <v>3810</v>
      </c>
      <c r="F4540" s="440">
        <v>46072</v>
      </c>
      <c r="G4540">
        <v>19472</v>
      </c>
      <c r="H4540" t="s">
        <v>6064</v>
      </c>
      <c r="I4540" t="s">
        <v>6085</v>
      </c>
      <c r="J4540">
        <v>1.2</v>
      </c>
      <c r="K4540" t="s">
        <v>5598</v>
      </c>
      <c r="L4540">
        <v>32.4</v>
      </c>
      <c r="M4540">
        <v>27</v>
      </c>
      <c r="N4540" t="s">
        <v>6085</v>
      </c>
      <c r="O4540" t="s">
        <v>462</v>
      </c>
    </row>
    <row r="4541" spans="1:15" x14ac:dyDescent="0.3">
      <c r="A4541">
        <v>213010</v>
      </c>
      <c r="B4541">
        <v>122</v>
      </c>
      <c r="C4541" t="s">
        <v>552</v>
      </c>
      <c r="D4541" t="s">
        <v>2693</v>
      </c>
      <c r="E4541" t="s">
        <v>3811</v>
      </c>
      <c r="F4541" s="440">
        <v>46076</v>
      </c>
      <c r="G4541">
        <v>22721</v>
      </c>
      <c r="H4541" t="s">
        <v>5710</v>
      </c>
      <c r="I4541" t="s">
        <v>6085</v>
      </c>
      <c r="J4541">
        <v>16.88</v>
      </c>
      <c r="K4541" t="s">
        <v>5598</v>
      </c>
      <c r="L4541">
        <v>477.7</v>
      </c>
      <c r="M4541">
        <v>28.299762999999999</v>
      </c>
      <c r="N4541" t="s">
        <v>6085</v>
      </c>
      <c r="O4541" t="s">
        <v>462</v>
      </c>
    </row>
    <row r="4542" spans="1:15" x14ac:dyDescent="0.3">
      <c r="A4542">
        <v>213008</v>
      </c>
      <c r="B4542">
        <v>122</v>
      </c>
      <c r="C4542" t="s">
        <v>552</v>
      </c>
      <c r="D4542" t="s">
        <v>3812</v>
      </c>
      <c r="E4542" t="s">
        <v>3813</v>
      </c>
      <c r="F4542" s="440">
        <v>46076</v>
      </c>
      <c r="G4542">
        <v>18202</v>
      </c>
      <c r="H4542" t="s">
        <v>5780</v>
      </c>
      <c r="I4542" t="s">
        <v>4764</v>
      </c>
      <c r="J4542">
        <v>6</v>
      </c>
      <c r="K4542" t="s">
        <v>5601</v>
      </c>
      <c r="L4542">
        <v>936</v>
      </c>
      <c r="M4542">
        <v>156</v>
      </c>
      <c r="N4542" t="s">
        <v>4764</v>
      </c>
      <c r="O4542" t="s">
        <v>462</v>
      </c>
    </row>
    <row r="4543" spans="1:15" x14ac:dyDescent="0.3">
      <c r="A4543">
        <v>213002</v>
      </c>
      <c r="B4543">
        <v>122</v>
      </c>
      <c r="C4543" t="s">
        <v>552</v>
      </c>
      <c r="D4543" t="s">
        <v>2744</v>
      </c>
      <c r="E4543" t="s">
        <v>3814</v>
      </c>
      <c r="F4543" s="440">
        <v>46077</v>
      </c>
      <c r="G4543">
        <v>18696</v>
      </c>
      <c r="H4543" t="s">
        <v>6023</v>
      </c>
      <c r="I4543" t="s">
        <v>6085</v>
      </c>
      <c r="J4543">
        <v>15</v>
      </c>
      <c r="K4543" t="s">
        <v>5598</v>
      </c>
      <c r="L4543">
        <v>269.85000000000002</v>
      </c>
      <c r="M4543">
        <v>17.989999999999998</v>
      </c>
      <c r="N4543" t="s">
        <v>6085</v>
      </c>
      <c r="O4543" t="s">
        <v>462</v>
      </c>
    </row>
    <row r="4544" spans="1:15" x14ac:dyDescent="0.3">
      <c r="A4544">
        <v>212997</v>
      </c>
      <c r="B4544">
        <v>122</v>
      </c>
      <c r="C4544" t="s">
        <v>552</v>
      </c>
      <c r="D4544" t="s">
        <v>2688</v>
      </c>
      <c r="E4544" t="s">
        <v>3815</v>
      </c>
      <c r="F4544" s="440">
        <v>46077</v>
      </c>
      <c r="G4544">
        <v>18278</v>
      </c>
      <c r="H4544" t="s">
        <v>5752</v>
      </c>
      <c r="I4544" t="s">
        <v>4764</v>
      </c>
      <c r="J4544">
        <v>6</v>
      </c>
      <c r="K4544" t="s">
        <v>5601</v>
      </c>
      <c r="L4544">
        <v>1408.98</v>
      </c>
      <c r="M4544">
        <v>234.83</v>
      </c>
      <c r="N4544" t="s">
        <v>4764</v>
      </c>
      <c r="O4544" t="s">
        <v>462</v>
      </c>
    </row>
    <row r="4545" spans="1:15" x14ac:dyDescent="0.3">
      <c r="A4545">
        <v>212997</v>
      </c>
      <c r="B4545">
        <v>122</v>
      </c>
      <c r="C4545" t="s">
        <v>552</v>
      </c>
      <c r="D4545" t="s">
        <v>2688</v>
      </c>
      <c r="E4545" t="s">
        <v>3815</v>
      </c>
      <c r="F4545" s="440">
        <v>46077</v>
      </c>
      <c r="G4545">
        <v>24030</v>
      </c>
      <c r="H4545" t="s">
        <v>5962</v>
      </c>
      <c r="I4545" t="s">
        <v>4764</v>
      </c>
      <c r="J4545">
        <v>60</v>
      </c>
      <c r="K4545" t="s">
        <v>5613</v>
      </c>
      <c r="L4545">
        <v>228</v>
      </c>
      <c r="M4545">
        <v>3.8</v>
      </c>
      <c r="N4545" t="s">
        <v>4764</v>
      </c>
      <c r="O4545" t="s">
        <v>462</v>
      </c>
    </row>
    <row r="4546" spans="1:15" x14ac:dyDescent="0.3">
      <c r="A4546">
        <v>212995</v>
      </c>
      <c r="B4546">
        <v>122</v>
      </c>
      <c r="C4546" t="s">
        <v>552</v>
      </c>
      <c r="D4546" t="s">
        <v>2729</v>
      </c>
      <c r="E4546" t="s">
        <v>3816</v>
      </c>
      <c r="F4546" s="440">
        <v>46077</v>
      </c>
      <c r="G4546">
        <v>19034</v>
      </c>
      <c r="H4546" t="s">
        <v>5712</v>
      </c>
      <c r="I4546" t="s">
        <v>6085</v>
      </c>
      <c r="J4546">
        <v>18</v>
      </c>
      <c r="K4546" t="s">
        <v>5598</v>
      </c>
      <c r="L4546">
        <v>161.82</v>
      </c>
      <c r="M4546">
        <v>8.99</v>
      </c>
      <c r="N4546" t="s">
        <v>6085</v>
      </c>
      <c r="O4546" t="s">
        <v>462</v>
      </c>
    </row>
    <row r="4547" spans="1:15" x14ac:dyDescent="0.3">
      <c r="A4547">
        <v>212995</v>
      </c>
      <c r="B4547">
        <v>122</v>
      </c>
      <c r="C4547" t="s">
        <v>552</v>
      </c>
      <c r="D4547" t="s">
        <v>2729</v>
      </c>
      <c r="E4547" t="s">
        <v>3816</v>
      </c>
      <c r="F4547" s="440">
        <v>46077</v>
      </c>
      <c r="G4547">
        <v>25128</v>
      </c>
      <c r="H4547" t="s">
        <v>5897</v>
      </c>
      <c r="I4547" t="s">
        <v>6085</v>
      </c>
      <c r="J4547">
        <v>16.399999999999999</v>
      </c>
      <c r="K4547" t="s">
        <v>5598</v>
      </c>
      <c r="L4547">
        <v>637.96</v>
      </c>
      <c r="M4547">
        <v>38.9</v>
      </c>
      <c r="N4547" t="s">
        <v>6085</v>
      </c>
      <c r="O4547" t="s">
        <v>462</v>
      </c>
    </row>
    <row r="4548" spans="1:15" x14ac:dyDescent="0.3">
      <c r="A4548">
        <v>212995</v>
      </c>
      <c r="B4548">
        <v>122</v>
      </c>
      <c r="C4548" t="s">
        <v>552</v>
      </c>
      <c r="D4548" t="s">
        <v>2729</v>
      </c>
      <c r="E4548" t="s">
        <v>3816</v>
      </c>
      <c r="F4548" s="440">
        <v>46077</v>
      </c>
      <c r="G4548">
        <v>25126</v>
      </c>
      <c r="H4548" t="s">
        <v>5859</v>
      </c>
      <c r="I4548" t="s">
        <v>6085</v>
      </c>
      <c r="J4548">
        <v>10.3</v>
      </c>
      <c r="K4548" t="s">
        <v>5598</v>
      </c>
      <c r="L4548">
        <v>431.57</v>
      </c>
      <c r="M4548">
        <v>41.9</v>
      </c>
      <c r="N4548" t="s">
        <v>6085</v>
      </c>
      <c r="O4548" t="s">
        <v>462</v>
      </c>
    </row>
    <row r="4549" spans="1:15" x14ac:dyDescent="0.3">
      <c r="A4549">
        <v>212995</v>
      </c>
      <c r="B4549">
        <v>122</v>
      </c>
      <c r="C4549" t="s">
        <v>552</v>
      </c>
      <c r="D4549" t="s">
        <v>2729</v>
      </c>
      <c r="E4549" t="s">
        <v>3816</v>
      </c>
      <c r="F4549" s="440">
        <v>46077</v>
      </c>
      <c r="G4549">
        <v>19017</v>
      </c>
      <c r="H4549" t="s">
        <v>5715</v>
      </c>
      <c r="I4549" t="s">
        <v>6085</v>
      </c>
      <c r="J4549">
        <v>20</v>
      </c>
      <c r="K4549" t="s">
        <v>5598</v>
      </c>
      <c r="L4549">
        <v>299.8</v>
      </c>
      <c r="M4549">
        <v>14.99</v>
      </c>
      <c r="N4549" t="s">
        <v>6085</v>
      </c>
      <c r="O4549" t="s">
        <v>462</v>
      </c>
    </row>
    <row r="4550" spans="1:15" x14ac:dyDescent="0.3">
      <c r="A4550">
        <v>212993</v>
      </c>
      <c r="B4550">
        <v>122</v>
      </c>
      <c r="C4550" t="s">
        <v>552</v>
      </c>
      <c r="D4550" t="s">
        <v>2715</v>
      </c>
      <c r="E4550" t="s">
        <v>3817</v>
      </c>
      <c r="F4550" s="440">
        <v>46077</v>
      </c>
      <c r="G4550">
        <v>21372</v>
      </c>
      <c r="H4550" t="s">
        <v>5704</v>
      </c>
      <c r="I4550" t="s">
        <v>6085</v>
      </c>
      <c r="J4550">
        <v>15</v>
      </c>
      <c r="K4550" t="s">
        <v>5613</v>
      </c>
      <c r="L4550">
        <v>465</v>
      </c>
      <c r="M4550">
        <v>31</v>
      </c>
      <c r="N4550" t="s">
        <v>6085</v>
      </c>
      <c r="O4550" t="s">
        <v>462</v>
      </c>
    </row>
    <row r="4551" spans="1:15" x14ac:dyDescent="0.3">
      <c r="A4551">
        <v>212991</v>
      </c>
      <c r="B4551">
        <v>122</v>
      </c>
      <c r="C4551" t="s">
        <v>552</v>
      </c>
      <c r="D4551" t="s">
        <v>2686</v>
      </c>
      <c r="E4551" t="s">
        <v>3818</v>
      </c>
      <c r="F4551" s="440">
        <v>46076</v>
      </c>
      <c r="G4551">
        <v>20689</v>
      </c>
      <c r="H4551" t="s">
        <v>5638</v>
      </c>
      <c r="I4551" t="s">
        <v>6085</v>
      </c>
      <c r="J4551">
        <v>12</v>
      </c>
      <c r="K4551" t="s">
        <v>5613</v>
      </c>
      <c r="L4551">
        <v>384</v>
      </c>
      <c r="M4551">
        <v>32</v>
      </c>
      <c r="N4551" t="s">
        <v>6085</v>
      </c>
      <c r="O4551" t="s">
        <v>462</v>
      </c>
    </row>
    <row r="4552" spans="1:15" x14ac:dyDescent="0.3">
      <c r="A4552">
        <v>212988</v>
      </c>
      <c r="B4552">
        <v>122</v>
      </c>
      <c r="C4552" t="s">
        <v>552</v>
      </c>
      <c r="D4552" t="s">
        <v>2806</v>
      </c>
      <c r="E4552" t="s">
        <v>3819</v>
      </c>
      <c r="F4552" s="440">
        <v>46076</v>
      </c>
      <c r="G4552">
        <v>21159</v>
      </c>
      <c r="H4552" t="s">
        <v>5836</v>
      </c>
      <c r="I4552" t="s">
        <v>6085</v>
      </c>
      <c r="J4552">
        <v>2</v>
      </c>
      <c r="K4552" t="s">
        <v>5625</v>
      </c>
      <c r="L4552">
        <v>288.8</v>
      </c>
      <c r="M4552">
        <v>144.4</v>
      </c>
      <c r="N4552" t="s">
        <v>6085</v>
      </c>
      <c r="O4552" t="s">
        <v>462</v>
      </c>
    </row>
    <row r="4553" spans="1:15" x14ac:dyDescent="0.3">
      <c r="A4553">
        <v>212988</v>
      </c>
      <c r="B4553">
        <v>122</v>
      </c>
      <c r="C4553" t="s">
        <v>552</v>
      </c>
      <c r="D4553" t="s">
        <v>2806</v>
      </c>
      <c r="E4553" t="s">
        <v>3819</v>
      </c>
      <c r="F4553" s="440">
        <v>46076</v>
      </c>
      <c r="G4553">
        <v>24986</v>
      </c>
      <c r="H4553" t="s">
        <v>5835</v>
      </c>
      <c r="I4553" t="s">
        <v>6085</v>
      </c>
      <c r="J4553">
        <v>1</v>
      </c>
      <c r="K4553" t="s">
        <v>6157</v>
      </c>
      <c r="L4553">
        <v>171.6</v>
      </c>
      <c r="M4553">
        <v>171.6</v>
      </c>
      <c r="N4553" t="s">
        <v>6085</v>
      </c>
      <c r="O4553" t="s">
        <v>462</v>
      </c>
    </row>
    <row r="4554" spans="1:15" x14ac:dyDescent="0.3">
      <c r="A4554">
        <v>212986</v>
      </c>
      <c r="B4554">
        <v>122</v>
      </c>
      <c r="C4554" t="s">
        <v>552</v>
      </c>
      <c r="D4554" t="s">
        <v>2733</v>
      </c>
      <c r="E4554" t="s">
        <v>3820</v>
      </c>
      <c r="F4554" s="440">
        <v>46076</v>
      </c>
      <c r="G4554">
        <v>24507</v>
      </c>
      <c r="H4554" t="s">
        <v>6109</v>
      </c>
      <c r="I4554" t="s">
        <v>6097</v>
      </c>
      <c r="J4554">
        <v>6</v>
      </c>
      <c r="K4554" t="s">
        <v>5622</v>
      </c>
      <c r="L4554">
        <v>510.96</v>
      </c>
      <c r="M4554">
        <v>85.16</v>
      </c>
      <c r="N4554" t="s">
        <v>6107</v>
      </c>
      <c r="O4554" t="s">
        <v>462</v>
      </c>
    </row>
    <row r="4555" spans="1:15" x14ac:dyDescent="0.3">
      <c r="A4555">
        <v>212986</v>
      </c>
      <c r="B4555">
        <v>122</v>
      </c>
      <c r="C4555" t="s">
        <v>552</v>
      </c>
      <c r="D4555" t="s">
        <v>2733</v>
      </c>
      <c r="E4555" t="s">
        <v>3820</v>
      </c>
      <c r="F4555" s="440">
        <v>46076</v>
      </c>
      <c r="G4555">
        <v>26395</v>
      </c>
      <c r="H4555" t="s">
        <v>6158</v>
      </c>
      <c r="I4555" t="s">
        <v>6097</v>
      </c>
      <c r="J4555">
        <v>2</v>
      </c>
      <c r="K4555" t="s">
        <v>5622</v>
      </c>
      <c r="L4555">
        <v>257.44</v>
      </c>
      <c r="M4555">
        <v>128.72</v>
      </c>
      <c r="N4555" t="s">
        <v>6107</v>
      </c>
      <c r="O4555" t="s">
        <v>462</v>
      </c>
    </row>
    <row r="4556" spans="1:15" x14ac:dyDescent="0.3">
      <c r="A4556">
        <v>212986</v>
      </c>
      <c r="B4556">
        <v>122</v>
      </c>
      <c r="C4556" t="s">
        <v>552</v>
      </c>
      <c r="D4556" t="s">
        <v>2733</v>
      </c>
      <c r="E4556" t="s">
        <v>3820</v>
      </c>
      <c r="F4556" s="440">
        <v>46076</v>
      </c>
      <c r="G4556">
        <v>24514</v>
      </c>
      <c r="H4556" t="s">
        <v>6110</v>
      </c>
      <c r="I4556" t="s">
        <v>6097</v>
      </c>
      <c r="J4556">
        <v>6</v>
      </c>
      <c r="K4556" t="s">
        <v>5622</v>
      </c>
      <c r="L4556">
        <v>741.24</v>
      </c>
      <c r="M4556">
        <v>123.54</v>
      </c>
      <c r="N4556" t="s">
        <v>6107</v>
      </c>
      <c r="O4556" t="s">
        <v>462</v>
      </c>
    </row>
    <row r="4557" spans="1:15" x14ac:dyDescent="0.3">
      <c r="A4557">
        <v>212985</v>
      </c>
      <c r="B4557">
        <v>122</v>
      </c>
      <c r="C4557" t="s">
        <v>552</v>
      </c>
      <c r="D4557" t="s">
        <v>2702</v>
      </c>
      <c r="E4557" t="s">
        <v>3821</v>
      </c>
      <c r="F4557" s="440">
        <v>46077</v>
      </c>
      <c r="G4557">
        <v>25075</v>
      </c>
      <c r="H4557" t="s">
        <v>5661</v>
      </c>
      <c r="I4557" t="s">
        <v>6085</v>
      </c>
      <c r="J4557">
        <v>7</v>
      </c>
      <c r="K4557" t="s">
        <v>6227</v>
      </c>
      <c r="L4557">
        <v>62.65</v>
      </c>
      <c r="M4557">
        <v>8.9499999999999993</v>
      </c>
      <c r="N4557" t="s">
        <v>6085</v>
      </c>
      <c r="O4557" t="s">
        <v>462</v>
      </c>
    </row>
    <row r="4558" spans="1:15" x14ac:dyDescent="0.3">
      <c r="A4558">
        <v>212985</v>
      </c>
      <c r="B4558">
        <v>122</v>
      </c>
      <c r="C4558" t="s">
        <v>552</v>
      </c>
      <c r="D4558" t="s">
        <v>2702</v>
      </c>
      <c r="E4558" t="s">
        <v>3821</v>
      </c>
      <c r="F4558" s="440">
        <v>46077</v>
      </c>
      <c r="G4558">
        <v>19203</v>
      </c>
      <c r="H4558" t="s">
        <v>5692</v>
      </c>
      <c r="I4558" t="s">
        <v>6085</v>
      </c>
      <c r="J4558">
        <v>24</v>
      </c>
      <c r="K4558" t="s">
        <v>5613</v>
      </c>
      <c r="L4558">
        <v>88.8</v>
      </c>
      <c r="M4558">
        <v>3.7</v>
      </c>
      <c r="N4558" t="s">
        <v>6085</v>
      </c>
      <c r="O4558" t="s">
        <v>462</v>
      </c>
    </row>
    <row r="4559" spans="1:15" x14ac:dyDescent="0.3">
      <c r="A4559">
        <v>212985</v>
      </c>
      <c r="B4559">
        <v>122</v>
      </c>
      <c r="C4559" t="s">
        <v>552</v>
      </c>
      <c r="D4559" t="s">
        <v>2702</v>
      </c>
      <c r="E4559" t="s">
        <v>3821</v>
      </c>
      <c r="F4559" s="440">
        <v>46077</v>
      </c>
      <c r="G4559">
        <v>19421</v>
      </c>
      <c r="H4559" t="s">
        <v>5963</v>
      </c>
      <c r="I4559" t="s">
        <v>6085</v>
      </c>
      <c r="J4559">
        <v>3</v>
      </c>
      <c r="K4559" t="s">
        <v>5703</v>
      </c>
      <c r="L4559">
        <v>158.69999999999999</v>
      </c>
      <c r="M4559">
        <v>52.9</v>
      </c>
      <c r="N4559" t="s">
        <v>6085</v>
      </c>
      <c r="O4559" t="s">
        <v>462</v>
      </c>
    </row>
    <row r="4560" spans="1:15" x14ac:dyDescent="0.3">
      <c r="A4560">
        <v>212984</v>
      </c>
      <c r="B4560">
        <v>122</v>
      </c>
      <c r="C4560" t="s">
        <v>552</v>
      </c>
      <c r="D4560" t="s">
        <v>2738</v>
      </c>
      <c r="E4560" t="s">
        <v>3822</v>
      </c>
      <c r="F4560" s="440">
        <v>46076</v>
      </c>
      <c r="G4560">
        <v>20301</v>
      </c>
      <c r="H4560" t="s">
        <v>5617</v>
      </c>
      <c r="I4560" t="s">
        <v>6085</v>
      </c>
      <c r="J4560">
        <v>5</v>
      </c>
      <c r="K4560" t="s">
        <v>5605</v>
      </c>
      <c r="L4560">
        <v>94.5</v>
      </c>
      <c r="M4560">
        <v>18.899999999999999</v>
      </c>
      <c r="N4560" t="s">
        <v>6085</v>
      </c>
      <c r="O4560" t="s">
        <v>462</v>
      </c>
    </row>
    <row r="4561" spans="1:15" x14ac:dyDescent="0.3">
      <c r="A4561">
        <v>212984</v>
      </c>
      <c r="B4561">
        <v>122</v>
      </c>
      <c r="C4561" t="s">
        <v>552</v>
      </c>
      <c r="D4561" t="s">
        <v>2738</v>
      </c>
      <c r="E4561" t="s">
        <v>3822</v>
      </c>
      <c r="F4561" s="440">
        <v>46076</v>
      </c>
      <c r="G4561">
        <v>21017</v>
      </c>
      <c r="H4561" t="s">
        <v>5673</v>
      </c>
      <c r="I4561" t="s">
        <v>6085</v>
      </c>
      <c r="J4561">
        <v>3</v>
      </c>
      <c r="K4561" t="s">
        <v>6115</v>
      </c>
      <c r="L4561">
        <v>467.7</v>
      </c>
      <c r="M4561">
        <v>155.9</v>
      </c>
      <c r="N4561" t="s">
        <v>6085</v>
      </c>
      <c r="O4561" t="s">
        <v>462</v>
      </c>
    </row>
    <row r="4562" spans="1:15" x14ac:dyDescent="0.3">
      <c r="A4562">
        <v>212627</v>
      </c>
      <c r="B4562">
        <v>122</v>
      </c>
      <c r="C4562" t="s">
        <v>552</v>
      </c>
      <c r="D4562" t="s">
        <v>2738</v>
      </c>
      <c r="E4562" t="s">
        <v>3823</v>
      </c>
      <c r="F4562" s="440">
        <v>46073</v>
      </c>
      <c r="G4562">
        <v>20301</v>
      </c>
      <c r="H4562" t="s">
        <v>5617</v>
      </c>
      <c r="I4562" t="s">
        <v>6085</v>
      </c>
      <c r="J4562">
        <v>15</v>
      </c>
      <c r="K4562" t="s">
        <v>5605</v>
      </c>
      <c r="L4562">
        <v>283.5</v>
      </c>
      <c r="M4562">
        <v>18.899999999999999</v>
      </c>
      <c r="N4562" t="s">
        <v>6085</v>
      </c>
      <c r="O4562" t="s">
        <v>462</v>
      </c>
    </row>
    <row r="4563" spans="1:15" x14ac:dyDescent="0.3">
      <c r="A4563">
        <v>212627</v>
      </c>
      <c r="B4563">
        <v>122</v>
      </c>
      <c r="C4563" t="s">
        <v>552</v>
      </c>
      <c r="D4563" t="s">
        <v>2738</v>
      </c>
      <c r="E4563" t="s">
        <v>3823</v>
      </c>
      <c r="F4563" s="440">
        <v>46073</v>
      </c>
      <c r="G4563">
        <v>21017</v>
      </c>
      <c r="H4563" t="s">
        <v>5673</v>
      </c>
      <c r="I4563" t="s">
        <v>6085</v>
      </c>
      <c r="J4563">
        <v>1</v>
      </c>
      <c r="K4563" t="s">
        <v>6115</v>
      </c>
      <c r="L4563">
        <v>155.9</v>
      </c>
      <c r="M4563">
        <v>155.9</v>
      </c>
      <c r="N4563" t="s">
        <v>6085</v>
      </c>
      <c r="O4563" t="s">
        <v>462</v>
      </c>
    </row>
    <row r="4564" spans="1:15" x14ac:dyDescent="0.3">
      <c r="A4564">
        <v>212626</v>
      </c>
      <c r="B4564">
        <v>122</v>
      </c>
      <c r="C4564" t="s">
        <v>552</v>
      </c>
      <c r="D4564" t="s">
        <v>2744</v>
      </c>
      <c r="E4564" t="s">
        <v>3824</v>
      </c>
      <c r="F4564" s="440">
        <v>46073</v>
      </c>
      <c r="G4564">
        <v>18667</v>
      </c>
      <c r="H4564" t="s">
        <v>5718</v>
      </c>
      <c r="I4564" t="s">
        <v>6085</v>
      </c>
      <c r="J4564">
        <v>10</v>
      </c>
      <c r="K4564" t="s">
        <v>5598</v>
      </c>
      <c r="L4564">
        <v>199.9</v>
      </c>
      <c r="M4564">
        <v>19.989999999999998</v>
      </c>
      <c r="N4564" t="s">
        <v>6085</v>
      </c>
      <c r="O4564" t="s">
        <v>462</v>
      </c>
    </row>
    <row r="4565" spans="1:15" x14ac:dyDescent="0.3">
      <c r="A4565">
        <v>212625</v>
      </c>
      <c r="B4565">
        <v>122</v>
      </c>
      <c r="C4565" t="s">
        <v>552</v>
      </c>
      <c r="D4565" t="s">
        <v>2725</v>
      </c>
      <c r="E4565" t="s">
        <v>3825</v>
      </c>
      <c r="F4565" s="440">
        <v>46072</v>
      </c>
      <c r="G4565">
        <v>18242</v>
      </c>
      <c r="H4565" t="s">
        <v>5771</v>
      </c>
      <c r="I4565" t="s">
        <v>4764</v>
      </c>
      <c r="J4565">
        <v>15</v>
      </c>
      <c r="K4565" t="s">
        <v>5601</v>
      </c>
      <c r="L4565">
        <v>3535.35</v>
      </c>
      <c r="M4565">
        <v>235.69</v>
      </c>
      <c r="N4565" t="s">
        <v>4764</v>
      </c>
      <c r="O4565" t="s">
        <v>462</v>
      </c>
    </row>
    <row r="4566" spans="1:15" x14ac:dyDescent="0.3">
      <c r="A4566">
        <v>212624</v>
      </c>
      <c r="B4566">
        <v>122</v>
      </c>
      <c r="C4566" t="s">
        <v>552</v>
      </c>
      <c r="D4566" t="s">
        <v>3769</v>
      </c>
      <c r="E4566" t="s">
        <v>3826</v>
      </c>
      <c r="F4566" s="440">
        <v>46072</v>
      </c>
      <c r="G4566">
        <v>19502</v>
      </c>
      <c r="H4566" t="s">
        <v>6015</v>
      </c>
      <c r="I4566" t="s">
        <v>6085</v>
      </c>
      <c r="J4566">
        <v>0.4</v>
      </c>
      <c r="K4566" t="s">
        <v>5598</v>
      </c>
      <c r="L4566">
        <v>10</v>
      </c>
      <c r="M4566">
        <v>25</v>
      </c>
      <c r="N4566" t="s">
        <v>6085</v>
      </c>
      <c r="O4566" t="s">
        <v>462</v>
      </c>
    </row>
    <row r="4567" spans="1:15" x14ac:dyDescent="0.3">
      <c r="A4567">
        <v>212624</v>
      </c>
      <c r="B4567">
        <v>122</v>
      </c>
      <c r="C4567" t="s">
        <v>552</v>
      </c>
      <c r="D4567" t="s">
        <v>3769</v>
      </c>
      <c r="E4567" t="s">
        <v>3826</v>
      </c>
      <c r="F4567" s="440">
        <v>46072</v>
      </c>
      <c r="G4567">
        <v>19751</v>
      </c>
      <c r="H4567" t="s">
        <v>5938</v>
      </c>
      <c r="I4567" t="s">
        <v>6085</v>
      </c>
      <c r="J4567">
        <v>10</v>
      </c>
      <c r="K4567" t="s">
        <v>5598</v>
      </c>
      <c r="L4567">
        <v>175</v>
      </c>
      <c r="M4567">
        <v>17.5</v>
      </c>
      <c r="N4567" t="s">
        <v>6085</v>
      </c>
      <c r="O4567" t="s">
        <v>462</v>
      </c>
    </row>
    <row r="4568" spans="1:15" x14ac:dyDescent="0.3">
      <c r="A4568">
        <v>212624</v>
      </c>
      <c r="B4568">
        <v>122</v>
      </c>
      <c r="C4568" t="s">
        <v>552</v>
      </c>
      <c r="D4568" t="s">
        <v>3769</v>
      </c>
      <c r="E4568" t="s">
        <v>3826</v>
      </c>
      <c r="F4568" s="440">
        <v>46072</v>
      </c>
      <c r="G4568">
        <v>19846</v>
      </c>
      <c r="H4568" t="s">
        <v>6060</v>
      </c>
      <c r="I4568" t="s">
        <v>6085</v>
      </c>
      <c r="J4568">
        <v>0.5</v>
      </c>
      <c r="K4568" t="s">
        <v>5598</v>
      </c>
      <c r="L4568">
        <v>9.3800000000000008</v>
      </c>
      <c r="M4568">
        <v>18.760000000000002</v>
      </c>
      <c r="N4568" t="s">
        <v>6085</v>
      </c>
      <c r="O4568" t="s">
        <v>462</v>
      </c>
    </row>
    <row r="4569" spans="1:15" x14ac:dyDescent="0.3">
      <c r="A4569">
        <v>212624</v>
      </c>
      <c r="B4569">
        <v>122</v>
      </c>
      <c r="C4569" t="s">
        <v>552</v>
      </c>
      <c r="D4569" t="s">
        <v>3769</v>
      </c>
      <c r="E4569" t="s">
        <v>3826</v>
      </c>
      <c r="F4569" s="440">
        <v>46072</v>
      </c>
      <c r="G4569">
        <v>23241</v>
      </c>
      <c r="H4569" t="s">
        <v>5932</v>
      </c>
      <c r="I4569" t="s">
        <v>6085</v>
      </c>
      <c r="J4569">
        <v>2</v>
      </c>
      <c r="K4569" t="s">
        <v>5598</v>
      </c>
      <c r="L4569">
        <v>10</v>
      </c>
      <c r="M4569">
        <v>5</v>
      </c>
      <c r="N4569" t="s">
        <v>6085</v>
      </c>
      <c r="O4569" t="s">
        <v>462</v>
      </c>
    </row>
    <row r="4570" spans="1:15" x14ac:dyDescent="0.3">
      <c r="A4570">
        <v>212624</v>
      </c>
      <c r="B4570">
        <v>122</v>
      </c>
      <c r="C4570" t="s">
        <v>552</v>
      </c>
      <c r="D4570" t="s">
        <v>3769</v>
      </c>
      <c r="E4570" t="s">
        <v>3826</v>
      </c>
      <c r="F4570" s="440">
        <v>46072</v>
      </c>
      <c r="G4570">
        <v>23361</v>
      </c>
      <c r="H4570" t="s">
        <v>5937</v>
      </c>
      <c r="I4570" t="s">
        <v>6085</v>
      </c>
      <c r="J4570">
        <v>40</v>
      </c>
      <c r="K4570" t="s">
        <v>5598</v>
      </c>
      <c r="L4570">
        <v>140</v>
      </c>
      <c r="M4570">
        <v>3.5</v>
      </c>
      <c r="N4570" t="s">
        <v>6085</v>
      </c>
      <c r="O4570" t="s">
        <v>462</v>
      </c>
    </row>
    <row r="4571" spans="1:15" x14ac:dyDescent="0.3">
      <c r="A4571">
        <v>212623</v>
      </c>
      <c r="B4571">
        <v>122</v>
      </c>
      <c r="C4571" t="s">
        <v>552</v>
      </c>
      <c r="D4571" t="s">
        <v>2733</v>
      </c>
      <c r="E4571" t="s">
        <v>3827</v>
      </c>
      <c r="F4571" s="440">
        <v>46072</v>
      </c>
      <c r="G4571">
        <v>26393</v>
      </c>
      <c r="H4571" t="s">
        <v>6112</v>
      </c>
      <c r="I4571" t="s">
        <v>6097</v>
      </c>
      <c r="J4571">
        <v>2</v>
      </c>
      <c r="K4571" t="s">
        <v>5622</v>
      </c>
      <c r="L4571">
        <v>219.58</v>
      </c>
      <c r="M4571">
        <v>109.79</v>
      </c>
      <c r="N4571" t="s">
        <v>6107</v>
      </c>
      <c r="O4571" t="s">
        <v>462</v>
      </c>
    </row>
    <row r="4572" spans="1:15" x14ac:dyDescent="0.3">
      <c r="A4572">
        <v>212623</v>
      </c>
      <c r="B4572">
        <v>122</v>
      </c>
      <c r="C4572" t="s">
        <v>552</v>
      </c>
      <c r="D4572" t="s">
        <v>2733</v>
      </c>
      <c r="E4572" t="s">
        <v>3827</v>
      </c>
      <c r="F4572" s="440">
        <v>46072</v>
      </c>
      <c r="G4572">
        <v>26395</v>
      </c>
      <c r="H4572" t="s">
        <v>6158</v>
      </c>
      <c r="I4572" t="s">
        <v>6097</v>
      </c>
      <c r="J4572">
        <v>2</v>
      </c>
      <c r="K4572" t="s">
        <v>5622</v>
      </c>
      <c r="L4572">
        <v>257.44</v>
      </c>
      <c r="M4572">
        <v>128.72</v>
      </c>
      <c r="N4572" t="s">
        <v>6107</v>
      </c>
      <c r="O4572" t="s">
        <v>462</v>
      </c>
    </row>
    <row r="4573" spans="1:15" x14ac:dyDescent="0.3">
      <c r="A4573">
        <v>212623</v>
      </c>
      <c r="B4573">
        <v>122</v>
      </c>
      <c r="C4573" t="s">
        <v>552</v>
      </c>
      <c r="D4573" t="s">
        <v>2733</v>
      </c>
      <c r="E4573" t="s">
        <v>3827</v>
      </c>
      <c r="F4573" s="440">
        <v>46072</v>
      </c>
      <c r="G4573">
        <v>24514</v>
      </c>
      <c r="H4573" t="s">
        <v>6110</v>
      </c>
      <c r="I4573" t="s">
        <v>6097</v>
      </c>
      <c r="J4573">
        <v>6</v>
      </c>
      <c r="K4573" t="s">
        <v>5622</v>
      </c>
      <c r="L4573">
        <v>741.24</v>
      </c>
      <c r="M4573">
        <v>123.54</v>
      </c>
      <c r="N4573" t="s">
        <v>6107</v>
      </c>
      <c r="O4573" t="s">
        <v>462</v>
      </c>
    </row>
    <row r="4574" spans="1:15" x14ac:dyDescent="0.3">
      <c r="A4574">
        <v>212622</v>
      </c>
      <c r="B4574">
        <v>122</v>
      </c>
      <c r="C4574" t="s">
        <v>552</v>
      </c>
      <c r="D4574" t="s">
        <v>2704</v>
      </c>
      <c r="E4574" t="s">
        <v>3828</v>
      </c>
      <c r="F4574" s="440">
        <v>46067</v>
      </c>
      <c r="G4574">
        <v>19621</v>
      </c>
      <c r="H4574" t="s">
        <v>5931</v>
      </c>
      <c r="I4574" t="s">
        <v>6085</v>
      </c>
      <c r="J4574">
        <v>5.19</v>
      </c>
      <c r="K4574" t="s">
        <v>5598</v>
      </c>
      <c r="L4574">
        <v>15.78</v>
      </c>
      <c r="M4574">
        <v>3.0404620000000002</v>
      </c>
      <c r="N4574" t="s">
        <v>6238</v>
      </c>
      <c r="O4574" t="s">
        <v>462</v>
      </c>
    </row>
    <row r="4575" spans="1:15" x14ac:dyDescent="0.3">
      <c r="A4575">
        <v>212622</v>
      </c>
      <c r="B4575">
        <v>122</v>
      </c>
      <c r="C4575" t="s">
        <v>552</v>
      </c>
      <c r="D4575" t="s">
        <v>2704</v>
      </c>
      <c r="E4575" t="s">
        <v>3828</v>
      </c>
      <c r="F4575" s="440">
        <v>46067</v>
      </c>
      <c r="G4575">
        <v>24083</v>
      </c>
      <c r="H4575" t="s">
        <v>5924</v>
      </c>
      <c r="I4575" t="s">
        <v>6085</v>
      </c>
      <c r="J4575">
        <v>50</v>
      </c>
      <c r="K4575" t="s">
        <v>5598</v>
      </c>
      <c r="L4575">
        <v>203</v>
      </c>
      <c r="M4575">
        <v>4.0599999999999996</v>
      </c>
      <c r="N4575" t="s">
        <v>6238</v>
      </c>
      <c r="O4575" t="s">
        <v>462</v>
      </c>
    </row>
    <row r="4576" spans="1:15" x14ac:dyDescent="0.3">
      <c r="A4576">
        <v>212622</v>
      </c>
      <c r="B4576">
        <v>122</v>
      </c>
      <c r="C4576" t="s">
        <v>552</v>
      </c>
      <c r="D4576" t="s">
        <v>2704</v>
      </c>
      <c r="E4576" t="s">
        <v>3828</v>
      </c>
      <c r="F4576" s="440">
        <v>46067</v>
      </c>
      <c r="G4576">
        <v>19654</v>
      </c>
      <c r="H4576" t="s">
        <v>5917</v>
      </c>
      <c r="I4576" t="s">
        <v>6085</v>
      </c>
      <c r="J4576">
        <v>5.17</v>
      </c>
      <c r="K4576" t="s">
        <v>5598</v>
      </c>
      <c r="L4576">
        <v>35.67</v>
      </c>
      <c r="M4576">
        <v>6.8994200000000001</v>
      </c>
      <c r="N4576" t="s">
        <v>6238</v>
      </c>
      <c r="O4576" t="s">
        <v>462</v>
      </c>
    </row>
    <row r="4577" spans="1:15" x14ac:dyDescent="0.3">
      <c r="A4577">
        <v>212622</v>
      </c>
      <c r="B4577">
        <v>122</v>
      </c>
      <c r="C4577" t="s">
        <v>552</v>
      </c>
      <c r="D4577" t="s">
        <v>2704</v>
      </c>
      <c r="E4577" t="s">
        <v>3828</v>
      </c>
      <c r="F4577" s="440">
        <v>46067</v>
      </c>
      <c r="G4577">
        <v>19572</v>
      </c>
      <c r="H4577" t="s">
        <v>5945</v>
      </c>
      <c r="I4577" t="s">
        <v>6085</v>
      </c>
      <c r="J4577">
        <v>0.2</v>
      </c>
      <c r="K4577" t="s">
        <v>5598</v>
      </c>
      <c r="L4577">
        <v>3.7</v>
      </c>
      <c r="M4577">
        <v>18.5</v>
      </c>
      <c r="N4577" t="s">
        <v>6238</v>
      </c>
      <c r="O4577" t="s">
        <v>462</v>
      </c>
    </row>
    <row r="4578" spans="1:15" x14ac:dyDescent="0.3">
      <c r="A4578">
        <v>212622</v>
      </c>
      <c r="B4578">
        <v>122</v>
      </c>
      <c r="C4578" t="s">
        <v>552</v>
      </c>
      <c r="D4578" t="s">
        <v>2704</v>
      </c>
      <c r="E4578" t="s">
        <v>3828</v>
      </c>
      <c r="F4578" s="440">
        <v>46067</v>
      </c>
      <c r="G4578">
        <v>19772</v>
      </c>
      <c r="H4578" t="s">
        <v>6388</v>
      </c>
      <c r="I4578" t="s">
        <v>6085</v>
      </c>
      <c r="J4578">
        <v>4</v>
      </c>
      <c r="K4578" t="s">
        <v>5598</v>
      </c>
      <c r="L4578">
        <v>185.6</v>
      </c>
      <c r="M4578">
        <v>46.4</v>
      </c>
      <c r="N4578" t="s">
        <v>6238</v>
      </c>
      <c r="O4578" t="s">
        <v>462</v>
      </c>
    </row>
    <row r="4579" spans="1:15" x14ac:dyDescent="0.3">
      <c r="A4579">
        <v>212622</v>
      </c>
      <c r="B4579">
        <v>122</v>
      </c>
      <c r="C4579" t="s">
        <v>552</v>
      </c>
      <c r="D4579" t="s">
        <v>2704</v>
      </c>
      <c r="E4579" t="s">
        <v>3828</v>
      </c>
      <c r="F4579" s="440">
        <v>46067</v>
      </c>
      <c r="G4579">
        <v>23195</v>
      </c>
      <c r="H4579" t="s">
        <v>5951</v>
      </c>
      <c r="I4579" t="s">
        <v>6085</v>
      </c>
      <c r="J4579">
        <v>0.85</v>
      </c>
      <c r="K4579" t="s">
        <v>5598</v>
      </c>
      <c r="L4579">
        <v>12.32</v>
      </c>
      <c r="M4579">
        <v>14.494118</v>
      </c>
      <c r="N4579" t="s">
        <v>6238</v>
      </c>
      <c r="O4579" t="s">
        <v>462</v>
      </c>
    </row>
    <row r="4580" spans="1:15" x14ac:dyDescent="0.3">
      <c r="A4580">
        <v>212622</v>
      </c>
      <c r="B4580">
        <v>122</v>
      </c>
      <c r="C4580" t="s">
        <v>552</v>
      </c>
      <c r="D4580" t="s">
        <v>2704</v>
      </c>
      <c r="E4580" t="s">
        <v>3828</v>
      </c>
      <c r="F4580" s="440">
        <v>46067</v>
      </c>
      <c r="G4580">
        <v>23198</v>
      </c>
      <c r="H4580" t="s">
        <v>5947</v>
      </c>
      <c r="I4580" t="s">
        <v>6085</v>
      </c>
      <c r="J4580">
        <v>1</v>
      </c>
      <c r="K4580" t="s">
        <v>5598</v>
      </c>
      <c r="L4580">
        <v>18</v>
      </c>
      <c r="M4580">
        <v>18</v>
      </c>
      <c r="N4580" t="s">
        <v>6238</v>
      </c>
      <c r="O4580" t="s">
        <v>462</v>
      </c>
    </row>
    <row r="4581" spans="1:15" x14ac:dyDescent="0.3">
      <c r="A4581">
        <v>212622</v>
      </c>
      <c r="B4581">
        <v>122</v>
      </c>
      <c r="C4581" t="s">
        <v>552</v>
      </c>
      <c r="D4581" t="s">
        <v>2704</v>
      </c>
      <c r="E4581" t="s">
        <v>3828</v>
      </c>
      <c r="F4581" s="440">
        <v>46067</v>
      </c>
      <c r="G4581">
        <v>23389</v>
      </c>
      <c r="H4581" t="s">
        <v>5923</v>
      </c>
      <c r="I4581" t="s">
        <v>6085</v>
      </c>
      <c r="J4581">
        <v>5</v>
      </c>
      <c r="K4581" t="s">
        <v>5598</v>
      </c>
      <c r="L4581">
        <v>26.95</v>
      </c>
      <c r="M4581">
        <v>5.39</v>
      </c>
      <c r="N4581" t="s">
        <v>6238</v>
      </c>
      <c r="O4581" t="s">
        <v>462</v>
      </c>
    </row>
    <row r="4582" spans="1:15" x14ac:dyDescent="0.3">
      <c r="A4582">
        <v>212622</v>
      </c>
      <c r="B4582">
        <v>122</v>
      </c>
      <c r="C4582" t="s">
        <v>552</v>
      </c>
      <c r="D4582" t="s">
        <v>2704</v>
      </c>
      <c r="E4582" t="s">
        <v>3828</v>
      </c>
      <c r="F4582" s="440">
        <v>46067</v>
      </c>
      <c r="G4582">
        <v>23095</v>
      </c>
      <c r="H4582" t="s">
        <v>5942</v>
      </c>
      <c r="I4582" t="s">
        <v>6085</v>
      </c>
      <c r="J4582">
        <v>150</v>
      </c>
      <c r="K4582" t="s">
        <v>5613</v>
      </c>
      <c r="L4582">
        <v>217.5</v>
      </c>
      <c r="M4582">
        <v>1.45</v>
      </c>
      <c r="N4582" t="s">
        <v>6238</v>
      </c>
      <c r="O4582" t="s">
        <v>462</v>
      </c>
    </row>
    <row r="4583" spans="1:15" x14ac:dyDescent="0.3">
      <c r="A4583">
        <v>212621</v>
      </c>
      <c r="B4583">
        <v>122</v>
      </c>
      <c r="C4583" t="s">
        <v>552</v>
      </c>
      <c r="D4583" t="s">
        <v>2693</v>
      </c>
      <c r="E4583" t="s">
        <v>3829</v>
      </c>
      <c r="F4583" s="440">
        <v>46071</v>
      </c>
      <c r="G4583">
        <v>18550</v>
      </c>
      <c r="H4583" t="s">
        <v>5724</v>
      </c>
      <c r="I4583" t="s">
        <v>4764</v>
      </c>
      <c r="J4583">
        <v>4</v>
      </c>
      <c r="K4583" t="s">
        <v>5613</v>
      </c>
      <c r="L4583">
        <v>1503.2</v>
      </c>
      <c r="M4583">
        <v>375.8</v>
      </c>
      <c r="N4583" t="s">
        <v>4764</v>
      </c>
      <c r="O4583" t="s">
        <v>462</v>
      </c>
    </row>
    <row r="4584" spans="1:15" x14ac:dyDescent="0.3">
      <c r="A4584">
        <v>212621</v>
      </c>
      <c r="B4584">
        <v>122</v>
      </c>
      <c r="C4584" t="s">
        <v>552</v>
      </c>
      <c r="D4584" t="s">
        <v>2693</v>
      </c>
      <c r="E4584" t="s">
        <v>3829</v>
      </c>
      <c r="F4584" s="440">
        <v>46071</v>
      </c>
      <c r="G4584">
        <v>22598</v>
      </c>
      <c r="H4584" t="s">
        <v>5725</v>
      </c>
      <c r="I4584" t="s">
        <v>4764</v>
      </c>
      <c r="J4584">
        <v>2</v>
      </c>
      <c r="K4584" t="s">
        <v>5601</v>
      </c>
      <c r="L4584">
        <v>359.8</v>
      </c>
      <c r="M4584">
        <v>179.9</v>
      </c>
      <c r="N4584" t="s">
        <v>4764</v>
      </c>
      <c r="O4584" t="s">
        <v>462</v>
      </c>
    </row>
    <row r="4585" spans="1:15" x14ac:dyDescent="0.3">
      <c r="A4585">
        <v>212620</v>
      </c>
      <c r="B4585">
        <v>122</v>
      </c>
      <c r="C4585" t="s">
        <v>552</v>
      </c>
      <c r="D4585" t="s">
        <v>2693</v>
      </c>
      <c r="E4585" t="s">
        <v>3830</v>
      </c>
      <c r="F4585" s="440">
        <v>46071</v>
      </c>
      <c r="G4585">
        <v>20715</v>
      </c>
      <c r="H4585" t="s">
        <v>5614</v>
      </c>
      <c r="I4585" t="s">
        <v>6085</v>
      </c>
      <c r="J4585">
        <v>2</v>
      </c>
      <c r="K4585" t="s">
        <v>5613</v>
      </c>
      <c r="L4585">
        <v>879.8</v>
      </c>
      <c r="M4585">
        <v>439.9</v>
      </c>
      <c r="N4585" t="s">
        <v>6085</v>
      </c>
      <c r="O4585" t="s">
        <v>462</v>
      </c>
    </row>
    <row r="4586" spans="1:15" x14ac:dyDescent="0.3">
      <c r="A4586">
        <v>212620</v>
      </c>
      <c r="B4586">
        <v>122</v>
      </c>
      <c r="C4586" t="s">
        <v>552</v>
      </c>
      <c r="D4586" t="s">
        <v>2693</v>
      </c>
      <c r="E4586" t="s">
        <v>3830</v>
      </c>
      <c r="F4586" s="440">
        <v>46071</v>
      </c>
      <c r="G4586">
        <v>20689</v>
      </c>
      <c r="H4586" t="s">
        <v>5638</v>
      </c>
      <c r="I4586" t="s">
        <v>6085</v>
      </c>
      <c r="J4586">
        <v>10</v>
      </c>
      <c r="K4586" t="s">
        <v>5613</v>
      </c>
      <c r="L4586">
        <v>349</v>
      </c>
      <c r="M4586">
        <v>34.9</v>
      </c>
      <c r="N4586" t="s">
        <v>6085</v>
      </c>
      <c r="O4586" t="s">
        <v>462</v>
      </c>
    </row>
    <row r="4587" spans="1:15" x14ac:dyDescent="0.3">
      <c r="A4587">
        <v>212620</v>
      </c>
      <c r="B4587">
        <v>122</v>
      </c>
      <c r="C4587" t="s">
        <v>552</v>
      </c>
      <c r="D4587" t="s">
        <v>2693</v>
      </c>
      <c r="E4587" t="s">
        <v>3830</v>
      </c>
      <c r="F4587" s="440">
        <v>46071</v>
      </c>
      <c r="G4587">
        <v>19409</v>
      </c>
      <c r="H4587" t="s">
        <v>5694</v>
      </c>
      <c r="I4587" t="s">
        <v>6085</v>
      </c>
      <c r="J4587">
        <v>6</v>
      </c>
      <c r="K4587" t="s">
        <v>5613</v>
      </c>
      <c r="L4587">
        <v>155.4</v>
      </c>
      <c r="M4587">
        <v>25.9</v>
      </c>
      <c r="N4587" t="s">
        <v>6085</v>
      </c>
      <c r="O4587" t="s">
        <v>462</v>
      </c>
    </row>
    <row r="4588" spans="1:15" x14ac:dyDescent="0.3">
      <c r="A4588">
        <v>212620</v>
      </c>
      <c r="B4588">
        <v>122</v>
      </c>
      <c r="C4588" t="s">
        <v>552</v>
      </c>
      <c r="D4588" t="s">
        <v>2693</v>
      </c>
      <c r="E4588" t="s">
        <v>3830</v>
      </c>
      <c r="F4588" s="440">
        <v>46071</v>
      </c>
      <c r="G4588">
        <v>20887</v>
      </c>
      <c r="H4588" t="s">
        <v>5662</v>
      </c>
      <c r="I4588" t="s">
        <v>6085</v>
      </c>
      <c r="J4588">
        <v>20</v>
      </c>
      <c r="K4588" t="s">
        <v>5625</v>
      </c>
      <c r="L4588">
        <v>726</v>
      </c>
      <c r="M4588">
        <v>36.299999999999997</v>
      </c>
      <c r="N4588" t="s">
        <v>6085</v>
      </c>
      <c r="O4588" t="s">
        <v>462</v>
      </c>
    </row>
    <row r="4589" spans="1:15" x14ac:dyDescent="0.3">
      <c r="A4589">
        <v>212620</v>
      </c>
      <c r="B4589">
        <v>122</v>
      </c>
      <c r="C4589" t="s">
        <v>552</v>
      </c>
      <c r="D4589" t="s">
        <v>2693</v>
      </c>
      <c r="E4589" t="s">
        <v>3830</v>
      </c>
      <c r="F4589" s="440">
        <v>46071</v>
      </c>
      <c r="G4589">
        <v>17974</v>
      </c>
      <c r="H4589" t="s">
        <v>5839</v>
      </c>
      <c r="I4589" t="s">
        <v>4764</v>
      </c>
      <c r="J4589">
        <v>12</v>
      </c>
      <c r="K4589" t="s">
        <v>5613</v>
      </c>
      <c r="L4589">
        <v>162</v>
      </c>
      <c r="M4589">
        <v>13.5</v>
      </c>
      <c r="N4589" t="s">
        <v>6085</v>
      </c>
      <c r="O4589" t="s">
        <v>462</v>
      </c>
    </row>
    <row r="4590" spans="1:15" x14ac:dyDescent="0.3">
      <c r="A4590">
        <v>212620</v>
      </c>
      <c r="B4590">
        <v>122</v>
      </c>
      <c r="C4590" t="s">
        <v>552</v>
      </c>
      <c r="D4590" t="s">
        <v>2693</v>
      </c>
      <c r="E4590" t="s">
        <v>3830</v>
      </c>
      <c r="F4590" s="440">
        <v>46071</v>
      </c>
      <c r="G4590">
        <v>19439</v>
      </c>
      <c r="H4590" t="s">
        <v>5691</v>
      </c>
      <c r="I4590" t="s">
        <v>6085</v>
      </c>
      <c r="J4590">
        <v>10</v>
      </c>
      <c r="K4590" t="s">
        <v>5605</v>
      </c>
      <c r="L4590">
        <v>333.8</v>
      </c>
      <c r="M4590">
        <v>33.380000000000003</v>
      </c>
      <c r="N4590" t="s">
        <v>6085</v>
      </c>
      <c r="O4590" t="s">
        <v>462</v>
      </c>
    </row>
    <row r="4591" spans="1:15" x14ac:dyDescent="0.3">
      <c r="A4591">
        <v>212620</v>
      </c>
      <c r="B4591">
        <v>122</v>
      </c>
      <c r="C4591" t="s">
        <v>552</v>
      </c>
      <c r="D4591" t="s">
        <v>2693</v>
      </c>
      <c r="E4591" t="s">
        <v>3830</v>
      </c>
      <c r="F4591" s="440">
        <v>46071</v>
      </c>
      <c r="G4591">
        <v>20385</v>
      </c>
      <c r="H4591" t="s">
        <v>5645</v>
      </c>
      <c r="I4591" t="s">
        <v>6085</v>
      </c>
      <c r="J4591">
        <v>12</v>
      </c>
      <c r="K4591" t="s">
        <v>5613</v>
      </c>
      <c r="L4591">
        <v>59.4</v>
      </c>
      <c r="M4591">
        <v>4.95</v>
      </c>
      <c r="N4591" t="s">
        <v>6085</v>
      </c>
      <c r="O4591" t="s">
        <v>462</v>
      </c>
    </row>
    <row r="4592" spans="1:15" x14ac:dyDescent="0.3">
      <c r="A4592">
        <v>212620</v>
      </c>
      <c r="B4592">
        <v>122</v>
      </c>
      <c r="C4592" t="s">
        <v>552</v>
      </c>
      <c r="D4592" t="s">
        <v>2693</v>
      </c>
      <c r="E4592" t="s">
        <v>3830</v>
      </c>
      <c r="F4592" s="440">
        <v>46071</v>
      </c>
      <c r="G4592">
        <v>20410</v>
      </c>
      <c r="H4592" t="s">
        <v>5644</v>
      </c>
      <c r="I4592" t="s">
        <v>6085</v>
      </c>
      <c r="J4592">
        <v>4</v>
      </c>
      <c r="K4592" t="s">
        <v>5605</v>
      </c>
      <c r="L4592">
        <v>50.2</v>
      </c>
      <c r="M4592">
        <v>12.55</v>
      </c>
      <c r="N4592" t="s">
        <v>6085</v>
      </c>
      <c r="O4592" t="s">
        <v>462</v>
      </c>
    </row>
    <row r="4593" spans="1:15" x14ac:dyDescent="0.3">
      <c r="A4593">
        <v>212620</v>
      </c>
      <c r="B4593">
        <v>122</v>
      </c>
      <c r="C4593" t="s">
        <v>552</v>
      </c>
      <c r="D4593" t="s">
        <v>2693</v>
      </c>
      <c r="E4593" t="s">
        <v>3830</v>
      </c>
      <c r="F4593" s="440">
        <v>46071</v>
      </c>
      <c r="G4593">
        <v>19339</v>
      </c>
      <c r="H4593" t="s">
        <v>5987</v>
      </c>
      <c r="I4593" t="s">
        <v>6085</v>
      </c>
      <c r="J4593">
        <v>3.82</v>
      </c>
      <c r="K4593" t="s">
        <v>6139</v>
      </c>
      <c r="L4593">
        <v>263.2</v>
      </c>
      <c r="M4593">
        <v>68.900524000000004</v>
      </c>
      <c r="N4593" t="s">
        <v>6085</v>
      </c>
      <c r="O4593" t="s">
        <v>462</v>
      </c>
    </row>
    <row r="4594" spans="1:15" x14ac:dyDescent="0.3">
      <c r="A4594">
        <v>212620</v>
      </c>
      <c r="B4594">
        <v>122</v>
      </c>
      <c r="C4594" t="s">
        <v>552</v>
      </c>
      <c r="D4594" t="s">
        <v>2693</v>
      </c>
      <c r="E4594" t="s">
        <v>3830</v>
      </c>
      <c r="F4594" s="440">
        <v>46071</v>
      </c>
      <c r="G4594">
        <v>20007</v>
      </c>
      <c r="H4594" t="s">
        <v>5660</v>
      </c>
      <c r="I4594" t="s">
        <v>6085</v>
      </c>
      <c r="J4594">
        <v>3</v>
      </c>
      <c r="K4594" t="s">
        <v>5610</v>
      </c>
      <c r="L4594">
        <v>152.69999999999999</v>
      </c>
      <c r="M4594">
        <v>50.9</v>
      </c>
      <c r="N4594" t="s">
        <v>6085</v>
      </c>
      <c r="O4594" t="s">
        <v>462</v>
      </c>
    </row>
    <row r="4595" spans="1:15" x14ac:dyDescent="0.3">
      <c r="A4595">
        <v>212620</v>
      </c>
      <c r="B4595">
        <v>122</v>
      </c>
      <c r="C4595" t="s">
        <v>552</v>
      </c>
      <c r="D4595" t="s">
        <v>2693</v>
      </c>
      <c r="E4595" t="s">
        <v>3830</v>
      </c>
      <c r="F4595" s="440">
        <v>46071</v>
      </c>
      <c r="G4595">
        <v>19906</v>
      </c>
      <c r="H4595" t="s">
        <v>6104</v>
      </c>
      <c r="I4595" t="s">
        <v>6085</v>
      </c>
      <c r="J4595">
        <v>10</v>
      </c>
      <c r="K4595" t="s">
        <v>5605</v>
      </c>
      <c r="L4595">
        <v>38.9</v>
      </c>
      <c r="M4595">
        <v>3.89</v>
      </c>
      <c r="N4595" t="s">
        <v>6085</v>
      </c>
      <c r="O4595" t="s">
        <v>462</v>
      </c>
    </row>
    <row r="4596" spans="1:15" x14ac:dyDescent="0.3">
      <c r="A4596">
        <v>212619</v>
      </c>
      <c r="B4596">
        <v>122</v>
      </c>
      <c r="C4596" t="s">
        <v>552</v>
      </c>
      <c r="D4596" t="s">
        <v>2706</v>
      </c>
      <c r="E4596" t="s">
        <v>3831</v>
      </c>
      <c r="F4596" s="440">
        <v>46064</v>
      </c>
      <c r="G4596">
        <v>20358</v>
      </c>
      <c r="H4596" t="s">
        <v>5648</v>
      </c>
      <c r="I4596" t="s">
        <v>6085</v>
      </c>
      <c r="J4596">
        <v>10</v>
      </c>
      <c r="K4596" t="s">
        <v>5605</v>
      </c>
      <c r="L4596">
        <v>142.30000000000001</v>
      </c>
      <c r="M4596">
        <v>14.23</v>
      </c>
      <c r="N4596" t="s">
        <v>6085</v>
      </c>
      <c r="O4596" t="s">
        <v>462</v>
      </c>
    </row>
    <row r="4597" spans="1:15" x14ac:dyDescent="0.3">
      <c r="A4597">
        <v>212619</v>
      </c>
      <c r="B4597">
        <v>122</v>
      </c>
      <c r="C4597" t="s">
        <v>552</v>
      </c>
      <c r="D4597" t="s">
        <v>2706</v>
      </c>
      <c r="E4597" t="s">
        <v>3831</v>
      </c>
      <c r="F4597" s="440">
        <v>46064</v>
      </c>
      <c r="G4597">
        <v>20645</v>
      </c>
      <c r="H4597" t="s">
        <v>5664</v>
      </c>
      <c r="I4597" t="s">
        <v>6085</v>
      </c>
      <c r="J4597">
        <v>6</v>
      </c>
      <c r="K4597" t="s">
        <v>6091</v>
      </c>
      <c r="L4597">
        <v>138</v>
      </c>
      <c r="M4597">
        <v>23</v>
      </c>
      <c r="N4597" t="s">
        <v>6085</v>
      </c>
      <c r="O4597" t="s">
        <v>462</v>
      </c>
    </row>
    <row r="4598" spans="1:15" x14ac:dyDescent="0.3">
      <c r="A4598">
        <v>212619</v>
      </c>
      <c r="B4598">
        <v>122</v>
      </c>
      <c r="C4598" t="s">
        <v>552</v>
      </c>
      <c r="D4598" t="s">
        <v>2706</v>
      </c>
      <c r="E4598" t="s">
        <v>3831</v>
      </c>
      <c r="F4598" s="440">
        <v>46064</v>
      </c>
      <c r="G4598">
        <v>20054</v>
      </c>
      <c r="H4598" t="s">
        <v>5633</v>
      </c>
      <c r="I4598" t="s">
        <v>6085</v>
      </c>
      <c r="J4598">
        <v>6</v>
      </c>
      <c r="K4598" t="s">
        <v>6140</v>
      </c>
      <c r="L4598">
        <v>69.540000000000006</v>
      </c>
      <c r="M4598">
        <v>11.59</v>
      </c>
      <c r="N4598" t="s">
        <v>6085</v>
      </c>
      <c r="O4598" t="s">
        <v>462</v>
      </c>
    </row>
    <row r="4599" spans="1:15" x14ac:dyDescent="0.3">
      <c r="A4599">
        <v>212619</v>
      </c>
      <c r="B4599">
        <v>122</v>
      </c>
      <c r="C4599" t="s">
        <v>552</v>
      </c>
      <c r="D4599" t="s">
        <v>2706</v>
      </c>
      <c r="E4599" t="s">
        <v>3831</v>
      </c>
      <c r="F4599" s="440">
        <v>46064</v>
      </c>
      <c r="G4599">
        <v>20809</v>
      </c>
      <c r="H4599" t="s">
        <v>5627</v>
      </c>
      <c r="I4599" t="s">
        <v>6085</v>
      </c>
      <c r="J4599">
        <v>10</v>
      </c>
      <c r="K4599" t="s">
        <v>5613</v>
      </c>
      <c r="L4599">
        <v>308</v>
      </c>
      <c r="M4599">
        <v>30.8</v>
      </c>
      <c r="N4599" t="s">
        <v>6085</v>
      </c>
      <c r="O4599" t="s">
        <v>462</v>
      </c>
    </row>
    <row r="4600" spans="1:15" x14ac:dyDescent="0.3">
      <c r="A4600">
        <v>212619</v>
      </c>
      <c r="B4600">
        <v>122</v>
      </c>
      <c r="C4600" t="s">
        <v>552</v>
      </c>
      <c r="D4600" t="s">
        <v>2706</v>
      </c>
      <c r="E4600" t="s">
        <v>3831</v>
      </c>
      <c r="F4600" s="440">
        <v>46064</v>
      </c>
      <c r="G4600">
        <v>20752</v>
      </c>
      <c r="H4600" t="s">
        <v>5624</v>
      </c>
      <c r="I4600" t="s">
        <v>6085</v>
      </c>
      <c r="J4600">
        <v>3</v>
      </c>
      <c r="K4600" t="s">
        <v>5613</v>
      </c>
      <c r="L4600">
        <v>314.39999999999998</v>
      </c>
      <c r="M4600">
        <v>104.8</v>
      </c>
      <c r="N4600" t="s">
        <v>6085</v>
      </c>
      <c r="O4600" t="s">
        <v>462</v>
      </c>
    </row>
    <row r="4601" spans="1:15" x14ac:dyDescent="0.3">
      <c r="A4601">
        <v>212619</v>
      </c>
      <c r="B4601">
        <v>122</v>
      </c>
      <c r="C4601" t="s">
        <v>552</v>
      </c>
      <c r="D4601" t="s">
        <v>2706</v>
      </c>
      <c r="E4601" t="s">
        <v>3831</v>
      </c>
      <c r="F4601" s="440">
        <v>46064</v>
      </c>
      <c r="G4601">
        <v>21093</v>
      </c>
      <c r="H4601" t="s">
        <v>5608</v>
      </c>
      <c r="I4601" t="s">
        <v>6085</v>
      </c>
      <c r="J4601">
        <v>40</v>
      </c>
      <c r="K4601" t="s">
        <v>5613</v>
      </c>
      <c r="L4601">
        <v>175.6</v>
      </c>
      <c r="M4601">
        <v>4.3899999999999997</v>
      </c>
      <c r="N4601" t="s">
        <v>6085</v>
      </c>
      <c r="O4601" t="s">
        <v>462</v>
      </c>
    </row>
    <row r="4602" spans="1:15" x14ac:dyDescent="0.3">
      <c r="A4602">
        <v>212619</v>
      </c>
      <c r="B4602">
        <v>122</v>
      </c>
      <c r="C4602" t="s">
        <v>552</v>
      </c>
      <c r="D4602" t="s">
        <v>2706</v>
      </c>
      <c r="E4602" t="s">
        <v>3831</v>
      </c>
      <c r="F4602" s="440">
        <v>46064</v>
      </c>
      <c r="G4602">
        <v>20672</v>
      </c>
      <c r="H4602" t="s">
        <v>5642</v>
      </c>
      <c r="I4602" t="s">
        <v>6085</v>
      </c>
      <c r="J4602">
        <v>6</v>
      </c>
      <c r="K4602" t="s">
        <v>5605</v>
      </c>
      <c r="L4602">
        <v>181.32</v>
      </c>
      <c r="M4602">
        <v>30.22</v>
      </c>
      <c r="N4602" t="s">
        <v>6085</v>
      </c>
      <c r="O4602" t="s">
        <v>462</v>
      </c>
    </row>
    <row r="4603" spans="1:15" x14ac:dyDescent="0.3">
      <c r="A4603">
        <v>212619</v>
      </c>
      <c r="B4603">
        <v>122</v>
      </c>
      <c r="C4603" t="s">
        <v>552</v>
      </c>
      <c r="D4603" t="s">
        <v>2706</v>
      </c>
      <c r="E4603" t="s">
        <v>3831</v>
      </c>
      <c r="F4603" s="440">
        <v>46064</v>
      </c>
      <c r="G4603">
        <v>20421</v>
      </c>
      <c r="H4603" t="s">
        <v>5637</v>
      </c>
      <c r="I4603" t="s">
        <v>6085</v>
      </c>
      <c r="J4603">
        <v>10</v>
      </c>
      <c r="K4603" t="s">
        <v>5613</v>
      </c>
      <c r="L4603">
        <v>179</v>
      </c>
      <c r="M4603">
        <v>17.899999999999999</v>
      </c>
      <c r="N4603" t="s">
        <v>6085</v>
      </c>
      <c r="O4603" t="s">
        <v>462</v>
      </c>
    </row>
    <row r="4604" spans="1:15" x14ac:dyDescent="0.3">
      <c r="A4604">
        <v>212619</v>
      </c>
      <c r="B4604">
        <v>122</v>
      </c>
      <c r="C4604" t="s">
        <v>552</v>
      </c>
      <c r="D4604" t="s">
        <v>2706</v>
      </c>
      <c r="E4604" t="s">
        <v>3831</v>
      </c>
      <c r="F4604" s="440">
        <v>46064</v>
      </c>
      <c r="G4604">
        <v>23702</v>
      </c>
      <c r="H4604" t="s">
        <v>6389</v>
      </c>
      <c r="I4604" t="s">
        <v>6085</v>
      </c>
      <c r="J4604">
        <v>3</v>
      </c>
      <c r="K4604" t="s">
        <v>5598</v>
      </c>
      <c r="L4604">
        <v>19.5</v>
      </c>
      <c r="M4604">
        <v>6.5</v>
      </c>
      <c r="N4604" t="s">
        <v>6085</v>
      </c>
      <c r="O4604" t="s">
        <v>462</v>
      </c>
    </row>
    <row r="4605" spans="1:15" x14ac:dyDescent="0.3">
      <c r="A4605">
        <v>212619</v>
      </c>
      <c r="B4605">
        <v>122</v>
      </c>
      <c r="C4605" t="s">
        <v>552</v>
      </c>
      <c r="D4605" t="s">
        <v>2706</v>
      </c>
      <c r="E4605" t="s">
        <v>3831</v>
      </c>
      <c r="F4605" s="440">
        <v>46064</v>
      </c>
      <c r="G4605">
        <v>26020</v>
      </c>
      <c r="H4605" t="s">
        <v>5639</v>
      </c>
      <c r="I4605" t="s">
        <v>6085</v>
      </c>
      <c r="J4605">
        <v>24</v>
      </c>
      <c r="K4605" t="s">
        <v>5613</v>
      </c>
      <c r="L4605">
        <v>334.56</v>
      </c>
      <c r="M4605">
        <v>13.94</v>
      </c>
      <c r="N4605" t="s">
        <v>6085</v>
      </c>
      <c r="O4605" t="s">
        <v>462</v>
      </c>
    </row>
    <row r="4606" spans="1:15" x14ac:dyDescent="0.3">
      <c r="A4606">
        <v>212619</v>
      </c>
      <c r="B4606">
        <v>122</v>
      </c>
      <c r="C4606" t="s">
        <v>552</v>
      </c>
      <c r="D4606" t="s">
        <v>2706</v>
      </c>
      <c r="E4606" t="s">
        <v>3831</v>
      </c>
      <c r="F4606" s="440">
        <v>46064</v>
      </c>
      <c r="G4606">
        <v>21078</v>
      </c>
      <c r="H4606" t="s">
        <v>6039</v>
      </c>
      <c r="I4606" t="s">
        <v>6085</v>
      </c>
      <c r="J4606">
        <v>2</v>
      </c>
      <c r="K4606" t="s">
        <v>5703</v>
      </c>
      <c r="L4606">
        <v>99.78</v>
      </c>
      <c r="M4606">
        <v>49.89</v>
      </c>
      <c r="N4606" t="s">
        <v>6085</v>
      </c>
      <c r="O4606" t="s">
        <v>462</v>
      </c>
    </row>
    <row r="4607" spans="1:15" x14ac:dyDescent="0.3">
      <c r="A4607">
        <v>212619</v>
      </c>
      <c r="B4607">
        <v>122</v>
      </c>
      <c r="C4607" t="s">
        <v>552</v>
      </c>
      <c r="D4607" t="s">
        <v>2706</v>
      </c>
      <c r="E4607" t="s">
        <v>3831</v>
      </c>
      <c r="F4607" s="440">
        <v>46064</v>
      </c>
      <c r="G4607">
        <v>20301</v>
      </c>
      <c r="H4607" t="s">
        <v>5617</v>
      </c>
      <c r="I4607" t="s">
        <v>6085</v>
      </c>
      <c r="J4607">
        <v>6</v>
      </c>
      <c r="L4607">
        <v>124.62</v>
      </c>
      <c r="M4607">
        <v>20.77</v>
      </c>
      <c r="N4607" t="s">
        <v>6085</v>
      </c>
      <c r="O4607" t="s">
        <v>462</v>
      </c>
    </row>
    <row r="4608" spans="1:15" x14ac:dyDescent="0.3">
      <c r="A4608">
        <v>212618</v>
      </c>
      <c r="B4608">
        <v>122</v>
      </c>
      <c r="C4608" t="s">
        <v>552</v>
      </c>
      <c r="D4608" t="s">
        <v>2704</v>
      </c>
      <c r="E4608" t="s">
        <v>3832</v>
      </c>
      <c r="F4608" s="440">
        <v>46069</v>
      </c>
      <c r="G4608">
        <v>19772</v>
      </c>
      <c r="H4608" t="s">
        <v>6388</v>
      </c>
      <c r="I4608" t="s">
        <v>6085</v>
      </c>
      <c r="J4608">
        <v>4</v>
      </c>
      <c r="K4608" t="s">
        <v>5598</v>
      </c>
      <c r="L4608">
        <v>180</v>
      </c>
      <c r="M4608">
        <v>45</v>
      </c>
      <c r="N4608" t="s">
        <v>6085</v>
      </c>
      <c r="O4608" t="s">
        <v>462</v>
      </c>
    </row>
    <row r="4609" spans="1:15" x14ac:dyDescent="0.3">
      <c r="A4609">
        <v>212617</v>
      </c>
      <c r="B4609">
        <v>122</v>
      </c>
      <c r="C4609" t="s">
        <v>552</v>
      </c>
      <c r="D4609" t="s">
        <v>2709</v>
      </c>
      <c r="E4609" t="s">
        <v>3833</v>
      </c>
      <c r="F4609" s="440">
        <v>46070</v>
      </c>
      <c r="G4609">
        <v>25050</v>
      </c>
      <c r="H4609" t="s">
        <v>6390</v>
      </c>
      <c r="I4609" t="s">
        <v>6085</v>
      </c>
      <c r="J4609">
        <v>10</v>
      </c>
      <c r="K4609" t="s">
        <v>5598</v>
      </c>
      <c r="L4609">
        <v>819</v>
      </c>
      <c r="M4609">
        <v>81.900000000000006</v>
      </c>
      <c r="N4609" t="s">
        <v>6085</v>
      </c>
      <c r="O4609" t="s">
        <v>462</v>
      </c>
    </row>
    <row r="4610" spans="1:15" x14ac:dyDescent="0.3">
      <c r="A4610">
        <v>212616</v>
      </c>
      <c r="B4610">
        <v>122</v>
      </c>
      <c r="C4610" t="s">
        <v>552</v>
      </c>
      <c r="D4610" t="s">
        <v>2727</v>
      </c>
      <c r="E4610" t="s">
        <v>3834</v>
      </c>
      <c r="F4610" s="440">
        <v>46069</v>
      </c>
      <c r="G4610">
        <v>26584</v>
      </c>
      <c r="H4610" t="s">
        <v>5713</v>
      </c>
      <c r="I4610" t="s">
        <v>6085</v>
      </c>
      <c r="J4610">
        <v>5.09</v>
      </c>
      <c r="K4610" t="s">
        <v>5598</v>
      </c>
      <c r="L4610">
        <v>412.29</v>
      </c>
      <c r="M4610">
        <v>81</v>
      </c>
      <c r="N4610" t="s">
        <v>6085</v>
      </c>
      <c r="O4610" t="s">
        <v>462</v>
      </c>
    </row>
    <row r="4611" spans="1:15" x14ac:dyDescent="0.3">
      <c r="A4611">
        <v>212616</v>
      </c>
      <c r="B4611">
        <v>122</v>
      </c>
      <c r="C4611" t="s">
        <v>552</v>
      </c>
      <c r="D4611" t="s">
        <v>2727</v>
      </c>
      <c r="E4611" t="s">
        <v>3834</v>
      </c>
      <c r="F4611" s="440">
        <v>46069</v>
      </c>
      <c r="G4611">
        <v>26580</v>
      </c>
      <c r="H4611" t="s">
        <v>5909</v>
      </c>
      <c r="I4611" t="s">
        <v>6085</v>
      </c>
      <c r="J4611">
        <v>21.89</v>
      </c>
      <c r="K4611" t="s">
        <v>5598</v>
      </c>
      <c r="L4611">
        <v>2451.6799999999998</v>
      </c>
      <c r="M4611">
        <v>112</v>
      </c>
      <c r="N4611" t="s">
        <v>6085</v>
      </c>
      <c r="O4611" t="s">
        <v>462</v>
      </c>
    </row>
    <row r="4612" spans="1:15" x14ac:dyDescent="0.3">
      <c r="A4612">
        <v>212616</v>
      </c>
      <c r="B4612">
        <v>122</v>
      </c>
      <c r="C4612" t="s">
        <v>552</v>
      </c>
      <c r="D4612" t="s">
        <v>2727</v>
      </c>
      <c r="E4612" t="s">
        <v>3834</v>
      </c>
      <c r="F4612" s="440">
        <v>46069</v>
      </c>
      <c r="G4612">
        <v>28479</v>
      </c>
      <c r="H4612" t="s">
        <v>5959</v>
      </c>
      <c r="I4612" t="s">
        <v>6085</v>
      </c>
      <c r="J4612">
        <v>15.29</v>
      </c>
      <c r="K4612" t="s">
        <v>5598</v>
      </c>
      <c r="L4612">
        <v>1238.49</v>
      </c>
      <c r="M4612">
        <v>81</v>
      </c>
      <c r="N4612" t="s">
        <v>6085</v>
      </c>
      <c r="O4612" t="s">
        <v>462</v>
      </c>
    </row>
    <row r="4613" spans="1:15" x14ac:dyDescent="0.3">
      <c r="A4613">
        <v>212615</v>
      </c>
      <c r="B4613">
        <v>122</v>
      </c>
      <c r="C4613" t="s">
        <v>552</v>
      </c>
      <c r="D4613" t="s">
        <v>2729</v>
      </c>
      <c r="E4613" t="s">
        <v>3835</v>
      </c>
      <c r="F4613" s="440">
        <v>46071</v>
      </c>
      <c r="G4613">
        <v>19034</v>
      </c>
      <c r="H4613" t="s">
        <v>5712</v>
      </c>
      <c r="I4613" t="s">
        <v>6085</v>
      </c>
      <c r="J4613">
        <v>20</v>
      </c>
      <c r="K4613" t="s">
        <v>5598</v>
      </c>
      <c r="L4613">
        <v>179.8</v>
      </c>
      <c r="M4613">
        <v>8.99</v>
      </c>
      <c r="N4613" t="s">
        <v>6085</v>
      </c>
      <c r="O4613" t="s">
        <v>462</v>
      </c>
    </row>
    <row r="4614" spans="1:15" x14ac:dyDescent="0.3">
      <c r="A4614">
        <v>212615</v>
      </c>
      <c r="B4614">
        <v>122</v>
      </c>
      <c r="C4614" t="s">
        <v>552</v>
      </c>
      <c r="D4614" t="s">
        <v>2729</v>
      </c>
      <c r="E4614" t="s">
        <v>3835</v>
      </c>
      <c r="F4614" s="440">
        <v>46071</v>
      </c>
      <c r="G4614">
        <v>18832</v>
      </c>
      <c r="H4614" t="s">
        <v>5898</v>
      </c>
      <c r="I4614" t="s">
        <v>6085</v>
      </c>
      <c r="J4614">
        <v>15.6</v>
      </c>
      <c r="K4614" t="s">
        <v>5598</v>
      </c>
      <c r="L4614">
        <v>622.44000000000005</v>
      </c>
      <c r="M4614">
        <v>39.9</v>
      </c>
      <c r="N4614" t="s">
        <v>6085</v>
      </c>
      <c r="O4614" t="s">
        <v>462</v>
      </c>
    </row>
    <row r="4615" spans="1:15" x14ac:dyDescent="0.3">
      <c r="A4615">
        <v>212615</v>
      </c>
      <c r="B4615">
        <v>122</v>
      </c>
      <c r="C4615" t="s">
        <v>552</v>
      </c>
      <c r="D4615" t="s">
        <v>2729</v>
      </c>
      <c r="E4615" t="s">
        <v>3835</v>
      </c>
      <c r="F4615" s="440">
        <v>46071</v>
      </c>
      <c r="G4615">
        <v>25128</v>
      </c>
      <c r="H4615" t="s">
        <v>5897</v>
      </c>
      <c r="I4615" t="s">
        <v>6085</v>
      </c>
      <c r="J4615">
        <v>15.8</v>
      </c>
      <c r="K4615" t="s">
        <v>5598</v>
      </c>
      <c r="L4615">
        <v>614.62</v>
      </c>
      <c r="M4615">
        <v>38.9</v>
      </c>
      <c r="N4615" t="s">
        <v>6085</v>
      </c>
      <c r="O4615" t="s">
        <v>462</v>
      </c>
    </row>
    <row r="4616" spans="1:15" x14ac:dyDescent="0.3">
      <c r="A4616">
        <v>212615</v>
      </c>
      <c r="B4616">
        <v>122</v>
      </c>
      <c r="C4616" t="s">
        <v>552</v>
      </c>
      <c r="D4616" t="s">
        <v>2729</v>
      </c>
      <c r="E4616" t="s">
        <v>3835</v>
      </c>
      <c r="F4616" s="440">
        <v>46071</v>
      </c>
      <c r="G4616">
        <v>25126</v>
      </c>
      <c r="H4616" t="s">
        <v>5859</v>
      </c>
      <c r="I4616" t="s">
        <v>6085</v>
      </c>
      <c r="J4616">
        <v>16.5</v>
      </c>
      <c r="K4616" t="s">
        <v>5598</v>
      </c>
      <c r="L4616">
        <v>691.35</v>
      </c>
      <c r="M4616">
        <v>41.9</v>
      </c>
      <c r="N4616" t="s">
        <v>6085</v>
      </c>
      <c r="O4616" t="s">
        <v>462</v>
      </c>
    </row>
    <row r="4617" spans="1:15" x14ac:dyDescent="0.3">
      <c r="A4617">
        <v>212615</v>
      </c>
      <c r="B4617">
        <v>122</v>
      </c>
      <c r="C4617" t="s">
        <v>552</v>
      </c>
      <c r="D4617" t="s">
        <v>2729</v>
      </c>
      <c r="E4617" t="s">
        <v>3835</v>
      </c>
      <c r="F4617" s="440">
        <v>46071</v>
      </c>
      <c r="G4617">
        <v>19017</v>
      </c>
      <c r="H4617" t="s">
        <v>5715</v>
      </c>
      <c r="I4617" t="s">
        <v>6085</v>
      </c>
      <c r="J4617">
        <v>15.5</v>
      </c>
      <c r="K4617" t="s">
        <v>5598</v>
      </c>
      <c r="L4617">
        <v>232.34</v>
      </c>
      <c r="M4617">
        <v>14.989677</v>
      </c>
      <c r="N4617" t="s">
        <v>6085</v>
      </c>
      <c r="O4617" t="s">
        <v>462</v>
      </c>
    </row>
    <row r="4618" spans="1:15" x14ac:dyDescent="0.3">
      <c r="A4618">
        <v>212614</v>
      </c>
      <c r="B4618">
        <v>122</v>
      </c>
      <c r="C4618" t="s">
        <v>552</v>
      </c>
      <c r="D4618" t="s">
        <v>2702</v>
      </c>
      <c r="E4618" t="s">
        <v>3836</v>
      </c>
      <c r="F4618" s="440">
        <v>46071</v>
      </c>
      <c r="G4618">
        <v>19203</v>
      </c>
      <c r="H4618" t="s">
        <v>5692</v>
      </c>
      <c r="I4618" t="s">
        <v>6085</v>
      </c>
      <c r="J4618">
        <v>28</v>
      </c>
      <c r="K4618" t="s">
        <v>5613</v>
      </c>
      <c r="L4618">
        <v>89.04</v>
      </c>
      <c r="M4618">
        <v>3.18</v>
      </c>
      <c r="N4618" t="s">
        <v>6085</v>
      </c>
      <c r="O4618" t="s">
        <v>462</v>
      </c>
    </row>
    <row r="4619" spans="1:15" x14ac:dyDescent="0.3">
      <c r="A4619">
        <v>212614</v>
      </c>
      <c r="B4619">
        <v>122</v>
      </c>
      <c r="C4619" t="s">
        <v>552</v>
      </c>
      <c r="D4619" t="s">
        <v>2702</v>
      </c>
      <c r="E4619" t="s">
        <v>3836</v>
      </c>
      <c r="F4619" s="440">
        <v>46071</v>
      </c>
      <c r="G4619">
        <v>25481</v>
      </c>
      <c r="H4619" t="s">
        <v>6355</v>
      </c>
      <c r="I4619" t="s">
        <v>6085</v>
      </c>
      <c r="J4619">
        <v>4</v>
      </c>
      <c r="K4619" t="s">
        <v>5605</v>
      </c>
      <c r="L4619">
        <v>208</v>
      </c>
      <c r="M4619">
        <v>52</v>
      </c>
      <c r="N4619" t="s">
        <v>6085</v>
      </c>
      <c r="O4619" t="s">
        <v>462</v>
      </c>
    </row>
    <row r="4620" spans="1:15" x14ac:dyDescent="0.3">
      <c r="A4620">
        <v>212613</v>
      </c>
      <c r="B4620">
        <v>122</v>
      </c>
      <c r="C4620" t="s">
        <v>552</v>
      </c>
      <c r="D4620" t="s">
        <v>2520</v>
      </c>
      <c r="E4620" t="s">
        <v>3837</v>
      </c>
      <c r="F4620" s="440">
        <v>46070</v>
      </c>
      <c r="G4620">
        <v>19787</v>
      </c>
      <c r="H4620" t="s">
        <v>5914</v>
      </c>
      <c r="I4620" t="s">
        <v>6085</v>
      </c>
      <c r="J4620">
        <v>1.5</v>
      </c>
      <c r="K4620" t="s">
        <v>5598</v>
      </c>
      <c r="L4620">
        <v>7.95</v>
      </c>
      <c r="M4620">
        <v>5.3</v>
      </c>
      <c r="N4620" t="s">
        <v>6085</v>
      </c>
      <c r="O4620" t="s">
        <v>462</v>
      </c>
    </row>
    <row r="4621" spans="1:15" x14ac:dyDescent="0.3">
      <c r="A4621">
        <v>212613</v>
      </c>
      <c r="B4621">
        <v>122</v>
      </c>
      <c r="C4621" t="s">
        <v>552</v>
      </c>
      <c r="D4621" t="s">
        <v>2520</v>
      </c>
      <c r="E4621" t="s">
        <v>3837</v>
      </c>
      <c r="F4621" s="440">
        <v>46070</v>
      </c>
      <c r="G4621">
        <v>19505</v>
      </c>
      <c r="H4621" t="s">
        <v>5978</v>
      </c>
      <c r="I4621" t="s">
        <v>6085</v>
      </c>
      <c r="J4621">
        <v>1</v>
      </c>
      <c r="K4621" t="s">
        <v>5598</v>
      </c>
      <c r="L4621">
        <v>16</v>
      </c>
      <c r="M4621">
        <v>16</v>
      </c>
      <c r="N4621" t="s">
        <v>6085</v>
      </c>
      <c r="O4621" t="s">
        <v>462</v>
      </c>
    </row>
    <row r="4622" spans="1:15" x14ac:dyDescent="0.3">
      <c r="A4622">
        <v>212613</v>
      </c>
      <c r="B4622">
        <v>122</v>
      </c>
      <c r="C4622" t="s">
        <v>552</v>
      </c>
      <c r="D4622" t="s">
        <v>2520</v>
      </c>
      <c r="E4622" t="s">
        <v>3837</v>
      </c>
      <c r="F4622" s="440">
        <v>46070</v>
      </c>
      <c r="G4622">
        <v>19465</v>
      </c>
      <c r="H4622" t="s">
        <v>5953</v>
      </c>
      <c r="I4622" t="s">
        <v>6085</v>
      </c>
      <c r="J4622">
        <v>1</v>
      </c>
      <c r="K4622" t="s">
        <v>5598</v>
      </c>
      <c r="L4622">
        <v>7.5</v>
      </c>
      <c r="M4622">
        <v>7.5</v>
      </c>
      <c r="N4622" t="s">
        <v>6085</v>
      </c>
      <c r="O4622" t="s">
        <v>462</v>
      </c>
    </row>
    <row r="4623" spans="1:15" x14ac:dyDescent="0.3">
      <c r="A4623">
        <v>212613</v>
      </c>
      <c r="B4623">
        <v>122</v>
      </c>
      <c r="C4623" t="s">
        <v>552</v>
      </c>
      <c r="D4623" t="s">
        <v>2520</v>
      </c>
      <c r="E4623" t="s">
        <v>3837</v>
      </c>
      <c r="F4623" s="440">
        <v>46070</v>
      </c>
      <c r="G4623">
        <v>19476</v>
      </c>
      <c r="H4623" t="s">
        <v>6017</v>
      </c>
      <c r="I4623" t="s">
        <v>6085</v>
      </c>
      <c r="J4623">
        <v>0.3</v>
      </c>
      <c r="K4623" t="s">
        <v>5598</v>
      </c>
      <c r="L4623">
        <v>19.5</v>
      </c>
      <c r="M4623">
        <v>65</v>
      </c>
      <c r="N4623" t="s">
        <v>6085</v>
      </c>
      <c r="O4623" t="s">
        <v>462</v>
      </c>
    </row>
    <row r="4624" spans="1:15" x14ac:dyDescent="0.3">
      <c r="A4624">
        <v>212613</v>
      </c>
      <c r="B4624">
        <v>122</v>
      </c>
      <c r="C4624" t="s">
        <v>552</v>
      </c>
      <c r="D4624" t="s">
        <v>2520</v>
      </c>
      <c r="E4624" t="s">
        <v>3837</v>
      </c>
      <c r="F4624" s="440">
        <v>46070</v>
      </c>
      <c r="G4624">
        <v>19488</v>
      </c>
      <c r="H4624" t="s">
        <v>5930</v>
      </c>
      <c r="I4624" t="s">
        <v>6085</v>
      </c>
      <c r="J4624">
        <v>0.6</v>
      </c>
      <c r="K4624" t="s">
        <v>5598</v>
      </c>
      <c r="L4624">
        <v>9</v>
      </c>
      <c r="M4624">
        <v>15</v>
      </c>
      <c r="N4624" t="s">
        <v>6085</v>
      </c>
      <c r="O4624" t="s">
        <v>462</v>
      </c>
    </row>
    <row r="4625" spans="1:15" x14ac:dyDescent="0.3">
      <c r="A4625">
        <v>212613</v>
      </c>
      <c r="B4625">
        <v>122</v>
      </c>
      <c r="C4625" t="s">
        <v>552</v>
      </c>
      <c r="D4625" t="s">
        <v>2520</v>
      </c>
      <c r="E4625" t="s">
        <v>3837</v>
      </c>
      <c r="F4625" s="440">
        <v>46070</v>
      </c>
      <c r="G4625">
        <v>19498</v>
      </c>
      <c r="H4625" t="s">
        <v>5979</v>
      </c>
      <c r="I4625" t="s">
        <v>6085</v>
      </c>
      <c r="J4625">
        <v>0.6</v>
      </c>
      <c r="K4625" t="s">
        <v>5598</v>
      </c>
      <c r="L4625">
        <v>12</v>
      </c>
      <c r="M4625">
        <v>20</v>
      </c>
      <c r="N4625" t="s">
        <v>6085</v>
      </c>
      <c r="O4625" t="s">
        <v>462</v>
      </c>
    </row>
    <row r="4626" spans="1:15" x14ac:dyDescent="0.3">
      <c r="A4626">
        <v>212613</v>
      </c>
      <c r="B4626">
        <v>122</v>
      </c>
      <c r="C4626" t="s">
        <v>552</v>
      </c>
      <c r="D4626" t="s">
        <v>2520</v>
      </c>
      <c r="E4626" t="s">
        <v>3837</v>
      </c>
      <c r="F4626" s="440">
        <v>46070</v>
      </c>
      <c r="G4626">
        <v>19502</v>
      </c>
      <c r="H4626" t="s">
        <v>6015</v>
      </c>
      <c r="I4626" t="s">
        <v>6085</v>
      </c>
      <c r="J4626">
        <v>1</v>
      </c>
      <c r="K4626" t="s">
        <v>5598</v>
      </c>
      <c r="L4626">
        <v>28</v>
      </c>
      <c r="M4626">
        <v>28</v>
      </c>
      <c r="N4626" t="s">
        <v>6085</v>
      </c>
      <c r="O4626" t="s">
        <v>462</v>
      </c>
    </row>
    <row r="4627" spans="1:15" x14ac:dyDescent="0.3">
      <c r="A4627">
        <v>212613</v>
      </c>
      <c r="B4627">
        <v>122</v>
      </c>
      <c r="C4627" t="s">
        <v>552</v>
      </c>
      <c r="D4627" t="s">
        <v>2520</v>
      </c>
      <c r="E4627" t="s">
        <v>3837</v>
      </c>
      <c r="F4627" s="440">
        <v>46070</v>
      </c>
      <c r="G4627">
        <v>19558</v>
      </c>
      <c r="H4627" t="s">
        <v>5950</v>
      </c>
      <c r="I4627" t="s">
        <v>6085</v>
      </c>
      <c r="J4627">
        <v>0.6</v>
      </c>
      <c r="K4627" t="s">
        <v>5598</v>
      </c>
      <c r="L4627">
        <v>9</v>
      </c>
      <c r="M4627">
        <v>15</v>
      </c>
      <c r="N4627" t="s">
        <v>6085</v>
      </c>
      <c r="O4627" t="s">
        <v>462</v>
      </c>
    </row>
    <row r="4628" spans="1:15" x14ac:dyDescent="0.3">
      <c r="A4628">
        <v>212613</v>
      </c>
      <c r="B4628">
        <v>122</v>
      </c>
      <c r="C4628" t="s">
        <v>552</v>
      </c>
      <c r="D4628" t="s">
        <v>2520</v>
      </c>
      <c r="E4628" t="s">
        <v>3837</v>
      </c>
      <c r="F4628" s="440">
        <v>46070</v>
      </c>
      <c r="G4628">
        <v>19657</v>
      </c>
      <c r="H4628" t="s">
        <v>5916</v>
      </c>
      <c r="I4628" t="s">
        <v>6085</v>
      </c>
      <c r="J4628">
        <v>1</v>
      </c>
      <c r="K4628" t="s">
        <v>5598</v>
      </c>
      <c r="L4628">
        <v>5.5</v>
      </c>
      <c r="M4628">
        <v>5.5</v>
      </c>
      <c r="N4628" t="s">
        <v>6085</v>
      </c>
      <c r="O4628" t="s">
        <v>462</v>
      </c>
    </row>
    <row r="4629" spans="1:15" x14ac:dyDescent="0.3">
      <c r="A4629">
        <v>212613</v>
      </c>
      <c r="B4629">
        <v>122</v>
      </c>
      <c r="C4629" t="s">
        <v>552</v>
      </c>
      <c r="D4629" t="s">
        <v>2520</v>
      </c>
      <c r="E4629" t="s">
        <v>3837</v>
      </c>
      <c r="F4629" s="440">
        <v>46070</v>
      </c>
      <c r="G4629">
        <v>19846</v>
      </c>
      <c r="H4629" t="s">
        <v>6060</v>
      </c>
      <c r="I4629" t="s">
        <v>6085</v>
      </c>
      <c r="J4629">
        <v>0.5</v>
      </c>
      <c r="K4629" t="s">
        <v>5598</v>
      </c>
      <c r="L4629">
        <v>11.25</v>
      </c>
      <c r="M4629">
        <v>22.5</v>
      </c>
      <c r="N4629" t="s">
        <v>6085</v>
      </c>
      <c r="O4629" t="s">
        <v>462</v>
      </c>
    </row>
    <row r="4630" spans="1:15" x14ac:dyDescent="0.3">
      <c r="A4630">
        <v>212613</v>
      </c>
      <c r="B4630">
        <v>122</v>
      </c>
      <c r="C4630" t="s">
        <v>552</v>
      </c>
      <c r="D4630" t="s">
        <v>2520</v>
      </c>
      <c r="E4630" t="s">
        <v>3837</v>
      </c>
      <c r="F4630" s="440">
        <v>46070</v>
      </c>
      <c r="G4630">
        <v>23113</v>
      </c>
      <c r="H4630" t="s">
        <v>5985</v>
      </c>
      <c r="I4630" t="s">
        <v>6085</v>
      </c>
      <c r="J4630">
        <v>0.8</v>
      </c>
      <c r="K4630" t="s">
        <v>5598</v>
      </c>
      <c r="L4630">
        <v>9.1999999999999993</v>
      </c>
      <c r="M4630">
        <v>11.5</v>
      </c>
      <c r="N4630" t="s">
        <v>6085</v>
      </c>
      <c r="O4630" t="s">
        <v>462</v>
      </c>
    </row>
    <row r="4631" spans="1:15" x14ac:dyDescent="0.3">
      <c r="A4631">
        <v>212613</v>
      </c>
      <c r="B4631">
        <v>122</v>
      </c>
      <c r="C4631" t="s">
        <v>552</v>
      </c>
      <c r="D4631" t="s">
        <v>2520</v>
      </c>
      <c r="E4631" t="s">
        <v>3837</v>
      </c>
      <c r="F4631" s="440">
        <v>46070</v>
      </c>
      <c r="G4631">
        <v>19480</v>
      </c>
      <c r="H4631" t="s">
        <v>5936</v>
      </c>
      <c r="I4631" t="s">
        <v>6085</v>
      </c>
      <c r="J4631">
        <v>0.2</v>
      </c>
      <c r="K4631" t="s">
        <v>5598</v>
      </c>
      <c r="L4631">
        <v>3.4</v>
      </c>
      <c r="M4631">
        <v>17</v>
      </c>
      <c r="N4631" t="s">
        <v>6085</v>
      </c>
      <c r="O4631" t="s">
        <v>462</v>
      </c>
    </row>
    <row r="4632" spans="1:15" x14ac:dyDescent="0.3">
      <c r="A4632">
        <v>212613</v>
      </c>
      <c r="B4632">
        <v>122</v>
      </c>
      <c r="C4632" t="s">
        <v>552</v>
      </c>
      <c r="D4632" t="s">
        <v>2520</v>
      </c>
      <c r="E4632" t="s">
        <v>3837</v>
      </c>
      <c r="F4632" s="440">
        <v>46070</v>
      </c>
      <c r="G4632">
        <v>23241</v>
      </c>
      <c r="H4632" t="s">
        <v>5932</v>
      </c>
      <c r="I4632" t="s">
        <v>6085</v>
      </c>
      <c r="J4632">
        <v>1</v>
      </c>
      <c r="K4632" t="s">
        <v>5598</v>
      </c>
      <c r="L4632">
        <v>9.5</v>
      </c>
      <c r="M4632">
        <v>9.5</v>
      </c>
      <c r="N4632" t="s">
        <v>6085</v>
      </c>
      <c r="O4632" t="s">
        <v>462</v>
      </c>
    </row>
    <row r="4633" spans="1:15" x14ac:dyDescent="0.3">
      <c r="A4633">
        <v>212613</v>
      </c>
      <c r="B4633">
        <v>122</v>
      </c>
      <c r="C4633" t="s">
        <v>552</v>
      </c>
      <c r="D4633" t="s">
        <v>2520</v>
      </c>
      <c r="E4633" t="s">
        <v>3837</v>
      </c>
      <c r="F4633" s="440">
        <v>46070</v>
      </c>
      <c r="G4633">
        <v>23236</v>
      </c>
      <c r="H4633" t="s">
        <v>5934</v>
      </c>
      <c r="I4633" t="s">
        <v>6085</v>
      </c>
      <c r="J4633">
        <v>2.5</v>
      </c>
      <c r="K4633" t="s">
        <v>5598</v>
      </c>
      <c r="L4633">
        <v>17.5</v>
      </c>
      <c r="M4633">
        <v>7</v>
      </c>
      <c r="N4633" t="s">
        <v>6085</v>
      </c>
      <c r="O4633" t="s">
        <v>462</v>
      </c>
    </row>
    <row r="4634" spans="1:15" x14ac:dyDescent="0.3">
      <c r="A4634">
        <v>212613</v>
      </c>
      <c r="B4634">
        <v>122</v>
      </c>
      <c r="C4634" t="s">
        <v>552</v>
      </c>
      <c r="D4634" t="s">
        <v>2520</v>
      </c>
      <c r="E4634" t="s">
        <v>3837</v>
      </c>
      <c r="F4634" s="440">
        <v>46070</v>
      </c>
      <c r="G4634">
        <v>19472</v>
      </c>
      <c r="H4634" t="s">
        <v>6064</v>
      </c>
      <c r="I4634" t="s">
        <v>6085</v>
      </c>
      <c r="J4634">
        <v>1.5</v>
      </c>
      <c r="K4634" t="s">
        <v>5598</v>
      </c>
      <c r="L4634">
        <v>42</v>
      </c>
      <c r="M4634">
        <v>28</v>
      </c>
      <c r="N4634" t="s">
        <v>6085</v>
      </c>
      <c r="O4634" t="s">
        <v>462</v>
      </c>
    </row>
    <row r="4635" spans="1:15" x14ac:dyDescent="0.3">
      <c r="A4635">
        <v>212613</v>
      </c>
      <c r="B4635">
        <v>122</v>
      </c>
      <c r="C4635" t="s">
        <v>552</v>
      </c>
      <c r="D4635" t="s">
        <v>2520</v>
      </c>
      <c r="E4635" t="s">
        <v>3837</v>
      </c>
      <c r="F4635" s="440">
        <v>46070</v>
      </c>
      <c r="G4635">
        <v>23186</v>
      </c>
      <c r="H4635" t="s">
        <v>5955</v>
      </c>
      <c r="I4635" t="s">
        <v>6085</v>
      </c>
      <c r="J4635">
        <v>10</v>
      </c>
      <c r="K4635" t="s">
        <v>5598</v>
      </c>
      <c r="L4635">
        <v>80</v>
      </c>
      <c r="M4635">
        <v>8</v>
      </c>
      <c r="N4635" t="s">
        <v>6085</v>
      </c>
      <c r="O4635" t="s">
        <v>462</v>
      </c>
    </row>
    <row r="4636" spans="1:15" x14ac:dyDescent="0.3">
      <c r="A4636">
        <v>212613</v>
      </c>
      <c r="B4636">
        <v>122</v>
      </c>
      <c r="C4636" t="s">
        <v>552</v>
      </c>
      <c r="D4636" t="s">
        <v>2520</v>
      </c>
      <c r="E4636" t="s">
        <v>3837</v>
      </c>
      <c r="F4636" s="440">
        <v>46070</v>
      </c>
      <c r="G4636">
        <v>20623</v>
      </c>
      <c r="H4636" t="s">
        <v>6391</v>
      </c>
      <c r="I4636" t="s">
        <v>6085</v>
      </c>
      <c r="J4636">
        <v>1.2</v>
      </c>
      <c r="L4636">
        <v>70.8</v>
      </c>
      <c r="M4636">
        <v>59</v>
      </c>
      <c r="N4636" t="s">
        <v>6085</v>
      </c>
      <c r="O4636" t="s">
        <v>462</v>
      </c>
    </row>
    <row r="4637" spans="1:15" x14ac:dyDescent="0.3">
      <c r="A4637">
        <v>212612</v>
      </c>
      <c r="B4637">
        <v>122</v>
      </c>
      <c r="C4637" t="s">
        <v>552</v>
      </c>
      <c r="D4637" t="s">
        <v>3508</v>
      </c>
      <c r="E4637" t="s">
        <v>3838</v>
      </c>
      <c r="F4637" s="440">
        <v>46062</v>
      </c>
      <c r="G4637">
        <v>17162</v>
      </c>
      <c r="H4637" t="s">
        <v>6137</v>
      </c>
      <c r="I4637" t="s">
        <v>6097</v>
      </c>
      <c r="J4637">
        <v>6</v>
      </c>
      <c r="K4637" t="s">
        <v>5613</v>
      </c>
      <c r="L4637">
        <v>328.2</v>
      </c>
      <c r="M4637">
        <v>54.7</v>
      </c>
      <c r="N4637" t="s">
        <v>6099</v>
      </c>
      <c r="O4637" t="s">
        <v>462</v>
      </c>
    </row>
    <row r="4638" spans="1:15" x14ac:dyDescent="0.3">
      <c r="A4638">
        <v>212612</v>
      </c>
      <c r="B4638">
        <v>122</v>
      </c>
      <c r="C4638" t="s">
        <v>552</v>
      </c>
      <c r="D4638" t="s">
        <v>3508</v>
      </c>
      <c r="E4638" t="s">
        <v>3838</v>
      </c>
      <c r="F4638" s="440">
        <v>46062</v>
      </c>
      <c r="G4638">
        <v>17488</v>
      </c>
      <c r="H4638" t="s">
        <v>6130</v>
      </c>
      <c r="I4638" t="s">
        <v>6097</v>
      </c>
      <c r="J4638">
        <v>3</v>
      </c>
      <c r="K4638" t="s">
        <v>5703</v>
      </c>
      <c r="L4638">
        <v>68.069999999999993</v>
      </c>
      <c r="M4638">
        <v>22.69</v>
      </c>
      <c r="N4638" t="s">
        <v>6099</v>
      </c>
      <c r="O4638" t="s">
        <v>462</v>
      </c>
    </row>
    <row r="4639" spans="1:15" x14ac:dyDescent="0.3">
      <c r="A4639">
        <v>212612</v>
      </c>
      <c r="B4639">
        <v>122</v>
      </c>
      <c r="C4639" t="s">
        <v>552</v>
      </c>
      <c r="D4639" t="s">
        <v>3508</v>
      </c>
      <c r="E4639" t="s">
        <v>3838</v>
      </c>
      <c r="F4639" s="440">
        <v>46062</v>
      </c>
      <c r="G4639">
        <v>17504</v>
      </c>
      <c r="H4639" t="s">
        <v>6132</v>
      </c>
      <c r="I4639" t="s">
        <v>6102</v>
      </c>
      <c r="J4639">
        <v>3</v>
      </c>
      <c r="K4639" t="s">
        <v>5613</v>
      </c>
      <c r="L4639">
        <v>68.069999999999993</v>
      </c>
      <c r="M4639">
        <v>22.69</v>
      </c>
      <c r="N4639" t="s">
        <v>6099</v>
      </c>
      <c r="O4639" t="s">
        <v>462</v>
      </c>
    </row>
    <row r="4640" spans="1:15" x14ac:dyDescent="0.3">
      <c r="A4640">
        <v>212612</v>
      </c>
      <c r="B4640">
        <v>122</v>
      </c>
      <c r="C4640" t="s">
        <v>552</v>
      </c>
      <c r="D4640" t="s">
        <v>3508</v>
      </c>
      <c r="E4640" t="s">
        <v>3838</v>
      </c>
      <c r="F4640" s="440">
        <v>46062</v>
      </c>
      <c r="G4640">
        <v>21665</v>
      </c>
      <c r="H4640" t="s">
        <v>6096</v>
      </c>
      <c r="I4640" t="s">
        <v>6097</v>
      </c>
      <c r="J4640">
        <v>6</v>
      </c>
      <c r="K4640" t="s">
        <v>6098</v>
      </c>
      <c r="L4640">
        <v>190.92</v>
      </c>
      <c r="M4640">
        <v>31.82</v>
      </c>
      <c r="N4640" t="s">
        <v>6099</v>
      </c>
      <c r="O4640" t="s">
        <v>462</v>
      </c>
    </row>
    <row r="4641" spans="1:15" x14ac:dyDescent="0.3">
      <c r="A4641">
        <v>212611</v>
      </c>
      <c r="B4641">
        <v>122</v>
      </c>
      <c r="C4641" t="s">
        <v>552</v>
      </c>
      <c r="D4641" t="s">
        <v>2749</v>
      </c>
      <c r="E4641" t="s">
        <v>3839</v>
      </c>
      <c r="F4641" s="440">
        <v>46072</v>
      </c>
      <c r="G4641">
        <v>26591</v>
      </c>
      <c r="H4641" t="s">
        <v>5834</v>
      </c>
      <c r="I4641" t="s">
        <v>6085</v>
      </c>
      <c r="J4641">
        <v>1</v>
      </c>
      <c r="K4641" t="s">
        <v>5598</v>
      </c>
      <c r="L4641">
        <v>252</v>
      </c>
      <c r="M4641">
        <v>252</v>
      </c>
      <c r="N4641" t="s">
        <v>6085</v>
      </c>
      <c r="O4641" t="s">
        <v>462</v>
      </c>
    </row>
    <row r="4642" spans="1:15" x14ac:dyDescent="0.3">
      <c r="A4642">
        <v>212611</v>
      </c>
      <c r="B4642">
        <v>122</v>
      </c>
      <c r="C4642" t="s">
        <v>552</v>
      </c>
      <c r="D4642" t="s">
        <v>2749</v>
      </c>
      <c r="E4642" t="s">
        <v>3839</v>
      </c>
      <c r="F4642" s="440">
        <v>46072</v>
      </c>
      <c r="G4642">
        <v>26588</v>
      </c>
      <c r="H4642" t="s">
        <v>5597</v>
      </c>
      <c r="I4642" t="s">
        <v>6085</v>
      </c>
      <c r="J4642">
        <v>1</v>
      </c>
      <c r="K4642" t="s">
        <v>5598</v>
      </c>
      <c r="L4642">
        <v>228</v>
      </c>
      <c r="M4642">
        <v>228</v>
      </c>
      <c r="N4642" t="s">
        <v>6085</v>
      </c>
      <c r="O4642" t="s">
        <v>462</v>
      </c>
    </row>
    <row r="4643" spans="1:15" x14ac:dyDescent="0.3">
      <c r="A4643">
        <v>212610</v>
      </c>
      <c r="B4643">
        <v>122</v>
      </c>
      <c r="C4643" t="s">
        <v>552</v>
      </c>
      <c r="D4643" t="s">
        <v>3508</v>
      </c>
      <c r="E4643" t="s">
        <v>3840</v>
      </c>
      <c r="F4643" s="440">
        <v>46071</v>
      </c>
      <c r="G4643">
        <v>20871</v>
      </c>
      <c r="H4643" t="s">
        <v>5663</v>
      </c>
      <c r="I4643" t="s">
        <v>6085</v>
      </c>
      <c r="J4643">
        <v>4</v>
      </c>
      <c r="K4643" t="s">
        <v>5625</v>
      </c>
      <c r="L4643">
        <v>75.599999999999994</v>
      </c>
      <c r="M4643">
        <v>18.899999999999999</v>
      </c>
      <c r="N4643" t="s">
        <v>6085</v>
      </c>
      <c r="O4643" t="s">
        <v>462</v>
      </c>
    </row>
    <row r="4644" spans="1:15" x14ac:dyDescent="0.3">
      <c r="A4644">
        <v>212610</v>
      </c>
      <c r="B4644">
        <v>122</v>
      </c>
      <c r="C4644" t="s">
        <v>552</v>
      </c>
      <c r="D4644" t="s">
        <v>3508</v>
      </c>
      <c r="E4644" t="s">
        <v>3840</v>
      </c>
      <c r="F4644" s="440">
        <v>46071</v>
      </c>
      <c r="G4644">
        <v>20861</v>
      </c>
      <c r="H4644" t="s">
        <v>5854</v>
      </c>
      <c r="I4644" t="s">
        <v>6085</v>
      </c>
      <c r="J4644">
        <v>5</v>
      </c>
      <c r="K4644" t="s">
        <v>5613</v>
      </c>
      <c r="L4644">
        <v>233.5</v>
      </c>
      <c r="M4644">
        <v>46.7</v>
      </c>
      <c r="N4644" t="s">
        <v>6085</v>
      </c>
      <c r="O4644" t="s">
        <v>462</v>
      </c>
    </row>
    <row r="4645" spans="1:15" x14ac:dyDescent="0.3">
      <c r="A4645">
        <v>212609</v>
      </c>
      <c r="B4645">
        <v>122</v>
      </c>
      <c r="C4645" t="s">
        <v>552</v>
      </c>
      <c r="D4645" t="s">
        <v>3508</v>
      </c>
      <c r="E4645" t="s">
        <v>3841</v>
      </c>
      <c r="F4645" s="440">
        <v>46071</v>
      </c>
      <c r="G4645">
        <v>17476</v>
      </c>
      <c r="H4645" t="s">
        <v>6138</v>
      </c>
      <c r="I4645" t="s">
        <v>6102</v>
      </c>
      <c r="J4645">
        <v>3</v>
      </c>
      <c r="K4645" t="s">
        <v>5605</v>
      </c>
      <c r="L4645">
        <v>68.069999999999993</v>
      </c>
      <c r="M4645">
        <v>22.69</v>
      </c>
      <c r="N4645" t="s">
        <v>6099</v>
      </c>
      <c r="O4645" t="s">
        <v>462</v>
      </c>
    </row>
    <row r="4646" spans="1:15" x14ac:dyDescent="0.3">
      <c r="A4646">
        <v>212609</v>
      </c>
      <c r="B4646">
        <v>122</v>
      </c>
      <c r="C4646" t="s">
        <v>552</v>
      </c>
      <c r="D4646" t="s">
        <v>3508</v>
      </c>
      <c r="E4646" t="s">
        <v>3841</v>
      </c>
      <c r="F4646" s="440">
        <v>46071</v>
      </c>
      <c r="G4646">
        <v>17504</v>
      </c>
      <c r="H4646" t="s">
        <v>6132</v>
      </c>
      <c r="I4646" t="s">
        <v>6102</v>
      </c>
      <c r="J4646">
        <v>3</v>
      </c>
      <c r="K4646" t="s">
        <v>5613</v>
      </c>
      <c r="L4646">
        <v>68.069999999999993</v>
      </c>
      <c r="M4646">
        <v>22.69</v>
      </c>
      <c r="N4646" t="s">
        <v>6099</v>
      </c>
      <c r="O4646" t="s">
        <v>462</v>
      </c>
    </row>
    <row r="4647" spans="1:15" x14ac:dyDescent="0.3">
      <c r="A4647">
        <v>212608</v>
      </c>
      <c r="B4647">
        <v>122</v>
      </c>
      <c r="C4647" t="s">
        <v>552</v>
      </c>
      <c r="D4647" t="s">
        <v>3769</v>
      </c>
      <c r="E4647" t="s">
        <v>3842</v>
      </c>
      <c r="F4647" s="440">
        <v>46071</v>
      </c>
      <c r="G4647">
        <v>26425</v>
      </c>
      <c r="H4647" t="s">
        <v>5949</v>
      </c>
      <c r="I4647" t="s">
        <v>6085</v>
      </c>
      <c r="J4647">
        <v>15</v>
      </c>
      <c r="K4647" t="s">
        <v>5598</v>
      </c>
      <c r="L4647">
        <v>450</v>
      </c>
      <c r="M4647">
        <v>30</v>
      </c>
      <c r="N4647" t="s">
        <v>6085</v>
      </c>
      <c r="O4647" t="s">
        <v>462</v>
      </c>
    </row>
    <row r="4648" spans="1:15" x14ac:dyDescent="0.3">
      <c r="A4648">
        <v>212608</v>
      </c>
      <c r="B4648">
        <v>122</v>
      </c>
      <c r="C4648" t="s">
        <v>552</v>
      </c>
      <c r="D4648" t="s">
        <v>3769</v>
      </c>
      <c r="E4648" t="s">
        <v>3842</v>
      </c>
      <c r="F4648" s="440">
        <v>46071</v>
      </c>
      <c r="G4648">
        <v>19632</v>
      </c>
      <c r="H4648" t="s">
        <v>5926</v>
      </c>
      <c r="I4648" t="s">
        <v>6085</v>
      </c>
      <c r="J4648">
        <v>5</v>
      </c>
      <c r="K4648" t="s">
        <v>5598</v>
      </c>
      <c r="L4648">
        <v>18.75</v>
      </c>
      <c r="M4648">
        <v>3.75</v>
      </c>
      <c r="N4648" t="s">
        <v>6085</v>
      </c>
      <c r="O4648" t="s">
        <v>462</v>
      </c>
    </row>
    <row r="4649" spans="1:15" x14ac:dyDescent="0.3">
      <c r="A4649">
        <v>212607</v>
      </c>
      <c r="B4649">
        <v>122</v>
      </c>
      <c r="C4649" t="s">
        <v>552</v>
      </c>
      <c r="D4649" t="s">
        <v>3843</v>
      </c>
      <c r="E4649" t="s">
        <v>3844</v>
      </c>
      <c r="F4649" s="440">
        <v>46071</v>
      </c>
      <c r="G4649">
        <v>17535</v>
      </c>
      <c r="H4649" t="s">
        <v>6127</v>
      </c>
      <c r="I4649" t="s">
        <v>6097</v>
      </c>
      <c r="J4649">
        <v>2</v>
      </c>
      <c r="K4649" t="s">
        <v>5613</v>
      </c>
      <c r="L4649">
        <v>249.8</v>
      </c>
      <c r="M4649">
        <v>124.9</v>
      </c>
      <c r="N4649" t="s">
        <v>6099</v>
      </c>
      <c r="O4649" t="s">
        <v>462</v>
      </c>
    </row>
    <row r="4650" spans="1:15" x14ac:dyDescent="0.3">
      <c r="A4650">
        <v>212607</v>
      </c>
      <c r="B4650">
        <v>122</v>
      </c>
      <c r="C4650" t="s">
        <v>552</v>
      </c>
      <c r="D4650" t="s">
        <v>3843</v>
      </c>
      <c r="E4650" t="s">
        <v>3844</v>
      </c>
      <c r="F4650" s="440">
        <v>46071</v>
      </c>
      <c r="G4650">
        <v>17361</v>
      </c>
      <c r="H4650" t="s">
        <v>6136</v>
      </c>
      <c r="I4650" t="s">
        <v>6097</v>
      </c>
      <c r="J4650">
        <v>4</v>
      </c>
      <c r="K4650" t="s">
        <v>5605</v>
      </c>
      <c r="L4650">
        <v>35.44</v>
      </c>
      <c r="M4650">
        <v>8.86</v>
      </c>
      <c r="N4650" t="s">
        <v>6099</v>
      </c>
      <c r="O4650" t="s">
        <v>462</v>
      </c>
    </row>
    <row r="4651" spans="1:15" x14ac:dyDescent="0.3">
      <c r="A4651">
        <v>212606</v>
      </c>
      <c r="B4651">
        <v>122</v>
      </c>
      <c r="C4651" t="s">
        <v>552</v>
      </c>
      <c r="D4651" t="s">
        <v>2706</v>
      </c>
      <c r="E4651" t="s">
        <v>3845</v>
      </c>
      <c r="F4651" s="440">
        <v>46071</v>
      </c>
      <c r="G4651">
        <v>20358</v>
      </c>
      <c r="H4651" t="s">
        <v>5648</v>
      </c>
      <c r="I4651" t="s">
        <v>6085</v>
      </c>
      <c r="J4651">
        <v>20</v>
      </c>
      <c r="K4651" t="s">
        <v>5605</v>
      </c>
      <c r="L4651">
        <v>284.60000000000002</v>
      </c>
      <c r="M4651">
        <v>14.23</v>
      </c>
      <c r="N4651" t="s">
        <v>6085</v>
      </c>
      <c r="O4651" t="s">
        <v>462</v>
      </c>
    </row>
    <row r="4652" spans="1:15" x14ac:dyDescent="0.3">
      <c r="A4652">
        <v>212606</v>
      </c>
      <c r="B4652">
        <v>122</v>
      </c>
      <c r="C4652" t="s">
        <v>552</v>
      </c>
      <c r="D4652" t="s">
        <v>2706</v>
      </c>
      <c r="E4652" t="s">
        <v>3845</v>
      </c>
      <c r="F4652" s="440">
        <v>46071</v>
      </c>
      <c r="G4652">
        <v>20645</v>
      </c>
      <c r="H4652" t="s">
        <v>5664</v>
      </c>
      <c r="I4652" t="s">
        <v>6085</v>
      </c>
      <c r="J4652">
        <v>12</v>
      </c>
      <c r="K4652" t="s">
        <v>6091</v>
      </c>
      <c r="L4652">
        <v>276</v>
      </c>
      <c r="M4652">
        <v>23</v>
      </c>
      <c r="N4652" t="s">
        <v>6085</v>
      </c>
      <c r="O4652" t="s">
        <v>462</v>
      </c>
    </row>
    <row r="4653" spans="1:15" x14ac:dyDescent="0.3">
      <c r="A4653">
        <v>212606</v>
      </c>
      <c r="B4653">
        <v>122</v>
      </c>
      <c r="C4653" t="s">
        <v>552</v>
      </c>
      <c r="D4653" t="s">
        <v>2706</v>
      </c>
      <c r="E4653" t="s">
        <v>3845</v>
      </c>
      <c r="F4653" s="440">
        <v>46071</v>
      </c>
      <c r="G4653">
        <v>20227</v>
      </c>
      <c r="H4653" t="s">
        <v>5650</v>
      </c>
      <c r="I4653" t="s">
        <v>6085</v>
      </c>
      <c r="J4653">
        <v>4</v>
      </c>
      <c r="K4653" t="s">
        <v>5605</v>
      </c>
      <c r="L4653">
        <v>42.12</v>
      </c>
      <c r="M4653">
        <v>10.53</v>
      </c>
      <c r="N4653" t="s">
        <v>6085</v>
      </c>
      <c r="O4653" t="s">
        <v>462</v>
      </c>
    </row>
    <row r="4654" spans="1:15" x14ac:dyDescent="0.3">
      <c r="A4654">
        <v>212606</v>
      </c>
      <c r="B4654">
        <v>122</v>
      </c>
      <c r="C4654" t="s">
        <v>552</v>
      </c>
      <c r="D4654" t="s">
        <v>2706</v>
      </c>
      <c r="E4654" t="s">
        <v>3845</v>
      </c>
      <c r="F4654" s="440">
        <v>46071</v>
      </c>
      <c r="G4654">
        <v>20054</v>
      </c>
      <c r="H4654" t="s">
        <v>5633</v>
      </c>
      <c r="I4654" t="s">
        <v>6085</v>
      </c>
      <c r="J4654">
        <v>5</v>
      </c>
      <c r="K4654" t="s">
        <v>6140</v>
      </c>
      <c r="L4654">
        <v>59.25</v>
      </c>
      <c r="M4654">
        <v>11.85</v>
      </c>
      <c r="N4654" t="s">
        <v>6085</v>
      </c>
      <c r="O4654" t="s">
        <v>462</v>
      </c>
    </row>
    <row r="4655" spans="1:15" x14ac:dyDescent="0.3">
      <c r="A4655">
        <v>212606</v>
      </c>
      <c r="B4655">
        <v>122</v>
      </c>
      <c r="C4655" t="s">
        <v>552</v>
      </c>
      <c r="D4655" t="s">
        <v>2706</v>
      </c>
      <c r="E4655" t="s">
        <v>3845</v>
      </c>
      <c r="F4655" s="440">
        <v>46071</v>
      </c>
      <c r="G4655">
        <v>20653</v>
      </c>
      <c r="H4655" t="s">
        <v>5655</v>
      </c>
      <c r="I4655" t="s">
        <v>6085</v>
      </c>
      <c r="J4655">
        <v>12</v>
      </c>
      <c r="K4655" t="s">
        <v>5613</v>
      </c>
      <c r="L4655">
        <v>296.39999999999998</v>
      </c>
      <c r="M4655">
        <v>24.7</v>
      </c>
      <c r="N4655" t="s">
        <v>6085</v>
      </c>
      <c r="O4655" t="s">
        <v>462</v>
      </c>
    </row>
    <row r="4656" spans="1:15" x14ac:dyDescent="0.3">
      <c r="A4656">
        <v>212606</v>
      </c>
      <c r="B4656">
        <v>122</v>
      </c>
      <c r="C4656" t="s">
        <v>552</v>
      </c>
      <c r="D4656" t="s">
        <v>2706</v>
      </c>
      <c r="E4656" t="s">
        <v>3845</v>
      </c>
      <c r="F4656" s="440">
        <v>46071</v>
      </c>
      <c r="G4656">
        <v>21010</v>
      </c>
      <c r="H4656" t="s">
        <v>5674</v>
      </c>
      <c r="I4656" t="s">
        <v>6085</v>
      </c>
      <c r="J4656">
        <v>40</v>
      </c>
      <c r="K4656" t="s">
        <v>5613</v>
      </c>
      <c r="L4656">
        <v>478.4</v>
      </c>
      <c r="M4656">
        <v>11.96</v>
      </c>
      <c r="N4656" t="s">
        <v>6085</v>
      </c>
      <c r="O4656" t="s">
        <v>462</v>
      </c>
    </row>
    <row r="4657" spans="1:15" x14ac:dyDescent="0.3">
      <c r="A4657">
        <v>212606</v>
      </c>
      <c r="B4657">
        <v>122</v>
      </c>
      <c r="C4657" t="s">
        <v>552</v>
      </c>
      <c r="D4657" t="s">
        <v>2706</v>
      </c>
      <c r="E4657" t="s">
        <v>3845</v>
      </c>
      <c r="F4657" s="440">
        <v>46071</v>
      </c>
      <c r="G4657">
        <v>21093</v>
      </c>
      <c r="H4657" t="s">
        <v>5608</v>
      </c>
      <c r="I4657" t="s">
        <v>6085</v>
      </c>
      <c r="J4657">
        <v>60</v>
      </c>
      <c r="K4657" t="s">
        <v>5613</v>
      </c>
      <c r="L4657">
        <v>263.39999999999998</v>
      </c>
      <c r="M4657">
        <v>4.3899999999999997</v>
      </c>
      <c r="N4657" t="s">
        <v>6085</v>
      </c>
      <c r="O4657" t="s">
        <v>462</v>
      </c>
    </row>
    <row r="4658" spans="1:15" x14ac:dyDescent="0.3">
      <c r="A4658">
        <v>212606</v>
      </c>
      <c r="B4658">
        <v>122</v>
      </c>
      <c r="C4658" t="s">
        <v>552</v>
      </c>
      <c r="D4658" t="s">
        <v>2706</v>
      </c>
      <c r="E4658" t="s">
        <v>3845</v>
      </c>
      <c r="F4658" s="440">
        <v>46071</v>
      </c>
      <c r="G4658">
        <v>26020</v>
      </c>
      <c r="H4658" t="s">
        <v>5639</v>
      </c>
      <c r="I4658" t="s">
        <v>6085</v>
      </c>
      <c r="J4658">
        <v>24</v>
      </c>
      <c r="K4658" t="s">
        <v>5613</v>
      </c>
      <c r="L4658">
        <v>334.56</v>
      </c>
      <c r="M4658">
        <v>13.94</v>
      </c>
      <c r="N4658" t="s">
        <v>6085</v>
      </c>
      <c r="O4658" t="s">
        <v>462</v>
      </c>
    </row>
    <row r="4659" spans="1:15" x14ac:dyDescent="0.3">
      <c r="A4659">
        <v>212605</v>
      </c>
      <c r="B4659">
        <v>122</v>
      </c>
      <c r="C4659" t="s">
        <v>552</v>
      </c>
      <c r="D4659" t="s">
        <v>2738</v>
      </c>
      <c r="E4659" t="s">
        <v>3846</v>
      </c>
      <c r="F4659" s="440">
        <v>46071</v>
      </c>
      <c r="G4659">
        <v>21017</v>
      </c>
      <c r="H4659" t="s">
        <v>5673</v>
      </c>
      <c r="I4659" t="s">
        <v>6085</v>
      </c>
      <c r="J4659">
        <v>6</v>
      </c>
      <c r="K4659" t="s">
        <v>6115</v>
      </c>
      <c r="L4659">
        <v>935.4</v>
      </c>
      <c r="M4659">
        <v>155.9</v>
      </c>
      <c r="N4659" t="s">
        <v>6085</v>
      </c>
      <c r="O4659" t="s">
        <v>462</v>
      </c>
    </row>
    <row r="4660" spans="1:15" x14ac:dyDescent="0.3">
      <c r="A4660">
        <v>212604</v>
      </c>
      <c r="B4660">
        <v>122</v>
      </c>
      <c r="C4660" t="s">
        <v>552</v>
      </c>
      <c r="D4660" t="s">
        <v>2520</v>
      </c>
      <c r="E4660" t="s">
        <v>3847</v>
      </c>
      <c r="F4660" s="440">
        <v>46071</v>
      </c>
      <c r="G4660">
        <v>23359</v>
      </c>
      <c r="H4660" t="s">
        <v>5939</v>
      </c>
      <c r="I4660" t="s">
        <v>6085</v>
      </c>
      <c r="J4660">
        <v>15</v>
      </c>
      <c r="K4660" t="s">
        <v>5598</v>
      </c>
      <c r="L4660">
        <v>45</v>
      </c>
      <c r="M4660">
        <v>3</v>
      </c>
      <c r="N4660" t="s">
        <v>6085</v>
      </c>
      <c r="O4660" t="s">
        <v>462</v>
      </c>
    </row>
    <row r="4661" spans="1:15" x14ac:dyDescent="0.3">
      <c r="A4661">
        <v>212602</v>
      </c>
      <c r="B4661">
        <v>122</v>
      </c>
      <c r="C4661" t="s">
        <v>552</v>
      </c>
      <c r="D4661" t="s">
        <v>2684</v>
      </c>
      <c r="E4661" t="s">
        <v>3848</v>
      </c>
      <c r="F4661" s="440">
        <v>46065</v>
      </c>
      <c r="G4661">
        <v>26594</v>
      </c>
      <c r="H4661" t="s">
        <v>5698</v>
      </c>
      <c r="I4661" t="s">
        <v>6085</v>
      </c>
      <c r="J4661">
        <v>9.4</v>
      </c>
      <c r="K4661" t="s">
        <v>5598</v>
      </c>
      <c r="L4661">
        <v>816.86</v>
      </c>
      <c r="M4661">
        <v>86.9</v>
      </c>
      <c r="N4661" t="s">
        <v>6085</v>
      </c>
      <c r="O4661" t="s">
        <v>462</v>
      </c>
    </row>
    <row r="4662" spans="1:15" x14ac:dyDescent="0.3">
      <c r="A4662">
        <v>212600</v>
      </c>
      <c r="B4662">
        <v>122</v>
      </c>
      <c r="C4662" t="s">
        <v>552</v>
      </c>
      <c r="D4662" t="s">
        <v>2744</v>
      </c>
      <c r="E4662" t="s">
        <v>3849</v>
      </c>
      <c r="F4662" s="440">
        <v>46066</v>
      </c>
      <c r="G4662">
        <v>18667</v>
      </c>
      <c r="H4662" t="s">
        <v>5718</v>
      </c>
      <c r="I4662" t="s">
        <v>6085</v>
      </c>
      <c r="J4662">
        <v>10</v>
      </c>
      <c r="K4662" t="s">
        <v>5598</v>
      </c>
      <c r="L4662">
        <v>199.9</v>
      </c>
      <c r="M4662">
        <v>19.989999999999998</v>
      </c>
      <c r="N4662" t="s">
        <v>6085</v>
      </c>
      <c r="O4662" t="s">
        <v>462</v>
      </c>
    </row>
    <row r="4663" spans="1:15" x14ac:dyDescent="0.3">
      <c r="A4663">
        <v>212600</v>
      </c>
      <c r="B4663">
        <v>122</v>
      </c>
      <c r="C4663" t="s">
        <v>552</v>
      </c>
      <c r="D4663" t="s">
        <v>2744</v>
      </c>
      <c r="E4663" t="s">
        <v>3849</v>
      </c>
      <c r="F4663" s="440">
        <v>46066</v>
      </c>
      <c r="G4663">
        <v>18696</v>
      </c>
      <c r="H4663" t="s">
        <v>6023</v>
      </c>
      <c r="I4663" t="s">
        <v>6085</v>
      </c>
      <c r="J4663">
        <v>15</v>
      </c>
      <c r="K4663" t="s">
        <v>5598</v>
      </c>
      <c r="L4663">
        <v>269.85000000000002</v>
      </c>
      <c r="M4663">
        <v>17.989999999999998</v>
      </c>
      <c r="N4663" t="s">
        <v>6085</v>
      </c>
      <c r="O4663" t="s">
        <v>462</v>
      </c>
    </row>
    <row r="4664" spans="1:15" x14ac:dyDescent="0.3">
      <c r="A4664">
        <v>212599</v>
      </c>
      <c r="B4664">
        <v>122</v>
      </c>
      <c r="C4664" t="s">
        <v>552</v>
      </c>
      <c r="D4664" t="s">
        <v>2704</v>
      </c>
      <c r="E4664" t="s">
        <v>3850</v>
      </c>
      <c r="F4664" s="440">
        <v>46065</v>
      </c>
      <c r="G4664">
        <v>19621</v>
      </c>
      <c r="H4664" t="s">
        <v>5931</v>
      </c>
      <c r="I4664" t="s">
        <v>6085</v>
      </c>
      <c r="J4664">
        <v>6</v>
      </c>
      <c r="K4664" t="s">
        <v>5598</v>
      </c>
      <c r="L4664">
        <v>18.239999999999998</v>
      </c>
      <c r="M4664">
        <v>3.04</v>
      </c>
      <c r="N4664" t="s">
        <v>6085</v>
      </c>
      <c r="O4664" t="s">
        <v>462</v>
      </c>
    </row>
    <row r="4665" spans="1:15" x14ac:dyDescent="0.3">
      <c r="A4665">
        <v>212599</v>
      </c>
      <c r="B4665">
        <v>122</v>
      </c>
      <c r="C4665" t="s">
        <v>552</v>
      </c>
      <c r="D4665" t="s">
        <v>2704</v>
      </c>
      <c r="E4665" t="s">
        <v>3850</v>
      </c>
      <c r="F4665" s="440">
        <v>46065</v>
      </c>
      <c r="G4665">
        <v>24083</v>
      </c>
      <c r="H4665" t="s">
        <v>5924</v>
      </c>
      <c r="I4665" t="s">
        <v>6085</v>
      </c>
      <c r="J4665">
        <v>50</v>
      </c>
      <c r="K4665" t="s">
        <v>5598</v>
      </c>
      <c r="L4665">
        <v>199.5</v>
      </c>
      <c r="M4665">
        <v>3.99</v>
      </c>
      <c r="N4665" t="s">
        <v>6085</v>
      </c>
      <c r="O4665" t="s">
        <v>462</v>
      </c>
    </row>
    <row r="4666" spans="1:15" x14ac:dyDescent="0.3">
      <c r="A4666">
        <v>212599</v>
      </c>
      <c r="B4666">
        <v>122</v>
      </c>
      <c r="C4666" t="s">
        <v>552</v>
      </c>
      <c r="D4666" t="s">
        <v>2704</v>
      </c>
      <c r="E4666" t="s">
        <v>3850</v>
      </c>
      <c r="F4666" s="440">
        <v>46065</v>
      </c>
      <c r="G4666">
        <v>19589</v>
      </c>
      <c r="H4666" t="s">
        <v>5943</v>
      </c>
      <c r="I4666" t="s">
        <v>6085</v>
      </c>
      <c r="J4666">
        <v>1.25</v>
      </c>
      <c r="K4666" t="s">
        <v>5598</v>
      </c>
      <c r="L4666">
        <v>7.25</v>
      </c>
      <c r="M4666">
        <v>5.8</v>
      </c>
      <c r="N4666" t="s">
        <v>6085</v>
      </c>
      <c r="O4666" t="s">
        <v>462</v>
      </c>
    </row>
    <row r="4667" spans="1:15" x14ac:dyDescent="0.3">
      <c r="A4667">
        <v>212599</v>
      </c>
      <c r="B4667">
        <v>122</v>
      </c>
      <c r="C4667" t="s">
        <v>552</v>
      </c>
      <c r="D4667" t="s">
        <v>2704</v>
      </c>
      <c r="E4667" t="s">
        <v>3850</v>
      </c>
      <c r="F4667" s="440">
        <v>46065</v>
      </c>
      <c r="G4667">
        <v>19465</v>
      </c>
      <c r="H4667" t="s">
        <v>5953</v>
      </c>
      <c r="I4667" t="s">
        <v>6085</v>
      </c>
      <c r="J4667">
        <v>1.25</v>
      </c>
      <c r="K4667" t="s">
        <v>5598</v>
      </c>
      <c r="L4667">
        <v>8.16</v>
      </c>
      <c r="M4667">
        <v>6.5279999999999996</v>
      </c>
      <c r="N4667" t="s">
        <v>6085</v>
      </c>
      <c r="O4667" t="s">
        <v>462</v>
      </c>
    </row>
    <row r="4668" spans="1:15" x14ac:dyDescent="0.3">
      <c r="A4668">
        <v>212599</v>
      </c>
      <c r="B4668">
        <v>122</v>
      </c>
      <c r="C4668" t="s">
        <v>552</v>
      </c>
      <c r="D4668" t="s">
        <v>2704</v>
      </c>
      <c r="E4668" t="s">
        <v>3850</v>
      </c>
      <c r="F4668" s="440">
        <v>46065</v>
      </c>
      <c r="G4668">
        <v>23184</v>
      </c>
      <c r="H4668" t="s">
        <v>5956</v>
      </c>
      <c r="I4668" t="s">
        <v>6085</v>
      </c>
      <c r="J4668">
        <v>0.3</v>
      </c>
      <c r="K4668" t="s">
        <v>5598</v>
      </c>
      <c r="L4668">
        <v>5.44</v>
      </c>
      <c r="M4668">
        <v>18.133333</v>
      </c>
      <c r="N4668" t="s">
        <v>6085</v>
      </c>
      <c r="O4668" t="s">
        <v>462</v>
      </c>
    </row>
    <row r="4669" spans="1:15" x14ac:dyDescent="0.3">
      <c r="A4669">
        <v>212597</v>
      </c>
      <c r="B4669">
        <v>122</v>
      </c>
      <c r="C4669" t="s">
        <v>552</v>
      </c>
      <c r="D4669" t="s">
        <v>3769</v>
      </c>
      <c r="E4669" t="s">
        <v>3851</v>
      </c>
      <c r="F4669" s="440">
        <v>46065</v>
      </c>
      <c r="G4669">
        <v>19654</v>
      </c>
      <c r="H4669" t="s">
        <v>5917</v>
      </c>
      <c r="I4669" t="s">
        <v>6085</v>
      </c>
      <c r="J4669">
        <v>2</v>
      </c>
      <c r="K4669" t="s">
        <v>5598</v>
      </c>
      <c r="L4669">
        <v>11.26</v>
      </c>
      <c r="M4669">
        <v>5.63</v>
      </c>
      <c r="N4669" t="s">
        <v>6085</v>
      </c>
      <c r="O4669" t="s">
        <v>462</v>
      </c>
    </row>
    <row r="4670" spans="1:15" x14ac:dyDescent="0.3">
      <c r="A4670">
        <v>212597</v>
      </c>
      <c r="B4670">
        <v>122</v>
      </c>
      <c r="C4670" t="s">
        <v>552</v>
      </c>
      <c r="D4670" t="s">
        <v>3769</v>
      </c>
      <c r="E4670" t="s">
        <v>3851</v>
      </c>
      <c r="F4670" s="440">
        <v>46065</v>
      </c>
      <c r="G4670">
        <v>19498</v>
      </c>
      <c r="H4670" t="s">
        <v>5979</v>
      </c>
      <c r="I4670" t="s">
        <v>6085</v>
      </c>
      <c r="J4670">
        <v>1</v>
      </c>
      <c r="K4670" t="s">
        <v>5598</v>
      </c>
      <c r="L4670">
        <v>20.309999999999999</v>
      </c>
      <c r="M4670">
        <v>20.309999999999999</v>
      </c>
      <c r="N4670" t="s">
        <v>6085</v>
      </c>
      <c r="O4670" t="s">
        <v>462</v>
      </c>
    </row>
    <row r="4671" spans="1:15" x14ac:dyDescent="0.3">
      <c r="A4671">
        <v>212597</v>
      </c>
      <c r="B4671">
        <v>122</v>
      </c>
      <c r="C4671" t="s">
        <v>552</v>
      </c>
      <c r="D4671" t="s">
        <v>3769</v>
      </c>
      <c r="E4671" t="s">
        <v>3851</v>
      </c>
      <c r="F4671" s="440">
        <v>46065</v>
      </c>
      <c r="G4671">
        <v>19502</v>
      </c>
      <c r="H4671" t="s">
        <v>6015</v>
      </c>
      <c r="I4671" t="s">
        <v>6085</v>
      </c>
      <c r="J4671">
        <v>0.5</v>
      </c>
      <c r="K4671" t="s">
        <v>5598</v>
      </c>
      <c r="L4671">
        <v>12.5</v>
      </c>
      <c r="M4671">
        <v>25</v>
      </c>
      <c r="N4671" t="s">
        <v>6085</v>
      </c>
      <c r="O4671" t="s">
        <v>462</v>
      </c>
    </row>
    <row r="4672" spans="1:15" x14ac:dyDescent="0.3">
      <c r="A4672">
        <v>212597</v>
      </c>
      <c r="B4672">
        <v>122</v>
      </c>
      <c r="C4672" t="s">
        <v>552</v>
      </c>
      <c r="D4672" t="s">
        <v>3769</v>
      </c>
      <c r="E4672" t="s">
        <v>3851</v>
      </c>
      <c r="F4672" s="440">
        <v>46065</v>
      </c>
      <c r="G4672">
        <v>19743</v>
      </c>
      <c r="H4672" t="s">
        <v>5940</v>
      </c>
      <c r="I4672" t="s">
        <v>6085</v>
      </c>
      <c r="J4672">
        <v>4</v>
      </c>
      <c r="K4672" t="s">
        <v>5598</v>
      </c>
      <c r="L4672">
        <v>55</v>
      </c>
      <c r="M4672">
        <v>13.75</v>
      </c>
      <c r="N4672" t="s">
        <v>6085</v>
      </c>
      <c r="O4672" t="s">
        <v>462</v>
      </c>
    </row>
    <row r="4673" spans="1:15" x14ac:dyDescent="0.3">
      <c r="A4673">
        <v>212597</v>
      </c>
      <c r="B4673">
        <v>122</v>
      </c>
      <c r="C4673" t="s">
        <v>552</v>
      </c>
      <c r="D4673" t="s">
        <v>3769</v>
      </c>
      <c r="E4673" t="s">
        <v>3851</v>
      </c>
      <c r="F4673" s="440">
        <v>46065</v>
      </c>
      <c r="G4673">
        <v>19751</v>
      </c>
      <c r="H4673" t="s">
        <v>5938</v>
      </c>
      <c r="I4673" t="s">
        <v>6085</v>
      </c>
      <c r="J4673">
        <v>1</v>
      </c>
      <c r="K4673" t="s">
        <v>5598</v>
      </c>
      <c r="L4673">
        <v>15</v>
      </c>
      <c r="M4673">
        <v>15</v>
      </c>
      <c r="N4673" t="s">
        <v>6085</v>
      </c>
      <c r="O4673" t="s">
        <v>462</v>
      </c>
    </row>
    <row r="4674" spans="1:15" x14ac:dyDescent="0.3">
      <c r="A4674">
        <v>212597</v>
      </c>
      <c r="B4674">
        <v>122</v>
      </c>
      <c r="C4674" t="s">
        <v>552</v>
      </c>
      <c r="D4674" t="s">
        <v>3769</v>
      </c>
      <c r="E4674" t="s">
        <v>3851</v>
      </c>
      <c r="F4674" s="440">
        <v>46065</v>
      </c>
      <c r="G4674">
        <v>23096</v>
      </c>
      <c r="H4674" t="s">
        <v>5941</v>
      </c>
      <c r="I4674" t="s">
        <v>6085</v>
      </c>
      <c r="J4674">
        <v>60</v>
      </c>
      <c r="K4674" t="s">
        <v>5613</v>
      </c>
      <c r="L4674">
        <v>39.6</v>
      </c>
      <c r="M4674">
        <v>0.66</v>
      </c>
      <c r="N4674" t="s">
        <v>6085</v>
      </c>
      <c r="O4674" t="s">
        <v>462</v>
      </c>
    </row>
    <row r="4675" spans="1:15" x14ac:dyDescent="0.3">
      <c r="A4675">
        <v>212597</v>
      </c>
      <c r="B4675">
        <v>122</v>
      </c>
      <c r="C4675" t="s">
        <v>552</v>
      </c>
      <c r="D4675" t="s">
        <v>3769</v>
      </c>
      <c r="E4675" t="s">
        <v>3851</v>
      </c>
      <c r="F4675" s="440">
        <v>46065</v>
      </c>
      <c r="G4675">
        <v>19721</v>
      </c>
      <c r="H4675" t="s">
        <v>5952</v>
      </c>
      <c r="I4675" t="s">
        <v>6085</v>
      </c>
      <c r="J4675">
        <v>0.5</v>
      </c>
      <c r="K4675" t="s">
        <v>5598</v>
      </c>
      <c r="L4675">
        <v>21.25</v>
      </c>
      <c r="M4675">
        <v>42.5</v>
      </c>
      <c r="N4675" t="s">
        <v>6085</v>
      </c>
      <c r="O4675" t="s">
        <v>462</v>
      </c>
    </row>
    <row r="4676" spans="1:15" x14ac:dyDescent="0.3">
      <c r="A4676">
        <v>212595</v>
      </c>
      <c r="B4676">
        <v>122</v>
      </c>
      <c r="C4676" t="s">
        <v>552</v>
      </c>
      <c r="D4676" t="s">
        <v>2520</v>
      </c>
      <c r="E4676" t="s">
        <v>3852</v>
      </c>
      <c r="F4676" s="440">
        <v>46065</v>
      </c>
      <c r="G4676">
        <v>19787</v>
      </c>
      <c r="H4676" t="s">
        <v>5914</v>
      </c>
      <c r="I4676" t="s">
        <v>6085</v>
      </c>
      <c r="J4676">
        <v>1.8</v>
      </c>
      <c r="K4676" t="s">
        <v>5598</v>
      </c>
      <c r="L4676">
        <v>8.4600000000000009</v>
      </c>
      <c r="M4676">
        <v>4.7</v>
      </c>
      <c r="N4676" t="s">
        <v>6085</v>
      </c>
      <c r="O4676" t="s">
        <v>462</v>
      </c>
    </row>
    <row r="4677" spans="1:15" x14ac:dyDescent="0.3">
      <c r="A4677">
        <v>212595</v>
      </c>
      <c r="B4677">
        <v>122</v>
      </c>
      <c r="C4677" t="s">
        <v>552</v>
      </c>
      <c r="D4677" t="s">
        <v>2520</v>
      </c>
      <c r="E4677" t="s">
        <v>3852</v>
      </c>
      <c r="F4677" s="440">
        <v>46065</v>
      </c>
      <c r="G4677">
        <v>19505</v>
      </c>
      <c r="H4677" t="s">
        <v>5978</v>
      </c>
      <c r="I4677" t="s">
        <v>6085</v>
      </c>
      <c r="J4677">
        <v>1</v>
      </c>
      <c r="K4677" t="s">
        <v>5598</v>
      </c>
      <c r="L4677">
        <v>14</v>
      </c>
      <c r="M4677">
        <v>14</v>
      </c>
      <c r="N4677" t="s">
        <v>6085</v>
      </c>
      <c r="O4677" t="s">
        <v>462</v>
      </c>
    </row>
    <row r="4678" spans="1:15" x14ac:dyDescent="0.3">
      <c r="A4678">
        <v>212595</v>
      </c>
      <c r="B4678">
        <v>122</v>
      </c>
      <c r="C4678" t="s">
        <v>552</v>
      </c>
      <c r="D4678" t="s">
        <v>2520</v>
      </c>
      <c r="E4678" t="s">
        <v>3852</v>
      </c>
      <c r="F4678" s="440">
        <v>46065</v>
      </c>
      <c r="G4678">
        <v>19476</v>
      </c>
      <c r="H4678" t="s">
        <v>6017</v>
      </c>
      <c r="I4678" t="s">
        <v>6085</v>
      </c>
      <c r="J4678">
        <v>0.2</v>
      </c>
      <c r="K4678" t="s">
        <v>5598</v>
      </c>
      <c r="L4678">
        <v>12.6</v>
      </c>
      <c r="M4678">
        <v>63</v>
      </c>
      <c r="N4678" t="s">
        <v>6085</v>
      </c>
      <c r="O4678" t="s">
        <v>462</v>
      </c>
    </row>
    <row r="4679" spans="1:15" x14ac:dyDescent="0.3">
      <c r="A4679">
        <v>212595</v>
      </c>
      <c r="B4679">
        <v>122</v>
      </c>
      <c r="C4679" t="s">
        <v>552</v>
      </c>
      <c r="D4679" t="s">
        <v>2520</v>
      </c>
      <c r="E4679" t="s">
        <v>3852</v>
      </c>
      <c r="F4679" s="440">
        <v>46065</v>
      </c>
      <c r="G4679">
        <v>19480</v>
      </c>
      <c r="H4679" t="s">
        <v>5936</v>
      </c>
      <c r="I4679" t="s">
        <v>6085</v>
      </c>
      <c r="J4679">
        <v>0.2</v>
      </c>
      <c r="K4679" t="s">
        <v>5598</v>
      </c>
      <c r="L4679">
        <v>3.4</v>
      </c>
      <c r="M4679">
        <v>17</v>
      </c>
      <c r="N4679" t="s">
        <v>6085</v>
      </c>
      <c r="O4679" t="s">
        <v>462</v>
      </c>
    </row>
    <row r="4680" spans="1:15" x14ac:dyDescent="0.3">
      <c r="A4680">
        <v>212595</v>
      </c>
      <c r="B4680">
        <v>122</v>
      </c>
      <c r="C4680" t="s">
        <v>552</v>
      </c>
      <c r="D4680" t="s">
        <v>2520</v>
      </c>
      <c r="E4680" t="s">
        <v>3852</v>
      </c>
      <c r="F4680" s="440">
        <v>46065</v>
      </c>
      <c r="G4680">
        <v>24509</v>
      </c>
      <c r="H4680" t="s">
        <v>5928</v>
      </c>
      <c r="I4680" t="s">
        <v>6085</v>
      </c>
      <c r="J4680">
        <v>12</v>
      </c>
      <c r="K4680" t="s">
        <v>5598</v>
      </c>
      <c r="L4680">
        <v>21.6</v>
      </c>
      <c r="M4680">
        <v>1.8</v>
      </c>
      <c r="N4680" t="s">
        <v>6085</v>
      </c>
      <c r="O4680" t="s">
        <v>462</v>
      </c>
    </row>
    <row r="4681" spans="1:15" x14ac:dyDescent="0.3">
      <c r="A4681">
        <v>212595</v>
      </c>
      <c r="B4681">
        <v>122</v>
      </c>
      <c r="C4681" t="s">
        <v>552</v>
      </c>
      <c r="D4681" t="s">
        <v>2520</v>
      </c>
      <c r="E4681" t="s">
        <v>3852</v>
      </c>
      <c r="F4681" s="440">
        <v>46065</v>
      </c>
      <c r="G4681">
        <v>19488</v>
      </c>
      <c r="H4681" t="s">
        <v>5930</v>
      </c>
      <c r="I4681" t="s">
        <v>6085</v>
      </c>
      <c r="J4681">
        <v>0.8</v>
      </c>
      <c r="K4681" t="s">
        <v>5598</v>
      </c>
      <c r="L4681">
        <v>10.4</v>
      </c>
      <c r="M4681">
        <v>13</v>
      </c>
      <c r="N4681" t="s">
        <v>6085</v>
      </c>
      <c r="O4681" t="s">
        <v>462</v>
      </c>
    </row>
    <row r="4682" spans="1:15" x14ac:dyDescent="0.3">
      <c r="A4682">
        <v>212595</v>
      </c>
      <c r="B4682">
        <v>122</v>
      </c>
      <c r="C4682" t="s">
        <v>552</v>
      </c>
      <c r="D4682" t="s">
        <v>2520</v>
      </c>
      <c r="E4682" t="s">
        <v>3852</v>
      </c>
      <c r="F4682" s="440">
        <v>46065</v>
      </c>
      <c r="G4682">
        <v>19498</v>
      </c>
      <c r="H4682" t="s">
        <v>5979</v>
      </c>
      <c r="I4682" t="s">
        <v>6085</v>
      </c>
      <c r="J4682">
        <v>1</v>
      </c>
      <c r="K4682" t="s">
        <v>5598</v>
      </c>
      <c r="L4682">
        <v>14.5</v>
      </c>
      <c r="M4682">
        <v>14.5</v>
      </c>
      <c r="N4682" t="s">
        <v>6085</v>
      </c>
      <c r="O4682" t="s">
        <v>462</v>
      </c>
    </row>
    <row r="4683" spans="1:15" x14ac:dyDescent="0.3">
      <c r="A4683">
        <v>212595</v>
      </c>
      <c r="B4683">
        <v>122</v>
      </c>
      <c r="C4683" t="s">
        <v>552</v>
      </c>
      <c r="D4683" t="s">
        <v>2520</v>
      </c>
      <c r="E4683" t="s">
        <v>3852</v>
      </c>
      <c r="F4683" s="440">
        <v>46065</v>
      </c>
      <c r="G4683">
        <v>19558</v>
      </c>
      <c r="H4683" t="s">
        <v>5950</v>
      </c>
      <c r="I4683" t="s">
        <v>6085</v>
      </c>
      <c r="J4683">
        <v>0.6</v>
      </c>
      <c r="K4683" t="s">
        <v>5598</v>
      </c>
      <c r="L4683">
        <v>9</v>
      </c>
      <c r="M4683">
        <v>15</v>
      </c>
      <c r="N4683" t="s">
        <v>6085</v>
      </c>
      <c r="O4683" t="s">
        <v>462</v>
      </c>
    </row>
    <row r="4684" spans="1:15" x14ac:dyDescent="0.3">
      <c r="A4684">
        <v>212595</v>
      </c>
      <c r="B4684">
        <v>122</v>
      </c>
      <c r="C4684" t="s">
        <v>552</v>
      </c>
      <c r="D4684" t="s">
        <v>2520</v>
      </c>
      <c r="E4684" t="s">
        <v>3852</v>
      </c>
      <c r="F4684" s="440">
        <v>46065</v>
      </c>
      <c r="G4684">
        <v>19657</v>
      </c>
      <c r="H4684" t="s">
        <v>5916</v>
      </c>
      <c r="I4684" t="s">
        <v>6085</v>
      </c>
      <c r="J4684">
        <v>1</v>
      </c>
      <c r="K4684" t="s">
        <v>5598</v>
      </c>
      <c r="L4684">
        <v>4.8</v>
      </c>
      <c r="M4684">
        <v>4.8</v>
      </c>
      <c r="N4684" t="s">
        <v>6085</v>
      </c>
      <c r="O4684" t="s">
        <v>462</v>
      </c>
    </row>
    <row r="4685" spans="1:15" x14ac:dyDescent="0.3">
      <c r="A4685">
        <v>212595</v>
      </c>
      <c r="B4685">
        <v>122</v>
      </c>
      <c r="C4685" t="s">
        <v>552</v>
      </c>
      <c r="D4685" t="s">
        <v>2520</v>
      </c>
      <c r="E4685" t="s">
        <v>3852</v>
      </c>
      <c r="F4685" s="440">
        <v>46065</v>
      </c>
      <c r="G4685">
        <v>19617</v>
      </c>
      <c r="H4685" t="s">
        <v>5933</v>
      </c>
      <c r="I4685" t="s">
        <v>6085</v>
      </c>
      <c r="J4685">
        <v>0.2</v>
      </c>
      <c r="K4685" t="s">
        <v>5598</v>
      </c>
      <c r="L4685">
        <v>7.6</v>
      </c>
      <c r="M4685">
        <v>38</v>
      </c>
      <c r="N4685" t="s">
        <v>6085</v>
      </c>
      <c r="O4685" t="s">
        <v>462</v>
      </c>
    </row>
    <row r="4686" spans="1:15" x14ac:dyDescent="0.3">
      <c r="A4686">
        <v>212595</v>
      </c>
      <c r="B4686">
        <v>122</v>
      </c>
      <c r="C4686" t="s">
        <v>552</v>
      </c>
      <c r="D4686" t="s">
        <v>2520</v>
      </c>
      <c r="E4686" t="s">
        <v>3852</v>
      </c>
      <c r="F4686" s="440">
        <v>46065</v>
      </c>
      <c r="G4686">
        <v>23186</v>
      </c>
      <c r="H4686" t="s">
        <v>5955</v>
      </c>
      <c r="I4686" t="s">
        <v>6085</v>
      </c>
      <c r="J4686">
        <v>4</v>
      </c>
      <c r="K4686" t="s">
        <v>5598</v>
      </c>
      <c r="L4686">
        <v>23.4</v>
      </c>
      <c r="M4686">
        <v>5.85</v>
      </c>
      <c r="N4686" t="s">
        <v>6085</v>
      </c>
      <c r="O4686" t="s">
        <v>462</v>
      </c>
    </row>
    <row r="4687" spans="1:15" x14ac:dyDescent="0.3">
      <c r="A4687">
        <v>212595</v>
      </c>
      <c r="B4687">
        <v>122</v>
      </c>
      <c r="C4687" t="s">
        <v>552</v>
      </c>
      <c r="D4687" t="s">
        <v>2520</v>
      </c>
      <c r="E4687" t="s">
        <v>3852</v>
      </c>
      <c r="F4687" s="440">
        <v>46065</v>
      </c>
      <c r="G4687">
        <v>23236</v>
      </c>
      <c r="H4687" t="s">
        <v>5934</v>
      </c>
      <c r="I4687" t="s">
        <v>6085</v>
      </c>
      <c r="J4687">
        <v>2.5</v>
      </c>
      <c r="K4687" t="s">
        <v>5598</v>
      </c>
      <c r="L4687">
        <v>16.25</v>
      </c>
      <c r="M4687">
        <v>6.5</v>
      </c>
      <c r="N4687" t="s">
        <v>6085</v>
      </c>
      <c r="O4687" t="s">
        <v>462</v>
      </c>
    </row>
    <row r="4688" spans="1:15" x14ac:dyDescent="0.3">
      <c r="A4688">
        <v>212595</v>
      </c>
      <c r="B4688">
        <v>122</v>
      </c>
      <c r="C4688" t="s">
        <v>552</v>
      </c>
      <c r="D4688" t="s">
        <v>2520</v>
      </c>
      <c r="E4688" t="s">
        <v>3852</v>
      </c>
      <c r="F4688" s="440">
        <v>46065</v>
      </c>
      <c r="G4688">
        <v>23359</v>
      </c>
      <c r="H4688" t="s">
        <v>5939</v>
      </c>
      <c r="I4688" t="s">
        <v>6085</v>
      </c>
      <c r="J4688">
        <v>20</v>
      </c>
      <c r="K4688" t="s">
        <v>5598</v>
      </c>
      <c r="L4688">
        <v>64</v>
      </c>
      <c r="M4688">
        <v>3.2</v>
      </c>
      <c r="N4688" t="s">
        <v>6085</v>
      </c>
      <c r="O4688" t="s">
        <v>462</v>
      </c>
    </row>
    <row r="4689" spans="1:15" x14ac:dyDescent="0.3">
      <c r="A4689">
        <v>212595</v>
      </c>
      <c r="B4689">
        <v>122</v>
      </c>
      <c r="C4689" t="s">
        <v>552</v>
      </c>
      <c r="D4689" t="s">
        <v>2520</v>
      </c>
      <c r="E4689" t="s">
        <v>3852</v>
      </c>
      <c r="F4689" s="440">
        <v>46065</v>
      </c>
      <c r="G4689">
        <v>23361</v>
      </c>
      <c r="H4689" t="s">
        <v>5937</v>
      </c>
      <c r="I4689" t="s">
        <v>6085</v>
      </c>
      <c r="J4689">
        <v>40</v>
      </c>
      <c r="K4689" t="s">
        <v>5598</v>
      </c>
      <c r="L4689">
        <v>128</v>
      </c>
      <c r="M4689">
        <v>3.2</v>
      </c>
      <c r="N4689" t="s">
        <v>6085</v>
      </c>
      <c r="O4689" t="s">
        <v>462</v>
      </c>
    </row>
    <row r="4690" spans="1:15" x14ac:dyDescent="0.3">
      <c r="A4690">
        <v>212595</v>
      </c>
      <c r="B4690">
        <v>122</v>
      </c>
      <c r="C4690" t="s">
        <v>552</v>
      </c>
      <c r="D4690" t="s">
        <v>2520</v>
      </c>
      <c r="E4690" t="s">
        <v>3852</v>
      </c>
      <c r="F4690" s="440">
        <v>46065</v>
      </c>
      <c r="G4690">
        <v>23390</v>
      </c>
      <c r="H4690" t="s">
        <v>5922</v>
      </c>
      <c r="I4690" t="s">
        <v>6085</v>
      </c>
      <c r="J4690">
        <v>8</v>
      </c>
      <c r="K4690" t="s">
        <v>5598</v>
      </c>
      <c r="L4690">
        <v>64</v>
      </c>
      <c r="M4690">
        <v>8</v>
      </c>
      <c r="N4690" t="s">
        <v>6085</v>
      </c>
      <c r="O4690" t="s">
        <v>462</v>
      </c>
    </row>
    <row r="4691" spans="1:15" x14ac:dyDescent="0.3">
      <c r="A4691">
        <v>212595</v>
      </c>
      <c r="B4691">
        <v>122</v>
      </c>
      <c r="C4691" t="s">
        <v>552</v>
      </c>
      <c r="D4691" t="s">
        <v>2520</v>
      </c>
      <c r="E4691" t="s">
        <v>3852</v>
      </c>
      <c r="F4691" s="440">
        <v>46065</v>
      </c>
      <c r="G4691">
        <v>19632</v>
      </c>
      <c r="H4691" t="s">
        <v>5926</v>
      </c>
      <c r="I4691" t="s">
        <v>6085</v>
      </c>
      <c r="J4691">
        <v>2</v>
      </c>
      <c r="K4691" t="s">
        <v>5598</v>
      </c>
      <c r="L4691">
        <v>5.5</v>
      </c>
      <c r="M4691">
        <v>2.75</v>
      </c>
      <c r="N4691" t="s">
        <v>6085</v>
      </c>
      <c r="O4691" t="s">
        <v>462</v>
      </c>
    </row>
    <row r="4692" spans="1:15" x14ac:dyDescent="0.3">
      <c r="A4692">
        <v>212595</v>
      </c>
      <c r="B4692">
        <v>122</v>
      </c>
      <c r="C4692" t="s">
        <v>552</v>
      </c>
      <c r="D4692" t="s">
        <v>2520</v>
      </c>
      <c r="E4692" t="s">
        <v>3852</v>
      </c>
      <c r="F4692" s="440">
        <v>46065</v>
      </c>
      <c r="G4692">
        <v>24037</v>
      </c>
      <c r="H4692" t="s">
        <v>6116</v>
      </c>
      <c r="I4692" t="s">
        <v>6085</v>
      </c>
      <c r="J4692">
        <v>3</v>
      </c>
      <c r="K4692" t="s">
        <v>5598</v>
      </c>
      <c r="L4692">
        <v>58.5</v>
      </c>
      <c r="M4692">
        <v>19.5</v>
      </c>
      <c r="N4692" t="s">
        <v>6085</v>
      </c>
      <c r="O4692" t="s">
        <v>462</v>
      </c>
    </row>
    <row r="4693" spans="1:15" x14ac:dyDescent="0.3">
      <c r="A4693">
        <v>212595</v>
      </c>
      <c r="B4693">
        <v>122</v>
      </c>
      <c r="C4693" t="s">
        <v>552</v>
      </c>
      <c r="D4693" t="s">
        <v>2520</v>
      </c>
      <c r="E4693" t="s">
        <v>3852</v>
      </c>
      <c r="F4693" s="440">
        <v>46065</v>
      </c>
      <c r="G4693">
        <v>19472</v>
      </c>
      <c r="H4693" t="s">
        <v>6064</v>
      </c>
      <c r="I4693" t="s">
        <v>6085</v>
      </c>
      <c r="J4693">
        <v>1.5</v>
      </c>
      <c r="K4693" t="s">
        <v>5598</v>
      </c>
      <c r="L4693">
        <v>39</v>
      </c>
      <c r="M4693">
        <v>26</v>
      </c>
      <c r="N4693" t="s">
        <v>6085</v>
      </c>
      <c r="O4693" t="s">
        <v>462</v>
      </c>
    </row>
    <row r="4694" spans="1:15" x14ac:dyDescent="0.3">
      <c r="A4694">
        <v>212592</v>
      </c>
      <c r="B4694">
        <v>122</v>
      </c>
      <c r="C4694" t="s">
        <v>552</v>
      </c>
      <c r="D4694" t="s">
        <v>2520</v>
      </c>
      <c r="E4694" t="s">
        <v>3853</v>
      </c>
      <c r="F4694" s="440">
        <v>46065</v>
      </c>
      <c r="G4694">
        <v>23389</v>
      </c>
      <c r="H4694" t="s">
        <v>5923</v>
      </c>
      <c r="I4694" t="s">
        <v>6085</v>
      </c>
      <c r="J4694">
        <v>5</v>
      </c>
      <c r="K4694" t="s">
        <v>5598</v>
      </c>
      <c r="L4694">
        <v>27.5</v>
      </c>
      <c r="M4694">
        <v>5.5</v>
      </c>
      <c r="N4694" t="s">
        <v>6085</v>
      </c>
      <c r="O4694" t="s">
        <v>462</v>
      </c>
    </row>
    <row r="4695" spans="1:15" x14ac:dyDescent="0.3">
      <c r="A4695">
        <v>212589</v>
      </c>
      <c r="B4695">
        <v>122</v>
      </c>
      <c r="C4695" t="s">
        <v>552</v>
      </c>
      <c r="D4695" t="s">
        <v>3769</v>
      </c>
      <c r="E4695" t="s">
        <v>3854</v>
      </c>
      <c r="F4695" s="440">
        <v>46066</v>
      </c>
      <c r="G4695">
        <v>19634</v>
      </c>
      <c r="H4695" t="s">
        <v>5925</v>
      </c>
      <c r="I4695" t="s">
        <v>6085</v>
      </c>
      <c r="J4695">
        <v>2</v>
      </c>
      <c r="K4695" t="s">
        <v>5598</v>
      </c>
      <c r="L4695">
        <v>12.5</v>
      </c>
      <c r="M4695">
        <v>6.25</v>
      </c>
      <c r="N4695" t="s">
        <v>6085</v>
      </c>
      <c r="O4695" t="s">
        <v>462</v>
      </c>
    </row>
    <row r="4696" spans="1:15" x14ac:dyDescent="0.3">
      <c r="A4696">
        <v>212589</v>
      </c>
      <c r="B4696">
        <v>122</v>
      </c>
      <c r="C4696" t="s">
        <v>552</v>
      </c>
      <c r="D4696" t="s">
        <v>3769</v>
      </c>
      <c r="E4696" t="s">
        <v>3854</v>
      </c>
      <c r="F4696" s="440">
        <v>46066</v>
      </c>
      <c r="G4696">
        <v>19589</v>
      </c>
      <c r="H4696" t="s">
        <v>5943</v>
      </c>
      <c r="I4696" t="s">
        <v>6085</v>
      </c>
      <c r="J4696">
        <v>1</v>
      </c>
      <c r="K4696" t="s">
        <v>5598</v>
      </c>
      <c r="L4696">
        <v>5</v>
      </c>
      <c r="M4696">
        <v>5</v>
      </c>
      <c r="N4696" t="s">
        <v>6085</v>
      </c>
      <c r="O4696" t="s">
        <v>462</v>
      </c>
    </row>
    <row r="4697" spans="1:15" x14ac:dyDescent="0.3">
      <c r="A4697">
        <v>212589</v>
      </c>
      <c r="B4697">
        <v>122</v>
      </c>
      <c r="C4697" t="s">
        <v>552</v>
      </c>
      <c r="D4697" t="s">
        <v>3769</v>
      </c>
      <c r="E4697" t="s">
        <v>3854</v>
      </c>
      <c r="F4697" s="440">
        <v>46066</v>
      </c>
      <c r="G4697">
        <v>19502</v>
      </c>
      <c r="H4697" t="s">
        <v>6015</v>
      </c>
      <c r="I4697" t="s">
        <v>6085</v>
      </c>
      <c r="J4697">
        <v>0.8</v>
      </c>
      <c r="K4697" t="s">
        <v>5598</v>
      </c>
      <c r="L4697">
        <v>20</v>
      </c>
      <c r="M4697">
        <v>25</v>
      </c>
      <c r="N4697" t="s">
        <v>6085</v>
      </c>
      <c r="O4697" t="s">
        <v>462</v>
      </c>
    </row>
    <row r="4698" spans="1:15" x14ac:dyDescent="0.3">
      <c r="A4698">
        <v>212589</v>
      </c>
      <c r="B4698">
        <v>122</v>
      </c>
      <c r="C4698" t="s">
        <v>552</v>
      </c>
      <c r="D4698" t="s">
        <v>3769</v>
      </c>
      <c r="E4698" t="s">
        <v>3854</v>
      </c>
      <c r="F4698" s="440">
        <v>46066</v>
      </c>
      <c r="G4698">
        <v>19721</v>
      </c>
      <c r="H4698" t="s">
        <v>5952</v>
      </c>
      <c r="I4698" t="s">
        <v>6085</v>
      </c>
      <c r="J4698">
        <v>1</v>
      </c>
      <c r="K4698" t="s">
        <v>5598</v>
      </c>
      <c r="L4698">
        <v>42.5</v>
      </c>
      <c r="M4698">
        <v>42.5</v>
      </c>
      <c r="N4698" t="s">
        <v>6085</v>
      </c>
      <c r="O4698" t="s">
        <v>462</v>
      </c>
    </row>
    <row r="4699" spans="1:15" x14ac:dyDescent="0.3">
      <c r="A4699">
        <v>212589</v>
      </c>
      <c r="B4699">
        <v>122</v>
      </c>
      <c r="C4699" t="s">
        <v>552</v>
      </c>
      <c r="D4699" t="s">
        <v>3769</v>
      </c>
      <c r="E4699" t="s">
        <v>3854</v>
      </c>
      <c r="F4699" s="440">
        <v>46066</v>
      </c>
      <c r="G4699">
        <v>19743</v>
      </c>
      <c r="H4699" t="s">
        <v>5940</v>
      </c>
      <c r="I4699" t="s">
        <v>6085</v>
      </c>
      <c r="J4699">
        <v>5</v>
      </c>
      <c r="K4699" t="s">
        <v>5598</v>
      </c>
      <c r="L4699">
        <v>68.75</v>
      </c>
      <c r="M4699">
        <v>13.75</v>
      </c>
      <c r="N4699" t="s">
        <v>6085</v>
      </c>
      <c r="O4699" t="s">
        <v>462</v>
      </c>
    </row>
    <row r="4700" spans="1:15" x14ac:dyDescent="0.3">
      <c r="A4700">
        <v>212589</v>
      </c>
      <c r="B4700">
        <v>122</v>
      </c>
      <c r="C4700" t="s">
        <v>552</v>
      </c>
      <c r="D4700" t="s">
        <v>3769</v>
      </c>
      <c r="E4700" t="s">
        <v>3854</v>
      </c>
      <c r="F4700" s="440">
        <v>46066</v>
      </c>
      <c r="G4700">
        <v>19759</v>
      </c>
      <c r="H4700" t="s">
        <v>6016</v>
      </c>
      <c r="I4700" t="s">
        <v>6085</v>
      </c>
      <c r="J4700">
        <v>5</v>
      </c>
      <c r="K4700" t="s">
        <v>5598</v>
      </c>
      <c r="L4700">
        <v>50</v>
      </c>
      <c r="M4700">
        <v>10</v>
      </c>
      <c r="N4700" t="s">
        <v>6085</v>
      </c>
      <c r="O4700" t="s">
        <v>462</v>
      </c>
    </row>
    <row r="4701" spans="1:15" x14ac:dyDescent="0.3">
      <c r="A4701">
        <v>212589</v>
      </c>
      <c r="B4701">
        <v>122</v>
      </c>
      <c r="C4701" t="s">
        <v>552</v>
      </c>
      <c r="D4701" t="s">
        <v>3769</v>
      </c>
      <c r="E4701" t="s">
        <v>3854</v>
      </c>
      <c r="F4701" s="440">
        <v>46066</v>
      </c>
      <c r="G4701">
        <v>26425</v>
      </c>
      <c r="H4701" t="s">
        <v>5949</v>
      </c>
      <c r="I4701" t="s">
        <v>6085</v>
      </c>
      <c r="J4701">
        <v>4</v>
      </c>
      <c r="K4701" t="s">
        <v>5598</v>
      </c>
      <c r="L4701">
        <v>116</v>
      </c>
      <c r="M4701">
        <v>29</v>
      </c>
      <c r="N4701" t="s">
        <v>6085</v>
      </c>
      <c r="O4701" t="s">
        <v>462</v>
      </c>
    </row>
    <row r="4702" spans="1:15" x14ac:dyDescent="0.3">
      <c r="A4702">
        <v>212589</v>
      </c>
      <c r="B4702">
        <v>122</v>
      </c>
      <c r="C4702" t="s">
        <v>552</v>
      </c>
      <c r="D4702" t="s">
        <v>3769</v>
      </c>
      <c r="E4702" t="s">
        <v>3854</v>
      </c>
      <c r="F4702" s="440">
        <v>46066</v>
      </c>
      <c r="G4702">
        <v>26631</v>
      </c>
      <c r="H4702" t="s">
        <v>6117</v>
      </c>
      <c r="I4702" t="s">
        <v>6085</v>
      </c>
      <c r="J4702">
        <v>3</v>
      </c>
      <c r="K4702" t="s">
        <v>5598</v>
      </c>
      <c r="L4702">
        <v>131.25</v>
      </c>
      <c r="M4702">
        <v>43.75</v>
      </c>
      <c r="N4702" t="s">
        <v>6085</v>
      </c>
      <c r="O4702" t="s">
        <v>462</v>
      </c>
    </row>
    <row r="4703" spans="1:15" x14ac:dyDescent="0.3">
      <c r="A4703">
        <v>212587</v>
      </c>
      <c r="B4703">
        <v>122</v>
      </c>
      <c r="C4703" t="s">
        <v>552</v>
      </c>
      <c r="D4703" t="s">
        <v>2520</v>
      </c>
      <c r="E4703" t="s">
        <v>3855</v>
      </c>
      <c r="F4703" s="440">
        <v>46066</v>
      </c>
      <c r="G4703">
        <v>19787</v>
      </c>
      <c r="H4703" t="s">
        <v>5914</v>
      </c>
      <c r="I4703" t="s">
        <v>6085</v>
      </c>
      <c r="J4703">
        <v>20</v>
      </c>
      <c r="K4703" t="s">
        <v>5598</v>
      </c>
      <c r="L4703">
        <v>94</v>
      </c>
      <c r="M4703">
        <v>4.7</v>
      </c>
      <c r="N4703" t="s">
        <v>6085</v>
      </c>
      <c r="O4703" t="s">
        <v>462</v>
      </c>
    </row>
    <row r="4704" spans="1:15" x14ac:dyDescent="0.3">
      <c r="A4704">
        <v>212587</v>
      </c>
      <c r="B4704">
        <v>122</v>
      </c>
      <c r="C4704" t="s">
        <v>552</v>
      </c>
      <c r="D4704" t="s">
        <v>2520</v>
      </c>
      <c r="E4704" t="s">
        <v>3855</v>
      </c>
      <c r="F4704" s="440">
        <v>46066</v>
      </c>
      <c r="G4704">
        <v>19623</v>
      </c>
      <c r="H4704" t="s">
        <v>5929</v>
      </c>
      <c r="I4704" t="s">
        <v>6085</v>
      </c>
      <c r="J4704">
        <v>5</v>
      </c>
      <c r="K4704" t="s">
        <v>5598</v>
      </c>
      <c r="L4704">
        <v>19</v>
      </c>
      <c r="M4704">
        <v>3.8</v>
      </c>
      <c r="N4704" t="s">
        <v>6085</v>
      </c>
      <c r="O4704" t="s">
        <v>462</v>
      </c>
    </row>
    <row r="4705" spans="1:15" x14ac:dyDescent="0.3">
      <c r="A4705">
        <v>212587</v>
      </c>
      <c r="B4705">
        <v>122</v>
      </c>
      <c r="C4705" t="s">
        <v>552</v>
      </c>
      <c r="D4705" t="s">
        <v>2520</v>
      </c>
      <c r="E4705" t="s">
        <v>3855</v>
      </c>
      <c r="F4705" s="440">
        <v>46066</v>
      </c>
      <c r="G4705">
        <v>19505</v>
      </c>
      <c r="H4705" t="s">
        <v>5978</v>
      </c>
      <c r="I4705" t="s">
        <v>6085</v>
      </c>
      <c r="J4705">
        <v>1</v>
      </c>
      <c r="K4705" t="s">
        <v>5598</v>
      </c>
      <c r="L4705">
        <v>14</v>
      </c>
      <c r="M4705">
        <v>14</v>
      </c>
      <c r="N4705" t="s">
        <v>6085</v>
      </c>
      <c r="O4705" t="s">
        <v>462</v>
      </c>
    </row>
    <row r="4706" spans="1:15" x14ac:dyDescent="0.3">
      <c r="A4706">
        <v>212587</v>
      </c>
      <c r="B4706">
        <v>122</v>
      </c>
      <c r="C4706" t="s">
        <v>552</v>
      </c>
      <c r="D4706" t="s">
        <v>2520</v>
      </c>
      <c r="E4706" t="s">
        <v>3855</v>
      </c>
      <c r="F4706" s="440">
        <v>46066</v>
      </c>
      <c r="G4706">
        <v>19575</v>
      </c>
      <c r="H4706" t="s">
        <v>5944</v>
      </c>
      <c r="I4706" t="s">
        <v>6085</v>
      </c>
      <c r="J4706">
        <v>0.5</v>
      </c>
      <c r="K4706" t="s">
        <v>5598</v>
      </c>
      <c r="L4706">
        <v>13.5</v>
      </c>
      <c r="M4706">
        <v>27</v>
      </c>
      <c r="N4706" t="s">
        <v>6085</v>
      </c>
      <c r="O4706" t="s">
        <v>462</v>
      </c>
    </row>
    <row r="4707" spans="1:15" x14ac:dyDescent="0.3">
      <c r="A4707">
        <v>212587</v>
      </c>
      <c r="B4707">
        <v>122</v>
      </c>
      <c r="C4707" t="s">
        <v>552</v>
      </c>
      <c r="D4707" t="s">
        <v>2520</v>
      </c>
      <c r="E4707" t="s">
        <v>3855</v>
      </c>
      <c r="F4707" s="440">
        <v>46066</v>
      </c>
      <c r="G4707">
        <v>24509</v>
      </c>
      <c r="H4707" t="s">
        <v>5928</v>
      </c>
      <c r="I4707" t="s">
        <v>6085</v>
      </c>
      <c r="J4707">
        <v>10</v>
      </c>
      <c r="K4707" t="s">
        <v>5598</v>
      </c>
      <c r="L4707">
        <v>18</v>
      </c>
      <c r="M4707">
        <v>1.8</v>
      </c>
      <c r="N4707" t="s">
        <v>6085</v>
      </c>
      <c r="O4707" t="s">
        <v>462</v>
      </c>
    </row>
    <row r="4708" spans="1:15" x14ac:dyDescent="0.3">
      <c r="A4708">
        <v>212587</v>
      </c>
      <c r="B4708">
        <v>122</v>
      </c>
      <c r="C4708" t="s">
        <v>552</v>
      </c>
      <c r="D4708" t="s">
        <v>2520</v>
      </c>
      <c r="E4708" t="s">
        <v>3855</v>
      </c>
      <c r="F4708" s="440">
        <v>46066</v>
      </c>
      <c r="G4708">
        <v>19480</v>
      </c>
      <c r="H4708" t="s">
        <v>5936</v>
      </c>
      <c r="I4708" t="s">
        <v>6085</v>
      </c>
      <c r="J4708">
        <v>0.2</v>
      </c>
      <c r="K4708" t="s">
        <v>5598</v>
      </c>
      <c r="L4708">
        <v>3.4</v>
      </c>
      <c r="M4708">
        <v>17</v>
      </c>
      <c r="N4708" t="s">
        <v>6085</v>
      </c>
      <c r="O4708" t="s">
        <v>462</v>
      </c>
    </row>
    <row r="4709" spans="1:15" x14ac:dyDescent="0.3">
      <c r="A4709">
        <v>212587</v>
      </c>
      <c r="B4709">
        <v>122</v>
      </c>
      <c r="C4709" t="s">
        <v>552</v>
      </c>
      <c r="D4709" t="s">
        <v>2520</v>
      </c>
      <c r="E4709" t="s">
        <v>3855</v>
      </c>
      <c r="F4709" s="440">
        <v>46066</v>
      </c>
      <c r="G4709">
        <v>19488</v>
      </c>
      <c r="H4709" t="s">
        <v>5930</v>
      </c>
      <c r="I4709" t="s">
        <v>6085</v>
      </c>
      <c r="J4709">
        <v>1</v>
      </c>
      <c r="K4709" t="s">
        <v>5598</v>
      </c>
      <c r="L4709">
        <v>13</v>
      </c>
      <c r="M4709">
        <v>13</v>
      </c>
      <c r="N4709" t="s">
        <v>6085</v>
      </c>
      <c r="O4709" t="s">
        <v>462</v>
      </c>
    </row>
    <row r="4710" spans="1:15" x14ac:dyDescent="0.3">
      <c r="A4710">
        <v>212587</v>
      </c>
      <c r="B4710">
        <v>122</v>
      </c>
      <c r="C4710" t="s">
        <v>552</v>
      </c>
      <c r="D4710" t="s">
        <v>2520</v>
      </c>
      <c r="E4710" t="s">
        <v>3855</v>
      </c>
      <c r="F4710" s="440">
        <v>46066</v>
      </c>
      <c r="G4710">
        <v>19558</v>
      </c>
      <c r="H4710" t="s">
        <v>5950</v>
      </c>
      <c r="I4710" t="s">
        <v>6085</v>
      </c>
      <c r="J4710">
        <v>0.6</v>
      </c>
      <c r="K4710" t="s">
        <v>5598</v>
      </c>
      <c r="L4710">
        <v>9</v>
      </c>
      <c r="M4710">
        <v>15</v>
      </c>
      <c r="N4710" t="s">
        <v>6085</v>
      </c>
      <c r="O4710" t="s">
        <v>462</v>
      </c>
    </row>
    <row r="4711" spans="1:15" x14ac:dyDescent="0.3">
      <c r="A4711">
        <v>212587</v>
      </c>
      <c r="B4711">
        <v>122</v>
      </c>
      <c r="C4711" t="s">
        <v>552</v>
      </c>
      <c r="D4711" t="s">
        <v>2520</v>
      </c>
      <c r="E4711" t="s">
        <v>3855</v>
      </c>
      <c r="F4711" s="440">
        <v>46066</v>
      </c>
      <c r="G4711">
        <v>19762</v>
      </c>
      <c r="H4711" t="s">
        <v>6070</v>
      </c>
      <c r="I4711" t="s">
        <v>6085</v>
      </c>
      <c r="J4711">
        <v>5</v>
      </c>
      <c r="K4711" t="s">
        <v>5598</v>
      </c>
      <c r="L4711">
        <v>60</v>
      </c>
      <c r="M4711">
        <v>12</v>
      </c>
      <c r="N4711" t="s">
        <v>6085</v>
      </c>
      <c r="O4711" t="s">
        <v>462</v>
      </c>
    </row>
    <row r="4712" spans="1:15" x14ac:dyDescent="0.3">
      <c r="A4712">
        <v>212587</v>
      </c>
      <c r="B4712">
        <v>122</v>
      </c>
      <c r="C4712" t="s">
        <v>552</v>
      </c>
      <c r="D4712" t="s">
        <v>2520</v>
      </c>
      <c r="E4712" t="s">
        <v>3855</v>
      </c>
      <c r="F4712" s="440">
        <v>46066</v>
      </c>
      <c r="G4712">
        <v>19751</v>
      </c>
      <c r="H4712" t="s">
        <v>5938</v>
      </c>
      <c r="I4712" t="s">
        <v>6085</v>
      </c>
      <c r="J4712">
        <v>7</v>
      </c>
      <c r="K4712" t="s">
        <v>5598</v>
      </c>
      <c r="L4712">
        <v>126</v>
      </c>
      <c r="M4712">
        <v>18</v>
      </c>
      <c r="N4712" t="s">
        <v>6085</v>
      </c>
      <c r="O4712" t="s">
        <v>462</v>
      </c>
    </row>
    <row r="4713" spans="1:15" x14ac:dyDescent="0.3">
      <c r="A4713">
        <v>212587</v>
      </c>
      <c r="B4713">
        <v>122</v>
      </c>
      <c r="C4713" t="s">
        <v>552</v>
      </c>
      <c r="D4713" t="s">
        <v>2520</v>
      </c>
      <c r="E4713" t="s">
        <v>3855</v>
      </c>
      <c r="F4713" s="440">
        <v>46066</v>
      </c>
      <c r="G4713">
        <v>19617</v>
      </c>
      <c r="H4713" t="s">
        <v>5933</v>
      </c>
      <c r="I4713" t="s">
        <v>6085</v>
      </c>
      <c r="J4713">
        <v>0.5</v>
      </c>
      <c r="K4713" t="s">
        <v>5598</v>
      </c>
      <c r="L4713">
        <v>22.5</v>
      </c>
      <c r="M4713">
        <v>45</v>
      </c>
      <c r="N4713" t="s">
        <v>6085</v>
      </c>
      <c r="O4713" t="s">
        <v>462</v>
      </c>
    </row>
    <row r="4714" spans="1:15" x14ac:dyDescent="0.3">
      <c r="A4714">
        <v>212587</v>
      </c>
      <c r="B4714">
        <v>122</v>
      </c>
      <c r="C4714" t="s">
        <v>552</v>
      </c>
      <c r="D4714" t="s">
        <v>2520</v>
      </c>
      <c r="E4714" t="s">
        <v>3855</v>
      </c>
      <c r="F4714" s="440">
        <v>46066</v>
      </c>
      <c r="G4714">
        <v>19499</v>
      </c>
      <c r="H4714" t="s">
        <v>6392</v>
      </c>
      <c r="I4714" t="s">
        <v>6085</v>
      </c>
      <c r="J4714">
        <v>1</v>
      </c>
      <c r="K4714" t="s">
        <v>5598</v>
      </c>
      <c r="L4714">
        <v>15</v>
      </c>
      <c r="M4714">
        <v>15</v>
      </c>
      <c r="N4714" t="s">
        <v>6085</v>
      </c>
      <c r="O4714" t="s">
        <v>462</v>
      </c>
    </row>
    <row r="4715" spans="1:15" x14ac:dyDescent="0.3">
      <c r="A4715">
        <v>212587</v>
      </c>
      <c r="B4715">
        <v>122</v>
      </c>
      <c r="C4715" t="s">
        <v>552</v>
      </c>
      <c r="D4715" t="s">
        <v>2520</v>
      </c>
      <c r="E4715" t="s">
        <v>3855</v>
      </c>
      <c r="F4715" s="440">
        <v>46066</v>
      </c>
      <c r="G4715">
        <v>23108</v>
      </c>
      <c r="H4715" t="s">
        <v>5986</v>
      </c>
      <c r="I4715" t="s">
        <v>6085</v>
      </c>
      <c r="J4715">
        <v>0.1</v>
      </c>
      <c r="K4715" t="s">
        <v>5598</v>
      </c>
      <c r="L4715">
        <v>6</v>
      </c>
      <c r="M4715">
        <v>60</v>
      </c>
      <c r="N4715" t="s">
        <v>6085</v>
      </c>
      <c r="O4715" t="s">
        <v>462</v>
      </c>
    </row>
    <row r="4716" spans="1:15" x14ac:dyDescent="0.3">
      <c r="A4716">
        <v>212587</v>
      </c>
      <c r="B4716">
        <v>122</v>
      </c>
      <c r="C4716" t="s">
        <v>552</v>
      </c>
      <c r="D4716" t="s">
        <v>2520</v>
      </c>
      <c r="E4716" t="s">
        <v>3855</v>
      </c>
      <c r="F4716" s="440">
        <v>46066</v>
      </c>
      <c r="G4716">
        <v>23359</v>
      </c>
      <c r="H4716" t="s">
        <v>5939</v>
      </c>
      <c r="I4716" t="s">
        <v>6085</v>
      </c>
      <c r="J4716">
        <v>10</v>
      </c>
      <c r="K4716" t="s">
        <v>5598</v>
      </c>
      <c r="L4716">
        <v>32</v>
      </c>
      <c r="M4716">
        <v>3.2</v>
      </c>
      <c r="N4716" t="s">
        <v>6085</v>
      </c>
      <c r="O4716" t="s">
        <v>462</v>
      </c>
    </row>
    <row r="4717" spans="1:15" x14ac:dyDescent="0.3">
      <c r="A4717">
        <v>212587</v>
      </c>
      <c r="B4717">
        <v>122</v>
      </c>
      <c r="C4717" t="s">
        <v>552</v>
      </c>
      <c r="D4717" t="s">
        <v>2520</v>
      </c>
      <c r="E4717" t="s">
        <v>3855</v>
      </c>
      <c r="F4717" s="440">
        <v>46066</v>
      </c>
      <c r="G4717">
        <v>23361</v>
      </c>
      <c r="H4717" t="s">
        <v>5937</v>
      </c>
      <c r="I4717" t="s">
        <v>6085</v>
      </c>
      <c r="J4717">
        <v>20</v>
      </c>
      <c r="K4717" t="s">
        <v>5598</v>
      </c>
      <c r="L4717">
        <v>66</v>
      </c>
      <c r="M4717">
        <v>3.3</v>
      </c>
      <c r="N4717" t="s">
        <v>6085</v>
      </c>
      <c r="O4717" t="s">
        <v>462</v>
      </c>
    </row>
    <row r="4718" spans="1:15" x14ac:dyDescent="0.3">
      <c r="A4718">
        <v>212587</v>
      </c>
      <c r="B4718">
        <v>122</v>
      </c>
      <c r="C4718" t="s">
        <v>552</v>
      </c>
      <c r="D4718" t="s">
        <v>2520</v>
      </c>
      <c r="E4718" t="s">
        <v>3855</v>
      </c>
      <c r="F4718" s="440">
        <v>46066</v>
      </c>
      <c r="G4718">
        <v>23390</v>
      </c>
      <c r="H4718" t="s">
        <v>5922</v>
      </c>
      <c r="I4718" t="s">
        <v>6085</v>
      </c>
      <c r="J4718">
        <v>5</v>
      </c>
      <c r="K4718" t="s">
        <v>5598</v>
      </c>
      <c r="L4718">
        <v>40</v>
      </c>
      <c r="M4718">
        <v>8</v>
      </c>
      <c r="N4718" t="s">
        <v>6085</v>
      </c>
      <c r="O4718" t="s">
        <v>462</v>
      </c>
    </row>
    <row r="4719" spans="1:15" x14ac:dyDescent="0.3">
      <c r="A4719">
        <v>212587</v>
      </c>
      <c r="B4719">
        <v>122</v>
      </c>
      <c r="C4719" t="s">
        <v>552</v>
      </c>
      <c r="D4719" t="s">
        <v>2520</v>
      </c>
      <c r="E4719" t="s">
        <v>3855</v>
      </c>
      <c r="F4719" s="440">
        <v>46066</v>
      </c>
      <c r="G4719">
        <v>19583</v>
      </c>
      <c r="H4719" t="s">
        <v>6244</v>
      </c>
      <c r="I4719" t="s">
        <v>6085</v>
      </c>
      <c r="J4719">
        <v>0.2</v>
      </c>
      <c r="K4719" t="s">
        <v>5598</v>
      </c>
      <c r="L4719">
        <v>9.8000000000000007</v>
      </c>
      <c r="M4719">
        <v>49</v>
      </c>
      <c r="N4719" t="s">
        <v>6085</v>
      </c>
      <c r="O4719" t="s">
        <v>462</v>
      </c>
    </row>
    <row r="4720" spans="1:15" x14ac:dyDescent="0.3">
      <c r="A4720">
        <v>212587</v>
      </c>
      <c r="B4720">
        <v>122</v>
      </c>
      <c r="C4720" t="s">
        <v>552</v>
      </c>
      <c r="D4720" t="s">
        <v>2520</v>
      </c>
      <c r="E4720" t="s">
        <v>3855</v>
      </c>
      <c r="F4720" s="440">
        <v>46066</v>
      </c>
      <c r="G4720">
        <v>19632</v>
      </c>
      <c r="H4720" t="s">
        <v>5926</v>
      </c>
      <c r="I4720" t="s">
        <v>6085</v>
      </c>
      <c r="J4720">
        <v>5</v>
      </c>
      <c r="K4720" t="s">
        <v>5598</v>
      </c>
      <c r="L4720">
        <v>13.75</v>
      </c>
      <c r="M4720">
        <v>2.75</v>
      </c>
      <c r="N4720" t="s">
        <v>6085</v>
      </c>
      <c r="O4720" t="s">
        <v>462</v>
      </c>
    </row>
    <row r="4721" spans="1:15" x14ac:dyDescent="0.3">
      <c r="A4721">
        <v>212587</v>
      </c>
      <c r="B4721">
        <v>122</v>
      </c>
      <c r="C4721" t="s">
        <v>552</v>
      </c>
      <c r="D4721" t="s">
        <v>2520</v>
      </c>
      <c r="E4721" t="s">
        <v>3855</v>
      </c>
      <c r="F4721" s="440">
        <v>46066</v>
      </c>
      <c r="G4721">
        <v>24037</v>
      </c>
      <c r="H4721" t="s">
        <v>6116</v>
      </c>
      <c r="I4721" t="s">
        <v>6085</v>
      </c>
      <c r="J4721">
        <v>3</v>
      </c>
      <c r="K4721" t="s">
        <v>5598</v>
      </c>
      <c r="L4721">
        <v>58.5</v>
      </c>
      <c r="M4721">
        <v>19.5</v>
      </c>
      <c r="N4721" t="s">
        <v>6085</v>
      </c>
      <c r="O4721" t="s">
        <v>462</v>
      </c>
    </row>
    <row r="4722" spans="1:15" x14ac:dyDescent="0.3">
      <c r="A4722">
        <v>212583</v>
      </c>
      <c r="B4722">
        <v>122</v>
      </c>
      <c r="C4722" t="s">
        <v>552</v>
      </c>
      <c r="D4722" t="s">
        <v>2711</v>
      </c>
      <c r="E4722" t="s">
        <v>3856</v>
      </c>
      <c r="F4722" s="440">
        <v>46063</v>
      </c>
      <c r="G4722">
        <v>26560</v>
      </c>
      <c r="H4722" t="s">
        <v>5732</v>
      </c>
      <c r="I4722" t="s">
        <v>4764</v>
      </c>
      <c r="J4722">
        <v>30</v>
      </c>
      <c r="K4722" t="s">
        <v>5601</v>
      </c>
      <c r="L4722">
        <v>825</v>
      </c>
      <c r="M4722">
        <v>27.5</v>
      </c>
      <c r="N4722" t="s">
        <v>4764</v>
      </c>
      <c r="O4722" t="s">
        <v>462</v>
      </c>
    </row>
    <row r="4723" spans="1:15" x14ac:dyDescent="0.3">
      <c r="A4723">
        <v>212583</v>
      </c>
      <c r="B4723">
        <v>122</v>
      </c>
      <c r="C4723" t="s">
        <v>552</v>
      </c>
      <c r="D4723" t="s">
        <v>2711</v>
      </c>
      <c r="E4723" t="s">
        <v>3856</v>
      </c>
      <c r="F4723" s="440">
        <v>46063</v>
      </c>
      <c r="G4723">
        <v>18486</v>
      </c>
      <c r="H4723" t="s">
        <v>5733</v>
      </c>
      <c r="I4723" t="s">
        <v>4764</v>
      </c>
      <c r="J4723">
        <v>6</v>
      </c>
      <c r="K4723" t="s">
        <v>5601</v>
      </c>
      <c r="L4723">
        <v>165</v>
      </c>
      <c r="M4723">
        <v>27.5</v>
      </c>
      <c r="N4723" t="s">
        <v>4764</v>
      </c>
      <c r="O4723" t="s">
        <v>462</v>
      </c>
    </row>
    <row r="4724" spans="1:15" x14ac:dyDescent="0.3">
      <c r="A4724">
        <v>212582</v>
      </c>
      <c r="B4724">
        <v>122</v>
      </c>
      <c r="C4724" t="s">
        <v>552</v>
      </c>
      <c r="D4724" t="s">
        <v>2700</v>
      </c>
      <c r="E4724" t="s">
        <v>3857</v>
      </c>
      <c r="F4724" s="440">
        <v>46063</v>
      </c>
      <c r="G4724">
        <v>19421</v>
      </c>
      <c r="H4724" t="s">
        <v>5963</v>
      </c>
      <c r="I4724" t="s">
        <v>6085</v>
      </c>
      <c r="J4724">
        <v>5</v>
      </c>
      <c r="K4724" t="s">
        <v>5703</v>
      </c>
      <c r="L4724">
        <v>283.55</v>
      </c>
      <c r="M4724">
        <v>56.71</v>
      </c>
      <c r="N4724" t="s">
        <v>6085</v>
      </c>
      <c r="O4724" t="s">
        <v>462</v>
      </c>
    </row>
    <row r="4725" spans="1:15" x14ac:dyDescent="0.3">
      <c r="A4725">
        <v>212582</v>
      </c>
      <c r="B4725">
        <v>122</v>
      </c>
      <c r="C4725" t="s">
        <v>552</v>
      </c>
      <c r="D4725" t="s">
        <v>2700</v>
      </c>
      <c r="E4725" t="s">
        <v>3857</v>
      </c>
      <c r="F4725" s="440">
        <v>46063</v>
      </c>
      <c r="G4725">
        <v>25481</v>
      </c>
      <c r="H4725" t="s">
        <v>6355</v>
      </c>
      <c r="I4725" t="s">
        <v>6085</v>
      </c>
      <c r="J4725">
        <v>3</v>
      </c>
      <c r="K4725" t="s">
        <v>5605</v>
      </c>
      <c r="L4725">
        <v>181.89</v>
      </c>
      <c r="M4725">
        <v>60.63</v>
      </c>
      <c r="N4725" t="s">
        <v>6085</v>
      </c>
      <c r="O4725" t="s">
        <v>462</v>
      </c>
    </row>
    <row r="4726" spans="1:15" x14ac:dyDescent="0.3">
      <c r="A4726">
        <v>212580</v>
      </c>
      <c r="B4726">
        <v>122</v>
      </c>
      <c r="C4726" t="s">
        <v>552</v>
      </c>
      <c r="D4726" t="s">
        <v>2700</v>
      </c>
      <c r="E4726" t="s">
        <v>3858</v>
      </c>
      <c r="F4726" s="440">
        <v>46063</v>
      </c>
      <c r="G4726">
        <v>20501</v>
      </c>
      <c r="H4726" t="s">
        <v>5976</v>
      </c>
      <c r="I4726" t="s">
        <v>6085</v>
      </c>
      <c r="J4726">
        <v>10</v>
      </c>
      <c r="K4726" t="s">
        <v>5598</v>
      </c>
      <c r="L4726">
        <v>210.5</v>
      </c>
      <c r="M4726">
        <v>21.05</v>
      </c>
      <c r="N4726" t="s">
        <v>6085</v>
      </c>
      <c r="O4726" t="s">
        <v>462</v>
      </c>
    </row>
    <row r="4727" spans="1:15" x14ac:dyDescent="0.3">
      <c r="A4727">
        <v>212578</v>
      </c>
      <c r="B4727">
        <v>122</v>
      </c>
      <c r="C4727" t="s">
        <v>552</v>
      </c>
      <c r="D4727" t="s">
        <v>3843</v>
      </c>
      <c r="E4727" t="s">
        <v>3859</v>
      </c>
      <c r="F4727" s="440">
        <v>46063</v>
      </c>
      <c r="G4727">
        <v>17190</v>
      </c>
      <c r="H4727" t="s">
        <v>6177</v>
      </c>
      <c r="I4727" t="s">
        <v>6097</v>
      </c>
      <c r="J4727">
        <v>8</v>
      </c>
      <c r="K4727" t="s">
        <v>5605</v>
      </c>
      <c r="L4727">
        <v>64.88</v>
      </c>
      <c r="M4727">
        <v>8.11</v>
      </c>
      <c r="N4727" t="s">
        <v>6393</v>
      </c>
      <c r="O4727" t="s">
        <v>462</v>
      </c>
    </row>
    <row r="4728" spans="1:15" x14ac:dyDescent="0.3">
      <c r="A4728">
        <v>212578</v>
      </c>
      <c r="B4728">
        <v>122</v>
      </c>
      <c r="C4728" t="s">
        <v>552</v>
      </c>
      <c r="D4728" t="s">
        <v>3843</v>
      </c>
      <c r="E4728" t="s">
        <v>3859</v>
      </c>
      <c r="F4728" s="440">
        <v>46063</v>
      </c>
      <c r="G4728">
        <v>17535</v>
      </c>
      <c r="H4728" t="s">
        <v>6127</v>
      </c>
      <c r="I4728" t="s">
        <v>6097</v>
      </c>
      <c r="J4728">
        <v>2</v>
      </c>
      <c r="K4728" t="s">
        <v>5613</v>
      </c>
      <c r="L4728">
        <v>247.8</v>
      </c>
      <c r="M4728">
        <v>123.9</v>
      </c>
      <c r="N4728" t="s">
        <v>6393</v>
      </c>
      <c r="O4728" t="s">
        <v>462</v>
      </c>
    </row>
    <row r="4729" spans="1:15" x14ac:dyDescent="0.3">
      <c r="A4729">
        <v>212578</v>
      </c>
      <c r="B4729">
        <v>122</v>
      </c>
      <c r="C4729" t="s">
        <v>552</v>
      </c>
      <c r="D4729" t="s">
        <v>3843</v>
      </c>
      <c r="E4729" t="s">
        <v>3859</v>
      </c>
      <c r="F4729" s="440">
        <v>46063</v>
      </c>
      <c r="G4729">
        <v>21703</v>
      </c>
      <c r="H4729" t="s">
        <v>6350</v>
      </c>
      <c r="I4729" t="s">
        <v>6097</v>
      </c>
      <c r="J4729">
        <v>6</v>
      </c>
      <c r="K4729" t="s">
        <v>5613</v>
      </c>
      <c r="L4729">
        <v>58.8</v>
      </c>
      <c r="M4729">
        <v>9.8000000000000007</v>
      </c>
      <c r="N4729" t="s">
        <v>6393</v>
      </c>
      <c r="O4729" t="s">
        <v>462</v>
      </c>
    </row>
    <row r="4730" spans="1:15" x14ac:dyDescent="0.3">
      <c r="A4730">
        <v>212574</v>
      </c>
      <c r="B4730">
        <v>122</v>
      </c>
      <c r="C4730" t="s">
        <v>552</v>
      </c>
      <c r="D4730" t="s">
        <v>2700</v>
      </c>
      <c r="E4730" t="s">
        <v>3860</v>
      </c>
      <c r="F4730" s="440">
        <v>46063</v>
      </c>
      <c r="G4730">
        <v>19324</v>
      </c>
      <c r="H4730" t="s">
        <v>5699</v>
      </c>
      <c r="I4730" t="s">
        <v>6085</v>
      </c>
      <c r="J4730">
        <v>20.16</v>
      </c>
      <c r="K4730" t="s">
        <v>5598</v>
      </c>
      <c r="L4730">
        <v>599.55999999999995</v>
      </c>
      <c r="M4730">
        <v>29.740079000000001</v>
      </c>
      <c r="N4730" t="s">
        <v>6085</v>
      </c>
      <c r="O4730" t="s">
        <v>462</v>
      </c>
    </row>
    <row r="4731" spans="1:15" x14ac:dyDescent="0.3">
      <c r="A4731">
        <v>212571</v>
      </c>
      <c r="B4731">
        <v>122</v>
      </c>
      <c r="C4731" t="s">
        <v>552</v>
      </c>
      <c r="D4731" t="s">
        <v>2819</v>
      </c>
      <c r="E4731" t="s">
        <v>3861</v>
      </c>
      <c r="F4731" s="440">
        <v>46063</v>
      </c>
      <c r="G4731">
        <v>25478</v>
      </c>
      <c r="H4731" t="s">
        <v>5656</v>
      </c>
      <c r="I4731" t="s">
        <v>6085</v>
      </c>
      <c r="J4731">
        <v>60</v>
      </c>
      <c r="K4731" t="s">
        <v>5613</v>
      </c>
      <c r="L4731">
        <v>513</v>
      </c>
      <c r="M4731">
        <v>8.5500000000000007</v>
      </c>
      <c r="N4731" t="s">
        <v>4764</v>
      </c>
      <c r="O4731" t="s">
        <v>462</v>
      </c>
    </row>
    <row r="4732" spans="1:15" x14ac:dyDescent="0.3">
      <c r="A4732">
        <v>212568</v>
      </c>
      <c r="B4732">
        <v>122</v>
      </c>
      <c r="C4732" t="s">
        <v>552</v>
      </c>
      <c r="D4732" t="s">
        <v>2709</v>
      </c>
      <c r="E4732" t="s">
        <v>3862</v>
      </c>
      <c r="F4732" s="440">
        <v>46063</v>
      </c>
      <c r="G4732">
        <v>23082</v>
      </c>
      <c r="H4732" t="s">
        <v>5697</v>
      </c>
      <c r="I4732" t="s">
        <v>6085</v>
      </c>
      <c r="J4732">
        <v>10</v>
      </c>
      <c r="K4732" t="s">
        <v>5598</v>
      </c>
      <c r="L4732">
        <v>819</v>
      </c>
      <c r="M4732">
        <v>81.900000000000006</v>
      </c>
      <c r="N4732" t="s">
        <v>6085</v>
      </c>
      <c r="O4732" t="s">
        <v>462</v>
      </c>
    </row>
    <row r="4733" spans="1:15" x14ac:dyDescent="0.3">
      <c r="A4733">
        <v>212557</v>
      </c>
      <c r="B4733">
        <v>122</v>
      </c>
      <c r="C4733" t="s">
        <v>552</v>
      </c>
      <c r="D4733" t="s">
        <v>3769</v>
      </c>
      <c r="E4733" t="s">
        <v>3863</v>
      </c>
      <c r="F4733" s="440">
        <v>46063</v>
      </c>
      <c r="G4733">
        <v>19634</v>
      </c>
      <c r="H4733" t="s">
        <v>5925</v>
      </c>
      <c r="I4733" t="s">
        <v>6085</v>
      </c>
      <c r="J4733">
        <v>1</v>
      </c>
      <c r="K4733" t="s">
        <v>5598</v>
      </c>
      <c r="L4733">
        <v>6.25</v>
      </c>
      <c r="M4733">
        <v>6.25</v>
      </c>
      <c r="N4733" t="s">
        <v>6085</v>
      </c>
      <c r="O4733" t="s">
        <v>462</v>
      </c>
    </row>
    <row r="4734" spans="1:15" x14ac:dyDescent="0.3">
      <c r="A4734">
        <v>212557</v>
      </c>
      <c r="B4734">
        <v>122</v>
      </c>
      <c r="C4734" t="s">
        <v>552</v>
      </c>
      <c r="D4734" t="s">
        <v>3769</v>
      </c>
      <c r="E4734" t="s">
        <v>3863</v>
      </c>
      <c r="F4734" s="440">
        <v>46063</v>
      </c>
      <c r="G4734">
        <v>19589</v>
      </c>
      <c r="H4734" t="s">
        <v>5943</v>
      </c>
      <c r="I4734" t="s">
        <v>6085</v>
      </c>
      <c r="J4734">
        <v>1</v>
      </c>
      <c r="K4734" t="s">
        <v>5598</v>
      </c>
      <c r="L4734">
        <v>5</v>
      </c>
      <c r="M4734">
        <v>5</v>
      </c>
      <c r="N4734" t="s">
        <v>6085</v>
      </c>
      <c r="O4734" t="s">
        <v>462</v>
      </c>
    </row>
    <row r="4735" spans="1:15" x14ac:dyDescent="0.3">
      <c r="A4735">
        <v>212557</v>
      </c>
      <c r="B4735">
        <v>122</v>
      </c>
      <c r="C4735" t="s">
        <v>552</v>
      </c>
      <c r="D4735" t="s">
        <v>3769</v>
      </c>
      <c r="E4735" t="s">
        <v>3863</v>
      </c>
      <c r="F4735" s="440">
        <v>46063</v>
      </c>
      <c r="G4735">
        <v>24509</v>
      </c>
      <c r="H4735" t="s">
        <v>5928</v>
      </c>
      <c r="I4735" t="s">
        <v>6085</v>
      </c>
      <c r="J4735">
        <v>5</v>
      </c>
      <c r="K4735" t="s">
        <v>5598</v>
      </c>
      <c r="L4735">
        <v>9.4</v>
      </c>
      <c r="M4735">
        <v>1.88</v>
      </c>
      <c r="N4735" t="s">
        <v>6085</v>
      </c>
      <c r="O4735" t="s">
        <v>462</v>
      </c>
    </row>
    <row r="4736" spans="1:15" x14ac:dyDescent="0.3">
      <c r="A4736">
        <v>212557</v>
      </c>
      <c r="B4736">
        <v>122</v>
      </c>
      <c r="C4736" t="s">
        <v>552</v>
      </c>
      <c r="D4736" t="s">
        <v>3769</v>
      </c>
      <c r="E4736" t="s">
        <v>3863</v>
      </c>
      <c r="F4736" s="440">
        <v>46063</v>
      </c>
      <c r="G4736">
        <v>19502</v>
      </c>
      <c r="H4736" t="s">
        <v>6015</v>
      </c>
      <c r="I4736" t="s">
        <v>6085</v>
      </c>
      <c r="J4736">
        <v>1</v>
      </c>
      <c r="K4736" t="s">
        <v>5598</v>
      </c>
      <c r="L4736">
        <v>25</v>
      </c>
      <c r="M4736">
        <v>25</v>
      </c>
      <c r="N4736" t="s">
        <v>6085</v>
      </c>
      <c r="O4736" t="s">
        <v>462</v>
      </c>
    </row>
    <row r="4737" spans="1:15" x14ac:dyDescent="0.3">
      <c r="A4737">
        <v>212557</v>
      </c>
      <c r="B4737">
        <v>122</v>
      </c>
      <c r="C4737" t="s">
        <v>552</v>
      </c>
      <c r="D4737" t="s">
        <v>3769</v>
      </c>
      <c r="E4737" t="s">
        <v>3863</v>
      </c>
      <c r="F4737" s="440">
        <v>46063</v>
      </c>
      <c r="G4737">
        <v>19721</v>
      </c>
      <c r="H4737" t="s">
        <v>5952</v>
      </c>
      <c r="I4737" t="s">
        <v>6085</v>
      </c>
      <c r="J4737">
        <v>1.2</v>
      </c>
      <c r="K4737" t="s">
        <v>5598</v>
      </c>
      <c r="L4737">
        <v>51</v>
      </c>
      <c r="M4737">
        <v>42.5</v>
      </c>
      <c r="N4737" t="s">
        <v>6085</v>
      </c>
      <c r="O4737" t="s">
        <v>462</v>
      </c>
    </row>
    <row r="4738" spans="1:15" x14ac:dyDescent="0.3">
      <c r="A4738">
        <v>212557</v>
      </c>
      <c r="B4738">
        <v>122</v>
      </c>
      <c r="C4738" t="s">
        <v>552</v>
      </c>
      <c r="D4738" t="s">
        <v>3769</v>
      </c>
      <c r="E4738" t="s">
        <v>3863</v>
      </c>
      <c r="F4738" s="440">
        <v>46063</v>
      </c>
      <c r="G4738">
        <v>19751</v>
      </c>
      <c r="H4738" t="s">
        <v>5938</v>
      </c>
      <c r="I4738" t="s">
        <v>6085</v>
      </c>
      <c r="J4738">
        <v>1</v>
      </c>
      <c r="K4738" t="s">
        <v>5598</v>
      </c>
      <c r="L4738">
        <v>15</v>
      </c>
      <c r="M4738">
        <v>15</v>
      </c>
      <c r="N4738" t="s">
        <v>6085</v>
      </c>
      <c r="O4738" t="s">
        <v>462</v>
      </c>
    </row>
    <row r="4739" spans="1:15" x14ac:dyDescent="0.3">
      <c r="A4739">
        <v>212557</v>
      </c>
      <c r="B4739">
        <v>122</v>
      </c>
      <c r="C4739" t="s">
        <v>552</v>
      </c>
      <c r="D4739" t="s">
        <v>3769</v>
      </c>
      <c r="E4739" t="s">
        <v>3863</v>
      </c>
      <c r="F4739" s="440">
        <v>46063</v>
      </c>
      <c r="G4739">
        <v>19617</v>
      </c>
      <c r="H4739" t="s">
        <v>5933</v>
      </c>
      <c r="I4739" t="s">
        <v>6085</v>
      </c>
      <c r="J4739">
        <v>0.2</v>
      </c>
      <c r="K4739" t="s">
        <v>5598</v>
      </c>
      <c r="L4739">
        <v>7.25</v>
      </c>
      <c r="M4739">
        <v>36.25</v>
      </c>
      <c r="N4739" t="s">
        <v>6085</v>
      </c>
      <c r="O4739" t="s">
        <v>462</v>
      </c>
    </row>
    <row r="4740" spans="1:15" x14ac:dyDescent="0.3">
      <c r="A4740">
        <v>212557</v>
      </c>
      <c r="B4740">
        <v>122</v>
      </c>
      <c r="C4740" t="s">
        <v>552</v>
      </c>
      <c r="D4740" t="s">
        <v>3769</v>
      </c>
      <c r="E4740" t="s">
        <v>3863</v>
      </c>
      <c r="F4740" s="440">
        <v>46063</v>
      </c>
      <c r="G4740">
        <v>19846</v>
      </c>
      <c r="H4740" t="s">
        <v>6060</v>
      </c>
      <c r="I4740" t="s">
        <v>6085</v>
      </c>
      <c r="J4740">
        <v>0.5</v>
      </c>
      <c r="K4740" t="s">
        <v>5598</v>
      </c>
      <c r="L4740">
        <v>9.3800000000000008</v>
      </c>
      <c r="M4740">
        <v>18.760000000000002</v>
      </c>
      <c r="N4740" t="s">
        <v>6085</v>
      </c>
      <c r="O4740" t="s">
        <v>462</v>
      </c>
    </row>
    <row r="4741" spans="1:15" x14ac:dyDescent="0.3">
      <c r="A4741">
        <v>212557</v>
      </c>
      <c r="B4741">
        <v>122</v>
      </c>
      <c r="C4741" t="s">
        <v>552</v>
      </c>
      <c r="D4741" t="s">
        <v>3769</v>
      </c>
      <c r="E4741" t="s">
        <v>3863</v>
      </c>
      <c r="F4741" s="440">
        <v>46063</v>
      </c>
      <c r="G4741">
        <v>23186</v>
      </c>
      <c r="H4741" t="s">
        <v>5955</v>
      </c>
      <c r="I4741" t="s">
        <v>6085</v>
      </c>
      <c r="J4741">
        <v>10</v>
      </c>
      <c r="K4741" t="s">
        <v>5598</v>
      </c>
      <c r="L4741">
        <v>62.5</v>
      </c>
      <c r="M4741">
        <v>6.25</v>
      </c>
      <c r="N4741" t="s">
        <v>6085</v>
      </c>
      <c r="O4741" t="s">
        <v>462</v>
      </c>
    </row>
    <row r="4742" spans="1:15" x14ac:dyDescent="0.3">
      <c r="A4742">
        <v>212557</v>
      </c>
      <c r="B4742">
        <v>122</v>
      </c>
      <c r="C4742" t="s">
        <v>552</v>
      </c>
      <c r="D4742" t="s">
        <v>3769</v>
      </c>
      <c r="E4742" t="s">
        <v>3863</v>
      </c>
      <c r="F4742" s="440">
        <v>46063</v>
      </c>
      <c r="G4742">
        <v>23184</v>
      </c>
      <c r="H4742" t="s">
        <v>5956</v>
      </c>
      <c r="I4742" t="s">
        <v>6085</v>
      </c>
      <c r="J4742">
        <v>0.5</v>
      </c>
      <c r="K4742" t="s">
        <v>5598</v>
      </c>
      <c r="L4742">
        <v>4.38</v>
      </c>
      <c r="M4742">
        <v>8.76</v>
      </c>
      <c r="N4742" t="s">
        <v>6085</v>
      </c>
      <c r="O4742" t="s">
        <v>462</v>
      </c>
    </row>
    <row r="4743" spans="1:15" x14ac:dyDescent="0.3">
      <c r="A4743">
        <v>212553</v>
      </c>
      <c r="B4743">
        <v>122</v>
      </c>
      <c r="C4743" t="s">
        <v>552</v>
      </c>
      <c r="D4743" t="s">
        <v>2520</v>
      </c>
      <c r="E4743" t="s">
        <v>3864</v>
      </c>
      <c r="F4743" s="440">
        <v>46063</v>
      </c>
      <c r="G4743">
        <v>19621</v>
      </c>
      <c r="H4743" t="s">
        <v>5931</v>
      </c>
      <c r="I4743" t="s">
        <v>6085</v>
      </c>
      <c r="J4743">
        <v>5</v>
      </c>
      <c r="K4743" t="s">
        <v>5598</v>
      </c>
      <c r="L4743">
        <v>13.75</v>
      </c>
      <c r="M4743">
        <v>2.75</v>
      </c>
      <c r="N4743" t="s">
        <v>6085</v>
      </c>
      <c r="O4743" t="s">
        <v>462</v>
      </c>
    </row>
    <row r="4744" spans="1:15" x14ac:dyDescent="0.3">
      <c r="A4744">
        <v>212553</v>
      </c>
      <c r="B4744">
        <v>122</v>
      </c>
      <c r="C4744" t="s">
        <v>552</v>
      </c>
      <c r="D4744" t="s">
        <v>2520</v>
      </c>
      <c r="E4744" t="s">
        <v>3864</v>
      </c>
      <c r="F4744" s="440">
        <v>46063</v>
      </c>
      <c r="G4744">
        <v>19506</v>
      </c>
      <c r="H4744" t="s">
        <v>5919</v>
      </c>
      <c r="I4744" t="s">
        <v>6085</v>
      </c>
      <c r="J4744">
        <v>1</v>
      </c>
      <c r="K4744" t="s">
        <v>5598</v>
      </c>
      <c r="L4744">
        <v>38</v>
      </c>
      <c r="M4744">
        <v>38</v>
      </c>
      <c r="N4744" t="s">
        <v>6085</v>
      </c>
      <c r="O4744" t="s">
        <v>462</v>
      </c>
    </row>
    <row r="4745" spans="1:15" x14ac:dyDescent="0.3">
      <c r="A4745">
        <v>212553</v>
      </c>
      <c r="B4745">
        <v>122</v>
      </c>
      <c r="C4745" t="s">
        <v>552</v>
      </c>
      <c r="D4745" t="s">
        <v>2520</v>
      </c>
      <c r="E4745" t="s">
        <v>3864</v>
      </c>
      <c r="F4745" s="440">
        <v>46063</v>
      </c>
      <c r="G4745">
        <v>19505</v>
      </c>
      <c r="H4745" t="s">
        <v>5978</v>
      </c>
      <c r="I4745" t="s">
        <v>6085</v>
      </c>
      <c r="J4745">
        <v>1</v>
      </c>
      <c r="K4745" t="s">
        <v>5598</v>
      </c>
      <c r="L4745">
        <v>14</v>
      </c>
      <c r="M4745">
        <v>14</v>
      </c>
      <c r="N4745" t="s">
        <v>6085</v>
      </c>
      <c r="O4745" t="s">
        <v>462</v>
      </c>
    </row>
    <row r="4746" spans="1:15" x14ac:dyDescent="0.3">
      <c r="A4746">
        <v>212553</v>
      </c>
      <c r="B4746">
        <v>122</v>
      </c>
      <c r="C4746" t="s">
        <v>552</v>
      </c>
      <c r="D4746" t="s">
        <v>2520</v>
      </c>
      <c r="E4746" t="s">
        <v>3864</v>
      </c>
      <c r="F4746" s="440">
        <v>46063</v>
      </c>
      <c r="G4746">
        <v>19476</v>
      </c>
      <c r="H4746" t="s">
        <v>6017</v>
      </c>
      <c r="I4746" t="s">
        <v>6085</v>
      </c>
      <c r="J4746">
        <v>0.3</v>
      </c>
      <c r="K4746" t="s">
        <v>5598</v>
      </c>
      <c r="L4746">
        <v>19.5</v>
      </c>
      <c r="M4746">
        <v>65</v>
      </c>
      <c r="N4746" t="s">
        <v>6085</v>
      </c>
      <c r="O4746" t="s">
        <v>462</v>
      </c>
    </row>
    <row r="4747" spans="1:15" x14ac:dyDescent="0.3">
      <c r="A4747">
        <v>212553</v>
      </c>
      <c r="B4747">
        <v>122</v>
      </c>
      <c r="C4747" t="s">
        <v>552</v>
      </c>
      <c r="D4747" t="s">
        <v>2520</v>
      </c>
      <c r="E4747" t="s">
        <v>3864</v>
      </c>
      <c r="F4747" s="440">
        <v>46063</v>
      </c>
      <c r="G4747">
        <v>19488</v>
      </c>
      <c r="H4747" t="s">
        <v>5930</v>
      </c>
      <c r="I4747" t="s">
        <v>6085</v>
      </c>
      <c r="J4747">
        <v>0.8</v>
      </c>
      <c r="K4747" t="s">
        <v>5598</v>
      </c>
      <c r="L4747">
        <v>11.2</v>
      </c>
      <c r="M4747">
        <v>14</v>
      </c>
      <c r="N4747" t="s">
        <v>6085</v>
      </c>
      <c r="O4747" t="s">
        <v>462</v>
      </c>
    </row>
    <row r="4748" spans="1:15" x14ac:dyDescent="0.3">
      <c r="A4748">
        <v>212553</v>
      </c>
      <c r="B4748">
        <v>122</v>
      </c>
      <c r="C4748" t="s">
        <v>552</v>
      </c>
      <c r="D4748" t="s">
        <v>2520</v>
      </c>
      <c r="E4748" t="s">
        <v>3864</v>
      </c>
      <c r="F4748" s="440">
        <v>46063</v>
      </c>
      <c r="G4748">
        <v>19558</v>
      </c>
      <c r="H4748" t="s">
        <v>5950</v>
      </c>
      <c r="I4748" t="s">
        <v>6085</v>
      </c>
      <c r="J4748">
        <v>0.6</v>
      </c>
      <c r="K4748" t="s">
        <v>5598</v>
      </c>
      <c r="L4748">
        <v>9</v>
      </c>
      <c r="M4748">
        <v>15</v>
      </c>
      <c r="N4748" t="s">
        <v>6085</v>
      </c>
      <c r="O4748" t="s">
        <v>462</v>
      </c>
    </row>
    <row r="4749" spans="1:15" x14ac:dyDescent="0.3">
      <c r="A4749">
        <v>212553</v>
      </c>
      <c r="B4749">
        <v>122</v>
      </c>
      <c r="C4749" t="s">
        <v>552</v>
      </c>
      <c r="D4749" t="s">
        <v>2520</v>
      </c>
      <c r="E4749" t="s">
        <v>3864</v>
      </c>
      <c r="F4749" s="440">
        <v>46063</v>
      </c>
      <c r="G4749">
        <v>19567</v>
      </c>
      <c r="H4749" t="s">
        <v>6141</v>
      </c>
      <c r="I4749" t="s">
        <v>6085</v>
      </c>
      <c r="J4749">
        <v>2</v>
      </c>
      <c r="K4749" t="s">
        <v>5598</v>
      </c>
      <c r="L4749">
        <v>340</v>
      </c>
      <c r="M4749">
        <v>170</v>
      </c>
      <c r="N4749" t="s">
        <v>6085</v>
      </c>
      <c r="O4749" t="s">
        <v>462</v>
      </c>
    </row>
    <row r="4750" spans="1:15" x14ac:dyDescent="0.3">
      <c r="A4750">
        <v>212553</v>
      </c>
      <c r="B4750">
        <v>122</v>
      </c>
      <c r="C4750" t="s">
        <v>552</v>
      </c>
      <c r="D4750" t="s">
        <v>2520</v>
      </c>
      <c r="E4750" t="s">
        <v>3864</v>
      </c>
      <c r="F4750" s="440">
        <v>46063</v>
      </c>
      <c r="G4750">
        <v>23236</v>
      </c>
      <c r="H4750" t="s">
        <v>5934</v>
      </c>
      <c r="I4750" t="s">
        <v>6085</v>
      </c>
      <c r="J4750">
        <v>1.5</v>
      </c>
      <c r="K4750" t="s">
        <v>5598</v>
      </c>
      <c r="L4750">
        <v>10.199999999999999</v>
      </c>
      <c r="M4750">
        <v>6.8</v>
      </c>
      <c r="N4750" t="s">
        <v>6085</v>
      </c>
      <c r="O4750" t="s">
        <v>462</v>
      </c>
    </row>
    <row r="4751" spans="1:15" x14ac:dyDescent="0.3">
      <c r="A4751">
        <v>212553</v>
      </c>
      <c r="B4751">
        <v>122</v>
      </c>
      <c r="C4751" t="s">
        <v>552</v>
      </c>
      <c r="D4751" t="s">
        <v>2520</v>
      </c>
      <c r="E4751" t="s">
        <v>3864</v>
      </c>
      <c r="F4751" s="440">
        <v>46063</v>
      </c>
      <c r="G4751">
        <v>23390</v>
      </c>
      <c r="H4751" t="s">
        <v>5922</v>
      </c>
      <c r="I4751" t="s">
        <v>6085</v>
      </c>
      <c r="J4751">
        <v>5</v>
      </c>
      <c r="K4751" t="s">
        <v>5598</v>
      </c>
      <c r="L4751">
        <v>42.5</v>
      </c>
      <c r="M4751">
        <v>8.5</v>
      </c>
      <c r="N4751" t="s">
        <v>6085</v>
      </c>
      <c r="O4751" t="s">
        <v>462</v>
      </c>
    </row>
    <row r="4752" spans="1:15" x14ac:dyDescent="0.3">
      <c r="A4752">
        <v>212553</v>
      </c>
      <c r="B4752">
        <v>122</v>
      </c>
      <c r="C4752" t="s">
        <v>552</v>
      </c>
      <c r="D4752" t="s">
        <v>2520</v>
      </c>
      <c r="E4752" t="s">
        <v>3864</v>
      </c>
      <c r="F4752" s="440">
        <v>46063</v>
      </c>
      <c r="G4752">
        <v>19472</v>
      </c>
      <c r="H4752" t="s">
        <v>6064</v>
      </c>
      <c r="I4752" t="s">
        <v>6085</v>
      </c>
      <c r="J4752">
        <v>1.5</v>
      </c>
      <c r="K4752" t="s">
        <v>5598</v>
      </c>
      <c r="L4752">
        <v>40.5</v>
      </c>
      <c r="M4752">
        <v>27</v>
      </c>
      <c r="N4752" t="s">
        <v>6085</v>
      </c>
      <c r="O4752" t="s">
        <v>462</v>
      </c>
    </row>
    <row r="4753" spans="1:15" x14ac:dyDescent="0.3">
      <c r="A4753">
        <v>212553</v>
      </c>
      <c r="B4753">
        <v>122</v>
      </c>
      <c r="C4753" t="s">
        <v>552</v>
      </c>
      <c r="D4753" t="s">
        <v>2520</v>
      </c>
      <c r="E4753" t="s">
        <v>3864</v>
      </c>
      <c r="F4753" s="440">
        <v>46063</v>
      </c>
      <c r="G4753">
        <v>24037</v>
      </c>
      <c r="H4753" t="s">
        <v>6116</v>
      </c>
      <c r="I4753" t="s">
        <v>6085</v>
      </c>
      <c r="J4753">
        <v>3</v>
      </c>
      <c r="K4753" t="s">
        <v>5598</v>
      </c>
      <c r="L4753">
        <v>58.5</v>
      </c>
      <c r="M4753">
        <v>19.5</v>
      </c>
      <c r="N4753" t="s">
        <v>6085</v>
      </c>
      <c r="O4753" t="s">
        <v>462</v>
      </c>
    </row>
    <row r="4754" spans="1:15" x14ac:dyDescent="0.3">
      <c r="A4754">
        <v>212509</v>
      </c>
      <c r="B4754">
        <v>122</v>
      </c>
      <c r="C4754" t="s">
        <v>552</v>
      </c>
      <c r="D4754" t="s">
        <v>2704</v>
      </c>
      <c r="E4754" t="s">
        <v>3865</v>
      </c>
      <c r="F4754" s="440">
        <v>46063</v>
      </c>
      <c r="G4754">
        <v>24083</v>
      </c>
      <c r="H4754" t="s">
        <v>5924</v>
      </c>
      <c r="I4754" t="s">
        <v>6085</v>
      </c>
      <c r="J4754">
        <v>75</v>
      </c>
      <c r="K4754" t="s">
        <v>5598</v>
      </c>
      <c r="L4754">
        <v>304.5</v>
      </c>
      <c r="M4754">
        <v>4.0599999999999996</v>
      </c>
      <c r="N4754" t="s">
        <v>6085</v>
      </c>
      <c r="O4754" t="s">
        <v>462</v>
      </c>
    </row>
    <row r="4755" spans="1:15" x14ac:dyDescent="0.3">
      <c r="A4755">
        <v>212509</v>
      </c>
      <c r="B4755">
        <v>122</v>
      </c>
      <c r="C4755" t="s">
        <v>552</v>
      </c>
      <c r="D4755" t="s">
        <v>2704</v>
      </c>
      <c r="E4755" t="s">
        <v>3865</v>
      </c>
      <c r="F4755" s="440">
        <v>46063</v>
      </c>
      <c r="G4755">
        <v>19480</v>
      </c>
      <c r="H4755" t="s">
        <v>5936</v>
      </c>
      <c r="I4755" t="s">
        <v>6085</v>
      </c>
      <c r="J4755">
        <v>0.3</v>
      </c>
      <c r="K4755" t="s">
        <v>5598</v>
      </c>
      <c r="L4755">
        <v>5.22</v>
      </c>
      <c r="M4755">
        <v>17.399999999999999</v>
      </c>
      <c r="N4755" t="s">
        <v>6085</v>
      </c>
      <c r="O4755" t="s">
        <v>462</v>
      </c>
    </row>
    <row r="4756" spans="1:15" x14ac:dyDescent="0.3">
      <c r="A4756">
        <v>212509</v>
      </c>
      <c r="B4756">
        <v>122</v>
      </c>
      <c r="C4756" t="s">
        <v>552</v>
      </c>
      <c r="D4756" t="s">
        <v>2704</v>
      </c>
      <c r="E4756" t="s">
        <v>3865</v>
      </c>
      <c r="F4756" s="440">
        <v>46063</v>
      </c>
      <c r="G4756">
        <v>19647</v>
      </c>
      <c r="H4756" t="s">
        <v>5921</v>
      </c>
      <c r="I4756" t="s">
        <v>6085</v>
      </c>
      <c r="J4756">
        <v>0.6</v>
      </c>
      <c r="K4756" t="s">
        <v>5598</v>
      </c>
      <c r="L4756">
        <v>7.83</v>
      </c>
      <c r="M4756">
        <v>13.05</v>
      </c>
      <c r="N4756" t="s">
        <v>6085</v>
      </c>
      <c r="O4756" t="s">
        <v>462</v>
      </c>
    </row>
    <row r="4757" spans="1:15" x14ac:dyDescent="0.3">
      <c r="A4757">
        <v>212509</v>
      </c>
      <c r="B4757">
        <v>122</v>
      </c>
      <c r="C4757" t="s">
        <v>552</v>
      </c>
      <c r="D4757" t="s">
        <v>2704</v>
      </c>
      <c r="E4757" t="s">
        <v>3865</v>
      </c>
      <c r="F4757" s="440">
        <v>46063</v>
      </c>
      <c r="G4757">
        <v>19626</v>
      </c>
      <c r="H4757" t="s">
        <v>5966</v>
      </c>
      <c r="I4757" t="s">
        <v>6085</v>
      </c>
      <c r="J4757">
        <v>0.67</v>
      </c>
      <c r="K4757" t="s">
        <v>5598</v>
      </c>
      <c r="L4757">
        <v>2.1800000000000002</v>
      </c>
      <c r="M4757">
        <v>3.2537310000000002</v>
      </c>
      <c r="N4757" t="s">
        <v>6085</v>
      </c>
      <c r="O4757" t="s">
        <v>462</v>
      </c>
    </row>
    <row r="4758" spans="1:15" x14ac:dyDescent="0.3">
      <c r="A4758">
        <v>212509</v>
      </c>
      <c r="B4758">
        <v>122</v>
      </c>
      <c r="C4758" t="s">
        <v>552</v>
      </c>
      <c r="D4758" t="s">
        <v>2704</v>
      </c>
      <c r="E4758" t="s">
        <v>3865</v>
      </c>
      <c r="F4758" s="440">
        <v>46063</v>
      </c>
      <c r="G4758">
        <v>23113</v>
      </c>
      <c r="H4758" t="s">
        <v>5985</v>
      </c>
      <c r="I4758" t="s">
        <v>6085</v>
      </c>
      <c r="J4758">
        <v>0.8</v>
      </c>
      <c r="K4758" t="s">
        <v>5598</v>
      </c>
      <c r="L4758">
        <v>8.8699999999999992</v>
      </c>
      <c r="M4758">
        <v>11.0875</v>
      </c>
      <c r="N4758" t="s">
        <v>6085</v>
      </c>
      <c r="O4758" t="s">
        <v>462</v>
      </c>
    </row>
    <row r="4759" spans="1:15" x14ac:dyDescent="0.3">
      <c r="A4759">
        <v>212509</v>
      </c>
      <c r="B4759">
        <v>122</v>
      </c>
      <c r="C4759" t="s">
        <v>552</v>
      </c>
      <c r="D4759" t="s">
        <v>2704</v>
      </c>
      <c r="E4759" t="s">
        <v>3865</v>
      </c>
      <c r="F4759" s="440">
        <v>46063</v>
      </c>
      <c r="G4759">
        <v>23198</v>
      </c>
      <c r="H4759" t="s">
        <v>5947</v>
      </c>
      <c r="I4759" t="s">
        <v>6085</v>
      </c>
      <c r="J4759">
        <v>0.5</v>
      </c>
      <c r="K4759" t="s">
        <v>5598</v>
      </c>
      <c r="L4759">
        <v>9</v>
      </c>
      <c r="M4759">
        <v>18</v>
      </c>
      <c r="N4759" t="s">
        <v>6085</v>
      </c>
      <c r="O4759" t="s">
        <v>462</v>
      </c>
    </row>
    <row r="4760" spans="1:15" x14ac:dyDescent="0.3">
      <c r="A4760">
        <v>212509</v>
      </c>
      <c r="B4760">
        <v>122</v>
      </c>
      <c r="C4760" t="s">
        <v>552</v>
      </c>
      <c r="D4760" t="s">
        <v>2704</v>
      </c>
      <c r="E4760" t="s">
        <v>3865</v>
      </c>
      <c r="F4760" s="440">
        <v>46063</v>
      </c>
      <c r="G4760">
        <v>23195</v>
      </c>
      <c r="H4760" t="s">
        <v>5951</v>
      </c>
      <c r="I4760" t="s">
        <v>6085</v>
      </c>
      <c r="J4760">
        <v>0.4</v>
      </c>
      <c r="K4760" t="s">
        <v>5598</v>
      </c>
      <c r="L4760">
        <v>5.8</v>
      </c>
      <c r="M4760">
        <v>14.5</v>
      </c>
      <c r="N4760" t="s">
        <v>6085</v>
      </c>
      <c r="O4760" t="s">
        <v>462</v>
      </c>
    </row>
    <row r="4761" spans="1:15" x14ac:dyDescent="0.3">
      <c r="A4761">
        <v>212509</v>
      </c>
      <c r="B4761">
        <v>122</v>
      </c>
      <c r="C4761" t="s">
        <v>552</v>
      </c>
      <c r="D4761" t="s">
        <v>2704</v>
      </c>
      <c r="E4761" t="s">
        <v>3865</v>
      </c>
      <c r="F4761" s="440">
        <v>46063</v>
      </c>
      <c r="G4761">
        <v>25647</v>
      </c>
      <c r="H4761" t="s">
        <v>5918</v>
      </c>
      <c r="I4761" t="s">
        <v>6085</v>
      </c>
      <c r="J4761">
        <v>0.9</v>
      </c>
      <c r="K4761" t="s">
        <v>5598</v>
      </c>
      <c r="L4761">
        <v>19.57</v>
      </c>
      <c r="M4761">
        <v>21.744444000000001</v>
      </c>
      <c r="N4761" t="s">
        <v>6085</v>
      </c>
      <c r="O4761" t="s">
        <v>462</v>
      </c>
    </row>
    <row r="4762" spans="1:15" x14ac:dyDescent="0.3">
      <c r="A4762">
        <v>212507</v>
      </c>
      <c r="B4762">
        <v>122</v>
      </c>
      <c r="C4762" t="s">
        <v>552</v>
      </c>
      <c r="D4762" t="s">
        <v>2693</v>
      </c>
      <c r="E4762" t="s">
        <v>3866</v>
      </c>
      <c r="F4762" s="440">
        <v>46062</v>
      </c>
      <c r="G4762">
        <v>17716</v>
      </c>
      <c r="H4762" t="s">
        <v>5830</v>
      </c>
      <c r="I4762" t="s">
        <v>4764</v>
      </c>
      <c r="J4762">
        <v>12</v>
      </c>
      <c r="K4762" t="s">
        <v>6093</v>
      </c>
      <c r="L4762">
        <v>309.60000000000002</v>
      </c>
      <c r="M4762">
        <v>25.8</v>
      </c>
      <c r="N4762" t="s">
        <v>6085</v>
      </c>
      <c r="O4762" t="s">
        <v>462</v>
      </c>
    </row>
    <row r="4763" spans="1:15" x14ac:dyDescent="0.3">
      <c r="A4763">
        <v>212506</v>
      </c>
      <c r="B4763">
        <v>122</v>
      </c>
      <c r="C4763" t="s">
        <v>552</v>
      </c>
      <c r="D4763" t="s">
        <v>2693</v>
      </c>
      <c r="E4763" t="s">
        <v>3867</v>
      </c>
      <c r="F4763" s="440">
        <v>46062</v>
      </c>
      <c r="G4763">
        <v>22721</v>
      </c>
      <c r="H4763" t="s">
        <v>5710</v>
      </c>
      <c r="I4763" t="s">
        <v>6085</v>
      </c>
      <c r="J4763">
        <v>15.82</v>
      </c>
      <c r="K4763" t="s">
        <v>5598</v>
      </c>
      <c r="L4763">
        <v>447.71</v>
      </c>
      <c r="M4763">
        <v>28.300253000000001</v>
      </c>
      <c r="N4763" t="s">
        <v>6085</v>
      </c>
      <c r="O4763" t="s">
        <v>462</v>
      </c>
    </row>
    <row r="4764" spans="1:15" x14ac:dyDescent="0.3">
      <c r="A4764">
        <v>212501</v>
      </c>
      <c r="B4764">
        <v>122</v>
      </c>
      <c r="C4764" t="s">
        <v>552</v>
      </c>
      <c r="D4764" t="s">
        <v>2729</v>
      </c>
      <c r="E4764" t="s">
        <v>3868</v>
      </c>
      <c r="F4764" s="440">
        <v>46063</v>
      </c>
      <c r="G4764">
        <v>19034</v>
      </c>
      <c r="H4764" t="s">
        <v>5712</v>
      </c>
      <c r="I4764" t="s">
        <v>6085</v>
      </c>
      <c r="J4764">
        <v>20.9</v>
      </c>
      <c r="K4764" t="s">
        <v>5598</v>
      </c>
      <c r="L4764">
        <v>227.81</v>
      </c>
      <c r="M4764">
        <v>10.9</v>
      </c>
      <c r="N4764" t="s">
        <v>6085</v>
      </c>
      <c r="O4764" t="s">
        <v>462</v>
      </c>
    </row>
    <row r="4765" spans="1:15" x14ac:dyDescent="0.3">
      <c r="A4765">
        <v>212501</v>
      </c>
      <c r="B4765">
        <v>122</v>
      </c>
      <c r="C4765" t="s">
        <v>552</v>
      </c>
      <c r="D4765" t="s">
        <v>2729</v>
      </c>
      <c r="E4765" t="s">
        <v>3868</v>
      </c>
      <c r="F4765" s="440">
        <v>46063</v>
      </c>
      <c r="G4765">
        <v>18832</v>
      </c>
      <c r="H4765" t="s">
        <v>5898</v>
      </c>
      <c r="I4765" t="s">
        <v>6085</v>
      </c>
      <c r="J4765">
        <v>15.7</v>
      </c>
      <c r="K4765" t="s">
        <v>5598</v>
      </c>
      <c r="L4765">
        <v>612.14</v>
      </c>
      <c r="M4765">
        <v>38.989809000000001</v>
      </c>
      <c r="N4765" t="s">
        <v>6085</v>
      </c>
      <c r="O4765" t="s">
        <v>462</v>
      </c>
    </row>
    <row r="4766" spans="1:15" x14ac:dyDescent="0.3">
      <c r="A4766">
        <v>212501</v>
      </c>
      <c r="B4766">
        <v>122</v>
      </c>
      <c r="C4766" t="s">
        <v>552</v>
      </c>
      <c r="D4766" t="s">
        <v>2729</v>
      </c>
      <c r="E4766" t="s">
        <v>3868</v>
      </c>
      <c r="F4766" s="440">
        <v>46063</v>
      </c>
      <c r="G4766">
        <v>25128</v>
      </c>
      <c r="H4766" t="s">
        <v>5897</v>
      </c>
      <c r="I4766" t="s">
        <v>6085</v>
      </c>
      <c r="J4766">
        <v>15.8</v>
      </c>
      <c r="K4766" t="s">
        <v>5598</v>
      </c>
      <c r="L4766">
        <v>614.62</v>
      </c>
      <c r="M4766">
        <v>38.9</v>
      </c>
      <c r="N4766" t="s">
        <v>6085</v>
      </c>
      <c r="O4766" t="s">
        <v>462</v>
      </c>
    </row>
    <row r="4767" spans="1:15" x14ac:dyDescent="0.3">
      <c r="A4767">
        <v>212501</v>
      </c>
      <c r="B4767">
        <v>122</v>
      </c>
      <c r="C4767" t="s">
        <v>552</v>
      </c>
      <c r="D4767" t="s">
        <v>2729</v>
      </c>
      <c r="E4767" t="s">
        <v>3868</v>
      </c>
      <c r="F4767" s="440">
        <v>46063</v>
      </c>
      <c r="G4767">
        <v>19017</v>
      </c>
      <c r="H4767" t="s">
        <v>5715</v>
      </c>
      <c r="I4767" t="s">
        <v>6085</v>
      </c>
      <c r="J4767">
        <v>20</v>
      </c>
      <c r="K4767" t="s">
        <v>5598</v>
      </c>
      <c r="L4767">
        <v>299.8</v>
      </c>
      <c r="M4767">
        <v>14.99</v>
      </c>
      <c r="N4767" t="s">
        <v>6085</v>
      </c>
      <c r="O4767" t="s">
        <v>462</v>
      </c>
    </row>
    <row r="4768" spans="1:15" x14ac:dyDescent="0.3">
      <c r="A4768">
        <v>212498</v>
      </c>
      <c r="B4768">
        <v>122</v>
      </c>
      <c r="C4768" t="s">
        <v>552</v>
      </c>
      <c r="D4768" t="s">
        <v>2832</v>
      </c>
      <c r="E4768" t="s">
        <v>3869</v>
      </c>
      <c r="F4768" s="440">
        <v>46062</v>
      </c>
      <c r="G4768">
        <v>17778</v>
      </c>
      <c r="H4768" t="s">
        <v>5825</v>
      </c>
      <c r="I4768" t="s">
        <v>4764</v>
      </c>
      <c r="J4768">
        <v>12</v>
      </c>
      <c r="K4768" t="s">
        <v>5613</v>
      </c>
      <c r="L4768">
        <v>1380.6</v>
      </c>
      <c r="M4768">
        <v>115.05</v>
      </c>
      <c r="N4768" t="s">
        <v>4764</v>
      </c>
      <c r="O4768" t="s">
        <v>462</v>
      </c>
    </row>
    <row r="4769" spans="1:15" x14ac:dyDescent="0.3">
      <c r="A4769">
        <v>212498</v>
      </c>
      <c r="B4769">
        <v>122</v>
      </c>
      <c r="C4769" t="s">
        <v>552</v>
      </c>
      <c r="D4769" t="s">
        <v>2832</v>
      </c>
      <c r="E4769" t="s">
        <v>3869</v>
      </c>
      <c r="F4769" s="440">
        <v>46062</v>
      </c>
      <c r="G4769">
        <v>21945</v>
      </c>
      <c r="H4769" t="s">
        <v>5828</v>
      </c>
      <c r="I4769" t="s">
        <v>4764</v>
      </c>
      <c r="J4769">
        <v>48</v>
      </c>
      <c r="K4769" t="s">
        <v>5601</v>
      </c>
      <c r="L4769">
        <v>1903.2</v>
      </c>
      <c r="M4769">
        <v>39.65</v>
      </c>
      <c r="N4769" t="s">
        <v>4764</v>
      </c>
      <c r="O4769" t="s">
        <v>462</v>
      </c>
    </row>
    <row r="4770" spans="1:15" x14ac:dyDescent="0.3">
      <c r="A4770">
        <v>212498</v>
      </c>
      <c r="B4770">
        <v>122</v>
      </c>
      <c r="C4770" t="s">
        <v>552</v>
      </c>
      <c r="D4770" t="s">
        <v>2832</v>
      </c>
      <c r="E4770" t="s">
        <v>3869</v>
      </c>
      <c r="F4770" s="440">
        <v>46062</v>
      </c>
      <c r="G4770">
        <v>17594</v>
      </c>
      <c r="H4770" t="s">
        <v>5878</v>
      </c>
      <c r="I4770" t="s">
        <v>4764</v>
      </c>
      <c r="J4770">
        <v>12</v>
      </c>
      <c r="K4770" t="s">
        <v>5601</v>
      </c>
      <c r="L4770">
        <v>811.2</v>
      </c>
      <c r="M4770">
        <v>67.599999999999994</v>
      </c>
      <c r="N4770" t="s">
        <v>4764</v>
      </c>
      <c r="O4770" t="s">
        <v>462</v>
      </c>
    </row>
    <row r="4771" spans="1:15" x14ac:dyDescent="0.3">
      <c r="A4771">
        <v>212498</v>
      </c>
      <c r="B4771">
        <v>122</v>
      </c>
      <c r="C4771" t="s">
        <v>552</v>
      </c>
      <c r="D4771" t="s">
        <v>2832</v>
      </c>
      <c r="E4771" t="s">
        <v>3869</v>
      </c>
      <c r="F4771" s="440">
        <v>46062</v>
      </c>
      <c r="G4771">
        <v>17713</v>
      </c>
      <c r="H4771" t="s">
        <v>5879</v>
      </c>
      <c r="I4771" t="s">
        <v>4764</v>
      </c>
      <c r="J4771">
        <v>12</v>
      </c>
      <c r="K4771" t="s">
        <v>5613</v>
      </c>
      <c r="L4771">
        <v>1287</v>
      </c>
      <c r="M4771">
        <v>107.25</v>
      </c>
      <c r="N4771" t="s">
        <v>4764</v>
      </c>
      <c r="O4771" t="s">
        <v>462</v>
      </c>
    </row>
    <row r="4772" spans="1:15" x14ac:dyDescent="0.3">
      <c r="A4772">
        <v>212497</v>
      </c>
      <c r="B4772">
        <v>122</v>
      </c>
      <c r="C4772" t="s">
        <v>552</v>
      </c>
      <c r="D4772" t="s">
        <v>3812</v>
      </c>
      <c r="E4772" t="s">
        <v>3870</v>
      </c>
      <c r="F4772" s="440">
        <v>46062</v>
      </c>
      <c r="G4772">
        <v>18275</v>
      </c>
      <c r="H4772" t="s">
        <v>5764</v>
      </c>
      <c r="I4772" t="s">
        <v>4764</v>
      </c>
      <c r="J4772">
        <v>4</v>
      </c>
      <c r="K4772" t="s">
        <v>5601</v>
      </c>
      <c r="L4772">
        <v>298.56</v>
      </c>
      <c r="M4772">
        <v>74.64</v>
      </c>
      <c r="N4772" t="s">
        <v>4764</v>
      </c>
      <c r="O4772" t="s">
        <v>462</v>
      </c>
    </row>
    <row r="4773" spans="1:15" x14ac:dyDescent="0.3">
      <c r="A4773">
        <v>212497</v>
      </c>
      <c r="B4773">
        <v>122</v>
      </c>
      <c r="C4773" t="s">
        <v>552</v>
      </c>
      <c r="D4773" t="s">
        <v>3812</v>
      </c>
      <c r="E4773" t="s">
        <v>3870</v>
      </c>
      <c r="F4773" s="440">
        <v>46062</v>
      </c>
      <c r="G4773">
        <v>18272</v>
      </c>
      <c r="H4773" t="s">
        <v>5765</v>
      </c>
      <c r="I4773" t="s">
        <v>4764</v>
      </c>
      <c r="J4773">
        <v>8</v>
      </c>
      <c r="K4773" t="s">
        <v>5601</v>
      </c>
      <c r="L4773">
        <v>272</v>
      </c>
      <c r="M4773">
        <v>34</v>
      </c>
      <c r="N4773" t="s">
        <v>4764</v>
      </c>
      <c r="O4773" t="s">
        <v>462</v>
      </c>
    </row>
    <row r="4774" spans="1:15" x14ac:dyDescent="0.3">
      <c r="A4774">
        <v>212497</v>
      </c>
      <c r="B4774">
        <v>122</v>
      </c>
      <c r="C4774" t="s">
        <v>552</v>
      </c>
      <c r="D4774" t="s">
        <v>3812</v>
      </c>
      <c r="E4774" t="s">
        <v>3870</v>
      </c>
      <c r="F4774" s="440">
        <v>46062</v>
      </c>
      <c r="G4774">
        <v>18202</v>
      </c>
      <c r="H4774" t="s">
        <v>5780</v>
      </c>
      <c r="I4774" t="s">
        <v>4764</v>
      </c>
      <c r="J4774">
        <v>6</v>
      </c>
      <c r="K4774" t="s">
        <v>5601</v>
      </c>
      <c r="L4774">
        <v>942</v>
      </c>
      <c r="M4774">
        <v>157</v>
      </c>
      <c r="N4774" t="s">
        <v>4764</v>
      </c>
      <c r="O4774" t="s">
        <v>462</v>
      </c>
    </row>
    <row r="4775" spans="1:15" x14ac:dyDescent="0.3">
      <c r="A4775">
        <v>212497</v>
      </c>
      <c r="B4775">
        <v>122</v>
      </c>
      <c r="C4775" t="s">
        <v>552</v>
      </c>
      <c r="D4775" t="s">
        <v>3812</v>
      </c>
      <c r="E4775" t="s">
        <v>3870</v>
      </c>
      <c r="F4775" s="440">
        <v>46062</v>
      </c>
      <c r="G4775">
        <v>28071</v>
      </c>
      <c r="H4775" t="s">
        <v>6010</v>
      </c>
      <c r="I4775" t="s">
        <v>4764</v>
      </c>
      <c r="J4775">
        <v>2</v>
      </c>
      <c r="K4775" t="s">
        <v>5613</v>
      </c>
      <c r="L4775">
        <v>312</v>
      </c>
      <c r="M4775">
        <v>156</v>
      </c>
      <c r="N4775" t="s">
        <v>4764</v>
      </c>
      <c r="O4775" t="s">
        <v>462</v>
      </c>
    </row>
    <row r="4776" spans="1:15" x14ac:dyDescent="0.3">
      <c r="A4776">
        <v>212494</v>
      </c>
      <c r="B4776">
        <v>122</v>
      </c>
      <c r="C4776" t="s">
        <v>552</v>
      </c>
      <c r="D4776" t="s">
        <v>2704</v>
      </c>
      <c r="E4776" t="s">
        <v>3871</v>
      </c>
      <c r="F4776" s="440">
        <v>46064</v>
      </c>
      <c r="G4776">
        <v>19465</v>
      </c>
      <c r="H4776" t="s">
        <v>5953</v>
      </c>
      <c r="I4776" t="s">
        <v>6085</v>
      </c>
      <c r="J4776">
        <v>2.4</v>
      </c>
      <c r="K4776" t="s">
        <v>5598</v>
      </c>
      <c r="L4776">
        <v>15.67</v>
      </c>
      <c r="M4776">
        <v>6.5291670000000002</v>
      </c>
      <c r="N4776" t="s">
        <v>6085</v>
      </c>
      <c r="O4776" t="s">
        <v>462</v>
      </c>
    </row>
    <row r="4777" spans="1:15" x14ac:dyDescent="0.3">
      <c r="A4777">
        <v>212493</v>
      </c>
      <c r="B4777">
        <v>122</v>
      </c>
      <c r="C4777" t="s">
        <v>552</v>
      </c>
      <c r="D4777" t="s">
        <v>2754</v>
      </c>
      <c r="E4777" t="s">
        <v>3872</v>
      </c>
      <c r="F4777" s="440">
        <v>46063</v>
      </c>
      <c r="G4777">
        <v>18589</v>
      </c>
      <c r="H4777" t="s">
        <v>5722</v>
      </c>
      <c r="I4777" t="s">
        <v>4764</v>
      </c>
      <c r="J4777">
        <v>20</v>
      </c>
      <c r="K4777" t="s">
        <v>5605</v>
      </c>
      <c r="L4777">
        <v>1347.8</v>
      </c>
      <c r="M4777">
        <v>67.39</v>
      </c>
      <c r="N4777" t="s">
        <v>4764</v>
      </c>
      <c r="O4777" t="s">
        <v>462</v>
      </c>
    </row>
    <row r="4778" spans="1:15" x14ac:dyDescent="0.3">
      <c r="A4778">
        <v>212480</v>
      </c>
      <c r="B4778">
        <v>122</v>
      </c>
      <c r="C4778" t="s">
        <v>552</v>
      </c>
      <c r="D4778" t="s">
        <v>2693</v>
      </c>
      <c r="E4778" t="s">
        <v>3873</v>
      </c>
      <c r="F4778" s="440">
        <v>46064</v>
      </c>
      <c r="G4778">
        <v>20689</v>
      </c>
      <c r="H4778" t="s">
        <v>5638</v>
      </c>
      <c r="I4778" t="s">
        <v>6085</v>
      </c>
      <c r="J4778">
        <v>5</v>
      </c>
      <c r="K4778" t="s">
        <v>5613</v>
      </c>
      <c r="L4778">
        <v>174.5</v>
      </c>
      <c r="M4778">
        <v>34.9</v>
      </c>
      <c r="N4778" t="s">
        <v>6085</v>
      </c>
      <c r="O4778" t="s">
        <v>462</v>
      </c>
    </row>
    <row r="4779" spans="1:15" x14ac:dyDescent="0.3">
      <c r="A4779">
        <v>212480</v>
      </c>
      <c r="B4779">
        <v>122</v>
      </c>
      <c r="C4779" t="s">
        <v>552</v>
      </c>
      <c r="D4779" t="s">
        <v>2693</v>
      </c>
      <c r="E4779" t="s">
        <v>3873</v>
      </c>
      <c r="F4779" s="440">
        <v>46064</v>
      </c>
      <c r="G4779">
        <v>20360</v>
      </c>
      <c r="H4779" t="s">
        <v>5646</v>
      </c>
      <c r="I4779" t="s">
        <v>6085</v>
      </c>
      <c r="J4779">
        <v>4</v>
      </c>
      <c r="K4779" t="s">
        <v>6139</v>
      </c>
      <c r="L4779">
        <v>86</v>
      </c>
      <c r="M4779">
        <v>21.5</v>
      </c>
      <c r="N4779" t="s">
        <v>6085</v>
      </c>
      <c r="O4779" t="s">
        <v>462</v>
      </c>
    </row>
    <row r="4780" spans="1:15" x14ac:dyDescent="0.3">
      <c r="A4780">
        <v>212480</v>
      </c>
      <c r="B4780">
        <v>122</v>
      </c>
      <c r="C4780" t="s">
        <v>552</v>
      </c>
      <c r="D4780" t="s">
        <v>2693</v>
      </c>
      <c r="E4780" t="s">
        <v>3873</v>
      </c>
      <c r="F4780" s="440">
        <v>46064</v>
      </c>
      <c r="G4780">
        <v>19973</v>
      </c>
      <c r="H4780" t="s">
        <v>5670</v>
      </c>
      <c r="I4780" t="s">
        <v>6085</v>
      </c>
      <c r="J4780">
        <v>4</v>
      </c>
      <c r="K4780" t="s">
        <v>5613</v>
      </c>
      <c r="L4780">
        <v>60.8</v>
      </c>
      <c r="M4780">
        <v>15.2</v>
      </c>
      <c r="N4780" t="s">
        <v>6085</v>
      </c>
      <c r="O4780" t="s">
        <v>462</v>
      </c>
    </row>
    <row r="4781" spans="1:15" x14ac:dyDescent="0.3">
      <c r="A4781">
        <v>212480</v>
      </c>
      <c r="B4781">
        <v>122</v>
      </c>
      <c r="C4781" t="s">
        <v>552</v>
      </c>
      <c r="D4781" t="s">
        <v>2693</v>
      </c>
      <c r="E4781" t="s">
        <v>3873</v>
      </c>
      <c r="F4781" s="440">
        <v>46064</v>
      </c>
      <c r="G4781">
        <v>20887</v>
      </c>
      <c r="H4781" t="s">
        <v>5662</v>
      </c>
      <c r="I4781" t="s">
        <v>6085</v>
      </c>
      <c r="J4781">
        <v>10</v>
      </c>
      <c r="K4781" t="s">
        <v>5625</v>
      </c>
      <c r="L4781">
        <v>363</v>
      </c>
      <c r="M4781">
        <v>36.299999999999997</v>
      </c>
      <c r="N4781" t="s">
        <v>6085</v>
      </c>
      <c r="O4781" t="s">
        <v>462</v>
      </c>
    </row>
    <row r="4782" spans="1:15" x14ac:dyDescent="0.3">
      <c r="A4782">
        <v>212480</v>
      </c>
      <c r="B4782">
        <v>122</v>
      </c>
      <c r="C4782" t="s">
        <v>552</v>
      </c>
      <c r="D4782" t="s">
        <v>2693</v>
      </c>
      <c r="E4782" t="s">
        <v>3873</v>
      </c>
      <c r="F4782" s="440">
        <v>46064</v>
      </c>
      <c r="G4782">
        <v>21010</v>
      </c>
      <c r="H4782" t="s">
        <v>5674</v>
      </c>
      <c r="I4782" t="s">
        <v>6085</v>
      </c>
      <c r="J4782">
        <v>60</v>
      </c>
      <c r="K4782" t="s">
        <v>5613</v>
      </c>
      <c r="L4782">
        <v>719.4</v>
      </c>
      <c r="M4782">
        <v>11.99</v>
      </c>
      <c r="N4782" t="s">
        <v>6085</v>
      </c>
      <c r="O4782" t="s">
        <v>462</v>
      </c>
    </row>
    <row r="4783" spans="1:15" x14ac:dyDescent="0.3">
      <c r="A4783">
        <v>212480</v>
      </c>
      <c r="B4783">
        <v>122</v>
      </c>
      <c r="C4783" t="s">
        <v>552</v>
      </c>
      <c r="D4783" t="s">
        <v>2693</v>
      </c>
      <c r="E4783" t="s">
        <v>3873</v>
      </c>
      <c r="F4783" s="440">
        <v>46064</v>
      </c>
      <c r="G4783">
        <v>21047</v>
      </c>
      <c r="H4783" t="s">
        <v>5621</v>
      </c>
      <c r="I4783" t="s">
        <v>6085</v>
      </c>
      <c r="J4783">
        <v>6</v>
      </c>
      <c r="K4783" t="s">
        <v>5622</v>
      </c>
      <c r="L4783">
        <v>737.4</v>
      </c>
      <c r="M4783">
        <v>122.9</v>
      </c>
      <c r="N4783" t="s">
        <v>6085</v>
      </c>
      <c r="O4783" t="s">
        <v>462</v>
      </c>
    </row>
    <row r="4784" spans="1:15" x14ac:dyDescent="0.3">
      <c r="A4784">
        <v>212480</v>
      </c>
      <c r="B4784">
        <v>122</v>
      </c>
      <c r="C4784" t="s">
        <v>552</v>
      </c>
      <c r="D4784" t="s">
        <v>2693</v>
      </c>
      <c r="E4784" t="s">
        <v>3873</v>
      </c>
      <c r="F4784" s="440">
        <v>46064</v>
      </c>
      <c r="G4784">
        <v>19439</v>
      </c>
      <c r="H4784" t="s">
        <v>5691</v>
      </c>
      <c r="I4784" t="s">
        <v>6085</v>
      </c>
      <c r="J4784">
        <v>5</v>
      </c>
      <c r="K4784" t="s">
        <v>5605</v>
      </c>
      <c r="L4784">
        <v>166.9</v>
      </c>
      <c r="M4784">
        <v>33.380000000000003</v>
      </c>
      <c r="N4784" t="s">
        <v>6085</v>
      </c>
      <c r="O4784" t="s">
        <v>462</v>
      </c>
    </row>
    <row r="4785" spans="1:15" x14ac:dyDescent="0.3">
      <c r="A4785">
        <v>212480</v>
      </c>
      <c r="B4785">
        <v>122</v>
      </c>
      <c r="C4785" t="s">
        <v>552</v>
      </c>
      <c r="D4785" t="s">
        <v>2693</v>
      </c>
      <c r="E4785" t="s">
        <v>3873</v>
      </c>
      <c r="F4785" s="440">
        <v>46064</v>
      </c>
      <c r="G4785">
        <v>20117</v>
      </c>
      <c r="H4785" t="s">
        <v>5857</v>
      </c>
      <c r="I4785" t="s">
        <v>6085</v>
      </c>
      <c r="J4785">
        <v>20</v>
      </c>
      <c r="K4785" t="s">
        <v>5613</v>
      </c>
      <c r="L4785">
        <v>779</v>
      </c>
      <c r="M4785">
        <v>38.950000000000003</v>
      </c>
      <c r="N4785" t="s">
        <v>6085</v>
      </c>
      <c r="O4785" t="s">
        <v>462</v>
      </c>
    </row>
    <row r="4786" spans="1:15" x14ac:dyDescent="0.3">
      <c r="A4786">
        <v>212480</v>
      </c>
      <c r="B4786">
        <v>122</v>
      </c>
      <c r="C4786" t="s">
        <v>552</v>
      </c>
      <c r="D4786" t="s">
        <v>2693</v>
      </c>
      <c r="E4786" t="s">
        <v>3873</v>
      </c>
      <c r="F4786" s="440">
        <v>46064</v>
      </c>
      <c r="G4786">
        <v>24219</v>
      </c>
      <c r="H4786" t="s">
        <v>5847</v>
      </c>
      <c r="I4786" t="s">
        <v>6085</v>
      </c>
      <c r="J4786">
        <v>2</v>
      </c>
      <c r="K4786" t="s">
        <v>5598</v>
      </c>
      <c r="L4786">
        <v>26.8</v>
      </c>
      <c r="M4786">
        <v>13.4</v>
      </c>
      <c r="N4786" t="s">
        <v>6085</v>
      </c>
      <c r="O4786" t="s">
        <v>462</v>
      </c>
    </row>
    <row r="4787" spans="1:15" x14ac:dyDescent="0.3">
      <c r="A4787">
        <v>212480</v>
      </c>
      <c r="B4787">
        <v>122</v>
      </c>
      <c r="C4787" t="s">
        <v>552</v>
      </c>
      <c r="D4787" t="s">
        <v>2693</v>
      </c>
      <c r="E4787" t="s">
        <v>3873</v>
      </c>
      <c r="F4787" s="440">
        <v>46064</v>
      </c>
      <c r="G4787">
        <v>24400</v>
      </c>
      <c r="H4787" t="s">
        <v>6004</v>
      </c>
      <c r="I4787" t="s">
        <v>6085</v>
      </c>
      <c r="J4787">
        <v>1</v>
      </c>
      <c r="K4787" t="s">
        <v>5598</v>
      </c>
      <c r="L4787">
        <v>14</v>
      </c>
      <c r="M4787">
        <v>14</v>
      </c>
      <c r="N4787" t="s">
        <v>6085</v>
      </c>
      <c r="O4787" t="s">
        <v>462</v>
      </c>
    </row>
    <row r="4788" spans="1:15" x14ac:dyDescent="0.3">
      <c r="A4788">
        <v>212480</v>
      </c>
      <c r="B4788">
        <v>122</v>
      </c>
      <c r="C4788" t="s">
        <v>552</v>
      </c>
      <c r="D4788" t="s">
        <v>2693</v>
      </c>
      <c r="E4788" t="s">
        <v>3873</v>
      </c>
      <c r="F4788" s="440">
        <v>46064</v>
      </c>
      <c r="G4788">
        <v>19965</v>
      </c>
      <c r="H4788" t="s">
        <v>5671</v>
      </c>
      <c r="I4788" t="s">
        <v>6085</v>
      </c>
      <c r="J4788">
        <v>6</v>
      </c>
      <c r="K4788" t="s">
        <v>5613</v>
      </c>
      <c r="L4788">
        <v>80.7</v>
      </c>
      <c r="M4788">
        <v>13.45</v>
      </c>
      <c r="N4788" t="s">
        <v>6085</v>
      </c>
      <c r="O4788" t="s">
        <v>462</v>
      </c>
    </row>
    <row r="4789" spans="1:15" x14ac:dyDescent="0.3">
      <c r="A4789">
        <v>212480</v>
      </c>
      <c r="B4789">
        <v>122</v>
      </c>
      <c r="C4789" t="s">
        <v>552</v>
      </c>
      <c r="D4789" t="s">
        <v>2693</v>
      </c>
      <c r="E4789" t="s">
        <v>3873</v>
      </c>
      <c r="F4789" s="440">
        <v>46064</v>
      </c>
      <c r="G4789">
        <v>19224</v>
      </c>
      <c r="H4789" t="s">
        <v>5957</v>
      </c>
      <c r="I4789" t="s">
        <v>6085</v>
      </c>
      <c r="J4789">
        <v>5</v>
      </c>
      <c r="K4789" t="s">
        <v>5613</v>
      </c>
      <c r="L4789">
        <v>1139.5</v>
      </c>
      <c r="M4789">
        <v>227.9</v>
      </c>
      <c r="N4789" t="s">
        <v>6085</v>
      </c>
      <c r="O4789" t="s">
        <v>462</v>
      </c>
    </row>
    <row r="4790" spans="1:15" x14ac:dyDescent="0.3">
      <c r="A4790">
        <v>212479</v>
      </c>
      <c r="B4790">
        <v>122</v>
      </c>
      <c r="C4790" t="s">
        <v>552</v>
      </c>
      <c r="D4790" t="s">
        <v>2688</v>
      </c>
      <c r="E4790" t="s">
        <v>3874</v>
      </c>
      <c r="F4790" s="440">
        <v>46064</v>
      </c>
      <c r="G4790">
        <v>18382</v>
      </c>
      <c r="H4790" t="s">
        <v>5738</v>
      </c>
      <c r="I4790" t="s">
        <v>4764</v>
      </c>
      <c r="J4790">
        <v>12</v>
      </c>
      <c r="K4790" t="s">
        <v>5601</v>
      </c>
      <c r="L4790">
        <v>819.24</v>
      </c>
      <c r="M4790">
        <v>68.27</v>
      </c>
      <c r="N4790" t="s">
        <v>4764</v>
      </c>
      <c r="O4790" t="s">
        <v>462</v>
      </c>
    </row>
    <row r="4791" spans="1:15" x14ac:dyDescent="0.3">
      <c r="A4791">
        <v>212479</v>
      </c>
      <c r="B4791">
        <v>122</v>
      </c>
      <c r="C4791" t="s">
        <v>552</v>
      </c>
      <c r="D4791" t="s">
        <v>2688</v>
      </c>
      <c r="E4791" t="s">
        <v>3874</v>
      </c>
      <c r="F4791" s="440">
        <v>46064</v>
      </c>
      <c r="G4791">
        <v>24552</v>
      </c>
      <c r="H4791" t="s">
        <v>5812</v>
      </c>
      <c r="I4791" t="s">
        <v>4764</v>
      </c>
      <c r="J4791">
        <v>48</v>
      </c>
      <c r="K4791" t="s">
        <v>5601</v>
      </c>
      <c r="L4791">
        <v>1656</v>
      </c>
      <c r="M4791">
        <v>34.5</v>
      </c>
      <c r="N4791" t="s">
        <v>4764</v>
      </c>
      <c r="O4791" t="s">
        <v>462</v>
      </c>
    </row>
    <row r="4792" spans="1:15" x14ac:dyDescent="0.3">
      <c r="A4792">
        <v>212479</v>
      </c>
      <c r="B4792">
        <v>122</v>
      </c>
      <c r="C4792" t="s">
        <v>552</v>
      </c>
      <c r="D4792" t="s">
        <v>2688</v>
      </c>
      <c r="E4792" t="s">
        <v>3874</v>
      </c>
      <c r="F4792" s="440">
        <v>46064</v>
      </c>
      <c r="G4792">
        <v>17800</v>
      </c>
      <c r="H4792" t="s">
        <v>5824</v>
      </c>
      <c r="I4792" t="s">
        <v>4764</v>
      </c>
      <c r="J4792">
        <v>12</v>
      </c>
      <c r="K4792" t="s">
        <v>6093</v>
      </c>
      <c r="L4792">
        <v>292.08</v>
      </c>
      <c r="M4792">
        <v>24.34</v>
      </c>
      <c r="N4792" t="s">
        <v>4764</v>
      </c>
      <c r="O4792" t="s">
        <v>462</v>
      </c>
    </row>
    <row r="4793" spans="1:15" x14ac:dyDescent="0.3">
      <c r="A4793">
        <v>212479</v>
      </c>
      <c r="B4793">
        <v>122</v>
      </c>
      <c r="C4793" t="s">
        <v>552</v>
      </c>
      <c r="D4793" t="s">
        <v>2688</v>
      </c>
      <c r="E4793" t="s">
        <v>3874</v>
      </c>
      <c r="F4793" s="440">
        <v>46064</v>
      </c>
      <c r="G4793">
        <v>26717</v>
      </c>
      <c r="H4793" t="s">
        <v>5760</v>
      </c>
      <c r="I4793" t="s">
        <v>4764</v>
      </c>
      <c r="J4793">
        <v>6</v>
      </c>
      <c r="K4793" t="s">
        <v>5601</v>
      </c>
      <c r="L4793">
        <v>361.68</v>
      </c>
      <c r="M4793">
        <v>60.28</v>
      </c>
      <c r="N4793" t="s">
        <v>4764</v>
      </c>
      <c r="O4793" t="s">
        <v>462</v>
      </c>
    </row>
    <row r="4794" spans="1:15" x14ac:dyDescent="0.3">
      <c r="A4794">
        <v>212478</v>
      </c>
      <c r="B4794">
        <v>122</v>
      </c>
      <c r="C4794" t="s">
        <v>552</v>
      </c>
      <c r="D4794" t="s">
        <v>3508</v>
      </c>
      <c r="E4794" t="s">
        <v>3875</v>
      </c>
      <c r="F4794" s="440">
        <v>46064</v>
      </c>
      <c r="G4794">
        <v>21073</v>
      </c>
      <c r="H4794" t="s">
        <v>5628</v>
      </c>
      <c r="I4794" t="s">
        <v>6085</v>
      </c>
      <c r="J4794">
        <v>10</v>
      </c>
      <c r="K4794" t="s">
        <v>5613</v>
      </c>
      <c r="L4794">
        <v>489</v>
      </c>
      <c r="M4794">
        <v>48.9</v>
      </c>
      <c r="N4794" t="s">
        <v>6085</v>
      </c>
      <c r="O4794" t="s">
        <v>462</v>
      </c>
    </row>
    <row r="4795" spans="1:15" x14ac:dyDescent="0.3">
      <c r="A4795">
        <v>212478</v>
      </c>
      <c r="B4795">
        <v>122</v>
      </c>
      <c r="C4795" t="s">
        <v>552</v>
      </c>
      <c r="D4795" t="s">
        <v>3508</v>
      </c>
      <c r="E4795" t="s">
        <v>3875</v>
      </c>
      <c r="F4795" s="440">
        <v>46064</v>
      </c>
      <c r="G4795">
        <v>20941</v>
      </c>
      <c r="H4795" t="s">
        <v>5886</v>
      </c>
      <c r="I4795" t="s">
        <v>6085</v>
      </c>
      <c r="J4795">
        <v>2</v>
      </c>
      <c r="K4795" t="s">
        <v>5605</v>
      </c>
      <c r="L4795">
        <v>429.98</v>
      </c>
      <c r="M4795">
        <v>214.99</v>
      </c>
      <c r="N4795" t="s">
        <v>6085</v>
      </c>
      <c r="O4795" t="s">
        <v>462</v>
      </c>
    </row>
    <row r="4796" spans="1:15" x14ac:dyDescent="0.3">
      <c r="A4796">
        <v>212478</v>
      </c>
      <c r="B4796">
        <v>122</v>
      </c>
      <c r="C4796" t="s">
        <v>552</v>
      </c>
      <c r="D4796" t="s">
        <v>3508</v>
      </c>
      <c r="E4796" t="s">
        <v>3875</v>
      </c>
      <c r="F4796" s="440">
        <v>46064</v>
      </c>
      <c r="G4796">
        <v>19297</v>
      </c>
      <c r="H4796" t="s">
        <v>5855</v>
      </c>
      <c r="I4796" t="s">
        <v>6085</v>
      </c>
      <c r="J4796">
        <v>36.49</v>
      </c>
      <c r="K4796" t="s">
        <v>5598</v>
      </c>
      <c r="L4796">
        <v>2586.86</v>
      </c>
      <c r="M4796">
        <v>70.892298999999994</v>
      </c>
      <c r="N4796" t="s">
        <v>6085</v>
      </c>
      <c r="O4796" t="s">
        <v>462</v>
      </c>
    </row>
    <row r="4797" spans="1:15" x14ac:dyDescent="0.3">
      <c r="A4797">
        <v>211475</v>
      </c>
      <c r="B4797">
        <v>122</v>
      </c>
      <c r="C4797" t="s">
        <v>552</v>
      </c>
      <c r="D4797" t="s">
        <v>3093</v>
      </c>
      <c r="E4797" t="s">
        <v>3876</v>
      </c>
      <c r="F4797" s="440">
        <v>46066</v>
      </c>
      <c r="G4797">
        <v>27399</v>
      </c>
      <c r="H4797" t="s">
        <v>5708</v>
      </c>
      <c r="I4797" t="s">
        <v>6085</v>
      </c>
      <c r="J4797">
        <v>10</v>
      </c>
      <c r="K4797" t="s">
        <v>5605</v>
      </c>
      <c r="L4797">
        <v>900</v>
      </c>
      <c r="M4797">
        <v>90</v>
      </c>
      <c r="N4797" t="s">
        <v>6085</v>
      </c>
      <c r="O4797" t="s">
        <v>462</v>
      </c>
    </row>
    <row r="4798" spans="1:15" x14ac:dyDescent="0.3">
      <c r="A4798">
        <v>211453</v>
      </c>
      <c r="B4798">
        <v>122</v>
      </c>
      <c r="C4798" t="s">
        <v>552</v>
      </c>
      <c r="D4798" t="s">
        <v>3877</v>
      </c>
      <c r="E4798" t="s">
        <v>3878</v>
      </c>
      <c r="F4798" s="440">
        <v>46065</v>
      </c>
      <c r="G4798">
        <v>28662</v>
      </c>
      <c r="H4798" t="s">
        <v>6394</v>
      </c>
      <c r="I4798" t="s">
        <v>6097</v>
      </c>
      <c r="J4798">
        <v>10</v>
      </c>
      <c r="K4798" t="s">
        <v>5703</v>
      </c>
      <c r="L4798">
        <v>677</v>
      </c>
      <c r="M4798">
        <v>67.7</v>
      </c>
      <c r="N4798" t="s">
        <v>6317</v>
      </c>
      <c r="O4798" t="s">
        <v>462</v>
      </c>
    </row>
    <row r="4799" spans="1:15" x14ac:dyDescent="0.3">
      <c r="A4799">
        <v>211452</v>
      </c>
      <c r="B4799">
        <v>122</v>
      </c>
      <c r="C4799" t="s">
        <v>552</v>
      </c>
      <c r="D4799" t="s">
        <v>2763</v>
      </c>
      <c r="E4799" t="s">
        <v>3703</v>
      </c>
      <c r="F4799" s="440">
        <v>46073</v>
      </c>
      <c r="G4799">
        <v>26880</v>
      </c>
      <c r="H4799" t="s">
        <v>5913</v>
      </c>
      <c r="I4799" t="s">
        <v>6085</v>
      </c>
      <c r="J4799">
        <v>200</v>
      </c>
      <c r="K4799" t="s">
        <v>5613</v>
      </c>
      <c r="L4799">
        <v>500</v>
      </c>
      <c r="M4799">
        <v>2.5</v>
      </c>
      <c r="N4799" t="s">
        <v>6085</v>
      </c>
      <c r="O4799" t="s">
        <v>462</v>
      </c>
    </row>
    <row r="4800" spans="1:15" x14ac:dyDescent="0.3">
      <c r="A4800">
        <v>211451</v>
      </c>
      <c r="B4800">
        <v>122</v>
      </c>
      <c r="C4800" t="s">
        <v>552</v>
      </c>
      <c r="D4800" t="s">
        <v>2746</v>
      </c>
      <c r="E4800" t="s">
        <v>3879</v>
      </c>
      <c r="F4800" s="440">
        <v>46073</v>
      </c>
      <c r="G4800">
        <v>28315</v>
      </c>
      <c r="H4800" t="s">
        <v>6120</v>
      </c>
      <c r="I4800" t="s">
        <v>4764</v>
      </c>
      <c r="J4800">
        <v>7</v>
      </c>
      <c r="K4800" t="s">
        <v>5605</v>
      </c>
      <c r="L4800">
        <v>304.92</v>
      </c>
      <c r="M4800">
        <v>43.56</v>
      </c>
      <c r="N4800" t="s">
        <v>4764</v>
      </c>
      <c r="O4800" t="s">
        <v>462</v>
      </c>
    </row>
    <row r="4801" spans="1:15" x14ac:dyDescent="0.3">
      <c r="A4801">
        <v>211450</v>
      </c>
      <c r="B4801">
        <v>122</v>
      </c>
      <c r="C4801" t="s">
        <v>552</v>
      </c>
      <c r="D4801" t="s">
        <v>3877</v>
      </c>
      <c r="E4801" t="s">
        <v>3880</v>
      </c>
      <c r="F4801" s="440">
        <v>46072</v>
      </c>
      <c r="G4801">
        <v>28659</v>
      </c>
      <c r="H4801" t="s">
        <v>6395</v>
      </c>
      <c r="I4801" t="s">
        <v>6097</v>
      </c>
      <c r="J4801">
        <v>6</v>
      </c>
      <c r="K4801" t="s">
        <v>5703</v>
      </c>
      <c r="L4801">
        <v>929.76</v>
      </c>
      <c r="M4801">
        <v>154.96</v>
      </c>
      <c r="N4801" t="s">
        <v>6317</v>
      </c>
      <c r="O4801" t="s">
        <v>462</v>
      </c>
    </row>
    <row r="4802" spans="1:15" x14ac:dyDescent="0.3">
      <c r="A4802">
        <v>211449</v>
      </c>
      <c r="B4802">
        <v>122</v>
      </c>
      <c r="C4802" t="s">
        <v>552</v>
      </c>
      <c r="D4802" t="s">
        <v>1206</v>
      </c>
      <c r="E4802" t="s">
        <v>3690</v>
      </c>
      <c r="F4802" s="440">
        <v>46064</v>
      </c>
      <c r="G4802">
        <v>27867</v>
      </c>
      <c r="H4802" t="s">
        <v>6396</v>
      </c>
      <c r="I4802" t="s">
        <v>6102</v>
      </c>
      <c r="J4802">
        <v>1</v>
      </c>
      <c r="K4802" t="s">
        <v>6146</v>
      </c>
      <c r="L4802">
        <v>261.99</v>
      </c>
      <c r="M4802">
        <v>261.99</v>
      </c>
      <c r="N4802" t="s">
        <v>6397</v>
      </c>
      <c r="O4802" t="s">
        <v>462</v>
      </c>
    </row>
    <row r="4803" spans="1:15" x14ac:dyDescent="0.3">
      <c r="A4803">
        <v>211448</v>
      </c>
      <c r="B4803">
        <v>122</v>
      </c>
      <c r="C4803" t="s">
        <v>552</v>
      </c>
      <c r="D4803" t="s">
        <v>2715</v>
      </c>
      <c r="E4803" t="s">
        <v>3881</v>
      </c>
      <c r="F4803" s="440">
        <v>46070</v>
      </c>
      <c r="G4803">
        <v>21372</v>
      </c>
      <c r="H4803" t="s">
        <v>5704</v>
      </c>
      <c r="I4803" t="s">
        <v>6085</v>
      </c>
      <c r="J4803">
        <v>15</v>
      </c>
      <c r="K4803" t="s">
        <v>5613</v>
      </c>
      <c r="L4803">
        <v>465</v>
      </c>
      <c r="M4803">
        <v>31</v>
      </c>
      <c r="N4803" t="s">
        <v>6085</v>
      </c>
      <c r="O4803" t="s">
        <v>462</v>
      </c>
    </row>
    <row r="4804" spans="1:15" x14ac:dyDescent="0.3">
      <c r="A4804">
        <v>211447</v>
      </c>
      <c r="B4804">
        <v>122</v>
      </c>
      <c r="C4804" t="s">
        <v>552</v>
      </c>
      <c r="D4804" t="s">
        <v>2725</v>
      </c>
      <c r="E4804" t="s">
        <v>3882</v>
      </c>
      <c r="F4804" s="440">
        <v>46071</v>
      </c>
      <c r="G4804">
        <v>18261</v>
      </c>
      <c r="H4804" t="s">
        <v>5769</v>
      </c>
      <c r="I4804" t="s">
        <v>4764</v>
      </c>
      <c r="J4804">
        <v>2</v>
      </c>
      <c r="K4804" t="s">
        <v>5601</v>
      </c>
      <c r="L4804">
        <v>881.56</v>
      </c>
      <c r="M4804">
        <v>440.78</v>
      </c>
      <c r="N4804" t="s">
        <v>4764</v>
      </c>
      <c r="O4804" t="s">
        <v>462</v>
      </c>
    </row>
    <row r="4805" spans="1:15" x14ac:dyDescent="0.3">
      <c r="A4805">
        <v>211446</v>
      </c>
      <c r="B4805">
        <v>122</v>
      </c>
      <c r="C4805" t="s">
        <v>552</v>
      </c>
      <c r="D4805" t="s">
        <v>2733</v>
      </c>
      <c r="E4805" t="s">
        <v>3883</v>
      </c>
      <c r="F4805" s="440">
        <v>46063</v>
      </c>
      <c r="G4805">
        <v>28801</v>
      </c>
      <c r="H4805" t="s">
        <v>6147</v>
      </c>
      <c r="I4805" t="s">
        <v>6102</v>
      </c>
      <c r="J4805">
        <v>4</v>
      </c>
      <c r="K4805" t="s">
        <v>6146</v>
      </c>
      <c r="L4805">
        <v>24</v>
      </c>
      <c r="M4805">
        <v>6</v>
      </c>
      <c r="N4805" t="s">
        <v>6294</v>
      </c>
      <c r="O4805" t="s">
        <v>462</v>
      </c>
    </row>
    <row r="4806" spans="1:15" x14ac:dyDescent="0.3">
      <c r="A4806">
        <v>211446</v>
      </c>
      <c r="B4806">
        <v>122</v>
      </c>
      <c r="C4806" t="s">
        <v>552</v>
      </c>
      <c r="D4806" t="s">
        <v>2733</v>
      </c>
      <c r="E4806" t="s">
        <v>3883</v>
      </c>
      <c r="F4806" s="440">
        <v>46063</v>
      </c>
      <c r="G4806">
        <v>28802</v>
      </c>
      <c r="H4806" t="s">
        <v>6398</v>
      </c>
      <c r="I4806" t="s">
        <v>6102</v>
      </c>
      <c r="J4806">
        <v>4</v>
      </c>
      <c r="K4806" t="s">
        <v>6146</v>
      </c>
      <c r="L4806">
        <v>36</v>
      </c>
      <c r="M4806">
        <v>9</v>
      </c>
      <c r="N4806" t="s">
        <v>6294</v>
      </c>
      <c r="O4806" t="s">
        <v>462</v>
      </c>
    </row>
    <row r="4807" spans="1:15" x14ac:dyDescent="0.3">
      <c r="A4807">
        <v>211446</v>
      </c>
      <c r="B4807">
        <v>122</v>
      </c>
      <c r="C4807" t="s">
        <v>552</v>
      </c>
      <c r="D4807" t="s">
        <v>2733</v>
      </c>
      <c r="E4807" t="s">
        <v>3883</v>
      </c>
      <c r="F4807" s="440">
        <v>46063</v>
      </c>
      <c r="G4807">
        <v>28803</v>
      </c>
      <c r="H4807" t="s">
        <v>6145</v>
      </c>
      <c r="I4807" t="s">
        <v>6102</v>
      </c>
      <c r="J4807">
        <v>4</v>
      </c>
      <c r="K4807" t="s">
        <v>6146</v>
      </c>
      <c r="L4807">
        <v>16</v>
      </c>
      <c r="M4807">
        <v>4</v>
      </c>
      <c r="N4807" t="s">
        <v>6294</v>
      </c>
      <c r="O4807" t="s">
        <v>462</v>
      </c>
    </row>
    <row r="4808" spans="1:15" x14ac:dyDescent="0.3">
      <c r="A4808">
        <v>211446</v>
      </c>
      <c r="B4808">
        <v>122</v>
      </c>
      <c r="C4808" t="s">
        <v>552</v>
      </c>
      <c r="D4808" t="s">
        <v>2733</v>
      </c>
      <c r="E4808" t="s">
        <v>3883</v>
      </c>
      <c r="F4808" s="440">
        <v>46063</v>
      </c>
      <c r="G4808">
        <v>28804</v>
      </c>
      <c r="H4808" t="s">
        <v>6399</v>
      </c>
      <c r="I4808" t="s">
        <v>6102</v>
      </c>
      <c r="J4808">
        <v>4</v>
      </c>
      <c r="K4808" t="s">
        <v>6146</v>
      </c>
      <c r="L4808">
        <v>32</v>
      </c>
      <c r="M4808">
        <v>8</v>
      </c>
      <c r="N4808" t="s">
        <v>6294</v>
      </c>
      <c r="O4808" t="s">
        <v>462</v>
      </c>
    </row>
    <row r="4809" spans="1:15" x14ac:dyDescent="0.3">
      <c r="A4809">
        <v>211445</v>
      </c>
      <c r="B4809">
        <v>122</v>
      </c>
      <c r="C4809" t="s">
        <v>552</v>
      </c>
      <c r="D4809" t="s">
        <v>2865</v>
      </c>
      <c r="E4809" t="s">
        <v>3884</v>
      </c>
      <c r="F4809" s="440">
        <v>46069</v>
      </c>
      <c r="G4809">
        <v>27692</v>
      </c>
      <c r="H4809" t="s">
        <v>5895</v>
      </c>
      <c r="I4809" t="s">
        <v>6085</v>
      </c>
      <c r="J4809">
        <v>15</v>
      </c>
      <c r="K4809" t="s">
        <v>5598</v>
      </c>
      <c r="L4809">
        <v>1680</v>
      </c>
      <c r="M4809">
        <v>112</v>
      </c>
      <c r="N4809" t="s">
        <v>6085</v>
      </c>
      <c r="O4809" t="s">
        <v>462</v>
      </c>
    </row>
    <row r="4810" spans="1:15" x14ac:dyDescent="0.3">
      <c r="A4810">
        <v>211444</v>
      </c>
      <c r="B4810">
        <v>122</v>
      </c>
      <c r="C4810" t="s">
        <v>552</v>
      </c>
      <c r="D4810" t="s">
        <v>2769</v>
      </c>
      <c r="E4810" t="s">
        <v>3885</v>
      </c>
      <c r="F4810" s="440">
        <v>46072</v>
      </c>
      <c r="G4810">
        <v>20941</v>
      </c>
      <c r="H4810" t="s">
        <v>5886</v>
      </c>
      <c r="I4810" t="s">
        <v>6085</v>
      </c>
      <c r="J4810">
        <v>4</v>
      </c>
      <c r="K4810" t="s">
        <v>5605</v>
      </c>
      <c r="L4810">
        <v>729.2</v>
      </c>
      <c r="M4810">
        <v>182.3</v>
      </c>
      <c r="N4810" t="s">
        <v>6085</v>
      </c>
      <c r="O4810" t="s">
        <v>462</v>
      </c>
    </row>
    <row r="4811" spans="1:15" x14ac:dyDescent="0.3">
      <c r="A4811">
        <v>211443</v>
      </c>
      <c r="B4811">
        <v>122</v>
      </c>
      <c r="C4811" t="s">
        <v>552</v>
      </c>
      <c r="D4811" t="s">
        <v>2995</v>
      </c>
      <c r="E4811" t="s">
        <v>3886</v>
      </c>
      <c r="F4811" s="440">
        <v>46072</v>
      </c>
      <c r="G4811">
        <v>18097</v>
      </c>
      <c r="H4811" t="s">
        <v>5811</v>
      </c>
      <c r="I4811" t="s">
        <v>4764</v>
      </c>
      <c r="J4811">
        <v>2</v>
      </c>
      <c r="K4811" t="s">
        <v>5601</v>
      </c>
      <c r="L4811">
        <v>826.6</v>
      </c>
      <c r="M4811">
        <v>413.3</v>
      </c>
      <c r="N4811" t="s">
        <v>4764</v>
      </c>
      <c r="O4811" t="s">
        <v>462</v>
      </c>
    </row>
    <row r="4812" spans="1:15" x14ac:dyDescent="0.3">
      <c r="A4812">
        <v>211443</v>
      </c>
      <c r="B4812">
        <v>122</v>
      </c>
      <c r="C4812" t="s">
        <v>552</v>
      </c>
      <c r="D4812" t="s">
        <v>2995</v>
      </c>
      <c r="E4812" t="s">
        <v>3886</v>
      </c>
      <c r="F4812" s="440">
        <v>46072</v>
      </c>
      <c r="G4812">
        <v>18353</v>
      </c>
      <c r="H4812" t="s">
        <v>5747</v>
      </c>
      <c r="I4812" t="s">
        <v>4764</v>
      </c>
      <c r="J4812">
        <v>41</v>
      </c>
      <c r="K4812" t="s">
        <v>5601</v>
      </c>
      <c r="L4812">
        <v>6051.6</v>
      </c>
      <c r="M4812">
        <v>147.6</v>
      </c>
      <c r="N4812" t="s">
        <v>4764</v>
      </c>
      <c r="O4812" t="s">
        <v>462</v>
      </c>
    </row>
    <row r="4813" spans="1:15" x14ac:dyDescent="0.3">
      <c r="A4813">
        <v>211443</v>
      </c>
      <c r="B4813">
        <v>122</v>
      </c>
      <c r="C4813" t="s">
        <v>552</v>
      </c>
      <c r="D4813" t="s">
        <v>2995</v>
      </c>
      <c r="E4813" t="s">
        <v>3886</v>
      </c>
      <c r="F4813" s="440">
        <v>46072</v>
      </c>
      <c r="G4813">
        <v>18113</v>
      </c>
      <c r="H4813" t="s">
        <v>5806</v>
      </c>
      <c r="I4813" t="s">
        <v>4764</v>
      </c>
      <c r="J4813">
        <v>5</v>
      </c>
      <c r="K4813" t="s">
        <v>5601</v>
      </c>
      <c r="L4813">
        <v>2364</v>
      </c>
      <c r="M4813">
        <v>472.8</v>
      </c>
      <c r="N4813" t="s">
        <v>4764</v>
      </c>
      <c r="O4813" t="s">
        <v>462</v>
      </c>
    </row>
    <row r="4814" spans="1:15" x14ac:dyDescent="0.3">
      <c r="A4814">
        <v>211443</v>
      </c>
      <c r="B4814">
        <v>122</v>
      </c>
      <c r="C4814" t="s">
        <v>552</v>
      </c>
      <c r="D4814" t="s">
        <v>2995</v>
      </c>
      <c r="E4814" t="s">
        <v>3886</v>
      </c>
      <c r="F4814" s="440">
        <v>46072</v>
      </c>
      <c r="G4814">
        <v>18261</v>
      </c>
      <c r="H4814" t="s">
        <v>5769</v>
      </c>
      <c r="I4814" t="s">
        <v>4764</v>
      </c>
      <c r="J4814">
        <v>5</v>
      </c>
      <c r="K4814" t="s">
        <v>5601</v>
      </c>
      <c r="L4814">
        <v>2316</v>
      </c>
      <c r="M4814">
        <v>463.2</v>
      </c>
      <c r="N4814" t="s">
        <v>4764</v>
      </c>
      <c r="O4814" t="s">
        <v>462</v>
      </c>
    </row>
    <row r="4815" spans="1:15" x14ac:dyDescent="0.3">
      <c r="A4815">
        <v>211443</v>
      </c>
      <c r="B4815">
        <v>122</v>
      </c>
      <c r="C4815" t="s">
        <v>552</v>
      </c>
      <c r="D4815" t="s">
        <v>2995</v>
      </c>
      <c r="E4815" t="s">
        <v>3886</v>
      </c>
      <c r="F4815" s="440">
        <v>46072</v>
      </c>
      <c r="G4815">
        <v>18118</v>
      </c>
      <c r="H4815" t="s">
        <v>5803</v>
      </c>
      <c r="I4815" t="s">
        <v>4764</v>
      </c>
      <c r="J4815">
        <v>5</v>
      </c>
      <c r="K4815" t="s">
        <v>5601</v>
      </c>
      <c r="L4815">
        <v>6784.5</v>
      </c>
      <c r="M4815">
        <v>1356.9</v>
      </c>
      <c r="N4815" t="s">
        <v>4764</v>
      </c>
      <c r="O4815" t="s">
        <v>462</v>
      </c>
    </row>
    <row r="4816" spans="1:15" x14ac:dyDescent="0.3">
      <c r="A4816">
        <v>211443</v>
      </c>
      <c r="B4816">
        <v>122</v>
      </c>
      <c r="C4816" t="s">
        <v>552</v>
      </c>
      <c r="D4816" t="s">
        <v>2995</v>
      </c>
      <c r="E4816" t="s">
        <v>3886</v>
      </c>
      <c r="F4816" s="440">
        <v>46072</v>
      </c>
      <c r="G4816">
        <v>18359</v>
      </c>
      <c r="H4816" t="s">
        <v>5746</v>
      </c>
      <c r="I4816" t="s">
        <v>4764</v>
      </c>
      <c r="J4816">
        <v>120</v>
      </c>
      <c r="K4816" t="s">
        <v>5601</v>
      </c>
      <c r="L4816">
        <v>11508</v>
      </c>
      <c r="M4816">
        <v>95.9</v>
      </c>
      <c r="N4816" t="s">
        <v>4764</v>
      </c>
      <c r="O4816" t="s">
        <v>462</v>
      </c>
    </row>
    <row r="4817" spans="1:15" x14ac:dyDescent="0.3">
      <c r="A4817">
        <v>211443</v>
      </c>
      <c r="B4817">
        <v>122</v>
      </c>
      <c r="C4817" t="s">
        <v>552</v>
      </c>
      <c r="D4817" t="s">
        <v>2995</v>
      </c>
      <c r="E4817" t="s">
        <v>3886</v>
      </c>
      <c r="F4817" s="440">
        <v>46072</v>
      </c>
      <c r="G4817">
        <v>18114</v>
      </c>
      <c r="H4817" t="s">
        <v>5805</v>
      </c>
      <c r="I4817" t="s">
        <v>4764</v>
      </c>
      <c r="J4817">
        <v>5</v>
      </c>
      <c r="K4817" t="s">
        <v>5601</v>
      </c>
      <c r="L4817">
        <v>1399.5</v>
      </c>
      <c r="M4817">
        <v>279.89999999999998</v>
      </c>
      <c r="N4817" t="s">
        <v>4764</v>
      </c>
      <c r="O4817" t="s">
        <v>462</v>
      </c>
    </row>
    <row r="4818" spans="1:15" x14ac:dyDescent="0.3">
      <c r="A4818">
        <v>211443</v>
      </c>
      <c r="B4818">
        <v>122</v>
      </c>
      <c r="C4818" t="s">
        <v>552</v>
      </c>
      <c r="D4818" t="s">
        <v>2995</v>
      </c>
      <c r="E4818" t="s">
        <v>3886</v>
      </c>
      <c r="F4818" s="440">
        <v>46072</v>
      </c>
      <c r="G4818">
        <v>18119</v>
      </c>
      <c r="H4818" t="s">
        <v>5802</v>
      </c>
      <c r="I4818" t="s">
        <v>4764</v>
      </c>
      <c r="J4818">
        <v>12</v>
      </c>
      <c r="K4818" t="s">
        <v>5601</v>
      </c>
      <c r="L4818">
        <v>2230.8000000000002</v>
      </c>
      <c r="M4818">
        <v>185.9</v>
      </c>
      <c r="N4818" t="s">
        <v>4764</v>
      </c>
      <c r="O4818" t="s">
        <v>462</v>
      </c>
    </row>
    <row r="4819" spans="1:15" x14ac:dyDescent="0.3">
      <c r="A4819">
        <v>211443</v>
      </c>
      <c r="B4819">
        <v>122</v>
      </c>
      <c r="C4819" t="s">
        <v>552</v>
      </c>
      <c r="D4819" t="s">
        <v>2995</v>
      </c>
      <c r="E4819" t="s">
        <v>3886</v>
      </c>
      <c r="F4819" s="440">
        <v>46072</v>
      </c>
      <c r="G4819">
        <v>25445</v>
      </c>
      <c r="H4819" t="s">
        <v>5770</v>
      </c>
      <c r="I4819" t="s">
        <v>4764</v>
      </c>
      <c r="J4819">
        <v>4</v>
      </c>
      <c r="K4819" t="s">
        <v>5601</v>
      </c>
      <c r="L4819">
        <v>1192.5999999999999</v>
      </c>
      <c r="M4819">
        <v>298.14999999999998</v>
      </c>
      <c r="N4819" t="s">
        <v>4764</v>
      </c>
      <c r="O4819" t="s">
        <v>462</v>
      </c>
    </row>
    <row r="4820" spans="1:15" x14ac:dyDescent="0.3">
      <c r="A4820">
        <v>211443</v>
      </c>
      <c r="B4820">
        <v>122</v>
      </c>
      <c r="C4820" t="s">
        <v>552</v>
      </c>
      <c r="D4820" t="s">
        <v>2995</v>
      </c>
      <c r="E4820" t="s">
        <v>3886</v>
      </c>
      <c r="F4820" s="440">
        <v>46072</v>
      </c>
      <c r="G4820">
        <v>25507</v>
      </c>
      <c r="H4820" t="s">
        <v>5772</v>
      </c>
      <c r="I4820" t="s">
        <v>4764</v>
      </c>
      <c r="J4820">
        <v>4</v>
      </c>
      <c r="K4820" t="s">
        <v>5601</v>
      </c>
      <c r="L4820">
        <v>1058</v>
      </c>
      <c r="M4820">
        <v>264.5</v>
      </c>
      <c r="N4820" t="s">
        <v>4764</v>
      </c>
      <c r="O4820" t="s">
        <v>462</v>
      </c>
    </row>
    <row r="4821" spans="1:15" x14ac:dyDescent="0.3">
      <c r="A4821">
        <v>211443</v>
      </c>
      <c r="B4821">
        <v>122</v>
      </c>
      <c r="C4821" t="s">
        <v>552</v>
      </c>
      <c r="D4821" t="s">
        <v>2995</v>
      </c>
      <c r="E4821" t="s">
        <v>3886</v>
      </c>
      <c r="F4821" s="440">
        <v>46072</v>
      </c>
      <c r="G4821">
        <v>28818</v>
      </c>
      <c r="H4821" t="s">
        <v>5990</v>
      </c>
      <c r="I4821" t="s">
        <v>4764</v>
      </c>
      <c r="J4821">
        <v>5</v>
      </c>
      <c r="K4821" t="s">
        <v>5613</v>
      </c>
      <c r="L4821">
        <v>2799.5</v>
      </c>
      <c r="M4821">
        <v>559.9</v>
      </c>
      <c r="N4821" t="s">
        <v>4764</v>
      </c>
      <c r="O4821" t="s">
        <v>462</v>
      </c>
    </row>
    <row r="4822" spans="1:15" x14ac:dyDescent="0.3">
      <c r="A4822">
        <v>211442</v>
      </c>
      <c r="B4822">
        <v>122</v>
      </c>
      <c r="C4822" t="s">
        <v>552</v>
      </c>
      <c r="D4822" t="s">
        <v>2702</v>
      </c>
      <c r="E4822" t="s">
        <v>3887</v>
      </c>
      <c r="F4822" s="440">
        <v>46065</v>
      </c>
      <c r="G4822">
        <v>19203</v>
      </c>
      <c r="H4822" t="s">
        <v>5692</v>
      </c>
      <c r="I4822" t="s">
        <v>6085</v>
      </c>
      <c r="J4822">
        <v>56</v>
      </c>
      <c r="K4822" t="s">
        <v>5613</v>
      </c>
      <c r="L4822">
        <v>178.08</v>
      </c>
      <c r="M4822">
        <v>3.18</v>
      </c>
      <c r="N4822" t="s">
        <v>6085</v>
      </c>
      <c r="O4822" t="s">
        <v>462</v>
      </c>
    </row>
    <row r="4823" spans="1:15" x14ac:dyDescent="0.3">
      <c r="A4823">
        <v>211442</v>
      </c>
      <c r="B4823">
        <v>122</v>
      </c>
      <c r="C4823" t="s">
        <v>552</v>
      </c>
      <c r="D4823" t="s">
        <v>2702</v>
      </c>
      <c r="E4823" t="s">
        <v>3887</v>
      </c>
      <c r="F4823" s="440">
        <v>46065</v>
      </c>
      <c r="G4823">
        <v>19906</v>
      </c>
      <c r="H4823" t="s">
        <v>6104</v>
      </c>
      <c r="I4823" t="s">
        <v>6085</v>
      </c>
      <c r="J4823">
        <v>20</v>
      </c>
      <c r="K4823" t="s">
        <v>5605</v>
      </c>
      <c r="L4823">
        <v>56</v>
      </c>
      <c r="M4823">
        <v>2.8</v>
      </c>
      <c r="N4823" t="s">
        <v>6085</v>
      </c>
      <c r="O4823" t="s">
        <v>462</v>
      </c>
    </row>
    <row r="4824" spans="1:15" x14ac:dyDescent="0.3">
      <c r="A4824">
        <v>211442</v>
      </c>
      <c r="B4824">
        <v>122</v>
      </c>
      <c r="C4824" t="s">
        <v>552</v>
      </c>
      <c r="D4824" t="s">
        <v>2702</v>
      </c>
      <c r="E4824" t="s">
        <v>3887</v>
      </c>
      <c r="F4824" s="440">
        <v>46065</v>
      </c>
      <c r="G4824">
        <v>20757</v>
      </c>
      <c r="H4824" t="s">
        <v>5609</v>
      </c>
      <c r="I4824" t="s">
        <v>6085</v>
      </c>
      <c r="J4824">
        <v>1</v>
      </c>
      <c r="L4824">
        <v>81</v>
      </c>
      <c r="M4824">
        <v>81</v>
      </c>
      <c r="N4824" t="s">
        <v>6085</v>
      </c>
      <c r="O4824" t="s">
        <v>462</v>
      </c>
    </row>
    <row r="4825" spans="1:15" x14ac:dyDescent="0.3">
      <c r="A4825">
        <v>211441</v>
      </c>
      <c r="B4825">
        <v>122</v>
      </c>
      <c r="C4825" t="s">
        <v>552</v>
      </c>
      <c r="D4825" t="s">
        <v>2746</v>
      </c>
      <c r="E4825" t="s">
        <v>3888</v>
      </c>
      <c r="F4825" s="440">
        <v>46069</v>
      </c>
      <c r="G4825">
        <v>27340</v>
      </c>
      <c r="H4825" t="s">
        <v>6118</v>
      </c>
      <c r="I4825" t="s">
        <v>4764</v>
      </c>
      <c r="J4825">
        <v>16</v>
      </c>
      <c r="K4825" t="s">
        <v>5605</v>
      </c>
      <c r="L4825">
        <v>857.92</v>
      </c>
      <c r="M4825">
        <v>53.62</v>
      </c>
      <c r="N4825" t="s">
        <v>4764</v>
      </c>
      <c r="O4825" t="s">
        <v>462</v>
      </c>
    </row>
    <row r="4826" spans="1:15" x14ac:dyDescent="0.3">
      <c r="A4826">
        <v>211441</v>
      </c>
      <c r="B4826">
        <v>122</v>
      </c>
      <c r="C4826" t="s">
        <v>552</v>
      </c>
      <c r="D4826" t="s">
        <v>2746</v>
      </c>
      <c r="E4826" t="s">
        <v>3888</v>
      </c>
      <c r="F4826" s="440">
        <v>46069</v>
      </c>
      <c r="G4826">
        <v>28315</v>
      </c>
      <c r="H4826" t="s">
        <v>6120</v>
      </c>
      <c r="I4826" t="s">
        <v>4764</v>
      </c>
      <c r="J4826">
        <v>7</v>
      </c>
      <c r="K4826" t="s">
        <v>5605</v>
      </c>
      <c r="L4826">
        <v>304.92</v>
      </c>
      <c r="M4826">
        <v>43.56</v>
      </c>
      <c r="N4826" t="s">
        <v>4764</v>
      </c>
      <c r="O4826" t="s">
        <v>462</v>
      </c>
    </row>
    <row r="4827" spans="1:15" x14ac:dyDescent="0.3">
      <c r="A4827">
        <v>211441</v>
      </c>
      <c r="B4827">
        <v>122</v>
      </c>
      <c r="C4827" t="s">
        <v>552</v>
      </c>
      <c r="D4827" t="s">
        <v>2746</v>
      </c>
      <c r="E4827" t="s">
        <v>3888</v>
      </c>
      <c r="F4827" s="440">
        <v>46069</v>
      </c>
      <c r="G4827">
        <v>28316</v>
      </c>
      <c r="H4827" t="s">
        <v>6119</v>
      </c>
      <c r="I4827" t="s">
        <v>4764</v>
      </c>
      <c r="J4827">
        <v>6</v>
      </c>
      <c r="K4827" t="s">
        <v>5605</v>
      </c>
      <c r="L4827">
        <v>234.3</v>
      </c>
      <c r="M4827">
        <v>39.049999999999997</v>
      </c>
      <c r="N4827" t="s">
        <v>4764</v>
      </c>
      <c r="O4827" t="s">
        <v>462</v>
      </c>
    </row>
    <row r="4828" spans="1:15" x14ac:dyDescent="0.3">
      <c r="A4828">
        <v>211440</v>
      </c>
      <c r="B4828">
        <v>122</v>
      </c>
      <c r="C4828" t="s">
        <v>552</v>
      </c>
      <c r="D4828" t="s">
        <v>2733</v>
      </c>
      <c r="E4828" t="s">
        <v>3889</v>
      </c>
      <c r="F4828" s="440">
        <v>46063</v>
      </c>
      <c r="G4828">
        <v>24507</v>
      </c>
      <c r="H4828" t="s">
        <v>6109</v>
      </c>
      <c r="I4828" t="s">
        <v>6097</v>
      </c>
      <c r="J4828">
        <v>6</v>
      </c>
      <c r="K4828" t="s">
        <v>5622</v>
      </c>
      <c r="L4828">
        <v>510.96</v>
      </c>
      <c r="M4828">
        <v>85.16</v>
      </c>
      <c r="N4828" t="s">
        <v>6107</v>
      </c>
      <c r="O4828" t="s">
        <v>462</v>
      </c>
    </row>
    <row r="4829" spans="1:15" x14ac:dyDescent="0.3">
      <c r="A4829">
        <v>211440</v>
      </c>
      <c r="B4829">
        <v>122</v>
      </c>
      <c r="C4829" t="s">
        <v>552</v>
      </c>
      <c r="D4829" t="s">
        <v>2733</v>
      </c>
      <c r="E4829" t="s">
        <v>3889</v>
      </c>
      <c r="F4829" s="440">
        <v>46063</v>
      </c>
      <c r="G4829">
        <v>26395</v>
      </c>
      <c r="H4829" t="s">
        <v>6158</v>
      </c>
      <c r="I4829" t="s">
        <v>6097</v>
      </c>
      <c r="J4829">
        <v>2</v>
      </c>
      <c r="K4829" t="s">
        <v>5622</v>
      </c>
      <c r="L4829">
        <v>257.44</v>
      </c>
      <c r="M4829">
        <v>128.72</v>
      </c>
      <c r="N4829" t="s">
        <v>6107</v>
      </c>
      <c r="O4829" t="s">
        <v>462</v>
      </c>
    </row>
    <row r="4830" spans="1:15" x14ac:dyDescent="0.3">
      <c r="A4830">
        <v>211440</v>
      </c>
      <c r="B4830">
        <v>122</v>
      </c>
      <c r="C4830" t="s">
        <v>552</v>
      </c>
      <c r="D4830" t="s">
        <v>2733</v>
      </c>
      <c r="E4830" t="s">
        <v>3889</v>
      </c>
      <c r="F4830" s="440">
        <v>46063</v>
      </c>
      <c r="G4830">
        <v>24514</v>
      </c>
      <c r="H4830" t="s">
        <v>6110</v>
      </c>
      <c r="I4830" t="s">
        <v>6097</v>
      </c>
      <c r="J4830">
        <v>6</v>
      </c>
      <c r="K4830" t="s">
        <v>5622</v>
      </c>
      <c r="L4830">
        <v>741.24</v>
      </c>
      <c r="M4830">
        <v>123.54</v>
      </c>
      <c r="N4830" t="s">
        <v>6107</v>
      </c>
      <c r="O4830" t="s">
        <v>462</v>
      </c>
    </row>
    <row r="4831" spans="1:15" x14ac:dyDescent="0.3">
      <c r="A4831">
        <v>211439</v>
      </c>
      <c r="B4831">
        <v>122</v>
      </c>
      <c r="C4831" t="s">
        <v>552</v>
      </c>
      <c r="D4831" t="s">
        <v>2727</v>
      </c>
      <c r="E4831" t="s">
        <v>3890</v>
      </c>
      <c r="F4831" s="440">
        <v>46062</v>
      </c>
      <c r="G4831">
        <v>26592</v>
      </c>
      <c r="H4831" t="s">
        <v>5717</v>
      </c>
      <c r="I4831" t="s">
        <v>6085</v>
      </c>
      <c r="J4831">
        <v>20.37</v>
      </c>
      <c r="K4831" t="s">
        <v>5598</v>
      </c>
      <c r="L4831">
        <v>753.69</v>
      </c>
      <c r="M4831">
        <v>37</v>
      </c>
      <c r="N4831" t="s">
        <v>6085</v>
      </c>
      <c r="O4831" t="s">
        <v>462</v>
      </c>
    </row>
    <row r="4832" spans="1:15" x14ac:dyDescent="0.3">
      <c r="A4832">
        <v>211439</v>
      </c>
      <c r="B4832">
        <v>122</v>
      </c>
      <c r="C4832" t="s">
        <v>552</v>
      </c>
      <c r="D4832" t="s">
        <v>2727</v>
      </c>
      <c r="E4832" t="s">
        <v>3890</v>
      </c>
      <c r="F4832" s="440">
        <v>46062</v>
      </c>
      <c r="G4832">
        <v>26582</v>
      </c>
      <c r="H4832" t="s">
        <v>5711</v>
      </c>
      <c r="I4832" t="s">
        <v>6085</v>
      </c>
      <c r="J4832">
        <v>36.17</v>
      </c>
      <c r="K4832" t="s">
        <v>5598</v>
      </c>
      <c r="L4832">
        <v>4665.93</v>
      </c>
      <c r="M4832">
        <v>129</v>
      </c>
      <c r="N4832" t="s">
        <v>6085</v>
      </c>
      <c r="O4832" t="s">
        <v>462</v>
      </c>
    </row>
    <row r="4833" spans="1:15" x14ac:dyDescent="0.3">
      <c r="A4833">
        <v>211439</v>
      </c>
      <c r="B4833">
        <v>122</v>
      </c>
      <c r="C4833" t="s">
        <v>552</v>
      </c>
      <c r="D4833" t="s">
        <v>2727</v>
      </c>
      <c r="E4833" t="s">
        <v>3890</v>
      </c>
      <c r="F4833" s="440">
        <v>46062</v>
      </c>
      <c r="G4833">
        <v>28479</v>
      </c>
      <c r="H4833" t="s">
        <v>5959</v>
      </c>
      <c r="I4833" t="s">
        <v>6085</v>
      </c>
      <c r="J4833">
        <v>20.14</v>
      </c>
      <c r="K4833" t="s">
        <v>5598</v>
      </c>
      <c r="L4833">
        <v>1631.34</v>
      </c>
      <c r="M4833">
        <v>81</v>
      </c>
      <c r="N4833" t="s">
        <v>6085</v>
      </c>
      <c r="O4833" t="s">
        <v>462</v>
      </c>
    </row>
    <row r="4834" spans="1:15" x14ac:dyDescent="0.3">
      <c r="A4834">
        <v>211438</v>
      </c>
      <c r="B4834">
        <v>122</v>
      </c>
      <c r="C4834" t="s">
        <v>552</v>
      </c>
      <c r="D4834" t="s">
        <v>1206</v>
      </c>
      <c r="E4834" t="s">
        <v>3891</v>
      </c>
      <c r="F4834" s="440">
        <v>46066</v>
      </c>
      <c r="G4834">
        <v>28606</v>
      </c>
      <c r="H4834" t="s">
        <v>6400</v>
      </c>
      <c r="I4834" t="s">
        <v>6102</v>
      </c>
      <c r="J4834">
        <v>6</v>
      </c>
      <c r="K4834" t="s">
        <v>6146</v>
      </c>
      <c r="L4834">
        <v>269.39999999999998</v>
      </c>
      <c r="M4834">
        <v>44.9</v>
      </c>
      <c r="N4834" t="s">
        <v>6401</v>
      </c>
      <c r="O4834" t="s">
        <v>462</v>
      </c>
    </row>
    <row r="4835" spans="1:15" x14ac:dyDescent="0.3">
      <c r="A4835">
        <v>211437</v>
      </c>
      <c r="B4835">
        <v>122</v>
      </c>
      <c r="C4835" t="s">
        <v>552</v>
      </c>
      <c r="D4835" t="s">
        <v>3769</v>
      </c>
      <c r="E4835" t="s">
        <v>3892</v>
      </c>
      <c r="F4835" s="440">
        <v>46059</v>
      </c>
      <c r="G4835">
        <v>19787</v>
      </c>
      <c r="H4835" t="s">
        <v>5914</v>
      </c>
      <c r="I4835" t="s">
        <v>6085</v>
      </c>
      <c r="J4835">
        <v>42</v>
      </c>
      <c r="K4835" t="s">
        <v>5598</v>
      </c>
      <c r="L4835">
        <v>210</v>
      </c>
      <c r="M4835">
        <v>5</v>
      </c>
      <c r="N4835" t="s">
        <v>6085</v>
      </c>
      <c r="O4835" t="s">
        <v>462</v>
      </c>
    </row>
    <row r="4836" spans="1:15" x14ac:dyDescent="0.3">
      <c r="A4836">
        <v>211437</v>
      </c>
      <c r="B4836">
        <v>122</v>
      </c>
      <c r="C4836" t="s">
        <v>552</v>
      </c>
      <c r="D4836" t="s">
        <v>3769</v>
      </c>
      <c r="E4836" t="s">
        <v>3892</v>
      </c>
      <c r="F4836" s="440">
        <v>46059</v>
      </c>
      <c r="G4836">
        <v>20257</v>
      </c>
      <c r="H4836" t="s">
        <v>5887</v>
      </c>
      <c r="I4836" t="s">
        <v>6085</v>
      </c>
      <c r="J4836">
        <v>5</v>
      </c>
      <c r="K4836" t="s">
        <v>5613</v>
      </c>
      <c r="L4836">
        <v>137.5</v>
      </c>
      <c r="M4836">
        <v>27.5</v>
      </c>
      <c r="N4836" t="s">
        <v>6085</v>
      </c>
      <c r="O4836" t="s">
        <v>462</v>
      </c>
    </row>
    <row r="4837" spans="1:15" x14ac:dyDescent="0.3">
      <c r="A4837">
        <v>211437</v>
      </c>
      <c r="B4837">
        <v>122</v>
      </c>
      <c r="C4837" t="s">
        <v>552</v>
      </c>
      <c r="D4837" t="s">
        <v>3769</v>
      </c>
      <c r="E4837" t="s">
        <v>3892</v>
      </c>
      <c r="F4837" s="440">
        <v>46059</v>
      </c>
      <c r="G4837">
        <v>19623</v>
      </c>
      <c r="H4837" t="s">
        <v>5929</v>
      </c>
      <c r="I4837" t="s">
        <v>6085</v>
      </c>
      <c r="J4837">
        <v>5</v>
      </c>
      <c r="K4837" t="s">
        <v>5598</v>
      </c>
      <c r="L4837">
        <v>18.75</v>
      </c>
      <c r="M4837">
        <v>3.75</v>
      </c>
      <c r="N4837" t="s">
        <v>6085</v>
      </c>
      <c r="O4837" t="s">
        <v>462</v>
      </c>
    </row>
    <row r="4838" spans="1:15" x14ac:dyDescent="0.3">
      <c r="A4838">
        <v>211437</v>
      </c>
      <c r="B4838">
        <v>122</v>
      </c>
      <c r="C4838" t="s">
        <v>552</v>
      </c>
      <c r="D4838" t="s">
        <v>3769</v>
      </c>
      <c r="E4838" t="s">
        <v>3892</v>
      </c>
      <c r="F4838" s="440">
        <v>46059</v>
      </c>
      <c r="G4838">
        <v>24509</v>
      </c>
      <c r="H4838" t="s">
        <v>5928</v>
      </c>
      <c r="I4838" t="s">
        <v>6085</v>
      </c>
      <c r="J4838">
        <v>10</v>
      </c>
      <c r="K4838" t="s">
        <v>5598</v>
      </c>
      <c r="L4838">
        <v>18.8</v>
      </c>
      <c r="M4838">
        <v>1.88</v>
      </c>
      <c r="N4838" t="s">
        <v>6085</v>
      </c>
      <c r="O4838" t="s">
        <v>462</v>
      </c>
    </row>
    <row r="4839" spans="1:15" x14ac:dyDescent="0.3">
      <c r="A4839">
        <v>211437</v>
      </c>
      <c r="B4839">
        <v>122</v>
      </c>
      <c r="C4839" t="s">
        <v>552</v>
      </c>
      <c r="D4839" t="s">
        <v>3769</v>
      </c>
      <c r="E4839" t="s">
        <v>3892</v>
      </c>
      <c r="F4839" s="440">
        <v>46059</v>
      </c>
      <c r="G4839">
        <v>19502</v>
      </c>
      <c r="H4839" t="s">
        <v>6015</v>
      </c>
      <c r="I4839" t="s">
        <v>6085</v>
      </c>
      <c r="J4839">
        <v>0.8</v>
      </c>
      <c r="K4839" t="s">
        <v>5598</v>
      </c>
      <c r="L4839">
        <v>20</v>
      </c>
      <c r="M4839">
        <v>25</v>
      </c>
      <c r="N4839" t="s">
        <v>6085</v>
      </c>
      <c r="O4839" t="s">
        <v>462</v>
      </c>
    </row>
    <row r="4840" spans="1:15" x14ac:dyDescent="0.3">
      <c r="A4840">
        <v>211437</v>
      </c>
      <c r="B4840">
        <v>122</v>
      </c>
      <c r="C4840" t="s">
        <v>552</v>
      </c>
      <c r="D4840" t="s">
        <v>3769</v>
      </c>
      <c r="E4840" t="s">
        <v>3892</v>
      </c>
      <c r="F4840" s="440">
        <v>46059</v>
      </c>
      <c r="G4840">
        <v>19721</v>
      </c>
      <c r="H4840" t="s">
        <v>5952</v>
      </c>
      <c r="I4840" t="s">
        <v>6085</v>
      </c>
      <c r="J4840">
        <v>1.2</v>
      </c>
      <c r="K4840" t="s">
        <v>5598</v>
      </c>
      <c r="L4840">
        <v>40.5</v>
      </c>
      <c r="M4840">
        <v>33.75</v>
      </c>
      <c r="N4840" t="s">
        <v>6085</v>
      </c>
      <c r="O4840" t="s">
        <v>462</v>
      </c>
    </row>
    <row r="4841" spans="1:15" x14ac:dyDescent="0.3">
      <c r="A4841">
        <v>211437</v>
      </c>
      <c r="B4841">
        <v>122</v>
      </c>
      <c r="C4841" t="s">
        <v>552</v>
      </c>
      <c r="D4841" t="s">
        <v>3769</v>
      </c>
      <c r="E4841" t="s">
        <v>3892</v>
      </c>
      <c r="F4841" s="440">
        <v>46059</v>
      </c>
      <c r="G4841">
        <v>19743</v>
      </c>
      <c r="H4841" t="s">
        <v>5940</v>
      </c>
      <c r="I4841" t="s">
        <v>6085</v>
      </c>
      <c r="J4841">
        <v>5</v>
      </c>
      <c r="K4841" t="s">
        <v>5598</v>
      </c>
      <c r="L4841">
        <v>74.400000000000006</v>
      </c>
      <c r="M4841">
        <v>14.88</v>
      </c>
      <c r="N4841" t="s">
        <v>6085</v>
      </c>
      <c r="O4841" t="s">
        <v>462</v>
      </c>
    </row>
    <row r="4842" spans="1:15" x14ac:dyDescent="0.3">
      <c r="A4842">
        <v>211437</v>
      </c>
      <c r="B4842">
        <v>122</v>
      </c>
      <c r="C4842" t="s">
        <v>552</v>
      </c>
      <c r="D4842" t="s">
        <v>3769</v>
      </c>
      <c r="E4842" t="s">
        <v>3892</v>
      </c>
      <c r="F4842" s="440">
        <v>46059</v>
      </c>
      <c r="G4842">
        <v>19751</v>
      </c>
      <c r="H4842" t="s">
        <v>5938</v>
      </c>
      <c r="I4842" t="s">
        <v>6085</v>
      </c>
      <c r="J4842">
        <v>1</v>
      </c>
      <c r="K4842" t="s">
        <v>5598</v>
      </c>
      <c r="L4842">
        <v>15.63</v>
      </c>
      <c r="M4842">
        <v>15.63</v>
      </c>
      <c r="N4842" t="s">
        <v>6085</v>
      </c>
      <c r="O4842" t="s">
        <v>462</v>
      </c>
    </row>
    <row r="4843" spans="1:15" x14ac:dyDescent="0.3">
      <c r="A4843">
        <v>211437</v>
      </c>
      <c r="B4843">
        <v>122</v>
      </c>
      <c r="C4843" t="s">
        <v>552</v>
      </c>
      <c r="D4843" t="s">
        <v>3769</v>
      </c>
      <c r="E4843" t="s">
        <v>3892</v>
      </c>
      <c r="F4843" s="440">
        <v>46059</v>
      </c>
      <c r="G4843">
        <v>19617</v>
      </c>
      <c r="H4843" t="s">
        <v>5933</v>
      </c>
      <c r="I4843" t="s">
        <v>6085</v>
      </c>
      <c r="J4843">
        <v>1</v>
      </c>
      <c r="K4843" t="s">
        <v>5598</v>
      </c>
      <c r="L4843">
        <v>36.25</v>
      </c>
      <c r="M4843">
        <v>36.25</v>
      </c>
      <c r="N4843" t="s">
        <v>6085</v>
      </c>
      <c r="O4843" t="s">
        <v>462</v>
      </c>
    </row>
    <row r="4844" spans="1:15" x14ac:dyDescent="0.3">
      <c r="A4844">
        <v>211437</v>
      </c>
      <c r="B4844">
        <v>122</v>
      </c>
      <c r="C4844" t="s">
        <v>552</v>
      </c>
      <c r="D4844" t="s">
        <v>3769</v>
      </c>
      <c r="E4844" t="s">
        <v>3892</v>
      </c>
      <c r="F4844" s="440">
        <v>46059</v>
      </c>
      <c r="G4844">
        <v>19846</v>
      </c>
      <c r="H4844" t="s">
        <v>6060</v>
      </c>
      <c r="I4844" t="s">
        <v>6085</v>
      </c>
      <c r="J4844">
        <v>0.5</v>
      </c>
      <c r="K4844" t="s">
        <v>5598</v>
      </c>
      <c r="L4844">
        <v>9.3800000000000008</v>
      </c>
      <c r="M4844">
        <v>18.760000000000002</v>
      </c>
      <c r="N4844" t="s">
        <v>6085</v>
      </c>
      <c r="O4844" t="s">
        <v>462</v>
      </c>
    </row>
    <row r="4845" spans="1:15" x14ac:dyDescent="0.3">
      <c r="A4845">
        <v>211437</v>
      </c>
      <c r="B4845">
        <v>122</v>
      </c>
      <c r="C4845" t="s">
        <v>552</v>
      </c>
      <c r="D4845" t="s">
        <v>3769</v>
      </c>
      <c r="E4845" t="s">
        <v>3892</v>
      </c>
      <c r="F4845" s="440">
        <v>46059</v>
      </c>
      <c r="G4845">
        <v>23096</v>
      </c>
      <c r="H4845" t="s">
        <v>5941</v>
      </c>
      <c r="I4845" t="s">
        <v>6085</v>
      </c>
      <c r="J4845">
        <v>60</v>
      </c>
      <c r="K4845" t="s">
        <v>5613</v>
      </c>
      <c r="L4845">
        <v>40.799999999999997</v>
      </c>
      <c r="M4845">
        <v>0.68</v>
      </c>
      <c r="N4845" t="s">
        <v>6085</v>
      </c>
      <c r="O4845" t="s">
        <v>462</v>
      </c>
    </row>
    <row r="4846" spans="1:15" x14ac:dyDescent="0.3">
      <c r="A4846">
        <v>211437</v>
      </c>
      <c r="B4846">
        <v>122</v>
      </c>
      <c r="C4846" t="s">
        <v>552</v>
      </c>
      <c r="D4846" t="s">
        <v>3769</v>
      </c>
      <c r="E4846" t="s">
        <v>3892</v>
      </c>
      <c r="F4846" s="440">
        <v>46059</v>
      </c>
      <c r="G4846">
        <v>23389</v>
      </c>
      <c r="H4846" t="s">
        <v>5923</v>
      </c>
      <c r="I4846" t="s">
        <v>6085</v>
      </c>
      <c r="J4846">
        <v>5</v>
      </c>
      <c r="K4846" t="s">
        <v>5598</v>
      </c>
      <c r="L4846">
        <v>21.9</v>
      </c>
      <c r="M4846">
        <v>4.38</v>
      </c>
      <c r="N4846" t="s">
        <v>6085</v>
      </c>
      <c r="O4846" t="s">
        <v>462</v>
      </c>
    </row>
    <row r="4847" spans="1:15" x14ac:dyDescent="0.3">
      <c r="A4847">
        <v>211437</v>
      </c>
      <c r="B4847">
        <v>122</v>
      </c>
      <c r="C4847" t="s">
        <v>552</v>
      </c>
      <c r="D4847" t="s">
        <v>3769</v>
      </c>
      <c r="E4847" t="s">
        <v>3892</v>
      </c>
      <c r="F4847" s="440">
        <v>46059</v>
      </c>
      <c r="G4847">
        <v>23390</v>
      </c>
      <c r="H4847" t="s">
        <v>5922</v>
      </c>
      <c r="I4847" t="s">
        <v>6085</v>
      </c>
      <c r="J4847">
        <v>6</v>
      </c>
      <c r="K4847" t="s">
        <v>5598</v>
      </c>
      <c r="L4847">
        <v>54</v>
      </c>
      <c r="M4847">
        <v>9</v>
      </c>
      <c r="N4847" t="s">
        <v>6085</v>
      </c>
      <c r="O4847" t="s">
        <v>462</v>
      </c>
    </row>
    <row r="4848" spans="1:15" x14ac:dyDescent="0.3">
      <c r="A4848">
        <v>211437</v>
      </c>
      <c r="B4848">
        <v>122</v>
      </c>
      <c r="C4848" t="s">
        <v>552</v>
      </c>
      <c r="D4848" t="s">
        <v>3769</v>
      </c>
      <c r="E4848" t="s">
        <v>3892</v>
      </c>
      <c r="F4848" s="440">
        <v>46059</v>
      </c>
      <c r="G4848">
        <v>23184</v>
      </c>
      <c r="H4848" t="s">
        <v>5956</v>
      </c>
      <c r="I4848" t="s">
        <v>6085</v>
      </c>
      <c r="J4848">
        <v>0.6</v>
      </c>
      <c r="K4848" t="s">
        <v>5598</v>
      </c>
      <c r="L4848">
        <v>5.88</v>
      </c>
      <c r="M4848">
        <v>9.8000000000000007</v>
      </c>
      <c r="N4848" t="s">
        <v>6085</v>
      </c>
      <c r="O4848" t="s">
        <v>462</v>
      </c>
    </row>
    <row r="4849" spans="1:15" x14ac:dyDescent="0.3">
      <c r="A4849">
        <v>211437</v>
      </c>
      <c r="B4849">
        <v>122</v>
      </c>
      <c r="C4849" t="s">
        <v>552</v>
      </c>
      <c r="D4849" t="s">
        <v>3769</v>
      </c>
      <c r="E4849" t="s">
        <v>3892</v>
      </c>
      <c r="F4849" s="440">
        <v>46059</v>
      </c>
      <c r="G4849">
        <v>26631</v>
      </c>
      <c r="H4849" t="s">
        <v>6117</v>
      </c>
      <c r="I4849" t="s">
        <v>6085</v>
      </c>
      <c r="J4849">
        <v>3</v>
      </c>
      <c r="K4849" t="s">
        <v>5598</v>
      </c>
      <c r="L4849">
        <v>131.25</v>
      </c>
      <c r="M4849">
        <v>43.75</v>
      </c>
      <c r="N4849" t="s">
        <v>6085</v>
      </c>
      <c r="O4849" t="s">
        <v>462</v>
      </c>
    </row>
    <row r="4850" spans="1:15" x14ac:dyDescent="0.3">
      <c r="A4850">
        <v>211437</v>
      </c>
      <c r="B4850">
        <v>122</v>
      </c>
      <c r="C4850" t="s">
        <v>552</v>
      </c>
      <c r="D4850" t="s">
        <v>3769</v>
      </c>
      <c r="E4850" t="s">
        <v>3892</v>
      </c>
      <c r="F4850" s="440">
        <v>46059</v>
      </c>
      <c r="G4850">
        <v>19632</v>
      </c>
      <c r="H4850" t="s">
        <v>5926</v>
      </c>
      <c r="I4850" t="s">
        <v>6085</v>
      </c>
      <c r="J4850">
        <v>5</v>
      </c>
      <c r="K4850" t="s">
        <v>5598</v>
      </c>
      <c r="L4850">
        <v>23.75</v>
      </c>
      <c r="M4850">
        <v>4.75</v>
      </c>
      <c r="N4850" t="s">
        <v>6085</v>
      </c>
      <c r="O4850" t="s">
        <v>462</v>
      </c>
    </row>
    <row r="4851" spans="1:15" x14ac:dyDescent="0.3">
      <c r="A4851">
        <v>211436</v>
      </c>
      <c r="B4851">
        <v>122</v>
      </c>
      <c r="C4851" t="s">
        <v>552</v>
      </c>
      <c r="D4851" t="s">
        <v>2758</v>
      </c>
      <c r="E4851" t="s">
        <v>3893</v>
      </c>
      <c r="F4851" s="440">
        <v>46072</v>
      </c>
      <c r="G4851">
        <v>28220</v>
      </c>
      <c r="H4851" t="s">
        <v>6126</v>
      </c>
      <c r="I4851" t="s">
        <v>6085</v>
      </c>
      <c r="J4851">
        <v>4</v>
      </c>
      <c r="K4851" t="s">
        <v>5598</v>
      </c>
      <c r="L4851">
        <v>120</v>
      </c>
      <c r="M4851">
        <v>30</v>
      </c>
      <c r="N4851" t="s">
        <v>6085</v>
      </c>
      <c r="O4851" t="s">
        <v>462</v>
      </c>
    </row>
    <row r="4852" spans="1:15" x14ac:dyDescent="0.3">
      <c r="A4852">
        <v>211436</v>
      </c>
      <c r="B4852">
        <v>122</v>
      </c>
      <c r="C4852" t="s">
        <v>552</v>
      </c>
      <c r="D4852" t="s">
        <v>2758</v>
      </c>
      <c r="E4852" t="s">
        <v>3893</v>
      </c>
      <c r="F4852" s="440">
        <v>46072</v>
      </c>
      <c r="G4852">
        <v>28221</v>
      </c>
      <c r="H4852" t="s">
        <v>6124</v>
      </c>
      <c r="I4852" t="s">
        <v>6085</v>
      </c>
      <c r="J4852">
        <v>0.4</v>
      </c>
      <c r="K4852" t="s">
        <v>5598</v>
      </c>
      <c r="L4852">
        <v>16</v>
      </c>
      <c r="M4852">
        <v>40</v>
      </c>
      <c r="N4852" t="s">
        <v>6085</v>
      </c>
      <c r="O4852" t="s">
        <v>462</v>
      </c>
    </row>
    <row r="4853" spans="1:15" x14ac:dyDescent="0.3">
      <c r="A4853">
        <v>211436</v>
      </c>
      <c r="B4853">
        <v>122</v>
      </c>
      <c r="C4853" t="s">
        <v>552</v>
      </c>
      <c r="D4853" t="s">
        <v>2758</v>
      </c>
      <c r="E4853" t="s">
        <v>3893</v>
      </c>
      <c r="F4853" s="440">
        <v>46072</v>
      </c>
      <c r="G4853">
        <v>28222</v>
      </c>
      <c r="H4853" t="s">
        <v>6125</v>
      </c>
      <c r="I4853" t="s">
        <v>6085</v>
      </c>
      <c r="J4853">
        <v>4</v>
      </c>
      <c r="K4853" t="s">
        <v>5598</v>
      </c>
      <c r="L4853">
        <v>170</v>
      </c>
      <c r="M4853">
        <v>42.5</v>
      </c>
      <c r="N4853" t="s">
        <v>6085</v>
      </c>
      <c r="O4853" t="s">
        <v>462</v>
      </c>
    </row>
    <row r="4854" spans="1:15" x14ac:dyDescent="0.3">
      <c r="A4854">
        <v>211435</v>
      </c>
      <c r="B4854">
        <v>122</v>
      </c>
      <c r="C4854" t="s">
        <v>552</v>
      </c>
      <c r="D4854" t="s">
        <v>2760</v>
      </c>
      <c r="E4854" t="s">
        <v>3894</v>
      </c>
      <c r="F4854" s="440">
        <v>46073</v>
      </c>
      <c r="G4854">
        <v>17405</v>
      </c>
      <c r="H4854" t="s">
        <v>6183</v>
      </c>
      <c r="I4854" t="s">
        <v>6097</v>
      </c>
      <c r="J4854">
        <v>4</v>
      </c>
      <c r="K4854" t="s">
        <v>5613</v>
      </c>
      <c r="L4854">
        <v>40</v>
      </c>
      <c r="M4854">
        <v>10</v>
      </c>
      <c r="N4854" t="s">
        <v>6099</v>
      </c>
      <c r="O4854" t="s">
        <v>462</v>
      </c>
    </row>
    <row r="4855" spans="1:15" x14ac:dyDescent="0.3">
      <c r="A4855">
        <v>211435</v>
      </c>
      <c r="B4855">
        <v>122</v>
      </c>
      <c r="C4855" t="s">
        <v>552</v>
      </c>
      <c r="D4855" t="s">
        <v>2760</v>
      </c>
      <c r="E4855" t="s">
        <v>3894</v>
      </c>
      <c r="F4855" s="440">
        <v>46073</v>
      </c>
      <c r="G4855">
        <v>17437</v>
      </c>
      <c r="H4855" t="s">
        <v>6129</v>
      </c>
      <c r="I4855" t="s">
        <v>6097</v>
      </c>
      <c r="J4855">
        <v>20</v>
      </c>
      <c r="K4855" t="s">
        <v>5613</v>
      </c>
      <c r="L4855">
        <v>50</v>
      </c>
      <c r="M4855">
        <v>2.5</v>
      </c>
      <c r="N4855" t="s">
        <v>6099</v>
      </c>
      <c r="O4855" t="s">
        <v>462</v>
      </c>
    </row>
    <row r="4856" spans="1:15" x14ac:dyDescent="0.3">
      <c r="A4856">
        <v>211435</v>
      </c>
      <c r="B4856">
        <v>122</v>
      </c>
      <c r="C4856" t="s">
        <v>552</v>
      </c>
      <c r="D4856" t="s">
        <v>2760</v>
      </c>
      <c r="E4856" t="s">
        <v>3894</v>
      </c>
      <c r="F4856" s="440">
        <v>46073</v>
      </c>
      <c r="G4856">
        <v>17409</v>
      </c>
      <c r="H4856" t="s">
        <v>6187</v>
      </c>
      <c r="I4856" t="s">
        <v>6097</v>
      </c>
      <c r="J4856">
        <v>5</v>
      </c>
      <c r="K4856" t="s">
        <v>5605</v>
      </c>
      <c r="L4856">
        <v>210</v>
      </c>
      <c r="M4856">
        <v>42</v>
      </c>
      <c r="N4856" t="s">
        <v>6099</v>
      </c>
      <c r="O4856" t="s">
        <v>462</v>
      </c>
    </row>
    <row r="4857" spans="1:15" x14ac:dyDescent="0.3">
      <c r="A4857">
        <v>211435</v>
      </c>
      <c r="B4857">
        <v>122</v>
      </c>
      <c r="C4857" t="s">
        <v>552</v>
      </c>
      <c r="D4857" t="s">
        <v>2760</v>
      </c>
      <c r="E4857" t="s">
        <v>3894</v>
      </c>
      <c r="F4857" s="440">
        <v>46073</v>
      </c>
      <c r="G4857">
        <v>17162</v>
      </c>
      <c r="H4857" t="s">
        <v>6137</v>
      </c>
      <c r="I4857" t="s">
        <v>6097</v>
      </c>
      <c r="J4857">
        <v>6</v>
      </c>
      <c r="K4857" t="s">
        <v>5613</v>
      </c>
      <c r="L4857">
        <v>326.39999999999998</v>
      </c>
      <c r="M4857">
        <v>54.4</v>
      </c>
      <c r="N4857" t="s">
        <v>6099</v>
      </c>
      <c r="O4857" t="s">
        <v>462</v>
      </c>
    </row>
    <row r="4858" spans="1:15" x14ac:dyDescent="0.3">
      <c r="A4858">
        <v>211435</v>
      </c>
      <c r="B4858">
        <v>122</v>
      </c>
      <c r="C4858" t="s">
        <v>552</v>
      </c>
      <c r="D4858" t="s">
        <v>2760</v>
      </c>
      <c r="E4858" t="s">
        <v>3894</v>
      </c>
      <c r="F4858" s="440">
        <v>46073</v>
      </c>
      <c r="G4858">
        <v>17190</v>
      </c>
      <c r="H4858" t="s">
        <v>6177</v>
      </c>
      <c r="I4858" t="s">
        <v>6097</v>
      </c>
      <c r="J4858">
        <v>6</v>
      </c>
      <c r="K4858" t="s">
        <v>5605</v>
      </c>
      <c r="L4858">
        <v>63</v>
      </c>
      <c r="M4858">
        <v>10.5</v>
      </c>
      <c r="N4858" t="s">
        <v>6099</v>
      </c>
      <c r="O4858" t="s">
        <v>462</v>
      </c>
    </row>
    <row r="4859" spans="1:15" x14ac:dyDescent="0.3">
      <c r="A4859">
        <v>211435</v>
      </c>
      <c r="B4859">
        <v>122</v>
      </c>
      <c r="C4859" t="s">
        <v>552</v>
      </c>
      <c r="D4859" t="s">
        <v>2760</v>
      </c>
      <c r="E4859" t="s">
        <v>3894</v>
      </c>
      <c r="F4859" s="440">
        <v>46073</v>
      </c>
      <c r="G4859">
        <v>17488</v>
      </c>
      <c r="H4859" t="s">
        <v>6130</v>
      </c>
      <c r="I4859" t="s">
        <v>6097</v>
      </c>
      <c r="J4859">
        <v>3</v>
      </c>
      <c r="K4859" t="s">
        <v>5703</v>
      </c>
      <c r="L4859">
        <v>69</v>
      </c>
      <c r="M4859">
        <v>23</v>
      </c>
      <c r="N4859" t="s">
        <v>6099</v>
      </c>
      <c r="O4859" t="s">
        <v>462</v>
      </c>
    </row>
    <row r="4860" spans="1:15" x14ac:dyDescent="0.3">
      <c r="A4860">
        <v>211435</v>
      </c>
      <c r="B4860">
        <v>122</v>
      </c>
      <c r="C4860" t="s">
        <v>552</v>
      </c>
      <c r="D4860" t="s">
        <v>2760</v>
      </c>
      <c r="E4860" t="s">
        <v>3894</v>
      </c>
      <c r="F4860" s="440">
        <v>46073</v>
      </c>
      <c r="G4860">
        <v>23971</v>
      </c>
      <c r="H4860" t="s">
        <v>6185</v>
      </c>
      <c r="I4860" t="s">
        <v>6186</v>
      </c>
      <c r="J4860">
        <v>4</v>
      </c>
      <c r="K4860" t="s">
        <v>5613</v>
      </c>
      <c r="L4860">
        <v>50</v>
      </c>
      <c r="M4860">
        <v>12.5</v>
      </c>
      <c r="N4860" t="s">
        <v>6099</v>
      </c>
      <c r="O4860" t="s">
        <v>462</v>
      </c>
    </row>
    <row r="4861" spans="1:15" x14ac:dyDescent="0.3">
      <c r="A4861">
        <v>211435</v>
      </c>
      <c r="B4861">
        <v>122</v>
      </c>
      <c r="C4861" t="s">
        <v>552</v>
      </c>
      <c r="D4861" t="s">
        <v>2760</v>
      </c>
      <c r="E4861" t="s">
        <v>3894</v>
      </c>
      <c r="F4861" s="440">
        <v>46073</v>
      </c>
      <c r="G4861">
        <v>17376</v>
      </c>
      <c r="H4861" t="s">
        <v>6402</v>
      </c>
      <c r="I4861" t="s">
        <v>6097</v>
      </c>
      <c r="J4861">
        <v>2</v>
      </c>
      <c r="K4861" t="s">
        <v>5605</v>
      </c>
      <c r="L4861">
        <v>310</v>
      </c>
      <c r="M4861">
        <v>155</v>
      </c>
      <c r="N4861" t="s">
        <v>6099</v>
      </c>
      <c r="O4861" t="s">
        <v>462</v>
      </c>
    </row>
    <row r="4862" spans="1:15" x14ac:dyDescent="0.3">
      <c r="A4862">
        <v>211435</v>
      </c>
      <c r="B4862">
        <v>122</v>
      </c>
      <c r="C4862" t="s">
        <v>552</v>
      </c>
      <c r="D4862" t="s">
        <v>2760</v>
      </c>
      <c r="E4862" t="s">
        <v>3894</v>
      </c>
      <c r="F4862" s="440">
        <v>46073</v>
      </c>
      <c r="G4862">
        <v>17475</v>
      </c>
      <c r="H4862" t="s">
        <v>6259</v>
      </c>
      <c r="I4862" t="s">
        <v>6097</v>
      </c>
      <c r="J4862">
        <v>2</v>
      </c>
      <c r="K4862" t="s">
        <v>5703</v>
      </c>
      <c r="L4862">
        <v>220</v>
      </c>
      <c r="M4862">
        <v>110</v>
      </c>
      <c r="N4862" t="s">
        <v>6099</v>
      </c>
      <c r="O4862" t="s">
        <v>462</v>
      </c>
    </row>
    <row r="4863" spans="1:15" x14ac:dyDescent="0.3">
      <c r="A4863">
        <v>211435</v>
      </c>
      <c r="B4863">
        <v>122</v>
      </c>
      <c r="C4863" t="s">
        <v>552</v>
      </c>
      <c r="D4863" t="s">
        <v>2760</v>
      </c>
      <c r="E4863" t="s">
        <v>3894</v>
      </c>
      <c r="F4863" s="440">
        <v>46073</v>
      </c>
      <c r="G4863">
        <v>24843</v>
      </c>
      <c r="H4863" t="s">
        <v>6368</v>
      </c>
      <c r="I4863" t="s">
        <v>6097</v>
      </c>
      <c r="J4863">
        <v>6</v>
      </c>
      <c r="K4863" t="s">
        <v>5703</v>
      </c>
      <c r="L4863">
        <v>353.4</v>
      </c>
      <c r="M4863">
        <v>58.9</v>
      </c>
      <c r="N4863" t="s">
        <v>6099</v>
      </c>
      <c r="O4863" t="s">
        <v>462</v>
      </c>
    </row>
    <row r="4864" spans="1:15" x14ac:dyDescent="0.3">
      <c r="A4864">
        <v>211435</v>
      </c>
      <c r="B4864">
        <v>122</v>
      </c>
      <c r="C4864" t="s">
        <v>552</v>
      </c>
      <c r="D4864" t="s">
        <v>2760</v>
      </c>
      <c r="E4864" t="s">
        <v>3894</v>
      </c>
      <c r="F4864" s="440">
        <v>46073</v>
      </c>
      <c r="G4864">
        <v>17416</v>
      </c>
      <c r="H4864" t="s">
        <v>6403</v>
      </c>
      <c r="I4864" t="s">
        <v>6097</v>
      </c>
      <c r="J4864">
        <v>6</v>
      </c>
      <c r="K4864" t="s">
        <v>5703</v>
      </c>
      <c r="L4864">
        <v>291.48</v>
      </c>
      <c r="M4864">
        <v>48.58</v>
      </c>
      <c r="N4864" t="s">
        <v>6099</v>
      </c>
      <c r="O4864" t="s">
        <v>462</v>
      </c>
    </row>
    <row r="4865" spans="1:15" x14ac:dyDescent="0.3">
      <c r="A4865">
        <v>211435</v>
      </c>
      <c r="B4865">
        <v>122</v>
      </c>
      <c r="C4865" t="s">
        <v>552</v>
      </c>
      <c r="D4865" t="s">
        <v>2760</v>
      </c>
      <c r="E4865" t="s">
        <v>3894</v>
      </c>
      <c r="F4865" s="440">
        <v>46073</v>
      </c>
      <c r="G4865">
        <v>24594</v>
      </c>
      <c r="H4865" t="s">
        <v>6404</v>
      </c>
      <c r="I4865" t="s">
        <v>6102</v>
      </c>
      <c r="J4865">
        <v>4</v>
      </c>
      <c r="K4865" t="s">
        <v>6146</v>
      </c>
      <c r="L4865">
        <v>124</v>
      </c>
      <c r="M4865">
        <v>31</v>
      </c>
      <c r="N4865" t="s">
        <v>6099</v>
      </c>
      <c r="O4865" t="s">
        <v>462</v>
      </c>
    </row>
    <row r="4866" spans="1:15" x14ac:dyDescent="0.3">
      <c r="A4866">
        <v>209787</v>
      </c>
      <c r="B4866">
        <v>122</v>
      </c>
      <c r="C4866" t="s">
        <v>552</v>
      </c>
      <c r="D4866" t="s">
        <v>2693</v>
      </c>
      <c r="E4866" t="s">
        <v>3895</v>
      </c>
      <c r="F4866" s="440">
        <v>46058</v>
      </c>
      <c r="G4866">
        <v>20117</v>
      </c>
      <c r="H4866" t="s">
        <v>5857</v>
      </c>
      <c r="I4866" t="s">
        <v>6085</v>
      </c>
      <c r="J4866">
        <v>6</v>
      </c>
      <c r="K4866" t="s">
        <v>5613</v>
      </c>
      <c r="L4866">
        <v>233.7</v>
      </c>
      <c r="M4866">
        <v>38.950000000000003</v>
      </c>
      <c r="N4866" t="s">
        <v>6085</v>
      </c>
      <c r="O4866" t="s">
        <v>462</v>
      </c>
    </row>
    <row r="4867" spans="1:15" x14ac:dyDescent="0.3">
      <c r="A4867">
        <v>209785</v>
      </c>
      <c r="B4867">
        <v>122</v>
      </c>
      <c r="C4867" t="s">
        <v>552</v>
      </c>
      <c r="D4867" t="s">
        <v>2754</v>
      </c>
      <c r="E4867" t="s">
        <v>3896</v>
      </c>
      <c r="F4867" s="440">
        <v>46057</v>
      </c>
      <c r="G4867">
        <v>18589</v>
      </c>
      <c r="H4867" t="s">
        <v>5722</v>
      </c>
      <c r="I4867" t="s">
        <v>4764</v>
      </c>
      <c r="J4867">
        <v>40</v>
      </c>
      <c r="K4867" t="s">
        <v>5605</v>
      </c>
      <c r="L4867">
        <v>2695.2</v>
      </c>
      <c r="M4867">
        <v>67.38</v>
      </c>
      <c r="N4867" t="s">
        <v>4764</v>
      </c>
      <c r="O4867" t="s">
        <v>462</v>
      </c>
    </row>
    <row r="4868" spans="1:15" x14ac:dyDescent="0.3">
      <c r="A4868">
        <v>209776</v>
      </c>
      <c r="B4868">
        <v>122</v>
      </c>
      <c r="C4868" t="s">
        <v>552</v>
      </c>
      <c r="D4868" t="s">
        <v>3508</v>
      </c>
      <c r="E4868" t="s">
        <v>3897</v>
      </c>
      <c r="F4868" s="440">
        <v>46056</v>
      </c>
      <c r="G4868">
        <v>17409</v>
      </c>
      <c r="H4868" t="s">
        <v>6187</v>
      </c>
      <c r="I4868" t="s">
        <v>6097</v>
      </c>
      <c r="J4868">
        <v>6</v>
      </c>
      <c r="K4868" t="s">
        <v>5605</v>
      </c>
      <c r="L4868">
        <v>246</v>
      </c>
      <c r="M4868">
        <v>41</v>
      </c>
      <c r="N4868" t="s">
        <v>6099</v>
      </c>
      <c r="O4868" t="s">
        <v>462</v>
      </c>
    </row>
    <row r="4869" spans="1:15" x14ac:dyDescent="0.3">
      <c r="A4869">
        <v>209776</v>
      </c>
      <c r="B4869">
        <v>122</v>
      </c>
      <c r="C4869" t="s">
        <v>552</v>
      </c>
      <c r="D4869" t="s">
        <v>3508</v>
      </c>
      <c r="E4869" t="s">
        <v>3897</v>
      </c>
      <c r="F4869" s="440">
        <v>46056</v>
      </c>
      <c r="G4869">
        <v>17384</v>
      </c>
      <c r="H4869" t="s">
        <v>6405</v>
      </c>
      <c r="I4869" t="s">
        <v>6097</v>
      </c>
      <c r="J4869">
        <v>4</v>
      </c>
      <c r="K4869" t="s">
        <v>5605</v>
      </c>
      <c r="L4869">
        <v>384</v>
      </c>
      <c r="M4869">
        <v>96</v>
      </c>
      <c r="N4869" t="s">
        <v>6099</v>
      </c>
      <c r="O4869" t="s">
        <v>462</v>
      </c>
    </row>
    <row r="4870" spans="1:15" x14ac:dyDescent="0.3">
      <c r="A4870">
        <v>209776</v>
      </c>
      <c r="B4870">
        <v>122</v>
      </c>
      <c r="C4870" t="s">
        <v>552</v>
      </c>
      <c r="D4870" t="s">
        <v>3508</v>
      </c>
      <c r="E4870" t="s">
        <v>3897</v>
      </c>
      <c r="F4870" s="440">
        <v>46056</v>
      </c>
      <c r="G4870">
        <v>17476</v>
      </c>
      <c r="H4870" t="s">
        <v>6138</v>
      </c>
      <c r="I4870" t="s">
        <v>6102</v>
      </c>
      <c r="J4870">
        <v>3</v>
      </c>
      <c r="K4870" t="s">
        <v>5605</v>
      </c>
      <c r="L4870">
        <v>68.069999999999993</v>
      </c>
      <c r="M4870">
        <v>22.69</v>
      </c>
      <c r="N4870" t="s">
        <v>6099</v>
      </c>
      <c r="O4870" t="s">
        <v>462</v>
      </c>
    </row>
    <row r="4871" spans="1:15" x14ac:dyDescent="0.3">
      <c r="A4871">
        <v>209776</v>
      </c>
      <c r="B4871">
        <v>122</v>
      </c>
      <c r="C4871" t="s">
        <v>552</v>
      </c>
      <c r="D4871" t="s">
        <v>3508</v>
      </c>
      <c r="E4871" t="s">
        <v>3897</v>
      </c>
      <c r="F4871" s="440">
        <v>46056</v>
      </c>
      <c r="G4871">
        <v>17488</v>
      </c>
      <c r="H4871" t="s">
        <v>6130</v>
      </c>
      <c r="I4871" t="s">
        <v>6097</v>
      </c>
      <c r="J4871">
        <v>3</v>
      </c>
      <c r="K4871" t="s">
        <v>5703</v>
      </c>
      <c r="L4871">
        <v>68.069999999999993</v>
      </c>
      <c r="M4871">
        <v>22.69</v>
      </c>
      <c r="N4871" t="s">
        <v>6099</v>
      </c>
      <c r="O4871" t="s">
        <v>462</v>
      </c>
    </row>
    <row r="4872" spans="1:15" x14ac:dyDescent="0.3">
      <c r="A4872">
        <v>209776</v>
      </c>
      <c r="B4872">
        <v>122</v>
      </c>
      <c r="C4872" t="s">
        <v>552</v>
      </c>
      <c r="D4872" t="s">
        <v>3508</v>
      </c>
      <c r="E4872" t="s">
        <v>3897</v>
      </c>
      <c r="F4872" s="440">
        <v>46056</v>
      </c>
      <c r="G4872">
        <v>17498</v>
      </c>
      <c r="H4872" t="s">
        <v>6406</v>
      </c>
      <c r="I4872" t="s">
        <v>6097</v>
      </c>
      <c r="J4872">
        <v>3</v>
      </c>
      <c r="K4872" t="s">
        <v>5703</v>
      </c>
      <c r="L4872">
        <v>68.069999999999993</v>
      </c>
      <c r="M4872">
        <v>22.69</v>
      </c>
      <c r="N4872" t="s">
        <v>6099</v>
      </c>
      <c r="O4872" t="s">
        <v>462</v>
      </c>
    </row>
    <row r="4873" spans="1:15" x14ac:dyDescent="0.3">
      <c r="A4873">
        <v>209776</v>
      </c>
      <c r="B4873">
        <v>122</v>
      </c>
      <c r="C4873" t="s">
        <v>552</v>
      </c>
      <c r="D4873" t="s">
        <v>3508</v>
      </c>
      <c r="E4873" t="s">
        <v>3897</v>
      </c>
      <c r="F4873" s="440">
        <v>46056</v>
      </c>
      <c r="G4873">
        <v>24586</v>
      </c>
      <c r="H4873" t="s">
        <v>6285</v>
      </c>
      <c r="I4873" t="s">
        <v>6097</v>
      </c>
      <c r="J4873">
        <v>1</v>
      </c>
      <c r="K4873" t="s">
        <v>5605</v>
      </c>
      <c r="L4873">
        <v>96</v>
      </c>
      <c r="M4873">
        <v>96</v>
      </c>
      <c r="N4873" t="s">
        <v>6099</v>
      </c>
      <c r="O4873" t="s">
        <v>462</v>
      </c>
    </row>
    <row r="4874" spans="1:15" x14ac:dyDescent="0.3">
      <c r="A4874">
        <v>209776</v>
      </c>
      <c r="B4874">
        <v>122</v>
      </c>
      <c r="C4874" t="s">
        <v>552</v>
      </c>
      <c r="D4874" t="s">
        <v>3508</v>
      </c>
      <c r="E4874" t="s">
        <v>3897</v>
      </c>
      <c r="F4874" s="440">
        <v>46056</v>
      </c>
      <c r="G4874">
        <v>17401</v>
      </c>
      <c r="H4874" t="s">
        <v>6250</v>
      </c>
      <c r="I4874" t="s">
        <v>6097</v>
      </c>
      <c r="J4874">
        <v>2</v>
      </c>
      <c r="K4874" t="s">
        <v>5605</v>
      </c>
      <c r="L4874">
        <v>192</v>
      </c>
      <c r="M4874">
        <v>96</v>
      </c>
      <c r="N4874" t="s">
        <v>6099</v>
      </c>
      <c r="O4874" t="s">
        <v>462</v>
      </c>
    </row>
    <row r="4875" spans="1:15" x14ac:dyDescent="0.3">
      <c r="A4875">
        <v>209776</v>
      </c>
      <c r="B4875">
        <v>122</v>
      </c>
      <c r="C4875" t="s">
        <v>552</v>
      </c>
      <c r="D4875" t="s">
        <v>3508</v>
      </c>
      <c r="E4875" t="s">
        <v>3897</v>
      </c>
      <c r="F4875" s="440">
        <v>46056</v>
      </c>
      <c r="G4875">
        <v>17408</v>
      </c>
      <c r="H4875" t="s">
        <v>6407</v>
      </c>
      <c r="I4875" t="s">
        <v>6097</v>
      </c>
      <c r="J4875">
        <v>4</v>
      </c>
      <c r="K4875" t="s">
        <v>5605</v>
      </c>
      <c r="L4875">
        <v>384</v>
      </c>
      <c r="M4875">
        <v>96</v>
      </c>
      <c r="N4875" t="s">
        <v>6099</v>
      </c>
      <c r="O4875" t="s">
        <v>462</v>
      </c>
    </row>
    <row r="4876" spans="1:15" x14ac:dyDescent="0.3">
      <c r="A4876">
        <v>209776</v>
      </c>
      <c r="B4876">
        <v>122</v>
      </c>
      <c r="C4876" t="s">
        <v>552</v>
      </c>
      <c r="D4876" t="s">
        <v>3508</v>
      </c>
      <c r="E4876" t="s">
        <v>3897</v>
      </c>
      <c r="F4876" s="440">
        <v>46056</v>
      </c>
      <c r="G4876">
        <v>21433</v>
      </c>
      <c r="H4876" t="s">
        <v>6247</v>
      </c>
      <c r="I4876" t="s">
        <v>6097</v>
      </c>
      <c r="J4876">
        <v>1</v>
      </c>
      <c r="K4876" t="s">
        <v>5605</v>
      </c>
      <c r="L4876">
        <v>96</v>
      </c>
      <c r="M4876">
        <v>96</v>
      </c>
      <c r="N4876" t="s">
        <v>6099</v>
      </c>
      <c r="O4876" t="s">
        <v>462</v>
      </c>
    </row>
    <row r="4877" spans="1:15" x14ac:dyDescent="0.3">
      <c r="A4877">
        <v>209776</v>
      </c>
      <c r="B4877">
        <v>122</v>
      </c>
      <c r="C4877" t="s">
        <v>552</v>
      </c>
      <c r="D4877" t="s">
        <v>3508</v>
      </c>
      <c r="E4877" t="s">
        <v>3897</v>
      </c>
      <c r="F4877" s="440">
        <v>46056</v>
      </c>
      <c r="G4877">
        <v>17399</v>
      </c>
      <c r="H4877" t="s">
        <v>6207</v>
      </c>
      <c r="I4877" t="s">
        <v>6097</v>
      </c>
      <c r="J4877">
        <v>2</v>
      </c>
      <c r="K4877" t="s">
        <v>6098</v>
      </c>
      <c r="L4877">
        <v>37.799999999999997</v>
      </c>
      <c r="M4877">
        <v>18.899999999999999</v>
      </c>
      <c r="N4877" t="s">
        <v>6099</v>
      </c>
      <c r="O4877" t="s">
        <v>462</v>
      </c>
    </row>
    <row r="4878" spans="1:15" x14ac:dyDescent="0.3">
      <c r="A4878">
        <v>209776</v>
      </c>
      <c r="B4878">
        <v>122</v>
      </c>
      <c r="C4878" t="s">
        <v>552</v>
      </c>
      <c r="D4878" t="s">
        <v>3508</v>
      </c>
      <c r="E4878" t="s">
        <v>3897</v>
      </c>
      <c r="F4878" s="440">
        <v>46056</v>
      </c>
      <c r="G4878">
        <v>17373</v>
      </c>
      <c r="H4878" t="s">
        <v>6205</v>
      </c>
      <c r="I4878" t="s">
        <v>6097</v>
      </c>
      <c r="J4878">
        <v>2</v>
      </c>
      <c r="K4878" t="s">
        <v>6098</v>
      </c>
      <c r="L4878">
        <v>41.6</v>
      </c>
      <c r="M4878">
        <v>20.8</v>
      </c>
      <c r="N4878" t="s">
        <v>6099</v>
      </c>
      <c r="O4878" t="s">
        <v>462</v>
      </c>
    </row>
    <row r="4879" spans="1:15" x14ac:dyDescent="0.3">
      <c r="A4879">
        <v>209776</v>
      </c>
      <c r="B4879">
        <v>122</v>
      </c>
      <c r="C4879" t="s">
        <v>552</v>
      </c>
      <c r="D4879" t="s">
        <v>3508</v>
      </c>
      <c r="E4879" t="s">
        <v>3897</v>
      </c>
      <c r="F4879" s="440">
        <v>46056</v>
      </c>
      <c r="G4879">
        <v>17397</v>
      </c>
      <c r="H4879" t="s">
        <v>6206</v>
      </c>
      <c r="I4879" t="s">
        <v>6097</v>
      </c>
      <c r="J4879">
        <v>2</v>
      </c>
      <c r="K4879" t="s">
        <v>6098</v>
      </c>
      <c r="L4879">
        <v>63.64</v>
      </c>
      <c r="M4879">
        <v>31.82</v>
      </c>
      <c r="N4879" t="s">
        <v>6099</v>
      </c>
      <c r="O4879" t="s">
        <v>462</v>
      </c>
    </row>
    <row r="4880" spans="1:15" x14ac:dyDescent="0.3">
      <c r="A4880">
        <v>209776</v>
      </c>
      <c r="B4880">
        <v>122</v>
      </c>
      <c r="C4880" t="s">
        <v>552</v>
      </c>
      <c r="D4880" t="s">
        <v>3508</v>
      </c>
      <c r="E4880" t="s">
        <v>3897</v>
      </c>
      <c r="F4880" s="440">
        <v>46056</v>
      </c>
      <c r="G4880">
        <v>21665</v>
      </c>
      <c r="H4880" t="s">
        <v>6096</v>
      </c>
      <c r="I4880" t="s">
        <v>6097</v>
      </c>
      <c r="J4880">
        <v>8</v>
      </c>
      <c r="K4880" t="s">
        <v>6098</v>
      </c>
      <c r="L4880">
        <v>254.56</v>
      </c>
      <c r="M4880">
        <v>31.82</v>
      </c>
      <c r="N4880" t="s">
        <v>6099</v>
      </c>
      <c r="O4880" t="s">
        <v>462</v>
      </c>
    </row>
    <row r="4881" spans="1:15" x14ac:dyDescent="0.3">
      <c r="A4881">
        <v>209775</v>
      </c>
      <c r="B4881">
        <v>122</v>
      </c>
      <c r="C4881" t="s">
        <v>552</v>
      </c>
      <c r="D4881" t="s">
        <v>3898</v>
      </c>
      <c r="E4881" t="s">
        <v>3899</v>
      </c>
      <c r="F4881" s="440">
        <v>46057</v>
      </c>
      <c r="G4881">
        <v>27360</v>
      </c>
      <c r="H4881" t="s">
        <v>6408</v>
      </c>
      <c r="I4881" t="s">
        <v>4764</v>
      </c>
      <c r="J4881">
        <v>2</v>
      </c>
      <c r="K4881" t="s">
        <v>5613</v>
      </c>
      <c r="L4881">
        <v>778</v>
      </c>
      <c r="M4881">
        <v>389</v>
      </c>
      <c r="N4881" t="s">
        <v>4764</v>
      </c>
      <c r="O4881" t="s">
        <v>462</v>
      </c>
    </row>
    <row r="4882" spans="1:15" x14ac:dyDescent="0.3">
      <c r="A4882">
        <v>209768</v>
      </c>
      <c r="B4882">
        <v>122</v>
      </c>
      <c r="C4882" t="s">
        <v>552</v>
      </c>
      <c r="D4882" t="s">
        <v>2738</v>
      </c>
      <c r="E4882" t="s">
        <v>3900</v>
      </c>
      <c r="F4882" s="440">
        <v>46057</v>
      </c>
      <c r="G4882">
        <v>20301</v>
      </c>
      <c r="H4882" t="s">
        <v>5617</v>
      </c>
      <c r="I4882" t="s">
        <v>6085</v>
      </c>
      <c r="J4882">
        <v>10</v>
      </c>
      <c r="K4882" t="s">
        <v>5605</v>
      </c>
      <c r="L4882">
        <v>189</v>
      </c>
      <c r="M4882">
        <v>18.899999999999999</v>
      </c>
      <c r="N4882" t="s">
        <v>6085</v>
      </c>
      <c r="O4882" t="s">
        <v>462</v>
      </c>
    </row>
    <row r="4883" spans="1:15" x14ac:dyDescent="0.3">
      <c r="A4883">
        <v>209768</v>
      </c>
      <c r="B4883">
        <v>122</v>
      </c>
      <c r="C4883" t="s">
        <v>552</v>
      </c>
      <c r="D4883" t="s">
        <v>2738</v>
      </c>
      <c r="E4883" t="s">
        <v>3900</v>
      </c>
      <c r="F4883" s="440">
        <v>46057</v>
      </c>
      <c r="G4883">
        <v>21017</v>
      </c>
      <c r="H4883" t="s">
        <v>5673</v>
      </c>
      <c r="I4883" t="s">
        <v>6085</v>
      </c>
      <c r="J4883">
        <v>4</v>
      </c>
      <c r="K4883" t="s">
        <v>6115</v>
      </c>
      <c r="L4883">
        <v>623.6</v>
      </c>
      <c r="M4883">
        <v>155.9</v>
      </c>
      <c r="N4883" t="s">
        <v>6085</v>
      </c>
      <c r="O4883" t="s">
        <v>462</v>
      </c>
    </row>
    <row r="4884" spans="1:15" x14ac:dyDescent="0.3">
      <c r="A4884">
        <v>209766</v>
      </c>
      <c r="B4884">
        <v>122</v>
      </c>
      <c r="C4884" t="s">
        <v>552</v>
      </c>
      <c r="D4884" t="s">
        <v>3508</v>
      </c>
      <c r="E4884" t="s">
        <v>3901</v>
      </c>
      <c r="F4884" s="440">
        <v>46056</v>
      </c>
      <c r="G4884">
        <v>24952</v>
      </c>
      <c r="H4884" t="s">
        <v>5599</v>
      </c>
      <c r="I4884" t="s">
        <v>6085</v>
      </c>
      <c r="J4884">
        <v>4</v>
      </c>
      <c r="K4884" t="s">
        <v>5598</v>
      </c>
      <c r="L4884">
        <v>359.6</v>
      </c>
      <c r="M4884">
        <v>89.9</v>
      </c>
      <c r="N4884" t="s">
        <v>6085</v>
      </c>
      <c r="O4884" t="s">
        <v>462</v>
      </c>
    </row>
    <row r="4885" spans="1:15" x14ac:dyDescent="0.3">
      <c r="A4885">
        <v>209766</v>
      </c>
      <c r="B4885">
        <v>122</v>
      </c>
      <c r="C4885" t="s">
        <v>552</v>
      </c>
      <c r="D4885" t="s">
        <v>3508</v>
      </c>
      <c r="E4885" t="s">
        <v>3901</v>
      </c>
      <c r="F4885" s="440">
        <v>46056</v>
      </c>
      <c r="G4885">
        <v>20941</v>
      </c>
      <c r="H4885" t="s">
        <v>5886</v>
      </c>
      <c r="I4885" t="s">
        <v>6085</v>
      </c>
      <c r="J4885">
        <v>2</v>
      </c>
      <c r="K4885" t="s">
        <v>5605</v>
      </c>
      <c r="L4885">
        <v>429.98</v>
      </c>
      <c r="M4885">
        <v>214.99</v>
      </c>
      <c r="N4885" t="s">
        <v>6085</v>
      </c>
      <c r="O4885" t="s">
        <v>462</v>
      </c>
    </row>
    <row r="4886" spans="1:15" x14ac:dyDescent="0.3">
      <c r="A4886">
        <v>209766</v>
      </c>
      <c r="B4886">
        <v>122</v>
      </c>
      <c r="C4886" t="s">
        <v>552</v>
      </c>
      <c r="D4886" t="s">
        <v>3508</v>
      </c>
      <c r="E4886" t="s">
        <v>3901</v>
      </c>
      <c r="F4886" s="440">
        <v>46056</v>
      </c>
      <c r="G4886">
        <v>21073</v>
      </c>
      <c r="H4886" t="s">
        <v>5628</v>
      </c>
      <c r="I4886" t="s">
        <v>6085</v>
      </c>
      <c r="J4886">
        <v>7</v>
      </c>
      <c r="K4886" t="s">
        <v>5613</v>
      </c>
      <c r="L4886">
        <v>342.3</v>
      </c>
      <c r="M4886">
        <v>48.9</v>
      </c>
      <c r="N4886" t="s">
        <v>6085</v>
      </c>
      <c r="O4886" t="s">
        <v>462</v>
      </c>
    </row>
    <row r="4887" spans="1:15" x14ac:dyDescent="0.3">
      <c r="A4887">
        <v>209766</v>
      </c>
      <c r="B4887">
        <v>122</v>
      </c>
      <c r="C4887" t="s">
        <v>552</v>
      </c>
      <c r="D4887" t="s">
        <v>3508</v>
      </c>
      <c r="E4887" t="s">
        <v>3901</v>
      </c>
      <c r="F4887" s="440">
        <v>46056</v>
      </c>
      <c r="G4887">
        <v>20871</v>
      </c>
      <c r="H4887" t="s">
        <v>5663</v>
      </c>
      <c r="I4887" t="s">
        <v>6085</v>
      </c>
      <c r="J4887">
        <v>4</v>
      </c>
      <c r="K4887" t="s">
        <v>5625</v>
      </c>
      <c r="L4887">
        <v>75.599999999999994</v>
      </c>
      <c r="M4887">
        <v>18.899999999999999</v>
      </c>
      <c r="N4887" t="s">
        <v>6085</v>
      </c>
      <c r="O4887" t="s">
        <v>462</v>
      </c>
    </row>
    <row r="4888" spans="1:15" x14ac:dyDescent="0.3">
      <c r="A4888">
        <v>209766</v>
      </c>
      <c r="B4888">
        <v>122</v>
      </c>
      <c r="C4888" t="s">
        <v>552</v>
      </c>
      <c r="D4888" t="s">
        <v>3508</v>
      </c>
      <c r="E4888" t="s">
        <v>3901</v>
      </c>
      <c r="F4888" s="440">
        <v>46056</v>
      </c>
      <c r="G4888">
        <v>20861</v>
      </c>
      <c r="H4888" t="s">
        <v>5854</v>
      </c>
      <c r="I4888" t="s">
        <v>6085</v>
      </c>
      <c r="J4888">
        <v>6</v>
      </c>
      <c r="K4888" t="s">
        <v>5613</v>
      </c>
      <c r="L4888">
        <v>280.2</v>
      </c>
      <c r="M4888">
        <v>46.7</v>
      </c>
      <c r="N4888" t="s">
        <v>6085</v>
      </c>
      <c r="O4888" t="s">
        <v>462</v>
      </c>
    </row>
    <row r="4889" spans="1:15" x14ac:dyDescent="0.3">
      <c r="A4889">
        <v>209766</v>
      </c>
      <c r="B4889">
        <v>122</v>
      </c>
      <c r="C4889" t="s">
        <v>552</v>
      </c>
      <c r="D4889" t="s">
        <v>3508</v>
      </c>
      <c r="E4889" t="s">
        <v>3901</v>
      </c>
      <c r="F4889" s="440">
        <v>46056</v>
      </c>
      <c r="G4889">
        <v>19297</v>
      </c>
      <c r="H4889" t="s">
        <v>5855</v>
      </c>
      <c r="I4889" t="s">
        <v>6085</v>
      </c>
      <c r="J4889">
        <v>21.51</v>
      </c>
      <c r="K4889" t="s">
        <v>5598</v>
      </c>
      <c r="L4889">
        <v>1524.92</v>
      </c>
      <c r="M4889">
        <v>70.893538000000007</v>
      </c>
      <c r="N4889" t="s">
        <v>6085</v>
      </c>
      <c r="O4889" t="s">
        <v>462</v>
      </c>
    </row>
    <row r="4890" spans="1:15" x14ac:dyDescent="0.3">
      <c r="A4890">
        <v>209763</v>
      </c>
      <c r="B4890">
        <v>122</v>
      </c>
      <c r="C4890" t="s">
        <v>552</v>
      </c>
      <c r="D4890" t="s">
        <v>2688</v>
      </c>
      <c r="E4890" t="s">
        <v>3902</v>
      </c>
      <c r="F4890" s="440">
        <v>46058</v>
      </c>
      <c r="G4890">
        <v>20715</v>
      </c>
      <c r="H4890" t="s">
        <v>5614</v>
      </c>
      <c r="I4890" t="s">
        <v>6085</v>
      </c>
      <c r="J4890">
        <v>2</v>
      </c>
      <c r="K4890" t="s">
        <v>5615</v>
      </c>
      <c r="L4890">
        <v>799.86</v>
      </c>
      <c r="M4890">
        <v>399.93</v>
      </c>
      <c r="N4890" t="s">
        <v>4764</v>
      </c>
      <c r="O4890" t="s">
        <v>462</v>
      </c>
    </row>
    <row r="4891" spans="1:15" x14ac:dyDescent="0.3">
      <c r="A4891">
        <v>209761</v>
      </c>
      <c r="B4891">
        <v>122</v>
      </c>
      <c r="C4891" t="s">
        <v>552</v>
      </c>
      <c r="D4891" t="s">
        <v>2688</v>
      </c>
      <c r="E4891" t="s">
        <v>3903</v>
      </c>
      <c r="F4891" s="440">
        <v>46058</v>
      </c>
      <c r="G4891">
        <v>18545</v>
      </c>
      <c r="H4891" t="s">
        <v>5727</v>
      </c>
      <c r="I4891" t="s">
        <v>4764</v>
      </c>
      <c r="J4891">
        <v>6</v>
      </c>
      <c r="K4891" t="s">
        <v>5601</v>
      </c>
      <c r="L4891">
        <v>277.5</v>
      </c>
      <c r="M4891">
        <v>46.25</v>
      </c>
      <c r="N4891" t="s">
        <v>4764</v>
      </c>
      <c r="O4891" t="s">
        <v>462</v>
      </c>
    </row>
    <row r="4892" spans="1:15" x14ac:dyDescent="0.3">
      <c r="A4892">
        <v>209761</v>
      </c>
      <c r="B4892">
        <v>122</v>
      </c>
      <c r="C4892" t="s">
        <v>552</v>
      </c>
      <c r="D4892" t="s">
        <v>2688</v>
      </c>
      <c r="E4892" t="s">
        <v>3903</v>
      </c>
      <c r="F4892" s="440">
        <v>46058</v>
      </c>
      <c r="G4892">
        <v>18382</v>
      </c>
      <c r="H4892" t="s">
        <v>5738</v>
      </c>
      <c r="I4892" t="s">
        <v>4764</v>
      </c>
      <c r="J4892">
        <v>12</v>
      </c>
      <c r="K4892" t="s">
        <v>5601</v>
      </c>
      <c r="L4892">
        <v>819.24</v>
      </c>
      <c r="M4892">
        <v>68.27</v>
      </c>
      <c r="N4892" t="s">
        <v>4764</v>
      </c>
      <c r="O4892" t="s">
        <v>462</v>
      </c>
    </row>
    <row r="4893" spans="1:15" x14ac:dyDescent="0.3">
      <c r="A4893">
        <v>209761</v>
      </c>
      <c r="B4893">
        <v>122</v>
      </c>
      <c r="C4893" t="s">
        <v>552</v>
      </c>
      <c r="D4893" t="s">
        <v>2688</v>
      </c>
      <c r="E4893" t="s">
        <v>3903</v>
      </c>
      <c r="F4893" s="440">
        <v>46058</v>
      </c>
      <c r="G4893">
        <v>18103</v>
      </c>
      <c r="H4893" t="s">
        <v>5809</v>
      </c>
      <c r="I4893" t="s">
        <v>4764</v>
      </c>
      <c r="J4893">
        <v>4</v>
      </c>
      <c r="K4893" t="s">
        <v>5601</v>
      </c>
      <c r="L4893">
        <v>544</v>
      </c>
      <c r="M4893">
        <v>136</v>
      </c>
      <c r="N4893" t="s">
        <v>4764</v>
      </c>
      <c r="O4893" t="s">
        <v>462</v>
      </c>
    </row>
    <row r="4894" spans="1:15" x14ac:dyDescent="0.3">
      <c r="A4894">
        <v>209761</v>
      </c>
      <c r="B4894">
        <v>122</v>
      </c>
      <c r="C4894" t="s">
        <v>552</v>
      </c>
      <c r="D4894" t="s">
        <v>2688</v>
      </c>
      <c r="E4894" t="s">
        <v>3903</v>
      </c>
      <c r="F4894" s="440">
        <v>46058</v>
      </c>
      <c r="G4894">
        <v>17800</v>
      </c>
      <c r="H4894" t="s">
        <v>5824</v>
      </c>
      <c r="I4894" t="s">
        <v>4764</v>
      </c>
      <c r="J4894">
        <v>6</v>
      </c>
      <c r="K4894" t="s">
        <v>6093</v>
      </c>
      <c r="L4894">
        <v>146.04</v>
      </c>
      <c r="M4894">
        <v>24.34</v>
      </c>
      <c r="N4894" t="s">
        <v>4764</v>
      </c>
      <c r="O4894" t="s">
        <v>462</v>
      </c>
    </row>
    <row r="4895" spans="1:15" x14ac:dyDescent="0.3">
      <c r="A4895">
        <v>209761</v>
      </c>
      <c r="B4895">
        <v>122</v>
      </c>
      <c r="C4895" t="s">
        <v>552</v>
      </c>
      <c r="D4895" t="s">
        <v>2688</v>
      </c>
      <c r="E4895" t="s">
        <v>3903</v>
      </c>
      <c r="F4895" s="440">
        <v>46058</v>
      </c>
      <c r="G4895">
        <v>18278</v>
      </c>
      <c r="H4895" t="s">
        <v>5752</v>
      </c>
      <c r="I4895" t="s">
        <v>4764</v>
      </c>
      <c r="J4895">
        <v>4</v>
      </c>
      <c r="K4895" t="s">
        <v>5601</v>
      </c>
      <c r="L4895">
        <v>889.32</v>
      </c>
      <c r="M4895">
        <v>222.33</v>
      </c>
      <c r="N4895" t="s">
        <v>4764</v>
      </c>
      <c r="O4895" t="s">
        <v>462</v>
      </c>
    </row>
    <row r="4896" spans="1:15" x14ac:dyDescent="0.3">
      <c r="A4896">
        <v>209759</v>
      </c>
      <c r="B4896">
        <v>122</v>
      </c>
      <c r="C4896" t="s">
        <v>552</v>
      </c>
      <c r="D4896" t="s">
        <v>2704</v>
      </c>
      <c r="E4896" t="s">
        <v>3904</v>
      </c>
      <c r="F4896" s="440">
        <v>46058</v>
      </c>
      <c r="G4896">
        <v>24044</v>
      </c>
      <c r="H4896" t="s">
        <v>5981</v>
      </c>
      <c r="I4896" t="s">
        <v>6085</v>
      </c>
      <c r="J4896">
        <v>1</v>
      </c>
      <c r="K4896" t="s">
        <v>6139</v>
      </c>
      <c r="L4896">
        <v>18.13</v>
      </c>
      <c r="M4896">
        <v>18.13</v>
      </c>
      <c r="N4896" t="s">
        <v>6085</v>
      </c>
      <c r="O4896" t="s">
        <v>462</v>
      </c>
    </row>
    <row r="4897" spans="1:15" x14ac:dyDescent="0.3">
      <c r="A4897">
        <v>209759</v>
      </c>
      <c r="B4897">
        <v>122</v>
      </c>
      <c r="C4897" t="s">
        <v>552</v>
      </c>
      <c r="D4897" t="s">
        <v>2704</v>
      </c>
      <c r="E4897" t="s">
        <v>3904</v>
      </c>
      <c r="F4897" s="440">
        <v>46058</v>
      </c>
      <c r="G4897">
        <v>24385</v>
      </c>
      <c r="H4897" t="s">
        <v>5984</v>
      </c>
      <c r="I4897" t="s">
        <v>6085</v>
      </c>
      <c r="J4897">
        <v>1</v>
      </c>
      <c r="K4897" t="s">
        <v>5598</v>
      </c>
      <c r="L4897">
        <v>15.22</v>
      </c>
      <c r="M4897">
        <v>15.22</v>
      </c>
      <c r="N4897" t="s">
        <v>6085</v>
      </c>
      <c r="O4897" t="s">
        <v>462</v>
      </c>
    </row>
    <row r="4898" spans="1:15" x14ac:dyDescent="0.3">
      <c r="A4898">
        <v>209759</v>
      </c>
      <c r="B4898">
        <v>122</v>
      </c>
      <c r="C4898" t="s">
        <v>552</v>
      </c>
      <c r="D4898" t="s">
        <v>2704</v>
      </c>
      <c r="E4898" t="s">
        <v>3904</v>
      </c>
      <c r="F4898" s="440">
        <v>46058</v>
      </c>
      <c r="G4898">
        <v>19480</v>
      </c>
      <c r="H4898" t="s">
        <v>5936</v>
      </c>
      <c r="I4898" t="s">
        <v>6085</v>
      </c>
      <c r="J4898">
        <v>1.4</v>
      </c>
      <c r="K4898" t="s">
        <v>5598</v>
      </c>
      <c r="L4898">
        <v>24.36</v>
      </c>
      <c r="M4898">
        <v>17.399999999999999</v>
      </c>
      <c r="N4898" t="s">
        <v>6085</v>
      </c>
      <c r="O4898" t="s">
        <v>462</v>
      </c>
    </row>
    <row r="4899" spans="1:15" x14ac:dyDescent="0.3">
      <c r="A4899">
        <v>209759</v>
      </c>
      <c r="B4899">
        <v>122</v>
      </c>
      <c r="C4899" t="s">
        <v>552</v>
      </c>
      <c r="D4899" t="s">
        <v>2704</v>
      </c>
      <c r="E4899" t="s">
        <v>3904</v>
      </c>
      <c r="F4899" s="440">
        <v>46058</v>
      </c>
      <c r="G4899">
        <v>19701</v>
      </c>
      <c r="H4899" t="s">
        <v>5980</v>
      </c>
      <c r="I4899" t="s">
        <v>6085</v>
      </c>
      <c r="J4899">
        <v>2</v>
      </c>
      <c r="K4899" t="s">
        <v>5598</v>
      </c>
      <c r="L4899">
        <v>23.2</v>
      </c>
      <c r="M4899">
        <v>11.6</v>
      </c>
      <c r="N4899" t="s">
        <v>6085</v>
      </c>
      <c r="O4899" t="s">
        <v>462</v>
      </c>
    </row>
    <row r="4900" spans="1:15" x14ac:dyDescent="0.3">
      <c r="A4900">
        <v>209759</v>
      </c>
      <c r="B4900">
        <v>122</v>
      </c>
      <c r="C4900" t="s">
        <v>552</v>
      </c>
      <c r="D4900" t="s">
        <v>2704</v>
      </c>
      <c r="E4900" t="s">
        <v>3904</v>
      </c>
      <c r="F4900" s="440">
        <v>46058</v>
      </c>
      <c r="G4900">
        <v>19728</v>
      </c>
      <c r="H4900" t="s">
        <v>6409</v>
      </c>
      <c r="I4900" t="s">
        <v>6085</v>
      </c>
      <c r="J4900">
        <v>3.1</v>
      </c>
      <c r="K4900" t="s">
        <v>5598</v>
      </c>
      <c r="L4900">
        <v>40.46</v>
      </c>
      <c r="M4900">
        <v>13.051613</v>
      </c>
      <c r="N4900" t="s">
        <v>6085</v>
      </c>
      <c r="O4900" t="s">
        <v>462</v>
      </c>
    </row>
    <row r="4901" spans="1:15" x14ac:dyDescent="0.3">
      <c r="A4901">
        <v>209759</v>
      </c>
      <c r="B4901">
        <v>122</v>
      </c>
      <c r="C4901" t="s">
        <v>552</v>
      </c>
      <c r="D4901" t="s">
        <v>2704</v>
      </c>
      <c r="E4901" t="s">
        <v>3904</v>
      </c>
      <c r="F4901" s="440">
        <v>46058</v>
      </c>
      <c r="G4901">
        <v>19748</v>
      </c>
      <c r="H4901" t="s">
        <v>5983</v>
      </c>
      <c r="I4901" t="s">
        <v>6085</v>
      </c>
      <c r="J4901">
        <v>5</v>
      </c>
      <c r="K4901" t="s">
        <v>5598</v>
      </c>
      <c r="L4901">
        <v>61.25</v>
      </c>
      <c r="M4901">
        <v>12.25</v>
      </c>
      <c r="N4901" t="s">
        <v>6085</v>
      </c>
      <c r="O4901" t="s">
        <v>462</v>
      </c>
    </row>
    <row r="4902" spans="1:15" x14ac:dyDescent="0.3">
      <c r="A4902">
        <v>209759</v>
      </c>
      <c r="B4902">
        <v>122</v>
      </c>
      <c r="C4902" t="s">
        <v>552</v>
      </c>
      <c r="D4902" t="s">
        <v>2704</v>
      </c>
      <c r="E4902" t="s">
        <v>3904</v>
      </c>
      <c r="F4902" s="440">
        <v>46058</v>
      </c>
      <c r="G4902">
        <v>19759</v>
      </c>
      <c r="H4902" t="s">
        <v>6016</v>
      </c>
      <c r="I4902" t="s">
        <v>6085</v>
      </c>
      <c r="J4902">
        <v>13.4</v>
      </c>
      <c r="K4902" t="s">
        <v>5598</v>
      </c>
      <c r="L4902">
        <v>141.77000000000001</v>
      </c>
      <c r="M4902">
        <v>10.579851</v>
      </c>
      <c r="N4902" t="s">
        <v>6085</v>
      </c>
      <c r="O4902" t="s">
        <v>462</v>
      </c>
    </row>
    <row r="4903" spans="1:15" x14ac:dyDescent="0.3">
      <c r="A4903">
        <v>209759</v>
      </c>
      <c r="B4903">
        <v>122</v>
      </c>
      <c r="C4903" t="s">
        <v>552</v>
      </c>
      <c r="D4903" t="s">
        <v>2704</v>
      </c>
      <c r="E4903" t="s">
        <v>3904</v>
      </c>
      <c r="F4903" s="440">
        <v>46058</v>
      </c>
      <c r="G4903">
        <v>23186</v>
      </c>
      <c r="H4903" t="s">
        <v>5955</v>
      </c>
      <c r="I4903" t="s">
        <v>6085</v>
      </c>
      <c r="J4903">
        <v>6.3</v>
      </c>
      <c r="K4903" t="s">
        <v>5598</v>
      </c>
      <c r="L4903">
        <v>55.82</v>
      </c>
      <c r="M4903">
        <v>8.8603170000000002</v>
      </c>
      <c r="N4903" t="s">
        <v>6085</v>
      </c>
      <c r="O4903" t="s">
        <v>462</v>
      </c>
    </row>
    <row r="4904" spans="1:15" x14ac:dyDescent="0.3">
      <c r="A4904">
        <v>209759</v>
      </c>
      <c r="B4904">
        <v>122</v>
      </c>
      <c r="C4904" t="s">
        <v>552</v>
      </c>
      <c r="D4904" t="s">
        <v>2704</v>
      </c>
      <c r="E4904" t="s">
        <v>3904</v>
      </c>
      <c r="F4904" s="440">
        <v>46058</v>
      </c>
      <c r="G4904">
        <v>23346</v>
      </c>
      <c r="H4904" t="s">
        <v>6332</v>
      </c>
      <c r="I4904" t="s">
        <v>6085</v>
      </c>
      <c r="J4904">
        <v>3.3</v>
      </c>
      <c r="K4904" t="s">
        <v>5598</v>
      </c>
      <c r="L4904">
        <v>16.760000000000002</v>
      </c>
      <c r="M4904">
        <v>5.0787880000000003</v>
      </c>
      <c r="N4904" t="s">
        <v>6085</v>
      </c>
      <c r="O4904" t="s">
        <v>462</v>
      </c>
    </row>
    <row r="4905" spans="1:15" x14ac:dyDescent="0.3">
      <c r="A4905">
        <v>209759</v>
      </c>
      <c r="B4905">
        <v>122</v>
      </c>
      <c r="C4905" t="s">
        <v>552</v>
      </c>
      <c r="D4905" t="s">
        <v>2704</v>
      </c>
      <c r="E4905" t="s">
        <v>3904</v>
      </c>
      <c r="F4905" s="440">
        <v>46058</v>
      </c>
      <c r="G4905">
        <v>25647</v>
      </c>
      <c r="H4905" t="s">
        <v>5918</v>
      </c>
      <c r="I4905" t="s">
        <v>6085</v>
      </c>
      <c r="J4905">
        <v>1.2</v>
      </c>
      <c r="K4905" t="s">
        <v>5598</v>
      </c>
      <c r="L4905">
        <v>26.1</v>
      </c>
      <c r="M4905">
        <v>21.75</v>
      </c>
      <c r="N4905" t="s">
        <v>6085</v>
      </c>
      <c r="O4905" t="s">
        <v>462</v>
      </c>
    </row>
    <row r="4906" spans="1:15" x14ac:dyDescent="0.3">
      <c r="A4906">
        <v>209758</v>
      </c>
      <c r="B4906">
        <v>122</v>
      </c>
      <c r="C4906" t="s">
        <v>552</v>
      </c>
      <c r="D4906" t="s">
        <v>3769</v>
      </c>
      <c r="E4906" t="s">
        <v>3905</v>
      </c>
      <c r="F4906" s="440">
        <v>46058</v>
      </c>
      <c r="G4906">
        <v>19623</v>
      </c>
      <c r="H4906" t="s">
        <v>5929</v>
      </c>
      <c r="I4906" t="s">
        <v>6085</v>
      </c>
      <c r="J4906">
        <v>5</v>
      </c>
      <c r="K4906" t="s">
        <v>5598</v>
      </c>
      <c r="L4906">
        <v>18.75</v>
      </c>
      <c r="M4906">
        <v>3.75</v>
      </c>
      <c r="N4906" t="s">
        <v>6085</v>
      </c>
      <c r="O4906" t="s">
        <v>462</v>
      </c>
    </row>
    <row r="4907" spans="1:15" x14ac:dyDescent="0.3">
      <c r="A4907">
        <v>209758</v>
      </c>
      <c r="B4907">
        <v>122</v>
      </c>
      <c r="C4907" t="s">
        <v>552</v>
      </c>
      <c r="D4907" t="s">
        <v>3769</v>
      </c>
      <c r="E4907" t="s">
        <v>3905</v>
      </c>
      <c r="F4907" s="440">
        <v>46058</v>
      </c>
      <c r="G4907">
        <v>19485</v>
      </c>
      <c r="H4907" t="s">
        <v>5935</v>
      </c>
      <c r="I4907" t="s">
        <v>6085</v>
      </c>
      <c r="J4907">
        <v>0.1</v>
      </c>
      <c r="K4907" t="s">
        <v>5598</v>
      </c>
      <c r="L4907">
        <v>10</v>
      </c>
      <c r="M4907">
        <v>100</v>
      </c>
      <c r="N4907" t="s">
        <v>6085</v>
      </c>
      <c r="O4907" t="s">
        <v>462</v>
      </c>
    </row>
    <row r="4908" spans="1:15" x14ac:dyDescent="0.3">
      <c r="A4908">
        <v>209758</v>
      </c>
      <c r="B4908">
        <v>122</v>
      </c>
      <c r="C4908" t="s">
        <v>552</v>
      </c>
      <c r="D4908" t="s">
        <v>3769</v>
      </c>
      <c r="E4908" t="s">
        <v>3905</v>
      </c>
      <c r="F4908" s="440">
        <v>46058</v>
      </c>
      <c r="G4908">
        <v>19502</v>
      </c>
      <c r="H4908" t="s">
        <v>6015</v>
      </c>
      <c r="I4908" t="s">
        <v>6085</v>
      </c>
      <c r="J4908">
        <v>0.8</v>
      </c>
      <c r="K4908" t="s">
        <v>5598</v>
      </c>
      <c r="L4908">
        <v>20</v>
      </c>
      <c r="M4908">
        <v>25</v>
      </c>
      <c r="N4908" t="s">
        <v>6085</v>
      </c>
      <c r="O4908" t="s">
        <v>462</v>
      </c>
    </row>
    <row r="4909" spans="1:15" x14ac:dyDescent="0.3">
      <c r="A4909">
        <v>209758</v>
      </c>
      <c r="B4909">
        <v>122</v>
      </c>
      <c r="C4909" t="s">
        <v>552</v>
      </c>
      <c r="D4909" t="s">
        <v>3769</v>
      </c>
      <c r="E4909" t="s">
        <v>3905</v>
      </c>
      <c r="F4909" s="440">
        <v>46058</v>
      </c>
      <c r="G4909">
        <v>19721</v>
      </c>
      <c r="H4909" t="s">
        <v>5952</v>
      </c>
      <c r="I4909" t="s">
        <v>6085</v>
      </c>
      <c r="J4909">
        <v>1</v>
      </c>
      <c r="K4909" t="s">
        <v>5598</v>
      </c>
      <c r="L4909">
        <v>33.75</v>
      </c>
      <c r="M4909">
        <v>33.75</v>
      </c>
      <c r="N4909" t="s">
        <v>6085</v>
      </c>
      <c r="O4909" t="s">
        <v>462</v>
      </c>
    </row>
    <row r="4910" spans="1:15" x14ac:dyDescent="0.3">
      <c r="A4910">
        <v>209758</v>
      </c>
      <c r="B4910">
        <v>122</v>
      </c>
      <c r="C4910" t="s">
        <v>552</v>
      </c>
      <c r="D4910" t="s">
        <v>3769</v>
      </c>
      <c r="E4910" t="s">
        <v>3905</v>
      </c>
      <c r="F4910" s="440">
        <v>46058</v>
      </c>
      <c r="G4910">
        <v>19751</v>
      </c>
      <c r="H4910" t="s">
        <v>5938</v>
      </c>
      <c r="I4910" t="s">
        <v>6085</v>
      </c>
      <c r="J4910">
        <v>12</v>
      </c>
      <c r="K4910" t="s">
        <v>5598</v>
      </c>
      <c r="L4910">
        <v>187.56</v>
      </c>
      <c r="M4910">
        <v>15.63</v>
      </c>
      <c r="N4910" t="s">
        <v>6085</v>
      </c>
      <c r="O4910" t="s">
        <v>462</v>
      </c>
    </row>
    <row r="4911" spans="1:15" x14ac:dyDescent="0.3">
      <c r="A4911">
        <v>209758</v>
      </c>
      <c r="B4911">
        <v>122</v>
      </c>
      <c r="C4911" t="s">
        <v>552</v>
      </c>
      <c r="D4911" t="s">
        <v>3769</v>
      </c>
      <c r="E4911" t="s">
        <v>3905</v>
      </c>
      <c r="F4911" s="440">
        <v>46058</v>
      </c>
      <c r="G4911">
        <v>19790</v>
      </c>
      <c r="H4911" t="s">
        <v>5948</v>
      </c>
      <c r="I4911" t="s">
        <v>6085</v>
      </c>
      <c r="J4911">
        <v>3</v>
      </c>
      <c r="K4911" t="s">
        <v>5598</v>
      </c>
      <c r="L4911">
        <v>131.25</v>
      </c>
      <c r="M4911">
        <v>43.75</v>
      </c>
      <c r="N4911" t="s">
        <v>6085</v>
      </c>
      <c r="O4911" t="s">
        <v>462</v>
      </c>
    </row>
    <row r="4912" spans="1:15" x14ac:dyDescent="0.3">
      <c r="A4912">
        <v>209758</v>
      </c>
      <c r="B4912">
        <v>122</v>
      </c>
      <c r="C4912" t="s">
        <v>552</v>
      </c>
      <c r="D4912" t="s">
        <v>3769</v>
      </c>
      <c r="E4912" t="s">
        <v>3905</v>
      </c>
      <c r="F4912" s="440">
        <v>46058</v>
      </c>
      <c r="G4912">
        <v>19846</v>
      </c>
      <c r="H4912" t="s">
        <v>6060</v>
      </c>
      <c r="I4912" t="s">
        <v>6085</v>
      </c>
      <c r="J4912">
        <v>0.5</v>
      </c>
      <c r="K4912" t="s">
        <v>5598</v>
      </c>
      <c r="L4912">
        <v>9.3800000000000008</v>
      </c>
      <c r="M4912">
        <v>18.760000000000002</v>
      </c>
      <c r="N4912" t="s">
        <v>6085</v>
      </c>
      <c r="O4912" t="s">
        <v>462</v>
      </c>
    </row>
    <row r="4913" spans="1:15" x14ac:dyDescent="0.3">
      <c r="A4913">
        <v>209758</v>
      </c>
      <c r="B4913">
        <v>122</v>
      </c>
      <c r="C4913" t="s">
        <v>552</v>
      </c>
      <c r="D4913" t="s">
        <v>3769</v>
      </c>
      <c r="E4913" t="s">
        <v>3905</v>
      </c>
      <c r="F4913" s="440">
        <v>46058</v>
      </c>
      <c r="G4913">
        <v>23335</v>
      </c>
      <c r="H4913" t="s">
        <v>6323</v>
      </c>
      <c r="I4913" t="s">
        <v>6085</v>
      </c>
      <c r="J4913">
        <v>2.4</v>
      </c>
      <c r="K4913" t="s">
        <v>5598</v>
      </c>
      <c r="L4913">
        <v>60</v>
      </c>
      <c r="M4913">
        <v>25</v>
      </c>
      <c r="N4913" t="s">
        <v>6085</v>
      </c>
      <c r="O4913" t="s">
        <v>462</v>
      </c>
    </row>
    <row r="4914" spans="1:15" x14ac:dyDescent="0.3">
      <c r="A4914">
        <v>209758</v>
      </c>
      <c r="B4914">
        <v>122</v>
      </c>
      <c r="C4914" t="s">
        <v>552</v>
      </c>
      <c r="D4914" t="s">
        <v>3769</v>
      </c>
      <c r="E4914" t="s">
        <v>3905</v>
      </c>
      <c r="F4914" s="440">
        <v>46058</v>
      </c>
      <c r="G4914">
        <v>23184</v>
      </c>
      <c r="H4914" t="s">
        <v>5956</v>
      </c>
      <c r="I4914" t="s">
        <v>6085</v>
      </c>
      <c r="J4914">
        <v>2</v>
      </c>
      <c r="K4914" t="s">
        <v>5598</v>
      </c>
      <c r="L4914">
        <v>19.600000000000001</v>
      </c>
      <c r="M4914">
        <v>9.8000000000000007</v>
      </c>
      <c r="N4914" t="s">
        <v>6085</v>
      </c>
      <c r="O4914" t="s">
        <v>462</v>
      </c>
    </row>
    <row r="4915" spans="1:15" x14ac:dyDescent="0.3">
      <c r="A4915">
        <v>209757</v>
      </c>
      <c r="B4915">
        <v>122</v>
      </c>
      <c r="C4915" t="s">
        <v>552</v>
      </c>
      <c r="D4915" t="s">
        <v>2709</v>
      </c>
      <c r="E4915" t="s">
        <v>3906</v>
      </c>
      <c r="F4915" s="440">
        <v>46059</v>
      </c>
      <c r="G4915">
        <v>23082</v>
      </c>
      <c r="H4915" t="s">
        <v>5697</v>
      </c>
      <c r="I4915" t="s">
        <v>6085</v>
      </c>
      <c r="J4915">
        <v>10</v>
      </c>
      <c r="K4915" t="s">
        <v>5598</v>
      </c>
      <c r="L4915">
        <v>819</v>
      </c>
      <c r="M4915">
        <v>81.900000000000006</v>
      </c>
      <c r="N4915" t="s">
        <v>6085</v>
      </c>
      <c r="O4915" t="s">
        <v>462</v>
      </c>
    </row>
    <row r="4916" spans="1:15" x14ac:dyDescent="0.3">
      <c r="A4916">
        <v>209753</v>
      </c>
      <c r="B4916">
        <v>122</v>
      </c>
      <c r="C4916" t="s">
        <v>552</v>
      </c>
      <c r="D4916" t="s">
        <v>2704</v>
      </c>
      <c r="E4916" t="s">
        <v>3907</v>
      </c>
      <c r="F4916" s="440">
        <v>46060</v>
      </c>
      <c r="G4916">
        <v>19634</v>
      </c>
      <c r="H4916" t="s">
        <v>5925</v>
      </c>
      <c r="I4916" t="s">
        <v>6085</v>
      </c>
      <c r="J4916">
        <v>1</v>
      </c>
      <c r="K4916" t="s">
        <v>5598</v>
      </c>
      <c r="L4916">
        <v>7.25</v>
      </c>
      <c r="M4916">
        <v>7.25</v>
      </c>
      <c r="N4916" t="s">
        <v>6085</v>
      </c>
      <c r="O4916" t="s">
        <v>462</v>
      </c>
    </row>
    <row r="4917" spans="1:15" x14ac:dyDescent="0.3">
      <c r="A4917">
        <v>209753</v>
      </c>
      <c r="B4917">
        <v>122</v>
      </c>
      <c r="C4917" t="s">
        <v>552</v>
      </c>
      <c r="D4917" t="s">
        <v>2704</v>
      </c>
      <c r="E4917" t="s">
        <v>3907</v>
      </c>
      <c r="F4917" s="440">
        <v>46060</v>
      </c>
      <c r="G4917">
        <v>19621</v>
      </c>
      <c r="H4917" t="s">
        <v>5931</v>
      </c>
      <c r="I4917" t="s">
        <v>6085</v>
      </c>
      <c r="J4917">
        <v>4.0999999999999996</v>
      </c>
      <c r="K4917" t="s">
        <v>5598</v>
      </c>
      <c r="L4917">
        <v>12.46</v>
      </c>
      <c r="M4917">
        <v>3.0390239999999999</v>
      </c>
      <c r="N4917" t="s">
        <v>6085</v>
      </c>
      <c r="O4917" t="s">
        <v>462</v>
      </c>
    </row>
    <row r="4918" spans="1:15" x14ac:dyDescent="0.3">
      <c r="A4918">
        <v>209753</v>
      </c>
      <c r="B4918">
        <v>122</v>
      </c>
      <c r="C4918" t="s">
        <v>552</v>
      </c>
      <c r="D4918" t="s">
        <v>2704</v>
      </c>
      <c r="E4918" t="s">
        <v>3907</v>
      </c>
      <c r="F4918" s="440">
        <v>46060</v>
      </c>
      <c r="G4918">
        <v>24083</v>
      </c>
      <c r="H4918" t="s">
        <v>5924</v>
      </c>
      <c r="I4918" t="s">
        <v>6085</v>
      </c>
      <c r="J4918">
        <v>50</v>
      </c>
      <c r="K4918" t="s">
        <v>5598</v>
      </c>
      <c r="L4918">
        <v>203</v>
      </c>
      <c r="M4918">
        <v>4.0599999999999996</v>
      </c>
      <c r="N4918" t="s">
        <v>6085</v>
      </c>
      <c r="O4918" t="s">
        <v>462</v>
      </c>
    </row>
    <row r="4919" spans="1:15" x14ac:dyDescent="0.3">
      <c r="A4919">
        <v>209753</v>
      </c>
      <c r="B4919">
        <v>122</v>
      </c>
      <c r="C4919" t="s">
        <v>552</v>
      </c>
      <c r="D4919" t="s">
        <v>2704</v>
      </c>
      <c r="E4919" t="s">
        <v>3907</v>
      </c>
      <c r="F4919" s="440">
        <v>46060</v>
      </c>
      <c r="G4919">
        <v>19485</v>
      </c>
      <c r="H4919" t="s">
        <v>5935</v>
      </c>
      <c r="I4919" t="s">
        <v>6085</v>
      </c>
      <c r="J4919">
        <v>0.2</v>
      </c>
      <c r="K4919" t="s">
        <v>5598</v>
      </c>
      <c r="L4919">
        <v>26.1</v>
      </c>
      <c r="M4919">
        <v>130.5</v>
      </c>
      <c r="N4919" t="s">
        <v>6085</v>
      </c>
      <c r="O4919" t="s">
        <v>462</v>
      </c>
    </row>
    <row r="4920" spans="1:15" x14ac:dyDescent="0.3">
      <c r="A4920">
        <v>209753</v>
      </c>
      <c r="B4920">
        <v>122</v>
      </c>
      <c r="C4920" t="s">
        <v>552</v>
      </c>
      <c r="D4920" t="s">
        <v>2704</v>
      </c>
      <c r="E4920" t="s">
        <v>3907</v>
      </c>
      <c r="F4920" s="440">
        <v>46060</v>
      </c>
      <c r="G4920">
        <v>19480</v>
      </c>
      <c r="H4920" t="s">
        <v>5936</v>
      </c>
      <c r="I4920" t="s">
        <v>6085</v>
      </c>
      <c r="J4920">
        <v>0.28000000000000003</v>
      </c>
      <c r="K4920" t="s">
        <v>5598</v>
      </c>
      <c r="L4920">
        <v>4.87</v>
      </c>
      <c r="M4920">
        <v>17.392856999999999</v>
      </c>
      <c r="N4920" t="s">
        <v>6085</v>
      </c>
      <c r="O4920" t="s">
        <v>462</v>
      </c>
    </row>
    <row r="4921" spans="1:15" x14ac:dyDescent="0.3">
      <c r="A4921">
        <v>209753</v>
      </c>
      <c r="B4921">
        <v>122</v>
      </c>
      <c r="C4921" t="s">
        <v>552</v>
      </c>
      <c r="D4921" t="s">
        <v>2704</v>
      </c>
      <c r="E4921" t="s">
        <v>3907</v>
      </c>
      <c r="F4921" s="440">
        <v>46060</v>
      </c>
      <c r="G4921">
        <v>19572</v>
      </c>
      <c r="H4921" t="s">
        <v>5945</v>
      </c>
      <c r="I4921" t="s">
        <v>6085</v>
      </c>
      <c r="J4921">
        <v>0.38</v>
      </c>
      <c r="K4921" t="s">
        <v>5598</v>
      </c>
      <c r="L4921">
        <v>7.03</v>
      </c>
      <c r="M4921">
        <v>18.5</v>
      </c>
      <c r="N4921" t="s">
        <v>6085</v>
      </c>
      <c r="O4921" t="s">
        <v>462</v>
      </c>
    </row>
    <row r="4922" spans="1:15" x14ac:dyDescent="0.3">
      <c r="A4922">
        <v>209753</v>
      </c>
      <c r="B4922">
        <v>122</v>
      </c>
      <c r="C4922" t="s">
        <v>552</v>
      </c>
      <c r="D4922" t="s">
        <v>2704</v>
      </c>
      <c r="E4922" t="s">
        <v>3907</v>
      </c>
      <c r="F4922" s="440">
        <v>46060</v>
      </c>
      <c r="G4922">
        <v>19647</v>
      </c>
      <c r="H4922" t="s">
        <v>5921</v>
      </c>
      <c r="I4922" t="s">
        <v>6085</v>
      </c>
      <c r="J4922">
        <v>1</v>
      </c>
      <c r="K4922" t="s">
        <v>5598</v>
      </c>
      <c r="L4922">
        <v>13.05</v>
      </c>
      <c r="M4922">
        <v>13.05</v>
      </c>
      <c r="N4922" t="s">
        <v>6085</v>
      </c>
      <c r="O4922" t="s">
        <v>462</v>
      </c>
    </row>
    <row r="4923" spans="1:15" x14ac:dyDescent="0.3">
      <c r="A4923">
        <v>209753</v>
      </c>
      <c r="B4923">
        <v>122</v>
      </c>
      <c r="C4923" t="s">
        <v>552</v>
      </c>
      <c r="D4923" t="s">
        <v>2704</v>
      </c>
      <c r="E4923" t="s">
        <v>3907</v>
      </c>
      <c r="F4923" s="440">
        <v>46060</v>
      </c>
      <c r="G4923">
        <v>19652</v>
      </c>
      <c r="H4923" t="s">
        <v>5920</v>
      </c>
      <c r="I4923" t="s">
        <v>6085</v>
      </c>
      <c r="J4923">
        <v>1.03</v>
      </c>
      <c r="K4923" t="s">
        <v>5598</v>
      </c>
      <c r="L4923">
        <v>19.649999999999999</v>
      </c>
      <c r="M4923">
        <v>19.077670000000001</v>
      </c>
      <c r="N4923" t="s">
        <v>6085</v>
      </c>
      <c r="O4923" t="s">
        <v>462</v>
      </c>
    </row>
    <row r="4924" spans="1:15" x14ac:dyDescent="0.3">
      <c r="A4924">
        <v>209753</v>
      </c>
      <c r="B4924">
        <v>122</v>
      </c>
      <c r="C4924" t="s">
        <v>552</v>
      </c>
      <c r="D4924" t="s">
        <v>2704</v>
      </c>
      <c r="E4924" t="s">
        <v>3907</v>
      </c>
      <c r="F4924" s="440">
        <v>46060</v>
      </c>
      <c r="G4924">
        <v>19738</v>
      </c>
      <c r="H4924" t="s">
        <v>6018</v>
      </c>
      <c r="I4924" t="s">
        <v>6085</v>
      </c>
      <c r="J4924">
        <v>20.3</v>
      </c>
      <c r="K4924" t="s">
        <v>5598</v>
      </c>
      <c r="L4924">
        <v>52.37</v>
      </c>
      <c r="M4924">
        <v>2.5798030000000001</v>
      </c>
      <c r="N4924" t="s">
        <v>6085</v>
      </c>
      <c r="O4924" t="s">
        <v>462</v>
      </c>
    </row>
    <row r="4925" spans="1:15" x14ac:dyDescent="0.3">
      <c r="A4925">
        <v>209753</v>
      </c>
      <c r="B4925">
        <v>122</v>
      </c>
      <c r="C4925" t="s">
        <v>552</v>
      </c>
      <c r="D4925" t="s">
        <v>2704</v>
      </c>
      <c r="E4925" t="s">
        <v>3907</v>
      </c>
      <c r="F4925" s="440">
        <v>46060</v>
      </c>
      <c r="G4925">
        <v>19748</v>
      </c>
      <c r="H4925" t="s">
        <v>5983</v>
      </c>
      <c r="I4925" t="s">
        <v>6085</v>
      </c>
      <c r="J4925">
        <v>3.1</v>
      </c>
      <c r="K4925" t="s">
        <v>5598</v>
      </c>
      <c r="L4925">
        <v>37.979999999999997</v>
      </c>
      <c r="M4925">
        <v>12.251613000000001</v>
      </c>
      <c r="N4925" t="s">
        <v>6085</v>
      </c>
      <c r="O4925" t="s">
        <v>462</v>
      </c>
    </row>
    <row r="4926" spans="1:15" x14ac:dyDescent="0.3">
      <c r="A4926">
        <v>209753</v>
      </c>
      <c r="B4926">
        <v>122</v>
      </c>
      <c r="C4926" t="s">
        <v>552</v>
      </c>
      <c r="D4926" t="s">
        <v>2704</v>
      </c>
      <c r="E4926" t="s">
        <v>3907</v>
      </c>
      <c r="F4926" s="440">
        <v>46060</v>
      </c>
      <c r="G4926">
        <v>19759</v>
      </c>
      <c r="H4926" t="s">
        <v>6016</v>
      </c>
      <c r="I4926" t="s">
        <v>6085</v>
      </c>
      <c r="J4926">
        <v>5</v>
      </c>
      <c r="K4926" t="s">
        <v>5598</v>
      </c>
      <c r="L4926">
        <v>52.9</v>
      </c>
      <c r="M4926">
        <v>10.58</v>
      </c>
      <c r="N4926" t="s">
        <v>6085</v>
      </c>
      <c r="O4926" t="s">
        <v>462</v>
      </c>
    </row>
    <row r="4927" spans="1:15" x14ac:dyDescent="0.3">
      <c r="A4927">
        <v>209753</v>
      </c>
      <c r="B4927">
        <v>122</v>
      </c>
      <c r="C4927" t="s">
        <v>552</v>
      </c>
      <c r="D4927" t="s">
        <v>2704</v>
      </c>
      <c r="E4927" t="s">
        <v>3907</v>
      </c>
      <c r="F4927" s="440">
        <v>46060</v>
      </c>
      <c r="G4927">
        <v>23186</v>
      </c>
      <c r="H4927" t="s">
        <v>5955</v>
      </c>
      <c r="I4927" t="s">
        <v>6085</v>
      </c>
      <c r="J4927">
        <v>15.2</v>
      </c>
      <c r="K4927" t="s">
        <v>5598</v>
      </c>
      <c r="L4927">
        <v>134.66999999999999</v>
      </c>
      <c r="M4927">
        <v>8.8598680000000005</v>
      </c>
      <c r="N4927" t="s">
        <v>6085</v>
      </c>
      <c r="O4927" t="s">
        <v>462</v>
      </c>
    </row>
    <row r="4928" spans="1:15" x14ac:dyDescent="0.3">
      <c r="A4928">
        <v>209753</v>
      </c>
      <c r="B4928">
        <v>122</v>
      </c>
      <c r="C4928" t="s">
        <v>552</v>
      </c>
      <c r="D4928" t="s">
        <v>2704</v>
      </c>
      <c r="E4928" t="s">
        <v>3907</v>
      </c>
      <c r="F4928" s="440">
        <v>46060</v>
      </c>
      <c r="G4928">
        <v>25647</v>
      </c>
      <c r="H4928" t="s">
        <v>5918</v>
      </c>
      <c r="I4928" t="s">
        <v>6085</v>
      </c>
      <c r="J4928">
        <v>1.17</v>
      </c>
      <c r="K4928" t="s">
        <v>5598</v>
      </c>
      <c r="L4928">
        <v>25.45</v>
      </c>
      <c r="M4928">
        <v>21.752137000000001</v>
      </c>
      <c r="N4928" t="s">
        <v>6085</v>
      </c>
      <c r="O4928" t="s">
        <v>462</v>
      </c>
    </row>
    <row r="4929" spans="1:15" x14ac:dyDescent="0.3">
      <c r="A4929">
        <v>209753</v>
      </c>
      <c r="B4929">
        <v>122</v>
      </c>
      <c r="C4929" t="s">
        <v>552</v>
      </c>
      <c r="D4929" t="s">
        <v>2704</v>
      </c>
      <c r="E4929" t="s">
        <v>3907</v>
      </c>
      <c r="F4929" s="440">
        <v>46060</v>
      </c>
      <c r="G4929">
        <v>19632</v>
      </c>
      <c r="H4929" t="s">
        <v>5926</v>
      </c>
      <c r="I4929" t="s">
        <v>6085</v>
      </c>
      <c r="J4929">
        <v>5.15</v>
      </c>
      <c r="K4929" t="s">
        <v>5598</v>
      </c>
      <c r="L4929">
        <v>16.79</v>
      </c>
      <c r="M4929">
        <v>3.2601939999999998</v>
      </c>
      <c r="N4929" t="s">
        <v>6085</v>
      </c>
      <c r="O4929" t="s">
        <v>462</v>
      </c>
    </row>
    <row r="4930" spans="1:15" x14ac:dyDescent="0.3">
      <c r="A4930">
        <v>209753</v>
      </c>
      <c r="B4930">
        <v>122</v>
      </c>
      <c r="C4930" t="s">
        <v>552</v>
      </c>
      <c r="D4930" t="s">
        <v>2704</v>
      </c>
      <c r="E4930" t="s">
        <v>3907</v>
      </c>
      <c r="F4930" s="440">
        <v>46060</v>
      </c>
      <c r="G4930">
        <v>24037</v>
      </c>
      <c r="H4930" t="s">
        <v>6116</v>
      </c>
      <c r="I4930" t="s">
        <v>6085</v>
      </c>
      <c r="J4930">
        <v>3</v>
      </c>
      <c r="K4930" t="s">
        <v>5598</v>
      </c>
      <c r="L4930">
        <v>63.06</v>
      </c>
      <c r="M4930">
        <v>21.02</v>
      </c>
      <c r="N4930" t="s">
        <v>6085</v>
      </c>
      <c r="O4930" t="s">
        <v>462</v>
      </c>
    </row>
    <row r="4931" spans="1:15" x14ac:dyDescent="0.3">
      <c r="A4931">
        <v>209751</v>
      </c>
      <c r="B4931">
        <v>122</v>
      </c>
      <c r="C4931" t="s">
        <v>552</v>
      </c>
      <c r="D4931" t="s">
        <v>2946</v>
      </c>
      <c r="E4931" t="s">
        <v>3908</v>
      </c>
      <c r="F4931" s="440">
        <v>46056</v>
      </c>
      <c r="G4931">
        <v>24676</v>
      </c>
      <c r="H4931" t="s">
        <v>5688</v>
      </c>
      <c r="I4931" t="s">
        <v>6085</v>
      </c>
      <c r="J4931">
        <v>2</v>
      </c>
      <c r="K4931" t="s">
        <v>5598</v>
      </c>
      <c r="L4931">
        <v>110</v>
      </c>
      <c r="M4931">
        <v>55</v>
      </c>
      <c r="N4931" t="s">
        <v>6085</v>
      </c>
      <c r="O4931" t="s">
        <v>462</v>
      </c>
    </row>
    <row r="4932" spans="1:15" x14ac:dyDescent="0.3">
      <c r="A4932">
        <v>209751</v>
      </c>
      <c r="B4932">
        <v>122</v>
      </c>
      <c r="C4932" t="s">
        <v>552</v>
      </c>
      <c r="D4932" t="s">
        <v>2946</v>
      </c>
      <c r="E4932" t="s">
        <v>3908</v>
      </c>
      <c r="F4932" s="440">
        <v>46056</v>
      </c>
      <c r="G4932">
        <v>19857</v>
      </c>
      <c r="H4932" t="s">
        <v>5602</v>
      </c>
      <c r="I4932" t="s">
        <v>6085</v>
      </c>
      <c r="J4932">
        <v>5</v>
      </c>
      <c r="K4932" t="s">
        <v>5598</v>
      </c>
      <c r="L4932">
        <v>245</v>
      </c>
      <c r="M4932">
        <v>49</v>
      </c>
      <c r="N4932" t="s">
        <v>6085</v>
      </c>
      <c r="O4932" t="s">
        <v>462</v>
      </c>
    </row>
    <row r="4933" spans="1:15" x14ac:dyDescent="0.3">
      <c r="A4933">
        <v>209751</v>
      </c>
      <c r="B4933">
        <v>122</v>
      </c>
      <c r="C4933" t="s">
        <v>552</v>
      </c>
      <c r="D4933" t="s">
        <v>2946</v>
      </c>
      <c r="E4933" t="s">
        <v>3908</v>
      </c>
      <c r="F4933" s="440">
        <v>46056</v>
      </c>
      <c r="G4933">
        <v>23992</v>
      </c>
      <c r="H4933" t="s">
        <v>5603</v>
      </c>
      <c r="I4933" t="s">
        <v>6085</v>
      </c>
      <c r="J4933">
        <v>3</v>
      </c>
      <c r="K4933" t="s">
        <v>5605</v>
      </c>
      <c r="L4933">
        <v>195</v>
      </c>
      <c r="M4933">
        <v>65</v>
      </c>
      <c r="N4933" t="s">
        <v>6085</v>
      </c>
      <c r="O4933" t="s">
        <v>462</v>
      </c>
    </row>
    <row r="4934" spans="1:15" x14ac:dyDescent="0.3">
      <c r="A4934">
        <v>209751</v>
      </c>
      <c r="B4934">
        <v>122</v>
      </c>
      <c r="C4934" t="s">
        <v>552</v>
      </c>
      <c r="D4934" t="s">
        <v>2946</v>
      </c>
      <c r="E4934" t="s">
        <v>3908</v>
      </c>
      <c r="F4934" s="440">
        <v>46056</v>
      </c>
      <c r="G4934">
        <v>25282</v>
      </c>
      <c r="H4934" t="s">
        <v>5652</v>
      </c>
      <c r="I4934" t="s">
        <v>6085</v>
      </c>
      <c r="J4934">
        <v>10</v>
      </c>
      <c r="K4934" t="s">
        <v>5605</v>
      </c>
      <c r="L4934">
        <v>415</v>
      </c>
      <c r="M4934">
        <v>41.5</v>
      </c>
      <c r="N4934" t="s">
        <v>6085</v>
      </c>
      <c r="O4934" t="s">
        <v>462</v>
      </c>
    </row>
    <row r="4935" spans="1:15" x14ac:dyDescent="0.3">
      <c r="A4935">
        <v>209751</v>
      </c>
      <c r="B4935">
        <v>122</v>
      </c>
      <c r="C4935" t="s">
        <v>552</v>
      </c>
      <c r="D4935" t="s">
        <v>2946</v>
      </c>
      <c r="E4935" t="s">
        <v>3908</v>
      </c>
      <c r="F4935" s="440">
        <v>46056</v>
      </c>
      <c r="G4935">
        <v>24831</v>
      </c>
      <c r="H4935" t="s">
        <v>5689</v>
      </c>
      <c r="I4935" t="s">
        <v>6085</v>
      </c>
      <c r="J4935">
        <v>1</v>
      </c>
      <c r="K4935" t="s">
        <v>5598</v>
      </c>
      <c r="L4935">
        <v>126</v>
      </c>
      <c r="M4935">
        <v>126</v>
      </c>
      <c r="N4935" t="s">
        <v>6085</v>
      </c>
      <c r="O4935" t="s">
        <v>462</v>
      </c>
    </row>
    <row r="4936" spans="1:15" x14ac:dyDescent="0.3">
      <c r="A4936">
        <v>209738</v>
      </c>
      <c r="B4936">
        <v>122</v>
      </c>
      <c r="C4936" t="s">
        <v>552</v>
      </c>
      <c r="D4936" t="s">
        <v>2520</v>
      </c>
      <c r="E4936" t="s">
        <v>3909</v>
      </c>
      <c r="F4936" s="440">
        <v>46058</v>
      </c>
      <c r="G4936">
        <v>19787</v>
      </c>
      <c r="H4936" t="s">
        <v>5914</v>
      </c>
      <c r="I4936" t="s">
        <v>6085</v>
      </c>
      <c r="J4936">
        <v>80</v>
      </c>
      <c r="K4936" t="s">
        <v>5598</v>
      </c>
      <c r="L4936">
        <v>384</v>
      </c>
      <c r="M4936">
        <v>4.8</v>
      </c>
      <c r="N4936" t="s">
        <v>6085</v>
      </c>
      <c r="O4936" t="s">
        <v>462</v>
      </c>
    </row>
    <row r="4937" spans="1:15" x14ac:dyDescent="0.3">
      <c r="A4937">
        <v>209738</v>
      </c>
      <c r="B4937">
        <v>122</v>
      </c>
      <c r="C4937" t="s">
        <v>552</v>
      </c>
      <c r="D4937" t="s">
        <v>2520</v>
      </c>
      <c r="E4937" t="s">
        <v>3909</v>
      </c>
      <c r="F4937" s="440">
        <v>46058</v>
      </c>
      <c r="G4937">
        <v>19589</v>
      </c>
      <c r="H4937" t="s">
        <v>5943</v>
      </c>
      <c r="I4937" t="s">
        <v>6085</v>
      </c>
      <c r="J4937">
        <v>1</v>
      </c>
      <c r="K4937" t="s">
        <v>5598</v>
      </c>
      <c r="L4937">
        <v>4.25</v>
      </c>
      <c r="M4937">
        <v>4.25</v>
      </c>
      <c r="N4937" t="s">
        <v>6085</v>
      </c>
      <c r="O4937" t="s">
        <v>462</v>
      </c>
    </row>
    <row r="4938" spans="1:15" x14ac:dyDescent="0.3">
      <c r="A4938">
        <v>209738</v>
      </c>
      <c r="B4938">
        <v>122</v>
      </c>
      <c r="C4938" t="s">
        <v>552</v>
      </c>
      <c r="D4938" t="s">
        <v>2520</v>
      </c>
      <c r="E4938" t="s">
        <v>3909</v>
      </c>
      <c r="F4938" s="440">
        <v>46058</v>
      </c>
      <c r="G4938">
        <v>19506</v>
      </c>
      <c r="H4938" t="s">
        <v>5919</v>
      </c>
      <c r="I4938" t="s">
        <v>6085</v>
      </c>
      <c r="J4938">
        <v>0.2</v>
      </c>
      <c r="K4938" t="s">
        <v>5598</v>
      </c>
      <c r="L4938">
        <v>8</v>
      </c>
      <c r="M4938">
        <v>40</v>
      </c>
      <c r="N4938" t="s">
        <v>6085</v>
      </c>
      <c r="O4938" t="s">
        <v>462</v>
      </c>
    </row>
    <row r="4939" spans="1:15" x14ac:dyDescent="0.3">
      <c r="A4939">
        <v>209738</v>
      </c>
      <c r="B4939">
        <v>122</v>
      </c>
      <c r="C4939" t="s">
        <v>552</v>
      </c>
      <c r="D4939" t="s">
        <v>2520</v>
      </c>
      <c r="E4939" t="s">
        <v>3909</v>
      </c>
      <c r="F4939" s="440">
        <v>46058</v>
      </c>
      <c r="G4939">
        <v>19621</v>
      </c>
      <c r="H4939" t="s">
        <v>5931</v>
      </c>
      <c r="I4939" t="s">
        <v>6085</v>
      </c>
      <c r="J4939">
        <v>6</v>
      </c>
      <c r="K4939" t="s">
        <v>5598</v>
      </c>
      <c r="L4939">
        <v>15.9</v>
      </c>
      <c r="M4939">
        <v>2.65</v>
      </c>
      <c r="N4939" t="s">
        <v>6085</v>
      </c>
      <c r="O4939" t="s">
        <v>462</v>
      </c>
    </row>
    <row r="4940" spans="1:15" x14ac:dyDescent="0.3">
      <c r="A4940">
        <v>209738</v>
      </c>
      <c r="B4940">
        <v>122</v>
      </c>
      <c r="C4940" t="s">
        <v>552</v>
      </c>
      <c r="D4940" t="s">
        <v>2520</v>
      </c>
      <c r="E4940" t="s">
        <v>3909</v>
      </c>
      <c r="F4940" s="440">
        <v>46058</v>
      </c>
      <c r="G4940">
        <v>19737</v>
      </c>
      <c r="H4940" t="s">
        <v>6337</v>
      </c>
      <c r="I4940" t="s">
        <v>6085</v>
      </c>
      <c r="J4940">
        <v>12</v>
      </c>
      <c r="K4940" t="s">
        <v>5598</v>
      </c>
      <c r="L4940">
        <v>56.4</v>
      </c>
      <c r="M4940">
        <v>4.7</v>
      </c>
      <c r="N4940" t="s">
        <v>6085</v>
      </c>
      <c r="O4940" t="s">
        <v>462</v>
      </c>
    </row>
    <row r="4941" spans="1:15" x14ac:dyDescent="0.3">
      <c r="A4941">
        <v>209738</v>
      </c>
      <c r="B4941">
        <v>122</v>
      </c>
      <c r="C4941" t="s">
        <v>552</v>
      </c>
      <c r="D4941" t="s">
        <v>2520</v>
      </c>
      <c r="E4941" t="s">
        <v>3909</v>
      </c>
      <c r="F4941" s="440">
        <v>46058</v>
      </c>
      <c r="G4941">
        <v>19654</v>
      </c>
      <c r="H4941" t="s">
        <v>5917</v>
      </c>
      <c r="I4941" t="s">
        <v>6085</v>
      </c>
      <c r="J4941">
        <v>2</v>
      </c>
      <c r="K4941" t="s">
        <v>5598</v>
      </c>
      <c r="L4941">
        <v>9.6</v>
      </c>
      <c r="M4941">
        <v>4.8</v>
      </c>
      <c r="N4941" t="s">
        <v>6085</v>
      </c>
      <c r="O4941" t="s">
        <v>462</v>
      </c>
    </row>
    <row r="4942" spans="1:15" x14ac:dyDescent="0.3">
      <c r="A4942">
        <v>209738</v>
      </c>
      <c r="B4942">
        <v>122</v>
      </c>
      <c r="C4942" t="s">
        <v>552</v>
      </c>
      <c r="D4942" t="s">
        <v>2520</v>
      </c>
      <c r="E4942" t="s">
        <v>3909</v>
      </c>
      <c r="F4942" s="440">
        <v>46058</v>
      </c>
      <c r="G4942">
        <v>19575</v>
      </c>
      <c r="H4942" t="s">
        <v>5944</v>
      </c>
      <c r="I4942" t="s">
        <v>6085</v>
      </c>
      <c r="J4942">
        <v>0.6</v>
      </c>
      <c r="K4942" t="s">
        <v>5598</v>
      </c>
      <c r="L4942">
        <v>18</v>
      </c>
      <c r="M4942">
        <v>30</v>
      </c>
      <c r="N4942" t="s">
        <v>6085</v>
      </c>
      <c r="O4942" t="s">
        <v>462</v>
      </c>
    </row>
    <row r="4943" spans="1:15" x14ac:dyDescent="0.3">
      <c r="A4943">
        <v>209738</v>
      </c>
      <c r="B4943">
        <v>122</v>
      </c>
      <c r="C4943" t="s">
        <v>552</v>
      </c>
      <c r="D4943" t="s">
        <v>2520</v>
      </c>
      <c r="E4943" t="s">
        <v>3909</v>
      </c>
      <c r="F4943" s="440">
        <v>46058</v>
      </c>
      <c r="G4943">
        <v>19505</v>
      </c>
      <c r="H4943" t="s">
        <v>5978</v>
      </c>
      <c r="I4943" t="s">
        <v>6085</v>
      </c>
      <c r="J4943">
        <v>1</v>
      </c>
      <c r="K4943" t="s">
        <v>5598</v>
      </c>
      <c r="L4943">
        <v>13</v>
      </c>
      <c r="M4943">
        <v>13</v>
      </c>
      <c r="N4943" t="s">
        <v>6085</v>
      </c>
      <c r="O4943" t="s">
        <v>462</v>
      </c>
    </row>
    <row r="4944" spans="1:15" x14ac:dyDescent="0.3">
      <c r="A4944">
        <v>209738</v>
      </c>
      <c r="B4944">
        <v>122</v>
      </c>
      <c r="C4944" t="s">
        <v>552</v>
      </c>
      <c r="D4944" t="s">
        <v>2520</v>
      </c>
      <c r="E4944" t="s">
        <v>3909</v>
      </c>
      <c r="F4944" s="440">
        <v>46058</v>
      </c>
      <c r="G4944">
        <v>19476</v>
      </c>
      <c r="H4944" t="s">
        <v>6017</v>
      </c>
      <c r="I4944" t="s">
        <v>6085</v>
      </c>
      <c r="J4944">
        <v>0.3</v>
      </c>
      <c r="K4944" t="s">
        <v>5598</v>
      </c>
      <c r="L4944">
        <v>19.5</v>
      </c>
      <c r="M4944">
        <v>65</v>
      </c>
      <c r="N4944" t="s">
        <v>6085</v>
      </c>
      <c r="O4944" t="s">
        <v>462</v>
      </c>
    </row>
    <row r="4945" spans="1:15" x14ac:dyDescent="0.3">
      <c r="A4945">
        <v>209738</v>
      </c>
      <c r="B4945">
        <v>122</v>
      </c>
      <c r="C4945" t="s">
        <v>552</v>
      </c>
      <c r="D4945" t="s">
        <v>2520</v>
      </c>
      <c r="E4945" t="s">
        <v>3909</v>
      </c>
      <c r="F4945" s="440">
        <v>46058</v>
      </c>
      <c r="G4945">
        <v>19478</v>
      </c>
      <c r="H4945" t="s">
        <v>5982</v>
      </c>
      <c r="I4945" t="s">
        <v>6085</v>
      </c>
      <c r="J4945">
        <v>0.5</v>
      </c>
      <c r="K4945" t="s">
        <v>5598</v>
      </c>
      <c r="L4945">
        <v>40</v>
      </c>
      <c r="M4945">
        <v>80</v>
      </c>
      <c r="N4945" t="s">
        <v>6085</v>
      </c>
      <c r="O4945" t="s">
        <v>462</v>
      </c>
    </row>
    <row r="4946" spans="1:15" x14ac:dyDescent="0.3">
      <c r="A4946">
        <v>209738</v>
      </c>
      <c r="B4946">
        <v>122</v>
      </c>
      <c r="C4946" t="s">
        <v>552</v>
      </c>
      <c r="D4946" t="s">
        <v>2520</v>
      </c>
      <c r="E4946" t="s">
        <v>3909</v>
      </c>
      <c r="F4946" s="440">
        <v>46058</v>
      </c>
      <c r="G4946">
        <v>19488</v>
      </c>
      <c r="H4946" t="s">
        <v>5930</v>
      </c>
      <c r="I4946" t="s">
        <v>6085</v>
      </c>
      <c r="J4946">
        <v>0.8</v>
      </c>
      <c r="K4946" t="s">
        <v>5598</v>
      </c>
      <c r="L4946">
        <v>10.4</v>
      </c>
      <c r="M4946">
        <v>13</v>
      </c>
      <c r="N4946" t="s">
        <v>6085</v>
      </c>
      <c r="O4946" t="s">
        <v>462</v>
      </c>
    </row>
    <row r="4947" spans="1:15" x14ac:dyDescent="0.3">
      <c r="A4947">
        <v>209738</v>
      </c>
      <c r="B4947">
        <v>122</v>
      </c>
      <c r="C4947" t="s">
        <v>552</v>
      </c>
      <c r="D4947" t="s">
        <v>2520</v>
      </c>
      <c r="E4947" t="s">
        <v>3909</v>
      </c>
      <c r="F4947" s="440">
        <v>46058</v>
      </c>
      <c r="G4947">
        <v>19498</v>
      </c>
      <c r="H4947" t="s">
        <v>5979</v>
      </c>
      <c r="I4947" t="s">
        <v>6085</v>
      </c>
      <c r="J4947">
        <v>1</v>
      </c>
      <c r="K4947" t="s">
        <v>5598</v>
      </c>
      <c r="L4947">
        <v>15</v>
      </c>
      <c r="M4947">
        <v>15</v>
      </c>
      <c r="N4947" t="s">
        <v>6085</v>
      </c>
      <c r="O4947" t="s">
        <v>462</v>
      </c>
    </row>
    <row r="4948" spans="1:15" x14ac:dyDescent="0.3">
      <c r="A4948">
        <v>209738</v>
      </c>
      <c r="B4948">
        <v>122</v>
      </c>
      <c r="C4948" t="s">
        <v>552</v>
      </c>
      <c r="D4948" t="s">
        <v>2520</v>
      </c>
      <c r="E4948" t="s">
        <v>3909</v>
      </c>
      <c r="F4948" s="440">
        <v>46058</v>
      </c>
      <c r="G4948">
        <v>19558</v>
      </c>
      <c r="H4948" t="s">
        <v>5950</v>
      </c>
      <c r="I4948" t="s">
        <v>6085</v>
      </c>
      <c r="J4948">
        <v>0.6</v>
      </c>
      <c r="K4948" t="s">
        <v>5598</v>
      </c>
      <c r="L4948">
        <v>9</v>
      </c>
      <c r="M4948">
        <v>15</v>
      </c>
      <c r="N4948" t="s">
        <v>6085</v>
      </c>
      <c r="O4948" t="s">
        <v>462</v>
      </c>
    </row>
    <row r="4949" spans="1:15" x14ac:dyDescent="0.3">
      <c r="A4949">
        <v>209738</v>
      </c>
      <c r="B4949">
        <v>122</v>
      </c>
      <c r="C4949" t="s">
        <v>552</v>
      </c>
      <c r="D4949" t="s">
        <v>2520</v>
      </c>
      <c r="E4949" t="s">
        <v>3909</v>
      </c>
      <c r="F4949" s="440">
        <v>46058</v>
      </c>
      <c r="G4949">
        <v>19743</v>
      </c>
      <c r="H4949" t="s">
        <v>5940</v>
      </c>
      <c r="I4949" t="s">
        <v>6085</v>
      </c>
      <c r="J4949">
        <v>2</v>
      </c>
      <c r="K4949" t="s">
        <v>5598</v>
      </c>
      <c r="L4949">
        <v>29</v>
      </c>
      <c r="M4949">
        <v>14.5</v>
      </c>
      <c r="N4949" t="s">
        <v>6085</v>
      </c>
      <c r="O4949" t="s">
        <v>462</v>
      </c>
    </row>
    <row r="4950" spans="1:15" x14ac:dyDescent="0.3">
      <c r="A4950">
        <v>209738</v>
      </c>
      <c r="B4950">
        <v>122</v>
      </c>
      <c r="C4950" t="s">
        <v>552</v>
      </c>
      <c r="D4950" t="s">
        <v>2520</v>
      </c>
      <c r="E4950" t="s">
        <v>3909</v>
      </c>
      <c r="F4950" s="440">
        <v>46058</v>
      </c>
      <c r="G4950">
        <v>23108</v>
      </c>
      <c r="H4950" t="s">
        <v>5986</v>
      </c>
      <c r="I4950" t="s">
        <v>6085</v>
      </c>
      <c r="J4950">
        <v>0.2</v>
      </c>
      <c r="K4950" t="s">
        <v>5598</v>
      </c>
      <c r="L4950">
        <v>12</v>
      </c>
      <c r="M4950">
        <v>60</v>
      </c>
      <c r="N4950" t="s">
        <v>6085</v>
      </c>
      <c r="O4950" t="s">
        <v>462</v>
      </c>
    </row>
    <row r="4951" spans="1:15" x14ac:dyDescent="0.3">
      <c r="A4951">
        <v>209738</v>
      </c>
      <c r="B4951">
        <v>122</v>
      </c>
      <c r="C4951" t="s">
        <v>552</v>
      </c>
      <c r="D4951" t="s">
        <v>2520</v>
      </c>
      <c r="E4951" t="s">
        <v>3909</v>
      </c>
      <c r="F4951" s="440">
        <v>46058</v>
      </c>
      <c r="G4951">
        <v>23113</v>
      </c>
      <c r="H4951" t="s">
        <v>5985</v>
      </c>
      <c r="I4951" t="s">
        <v>6085</v>
      </c>
      <c r="J4951">
        <v>1</v>
      </c>
      <c r="K4951" t="s">
        <v>5598</v>
      </c>
      <c r="L4951">
        <v>8</v>
      </c>
      <c r="M4951">
        <v>8</v>
      </c>
      <c r="N4951" t="s">
        <v>6085</v>
      </c>
      <c r="O4951" t="s">
        <v>462</v>
      </c>
    </row>
    <row r="4952" spans="1:15" x14ac:dyDescent="0.3">
      <c r="A4952">
        <v>209738</v>
      </c>
      <c r="B4952">
        <v>122</v>
      </c>
      <c r="C4952" t="s">
        <v>552</v>
      </c>
      <c r="D4952" t="s">
        <v>2520</v>
      </c>
      <c r="E4952" t="s">
        <v>3909</v>
      </c>
      <c r="F4952" s="440">
        <v>46058</v>
      </c>
      <c r="G4952">
        <v>23241</v>
      </c>
      <c r="H4952" t="s">
        <v>5932</v>
      </c>
      <c r="I4952" t="s">
        <v>6085</v>
      </c>
      <c r="J4952">
        <v>2</v>
      </c>
      <c r="K4952" t="s">
        <v>5598</v>
      </c>
      <c r="L4952">
        <v>19</v>
      </c>
      <c r="M4952">
        <v>9.5</v>
      </c>
      <c r="N4952" t="s">
        <v>6085</v>
      </c>
      <c r="O4952" t="s">
        <v>462</v>
      </c>
    </row>
    <row r="4953" spans="1:15" x14ac:dyDescent="0.3">
      <c r="A4953">
        <v>209738</v>
      </c>
      <c r="B4953">
        <v>122</v>
      </c>
      <c r="C4953" t="s">
        <v>552</v>
      </c>
      <c r="D4953" t="s">
        <v>2520</v>
      </c>
      <c r="E4953" t="s">
        <v>3909</v>
      </c>
      <c r="F4953" s="440">
        <v>46058</v>
      </c>
      <c r="G4953">
        <v>23236</v>
      </c>
      <c r="H4953" t="s">
        <v>5934</v>
      </c>
      <c r="I4953" t="s">
        <v>6085</v>
      </c>
      <c r="J4953">
        <v>1</v>
      </c>
      <c r="K4953" t="s">
        <v>5598</v>
      </c>
      <c r="L4953">
        <v>6.5</v>
      </c>
      <c r="M4953">
        <v>6.5</v>
      </c>
      <c r="N4953" t="s">
        <v>6085</v>
      </c>
      <c r="O4953" t="s">
        <v>462</v>
      </c>
    </row>
    <row r="4954" spans="1:15" x14ac:dyDescent="0.3">
      <c r="A4954">
        <v>209738</v>
      </c>
      <c r="B4954">
        <v>122</v>
      </c>
      <c r="C4954" t="s">
        <v>552</v>
      </c>
      <c r="D4954" t="s">
        <v>2520</v>
      </c>
      <c r="E4954" t="s">
        <v>3909</v>
      </c>
      <c r="F4954" s="440">
        <v>46058</v>
      </c>
      <c r="G4954">
        <v>23359</v>
      </c>
      <c r="H4954" t="s">
        <v>5939</v>
      </c>
      <c r="I4954" t="s">
        <v>6085</v>
      </c>
      <c r="J4954">
        <v>40</v>
      </c>
      <c r="K4954" t="s">
        <v>5598</v>
      </c>
      <c r="L4954">
        <v>94</v>
      </c>
      <c r="M4954">
        <v>2.35</v>
      </c>
      <c r="N4954" t="s">
        <v>6085</v>
      </c>
      <c r="O4954" t="s">
        <v>462</v>
      </c>
    </row>
    <row r="4955" spans="1:15" x14ac:dyDescent="0.3">
      <c r="A4955">
        <v>209738</v>
      </c>
      <c r="B4955">
        <v>122</v>
      </c>
      <c r="C4955" t="s">
        <v>552</v>
      </c>
      <c r="D4955" t="s">
        <v>2520</v>
      </c>
      <c r="E4955" t="s">
        <v>3909</v>
      </c>
      <c r="F4955" s="440">
        <v>46058</v>
      </c>
      <c r="G4955">
        <v>23361</v>
      </c>
      <c r="H4955" t="s">
        <v>5937</v>
      </c>
      <c r="I4955" t="s">
        <v>6085</v>
      </c>
      <c r="J4955">
        <v>60</v>
      </c>
      <c r="K4955" t="s">
        <v>5598</v>
      </c>
      <c r="L4955">
        <v>180</v>
      </c>
      <c r="M4955">
        <v>3</v>
      </c>
      <c r="N4955" t="s">
        <v>6085</v>
      </c>
      <c r="O4955" t="s">
        <v>462</v>
      </c>
    </row>
    <row r="4956" spans="1:15" x14ac:dyDescent="0.3">
      <c r="A4956">
        <v>209738</v>
      </c>
      <c r="B4956">
        <v>122</v>
      </c>
      <c r="C4956" t="s">
        <v>552</v>
      </c>
      <c r="D4956" t="s">
        <v>2520</v>
      </c>
      <c r="E4956" t="s">
        <v>3909</v>
      </c>
      <c r="F4956" s="440">
        <v>46058</v>
      </c>
      <c r="G4956">
        <v>23389</v>
      </c>
      <c r="H4956" t="s">
        <v>5923</v>
      </c>
      <c r="I4956" t="s">
        <v>6085</v>
      </c>
      <c r="J4956">
        <v>8</v>
      </c>
      <c r="K4956" t="s">
        <v>5598</v>
      </c>
      <c r="L4956">
        <v>44</v>
      </c>
      <c r="M4956">
        <v>5.5</v>
      </c>
      <c r="N4956" t="s">
        <v>6085</v>
      </c>
      <c r="O4956" t="s">
        <v>462</v>
      </c>
    </row>
    <row r="4957" spans="1:15" x14ac:dyDescent="0.3">
      <c r="A4957">
        <v>209738</v>
      </c>
      <c r="B4957">
        <v>122</v>
      </c>
      <c r="C4957" t="s">
        <v>552</v>
      </c>
      <c r="D4957" t="s">
        <v>2520</v>
      </c>
      <c r="E4957" t="s">
        <v>3909</v>
      </c>
      <c r="F4957" s="440">
        <v>46058</v>
      </c>
      <c r="G4957">
        <v>23390</v>
      </c>
      <c r="H4957" t="s">
        <v>5922</v>
      </c>
      <c r="I4957" t="s">
        <v>6085</v>
      </c>
      <c r="J4957">
        <v>6</v>
      </c>
      <c r="K4957" t="s">
        <v>5598</v>
      </c>
      <c r="L4957">
        <v>51</v>
      </c>
      <c r="M4957">
        <v>8.5</v>
      </c>
      <c r="N4957" t="s">
        <v>6085</v>
      </c>
      <c r="O4957" t="s">
        <v>462</v>
      </c>
    </row>
    <row r="4958" spans="1:15" x14ac:dyDescent="0.3">
      <c r="A4958">
        <v>209738</v>
      </c>
      <c r="B4958">
        <v>122</v>
      </c>
      <c r="C4958" t="s">
        <v>552</v>
      </c>
      <c r="D4958" t="s">
        <v>2520</v>
      </c>
      <c r="E4958" t="s">
        <v>3909</v>
      </c>
      <c r="F4958" s="440">
        <v>46058</v>
      </c>
      <c r="G4958">
        <v>23095</v>
      </c>
      <c r="H4958" t="s">
        <v>5942</v>
      </c>
      <c r="I4958" t="s">
        <v>6085</v>
      </c>
      <c r="J4958">
        <v>150</v>
      </c>
      <c r="K4958" t="s">
        <v>5613</v>
      </c>
      <c r="L4958">
        <v>142.5</v>
      </c>
      <c r="M4958">
        <v>0.95</v>
      </c>
      <c r="N4958" t="s">
        <v>6085</v>
      </c>
      <c r="O4958" t="s">
        <v>462</v>
      </c>
    </row>
    <row r="4959" spans="1:15" x14ac:dyDescent="0.3">
      <c r="A4959">
        <v>209738</v>
      </c>
      <c r="B4959">
        <v>122</v>
      </c>
      <c r="C4959" t="s">
        <v>552</v>
      </c>
      <c r="D4959" t="s">
        <v>2520</v>
      </c>
      <c r="E4959" t="s">
        <v>3909</v>
      </c>
      <c r="F4959" s="440">
        <v>46058</v>
      </c>
      <c r="G4959">
        <v>19472</v>
      </c>
      <c r="H4959" t="s">
        <v>6064</v>
      </c>
      <c r="I4959" t="s">
        <v>6085</v>
      </c>
      <c r="J4959">
        <v>1.2</v>
      </c>
      <c r="K4959" t="s">
        <v>5598</v>
      </c>
      <c r="L4959">
        <v>32.4</v>
      </c>
      <c r="M4959">
        <v>27</v>
      </c>
      <c r="N4959" t="s">
        <v>6085</v>
      </c>
      <c r="O4959" t="s">
        <v>462</v>
      </c>
    </row>
    <row r="4960" spans="1:15" x14ac:dyDescent="0.3">
      <c r="A4960">
        <v>209737</v>
      </c>
      <c r="B4960">
        <v>122</v>
      </c>
      <c r="C4960" t="s">
        <v>552</v>
      </c>
      <c r="D4960" t="s">
        <v>3769</v>
      </c>
      <c r="E4960" t="s">
        <v>3910</v>
      </c>
      <c r="F4960" s="440">
        <v>46056</v>
      </c>
      <c r="G4960">
        <v>19654</v>
      </c>
      <c r="H4960" t="s">
        <v>5917</v>
      </c>
      <c r="I4960" t="s">
        <v>6085</v>
      </c>
      <c r="J4960">
        <v>5</v>
      </c>
      <c r="K4960" t="s">
        <v>5598</v>
      </c>
      <c r="L4960">
        <v>18.149999999999999</v>
      </c>
      <c r="M4960">
        <v>3.63</v>
      </c>
      <c r="N4960" t="s">
        <v>6085</v>
      </c>
      <c r="O4960" t="s">
        <v>462</v>
      </c>
    </row>
    <row r="4961" spans="1:15" x14ac:dyDescent="0.3">
      <c r="A4961">
        <v>209737</v>
      </c>
      <c r="B4961">
        <v>122</v>
      </c>
      <c r="C4961" t="s">
        <v>552</v>
      </c>
      <c r="D4961" t="s">
        <v>3769</v>
      </c>
      <c r="E4961" t="s">
        <v>3910</v>
      </c>
      <c r="F4961" s="440">
        <v>46056</v>
      </c>
      <c r="G4961">
        <v>19572</v>
      </c>
      <c r="H4961" t="s">
        <v>5945</v>
      </c>
      <c r="I4961" t="s">
        <v>6085</v>
      </c>
      <c r="J4961">
        <v>0.6</v>
      </c>
      <c r="K4961" t="s">
        <v>5598</v>
      </c>
      <c r="L4961">
        <v>11.25</v>
      </c>
      <c r="M4961">
        <v>18.75</v>
      </c>
      <c r="N4961" t="s">
        <v>6085</v>
      </c>
      <c r="O4961" t="s">
        <v>462</v>
      </c>
    </row>
    <row r="4962" spans="1:15" x14ac:dyDescent="0.3">
      <c r="A4962">
        <v>209737</v>
      </c>
      <c r="B4962">
        <v>122</v>
      </c>
      <c r="C4962" t="s">
        <v>552</v>
      </c>
      <c r="D4962" t="s">
        <v>3769</v>
      </c>
      <c r="E4962" t="s">
        <v>3910</v>
      </c>
      <c r="F4962" s="440">
        <v>46056</v>
      </c>
      <c r="G4962">
        <v>19721</v>
      </c>
      <c r="H4962" t="s">
        <v>5952</v>
      </c>
      <c r="I4962" t="s">
        <v>6085</v>
      </c>
      <c r="J4962">
        <v>1.2</v>
      </c>
      <c r="K4962" t="s">
        <v>5598</v>
      </c>
      <c r="L4962">
        <v>40.5</v>
      </c>
      <c r="M4962">
        <v>33.75</v>
      </c>
      <c r="N4962" t="s">
        <v>6085</v>
      </c>
      <c r="O4962" t="s">
        <v>462</v>
      </c>
    </row>
    <row r="4963" spans="1:15" x14ac:dyDescent="0.3">
      <c r="A4963">
        <v>209737</v>
      </c>
      <c r="B4963">
        <v>122</v>
      </c>
      <c r="C4963" t="s">
        <v>552</v>
      </c>
      <c r="D4963" t="s">
        <v>3769</v>
      </c>
      <c r="E4963" t="s">
        <v>3910</v>
      </c>
      <c r="F4963" s="440">
        <v>46056</v>
      </c>
      <c r="G4963">
        <v>19759</v>
      </c>
      <c r="H4963" t="s">
        <v>6016</v>
      </c>
      <c r="I4963" t="s">
        <v>6085</v>
      </c>
      <c r="J4963">
        <v>10</v>
      </c>
      <c r="K4963" t="s">
        <v>5598</v>
      </c>
      <c r="L4963">
        <v>106.3</v>
      </c>
      <c r="M4963">
        <v>10.63</v>
      </c>
      <c r="N4963" t="s">
        <v>6085</v>
      </c>
      <c r="O4963" t="s">
        <v>462</v>
      </c>
    </row>
    <row r="4964" spans="1:15" x14ac:dyDescent="0.3">
      <c r="A4964">
        <v>209737</v>
      </c>
      <c r="B4964">
        <v>122</v>
      </c>
      <c r="C4964" t="s">
        <v>552</v>
      </c>
      <c r="D4964" t="s">
        <v>3769</v>
      </c>
      <c r="E4964" t="s">
        <v>3910</v>
      </c>
      <c r="F4964" s="440">
        <v>46056</v>
      </c>
      <c r="G4964">
        <v>19790</v>
      </c>
      <c r="H4964" t="s">
        <v>5948</v>
      </c>
      <c r="I4964" t="s">
        <v>6085</v>
      </c>
      <c r="J4964">
        <v>4</v>
      </c>
      <c r="K4964" t="s">
        <v>5598</v>
      </c>
      <c r="L4964">
        <v>175</v>
      </c>
      <c r="M4964">
        <v>43.75</v>
      </c>
      <c r="N4964" t="s">
        <v>6085</v>
      </c>
      <c r="O4964" t="s">
        <v>462</v>
      </c>
    </row>
    <row r="4965" spans="1:15" x14ac:dyDescent="0.3">
      <c r="A4965">
        <v>209737</v>
      </c>
      <c r="B4965">
        <v>122</v>
      </c>
      <c r="C4965" t="s">
        <v>552</v>
      </c>
      <c r="D4965" t="s">
        <v>3769</v>
      </c>
      <c r="E4965" t="s">
        <v>3910</v>
      </c>
      <c r="F4965" s="440">
        <v>46056</v>
      </c>
      <c r="G4965">
        <v>19846</v>
      </c>
      <c r="H4965" t="s">
        <v>6060</v>
      </c>
      <c r="I4965" t="s">
        <v>6085</v>
      </c>
      <c r="J4965">
        <v>0.5</v>
      </c>
      <c r="K4965" t="s">
        <v>5598</v>
      </c>
      <c r="L4965">
        <v>9.3800000000000008</v>
      </c>
      <c r="M4965">
        <v>18.760000000000002</v>
      </c>
      <c r="N4965" t="s">
        <v>6085</v>
      </c>
      <c r="O4965" t="s">
        <v>462</v>
      </c>
    </row>
    <row r="4966" spans="1:15" x14ac:dyDescent="0.3">
      <c r="A4966">
        <v>209737</v>
      </c>
      <c r="B4966">
        <v>122</v>
      </c>
      <c r="C4966" t="s">
        <v>552</v>
      </c>
      <c r="D4966" t="s">
        <v>3769</v>
      </c>
      <c r="E4966" t="s">
        <v>3910</v>
      </c>
      <c r="F4966" s="440">
        <v>46056</v>
      </c>
      <c r="G4966">
        <v>23389</v>
      </c>
      <c r="H4966" t="s">
        <v>5923</v>
      </c>
      <c r="I4966" t="s">
        <v>6085</v>
      </c>
      <c r="J4966">
        <v>4</v>
      </c>
      <c r="K4966" t="s">
        <v>5598</v>
      </c>
      <c r="L4966">
        <v>17.52</v>
      </c>
      <c r="M4966">
        <v>4.38</v>
      </c>
      <c r="N4966" t="s">
        <v>6085</v>
      </c>
      <c r="O4966" t="s">
        <v>462</v>
      </c>
    </row>
    <row r="4967" spans="1:15" x14ac:dyDescent="0.3">
      <c r="A4967">
        <v>209737</v>
      </c>
      <c r="B4967">
        <v>122</v>
      </c>
      <c r="C4967" t="s">
        <v>552</v>
      </c>
      <c r="D4967" t="s">
        <v>3769</v>
      </c>
      <c r="E4967" t="s">
        <v>3910</v>
      </c>
      <c r="F4967" s="440">
        <v>46056</v>
      </c>
      <c r="G4967">
        <v>19490</v>
      </c>
      <c r="H4967" t="s">
        <v>6324</v>
      </c>
      <c r="I4967" t="s">
        <v>6085</v>
      </c>
      <c r="J4967">
        <v>0.4</v>
      </c>
      <c r="K4967" t="s">
        <v>5598</v>
      </c>
      <c r="L4967">
        <v>30</v>
      </c>
      <c r="M4967">
        <v>75</v>
      </c>
      <c r="N4967" t="s">
        <v>6085</v>
      </c>
      <c r="O4967" t="s">
        <v>462</v>
      </c>
    </row>
    <row r="4968" spans="1:15" x14ac:dyDescent="0.3">
      <c r="A4968">
        <v>209737</v>
      </c>
      <c r="B4968">
        <v>122</v>
      </c>
      <c r="C4968" t="s">
        <v>552</v>
      </c>
      <c r="D4968" t="s">
        <v>3769</v>
      </c>
      <c r="E4968" t="s">
        <v>3910</v>
      </c>
      <c r="F4968" s="440">
        <v>46056</v>
      </c>
      <c r="G4968">
        <v>26425</v>
      </c>
      <c r="H4968" t="s">
        <v>5949</v>
      </c>
      <c r="I4968" t="s">
        <v>6085</v>
      </c>
      <c r="J4968">
        <v>23</v>
      </c>
      <c r="K4968" t="s">
        <v>5598</v>
      </c>
      <c r="L4968">
        <v>690</v>
      </c>
      <c r="M4968">
        <v>30</v>
      </c>
      <c r="N4968" t="s">
        <v>6085</v>
      </c>
      <c r="O4968" t="s">
        <v>462</v>
      </c>
    </row>
    <row r="4969" spans="1:15" x14ac:dyDescent="0.3">
      <c r="A4969">
        <v>209737</v>
      </c>
      <c r="B4969">
        <v>122</v>
      </c>
      <c r="C4969" t="s">
        <v>552</v>
      </c>
      <c r="D4969" t="s">
        <v>3769</v>
      </c>
      <c r="E4969" t="s">
        <v>3910</v>
      </c>
      <c r="F4969" s="440">
        <v>46056</v>
      </c>
      <c r="G4969">
        <v>23184</v>
      </c>
      <c r="H4969" t="s">
        <v>5956</v>
      </c>
      <c r="I4969" t="s">
        <v>6085</v>
      </c>
      <c r="J4969">
        <v>2</v>
      </c>
      <c r="K4969" t="s">
        <v>5598</v>
      </c>
      <c r="L4969">
        <v>19.600000000000001</v>
      </c>
      <c r="M4969">
        <v>9.8000000000000007</v>
      </c>
      <c r="N4969" t="s">
        <v>6085</v>
      </c>
      <c r="O4969" t="s">
        <v>462</v>
      </c>
    </row>
    <row r="4970" spans="1:15" x14ac:dyDescent="0.3">
      <c r="A4970">
        <v>209737</v>
      </c>
      <c r="B4970">
        <v>122</v>
      </c>
      <c r="C4970" t="s">
        <v>552</v>
      </c>
      <c r="D4970" t="s">
        <v>3769</v>
      </c>
      <c r="E4970" t="s">
        <v>3910</v>
      </c>
      <c r="F4970" s="440">
        <v>46056</v>
      </c>
      <c r="G4970">
        <v>26631</v>
      </c>
      <c r="H4970" t="s">
        <v>6117</v>
      </c>
      <c r="I4970" t="s">
        <v>6085</v>
      </c>
      <c r="J4970">
        <v>1</v>
      </c>
      <c r="K4970" t="s">
        <v>5598</v>
      </c>
      <c r="L4970">
        <v>43.75</v>
      </c>
      <c r="M4970">
        <v>43.75</v>
      </c>
      <c r="N4970" t="s">
        <v>6085</v>
      </c>
      <c r="O4970" t="s">
        <v>462</v>
      </c>
    </row>
    <row r="4971" spans="1:15" x14ac:dyDescent="0.3">
      <c r="A4971">
        <v>209731</v>
      </c>
      <c r="B4971">
        <v>122</v>
      </c>
      <c r="C4971" t="s">
        <v>552</v>
      </c>
      <c r="D4971" t="s">
        <v>2520</v>
      </c>
      <c r="E4971" t="s">
        <v>3911</v>
      </c>
      <c r="F4971" s="440">
        <v>46059</v>
      </c>
      <c r="G4971">
        <v>19654</v>
      </c>
      <c r="H4971" t="s">
        <v>5917</v>
      </c>
      <c r="I4971" t="s">
        <v>6085</v>
      </c>
      <c r="J4971">
        <v>5</v>
      </c>
      <c r="K4971" t="s">
        <v>5598</v>
      </c>
      <c r="L4971">
        <v>24</v>
      </c>
      <c r="M4971">
        <v>4.8</v>
      </c>
      <c r="N4971" t="s">
        <v>6085</v>
      </c>
      <c r="O4971" t="s">
        <v>462</v>
      </c>
    </row>
    <row r="4972" spans="1:15" x14ac:dyDescent="0.3">
      <c r="A4972">
        <v>209731</v>
      </c>
      <c r="B4972">
        <v>122</v>
      </c>
      <c r="C4972" t="s">
        <v>552</v>
      </c>
      <c r="D4972" t="s">
        <v>2520</v>
      </c>
      <c r="E4972" t="s">
        <v>3911</v>
      </c>
      <c r="F4972" s="440">
        <v>46059</v>
      </c>
      <c r="G4972">
        <v>19575</v>
      </c>
      <c r="H4972" t="s">
        <v>5944</v>
      </c>
      <c r="I4972" t="s">
        <v>6085</v>
      </c>
      <c r="J4972">
        <v>0.6</v>
      </c>
      <c r="K4972" t="s">
        <v>5598</v>
      </c>
      <c r="L4972">
        <v>18</v>
      </c>
      <c r="M4972">
        <v>30</v>
      </c>
      <c r="N4972" t="s">
        <v>6085</v>
      </c>
      <c r="O4972" t="s">
        <v>462</v>
      </c>
    </row>
    <row r="4973" spans="1:15" x14ac:dyDescent="0.3">
      <c r="A4973">
        <v>209731</v>
      </c>
      <c r="B4973">
        <v>122</v>
      </c>
      <c r="C4973" t="s">
        <v>552</v>
      </c>
      <c r="D4973" t="s">
        <v>2520</v>
      </c>
      <c r="E4973" t="s">
        <v>3911</v>
      </c>
      <c r="F4973" s="440">
        <v>46059</v>
      </c>
      <c r="G4973">
        <v>19589</v>
      </c>
      <c r="H4973" t="s">
        <v>5943</v>
      </c>
      <c r="I4973" t="s">
        <v>6085</v>
      </c>
      <c r="J4973">
        <v>1</v>
      </c>
      <c r="K4973" t="s">
        <v>5598</v>
      </c>
      <c r="L4973">
        <v>4</v>
      </c>
      <c r="M4973">
        <v>4</v>
      </c>
      <c r="N4973" t="s">
        <v>6085</v>
      </c>
      <c r="O4973" t="s">
        <v>462</v>
      </c>
    </row>
    <row r="4974" spans="1:15" x14ac:dyDescent="0.3">
      <c r="A4974">
        <v>209731</v>
      </c>
      <c r="B4974">
        <v>122</v>
      </c>
      <c r="C4974" t="s">
        <v>552</v>
      </c>
      <c r="D4974" t="s">
        <v>2520</v>
      </c>
      <c r="E4974" t="s">
        <v>3911</v>
      </c>
      <c r="F4974" s="440">
        <v>46059</v>
      </c>
      <c r="G4974">
        <v>19505</v>
      </c>
      <c r="H4974" t="s">
        <v>5978</v>
      </c>
      <c r="I4974" t="s">
        <v>6085</v>
      </c>
      <c r="J4974">
        <v>1</v>
      </c>
      <c r="K4974" t="s">
        <v>5598</v>
      </c>
      <c r="L4974">
        <v>13</v>
      </c>
      <c r="M4974">
        <v>13</v>
      </c>
      <c r="N4974" t="s">
        <v>6085</v>
      </c>
      <c r="O4974" t="s">
        <v>462</v>
      </c>
    </row>
    <row r="4975" spans="1:15" x14ac:dyDescent="0.3">
      <c r="A4975">
        <v>209731</v>
      </c>
      <c r="B4975">
        <v>122</v>
      </c>
      <c r="C4975" t="s">
        <v>552</v>
      </c>
      <c r="D4975" t="s">
        <v>2520</v>
      </c>
      <c r="E4975" t="s">
        <v>3911</v>
      </c>
      <c r="F4975" s="440">
        <v>46059</v>
      </c>
      <c r="G4975">
        <v>19488</v>
      </c>
      <c r="H4975" t="s">
        <v>5930</v>
      </c>
      <c r="I4975" t="s">
        <v>6085</v>
      </c>
      <c r="J4975">
        <v>0.8</v>
      </c>
      <c r="K4975" t="s">
        <v>5598</v>
      </c>
      <c r="L4975">
        <v>9.6</v>
      </c>
      <c r="M4975">
        <v>12</v>
      </c>
      <c r="N4975" t="s">
        <v>6085</v>
      </c>
      <c r="O4975" t="s">
        <v>462</v>
      </c>
    </row>
    <row r="4976" spans="1:15" x14ac:dyDescent="0.3">
      <c r="A4976">
        <v>209731</v>
      </c>
      <c r="B4976">
        <v>122</v>
      </c>
      <c r="C4976" t="s">
        <v>552</v>
      </c>
      <c r="D4976" t="s">
        <v>2520</v>
      </c>
      <c r="E4976" t="s">
        <v>3911</v>
      </c>
      <c r="F4976" s="440">
        <v>46059</v>
      </c>
      <c r="G4976">
        <v>19498</v>
      </c>
      <c r="H4976" t="s">
        <v>5979</v>
      </c>
      <c r="I4976" t="s">
        <v>6085</v>
      </c>
      <c r="J4976">
        <v>1</v>
      </c>
      <c r="K4976" t="s">
        <v>5598</v>
      </c>
      <c r="L4976">
        <v>14</v>
      </c>
      <c r="M4976">
        <v>14</v>
      </c>
      <c r="N4976" t="s">
        <v>6085</v>
      </c>
      <c r="O4976" t="s">
        <v>462</v>
      </c>
    </row>
    <row r="4977" spans="1:15" x14ac:dyDescent="0.3">
      <c r="A4977">
        <v>209731</v>
      </c>
      <c r="B4977">
        <v>122</v>
      </c>
      <c r="C4977" t="s">
        <v>552</v>
      </c>
      <c r="D4977" t="s">
        <v>2520</v>
      </c>
      <c r="E4977" t="s">
        <v>3911</v>
      </c>
      <c r="F4977" s="440">
        <v>46059</v>
      </c>
      <c r="G4977">
        <v>19476</v>
      </c>
      <c r="H4977" t="s">
        <v>6017</v>
      </c>
      <c r="I4977" t="s">
        <v>6085</v>
      </c>
      <c r="J4977">
        <v>0.3</v>
      </c>
      <c r="K4977" t="s">
        <v>5598</v>
      </c>
      <c r="L4977">
        <v>18</v>
      </c>
      <c r="M4977">
        <v>60</v>
      </c>
      <c r="N4977" t="s">
        <v>6085</v>
      </c>
      <c r="O4977" t="s">
        <v>462</v>
      </c>
    </row>
    <row r="4978" spans="1:15" x14ac:dyDescent="0.3">
      <c r="A4978">
        <v>209731</v>
      </c>
      <c r="B4978">
        <v>122</v>
      </c>
      <c r="C4978" t="s">
        <v>552</v>
      </c>
      <c r="D4978" t="s">
        <v>2520</v>
      </c>
      <c r="E4978" t="s">
        <v>3911</v>
      </c>
      <c r="F4978" s="440">
        <v>46059</v>
      </c>
      <c r="G4978">
        <v>19558</v>
      </c>
      <c r="H4978" t="s">
        <v>5950</v>
      </c>
      <c r="I4978" t="s">
        <v>6085</v>
      </c>
      <c r="J4978">
        <v>0.6</v>
      </c>
      <c r="K4978" t="s">
        <v>5598</v>
      </c>
      <c r="L4978">
        <v>9</v>
      </c>
      <c r="M4978">
        <v>15</v>
      </c>
      <c r="N4978" t="s">
        <v>6085</v>
      </c>
      <c r="O4978" t="s">
        <v>462</v>
      </c>
    </row>
    <row r="4979" spans="1:15" x14ac:dyDescent="0.3">
      <c r="A4979">
        <v>209731</v>
      </c>
      <c r="B4979">
        <v>122</v>
      </c>
      <c r="C4979" t="s">
        <v>552</v>
      </c>
      <c r="D4979" t="s">
        <v>2520</v>
      </c>
      <c r="E4979" t="s">
        <v>3911</v>
      </c>
      <c r="F4979" s="440">
        <v>46059</v>
      </c>
      <c r="G4979">
        <v>23113</v>
      </c>
      <c r="H4979" t="s">
        <v>5985</v>
      </c>
      <c r="I4979" t="s">
        <v>6085</v>
      </c>
      <c r="J4979">
        <v>0.8</v>
      </c>
      <c r="K4979" t="s">
        <v>5598</v>
      </c>
      <c r="L4979">
        <v>6.4</v>
      </c>
      <c r="M4979">
        <v>8</v>
      </c>
      <c r="N4979" t="s">
        <v>6085</v>
      </c>
      <c r="O4979" t="s">
        <v>462</v>
      </c>
    </row>
    <row r="4980" spans="1:15" x14ac:dyDescent="0.3">
      <c r="A4980">
        <v>209731</v>
      </c>
      <c r="B4980">
        <v>122</v>
      </c>
      <c r="C4980" t="s">
        <v>552</v>
      </c>
      <c r="D4980" t="s">
        <v>2520</v>
      </c>
      <c r="E4980" t="s">
        <v>3911</v>
      </c>
      <c r="F4980" s="440">
        <v>46059</v>
      </c>
      <c r="G4980">
        <v>23359</v>
      </c>
      <c r="H4980" t="s">
        <v>5939</v>
      </c>
      <c r="I4980" t="s">
        <v>6085</v>
      </c>
      <c r="J4980">
        <v>10</v>
      </c>
      <c r="K4980" t="s">
        <v>5598</v>
      </c>
      <c r="L4980">
        <v>23.5</v>
      </c>
      <c r="M4980">
        <v>2.35</v>
      </c>
      <c r="N4980" t="s">
        <v>6085</v>
      </c>
      <c r="O4980" t="s">
        <v>462</v>
      </c>
    </row>
    <row r="4981" spans="1:15" x14ac:dyDescent="0.3">
      <c r="A4981">
        <v>209731</v>
      </c>
      <c r="B4981">
        <v>122</v>
      </c>
      <c r="C4981" t="s">
        <v>552</v>
      </c>
      <c r="D4981" t="s">
        <v>2520</v>
      </c>
      <c r="E4981" t="s">
        <v>3911</v>
      </c>
      <c r="F4981" s="440">
        <v>46059</v>
      </c>
      <c r="G4981">
        <v>23361</v>
      </c>
      <c r="H4981" t="s">
        <v>5937</v>
      </c>
      <c r="I4981" t="s">
        <v>6085</v>
      </c>
      <c r="J4981">
        <v>20</v>
      </c>
      <c r="K4981" t="s">
        <v>5598</v>
      </c>
      <c r="L4981">
        <v>60</v>
      </c>
      <c r="M4981">
        <v>3</v>
      </c>
      <c r="N4981" t="s">
        <v>6085</v>
      </c>
      <c r="O4981" t="s">
        <v>462</v>
      </c>
    </row>
    <row r="4982" spans="1:15" x14ac:dyDescent="0.3">
      <c r="A4982">
        <v>209731</v>
      </c>
      <c r="B4982">
        <v>122</v>
      </c>
      <c r="C4982" t="s">
        <v>552</v>
      </c>
      <c r="D4982" t="s">
        <v>2520</v>
      </c>
      <c r="E4982" t="s">
        <v>3911</v>
      </c>
      <c r="F4982" s="440">
        <v>46059</v>
      </c>
      <c r="G4982">
        <v>23198</v>
      </c>
      <c r="H4982" t="s">
        <v>5947</v>
      </c>
      <c r="I4982" t="s">
        <v>6085</v>
      </c>
      <c r="J4982">
        <v>1</v>
      </c>
      <c r="K4982" t="s">
        <v>5598</v>
      </c>
      <c r="L4982">
        <v>16</v>
      </c>
      <c r="M4982">
        <v>16</v>
      </c>
      <c r="N4982" t="s">
        <v>6085</v>
      </c>
      <c r="O4982" t="s">
        <v>462</v>
      </c>
    </row>
    <row r="4983" spans="1:15" x14ac:dyDescent="0.3">
      <c r="A4983">
        <v>209731</v>
      </c>
      <c r="B4983">
        <v>122</v>
      </c>
      <c r="C4983" t="s">
        <v>552</v>
      </c>
      <c r="D4983" t="s">
        <v>2520</v>
      </c>
      <c r="E4983" t="s">
        <v>3911</v>
      </c>
      <c r="F4983" s="440">
        <v>46059</v>
      </c>
      <c r="G4983">
        <v>23236</v>
      </c>
      <c r="H4983" t="s">
        <v>5934</v>
      </c>
      <c r="I4983" t="s">
        <v>6085</v>
      </c>
      <c r="J4983">
        <v>1.2</v>
      </c>
      <c r="K4983" t="s">
        <v>5598</v>
      </c>
      <c r="L4983">
        <v>7.2</v>
      </c>
      <c r="M4983">
        <v>6</v>
      </c>
      <c r="N4983" t="s">
        <v>6085</v>
      </c>
      <c r="O4983" t="s">
        <v>462</v>
      </c>
    </row>
    <row r="4984" spans="1:15" x14ac:dyDescent="0.3">
      <c r="A4984">
        <v>209731</v>
      </c>
      <c r="B4984">
        <v>122</v>
      </c>
      <c r="C4984" t="s">
        <v>552</v>
      </c>
      <c r="D4984" t="s">
        <v>2520</v>
      </c>
      <c r="E4984" t="s">
        <v>3911</v>
      </c>
      <c r="F4984" s="440">
        <v>46059</v>
      </c>
      <c r="G4984">
        <v>23095</v>
      </c>
      <c r="H4984" t="s">
        <v>5942</v>
      </c>
      <c r="I4984" t="s">
        <v>6085</v>
      </c>
      <c r="J4984">
        <v>100</v>
      </c>
      <c r="K4984" t="s">
        <v>5613</v>
      </c>
      <c r="L4984">
        <v>95</v>
      </c>
      <c r="M4984">
        <v>0.95</v>
      </c>
      <c r="N4984" t="s">
        <v>6085</v>
      </c>
      <c r="O4984" t="s">
        <v>462</v>
      </c>
    </row>
    <row r="4985" spans="1:15" x14ac:dyDescent="0.3">
      <c r="A4985">
        <v>209731</v>
      </c>
      <c r="B4985">
        <v>122</v>
      </c>
      <c r="C4985" t="s">
        <v>552</v>
      </c>
      <c r="D4985" t="s">
        <v>2520</v>
      </c>
      <c r="E4985" t="s">
        <v>3911</v>
      </c>
      <c r="F4985" s="440">
        <v>46059</v>
      </c>
      <c r="G4985">
        <v>19472</v>
      </c>
      <c r="H4985" t="s">
        <v>6064</v>
      </c>
      <c r="I4985" t="s">
        <v>6085</v>
      </c>
      <c r="J4985">
        <v>1</v>
      </c>
      <c r="K4985" t="s">
        <v>5598</v>
      </c>
      <c r="L4985">
        <v>27</v>
      </c>
      <c r="M4985">
        <v>27</v>
      </c>
      <c r="N4985" t="s">
        <v>6085</v>
      </c>
      <c r="O4985" t="s">
        <v>462</v>
      </c>
    </row>
    <row r="4986" spans="1:15" x14ac:dyDescent="0.3">
      <c r="A4986">
        <v>208805</v>
      </c>
      <c r="B4986">
        <v>122</v>
      </c>
      <c r="C4986" t="s">
        <v>552</v>
      </c>
      <c r="D4986" t="s">
        <v>2758</v>
      </c>
      <c r="E4986" t="s">
        <v>3912</v>
      </c>
      <c r="F4986" s="440">
        <v>46065</v>
      </c>
      <c r="G4986">
        <v>28220</v>
      </c>
      <c r="H4986" t="s">
        <v>6126</v>
      </c>
      <c r="I4986" t="s">
        <v>6085</v>
      </c>
      <c r="J4986">
        <v>5</v>
      </c>
      <c r="K4986" t="s">
        <v>5598</v>
      </c>
      <c r="L4986">
        <v>150</v>
      </c>
      <c r="M4986">
        <v>30</v>
      </c>
      <c r="N4986" t="s">
        <v>6085</v>
      </c>
      <c r="O4986" t="s">
        <v>462</v>
      </c>
    </row>
    <row r="4987" spans="1:15" x14ac:dyDescent="0.3">
      <c r="A4987">
        <v>208805</v>
      </c>
      <c r="B4987">
        <v>122</v>
      </c>
      <c r="C4987" t="s">
        <v>552</v>
      </c>
      <c r="D4987" t="s">
        <v>2758</v>
      </c>
      <c r="E4987" t="s">
        <v>3912</v>
      </c>
      <c r="F4987" s="440">
        <v>46065</v>
      </c>
      <c r="G4987">
        <v>28221</v>
      </c>
      <c r="H4987" t="s">
        <v>6124</v>
      </c>
      <c r="I4987" t="s">
        <v>6085</v>
      </c>
      <c r="J4987">
        <v>5</v>
      </c>
      <c r="K4987" t="s">
        <v>5598</v>
      </c>
      <c r="L4987">
        <v>190</v>
      </c>
      <c r="M4987">
        <v>38</v>
      </c>
      <c r="N4987" t="s">
        <v>6085</v>
      </c>
      <c r="O4987" t="s">
        <v>462</v>
      </c>
    </row>
    <row r="4988" spans="1:15" x14ac:dyDescent="0.3">
      <c r="A4988">
        <v>208805</v>
      </c>
      <c r="B4988">
        <v>122</v>
      </c>
      <c r="C4988" t="s">
        <v>552</v>
      </c>
      <c r="D4988" t="s">
        <v>2758</v>
      </c>
      <c r="E4988" t="s">
        <v>3912</v>
      </c>
      <c r="F4988" s="440">
        <v>46065</v>
      </c>
      <c r="G4988">
        <v>28222</v>
      </c>
      <c r="H4988" t="s">
        <v>6125</v>
      </c>
      <c r="I4988" t="s">
        <v>6085</v>
      </c>
      <c r="J4988">
        <v>5</v>
      </c>
      <c r="K4988" t="s">
        <v>5598</v>
      </c>
      <c r="L4988">
        <v>210</v>
      </c>
      <c r="M4988">
        <v>42</v>
      </c>
      <c r="N4988" t="s">
        <v>6085</v>
      </c>
      <c r="O4988" t="s">
        <v>462</v>
      </c>
    </row>
    <row r="4989" spans="1:15" x14ac:dyDescent="0.3">
      <c r="A4989">
        <v>208803</v>
      </c>
      <c r="B4989">
        <v>122</v>
      </c>
      <c r="C4989" t="s">
        <v>552</v>
      </c>
      <c r="D4989" t="s">
        <v>2746</v>
      </c>
      <c r="E4989" t="s">
        <v>3913</v>
      </c>
      <c r="F4989" s="440">
        <v>46065</v>
      </c>
      <c r="G4989">
        <v>27340</v>
      </c>
      <c r="H4989" t="s">
        <v>6118</v>
      </c>
      <c r="I4989" t="s">
        <v>4764</v>
      </c>
      <c r="J4989">
        <v>10</v>
      </c>
      <c r="K4989" t="s">
        <v>5605</v>
      </c>
      <c r="L4989">
        <v>536.20000000000005</v>
      </c>
      <c r="M4989">
        <v>53.62</v>
      </c>
      <c r="N4989" t="s">
        <v>4764</v>
      </c>
      <c r="O4989" t="s">
        <v>462</v>
      </c>
    </row>
    <row r="4990" spans="1:15" x14ac:dyDescent="0.3">
      <c r="A4990">
        <v>208803</v>
      </c>
      <c r="B4990">
        <v>122</v>
      </c>
      <c r="C4990" t="s">
        <v>552</v>
      </c>
      <c r="D4990" t="s">
        <v>2746</v>
      </c>
      <c r="E4990" t="s">
        <v>3913</v>
      </c>
      <c r="F4990" s="440">
        <v>46065</v>
      </c>
      <c r="G4990">
        <v>28315</v>
      </c>
      <c r="H4990" t="s">
        <v>6120</v>
      </c>
      <c r="I4990" t="s">
        <v>4764</v>
      </c>
      <c r="J4990">
        <v>14</v>
      </c>
      <c r="K4990" t="s">
        <v>5605</v>
      </c>
      <c r="L4990">
        <v>609.84</v>
      </c>
      <c r="M4990">
        <v>43.56</v>
      </c>
      <c r="N4990" t="s">
        <v>4764</v>
      </c>
      <c r="O4990" t="s">
        <v>462</v>
      </c>
    </row>
    <row r="4991" spans="1:15" x14ac:dyDescent="0.3">
      <c r="A4991">
        <v>208791</v>
      </c>
      <c r="B4991">
        <v>122</v>
      </c>
      <c r="C4991" t="s">
        <v>552</v>
      </c>
      <c r="D4991" t="s">
        <v>2758</v>
      </c>
      <c r="E4991" t="s">
        <v>3912</v>
      </c>
      <c r="F4991" s="440">
        <v>46065</v>
      </c>
      <c r="G4991">
        <v>28220</v>
      </c>
      <c r="H4991" t="s">
        <v>6126</v>
      </c>
      <c r="I4991" t="s">
        <v>6085</v>
      </c>
      <c r="J4991">
        <v>5</v>
      </c>
      <c r="K4991" t="s">
        <v>5598</v>
      </c>
      <c r="L4991">
        <v>150</v>
      </c>
      <c r="M4991">
        <v>30</v>
      </c>
      <c r="N4991" t="s">
        <v>6085</v>
      </c>
      <c r="O4991" t="s">
        <v>462</v>
      </c>
    </row>
    <row r="4992" spans="1:15" x14ac:dyDescent="0.3">
      <c r="A4992">
        <v>208791</v>
      </c>
      <c r="B4992">
        <v>122</v>
      </c>
      <c r="C4992" t="s">
        <v>552</v>
      </c>
      <c r="D4992" t="s">
        <v>2758</v>
      </c>
      <c r="E4992" t="s">
        <v>3912</v>
      </c>
      <c r="F4992" s="440">
        <v>46065</v>
      </c>
      <c r="G4992">
        <v>28221</v>
      </c>
      <c r="H4992" t="s">
        <v>6124</v>
      </c>
      <c r="I4992" t="s">
        <v>6085</v>
      </c>
      <c r="J4992">
        <v>5</v>
      </c>
      <c r="K4992" t="s">
        <v>5598</v>
      </c>
      <c r="L4992">
        <v>190</v>
      </c>
      <c r="M4992">
        <v>38</v>
      </c>
      <c r="N4992" t="s">
        <v>6085</v>
      </c>
      <c r="O4992" t="s">
        <v>462</v>
      </c>
    </row>
    <row r="4993" spans="1:15" x14ac:dyDescent="0.3">
      <c r="A4993">
        <v>208791</v>
      </c>
      <c r="B4993">
        <v>122</v>
      </c>
      <c r="C4993" t="s">
        <v>552</v>
      </c>
      <c r="D4993" t="s">
        <v>2758</v>
      </c>
      <c r="E4993" t="s">
        <v>3912</v>
      </c>
      <c r="F4993" s="440">
        <v>46065</v>
      </c>
      <c r="G4993">
        <v>28222</v>
      </c>
      <c r="H4993" t="s">
        <v>6125</v>
      </c>
      <c r="I4993" t="s">
        <v>6085</v>
      </c>
      <c r="J4993">
        <v>5</v>
      </c>
      <c r="K4993" t="s">
        <v>5598</v>
      </c>
      <c r="L4993">
        <v>210</v>
      </c>
      <c r="M4993">
        <v>42</v>
      </c>
      <c r="N4993" t="s">
        <v>6085</v>
      </c>
      <c r="O4993" t="s">
        <v>462</v>
      </c>
    </row>
    <row r="4994" spans="1:15" x14ac:dyDescent="0.3">
      <c r="A4994">
        <v>208728</v>
      </c>
      <c r="B4994">
        <v>122</v>
      </c>
      <c r="C4994" t="s">
        <v>552</v>
      </c>
      <c r="D4994" t="s">
        <v>2776</v>
      </c>
      <c r="E4994" t="s">
        <v>3914</v>
      </c>
      <c r="F4994" s="440">
        <v>46064</v>
      </c>
      <c r="G4994">
        <v>26586</v>
      </c>
      <c r="H4994" t="s">
        <v>5889</v>
      </c>
      <c r="I4994" t="s">
        <v>6085</v>
      </c>
      <c r="J4994">
        <v>2</v>
      </c>
      <c r="K4994" t="s">
        <v>5703</v>
      </c>
      <c r="L4994">
        <v>650</v>
      </c>
      <c r="M4994">
        <v>325</v>
      </c>
      <c r="N4994" t="s">
        <v>6085</v>
      </c>
      <c r="O4994" t="s">
        <v>462</v>
      </c>
    </row>
    <row r="4995" spans="1:15" x14ac:dyDescent="0.3">
      <c r="A4995">
        <v>208724</v>
      </c>
      <c r="B4995">
        <v>122</v>
      </c>
      <c r="C4995" t="s">
        <v>552</v>
      </c>
      <c r="D4995" t="s">
        <v>2868</v>
      </c>
      <c r="E4995" t="s">
        <v>3915</v>
      </c>
      <c r="F4995" s="440">
        <v>46063</v>
      </c>
      <c r="G4995">
        <v>19370</v>
      </c>
      <c r="H4995" t="s">
        <v>5695</v>
      </c>
      <c r="I4995" t="s">
        <v>6085</v>
      </c>
      <c r="J4995">
        <v>19.920000000000002</v>
      </c>
      <c r="K4995" t="s">
        <v>5598</v>
      </c>
      <c r="L4995">
        <v>1888.42</v>
      </c>
      <c r="M4995">
        <v>94.800201000000001</v>
      </c>
      <c r="N4995" t="s">
        <v>6085</v>
      </c>
      <c r="O4995" t="s">
        <v>462</v>
      </c>
    </row>
    <row r="4996" spans="1:15" x14ac:dyDescent="0.3">
      <c r="A4996">
        <v>208724</v>
      </c>
      <c r="B4996">
        <v>122</v>
      </c>
      <c r="C4996" t="s">
        <v>552</v>
      </c>
      <c r="D4996" t="s">
        <v>2868</v>
      </c>
      <c r="E4996" t="s">
        <v>3915</v>
      </c>
      <c r="F4996" s="440">
        <v>46063</v>
      </c>
      <c r="G4996">
        <v>25868</v>
      </c>
      <c r="H4996" t="s">
        <v>5890</v>
      </c>
      <c r="I4996" t="s">
        <v>6085</v>
      </c>
      <c r="J4996">
        <v>1.41</v>
      </c>
      <c r="K4996" t="s">
        <v>5598</v>
      </c>
      <c r="L4996">
        <v>138.25</v>
      </c>
      <c r="M4996">
        <v>98.049644999999998</v>
      </c>
      <c r="N4996" t="s">
        <v>6085</v>
      </c>
      <c r="O4996" t="s">
        <v>462</v>
      </c>
    </row>
    <row r="4997" spans="1:15" x14ac:dyDescent="0.3">
      <c r="A4997">
        <v>208724</v>
      </c>
      <c r="B4997">
        <v>122</v>
      </c>
      <c r="C4997" t="s">
        <v>552</v>
      </c>
      <c r="D4997" t="s">
        <v>2868</v>
      </c>
      <c r="E4997" t="s">
        <v>3915</v>
      </c>
      <c r="F4997" s="440">
        <v>46063</v>
      </c>
      <c r="G4997">
        <v>26596</v>
      </c>
      <c r="H4997" t="s">
        <v>5891</v>
      </c>
      <c r="I4997" t="s">
        <v>6085</v>
      </c>
      <c r="J4997">
        <v>1.27</v>
      </c>
      <c r="K4997" t="s">
        <v>5598</v>
      </c>
      <c r="L4997">
        <v>127.25</v>
      </c>
      <c r="M4997">
        <v>100.19685</v>
      </c>
      <c r="N4997" t="s">
        <v>6085</v>
      </c>
      <c r="O4997" t="s">
        <v>462</v>
      </c>
    </row>
    <row r="4998" spans="1:15" x14ac:dyDescent="0.3">
      <c r="A4998">
        <v>208721</v>
      </c>
      <c r="B4998">
        <v>122</v>
      </c>
      <c r="C4998" t="s">
        <v>552</v>
      </c>
      <c r="D4998" t="s">
        <v>2995</v>
      </c>
      <c r="E4998" t="s">
        <v>3916</v>
      </c>
      <c r="F4998" s="440">
        <v>46063</v>
      </c>
      <c r="G4998">
        <v>18097</v>
      </c>
      <c r="H4998" t="s">
        <v>5811</v>
      </c>
      <c r="I4998" t="s">
        <v>4764</v>
      </c>
      <c r="J4998">
        <v>1</v>
      </c>
      <c r="K4998" t="s">
        <v>5601</v>
      </c>
      <c r="L4998">
        <v>413.3</v>
      </c>
      <c r="M4998">
        <v>413.3</v>
      </c>
      <c r="N4998" t="s">
        <v>4764</v>
      </c>
      <c r="O4998" t="s">
        <v>462</v>
      </c>
    </row>
    <row r="4999" spans="1:15" x14ac:dyDescent="0.3">
      <c r="A4999">
        <v>208721</v>
      </c>
      <c r="B4999">
        <v>122</v>
      </c>
      <c r="C4999" t="s">
        <v>552</v>
      </c>
      <c r="D4999" t="s">
        <v>2995</v>
      </c>
      <c r="E4999" t="s">
        <v>3916</v>
      </c>
      <c r="F4999" s="440">
        <v>46063</v>
      </c>
      <c r="G4999">
        <v>18543</v>
      </c>
      <c r="H4999" t="s">
        <v>5729</v>
      </c>
      <c r="I4999" t="s">
        <v>4764</v>
      </c>
      <c r="J4999">
        <v>12</v>
      </c>
      <c r="K4999" t="s">
        <v>5601</v>
      </c>
      <c r="L4999">
        <v>248.4</v>
      </c>
      <c r="M4999">
        <v>20.7</v>
      </c>
      <c r="N4999" t="s">
        <v>4764</v>
      </c>
      <c r="O4999" t="s">
        <v>462</v>
      </c>
    </row>
    <row r="5000" spans="1:15" x14ac:dyDescent="0.3">
      <c r="A5000">
        <v>208721</v>
      </c>
      <c r="B5000">
        <v>122</v>
      </c>
      <c r="C5000" t="s">
        <v>552</v>
      </c>
      <c r="D5000" t="s">
        <v>2995</v>
      </c>
      <c r="E5000" t="s">
        <v>3916</v>
      </c>
      <c r="F5000" s="440">
        <v>46063</v>
      </c>
      <c r="G5000">
        <v>18353</v>
      </c>
      <c r="H5000" t="s">
        <v>5747</v>
      </c>
      <c r="I5000" t="s">
        <v>4764</v>
      </c>
      <c r="J5000">
        <v>12</v>
      </c>
      <c r="K5000" t="s">
        <v>5601</v>
      </c>
      <c r="L5000">
        <v>1771.2</v>
      </c>
      <c r="M5000">
        <v>147.6</v>
      </c>
      <c r="N5000" t="s">
        <v>4764</v>
      </c>
      <c r="O5000" t="s">
        <v>462</v>
      </c>
    </row>
    <row r="5001" spans="1:15" x14ac:dyDescent="0.3">
      <c r="A5001">
        <v>208721</v>
      </c>
      <c r="B5001">
        <v>122</v>
      </c>
      <c r="C5001" t="s">
        <v>552</v>
      </c>
      <c r="D5001" t="s">
        <v>2995</v>
      </c>
      <c r="E5001" t="s">
        <v>3916</v>
      </c>
      <c r="F5001" s="440">
        <v>46063</v>
      </c>
      <c r="G5001">
        <v>18242</v>
      </c>
      <c r="H5001" t="s">
        <v>5771</v>
      </c>
      <c r="I5001" t="s">
        <v>4764</v>
      </c>
      <c r="J5001">
        <v>1</v>
      </c>
      <c r="K5001" t="s">
        <v>5601</v>
      </c>
      <c r="L5001">
        <v>225.6</v>
      </c>
      <c r="M5001">
        <v>225.6</v>
      </c>
      <c r="N5001" t="s">
        <v>4764</v>
      </c>
      <c r="O5001" t="s">
        <v>462</v>
      </c>
    </row>
    <row r="5002" spans="1:15" x14ac:dyDescent="0.3">
      <c r="A5002">
        <v>208710</v>
      </c>
      <c r="B5002">
        <v>122</v>
      </c>
      <c r="C5002" t="s">
        <v>552</v>
      </c>
      <c r="D5002" t="s">
        <v>2715</v>
      </c>
      <c r="E5002" t="s">
        <v>3917</v>
      </c>
      <c r="F5002" s="440">
        <v>46065</v>
      </c>
      <c r="G5002">
        <v>19166</v>
      </c>
      <c r="H5002" t="s">
        <v>5892</v>
      </c>
      <c r="I5002" t="s">
        <v>6085</v>
      </c>
      <c r="J5002">
        <v>40</v>
      </c>
      <c r="K5002" t="s">
        <v>5613</v>
      </c>
      <c r="L5002">
        <v>814</v>
      </c>
      <c r="M5002">
        <v>20.350000000000001</v>
      </c>
      <c r="N5002" t="s">
        <v>6085</v>
      </c>
      <c r="O5002" t="s">
        <v>462</v>
      </c>
    </row>
    <row r="5003" spans="1:15" x14ac:dyDescent="0.3">
      <c r="A5003">
        <v>208710</v>
      </c>
      <c r="B5003">
        <v>122</v>
      </c>
      <c r="C5003" t="s">
        <v>552</v>
      </c>
      <c r="D5003" t="s">
        <v>2715</v>
      </c>
      <c r="E5003" t="s">
        <v>3917</v>
      </c>
      <c r="F5003" s="440">
        <v>46065</v>
      </c>
      <c r="G5003">
        <v>21372</v>
      </c>
      <c r="H5003" t="s">
        <v>5704</v>
      </c>
      <c r="I5003" t="s">
        <v>6085</v>
      </c>
      <c r="J5003">
        <v>30</v>
      </c>
      <c r="K5003" t="s">
        <v>5613</v>
      </c>
      <c r="L5003">
        <v>930</v>
      </c>
      <c r="M5003">
        <v>31</v>
      </c>
      <c r="N5003" t="s">
        <v>6085</v>
      </c>
      <c r="O5003" t="s">
        <v>462</v>
      </c>
    </row>
    <row r="5004" spans="1:15" x14ac:dyDescent="0.3">
      <c r="A5004">
        <v>208706</v>
      </c>
      <c r="B5004">
        <v>122</v>
      </c>
      <c r="C5004" t="s">
        <v>552</v>
      </c>
      <c r="D5004" t="s">
        <v>2760</v>
      </c>
      <c r="E5004" t="s">
        <v>3918</v>
      </c>
      <c r="F5004" s="440">
        <v>46065</v>
      </c>
      <c r="G5004">
        <v>17455</v>
      </c>
      <c r="H5004" t="s">
        <v>6255</v>
      </c>
      <c r="I5004" t="s">
        <v>6097</v>
      </c>
      <c r="J5004">
        <v>20</v>
      </c>
      <c r="K5004" t="s">
        <v>5613</v>
      </c>
      <c r="L5004">
        <v>760</v>
      </c>
      <c r="M5004">
        <v>38</v>
      </c>
      <c r="N5004" t="s">
        <v>6099</v>
      </c>
      <c r="O5004" t="s">
        <v>462</v>
      </c>
    </row>
    <row r="5005" spans="1:15" x14ac:dyDescent="0.3">
      <c r="A5005">
        <v>208706</v>
      </c>
      <c r="B5005">
        <v>122</v>
      </c>
      <c r="C5005" t="s">
        <v>552</v>
      </c>
      <c r="D5005" t="s">
        <v>2760</v>
      </c>
      <c r="E5005" t="s">
        <v>3918</v>
      </c>
      <c r="F5005" s="440">
        <v>46065</v>
      </c>
      <c r="G5005">
        <v>17553</v>
      </c>
      <c r="H5005" t="s">
        <v>6194</v>
      </c>
      <c r="I5005" t="s">
        <v>6097</v>
      </c>
      <c r="J5005">
        <v>10</v>
      </c>
      <c r="K5005" t="s">
        <v>5605</v>
      </c>
      <c r="L5005">
        <v>88</v>
      </c>
      <c r="M5005">
        <v>8.8000000000000007</v>
      </c>
      <c r="N5005" t="s">
        <v>6099</v>
      </c>
      <c r="O5005" t="s">
        <v>462</v>
      </c>
    </row>
    <row r="5006" spans="1:15" x14ac:dyDescent="0.3">
      <c r="A5006">
        <v>208706</v>
      </c>
      <c r="B5006">
        <v>122</v>
      </c>
      <c r="C5006" t="s">
        <v>552</v>
      </c>
      <c r="D5006" t="s">
        <v>2760</v>
      </c>
      <c r="E5006" t="s">
        <v>3918</v>
      </c>
      <c r="F5006" s="440">
        <v>46065</v>
      </c>
      <c r="G5006">
        <v>17138</v>
      </c>
      <c r="H5006" t="s">
        <v>6180</v>
      </c>
      <c r="I5006" t="s">
        <v>6097</v>
      </c>
      <c r="J5006">
        <v>4</v>
      </c>
      <c r="K5006" t="s">
        <v>5613</v>
      </c>
      <c r="L5006">
        <v>42</v>
      </c>
      <c r="M5006">
        <v>10.5</v>
      </c>
      <c r="N5006" t="s">
        <v>6099</v>
      </c>
      <c r="O5006" t="s">
        <v>462</v>
      </c>
    </row>
    <row r="5007" spans="1:15" x14ac:dyDescent="0.3">
      <c r="A5007">
        <v>208705</v>
      </c>
      <c r="B5007">
        <v>122</v>
      </c>
      <c r="C5007" t="s">
        <v>552</v>
      </c>
      <c r="D5007" t="s">
        <v>2760</v>
      </c>
      <c r="E5007" t="s">
        <v>3919</v>
      </c>
      <c r="F5007" s="440">
        <v>46063</v>
      </c>
      <c r="G5007">
        <v>17437</v>
      </c>
      <c r="H5007" t="s">
        <v>6129</v>
      </c>
      <c r="I5007" t="s">
        <v>6097</v>
      </c>
      <c r="J5007">
        <v>60</v>
      </c>
      <c r="K5007" t="s">
        <v>5613</v>
      </c>
      <c r="L5007">
        <v>150</v>
      </c>
      <c r="M5007">
        <v>2.5</v>
      </c>
      <c r="N5007" t="s">
        <v>6099</v>
      </c>
      <c r="O5007" t="s">
        <v>462</v>
      </c>
    </row>
    <row r="5008" spans="1:15" x14ac:dyDescent="0.3">
      <c r="A5008">
        <v>208705</v>
      </c>
      <c r="B5008">
        <v>122</v>
      </c>
      <c r="C5008" t="s">
        <v>552</v>
      </c>
      <c r="D5008" t="s">
        <v>2760</v>
      </c>
      <c r="E5008" t="s">
        <v>3919</v>
      </c>
      <c r="F5008" s="440">
        <v>46063</v>
      </c>
      <c r="G5008">
        <v>17409</v>
      </c>
      <c r="H5008" t="s">
        <v>6187</v>
      </c>
      <c r="I5008" t="s">
        <v>6097</v>
      </c>
      <c r="J5008">
        <v>5</v>
      </c>
      <c r="K5008" t="s">
        <v>5605</v>
      </c>
      <c r="L5008">
        <v>194</v>
      </c>
      <c r="M5008">
        <v>38.799999999999997</v>
      </c>
      <c r="N5008" t="s">
        <v>6099</v>
      </c>
      <c r="O5008" t="s">
        <v>462</v>
      </c>
    </row>
    <row r="5009" spans="1:15" x14ac:dyDescent="0.3">
      <c r="A5009">
        <v>208705</v>
      </c>
      <c r="B5009">
        <v>122</v>
      </c>
      <c r="C5009" t="s">
        <v>552</v>
      </c>
      <c r="D5009" t="s">
        <v>2760</v>
      </c>
      <c r="E5009" t="s">
        <v>3919</v>
      </c>
      <c r="F5009" s="440">
        <v>46063</v>
      </c>
      <c r="G5009">
        <v>17476</v>
      </c>
      <c r="H5009" t="s">
        <v>6138</v>
      </c>
      <c r="I5009" t="s">
        <v>6102</v>
      </c>
      <c r="J5009">
        <v>3</v>
      </c>
      <c r="K5009" t="s">
        <v>5605</v>
      </c>
      <c r="L5009">
        <v>69</v>
      </c>
      <c r="M5009">
        <v>23</v>
      </c>
      <c r="N5009" t="s">
        <v>6099</v>
      </c>
      <c r="O5009" t="s">
        <v>462</v>
      </c>
    </row>
    <row r="5010" spans="1:15" x14ac:dyDescent="0.3">
      <c r="A5010">
        <v>208705</v>
      </c>
      <c r="B5010">
        <v>122</v>
      </c>
      <c r="C5010" t="s">
        <v>552</v>
      </c>
      <c r="D5010" t="s">
        <v>2760</v>
      </c>
      <c r="E5010" t="s">
        <v>3919</v>
      </c>
      <c r="F5010" s="440">
        <v>46063</v>
      </c>
      <c r="G5010">
        <v>17413</v>
      </c>
      <c r="H5010" t="s">
        <v>6181</v>
      </c>
      <c r="I5010" t="s">
        <v>6097</v>
      </c>
      <c r="J5010">
        <v>6</v>
      </c>
      <c r="K5010" t="s">
        <v>5703</v>
      </c>
      <c r="L5010">
        <v>1380</v>
      </c>
      <c r="M5010">
        <v>230</v>
      </c>
      <c r="N5010" t="s">
        <v>6099</v>
      </c>
      <c r="O5010" t="s">
        <v>462</v>
      </c>
    </row>
    <row r="5011" spans="1:15" x14ac:dyDescent="0.3">
      <c r="A5011">
        <v>208705</v>
      </c>
      <c r="B5011">
        <v>122</v>
      </c>
      <c r="C5011" t="s">
        <v>552</v>
      </c>
      <c r="D5011" t="s">
        <v>2760</v>
      </c>
      <c r="E5011" t="s">
        <v>3919</v>
      </c>
      <c r="F5011" s="440">
        <v>46063</v>
      </c>
      <c r="G5011">
        <v>17416</v>
      </c>
      <c r="H5011" t="s">
        <v>6403</v>
      </c>
      <c r="I5011" t="s">
        <v>6097</v>
      </c>
      <c r="J5011">
        <v>8</v>
      </c>
      <c r="K5011" t="s">
        <v>5703</v>
      </c>
      <c r="L5011">
        <v>388.64</v>
      </c>
      <c r="M5011">
        <v>48.58</v>
      </c>
      <c r="N5011" t="s">
        <v>6099</v>
      </c>
      <c r="O5011" t="s">
        <v>462</v>
      </c>
    </row>
    <row r="5012" spans="1:15" x14ac:dyDescent="0.3">
      <c r="A5012">
        <v>208705</v>
      </c>
      <c r="B5012">
        <v>122</v>
      </c>
      <c r="C5012" t="s">
        <v>552</v>
      </c>
      <c r="D5012" t="s">
        <v>2760</v>
      </c>
      <c r="E5012" t="s">
        <v>3919</v>
      </c>
      <c r="F5012" s="440">
        <v>46063</v>
      </c>
      <c r="G5012">
        <v>24505</v>
      </c>
      <c r="H5012" t="s">
        <v>6257</v>
      </c>
      <c r="I5012" t="s">
        <v>6097</v>
      </c>
      <c r="J5012">
        <v>10</v>
      </c>
      <c r="K5012" t="s">
        <v>5605</v>
      </c>
      <c r="L5012">
        <v>58.9</v>
      </c>
      <c r="M5012">
        <v>5.89</v>
      </c>
      <c r="N5012" t="s">
        <v>6099</v>
      </c>
      <c r="O5012" t="s">
        <v>462</v>
      </c>
    </row>
    <row r="5013" spans="1:15" x14ac:dyDescent="0.3">
      <c r="A5013">
        <v>208705</v>
      </c>
      <c r="B5013">
        <v>122</v>
      </c>
      <c r="C5013" t="s">
        <v>552</v>
      </c>
      <c r="D5013" t="s">
        <v>2760</v>
      </c>
      <c r="E5013" t="s">
        <v>3919</v>
      </c>
      <c r="F5013" s="440">
        <v>46063</v>
      </c>
      <c r="G5013">
        <v>24843</v>
      </c>
      <c r="H5013" t="s">
        <v>6368</v>
      </c>
      <c r="I5013" t="s">
        <v>6097</v>
      </c>
      <c r="J5013">
        <v>6</v>
      </c>
      <c r="K5013" t="s">
        <v>5703</v>
      </c>
      <c r="L5013">
        <v>353.4</v>
      </c>
      <c r="M5013">
        <v>58.9</v>
      </c>
      <c r="N5013" t="s">
        <v>6099</v>
      </c>
      <c r="O5013" t="s">
        <v>462</v>
      </c>
    </row>
    <row r="5014" spans="1:15" x14ac:dyDescent="0.3">
      <c r="A5014">
        <v>208702</v>
      </c>
      <c r="B5014">
        <v>122</v>
      </c>
      <c r="C5014" t="s">
        <v>552</v>
      </c>
      <c r="D5014" t="s">
        <v>2733</v>
      </c>
      <c r="E5014" t="s">
        <v>3920</v>
      </c>
      <c r="F5014" s="440">
        <v>46057</v>
      </c>
      <c r="G5014">
        <v>28140</v>
      </c>
      <c r="H5014" t="s">
        <v>6108</v>
      </c>
      <c r="I5014" t="s">
        <v>6097</v>
      </c>
      <c r="J5014">
        <v>4</v>
      </c>
      <c r="K5014" t="s">
        <v>5622</v>
      </c>
      <c r="L5014">
        <v>451.72</v>
      </c>
      <c r="M5014">
        <v>112.93</v>
      </c>
      <c r="N5014" t="s">
        <v>6107</v>
      </c>
      <c r="O5014" t="s">
        <v>462</v>
      </c>
    </row>
    <row r="5015" spans="1:15" x14ac:dyDescent="0.3">
      <c r="A5015">
        <v>208701</v>
      </c>
      <c r="B5015">
        <v>122</v>
      </c>
      <c r="C5015" t="s">
        <v>552</v>
      </c>
      <c r="D5015" t="s">
        <v>2717</v>
      </c>
      <c r="E5015" t="s">
        <v>3921</v>
      </c>
      <c r="F5015" s="440">
        <v>46055</v>
      </c>
      <c r="G5015">
        <v>17549</v>
      </c>
      <c r="H5015" t="s">
        <v>6218</v>
      </c>
      <c r="I5015" t="s">
        <v>6102</v>
      </c>
      <c r="J5015">
        <v>20</v>
      </c>
      <c r="K5015" t="s">
        <v>5605</v>
      </c>
      <c r="L5015">
        <v>630</v>
      </c>
      <c r="M5015">
        <v>31.5</v>
      </c>
      <c r="N5015" t="s">
        <v>6099</v>
      </c>
      <c r="O5015" t="s">
        <v>462</v>
      </c>
    </row>
    <row r="5016" spans="1:15" x14ac:dyDescent="0.3">
      <c r="A5016">
        <v>208698</v>
      </c>
      <c r="B5016">
        <v>122</v>
      </c>
      <c r="C5016" t="s">
        <v>552</v>
      </c>
      <c r="D5016" t="s">
        <v>2727</v>
      </c>
      <c r="E5016" t="s">
        <v>3922</v>
      </c>
      <c r="F5016" s="440">
        <v>46058</v>
      </c>
      <c r="G5016">
        <v>26582</v>
      </c>
      <c r="H5016" t="s">
        <v>5711</v>
      </c>
      <c r="I5016" t="s">
        <v>6085</v>
      </c>
      <c r="J5016">
        <v>21.16</v>
      </c>
      <c r="K5016" t="s">
        <v>5598</v>
      </c>
      <c r="L5016">
        <v>2729.64</v>
      </c>
      <c r="M5016">
        <v>129</v>
      </c>
      <c r="N5016" t="s">
        <v>6085</v>
      </c>
      <c r="O5016" t="s">
        <v>462</v>
      </c>
    </row>
    <row r="5017" spans="1:15" x14ac:dyDescent="0.3">
      <c r="A5017">
        <v>208694</v>
      </c>
      <c r="B5017">
        <v>122</v>
      </c>
      <c r="C5017" t="s">
        <v>552</v>
      </c>
      <c r="D5017" t="s">
        <v>2746</v>
      </c>
      <c r="E5017" t="s">
        <v>3923</v>
      </c>
      <c r="F5017" s="440">
        <v>46059</v>
      </c>
      <c r="G5017">
        <v>27340</v>
      </c>
      <c r="H5017" t="s">
        <v>6118</v>
      </c>
      <c r="I5017" t="s">
        <v>4764</v>
      </c>
      <c r="J5017">
        <v>10</v>
      </c>
      <c r="K5017" t="s">
        <v>5605</v>
      </c>
      <c r="L5017">
        <v>536.20000000000005</v>
      </c>
      <c r="M5017">
        <v>53.62</v>
      </c>
      <c r="N5017" t="s">
        <v>6325</v>
      </c>
      <c r="O5017" t="s">
        <v>462</v>
      </c>
    </row>
    <row r="5018" spans="1:15" x14ac:dyDescent="0.3">
      <c r="A5018">
        <v>208694</v>
      </c>
      <c r="B5018">
        <v>122</v>
      </c>
      <c r="C5018" t="s">
        <v>552</v>
      </c>
      <c r="D5018" t="s">
        <v>2746</v>
      </c>
      <c r="E5018" t="s">
        <v>3923</v>
      </c>
      <c r="F5018" s="440">
        <v>46059</v>
      </c>
      <c r="G5018">
        <v>28315</v>
      </c>
      <c r="H5018" t="s">
        <v>6120</v>
      </c>
      <c r="I5018" t="s">
        <v>4764</v>
      </c>
      <c r="J5018">
        <v>12</v>
      </c>
      <c r="K5018" t="s">
        <v>5605</v>
      </c>
      <c r="L5018">
        <v>522.72</v>
      </c>
      <c r="M5018">
        <v>43.56</v>
      </c>
      <c r="N5018" t="s">
        <v>6325</v>
      </c>
      <c r="O5018" t="s">
        <v>462</v>
      </c>
    </row>
    <row r="5019" spans="1:15" x14ac:dyDescent="0.3">
      <c r="A5019">
        <v>208694</v>
      </c>
      <c r="B5019">
        <v>122</v>
      </c>
      <c r="C5019" t="s">
        <v>552</v>
      </c>
      <c r="D5019" t="s">
        <v>2746</v>
      </c>
      <c r="E5019" t="s">
        <v>3923</v>
      </c>
      <c r="F5019" s="440">
        <v>46059</v>
      </c>
      <c r="G5019">
        <v>28316</v>
      </c>
      <c r="H5019" t="s">
        <v>6119</v>
      </c>
      <c r="I5019" t="s">
        <v>4764</v>
      </c>
      <c r="J5019">
        <v>5</v>
      </c>
      <c r="K5019" t="s">
        <v>5605</v>
      </c>
      <c r="L5019">
        <v>195.25</v>
      </c>
      <c r="M5019">
        <v>39.049999999999997</v>
      </c>
      <c r="N5019" t="s">
        <v>6325</v>
      </c>
      <c r="O5019" t="s">
        <v>462</v>
      </c>
    </row>
    <row r="5020" spans="1:15" x14ac:dyDescent="0.3">
      <c r="A5020">
        <v>208126</v>
      </c>
      <c r="B5020">
        <v>122</v>
      </c>
      <c r="C5020" t="s">
        <v>552</v>
      </c>
      <c r="D5020" t="s">
        <v>2706</v>
      </c>
      <c r="E5020" t="s">
        <v>3924</v>
      </c>
      <c r="F5020" s="440">
        <v>46057</v>
      </c>
      <c r="G5020">
        <v>20202</v>
      </c>
      <c r="H5020" t="s">
        <v>5852</v>
      </c>
      <c r="I5020" t="s">
        <v>6085</v>
      </c>
      <c r="J5020">
        <v>6</v>
      </c>
      <c r="K5020" t="s">
        <v>5613</v>
      </c>
      <c r="L5020">
        <v>44.7</v>
      </c>
      <c r="M5020">
        <v>7.45</v>
      </c>
      <c r="N5020" t="s">
        <v>6085</v>
      </c>
      <c r="O5020" t="s">
        <v>462</v>
      </c>
    </row>
    <row r="5021" spans="1:15" x14ac:dyDescent="0.3">
      <c r="A5021">
        <v>208126</v>
      </c>
      <c r="B5021">
        <v>122</v>
      </c>
      <c r="C5021" t="s">
        <v>552</v>
      </c>
      <c r="D5021" t="s">
        <v>2706</v>
      </c>
      <c r="E5021" t="s">
        <v>3924</v>
      </c>
      <c r="F5021" s="440">
        <v>46057</v>
      </c>
      <c r="G5021">
        <v>21093</v>
      </c>
      <c r="H5021" t="s">
        <v>5608</v>
      </c>
      <c r="I5021" t="s">
        <v>6085</v>
      </c>
      <c r="J5021">
        <v>80</v>
      </c>
      <c r="K5021" t="s">
        <v>5613</v>
      </c>
      <c r="L5021">
        <v>371.2</v>
      </c>
      <c r="M5021">
        <v>4.6399999999999997</v>
      </c>
      <c r="N5021" t="s">
        <v>6085</v>
      </c>
      <c r="O5021" t="s">
        <v>462</v>
      </c>
    </row>
    <row r="5022" spans="1:15" x14ac:dyDescent="0.3">
      <c r="A5022">
        <v>208126</v>
      </c>
      <c r="B5022">
        <v>122</v>
      </c>
      <c r="C5022" t="s">
        <v>552</v>
      </c>
      <c r="D5022" t="s">
        <v>2706</v>
      </c>
      <c r="E5022" t="s">
        <v>3924</v>
      </c>
      <c r="F5022" s="440">
        <v>46057</v>
      </c>
      <c r="G5022">
        <v>21098</v>
      </c>
      <c r="H5022" t="s">
        <v>5607</v>
      </c>
      <c r="I5022" t="s">
        <v>6085</v>
      </c>
      <c r="J5022">
        <v>4</v>
      </c>
      <c r="K5022" t="s">
        <v>5613</v>
      </c>
      <c r="L5022">
        <v>70.599999999999994</v>
      </c>
      <c r="M5022">
        <v>17.649999999999999</v>
      </c>
      <c r="N5022" t="s">
        <v>6085</v>
      </c>
      <c r="O5022" t="s">
        <v>462</v>
      </c>
    </row>
    <row r="5023" spans="1:15" x14ac:dyDescent="0.3">
      <c r="A5023">
        <v>208126</v>
      </c>
      <c r="B5023">
        <v>122</v>
      </c>
      <c r="C5023" t="s">
        <v>552</v>
      </c>
      <c r="D5023" t="s">
        <v>2706</v>
      </c>
      <c r="E5023" t="s">
        <v>3924</v>
      </c>
      <c r="F5023" s="440">
        <v>46057</v>
      </c>
      <c r="G5023">
        <v>20672</v>
      </c>
      <c r="H5023" t="s">
        <v>5642</v>
      </c>
      <c r="I5023" t="s">
        <v>6085</v>
      </c>
      <c r="J5023">
        <v>4</v>
      </c>
      <c r="K5023" t="s">
        <v>5605</v>
      </c>
      <c r="L5023">
        <v>120.88</v>
      </c>
      <c r="M5023">
        <v>30.22</v>
      </c>
      <c r="N5023" t="s">
        <v>6085</v>
      </c>
      <c r="O5023" t="s">
        <v>462</v>
      </c>
    </row>
    <row r="5024" spans="1:15" x14ac:dyDescent="0.3">
      <c r="A5024">
        <v>208126</v>
      </c>
      <c r="B5024">
        <v>122</v>
      </c>
      <c r="C5024" t="s">
        <v>552</v>
      </c>
      <c r="D5024" t="s">
        <v>2706</v>
      </c>
      <c r="E5024" t="s">
        <v>3924</v>
      </c>
      <c r="F5024" s="440">
        <v>46057</v>
      </c>
      <c r="G5024">
        <v>21130</v>
      </c>
      <c r="H5024" t="s">
        <v>5884</v>
      </c>
      <c r="I5024" t="s">
        <v>6085</v>
      </c>
      <c r="J5024">
        <v>5</v>
      </c>
      <c r="K5024" t="s">
        <v>5613</v>
      </c>
      <c r="L5024">
        <v>189.4</v>
      </c>
      <c r="M5024">
        <v>37.880000000000003</v>
      </c>
      <c r="N5024" t="s">
        <v>6085</v>
      </c>
      <c r="O5024" t="s">
        <v>462</v>
      </c>
    </row>
    <row r="5025" spans="1:15" x14ac:dyDescent="0.3">
      <c r="A5025">
        <v>208126</v>
      </c>
      <c r="B5025">
        <v>122</v>
      </c>
      <c r="C5025" t="s">
        <v>552</v>
      </c>
      <c r="D5025" t="s">
        <v>2706</v>
      </c>
      <c r="E5025" t="s">
        <v>3924</v>
      </c>
      <c r="F5025" s="440">
        <v>46057</v>
      </c>
      <c r="G5025">
        <v>20114</v>
      </c>
      <c r="H5025" t="s">
        <v>5659</v>
      </c>
      <c r="I5025" t="s">
        <v>6085</v>
      </c>
      <c r="J5025">
        <v>24</v>
      </c>
      <c r="K5025" t="s">
        <v>5613</v>
      </c>
      <c r="L5025">
        <v>210.96</v>
      </c>
      <c r="M5025">
        <v>8.7899999999999991</v>
      </c>
      <c r="N5025" t="s">
        <v>6085</v>
      </c>
      <c r="O5025" t="s">
        <v>462</v>
      </c>
    </row>
    <row r="5026" spans="1:15" x14ac:dyDescent="0.3">
      <c r="A5026">
        <v>208126</v>
      </c>
      <c r="B5026">
        <v>122</v>
      </c>
      <c r="C5026" t="s">
        <v>552</v>
      </c>
      <c r="D5026" t="s">
        <v>2706</v>
      </c>
      <c r="E5026" t="s">
        <v>3924</v>
      </c>
      <c r="F5026" s="440">
        <v>46057</v>
      </c>
      <c r="G5026">
        <v>20421</v>
      </c>
      <c r="H5026" t="s">
        <v>5637</v>
      </c>
      <c r="I5026" t="s">
        <v>6085</v>
      </c>
      <c r="J5026">
        <v>20</v>
      </c>
      <c r="K5026" t="s">
        <v>5613</v>
      </c>
      <c r="L5026">
        <v>358</v>
      </c>
      <c r="M5026">
        <v>17.899999999999999</v>
      </c>
      <c r="N5026" t="s">
        <v>6085</v>
      </c>
      <c r="O5026" t="s">
        <v>462</v>
      </c>
    </row>
    <row r="5027" spans="1:15" x14ac:dyDescent="0.3">
      <c r="A5027">
        <v>208126</v>
      </c>
      <c r="B5027">
        <v>122</v>
      </c>
      <c r="C5027" t="s">
        <v>552</v>
      </c>
      <c r="D5027" t="s">
        <v>2706</v>
      </c>
      <c r="E5027" t="s">
        <v>3924</v>
      </c>
      <c r="F5027" s="440">
        <v>46057</v>
      </c>
      <c r="G5027">
        <v>21019</v>
      </c>
      <c r="H5027" t="s">
        <v>6410</v>
      </c>
      <c r="I5027" t="s">
        <v>6085</v>
      </c>
      <c r="J5027">
        <v>3</v>
      </c>
      <c r="K5027" t="s">
        <v>6115</v>
      </c>
      <c r="L5027">
        <v>479.97</v>
      </c>
      <c r="M5027">
        <v>159.99</v>
      </c>
      <c r="N5027" t="s">
        <v>6085</v>
      </c>
      <c r="O5027" t="s">
        <v>462</v>
      </c>
    </row>
    <row r="5028" spans="1:15" x14ac:dyDescent="0.3">
      <c r="A5028">
        <v>208126</v>
      </c>
      <c r="B5028">
        <v>122</v>
      </c>
      <c r="C5028" t="s">
        <v>552</v>
      </c>
      <c r="D5028" t="s">
        <v>2706</v>
      </c>
      <c r="E5028" t="s">
        <v>3924</v>
      </c>
      <c r="F5028" s="440">
        <v>46057</v>
      </c>
      <c r="G5028">
        <v>23502</v>
      </c>
      <c r="H5028" t="s">
        <v>5977</v>
      </c>
      <c r="I5028" t="s">
        <v>6085</v>
      </c>
      <c r="J5028">
        <v>4</v>
      </c>
      <c r="K5028" t="s">
        <v>5598</v>
      </c>
      <c r="L5028">
        <v>59.6</v>
      </c>
      <c r="M5028">
        <v>14.9</v>
      </c>
      <c r="N5028" t="s">
        <v>6085</v>
      </c>
      <c r="O5028" t="s">
        <v>462</v>
      </c>
    </row>
    <row r="5029" spans="1:15" x14ac:dyDescent="0.3">
      <c r="A5029">
        <v>208126</v>
      </c>
      <c r="B5029">
        <v>122</v>
      </c>
      <c r="C5029" t="s">
        <v>552</v>
      </c>
      <c r="D5029" t="s">
        <v>2706</v>
      </c>
      <c r="E5029" t="s">
        <v>3924</v>
      </c>
      <c r="F5029" s="440">
        <v>46057</v>
      </c>
      <c r="G5029">
        <v>26020</v>
      </c>
      <c r="H5029" t="s">
        <v>5639</v>
      </c>
      <c r="I5029" t="s">
        <v>6085</v>
      </c>
      <c r="J5029">
        <v>24</v>
      </c>
      <c r="K5029" t="s">
        <v>5613</v>
      </c>
      <c r="L5029">
        <v>334.56</v>
      </c>
      <c r="M5029">
        <v>13.94</v>
      </c>
      <c r="N5029" t="s">
        <v>6085</v>
      </c>
      <c r="O5029" t="s">
        <v>462</v>
      </c>
    </row>
    <row r="5030" spans="1:15" x14ac:dyDescent="0.3">
      <c r="A5030">
        <v>208126</v>
      </c>
      <c r="B5030">
        <v>122</v>
      </c>
      <c r="C5030" t="s">
        <v>552</v>
      </c>
      <c r="D5030" t="s">
        <v>2706</v>
      </c>
      <c r="E5030" t="s">
        <v>3924</v>
      </c>
      <c r="F5030" s="440">
        <v>46057</v>
      </c>
      <c r="G5030">
        <v>19421</v>
      </c>
      <c r="H5030" t="s">
        <v>5963</v>
      </c>
      <c r="I5030" t="s">
        <v>6085</v>
      </c>
      <c r="J5030">
        <v>4</v>
      </c>
      <c r="K5030" t="s">
        <v>5703</v>
      </c>
      <c r="L5030">
        <v>209.28</v>
      </c>
      <c r="M5030">
        <v>52.32</v>
      </c>
      <c r="N5030" t="s">
        <v>6085</v>
      </c>
      <c r="O5030" t="s">
        <v>462</v>
      </c>
    </row>
    <row r="5031" spans="1:15" x14ac:dyDescent="0.3">
      <c r="A5031">
        <v>208124</v>
      </c>
      <c r="B5031">
        <v>122</v>
      </c>
      <c r="C5031" t="s">
        <v>552</v>
      </c>
      <c r="D5031" t="s">
        <v>2693</v>
      </c>
      <c r="E5031" t="s">
        <v>3925</v>
      </c>
      <c r="F5031" s="440">
        <v>46056</v>
      </c>
      <c r="G5031">
        <v>20645</v>
      </c>
      <c r="H5031" t="s">
        <v>5664</v>
      </c>
      <c r="I5031" t="s">
        <v>6085</v>
      </c>
      <c r="J5031">
        <v>16</v>
      </c>
      <c r="K5031" t="s">
        <v>6091</v>
      </c>
      <c r="L5031">
        <v>373.76</v>
      </c>
      <c r="M5031">
        <v>23.36</v>
      </c>
      <c r="N5031" t="s">
        <v>6085</v>
      </c>
      <c r="O5031" t="s">
        <v>462</v>
      </c>
    </row>
    <row r="5032" spans="1:15" x14ac:dyDescent="0.3">
      <c r="A5032">
        <v>208124</v>
      </c>
      <c r="B5032">
        <v>122</v>
      </c>
      <c r="C5032" t="s">
        <v>552</v>
      </c>
      <c r="D5032" t="s">
        <v>2693</v>
      </c>
      <c r="E5032" t="s">
        <v>3925</v>
      </c>
      <c r="F5032" s="440">
        <v>46056</v>
      </c>
      <c r="G5032">
        <v>20242</v>
      </c>
      <c r="H5032" t="s">
        <v>5649</v>
      </c>
      <c r="I5032" t="s">
        <v>6085</v>
      </c>
      <c r="J5032">
        <v>6</v>
      </c>
      <c r="K5032" t="s">
        <v>5605</v>
      </c>
      <c r="L5032">
        <v>84.6</v>
      </c>
      <c r="M5032">
        <v>14.1</v>
      </c>
      <c r="N5032" t="s">
        <v>6085</v>
      </c>
      <c r="O5032" t="s">
        <v>462</v>
      </c>
    </row>
    <row r="5033" spans="1:15" x14ac:dyDescent="0.3">
      <c r="A5033">
        <v>208124</v>
      </c>
      <c r="B5033">
        <v>122</v>
      </c>
      <c r="C5033" t="s">
        <v>552</v>
      </c>
      <c r="D5033" t="s">
        <v>2693</v>
      </c>
      <c r="E5033" t="s">
        <v>3925</v>
      </c>
      <c r="F5033" s="440">
        <v>46056</v>
      </c>
      <c r="G5033">
        <v>20227</v>
      </c>
      <c r="H5033" t="s">
        <v>5650</v>
      </c>
      <c r="I5033" t="s">
        <v>6085</v>
      </c>
      <c r="J5033">
        <v>6</v>
      </c>
      <c r="K5033" t="s">
        <v>5605</v>
      </c>
      <c r="L5033">
        <v>60</v>
      </c>
      <c r="M5033">
        <v>10</v>
      </c>
      <c r="N5033" t="s">
        <v>6085</v>
      </c>
      <c r="O5033" t="s">
        <v>462</v>
      </c>
    </row>
    <row r="5034" spans="1:15" x14ac:dyDescent="0.3">
      <c r="A5034">
        <v>208124</v>
      </c>
      <c r="B5034">
        <v>122</v>
      </c>
      <c r="C5034" t="s">
        <v>552</v>
      </c>
      <c r="D5034" t="s">
        <v>2693</v>
      </c>
      <c r="E5034" t="s">
        <v>3925</v>
      </c>
      <c r="F5034" s="440">
        <v>46056</v>
      </c>
      <c r="G5034">
        <v>20332</v>
      </c>
      <c r="H5034" t="s">
        <v>5681</v>
      </c>
      <c r="I5034" t="s">
        <v>6085</v>
      </c>
      <c r="J5034">
        <v>10</v>
      </c>
      <c r="K5034" t="s">
        <v>5605</v>
      </c>
      <c r="L5034">
        <v>134</v>
      </c>
      <c r="M5034">
        <v>13.4</v>
      </c>
      <c r="N5034" t="s">
        <v>6085</v>
      </c>
      <c r="O5034" t="s">
        <v>462</v>
      </c>
    </row>
    <row r="5035" spans="1:15" x14ac:dyDescent="0.3">
      <c r="A5035">
        <v>208124</v>
      </c>
      <c r="B5035">
        <v>122</v>
      </c>
      <c r="C5035" t="s">
        <v>552</v>
      </c>
      <c r="D5035" t="s">
        <v>2693</v>
      </c>
      <c r="E5035" t="s">
        <v>3925</v>
      </c>
      <c r="F5035" s="440">
        <v>46056</v>
      </c>
      <c r="G5035">
        <v>19946</v>
      </c>
      <c r="H5035" t="s">
        <v>5672</v>
      </c>
      <c r="I5035" t="s">
        <v>6085</v>
      </c>
      <c r="J5035">
        <v>2</v>
      </c>
      <c r="K5035" t="s">
        <v>5625</v>
      </c>
      <c r="L5035">
        <v>113.8</v>
      </c>
      <c r="M5035">
        <v>56.9</v>
      </c>
      <c r="N5035" t="s">
        <v>6085</v>
      </c>
      <c r="O5035" t="s">
        <v>462</v>
      </c>
    </row>
    <row r="5036" spans="1:15" x14ac:dyDescent="0.3">
      <c r="A5036">
        <v>208124</v>
      </c>
      <c r="B5036">
        <v>122</v>
      </c>
      <c r="C5036" t="s">
        <v>552</v>
      </c>
      <c r="D5036" t="s">
        <v>2693</v>
      </c>
      <c r="E5036" t="s">
        <v>3925</v>
      </c>
      <c r="F5036" s="440">
        <v>46056</v>
      </c>
      <c r="G5036">
        <v>20136</v>
      </c>
      <c r="H5036" t="s">
        <v>5658</v>
      </c>
      <c r="I5036" t="s">
        <v>6085</v>
      </c>
      <c r="J5036">
        <v>10</v>
      </c>
      <c r="K5036" t="s">
        <v>5605</v>
      </c>
      <c r="L5036">
        <v>42</v>
      </c>
      <c r="M5036">
        <v>4.2</v>
      </c>
      <c r="N5036" t="s">
        <v>6085</v>
      </c>
      <c r="O5036" t="s">
        <v>462</v>
      </c>
    </row>
    <row r="5037" spans="1:15" x14ac:dyDescent="0.3">
      <c r="A5037">
        <v>208124</v>
      </c>
      <c r="B5037">
        <v>122</v>
      </c>
      <c r="C5037" t="s">
        <v>552</v>
      </c>
      <c r="D5037" t="s">
        <v>2693</v>
      </c>
      <c r="E5037" t="s">
        <v>3925</v>
      </c>
      <c r="F5037" s="440">
        <v>46056</v>
      </c>
      <c r="G5037">
        <v>20887</v>
      </c>
      <c r="H5037" t="s">
        <v>5662</v>
      </c>
      <c r="I5037" t="s">
        <v>6085</v>
      </c>
      <c r="J5037">
        <v>10</v>
      </c>
      <c r="K5037" t="s">
        <v>5625</v>
      </c>
      <c r="L5037">
        <v>363</v>
      </c>
      <c r="M5037">
        <v>36.299999999999997</v>
      </c>
      <c r="N5037" t="s">
        <v>6085</v>
      </c>
      <c r="O5037" t="s">
        <v>462</v>
      </c>
    </row>
    <row r="5038" spans="1:15" x14ac:dyDescent="0.3">
      <c r="A5038">
        <v>208124</v>
      </c>
      <c r="B5038">
        <v>122</v>
      </c>
      <c r="C5038" t="s">
        <v>552</v>
      </c>
      <c r="D5038" t="s">
        <v>2693</v>
      </c>
      <c r="E5038" t="s">
        <v>3925</v>
      </c>
      <c r="F5038" s="440">
        <v>46056</v>
      </c>
      <c r="G5038">
        <v>20429</v>
      </c>
      <c r="H5038" t="s">
        <v>5840</v>
      </c>
      <c r="I5038" t="s">
        <v>6085</v>
      </c>
      <c r="J5038">
        <v>1</v>
      </c>
      <c r="K5038" t="s">
        <v>5703</v>
      </c>
      <c r="L5038">
        <v>19.600000000000001</v>
      </c>
      <c r="M5038">
        <v>19.600000000000001</v>
      </c>
      <c r="N5038" t="s">
        <v>6085</v>
      </c>
      <c r="O5038" t="s">
        <v>462</v>
      </c>
    </row>
    <row r="5039" spans="1:15" x14ac:dyDescent="0.3">
      <c r="A5039">
        <v>208124</v>
      </c>
      <c r="B5039">
        <v>122</v>
      </c>
      <c r="C5039" t="s">
        <v>552</v>
      </c>
      <c r="D5039" t="s">
        <v>2693</v>
      </c>
      <c r="E5039" t="s">
        <v>3925</v>
      </c>
      <c r="F5039" s="440">
        <v>46056</v>
      </c>
      <c r="G5039">
        <v>20689</v>
      </c>
      <c r="H5039" t="s">
        <v>5638</v>
      </c>
      <c r="I5039" t="s">
        <v>6085</v>
      </c>
      <c r="J5039">
        <v>6</v>
      </c>
      <c r="K5039" t="s">
        <v>5613</v>
      </c>
      <c r="L5039">
        <v>209.4</v>
      </c>
      <c r="M5039">
        <v>34.9</v>
      </c>
      <c r="N5039" t="s">
        <v>6085</v>
      </c>
      <c r="O5039" t="s">
        <v>462</v>
      </c>
    </row>
    <row r="5040" spans="1:15" x14ac:dyDescent="0.3">
      <c r="A5040">
        <v>208124</v>
      </c>
      <c r="B5040">
        <v>122</v>
      </c>
      <c r="C5040" t="s">
        <v>552</v>
      </c>
      <c r="D5040" t="s">
        <v>2693</v>
      </c>
      <c r="E5040" t="s">
        <v>3925</v>
      </c>
      <c r="F5040" s="440">
        <v>46056</v>
      </c>
      <c r="G5040">
        <v>20360</v>
      </c>
      <c r="H5040" t="s">
        <v>5646</v>
      </c>
      <c r="I5040" t="s">
        <v>6085</v>
      </c>
      <c r="J5040">
        <v>10</v>
      </c>
      <c r="K5040" t="s">
        <v>6139</v>
      </c>
      <c r="L5040">
        <v>216.5</v>
      </c>
      <c r="M5040">
        <v>21.65</v>
      </c>
      <c r="N5040" t="s">
        <v>6085</v>
      </c>
      <c r="O5040" t="s">
        <v>462</v>
      </c>
    </row>
    <row r="5041" spans="1:15" x14ac:dyDescent="0.3">
      <c r="A5041">
        <v>208124</v>
      </c>
      <c r="B5041">
        <v>122</v>
      </c>
      <c r="C5041" t="s">
        <v>552</v>
      </c>
      <c r="D5041" t="s">
        <v>2693</v>
      </c>
      <c r="E5041" t="s">
        <v>3925</v>
      </c>
      <c r="F5041" s="440">
        <v>46056</v>
      </c>
      <c r="G5041">
        <v>19339</v>
      </c>
      <c r="H5041" t="s">
        <v>5987</v>
      </c>
      <c r="I5041" t="s">
        <v>6085</v>
      </c>
      <c r="J5041">
        <v>3.8</v>
      </c>
      <c r="K5041" t="s">
        <v>6139</v>
      </c>
      <c r="L5041">
        <v>261.82</v>
      </c>
      <c r="M5041">
        <v>68.900000000000006</v>
      </c>
      <c r="N5041" t="s">
        <v>6085</v>
      </c>
      <c r="O5041" t="s">
        <v>462</v>
      </c>
    </row>
    <row r="5042" spans="1:15" x14ac:dyDescent="0.3">
      <c r="A5042">
        <v>208124</v>
      </c>
      <c r="B5042">
        <v>122</v>
      </c>
      <c r="C5042" t="s">
        <v>552</v>
      </c>
      <c r="D5042" t="s">
        <v>2693</v>
      </c>
      <c r="E5042" t="s">
        <v>3925</v>
      </c>
      <c r="F5042" s="440">
        <v>46056</v>
      </c>
      <c r="G5042">
        <v>20349</v>
      </c>
      <c r="H5042" t="s">
        <v>5679</v>
      </c>
      <c r="I5042" t="s">
        <v>6085</v>
      </c>
      <c r="J5042">
        <v>32</v>
      </c>
      <c r="K5042" t="s">
        <v>5605</v>
      </c>
      <c r="L5042">
        <v>408</v>
      </c>
      <c r="M5042">
        <v>12.75</v>
      </c>
      <c r="N5042" t="s">
        <v>6085</v>
      </c>
      <c r="O5042" t="s">
        <v>462</v>
      </c>
    </row>
    <row r="5043" spans="1:15" x14ac:dyDescent="0.3">
      <c r="A5043">
        <v>208124</v>
      </c>
      <c r="B5043">
        <v>122</v>
      </c>
      <c r="C5043" t="s">
        <v>552</v>
      </c>
      <c r="D5043" t="s">
        <v>2693</v>
      </c>
      <c r="E5043" t="s">
        <v>3925</v>
      </c>
      <c r="F5043" s="440">
        <v>46056</v>
      </c>
      <c r="G5043">
        <v>17974</v>
      </c>
      <c r="H5043" t="s">
        <v>5839</v>
      </c>
      <c r="I5043" t="s">
        <v>4764</v>
      </c>
      <c r="J5043">
        <v>12</v>
      </c>
      <c r="K5043" t="s">
        <v>5613</v>
      </c>
      <c r="L5043">
        <v>162</v>
      </c>
      <c r="M5043">
        <v>13.5</v>
      </c>
      <c r="N5043" t="s">
        <v>6085</v>
      </c>
      <c r="O5043" t="s">
        <v>462</v>
      </c>
    </row>
    <row r="5044" spans="1:15" x14ac:dyDescent="0.3">
      <c r="A5044">
        <v>208124</v>
      </c>
      <c r="B5044">
        <v>122</v>
      </c>
      <c r="C5044" t="s">
        <v>552</v>
      </c>
      <c r="D5044" t="s">
        <v>2693</v>
      </c>
      <c r="E5044" t="s">
        <v>3925</v>
      </c>
      <c r="F5044" s="440">
        <v>46056</v>
      </c>
      <c r="G5044">
        <v>21010</v>
      </c>
      <c r="H5044" t="s">
        <v>5674</v>
      </c>
      <c r="I5044" t="s">
        <v>6085</v>
      </c>
      <c r="J5044">
        <v>40</v>
      </c>
      <c r="K5044" t="s">
        <v>6140</v>
      </c>
      <c r="L5044">
        <v>491.2</v>
      </c>
      <c r="M5044">
        <v>12.28</v>
      </c>
      <c r="N5044" t="s">
        <v>6085</v>
      </c>
      <c r="O5044" t="s">
        <v>462</v>
      </c>
    </row>
    <row r="5045" spans="1:15" x14ac:dyDescent="0.3">
      <c r="A5045">
        <v>208124</v>
      </c>
      <c r="B5045">
        <v>122</v>
      </c>
      <c r="C5045" t="s">
        <v>552</v>
      </c>
      <c r="D5045" t="s">
        <v>2693</v>
      </c>
      <c r="E5045" t="s">
        <v>3925</v>
      </c>
      <c r="F5045" s="440">
        <v>46056</v>
      </c>
      <c r="G5045">
        <v>20117</v>
      </c>
      <c r="H5045" t="s">
        <v>5857</v>
      </c>
      <c r="I5045" t="s">
        <v>6085</v>
      </c>
      <c r="J5045">
        <v>10</v>
      </c>
      <c r="K5045" t="s">
        <v>5613</v>
      </c>
      <c r="L5045">
        <v>389.5</v>
      </c>
      <c r="M5045">
        <v>38.950000000000003</v>
      </c>
      <c r="N5045" t="s">
        <v>6085</v>
      </c>
      <c r="O5045" t="s">
        <v>462</v>
      </c>
    </row>
    <row r="5046" spans="1:15" x14ac:dyDescent="0.3">
      <c r="A5046">
        <v>208124</v>
      </c>
      <c r="B5046">
        <v>122</v>
      </c>
      <c r="C5046" t="s">
        <v>552</v>
      </c>
      <c r="D5046" t="s">
        <v>2693</v>
      </c>
      <c r="E5046" t="s">
        <v>3925</v>
      </c>
      <c r="F5046" s="440">
        <v>46056</v>
      </c>
      <c r="G5046">
        <v>20007</v>
      </c>
      <c r="H5046" t="s">
        <v>5660</v>
      </c>
      <c r="I5046" t="s">
        <v>6085</v>
      </c>
      <c r="J5046">
        <v>1</v>
      </c>
      <c r="K5046" t="s">
        <v>5610</v>
      </c>
      <c r="L5046">
        <v>50.9</v>
      </c>
      <c r="M5046">
        <v>50.9</v>
      </c>
      <c r="N5046" t="s">
        <v>6085</v>
      </c>
      <c r="O5046" t="s">
        <v>462</v>
      </c>
    </row>
    <row r="5047" spans="1:15" x14ac:dyDescent="0.3">
      <c r="A5047">
        <v>208124</v>
      </c>
      <c r="B5047">
        <v>122</v>
      </c>
      <c r="C5047" t="s">
        <v>552</v>
      </c>
      <c r="D5047" t="s">
        <v>2693</v>
      </c>
      <c r="E5047" t="s">
        <v>3925</v>
      </c>
      <c r="F5047" s="440">
        <v>46056</v>
      </c>
      <c r="G5047">
        <v>24118</v>
      </c>
      <c r="H5047" t="s">
        <v>5973</v>
      </c>
      <c r="I5047" t="s">
        <v>6085</v>
      </c>
      <c r="J5047">
        <v>12</v>
      </c>
      <c r="K5047" t="s">
        <v>5598</v>
      </c>
      <c r="L5047">
        <v>1044</v>
      </c>
      <c r="M5047">
        <v>87</v>
      </c>
      <c r="N5047" t="s">
        <v>6085</v>
      </c>
      <c r="O5047" t="s">
        <v>462</v>
      </c>
    </row>
    <row r="5048" spans="1:15" x14ac:dyDescent="0.3">
      <c r="A5048">
        <v>208124</v>
      </c>
      <c r="B5048">
        <v>122</v>
      </c>
      <c r="C5048" t="s">
        <v>552</v>
      </c>
      <c r="D5048" t="s">
        <v>2693</v>
      </c>
      <c r="E5048" t="s">
        <v>3925</v>
      </c>
      <c r="F5048" s="440">
        <v>46056</v>
      </c>
      <c r="G5048">
        <v>20385</v>
      </c>
      <c r="H5048" t="s">
        <v>5645</v>
      </c>
      <c r="I5048" t="s">
        <v>6085</v>
      </c>
      <c r="J5048">
        <v>10</v>
      </c>
      <c r="K5048" t="s">
        <v>5613</v>
      </c>
      <c r="L5048">
        <v>49.5</v>
      </c>
      <c r="M5048">
        <v>4.95</v>
      </c>
      <c r="N5048" t="s">
        <v>6085</v>
      </c>
      <c r="O5048" t="s">
        <v>462</v>
      </c>
    </row>
    <row r="5049" spans="1:15" x14ac:dyDescent="0.3">
      <c r="A5049">
        <v>208124</v>
      </c>
      <c r="B5049">
        <v>122</v>
      </c>
      <c r="C5049" t="s">
        <v>552</v>
      </c>
      <c r="D5049" t="s">
        <v>2693</v>
      </c>
      <c r="E5049" t="s">
        <v>3925</v>
      </c>
      <c r="F5049" s="440">
        <v>46056</v>
      </c>
      <c r="G5049">
        <v>19439</v>
      </c>
      <c r="H5049" t="s">
        <v>5691</v>
      </c>
      <c r="I5049" t="s">
        <v>6085</v>
      </c>
      <c r="J5049">
        <v>4</v>
      </c>
      <c r="K5049" t="s">
        <v>5605</v>
      </c>
      <c r="L5049">
        <v>133.52000000000001</v>
      </c>
      <c r="M5049">
        <v>33.380000000000003</v>
      </c>
      <c r="N5049" t="s">
        <v>6085</v>
      </c>
      <c r="O5049" t="s">
        <v>462</v>
      </c>
    </row>
    <row r="5050" spans="1:15" x14ac:dyDescent="0.3">
      <c r="A5050">
        <v>208124</v>
      </c>
      <c r="B5050">
        <v>122</v>
      </c>
      <c r="C5050" t="s">
        <v>552</v>
      </c>
      <c r="D5050" t="s">
        <v>2693</v>
      </c>
      <c r="E5050" t="s">
        <v>3925</v>
      </c>
      <c r="F5050" s="440">
        <v>46056</v>
      </c>
      <c r="G5050">
        <v>20410</v>
      </c>
      <c r="H5050" t="s">
        <v>5644</v>
      </c>
      <c r="I5050" t="s">
        <v>6085</v>
      </c>
      <c r="J5050">
        <v>4</v>
      </c>
      <c r="K5050" t="s">
        <v>5605</v>
      </c>
      <c r="L5050">
        <v>50.2</v>
      </c>
      <c r="M5050">
        <v>12.55</v>
      </c>
      <c r="N5050" t="s">
        <v>6085</v>
      </c>
      <c r="O5050" t="s">
        <v>462</v>
      </c>
    </row>
    <row r="5051" spans="1:15" x14ac:dyDescent="0.3">
      <c r="A5051">
        <v>208124</v>
      </c>
      <c r="B5051">
        <v>122</v>
      </c>
      <c r="C5051" t="s">
        <v>552</v>
      </c>
      <c r="D5051" t="s">
        <v>2693</v>
      </c>
      <c r="E5051" t="s">
        <v>3925</v>
      </c>
      <c r="F5051" s="440">
        <v>46056</v>
      </c>
      <c r="G5051">
        <v>20752</v>
      </c>
      <c r="H5051" t="s">
        <v>5624</v>
      </c>
      <c r="I5051" t="s">
        <v>6085</v>
      </c>
      <c r="J5051">
        <v>2</v>
      </c>
      <c r="K5051" t="s">
        <v>5625</v>
      </c>
      <c r="L5051">
        <v>209.8</v>
      </c>
      <c r="M5051">
        <v>104.9</v>
      </c>
      <c r="N5051" t="s">
        <v>6085</v>
      </c>
      <c r="O5051" t="s">
        <v>462</v>
      </c>
    </row>
    <row r="5052" spans="1:15" x14ac:dyDescent="0.3">
      <c r="A5052">
        <v>208124</v>
      </c>
      <c r="B5052">
        <v>122</v>
      </c>
      <c r="C5052" t="s">
        <v>552</v>
      </c>
      <c r="D5052" t="s">
        <v>2693</v>
      </c>
      <c r="E5052" t="s">
        <v>3925</v>
      </c>
      <c r="F5052" s="440">
        <v>46056</v>
      </c>
      <c r="G5052">
        <v>23648</v>
      </c>
      <c r="H5052" t="s">
        <v>5974</v>
      </c>
      <c r="I5052" t="s">
        <v>6085</v>
      </c>
      <c r="J5052">
        <v>8</v>
      </c>
      <c r="K5052" t="s">
        <v>5598</v>
      </c>
      <c r="L5052">
        <v>1039.2</v>
      </c>
      <c r="M5052">
        <v>129.9</v>
      </c>
      <c r="N5052" t="s">
        <v>6085</v>
      </c>
      <c r="O5052" t="s">
        <v>462</v>
      </c>
    </row>
    <row r="5053" spans="1:15" x14ac:dyDescent="0.3">
      <c r="A5053">
        <v>208123</v>
      </c>
      <c r="B5053">
        <v>122</v>
      </c>
      <c r="C5053" t="s">
        <v>552</v>
      </c>
      <c r="D5053" t="s">
        <v>2693</v>
      </c>
      <c r="E5053" t="s">
        <v>3926</v>
      </c>
      <c r="F5053" s="440">
        <v>46056</v>
      </c>
      <c r="G5053">
        <v>18202</v>
      </c>
      <c r="H5053" t="s">
        <v>5780</v>
      </c>
      <c r="I5053" t="s">
        <v>4764</v>
      </c>
      <c r="J5053">
        <v>6</v>
      </c>
      <c r="K5053" t="s">
        <v>5601</v>
      </c>
      <c r="L5053">
        <v>1061.4000000000001</v>
      </c>
      <c r="M5053">
        <v>176.9</v>
      </c>
      <c r="N5053" t="s">
        <v>4764</v>
      </c>
      <c r="O5053" t="s">
        <v>462</v>
      </c>
    </row>
    <row r="5054" spans="1:15" x14ac:dyDescent="0.3">
      <c r="A5054">
        <v>208122</v>
      </c>
      <c r="B5054">
        <v>122</v>
      </c>
      <c r="C5054" t="s">
        <v>552</v>
      </c>
      <c r="D5054" t="s">
        <v>3843</v>
      </c>
      <c r="E5054" t="s">
        <v>3927</v>
      </c>
      <c r="F5054" s="440">
        <v>46056</v>
      </c>
      <c r="G5054">
        <v>17019</v>
      </c>
      <c r="H5054" t="s">
        <v>6134</v>
      </c>
      <c r="I5054" t="s">
        <v>6097</v>
      </c>
      <c r="J5054">
        <v>4</v>
      </c>
      <c r="K5054" t="s">
        <v>5613</v>
      </c>
      <c r="L5054">
        <v>11.8</v>
      </c>
      <c r="M5054">
        <v>2.95</v>
      </c>
      <c r="N5054" t="s">
        <v>6099</v>
      </c>
      <c r="O5054" t="s">
        <v>462</v>
      </c>
    </row>
    <row r="5055" spans="1:15" x14ac:dyDescent="0.3">
      <c r="A5055">
        <v>208122</v>
      </c>
      <c r="B5055">
        <v>122</v>
      </c>
      <c r="C5055" t="s">
        <v>552</v>
      </c>
      <c r="D5055" t="s">
        <v>3843</v>
      </c>
      <c r="E5055" t="s">
        <v>3927</v>
      </c>
      <c r="F5055" s="440">
        <v>46056</v>
      </c>
      <c r="G5055">
        <v>17001</v>
      </c>
      <c r="H5055" t="s">
        <v>6184</v>
      </c>
      <c r="I5055" t="s">
        <v>6097</v>
      </c>
      <c r="J5055">
        <v>15</v>
      </c>
      <c r="K5055" t="s">
        <v>5613</v>
      </c>
      <c r="L5055">
        <v>72.75</v>
      </c>
      <c r="M5055">
        <v>4.8499999999999996</v>
      </c>
      <c r="N5055" t="s">
        <v>6099</v>
      </c>
      <c r="O5055" t="s">
        <v>462</v>
      </c>
    </row>
    <row r="5056" spans="1:15" x14ac:dyDescent="0.3">
      <c r="A5056">
        <v>208122</v>
      </c>
      <c r="B5056">
        <v>122</v>
      </c>
      <c r="C5056" t="s">
        <v>552</v>
      </c>
      <c r="D5056" t="s">
        <v>3843</v>
      </c>
      <c r="E5056" t="s">
        <v>3927</v>
      </c>
      <c r="F5056" s="440">
        <v>46056</v>
      </c>
      <c r="G5056">
        <v>28169</v>
      </c>
      <c r="H5056" t="s">
        <v>6411</v>
      </c>
      <c r="I5056" t="s">
        <v>6102</v>
      </c>
      <c r="J5056">
        <v>4</v>
      </c>
      <c r="K5056" t="s">
        <v>5613</v>
      </c>
      <c r="L5056">
        <v>40.799999999999997</v>
      </c>
      <c r="M5056">
        <v>10.199999999999999</v>
      </c>
      <c r="N5056" t="s">
        <v>6099</v>
      </c>
      <c r="O5056" t="s">
        <v>462</v>
      </c>
    </row>
    <row r="5057" spans="1:15" x14ac:dyDescent="0.3">
      <c r="A5057">
        <v>208122</v>
      </c>
      <c r="B5057">
        <v>122</v>
      </c>
      <c r="C5057" t="s">
        <v>552</v>
      </c>
      <c r="D5057" t="s">
        <v>3843</v>
      </c>
      <c r="E5057" t="s">
        <v>3927</v>
      </c>
      <c r="F5057" s="440">
        <v>46056</v>
      </c>
      <c r="G5057">
        <v>28171</v>
      </c>
      <c r="H5057" t="s">
        <v>6309</v>
      </c>
      <c r="I5057" t="s">
        <v>6097</v>
      </c>
      <c r="J5057">
        <v>4</v>
      </c>
      <c r="K5057" t="s">
        <v>6146</v>
      </c>
      <c r="L5057">
        <v>147.80000000000001</v>
      </c>
      <c r="M5057">
        <v>36.950000000000003</v>
      </c>
      <c r="N5057" t="s">
        <v>6099</v>
      </c>
      <c r="O5057" t="s">
        <v>462</v>
      </c>
    </row>
    <row r="5058" spans="1:15" x14ac:dyDescent="0.3">
      <c r="A5058">
        <v>208121</v>
      </c>
      <c r="B5058">
        <v>122</v>
      </c>
      <c r="C5058" t="s">
        <v>552</v>
      </c>
      <c r="D5058" t="s">
        <v>2704</v>
      </c>
      <c r="E5058" t="s">
        <v>3928</v>
      </c>
      <c r="F5058" s="440">
        <v>46056</v>
      </c>
      <c r="G5058">
        <v>19594</v>
      </c>
      <c r="H5058" t="s">
        <v>6412</v>
      </c>
      <c r="I5058" t="s">
        <v>6085</v>
      </c>
      <c r="J5058">
        <v>5</v>
      </c>
      <c r="K5058" t="s">
        <v>6140</v>
      </c>
      <c r="L5058">
        <v>152.25</v>
      </c>
      <c r="M5058">
        <v>30.45</v>
      </c>
      <c r="N5058" t="s">
        <v>6085</v>
      </c>
      <c r="O5058" t="s">
        <v>462</v>
      </c>
    </row>
    <row r="5059" spans="1:15" x14ac:dyDescent="0.3">
      <c r="A5059">
        <v>208121</v>
      </c>
      <c r="B5059">
        <v>122</v>
      </c>
      <c r="C5059" t="s">
        <v>552</v>
      </c>
      <c r="D5059" t="s">
        <v>2704</v>
      </c>
      <c r="E5059" t="s">
        <v>3928</v>
      </c>
      <c r="F5059" s="440">
        <v>46056</v>
      </c>
      <c r="G5059">
        <v>24509</v>
      </c>
      <c r="H5059" t="s">
        <v>5928</v>
      </c>
      <c r="I5059" t="s">
        <v>6085</v>
      </c>
      <c r="J5059">
        <v>4.0999999999999996</v>
      </c>
      <c r="K5059" t="s">
        <v>5598</v>
      </c>
      <c r="L5059">
        <v>7.75</v>
      </c>
      <c r="M5059">
        <v>1.890244</v>
      </c>
      <c r="N5059" t="s">
        <v>6085</v>
      </c>
      <c r="O5059" t="s">
        <v>462</v>
      </c>
    </row>
    <row r="5060" spans="1:15" x14ac:dyDescent="0.3">
      <c r="A5060">
        <v>208121</v>
      </c>
      <c r="B5060">
        <v>122</v>
      </c>
      <c r="C5060" t="s">
        <v>552</v>
      </c>
      <c r="D5060" t="s">
        <v>2704</v>
      </c>
      <c r="E5060" t="s">
        <v>3928</v>
      </c>
      <c r="F5060" s="440">
        <v>46056</v>
      </c>
      <c r="G5060">
        <v>19658</v>
      </c>
      <c r="H5060" t="s">
        <v>5915</v>
      </c>
      <c r="I5060" t="s">
        <v>6085</v>
      </c>
      <c r="J5060">
        <v>6.65</v>
      </c>
      <c r="K5060" t="s">
        <v>5598</v>
      </c>
      <c r="L5060">
        <v>18.82</v>
      </c>
      <c r="M5060">
        <v>2.8300749999999999</v>
      </c>
      <c r="N5060" t="s">
        <v>6085</v>
      </c>
      <c r="O5060" t="s">
        <v>462</v>
      </c>
    </row>
    <row r="5061" spans="1:15" x14ac:dyDescent="0.3">
      <c r="A5061">
        <v>208121</v>
      </c>
      <c r="B5061">
        <v>122</v>
      </c>
      <c r="C5061" t="s">
        <v>552</v>
      </c>
      <c r="D5061" t="s">
        <v>2704</v>
      </c>
      <c r="E5061" t="s">
        <v>3928</v>
      </c>
      <c r="F5061" s="440">
        <v>46056</v>
      </c>
      <c r="G5061">
        <v>19498</v>
      </c>
      <c r="H5061" t="s">
        <v>5979</v>
      </c>
      <c r="I5061" t="s">
        <v>6085</v>
      </c>
      <c r="J5061">
        <v>0.99</v>
      </c>
      <c r="K5061" t="s">
        <v>5598</v>
      </c>
      <c r="L5061">
        <v>13.64</v>
      </c>
      <c r="M5061">
        <v>13.777778</v>
      </c>
      <c r="N5061" t="s">
        <v>6085</v>
      </c>
      <c r="O5061" t="s">
        <v>462</v>
      </c>
    </row>
    <row r="5062" spans="1:15" x14ac:dyDescent="0.3">
      <c r="A5062">
        <v>208121</v>
      </c>
      <c r="B5062">
        <v>122</v>
      </c>
      <c r="C5062" t="s">
        <v>552</v>
      </c>
      <c r="D5062" t="s">
        <v>2704</v>
      </c>
      <c r="E5062" t="s">
        <v>3928</v>
      </c>
      <c r="F5062" s="440">
        <v>46056</v>
      </c>
      <c r="G5062">
        <v>19502</v>
      </c>
      <c r="H5062" t="s">
        <v>6015</v>
      </c>
      <c r="I5062" t="s">
        <v>6085</v>
      </c>
      <c r="J5062">
        <v>1.2</v>
      </c>
      <c r="K5062" t="s">
        <v>5598</v>
      </c>
      <c r="L5062">
        <v>21.76</v>
      </c>
      <c r="M5062">
        <v>18.133333</v>
      </c>
      <c r="N5062" t="s">
        <v>6085</v>
      </c>
      <c r="O5062" t="s">
        <v>462</v>
      </c>
    </row>
    <row r="5063" spans="1:15" x14ac:dyDescent="0.3">
      <c r="A5063">
        <v>208121</v>
      </c>
      <c r="B5063">
        <v>122</v>
      </c>
      <c r="C5063" t="s">
        <v>552</v>
      </c>
      <c r="D5063" t="s">
        <v>2704</v>
      </c>
      <c r="E5063" t="s">
        <v>3928</v>
      </c>
      <c r="F5063" s="440">
        <v>46056</v>
      </c>
      <c r="G5063">
        <v>19558</v>
      </c>
      <c r="H5063" t="s">
        <v>5950</v>
      </c>
      <c r="I5063" t="s">
        <v>6085</v>
      </c>
      <c r="J5063">
        <v>1</v>
      </c>
      <c r="K5063" t="s">
        <v>5598</v>
      </c>
      <c r="L5063">
        <v>18.13</v>
      </c>
      <c r="M5063">
        <v>18.13</v>
      </c>
      <c r="N5063" t="s">
        <v>6085</v>
      </c>
      <c r="O5063" t="s">
        <v>462</v>
      </c>
    </row>
    <row r="5064" spans="1:15" x14ac:dyDescent="0.3">
      <c r="A5064">
        <v>208121</v>
      </c>
      <c r="B5064">
        <v>122</v>
      </c>
      <c r="C5064" t="s">
        <v>552</v>
      </c>
      <c r="D5064" t="s">
        <v>2704</v>
      </c>
      <c r="E5064" t="s">
        <v>3928</v>
      </c>
      <c r="F5064" s="440">
        <v>46056</v>
      </c>
      <c r="G5064">
        <v>19738</v>
      </c>
      <c r="H5064" t="s">
        <v>6018</v>
      </c>
      <c r="I5064" t="s">
        <v>6085</v>
      </c>
      <c r="J5064">
        <v>22</v>
      </c>
      <c r="K5064" t="s">
        <v>5598</v>
      </c>
      <c r="L5064">
        <v>58.96</v>
      </c>
      <c r="M5064">
        <v>2.68</v>
      </c>
      <c r="N5064" t="s">
        <v>6085</v>
      </c>
      <c r="O5064" t="s">
        <v>462</v>
      </c>
    </row>
    <row r="5065" spans="1:15" x14ac:dyDescent="0.3">
      <c r="A5065">
        <v>208121</v>
      </c>
      <c r="B5065">
        <v>122</v>
      </c>
      <c r="C5065" t="s">
        <v>552</v>
      </c>
      <c r="D5065" t="s">
        <v>2704</v>
      </c>
      <c r="E5065" t="s">
        <v>3928</v>
      </c>
      <c r="F5065" s="440">
        <v>46056</v>
      </c>
      <c r="G5065">
        <v>19751</v>
      </c>
      <c r="H5065" t="s">
        <v>5938</v>
      </c>
      <c r="I5065" t="s">
        <v>6085</v>
      </c>
      <c r="J5065">
        <v>7.12</v>
      </c>
      <c r="K5065" t="s">
        <v>5598</v>
      </c>
      <c r="L5065">
        <v>77.47</v>
      </c>
      <c r="M5065">
        <v>10.880618</v>
      </c>
      <c r="N5065" t="s">
        <v>6085</v>
      </c>
      <c r="O5065" t="s">
        <v>462</v>
      </c>
    </row>
    <row r="5066" spans="1:15" x14ac:dyDescent="0.3">
      <c r="A5066">
        <v>208121</v>
      </c>
      <c r="B5066">
        <v>122</v>
      </c>
      <c r="C5066" t="s">
        <v>552</v>
      </c>
      <c r="D5066" t="s">
        <v>2704</v>
      </c>
      <c r="E5066" t="s">
        <v>3928</v>
      </c>
      <c r="F5066" s="440">
        <v>46056</v>
      </c>
      <c r="G5066">
        <v>23195</v>
      </c>
      <c r="H5066" t="s">
        <v>5951</v>
      </c>
      <c r="I5066" t="s">
        <v>6085</v>
      </c>
      <c r="J5066">
        <v>0.77</v>
      </c>
      <c r="K5066" t="s">
        <v>5598</v>
      </c>
      <c r="L5066">
        <v>11.17</v>
      </c>
      <c r="M5066">
        <v>14.506494</v>
      </c>
      <c r="N5066" t="s">
        <v>6085</v>
      </c>
      <c r="O5066" t="s">
        <v>462</v>
      </c>
    </row>
    <row r="5067" spans="1:15" x14ac:dyDescent="0.3">
      <c r="A5067">
        <v>208121</v>
      </c>
      <c r="B5067">
        <v>122</v>
      </c>
      <c r="C5067" t="s">
        <v>552</v>
      </c>
      <c r="D5067" t="s">
        <v>2704</v>
      </c>
      <c r="E5067" t="s">
        <v>3928</v>
      </c>
      <c r="F5067" s="440">
        <v>46056</v>
      </c>
      <c r="G5067">
        <v>23198</v>
      </c>
      <c r="H5067" t="s">
        <v>5947</v>
      </c>
      <c r="I5067" t="s">
        <v>6085</v>
      </c>
      <c r="J5067">
        <v>1</v>
      </c>
      <c r="K5067" t="s">
        <v>5598</v>
      </c>
      <c r="L5067">
        <v>8.6999999999999993</v>
      </c>
      <c r="M5067">
        <v>8.6999999999999993</v>
      </c>
      <c r="N5067" t="s">
        <v>6085</v>
      </c>
      <c r="O5067" t="s">
        <v>462</v>
      </c>
    </row>
    <row r="5068" spans="1:15" x14ac:dyDescent="0.3">
      <c r="A5068">
        <v>208121</v>
      </c>
      <c r="B5068">
        <v>122</v>
      </c>
      <c r="C5068" t="s">
        <v>552</v>
      </c>
      <c r="D5068" t="s">
        <v>2704</v>
      </c>
      <c r="E5068" t="s">
        <v>3928</v>
      </c>
      <c r="F5068" s="440">
        <v>46056</v>
      </c>
      <c r="G5068">
        <v>25647</v>
      </c>
      <c r="H5068" t="s">
        <v>5918</v>
      </c>
      <c r="I5068" t="s">
        <v>6085</v>
      </c>
      <c r="J5068">
        <v>1.18</v>
      </c>
      <c r="K5068" t="s">
        <v>5598</v>
      </c>
      <c r="L5068">
        <v>25.66</v>
      </c>
      <c r="M5068">
        <v>21.745763</v>
      </c>
      <c r="N5068" t="s">
        <v>6085</v>
      </c>
      <c r="O5068" t="s">
        <v>462</v>
      </c>
    </row>
    <row r="5069" spans="1:15" x14ac:dyDescent="0.3">
      <c r="A5069">
        <v>208121</v>
      </c>
      <c r="B5069">
        <v>122</v>
      </c>
      <c r="C5069" t="s">
        <v>552</v>
      </c>
      <c r="D5069" t="s">
        <v>2704</v>
      </c>
      <c r="E5069" t="s">
        <v>3928</v>
      </c>
      <c r="F5069" s="440">
        <v>46056</v>
      </c>
      <c r="G5069">
        <v>19632</v>
      </c>
      <c r="H5069" t="s">
        <v>5926</v>
      </c>
      <c r="I5069" t="s">
        <v>6085</v>
      </c>
      <c r="J5069">
        <v>6</v>
      </c>
      <c r="K5069" t="s">
        <v>5598</v>
      </c>
      <c r="L5069">
        <v>17.399999999999999</v>
      </c>
      <c r="M5069">
        <v>2.9</v>
      </c>
      <c r="N5069" t="s">
        <v>6085</v>
      </c>
      <c r="O5069" t="s">
        <v>462</v>
      </c>
    </row>
    <row r="5070" spans="1:15" x14ac:dyDescent="0.3">
      <c r="A5070">
        <v>208121</v>
      </c>
      <c r="B5070">
        <v>122</v>
      </c>
      <c r="C5070" t="s">
        <v>552</v>
      </c>
      <c r="D5070" t="s">
        <v>2704</v>
      </c>
      <c r="E5070" t="s">
        <v>3928</v>
      </c>
      <c r="F5070" s="440">
        <v>46056</v>
      </c>
      <c r="G5070">
        <v>19583</v>
      </c>
      <c r="H5070" t="s">
        <v>6244</v>
      </c>
      <c r="I5070" t="s">
        <v>6085</v>
      </c>
      <c r="J5070">
        <v>0.13</v>
      </c>
      <c r="K5070" t="s">
        <v>5598</v>
      </c>
      <c r="L5070">
        <v>6.03</v>
      </c>
      <c r="M5070">
        <v>46.384614999999997</v>
      </c>
      <c r="N5070" t="s">
        <v>6085</v>
      </c>
      <c r="O5070" t="s">
        <v>462</v>
      </c>
    </row>
    <row r="5071" spans="1:15" x14ac:dyDescent="0.3">
      <c r="A5071">
        <v>208120</v>
      </c>
      <c r="B5071">
        <v>122</v>
      </c>
      <c r="C5071" t="s">
        <v>552</v>
      </c>
      <c r="D5071" t="s">
        <v>2754</v>
      </c>
      <c r="E5071" t="s">
        <v>3929</v>
      </c>
      <c r="F5071" s="440">
        <v>46056</v>
      </c>
      <c r="G5071">
        <v>17881</v>
      </c>
      <c r="H5071" t="s">
        <v>5822</v>
      </c>
      <c r="I5071" t="s">
        <v>4764</v>
      </c>
      <c r="J5071">
        <v>10</v>
      </c>
      <c r="K5071" t="s">
        <v>5605</v>
      </c>
      <c r="L5071">
        <v>201.1</v>
      </c>
      <c r="M5071">
        <v>20.11</v>
      </c>
      <c r="N5071" t="s">
        <v>4764</v>
      </c>
      <c r="O5071" t="s">
        <v>462</v>
      </c>
    </row>
    <row r="5072" spans="1:15" x14ac:dyDescent="0.3">
      <c r="A5072">
        <v>208119</v>
      </c>
      <c r="B5072">
        <v>122</v>
      </c>
      <c r="C5072" t="s">
        <v>552</v>
      </c>
      <c r="D5072" t="s">
        <v>2700</v>
      </c>
      <c r="E5072" t="s">
        <v>3930</v>
      </c>
      <c r="F5072" s="440">
        <v>46056</v>
      </c>
      <c r="G5072">
        <v>20809</v>
      </c>
      <c r="H5072" t="s">
        <v>5627</v>
      </c>
      <c r="I5072" t="s">
        <v>6085</v>
      </c>
      <c r="J5072">
        <v>14</v>
      </c>
      <c r="K5072" t="s">
        <v>5605</v>
      </c>
      <c r="L5072">
        <v>465.22</v>
      </c>
      <c r="M5072">
        <v>33.229999999999997</v>
      </c>
      <c r="N5072" t="s">
        <v>6085</v>
      </c>
      <c r="O5072" t="s">
        <v>462</v>
      </c>
    </row>
    <row r="5073" spans="1:15" x14ac:dyDescent="0.3">
      <c r="A5073">
        <v>208119</v>
      </c>
      <c r="B5073">
        <v>122</v>
      </c>
      <c r="C5073" t="s">
        <v>552</v>
      </c>
      <c r="D5073" t="s">
        <v>2700</v>
      </c>
      <c r="E5073" t="s">
        <v>3930</v>
      </c>
      <c r="F5073" s="440">
        <v>46056</v>
      </c>
      <c r="G5073">
        <v>20661</v>
      </c>
      <c r="H5073" t="s">
        <v>5850</v>
      </c>
      <c r="I5073" t="s">
        <v>6085</v>
      </c>
      <c r="J5073">
        <v>30</v>
      </c>
      <c r="K5073" t="s">
        <v>5613</v>
      </c>
      <c r="L5073">
        <v>263.10000000000002</v>
      </c>
      <c r="M5073">
        <v>8.77</v>
      </c>
      <c r="N5073" t="s">
        <v>6085</v>
      </c>
      <c r="O5073" t="s">
        <v>462</v>
      </c>
    </row>
    <row r="5074" spans="1:15" x14ac:dyDescent="0.3">
      <c r="A5074">
        <v>208119</v>
      </c>
      <c r="B5074">
        <v>122</v>
      </c>
      <c r="C5074" t="s">
        <v>552</v>
      </c>
      <c r="D5074" t="s">
        <v>2700</v>
      </c>
      <c r="E5074" t="s">
        <v>3930</v>
      </c>
      <c r="F5074" s="440">
        <v>46056</v>
      </c>
      <c r="G5074">
        <v>19324</v>
      </c>
      <c r="H5074" t="s">
        <v>5699</v>
      </c>
      <c r="I5074" t="s">
        <v>6085</v>
      </c>
      <c r="J5074">
        <v>4.08</v>
      </c>
      <c r="K5074" t="s">
        <v>5598</v>
      </c>
      <c r="L5074">
        <v>120.65</v>
      </c>
      <c r="M5074">
        <v>29.571078</v>
      </c>
      <c r="N5074" t="s">
        <v>6085</v>
      </c>
      <c r="O5074" t="s">
        <v>462</v>
      </c>
    </row>
    <row r="5075" spans="1:15" x14ac:dyDescent="0.3">
      <c r="A5075">
        <v>208119</v>
      </c>
      <c r="B5075">
        <v>122</v>
      </c>
      <c r="C5075" t="s">
        <v>552</v>
      </c>
      <c r="D5075" t="s">
        <v>2700</v>
      </c>
      <c r="E5075" t="s">
        <v>3930</v>
      </c>
      <c r="F5075" s="440">
        <v>46056</v>
      </c>
      <c r="G5075">
        <v>19356</v>
      </c>
      <c r="H5075" t="s">
        <v>5696</v>
      </c>
      <c r="I5075" t="s">
        <v>6085</v>
      </c>
      <c r="J5075">
        <v>36.1</v>
      </c>
      <c r="K5075" t="s">
        <v>5598</v>
      </c>
      <c r="L5075">
        <v>2005.72</v>
      </c>
      <c r="M5075">
        <v>55.560110999999999</v>
      </c>
      <c r="N5075" t="s">
        <v>6085</v>
      </c>
      <c r="O5075" t="s">
        <v>462</v>
      </c>
    </row>
    <row r="5076" spans="1:15" x14ac:dyDescent="0.3">
      <c r="A5076">
        <v>208119</v>
      </c>
      <c r="B5076">
        <v>122</v>
      </c>
      <c r="C5076" t="s">
        <v>552</v>
      </c>
      <c r="D5076" t="s">
        <v>2700</v>
      </c>
      <c r="E5076" t="s">
        <v>3930</v>
      </c>
      <c r="F5076" s="440">
        <v>46056</v>
      </c>
      <c r="G5076">
        <v>19415</v>
      </c>
      <c r="H5076" t="s">
        <v>5958</v>
      </c>
      <c r="I5076" t="s">
        <v>6085</v>
      </c>
      <c r="J5076">
        <v>4</v>
      </c>
      <c r="K5076" t="s">
        <v>5613</v>
      </c>
      <c r="L5076">
        <v>35.799999999999997</v>
      </c>
      <c r="M5076">
        <v>8.9499999999999993</v>
      </c>
      <c r="N5076" t="s">
        <v>6085</v>
      </c>
      <c r="O5076" t="s">
        <v>462</v>
      </c>
    </row>
    <row r="5077" spans="1:15" x14ac:dyDescent="0.3">
      <c r="A5077">
        <v>208119</v>
      </c>
      <c r="B5077">
        <v>122</v>
      </c>
      <c r="C5077" t="s">
        <v>552</v>
      </c>
      <c r="D5077" t="s">
        <v>2700</v>
      </c>
      <c r="E5077" t="s">
        <v>3930</v>
      </c>
      <c r="F5077" s="440">
        <v>46056</v>
      </c>
      <c r="G5077">
        <v>19224</v>
      </c>
      <c r="H5077" t="s">
        <v>5957</v>
      </c>
      <c r="I5077" t="s">
        <v>6085</v>
      </c>
      <c r="J5077">
        <v>3</v>
      </c>
      <c r="K5077" t="s">
        <v>5613</v>
      </c>
      <c r="L5077">
        <v>720.54</v>
      </c>
      <c r="M5077">
        <v>240.18</v>
      </c>
      <c r="N5077" t="s">
        <v>6085</v>
      </c>
      <c r="O5077" t="s">
        <v>462</v>
      </c>
    </row>
    <row r="5078" spans="1:15" x14ac:dyDescent="0.3">
      <c r="A5078">
        <v>208108</v>
      </c>
      <c r="B5078">
        <v>122</v>
      </c>
      <c r="C5078" t="s">
        <v>552</v>
      </c>
      <c r="D5078" t="s">
        <v>2520</v>
      </c>
      <c r="E5078" t="s">
        <v>3931</v>
      </c>
      <c r="F5078" s="440">
        <v>46056</v>
      </c>
      <c r="G5078">
        <v>19787</v>
      </c>
      <c r="H5078" t="s">
        <v>5914</v>
      </c>
      <c r="I5078" t="s">
        <v>6085</v>
      </c>
      <c r="J5078">
        <v>80</v>
      </c>
      <c r="K5078" t="s">
        <v>5598</v>
      </c>
      <c r="L5078">
        <v>384</v>
      </c>
      <c r="M5078">
        <v>4.8</v>
      </c>
      <c r="N5078" t="s">
        <v>6085</v>
      </c>
      <c r="O5078" t="s">
        <v>462</v>
      </c>
    </row>
    <row r="5079" spans="1:15" x14ac:dyDescent="0.3">
      <c r="A5079">
        <v>208108</v>
      </c>
      <c r="B5079">
        <v>122</v>
      </c>
      <c r="C5079" t="s">
        <v>552</v>
      </c>
      <c r="D5079" t="s">
        <v>2520</v>
      </c>
      <c r="E5079" t="s">
        <v>3931</v>
      </c>
      <c r="F5079" s="440">
        <v>46056</v>
      </c>
      <c r="G5079">
        <v>19621</v>
      </c>
      <c r="H5079" t="s">
        <v>5931</v>
      </c>
      <c r="I5079" t="s">
        <v>6085</v>
      </c>
      <c r="J5079">
        <v>6</v>
      </c>
      <c r="K5079" t="s">
        <v>5598</v>
      </c>
      <c r="L5079">
        <v>16.5</v>
      </c>
      <c r="M5079">
        <v>2.75</v>
      </c>
      <c r="N5079" t="s">
        <v>6085</v>
      </c>
      <c r="O5079" t="s">
        <v>462</v>
      </c>
    </row>
    <row r="5080" spans="1:15" x14ac:dyDescent="0.3">
      <c r="A5080">
        <v>208108</v>
      </c>
      <c r="B5080">
        <v>122</v>
      </c>
      <c r="C5080" t="s">
        <v>552</v>
      </c>
      <c r="D5080" t="s">
        <v>2520</v>
      </c>
      <c r="E5080" t="s">
        <v>3931</v>
      </c>
      <c r="F5080" s="440">
        <v>46056</v>
      </c>
      <c r="G5080">
        <v>24083</v>
      </c>
      <c r="H5080" t="s">
        <v>5924</v>
      </c>
      <c r="I5080" t="s">
        <v>6085</v>
      </c>
      <c r="J5080">
        <v>75</v>
      </c>
      <c r="K5080" t="s">
        <v>5598</v>
      </c>
      <c r="L5080">
        <v>299.25</v>
      </c>
      <c r="M5080">
        <v>3.99</v>
      </c>
      <c r="N5080" t="s">
        <v>6085</v>
      </c>
      <c r="O5080" t="s">
        <v>462</v>
      </c>
    </row>
    <row r="5081" spans="1:15" x14ac:dyDescent="0.3">
      <c r="A5081">
        <v>208108</v>
      </c>
      <c r="B5081">
        <v>122</v>
      </c>
      <c r="C5081" t="s">
        <v>552</v>
      </c>
      <c r="D5081" t="s">
        <v>2520</v>
      </c>
      <c r="E5081" t="s">
        <v>3931</v>
      </c>
      <c r="F5081" s="440">
        <v>46056</v>
      </c>
      <c r="G5081">
        <v>19634</v>
      </c>
      <c r="H5081" t="s">
        <v>5925</v>
      </c>
      <c r="I5081" t="s">
        <v>6085</v>
      </c>
      <c r="J5081">
        <v>10</v>
      </c>
      <c r="K5081" t="s">
        <v>5598</v>
      </c>
      <c r="L5081">
        <v>75</v>
      </c>
      <c r="M5081">
        <v>7.5</v>
      </c>
      <c r="N5081" t="s">
        <v>6085</v>
      </c>
      <c r="O5081" t="s">
        <v>462</v>
      </c>
    </row>
    <row r="5082" spans="1:15" x14ac:dyDescent="0.3">
      <c r="A5082">
        <v>208108</v>
      </c>
      <c r="B5082">
        <v>122</v>
      </c>
      <c r="C5082" t="s">
        <v>552</v>
      </c>
      <c r="D5082" t="s">
        <v>2520</v>
      </c>
      <c r="E5082" t="s">
        <v>3931</v>
      </c>
      <c r="F5082" s="440">
        <v>46056</v>
      </c>
      <c r="G5082">
        <v>19589</v>
      </c>
      <c r="H5082" t="s">
        <v>5943</v>
      </c>
      <c r="I5082" t="s">
        <v>6085</v>
      </c>
      <c r="J5082">
        <v>1</v>
      </c>
      <c r="K5082" t="s">
        <v>5598</v>
      </c>
      <c r="L5082">
        <v>5.5</v>
      </c>
      <c r="M5082">
        <v>5.5</v>
      </c>
      <c r="N5082" t="s">
        <v>6085</v>
      </c>
      <c r="O5082" t="s">
        <v>462</v>
      </c>
    </row>
    <row r="5083" spans="1:15" x14ac:dyDescent="0.3">
      <c r="A5083">
        <v>208108</v>
      </c>
      <c r="B5083">
        <v>122</v>
      </c>
      <c r="C5083" t="s">
        <v>552</v>
      </c>
      <c r="D5083" t="s">
        <v>2520</v>
      </c>
      <c r="E5083" t="s">
        <v>3931</v>
      </c>
      <c r="F5083" s="440">
        <v>46056</v>
      </c>
      <c r="G5083">
        <v>19505</v>
      </c>
      <c r="H5083" t="s">
        <v>5978</v>
      </c>
      <c r="I5083" t="s">
        <v>6085</v>
      </c>
      <c r="J5083">
        <v>1</v>
      </c>
      <c r="K5083" t="s">
        <v>5598</v>
      </c>
      <c r="L5083">
        <v>13</v>
      </c>
      <c r="M5083">
        <v>13</v>
      </c>
      <c r="N5083" t="s">
        <v>6085</v>
      </c>
      <c r="O5083" t="s">
        <v>462</v>
      </c>
    </row>
    <row r="5084" spans="1:15" x14ac:dyDescent="0.3">
      <c r="A5084">
        <v>208108</v>
      </c>
      <c r="B5084">
        <v>122</v>
      </c>
      <c r="C5084" t="s">
        <v>552</v>
      </c>
      <c r="D5084" t="s">
        <v>2520</v>
      </c>
      <c r="E5084" t="s">
        <v>3931</v>
      </c>
      <c r="F5084" s="440">
        <v>46056</v>
      </c>
      <c r="G5084">
        <v>19623</v>
      </c>
      <c r="H5084" t="s">
        <v>5929</v>
      </c>
      <c r="I5084" t="s">
        <v>6085</v>
      </c>
      <c r="J5084">
        <v>3</v>
      </c>
      <c r="K5084" t="s">
        <v>5598</v>
      </c>
      <c r="L5084">
        <v>11.7</v>
      </c>
      <c r="M5084">
        <v>3.9</v>
      </c>
      <c r="N5084" t="s">
        <v>6085</v>
      </c>
      <c r="O5084" t="s">
        <v>462</v>
      </c>
    </row>
    <row r="5085" spans="1:15" x14ac:dyDescent="0.3">
      <c r="A5085">
        <v>208108</v>
      </c>
      <c r="B5085">
        <v>122</v>
      </c>
      <c r="C5085" t="s">
        <v>552</v>
      </c>
      <c r="D5085" t="s">
        <v>2520</v>
      </c>
      <c r="E5085" t="s">
        <v>3931</v>
      </c>
      <c r="F5085" s="440">
        <v>46056</v>
      </c>
      <c r="G5085">
        <v>19465</v>
      </c>
      <c r="H5085" t="s">
        <v>5953</v>
      </c>
      <c r="I5085" t="s">
        <v>6085</v>
      </c>
      <c r="J5085">
        <v>1</v>
      </c>
      <c r="K5085" t="s">
        <v>5598</v>
      </c>
      <c r="L5085">
        <v>5.5</v>
      </c>
      <c r="M5085">
        <v>5.5</v>
      </c>
      <c r="N5085" t="s">
        <v>6085</v>
      </c>
      <c r="O5085" t="s">
        <v>462</v>
      </c>
    </row>
    <row r="5086" spans="1:15" x14ac:dyDescent="0.3">
      <c r="A5086">
        <v>208108</v>
      </c>
      <c r="B5086">
        <v>122</v>
      </c>
      <c r="C5086" t="s">
        <v>552</v>
      </c>
      <c r="D5086" t="s">
        <v>2520</v>
      </c>
      <c r="E5086" t="s">
        <v>3931</v>
      </c>
      <c r="F5086" s="440">
        <v>46056</v>
      </c>
      <c r="G5086">
        <v>19476</v>
      </c>
      <c r="H5086" t="s">
        <v>6017</v>
      </c>
      <c r="I5086" t="s">
        <v>6085</v>
      </c>
      <c r="J5086">
        <v>0.6</v>
      </c>
      <c r="K5086" t="s">
        <v>5598</v>
      </c>
      <c r="L5086">
        <v>40.799999999999997</v>
      </c>
      <c r="M5086">
        <v>68</v>
      </c>
      <c r="N5086" t="s">
        <v>6085</v>
      </c>
      <c r="O5086" t="s">
        <v>462</v>
      </c>
    </row>
    <row r="5087" spans="1:15" x14ac:dyDescent="0.3">
      <c r="A5087">
        <v>208108</v>
      </c>
      <c r="B5087">
        <v>122</v>
      </c>
      <c r="C5087" t="s">
        <v>552</v>
      </c>
      <c r="D5087" t="s">
        <v>2520</v>
      </c>
      <c r="E5087" t="s">
        <v>3931</v>
      </c>
      <c r="F5087" s="440">
        <v>46056</v>
      </c>
      <c r="G5087">
        <v>19480</v>
      </c>
      <c r="H5087" t="s">
        <v>5936</v>
      </c>
      <c r="I5087" t="s">
        <v>6085</v>
      </c>
      <c r="J5087">
        <v>0.8</v>
      </c>
      <c r="K5087" t="s">
        <v>5598</v>
      </c>
      <c r="L5087">
        <v>12.8</v>
      </c>
      <c r="M5087">
        <v>16</v>
      </c>
      <c r="N5087" t="s">
        <v>6085</v>
      </c>
      <c r="O5087" t="s">
        <v>462</v>
      </c>
    </row>
    <row r="5088" spans="1:15" x14ac:dyDescent="0.3">
      <c r="A5088">
        <v>208108</v>
      </c>
      <c r="B5088">
        <v>122</v>
      </c>
      <c r="C5088" t="s">
        <v>552</v>
      </c>
      <c r="D5088" t="s">
        <v>2520</v>
      </c>
      <c r="E5088" t="s">
        <v>3931</v>
      </c>
      <c r="F5088" s="440">
        <v>46056</v>
      </c>
      <c r="G5088">
        <v>19575</v>
      </c>
      <c r="H5088" t="s">
        <v>5944</v>
      </c>
      <c r="I5088" t="s">
        <v>6085</v>
      </c>
      <c r="J5088">
        <v>0.8</v>
      </c>
      <c r="K5088" t="s">
        <v>5598</v>
      </c>
      <c r="L5088">
        <v>20</v>
      </c>
      <c r="M5088">
        <v>25</v>
      </c>
      <c r="N5088" t="s">
        <v>6085</v>
      </c>
      <c r="O5088" t="s">
        <v>462</v>
      </c>
    </row>
    <row r="5089" spans="1:15" x14ac:dyDescent="0.3">
      <c r="A5089">
        <v>208108</v>
      </c>
      <c r="B5089">
        <v>122</v>
      </c>
      <c r="C5089" t="s">
        <v>552</v>
      </c>
      <c r="D5089" t="s">
        <v>2520</v>
      </c>
      <c r="E5089" t="s">
        <v>3931</v>
      </c>
      <c r="F5089" s="440">
        <v>46056</v>
      </c>
      <c r="G5089">
        <v>19488</v>
      </c>
      <c r="H5089" t="s">
        <v>5930</v>
      </c>
      <c r="I5089" t="s">
        <v>6085</v>
      </c>
      <c r="J5089">
        <v>0.8</v>
      </c>
      <c r="K5089" t="s">
        <v>5598</v>
      </c>
      <c r="L5089">
        <v>10.4</v>
      </c>
      <c r="M5089">
        <v>13</v>
      </c>
      <c r="N5089" t="s">
        <v>6085</v>
      </c>
      <c r="O5089" t="s">
        <v>462</v>
      </c>
    </row>
    <row r="5090" spans="1:15" x14ac:dyDescent="0.3">
      <c r="A5090">
        <v>208108</v>
      </c>
      <c r="B5090">
        <v>122</v>
      </c>
      <c r="C5090" t="s">
        <v>552</v>
      </c>
      <c r="D5090" t="s">
        <v>2520</v>
      </c>
      <c r="E5090" t="s">
        <v>3931</v>
      </c>
      <c r="F5090" s="440">
        <v>46056</v>
      </c>
      <c r="G5090">
        <v>19647</v>
      </c>
      <c r="H5090" t="s">
        <v>5921</v>
      </c>
      <c r="I5090" t="s">
        <v>6085</v>
      </c>
      <c r="J5090">
        <v>1</v>
      </c>
      <c r="K5090" t="s">
        <v>5598</v>
      </c>
      <c r="L5090">
        <v>12</v>
      </c>
      <c r="M5090">
        <v>12</v>
      </c>
      <c r="N5090" t="s">
        <v>6085</v>
      </c>
      <c r="O5090" t="s">
        <v>462</v>
      </c>
    </row>
    <row r="5091" spans="1:15" x14ac:dyDescent="0.3">
      <c r="A5091">
        <v>208108</v>
      </c>
      <c r="B5091">
        <v>122</v>
      </c>
      <c r="C5091" t="s">
        <v>552</v>
      </c>
      <c r="D5091" t="s">
        <v>2520</v>
      </c>
      <c r="E5091" t="s">
        <v>3931</v>
      </c>
      <c r="F5091" s="440">
        <v>46056</v>
      </c>
      <c r="G5091">
        <v>19499</v>
      </c>
      <c r="H5091" t="s">
        <v>6392</v>
      </c>
      <c r="I5091" t="s">
        <v>6085</v>
      </c>
      <c r="J5091">
        <v>0.6</v>
      </c>
      <c r="K5091" t="s">
        <v>5598</v>
      </c>
      <c r="L5091">
        <v>8.4</v>
      </c>
      <c r="M5091">
        <v>14</v>
      </c>
      <c r="N5091" t="s">
        <v>6085</v>
      </c>
      <c r="O5091" t="s">
        <v>462</v>
      </c>
    </row>
    <row r="5092" spans="1:15" x14ac:dyDescent="0.3">
      <c r="A5092">
        <v>208108</v>
      </c>
      <c r="B5092">
        <v>122</v>
      </c>
      <c r="C5092" t="s">
        <v>552</v>
      </c>
      <c r="D5092" t="s">
        <v>2520</v>
      </c>
      <c r="E5092" t="s">
        <v>3931</v>
      </c>
      <c r="F5092" s="440">
        <v>46056</v>
      </c>
      <c r="G5092">
        <v>19617</v>
      </c>
      <c r="H5092" t="s">
        <v>5933</v>
      </c>
      <c r="I5092" t="s">
        <v>6085</v>
      </c>
      <c r="J5092">
        <v>0.2</v>
      </c>
      <c r="K5092" t="s">
        <v>5598</v>
      </c>
      <c r="L5092">
        <v>6</v>
      </c>
      <c r="M5092">
        <v>30</v>
      </c>
      <c r="N5092" t="s">
        <v>6085</v>
      </c>
      <c r="O5092" t="s">
        <v>462</v>
      </c>
    </row>
    <row r="5093" spans="1:15" x14ac:dyDescent="0.3">
      <c r="A5093">
        <v>208108</v>
      </c>
      <c r="B5093">
        <v>122</v>
      </c>
      <c r="C5093" t="s">
        <v>552</v>
      </c>
      <c r="D5093" t="s">
        <v>2520</v>
      </c>
      <c r="E5093" t="s">
        <v>3931</v>
      </c>
      <c r="F5093" s="440">
        <v>46056</v>
      </c>
      <c r="G5093">
        <v>19657</v>
      </c>
      <c r="H5093" t="s">
        <v>5916</v>
      </c>
      <c r="I5093" t="s">
        <v>6085</v>
      </c>
      <c r="J5093">
        <v>3</v>
      </c>
      <c r="K5093" t="s">
        <v>5598</v>
      </c>
      <c r="L5093">
        <v>15</v>
      </c>
      <c r="M5093">
        <v>5</v>
      </c>
      <c r="N5093" t="s">
        <v>6085</v>
      </c>
      <c r="O5093" t="s">
        <v>462</v>
      </c>
    </row>
    <row r="5094" spans="1:15" x14ac:dyDescent="0.3">
      <c r="A5094">
        <v>208108</v>
      </c>
      <c r="B5094">
        <v>122</v>
      </c>
      <c r="C5094" t="s">
        <v>552</v>
      </c>
      <c r="D5094" t="s">
        <v>2520</v>
      </c>
      <c r="E5094" t="s">
        <v>3931</v>
      </c>
      <c r="F5094" s="440">
        <v>46056</v>
      </c>
      <c r="G5094">
        <v>23108</v>
      </c>
      <c r="H5094" t="s">
        <v>5986</v>
      </c>
      <c r="I5094" t="s">
        <v>6085</v>
      </c>
      <c r="J5094">
        <v>0.2</v>
      </c>
      <c r="K5094" t="s">
        <v>5598</v>
      </c>
      <c r="L5094">
        <v>12</v>
      </c>
      <c r="M5094">
        <v>60</v>
      </c>
      <c r="N5094" t="s">
        <v>6085</v>
      </c>
      <c r="O5094" t="s">
        <v>462</v>
      </c>
    </row>
    <row r="5095" spans="1:15" x14ac:dyDescent="0.3">
      <c r="A5095">
        <v>208108</v>
      </c>
      <c r="B5095">
        <v>122</v>
      </c>
      <c r="C5095" t="s">
        <v>552</v>
      </c>
      <c r="D5095" t="s">
        <v>2520</v>
      </c>
      <c r="E5095" t="s">
        <v>3931</v>
      </c>
      <c r="F5095" s="440">
        <v>46056</v>
      </c>
      <c r="G5095">
        <v>23113</v>
      </c>
      <c r="H5095" t="s">
        <v>5985</v>
      </c>
      <c r="I5095" t="s">
        <v>6085</v>
      </c>
      <c r="J5095">
        <v>0.8</v>
      </c>
      <c r="K5095" t="s">
        <v>5598</v>
      </c>
      <c r="L5095">
        <v>6.8</v>
      </c>
      <c r="M5095">
        <v>8.5</v>
      </c>
      <c r="N5095" t="s">
        <v>6085</v>
      </c>
      <c r="O5095" t="s">
        <v>462</v>
      </c>
    </row>
    <row r="5096" spans="1:15" x14ac:dyDescent="0.3">
      <c r="A5096">
        <v>208108</v>
      </c>
      <c r="B5096">
        <v>122</v>
      </c>
      <c r="C5096" t="s">
        <v>552</v>
      </c>
      <c r="D5096" t="s">
        <v>2520</v>
      </c>
      <c r="E5096" t="s">
        <v>3931</v>
      </c>
      <c r="F5096" s="440">
        <v>46056</v>
      </c>
      <c r="G5096">
        <v>23186</v>
      </c>
      <c r="H5096" t="s">
        <v>5955</v>
      </c>
      <c r="I5096" t="s">
        <v>6085</v>
      </c>
      <c r="J5096">
        <v>15</v>
      </c>
      <c r="K5096" t="s">
        <v>5598</v>
      </c>
      <c r="L5096">
        <v>150</v>
      </c>
      <c r="M5096">
        <v>10</v>
      </c>
      <c r="N5096" t="s">
        <v>6085</v>
      </c>
      <c r="O5096" t="s">
        <v>462</v>
      </c>
    </row>
    <row r="5097" spans="1:15" x14ac:dyDescent="0.3">
      <c r="A5097">
        <v>208108</v>
      </c>
      <c r="B5097">
        <v>122</v>
      </c>
      <c r="C5097" t="s">
        <v>552</v>
      </c>
      <c r="D5097" t="s">
        <v>2520</v>
      </c>
      <c r="E5097" t="s">
        <v>3931</v>
      </c>
      <c r="F5097" s="440">
        <v>46056</v>
      </c>
      <c r="G5097">
        <v>23236</v>
      </c>
      <c r="H5097" t="s">
        <v>5934</v>
      </c>
      <c r="I5097" t="s">
        <v>6085</v>
      </c>
      <c r="J5097">
        <v>1</v>
      </c>
      <c r="K5097" t="s">
        <v>5598</v>
      </c>
      <c r="L5097">
        <v>6</v>
      </c>
      <c r="M5097">
        <v>6</v>
      </c>
      <c r="N5097" t="s">
        <v>6085</v>
      </c>
      <c r="O5097" t="s">
        <v>462</v>
      </c>
    </row>
    <row r="5098" spans="1:15" x14ac:dyDescent="0.3">
      <c r="A5098">
        <v>208108</v>
      </c>
      <c r="B5098">
        <v>122</v>
      </c>
      <c r="C5098" t="s">
        <v>552</v>
      </c>
      <c r="D5098" t="s">
        <v>2520</v>
      </c>
      <c r="E5098" t="s">
        <v>3931</v>
      </c>
      <c r="F5098" s="440">
        <v>46056</v>
      </c>
      <c r="G5098">
        <v>23359</v>
      </c>
      <c r="H5098" t="s">
        <v>5939</v>
      </c>
      <c r="I5098" t="s">
        <v>6085</v>
      </c>
      <c r="J5098">
        <v>15</v>
      </c>
      <c r="K5098" t="s">
        <v>5598</v>
      </c>
      <c r="L5098">
        <v>40.5</v>
      </c>
      <c r="M5098">
        <v>2.7</v>
      </c>
      <c r="N5098" t="s">
        <v>6085</v>
      </c>
      <c r="O5098" t="s">
        <v>462</v>
      </c>
    </row>
    <row r="5099" spans="1:15" x14ac:dyDescent="0.3">
      <c r="A5099">
        <v>208108</v>
      </c>
      <c r="B5099">
        <v>122</v>
      </c>
      <c r="C5099" t="s">
        <v>552</v>
      </c>
      <c r="D5099" t="s">
        <v>2520</v>
      </c>
      <c r="E5099" t="s">
        <v>3931</v>
      </c>
      <c r="F5099" s="440">
        <v>46056</v>
      </c>
      <c r="G5099">
        <v>23390</v>
      </c>
      <c r="H5099" t="s">
        <v>5922</v>
      </c>
      <c r="I5099" t="s">
        <v>6085</v>
      </c>
      <c r="J5099">
        <v>5</v>
      </c>
      <c r="K5099" t="s">
        <v>5598</v>
      </c>
      <c r="L5099">
        <v>42.5</v>
      </c>
      <c r="M5099">
        <v>8.5</v>
      </c>
      <c r="N5099" t="s">
        <v>6085</v>
      </c>
      <c r="O5099" t="s">
        <v>462</v>
      </c>
    </row>
    <row r="5100" spans="1:15" x14ac:dyDescent="0.3">
      <c r="A5100">
        <v>208108</v>
      </c>
      <c r="B5100">
        <v>122</v>
      </c>
      <c r="C5100" t="s">
        <v>552</v>
      </c>
      <c r="D5100" t="s">
        <v>2520</v>
      </c>
      <c r="E5100" t="s">
        <v>3931</v>
      </c>
      <c r="F5100" s="440">
        <v>46056</v>
      </c>
      <c r="G5100">
        <v>23095</v>
      </c>
      <c r="H5100" t="s">
        <v>5942</v>
      </c>
      <c r="I5100" t="s">
        <v>6085</v>
      </c>
      <c r="J5100">
        <v>100</v>
      </c>
      <c r="K5100" t="s">
        <v>5613</v>
      </c>
      <c r="L5100">
        <v>95</v>
      </c>
      <c r="M5100">
        <v>0.95</v>
      </c>
      <c r="N5100" t="s">
        <v>6085</v>
      </c>
      <c r="O5100" t="s">
        <v>462</v>
      </c>
    </row>
    <row r="5101" spans="1:15" x14ac:dyDescent="0.3">
      <c r="A5101">
        <v>208108</v>
      </c>
      <c r="B5101">
        <v>122</v>
      </c>
      <c r="C5101" t="s">
        <v>552</v>
      </c>
      <c r="D5101" t="s">
        <v>2520</v>
      </c>
      <c r="E5101" t="s">
        <v>3931</v>
      </c>
      <c r="F5101" s="440">
        <v>46056</v>
      </c>
      <c r="G5101">
        <v>24037</v>
      </c>
      <c r="H5101" t="s">
        <v>6116</v>
      </c>
      <c r="I5101" t="s">
        <v>6085</v>
      </c>
      <c r="J5101">
        <v>3</v>
      </c>
      <c r="K5101" t="s">
        <v>5598</v>
      </c>
      <c r="L5101">
        <v>58.5</v>
      </c>
      <c r="M5101">
        <v>19.5</v>
      </c>
      <c r="N5101" t="s">
        <v>6085</v>
      </c>
      <c r="O5101" t="s">
        <v>462</v>
      </c>
    </row>
    <row r="5102" spans="1:15" x14ac:dyDescent="0.3">
      <c r="A5102">
        <v>208108</v>
      </c>
      <c r="B5102">
        <v>122</v>
      </c>
      <c r="C5102" t="s">
        <v>552</v>
      </c>
      <c r="D5102" t="s">
        <v>2520</v>
      </c>
      <c r="E5102" t="s">
        <v>3931</v>
      </c>
      <c r="F5102" s="440">
        <v>46056</v>
      </c>
      <c r="G5102">
        <v>19472</v>
      </c>
      <c r="H5102" t="s">
        <v>6064</v>
      </c>
      <c r="I5102" t="s">
        <v>6085</v>
      </c>
      <c r="J5102">
        <v>1.2</v>
      </c>
      <c r="K5102" t="s">
        <v>5598</v>
      </c>
      <c r="L5102">
        <v>32.4</v>
      </c>
      <c r="M5102">
        <v>27</v>
      </c>
      <c r="N5102" t="s">
        <v>6085</v>
      </c>
      <c r="O5102" t="s">
        <v>462</v>
      </c>
    </row>
    <row r="5103" spans="1:15" x14ac:dyDescent="0.3">
      <c r="A5103">
        <v>208105</v>
      </c>
      <c r="B5103">
        <v>122</v>
      </c>
      <c r="C5103" t="s">
        <v>552</v>
      </c>
      <c r="D5103" t="s">
        <v>2832</v>
      </c>
      <c r="E5103" t="s">
        <v>3932</v>
      </c>
      <c r="F5103" s="440">
        <v>46056</v>
      </c>
      <c r="G5103">
        <v>18017</v>
      </c>
      <c r="H5103" t="s">
        <v>5863</v>
      </c>
      <c r="I5103" t="s">
        <v>4764</v>
      </c>
      <c r="J5103">
        <v>12</v>
      </c>
      <c r="K5103" t="s">
        <v>5601</v>
      </c>
      <c r="L5103">
        <v>1731.6</v>
      </c>
      <c r="M5103">
        <v>144.30000000000001</v>
      </c>
      <c r="N5103" t="s">
        <v>4764</v>
      </c>
      <c r="O5103" t="s">
        <v>462</v>
      </c>
    </row>
    <row r="5104" spans="1:15" x14ac:dyDescent="0.3">
      <c r="A5104">
        <v>208105</v>
      </c>
      <c r="B5104">
        <v>122</v>
      </c>
      <c r="C5104" t="s">
        <v>552</v>
      </c>
      <c r="D5104" t="s">
        <v>2832</v>
      </c>
      <c r="E5104" t="s">
        <v>3932</v>
      </c>
      <c r="F5104" s="440">
        <v>46056</v>
      </c>
      <c r="G5104">
        <v>17594</v>
      </c>
      <c r="H5104" t="s">
        <v>5878</v>
      </c>
      <c r="I5104" t="s">
        <v>4764</v>
      </c>
      <c r="J5104">
        <v>12</v>
      </c>
      <c r="K5104" t="s">
        <v>5601</v>
      </c>
      <c r="L5104">
        <v>811.2</v>
      </c>
      <c r="M5104">
        <v>67.599999999999994</v>
      </c>
      <c r="N5104" t="s">
        <v>4764</v>
      </c>
      <c r="O5104" t="s">
        <v>462</v>
      </c>
    </row>
    <row r="5105" spans="1:15" x14ac:dyDescent="0.3">
      <c r="A5105">
        <v>208094</v>
      </c>
      <c r="B5105">
        <v>122</v>
      </c>
      <c r="C5105" t="s">
        <v>552</v>
      </c>
      <c r="D5105" t="s">
        <v>2923</v>
      </c>
      <c r="E5105" t="s">
        <v>3933</v>
      </c>
      <c r="F5105" s="440">
        <v>46057</v>
      </c>
      <c r="G5105">
        <v>27014</v>
      </c>
      <c r="H5105" t="s">
        <v>6413</v>
      </c>
      <c r="I5105" t="s">
        <v>6097</v>
      </c>
      <c r="J5105">
        <v>1</v>
      </c>
      <c r="K5105" t="s">
        <v>6146</v>
      </c>
      <c r="L5105">
        <v>124</v>
      </c>
      <c r="M5105">
        <v>124</v>
      </c>
      <c r="N5105" t="s">
        <v>6099</v>
      </c>
      <c r="O5105" t="s">
        <v>462</v>
      </c>
    </row>
    <row r="5106" spans="1:15" x14ac:dyDescent="0.3">
      <c r="A5106">
        <v>208088</v>
      </c>
      <c r="B5106">
        <v>122</v>
      </c>
      <c r="C5106" t="s">
        <v>552</v>
      </c>
      <c r="D5106" t="s">
        <v>2711</v>
      </c>
      <c r="E5106" t="s">
        <v>3934</v>
      </c>
      <c r="F5106" s="440">
        <v>46057</v>
      </c>
      <c r="G5106">
        <v>26560</v>
      </c>
      <c r="H5106" t="s">
        <v>5732</v>
      </c>
      <c r="I5106" t="s">
        <v>4764</v>
      </c>
      <c r="J5106">
        <v>36</v>
      </c>
      <c r="K5106" t="s">
        <v>5601</v>
      </c>
      <c r="L5106">
        <v>990</v>
      </c>
      <c r="M5106">
        <v>27.5</v>
      </c>
      <c r="N5106" t="s">
        <v>4764</v>
      </c>
      <c r="O5106" t="s">
        <v>462</v>
      </c>
    </row>
    <row r="5107" spans="1:15" x14ac:dyDescent="0.3">
      <c r="A5107">
        <v>208088</v>
      </c>
      <c r="B5107">
        <v>122</v>
      </c>
      <c r="C5107" t="s">
        <v>552</v>
      </c>
      <c r="D5107" t="s">
        <v>2711</v>
      </c>
      <c r="E5107" t="s">
        <v>3934</v>
      </c>
      <c r="F5107" s="440">
        <v>46057</v>
      </c>
      <c r="G5107">
        <v>18486</v>
      </c>
      <c r="H5107" t="s">
        <v>5733</v>
      </c>
      <c r="I5107" t="s">
        <v>4764</v>
      </c>
      <c r="J5107">
        <v>6</v>
      </c>
      <c r="K5107" t="s">
        <v>5601</v>
      </c>
      <c r="L5107">
        <v>165</v>
      </c>
      <c r="M5107">
        <v>27.5</v>
      </c>
      <c r="N5107" t="s">
        <v>4764</v>
      </c>
      <c r="O5107" t="s">
        <v>462</v>
      </c>
    </row>
    <row r="5108" spans="1:15" x14ac:dyDescent="0.3">
      <c r="A5108">
        <v>208085</v>
      </c>
      <c r="B5108">
        <v>122</v>
      </c>
      <c r="C5108" t="s">
        <v>552</v>
      </c>
      <c r="D5108" t="s">
        <v>2733</v>
      </c>
      <c r="E5108" t="s">
        <v>3935</v>
      </c>
      <c r="F5108" s="440">
        <v>46056</v>
      </c>
      <c r="G5108">
        <v>24507</v>
      </c>
      <c r="H5108" t="s">
        <v>6109</v>
      </c>
      <c r="I5108" t="s">
        <v>6097</v>
      </c>
      <c r="J5108">
        <v>4</v>
      </c>
      <c r="K5108" t="s">
        <v>5622</v>
      </c>
      <c r="L5108">
        <v>340.68</v>
      </c>
      <c r="M5108">
        <v>85.17</v>
      </c>
      <c r="N5108" t="s">
        <v>6107</v>
      </c>
      <c r="O5108" t="s">
        <v>462</v>
      </c>
    </row>
    <row r="5109" spans="1:15" x14ac:dyDescent="0.3">
      <c r="A5109">
        <v>208085</v>
      </c>
      <c r="B5109">
        <v>122</v>
      </c>
      <c r="C5109" t="s">
        <v>552</v>
      </c>
      <c r="D5109" t="s">
        <v>2733</v>
      </c>
      <c r="E5109" t="s">
        <v>3935</v>
      </c>
      <c r="F5109" s="440">
        <v>46056</v>
      </c>
      <c r="G5109">
        <v>17303</v>
      </c>
      <c r="H5109" t="s">
        <v>6111</v>
      </c>
      <c r="I5109" t="s">
        <v>6097</v>
      </c>
      <c r="J5109">
        <v>4</v>
      </c>
      <c r="K5109" t="s">
        <v>5622</v>
      </c>
      <c r="L5109">
        <v>502.12</v>
      </c>
      <c r="M5109">
        <v>125.53</v>
      </c>
      <c r="N5109" t="s">
        <v>6107</v>
      </c>
      <c r="O5109" t="s">
        <v>462</v>
      </c>
    </row>
    <row r="5110" spans="1:15" x14ac:dyDescent="0.3">
      <c r="A5110">
        <v>208085</v>
      </c>
      <c r="B5110">
        <v>122</v>
      </c>
      <c r="C5110" t="s">
        <v>552</v>
      </c>
      <c r="D5110" t="s">
        <v>2733</v>
      </c>
      <c r="E5110" t="s">
        <v>3935</v>
      </c>
      <c r="F5110" s="440">
        <v>46056</v>
      </c>
      <c r="G5110">
        <v>26393</v>
      </c>
      <c r="H5110" t="s">
        <v>6112</v>
      </c>
      <c r="I5110" t="s">
        <v>6097</v>
      </c>
      <c r="J5110">
        <v>2</v>
      </c>
      <c r="K5110" t="s">
        <v>5622</v>
      </c>
      <c r="L5110">
        <v>219.58</v>
      </c>
      <c r="M5110">
        <v>109.79</v>
      </c>
      <c r="N5110" t="s">
        <v>6107</v>
      </c>
      <c r="O5110" t="s">
        <v>462</v>
      </c>
    </row>
    <row r="5111" spans="1:15" x14ac:dyDescent="0.3">
      <c r="A5111">
        <v>208085</v>
      </c>
      <c r="B5111">
        <v>122</v>
      </c>
      <c r="C5111" t="s">
        <v>552</v>
      </c>
      <c r="D5111" t="s">
        <v>2733</v>
      </c>
      <c r="E5111" t="s">
        <v>3935</v>
      </c>
      <c r="F5111" s="440">
        <v>46056</v>
      </c>
      <c r="G5111">
        <v>17108</v>
      </c>
      <c r="H5111" t="s">
        <v>6414</v>
      </c>
      <c r="I5111" t="s">
        <v>6097</v>
      </c>
      <c r="J5111">
        <v>2</v>
      </c>
      <c r="K5111" t="s">
        <v>5622</v>
      </c>
      <c r="L5111">
        <v>310.54000000000002</v>
      </c>
      <c r="M5111">
        <v>155.27000000000001</v>
      </c>
      <c r="N5111" t="s">
        <v>6107</v>
      </c>
      <c r="O5111" t="s">
        <v>462</v>
      </c>
    </row>
    <row r="5112" spans="1:15" x14ac:dyDescent="0.3">
      <c r="A5112">
        <v>208085</v>
      </c>
      <c r="B5112">
        <v>122</v>
      </c>
      <c r="C5112" t="s">
        <v>552</v>
      </c>
      <c r="D5112" t="s">
        <v>2733</v>
      </c>
      <c r="E5112" t="s">
        <v>3935</v>
      </c>
      <c r="F5112" s="440">
        <v>46056</v>
      </c>
      <c r="G5112">
        <v>24845</v>
      </c>
      <c r="H5112" t="s">
        <v>6106</v>
      </c>
      <c r="I5112" t="s">
        <v>6097</v>
      </c>
      <c r="J5112">
        <v>2</v>
      </c>
      <c r="K5112" t="s">
        <v>5622</v>
      </c>
      <c r="L5112">
        <v>251.26</v>
      </c>
      <c r="M5112">
        <v>125.63</v>
      </c>
      <c r="N5112" t="s">
        <v>6107</v>
      </c>
      <c r="O5112" t="s">
        <v>462</v>
      </c>
    </row>
    <row r="5113" spans="1:15" x14ac:dyDescent="0.3">
      <c r="A5113">
        <v>208085</v>
      </c>
      <c r="B5113">
        <v>122</v>
      </c>
      <c r="C5113" t="s">
        <v>552</v>
      </c>
      <c r="D5113" t="s">
        <v>2733</v>
      </c>
      <c r="E5113" t="s">
        <v>3935</v>
      </c>
      <c r="F5113" s="440">
        <v>46056</v>
      </c>
      <c r="G5113">
        <v>26395</v>
      </c>
      <c r="H5113" t="s">
        <v>6158</v>
      </c>
      <c r="I5113" t="s">
        <v>6097</v>
      </c>
      <c r="J5113">
        <v>2</v>
      </c>
      <c r="K5113" t="s">
        <v>5622</v>
      </c>
      <c r="L5113">
        <v>257.44</v>
      </c>
      <c r="M5113">
        <v>128.72</v>
      </c>
      <c r="N5113" t="s">
        <v>6107</v>
      </c>
      <c r="O5113" t="s">
        <v>462</v>
      </c>
    </row>
    <row r="5114" spans="1:15" x14ac:dyDescent="0.3">
      <c r="A5114">
        <v>208085</v>
      </c>
      <c r="B5114">
        <v>122</v>
      </c>
      <c r="C5114" t="s">
        <v>552</v>
      </c>
      <c r="D5114" t="s">
        <v>2733</v>
      </c>
      <c r="E5114" t="s">
        <v>3935</v>
      </c>
      <c r="F5114" s="440">
        <v>46056</v>
      </c>
      <c r="G5114">
        <v>24514</v>
      </c>
      <c r="H5114" t="s">
        <v>6110</v>
      </c>
      <c r="I5114" t="s">
        <v>6097</v>
      </c>
      <c r="J5114">
        <v>6</v>
      </c>
      <c r="K5114" t="s">
        <v>5622</v>
      </c>
      <c r="L5114">
        <v>741.24</v>
      </c>
      <c r="M5114">
        <v>123.54</v>
      </c>
      <c r="N5114" t="s">
        <v>6107</v>
      </c>
      <c r="O5114" t="s">
        <v>462</v>
      </c>
    </row>
    <row r="5115" spans="1:15" x14ac:dyDescent="0.3">
      <c r="A5115">
        <v>208081</v>
      </c>
      <c r="B5115">
        <v>122</v>
      </c>
      <c r="C5115" t="s">
        <v>552</v>
      </c>
      <c r="D5115" t="s">
        <v>2744</v>
      </c>
      <c r="E5115" t="s">
        <v>3936</v>
      </c>
      <c r="F5115" s="440">
        <v>46056</v>
      </c>
      <c r="G5115">
        <v>18667</v>
      </c>
      <c r="H5115" t="s">
        <v>5718</v>
      </c>
      <c r="I5115" t="s">
        <v>6085</v>
      </c>
      <c r="J5115">
        <v>32</v>
      </c>
      <c r="K5115" t="s">
        <v>5598</v>
      </c>
      <c r="L5115">
        <v>639.67999999999995</v>
      </c>
      <c r="M5115">
        <v>19.989999999999998</v>
      </c>
      <c r="N5115" t="s">
        <v>6085</v>
      </c>
      <c r="O5115" t="s">
        <v>462</v>
      </c>
    </row>
    <row r="5116" spans="1:15" x14ac:dyDescent="0.3">
      <c r="A5116">
        <v>208079</v>
      </c>
      <c r="B5116">
        <v>122</v>
      </c>
      <c r="C5116" t="s">
        <v>552</v>
      </c>
      <c r="D5116" t="s">
        <v>2729</v>
      </c>
      <c r="E5116" t="s">
        <v>3937</v>
      </c>
      <c r="F5116" s="440">
        <v>46056</v>
      </c>
      <c r="G5116">
        <v>22828</v>
      </c>
      <c r="H5116" t="s">
        <v>6344</v>
      </c>
      <c r="I5116" t="s">
        <v>6085</v>
      </c>
      <c r="J5116">
        <v>22.7</v>
      </c>
      <c r="K5116" t="s">
        <v>5598</v>
      </c>
      <c r="L5116">
        <v>951.13</v>
      </c>
      <c r="M5116">
        <v>41.9</v>
      </c>
      <c r="N5116" t="s">
        <v>6085</v>
      </c>
      <c r="O5116" t="s">
        <v>462</v>
      </c>
    </row>
    <row r="5117" spans="1:15" x14ac:dyDescent="0.3">
      <c r="A5117">
        <v>208076</v>
      </c>
      <c r="B5117">
        <v>122</v>
      </c>
      <c r="C5117" t="s">
        <v>552</v>
      </c>
      <c r="D5117" t="s">
        <v>2729</v>
      </c>
      <c r="E5117" t="s">
        <v>3938</v>
      </c>
      <c r="F5117" s="440">
        <v>46056</v>
      </c>
      <c r="G5117">
        <v>19034</v>
      </c>
      <c r="H5117" t="s">
        <v>5712</v>
      </c>
      <c r="I5117" t="s">
        <v>6085</v>
      </c>
      <c r="J5117">
        <v>15.9</v>
      </c>
      <c r="K5117" t="s">
        <v>5598</v>
      </c>
      <c r="L5117">
        <v>173.31</v>
      </c>
      <c r="M5117">
        <v>10.9</v>
      </c>
      <c r="N5117" t="s">
        <v>6085</v>
      </c>
      <c r="O5117" t="s">
        <v>462</v>
      </c>
    </row>
    <row r="5118" spans="1:15" x14ac:dyDescent="0.3">
      <c r="A5118">
        <v>208076</v>
      </c>
      <c r="B5118">
        <v>122</v>
      </c>
      <c r="C5118" t="s">
        <v>552</v>
      </c>
      <c r="D5118" t="s">
        <v>2729</v>
      </c>
      <c r="E5118" t="s">
        <v>3938</v>
      </c>
      <c r="F5118" s="440">
        <v>46056</v>
      </c>
      <c r="G5118">
        <v>18832</v>
      </c>
      <c r="H5118" t="s">
        <v>5898</v>
      </c>
      <c r="I5118" t="s">
        <v>6085</v>
      </c>
      <c r="J5118">
        <v>15.1</v>
      </c>
      <c r="K5118" t="s">
        <v>5598</v>
      </c>
      <c r="L5118">
        <v>602.49</v>
      </c>
      <c r="M5118">
        <v>39.9</v>
      </c>
      <c r="N5118" t="s">
        <v>6085</v>
      </c>
      <c r="O5118" t="s">
        <v>462</v>
      </c>
    </row>
    <row r="5119" spans="1:15" x14ac:dyDescent="0.3">
      <c r="A5119">
        <v>208076</v>
      </c>
      <c r="B5119">
        <v>122</v>
      </c>
      <c r="C5119" t="s">
        <v>552</v>
      </c>
      <c r="D5119" t="s">
        <v>2729</v>
      </c>
      <c r="E5119" t="s">
        <v>3938</v>
      </c>
      <c r="F5119" s="440">
        <v>46056</v>
      </c>
      <c r="G5119">
        <v>25128</v>
      </c>
      <c r="H5119" t="s">
        <v>5897</v>
      </c>
      <c r="I5119" t="s">
        <v>6085</v>
      </c>
      <c r="J5119">
        <v>15.1</v>
      </c>
      <c r="K5119" t="s">
        <v>5598</v>
      </c>
      <c r="L5119">
        <v>587.39</v>
      </c>
      <c r="M5119">
        <v>38.9</v>
      </c>
      <c r="N5119" t="s">
        <v>6085</v>
      </c>
      <c r="O5119" t="s">
        <v>462</v>
      </c>
    </row>
    <row r="5120" spans="1:15" x14ac:dyDescent="0.3">
      <c r="A5120">
        <v>208076</v>
      </c>
      <c r="B5120">
        <v>122</v>
      </c>
      <c r="C5120" t="s">
        <v>552</v>
      </c>
      <c r="D5120" t="s">
        <v>2729</v>
      </c>
      <c r="E5120" t="s">
        <v>3938</v>
      </c>
      <c r="F5120" s="440">
        <v>46056</v>
      </c>
      <c r="G5120">
        <v>24331</v>
      </c>
      <c r="H5120" t="s">
        <v>5975</v>
      </c>
      <c r="I5120" t="s">
        <v>6085</v>
      </c>
      <c r="J5120">
        <v>5</v>
      </c>
      <c r="K5120" t="s">
        <v>5598</v>
      </c>
      <c r="L5120">
        <v>109.5</v>
      </c>
      <c r="M5120">
        <v>21.9</v>
      </c>
      <c r="N5120" t="s">
        <v>6085</v>
      </c>
      <c r="O5120" t="s">
        <v>462</v>
      </c>
    </row>
    <row r="5121" spans="1:15" x14ac:dyDescent="0.3">
      <c r="A5121">
        <v>208076</v>
      </c>
      <c r="B5121">
        <v>122</v>
      </c>
      <c r="C5121" t="s">
        <v>552</v>
      </c>
      <c r="D5121" t="s">
        <v>2729</v>
      </c>
      <c r="E5121" t="s">
        <v>3938</v>
      </c>
      <c r="F5121" s="440">
        <v>46056</v>
      </c>
      <c r="G5121">
        <v>20501</v>
      </c>
      <c r="H5121" t="s">
        <v>5976</v>
      </c>
      <c r="I5121" t="s">
        <v>6085</v>
      </c>
      <c r="J5121">
        <v>10</v>
      </c>
      <c r="K5121" t="s">
        <v>5598</v>
      </c>
      <c r="L5121">
        <v>219</v>
      </c>
      <c r="M5121">
        <v>21.9</v>
      </c>
      <c r="N5121" t="s">
        <v>6085</v>
      </c>
      <c r="O5121" t="s">
        <v>462</v>
      </c>
    </row>
    <row r="5122" spans="1:15" x14ac:dyDescent="0.3">
      <c r="A5122">
        <v>208076</v>
      </c>
      <c r="B5122">
        <v>122</v>
      </c>
      <c r="C5122" t="s">
        <v>552</v>
      </c>
      <c r="D5122" t="s">
        <v>2729</v>
      </c>
      <c r="E5122" t="s">
        <v>3938</v>
      </c>
      <c r="F5122" s="440">
        <v>46056</v>
      </c>
      <c r="G5122">
        <v>19017</v>
      </c>
      <c r="H5122" t="s">
        <v>5715</v>
      </c>
      <c r="I5122" t="s">
        <v>6085</v>
      </c>
      <c r="J5122">
        <v>40</v>
      </c>
      <c r="K5122" t="s">
        <v>5598</v>
      </c>
      <c r="L5122">
        <v>599.6</v>
      </c>
      <c r="M5122">
        <v>14.99</v>
      </c>
      <c r="N5122" t="s">
        <v>6085</v>
      </c>
      <c r="O5122" t="s">
        <v>462</v>
      </c>
    </row>
    <row r="5123" spans="1:15" x14ac:dyDescent="0.3">
      <c r="A5123">
        <v>208074</v>
      </c>
      <c r="B5123">
        <v>122</v>
      </c>
      <c r="C5123" t="s">
        <v>552</v>
      </c>
      <c r="D5123" t="s">
        <v>2693</v>
      </c>
      <c r="E5123" t="s">
        <v>3939</v>
      </c>
      <c r="F5123" s="440">
        <v>46055</v>
      </c>
      <c r="G5123">
        <v>22721</v>
      </c>
      <c r="H5123" t="s">
        <v>5710</v>
      </c>
      <c r="I5123" t="s">
        <v>6085</v>
      </c>
      <c r="J5123">
        <v>5.36</v>
      </c>
      <c r="K5123" t="s">
        <v>5598</v>
      </c>
      <c r="L5123">
        <v>151.69</v>
      </c>
      <c r="M5123">
        <v>28.300373</v>
      </c>
      <c r="N5123" t="s">
        <v>6085</v>
      </c>
      <c r="O5123" t="s">
        <v>462</v>
      </c>
    </row>
    <row r="5124" spans="1:15" x14ac:dyDescent="0.3">
      <c r="A5124">
        <v>208071</v>
      </c>
      <c r="B5124">
        <v>122</v>
      </c>
      <c r="C5124" t="s">
        <v>552</v>
      </c>
      <c r="D5124" t="s">
        <v>2727</v>
      </c>
      <c r="E5124" t="s">
        <v>3940</v>
      </c>
      <c r="F5124" s="440">
        <v>46055</v>
      </c>
      <c r="G5124">
        <v>26592</v>
      </c>
      <c r="H5124" t="s">
        <v>5717</v>
      </c>
      <c r="I5124" t="s">
        <v>6085</v>
      </c>
      <c r="J5124">
        <v>20.6</v>
      </c>
      <c r="K5124" t="s">
        <v>5598</v>
      </c>
      <c r="L5124">
        <v>762.2</v>
      </c>
      <c r="M5124">
        <v>37</v>
      </c>
      <c r="N5124" t="s">
        <v>6085</v>
      </c>
      <c r="O5124" t="s">
        <v>462</v>
      </c>
    </row>
    <row r="5125" spans="1:15" x14ac:dyDescent="0.3">
      <c r="A5125">
        <v>208071</v>
      </c>
      <c r="B5125">
        <v>122</v>
      </c>
      <c r="C5125" t="s">
        <v>552</v>
      </c>
      <c r="D5125" t="s">
        <v>2727</v>
      </c>
      <c r="E5125" t="s">
        <v>3940</v>
      </c>
      <c r="F5125" s="440">
        <v>46055</v>
      </c>
      <c r="G5125">
        <v>26582</v>
      </c>
      <c r="H5125" t="s">
        <v>5711</v>
      </c>
      <c r="I5125" t="s">
        <v>6085</v>
      </c>
      <c r="J5125">
        <v>15.7</v>
      </c>
      <c r="K5125" t="s">
        <v>5598</v>
      </c>
      <c r="L5125">
        <v>2025.3</v>
      </c>
      <c r="M5125">
        <v>129</v>
      </c>
      <c r="N5125" t="s">
        <v>6085</v>
      </c>
      <c r="O5125" t="s">
        <v>462</v>
      </c>
    </row>
    <row r="5126" spans="1:15" x14ac:dyDescent="0.3">
      <c r="A5126">
        <v>208071</v>
      </c>
      <c r="B5126">
        <v>122</v>
      </c>
      <c r="C5126" t="s">
        <v>552</v>
      </c>
      <c r="D5126" t="s">
        <v>2727</v>
      </c>
      <c r="E5126" t="s">
        <v>3940</v>
      </c>
      <c r="F5126" s="440">
        <v>46055</v>
      </c>
      <c r="G5126">
        <v>26584</v>
      </c>
      <c r="H5126" t="s">
        <v>5713</v>
      </c>
      <c r="I5126" t="s">
        <v>6085</v>
      </c>
      <c r="J5126">
        <v>4.9000000000000004</v>
      </c>
      <c r="K5126" t="s">
        <v>5598</v>
      </c>
      <c r="L5126">
        <v>396.9</v>
      </c>
      <c r="M5126">
        <v>81</v>
      </c>
      <c r="N5126" t="s">
        <v>6085</v>
      </c>
      <c r="O5126" t="s">
        <v>462</v>
      </c>
    </row>
    <row r="5127" spans="1:15" x14ac:dyDescent="0.3">
      <c r="A5127">
        <v>208070</v>
      </c>
      <c r="B5127">
        <v>122</v>
      </c>
      <c r="C5127" t="s">
        <v>552</v>
      </c>
      <c r="D5127" t="s">
        <v>3584</v>
      </c>
      <c r="E5127" t="s">
        <v>3941</v>
      </c>
      <c r="F5127" s="440">
        <v>46055</v>
      </c>
      <c r="G5127">
        <v>17969</v>
      </c>
      <c r="H5127" t="s">
        <v>6042</v>
      </c>
      <c r="I5127" t="s">
        <v>4764</v>
      </c>
      <c r="J5127">
        <v>10</v>
      </c>
      <c r="K5127" t="s">
        <v>6227</v>
      </c>
      <c r="L5127">
        <v>234</v>
      </c>
      <c r="M5127">
        <v>23.4</v>
      </c>
      <c r="N5127" t="s">
        <v>4764</v>
      </c>
      <c r="O5127" t="s">
        <v>462</v>
      </c>
    </row>
    <row r="5128" spans="1:15" x14ac:dyDescent="0.3">
      <c r="A5128">
        <v>208070</v>
      </c>
      <c r="B5128">
        <v>122</v>
      </c>
      <c r="C5128" t="s">
        <v>552</v>
      </c>
      <c r="D5128" t="s">
        <v>3584</v>
      </c>
      <c r="E5128" t="s">
        <v>3941</v>
      </c>
      <c r="F5128" s="440">
        <v>46055</v>
      </c>
      <c r="G5128">
        <v>24006</v>
      </c>
      <c r="H5128" t="s">
        <v>5991</v>
      </c>
      <c r="I5128" t="s">
        <v>4764</v>
      </c>
      <c r="J5128">
        <v>20</v>
      </c>
      <c r="K5128" t="s">
        <v>5605</v>
      </c>
      <c r="L5128">
        <v>492</v>
      </c>
      <c r="M5128">
        <v>24.6</v>
      </c>
      <c r="N5128" t="s">
        <v>4764</v>
      </c>
      <c r="O5128" t="s">
        <v>462</v>
      </c>
    </row>
    <row r="5129" spans="1:15" x14ac:dyDescent="0.3">
      <c r="A5129">
        <v>208067</v>
      </c>
      <c r="B5129">
        <v>122</v>
      </c>
      <c r="C5129" t="s">
        <v>552</v>
      </c>
      <c r="D5129" t="s">
        <v>2702</v>
      </c>
      <c r="E5129" t="s">
        <v>3942</v>
      </c>
      <c r="F5129" s="440">
        <v>46055</v>
      </c>
      <c r="G5129">
        <v>19135</v>
      </c>
      <c r="H5129" t="s">
        <v>5988</v>
      </c>
      <c r="I5129" t="s">
        <v>6085</v>
      </c>
      <c r="J5129">
        <v>39</v>
      </c>
      <c r="K5129" t="s">
        <v>5605</v>
      </c>
      <c r="L5129">
        <v>304.2</v>
      </c>
      <c r="M5129">
        <v>7.8</v>
      </c>
      <c r="N5129" t="s">
        <v>6085</v>
      </c>
      <c r="O5129" t="s">
        <v>462</v>
      </c>
    </row>
    <row r="5130" spans="1:15" x14ac:dyDescent="0.3">
      <c r="A5130">
        <v>208066</v>
      </c>
      <c r="B5130">
        <v>122</v>
      </c>
      <c r="C5130" t="s">
        <v>552</v>
      </c>
      <c r="D5130" t="s">
        <v>2773</v>
      </c>
      <c r="E5130" t="s">
        <v>3943</v>
      </c>
      <c r="F5130" s="440">
        <v>46055</v>
      </c>
      <c r="G5130">
        <v>25044</v>
      </c>
      <c r="H5130" t="s">
        <v>5964</v>
      </c>
      <c r="I5130" t="s">
        <v>4764</v>
      </c>
      <c r="J5130">
        <v>12</v>
      </c>
      <c r="K5130" t="s">
        <v>5601</v>
      </c>
      <c r="L5130">
        <v>1713.6</v>
      </c>
      <c r="M5130">
        <v>142.80000000000001</v>
      </c>
      <c r="N5130" t="s">
        <v>4764</v>
      </c>
      <c r="O5130" t="s">
        <v>462</v>
      </c>
    </row>
    <row r="5131" spans="1:15" x14ac:dyDescent="0.3">
      <c r="A5131">
        <v>206565</v>
      </c>
      <c r="B5131">
        <v>122</v>
      </c>
      <c r="C5131" t="s">
        <v>552</v>
      </c>
      <c r="D5131" t="s">
        <v>2763</v>
      </c>
      <c r="E5131" t="s">
        <v>3944</v>
      </c>
      <c r="F5131" s="440">
        <v>46059</v>
      </c>
      <c r="G5131">
        <v>26880</v>
      </c>
      <c r="H5131" t="s">
        <v>5913</v>
      </c>
      <c r="I5131" t="s">
        <v>6085</v>
      </c>
      <c r="J5131">
        <v>200</v>
      </c>
      <c r="K5131" t="s">
        <v>5613</v>
      </c>
      <c r="L5131">
        <v>500</v>
      </c>
      <c r="M5131">
        <v>2.5</v>
      </c>
      <c r="N5131" t="s">
        <v>6085</v>
      </c>
      <c r="O5131" t="s">
        <v>462</v>
      </c>
    </row>
    <row r="5132" spans="1:15" x14ac:dyDescent="0.3">
      <c r="A5132">
        <v>206442</v>
      </c>
      <c r="B5132">
        <v>122</v>
      </c>
      <c r="C5132" t="s">
        <v>552</v>
      </c>
      <c r="D5132" t="s">
        <v>2702</v>
      </c>
      <c r="E5132" t="s">
        <v>3945</v>
      </c>
      <c r="F5132" s="440">
        <v>46054</v>
      </c>
      <c r="G5132">
        <v>19203</v>
      </c>
      <c r="H5132" t="s">
        <v>5692</v>
      </c>
      <c r="I5132" t="s">
        <v>6085</v>
      </c>
      <c r="J5132">
        <v>56</v>
      </c>
      <c r="K5132" t="s">
        <v>5613</v>
      </c>
      <c r="L5132">
        <v>177.52</v>
      </c>
      <c r="M5132">
        <v>3.17</v>
      </c>
      <c r="N5132" t="s">
        <v>6085</v>
      </c>
      <c r="O5132" t="s">
        <v>462</v>
      </c>
    </row>
    <row r="5133" spans="1:15" x14ac:dyDescent="0.3">
      <c r="A5133">
        <v>206428</v>
      </c>
      <c r="B5133">
        <v>122</v>
      </c>
      <c r="C5133" t="s">
        <v>552</v>
      </c>
      <c r="D5133" t="s">
        <v>2758</v>
      </c>
      <c r="E5133" t="s">
        <v>3946</v>
      </c>
      <c r="F5133" s="440">
        <v>46061</v>
      </c>
      <c r="G5133">
        <v>28220</v>
      </c>
      <c r="H5133" t="s">
        <v>6126</v>
      </c>
      <c r="I5133" t="s">
        <v>6085</v>
      </c>
      <c r="J5133">
        <v>5</v>
      </c>
      <c r="K5133" t="s">
        <v>5598</v>
      </c>
      <c r="L5133">
        <v>150</v>
      </c>
      <c r="M5133">
        <v>30</v>
      </c>
      <c r="N5133" t="s">
        <v>6085</v>
      </c>
      <c r="O5133" t="s">
        <v>462</v>
      </c>
    </row>
    <row r="5134" spans="1:15" x14ac:dyDescent="0.3">
      <c r="A5134">
        <v>206428</v>
      </c>
      <c r="B5134">
        <v>122</v>
      </c>
      <c r="C5134" t="s">
        <v>552</v>
      </c>
      <c r="D5134" t="s">
        <v>2758</v>
      </c>
      <c r="E5134" t="s">
        <v>3946</v>
      </c>
      <c r="F5134" s="440">
        <v>46061</v>
      </c>
      <c r="G5134">
        <v>28221</v>
      </c>
      <c r="H5134" t="s">
        <v>6124</v>
      </c>
      <c r="I5134" t="s">
        <v>6085</v>
      </c>
      <c r="J5134">
        <v>5</v>
      </c>
      <c r="K5134" t="s">
        <v>5598</v>
      </c>
      <c r="L5134">
        <v>190</v>
      </c>
      <c r="M5134">
        <v>38</v>
      </c>
      <c r="N5134" t="s">
        <v>6085</v>
      </c>
      <c r="O5134" t="s">
        <v>462</v>
      </c>
    </row>
    <row r="5135" spans="1:15" x14ac:dyDescent="0.3">
      <c r="A5135">
        <v>206428</v>
      </c>
      <c r="B5135">
        <v>122</v>
      </c>
      <c r="C5135" t="s">
        <v>552</v>
      </c>
      <c r="D5135" t="s">
        <v>2758</v>
      </c>
      <c r="E5135" t="s">
        <v>3946</v>
      </c>
      <c r="F5135" s="440">
        <v>46061</v>
      </c>
      <c r="G5135">
        <v>28222</v>
      </c>
      <c r="H5135" t="s">
        <v>6125</v>
      </c>
      <c r="I5135" t="s">
        <v>6085</v>
      </c>
      <c r="J5135">
        <v>6</v>
      </c>
      <c r="K5135" t="s">
        <v>5598</v>
      </c>
      <c r="L5135">
        <v>252</v>
      </c>
      <c r="M5135">
        <v>42</v>
      </c>
      <c r="N5135" t="s">
        <v>6085</v>
      </c>
      <c r="O5135" t="s">
        <v>462</v>
      </c>
    </row>
    <row r="5136" spans="1:15" x14ac:dyDescent="0.3">
      <c r="A5136">
        <v>206426</v>
      </c>
      <c r="B5136">
        <v>122</v>
      </c>
      <c r="C5136" t="s">
        <v>552</v>
      </c>
      <c r="D5136" t="s">
        <v>2758</v>
      </c>
      <c r="E5136" t="s">
        <v>3947</v>
      </c>
      <c r="F5136" s="440">
        <v>46058</v>
      </c>
      <c r="G5136">
        <v>28220</v>
      </c>
      <c r="H5136" t="s">
        <v>6126</v>
      </c>
      <c r="I5136" t="s">
        <v>6085</v>
      </c>
      <c r="J5136">
        <v>4</v>
      </c>
      <c r="K5136" t="s">
        <v>5598</v>
      </c>
      <c r="L5136">
        <v>160</v>
      </c>
      <c r="M5136">
        <v>40</v>
      </c>
      <c r="N5136" t="s">
        <v>6085</v>
      </c>
      <c r="O5136" t="s">
        <v>462</v>
      </c>
    </row>
    <row r="5137" spans="1:15" x14ac:dyDescent="0.3">
      <c r="A5137">
        <v>206426</v>
      </c>
      <c r="B5137">
        <v>122</v>
      </c>
      <c r="C5137" t="s">
        <v>552</v>
      </c>
      <c r="D5137" t="s">
        <v>2758</v>
      </c>
      <c r="E5137" t="s">
        <v>3947</v>
      </c>
      <c r="F5137" s="440">
        <v>46058</v>
      </c>
      <c r="G5137">
        <v>28221</v>
      </c>
      <c r="H5137" t="s">
        <v>6124</v>
      </c>
      <c r="I5137" t="s">
        <v>6085</v>
      </c>
      <c r="J5137">
        <v>4</v>
      </c>
      <c r="K5137" t="s">
        <v>5598</v>
      </c>
      <c r="L5137">
        <v>152</v>
      </c>
      <c r="M5137">
        <v>38</v>
      </c>
      <c r="N5137" t="s">
        <v>6085</v>
      </c>
      <c r="O5137" t="s">
        <v>462</v>
      </c>
    </row>
    <row r="5138" spans="1:15" x14ac:dyDescent="0.3">
      <c r="A5138">
        <v>206426</v>
      </c>
      <c r="B5138">
        <v>122</v>
      </c>
      <c r="C5138" t="s">
        <v>552</v>
      </c>
      <c r="D5138" t="s">
        <v>2758</v>
      </c>
      <c r="E5138" t="s">
        <v>3947</v>
      </c>
      <c r="F5138" s="440">
        <v>46058</v>
      </c>
      <c r="G5138">
        <v>28222</v>
      </c>
      <c r="H5138" t="s">
        <v>6125</v>
      </c>
      <c r="I5138" t="s">
        <v>6085</v>
      </c>
      <c r="J5138">
        <v>6</v>
      </c>
      <c r="K5138" t="s">
        <v>5598</v>
      </c>
      <c r="L5138">
        <v>270</v>
      </c>
      <c r="M5138">
        <v>45</v>
      </c>
      <c r="N5138" t="s">
        <v>6085</v>
      </c>
      <c r="O5138" t="s">
        <v>462</v>
      </c>
    </row>
    <row r="5139" spans="1:15" x14ac:dyDescent="0.3">
      <c r="A5139">
        <v>206048</v>
      </c>
      <c r="B5139">
        <v>122</v>
      </c>
      <c r="C5139" t="s">
        <v>552</v>
      </c>
      <c r="D5139" t="s">
        <v>2871</v>
      </c>
      <c r="E5139" t="s">
        <v>3948</v>
      </c>
      <c r="F5139" s="440">
        <v>46055</v>
      </c>
      <c r="G5139">
        <v>26336</v>
      </c>
      <c r="H5139" t="s">
        <v>5701</v>
      </c>
      <c r="I5139" t="s">
        <v>6085</v>
      </c>
      <c r="J5139">
        <v>150</v>
      </c>
      <c r="K5139" t="s">
        <v>5613</v>
      </c>
      <c r="L5139">
        <v>900</v>
      </c>
      <c r="M5139">
        <v>6</v>
      </c>
      <c r="N5139" t="s">
        <v>6085</v>
      </c>
      <c r="O5139" t="s">
        <v>462</v>
      </c>
    </row>
    <row r="5140" spans="1:15" x14ac:dyDescent="0.3">
      <c r="A5140">
        <v>206048</v>
      </c>
      <c r="B5140">
        <v>122</v>
      </c>
      <c r="C5140" t="s">
        <v>552</v>
      </c>
      <c r="D5140" t="s">
        <v>2871</v>
      </c>
      <c r="E5140" t="s">
        <v>3948</v>
      </c>
      <c r="F5140" s="440">
        <v>46055</v>
      </c>
      <c r="G5140">
        <v>25429</v>
      </c>
      <c r="H5140" t="s">
        <v>5640</v>
      </c>
      <c r="I5140" t="s">
        <v>6085</v>
      </c>
      <c r="J5140">
        <v>200</v>
      </c>
      <c r="K5140" t="s">
        <v>5613</v>
      </c>
      <c r="L5140">
        <v>1200</v>
      </c>
      <c r="M5140">
        <v>6</v>
      </c>
      <c r="N5140" t="s">
        <v>6085</v>
      </c>
      <c r="O5140" t="s">
        <v>462</v>
      </c>
    </row>
    <row r="5141" spans="1:15" x14ac:dyDescent="0.3">
      <c r="A5141">
        <v>206047</v>
      </c>
      <c r="B5141">
        <v>122</v>
      </c>
      <c r="C5141" t="s">
        <v>552</v>
      </c>
      <c r="D5141" t="s">
        <v>2725</v>
      </c>
      <c r="E5141" t="s">
        <v>3949</v>
      </c>
      <c r="F5141" s="440">
        <v>46056</v>
      </c>
      <c r="G5141">
        <v>18003</v>
      </c>
      <c r="H5141" t="s">
        <v>5815</v>
      </c>
      <c r="I5141" t="s">
        <v>4764</v>
      </c>
      <c r="J5141">
        <v>36</v>
      </c>
      <c r="K5141" t="s">
        <v>5605</v>
      </c>
      <c r="L5141">
        <v>126.36</v>
      </c>
      <c r="M5141">
        <v>3.51</v>
      </c>
      <c r="N5141" t="s">
        <v>4764</v>
      </c>
      <c r="O5141" t="s">
        <v>462</v>
      </c>
    </row>
    <row r="5142" spans="1:15" x14ac:dyDescent="0.3">
      <c r="A5142">
        <v>206047</v>
      </c>
      <c r="B5142">
        <v>122</v>
      </c>
      <c r="C5142" t="s">
        <v>552</v>
      </c>
      <c r="D5142" t="s">
        <v>2725</v>
      </c>
      <c r="E5142" t="s">
        <v>3949</v>
      </c>
      <c r="F5142" s="440">
        <v>46056</v>
      </c>
      <c r="G5142">
        <v>18353</v>
      </c>
      <c r="H5142" t="s">
        <v>5747</v>
      </c>
      <c r="I5142" t="s">
        <v>4764</v>
      </c>
      <c r="J5142">
        <v>12</v>
      </c>
      <c r="K5142" t="s">
        <v>5601</v>
      </c>
      <c r="L5142">
        <v>2050.92</v>
      </c>
      <c r="M5142">
        <v>170.91</v>
      </c>
      <c r="N5142" t="s">
        <v>4764</v>
      </c>
      <c r="O5142" t="s">
        <v>462</v>
      </c>
    </row>
    <row r="5143" spans="1:15" x14ac:dyDescent="0.3">
      <c r="A5143">
        <v>206047</v>
      </c>
      <c r="B5143">
        <v>122</v>
      </c>
      <c r="C5143" t="s">
        <v>552</v>
      </c>
      <c r="D5143" t="s">
        <v>2725</v>
      </c>
      <c r="E5143" t="s">
        <v>3949</v>
      </c>
      <c r="F5143" s="440">
        <v>46056</v>
      </c>
      <c r="G5143">
        <v>18157</v>
      </c>
      <c r="H5143" t="s">
        <v>5793</v>
      </c>
      <c r="I5143" t="s">
        <v>4764</v>
      </c>
      <c r="J5143">
        <v>12</v>
      </c>
      <c r="K5143" t="s">
        <v>5601</v>
      </c>
      <c r="L5143">
        <v>2343</v>
      </c>
      <c r="M5143">
        <v>195.25</v>
      </c>
      <c r="N5143" t="s">
        <v>4764</v>
      </c>
      <c r="O5143" t="s">
        <v>462</v>
      </c>
    </row>
    <row r="5144" spans="1:15" x14ac:dyDescent="0.3">
      <c r="A5144">
        <v>206047</v>
      </c>
      <c r="B5144">
        <v>122</v>
      </c>
      <c r="C5144" t="s">
        <v>552</v>
      </c>
      <c r="D5144" t="s">
        <v>2725</v>
      </c>
      <c r="E5144" t="s">
        <v>3949</v>
      </c>
      <c r="F5144" s="440">
        <v>46056</v>
      </c>
      <c r="G5144">
        <v>18115</v>
      </c>
      <c r="H5144" t="s">
        <v>5804</v>
      </c>
      <c r="I5144" t="s">
        <v>4764</v>
      </c>
      <c r="J5144">
        <v>5</v>
      </c>
      <c r="K5144" t="s">
        <v>5601</v>
      </c>
      <c r="L5144">
        <v>1236.6500000000001</v>
      </c>
      <c r="M5144">
        <v>247.33</v>
      </c>
      <c r="N5144" t="s">
        <v>4764</v>
      </c>
      <c r="O5144" t="s">
        <v>462</v>
      </c>
    </row>
    <row r="5145" spans="1:15" x14ac:dyDescent="0.3">
      <c r="A5145">
        <v>206047</v>
      </c>
      <c r="B5145">
        <v>122</v>
      </c>
      <c r="C5145" t="s">
        <v>552</v>
      </c>
      <c r="D5145" t="s">
        <v>2725</v>
      </c>
      <c r="E5145" t="s">
        <v>3949</v>
      </c>
      <c r="F5145" s="440">
        <v>46056</v>
      </c>
      <c r="G5145">
        <v>18099</v>
      </c>
      <c r="H5145" t="s">
        <v>5810</v>
      </c>
      <c r="I5145" t="s">
        <v>4764</v>
      </c>
      <c r="J5145">
        <v>12</v>
      </c>
      <c r="K5145" t="s">
        <v>5601</v>
      </c>
      <c r="L5145">
        <v>2702.76</v>
      </c>
      <c r="M5145">
        <v>225.23</v>
      </c>
      <c r="N5145" t="s">
        <v>4764</v>
      </c>
      <c r="O5145" t="s">
        <v>462</v>
      </c>
    </row>
    <row r="5146" spans="1:15" x14ac:dyDescent="0.3">
      <c r="A5146">
        <v>206047</v>
      </c>
      <c r="B5146">
        <v>122</v>
      </c>
      <c r="C5146" t="s">
        <v>552</v>
      </c>
      <c r="D5146" t="s">
        <v>2725</v>
      </c>
      <c r="E5146" t="s">
        <v>3949</v>
      </c>
      <c r="F5146" s="440">
        <v>46056</v>
      </c>
      <c r="G5146">
        <v>18119</v>
      </c>
      <c r="H5146" t="s">
        <v>5802</v>
      </c>
      <c r="I5146" t="s">
        <v>4764</v>
      </c>
      <c r="J5146">
        <v>18</v>
      </c>
      <c r="K5146" t="s">
        <v>5601</v>
      </c>
      <c r="L5146">
        <v>3222.18</v>
      </c>
      <c r="M5146">
        <v>179.01</v>
      </c>
      <c r="N5146" t="s">
        <v>4764</v>
      </c>
      <c r="O5146" t="s">
        <v>462</v>
      </c>
    </row>
    <row r="5147" spans="1:15" x14ac:dyDescent="0.3">
      <c r="A5147">
        <v>206046</v>
      </c>
      <c r="B5147">
        <v>122</v>
      </c>
      <c r="C5147" t="s">
        <v>552</v>
      </c>
      <c r="D5147" t="s">
        <v>2806</v>
      </c>
      <c r="E5147" t="s">
        <v>3950</v>
      </c>
      <c r="F5147" s="440">
        <v>46056</v>
      </c>
      <c r="G5147">
        <v>24986</v>
      </c>
      <c r="H5147" t="s">
        <v>5835</v>
      </c>
      <c r="I5147" t="s">
        <v>6085</v>
      </c>
      <c r="J5147">
        <v>3</v>
      </c>
      <c r="K5147" t="s">
        <v>6157</v>
      </c>
      <c r="L5147">
        <v>514.79999999999995</v>
      </c>
      <c r="M5147">
        <v>171.6</v>
      </c>
      <c r="N5147" t="s">
        <v>6085</v>
      </c>
      <c r="O5147" t="s">
        <v>462</v>
      </c>
    </row>
    <row r="5148" spans="1:15" x14ac:dyDescent="0.3">
      <c r="A5148">
        <v>206045</v>
      </c>
      <c r="B5148">
        <v>122</v>
      </c>
      <c r="C5148" t="s">
        <v>552</v>
      </c>
      <c r="D5148" t="s">
        <v>2897</v>
      </c>
      <c r="E5148" t="s">
        <v>3951</v>
      </c>
      <c r="F5148" s="440">
        <v>46056</v>
      </c>
      <c r="G5148">
        <v>17934</v>
      </c>
      <c r="H5148" t="s">
        <v>5814</v>
      </c>
      <c r="I5148" t="s">
        <v>4764</v>
      </c>
      <c r="J5148">
        <v>24</v>
      </c>
      <c r="K5148" t="s">
        <v>5605</v>
      </c>
      <c r="L5148">
        <v>1772.16</v>
      </c>
      <c r="M5148">
        <v>73.84</v>
      </c>
      <c r="N5148" t="s">
        <v>4764</v>
      </c>
      <c r="O5148" t="s">
        <v>462</v>
      </c>
    </row>
    <row r="5149" spans="1:15" x14ac:dyDescent="0.3">
      <c r="A5149">
        <v>206045</v>
      </c>
      <c r="B5149">
        <v>122</v>
      </c>
      <c r="C5149" t="s">
        <v>552</v>
      </c>
      <c r="D5149" t="s">
        <v>2897</v>
      </c>
      <c r="E5149" t="s">
        <v>3951</v>
      </c>
      <c r="F5149" s="440">
        <v>46056</v>
      </c>
      <c r="G5149">
        <v>17933</v>
      </c>
      <c r="H5149" t="s">
        <v>5813</v>
      </c>
      <c r="I5149" t="s">
        <v>4764</v>
      </c>
      <c r="J5149">
        <v>12</v>
      </c>
      <c r="K5149" t="s">
        <v>5605</v>
      </c>
      <c r="L5149">
        <v>886.08</v>
      </c>
      <c r="M5149">
        <v>73.84</v>
      </c>
      <c r="N5149" t="s">
        <v>4764</v>
      </c>
      <c r="O5149" t="s">
        <v>462</v>
      </c>
    </row>
    <row r="5150" spans="1:15" x14ac:dyDescent="0.3">
      <c r="A5150">
        <v>206044</v>
      </c>
      <c r="B5150">
        <v>122</v>
      </c>
      <c r="C5150" t="s">
        <v>552</v>
      </c>
      <c r="D5150" t="s">
        <v>3952</v>
      </c>
      <c r="E5150" t="s">
        <v>3953</v>
      </c>
      <c r="F5150" s="440">
        <v>46059</v>
      </c>
      <c r="G5150">
        <v>17119</v>
      </c>
      <c r="H5150" t="s">
        <v>6182</v>
      </c>
      <c r="I5150" t="s">
        <v>6097</v>
      </c>
      <c r="J5150">
        <v>4</v>
      </c>
      <c r="K5150" t="s">
        <v>5613</v>
      </c>
      <c r="L5150">
        <v>42</v>
      </c>
      <c r="M5150">
        <v>10.5</v>
      </c>
      <c r="N5150" t="s">
        <v>6099</v>
      </c>
      <c r="O5150" t="s">
        <v>462</v>
      </c>
    </row>
    <row r="5151" spans="1:15" x14ac:dyDescent="0.3">
      <c r="A5151">
        <v>206044</v>
      </c>
      <c r="B5151">
        <v>122</v>
      </c>
      <c r="C5151" t="s">
        <v>552</v>
      </c>
      <c r="D5151" t="s">
        <v>3952</v>
      </c>
      <c r="E5151" t="s">
        <v>3953</v>
      </c>
      <c r="F5151" s="440">
        <v>46059</v>
      </c>
      <c r="G5151">
        <v>17564</v>
      </c>
      <c r="H5151" t="s">
        <v>6142</v>
      </c>
      <c r="I5151" t="s">
        <v>6097</v>
      </c>
      <c r="J5151">
        <v>4</v>
      </c>
      <c r="K5151" t="s">
        <v>5613</v>
      </c>
      <c r="L5151">
        <v>220</v>
      </c>
      <c r="M5151">
        <v>55</v>
      </c>
      <c r="N5151" t="s">
        <v>6099</v>
      </c>
      <c r="O5151" t="s">
        <v>462</v>
      </c>
    </row>
    <row r="5152" spans="1:15" x14ac:dyDescent="0.3">
      <c r="A5152">
        <v>206044</v>
      </c>
      <c r="B5152">
        <v>122</v>
      </c>
      <c r="C5152" t="s">
        <v>552</v>
      </c>
      <c r="D5152" t="s">
        <v>3952</v>
      </c>
      <c r="E5152" t="s">
        <v>3953</v>
      </c>
      <c r="F5152" s="440">
        <v>46059</v>
      </c>
      <c r="G5152">
        <v>17341</v>
      </c>
      <c r="H5152" t="s">
        <v>6217</v>
      </c>
      <c r="I5152" t="s">
        <v>6097</v>
      </c>
      <c r="J5152">
        <v>6</v>
      </c>
      <c r="K5152" t="s">
        <v>5668</v>
      </c>
      <c r="L5152">
        <v>448.8</v>
      </c>
      <c r="M5152">
        <v>74.8</v>
      </c>
      <c r="N5152" t="s">
        <v>6099</v>
      </c>
      <c r="O5152" t="s">
        <v>462</v>
      </c>
    </row>
    <row r="5153" spans="1:15" x14ac:dyDescent="0.3">
      <c r="A5153">
        <v>206044</v>
      </c>
      <c r="B5153">
        <v>122</v>
      </c>
      <c r="C5153" t="s">
        <v>552</v>
      </c>
      <c r="D5153" t="s">
        <v>3952</v>
      </c>
      <c r="E5153" t="s">
        <v>3953</v>
      </c>
      <c r="F5153" s="440">
        <v>46059</v>
      </c>
      <c r="G5153">
        <v>17553</v>
      </c>
      <c r="H5153" t="s">
        <v>6194</v>
      </c>
      <c r="I5153" t="s">
        <v>6097</v>
      </c>
      <c r="J5153">
        <v>20</v>
      </c>
      <c r="K5153" t="s">
        <v>5605</v>
      </c>
      <c r="L5153">
        <v>176</v>
      </c>
      <c r="M5153">
        <v>8.8000000000000007</v>
      </c>
      <c r="N5153" t="s">
        <v>6099</v>
      </c>
      <c r="O5153" t="s">
        <v>462</v>
      </c>
    </row>
    <row r="5154" spans="1:15" x14ac:dyDescent="0.3">
      <c r="A5154">
        <v>206044</v>
      </c>
      <c r="B5154">
        <v>122</v>
      </c>
      <c r="C5154" t="s">
        <v>552</v>
      </c>
      <c r="D5154" t="s">
        <v>3952</v>
      </c>
      <c r="E5154" t="s">
        <v>3953</v>
      </c>
      <c r="F5154" s="440">
        <v>46059</v>
      </c>
      <c r="G5154">
        <v>17020</v>
      </c>
      <c r="H5154" t="s">
        <v>6135</v>
      </c>
      <c r="I5154" t="s">
        <v>6102</v>
      </c>
      <c r="J5154">
        <v>4</v>
      </c>
      <c r="K5154" t="s">
        <v>5613</v>
      </c>
      <c r="L5154">
        <v>14</v>
      </c>
      <c r="M5154">
        <v>3.5</v>
      </c>
      <c r="N5154" t="s">
        <v>6099</v>
      </c>
      <c r="O5154" t="s">
        <v>462</v>
      </c>
    </row>
    <row r="5155" spans="1:15" x14ac:dyDescent="0.3">
      <c r="A5155">
        <v>206044</v>
      </c>
      <c r="B5155">
        <v>122</v>
      </c>
      <c r="C5155" t="s">
        <v>552</v>
      </c>
      <c r="D5155" t="s">
        <v>3952</v>
      </c>
      <c r="E5155" t="s">
        <v>3953</v>
      </c>
      <c r="F5155" s="440">
        <v>46059</v>
      </c>
      <c r="G5155">
        <v>17565</v>
      </c>
      <c r="H5155" t="s">
        <v>6143</v>
      </c>
      <c r="I5155" t="s">
        <v>6097</v>
      </c>
      <c r="J5155">
        <v>2</v>
      </c>
      <c r="K5155" t="s">
        <v>5613</v>
      </c>
      <c r="L5155">
        <v>224</v>
      </c>
      <c r="M5155">
        <v>112</v>
      </c>
      <c r="N5155" t="s">
        <v>6099</v>
      </c>
      <c r="O5155" t="s">
        <v>462</v>
      </c>
    </row>
    <row r="5156" spans="1:15" x14ac:dyDescent="0.3">
      <c r="A5156">
        <v>206044</v>
      </c>
      <c r="B5156">
        <v>122</v>
      </c>
      <c r="C5156" t="s">
        <v>552</v>
      </c>
      <c r="D5156" t="s">
        <v>3952</v>
      </c>
      <c r="E5156" t="s">
        <v>3953</v>
      </c>
      <c r="F5156" s="440">
        <v>46059</v>
      </c>
      <c r="G5156">
        <v>24843</v>
      </c>
      <c r="H5156" t="s">
        <v>6368</v>
      </c>
      <c r="I5156" t="s">
        <v>6097</v>
      </c>
      <c r="J5156">
        <v>12</v>
      </c>
      <c r="K5156" t="s">
        <v>5703</v>
      </c>
      <c r="L5156">
        <v>706.8</v>
      </c>
      <c r="M5156">
        <v>58.9</v>
      </c>
      <c r="N5156" t="s">
        <v>6099</v>
      </c>
      <c r="O5156" t="s">
        <v>462</v>
      </c>
    </row>
    <row r="5157" spans="1:15" x14ac:dyDescent="0.3">
      <c r="A5157">
        <v>206044</v>
      </c>
      <c r="B5157">
        <v>122</v>
      </c>
      <c r="C5157" t="s">
        <v>552</v>
      </c>
      <c r="D5157" t="s">
        <v>3952</v>
      </c>
      <c r="E5157" t="s">
        <v>3953</v>
      </c>
      <c r="F5157" s="440">
        <v>46059</v>
      </c>
      <c r="G5157">
        <v>17416</v>
      </c>
      <c r="H5157" t="s">
        <v>6403</v>
      </c>
      <c r="I5157" t="s">
        <v>6097</v>
      </c>
      <c r="J5157">
        <v>6</v>
      </c>
      <c r="K5157" t="s">
        <v>5703</v>
      </c>
      <c r="L5157">
        <v>291.48</v>
      </c>
      <c r="M5157">
        <v>48.58</v>
      </c>
      <c r="N5157" t="s">
        <v>6099</v>
      </c>
      <c r="O5157" t="s">
        <v>462</v>
      </c>
    </row>
    <row r="5158" spans="1:15" x14ac:dyDescent="0.3">
      <c r="A5158">
        <v>206042</v>
      </c>
      <c r="B5158">
        <v>122</v>
      </c>
      <c r="C5158" t="s">
        <v>552</v>
      </c>
      <c r="D5158" t="s">
        <v>2995</v>
      </c>
      <c r="E5158" t="s">
        <v>3954</v>
      </c>
      <c r="F5158" s="440">
        <v>46057</v>
      </c>
      <c r="G5158">
        <v>18359</v>
      </c>
      <c r="H5158" t="s">
        <v>5746</v>
      </c>
      <c r="I5158" t="s">
        <v>4764</v>
      </c>
      <c r="J5158">
        <v>24</v>
      </c>
      <c r="K5158" t="s">
        <v>5601</v>
      </c>
      <c r="L5158">
        <v>2301.6</v>
      </c>
      <c r="M5158">
        <v>95.9</v>
      </c>
      <c r="N5158" t="s">
        <v>4764</v>
      </c>
      <c r="O5158" t="s">
        <v>462</v>
      </c>
    </row>
    <row r="5159" spans="1:15" x14ac:dyDescent="0.3">
      <c r="A5159">
        <v>206042</v>
      </c>
      <c r="B5159">
        <v>122</v>
      </c>
      <c r="C5159" t="s">
        <v>552</v>
      </c>
      <c r="D5159" t="s">
        <v>2995</v>
      </c>
      <c r="E5159" t="s">
        <v>3954</v>
      </c>
      <c r="F5159" s="440">
        <v>46057</v>
      </c>
      <c r="G5159">
        <v>18146</v>
      </c>
      <c r="H5159" t="s">
        <v>5795</v>
      </c>
      <c r="I5159" t="s">
        <v>4764</v>
      </c>
      <c r="J5159">
        <v>2</v>
      </c>
      <c r="K5159" t="s">
        <v>5601</v>
      </c>
      <c r="L5159">
        <v>215.8</v>
      </c>
      <c r="M5159">
        <v>107.9</v>
      </c>
      <c r="N5159" t="s">
        <v>4764</v>
      </c>
      <c r="O5159" t="s">
        <v>462</v>
      </c>
    </row>
    <row r="5160" spans="1:15" x14ac:dyDescent="0.3">
      <c r="A5160">
        <v>206042</v>
      </c>
      <c r="B5160">
        <v>122</v>
      </c>
      <c r="C5160" t="s">
        <v>552</v>
      </c>
      <c r="D5160" t="s">
        <v>2995</v>
      </c>
      <c r="E5160" t="s">
        <v>3954</v>
      </c>
      <c r="F5160" s="440">
        <v>46057</v>
      </c>
      <c r="G5160">
        <v>25507</v>
      </c>
      <c r="H5160" t="s">
        <v>5772</v>
      </c>
      <c r="I5160" t="s">
        <v>4764</v>
      </c>
      <c r="J5160">
        <v>2</v>
      </c>
      <c r="K5160" t="s">
        <v>5601</v>
      </c>
      <c r="L5160">
        <v>529</v>
      </c>
      <c r="M5160">
        <v>264.5</v>
      </c>
      <c r="N5160" t="s">
        <v>4764</v>
      </c>
      <c r="O5160" t="s">
        <v>462</v>
      </c>
    </row>
    <row r="5161" spans="1:15" x14ac:dyDescent="0.3">
      <c r="A5161">
        <v>206039</v>
      </c>
      <c r="B5161">
        <v>122</v>
      </c>
      <c r="C5161" t="s">
        <v>552</v>
      </c>
      <c r="D5161" t="s">
        <v>2746</v>
      </c>
      <c r="E5161" t="s">
        <v>3955</v>
      </c>
      <c r="F5161" s="440">
        <v>46059</v>
      </c>
      <c r="G5161">
        <v>28315</v>
      </c>
      <c r="H5161" t="s">
        <v>6120</v>
      </c>
      <c r="I5161" t="s">
        <v>4764</v>
      </c>
      <c r="J5161">
        <v>15</v>
      </c>
      <c r="K5161" t="s">
        <v>5605</v>
      </c>
      <c r="L5161">
        <v>653.4</v>
      </c>
      <c r="M5161">
        <v>43.56</v>
      </c>
      <c r="N5161" t="s">
        <v>4764</v>
      </c>
      <c r="O5161" t="s">
        <v>462</v>
      </c>
    </row>
    <row r="5162" spans="1:15" x14ac:dyDescent="0.3">
      <c r="A5162">
        <v>206037</v>
      </c>
      <c r="B5162">
        <v>122</v>
      </c>
      <c r="C5162" t="s">
        <v>552</v>
      </c>
      <c r="D5162" t="s">
        <v>2688</v>
      </c>
      <c r="E5162" t="s">
        <v>3956</v>
      </c>
      <c r="F5162" s="440">
        <v>46058</v>
      </c>
      <c r="G5162">
        <v>18103</v>
      </c>
      <c r="H5162" t="s">
        <v>5809</v>
      </c>
      <c r="I5162" t="s">
        <v>4764</v>
      </c>
      <c r="J5162">
        <v>1</v>
      </c>
      <c r="K5162" t="s">
        <v>5601</v>
      </c>
      <c r="L5162">
        <v>146.28</v>
      </c>
      <c r="M5162">
        <v>146.28</v>
      </c>
      <c r="N5162" t="s">
        <v>4764</v>
      </c>
      <c r="O5162" t="s">
        <v>462</v>
      </c>
    </row>
    <row r="5163" spans="1:15" x14ac:dyDescent="0.3">
      <c r="A5163">
        <v>206035</v>
      </c>
      <c r="B5163">
        <v>122</v>
      </c>
      <c r="C5163" t="s">
        <v>552</v>
      </c>
      <c r="D5163" t="s">
        <v>2865</v>
      </c>
      <c r="E5163" t="s">
        <v>3957</v>
      </c>
      <c r="F5163" s="440">
        <v>46058</v>
      </c>
      <c r="G5163">
        <v>27692</v>
      </c>
      <c r="H5163" t="s">
        <v>5895</v>
      </c>
      <c r="I5163" t="s">
        <v>6085</v>
      </c>
      <c r="J5163">
        <v>10</v>
      </c>
      <c r="K5163" t="s">
        <v>5598</v>
      </c>
      <c r="L5163">
        <v>1120</v>
      </c>
      <c r="M5163">
        <v>112</v>
      </c>
      <c r="N5163" t="s">
        <v>6085</v>
      </c>
      <c r="O5163" t="s">
        <v>462</v>
      </c>
    </row>
    <row r="5164" spans="1:15" x14ac:dyDescent="0.3">
      <c r="A5164">
        <v>206032</v>
      </c>
      <c r="B5164">
        <v>122</v>
      </c>
      <c r="C5164" t="s">
        <v>552</v>
      </c>
      <c r="D5164" t="s">
        <v>2868</v>
      </c>
      <c r="E5164" t="s">
        <v>3958</v>
      </c>
      <c r="F5164" s="440">
        <v>46058</v>
      </c>
      <c r="G5164">
        <v>19370</v>
      </c>
      <c r="H5164" t="s">
        <v>5695</v>
      </c>
      <c r="I5164" t="s">
        <v>6085</v>
      </c>
      <c r="J5164">
        <v>19.899999999999999</v>
      </c>
      <c r="K5164" t="s">
        <v>5598</v>
      </c>
      <c r="L5164">
        <v>1886.52</v>
      </c>
      <c r="M5164">
        <v>94.8</v>
      </c>
      <c r="N5164" t="s">
        <v>6085</v>
      </c>
      <c r="O5164" t="s">
        <v>462</v>
      </c>
    </row>
    <row r="5165" spans="1:15" x14ac:dyDescent="0.3">
      <c r="A5165">
        <v>206032</v>
      </c>
      <c r="B5165">
        <v>122</v>
      </c>
      <c r="C5165" t="s">
        <v>552</v>
      </c>
      <c r="D5165" t="s">
        <v>2868</v>
      </c>
      <c r="E5165" t="s">
        <v>3958</v>
      </c>
      <c r="F5165" s="440">
        <v>46058</v>
      </c>
      <c r="G5165">
        <v>25868</v>
      </c>
      <c r="H5165" t="s">
        <v>5890</v>
      </c>
      <c r="I5165" t="s">
        <v>6085</v>
      </c>
      <c r="J5165">
        <v>1.01</v>
      </c>
      <c r="K5165" t="s">
        <v>5598</v>
      </c>
      <c r="L5165">
        <v>99.38</v>
      </c>
      <c r="M5165">
        <v>98.396039999999999</v>
      </c>
      <c r="N5165" t="s">
        <v>6085</v>
      </c>
      <c r="O5165" t="s">
        <v>462</v>
      </c>
    </row>
    <row r="5166" spans="1:15" x14ac:dyDescent="0.3">
      <c r="A5166">
        <v>206030</v>
      </c>
      <c r="B5166">
        <v>122</v>
      </c>
      <c r="C5166" t="s">
        <v>552</v>
      </c>
      <c r="D5166" t="s">
        <v>2749</v>
      </c>
      <c r="E5166" t="s">
        <v>3959</v>
      </c>
      <c r="F5166" s="440">
        <v>46058</v>
      </c>
      <c r="G5166">
        <v>26591</v>
      </c>
      <c r="H5166" t="s">
        <v>5834</v>
      </c>
      <c r="I5166" t="s">
        <v>6085</v>
      </c>
      <c r="J5166">
        <v>1.5</v>
      </c>
      <c r="K5166" t="s">
        <v>5598</v>
      </c>
      <c r="L5166">
        <v>378</v>
      </c>
      <c r="M5166">
        <v>252</v>
      </c>
      <c r="N5166" t="s">
        <v>6085</v>
      </c>
      <c r="O5166" t="s">
        <v>462</v>
      </c>
    </row>
    <row r="5167" spans="1:15" x14ac:dyDescent="0.3">
      <c r="A5167">
        <v>206030</v>
      </c>
      <c r="B5167">
        <v>122</v>
      </c>
      <c r="C5167" t="s">
        <v>552</v>
      </c>
      <c r="D5167" t="s">
        <v>2749</v>
      </c>
      <c r="E5167" t="s">
        <v>3959</v>
      </c>
      <c r="F5167" s="440">
        <v>46058</v>
      </c>
      <c r="G5167">
        <v>26588</v>
      </c>
      <c r="H5167" t="s">
        <v>5597</v>
      </c>
      <c r="I5167" t="s">
        <v>6085</v>
      </c>
      <c r="J5167">
        <v>0.5</v>
      </c>
      <c r="K5167" t="s">
        <v>5598</v>
      </c>
      <c r="L5167">
        <v>114</v>
      </c>
      <c r="M5167">
        <v>228</v>
      </c>
      <c r="N5167" t="s">
        <v>6085</v>
      </c>
      <c r="O5167" t="s">
        <v>462</v>
      </c>
    </row>
    <row r="5168" spans="1:15" x14ac:dyDescent="0.3">
      <c r="A5168">
        <v>206028</v>
      </c>
      <c r="B5168">
        <v>122</v>
      </c>
      <c r="C5168" t="s">
        <v>552</v>
      </c>
      <c r="D5168" t="s">
        <v>3952</v>
      </c>
      <c r="E5168" t="s">
        <v>3960</v>
      </c>
      <c r="F5168" s="440">
        <v>46057</v>
      </c>
      <c r="G5168">
        <v>28386</v>
      </c>
      <c r="H5168" t="s">
        <v>6415</v>
      </c>
      <c r="I5168" t="s">
        <v>6097</v>
      </c>
      <c r="J5168">
        <v>12</v>
      </c>
      <c r="K5168" t="s">
        <v>6146</v>
      </c>
      <c r="L5168">
        <v>540</v>
      </c>
      <c r="M5168">
        <v>45</v>
      </c>
      <c r="N5168" t="s">
        <v>6107</v>
      </c>
      <c r="O5168" t="s">
        <v>462</v>
      </c>
    </row>
    <row r="5169" spans="1:15" x14ac:dyDescent="0.3">
      <c r="A5169">
        <v>206028</v>
      </c>
      <c r="B5169">
        <v>122</v>
      </c>
      <c r="C5169" t="s">
        <v>552</v>
      </c>
      <c r="D5169" t="s">
        <v>3952</v>
      </c>
      <c r="E5169" t="s">
        <v>3960</v>
      </c>
      <c r="F5169" s="440">
        <v>46057</v>
      </c>
      <c r="G5169">
        <v>26741</v>
      </c>
      <c r="H5169" t="s">
        <v>6416</v>
      </c>
      <c r="I5169" t="s">
        <v>6102</v>
      </c>
      <c r="J5169">
        <v>12</v>
      </c>
      <c r="K5169" t="s">
        <v>5613</v>
      </c>
      <c r="L5169">
        <v>312</v>
      </c>
      <c r="M5169">
        <v>26</v>
      </c>
      <c r="N5169" t="s">
        <v>6107</v>
      </c>
      <c r="O5169" t="s">
        <v>462</v>
      </c>
    </row>
    <row r="5170" spans="1:15" x14ac:dyDescent="0.3">
      <c r="A5170">
        <v>206027</v>
      </c>
      <c r="B5170">
        <v>122</v>
      </c>
      <c r="C5170" t="s">
        <v>552</v>
      </c>
      <c r="D5170" t="s">
        <v>2715</v>
      </c>
      <c r="E5170" t="s">
        <v>3961</v>
      </c>
      <c r="F5170" s="440">
        <v>46058</v>
      </c>
      <c r="G5170">
        <v>21372</v>
      </c>
      <c r="H5170" t="s">
        <v>5704</v>
      </c>
      <c r="I5170" t="s">
        <v>6085</v>
      </c>
      <c r="J5170">
        <v>25</v>
      </c>
      <c r="K5170" t="s">
        <v>5613</v>
      </c>
      <c r="L5170">
        <v>775</v>
      </c>
      <c r="M5170">
        <v>31</v>
      </c>
      <c r="N5170" t="s">
        <v>6085</v>
      </c>
      <c r="O5170" t="s">
        <v>462</v>
      </c>
    </row>
    <row r="5171" spans="1:15" x14ac:dyDescent="0.3">
      <c r="A5171">
        <v>206027</v>
      </c>
      <c r="B5171">
        <v>122</v>
      </c>
      <c r="C5171" t="s">
        <v>552</v>
      </c>
      <c r="D5171" t="s">
        <v>2715</v>
      </c>
      <c r="E5171" t="s">
        <v>3961</v>
      </c>
      <c r="F5171" s="440">
        <v>46058</v>
      </c>
      <c r="G5171">
        <v>24943</v>
      </c>
      <c r="H5171" t="s">
        <v>6417</v>
      </c>
      <c r="I5171" t="s">
        <v>6085</v>
      </c>
      <c r="J5171">
        <v>40</v>
      </c>
      <c r="K5171" t="s">
        <v>5613</v>
      </c>
      <c r="L5171">
        <v>814</v>
      </c>
      <c r="M5171">
        <v>20.350000000000001</v>
      </c>
      <c r="N5171" t="s">
        <v>6085</v>
      </c>
      <c r="O5171" t="s">
        <v>462</v>
      </c>
    </row>
    <row r="5172" spans="1:15" x14ac:dyDescent="0.3">
      <c r="A5172">
        <v>206027</v>
      </c>
      <c r="B5172">
        <v>122</v>
      </c>
      <c r="C5172" t="s">
        <v>552</v>
      </c>
      <c r="D5172" t="s">
        <v>2715</v>
      </c>
      <c r="E5172" t="s">
        <v>3961</v>
      </c>
      <c r="F5172" s="440">
        <v>46058</v>
      </c>
      <c r="G5172">
        <v>28384</v>
      </c>
      <c r="H5172" t="s">
        <v>5894</v>
      </c>
      <c r="I5172" t="s">
        <v>6085</v>
      </c>
      <c r="J5172">
        <v>10</v>
      </c>
      <c r="K5172" t="s">
        <v>5613</v>
      </c>
      <c r="L5172">
        <v>260</v>
      </c>
      <c r="M5172">
        <v>26</v>
      </c>
      <c r="N5172" t="s">
        <v>6085</v>
      </c>
      <c r="O5172" t="s">
        <v>462</v>
      </c>
    </row>
    <row r="5173" spans="1:15" x14ac:dyDescent="0.3">
      <c r="A5173">
        <v>206026</v>
      </c>
      <c r="B5173">
        <v>122</v>
      </c>
      <c r="C5173" t="s">
        <v>552</v>
      </c>
      <c r="D5173" t="s">
        <v>2761</v>
      </c>
      <c r="E5173" t="s">
        <v>3962</v>
      </c>
      <c r="F5173" s="440">
        <v>46056</v>
      </c>
      <c r="G5173">
        <v>19062</v>
      </c>
      <c r="H5173" t="s">
        <v>6418</v>
      </c>
      <c r="I5173" t="s">
        <v>6085</v>
      </c>
      <c r="J5173">
        <v>3</v>
      </c>
      <c r="K5173" t="s">
        <v>5703</v>
      </c>
      <c r="L5173">
        <v>618.84</v>
      </c>
      <c r="M5173">
        <v>206.28</v>
      </c>
      <c r="N5173" t="s">
        <v>6085</v>
      </c>
      <c r="O5173" t="s">
        <v>462</v>
      </c>
    </row>
    <row r="5174" spans="1:15" x14ac:dyDescent="0.3">
      <c r="A5174">
        <v>206025</v>
      </c>
      <c r="B5174">
        <v>122</v>
      </c>
      <c r="C5174" t="s">
        <v>552</v>
      </c>
      <c r="D5174" t="s">
        <v>3663</v>
      </c>
      <c r="E5174" t="s">
        <v>3963</v>
      </c>
      <c r="F5174" s="440">
        <v>46057</v>
      </c>
      <c r="G5174">
        <v>28730</v>
      </c>
      <c r="H5174" t="s">
        <v>5989</v>
      </c>
      <c r="I5174" t="s">
        <v>6085</v>
      </c>
      <c r="J5174">
        <v>20</v>
      </c>
      <c r="K5174" t="s">
        <v>5598</v>
      </c>
      <c r="L5174">
        <v>720</v>
      </c>
      <c r="M5174">
        <v>36</v>
      </c>
      <c r="N5174" t="s">
        <v>6085</v>
      </c>
      <c r="O5174" t="s">
        <v>462</v>
      </c>
    </row>
    <row r="5175" spans="1:15" x14ac:dyDescent="0.3">
      <c r="A5175">
        <v>203482</v>
      </c>
      <c r="B5175">
        <v>122</v>
      </c>
      <c r="C5175" t="s">
        <v>552</v>
      </c>
      <c r="D5175" t="s">
        <v>2758</v>
      </c>
      <c r="E5175" t="s">
        <v>3964</v>
      </c>
      <c r="F5175" s="440">
        <v>46054</v>
      </c>
      <c r="G5175">
        <v>28220</v>
      </c>
      <c r="H5175" t="s">
        <v>6126</v>
      </c>
      <c r="I5175" t="s">
        <v>6085</v>
      </c>
      <c r="J5175">
        <v>5</v>
      </c>
      <c r="K5175" t="s">
        <v>5598</v>
      </c>
      <c r="L5175">
        <v>150</v>
      </c>
      <c r="M5175">
        <v>30</v>
      </c>
      <c r="N5175" t="s">
        <v>6085</v>
      </c>
      <c r="O5175" t="s">
        <v>462</v>
      </c>
    </row>
    <row r="5176" spans="1:15" x14ac:dyDescent="0.3">
      <c r="A5176">
        <v>203482</v>
      </c>
      <c r="B5176">
        <v>122</v>
      </c>
      <c r="C5176" t="s">
        <v>552</v>
      </c>
      <c r="D5176" t="s">
        <v>2758</v>
      </c>
      <c r="E5176" t="s">
        <v>3964</v>
      </c>
      <c r="F5176" s="440">
        <v>46054</v>
      </c>
      <c r="G5176">
        <v>28221</v>
      </c>
      <c r="H5176" t="s">
        <v>6124</v>
      </c>
      <c r="I5176" t="s">
        <v>6085</v>
      </c>
      <c r="J5176">
        <v>7</v>
      </c>
      <c r="K5176" t="s">
        <v>5598</v>
      </c>
      <c r="L5176">
        <v>266</v>
      </c>
      <c r="M5176">
        <v>38</v>
      </c>
      <c r="N5176" t="s">
        <v>6085</v>
      </c>
      <c r="O5176" t="s">
        <v>462</v>
      </c>
    </row>
    <row r="5177" spans="1:15" x14ac:dyDescent="0.3">
      <c r="A5177">
        <v>203482</v>
      </c>
      <c r="B5177">
        <v>122</v>
      </c>
      <c r="C5177" t="s">
        <v>552</v>
      </c>
      <c r="D5177" t="s">
        <v>2758</v>
      </c>
      <c r="E5177" t="s">
        <v>3964</v>
      </c>
      <c r="F5177" s="440">
        <v>46054</v>
      </c>
      <c r="G5177">
        <v>28222</v>
      </c>
      <c r="H5177" t="s">
        <v>6125</v>
      </c>
      <c r="I5177" t="s">
        <v>6085</v>
      </c>
      <c r="J5177">
        <v>7</v>
      </c>
      <c r="K5177" t="s">
        <v>5598</v>
      </c>
      <c r="L5177">
        <v>294</v>
      </c>
      <c r="M5177">
        <v>42</v>
      </c>
      <c r="N5177" t="s">
        <v>6085</v>
      </c>
      <c r="O5177" t="s">
        <v>462</v>
      </c>
    </row>
    <row r="5178" spans="1:15" x14ac:dyDescent="0.3">
      <c r="A5178">
        <v>203481</v>
      </c>
      <c r="B5178">
        <v>122</v>
      </c>
      <c r="C5178" t="s">
        <v>552</v>
      </c>
      <c r="D5178" t="s">
        <v>2877</v>
      </c>
      <c r="E5178" t="s">
        <v>3965</v>
      </c>
      <c r="F5178" s="440">
        <v>46055</v>
      </c>
      <c r="G5178">
        <v>24833</v>
      </c>
      <c r="H5178" t="s">
        <v>5707</v>
      </c>
      <c r="I5178" t="s">
        <v>6085</v>
      </c>
      <c r="J5178">
        <v>15</v>
      </c>
      <c r="K5178" t="s">
        <v>5703</v>
      </c>
      <c r="L5178">
        <v>716.25</v>
      </c>
      <c r="M5178">
        <v>47.75</v>
      </c>
      <c r="N5178" t="s">
        <v>6085</v>
      </c>
      <c r="O5178" t="s">
        <v>462</v>
      </c>
    </row>
    <row r="5179" spans="1:15" x14ac:dyDescent="0.3">
      <c r="A5179">
        <v>203475</v>
      </c>
      <c r="B5179">
        <v>122</v>
      </c>
      <c r="C5179" t="s">
        <v>552</v>
      </c>
      <c r="D5179" t="s">
        <v>2706</v>
      </c>
      <c r="E5179" t="s">
        <v>3966</v>
      </c>
      <c r="F5179" s="440">
        <v>46037</v>
      </c>
      <c r="G5179">
        <v>20645</v>
      </c>
      <c r="H5179" t="s">
        <v>5664</v>
      </c>
      <c r="I5179" t="s">
        <v>6085</v>
      </c>
      <c r="J5179">
        <v>6</v>
      </c>
      <c r="K5179" t="s">
        <v>6091</v>
      </c>
      <c r="L5179">
        <v>135.6</v>
      </c>
      <c r="M5179">
        <v>22.6</v>
      </c>
      <c r="N5179" t="s">
        <v>6238</v>
      </c>
      <c r="O5179" t="s">
        <v>461</v>
      </c>
    </row>
    <row r="5180" spans="1:15" x14ac:dyDescent="0.3">
      <c r="A5180">
        <v>203475</v>
      </c>
      <c r="B5180">
        <v>122</v>
      </c>
      <c r="C5180" t="s">
        <v>552</v>
      </c>
      <c r="D5180" t="s">
        <v>2706</v>
      </c>
      <c r="E5180" t="s">
        <v>3966</v>
      </c>
      <c r="F5180" s="440">
        <v>46037</v>
      </c>
      <c r="G5180">
        <v>20022</v>
      </c>
      <c r="H5180" t="s">
        <v>5651</v>
      </c>
      <c r="I5180" t="s">
        <v>6085</v>
      </c>
      <c r="J5180">
        <v>6</v>
      </c>
      <c r="K5180" t="s">
        <v>5613</v>
      </c>
      <c r="L5180">
        <v>60.48</v>
      </c>
      <c r="M5180">
        <v>10.08</v>
      </c>
      <c r="N5180" t="s">
        <v>6238</v>
      </c>
      <c r="O5180" t="s">
        <v>461</v>
      </c>
    </row>
    <row r="5181" spans="1:15" x14ac:dyDescent="0.3">
      <c r="A5181">
        <v>203475</v>
      </c>
      <c r="B5181">
        <v>122</v>
      </c>
      <c r="C5181" t="s">
        <v>552</v>
      </c>
      <c r="D5181" t="s">
        <v>2706</v>
      </c>
      <c r="E5181" t="s">
        <v>3966</v>
      </c>
      <c r="F5181" s="440">
        <v>46037</v>
      </c>
      <c r="G5181">
        <v>20054</v>
      </c>
      <c r="H5181" t="s">
        <v>5633</v>
      </c>
      <c r="I5181" t="s">
        <v>6085</v>
      </c>
      <c r="J5181">
        <v>4</v>
      </c>
      <c r="K5181" t="s">
        <v>6140</v>
      </c>
      <c r="L5181">
        <v>45.6</v>
      </c>
      <c r="M5181">
        <v>11.4</v>
      </c>
      <c r="N5181" t="s">
        <v>6238</v>
      </c>
      <c r="O5181" t="s">
        <v>461</v>
      </c>
    </row>
    <row r="5182" spans="1:15" x14ac:dyDescent="0.3">
      <c r="A5182">
        <v>203475</v>
      </c>
      <c r="B5182">
        <v>122</v>
      </c>
      <c r="C5182" t="s">
        <v>552</v>
      </c>
      <c r="D5182" t="s">
        <v>2706</v>
      </c>
      <c r="E5182" t="s">
        <v>3966</v>
      </c>
      <c r="F5182" s="440">
        <v>46037</v>
      </c>
      <c r="G5182">
        <v>20661</v>
      </c>
      <c r="H5182" t="s">
        <v>5850</v>
      </c>
      <c r="I5182" t="s">
        <v>6085</v>
      </c>
      <c r="J5182">
        <v>10</v>
      </c>
      <c r="K5182" t="s">
        <v>5613</v>
      </c>
      <c r="L5182">
        <v>88.8</v>
      </c>
      <c r="M5182">
        <v>8.8800000000000008</v>
      </c>
      <c r="N5182" t="s">
        <v>6238</v>
      </c>
      <c r="O5182" t="s">
        <v>461</v>
      </c>
    </row>
    <row r="5183" spans="1:15" x14ac:dyDescent="0.3">
      <c r="A5183">
        <v>203475</v>
      </c>
      <c r="B5183">
        <v>122</v>
      </c>
      <c r="C5183" t="s">
        <v>552</v>
      </c>
      <c r="D5183" t="s">
        <v>2706</v>
      </c>
      <c r="E5183" t="s">
        <v>3966</v>
      </c>
      <c r="F5183" s="440">
        <v>46037</v>
      </c>
      <c r="G5183">
        <v>21093</v>
      </c>
      <c r="H5183" t="s">
        <v>5608</v>
      </c>
      <c r="I5183" t="s">
        <v>6085</v>
      </c>
      <c r="J5183">
        <v>50</v>
      </c>
      <c r="K5183" t="s">
        <v>5613</v>
      </c>
      <c r="L5183">
        <v>234.5</v>
      </c>
      <c r="M5183">
        <v>4.6900000000000004</v>
      </c>
      <c r="N5183" t="s">
        <v>6238</v>
      </c>
      <c r="O5183" t="s">
        <v>461</v>
      </c>
    </row>
    <row r="5184" spans="1:15" x14ac:dyDescent="0.3">
      <c r="A5184">
        <v>203475</v>
      </c>
      <c r="B5184">
        <v>122</v>
      </c>
      <c r="C5184" t="s">
        <v>552</v>
      </c>
      <c r="D5184" t="s">
        <v>2706</v>
      </c>
      <c r="E5184" t="s">
        <v>3966</v>
      </c>
      <c r="F5184" s="440">
        <v>46037</v>
      </c>
      <c r="G5184">
        <v>20653</v>
      </c>
      <c r="H5184" t="s">
        <v>5655</v>
      </c>
      <c r="I5184" t="s">
        <v>6085</v>
      </c>
      <c r="J5184">
        <v>12</v>
      </c>
      <c r="K5184" t="s">
        <v>5613</v>
      </c>
      <c r="L5184">
        <v>296.39999999999998</v>
      </c>
      <c r="M5184">
        <v>24.7</v>
      </c>
      <c r="N5184" t="s">
        <v>6238</v>
      </c>
      <c r="O5184" t="s">
        <v>461</v>
      </c>
    </row>
    <row r="5185" spans="1:15" x14ac:dyDescent="0.3">
      <c r="A5185">
        <v>203475</v>
      </c>
      <c r="B5185">
        <v>122</v>
      </c>
      <c r="C5185" t="s">
        <v>552</v>
      </c>
      <c r="D5185" t="s">
        <v>2706</v>
      </c>
      <c r="E5185" t="s">
        <v>3966</v>
      </c>
      <c r="F5185" s="440">
        <v>46037</v>
      </c>
      <c r="G5185">
        <v>20301</v>
      </c>
      <c r="H5185" t="s">
        <v>5617</v>
      </c>
      <c r="I5185" t="s">
        <v>6085</v>
      </c>
      <c r="J5185">
        <v>6</v>
      </c>
      <c r="K5185" t="s">
        <v>5605</v>
      </c>
      <c r="L5185">
        <v>124.68</v>
      </c>
      <c r="M5185">
        <v>20.78</v>
      </c>
      <c r="N5185" t="s">
        <v>6238</v>
      </c>
      <c r="O5185" t="s">
        <v>461</v>
      </c>
    </row>
    <row r="5186" spans="1:15" x14ac:dyDescent="0.3">
      <c r="A5186">
        <v>203475</v>
      </c>
      <c r="B5186">
        <v>122</v>
      </c>
      <c r="C5186" t="s">
        <v>552</v>
      </c>
      <c r="D5186" t="s">
        <v>2706</v>
      </c>
      <c r="E5186" t="s">
        <v>3966</v>
      </c>
      <c r="F5186" s="440">
        <v>46037</v>
      </c>
      <c r="G5186">
        <v>20614</v>
      </c>
      <c r="H5186" t="s">
        <v>5686</v>
      </c>
      <c r="I5186" t="s">
        <v>6085</v>
      </c>
      <c r="J5186">
        <v>4</v>
      </c>
      <c r="K5186" t="s">
        <v>6091</v>
      </c>
      <c r="L5186">
        <v>129.6</v>
      </c>
      <c r="M5186">
        <v>32.4</v>
      </c>
      <c r="N5186" t="s">
        <v>6238</v>
      </c>
      <c r="O5186" t="s">
        <v>461</v>
      </c>
    </row>
    <row r="5187" spans="1:15" x14ac:dyDescent="0.3">
      <c r="A5187">
        <v>203475</v>
      </c>
      <c r="B5187">
        <v>122</v>
      </c>
      <c r="C5187" t="s">
        <v>552</v>
      </c>
      <c r="D5187" t="s">
        <v>2706</v>
      </c>
      <c r="E5187" t="s">
        <v>3966</v>
      </c>
      <c r="F5187" s="440">
        <v>46037</v>
      </c>
      <c r="G5187">
        <v>19297</v>
      </c>
      <c r="H5187" t="s">
        <v>5855</v>
      </c>
      <c r="I5187" t="s">
        <v>6085</v>
      </c>
      <c r="J5187">
        <v>15</v>
      </c>
      <c r="K5187" t="s">
        <v>5598</v>
      </c>
      <c r="L5187">
        <v>1183.5</v>
      </c>
      <c r="M5187">
        <v>78.900000000000006</v>
      </c>
      <c r="N5187" t="s">
        <v>6238</v>
      </c>
      <c r="O5187" t="s">
        <v>461</v>
      </c>
    </row>
    <row r="5188" spans="1:15" x14ac:dyDescent="0.3">
      <c r="A5188">
        <v>203475</v>
      </c>
      <c r="B5188">
        <v>122</v>
      </c>
      <c r="C5188" t="s">
        <v>552</v>
      </c>
      <c r="D5188" t="s">
        <v>2706</v>
      </c>
      <c r="E5188" t="s">
        <v>3966</v>
      </c>
      <c r="F5188" s="440">
        <v>46037</v>
      </c>
      <c r="G5188">
        <v>26020</v>
      </c>
      <c r="H5188" t="s">
        <v>5639</v>
      </c>
      <c r="I5188" t="s">
        <v>6085</v>
      </c>
      <c r="J5188">
        <v>36</v>
      </c>
      <c r="K5188" t="s">
        <v>5613</v>
      </c>
      <c r="L5188">
        <v>517.67999999999995</v>
      </c>
      <c r="M5188">
        <v>14.38</v>
      </c>
      <c r="N5188" t="s">
        <v>6238</v>
      </c>
      <c r="O5188" t="s">
        <v>461</v>
      </c>
    </row>
    <row r="5189" spans="1:15" x14ac:dyDescent="0.3">
      <c r="A5189">
        <v>203475</v>
      </c>
      <c r="B5189">
        <v>122</v>
      </c>
      <c r="C5189" t="s">
        <v>552</v>
      </c>
      <c r="D5189" t="s">
        <v>2706</v>
      </c>
      <c r="E5189" t="s">
        <v>3966</v>
      </c>
      <c r="F5189" s="440">
        <v>46037</v>
      </c>
      <c r="G5189">
        <v>19421</v>
      </c>
      <c r="H5189" t="s">
        <v>5963</v>
      </c>
      <c r="I5189" t="s">
        <v>6085</v>
      </c>
      <c r="J5189">
        <v>3</v>
      </c>
      <c r="K5189" t="s">
        <v>5703</v>
      </c>
      <c r="L5189">
        <v>159.12</v>
      </c>
      <c r="M5189">
        <v>53.04</v>
      </c>
      <c r="N5189" t="s">
        <v>6238</v>
      </c>
      <c r="O5189" t="s">
        <v>461</v>
      </c>
    </row>
    <row r="5190" spans="1:15" x14ac:dyDescent="0.3">
      <c r="A5190">
        <v>203475</v>
      </c>
      <c r="B5190">
        <v>122</v>
      </c>
      <c r="C5190" t="s">
        <v>552</v>
      </c>
      <c r="D5190" t="s">
        <v>2706</v>
      </c>
      <c r="E5190" t="s">
        <v>3966</v>
      </c>
      <c r="F5190" s="440">
        <v>46037</v>
      </c>
      <c r="G5190">
        <v>20621</v>
      </c>
      <c r="H5190" t="s">
        <v>5677</v>
      </c>
      <c r="I5190" t="s">
        <v>6085</v>
      </c>
      <c r="J5190">
        <v>10</v>
      </c>
      <c r="K5190" t="s">
        <v>5613</v>
      </c>
      <c r="L5190">
        <v>260</v>
      </c>
      <c r="M5190">
        <v>26</v>
      </c>
      <c r="N5190" t="s">
        <v>6238</v>
      </c>
      <c r="O5190" t="s">
        <v>461</v>
      </c>
    </row>
    <row r="5191" spans="1:15" x14ac:dyDescent="0.3">
      <c r="A5191">
        <v>203475</v>
      </c>
      <c r="B5191">
        <v>122</v>
      </c>
      <c r="C5191" t="s">
        <v>552</v>
      </c>
      <c r="D5191" t="s">
        <v>2706</v>
      </c>
      <c r="E5191" t="s">
        <v>3966</v>
      </c>
      <c r="F5191" s="440">
        <v>46037</v>
      </c>
      <c r="G5191">
        <v>19906</v>
      </c>
      <c r="H5191" t="s">
        <v>6104</v>
      </c>
      <c r="I5191" t="s">
        <v>6085</v>
      </c>
      <c r="J5191">
        <v>1</v>
      </c>
      <c r="K5191" t="s">
        <v>5605</v>
      </c>
      <c r="L5191">
        <v>33.6</v>
      </c>
      <c r="M5191">
        <v>33.6</v>
      </c>
      <c r="N5191" t="s">
        <v>6238</v>
      </c>
      <c r="O5191" t="s">
        <v>461</v>
      </c>
    </row>
    <row r="5192" spans="1:15" x14ac:dyDescent="0.3">
      <c r="A5192">
        <v>203474</v>
      </c>
      <c r="B5192">
        <v>122</v>
      </c>
      <c r="C5192" t="s">
        <v>552</v>
      </c>
      <c r="D5192" t="s">
        <v>2704</v>
      </c>
      <c r="E5192" t="s">
        <v>3967</v>
      </c>
      <c r="F5192" s="440">
        <v>46052</v>
      </c>
      <c r="G5192">
        <v>19845</v>
      </c>
      <c r="H5192" t="s">
        <v>6148</v>
      </c>
      <c r="I5192" t="s">
        <v>6085</v>
      </c>
      <c r="J5192">
        <v>3</v>
      </c>
      <c r="K5192" t="s">
        <v>5598</v>
      </c>
      <c r="L5192">
        <v>147.9</v>
      </c>
      <c r="M5192">
        <v>49.3</v>
      </c>
      <c r="N5192" t="s">
        <v>6085</v>
      </c>
      <c r="O5192" t="s">
        <v>461</v>
      </c>
    </row>
    <row r="5193" spans="1:15" x14ac:dyDescent="0.3">
      <c r="A5193">
        <v>203474</v>
      </c>
      <c r="B5193">
        <v>122</v>
      </c>
      <c r="C5193" t="s">
        <v>552</v>
      </c>
      <c r="D5193" t="s">
        <v>2704</v>
      </c>
      <c r="E5193" t="s">
        <v>3967</v>
      </c>
      <c r="F5193" s="440">
        <v>46052</v>
      </c>
      <c r="G5193">
        <v>19842</v>
      </c>
      <c r="H5193" t="s">
        <v>6347</v>
      </c>
      <c r="I5193" t="s">
        <v>6085</v>
      </c>
      <c r="J5193">
        <v>3</v>
      </c>
      <c r="K5193" t="s">
        <v>5598</v>
      </c>
      <c r="L5193">
        <v>163.13999999999999</v>
      </c>
      <c r="M5193">
        <v>54.38</v>
      </c>
      <c r="N5193" t="s">
        <v>6085</v>
      </c>
      <c r="O5193" t="s">
        <v>461</v>
      </c>
    </row>
    <row r="5194" spans="1:15" x14ac:dyDescent="0.3">
      <c r="A5194">
        <v>203473</v>
      </c>
      <c r="B5194">
        <v>122</v>
      </c>
      <c r="C5194" t="s">
        <v>552</v>
      </c>
      <c r="D5194" t="s">
        <v>3769</v>
      </c>
      <c r="E5194" t="s">
        <v>3968</v>
      </c>
      <c r="F5194" s="440">
        <v>46052</v>
      </c>
      <c r="G5194">
        <v>23440</v>
      </c>
      <c r="H5194" t="s">
        <v>6419</v>
      </c>
      <c r="I5194" t="s">
        <v>6085</v>
      </c>
      <c r="J5194">
        <v>3</v>
      </c>
      <c r="K5194" t="s">
        <v>5598</v>
      </c>
      <c r="L5194">
        <v>168.75</v>
      </c>
      <c r="M5194">
        <v>56.25</v>
      </c>
      <c r="N5194" t="s">
        <v>6085</v>
      </c>
      <c r="O5194" t="s">
        <v>461</v>
      </c>
    </row>
    <row r="5195" spans="1:15" x14ac:dyDescent="0.3">
      <c r="A5195">
        <v>203472</v>
      </c>
      <c r="B5195">
        <v>122</v>
      </c>
      <c r="C5195" t="s">
        <v>552</v>
      </c>
      <c r="D5195" t="s">
        <v>2520</v>
      </c>
      <c r="E5195" t="s">
        <v>3969</v>
      </c>
      <c r="F5195" s="440">
        <v>46052</v>
      </c>
      <c r="G5195">
        <v>19634</v>
      </c>
      <c r="H5195" t="s">
        <v>5925</v>
      </c>
      <c r="I5195" t="s">
        <v>6085</v>
      </c>
      <c r="J5195">
        <v>1</v>
      </c>
      <c r="K5195" t="s">
        <v>5598</v>
      </c>
      <c r="L5195">
        <v>7.5</v>
      </c>
      <c r="M5195">
        <v>7.5</v>
      </c>
      <c r="N5195" t="s">
        <v>6085</v>
      </c>
      <c r="O5195" t="s">
        <v>461</v>
      </c>
    </row>
    <row r="5196" spans="1:15" x14ac:dyDescent="0.3">
      <c r="A5196">
        <v>203472</v>
      </c>
      <c r="B5196">
        <v>122</v>
      </c>
      <c r="C5196" t="s">
        <v>552</v>
      </c>
      <c r="D5196" t="s">
        <v>2520</v>
      </c>
      <c r="E5196" t="s">
        <v>3969</v>
      </c>
      <c r="F5196" s="440">
        <v>46052</v>
      </c>
      <c r="G5196">
        <v>19621</v>
      </c>
      <c r="H5196" t="s">
        <v>5931</v>
      </c>
      <c r="I5196" t="s">
        <v>6085</v>
      </c>
      <c r="J5196">
        <v>4</v>
      </c>
      <c r="K5196" t="s">
        <v>5598</v>
      </c>
      <c r="L5196">
        <v>10</v>
      </c>
      <c r="M5196">
        <v>2.5</v>
      </c>
      <c r="N5196" t="s">
        <v>6085</v>
      </c>
      <c r="O5196" t="s">
        <v>461</v>
      </c>
    </row>
    <row r="5197" spans="1:15" x14ac:dyDescent="0.3">
      <c r="A5197">
        <v>203472</v>
      </c>
      <c r="B5197">
        <v>122</v>
      </c>
      <c r="C5197" t="s">
        <v>552</v>
      </c>
      <c r="D5197" t="s">
        <v>2520</v>
      </c>
      <c r="E5197" t="s">
        <v>3969</v>
      </c>
      <c r="F5197" s="440">
        <v>46052</v>
      </c>
      <c r="G5197">
        <v>19623</v>
      </c>
      <c r="H5197" t="s">
        <v>5929</v>
      </c>
      <c r="I5197" t="s">
        <v>6085</v>
      </c>
      <c r="J5197">
        <v>5</v>
      </c>
      <c r="K5197" t="s">
        <v>5598</v>
      </c>
      <c r="L5197">
        <v>19</v>
      </c>
      <c r="M5197">
        <v>3.8</v>
      </c>
      <c r="N5197" t="s">
        <v>6085</v>
      </c>
      <c r="O5197" t="s">
        <v>461</v>
      </c>
    </row>
    <row r="5198" spans="1:15" x14ac:dyDescent="0.3">
      <c r="A5198">
        <v>203472</v>
      </c>
      <c r="B5198">
        <v>122</v>
      </c>
      <c r="C5198" t="s">
        <v>552</v>
      </c>
      <c r="D5198" t="s">
        <v>2520</v>
      </c>
      <c r="E5198" t="s">
        <v>3969</v>
      </c>
      <c r="F5198" s="440">
        <v>46052</v>
      </c>
      <c r="G5198">
        <v>19589</v>
      </c>
      <c r="H5198" t="s">
        <v>5943</v>
      </c>
      <c r="I5198" t="s">
        <v>6085</v>
      </c>
      <c r="J5198">
        <v>1</v>
      </c>
      <c r="K5198" t="s">
        <v>5598</v>
      </c>
      <c r="L5198">
        <v>6</v>
      </c>
      <c r="M5198">
        <v>6</v>
      </c>
      <c r="N5198" t="s">
        <v>6085</v>
      </c>
      <c r="O5198" t="s">
        <v>461</v>
      </c>
    </row>
    <row r="5199" spans="1:15" x14ac:dyDescent="0.3">
      <c r="A5199">
        <v>203472</v>
      </c>
      <c r="B5199">
        <v>122</v>
      </c>
      <c r="C5199" t="s">
        <v>552</v>
      </c>
      <c r="D5199" t="s">
        <v>2520</v>
      </c>
      <c r="E5199" t="s">
        <v>3969</v>
      </c>
      <c r="F5199" s="440">
        <v>46052</v>
      </c>
      <c r="G5199">
        <v>19505</v>
      </c>
      <c r="H5199" t="s">
        <v>5978</v>
      </c>
      <c r="I5199" t="s">
        <v>6085</v>
      </c>
      <c r="J5199">
        <v>1</v>
      </c>
      <c r="K5199" t="s">
        <v>5598</v>
      </c>
      <c r="L5199">
        <v>12.5</v>
      </c>
      <c r="M5199">
        <v>12.5</v>
      </c>
      <c r="N5199" t="s">
        <v>6085</v>
      </c>
      <c r="O5199" t="s">
        <v>461</v>
      </c>
    </row>
    <row r="5200" spans="1:15" x14ac:dyDescent="0.3">
      <c r="A5200">
        <v>203472</v>
      </c>
      <c r="B5200">
        <v>122</v>
      </c>
      <c r="C5200" t="s">
        <v>552</v>
      </c>
      <c r="D5200" t="s">
        <v>2520</v>
      </c>
      <c r="E5200" t="s">
        <v>3969</v>
      </c>
      <c r="F5200" s="440">
        <v>46052</v>
      </c>
      <c r="G5200">
        <v>19575</v>
      </c>
      <c r="H5200" t="s">
        <v>5944</v>
      </c>
      <c r="I5200" t="s">
        <v>6085</v>
      </c>
      <c r="J5200">
        <v>0.6</v>
      </c>
      <c r="K5200" t="s">
        <v>5598</v>
      </c>
      <c r="L5200">
        <v>13.8</v>
      </c>
      <c r="M5200">
        <v>23</v>
      </c>
      <c r="N5200" t="s">
        <v>6085</v>
      </c>
      <c r="O5200" t="s">
        <v>461</v>
      </c>
    </row>
    <row r="5201" spans="1:15" x14ac:dyDescent="0.3">
      <c r="A5201">
        <v>203472</v>
      </c>
      <c r="B5201">
        <v>122</v>
      </c>
      <c r="C5201" t="s">
        <v>552</v>
      </c>
      <c r="D5201" t="s">
        <v>2520</v>
      </c>
      <c r="E5201" t="s">
        <v>3969</v>
      </c>
      <c r="F5201" s="440">
        <v>46052</v>
      </c>
      <c r="G5201">
        <v>24083</v>
      </c>
      <c r="H5201" t="s">
        <v>5924</v>
      </c>
      <c r="I5201" t="s">
        <v>6085</v>
      </c>
      <c r="J5201">
        <v>50</v>
      </c>
      <c r="K5201" t="s">
        <v>5598</v>
      </c>
      <c r="L5201">
        <v>200</v>
      </c>
      <c r="M5201">
        <v>4</v>
      </c>
      <c r="N5201" t="s">
        <v>6085</v>
      </c>
      <c r="O5201" t="s">
        <v>461</v>
      </c>
    </row>
    <row r="5202" spans="1:15" x14ac:dyDescent="0.3">
      <c r="A5202">
        <v>203472</v>
      </c>
      <c r="B5202">
        <v>122</v>
      </c>
      <c r="C5202" t="s">
        <v>552</v>
      </c>
      <c r="D5202" t="s">
        <v>2520</v>
      </c>
      <c r="E5202" t="s">
        <v>3969</v>
      </c>
      <c r="F5202" s="440">
        <v>46052</v>
      </c>
      <c r="G5202">
        <v>19658</v>
      </c>
      <c r="H5202" t="s">
        <v>5915</v>
      </c>
      <c r="I5202" t="s">
        <v>6085</v>
      </c>
      <c r="J5202">
        <v>10</v>
      </c>
      <c r="K5202" t="s">
        <v>5598</v>
      </c>
      <c r="L5202">
        <v>28</v>
      </c>
      <c r="M5202">
        <v>2.8</v>
      </c>
      <c r="N5202" t="s">
        <v>6085</v>
      </c>
      <c r="O5202" t="s">
        <v>461</v>
      </c>
    </row>
    <row r="5203" spans="1:15" x14ac:dyDescent="0.3">
      <c r="A5203">
        <v>203472</v>
      </c>
      <c r="B5203">
        <v>122</v>
      </c>
      <c r="C5203" t="s">
        <v>552</v>
      </c>
      <c r="D5203" t="s">
        <v>2520</v>
      </c>
      <c r="E5203" t="s">
        <v>3969</v>
      </c>
      <c r="F5203" s="440">
        <v>46052</v>
      </c>
      <c r="G5203">
        <v>19465</v>
      </c>
      <c r="H5203" t="s">
        <v>5953</v>
      </c>
      <c r="I5203" t="s">
        <v>6085</v>
      </c>
      <c r="J5203">
        <v>1</v>
      </c>
      <c r="K5203" t="s">
        <v>5598</v>
      </c>
      <c r="L5203">
        <v>5</v>
      </c>
      <c r="M5203">
        <v>5</v>
      </c>
      <c r="N5203" t="s">
        <v>6085</v>
      </c>
      <c r="O5203" t="s">
        <v>461</v>
      </c>
    </row>
    <row r="5204" spans="1:15" x14ac:dyDescent="0.3">
      <c r="A5204">
        <v>203472</v>
      </c>
      <c r="B5204">
        <v>122</v>
      </c>
      <c r="C5204" t="s">
        <v>552</v>
      </c>
      <c r="D5204" t="s">
        <v>2520</v>
      </c>
      <c r="E5204" t="s">
        <v>3969</v>
      </c>
      <c r="F5204" s="440">
        <v>46052</v>
      </c>
      <c r="G5204">
        <v>19476</v>
      </c>
      <c r="H5204" t="s">
        <v>6017</v>
      </c>
      <c r="I5204" t="s">
        <v>6085</v>
      </c>
      <c r="J5204">
        <v>0.4</v>
      </c>
      <c r="K5204" t="s">
        <v>5598</v>
      </c>
      <c r="L5204">
        <v>25.2</v>
      </c>
      <c r="M5204">
        <v>63</v>
      </c>
      <c r="N5204" t="s">
        <v>6085</v>
      </c>
      <c r="O5204" t="s">
        <v>461</v>
      </c>
    </row>
    <row r="5205" spans="1:15" x14ac:dyDescent="0.3">
      <c r="A5205">
        <v>203472</v>
      </c>
      <c r="B5205">
        <v>122</v>
      </c>
      <c r="C5205" t="s">
        <v>552</v>
      </c>
      <c r="D5205" t="s">
        <v>2520</v>
      </c>
      <c r="E5205" t="s">
        <v>3969</v>
      </c>
      <c r="F5205" s="440">
        <v>46052</v>
      </c>
      <c r="G5205">
        <v>24509</v>
      </c>
      <c r="H5205" t="s">
        <v>5928</v>
      </c>
      <c r="I5205" t="s">
        <v>6085</v>
      </c>
      <c r="J5205">
        <v>15</v>
      </c>
      <c r="K5205" t="s">
        <v>5598</v>
      </c>
      <c r="L5205">
        <v>26.25</v>
      </c>
      <c r="M5205">
        <v>1.75</v>
      </c>
      <c r="N5205" t="s">
        <v>6085</v>
      </c>
      <c r="O5205" t="s">
        <v>461</v>
      </c>
    </row>
    <row r="5206" spans="1:15" x14ac:dyDescent="0.3">
      <c r="A5206">
        <v>203472</v>
      </c>
      <c r="B5206">
        <v>122</v>
      </c>
      <c r="C5206" t="s">
        <v>552</v>
      </c>
      <c r="D5206" t="s">
        <v>2520</v>
      </c>
      <c r="E5206" t="s">
        <v>3969</v>
      </c>
      <c r="F5206" s="440">
        <v>46052</v>
      </c>
      <c r="G5206">
        <v>19488</v>
      </c>
      <c r="H5206" t="s">
        <v>5930</v>
      </c>
      <c r="I5206" t="s">
        <v>6085</v>
      </c>
      <c r="J5206">
        <v>0.8</v>
      </c>
      <c r="K5206" t="s">
        <v>5598</v>
      </c>
      <c r="L5206">
        <v>9.6</v>
      </c>
      <c r="M5206">
        <v>12</v>
      </c>
      <c r="N5206" t="s">
        <v>6085</v>
      </c>
      <c r="O5206" t="s">
        <v>461</v>
      </c>
    </row>
    <row r="5207" spans="1:15" x14ac:dyDescent="0.3">
      <c r="A5207">
        <v>203472</v>
      </c>
      <c r="B5207">
        <v>122</v>
      </c>
      <c r="C5207" t="s">
        <v>552</v>
      </c>
      <c r="D5207" t="s">
        <v>2520</v>
      </c>
      <c r="E5207" t="s">
        <v>3969</v>
      </c>
      <c r="F5207" s="440">
        <v>46052</v>
      </c>
      <c r="G5207">
        <v>19498</v>
      </c>
      <c r="H5207" t="s">
        <v>5979</v>
      </c>
      <c r="I5207" t="s">
        <v>6085</v>
      </c>
      <c r="J5207">
        <v>0.8</v>
      </c>
      <c r="K5207" t="s">
        <v>5598</v>
      </c>
      <c r="L5207">
        <v>10</v>
      </c>
      <c r="M5207">
        <v>12.5</v>
      </c>
      <c r="N5207" t="s">
        <v>6085</v>
      </c>
      <c r="O5207" t="s">
        <v>461</v>
      </c>
    </row>
    <row r="5208" spans="1:15" x14ac:dyDescent="0.3">
      <c r="A5208">
        <v>203472</v>
      </c>
      <c r="B5208">
        <v>122</v>
      </c>
      <c r="C5208" t="s">
        <v>552</v>
      </c>
      <c r="D5208" t="s">
        <v>2520</v>
      </c>
      <c r="E5208" t="s">
        <v>3969</v>
      </c>
      <c r="F5208" s="440">
        <v>46052</v>
      </c>
      <c r="G5208">
        <v>19503</v>
      </c>
      <c r="H5208" t="s">
        <v>6058</v>
      </c>
      <c r="I5208" t="s">
        <v>6085</v>
      </c>
      <c r="J5208">
        <v>0.8</v>
      </c>
      <c r="K5208" t="s">
        <v>5598</v>
      </c>
      <c r="L5208">
        <v>7.2</v>
      </c>
      <c r="M5208">
        <v>9</v>
      </c>
      <c r="N5208" t="s">
        <v>6085</v>
      </c>
      <c r="O5208" t="s">
        <v>461</v>
      </c>
    </row>
    <row r="5209" spans="1:15" x14ac:dyDescent="0.3">
      <c r="A5209">
        <v>203472</v>
      </c>
      <c r="B5209">
        <v>122</v>
      </c>
      <c r="C5209" t="s">
        <v>552</v>
      </c>
      <c r="D5209" t="s">
        <v>2520</v>
      </c>
      <c r="E5209" t="s">
        <v>3969</v>
      </c>
      <c r="F5209" s="440">
        <v>46052</v>
      </c>
      <c r="G5209">
        <v>19480</v>
      </c>
      <c r="H5209" t="s">
        <v>5936</v>
      </c>
      <c r="I5209" t="s">
        <v>6085</v>
      </c>
      <c r="J5209">
        <v>0.2</v>
      </c>
      <c r="K5209" t="s">
        <v>5598</v>
      </c>
      <c r="L5209">
        <v>2.8</v>
      </c>
      <c r="M5209">
        <v>14</v>
      </c>
      <c r="N5209" t="s">
        <v>6085</v>
      </c>
      <c r="O5209" t="s">
        <v>461</v>
      </c>
    </row>
    <row r="5210" spans="1:15" x14ac:dyDescent="0.3">
      <c r="A5210">
        <v>203472</v>
      </c>
      <c r="B5210">
        <v>122</v>
      </c>
      <c r="C5210" t="s">
        <v>552</v>
      </c>
      <c r="D5210" t="s">
        <v>2520</v>
      </c>
      <c r="E5210" t="s">
        <v>3969</v>
      </c>
      <c r="F5210" s="440">
        <v>46052</v>
      </c>
      <c r="G5210">
        <v>19485</v>
      </c>
      <c r="H5210" t="s">
        <v>5935</v>
      </c>
      <c r="I5210" t="s">
        <v>6085</v>
      </c>
      <c r="J5210">
        <v>0.1</v>
      </c>
      <c r="K5210" t="s">
        <v>5598</v>
      </c>
      <c r="L5210">
        <v>9.5</v>
      </c>
      <c r="M5210">
        <v>95</v>
      </c>
      <c r="N5210" t="s">
        <v>6085</v>
      </c>
      <c r="O5210" t="s">
        <v>461</v>
      </c>
    </row>
    <row r="5211" spans="1:15" x14ac:dyDescent="0.3">
      <c r="A5211">
        <v>203472</v>
      </c>
      <c r="B5211">
        <v>122</v>
      </c>
      <c r="C5211" t="s">
        <v>552</v>
      </c>
      <c r="D5211" t="s">
        <v>2520</v>
      </c>
      <c r="E5211" t="s">
        <v>3969</v>
      </c>
      <c r="F5211" s="440">
        <v>46052</v>
      </c>
      <c r="G5211">
        <v>19647</v>
      </c>
      <c r="H5211" t="s">
        <v>5921</v>
      </c>
      <c r="I5211" t="s">
        <v>6085</v>
      </c>
      <c r="J5211">
        <v>1</v>
      </c>
      <c r="K5211" t="s">
        <v>5598</v>
      </c>
      <c r="L5211">
        <v>9.9</v>
      </c>
      <c r="M5211">
        <v>9.9</v>
      </c>
      <c r="N5211" t="s">
        <v>6085</v>
      </c>
      <c r="O5211" t="s">
        <v>461</v>
      </c>
    </row>
    <row r="5212" spans="1:15" x14ac:dyDescent="0.3">
      <c r="A5212">
        <v>203472</v>
      </c>
      <c r="B5212">
        <v>122</v>
      </c>
      <c r="C5212" t="s">
        <v>552</v>
      </c>
      <c r="D5212" t="s">
        <v>2520</v>
      </c>
      <c r="E5212" t="s">
        <v>3969</v>
      </c>
      <c r="F5212" s="440">
        <v>46052</v>
      </c>
      <c r="G5212">
        <v>23113</v>
      </c>
      <c r="H5212" t="s">
        <v>5985</v>
      </c>
      <c r="I5212" t="s">
        <v>6085</v>
      </c>
      <c r="J5212">
        <v>0.6</v>
      </c>
      <c r="K5212" t="s">
        <v>5598</v>
      </c>
      <c r="L5212">
        <v>5.0999999999999996</v>
      </c>
      <c r="M5212">
        <v>8.5</v>
      </c>
      <c r="N5212" t="s">
        <v>6085</v>
      </c>
      <c r="O5212" t="s">
        <v>461</v>
      </c>
    </row>
    <row r="5213" spans="1:15" x14ac:dyDescent="0.3">
      <c r="A5213">
        <v>203472</v>
      </c>
      <c r="B5213">
        <v>122</v>
      </c>
      <c r="C5213" t="s">
        <v>552</v>
      </c>
      <c r="D5213" t="s">
        <v>2520</v>
      </c>
      <c r="E5213" t="s">
        <v>3969</v>
      </c>
      <c r="F5213" s="440">
        <v>46052</v>
      </c>
      <c r="G5213">
        <v>23195</v>
      </c>
      <c r="H5213" t="s">
        <v>5951</v>
      </c>
      <c r="I5213" t="s">
        <v>6085</v>
      </c>
      <c r="J5213">
        <v>0.4</v>
      </c>
      <c r="K5213" t="s">
        <v>5598</v>
      </c>
      <c r="L5213">
        <v>5.6</v>
      </c>
      <c r="M5213">
        <v>14</v>
      </c>
      <c r="N5213" t="s">
        <v>6085</v>
      </c>
      <c r="O5213" t="s">
        <v>461</v>
      </c>
    </row>
    <row r="5214" spans="1:15" x14ac:dyDescent="0.3">
      <c r="A5214">
        <v>203472</v>
      </c>
      <c r="B5214">
        <v>122</v>
      </c>
      <c r="C5214" t="s">
        <v>552</v>
      </c>
      <c r="D5214" t="s">
        <v>2520</v>
      </c>
      <c r="E5214" t="s">
        <v>3969</v>
      </c>
      <c r="F5214" s="440">
        <v>46052</v>
      </c>
      <c r="G5214">
        <v>23236</v>
      </c>
      <c r="H5214" t="s">
        <v>5934</v>
      </c>
      <c r="I5214" t="s">
        <v>6085</v>
      </c>
      <c r="J5214">
        <v>1</v>
      </c>
      <c r="K5214" t="s">
        <v>5598</v>
      </c>
      <c r="L5214">
        <v>5</v>
      </c>
      <c r="M5214">
        <v>5</v>
      </c>
      <c r="N5214" t="s">
        <v>6085</v>
      </c>
      <c r="O5214" t="s">
        <v>461</v>
      </c>
    </row>
    <row r="5215" spans="1:15" x14ac:dyDescent="0.3">
      <c r="A5215">
        <v>203472</v>
      </c>
      <c r="B5215">
        <v>122</v>
      </c>
      <c r="C5215" t="s">
        <v>552</v>
      </c>
      <c r="D5215" t="s">
        <v>2520</v>
      </c>
      <c r="E5215" t="s">
        <v>3969</v>
      </c>
      <c r="F5215" s="440">
        <v>46052</v>
      </c>
      <c r="G5215">
        <v>23361</v>
      </c>
      <c r="H5215" t="s">
        <v>5937</v>
      </c>
      <c r="I5215" t="s">
        <v>6085</v>
      </c>
      <c r="J5215">
        <v>20</v>
      </c>
      <c r="K5215" t="s">
        <v>5598</v>
      </c>
      <c r="L5215">
        <v>62</v>
      </c>
      <c r="M5215">
        <v>3.1</v>
      </c>
      <c r="N5215" t="s">
        <v>6085</v>
      </c>
      <c r="O5215" t="s">
        <v>461</v>
      </c>
    </row>
    <row r="5216" spans="1:15" x14ac:dyDescent="0.3">
      <c r="A5216">
        <v>203472</v>
      </c>
      <c r="B5216">
        <v>122</v>
      </c>
      <c r="C5216" t="s">
        <v>552</v>
      </c>
      <c r="D5216" t="s">
        <v>2520</v>
      </c>
      <c r="E5216" t="s">
        <v>3969</v>
      </c>
      <c r="F5216" s="440">
        <v>46052</v>
      </c>
      <c r="G5216">
        <v>23359</v>
      </c>
      <c r="H5216" t="s">
        <v>5939</v>
      </c>
      <c r="I5216" t="s">
        <v>6085</v>
      </c>
      <c r="J5216">
        <v>12</v>
      </c>
      <c r="K5216" t="s">
        <v>5598</v>
      </c>
      <c r="L5216">
        <v>30</v>
      </c>
      <c r="M5216">
        <v>2.5</v>
      </c>
      <c r="N5216" t="s">
        <v>6085</v>
      </c>
      <c r="O5216" t="s">
        <v>461</v>
      </c>
    </row>
    <row r="5217" spans="1:15" x14ac:dyDescent="0.3">
      <c r="A5217">
        <v>203472</v>
      </c>
      <c r="B5217">
        <v>122</v>
      </c>
      <c r="C5217" t="s">
        <v>552</v>
      </c>
      <c r="D5217" t="s">
        <v>2520</v>
      </c>
      <c r="E5217" t="s">
        <v>3969</v>
      </c>
      <c r="F5217" s="440">
        <v>46052</v>
      </c>
      <c r="G5217">
        <v>23389</v>
      </c>
      <c r="H5217" t="s">
        <v>5923</v>
      </c>
      <c r="I5217" t="s">
        <v>6085</v>
      </c>
      <c r="J5217">
        <v>5</v>
      </c>
      <c r="K5217" t="s">
        <v>5598</v>
      </c>
      <c r="L5217">
        <v>24.5</v>
      </c>
      <c r="M5217">
        <v>4.9000000000000004</v>
      </c>
      <c r="N5217" t="s">
        <v>6085</v>
      </c>
      <c r="O5217" t="s">
        <v>461</v>
      </c>
    </row>
    <row r="5218" spans="1:15" x14ac:dyDescent="0.3">
      <c r="A5218">
        <v>203472</v>
      </c>
      <c r="B5218">
        <v>122</v>
      </c>
      <c r="C5218" t="s">
        <v>552</v>
      </c>
      <c r="D5218" t="s">
        <v>2520</v>
      </c>
      <c r="E5218" t="s">
        <v>3969</v>
      </c>
      <c r="F5218" s="440">
        <v>46052</v>
      </c>
      <c r="G5218">
        <v>23390</v>
      </c>
      <c r="H5218" t="s">
        <v>5922</v>
      </c>
      <c r="I5218" t="s">
        <v>6085</v>
      </c>
      <c r="J5218">
        <v>5</v>
      </c>
      <c r="K5218" t="s">
        <v>5598</v>
      </c>
      <c r="L5218">
        <v>42.5</v>
      </c>
      <c r="M5218">
        <v>8.5</v>
      </c>
      <c r="N5218" t="s">
        <v>6085</v>
      </c>
      <c r="O5218" t="s">
        <v>461</v>
      </c>
    </row>
    <row r="5219" spans="1:15" x14ac:dyDescent="0.3">
      <c r="A5219">
        <v>203472</v>
      </c>
      <c r="B5219">
        <v>122</v>
      </c>
      <c r="C5219" t="s">
        <v>552</v>
      </c>
      <c r="D5219" t="s">
        <v>2520</v>
      </c>
      <c r="E5219" t="s">
        <v>3969</v>
      </c>
      <c r="F5219" s="440">
        <v>46052</v>
      </c>
      <c r="G5219">
        <v>23095</v>
      </c>
      <c r="H5219" t="s">
        <v>5942</v>
      </c>
      <c r="I5219" t="s">
        <v>6085</v>
      </c>
      <c r="J5219">
        <v>120</v>
      </c>
      <c r="K5219" t="s">
        <v>5613</v>
      </c>
      <c r="L5219">
        <v>112.8</v>
      </c>
      <c r="M5219">
        <v>0.94</v>
      </c>
      <c r="N5219" t="s">
        <v>6085</v>
      </c>
      <c r="O5219" t="s">
        <v>461</v>
      </c>
    </row>
    <row r="5220" spans="1:15" x14ac:dyDescent="0.3">
      <c r="A5220">
        <v>203472</v>
      </c>
      <c r="B5220">
        <v>122</v>
      </c>
      <c r="C5220" t="s">
        <v>552</v>
      </c>
      <c r="D5220" t="s">
        <v>2520</v>
      </c>
      <c r="E5220" t="s">
        <v>3969</v>
      </c>
      <c r="F5220" s="440">
        <v>46052</v>
      </c>
      <c r="G5220">
        <v>24037</v>
      </c>
      <c r="H5220" t="s">
        <v>6116</v>
      </c>
      <c r="I5220" t="s">
        <v>6085</v>
      </c>
      <c r="J5220">
        <v>3</v>
      </c>
      <c r="K5220" t="s">
        <v>5598</v>
      </c>
      <c r="L5220">
        <v>58.5</v>
      </c>
      <c r="M5220">
        <v>19.5</v>
      </c>
      <c r="N5220" t="s">
        <v>6085</v>
      </c>
      <c r="O5220" t="s">
        <v>461</v>
      </c>
    </row>
    <row r="5221" spans="1:15" x14ac:dyDescent="0.3">
      <c r="A5221">
        <v>203472</v>
      </c>
      <c r="B5221">
        <v>122</v>
      </c>
      <c r="C5221" t="s">
        <v>552</v>
      </c>
      <c r="D5221" t="s">
        <v>2520</v>
      </c>
      <c r="E5221" t="s">
        <v>3969</v>
      </c>
      <c r="F5221" s="440">
        <v>46052</v>
      </c>
      <c r="G5221">
        <v>19472</v>
      </c>
      <c r="H5221" t="s">
        <v>6064</v>
      </c>
      <c r="I5221" t="s">
        <v>6085</v>
      </c>
      <c r="J5221">
        <v>1</v>
      </c>
      <c r="K5221" t="s">
        <v>5598</v>
      </c>
      <c r="L5221">
        <v>27</v>
      </c>
      <c r="M5221">
        <v>27</v>
      </c>
      <c r="N5221" t="s">
        <v>6085</v>
      </c>
      <c r="O5221" t="s">
        <v>461</v>
      </c>
    </row>
    <row r="5222" spans="1:15" x14ac:dyDescent="0.3">
      <c r="A5222">
        <v>203472</v>
      </c>
      <c r="B5222">
        <v>122</v>
      </c>
      <c r="C5222" t="s">
        <v>552</v>
      </c>
      <c r="D5222" t="s">
        <v>2520</v>
      </c>
      <c r="E5222" t="s">
        <v>3969</v>
      </c>
      <c r="F5222" s="440">
        <v>46052</v>
      </c>
      <c r="G5222">
        <v>19632</v>
      </c>
      <c r="H5222" t="s">
        <v>5926</v>
      </c>
      <c r="I5222" t="s">
        <v>6085</v>
      </c>
      <c r="J5222">
        <v>1</v>
      </c>
      <c r="K5222" t="s">
        <v>5598</v>
      </c>
      <c r="L5222">
        <v>2.5</v>
      </c>
      <c r="M5222">
        <v>2.5</v>
      </c>
      <c r="N5222" t="s">
        <v>6085</v>
      </c>
      <c r="O5222" t="s">
        <v>461</v>
      </c>
    </row>
    <row r="5223" spans="1:15" x14ac:dyDescent="0.3">
      <c r="A5223">
        <v>203471</v>
      </c>
      <c r="B5223">
        <v>122</v>
      </c>
      <c r="C5223" t="s">
        <v>552</v>
      </c>
      <c r="D5223" t="s">
        <v>2704</v>
      </c>
      <c r="E5223" t="s">
        <v>3970</v>
      </c>
      <c r="F5223" s="440">
        <v>46053</v>
      </c>
      <c r="G5223">
        <v>19502</v>
      </c>
      <c r="H5223" t="s">
        <v>6015</v>
      </c>
      <c r="I5223" t="s">
        <v>6085</v>
      </c>
      <c r="J5223">
        <v>0.8</v>
      </c>
      <c r="K5223" t="s">
        <v>5598</v>
      </c>
      <c r="L5223">
        <v>14.5</v>
      </c>
      <c r="M5223">
        <v>18.125</v>
      </c>
      <c r="N5223" t="s">
        <v>6085</v>
      </c>
      <c r="O5223" t="s">
        <v>461</v>
      </c>
    </row>
    <row r="5224" spans="1:15" x14ac:dyDescent="0.3">
      <c r="A5224">
        <v>203471</v>
      </c>
      <c r="B5224">
        <v>122</v>
      </c>
      <c r="C5224" t="s">
        <v>552</v>
      </c>
      <c r="D5224" t="s">
        <v>2704</v>
      </c>
      <c r="E5224" t="s">
        <v>3970</v>
      </c>
      <c r="F5224" s="440">
        <v>46053</v>
      </c>
      <c r="G5224">
        <v>19558</v>
      </c>
      <c r="H5224" t="s">
        <v>5950</v>
      </c>
      <c r="I5224" t="s">
        <v>6085</v>
      </c>
      <c r="J5224">
        <v>0.5</v>
      </c>
      <c r="K5224" t="s">
        <v>5598</v>
      </c>
      <c r="L5224">
        <v>9.06</v>
      </c>
      <c r="M5224">
        <v>18.12</v>
      </c>
      <c r="N5224" t="s">
        <v>6085</v>
      </c>
      <c r="O5224" t="s">
        <v>461</v>
      </c>
    </row>
    <row r="5225" spans="1:15" x14ac:dyDescent="0.3">
      <c r="A5225">
        <v>203471</v>
      </c>
      <c r="B5225">
        <v>122</v>
      </c>
      <c r="C5225" t="s">
        <v>552</v>
      </c>
      <c r="D5225" t="s">
        <v>2704</v>
      </c>
      <c r="E5225" t="s">
        <v>3970</v>
      </c>
      <c r="F5225" s="440">
        <v>46053</v>
      </c>
      <c r="G5225">
        <v>19748</v>
      </c>
      <c r="H5225" t="s">
        <v>5983</v>
      </c>
      <c r="I5225" t="s">
        <v>6085</v>
      </c>
      <c r="J5225">
        <v>2</v>
      </c>
      <c r="K5225" t="s">
        <v>5598</v>
      </c>
      <c r="L5225">
        <v>24.16</v>
      </c>
      <c r="M5225">
        <v>12.08</v>
      </c>
      <c r="N5225" t="s">
        <v>6085</v>
      </c>
      <c r="O5225" t="s">
        <v>461</v>
      </c>
    </row>
    <row r="5226" spans="1:15" x14ac:dyDescent="0.3">
      <c r="A5226">
        <v>203471</v>
      </c>
      <c r="B5226">
        <v>122</v>
      </c>
      <c r="C5226" t="s">
        <v>552</v>
      </c>
      <c r="D5226" t="s">
        <v>2704</v>
      </c>
      <c r="E5226" t="s">
        <v>3970</v>
      </c>
      <c r="F5226" s="440">
        <v>46053</v>
      </c>
      <c r="G5226">
        <v>19751</v>
      </c>
      <c r="H5226" t="s">
        <v>5938</v>
      </c>
      <c r="I5226" t="s">
        <v>6085</v>
      </c>
      <c r="J5226">
        <v>7</v>
      </c>
      <c r="K5226" t="s">
        <v>5598</v>
      </c>
      <c r="L5226">
        <v>76.16</v>
      </c>
      <c r="M5226">
        <v>10.88</v>
      </c>
      <c r="N5226" t="s">
        <v>6085</v>
      </c>
      <c r="O5226" t="s">
        <v>461</v>
      </c>
    </row>
    <row r="5227" spans="1:15" x14ac:dyDescent="0.3">
      <c r="A5227">
        <v>203471</v>
      </c>
      <c r="B5227">
        <v>122</v>
      </c>
      <c r="C5227" t="s">
        <v>552</v>
      </c>
      <c r="D5227" t="s">
        <v>2704</v>
      </c>
      <c r="E5227" t="s">
        <v>3970</v>
      </c>
      <c r="F5227" s="440">
        <v>46053</v>
      </c>
      <c r="G5227">
        <v>23198</v>
      </c>
      <c r="H5227" t="s">
        <v>5947</v>
      </c>
      <c r="I5227" t="s">
        <v>6085</v>
      </c>
      <c r="J5227">
        <v>1.2</v>
      </c>
      <c r="K5227" t="s">
        <v>5598</v>
      </c>
      <c r="L5227">
        <v>10.44</v>
      </c>
      <c r="M5227">
        <v>8.6999999999999993</v>
      </c>
      <c r="N5227" t="s">
        <v>6085</v>
      </c>
      <c r="O5227" t="s">
        <v>461</v>
      </c>
    </row>
    <row r="5228" spans="1:15" x14ac:dyDescent="0.3">
      <c r="A5228">
        <v>203471</v>
      </c>
      <c r="B5228">
        <v>122</v>
      </c>
      <c r="C5228" t="s">
        <v>552</v>
      </c>
      <c r="D5228" t="s">
        <v>2704</v>
      </c>
      <c r="E5228" t="s">
        <v>3970</v>
      </c>
      <c r="F5228" s="440">
        <v>46053</v>
      </c>
      <c r="G5228">
        <v>25647</v>
      </c>
      <c r="H5228" t="s">
        <v>5918</v>
      </c>
      <c r="I5228" t="s">
        <v>6085</v>
      </c>
      <c r="J5228">
        <v>0.8</v>
      </c>
      <c r="K5228" t="s">
        <v>5598</v>
      </c>
      <c r="L5228">
        <v>17.399999999999999</v>
      </c>
      <c r="M5228">
        <v>21.75</v>
      </c>
      <c r="N5228" t="s">
        <v>6085</v>
      </c>
      <c r="O5228" t="s">
        <v>461</v>
      </c>
    </row>
    <row r="5229" spans="1:15" x14ac:dyDescent="0.3">
      <c r="A5229">
        <v>203470</v>
      </c>
      <c r="B5229">
        <v>122</v>
      </c>
      <c r="C5229" t="s">
        <v>552</v>
      </c>
      <c r="D5229" t="s">
        <v>3769</v>
      </c>
      <c r="E5229" t="s">
        <v>3971</v>
      </c>
      <c r="F5229" s="440">
        <v>46052</v>
      </c>
      <c r="G5229">
        <v>19607</v>
      </c>
      <c r="H5229" t="s">
        <v>6095</v>
      </c>
      <c r="I5229" t="s">
        <v>6085</v>
      </c>
      <c r="J5229">
        <v>10</v>
      </c>
      <c r="K5229" t="s">
        <v>5598</v>
      </c>
      <c r="L5229">
        <v>175</v>
      </c>
      <c r="M5229">
        <v>17.5</v>
      </c>
      <c r="N5229" t="s">
        <v>6085</v>
      </c>
      <c r="O5229" t="s">
        <v>461</v>
      </c>
    </row>
    <row r="5230" spans="1:15" x14ac:dyDescent="0.3">
      <c r="A5230">
        <v>203470</v>
      </c>
      <c r="B5230">
        <v>122</v>
      </c>
      <c r="C5230" t="s">
        <v>552</v>
      </c>
      <c r="D5230" t="s">
        <v>3769</v>
      </c>
      <c r="E5230" t="s">
        <v>3971</v>
      </c>
      <c r="F5230" s="440">
        <v>46052</v>
      </c>
      <c r="G5230">
        <v>19721</v>
      </c>
      <c r="H5230" t="s">
        <v>5952</v>
      </c>
      <c r="I5230" t="s">
        <v>6085</v>
      </c>
      <c r="J5230">
        <v>0.5</v>
      </c>
      <c r="K5230" t="s">
        <v>5598</v>
      </c>
      <c r="L5230">
        <v>15.63</v>
      </c>
      <c r="M5230">
        <v>31.26</v>
      </c>
      <c r="N5230" t="s">
        <v>6085</v>
      </c>
      <c r="O5230" t="s">
        <v>461</v>
      </c>
    </row>
    <row r="5231" spans="1:15" x14ac:dyDescent="0.3">
      <c r="A5231">
        <v>203470</v>
      </c>
      <c r="B5231">
        <v>122</v>
      </c>
      <c r="C5231" t="s">
        <v>552</v>
      </c>
      <c r="D5231" t="s">
        <v>3769</v>
      </c>
      <c r="E5231" t="s">
        <v>3971</v>
      </c>
      <c r="F5231" s="440">
        <v>46052</v>
      </c>
      <c r="G5231">
        <v>19743</v>
      </c>
      <c r="H5231" t="s">
        <v>5940</v>
      </c>
      <c r="I5231" t="s">
        <v>6085</v>
      </c>
      <c r="J5231">
        <v>6</v>
      </c>
      <c r="K5231" t="s">
        <v>5598</v>
      </c>
      <c r="L5231">
        <v>82.5</v>
      </c>
      <c r="M5231">
        <v>13.75</v>
      </c>
      <c r="N5231" t="s">
        <v>6085</v>
      </c>
      <c r="O5231" t="s">
        <v>461</v>
      </c>
    </row>
    <row r="5232" spans="1:15" x14ac:dyDescent="0.3">
      <c r="A5232">
        <v>203470</v>
      </c>
      <c r="B5232">
        <v>122</v>
      </c>
      <c r="C5232" t="s">
        <v>552</v>
      </c>
      <c r="D5232" t="s">
        <v>3769</v>
      </c>
      <c r="E5232" t="s">
        <v>3971</v>
      </c>
      <c r="F5232" s="440">
        <v>46052</v>
      </c>
      <c r="G5232">
        <v>19759</v>
      </c>
      <c r="H5232" t="s">
        <v>6016</v>
      </c>
      <c r="I5232" t="s">
        <v>6085</v>
      </c>
      <c r="J5232">
        <v>5</v>
      </c>
      <c r="K5232" t="s">
        <v>5598</v>
      </c>
      <c r="L5232">
        <v>53.75</v>
      </c>
      <c r="M5232">
        <v>10.75</v>
      </c>
      <c r="N5232" t="s">
        <v>6085</v>
      </c>
      <c r="O5232" t="s">
        <v>461</v>
      </c>
    </row>
    <row r="5233" spans="1:15" x14ac:dyDescent="0.3">
      <c r="A5233">
        <v>203470</v>
      </c>
      <c r="B5233">
        <v>122</v>
      </c>
      <c r="C5233" t="s">
        <v>552</v>
      </c>
      <c r="D5233" t="s">
        <v>3769</v>
      </c>
      <c r="E5233" t="s">
        <v>3971</v>
      </c>
      <c r="F5233" s="440">
        <v>46052</v>
      </c>
      <c r="G5233">
        <v>23096</v>
      </c>
      <c r="H5233" t="s">
        <v>5941</v>
      </c>
      <c r="I5233" t="s">
        <v>6085</v>
      </c>
      <c r="J5233">
        <v>60</v>
      </c>
      <c r="K5233" t="s">
        <v>5613</v>
      </c>
      <c r="L5233">
        <v>33.6</v>
      </c>
      <c r="M5233">
        <v>0.56000000000000005</v>
      </c>
      <c r="N5233" t="s">
        <v>6085</v>
      </c>
      <c r="O5233" t="s">
        <v>461</v>
      </c>
    </row>
    <row r="5234" spans="1:15" x14ac:dyDescent="0.3">
      <c r="A5234">
        <v>203470</v>
      </c>
      <c r="B5234">
        <v>122</v>
      </c>
      <c r="C5234" t="s">
        <v>552</v>
      </c>
      <c r="D5234" t="s">
        <v>3769</v>
      </c>
      <c r="E5234" t="s">
        <v>3971</v>
      </c>
      <c r="F5234" s="440">
        <v>46052</v>
      </c>
      <c r="G5234">
        <v>23186</v>
      </c>
      <c r="H5234" t="s">
        <v>5955</v>
      </c>
      <c r="I5234" t="s">
        <v>6085</v>
      </c>
      <c r="J5234">
        <v>20</v>
      </c>
      <c r="K5234" t="s">
        <v>5598</v>
      </c>
      <c r="L5234">
        <v>125</v>
      </c>
      <c r="M5234">
        <v>6.25</v>
      </c>
      <c r="N5234" t="s">
        <v>6085</v>
      </c>
      <c r="O5234" t="s">
        <v>461</v>
      </c>
    </row>
    <row r="5235" spans="1:15" x14ac:dyDescent="0.3">
      <c r="A5235">
        <v>203470</v>
      </c>
      <c r="B5235">
        <v>122</v>
      </c>
      <c r="C5235" t="s">
        <v>552</v>
      </c>
      <c r="D5235" t="s">
        <v>3769</v>
      </c>
      <c r="E5235" t="s">
        <v>3971</v>
      </c>
      <c r="F5235" s="440">
        <v>46052</v>
      </c>
      <c r="G5235">
        <v>19846</v>
      </c>
      <c r="H5235" t="s">
        <v>6060</v>
      </c>
      <c r="I5235" t="s">
        <v>6085</v>
      </c>
      <c r="J5235">
        <v>0.5</v>
      </c>
      <c r="K5235" t="s">
        <v>5598</v>
      </c>
      <c r="L5235">
        <v>9.3800000000000008</v>
      </c>
      <c r="M5235">
        <v>18.760000000000002</v>
      </c>
      <c r="N5235" t="s">
        <v>6085</v>
      </c>
      <c r="O5235" t="s">
        <v>461</v>
      </c>
    </row>
    <row r="5236" spans="1:15" x14ac:dyDescent="0.3">
      <c r="A5236">
        <v>203470</v>
      </c>
      <c r="B5236">
        <v>122</v>
      </c>
      <c r="C5236" t="s">
        <v>552</v>
      </c>
      <c r="D5236" t="s">
        <v>3769</v>
      </c>
      <c r="E5236" t="s">
        <v>3971</v>
      </c>
      <c r="F5236" s="440">
        <v>46052</v>
      </c>
      <c r="G5236">
        <v>26631</v>
      </c>
      <c r="H5236" t="s">
        <v>6117</v>
      </c>
      <c r="I5236" t="s">
        <v>6085</v>
      </c>
      <c r="J5236">
        <v>3</v>
      </c>
      <c r="K5236" t="s">
        <v>5598</v>
      </c>
      <c r="L5236">
        <v>150</v>
      </c>
      <c r="M5236">
        <v>50</v>
      </c>
      <c r="N5236" t="s">
        <v>6085</v>
      </c>
      <c r="O5236" t="s">
        <v>461</v>
      </c>
    </row>
    <row r="5237" spans="1:15" x14ac:dyDescent="0.3">
      <c r="A5237">
        <v>203469</v>
      </c>
      <c r="B5237">
        <v>122</v>
      </c>
      <c r="C5237" t="s">
        <v>552</v>
      </c>
      <c r="D5237" t="s">
        <v>2819</v>
      </c>
      <c r="E5237" t="s">
        <v>3972</v>
      </c>
      <c r="F5237" s="440">
        <v>46050</v>
      </c>
      <c r="G5237">
        <v>25478</v>
      </c>
      <c r="H5237" t="s">
        <v>5656</v>
      </c>
      <c r="I5237" t="s">
        <v>6085</v>
      </c>
      <c r="J5237">
        <v>36</v>
      </c>
      <c r="K5237" t="s">
        <v>5613</v>
      </c>
      <c r="L5237">
        <v>286.2</v>
      </c>
      <c r="M5237">
        <v>7.95</v>
      </c>
      <c r="N5237" t="s">
        <v>4764</v>
      </c>
      <c r="O5237" t="s">
        <v>461</v>
      </c>
    </row>
    <row r="5238" spans="1:15" x14ac:dyDescent="0.3">
      <c r="A5238">
        <v>203468</v>
      </c>
      <c r="B5238">
        <v>122</v>
      </c>
      <c r="C5238" t="s">
        <v>552</v>
      </c>
      <c r="D5238" t="s">
        <v>2746</v>
      </c>
      <c r="E5238" t="s">
        <v>3973</v>
      </c>
      <c r="F5238" s="440">
        <v>46052</v>
      </c>
      <c r="G5238">
        <v>27340</v>
      </c>
      <c r="H5238" t="s">
        <v>6118</v>
      </c>
      <c r="I5238" t="s">
        <v>4764</v>
      </c>
      <c r="J5238">
        <v>16</v>
      </c>
      <c r="K5238" t="s">
        <v>5605</v>
      </c>
      <c r="L5238">
        <v>857.92</v>
      </c>
      <c r="M5238">
        <v>53.62</v>
      </c>
      <c r="N5238" t="s">
        <v>4764</v>
      </c>
      <c r="O5238" t="s">
        <v>461</v>
      </c>
    </row>
    <row r="5239" spans="1:15" x14ac:dyDescent="0.3">
      <c r="A5239">
        <v>203468</v>
      </c>
      <c r="B5239">
        <v>122</v>
      </c>
      <c r="C5239" t="s">
        <v>552</v>
      </c>
      <c r="D5239" t="s">
        <v>2746</v>
      </c>
      <c r="E5239" t="s">
        <v>3973</v>
      </c>
      <c r="F5239" s="440">
        <v>46052</v>
      </c>
      <c r="G5239">
        <v>28315</v>
      </c>
      <c r="H5239" t="s">
        <v>6120</v>
      </c>
      <c r="I5239" t="s">
        <v>4764</v>
      </c>
      <c r="J5239">
        <v>7</v>
      </c>
      <c r="K5239" t="s">
        <v>5605</v>
      </c>
      <c r="L5239">
        <v>304.92</v>
      </c>
      <c r="M5239">
        <v>43.56</v>
      </c>
      <c r="N5239" t="s">
        <v>4764</v>
      </c>
      <c r="O5239" t="s">
        <v>461</v>
      </c>
    </row>
    <row r="5240" spans="1:15" x14ac:dyDescent="0.3">
      <c r="A5240">
        <v>203468</v>
      </c>
      <c r="B5240">
        <v>122</v>
      </c>
      <c r="C5240" t="s">
        <v>552</v>
      </c>
      <c r="D5240" t="s">
        <v>2746</v>
      </c>
      <c r="E5240" t="s">
        <v>3973</v>
      </c>
      <c r="F5240" s="440">
        <v>46052</v>
      </c>
      <c r="G5240">
        <v>28316</v>
      </c>
      <c r="H5240" t="s">
        <v>6119</v>
      </c>
      <c r="I5240" t="s">
        <v>4764</v>
      </c>
      <c r="J5240">
        <v>6</v>
      </c>
      <c r="K5240" t="s">
        <v>5605</v>
      </c>
      <c r="L5240">
        <v>234.3</v>
      </c>
      <c r="M5240">
        <v>39.049999999999997</v>
      </c>
      <c r="N5240" t="s">
        <v>4764</v>
      </c>
      <c r="O5240" t="s">
        <v>461</v>
      </c>
    </row>
    <row r="5241" spans="1:15" x14ac:dyDescent="0.3">
      <c r="A5241">
        <v>203113</v>
      </c>
      <c r="B5241">
        <v>122</v>
      </c>
      <c r="C5241" t="s">
        <v>552</v>
      </c>
      <c r="D5241" t="s">
        <v>2763</v>
      </c>
      <c r="E5241" t="s">
        <v>3974</v>
      </c>
      <c r="F5241" s="440">
        <v>46050</v>
      </c>
      <c r="G5241">
        <v>26879</v>
      </c>
      <c r="H5241" t="s">
        <v>6420</v>
      </c>
      <c r="I5241" t="s">
        <v>6085</v>
      </c>
      <c r="J5241">
        <v>200</v>
      </c>
      <c r="K5241" t="s">
        <v>5613</v>
      </c>
      <c r="L5241">
        <v>500</v>
      </c>
      <c r="M5241">
        <v>2.5</v>
      </c>
      <c r="N5241" t="s">
        <v>6085</v>
      </c>
      <c r="O5241" t="s">
        <v>461</v>
      </c>
    </row>
    <row r="5242" spans="1:15" x14ac:dyDescent="0.3">
      <c r="A5242">
        <v>203110</v>
      </c>
      <c r="B5242">
        <v>122</v>
      </c>
      <c r="C5242" t="s">
        <v>552</v>
      </c>
      <c r="D5242" t="s">
        <v>2763</v>
      </c>
      <c r="E5242" t="s">
        <v>3975</v>
      </c>
      <c r="F5242" s="440">
        <v>46052</v>
      </c>
      <c r="G5242">
        <v>26880</v>
      </c>
      <c r="H5242" t="s">
        <v>5913</v>
      </c>
      <c r="I5242" t="s">
        <v>6085</v>
      </c>
      <c r="J5242">
        <v>200</v>
      </c>
      <c r="K5242" t="s">
        <v>5613</v>
      </c>
      <c r="L5242">
        <v>500</v>
      </c>
      <c r="M5242">
        <v>2.5</v>
      </c>
      <c r="N5242" t="s">
        <v>6085</v>
      </c>
      <c r="O5242" t="s">
        <v>461</v>
      </c>
    </row>
    <row r="5243" spans="1:15" x14ac:dyDescent="0.3">
      <c r="A5243">
        <v>203109</v>
      </c>
      <c r="B5243">
        <v>122</v>
      </c>
      <c r="C5243" t="s">
        <v>552</v>
      </c>
      <c r="D5243" t="s">
        <v>2746</v>
      </c>
      <c r="E5243" t="s">
        <v>3976</v>
      </c>
      <c r="F5243" s="440">
        <v>46052</v>
      </c>
      <c r="G5243">
        <v>27340</v>
      </c>
      <c r="H5243" t="s">
        <v>6118</v>
      </c>
      <c r="I5243" t="s">
        <v>4764</v>
      </c>
      <c r="J5243">
        <v>14</v>
      </c>
      <c r="K5243" t="s">
        <v>5605</v>
      </c>
      <c r="L5243">
        <v>750.68</v>
      </c>
      <c r="M5243">
        <v>53.62</v>
      </c>
      <c r="N5243" t="s">
        <v>4764</v>
      </c>
      <c r="O5243" t="s">
        <v>461</v>
      </c>
    </row>
    <row r="5244" spans="1:15" x14ac:dyDescent="0.3">
      <c r="A5244">
        <v>203109</v>
      </c>
      <c r="B5244">
        <v>122</v>
      </c>
      <c r="C5244" t="s">
        <v>552</v>
      </c>
      <c r="D5244" t="s">
        <v>2746</v>
      </c>
      <c r="E5244" t="s">
        <v>3976</v>
      </c>
      <c r="F5244" s="440">
        <v>46052</v>
      </c>
      <c r="G5244">
        <v>28315</v>
      </c>
      <c r="H5244" t="s">
        <v>6120</v>
      </c>
      <c r="I5244" t="s">
        <v>4764</v>
      </c>
      <c r="J5244">
        <v>9</v>
      </c>
      <c r="K5244" t="s">
        <v>5605</v>
      </c>
      <c r="L5244">
        <v>392.04</v>
      </c>
      <c r="M5244">
        <v>43.56</v>
      </c>
      <c r="N5244" t="s">
        <v>4764</v>
      </c>
      <c r="O5244" t="s">
        <v>461</v>
      </c>
    </row>
    <row r="5245" spans="1:15" x14ac:dyDescent="0.3">
      <c r="A5245">
        <v>203109</v>
      </c>
      <c r="B5245">
        <v>122</v>
      </c>
      <c r="C5245" t="s">
        <v>552</v>
      </c>
      <c r="D5245" t="s">
        <v>2746</v>
      </c>
      <c r="E5245" t="s">
        <v>3976</v>
      </c>
      <c r="F5245" s="440">
        <v>46052</v>
      </c>
      <c r="G5245">
        <v>28316</v>
      </c>
      <c r="H5245" t="s">
        <v>6119</v>
      </c>
      <c r="I5245" t="s">
        <v>4764</v>
      </c>
      <c r="J5245">
        <v>9</v>
      </c>
      <c r="K5245" t="s">
        <v>5605</v>
      </c>
      <c r="L5245">
        <v>351.45</v>
      </c>
      <c r="M5245">
        <v>39.049999999999997</v>
      </c>
      <c r="N5245" t="s">
        <v>4764</v>
      </c>
      <c r="O5245" t="s">
        <v>461</v>
      </c>
    </row>
    <row r="5246" spans="1:15" x14ac:dyDescent="0.3">
      <c r="A5246">
        <v>203106</v>
      </c>
      <c r="B5246">
        <v>122</v>
      </c>
      <c r="C5246" t="s">
        <v>552</v>
      </c>
      <c r="D5246" t="s">
        <v>3769</v>
      </c>
      <c r="E5246" t="s">
        <v>3977</v>
      </c>
      <c r="F5246" s="440">
        <v>46051</v>
      </c>
      <c r="G5246">
        <v>19654</v>
      </c>
      <c r="H5246" t="s">
        <v>5917</v>
      </c>
      <c r="I5246" t="s">
        <v>6085</v>
      </c>
      <c r="J5246">
        <v>2</v>
      </c>
      <c r="K5246" t="s">
        <v>5598</v>
      </c>
      <c r="L5246">
        <v>9.26</v>
      </c>
      <c r="M5246">
        <v>4.63</v>
      </c>
      <c r="N5246" t="s">
        <v>6085</v>
      </c>
      <c r="O5246" t="s">
        <v>461</v>
      </c>
    </row>
    <row r="5247" spans="1:15" x14ac:dyDescent="0.3">
      <c r="A5247">
        <v>203106</v>
      </c>
      <c r="B5247">
        <v>122</v>
      </c>
      <c r="C5247" t="s">
        <v>552</v>
      </c>
      <c r="D5247" t="s">
        <v>3769</v>
      </c>
      <c r="E5247" t="s">
        <v>3977</v>
      </c>
      <c r="F5247" s="440">
        <v>46051</v>
      </c>
      <c r="G5247">
        <v>19498</v>
      </c>
      <c r="H5247" t="s">
        <v>5979</v>
      </c>
      <c r="I5247" t="s">
        <v>6085</v>
      </c>
      <c r="J5247">
        <v>1</v>
      </c>
      <c r="K5247" t="s">
        <v>5598</v>
      </c>
      <c r="L5247">
        <v>12.5</v>
      </c>
      <c r="M5247">
        <v>12.5</v>
      </c>
      <c r="N5247" t="s">
        <v>6085</v>
      </c>
      <c r="O5247" t="s">
        <v>461</v>
      </c>
    </row>
    <row r="5248" spans="1:15" x14ac:dyDescent="0.3">
      <c r="A5248">
        <v>203106</v>
      </c>
      <c r="B5248">
        <v>122</v>
      </c>
      <c r="C5248" t="s">
        <v>552</v>
      </c>
      <c r="D5248" t="s">
        <v>3769</v>
      </c>
      <c r="E5248" t="s">
        <v>3977</v>
      </c>
      <c r="F5248" s="440">
        <v>46051</v>
      </c>
      <c r="G5248">
        <v>19721</v>
      </c>
      <c r="H5248" t="s">
        <v>5952</v>
      </c>
      <c r="I5248" t="s">
        <v>6085</v>
      </c>
      <c r="J5248">
        <v>0.5</v>
      </c>
      <c r="K5248" t="s">
        <v>5598</v>
      </c>
      <c r="L5248">
        <v>15.63</v>
      </c>
      <c r="M5248">
        <v>31.26</v>
      </c>
      <c r="N5248" t="s">
        <v>6085</v>
      </c>
      <c r="O5248" t="s">
        <v>461</v>
      </c>
    </row>
    <row r="5249" spans="1:15" x14ac:dyDescent="0.3">
      <c r="A5249">
        <v>203106</v>
      </c>
      <c r="B5249">
        <v>122</v>
      </c>
      <c r="C5249" t="s">
        <v>552</v>
      </c>
      <c r="D5249" t="s">
        <v>3769</v>
      </c>
      <c r="E5249" t="s">
        <v>3977</v>
      </c>
      <c r="F5249" s="440">
        <v>46051</v>
      </c>
      <c r="G5249">
        <v>19743</v>
      </c>
      <c r="H5249" t="s">
        <v>5940</v>
      </c>
      <c r="I5249" t="s">
        <v>6085</v>
      </c>
      <c r="J5249">
        <v>2</v>
      </c>
      <c r="K5249" t="s">
        <v>5598</v>
      </c>
      <c r="L5249">
        <v>27.5</v>
      </c>
      <c r="M5249">
        <v>13.75</v>
      </c>
      <c r="N5249" t="s">
        <v>6085</v>
      </c>
      <c r="O5249" t="s">
        <v>461</v>
      </c>
    </row>
    <row r="5250" spans="1:15" x14ac:dyDescent="0.3">
      <c r="A5250">
        <v>203106</v>
      </c>
      <c r="B5250">
        <v>122</v>
      </c>
      <c r="C5250" t="s">
        <v>552</v>
      </c>
      <c r="D5250" t="s">
        <v>3769</v>
      </c>
      <c r="E5250" t="s">
        <v>3977</v>
      </c>
      <c r="F5250" s="440">
        <v>46051</v>
      </c>
      <c r="G5250">
        <v>19759</v>
      </c>
      <c r="H5250" t="s">
        <v>6016</v>
      </c>
      <c r="I5250" t="s">
        <v>6085</v>
      </c>
      <c r="J5250">
        <v>5</v>
      </c>
      <c r="K5250" t="s">
        <v>5598</v>
      </c>
      <c r="L5250">
        <v>53.75</v>
      </c>
      <c r="M5250">
        <v>10.75</v>
      </c>
      <c r="N5250" t="s">
        <v>6085</v>
      </c>
      <c r="O5250" t="s">
        <v>461</v>
      </c>
    </row>
    <row r="5251" spans="1:15" x14ac:dyDescent="0.3">
      <c r="A5251">
        <v>203106</v>
      </c>
      <c r="B5251">
        <v>122</v>
      </c>
      <c r="C5251" t="s">
        <v>552</v>
      </c>
      <c r="D5251" t="s">
        <v>3769</v>
      </c>
      <c r="E5251" t="s">
        <v>3977</v>
      </c>
      <c r="F5251" s="440">
        <v>46051</v>
      </c>
      <c r="G5251">
        <v>19617</v>
      </c>
      <c r="H5251" t="s">
        <v>5933</v>
      </c>
      <c r="I5251" t="s">
        <v>6085</v>
      </c>
      <c r="J5251">
        <v>0.2</v>
      </c>
      <c r="K5251" t="s">
        <v>5598</v>
      </c>
      <c r="L5251">
        <v>6</v>
      </c>
      <c r="M5251">
        <v>30</v>
      </c>
      <c r="N5251" t="s">
        <v>6085</v>
      </c>
      <c r="O5251" t="s">
        <v>461</v>
      </c>
    </row>
    <row r="5252" spans="1:15" x14ac:dyDescent="0.3">
      <c r="A5252">
        <v>203106</v>
      </c>
      <c r="B5252">
        <v>122</v>
      </c>
      <c r="C5252" t="s">
        <v>552</v>
      </c>
      <c r="D5252" t="s">
        <v>3769</v>
      </c>
      <c r="E5252" t="s">
        <v>3977</v>
      </c>
      <c r="F5252" s="440">
        <v>46051</v>
      </c>
      <c r="G5252">
        <v>23096</v>
      </c>
      <c r="H5252" t="s">
        <v>5941</v>
      </c>
      <c r="I5252" t="s">
        <v>6085</v>
      </c>
      <c r="J5252">
        <v>30</v>
      </c>
      <c r="K5252" t="s">
        <v>5613</v>
      </c>
      <c r="L5252">
        <v>16.8</v>
      </c>
      <c r="M5252">
        <v>0.56000000000000005</v>
      </c>
      <c r="N5252" t="s">
        <v>6085</v>
      </c>
      <c r="O5252" t="s">
        <v>461</v>
      </c>
    </row>
    <row r="5253" spans="1:15" x14ac:dyDescent="0.3">
      <c r="A5253">
        <v>203106</v>
      </c>
      <c r="B5253">
        <v>122</v>
      </c>
      <c r="C5253" t="s">
        <v>552</v>
      </c>
      <c r="D5253" t="s">
        <v>3769</v>
      </c>
      <c r="E5253" t="s">
        <v>3977</v>
      </c>
      <c r="F5253" s="440">
        <v>46051</v>
      </c>
      <c r="G5253">
        <v>23186</v>
      </c>
      <c r="H5253" t="s">
        <v>5955</v>
      </c>
      <c r="I5253" t="s">
        <v>6085</v>
      </c>
      <c r="J5253">
        <v>15</v>
      </c>
      <c r="K5253" t="s">
        <v>5598</v>
      </c>
      <c r="L5253">
        <v>93.75</v>
      </c>
      <c r="M5253">
        <v>6.25</v>
      </c>
      <c r="N5253" t="s">
        <v>6085</v>
      </c>
      <c r="O5253" t="s">
        <v>461</v>
      </c>
    </row>
    <row r="5254" spans="1:15" x14ac:dyDescent="0.3">
      <c r="A5254">
        <v>203106</v>
      </c>
      <c r="B5254">
        <v>122</v>
      </c>
      <c r="C5254" t="s">
        <v>552</v>
      </c>
      <c r="D5254" t="s">
        <v>3769</v>
      </c>
      <c r="E5254" t="s">
        <v>3977</v>
      </c>
      <c r="F5254" s="440">
        <v>46051</v>
      </c>
      <c r="G5254">
        <v>19846</v>
      </c>
      <c r="H5254" t="s">
        <v>6060</v>
      </c>
      <c r="I5254" t="s">
        <v>6085</v>
      </c>
      <c r="J5254">
        <v>0.5</v>
      </c>
      <c r="K5254" t="s">
        <v>5598</v>
      </c>
      <c r="L5254">
        <v>9.3800000000000008</v>
      </c>
      <c r="M5254">
        <v>18.760000000000002</v>
      </c>
      <c r="N5254" t="s">
        <v>6085</v>
      </c>
      <c r="O5254" t="s">
        <v>461</v>
      </c>
    </row>
    <row r="5255" spans="1:15" x14ac:dyDescent="0.3">
      <c r="A5255">
        <v>203106</v>
      </c>
      <c r="B5255">
        <v>122</v>
      </c>
      <c r="C5255" t="s">
        <v>552</v>
      </c>
      <c r="D5255" t="s">
        <v>3769</v>
      </c>
      <c r="E5255" t="s">
        <v>3977</v>
      </c>
      <c r="F5255" s="440">
        <v>46051</v>
      </c>
      <c r="G5255">
        <v>23389</v>
      </c>
      <c r="H5255" t="s">
        <v>5923</v>
      </c>
      <c r="I5255" t="s">
        <v>6085</v>
      </c>
      <c r="J5255">
        <v>3</v>
      </c>
      <c r="K5255" t="s">
        <v>5598</v>
      </c>
      <c r="L5255">
        <v>14.28</v>
      </c>
      <c r="M5255">
        <v>4.76</v>
      </c>
      <c r="N5255" t="s">
        <v>6085</v>
      </c>
      <c r="O5255" t="s">
        <v>461</v>
      </c>
    </row>
    <row r="5256" spans="1:15" x14ac:dyDescent="0.3">
      <c r="A5256">
        <v>203102</v>
      </c>
      <c r="B5256">
        <v>122</v>
      </c>
      <c r="C5256" t="s">
        <v>552</v>
      </c>
      <c r="D5256" t="s">
        <v>2704</v>
      </c>
      <c r="E5256" t="s">
        <v>3978</v>
      </c>
      <c r="F5256" s="440">
        <v>46052</v>
      </c>
      <c r="G5256">
        <v>24044</v>
      </c>
      <c r="H5256" t="s">
        <v>5981</v>
      </c>
      <c r="I5256" t="s">
        <v>6085</v>
      </c>
      <c r="J5256">
        <v>1</v>
      </c>
      <c r="K5256" t="s">
        <v>6139</v>
      </c>
      <c r="L5256">
        <v>18.13</v>
      </c>
      <c r="M5256">
        <v>18.13</v>
      </c>
      <c r="N5256" t="s">
        <v>6085</v>
      </c>
      <c r="O5256" t="s">
        <v>461</v>
      </c>
    </row>
    <row r="5257" spans="1:15" x14ac:dyDescent="0.3">
      <c r="A5257">
        <v>203102</v>
      </c>
      <c r="B5257">
        <v>122</v>
      </c>
      <c r="C5257" t="s">
        <v>552</v>
      </c>
      <c r="D5257" t="s">
        <v>2704</v>
      </c>
      <c r="E5257" t="s">
        <v>3978</v>
      </c>
      <c r="F5257" s="440">
        <v>46052</v>
      </c>
      <c r="G5257">
        <v>19502</v>
      </c>
      <c r="H5257" t="s">
        <v>6015</v>
      </c>
      <c r="I5257" t="s">
        <v>6085</v>
      </c>
      <c r="J5257">
        <v>1</v>
      </c>
      <c r="K5257" t="s">
        <v>5598</v>
      </c>
      <c r="L5257">
        <v>18.13</v>
      </c>
      <c r="M5257">
        <v>18.13</v>
      </c>
      <c r="N5257" t="s">
        <v>6085</v>
      </c>
      <c r="O5257" t="s">
        <v>461</v>
      </c>
    </row>
    <row r="5258" spans="1:15" x14ac:dyDescent="0.3">
      <c r="A5258">
        <v>203102</v>
      </c>
      <c r="B5258">
        <v>122</v>
      </c>
      <c r="C5258" t="s">
        <v>552</v>
      </c>
      <c r="D5258" t="s">
        <v>2704</v>
      </c>
      <c r="E5258" t="s">
        <v>3978</v>
      </c>
      <c r="F5258" s="440">
        <v>46052</v>
      </c>
      <c r="G5258">
        <v>19751</v>
      </c>
      <c r="H5258" t="s">
        <v>5938</v>
      </c>
      <c r="I5258" t="s">
        <v>6085</v>
      </c>
      <c r="J5258">
        <v>7</v>
      </c>
      <c r="K5258" t="s">
        <v>5598</v>
      </c>
      <c r="L5258">
        <v>90.86</v>
      </c>
      <c r="M5258">
        <v>12.98</v>
      </c>
      <c r="N5258" t="s">
        <v>6085</v>
      </c>
      <c r="O5258" t="s">
        <v>461</v>
      </c>
    </row>
    <row r="5259" spans="1:15" x14ac:dyDescent="0.3">
      <c r="A5259">
        <v>203102</v>
      </c>
      <c r="B5259">
        <v>122</v>
      </c>
      <c r="C5259" t="s">
        <v>552</v>
      </c>
      <c r="D5259" t="s">
        <v>2704</v>
      </c>
      <c r="E5259" t="s">
        <v>3978</v>
      </c>
      <c r="F5259" s="440">
        <v>46052</v>
      </c>
      <c r="G5259">
        <v>19738</v>
      </c>
      <c r="H5259" t="s">
        <v>6018</v>
      </c>
      <c r="I5259" t="s">
        <v>6085</v>
      </c>
      <c r="J5259">
        <v>18</v>
      </c>
      <c r="K5259" t="s">
        <v>5598</v>
      </c>
      <c r="L5259">
        <v>53.46</v>
      </c>
      <c r="M5259">
        <v>2.97</v>
      </c>
      <c r="N5259" t="s">
        <v>6085</v>
      </c>
      <c r="O5259" t="s">
        <v>461</v>
      </c>
    </row>
    <row r="5260" spans="1:15" x14ac:dyDescent="0.3">
      <c r="A5260">
        <v>203102</v>
      </c>
      <c r="B5260">
        <v>122</v>
      </c>
      <c r="C5260" t="s">
        <v>552</v>
      </c>
      <c r="D5260" t="s">
        <v>2704</v>
      </c>
      <c r="E5260" t="s">
        <v>3978</v>
      </c>
      <c r="F5260" s="440">
        <v>46052</v>
      </c>
      <c r="G5260">
        <v>25647</v>
      </c>
      <c r="H5260" t="s">
        <v>5918</v>
      </c>
      <c r="I5260" t="s">
        <v>6085</v>
      </c>
      <c r="J5260">
        <v>0.8</v>
      </c>
      <c r="K5260" t="s">
        <v>5598</v>
      </c>
      <c r="L5260">
        <v>17.399999999999999</v>
      </c>
      <c r="M5260">
        <v>21.75</v>
      </c>
      <c r="N5260" t="s">
        <v>6085</v>
      </c>
      <c r="O5260" t="s">
        <v>461</v>
      </c>
    </row>
    <row r="5261" spans="1:15" x14ac:dyDescent="0.3">
      <c r="A5261">
        <v>203100</v>
      </c>
      <c r="B5261">
        <v>122</v>
      </c>
      <c r="C5261" t="s">
        <v>552</v>
      </c>
      <c r="D5261" t="s">
        <v>2520</v>
      </c>
      <c r="E5261" t="s">
        <v>3979</v>
      </c>
      <c r="F5261" s="440">
        <v>46051</v>
      </c>
      <c r="G5261">
        <v>19621</v>
      </c>
      <c r="H5261" t="s">
        <v>5931</v>
      </c>
      <c r="I5261" t="s">
        <v>6085</v>
      </c>
      <c r="J5261">
        <v>5</v>
      </c>
      <c r="K5261" t="s">
        <v>5598</v>
      </c>
      <c r="L5261">
        <v>12.5</v>
      </c>
      <c r="M5261">
        <v>2.5</v>
      </c>
      <c r="N5261" t="s">
        <v>6085</v>
      </c>
      <c r="O5261" t="s">
        <v>461</v>
      </c>
    </row>
    <row r="5262" spans="1:15" x14ac:dyDescent="0.3">
      <c r="A5262">
        <v>203100</v>
      </c>
      <c r="B5262">
        <v>122</v>
      </c>
      <c r="C5262" t="s">
        <v>552</v>
      </c>
      <c r="D5262" t="s">
        <v>2520</v>
      </c>
      <c r="E5262" t="s">
        <v>3979</v>
      </c>
      <c r="F5262" s="440">
        <v>46051</v>
      </c>
      <c r="G5262">
        <v>19505</v>
      </c>
      <c r="H5262" t="s">
        <v>5978</v>
      </c>
      <c r="I5262" t="s">
        <v>6085</v>
      </c>
      <c r="J5262">
        <v>1.5</v>
      </c>
      <c r="K5262" t="s">
        <v>5598</v>
      </c>
      <c r="L5262">
        <v>18.75</v>
      </c>
      <c r="M5262">
        <v>12.5</v>
      </c>
      <c r="N5262" t="s">
        <v>6085</v>
      </c>
      <c r="O5262" t="s">
        <v>461</v>
      </c>
    </row>
    <row r="5263" spans="1:15" x14ac:dyDescent="0.3">
      <c r="A5263">
        <v>203100</v>
      </c>
      <c r="B5263">
        <v>122</v>
      </c>
      <c r="C5263" t="s">
        <v>552</v>
      </c>
      <c r="D5263" t="s">
        <v>2520</v>
      </c>
      <c r="E5263" t="s">
        <v>3979</v>
      </c>
      <c r="F5263" s="440">
        <v>46051</v>
      </c>
      <c r="G5263">
        <v>19589</v>
      </c>
      <c r="H5263" t="s">
        <v>5943</v>
      </c>
      <c r="I5263" t="s">
        <v>6085</v>
      </c>
      <c r="J5263">
        <v>1</v>
      </c>
      <c r="K5263" t="s">
        <v>5598</v>
      </c>
      <c r="L5263">
        <v>6</v>
      </c>
      <c r="M5263">
        <v>6</v>
      </c>
      <c r="N5263" t="s">
        <v>6085</v>
      </c>
      <c r="O5263" t="s">
        <v>461</v>
      </c>
    </row>
    <row r="5264" spans="1:15" x14ac:dyDescent="0.3">
      <c r="A5264">
        <v>203100</v>
      </c>
      <c r="B5264">
        <v>122</v>
      </c>
      <c r="C5264" t="s">
        <v>552</v>
      </c>
      <c r="D5264" t="s">
        <v>2520</v>
      </c>
      <c r="E5264" t="s">
        <v>3979</v>
      </c>
      <c r="F5264" s="440">
        <v>46051</v>
      </c>
      <c r="G5264">
        <v>19575</v>
      </c>
      <c r="H5264" t="s">
        <v>5944</v>
      </c>
      <c r="I5264" t="s">
        <v>6085</v>
      </c>
      <c r="J5264">
        <v>0.6</v>
      </c>
      <c r="K5264" t="s">
        <v>5598</v>
      </c>
      <c r="L5264">
        <v>13.8</v>
      </c>
      <c r="M5264">
        <v>23</v>
      </c>
      <c r="N5264" t="s">
        <v>6085</v>
      </c>
      <c r="O5264" t="s">
        <v>461</v>
      </c>
    </row>
    <row r="5265" spans="1:15" x14ac:dyDescent="0.3">
      <c r="A5265">
        <v>203100</v>
      </c>
      <c r="B5265">
        <v>122</v>
      </c>
      <c r="C5265" t="s">
        <v>552</v>
      </c>
      <c r="D5265" t="s">
        <v>2520</v>
      </c>
      <c r="E5265" t="s">
        <v>3979</v>
      </c>
      <c r="F5265" s="440">
        <v>46051</v>
      </c>
      <c r="G5265">
        <v>24509</v>
      </c>
      <c r="H5265" t="s">
        <v>5928</v>
      </c>
      <c r="I5265" t="s">
        <v>6085</v>
      </c>
      <c r="J5265">
        <v>12</v>
      </c>
      <c r="K5265" t="s">
        <v>5598</v>
      </c>
      <c r="L5265">
        <v>21.6</v>
      </c>
      <c r="M5265">
        <v>1.8</v>
      </c>
      <c r="N5265" t="s">
        <v>6085</v>
      </c>
      <c r="O5265" t="s">
        <v>461</v>
      </c>
    </row>
    <row r="5266" spans="1:15" x14ac:dyDescent="0.3">
      <c r="A5266">
        <v>203100</v>
      </c>
      <c r="B5266">
        <v>122</v>
      </c>
      <c r="C5266" t="s">
        <v>552</v>
      </c>
      <c r="D5266" t="s">
        <v>2520</v>
      </c>
      <c r="E5266" t="s">
        <v>3979</v>
      </c>
      <c r="F5266" s="440">
        <v>46051</v>
      </c>
      <c r="G5266">
        <v>19658</v>
      </c>
      <c r="H5266" t="s">
        <v>5915</v>
      </c>
      <c r="I5266" t="s">
        <v>6085</v>
      </c>
      <c r="J5266">
        <v>12</v>
      </c>
      <c r="K5266" t="s">
        <v>5598</v>
      </c>
      <c r="L5266">
        <v>33.6</v>
      </c>
      <c r="M5266">
        <v>2.8</v>
      </c>
      <c r="N5266" t="s">
        <v>6085</v>
      </c>
      <c r="O5266" t="s">
        <v>461</v>
      </c>
    </row>
    <row r="5267" spans="1:15" x14ac:dyDescent="0.3">
      <c r="A5267">
        <v>203100</v>
      </c>
      <c r="B5267">
        <v>122</v>
      </c>
      <c r="C5267" t="s">
        <v>552</v>
      </c>
      <c r="D5267" t="s">
        <v>2520</v>
      </c>
      <c r="E5267" t="s">
        <v>3979</v>
      </c>
      <c r="F5267" s="440">
        <v>46051</v>
      </c>
      <c r="G5267">
        <v>19476</v>
      </c>
      <c r="H5267" t="s">
        <v>6017</v>
      </c>
      <c r="I5267" t="s">
        <v>6085</v>
      </c>
      <c r="J5267">
        <v>0.3</v>
      </c>
      <c r="K5267" t="s">
        <v>5598</v>
      </c>
      <c r="L5267">
        <v>18.899999999999999</v>
      </c>
      <c r="M5267">
        <v>63</v>
      </c>
      <c r="N5267" t="s">
        <v>6085</v>
      </c>
      <c r="O5267" t="s">
        <v>461</v>
      </c>
    </row>
    <row r="5268" spans="1:15" x14ac:dyDescent="0.3">
      <c r="A5268">
        <v>203100</v>
      </c>
      <c r="B5268">
        <v>122</v>
      </c>
      <c r="C5268" t="s">
        <v>552</v>
      </c>
      <c r="D5268" t="s">
        <v>2520</v>
      </c>
      <c r="E5268" t="s">
        <v>3979</v>
      </c>
      <c r="F5268" s="440">
        <v>46051</v>
      </c>
      <c r="G5268">
        <v>19480</v>
      </c>
      <c r="H5268" t="s">
        <v>5936</v>
      </c>
      <c r="I5268" t="s">
        <v>6085</v>
      </c>
      <c r="J5268">
        <v>0.3</v>
      </c>
      <c r="K5268" t="s">
        <v>5598</v>
      </c>
      <c r="L5268">
        <v>4.2</v>
      </c>
      <c r="M5268">
        <v>14</v>
      </c>
      <c r="N5268" t="s">
        <v>6085</v>
      </c>
      <c r="O5268" t="s">
        <v>461</v>
      </c>
    </row>
    <row r="5269" spans="1:15" x14ac:dyDescent="0.3">
      <c r="A5269">
        <v>203100</v>
      </c>
      <c r="B5269">
        <v>122</v>
      </c>
      <c r="C5269" t="s">
        <v>552</v>
      </c>
      <c r="D5269" t="s">
        <v>2520</v>
      </c>
      <c r="E5269" t="s">
        <v>3979</v>
      </c>
      <c r="F5269" s="440">
        <v>46051</v>
      </c>
      <c r="G5269">
        <v>19488</v>
      </c>
      <c r="H5269" t="s">
        <v>5930</v>
      </c>
      <c r="I5269" t="s">
        <v>6085</v>
      </c>
      <c r="J5269">
        <v>0.6</v>
      </c>
      <c r="K5269" t="s">
        <v>5598</v>
      </c>
      <c r="L5269">
        <v>7.2</v>
      </c>
      <c r="M5269">
        <v>12</v>
      </c>
      <c r="N5269" t="s">
        <v>6085</v>
      </c>
      <c r="O5269" t="s">
        <v>461</v>
      </c>
    </row>
    <row r="5270" spans="1:15" x14ac:dyDescent="0.3">
      <c r="A5270">
        <v>203100</v>
      </c>
      <c r="B5270">
        <v>122</v>
      </c>
      <c r="C5270" t="s">
        <v>552</v>
      </c>
      <c r="D5270" t="s">
        <v>2520</v>
      </c>
      <c r="E5270" t="s">
        <v>3979</v>
      </c>
      <c r="F5270" s="440">
        <v>46051</v>
      </c>
      <c r="G5270">
        <v>19465</v>
      </c>
      <c r="H5270" t="s">
        <v>5953</v>
      </c>
      <c r="I5270" t="s">
        <v>6085</v>
      </c>
      <c r="J5270">
        <v>1</v>
      </c>
      <c r="K5270" t="s">
        <v>5598</v>
      </c>
      <c r="L5270">
        <v>5</v>
      </c>
      <c r="M5270">
        <v>5</v>
      </c>
      <c r="N5270" t="s">
        <v>6085</v>
      </c>
      <c r="O5270" t="s">
        <v>461</v>
      </c>
    </row>
    <row r="5271" spans="1:15" x14ac:dyDescent="0.3">
      <c r="A5271">
        <v>203100</v>
      </c>
      <c r="B5271">
        <v>122</v>
      </c>
      <c r="C5271" t="s">
        <v>552</v>
      </c>
      <c r="D5271" t="s">
        <v>2520</v>
      </c>
      <c r="E5271" t="s">
        <v>3979</v>
      </c>
      <c r="F5271" s="440">
        <v>46051</v>
      </c>
      <c r="G5271">
        <v>19503</v>
      </c>
      <c r="H5271" t="s">
        <v>6058</v>
      </c>
      <c r="I5271" t="s">
        <v>6085</v>
      </c>
      <c r="J5271">
        <v>0.8</v>
      </c>
      <c r="K5271" t="s">
        <v>5598</v>
      </c>
      <c r="L5271">
        <v>7.2</v>
      </c>
      <c r="M5271">
        <v>9</v>
      </c>
      <c r="N5271" t="s">
        <v>6085</v>
      </c>
      <c r="O5271" t="s">
        <v>461</v>
      </c>
    </row>
    <row r="5272" spans="1:15" x14ac:dyDescent="0.3">
      <c r="A5272">
        <v>203100</v>
      </c>
      <c r="B5272">
        <v>122</v>
      </c>
      <c r="C5272" t="s">
        <v>552</v>
      </c>
      <c r="D5272" t="s">
        <v>2520</v>
      </c>
      <c r="E5272" t="s">
        <v>3979</v>
      </c>
      <c r="F5272" s="440">
        <v>46051</v>
      </c>
      <c r="G5272">
        <v>19647</v>
      </c>
      <c r="H5272" t="s">
        <v>5921</v>
      </c>
      <c r="I5272" t="s">
        <v>6085</v>
      </c>
      <c r="J5272">
        <v>1</v>
      </c>
      <c r="K5272" t="s">
        <v>5598</v>
      </c>
      <c r="L5272">
        <v>9.9</v>
      </c>
      <c r="M5272">
        <v>9.9</v>
      </c>
      <c r="N5272" t="s">
        <v>6085</v>
      </c>
      <c r="O5272" t="s">
        <v>461</v>
      </c>
    </row>
    <row r="5273" spans="1:15" x14ac:dyDescent="0.3">
      <c r="A5273">
        <v>203100</v>
      </c>
      <c r="B5273">
        <v>122</v>
      </c>
      <c r="C5273" t="s">
        <v>552</v>
      </c>
      <c r="D5273" t="s">
        <v>2520</v>
      </c>
      <c r="E5273" t="s">
        <v>3979</v>
      </c>
      <c r="F5273" s="440">
        <v>46051</v>
      </c>
      <c r="G5273">
        <v>19499</v>
      </c>
      <c r="H5273" t="s">
        <v>6392</v>
      </c>
      <c r="I5273" t="s">
        <v>6085</v>
      </c>
      <c r="J5273">
        <v>0.8</v>
      </c>
      <c r="K5273" t="s">
        <v>5598</v>
      </c>
      <c r="L5273">
        <v>10.24</v>
      </c>
      <c r="M5273">
        <v>12.8</v>
      </c>
      <c r="N5273" t="s">
        <v>6085</v>
      </c>
      <c r="O5273" t="s">
        <v>461</v>
      </c>
    </row>
    <row r="5274" spans="1:15" x14ac:dyDescent="0.3">
      <c r="A5274">
        <v>203100</v>
      </c>
      <c r="B5274">
        <v>122</v>
      </c>
      <c r="C5274" t="s">
        <v>552</v>
      </c>
      <c r="D5274" t="s">
        <v>2520</v>
      </c>
      <c r="E5274" t="s">
        <v>3979</v>
      </c>
      <c r="F5274" s="440">
        <v>46051</v>
      </c>
      <c r="G5274">
        <v>19626</v>
      </c>
      <c r="H5274" t="s">
        <v>5966</v>
      </c>
      <c r="I5274" t="s">
        <v>6085</v>
      </c>
      <c r="J5274">
        <v>3</v>
      </c>
      <c r="K5274" t="s">
        <v>5598</v>
      </c>
      <c r="L5274">
        <v>9</v>
      </c>
      <c r="M5274">
        <v>3</v>
      </c>
      <c r="N5274" t="s">
        <v>6085</v>
      </c>
      <c r="O5274" t="s">
        <v>461</v>
      </c>
    </row>
    <row r="5275" spans="1:15" x14ac:dyDescent="0.3">
      <c r="A5275">
        <v>203100</v>
      </c>
      <c r="B5275">
        <v>122</v>
      </c>
      <c r="C5275" t="s">
        <v>552</v>
      </c>
      <c r="D5275" t="s">
        <v>2520</v>
      </c>
      <c r="E5275" t="s">
        <v>3979</v>
      </c>
      <c r="F5275" s="440">
        <v>46051</v>
      </c>
      <c r="G5275">
        <v>23113</v>
      </c>
      <c r="H5275" t="s">
        <v>5985</v>
      </c>
      <c r="I5275" t="s">
        <v>6085</v>
      </c>
      <c r="J5275">
        <v>0.8</v>
      </c>
      <c r="K5275" t="s">
        <v>5598</v>
      </c>
      <c r="L5275">
        <v>6.8</v>
      </c>
      <c r="M5275">
        <v>8.5</v>
      </c>
      <c r="N5275" t="s">
        <v>6085</v>
      </c>
      <c r="O5275" t="s">
        <v>461</v>
      </c>
    </row>
    <row r="5276" spans="1:15" x14ac:dyDescent="0.3">
      <c r="A5276">
        <v>203100</v>
      </c>
      <c r="B5276">
        <v>122</v>
      </c>
      <c r="C5276" t="s">
        <v>552</v>
      </c>
      <c r="D5276" t="s">
        <v>2520</v>
      </c>
      <c r="E5276" t="s">
        <v>3979</v>
      </c>
      <c r="F5276" s="440">
        <v>46051</v>
      </c>
      <c r="G5276">
        <v>23241</v>
      </c>
      <c r="H5276" t="s">
        <v>5932</v>
      </c>
      <c r="I5276" t="s">
        <v>6085</v>
      </c>
      <c r="J5276">
        <v>2</v>
      </c>
      <c r="K5276" t="s">
        <v>5598</v>
      </c>
      <c r="L5276">
        <v>19</v>
      </c>
      <c r="M5276">
        <v>9.5</v>
      </c>
      <c r="N5276" t="s">
        <v>6085</v>
      </c>
      <c r="O5276" t="s">
        <v>461</v>
      </c>
    </row>
    <row r="5277" spans="1:15" x14ac:dyDescent="0.3">
      <c r="A5277">
        <v>203100</v>
      </c>
      <c r="B5277">
        <v>122</v>
      </c>
      <c r="C5277" t="s">
        <v>552</v>
      </c>
      <c r="D5277" t="s">
        <v>2520</v>
      </c>
      <c r="E5277" t="s">
        <v>3979</v>
      </c>
      <c r="F5277" s="440">
        <v>46051</v>
      </c>
      <c r="G5277">
        <v>23236</v>
      </c>
      <c r="H5277" t="s">
        <v>5934</v>
      </c>
      <c r="I5277" t="s">
        <v>6085</v>
      </c>
      <c r="J5277">
        <v>1</v>
      </c>
      <c r="K5277" t="s">
        <v>5598</v>
      </c>
      <c r="L5277">
        <v>5</v>
      </c>
      <c r="M5277">
        <v>5</v>
      </c>
      <c r="N5277" t="s">
        <v>6085</v>
      </c>
      <c r="O5277" t="s">
        <v>461</v>
      </c>
    </row>
    <row r="5278" spans="1:15" x14ac:dyDescent="0.3">
      <c r="A5278">
        <v>203100</v>
      </c>
      <c r="B5278">
        <v>122</v>
      </c>
      <c r="C5278" t="s">
        <v>552</v>
      </c>
      <c r="D5278" t="s">
        <v>2520</v>
      </c>
      <c r="E5278" t="s">
        <v>3979</v>
      </c>
      <c r="F5278" s="440">
        <v>46051</v>
      </c>
      <c r="G5278">
        <v>23198</v>
      </c>
      <c r="H5278" t="s">
        <v>5947</v>
      </c>
      <c r="I5278" t="s">
        <v>6085</v>
      </c>
      <c r="J5278">
        <v>0.5</v>
      </c>
      <c r="K5278" t="s">
        <v>5598</v>
      </c>
      <c r="L5278">
        <v>4.25</v>
      </c>
      <c r="M5278">
        <v>8.5</v>
      </c>
      <c r="N5278" t="s">
        <v>6085</v>
      </c>
      <c r="O5278" t="s">
        <v>461</v>
      </c>
    </row>
    <row r="5279" spans="1:15" x14ac:dyDescent="0.3">
      <c r="A5279">
        <v>203100</v>
      </c>
      <c r="B5279">
        <v>122</v>
      </c>
      <c r="C5279" t="s">
        <v>552</v>
      </c>
      <c r="D5279" t="s">
        <v>2520</v>
      </c>
      <c r="E5279" t="s">
        <v>3979</v>
      </c>
      <c r="F5279" s="440">
        <v>46051</v>
      </c>
      <c r="G5279">
        <v>23359</v>
      </c>
      <c r="H5279" t="s">
        <v>5939</v>
      </c>
      <c r="I5279" t="s">
        <v>6085</v>
      </c>
      <c r="J5279">
        <v>20</v>
      </c>
      <c r="K5279" t="s">
        <v>5598</v>
      </c>
      <c r="L5279">
        <v>50</v>
      </c>
      <c r="M5279">
        <v>2.5</v>
      </c>
      <c r="N5279" t="s">
        <v>6085</v>
      </c>
      <c r="O5279" t="s">
        <v>461</v>
      </c>
    </row>
    <row r="5280" spans="1:15" x14ac:dyDescent="0.3">
      <c r="A5280">
        <v>203100</v>
      </c>
      <c r="B5280">
        <v>122</v>
      </c>
      <c r="C5280" t="s">
        <v>552</v>
      </c>
      <c r="D5280" t="s">
        <v>2520</v>
      </c>
      <c r="E5280" t="s">
        <v>3979</v>
      </c>
      <c r="F5280" s="440">
        <v>46051</v>
      </c>
      <c r="G5280">
        <v>23361</v>
      </c>
      <c r="H5280" t="s">
        <v>5937</v>
      </c>
      <c r="I5280" t="s">
        <v>6085</v>
      </c>
      <c r="J5280">
        <v>80</v>
      </c>
      <c r="K5280" t="s">
        <v>5598</v>
      </c>
      <c r="L5280">
        <v>248</v>
      </c>
      <c r="M5280">
        <v>3.1</v>
      </c>
      <c r="N5280" t="s">
        <v>6085</v>
      </c>
      <c r="O5280" t="s">
        <v>461</v>
      </c>
    </row>
    <row r="5281" spans="1:15" x14ac:dyDescent="0.3">
      <c r="A5281">
        <v>203100</v>
      </c>
      <c r="B5281">
        <v>122</v>
      </c>
      <c r="C5281" t="s">
        <v>552</v>
      </c>
      <c r="D5281" t="s">
        <v>2520</v>
      </c>
      <c r="E5281" t="s">
        <v>3979</v>
      </c>
      <c r="F5281" s="440">
        <v>46051</v>
      </c>
      <c r="G5281">
        <v>23390</v>
      </c>
      <c r="H5281" t="s">
        <v>5922</v>
      </c>
      <c r="I5281" t="s">
        <v>6085</v>
      </c>
      <c r="J5281">
        <v>5</v>
      </c>
      <c r="K5281" t="s">
        <v>5598</v>
      </c>
      <c r="L5281">
        <v>42.5</v>
      </c>
      <c r="M5281">
        <v>8.5</v>
      </c>
      <c r="N5281" t="s">
        <v>6085</v>
      </c>
      <c r="O5281" t="s">
        <v>461</v>
      </c>
    </row>
    <row r="5282" spans="1:15" x14ac:dyDescent="0.3">
      <c r="A5282">
        <v>203100</v>
      </c>
      <c r="B5282">
        <v>122</v>
      </c>
      <c r="C5282" t="s">
        <v>552</v>
      </c>
      <c r="D5282" t="s">
        <v>2520</v>
      </c>
      <c r="E5282" t="s">
        <v>3979</v>
      </c>
      <c r="F5282" s="440">
        <v>46051</v>
      </c>
      <c r="G5282">
        <v>23095</v>
      </c>
      <c r="H5282" t="s">
        <v>5942</v>
      </c>
      <c r="I5282" t="s">
        <v>6085</v>
      </c>
      <c r="J5282">
        <v>300</v>
      </c>
      <c r="K5282" t="s">
        <v>5613</v>
      </c>
      <c r="L5282">
        <v>282</v>
      </c>
      <c r="M5282">
        <v>0.94</v>
      </c>
      <c r="N5282" t="s">
        <v>6085</v>
      </c>
      <c r="O5282" t="s">
        <v>461</v>
      </c>
    </row>
    <row r="5283" spans="1:15" x14ac:dyDescent="0.3">
      <c r="A5283">
        <v>203100</v>
      </c>
      <c r="B5283">
        <v>122</v>
      </c>
      <c r="C5283" t="s">
        <v>552</v>
      </c>
      <c r="D5283" t="s">
        <v>2520</v>
      </c>
      <c r="E5283" t="s">
        <v>3979</v>
      </c>
      <c r="F5283" s="440">
        <v>46051</v>
      </c>
      <c r="G5283">
        <v>19632</v>
      </c>
      <c r="H5283" t="s">
        <v>5926</v>
      </c>
      <c r="I5283" t="s">
        <v>6085</v>
      </c>
      <c r="J5283">
        <v>2</v>
      </c>
      <c r="K5283" t="s">
        <v>5598</v>
      </c>
      <c r="L5283">
        <v>5</v>
      </c>
      <c r="M5283">
        <v>2.5</v>
      </c>
      <c r="N5283" t="s">
        <v>6085</v>
      </c>
      <c r="O5283" t="s">
        <v>461</v>
      </c>
    </row>
    <row r="5284" spans="1:15" x14ac:dyDescent="0.3">
      <c r="A5284">
        <v>203100</v>
      </c>
      <c r="B5284">
        <v>122</v>
      </c>
      <c r="C5284" t="s">
        <v>552</v>
      </c>
      <c r="D5284" t="s">
        <v>2520</v>
      </c>
      <c r="E5284" t="s">
        <v>3979</v>
      </c>
      <c r="F5284" s="440">
        <v>46051</v>
      </c>
      <c r="G5284">
        <v>24037</v>
      </c>
      <c r="H5284" t="s">
        <v>6116</v>
      </c>
      <c r="I5284" t="s">
        <v>6085</v>
      </c>
      <c r="J5284">
        <v>3</v>
      </c>
      <c r="K5284" t="s">
        <v>5598</v>
      </c>
      <c r="L5284">
        <v>60</v>
      </c>
      <c r="M5284">
        <v>20</v>
      </c>
      <c r="N5284" t="s">
        <v>6085</v>
      </c>
      <c r="O5284" t="s">
        <v>461</v>
      </c>
    </row>
    <row r="5285" spans="1:15" x14ac:dyDescent="0.3">
      <c r="A5285">
        <v>203100</v>
      </c>
      <c r="B5285">
        <v>122</v>
      </c>
      <c r="C5285" t="s">
        <v>552</v>
      </c>
      <c r="D5285" t="s">
        <v>2520</v>
      </c>
      <c r="E5285" t="s">
        <v>3979</v>
      </c>
      <c r="F5285" s="440">
        <v>46051</v>
      </c>
      <c r="G5285">
        <v>19472</v>
      </c>
      <c r="H5285" t="s">
        <v>6064</v>
      </c>
      <c r="I5285" t="s">
        <v>6085</v>
      </c>
      <c r="J5285">
        <v>1.5</v>
      </c>
      <c r="K5285" t="s">
        <v>5598</v>
      </c>
      <c r="L5285">
        <v>40.5</v>
      </c>
      <c r="M5285">
        <v>27</v>
      </c>
      <c r="N5285" t="s">
        <v>6085</v>
      </c>
      <c r="O5285" t="s">
        <v>461</v>
      </c>
    </row>
    <row r="5286" spans="1:15" x14ac:dyDescent="0.3">
      <c r="A5286">
        <v>203098</v>
      </c>
      <c r="B5286">
        <v>122</v>
      </c>
      <c r="C5286" t="s">
        <v>552</v>
      </c>
      <c r="D5286" t="s">
        <v>2758</v>
      </c>
      <c r="E5286" t="s">
        <v>3980</v>
      </c>
      <c r="F5286" s="440">
        <v>46051</v>
      </c>
      <c r="G5286">
        <v>28220</v>
      </c>
      <c r="H5286" t="s">
        <v>6126</v>
      </c>
      <c r="I5286" t="s">
        <v>6085</v>
      </c>
      <c r="J5286">
        <v>3</v>
      </c>
      <c r="K5286" t="s">
        <v>5598</v>
      </c>
      <c r="L5286">
        <v>150</v>
      </c>
      <c r="M5286">
        <v>50</v>
      </c>
      <c r="N5286" t="s">
        <v>6085</v>
      </c>
      <c r="O5286" t="s">
        <v>461</v>
      </c>
    </row>
    <row r="5287" spans="1:15" x14ac:dyDescent="0.3">
      <c r="A5287">
        <v>203098</v>
      </c>
      <c r="B5287">
        <v>122</v>
      </c>
      <c r="C5287" t="s">
        <v>552</v>
      </c>
      <c r="D5287" t="s">
        <v>2758</v>
      </c>
      <c r="E5287" t="s">
        <v>3980</v>
      </c>
      <c r="F5287" s="440">
        <v>46051</v>
      </c>
      <c r="G5287">
        <v>28221</v>
      </c>
      <c r="H5287" t="s">
        <v>6124</v>
      </c>
      <c r="I5287" t="s">
        <v>6085</v>
      </c>
      <c r="J5287">
        <v>3</v>
      </c>
      <c r="K5287" t="s">
        <v>5598</v>
      </c>
      <c r="L5287">
        <v>159.99</v>
      </c>
      <c r="M5287">
        <v>53.33</v>
      </c>
      <c r="N5287" t="s">
        <v>6085</v>
      </c>
      <c r="O5287" t="s">
        <v>461</v>
      </c>
    </row>
    <row r="5288" spans="1:15" x14ac:dyDescent="0.3">
      <c r="A5288">
        <v>203098</v>
      </c>
      <c r="B5288">
        <v>122</v>
      </c>
      <c r="C5288" t="s">
        <v>552</v>
      </c>
      <c r="D5288" t="s">
        <v>2758</v>
      </c>
      <c r="E5288" t="s">
        <v>3980</v>
      </c>
      <c r="F5288" s="440">
        <v>46051</v>
      </c>
      <c r="G5288">
        <v>28222</v>
      </c>
      <c r="H5288" t="s">
        <v>6125</v>
      </c>
      <c r="I5288" t="s">
        <v>6085</v>
      </c>
      <c r="J5288">
        <v>3</v>
      </c>
      <c r="K5288" t="s">
        <v>5598</v>
      </c>
      <c r="L5288">
        <v>90</v>
      </c>
      <c r="M5288">
        <v>30</v>
      </c>
      <c r="N5288" t="s">
        <v>6085</v>
      </c>
      <c r="O5288" t="s">
        <v>461</v>
      </c>
    </row>
    <row r="5289" spans="1:15" x14ac:dyDescent="0.3">
      <c r="A5289">
        <v>203094</v>
      </c>
      <c r="B5289">
        <v>122</v>
      </c>
      <c r="C5289" t="s">
        <v>552</v>
      </c>
      <c r="D5289" t="s">
        <v>2725</v>
      </c>
      <c r="E5289" t="s">
        <v>3981</v>
      </c>
      <c r="F5289" s="440">
        <v>46045</v>
      </c>
      <c r="G5289">
        <v>18359</v>
      </c>
      <c r="H5289" t="s">
        <v>5746</v>
      </c>
      <c r="I5289" t="s">
        <v>4764</v>
      </c>
      <c r="J5289">
        <v>48</v>
      </c>
      <c r="K5289" t="s">
        <v>5601</v>
      </c>
      <c r="L5289">
        <v>4848</v>
      </c>
      <c r="M5289">
        <v>101</v>
      </c>
      <c r="N5289" t="s">
        <v>4764</v>
      </c>
      <c r="O5289" t="s">
        <v>461</v>
      </c>
    </row>
    <row r="5290" spans="1:15" x14ac:dyDescent="0.3">
      <c r="A5290">
        <v>203090</v>
      </c>
      <c r="B5290">
        <v>122</v>
      </c>
      <c r="C5290" t="s">
        <v>552</v>
      </c>
      <c r="D5290" t="s">
        <v>2749</v>
      </c>
      <c r="E5290" t="s">
        <v>3982</v>
      </c>
      <c r="F5290" s="440">
        <v>46048</v>
      </c>
      <c r="G5290">
        <v>26591</v>
      </c>
      <c r="H5290" t="s">
        <v>5834</v>
      </c>
      <c r="I5290" t="s">
        <v>6085</v>
      </c>
      <c r="J5290">
        <v>1</v>
      </c>
      <c r="K5290" t="s">
        <v>5598</v>
      </c>
      <c r="L5290">
        <v>180</v>
      </c>
      <c r="M5290">
        <v>180</v>
      </c>
      <c r="N5290" t="s">
        <v>6085</v>
      </c>
      <c r="O5290" t="s">
        <v>461</v>
      </c>
    </row>
    <row r="5291" spans="1:15" x14ac:dyDescent="0.3">
      <c r="A5291">
        <v>203090</v>
      </c>
      <c r="B5291">
        <v>122</v>
      </c>
      <c r="C5291" t="s">
        <v>552</v>
      </c>
      <c r="D5291" t="s">
        <v>2749</v>
      </c>
      <c r="E5291" t="s">
        <v>3982</v>
      </c>
      <c r="F5291" s="440">
        <v>46048</v>
      </c>
      <c r="G5291">
        <v>26588</v>
      </c>
      <c r="H5291" t="s">
        <v>5597</v>
      </c>
      <c r="I5291" t="s">
        <v>6085</v>
      </c>
      <c r="J5291">
        <v>1</v>
      </c>
      <c r="K5291" t="s">
        <v>5598</v>
      </c>
      <c r="L5291">
        <v>228</v>
      </c>
      <c r="M5291">
        <v>228</v>
      </c>
      <c r="N5291" t="s">
        <v>6085</v>
      </c>
      <c r="O5291" t="s">
        <v>461</v>
      </c>
    </row>
    <row r="5292" spans="1:15" x14ac:dyDescent="0.3">
      <c r="A5292">
        <v>203087</v>
      </c>
      <c r="B5292">
        <v>122</v>
      </c>
      <c r="C5292" t="s">
        <v>552</v>
      </c>
      <c r="D5292" t="s">
        <v>2729</v>
      </c>
      <c r="E5292" t="s">
        <v>3983</v>
      </c>
      <c r="F5292" s="440">
        <v>46051</v>
      </c>
      <c r="G5292">
        <v>25128</v>
      </c>
      <c r="H5292" t="s">
        <v>5897</v>
      </c>
      <c r="I5292" t="s">
        <v>6085</v>
      </c>
      <c r="J5292">
        <v>15.9</v>
      </c>
      <c r="K5292" t="s">
        <v>5598</v>
      </c>
      <c r="L5292">
        <v>618.51</v>
      </c>
      <c r="M5292">
        <v>38.9</v>
      </c>
      <c r="N5292" t="s">
        <v>6085</v>
      </c>
      <c r="O5292" t="s">
        <v>461</v>
      </c>
    </row>
    <row r="5293" spans="1:15" x14ac:dyDescent="0.3">
      <c r="A5293">
        <v>203082</v>
      </c>
      <c r="B5293">
        <v>122</v>
      </c>
      <c r="C5293" t="s">
        <v>552</v>
      </c>
      <c r="D5293" t="s">
        <v>2877</v>
      </c>
      <c r="E5293" t="s">
        <v>3984</v>
      </c>
      <c r="F5293" s="440">
        <v>46050</v>
      </c>
      <c r="G5293">
        <v>24833</v>
      </c>
      <c r="H5293" t="s">
        <v>5707</v>
      </c>
      <c r="I5293" t="s">
        <v>6085</v>
      </c>
      <c r="J5293">
        <v>20</v>
      </c>
      <c r="K5293" t="s">
        <v>5703</v>
      </c>
      <c r="L5293">
        <v>955</v>
      </c>
      <c r="M5293">
        <v>47.75</v>
      </c>
      <c r="N5293" t="s">
        <v>6085</v>
      </c>
      <c r="O5293" t="s">
        <v>461</v>
      </c>
    </row>
    <row r="5294" spans="1:15" x14ac:dyDescent="0.3">
      <c r="A5294">
        <v>203078</v>
      </c>
      <c r="B5294">
        <v>122</v>
      </c>
      <c r="C5294" t="s">
        <v>552</v>
      </c>
      <c r="D5294" t="s">
        <v>2713</v>
      </c>
      <c r="E5294" t="s">
        <v>3985</v>
      </c>
      <c r="F5294" s="440">
        <v>46048</v>
      </c>
      <c r="G5294">
        <v>17488</v>
      </c>
      <c r="H5294" t="s">
        <v>6130</v>
      </c>
      <c r="I5294" t="s">
        <v>6097</v>
      </c>
      <c r="J5294">
        <v>4</v>
      </c>
      <c r="K5294" t="s">
        <v>5703</v>
      </c>
      <c r="L5294">
        <v>90.72</v>
      </c>
      <c r="M5294">
        <v>22.68</v>
      </c>
      <c r="N5294" t="s">
        <v>6099</v>
      </c>
      <c r="O5294" t="s">
        <v>461</v>
      </c>
    </row>
    <row r="5295" spans="1:15" x14ac:dyDescent="0.3">
      <c r="A5295">
        <v>203078</v>
      </c>
      <c r="B5295">
        <v>122</v>
      </c>
      <c r="C5295" t="s">
        <v>552</v>
      </c>
      <c r="D5295" t="s">
        <v>2713</v>
      </c>
      <c r="E5295" t="s">
        <v>3985</v>
      </c>
      <c r="F5295" s="440">
        <v>46048</v>
      </c>
      <c r="G5295">
        <v>17476</v>
      </c>
      <c r="H5295" t="s">
        <v>6138</v>
      </c>
      <c r="I5295" t="s">
        <v>6102</v>
      </c>
      <c r="J5295">
        <v>4</v>
      </c>
      <c r="K5295" t="s">
        <v>5605</v>
      </c>
      <c r="L5295">
        <v>90.72</v>
      </c>
      <c r="M5295">
        <v>22.68</v>
      </c>
      <c r="N5295" t="s">
        <v>6099</v>
      </c>
      <c r="O5295" t="s">
        <v>461</v>
      </c>
    </row>
    <row r="5296" spans="1:15" x14ac:dyDescent="0.3">
      <c r="A5296">
        <v>203078</v>
      </c>
      <c r="B5296">
        <v>122</v>
      </c>
      <c r="C5296" t="s">
        <v>552</v>
      </c>
      <c r="D5296" t="s">
        <v>2713</v>
      </c>
      <c r="E5296" t="s">
        <v>3985</v>
      </c>
      <c r="F5296" s="440">
        <v>46048</v>
      </c>
      <c r="G5296">
        <v>17504</v>
      </c>
      <c r="H5296" t="s">
        <v>6132</v>
      </c>
      <c r="I5296" t="s">
        <v>6102</v>
      </c>
      <c r="J5296">
        <v>4</v>
      </c>
      <c r="K5296" t="s">
        <v>5613</v>
      </c>
      <c r="L5296">
        <v>90.72</v>
      </c>
      <c r="M5296">
        <v>22.68</v>
      </c>
      <c r="N5296" t="s">
        <v>6099</v>
      </c>
      <c r="O5296" t="s">
        <v>461</v>
      </c>
    </row>
    <row r="5297" spans="1:15" x14ac:dyDescent="0.3">
      <c r="A5297">
        <v>203073</v>
      </c>
      <c r="B5297">
        <v>122</v>
      </c>
      <c r="C5297" t="s">
        <v>552</v>
      </c>
      <c r="D5297" t="s">
        <v>2761</v>
      </c>
      <c r="E5297" t="s">
        <v>3986</v>
      </c>
      <c r="F5297" s="440">
        <v>46049</v>
      </c>
      <c r="G5297">
        <v>19125</v>
      </c>
      <c r="H5297" t="s">
        <v>5702</v>
      </c>
      <c r="I5297" t="s">
        <v>6085</v>
      </c>
      <c r="J5297">
        <v>3</v>
      </c>
      <c r="K5297" t="s">
        <v>5703</v>
      </c>
      <c r="L5297">
        <v>618.84</v>
      </c>
      <c r="M5297">
        <v>206.28</v>
      </c>
      <c r="N5297" t="s">
        <v>6085</v>
      </c>
      <c r="O5297" t="s">
        <v>461</v>
      </c>
    </row>
    <row r="5298" spans="1:15" x14ac:dyDescent="0.3">
      <c r="A5298">
        <v>203070</v>
      </c>
      <c r="B5298">
        <v>122</v>
      </c>
      <c r="C5298" t="s">
        <v>552</v>
      </c>
      <c r="D5298" t="s">
        <v>2713</v>
      </c>
      <c r="E5298" t="s">
        <v>3987</v>
      </c>
      <c r="F5298" s="440">
        <v>46049</v>
      </c>
      <c r="G5298">
        <v>21073</v>
      </c>
      <c r="H5298" t="s">
        <v>5628</v>
      </c>
      <c r="I5298" t="s">
        <v>6085</v>
      </c>
      <c r="J5298">
        <v>6</v>
      </c>
      <c r="K5298" t="s">
        <v>5613</v>
      </c>
      <c r="L5298">
        <v>293.39999999999998</v>
      </c>
      <c r="M5298">
        <v>48.9</v>
      </c>
      <c r="N5298" t="s">
        <v>6085</v>
      </c>
      <c r="O5298" t="s">
        <v>461</v>
      </c>
    </row>
    <row r="5299" spans="1:15" x14ac:dyDescent="0.3">
      <c r="A5299">
        <v>203070</v>
      </c>
      <c r="B5299">
        <v>122</v>
      </c>
      <c r="C5299" t="s">
        <v>552</v>
      </c>
      <c r="D5299" t="s">
        <v>2713</v>
      </c>
      <c r="E5299" t="s">
        <v>3987</v>
      </c>
      <c r="F5299" s="440">
        <v>46049</v>
      </c>
      <c r="G5299">
        <v>20871</v>
      </c>
      <c r="H5299" t="s">
        <v>5663</v>
      </c>
      <c r="I5299" t="s">
        <v>6085</v>
      </c>
      <c r="J5299">
        <v>2</v>
      </c>
      <c r="K5299" t="s">
        <v>5625</v>
      </c>
      <c r="L5299">
        <v>37.799999999999997</v>
      </c>
      <c r="M5299">
        <v>18.899999999999999</v>
      </c>
      <c r="N5299" t="s">
        <v>6085</v>
      </c>
      <c r="O5299" t="s">
        <v>461</v>
      </c>
    </row>
    <row r="5300" spans="1:15" x14ac:dyDescent="0.3">
      <c r="A5300">
        <v>203070</v>
      </c>
      <c r="B5300">
        <v>122</v>
      </c>
      <c r="C5300" t="s">
        <v>552</v>
      </c>
      <c r="D5300" t="s">
        <v>2713</v>
      </c>
      <c r="E5300" t="s">
        <v>3987</v>
      </c>
      <c r="F5300" s="440">
        <v>46049</v>
      </c>
      <c r="G5300">
        <v>20861</v>
      </c>
      <c r="H5300" t="s">
        <v>5854</v>
      </c>
      <c r="I5300" t="s">
        <v>6085</v>
      </c>
      <c r="J5300">
        <v>4</v>
      </c>
      <c r="K5300" t="s">
        <v>5613</v>
      </c>
      <c r="L5300">
        <v>186.8</v>
      </c>
      <c r="M5300">
        <v>46.7</v>
      </c>
      <c r="N5300" t="s">
        <v>6085</v>
      </c>
      <c r="O5300" t="s">
        <v>461</v>
      </c>
    </row>
    <row r="5301" spans="1:15" x14ac:dyDescent="0.3">
      <c r="A5301">
        <v>203070</v>
      </c>
      <c r="B5301">
        <v>122</v>
      </c>
      <c r="C5301" t="s">
        <v>552</v>
      </c>
      <c r="D5301" t="s">
        <v>2713</v>
      </c>
      <c r="E5301" t="s">
        <v>3987</v>
      </c>
      <c r="F5301" s="440">
        <v>46049</v>
      </c>
      <c r="G5301">
        <v>25315</v>
      </c>
      <c r="H5301" t="s">
        <v>5969</v>
      </c>
      <c r="I5301" t="s">
        <v>6085</v>
      </c>
      <c r="J5301">
        <v>10</v>
      </c>
      <c r="K5301" t="s">
        <v>6140</v>
      </c>
      <c r="L5301">
        <v>319</v>
      </c>
      <c r="M5301">
        <v>31.9</v>
      </c>
      <c r="N5301" t="s">
        <v>6085</v>
      </c>
      <c r="O5301" t="s">
        <v>461</v>
      </c>
    </row>
    <row r="5302" spans="1:15" x14ac:dyDescent="0.3">
      <c r="A5302">
        <v>203070</v>
      </c>
      <c r="B5302">
        <v>122</v>
      </c>
      <c r="C5302" t="s">
        <v>552</v>
      </c>
      <c r="D5302" t="s">
        <v>2713</v>
      </c>
      <c r="E5302" t="s">
        <v>3987</v>
      </c>
      <c r="F5302" s="440">
        <v>46049</v>
      </c>
      <c r="G5302">
        <v>20908</v>
      </c>
      <c r="H5302" t="s">
        <v>5636</v>
      </c>
      <c r="I5302" t="s">
        <v>6085</v>
      </c>
      <c r="J5302">
        <v>2</v>
      </c>
      <c r="K5302" t="s">
        <v>5605</v>
      </c>
      <c r="L5302">
        <v>149.69999999999999</v>
      </c>
      <c r="M5302">
        <v>74.849999999999994</v>
      </c>
      <c r="N5302" t="s">
        <v>6085</v>
      </c>
      <c r="O5302" t="s">
        <v>461</v>
      </c>
    </row>
    <row r="5303" spans="1:15" x14ac:dyDescent="0.3">
      <c r="A5303">
        <v>203068</v>
      </c>
      <c r="B5303">
        <v>122</v>
      </c>
      <c r="C5303" t="s">
        <v>552</v>
      </c>
      <c r="D5303" t="s">
        <v>2729</v>
      </c>
      <c r="E5303" t="s">
        <v>3988</v>
      </c>
      <c r="F5303" s="440">
        <v>46050</v>
      </c>
      <c r="G5303">
        <v>19034</v>
      </c>
      <c r="H5303" t="s">
        <v>5712</v>
      </c>
      <c r="I5303" t="s">
        <v>6085</v>
      </c>
      <c r="J5303">
        <v>20.2</v>
      </c>
      <c r="K5303" t="s">
        <v>5598</v>
      </c>
      <c r="L5303">
        <v>220.18</v>
      </c>
      <c r="M5303">
        <v>10.9</v>
      </c>
      <c r="N5303" t="s">
        <v>6085</v>
      </c>
      <c r="O5303" t="s">
        <v>461</v>
      </c>
    </row>
    <row r="5304" spans="1:15" x14ac:dyDescent="0.3">
      <c r="A5304">
        <v>203068</v>
      </c>
      <c r="B5304">
        <v>122</v>
      </c>
      <c r="C5304" t="s">
        <v>552</v>
      </c>
      <c r="D5304" t="s">
        <v>2729</v>
      </c>
      <c r="E5304" t="s">
        <v>3988</v>
      </c>
      <c r="F5304" s="440">
        <v>46050</v>
      </c>
      <c r="G5304">
        <v>18832</v>
      </c>
      <c r="H5304" t="s">
        <v>5898</v>
      </c>
      <c r="I5304" t="s">
        <v>6085</v>
      </c>
      <c r="J5304">
        <v>15</v>
      </c>
      <c r="K5304" t="s">
        <v>5598</v>
      </c>
      <c r="L5304">
        <v>540</v>
      </c>
      <c r="M5304">
        <v>36</v>
      </c>
      <c r="N5304" t="s">
        <v>6085</v>
      </c>
      <c r="O5304" t="s">
        <v>461</v>
      </c>
    </row>
    <row r="5305" spans="1:15" x14ac:dyDescent="0.3">
      <c r="A5305">
        <v>203068</v>
      </c>
      <c r="B5305">
        <v>122</v>
      </c>
      <c r="C5305" t="s">
        <v>552</v>
      </c>
      <c r="D5305" t="s">
        <v>2729</v>
      </c>
      <c r="E5305" t="s">
        <v>3988</v>
      </c>
      <c r="F5305" s="440">
        <v>46050</v>
      </c>
      <c r="G5305">
        <v>25126</v>
      </c>
      <c r="H5305" t="s">
        <v>5859</v>
      </c>
      <c r="I5305" t="s">
        <v>6085</v>
      </c>
      <c r="J5305">
        <v>15.8</v>
      </c>
      <c r="K5305" t="s">
        <v>5598</v>
      </c>
      <c r="L5305">
        <v>630.41999999999996</v>
      </c>
      <c r="M5305">
        <v>39.9</v>
      </c>
      <c r="N5305" t="s">
        <v>6085</v>
      </c>
      <c r="O5305" t="s">
        <v>461</v>
      </c>
    </row>
    <row r="5306" spans="1:15" x14ac:dyDescent="0.3">
      <c r="A5306">
        <v>203068</v>
      </c>
      <c r="B5306">
        <v>122</v>
      </c>
      <c r="C5306" t="s">
        <v>552</v>
      </c>
      <c r="D5306" t="s">
        <v>2729</v>
      </c>
      <c r="E5306" t="s">
        <v>3988</v>
      </c>
      <c r="F5306" s="440">
        <v>46050</v>
      </c>
      <c r="G5306">
        <v>19017</v>
      </c>
      <c r="H5306" t="s">
        <v>5715</v>
      </c>
      <c r="I5306" t="s">
        <v>6085</v>
      </c>
      <c r="J5306">
        <v>20</v>
      </c>
      <c r="K5306" t="s">
        <v>5598</v>
      </c>
      <c r="L5306">
        <v>318</v>
      </c>
      <c r="M5306">
        <v>15.9</v>
      </c>
      <c r="N5306" t="s">
        <v>6085</v>
      </c>
      <c r="O5306" t="s">
        <v>461</v>
      </c>
    </row>
    <row r="5307" spans="1:15" x14ac:dyDescent="0.3">
      <c r="A5307">
        <v>203066</v>
      </c>
      <c r="B5307">
        <v>122</v>
      </c>
      <c r="C5307" t="s">
        <v>552</v>
      </c>
      <c r="D5307" t="s">
        <v>2897</v>
      </c>
      <c r="E5307" t="s">
        <v>3989</v>
      </c>
      <c r="F5307" s="440">
        <v>46049</v>
      </c>
      <c r="G5307">
        <v>17934</v>
      </c>
      <c r="H5307" t="s">
        <v>5814</v>
      </c>
      <c r="I5307" t="s">
        <v>4764</v>
      </c>
      <c r="J5307">
        <v>19</v>
      </c>
      <c r="K5307" t="s">
        <v>5605</v>
      </c>
      <c r="L5307">
        <v>1402.96</v>
      </c>
      <c r="M5307">
        <v>73.84</v>
      </c>
      <c r="N5307" t="s">
        <v>4764</v>
      </c>
      <c r="O5307" t="s">
        <v>461</v>
      </c>
    </row>
    <row r="5308" spans="1:15" x14ac:dyDescent="0.3">
      <c r="A5308">
        <v>203066</v>
      </c>
      <c r="B5308">
        <v>122</v>
      </c>
      <c r="C5308" t="s">
        <v>552</v>
      </c>
      <c r="D5308" t="s">
        <v>2897</v>
      </c>
      <c r="E5308" t="s">
        <v>3989</v>
      </c>
      <c r="F5308" s="440">
        <v>46049</v>
      </c>
      <c r="G5308">
        <v>17933</v>
      </c>
      <c r="H5308" t="s">
        <v>5813</v>
      </c>
      <c r="I5308" t="s">
        <v>4764</v>
      </c>
      <c r="J5308">
        <v>18</v>
      </c>
      <c r="K5308" t="s">
        <v>5605</v>
      </c>
      <c r="L5308">
        <v>1329.12</v>
      </c>
      <c r="M5308">
        <v>73.84</v>
      </c>
      <c r="N5308" t="s">
        <v>4764</v>
      </c>
      <c r="O5308" t="s">
        <v>461</v>
      </c>
    </row>
    <row r="5309" spans="1:15" x14ac:dyDescent="0.3">
      <c r="A5309">
        <v>203062</v>
      </c>
      <c r="B5309">
        <v>122</v>
      </c>
      <c r="C5309" t="s">
        <v>552</v>
      </c>
      <c r="D5309" t="s">
        <v>2733</v>
      </c>
      <c r="E5309" t="s">
        <v>3990</v>
      </c>
      <c r="F5309" s="440">
        <v>46049</v>
      </c>
      <c r="G5309">
        <v>24507</v>
      </c>
      <c r="H5309" t="s">
        <v>6109</v>
      </c>
      <c r="I5309" t="s">
        <v>6097</v>
      </c>
      <c r="J5309">
        <v>4</v>
      </c>
      <c r="K5309" t="s">
        <v>5622</v>
      </c>
      <c r="L5309">
        <v>340.68</v>
      </c>
      <c r="M5309">
        <v>85.17</v>
      </c>
      <c r="N5309" t="s">
        <v>6107</v>
      </c>
      <c r="O5309" t="s">
        <v>461</v>
      </c>
    </row>
    <row r="5310" spans="1:15" x14ac:dyDescent="0.3">
      <c r="A5310">
        <v>203062</v>
      </c>
      <c r="B5310">
        <v>122</v>
      </c>
      <c r="C5310" t="s">
        <v>552</v>
      </c>
      <c r="D5310" t="s">
        <v>2733</v>
      </c>
      <c r="E5310" t="s">
        <v>3990</v>
      </c>
      <c r="F5310" s="440">
        <v>46049</v>
      </c>
      <c r="G5310">
        <v>17303</v>
      </c>
      <c r="H5310" t="s">
        <v>6111</v>
      </c>
      <c r="I5310" t="s">
        <v>6097</v>
      </c>
      <c r="J5310">
        <v>4</v>
      </c>
      <c r="K5310" t="s">
        <v>5622</v>
      </c>
      <c r="L5310">
        <v>502.12</v>
      </c>
      <c r="M5310">
        <v>125.53</v>
      </c>
      <c r="N5310" t="s">
        <v>6107</v>
      </c>
      <c r="O5310" t="s">
        <v>461</v>
      </c>
    </row>
    <row r="5311" spans="1:15" x14ac:dyDescent="0.3">
      <c r="A5311">
        <v>203062</v>
      </c>
      <c r="B5311">
        <v>122</v>
      </c>
      <c r="C5311" t="s">
        <v>552</v>
      </c>
      <c r="D5311" t="s">
        <v>2733</v>
      </c>
      <c r="E5311" t="s">
        <v>3990</v>
      </c>
      <c r="F5311" s="440">
        <v>46049</v>
      </c>
      <c r="G5311">
        <v>26393</v>
      </c>
      <c r="H5311" t="s">
        <v>6112</v>
      </c>
      <c r="I5311" t="s">
        <v>6097</v>
      </c>
      <c r="J5311">
        <v>3</v>
      </c>
      <c r="K5311" t="s">
        <v>5622</v>
      </c>
      <c r="L5311">
        <v>329.37</v>
      </c>
      <c r="M5311">
        <v>109.79</v>
      </c>
      <c r="N5311" t="s">
        <v>6107</v>
      </c>
      <c r="O5311" t="s">
        <v>461</v>
      </c>
    </row>
    <row r="5312" spans="1:15" x14ac:dyDescent="0.3">
      <c r="A5312">
        <v>203062</v>
      </c>
      <c r="B5312">
        <v>122</v>
      </c>
      <c r="C5312" t="s">
        <v>552</v>
      </c>
      <c r="D5312" t="s">
        <v>2733</v>
      </c>
      <c r="E5312" t="s">
        <v>3990</v>
      </c>
      <c r="F5312" s="440">
        <v>46049</v>
      </c>
      <c r="G5312">
        <v>26395</v>
      </c>
      <c r="H5312" t="s">
        <v>6158</v>
      </c>
      <c r="I5312" t="s">
        <v>6097</v>
      </c>
      <c r="J5312">
        <v>3</v>
      </c>
      <c r="K5312" t="s">
        <v>5622</v>
      </c>
      <c r="L5312">
        <v>386.13</v>
      </c>
      <c r="M5312">
        <v>128.71</v>
      </c>
      <c r="N5312" t="s">
        <v>6107</v>
      </c>
      <c r="O5312" t="s">
        <v>461</v>
      </c>
    </row>
    <row r="5313" spans="1:15" x14ac:dyDescent="0.3">
      <c r="A5313">
        <v>203062</v>
      </c>
      <c r="B5313">
        <v>122</v>
      </c>
      <c r="C5313" t="s">
        <v>552</v>
      </c>
      <c r="D5313" t="s">
        <v>2733</v>
      </c>
      <c r="E5313" t="s">
        <v>3990</v>
      </c>
      <c r="F5313" s="440">
        <v>46049</v>
      </c>
      <c r="G5313">
        <v>24514</v>
      </c>
      <c r="H5313" t="s">
        <v>6110</v>
      </c>
      <c r="I5313" t="s">
        <v>6097</v>
      </c>
      <c r="J5313">
        <v>6</v>
      </c>
      <c r="K5313" t="s">
        <v>5622</v>
      </c>
      <c r="L5313">
        <v>741.24</v>
      </c>
      <c r="M5313">
        <v>123.54</v>
      </c>
      <c r="N5313" t="s">
        <v>6107</v>
      </c>
      <c r="O5313" t="s">
        <v>461</v>
      </c>
    </row>
    <row r="5314" spans="1:15" x14ac:dyDescent="0.3">
      <c r="A5314">
        <v>203061</v>
      </c>
      <c r="B5314">
        <v>122</v>
      </c>
      <c r="C5314" t="s">
        <v>552</v>
      </c>
      <c r="D5314" t="s">
        <v>3769</v>
      </c>
      <c r="E5314" t="s">
        <v>3991</v>
      </c>
      <c r="F5314" s="440">
        <v>46049</v>
      </c>
      <c r="G5314">
        <v>19762</v>
      </c>
      <c r="H5314" t="s">
        <v>6070</v>
      </c>
      <c r="I5314" t="s">
        <v>6085</v>
      </c>
      <c r="J5314">
        <v>20</v>
      </c>
      <c r="K5314" t="s">
        <v>5598</v>
      </c>
      <c r="L5314">
        <v>325</v>
      </c>
      <c r="M5314">
        <v>16.25</v>
      </c>
      <c r="N5314" t="s">
        <v>6085</v>
      </c>
      <c r="O5314" t="s">
        <v>461</v>
      </c>
    </row>
    <row r="5315" spans="1:15" x14ac:dyDescent="0.3">
      <c r="A5315">
        <v>203060</v>
      </c>
      <c r="B5315">
        <v>122</v>
      </c>
      <c r="C5315" t="s">
        <v>552</v>
      </c>
      <c r="D5315" t="s">
        <v>3769</v>
      </c>
      <c r="E5315" t="s">
        <v>3992</v>
      </c>
      <c r="F5315" s="440">
        <v>46049</v>
      </c>
      <c r="G5315">
        <v>19623</v>
      </c>
      <c r="H5315" t="s">
        <v>5929</v>
      </c>
      <c r="I5315" t="s">
        <v>6085</v>
      </c>
      <c r="J5315">
        <v>5</v>
      </c>
      <c r="K5315" t="s">
        <v>5598</v>
      </c>
      <c r="L5315">
        <v>19.399999999999999</v>
      </c>
      <c r="M5315">
        <v>3.88</v>
      </c>
      <c r="N5315" t="s">
        <v>6085</v>
      </c>
      <c r="O5315" t="s">
        <v>461</v>
      </c>
    </row>
    <row r="5316" spans="1:15" x14ac:dyDescent="0.3">
      <c r="A5316">
        <v>203060</v>
      </c>
      <c r="B5316">
        <v>122</v>
      </c>
      <c r="C5316" t="s">
        <v>552</v>
      </c>
      <c r="D5316" t="s">
        <v>3769</v>
      </c>
      <c r="E5316" t="s">
        <v>3992</v>
      </c>
      <c r="F5316" s="440">
        <v>46049</v>
      </c>
      <c r="G5316">
        <v>19498</v>
      </c>
      <c r="H5316" t="s">
        <v>5979</v>
      </c>
      <c r="I5316" t="s">
        <v>6085</v>
      </c>
      <c r="J5316">
        <v>1</v>
      </c>
      <c r="K5316" t="s">
        <v>5598</v>
      </c>
      <c r="L5316">
        <v>12.5</v>
      </c>
      <c r="M5316">
        <v>12.5</v>
      </c>
      <c r="N5316" t="s">
        <v>6085</v>
      </c>
      <c r="O5316" t="s">
        <v>461</v>
      </c>
    </row>
    <row r="5317" spans="1:15" x14ac:dyDescent="0.3">
      <c r="A5317">
        <v>203060</v>
      </c>
      <c r="B5317">
        <v>122</v>
      </c>
      <c r="C5317" t="s">
        <v>552</v>
      </c>
      <c r="D5317" t="s">
        <v>3769</v>
      </c>
      <c r="E5317" t="s">
        <v>3992</v>
      </c>
      <c r="F5317" s="440">
        <v>46049</v>
      </c>
      <c r="G5317">
        <v>19572</v>
      </c>
      <c r="H5317" t="s">
        <v>5945</v>
      </c>
      <c r="I5317" t="s">
        <v>6085</v>
      </c>
      <c r="J5317">
        <v>0.3</v>
      </c>
      <c r="K5317" t="s">
        <v>5598</v>
      </c>
      <c r="L5317">
        <v>4.5</v>
      </c>
      <c r="M5317">
        <v>15</v>
      </c>
      <c r="N5317" t="s">
        <v>6085</v>
      </c>
      <c r="O5317" t="s">
        <v>461</v>
      </c>
    </row>
    <row r="5318" spans="1:15" x14ac:dyDescent="0.3">
      <c r="A5318">
        <v>203060</v>
      </c>
      <c r="B5318">
        <v>122</v>
      </c>
      <c r="C5318" t="s">
        <v>552</v>
      </c>
      <c r="D5318" t="s">
        <v>3769</v>
      </c>
      <c r="E5318" t="s">
        <v>3992</v>
      </c>
      <c r="F5318" s="440">
        <v>46049</v>
      </c>
      <c r="G5318">
        <v>19721</v>
      </c>
      <c r="H5318" t="s">
        <v>5952</v>
      </c>
      <c r="I5318" t="s">
        <v>6085</v>
      </c>
      <c r="J5318">
        <v>1</v>
      </c>
      <c r="K5318" t="s">
        <v>5598</v>
      </c>
      <c r="L5318">
        <v>37.5</v>
      </c>
      <c r="M5318">
        <v>37.5</v>
      </c>
      <c r="N5318" t="s">
        <v>6085</v>
      </c>
      <c r="O5318" t="s">
        <v>461</v>
      </c>
    </row>
    <row r="5319" spans="1:15" x14ac:dyDescent="0.3">
      <c r="A5319">
        <v>203060</v>
      </c>
      <c r="B5319">
        <v>122</v>
      </c>
      <c r="C5319" t="s">
        <v>552</v>
      </c>
      <c r="D5319" t="s">
        <v>3769</v>
      </c>
      <c r="E5319" t="s">
        <v>3992</v>
      </c>
      <c r="F5319" s="440">
        <v>46049</v>
      </c>
      <c r="G5319">
        <v>24484</v>
      </c>
      <c r="H5319" t="s">
        <v>6065</v>
      </c>
      <c r="I5319" t="s">
        <v>6085</v>
      </c>
      <c r="J5319">
        <v>0.5</v>
      </c>
      <c r="K5319" t="s">
        <v>5598</v>
      </c>
      <c r="L5319">
        <v>4.38</v>
      </c>
      <c r="M5319">
        <v>8.76</v>
      </c>
      <c r="N5319" t="s">
        <v>6085</v>
      </c>
      <c r="O5319" t="s">
        <v>461</v>
      </c>
    </row>
    <row r="5320" spans="1:15" x14ac:dyDescent="0.3">
      <c r="A5320">
        <v>203060</v>
      </c>
      <c r="B5320">
        <v>122</v>
      </c>
      <c r="C5320" t="s">
        <v>552</v>
      </c>
      <c r="D5320" t="s">
        <v>3769</v>
      </c>
      <c r="E5320" t="s">
        <v>3992</v>
      </c>
      <c r="F5320" s="440">
        <v>46049</v>
      </c>
      <c r="G5320">
        <v>19617</v>
      </c>
      <c r="H5320" t="s">
        <v>5933</v>
      </c>
      <c r="I5320" t="s">
        <v>6085</v>
      </c>
      <c r="J5320">
        <v>0.2</v>
      </c>
      <c r="K5320" t="s">
        <v>5598</v>
      </c>
      <c r="L5320">
        <v>5.36</v>
      </c>
      <c r="M5320">
        <v>26.8</v>
      </c>
      <c r="N5320" t="s">
        <v>6085</v>
      </c>
      <c r="O5320" t="s">
        <v>461</v>
      </c>
    </row>
    <row r="5321" spans="1:15" x14ac:dyDescent="0.3">
      <c r="A5321">
        <v>203060</v>
      </c>
      <c r="B5321">
        <v>122</v>
      </c>
      <c r="C5321" t="s">
        <v>552</v>
      </c>
      <c r="D5321" t="s">
        <v>3769</v>
      </c>
      <c r="E5321" t="s">
        <v>3992</v>
      </c>
      <c r="F5321" s="440">
        <v>46049</v>
      </c>
      <c r="G5321">
        <v>23113</v>
      </c>
      <c r="H5321" t="s">
        <v>5985</v>
      </c>
      <c r="I5321" t="s">
        <v>6085</v>
      </c>
      <c r="J5321">
        <v>0.5</v>
      </c>
      <c r="K5321" t="s">
        <v>5598</v>
      </c>
      <c r="L5321">
        <v>9.3800000000000008</v>
      </c>
      <c r="M5321">
        <v>18.760000000000002</v>
      </c>
      <c r="N5321" t="s">
        <v>6085</v>
      </c>
      <c r="O5321" t="s">
        <v>461</v>
      </c>
    </row>
    <row r="5322" spans="1:15" x14ac:dyDescent="0.3">
      <c r="A5322">
        <v>203060</v>
      </c>
      <c r="B5322">
        <v>122</v>
      </c>
      <c r="C5322" t="s">
        <v>552</v>
      </c>
      <c r="D5322" t="s">
        <v>3769</v>
      </c>
      <c r="E5322" t="s">
        <v>3992</v>
      </c>
      <c r="F5322" s="440">
        <v>46049</v>
      </c>
      <c r="G5322">
        <v>19846</v>
      </c>
      <c r="H5322" t="s">
        <v>6060</v>
      </c>
      <c r="I5322" t="s">
        <v>6085</v>
      </c>
      <c r="J5322">
        <v>0.5</v>
      </c>
      <c r="K5322" t="s">
        <v>5598</v>
      </c>
      <c r="L5322">
        <v>9.3800000000000008</v>
      </c>
      <c r="M5322">
        <v>18.760000000000002</v>
      </c>
      <c r="N5322" t="s">
        <v>6085</v>
      </c>
      <c r="O5322" t="s">
        <v>461</v>
      </c>
    </row>
    <row r="5323" spans="1:15" x14ac:dyDescent="0.3">
      <c r="A5323">
        <v>203060</v>
      </c>
      <c r="B5323">
        <v>122</v>
      </c>
      <c r="C5323" t="s">
        <v>552</v>
      </c>
      <c r="D5323" t="s">
        <v>3769</v>
      </c>
      <c r="E5323" t="s">
        <v>3992</v>
      </c>
      <c r="F5323" s="440">
        <v>46049</v>
      </c>
      <c r="G5323">
        <v>23377</v>
      </c>
      <c r="H5323" t="s">
        <v>5927</v>
      </c>
      <c r="I5323" t="s">
        <v>6085</v>
      </c>
      <c r="J5323">
        <v>3</v>
      </c>
      <c r="K5323" t="s">
        <v>5598</v>
      </c>
      <c r="L5323">
        <v>96</v>
      </c>
      <c r="M5323">
        <v>32</v>
      </c>
      <c r="N5323" t="s">
        <v>6085</v>
      </c>
      <c r="O5323" t="s">
        <v>461</v>
      </c>
    </row>
    <row r="5324" spans="1:15" x14ac:dyDescent="0.3">
      <c r="A5324">
        <v>203060</v>
      </c>
      <c r="B5324">
        <v>122</v>
      </c>
      <c r="C5324" t="s">
        <v>552</v>
      </c>
      <c r="D5324" t="s">
        <v>3769</v>
      </c>
      <c r="E5324" t="s">
        <v>3992</v>
      </c>
      <c r="F5324" s="440">
        <v>46049</v>
      </c>
      <c r="G5324">
        <v>25647</v>
      </c>
      <c r="H5324" t="s">
        <v>5918</v>
      </c>
      <c r="I5324" t="s">
        <v>6085</v>
      </c>
      <c r="J5324">
        <v>0.6</v>
      </c>
      <c r="K5324" t="s">
        <v>5598</v>
      </c>
      <c r="L5324">
        <v>12.5</v>
      </c>
      <c r="M5324">
        <v>20.833333</v>
      </c>
      <c r="N5324" t="s">
        <v>6085</v>
      </c>
      <c r="O5324" t="s">
        <v>461</v>
      </c>
    </row>
    <row r="5325" spans="1:15" x14ac:dyDescent="0.3">
      <c r="A5325">
        <v>203060</v>
      </c>
      <c r="B5325">
        <v>122</v>
      </c>
      <c r="C5325" t="s">
        <v>552</v>
      </c>
      <c r="D5325" t="s">
        <v>3769</v>
      </c>
      <c r="E5325" t="s">
        <v>3992</v>
      </c>
      <c r="F5325" s="440">
        <v>46049</v>
      </c>
      <c r="G5325">
        <v>19472</v>
      </c>
      <c r="H5325" t="s">
        <v>6064</v>
      </c>
      <c r="I5325" t="s">
        <v>6085</v>
      </c>
      <c r="J5325">
        <v>1.5</v>
      </c>
      <c r="K5325" t="s">
        <v>5598</v>
      </c>
      <c r="L5325">
        <v>32.82</v>
      </c>
      <c r="M5325">
        <v>21.88</v>
      </c>
      <c r="N5325" t="s">
        <v>6085</v>
      </c>
      <c r="O5325" t="s">
        <v>461</v>
      </c>
    </row>
    <row r="5326" spans="1:15" x14ac:dyDescent="0.3">
      <c r="A5326">
        <v>203059</v>
      </c>
      <c r="B5326">
        <v>122</v>
      </c>
      <c r="C5326" t="s">
        <v>552</v>
      </c>
      <c r="D5326" t="s">
        <v>2520</v>
      </c>
      <c r="E5326" t="s">
        <v>3993</v>
      </c>
      <c r="F5326" s="440">
        <v>46049</v>
      </c>
      <c r="G5326">
        <v>19787</v>
      </c>
      <c r="H5326" t="s">
        <v>5914</v>
      </c>
      <c r="I5326" t="s">
        <v>6085</v>
      </c>
      <c r="J5326">
        <v>60</v>
      </c>
      <c r="K5326" t="s">
        <v>5598</v>
      </c>
      <c r="L5326">
        <v>288</v>
      </c>
      <c r="M5326">
        <v>4.8</v>
      </c>
      <c r="N5326" t="s">
        <v>6085</v>
      </c>
      <c r="O5326" t="s">
        <v>461</v>
      </c>
    </row>
    <row r="5327" spans="1:15" x14ac:dyDescent="0.3">
      <c r="A5327">
        <v>203058</v>
      </c>
      <c r="B5327">
        <v>122</v>
      </c>
      <c r="C5327" t="s">
        <v>552</v>
      </c>
      <c r="D5327" t="s">
        <v>2520</v>
      </c>
      <c r="E5327" t="s">
        <v>3994</v>
      </c>
      <c r="F5327" s="440">
        <v>46049</v>
      </c>
      <c r="G5327">
        <v>19634</v>
      </c>
      <c r="H5327" t="s">
        <v>5925</v>
      </c>
      <c r="I5327" t="s">
        <v>6085</v>
      </c>
      <c r="J5327">
        <v>1</v>
      </c>
      <c r="K5327" t="s">
        <v>5598</v>
      </c>
      <c r="L5327">
        <v>7.5</v>
      </c>
      <c r="M5327">
        <v>7.5</v>
      </c>
      <c r="N5327" t="s">
        <v>6085</v>
      </c>
      <c r="O5327" t="s">
        <v>461</v>
      </c>
    </row>
    <row r="5328" spans="1:15" x14ac:dyDescent="0.3">
      <c r="A5328">
        <v>203058</v>
      </c>
      <c r="B5328">
        <v>122</v>
      </c>
      <c r="C5328" t="s">
        <v>552</v>
      </c>
      <c r="D5328" t="s">
        <v>2520</v>
      </c>
      <c r="E5328" t="s">
        <v>3994</v>
      </c>
      <c r="F5328" s="440">
        <v>46049</v>
      </c>
      <c r="G5328">
        <v>19621</v>
      </c>
      <c r="H5328" t="s">
        <v>5931</v>
      </c>
      <c r="I5328" t="s">
        <v>6085</v>
      </c>
      <c r="J5328">
        <v>5</v>
      </c>
      <c r="K5328" t="s">
        <v>5598</v>
      </c>
      <c r="L5328">
        <v>13.5</v>
      </c>
      <c r="M5328">
        <v>2.7</v>
      </c>
      <c r="N5328" t="s">
        <v>6085</v>
      </c>
      <c r="O5328" t="s">
        <v>461</v>
      </c>
    </row>
    <row r="5329" spans="1:15" x14ac:dyDescent="0.3">
      <c r="A5329">
        <v>203058</v>
      </c>
      <c r="B5329">
        <v>122</v>
      </c>
      <c r="C5329" t="s">
        <v>552</v>
      </c>
      <c r="D5329" t="s">
        <v>2520</v>
      </c>
      <c r="E5329" t="s">
        <v>3994</v>
      </c>
      <c r="F5329" s="440">
        <v>46049</v>
      </c>
      <c r="G5329">
        <v>24083</v>
      </c>
      <c r="H5329" t="s">
        <v>5924</v>
      </c>
      <c r="I5329" t="s">
        <v>6085</v>
      </c>
      <c r="J5329">
        <v>60</v>
      </c>
      <c r="K5329" t="s">
        <v>5598</v>
      </c>
      <c r="L5329">
        <v>252</v>
      </c>
      <c r="M5329">
        <v>4.2</v>
      </c>
      <c r="N5329" t="s">
        <v>6085</v>
      </c>
      <c r="O5329" t="s">
        <v>461</v>
      </c>
    </row>
    <row r="5330" spans="1:15" x14ac:dyDescent="0.3">
      <c r="A5330">
        <v>203058</v>
      </c>
      <c r="B5330">
        <v>122</v>
      </c>
      <c r="C5330" t="s">
        <v>552</v>
      </c>
      <c r="D5330" t="s">
        <v>2520</v>
      </c>
      <c r="E5330" t="s">
        <v>3994</v>
      </c>
      <c r="F5330" s="440">
        <v>46049</v>
      </c>
      <c r="G5330">
        <v>19505</v>
      </c>
      <c r="H5330" t="s">
        <v>5978</v>
      </c>
      <c r="I5330" t="s">
        <v>6085</v>
      </c>
      <c r="J5330">
        <v>1</v>
      </c>
      <c r="K5330" t="s">
        <v>5598</v>
      </c>
      <c r="L5330">
        <v>12.8</v>
      </c>
      <c r="M5330">
        <v>12.8</v>
      </c>
      <c r="N5330" t="s">
        <v>6085</v>
      </c>
      <c r="O5330" t="s">
        <v>461</v>
      </c>
    </row>
    <row r="5331" spans="1:15" x14ac:dyDescent="0.3">
      <c r="A5331">
        <v>203058</v>
      </c>
      <c r="B5331">
        <v>122</v>
      </c>
      <c r="C5331" t="s">
        <v>552</v>
      </c>
      <c r="D5331" t="s">
        <v>2520</v>
      </c>
      <c r="E5331" t="s">
        <v>3994</v>
      </c>
      <c r="F5331" s="440">
        <v>46049</v>
      </c>
      <c r="G5331">
        <v>19575</v>
      </c>
      <c r="H5331" t="s">
        <v>5944</v>
      </c>
      <c r="I5331" t="s">
        <v>6085</v>
      </c>
      <c r="J5331">
        <v>0.5</v>
      </c>
      <c r="K5331" t="s">
        <v>5598</v>
      </c>
      <c r="L5331">
        <v>11.5</v>
      </c>
      <c r="M5331">
        <v>23</v>
      </c>
      <c r="N5331" t="s">
        <v>6085</v>
      </c>
      <c r="O5331" t="s">
        <v>461</v>
      </c>
    </row>
    <row r="5332" spans="1:15" x14ac:dyDescent="0.3">
      <c r="A5332">
        <v>203058</v>
      </c>
      <c r="B5332">
        <v>122</v>
      </c>
      <c r="C5332" t="s">
        <v>552</v>
      </c>
      <c r="D5332" t="s">
        <v>2520</v>
      </c>
      <c r="E5332" t="s">
        <v>3994</v>
      </c>
      <c r="F5332" s="440">
        <v>46049</v>
      </c>
      <c r="G5332">
        <v>24509</v>
      </c>
      <c r="H5332" t="s">
        <v>5928</v>
      </c>
      <c r="I5332" t="s">
        <v>6085</v>
      </c>
      <c r="J5332">
        <v>15</v>
      </c>
      <c r="K5332" t="s">
        <v>5598</v>
      </c>
      <c r="L5332">
        <v>27</v>
      </c>
      <c r="M5332">
        <v>1.8</v>
      </c>
      <c r="N5332" t="s">
        <v>6085</v>
      </c>
      <c r="O5332" t="s">
        <v>461</v>
      </c>
    </row>
    <row r="5333" spans="1:15" x14ac:dyDescent="0.3">
      <c r="A5333">
        <v>203058</v>
      </c>
      <c r="B5333">
        <v>122</v>
      </c>
      <c r="C5333" t="s">
        <v>552</v>
      </c>
      <c r="D5333" t="s">
        <v>2520</v>
      </c>
      <c r="E5333" t="s">
        <v>3994</v>
      </c>
      <c r="F5333" s="440">
        <v>46049</v>
      </c>
      <c r="G5333">
        <v>19589</v>
      </c>
      <c r="H5333" t="s">
        <v>5943</v>
      </c>
      <c r="I5333" t="s">
        <v>6085</v>
      </c>
      <c r="J5333">
        <v>1</v>
      </c>
      <c r="K5333" t="s">
        <v>5598</v>
      </c>
      <c r="L5333">
        <v>7.5</v>
      </c>
      <c r="M5333">
        <v>7.5</v>
      </c>
      <c r="N5333" t="s">
        <v>6085</v>
      </c>
      <c r="O5333" t="s">
        <v>461</v>
      </c>
    </row>
    <row r="5334" spans="1:15" x14ac:dyDescent="0.3">
      <c r="A5334">
        <v>203058</v>
      </c>
      <c r="B5334">
        <v>122</v>
      </c>
      <c r="C5334" t="s">
        <v>552</v>
      </c>
      <c r="D5334" t="s">
        <v>2520</v>
      </c>
      <c r="E5334" t="s">
        <v>3994</v>
      </c>
      <c r="F5334" s="440">
        <v>46049</v>
      </c>
      <c r="G5334">
        <v>19465</v>
      </c>
      <c r="H5334" t="s">
        <v>5953</v>
      </c>
      <c r="I5334" t="s">
        <v>6085</v>
      </c>
      <c r="J5334">
        <v>1</v>
      </c>
      <c r="K5334" t="s">
        <v>5598</v>
      </c>
      <c r="L5334">
        <v>4.5</v>
      </c>
      <c r="M5334">
        <v>4.5</v>
      </c>
      <c r="N5334" t="s">
        <v>6085</v>
      </c>
      <c r="O5334" t="s">
        <v>461</v>
      </c>
    </row>
    <row r="5335" spans="1:15" x14ac:dyDescent="0.3">
      <c r="A5335">
        <v>203058</v>
      </c>
      <c r="B5335">
        <v>122</v>
      </c>
      <c r="C5335" t="s">
        <v>552</v>
      </c>
      <c r="D5335" t="s">
        <v>2520</v>
      </c>
      <c r="E5335" t="s">
        <v>3994</v>
      </c>
      <c r="F5335" s="440">
        <v>46049</v>
      </c>
      <c r="G5335">
        <v>19476</v>
      </c>
      <c r="H5335" t="s">
        <v>6017</v>
      </c>
      <c r="I5335" t="s">
        <v>6085</v>
      </c>
      <c r="J5335">
        <v>0.3</v>
      </c>
      <c r="K5335" t="s">
        <v>5598</v>
      </c>
      <c r="L5335">
        <v>19.5</v>
      </c>
      <c r="M5335">
        <v>65</v>
      </c>
      <c r="N5335" t="s">
        <v>6085</v>
      </c>
      <c r="O5335" t="s">
        <v>461</v>
      </c>
    </row>
    <row r="5336" spans="1:15" x14ac:dyDescent="0.3">
      <c r="A5336">
        <v>203058</v>
      </c>
      <c r="B5336">
        <v>122</v>
      </c>
      <c r="C5336" t="s">
        <v>552</v>
      </c>
      <c r="D5336" t="s">
        <v>2520</v>
      </c>
      <c r="E5336" t="s">
        <v>3994</v>
      </c>
      <c r="F5336" s="440">
        <v>46049</v>
      </c>
      <c r="G5336">
        <v>19480</v>
      </c>
      <c r="H5336" t="s">
        <v>5936</v>
      </c>
      <c r="I5336" t="s">
        <v>6085</v>
      </c>
      <c r="J5336">
        <v>1</v>
      </c>
      <c r="K5336" t="s">
        <v>5598</v>
      </c>
      <c r="L5336">
        <v>14</v>
      </c>
      <c r="M5336">
        <v>14</v>
      </c>
      <c r="N5336" t="s">
        <v>6085</v>
      </c>
      <c r="O5336" t="s">
        <v>461</v>
      </c>
    </row>
    <row r="5337" spans="1:15" x14ac:dyDescent="0.3">
      <c r="A5337">
        <v>203058</v>
      </c>
      <c r="B5337">
        <v>122</v>
      </c>
      <c r="C5337" t="s">
        <v>552</v>
      </c>
      <c r="D5337" t="s">
        <v>2520</v>
      </c>
      <c r="E5337" t="s">
        <v>3994</v>
      </c>
      <c r="F5337" s="440">
        <v>46049</v>
      </c>
      <c r="G5337">
        <v>19503</v>
      </c>
      <c r="H5337" t="s">
        <v>6058</v>
      </c>
      <c r="I5337" t="s">
        <v>6085</v>
      </c>
      <c r="J5337">
        <v>0.5</v>
      </c>
      <c r="K5337" t="s">
        <v>5598</v>
      </c>
      <c r="L5337">
        <v>5</v>
      </c>
      <c r="M5337">
        <v>10</v>
      </c>
      <c r="N5337" t="s">
        <v>6085</v>
      </c>
      <c r="O5337" t="s">
        <v>461</v>
      </c>
    </row>
    <row r="5338" spans="1:15" x14ac:dyDescent="0.3">
      <c r="A5338">
        <v>203058</v>
      </c>
      <c r="B5338">
        <v>122</v>
      </c>
      <c r="C5338" t="s">
        <v>552</v>
      </c>
      <c r="D5338" t="s">
        <v>2520</v>
      </c>
      <c r="E5338" t="s">
        <v>3994</v>
      </c>
      <c r="F5338" s="440">
        <v>46049</v>
      </c>
      <c r="G5338">
        <v>19485</v>
      </c>
      <c r="H5338" t="s">
        <v>5935</v>
      </c>
      <c r="I5338" t="s">
        <v>6085</v>
      </c>
      <c r="J5338">
        <v>0.3</v>
      </c>
      <c r="K5338" t="s">
        <v>5598</v>
      </c>
      <c r="L5338">
        <v>27</v>
      </c>
      <c r="M5338">
        <v>90</v>
      </c>
      <c r="N5338" t="s">
        <v>6085</v>
      </c>
      <c r="O5338" t="s">
        <v>461</v>
      </c>
    </row>
    <row r="5339" spans="1:15" x14ac:dyDescent="0.3">
      <c r="A5339">
        <v>203058</v>
      </c>
      <c r="B5339">
        <v>122</v>
      </c>
      <c r="C5339" t="s">
        <v>552</v>
      </c>
      <c r="D5339" t="s">
        <v>2520</v>
      </c>
      <c r="E5339" t="s">
        <v>3994</v>
      </c>
      <c r="F5339" s="440">
        <v>46049</v>
      </c>
      <c r="G5339">
        <v>19488</v>
      </c>
      <c r="H5339" t="s">
        <v>5930</v>
      </c>
      <c r="I5339" t="s">
        <v>6085</v>
      </c>
      <c r="J5339">
        <v>0.5</v>
      </c>
      <c r="K5339" t="s">
        <v>5598</v>
      </c>
      <c r="L5339">
        <v>6</v>
      </c>
      <c r="M5339">
        <v>12</v>
      </c>
      <c r="N5339" t="s">
        <v>6085</v>
      </c>
      <c r="O5339" t="s">
        <v>461</v>
      </c>
    </row>
    <row r="5340" spans="1:15" x14ac:dyDescent="0.3">
      <c r="A5340">
        <v>203058</v>
      </c>
      <c r="B5340">
        <v>122</v>
      </c>
      <c r="C5340" t="s">
        <v>552</v>
      </c>
      <c r="D5340" t="s">
        <v>2520</v>
      </c>
      <c r="E5340" t="s">
        <v>3994</v>
      </c>
      <c r="F5340" s="440">
        <v>46049</v>
      </c>
      <c r="G5340">
        <v>19657</v>
      </c>
      <c r="H5340" t="s">
        <v>5916</v>
      </c>
      <c r="I5340" t="s">
        <v>6085</v>
      </c>
      <c r="J5340">
        <v>2</v>
      </c>
      <c r="K5340" t="s">
        <v>5598</v>
      </c>
      <c r="L5340">
        <v>10</v>
      </c>
      <c r="M5340">
        <v>5</v>
      </c>
      <c r="N5340" t="s">
        <v>6085</v>
      </c>
      <c r="O5340" t="s">
        <v>461</v>
      </c>
    </row>
    <row r="5341" spans="1:15" x14ac:dyDescent="0.3">
      <c r="A5341">
        <v>203058</v>
      </c>
      <c r="B5341">
        <v>122</v>
      </c>
      <c r="C5341" t="s">
        <v>552</v>
      </c>
      <c r="D5341" t="s">
        <v>2520</v>
      </c>
      <c r="E5341" t="s">
        <v>3994</v>
      </c>
      <c r="F5341" s="440">
        <v>46049</v>
      </c>
      <c r="G5341">
        <v>23186</v>
      </c>
      <c r="H5341" t="s">
        <v>5955</v>
      </c>
      <c r="I5341" t="s">
        <v>6085</v>
      </c>
      <c r="J5341">
        <v>15</v>
      </c>
      <c r="K5341" t="s">
        <v>5598</v>
      </c>
      <c r="L5341">
        <v>85.5</v>
      </c>
      <c r="M5341">
        <v>5.7</v>
      </c>
      <c r="N5341" t="s">
        <v>6085</v>
      </c>
      <c r="O5341" t="s">
        <v>461</v>
      </c>
    </row>
    <row r="5342" spans="1:15" x14ac:dyDescent="0.3">
      <c r="A5342">
        <v>203058</v>
      </c>
      <c r="B5342">
        <v>122</v>
      </c>
      <c r="C5342" t="s">
        <v>552</v>
      </c>
      <c r="D5342" t="s">
        <v>2520</v>
      </c>
      <c r="E5342" t="s">
        <v>3994</v>
      </c>
      <c r="F5342" s="440">
        <v>46049</v>
      </c>
      <c r="G5342">
        <v>23198</v>
      </c>
      <c r="H5342" t="s">
        <v>5947</v>
      </c>
      <c r="I5342" t="s">
        <v>6085</v>
      </c>
      <c r="J5342">
        <v>1.5</v>
      </c>
      <c r="K5342" t="s">
        <v>5598</v>
      </c>
      <c r="L5342">
        <v>12.75</v>
      </c>
      <c r="M5342">
        <v>8.5</v>
      </c>
      <c r="N5342" t="s">
        <v>6085</v>
      </c>
      <c r="O5342" t="s">
        <v>461</v>
      </c>
    </row>
    <row r="5343" spans="1:15" x14ac:dyDescent="0.3">
      <c r="A5343">
        <v>203058</v>
      </c>
      <c r="B5343">
        <v>122</v>
      </c>
      <c r="C5343" t="s">
        <v>552</v>
      </c>
      <c r="D5343" t="s">
        <v>2520</v>
      </c>
      <c r="E5343" t="s">
        <v>3994</v>
      </c>
      <c r="F5343" s="440">
        <v>46049</v>
      </c>
      <c r="G5343">
        <v>23236</v>
      </c>
      <c r="H5343" t="s">
        <v>5934</v>
      </c>
      <c r="I5343" t="s">
        <v>6085</v>
      </c>
      <c r="J5343">
        <v>1</v>
      </c>
      <c r="K5343" t="s">
        <v>5598</v>
      </c>
      <c r="L5343">
        <v>5</v>
      </c>
      <c r="M5343">
        <v>5</v>
      </c>
      <c r="N5343" t="s">
        <v>6085</v>
      </c>
      <c r="O5343" t="s">
        <v>461</v>
      </c>
    </row>
    <row r="5344" spans="1:15" x14ac:dyDescent="0.3">
      <c r="A5344">
        <v>203058</v>
      </c>
      <c r="B5344">
        <v>122</v>
      </c>
      <c r="C5344" t="s">
        <v>552</v>
      </c>
      <c r="D5344" t="s">
        <v>2520</v>
      </c>
      <c r="E5344" t="s">
        <v>3994</v>
      </c>
      <c r="F5344" s="440">
        <v>46049</v>
      </c>
      <c r="G5344">
        <v>23390</v>
      </c>
      <c r="H5344" t="s">
        <v>5922</v>
      </c>
      <c r="I5344" t="s">
        <v>6085</v>
      </c>
      <c r="J5344">
        <v>6</v>
      </c>
      <c r="K5344" t="s">
        <v>5598</v>
      </c>
      <c r="L5344">
        <v>51</v>
      </c>
      <c r="M5344">
        <v>8.5</v>
      </c>
      <c r="N5344" t="s">
        <v>6085</v>
      </c>
      <c r="O5344" t="s">
        <v>461</v>
      </c>
    </row>
    <row r="5345" spans="1:15" x14ac:dyDescent="0.3">
      <c r="A5345">
        <v>203058</v>
      </c>
      <c r="B5345">
        <v>122</v>
      </c>
      <c r="C5345" t="s">
        <v>552</v>
      </c>
      <c r="D5345" t="s">
        <v>2520</v>
      </c>
      <c r="E5345" t="s">
        <v>3994</v>
      </c>
      <c r="F5345" s="440">
        <v>46049</v>
      </c>
      <c r="G5345">
        <v>24037</v>
      </c>
      <c r="H5345" t="s">
        <v>6116</v>
      </c>
      <c r="I5345" t="s">
        <v>6085</v>
      </c>
      <c r="J5345">
        <v>3</v>
      </c>
      <c r="K5345" t="s">
        <v>5598</v>
      </c>
      <c r="L5345">
        <v>61.5</v>
      </c>
      <c r="M5345">
        <v>20.5</v>
      </c>
      <c r="N5345" t="s">
        <v>6085</v>
      </c>
      <c r="O5345" t="s">
        <v>461</v>
      </c>
    </row>
    <row r="5346" spans="1:15" x14ac:dyDescent="0.3">
      <c r="A5346">
        <v>203058</v>
      </c>
      <c r="B5346">
        <v>122</v>
      </c>
      <c r="C5346" t="s">
        <v>552</v>
      </c>
      <c r="D5346" t="s">
        <v>2520</v>
      </c>
      <c r="E5346" t="s">
        <v>3994</v>
      </c>
      <c r="F5346" s="440">
        <v>46049</v>
      </c>
      <c r="G5346">
        <v>23095</v>
      </c>
      <c r="H5346" t="s">
        <v>5942</v>
      </c>
      <c r="I5346" t="s">
        <v>6085</v>
      </c>
      <c r="J5346">
        <v>240</v>
      </c>
      <c r="K5346" t="s">
        <v>5613</v>
      </c>
      <c r="L5346">
        <v>225.6</v>
      </c>
      <c r="M5346">
        <v>0.94</v>
      </c>
      <c r="N5346" t="s">
        <v>6085</v>
      </c>
      <c r="O5346" t="s">
        <v>461</v>
      </c>
    </row>
    <row r="5347" spans="1:15" x14ac:dyDescent="0.3">
      <c r="A5347">
        <v>203057</v>
      </c>
      <c r="B5347">
        <v>122</v>
      </c>
      <c r="C5347" t="s">
        <v>552</v>
      </c>
      <c r="D5347" t="s">
        <v>2754</v>
      </c>
      <c r="E5347" t="s">
        <v>3995</v>
      </c>
      <c r="F5347" s="440">
        <v>46049</v>
      </c>
      <c r="G5347">
        <v>17905</v>
      </c>
      <c r="H5347" t="s">
        <v>5817</v>
      </c>
      <c r="I5347" t="s">
        <v>4764</v>
      </c>
      <c r="J5347">
        <v>20</v>
      </c>
      <c r="K5347" t="s">
        <v>5605</v>
      </c>
      <c r="L5347">
        <v>654.6</v>
      </c>
      <c r="M5347">
        <v>32.729999999999997</v>
      </c>
      <c r="N5347" t="s">
        <v>6325</v>
      </c>
      <c r="O5347" t="s">
        <v>461</v>
      </c>
    </row>
    <row r="5348" spans="1:15" x14ac:dyDescent="0.3">
      <c r="A5348">
        <v>203057</v>
      </c>
      <c r="B5348">
        <v>122</v>
      </c>
      <c r="C5348" t="s">
        <v>552</v>
      </c>
      <c r="D5348" t="s">
        <v>2754</v>
      </c>
      <c r="E5348" t="s">
        <v>3995</v>
      </c>
      <c r="F5348" s="440">
        <v>46049</v>
      </c>
      <c r="G5348">
        <v>17895</v>
      </c>
      <c r="H5348" t="s">
        <v>5819</v>
      </c>
      <c r="I5348" t="s">
        <v>4764</v>
      </c>
      <c r="J5348">
        <v>10</v>
      </c>
      <c r="K5348" t="s">
        <v>5605</v>
      </c>
      <c r="L5348">
        <v>322.10000000000002</v>
      </c>
      <c r="M5348">
        <v>32.21</v>
      </c>
      <c r="N5348" t="s">
        <v>6325</v>
      </c>
      <c r="O5348" t="s">
        <v>461</v>
      </c>
    </row>
    <row r="5349" spans="1:15" x14ac:dyDescent="0.3">
      <c r="A5349">
        <v>203057</v>
      </c>
      <c r="B5349">
        <v>122</v>
      </c>
      <c r="C5349" t="s">
        <v>552</v>
      </c>
      <c r="D5349" t="s">
        <v>2754</v>
      </c>
      <c r="E5349" t="s">
        <v>3995</v>
      </c>
      <c r="F5349" s="440">
        <v>46049</v>
      </c>
      <c r="G5349">
        <v>17886</v>
      </c>
      <c r="H5349" t="s">
        <v>5820</v>
      </c>
      <c r="I5349" t="s">
        <v>4764</v>
      </c>
      <c r="J5349">
        <v>25</v>
      </c>
      <c r="K5349" t="s">
        <v>5605</v>
      </c>
      <c r="L5349">
        <v>805</v>
      </c>
      <c r="M5349">
        <v>32.200000000000003</v>
      </c>
      <c r="N5349" t="s">
        <v>6325</v>
      </c>
      <c r="O5349" t="s">
        <v>461</v>
      </c>
    </row>
    <row r="5350" spans="1:15" x14ac:dyDescent="0.3">
      <c r="A5350">
        <v>203057</v>
      </c>
      <c r="B5350">
        <v>122</v>
      </c>
      <c r="C5350" t="s">
        <v>552</v>
      </c>
      <c r="D5350" t="s">
        <v>2754</v>
      </c>
      <c r="E5350" t="s">
        <v>3995</v>
      </c>
      <c r="F5350" s="440">
        <v>46049</v>
      </c>
      <c r="G5350">
        <v>18586</v>
      </c>
      <c r="H5350" t="s">
        <v>6013</v>
      </c>
      <c r="I5350" t="s">
        <v>4764</v>
      </c>
      <c r="J5350">
        <v>10</v>
      </c>
      <c r="K5350" t="s">
        <v>5605</v>
      </c>
      <c r="L5350">
        <v>1076.3</v>
      </c>
      <c r="M5350">
        <v>107.63</v>
      </c>
      <c r="N5350" t="s">
        <v>6325</v>
      </c>
      <c r="O5350" t="s">
        <v>461</v>
      </c>
    </row>
    <row r="5351" spans="1:15" x14ac:dyDescent="0.3">
      <c r="A5351">
        <v>203057</v>
      </c>
      <c r="B5351">
        <v>122</v>
      </c>
      <c r="C5351" t="s">
        <v>552</v>
      </c>
      <c r="D5351" t="s">
        <v>2754</v>
      </c>
      <c r="E5351" t="s">
        <v>3995</v>
      </c>
      <c r="F5351" s="440">
        <v>46049</v>
      </c>
      <c r="G5351">
        <v>17903</v>
      </c>
      <c r="H5351" t="s">
        <v>5818</v>
      </c>
      <c r="I5351" t="s">
        <v>4764</v>
      </c>
      <c r="J5351">
        <v>9</v>
      </c>
      <c r="K5351" t="s">
        <v>5605</v>
      </c>
      <c r="L5351">
        <v>294.57</v>
      </c>
      <c r="M5351">
        <v>32.729999999999997</v>
      </c>
      <c r="N5351" t="s">
        <v>6325</v>
      </c>
      <c r="O5351" t="s">
        <v>461</v>
      </c>
    </row>
    <row r="5352" spans="1:15" x14ac:dyDescent="0.3">
      <c r="A5352">
        <v>203055</v>
      </c>
      <c r="B5352">
        <v>122</v>
      </c>
      <c r="C5352" t="s">
        <v>552</v>
      </c>
      <c r="D5352" t="s">
        <v>3843</v>
      </c>
      <c r="E5352" t="s">
        <v>3996</v>
      </c>
      <c r="F5352" s="440">
        <v>46049</v>
      </c>
      <c r="G5352">
        <v>17190</v>
      </c>
      <c r="H5352" t="s">
        <v>6177</v>
      </c>
      <c r="I5352" t="s">
        <v>6097</v>
      </c>
      <c r="J5352">
        <v>5</v>
      </c>
      <c r="K5352" t="s">
        <v>5605</v>
      </c>
      <c r="L5352">
        <v>40.299999999999997</v>
      </c>
      <c r="M5352">
        <v>8.06</v>
      </c>
      <c r="N5352" t="s">
        <v>6099</v>
      </c>
      <c r="O5352" t="s">
        <v>461</v>
      </c>
    </row>
    <row r="5353" spans="1:15" x14ac:dyDescent="0.3">
      <c r="A5353">
        <v>203055</v>
      </c>
      <c r="B5353">
        <v>122</v>
      </c>
      <c r="C5353" t="s">
        <v>552</v>
      </c>
      <c r="D5353" t="s">
        <v>3843</v>
      </c>
      <c r="E5353" t="s">
        <v>3996</v>
      </c>
      <c r="F5353" s="440">
        <v>46049</v>
      </c>
      <c r="G5353">
        <v>17196</v>
      </c>
      <c r="H5353" t="s">
        <v>6192</v>
      </c>
      <c r="I5353" t="s">
        <v>6097</v>
      </c>
      <c r="J5353">
        <v>8</v>
      </c>
      <c r="K5353" t="s">
        <v>5605</v>
      </c>
      <c r="L5353">
        <v>50.8</v>
      </c>
      <c r="M5353">
        <v>6.35</v>
      </c>
      <c r="N5353" t="s">
        <v>6099</v>
      </c>
      <c r="O5353" t="s">
        <v>461</v>
      </c>
    </row>
    <row r="5354" spans="1:15" x14ac:dyDescent="0.3">
      <c r="A5354">
        <v>203055</v>
      </c>
      <c r="B5354">
        <v>122</v>
      </c>
      <c r="C5354" t="s">
        <v>552</v>
      </c>
      <c r="D5354" t="s">
        <v>3843</v>
      </c>
      <c r="E5354" t="s">
        <v>3996</v>
      </c>
      <c r="F5354" s="440">
        <v>46049</v>
      </c>
      <c r="G5354">
        <v>17019</v>
      </c>
      <c r="H5354" t="s">
        <v>6134</v>
      </c>
      <c r="I5354" t="s">
        <v>6097</v>
      </c>
      <c r="J5354">
        <v>4</v>
      </c>
      <c r="K5354" t="s">
        <v>5613</v>
      </c>
      <c r="L5354">
        <v>11</v>
      </c>
      <c r="M5354">
        <v>2.75</v>
      </c>
      <c r="N5354" t="s">
        <v>6099</v>
      </c>
      <c r="O5354" t="s">
        <v>461</v>
      </c>
    </row>
    <row r="5355" spans="1:15" x14ac:dyDescent="0.3">
      <c r="A5355">
        <v>203054</v>
      </c>
      <c r="B5355">
        <v>122</v>
      </c>
      <c r="C5355" t="s">
        <v>552</v>
      </c>
      <c r="D5355" t="s">
        <v>2995</v>
      </c>
      <c r="E5355" t="s">
        <v>3997</v>
      </c>
      <c r="F5355" s="440">
        <v>46050</v>
      </c>
      <c r="G5355">
        <v>18359</v>
      </c>
      <c r="H5355" t="s">
        <v>5746</v>
      </c>
      <c r="I5355" t="s">
        <v>4764</v>
      </c>
      <c r="J5355">
        <v>48</v>
      </c>
      <c r="K5355" t="s">
        <v>5601</v>
      </c>
      <c r="L5355">
        <v>4603.2</v>
      </c>
      <c r="M5355">
        <v>95.9</v>
      </c>
      <c r="N5355" t="s">
        <v>6325</v>
      </c>
      <c r="O5355" t="s">
        <v>461</v>
      </c>
    </row>
    <row r="5356" spans="1:15" x14ac:dyDescent="0.3">
      <c r="A5356">
        <v>203054</v>
      </c>
      <c r="B5356">
        <v>122</v>
      </c>
      <c r="C5356" t="s">
        <v>552</v>
      </c>
      <c r="D5356" t="s">
        <v>2995</v>
      </c>
      <c r="E5356" t="s">
        <v>3997</v>
      </c>
      <c r="F5356" s="440">
        <v>46050</v>
      </c>
      <c r="G5356">
        <v>18242</v>
      </c>
      <c r="H5356" t="s">
        <v>5771</v>
      </c>
      <c r="I5356" t="s">
        <v>4764</v>
      </c>
      <c r="J5356">
        <v>12</v>
      </c>
      <c r="K5356" t="s">
        <v>5601</v>
      </c>
      <c r="L5356">
        <v>2707.2</v>
      </c>
      <c r="M5356">
        <v>225.6</v>
      </c>
      <c r="N5356" t="s">
        <v>6325</v>
      </c>
      <c r="O5356" t="s">
        <v>461</v>
      </c>
    </row>
    <row r="5357" spans="1:15" x14ac:dyDescent="0.3">
      <c r="A5357">
        <v>203054</v>
      </c>
      <c r="B5357">
        <v>122</v>
      </c>
      <c r="C5357" t="s">
        <v>552</v>
      </c>
      <c r="D5357" t="s">
        <v>2995</v>
      </c>
      <c r="E5357" t="s">
        <v>3997</v>
      </c>
      <c r="F5357" s="440">
        <v>46050</v>
      </c>
      <c r="G5357">
        <v>25445</v>
      </c>
      <c r="H5357" t="s">
        <v>5770</v>
      </c>
      <c r="I5357" t="s">
        <v>4764</v>
      </c>
      <c r="J5357">
        <v>2</v>
      </c>
      <c r="K5357" t="s">
        <v>5601</v>
      </c>
      <c r="L5357">
        <v>596.29999999999995</v>
      </c>
      <c r="M5357">
        <v>298.14999999999998</v>
      </c>
      <c r="N5357" t="s">
        <v>6325</v>
      </c>
      <c r="O5357" t="s">
        <v>461</v>
      </c>
    </row>
    <row r="5358" spans="1:15" x14ac:dyDescent="0.3">
      <c r="A5358">
        <v>203053</v>
      </c>
      <c r="B5358">
        <v>122</v>
      </c>
      <c r="C5358" t="s">
        <v>552</v>
      </c>
      <c r="D5358" t="s">
        <v>2684</v>
      </c>
      <c r="E5358" t="s">
        <v>3998</v>
      </c>
      <c r="F5358" s="440">
        <v>46049</v>
      </c>
      <c r="G5358">
        <v>26594</v>
      </c>
      <c r="H5358" t="s">
        <v>5698</v>
      </c>
      <c r="I5358" t="s">
        <v>6085</v>
      </c>
      <c r="J5358">
        <v>6.75</v>
      </c>
      <c r="K5358" t="s">
        <v>5598</v>
      </c>
      <c r="L5358">
        <v>586.58000000000004</v>
      </c>
      <c r="M5358">
        <v>86.900740999999996</v>
      </c>
      <c r="N5358" t="s">
        <v>6085</v>
      </c>
      <c r="O5358" t="s">
        <v>461</v>
      </c>
    </row>
    <row r="5359" spans="1:15" x14ac:dyDescent="0.3">
      <c r="A5359">
        <v>203052</v>
      </c>
      <c r="B5359">
        <v>122</v>
      </c>
      <c r="C5359" t="s">
        <v>552</v>
      </c>
      <c r="D5359" t="s">
        <v>2704</v>
      </c>
      <c r="E5359" t="s">
        <v>3999</v>
      </c>
      <c r="F5359" s="440">
        <v>46049</v>
      </c>
      <c r="G5359">
        <v>19502</v>
      </c>
      <c r="H5359" t="s">
        <v>6015</v>
      </c>
      <c r="I5359" t="s">
        <v>6085</v>
      </c>
      <c r="J5359">
        <v>0.67</v>
      </c>
      <c r="K5359" t="s">
        <v>5598</v>
      </c>
      <c r="L5359">
        <v>12.15</v>
      </c>
      <c r="M5359">
        <v>18.134328</v>
      </c>
      <c r="N5359" t="s">
        <v>6085</v>
      </c>
      <c r="O5359" t="s">
        <v>461</v>
      </c>
    </row>
    <row r="5360" spans="1:15" x14ac:dyDescent="0.3">
      <c r="A5360">
        <v>203052</v>
      </c>
      <c r="B5360">
        <v>122</v>
      </c>
      <c r="C5360" t="s">
        <v>552</v>
      </c>
      <c r="D5360" t="s">
        <v>2704</v>
      </c>
      <c r="E5360" t="s">
        <v>3999</v>
      </c>
      <c r="F5360" s="440">
        <v>46049</v>
      </c>
      <c r="G5360">
        <v>19558</v>
      </c>
      <c r="H5360" t="s">
        <v>5950</v>
      </c>
      <c r="I5360" t="s">
        <v>6085</v>
      </c>
      <c r="J5360">
        <v>1</v>
      </c>
      <c r="K5360" t="s">
        <v>5598</v>
      </c>
      <c r="L5360">
        <v>12.4</v>
      </c>
      <c r="M5360">
        <v>12.4</v>
      </c>
      <c r="N5360" t="s">
        <v>6085</v>
      </c>
      <c r="O5360" t="s">
        <v>461</v>
      </c>
    </row>
    <row r="5361" spans="1:15" x14ac:dyDescent="0.3">
      <c r="A5361">
        <v>203052</v>
      </c>
      <c r="B5361">
        <v>122</v>
      </c>
      <c r="C5361" t="s">
        <v>552</v>
      </c>
      <c r="D5361" t="s">
        <v>2704</v>
      </c>
      <c r="E5361" t="s">
        <v>3999</v>
      </c>
      <c r="F5361" s="440">
        <v>46049</v>
      </c>
      <c r="G5361">
        <v>19652</v>
      </c>
      <c r="H5361" t="s">
        <v>5920</v>
      </c>
      <c r="I5361" t="s">
        <v>6085</v>
      </c>
      <c r="J5361">
        <v>2</v>
      </c>
      <c r="K5361" t="s">
        <v>5598</v>
      </c>
      <c r="L5361">
        <v>38.14</v>
      </c>
      <c r="M5361">
        <v>19.07</v>
      </c>
      <c r="N5361" t="s">
        <v>6085</v>
      </c>
      <c r="O5361" t="s">
        <v>461</v>
      </c>
    </row>
    <row r="5362" spans="1:15" x14ac:dyDescent="0.3">
      <c r="A5362">
        <v>203052</v>
      </c>
      <c r="B5362">
        <v>122</v>
      </c>
      <c r="C5362" t="s">
        <v>552</v>
      </c>
      <c r="D5362" t="s">
        <v>2704</v>
      </c>
      <c r="E5362" t="s">
        <v>3999</v>
      </c>
      <c r="F5362" s="440">
        <v>46049</v>
      </c>
      <c r="G5362">
        <v>19748</v>
      </c>
      <c r="H5362" t="s">
        <v>5983</v>
      </c>
      <c r="I5362" t="s">
        <v>6085</v>
      </c>
      <c r="J5362">
        <v>3.16</v>
      </c>
      <c r="K5362" t="s">
        <v>5598</v>
      </c>
      <c r="L5362">
        <v>37.450000000000003</v>
      </c>
      <c r="M5362">
        <v>11.851266000000001</v>
      </c>
      <c r="N5362" t="s">
        <v>6085</v>
      </c>
      <c r="O5362" t="s">
        <v>461</v>
      </c>
    </row>
    <row r="5363" spans="1:15" x14ac:dyDescent="0.3">
      <c r="A5363">
        <v>203052</v>
      </c>
      <c r="B5363">
        <v>122</v>
      </c>
      <c r="C5363" t="s">
        <v>552</v>
      </c>
      <c r="D5363" t="s">
        <v>2704</v>
      </c>
      <c r="E5363" t="s">
        <v>3999</v>
      </c>
      <c r="F5363" s="440">
        <v>46049</v>
      </c>
      <c r="G5363">
        <v>23241</v>
      </c>
      <c r="H5363" t="s">
        <v>5932</v>
      </c>
      <c r="I5363" t="s">
        <v>6085</v>
      </c>
      <c r="J5363">
        <v>5.1100000000000003</v>
      </c>
      <c r="K5363" t="s">
        <v>5598</v>
      </c>
      <c r="L5363">
        <v>49.26</v>
      </c>
      <c r="M5363">
        <v>9.6399220000000003</v>
      </c>
      <c r="N5363" t="s">
        <v>6085</v>
      </c>
      <c r="O5363" t="s">
        <v>461</v>
      </c>
    </row>
    <row r="5364" spans="1:15" x14ac:dyDescent="0.3">
      <c r="A5364">
        <v>203052</v>
      </c>
      <c r="B5364">
        <v>122</v>
      </c>
      <c r="C5364" t="s">
        <v>552</v>
      </c>
      <c r="D5364" t="s">
        <v>2704</v>
      </c>
      <c r="E5364" t="s">
        <v>3999</v>
      </c>
      <c r="F5364" s="440">
        <v>46049</v>
      </c>
      <c r="G5364">
        <v>23389</v>
      </c>
      <c r="H5364" t="s">
        <v>5923</v>
      </c>
      <c r="I5364" t="s">
        <v>6085</v>
      </c>
      <c r="J5364">
        <v>5.17</v>
      </c>
      <c r="K5364" t="s">
        <v>5598</v>
      </c>
      <c r="L5364">
        <v>26.83</v>
      </c>
      <c r="M5364">
        <v>5.1895550000000004</v>
      </c>
      <c r="N5364" t="s">
        <v>6085</v>
      </c>
      <c r="O5364" t="s">
        <v>461</v>
      </c>
    </row>
    <row r="5365" spans="1:15" x14ac:dyDescent="0.3">
      <c r="A5365">
        <v>203052</v>
      </c>
      <c r="B5365">
        <v>122</v>
      </c>
      <c r="C5365" t="s">
        <v>552</v>
      </c>
      <c r="D5365" t="s">
        <v>2704</v>
      </c>
      <c r="E5365" t="s">
        <v>3999</v>
      </c>
      <c r="F5365" s="440">
        <v>46049</v>
      </c>
      <c r="G5365">
        <v>27106</v>
      </c>
      <c r="H5365" t="s">
        <v>6153</v>
      </c>
      <c r="I5365" t="s">
        <v>6085</v>
      </c>
      <c r="J5365">
        <v>5.0999999999999996</v>
      </c>
      <c r="K5365" t="s">
        <v>5598</v>
      </c>
      <c r="L5365">
        <v>155.29</v>
      </c>
      <c r="M5365">
        <v>30.449020000000001</v>
      </c>
      <c r="N5365" t="s">
        <v>6085</v>
      </c>
      <c r="O5365" t="s">
        <v>461</v>
      </c>
    </row>
    <row r="5366" spans="1:15" x14ac:dyDescent="0.3">
      <c r="A5366">
        <v>203051</v>
      </c>
      <c r="B5366">
        <v>122</v>
      </c>
      <c r="C5366" t="s">
        <v>552</v>
      </c>
      <c r="D5366" t="s">
        <v>2688</v>
      </c>
      <c r="E5366" t="s">
        <v>4000</v>
      </c>
      <c r="F5366" s="440">
        <v>46050</v>
      </c>
      <c r="G5366">
        <v>18382</v>
      </c>
      <c r="H5366" t="s">
        <v>5738</v>
      </c>
      <c r="I5366" t="s">
        <v>4764</v>
      </c>
      <c r="J5366">
        <v>12</v>
      </c>
      <c r="K5366" t="s">
        <v>5601</v>
      </c>
      <c r="L5366">
        <v>828</v>
      </c>
      <c r="M5366">
        <v>69</v>
      </c>
      <c r="N5366" t="s">
        <v>4764</v>
      </c>
      <c r="O5366" t="s">
        <v>461</v>
      </c>
    </row>
    <row r="5367" spans="1:15" x14ac:dyDescent="0.3">
      <c r="A5367">
        <v>203051</v>
      </c>
      <c r="B5367">
        <v>122</v>
      </c>
      <c r="C5367" t="s">
        <v>552</v>
      </c>
      <c r="D5367" t="s">
        <v>2688</v>
      </c>
      <c r="E5367" t="s">
        <v>4000</v>
      </c>
      <c r="F5367" s="440">
        <v>46050</v>
      </c>
      <c r="G5367">
        <v>17800</v>
      </c>
      <c r="H5367" t="s">
        <v>5824</v>
      </c>
      <c r="I5367" t="s">
        <v>4764</v>
      </c>
      <c r="J5367">
        <v>12</v>
      </c>
      <c r="K5367" t="s">
        <v>6093</v>
      </c>
      <c r="L5367">
        <v>292.08</v>
      </c>
      <c r="M5367">
        <v>24.34</v>
      </c>
      <c r="N5367" t="s">
        <v>4764</v>
      </c>
      <c r="O5367" t="s">
        <v>461</v>
      </c>
    </row>
    <row r="5368" spans="1:15" x14ac:dyDescent="0.3">
      <c r="A5368">
        <v>203050</v>
      </c>
      <c r="B5368">
        <v>122</v>
      </c>
      <c r="C5368" t="s">
        <v>552</v>
      </c>
      <c r="D5368" t="s">
        <v>3952</v>
      </c>
      <c r="E5368" t="s">
        <v>4001</v>
      </c>
      <c r="F5368" s="440">
        <v>46049</v>
      </c>
      <c r="G5368">
        <v>17437</v>
      </c>
      <c r="H5368" t="s">
        <v>6129</v>
      </c>
      <c r="I5368" t="s">
        <v>6097</v>
      </c>
      <c r="J5368">
        <v>20</v>
      </c>
      <c r="K5368" t="s">
        <v>5613</v>
      </c>
      <c r="L5368">
        <v>50</v>
      </c>
      <c r="M5368">
        <v>2.5</v>
      </c>
      <c r="N5368" t="s">
        <v>6099</v>
      </c>
      <c r="O5368" t="s">
        <v>461</v>
      </c>
    </row>
    <row r="5369" spans="1:15" x14ac:dyDescent="0.3">
      <c r="A5369">
        <v>203050</v>
      </c>
      <c r="B5369">
        <v>122</v>
      </c>
      <c r="C5369" t="s">
        <v>552</v>
      </c>
      <c r="D5369" t="s">
        <v>3952</v>
      </c>
      <c r="E5369" t="s">
        <v>4001</v>
      </c>
      <c r="F5369" s="440">
        <v>46049</v>
      </c>
      <c r="G5369">
        <v>17162</v>
      </c>
      <c r="H5369" t="s">
        <v>6137</v>
      </c>
      <c r="I5369" t="s">
        <v>6097</v>
      </c>
      <c r="J5369">
        <v>6</v>
      </c>
      <c r="K5369" t="s">
        <v>5613</v>
      </c>
      <c r="L5369">
        <v>329.88</v>
      </c>
      <c r="M5369">
        <v>54.98</v>
      </c>
      <c r="N5369" t="s">
        <v>6099</v>
      </c>
      <c r="O5369" t="s">
        <v>461</v>
      </c>
    </row>
    <row r="5370" spans="1:15" x14ac:dyDescent="0.3">
      <c r="A5370">
        <v>203050</v>
      </c>
      <c r="B5370">
        <v>122</v>
      </c>
      <c r="C5370" t="s">
        <v>552</v>
      </c>
      <c r="D5370" t="s">
        <v>3952</v>
      </c>
      <c r="E5370" t="s">
        <v>4001</v>
      </c>
      <c r="F5370" s="440">
        <v>46049</v>
      </c>
      <c r="G5370">
        <v>24843</v>
      </c>
      <c r="H5370" t="s">
        <v>6368</v>
      </c>
      <c r="I5370" t="s">
        <v>6097</v>
      </c>
      <c r="J5370">
        <v>6</v>
      </c>
      <c r="K5370" t="s">
        <v>5703</v>
      </c>
      <c r="L5370">
        <v>353.4</v>
      </c>
      <c r="M5370">
        <v>58.9</v>
      </c>
      <c r="N5370" t="s">
        <v>6099</v>
      </c>
      <c r="O5370" t="s">
        <v>461</v>
      </c>
    </row>
    <row r="5371" spans="1:15" x14ac:dyDescent="0.3">
      <c r="A5371">
        <v>203050</v>
      </c>
      <c r="B5371">
        <v>122</v>
      </c>
      <c r="C5371" t="s">
        <v>552</v>
      </c>
      <c r="D5371" t="s">
        <v>3952</v>
      </c>
      <c r="E5371" t="s">
        <v>4001</v>
      </c>
      <c r="F5371" s="440">
        <v>46049</v>
      </c>
      <c r="G5371">
        <v>17416</v>
      </c>
      <c r="H5371" t="s">
        <v>6403</v>
      </c>
      <c r="I5371" t="s">
        <v>6097</v>
      </c>
      <c r="J5371">
        <v>6</v>
      </c>
      <c r="K5371" t="s">
        <v>5703</v>
      </c>
      <c r="L5371">
        <v>291.48</v>
      </c>
      <c r="M5371">
        <v>48.58</v>
      </c>
      <c r="N5371" t="s">
        <v>6099</v>
      </c>
      <c r="O5371" t="s">
        <v>461</v>
      </c>
    </row>
    <row r="5372" spans="1:15" x14ac:dyDescent="0.3">
      <c r="A5372">
        <v>203049</v>
      </c>
      <c r="B5372">
        <v>122</v>
      </c>
      <c r="C5372" t="s">
        <v>552</v>
      </c>
      <c r="D5372" t="s">
        <v>3952</v>
      </c>
      <c r="E5372" t="s">
        <v>4002</v>
      </c>
      <c r="F5372" s="440">
        <v>46049</v>
      </c>
      <c r="G5372">
        <v>26983</v>
      </c>
      <c r="H5372" t="s">
        <v>6421</v>
      </c>
      <c r="I5372" t="s">
        <v>6102</v>
      </c>
      <c r="J5372">
        <v>4</v>
      </c>
      <c r="K5372" t="s">
        <v>5613</v>
      </c>
      <c r="L5372">
        <v>1080</v>
      </c>
      <c r="M5372">
        <v>270</v>
      </c>
      <c r="N5372" t="s">
        <v>6099</v>
      </c>
      <c r="O5372" t="s">
        <v>461</v>
      </c>
    </row>
    <row r="5373" spans="1:15" x14ac:dyDescent="0.3">
      <c r="A5373">
        <v>203048</v>
      </c>
      <c r="B5373">
        <v>122</v>
      </c>
      <c r="C5373" t="s">
        <v>552</v>
      </c>
      <c r="D5373" t="s">
        <v>2693</v>
      </c>
      <c r="E5373" t="s">
        <v>4003</v>
      </c>
      <c r="F5373" s="440">
        <v>46049</v>
      </c>
      <c r="G5373">
        <v>17716</v>
      </c>
      <c r="H5373" t="s">
        <v>5830</v>
      </c>
      <c r="I5373" t="s">
        <v>4764</v>
      </c>
      <c r="J5373">
        <v>12</v>
      </c>
      <c r="K5373" t="s">
        <v>6093</v>
      </c>
      <c r="L5373">
        <v>314.39999999999998</v>
      </c>
      <c r="M5373">
        <v>26.2</v>
      </c>
      <c r="N5373" t="s">
        <v>6085</v>
      </c>
      <c r="O5373" t="s">
        <v>461</v>
      </c>
    </row>
    <row r="5374" spans="1:15" x14ac:dyDescent="0.3">
      <c r="A5374">
        <v>203047</v>
      </c>
      <c r="B5374">
        <v>122</v>
      </c>
      <c r="C5374" t="s">
        <v>552</v>
      </c>
      <c r="D5374" t="s">
        <v>2693</v>
      </c>
      <c r="E5374" t="s">
        <v>4004</v>
      </c>
      <c r="F5374" s="440">
        <v>46049</v>
      </c>
      <c r="G5374">
        <v>20227</v>
      </c>
      <c r="H5374" t="s">
        <v>5650</v>
      </c>
      <c r="I5374" t="s">
        <v>6085</v>
      </c>
      <c r="J5374">
        <v>2</v>
      </c>
      <c r="K5374" t="s">
        <v>5605</v>
      </c>
      <c r="L5374">
        <v>20</v>
      </c>
      <c r="M5374">
        <v>10</v>
      </c>
      <c r="N5374" t="s">
        <v>6085</v>
      </c>
      <c r="O5374" t="s">
        <v>461</v>
      </c>
    </row>
    <row r="5375" spans="1:15" x14ac:dyDescent="0.3">
      <c r="A5375">
        <v>203047</v>
      </c>
      <c r="B5375">
        <v>122</v>
      </c>
      <c r="C5375" t="s">
        <v>552</v>
      </c>
      <c r="D5375" t="s">
        <v>2693</v>
      </c>
      <c r="E5375" t="s">
        <v>4004</v>
      </c>
      <c r="F5375" s="440">
        <v>46049</v>
      </c>
      <c r="G5375">
        <v>20136</v>
      </c>
      <c r="H5375" t="s">
        <v>5658</v>
      </c>
      <c r="I5375" t="s">
        <v>6085</v>
      </c>
      <c r="J5375">
        <v>12</v>
      </c>
      <c r="K5375" t="s">
        <v>5605</v>
      </c>
      <c r="L5375">
        <v>50.4</v>
      </c>
      <c r="M5375">
        <v>4.2</v>
      </c>
      <c r="N5375" t="s">
        <v>6085</v>
      </c>
      <c r="O5375" t="s">
        <v>461</v>
      </c>
    </row>
    <row r="5376" spans="1:15" x14ac:dyDescent="0.3">
      <c r="A5376">
        <v>203047</v>
      </c>
      <c r="B5376">
        <v>122</v>
      </c>
      <c r="C5376" t="s">
        <v>552</v>
      </c>
      <c r="D5376" t="s">
        <v>2693</v>
      </c>
      <c r="E5376" t="s">
        <v>4004</v>
      </c>
      <c r="F5376" s="440">
        <v>46049</v>
      </c>
      <c r="G5376">
        <v>20887</v>
      </c>
      <c r="H5376" t="s">
        <v>5662</v>
      </c>
      <c r="I5376" t="s">
        <v>6085</v>
      </c>
      <c r="J5376">
        <v>15</v>
      </c>
      <c r="K5376" t="s">
        <v>5625</v>
      </c>
      <c r="L5376">
        <v>544.5</v>
      </c>
      <c r="M5376">
        <v>36.299999999999997</v>
      </c>
      <c r="N5376" t="s">
        <v>6085</v>
      </c>
      <c r="O5376" t="s">
        <v>461</v>
      </c>
    </row>
    <row r="5377" spans="1:15" x14ac:dyDescent="0.3">
      <c r="A5377">
        <v>203047</v>
      </c>
      <c r="B5377">
        <v>122</v>
      </c>
      <c r="C5377" t="s">
        <v>552</v>
      </c>
      <c r="D5377" t="s">
        <v>2693</v>
      </c>
      <c r="E5377" t="s">
        <v>4004</v>
      </c>
      <c r="F5377" s="440">
        <v>46049</v>
      </c>
      <c r="G5377">
        <v>20689</v>
      </c>
      <c r="H5377" t="s">
        <v>5638</v>
      </c>
      <c r="I5377" t="s">
        <v>6085</v>
      </c>
      <c r="J5377">
        <v>8</v>
      </c>
      <c r="K5377" t="s">
        <v>5613</v>
      </c>
      <c r="L5377">
        <v>279.2</v>
      </c>
      <c r="M5377">
        <v>34.9</v>
      </c>
      <c r="N5377" t="s">
        <v>6085</v>
      </c>
      <c r="O5377" t="s">
        <v>461</v>
      </c>
    </row>
    <row r="5378" spans="1:15" x14ac:dyDescent="0.3">
      <c r="A5378">
        <v>203047</v>
      </c>
      <c r="B5378">
        <v>122</v>
      </c>
      <c r="C5378" t="s">
        <v>552</v>
      </c>
      <c r="D5378" t="s">
        <v>2693</v>
      </c>
      <c r="E5378" t="s">
        <v>4004</v>
      </c>
      <c r="F5378" s="440">
        <v>46049</v>
      </c>
      <c r="G5378">
        <v>19324</v>
      </c>
      <c r="H5378" t="s">
        <v>5699</v>
      </c>
      <c r="I5378" t="s">
        <v>6085</v>
      </c>
      <c r="J5378">
        <v>8.44</v>
      </c>
      <c r="K5378" t="s">
        <v>5598</v>
      </c>
      <c r="L5378">
        <v>285.27</v>
      </c>
      <c r="M5378">
        <v>33.799762999999999</v>
      </c>
      <c r="N5378" t="s">
        <v>6085</v>
      </c>
      <c r="O5378" t="s">
        <v>461</v>
      </c>
    </row>
    <row r="5379" spans="1:15" x14ac:dyDescent="0.3">
      <c r="A5379">
        <v>203047</v>
      </c>
      <c r="B5379">
        <v>122</v>
      </c>
      <c r="C5379" t="s">
        <v>552</v>
      </c>
      <c r="D5379" t="s">
        <v>2693</v>
      </c>
      <c r="E5379" t="s">
        <v>4004</v>
      </c>
      <c r="F5379" s="440">
        <v>46049</v>
      </c>
      <c r="G5379">
        <v>19339</v>
      </c>
      <c r="H5379" t="s">
        <v>5987</v>
      </c>
      <c r="I5379" t="s">
        <v>6085</v>
      </c>
      <c r="J5379">
        <v>3</v>
      </c>
      <c r="K5379" t="s">
        <v>6139</v>
      </c>
      <c r="L5379">
        <v>206.7</v>
      </c>
      <c r="M5379">
        <v>68.900000000000006</v>
      </c>
      <c r="N5379" t="s">
        <v>6085</v>
      </c>
      <c r="O5379" t="s">
        <v>461</v>
      </c>
    </row>
    <row r="5380" spans="1:15" x14ac:dyDescent="0.3">
      <c r="A5380">
        <v>203047</v>
      </c>
      <c r="B5380">
        <v>122</v>
      </c>
      <c r="C5380" t="s">
        <v>552</v>
      </c>
      <c r="D5380" t="s">
        <v>2693</v>
      </c>
      <c r="E5380" t="s">
        <v>4004</v>
      </c>
      <c r="F5380" s="440">
        <v>46049</v>
      </c>
      <c r="G5380">
        <v>20117</v>
      </c>
      <c r="H5380" t="s">
        <v>5857</v>
      </c>
      <c r="I5380" t="s">
        <v>6085</v>
      </c>
      <c r="J5380">
        <v>10</v>
      </c>
      <c r="K5380" t="s">
        <v>5613</v>
      </c>
      <c r="L5380">
        <v>389.5</v>
      </c>
      <c r="M5380">
        <v>38.950000000000003</v>
      </c>
      <c r="N5380" t="s">
        <v>6085</v>
      </c>
      <c r="O5380" t="s">
        <v>461</v>
      </c>
    </row>
    <row r="5381" spans="1:15" x14ac:dyDescent="0.3">
      <c r="A5381">
        <v>203047</v>
      </c>
      <c r="B5381">
        <v>122</v>
      </c>
      <c r="C5381" t="s">
        <v>552</v>
      </c>
      <c r="D5381" t="s">
        <v>2693</v>
      </c>
      <c r="E5381" t="s">
        <v>4004</v>
      </c>
      <c r="F5381" s="440">
        <v>46049</v>
      </c>
      <c r="G5381">
        <v>19356</v>
      </c>
      <c r="H5381" t="s">
        <v>5696</v>
      </c>
      <c r="I5381" t="s">
        <v>6085</v>
      </c>
      <c r="J5381">
        <v>5.58</v>
      </c>
      <c r="K5381" t="s">
        <v>5598</v>
      </c>
      <c r="L5381">
        <v>309.69</v>
      </c>
      <c r="M5381">
        <v>55.5</v>
      </c>
      <c r="N5381" t="s">
        <v>6085</v>
      </c>
      <c r="O5381" t="s">
        <v>461</v>
      </c>
    </row>
    <row r="5382" spans="1:15" x14ac:dyDescent="0.3">
      <c r="A5382">
        <v>203047</v>
      </c>
      <c r="B5382">
        <v>122</v>
      </c>
      <c r="C5382" t="s">
        <v>552</v>
      </c>
      <c r="D5382" t="s">
        <v>2693</v>
      </c>
      <c r="E5382" t="s">
        <v>4004</v>
      </c>
      <c r="F5382" s="440">
        <v>46049</v>
      </c>
      <c r="G5382">
        <v>19973</v>
      </c>
      <c r="H5382" t="s">
        <v>5670</v>
      </c>
      <c r="I5382" t="s">
        <v>6085</v>
      </c>
      <c r="J5382">
        <v>8</v>
      </c>
      <c r="K5382" t="s">
        <v>5668</v>
      </c>
      <c r="L5382">
        <v>121.6</v>
      </c>
      <c r="M5382">
        <v>15.2</v>
      </c>
      <c r="N5382" t="s">
        <v>6085</v>
      </c>
      <c r="O5382" t="s">
        <v>461</v>
      </c>
    </row>
    <row r="5383" spans="1:15" x14ac:dyDescent="0.3">
      <c r="A5383">
        <v>203047</v>
      </c>
      <c r="B5383">
        <v>122</v>
      </c>
      <c r="C5383" t="s">
        <v>552</v>
      </c>
      <c r="D5383" t="s">
        <v>2693</v>
      </c>
      <c r="E5383" t="s">
        <v>4004</v>
      </c>
      <c r="F5383" s="440">
        <v>46049</v>
      </c>
      <c r="G5383">
        <v>21047</v>
      </c>
      <c r="H5383" t="s">
        <v>5621</v>
      </c>
      <c r="I5383" t="s">
        <v>6085</v>
      </c>
      <c r="J5383">
        <v>6</v>
      </c>
      <c r="K5383" t="s">
        <v>5622</v>
      </c>
      <c r="L5383">
        <v>725.4</v>
      </c>
      <c r="M5383">
        <v>120.9</v>
      </c>
      <c r="N5383" t="s">
        <v>6085</v>
      </c>
      <c r="O5383" t="s">
        <v>461</v>
      </c>
    </row>
    <row r="5384" spans="1:15" x14ac:dyDescent="0.3">
      <c r="A5384">
        <v>203047</v>
      </c>
      <c r="B5384">
        <v>122</v>
      </c>
      <c r="C5384" t="s">
        <v>552</v>
      </c>
      <c r="D5384" t="s">
        <v>2693</v>
      </c>
      <c r="E5384" t="s">
        <v>4004</v>
      </c>
      <c r="F5384" s="440">
        <v>46049</v>
      </c>
      <c r="G5384">
        <v>24039</v>
      </c>
      <c r="H5384" t="s">
        <v>5616</v>
      </c>
      <c r="I5384" t="s">
        <v>6085</v>
      </c>
      <c r="J5384">
        <v>20</v>
      </c>
      <c r="K5384" t="s">
        <v>6139</v>
      </c>
      <c r="L5384">
        <v>1398</v>
      </c>
      <c r="M5384">
        <v>69.900000000000006</v>
      </c>
      <c r="N5384" t="s">
        <v>6085</v>
      </c>
      <c r="O5384" t="s">
        <v>461</v>
      </c>
    </row>
    <row r="5385" spans="1:15" x14ac:dyDescent="0.3">
      <c r="A5385">
        <v>203047</v>
      </c>
      <c r="B5385">
        <v>122</v>
      </c>
      <c r="C5385" t="s">
        <v>552</v>
      </c>
      <c r="D5385" t="s">
        <v>2693</v>
      </c>
      <c r="E5385" t="s">
        <v>4004</v>
      </c>
      <c r="F5385" s="440">
        <v>46049</v>
      </c>
      <c r="G5385">
        <v>19439</v>
      </c>
      <c r="H5385" t="s">
        <v>5691</v>
      </c>
      <c r="I5385" t="s">
        <v>6085</v>
      </c>
      <c r="J5385">
        <v>5</v>
      </c>
      <c r="K5385" t="s">
        <v>5605</v>
      </c>
      <c r="L5385">
        <v>166.9</v>
      </c>
      <c r="M5385">
        <v>33.380000000000003</v>
      </c>
      <c r="N5385" t="s">
        <v>6085</v>
      </c>
      <c r="O5385" t="s">
        <v>461</v>
      </c>
    </row>
    <row r="5386" spans="1:15" x14ac:dyDescent="0.3">
      <c r="A5386">
        <v>203047</v>
      </c>
      <c r="B5386">
        <v>122</v>
      </c>
      <c r="C5386" t="s">
        <v>552</v>
      </c>
      <c r="D5386" t="s">
        <v>2693</v>
      </c>
      <c r="E5386" t="s">
        <v>4004</v>
      </c>
      <c r="F5386" s="440">
        <v>46049</v>
      </c>
      <c r="G5386">
        <v>20385</v>
      </c>
      <c r="H5386" t="s">
        <v>5645</v>
      </c>
      <c r="I5386" t="s">
        <v>6085</v>
      </c>
      <c r="J5386">
        <v>12</v>
      </c>
      <c r="K5386" t="s">
        <v>5613</v>
      </c>
      <c r="L5386">
        <v>59.4</v>
      </c>
      <c r="M5386">
        <v>4.95</v>
      </c>
      <c r="N5386" t="s">
        <v>6085</v>
      </c>
      <c r="O5386" t="s">
        <v>461</v>
      </c>
    </row>
    <row r="5387" spans="1:15" x14ac:dyDescent="0.3">
      <c r="A5387">
        <v>203045</v>
      </c>
      <c r="B5387">
        <v>122</v>
      </c>
      <c r="C5387" t="s">
        <v>552</v>
      </c>
      <c r="D5387" t="s">
        <v>2715</v>
      </c>
      <c r="E5387" t="s">
        <v>4005</v>
      </c>
      <c r="F5387" s="440">
        <v>46050</v>
      </c>
      <c r="G5387">
        <v>19166</v>
      </c>
      <c r="H5387" t="s">
        <v>5892</v>
      </c>
      <c r="I5387" t="s">
        <v>6085</v>
      </c>
      <c r="J5387">
        <v>15</v>
      </c>
      <c r="K5387" t="s">
        <v>5613</v>
      </c>
      <c r="L5387">
        <v>305.25</v>
      </c>
      <c r="M5387">
        <v>20.350000000000001</v>
      </c>
      <c r="N5387" t="s">
        <v>6085</v>
      </c>
      <c r="O5387" t="s">
        <v>461</v>
      </c>
    </row>
    <row r="5388" spans="1:15" x14ac:dyDescent="0.3">
      <c r="A5388">
        <v>203045</v>
      </c>
      <c r="B5388">
        <v>122</v>
      </c>
      <c r="C5388" t="s">
        <v>552</v>
      </c>
      <c r="D5388" t="s">
        <v>2715</v>
      </c>
      <c r="E5388" t="s">
        <v>4005</v>
      </c>
      <c r="F5388" s="440">
        <v>46050</v>
      </c>
      <c r="G5388">
        <v>21372</v>
      </c>
      <c r="H5388" t="s">
        <v>5704</v>
      </c>
      <c r="I5388" t="s">
        <v>6085</v>
      </c>
      <c r="J5388">
        <v>25</v>
      </c>
      <c r="K5388" t="s">
        <v>5613</v>
      </c>
      <c r="L5388">
        <v>775</v>
      </c>
      <c r="M5388">
        <v>31</v>
      </c>
      <c r="N5388" t="s">
        <v>6085</v>
      </c>
      <c r="O5388" t="s">
        <v>461</v>
      </c>
    </row>
    <row r="5389" spans="1:15" x14ac:dyDescent="0.3">
      <c r="A5389">
        <v>203045</v>
      </c>
      <c r="B5389">
        <v>122</v>
      </c>
      <c r="C5389" t="s">
        <v>552</v>
      </c>
      <c r="D5389" t="s">
        <v>2715</v>
      </c>
      <c r="E5389" t="s">
        <v>4005</v>
      </c>
      <c r="F5389" s="440">
        <v>46050</v>
      </c>
      <c r="G5389">
        <v>28384</v>
      </c>
      <c r="H5389" t="s">
        <v>5894</v>
      </c>
      <c r="I5389" t="s">
        <v>6085</v>
      </c>
      <c r="J5389">
        <v>12</v>
      </c>
      <c r="K5389" t="s">
        <v>5613</v>
      </c>
      <c r="L5389">
        <v>312</v>
      </c>
      <c r="M5389">
        <v>26</v>
      </c>
      <c r="N5389" t="s">
        <v>6085</v>
      </c>
      <c r="O5389" t="s">
        <v>461</v>
      </c>
    </row>
    <row r="5390" spans="1:15" x14ac:dyDescent="0.3">
      <c r="A5390">
        <v>203044</v>
      </c>
      <c r="B5390">
        <v>122</v>
      </c>
      <c r="C5390" t="s">
        <v>552</v>
      </c>
      <c r="D5390" t="s">
        <v>2746</v>
      </c>
      <c r="E5390" t="s">
        <v>4006</v>
      </c>
      <c r="F5390" s="440">
        <v>46050</v>
      </c>
      <c r="G5390">
        <v>27340</v>
      </c>
      <c r="H5390" t="s">
        <v>6118</v>
      </c>
      <c r="I5390" t="s">
        <v>4764</v>
      </c>
      <c r="J5390">
        <v>16</v>
      </c>
      <c r="K5390" t="s">
        <v>5605</v>
      </c>
      <c r="L5390">
        <v>857.92</v>
      </c>
      <c r="M5390">
        <v>53.62</v>
      </c>
      <c r="N5390" t="s">
        <v>4764</v>
      </c>
      <c r="O5390" t="s">
        <v>461</v>
      </c>
    </row>
    <row r="5391" spans="1:15" x14ac:dyDescent="0.3">
      <c r="A5391">
        <v>203044</v>
      </c>
      <c r="B5391">
        <v>122</v>
      </c>
      <c r="C5391" t="s">
        <v>552</v>
      </c>
      <c r="D5391" t="s">
        <v>2746</v>
      </c>
      <c r="E5391" t="s">
        <v>4006</v>
      </c>
      <c r="F5391" s="440">
        <v>46050</v>
      </c>
      <c r="G5391">
        <v>28315</v>
      </c>
      <c r="H5391" t="s">
        <v>6120</v>
      </c>
      <c r="I5391" t="s">
        <v>4764</v>
      </c>
      <c r="J5391">
        <v>7</v>
      </c>
      <c r="K5391" t="s">
        <v>5605</v>
      </c>
      <c r="L5391">
        <v>304.92</v>
      </c>
      <c r="M5391">
        <v>43.56</v>
      </c>
      <c r="N5391" t="s">
        <v>4764</v>
      </c>
      <c r="O5391" t="s">
        <v>461</v>
      </c>
    </row>
    <row r="5392" spans="1:15" x14ac:dyDescent="0.3">
      <c r="A5392">
        <v>203044</v>
      </c>
      <c r="B5392">
        <v>122</v>
      </c>
      <c r="C5392" t="s">
        <v>552</v>
      </c>
      <c r="D5392" t="s">
        <v>2746</v>
      </c>
      <c r="E5392" t="s">
        <v>4006</v>
      </c>
      <c r="F5392" s="440">
        <v>46050</v>
      </c>
      <c r="G5392">
        <v>28316</v>
      </c>
      <c r="H5392" t="s">
        <v>6119</v>
      </c>
      <c r="I5392" t="s">
        <v>4764</v>
      </c>
      <c r="J5392">
        <v>6</v>
      </c>
      <c r="K5392" t="s">
        <v>5605</v>
      </c>
      <c r="L5392">
        <v>234.3</v>
      </c>
      <c r="M5392">
        <v>39.049999999999997</v>
      </c>
      <c r="N5392" t="s">
        <v>4764</v>
      </c>
      <c r="O5392" t="s">
        <v>461</v>
      </c>
    </row>
    <row r="5393" spans="1:15" x14ac:dyDescent="0.3">
      <c r="A5393">
        <v>203043</v>
      </c>
      <c r="B5393">
        <v>122</v>
      </c>
      <c r="C5393" t="s">
        <v>552</v>
      </c>
      <c r="D5393" t="s">
        <v>2761</v>
      </c>
      <c r="E5393" t="s">
        <v>4007</v>
      </c>
      <c r="F5393" s="440">
        <v>46044</v>
      </c>
      <c r="G5393">
        <v>19125</v>
      </c>
      <c r="H5393" t="s">
        <v>5702</v>
      </c>
      <c r="I5393" t="s">
        <v>6085</v>
      </c>
      <c r="J5393">
        <v>3</v>
      </c>
      <c r="K5393" t="s">
        <v>5703</v>
      </c>
      <c r="L5393">
        <v>618.84</v>
      </c>
      <c r="M5393">
        <v>206.28</v>
      </c>
      <c r="N5393" t="s">
        <v>6085</v>
      </c>
      <c r="O5393" t="s">
        <v>461</v>
      </c>
    </row>
    <row r="5394" spans="1:15" x14ac:dyDescent="0.3">
      <c r="A5394">
        <v>202843</v>
      </c>
      <c r="B5394">
        <v>122</v>
      </c>
      <c r="C5394" t="s">
        <v>552</v>
      </c>
      <c r="D5394" t="s">
        <v>2684</v>
      </c>
      <c r="E5394" t="s">
        <v>4008</v>
      </c>
      <c r="F5394" s="440">
        <v>46043</v>
      </c>
      <c r="G5394">
        <v>26594</v>
      </c>
      <c r="H5394" t="s">
        <v>5698</v>
      </c>
      <c r="I5394" t="s">
        <v>6085</v>
      </c>
      <c r="J5394">
        <v>6.75</v>
      </c>
      <c r="K5394" t="s">
        <v>5598</v>
      </c>
      <c r="L5394">
        <v>586.58000000000004</v>
      </c>
      <c r="M5394">
        <v>86.900740999999996</v>
      </c>
      <c r="N5394" t="s">
        <v>6238</v>
      </c>
      <c r="O5394" t="s">
        <v>461</v>
      </c>
    </row>
    <row r="5395" spans="1:15" x14ac:dyDescent="0.3">
      <c r="A5395">
        <v>202837</v>
      </c>
      <c r="B5395">
        <v>122</v>
      </c>
      <c r="C5395" t="s">
        <v>552</v>
      </c>
      <c r="D5395" t="s">
        <v>2520</v>
      </c>
      <c r="E5395" t="s">
        <v>4009</v>
      </c>
      <c r="F5395" s="440">
        <v>46045</v>
      </c>
      <c r="G5395">
        <v>19621</v>
      </c>
      <c r="H5395" t="s">
        <v>5931</v>
      </c>
      <c r="I5395" t="s">
        <v>6085</v>
      </c>
      <c r="J5395">
        <v>8</v>
      </c>
      <c r="K5395" t="s">
        <v>5598</v>
      </c>
      <c r="L5395">
        <v>22</v>
      </c>
      <c r="M5395">
        <v>2.75</v>
      </c>
      <c r="N5395" t="s">
        <v>6085</v>
      </c>
      <c r="O5395" t="s">
        <v>461</v>
      </c>
    </row>
    <row r="5396" spans="1:15" x14ac:dyDescent="0.3">
      <c r="A5396">
        <v>202837</v>
      </c>
      <c r="B5396">
        <v>122</v>
      </c>
      <c r="C5396" t="s">
        <v>552</v>
      </c>
      <c r="D5396" t="s">
        <v>2520</v>
      </c>
      <c r="E5396" t="s">
        <v>4009</v>
      </c>
      <c r="F5396" s="440">
        <v>46045</v>
      </c>
      <c r="G5396">
        <v>19589</v>
      </c>
      <c r="H5396" t="s">
        <v>5943</v>
      </c>
      <c r="I5396" t="s">
        <v>6085</v>
      </c>
      <c r="J5396">
        <v>1</v>
      </c>
      <c r="K5396" t="s">
        <v>5598</v>
      </c>
      <c r="L5396">
        <v>9</v>
      </c>
      <c r="M5396">
        <v>9</v>
      </c>
      <c r="N5396" t="s">
        <v>6085</v>
      </c>
      <c r="O5396" t="s">
        <v>461</v>
      </c>
    </row>
    <row r="5397" spans="1:15" x14ac:dyDescent="0.3">
      <c r="A5397">
        <v>202837</v>
      </c>
      <c r="B5397">
        <v>122</v>
      </c>
      <c r="C5397" t="s">
        <v>552</v>
      </c>
      <c r="D5397" t="s">
        <v>2520</v>
      </c>
      <c r="E5397" t="s">
        <v>4009</v>
      </c>
      <c r="F5397" s="440">
        <v>46045</v>
      </c>
      <c r="G5397">
        <v>19506</v>
      </c>
      <c r="H5397" t="s">
        <v>5919</v>
      </c>
      <c r="I5397" t="s">
        <v>6085</v>
      </c>
      <c r="J5397">
        <v>0.2</v>
      </c>
      <c r="K5397" t="s">
        <v>5598</v>
      </c>
      <c r="L5397">
        <v>8</v>
      </c>
      <c r="M5397">
        <v>40</v>
      </c>
      <c r="N5397" t="s">
        <v>6085</v>
      </c>
      <c r="O5397" t="s">
        <v>461</v>
      </c>
    </row>
    <row r="5398" spans="1:15" x14ac:dyDescent="0.3">
      <c r="A5398">
        <v>202837</v>
      </c>
      <c r="B5398">
        <v>122</v>
      </c>
      <c r="C5398" t="s">
        <v>552</v>
      </c>
      <c r="D5398" t="s">
        <v>2520</v>
      </c>
      <c r="E5398" t="s">
        <v>4009</v>
      </c>
      <c r="F5398" s="440">
        <v>46045</v>
      </c>
      <c r="G5398">
        <v>24083</v>
      </c>
      <c r="H5398" t="s">
        <v>5924</v>
      </c>
      <c r="I5398" t="s">
        <v>6085</v>
      </c>
      <c r="J5398">
        <v>50</v>
      </c>
      <c r="K5398" t="s">
        <v>5598</v>
      </c>
      <c r="L5398">
        <v>199.5</v>
      </c>
      <c r="M5398">
        <v>3.99</v>
      </c>
      <c r="N5398" t="s">
        <v>6085</v>
      </c>
      <c r="O5398" t="s">
        <v>461</v>
      </c>
    </row>
    <row r="5399" spans="1:15" x14ac:dyDescent="0.3">
      <c r="A5399">
        <v>202837</v>
      </c>
      <c r="B5399">
        <v>122</v>
      </c>
      <c r="C5399" t="s">
        <v>552</v>
      </c>
      <c r="D5399" t="s">
        <v>2520</v>
      </c>
      <c r="E5399" t="s">
        <v>4009</v>
      </c>
      <c r="F5399" s="440">
        <v>46045</v>
      </c>
      <c r="G5399">
        <v>19654</v>
      </c>
      <c r="H5399" t="s">
        <v>5917</v>
      </c>
      <c r="I5399" t="s">
        <v>6085</v>
      </c>
      <c r="J5399">
        <v>5</v>
      </c>
      <c r="K5399" t="s">
        <v>5598</v>
      </c>
      <c r="L5399">
        <v>24</v>
      </c>
      <c r="M5399">
        <v>4.8</v>
      </c>
      <c r="N5399" t="s">
        <v>6085</v>
      </c>
      <c r="O5399" t="s">
        <v>461</v>
      </c>
    </row>
    <row r="5400" spans="1:15" x14ac:dyDescent="0.3">
      <c r="A5400">
        <v>202837</v>
      </c>
      <c r="B5400">
        <v>122</v>
      </c>
      <c r="C5400" t="s">
        <v>552</v>
      </c>
      <c r="D5400" t="s">
        <v>2520</v>
      </c>
      <c r="E5400" t="s">
        <v>4009</v>
      </c>
      <c r="F5400" s="440">
        <v>46045</v>
      </c>
      <c r="G5400">
        <v>19575</v>
      </c>
      <c r="H5400" t="s">
        <v>5944</v>
      </c>
      <c r="I5400" t="s">
        <v>6085</v>
      </c>
      <c r="J5400">
        <v>0.2</v>
      </c>
      <c r="K5400" t="s">
        <v>5598</v>
      </c>
      <c r="L5400">
        <v>5</v>
      </c>
      <c r="M5400">
        <v>25</v>
      </c>
      <c r="N5400" t="s">
        <v>6085</v>
      </c>
      <c r="O5400" t="s">
        <v>461</v>
      </c>
    </row>
    <row r="5401" spans="1:15" x14ac:dyDescent="0.3">
      <c r="A5401">
        <v>202837</v>
      </c>
      <c r="B5401">
        <v>122</v>
      </c>
      <c r="C5401" t="s">
        <v>552</v>
      </c>
      <c r="D5401" t="s">
        <v>2520</v>
      </c>
      <c r="E5401" t="s">
        <v>4009</v>
      </c>
      <c r="F5401" s="440">
        <v>46045</v>
      </c>
      <c r="G5401">
        <v>24509</v>
      </c>
      <c r="H5401" t="s">
        <v>5928</v>
      </c>
      <c r="I5401" t="s">
        <v>6085</v>
      </c>
      <c r="J5401">
        <v>10</v>
      </c>
      <c r="K5401" t="s">
        <v>5598</v>
      </c>
      <c r="L5401">
        <v>17</v>
      </c>
      <c r="M5401">
        <v>1.7</v>
      </c>
      <c r="N5401" t="s">
        <v>6085</v>
      </c>
      <c r="O5401" t="s">
        <v>461</v>
      </c>
    </row>
    <row r="5402" spans="1:15" x14ac:dyDescent="0.3">
      <c r="A5402">
        <v>202837</v>
      </c>
      <c r="B5402">
        <v>122</v>
      </c>
      <c r="C5402" t="s">
        <v>552</v>
      </c>
      <c r="D5402" t="s">
        <v>2520</v>
      </c>
      <c r="E5402" t="s">
        <v>4009</v>
      </c>
      <c r="F5402" s="440">
        <v>46045</v>
      </c>
      <c r="G5402">
        <v>19505</v>
      </c>
      <c r="H5402" t="s">
        <v>5978</v>
      </c>
      <c r="I5402" t="s">
        <v>6085</v>
      </c>
      <c r="J5402">
        <v>1</v>
      </c>
      <c r="K5402" t="s">
        <v>5598</v>
      </c>
      <c r="L5402">
        <v>12</v>
      </c>
      <c r="M5402">
        <v>12</v>
      </c>
      <c r="N5402" t="s">
        <v>6085</v>
      </c>
      <c r="O5402" t="s">
        <v>461</v>
      </c>
    </row>
    <row r="5403" spans="1:15" x14ac:dyDescent="0.3">
      <c r="A5403">
        <v>202837</v>
      </c>
      <c r="B5403">
        <v>122</v>
      </c>
      <c r="C5403" t="s">
        <v>552</v>
      </c>
      <c r="D5403" t="s">
        <v>2520</v>
      </c>
      <c r="E5403" t="s">
        <v>4009</v>
      </c>
      <c r="F5403" s="440">
        <v>46045</v>
      </c>
      <c r="G5403">
        <v>19658</v>
      </c>
      <c r="H5403" t="s">
        <v>5915</v>
      </c>
      <c r="I5403" t="s">
        <v>6085</v>
      </c>
      <c r="J5403">
        <v>6</v>
      </c>
      <c r="K5403" t="s">
        <v>5598</v>
      </c>
      <c r="L5403">
        <v>16.8</v>
      </c>
      <c r="M5403">
        <v>2.8</v>
      </c>
      <c r="N5403" t="s">
        <v>6085</v>
      </c>
      <c r="O5403" t="s">
        <v>461</v>
      </c>
    </row>
    <row r="5404" spans="1:15" x14ac:dyDescent="0.3">
      <c r="A5404">
        <v>202837</v>
      </c>
      <c r="B5404">
        <v>122</v>
      </c>
      <c r="C5404" t="s">
        <v>552</v>
      </c>
      <c r="D5404" t="s">
        <v>2520</v>
      </c>
      <c r="E5404" t="s">
        <v>4009</v>
      </c>
      <c r="F5404" s="440">
        <v>46045</v>
      </c>
      <c r="G5404">
        <v>19465</v>
      </c>
      <c r="H5404" t="s">
        <v>5953</v>
      </c>
      <c r="I5404" t="s">
        <v>6085</v>
      </c>
      <c r="J5404">
        <v>1</v>
      </c>
      <c r="K5404" t="s">
        <v>5598</v>
      </c>
      <c r="L5404">
        <v>4.8</v>
      </c>
      <c r="M5404">
        <v>4.8</v>
      </c>
      <c r="N5404" t="s">
        <v>6085</v>
      </c>
      <c r="O5404" t="s">
        <v>461</v>
      </c>
    </row>
    <row r="5405" spans="1:15" x14ac:dyDescent="0.3">
      <c r="A5405">
        <v>202837</v>
      </c>
      <c r="B5405">
        <v>122</v>
      </c>
      <c r="C5405" t="s">
        <v>552</v>
      </c>
      <c r="D5405" t="s">
        <v>2520</v>
      </c>
      <c r="E5405" t="s">
        <v>4009</v>
      </c>
      <c r="F5405" s="440">
        <v>46045</v>
      </c>
      <c r="G5405">
        <v>19480</v>
      </c>
      <c r="H5405" t="s">
        <v>5936</v>
      </c>
      <c r="I5405" t="s">
        <v>6085</v>
      </c>
      <c r="J5405">
        <v>0.2</v>
      </c>
      <c r="K5405" t="s">
        <v>5598</v>
      </c>
      <c r="L5405">
        <v>2.6</v>
      </c>
      <c r="M5405">
        <v>13</v>
      </c>
      <c r="N5405" t="s">
        <v>6085</v>
      </c>
      <c r="O5405" t="s">
        <v>461</v>
      </c>
    </row>
    <row r="5406" spans="1:15" x14ac:dyDescent="0.3">
      <c r="A5406">
        <v>202837</v>
      </c>
      <c r="B5406">
        <v>122</v>
      </c>
      <c r="C5406" t="s">
        <v>552</v>
      </c>
      <c r="D5406" t="s">
        <v>2520</v>
      </c>
      <c r="E5406" t="s">
        <v>4009</v>
      </c>
      <c r="F5406" s="440">
        <v>46045</v>
      </c>
      <c r="G5406">
        <v>19485</v>
      </c>
      <c r="H5406" t="s">
        <v>5935</v>
      </c>
      <c r="I5406" t="s">
        <v>6085</v>
      </c>
      <c r="J5406">
        <v>0.1</v>
      </c>
      <c r="K5406" t="s">
        <v>5598</v>
      </c>
      <c r="L5406">
        <v>9</v>
      </c>
      <c r="M5406">
        <v>90</v>
      </c>
      <c r="N5406" t="s">
        <v>6085</v>
      </c>
      <c r="O5406" t="s">
        <v>461</v>
      </c>
    </row>
    <row r="5407" spans="1:15" x14ac:dyDescent="0.3">
      <c r="A5407">
        <v>202837</v>
      </c>
      <c r="B5407">
        <v>122</v>
      </c>
      <c r="C5407" t="s">
        <v>552</v>
      </c>
      <c r="D5407" t="s">
        <v>2520</v>
      </c>
      <c r="E5407" t="s">
        <v>4009</v>
      </c>
      <c r="F5407" s="440">
        <v>46045</v>
      </c>
      <c r="G5407">
        <v>19498</v>
      </c>
      <c r="H5407" t="s">
        <v>5979</v>
      </c>
      <c r="I5407" t="s">
        <v>6085</v>
      </c>
      <c r="J5407">
        <v>0.5</v>
      </c>
      <c r="K5407" t="s">
        <v>5598</v>
      </c>
      <c r="L5407">
        <v>6.2</v>
      </c>
      <c r="M5407">
        <v>12.4</v>
      </c>
      <c r="N5407" t="s">
        <v>6085</v>
      </c>
      <c r="O5407" t="s">
        <v>461</v>
      </c>
    </row>
    <row r="5408" spans="1:15" x14ac:dyDescent="0.3">
      <c r="A5408">
        <v>202837</v>
      </c>
      <c r="B5408">
        <v>122</v>
      </c>
      <c r="C5408" t="s">
        <v>552</v>
      </c>
      <c r="D5408" t="s">
        <v>2520</v>
      </c>
      <c r="E5408" t="s">
        <v>4009</v>
      </c>
      <c r="F5408" s="440">
        <v>46045</v>
      </c>
      <c r="G5408">
        <v>19476</v>
      </c>
      <c r="H5408" t="s">
        <v>6017</v>
      </c>
      <c r="I5408" t="s">
        <v>6085</v>
      </c>
      <c r="J5408">
        <v>0.3</v>
      </c>
      <c r="K5408" t="s">
        <v>5598</v>
      </c>
      <c r="L5408">
        <v>18</v>
      </c>
      <c r="M5408">
        <v>60</v>
      </c>
      <c r="N5408" t="s">
        <v>6085</v>
      </c>
      <c r="O5408" t="s">
        <v>461</v>
      </c>
    </row>
    <row r="5409" spans="1:15" x14ac:dyDescent="0.3">
      <c r="A5409">
        <v>202837</v>
      </c>
      <c r="B5409">
        <v>122</v>
      </c>
      <c r="C5409" t="s">
        <v>552</v>
      </c>
      <c r="D5409" t="s">
        <v>2520</v>
      </c>
      <c r="E5409" t="s">
        <v>4009</v>
      </c>
      <c r="F5409" s="440">
        <v>46045</v>
      </c>
      <c r="G5409">
        <v>19572</v>
      </c>
      <c r="H5409" t="s">
        <v>5945</v>
      </c>
      <c r="I5409" t="s">
        <v>6085</v>
      </c>
      <c r="J5409">
        <v>0.1</v>
      </c>
      <c r="K5409" t="s">
        <v>5598</v>
      </c>
      <c r="L5409">
        <v>1.48</v>
      </c>
      <c r="M5409">
        <v>14.8</v>
      </c>
      <c r="N5409" t="s">
        <v>6085</v>
      </c>
      <c r="O5409" t="s">
        <v>461</v>
      </c>
    </row>
    <row r="5410" spans="1:15" x14ac:dyDescent="0.3">
      <c r="A5410">
        <v>202837</v>
      </c>
      <c r="B5410">
        <v>122</v>
      </c>
      <c r="C5410" t="s">
        <v>552</v>
      </c>
      <c r="D5410" t="s">
        <v>2520</v>
      </c>
      <c r="E5410" t="s">
        <v>4009</v>
      </c>
      <c r="F5410" s="440">
        <v>46045</v>
      </c>
      <c r="G5410">
        <v>19558</v>
      </c>
      <c r="H5410" t="s">
        <v>5950</v>
      </c>
      <c r="I5410" t="s">
        <v>6085</v>
      </c>
      <c r="J5410">
        <v>1</v>
      </c>
      <c r="K5410" t="s">
        <v>5598</v>
      </c>
      <c r="L5410">
        <v>12</v>
      </c>
      <c r="M5410">
        <v>12</v>
      </c>
      <c r="N5410" t="s">
        <v>6085</v>
      </c>
      <c r="O5410" t="s">
        <v>461</v>
      </c>
    </row>
    <row r="5411" spans="1:15" x14ac:dyDescent="0.3">
      <c r="A5411">
        <v>202837</v>
      </c>
      <c r="B5411">
        <v>122</v>
      </c>
      <c r="C5411" t="s">
        <v>552</v>
      </c>
      <c r="D5411" t="s">
        <v>2520</v>
      </c>
      <c r="E5411" t="s">
        <v>4009</v>
      </c>
      <c r="F5411" s="440">
        <v>46045</v>
      </c>
      <c r="G5411">
        <v>19499</v>
      </c>
      <c r="H5411" t="s">
        <v>6392</v>
      </c>
      <c r="I5411" t="s">
        <v>6085</v>
      </c>
      <c r="J5411">
        <v>0.5</v>
      </c>
      <c r="K5411" t="s">
        <v>5598</v>
      </c>
      <c r="L5411">
        <v>7</v>
      </c>
      <c r="M5411">
        <v>14</v>
      </c>
      <c r="N5411" t="s">
        <v>6085</v>
      </c>
      <c r="O5411" t="s">
        <v>461</v>
      </c>
    </row>
    <row r="5412" spans="1:15" x14ac:dyDescent="0.3">
      <c r="A5412">
        <v>202837</v>
      </c>
      <c r="B5412">
        <v>122</v>
      </c>
      <c r="C5412" t="s">
        <v>552</v>
      </c>
      <c r="D5412" t="s">
        <v>2520</v>
      </c>
      <c r="E5412" t="s">
        <v>4009</v>
      </c>
      <c r="F5412" s="440">
        <v>46045</v>
      </c>
      <c r="G5412">
        <v>23113</v>
      </c>
      <c r="H5412" t="s">
        <v>5985</v>
      </c>
      <c r="I5412" t="s">
        <v>6085</v>
      </c>
      <c r="J5412">
        <v>0.5</v>
      </c>
      <c r="K5412" t="s">
        <v>5598</v>
      </c>
      <c r="L5412">
        <v>4.5</v>
      </c>
      <c r="M5412">
        <v>9</v>
      </c>
      <c r="N5412" t="s">
        <v>6085</v>
      </c>
      <c r="O5412" t="s">
        <v>461</v>
      </c>
    </row>
    <row r="5413" spans="1:15" x14ac:dyDescent="0.3">
      <c r="A5413">
        <v>202837</v>
      </c>
      <c r="B5413">
        <v>122</v>
      </c>
      <c r="C5413" t="s">
        <v>552</v>
      </c>
      <c r="D5413" t="s">
        <v>2520</v>
      </c>
      <c r="E5413" t="s">
        <v>4009</v>
      </c>
      <c r="F5413" s="440">
        <v>46045</v>
      </c>
      <c r="G5413">
        <v>23195</v>
      </c>
      <c r="H5413" t="s">
        <v>5951</v>
      </c>
      <c r="I5413" t="s">
        <v>6085</v>
      </c>
      <c r="J5413">
        <v>1</v>
      </c>
      <c r="K5413" t="s">
        <v>5598</v>
      </c>
      <c r="L5413">
        <v>14</v>
      </c>
      <c r="M5413">
        <v>14</v>
      </c>
      <c r="N5413" t="s">
        <v>6085</v>
      </c>
      <c r="O5413" t="s">
        <v>461</v>
      </c>
    </row>
    <row r="5414" spans="1:15" x14ac:dyDescent="0.3">
      <c r="A5414">
        <v>202837</v>
      </c>
      <c r="B5414">
        <v>122</v>
      </c>
      <c r="C5414" t="s">
        <v>552</v>
      </c>
      <c r="D5414" t="s">
        <v>2520</v>
      </c>
      <c r="E5414" t="s">
        <v>4009</v>
      </c>
      <c r="F5414" s="440">
        <v>46045</v>
      </c>
      <c r="G5414">
        <v>23236</v>
      </c>
      <c r="H5414" t="s">
        <v>5934</v>
      </c>
      <c r="I5414" t="s">
        <v>6085</v>
      </c>
      <c r="J5414">
        <v>2</v>
      </c>
      <c r="K5414" t="s">
        <v>5598</v>
      </c>
      <c r="L5414">
        <v>11</v>
      </c>
      <c r="M5414">
        <v>5.5</v>
      </c>
      <c r="N5414" t="s">
        <v>6085</v>
      </c>
      <c r="O5414" t="s">
        <v>461</v>
      </c>
    </row>
    <row r="5415" spans="1:15" x14ac:dyDescent="0.3">
      <c r="A5415">
        <v>202837</v>
      </c>
      <c r="B5415">
        <v>122</v>
      </c>
      <c r="C5415" t="s">
        <v>552</v>
      </c>
      <c r="D5415" t="s">
        <v>2520</v>
      </c>
      <c r="E5415" t="s">
        <v>4009</v>
      </c>
      <c r="F5415" s="440">
        <v>46045</v>
      </c>
      <c r="G5415">
        <v>23359</v>
      </c>
      <c r="H5415" t="s">
        <v>5939</v>
      </c>
      <c r="I5415" t="s">
        <v>6085</v>
      </c>
      <c r="J5415">
        <v>12</v>
      </c>
      <c r="K5415" t="s">
        <v>5598</v>
      </c>
      <c r="L5415">
        <v>28.2</v>
      </c>
      <c r="M5415">
        <v>2.35</v>
      </c>
      <c r="N5415" t="s">
        <v>6085</v>
      </c>
      <c r="O5415" t="s">
        <v>461</v>
      </c>
    </row>
    <row r="5416" spans="1:15" x14ac:dyDescent="0.3">
      <c r="A5416">
        <v>202837</v>
      </c>
      <c r="B5416">
        <v>122</v>
      </c>
      <c r="C5416" t="s">
        <v>552</v>
      </c>
      <c r="D5416" t="s">
        <v>2520</v>
      </c>
      <c r="E5416" t="s">
        <v>4009</v>
      </c>
      <c r="F5416" s="440">
        <v>46045</v>
      </c>
      <c r="G5416">
        <v>23198</v>
      </c>
      <c r="H5416" t="s">
        <v>5947</v>
      </c>
      <c r="I5416" t="s">
        <v>6085</v>
      </c>
      <c r="J5416">
        <v>0.5</v>
      </c>
      <c r="K5416" t="s">
        <v>5598</v>
      </c>
      <c r="L5416">
        <v>4.25</v>
      </c>
      <c r="M5416">
        <v>8.5</v>
      </c>
      <c r="N5416" t="s">
        <v>6085</v>
      </c>
      <c r="O5416" t="s">
        <v>461</v>
      </c>
    </row>
    <row r="5417" spans="1:15" x14ac:dyDescent="0.3">
      <c r="A5417">
        <v>202837</v>
      </c>
      <c r="B5417">
        <v>122</v>
      </c>
      <c r="C5417" t="s">
        <v>552</v>
      </c>
      <c r="D5417" t="s">
        <v>2520</v>
      </c>
      <c r="E5417" t="s">
        <v>4009</v>
      </c>
      <c r="F5417" s="440">
        <v>46045</v>
      </c>
      <c r="G5417">
        <v>23389</v>
      </c>
      <c r="H5417" t="s">
        <v>5923</v>
      </c>
      <c r="I5417" t="s">
        <v>6085</v>
      </c>
      <c r="J5417">
        <v>5</v>
      </c>
      <c r="K5417" t="s">
        <v>5598</v>
      </c>
      <c r="L5417">
        <v>25.5</v>
      </c>
      <c r="M5417">
        <v>5.0999999999999996</v>
      </c>
      <c r="N5417" t="s">
        <v>6085</v>
      </c>
      <c r="O5417" t="s">
        <v>461</v>
      </c>
    </row>
    <row r="5418" spans="1:15" x14ac:dyDescent="0.3">
      <c r="A5418">
        <v>202837</v>
      </c>
      <c r="B5418">
        <v>122</v>
      </c>
      <c r="C5418" t="s">
        <v>552</v>
      </c>
      <c r="D5418" t="s">
        <v>2520</v>
      </c>
      <c r="E5418" t="s">
        <v>4009</v>
      </c>
      <c r="F5418" s="440">
        <v>46045</v>
      </c>
      <c r="G5418">
        <v>23390</v>
      </c>
      <c r="H5418" t="s">
        <v>5922</v>
      </c>
      <c r="I5418" t="s">
        <v>6085</v>
      </c>
      <c r="J5418">
        <v>6</v>
      </c>
      <c r="K5418" t="s">
        <v>5598</v>
      </c>
      <c r="L5418">
        <v>51</v>
      </c>
      <c r="M5418">
        <v>8.5</v>
      </c>
      <c r="N5418" t="s">
        <v>6085</v>
      </c>
      <c r="O5418" t="s">
        <v>461</v>
      </c>
    </row>
    <row r="5419" spans="1:15" x14ac:dyDescent="0.3">
      <c r="A5419">
        <v>202837</v>
      </c>
      <c r="B5419">
        <v>122</v>
      </c>
      <c r="C5419" t="s">
        <v>552</v>
      </c>
      <c r="D5419" t="s">
        <v>2520</v>
      </c>
      <c r="E5419" t="s">
        <v>4009</v>
      </c>
      <c r="F5419" s="440">
        <v>46045</v>
      </c>
      <c r="G5419">
        <v>23361</v>
      </c>
      <c r="H5419" t="s">
        <v>5937</v>
      </c>
      <c r="I5419" t="s">
        <v>6085</v>
      </c>
      <c r="J5419">
        <v>20</v>
      </c>
      <c r="K5419" t="s">
        <v>5598</v>
      </c>
      <c r="L5419">
        <v>62</v>
      </c>
      <c r="M5419">
        <v>3.1</v>
      </c>
      <c r="N5419" t="s">
        <v>6085</v>
      </c>
      <c r="O5419" t="s">
        <v>461</v>
      </c>
    </row>
    <row r="5420" spans="1:15" x14ac:dyDescent="0.3">
      <c r="A5420">
        <v>202837</v>
      </c>
      <c r="B5420">
        <v>122</v>
      </c>
      <c r="C5420" t="s">
        <v>552</v>
      </c>
      <c r="D5420" t="s">
        <v>2520</v>
      </c>
      <c r="E5420" t="s">
        <v>4009</v>
      </c>
      <c r="F5420" s="440">
        <v>46045</v>
      </c>
      <c r="G5420">
        <v>19632</v>
      </c>
      <c r="H5420" t="s">
        <v>5926</v>
      </c>
      <c r="I5420" t="s">
        <v>6085</v>
      </c>
      <c r="J5420">
        <v>4</v>
      </c>
      <c r="K5420" t="s">
        <v>5598</v>
      </c>
      <c r="L5420">
        <v>10.8</v>
      </c>
      <c r="M5420">
        <v>2.7</v>
      </c>
      <c r="N5420" t="s">
        <v>6085</v>
      </c>
      <c r="O5420" t="s">
        <v>461</v>
      </c>
    </row>
    <row r="5421" spans="1:15" x14ac:dyDescent="0.3">
      <c r="A5421">
        <v>202837</v>
      </c>
      <c r="B5421">
        <v>122</v>
      </c>
      <c r="C5421" t="s">
        <v>552</v>
      </c>
      <c r="D5421" t="s">
        <v>2520</v>
      </c>
      <c r="E5421" t="s">
        <v>4009</v>
      </c>
      <c r="F5421" s="440">
        <v>46045</v>
      </c>
      <c r="G5421">
        <v>23095</v>
      </c>
      <c r="H5421" t="s">
        <v>5942</v>
      </c>
      <c r="I5421" t="s">
        <v>6085</v>
      </c>
      <c r="J5421">
        <v>200</v>
      </c>
      <c r="K5421" t="s">
        <v>5613</v>
      </c>
      <c r="L5421">
        <v>186</v>
      </c>
      <c r="M5421">
        <v>0.93</v>
      </c>
      <c r="N5421" t="s">
        <v>6085</v>
      </c>
      <c r="O5421" t="s">
        <v>461</v>
      </c>
    </row>
    <row r="5422" spans="1:15" x14ac:dyDescent="0.3">
      <c r="A5422">
        <v>202836</v>
      </c>
      <c r="B5422">
        <v>122</v>
      </c>
      <c r="C5422" t="s">
        <v>552</v>
      </c>
      <c r="D5422" t="s">
        <v>2832</v>
      </c>
      <c r="E5422" t="s">
        <v>4010</v>
      </c>
      <c r="F5422" s="440">
        <v>46048</v>
      </c>
      <c r="G5422">
        <v>17594</v>
      </c>
      <c r="H5422" t="s">
        <v>5878</v>
      </c>
      <c r="I5422" t="s">
        <v>4764</v>
      </c>
      <c r="J5422">
        <v>12</v>
      </c>
      <c r="K5422" t="s">
        <v>5601</v>
      </c>
      <c r="L5422">
        <v>780</v>
      </c>
      <c r="M5422">
        <v>65</v>
      </c>
      <c r="N5422" t="s">
        <v>6422</v>
      </c>
      <c r="O5422" t="s">
        <v>461</v>
      </c>
    </row>
    <row r="5423" spans="1:15" x14ac:dyDescent="0.3">
      <c r="A5423">
        <v>202835</v>
      </c>
      <c r="B5423">
        <v>122</v>
      </c>
      <c r="C5423" t="s">
        <v>552</v>
      </c>
      <c r="D5423" t="s">
        <v>3812</v>
      </c>
      <c r="E5423" t="s">
        <v>4011</v>
      </c>
      <c r="F5423" s="440">
        <v>46048</v>
      </c>
      <c r="G5423">
        <v>18547</v>
      </c>
      <c r="H5423" t="s">
        <v>5726</v>
      </c>
      <c r="I5423" t="s">
        <v>4764</v>
      </c>
      <c r="J5423">
        <v>8</v>
      </c>
      <c r="K5423" t="s">
        <v>5601</v>
      </c>
      <c r="L5423">
        <v>295.92</v>
      </c>
      <c r="M5423">
        <v>36.99</v>
      </c>
      <c r="N5423" t="s">
        <v>4764</v>
      </c>
      <c r="O5423" t="s">
        <v>461</v>
      </c>
    </row>
    <row r="5424" spans="1:15" x14ac:dyDescent="0.3">
      <c r="A5424">
        <v>202832</v>
      </c>
      <c r="B5424">
        <v>122</v>
      </c>
      <c r="C5424" t="s">
        <v>552</v>
      </c>
      <c r="D5424" t="s">
        <v>2744</v>
      </c>
      <c r="E5424" t="s">
        <v>4012</v>
      </c>
      <c r="F5424" s="440">
        <v>46049</v>
      </c>
      <c r="G5424">
        <v>18667</v>
      </c>
      <c r="H5424" t="s">
        <v>5718</v>
      </c>
      <c r="I5424" t="s">
        <v>6085</v>
      </c>
      <c r="J5424">
        <v>11</v>
      </c>
      <c r="K5424" t="s">
        <v>5598</v>
      </c>
      <c r="L5424">
        <v>219.89</v>
      </c>
      <c r="M5424">
        <v>19.989999999999998</v>
      </c>
      <c r="N5424" t="s">
        <v>6085</v>
      </c>
      <c r="O5424" t="s">
        <v>461</v>
      </c>
    </row>
    <row r="5425" spans="1:15" x14ac:dyDescent="0.3">
      <c r="A5425">
        <v>202831</v>
      </c>
      <c r="B5425">
        <v>122</v>
      </c>
      <c r="C5425" t="s">
        <v>552</v>
      </c>
      <c r="D5425" t="s">
        <v>2702</v>
      </c>
      <c r="E5425" t="s">
        <v>4013</v>
      </c>
      <c r="F5425" s="440">
        <v>46049</v>
      </c>
      <c r="G5425">
        <v>20022</v>
      </c>
      <c r="H5425" t="s">
        <v>5651</v>
      </c>
      <c r="I5425" t="s">
        <v>6085</v>
      </c>
      <c r="J5425">
        <v>7</v>
      </c>
      <c r="K5425" t="s">
        <v>5613</v>
      </c>
      <c r="L5425">
        <v>70</v>
      </c>
      <c r="M5425">
        <v>10</v>
      </c>
      <c r="N5425" t="s">
        <v>6085</v>
      </c>
      <c r="O5425" t="s">
        <v>461</v>
      </c>
    </row>
    <row r="5426" spans="1:15" x14ac:dyDescent="0.3">
      <c r="A5426">
        <v>202831</v>
      </c>
      <c r="B5426">
        <v>122</v>
      </c>
      <c r="C5426" t="s">
        <v>552</v>
      </c>
      <c r="D5426" t="s">
        <v>2702</v>
      </c>
      <c r="E5426" t="s">
        <v>4013</v>
      </c>
      <c r="F5426" s="440">
        <v>46049</v>
      </c>
      <c r="G5426">
        <v>17838</v>
      </c>
      <c r="H5426" t="s">
        <v>5816</v>
      </c>
      <c r="I5426" t="s">
        <v>4764</v>
      </c>
      <c r="J5426">
        <v>6</v>
      </c>
      <c r="K5426" t="s">
        <v>5703</v>
      </c>
      <c r="L5426">
        <v>60</v>
      </c>
      <c r="M5426">
        <v>10</v>
      </c>
      <c r="N5426" t="s">
        <v>6085</v>
      </c>
      <c r="O5426" t="s">
        <v>461</v>
      </c>
    </row>
    <row r="5427" spans="1:15" x14ac:dyDescent="0.3">
      <c r="A5427">
        <v>202831</v>
      </c>
      <c r="B5427">
        <v>122</v>
      </c>
      <c r="C5427" t="s">
        <v>552</v>
      </c>
      <c r="D5427" t="s">
        <v>2702</v>
      </c>
      <c r="E5427" t="s">
        <v>4013</v>
      </c>
      <c r="F5427" s="440">
        <v>46049</v>
      </c>
      <c r="G5427">
        <v>19203</v>
      </c>
      <c r="H5427" t="s">
        <v>5692</v>
      </c>
      <c r="I5427" t="s">
        <v>6085</v>
      </c>
      <c r="J5427">
        <v>56</v>
      </c>
      <c r="K5427" t="s">
        <v>5613</v>
      </c>
      <c r="L5427">
        <v>178.08</v>
      </c>
      <c r="M5427">
        <v>3.18</v>
      </c>
      <c r="N5427" t="s">
        <v>6085</v>
      </c>
      <c r="O5427" t="s">
        <v>461</v>
      </c>
    </row>
    <row r="5428" spans="1:15" x14ac:dyDescent="0.3">
      <c r="A5428">
        <v>202830</v>
      </c>
      <c r="B5428">
        <v>122</v>
      </c>
      <c r="C5428" t="s">
        <v>552</v>
      </c>
      <c r="D5428" t="s">
        <v>2727</v>
      </c>
      <c r="E5428" t="s">
        <v>4014</v>
      </c>
      <c r="F5428" s="440">
        <v>46048</v>
      </c>
      <c r="G5428">
        <v>26592</v>
      </c>
      <c r="H5428" t="s">
        <v>5717</v>
      </c>
      <c r="I5428" t="s">
        <v>6085</v>
      </c>
      <c r="J5428">
        <v>29.27</v>
      </c>
      <c r="K5428" t="s">
        <v>5598</v>
      </c>
      <c r="L5428">
        <v>1082.99</v>
      </c>
      <c r="M5428">
        <v>37</v>
      </c>
      <c r="N5428" t="s">
        <v>6085</v>
      </c>
      <c r="O5428" t="s">
        <v>461</v>
      </c>
    </row>
    <row r="5429" spans="1:15" x14ac:dyDescent="0.3">
      <c r="A5429">
        <v>202830</v>
      </c>
      <c r="B5429">
        <v>122</v>
      </c>
      <c r="C5429" t="s">
        <v>552</v>
      </c>
      <c r="D5429" t="s">
        <v>2727</v>
      </c>
      <c r="E5429" t="s">
        <v>4014</v>
      </c>
      <c r="F5429" s="440">
        <v>46048</v>
      </c>
      <c r="G5429">
        <v>26582</v>
      </c>
      <c r="H5429" t="s">
        <v>5711</v>
      </c>
      <c r="I5429" t="s">
        <v>6085</v>
      </c>
      <c r="J5429">
        <v>21.46</v>
      </c>
      <c r="K5429" t="s">
        <v>5598</v>
      </c>
      <c r="L5429">
        <v>2768.34</v>
      </c>
      <c r="M5429">
        <v>129</v>
      </c>
      <c r="N5429" t="s">
        <v>6085</v>
      </c>
      <c r="O5429" t="s">
        <v>461</v>
      </c>
    </row>
    <row r="5430" spans="1:15" x14ac:dyDescent="0.3">
      <c r="A5430">
        <v>202830</v>
      </c>
      <c r="B5430">
        <v>122</v>
      </c>
      <c r="C5430" t="s">
        <v>552</v>
      </c>
      <c r="D5430" t="s">
        <v>2727</v>
      </c>
      <c r="E5430" t="s">
        <v>4014</v>
      </c>
      <c r="F5430" s="440">
        <v>46048</v>
      </c>
      <c r="G5430">
        <v>26584</v>
      </c>
      <c r="H5430" t="s">
        <v>5713</v>
      </c>
      <c r="I5430" t="s">
        <v>6085</v>
      </c>
      <c r="J5430">
        <v>10.06</v>
      </c>
      <c r="K5430" t="s">
        <v>5598</v>
      </c>
      <c r="L5430">
        <v>814.86</v>
      </c>
      <c r="M5430">
        <v>81</v>
      </c>
      <c r="N5430" t="s">
        <v>6085</v>
      </c>
      <c r="O5430" t="s">
        <v>461</v>
      </c>
    </row>
    <row r="5431" spans="1:15" x14ac:dyDescent="0.3">
      <c r="A5431">
        <v>202830</v>
      </c>
      <c r="B5431">
        <v>122</v>
      </c>
      <c r="C5431" t="s">
        <v>552</v>
      </c>
      <c r="D5431" t="s">
        <v>2727</v>
      </c>
      <c r="E5431" t="s">
        <v>4014</v>
      </c>
      <c r="F5431" s="440">
        <v>46048</v>
      </c>
      <c r="G5431">
        <v>28479</v>
      </c>
      <c r="H5431" t="s">
        <v>5959</v>
      </c>
      <c r="I5431" t="s">
        <v>6085</v>
      </c>
      <c r="J5431">
        <v>40.4</v>
      </c>
      <c r="K5431" t="s">
        <v>5598</v>
      </c>
      <c r="L5431">
        <v>3272.4</v>
      </c>
      <c r="M5431">
        <v>81</v>
      </c>
      <c r="N5431" t="s">
        <v>6085</v>
      </c>
      <c r="O5431" t="s">
        <v>461</v>
      </c>
    </row>
    <row r="5432" spans="1:15" x14ac:dyDescent="0.3">
      <c r="A5432">
        <v>202828</v>
      </c>
      <c r="B5432">
        <v>122</v>
      </c>
      <c r="C5432" t="s">
        <v>552</v>
      </c>
      <c r="D5432" t="s">
        <v>2706</v>
      </c>
      <c r="E5432" t="s">
        <v>4015</v>
      </c>
      <c r="F5432" s="440">
        <v>46048</v>
      </c>
      <c r="G5432">
        <v>20752</v>
      </c>
      <c r="H5432" t="s">
        <v>5624</v>
      </c>
      <c r="I5432" t="s">
        <v>6085</v>
      </c>
      <c r="J5432">
        <v>2</v>
      </c>
      <c r="K5432" t="s">
        <v>5625</v>
      </c>
      <c r="L5432">
        <v>212</v>
      </c>
      <c r="M5432">
        <v>106</v>
      </c>
      <c r="N5432" t="s">
        <v>6085</v>
      </c>
      <c r="O5432" t="s">
        <v>461</v>
      </c>
    </row>
    <row r="5433" spans="1:15" x14ac:dyDescent="0.3">
      <c r="A5433">
        <v>202828</v>
      </c>
      <c r="B5433">
        <v>122</v>
      </c>
      <c r="C5433" t="s">
        <v>552</v>
      </c>
      <c r="D5433" t="s">
        <v>2706</v>
      </c>
      <c r="E5433" t="s">
        <v>4015</v>
      </c>
      <c r="F5433" s="440">
        <v>46048</v>
      </c>
      <c r="G5433">
        <v>21017</v>
      </c>
      <c r="H5433" t="s">
        <v>5673</v>
      </c>
      <c r="I5433" t="s">
        <v>6085</v>
      </c>
      <c r="J5433">
        <v>6</v>
      </c>
      <c r="K5433" t="s">
        <v>6115</v>
      </c>
      <c r="L5433">
        <v>959.94</v>
      </c>
      <c r="M5433">
        <v>159.99</v>
      </c>
      <c r="N5433" t="s">
        <v>6085</v>
      </c>
      <c r="O5433" t="s">
        <v>461</v>
      </c>
    </row>
    <row r="5434" spans="1:15" x14ac:dyDescent="0.3">
      <c r="A5434">
        <v>202828</v>
      </c>
      <c r="B5434">
        <v>122</v>
      </c>
      <c r="C5434" t="s">
        <v>552</v>
      </c>
      <c r="D5434" t="s">
        <v>2706</v>
      </c>
      <c r="E5434" t="s">
        <v>4015</v>
      </c>
      <c r="F5434" s="440">
        <v>46048</v>
      </c>
      <c r="G5434">
        <v>26020</v>
      </c>
      <c r="H5434" t="s">
        <v>5639</v>
      </c>
      <c r="I5434" t="s">
        <v>6085</v>
      </c>
      <c r="J5434">
        <v>36</v>
      </c>
      <c r="K5434" t="s">
        <v>5613</v>
      </c>
      <c r="L5434">
        <v>517.67999999999995</v>
      </c>
      <c r="M5434">
        <v>14.38</v>
      </c>
      <c r="N5434" t="s">
        <v>6085</v>
      </c>
      <c r="O5434" t="s">
        <v>461</v>
      </c>
    </row>
    <row r="5435" spans="1:15" x14ac:dyDescent="0.3">
      <c r="A5435">
        <v>202828</v>
      </c>
      <c r="B5435">
        <v>122</v>
      </c>
      <c r="C5435" t="s">
        <v>552</v>
      </c>
      <c r="D5435" t="s">
        <v>2706</v>
      </c>
      <c r="E5435" t="s">
        <v>4015</v>
      </c>
      <c r="F5435" s="440">
        <v>46048</v>
      </c>
      <c r="G5435">
        <v>19421</v>
      </c>
      <c r="H5435" t="s">
        <v>5963</v>
      </c>
      <c r="I5435" t="s">
        <v>6085</v>
      </c>
      <c r="J5435">
        <v>5</v>
      </c>
      <c r="K5435" t="s">
        <v>5703</v>
      </c>
      <c r="L5435">
        <v>265.2</v>
      </c>
      <c r="M5435">
        <v>53.04</v>
      </c>
      <c r="N5435" t="s">
        <v>6085</v>
      </c>
      <c r="O5435" t="s">
        <v>461</v>
      </c>
    </row>
    <row r="5436" spans="1:15" x14ac:dyDescent="0.3">
      <c r="A5436">
        <v>202828</v>
      </c>
      <c r="B5436">
        <v>122</v>
      </c>
      <c r="C5436" t="s">
        <v>552</v>
      </c>
      <c r="D5436" t="s">
        <v>2706</v>
      </c>
      <c r="E5436" t="s">
        <v>4015</v>
      </c>
      <c r="F5436" s="440">
        <v>46048</v>
      </c>
      <c r="G5436">
        <v>25209</v>
      </c>
      <c r="H5436" t="s">
        <v>5902</v>
      </c>
      <c r="I5436" t="s">
        <v>6085</v>
      </c>
      <c r="J5436">
        <v>3</v>
      </c>
      <c r="K5436" t="s">
        <v>5613</v>
      </c>
      <c r="L5436">
        <v>180</v>
      </c>
      <c r="M5436">
        <v>60</v>
      </c>
      <c r="N5436" t="s">
        <v>6085</v>
      </c>
      <c r="O5436" t="s">
        <v>461</v>
      </c>
    </row>
    <row r="5437" spans="1:15" x14ac:dyDescent="0.3">
      <c r="A5437">
        <v>202828</v>
      </c>
      <c r="B5437">
        <v>122</v>
      </c>
      <c r="C5437" t="s">
        <v>552</v>
      </c>
      <c r="D5437" t="s">
        <v>2706</v>
      </c>
      <c r="E5437" t="s">
        <v>4015</v>
      </c>
      <c r="F5437" s="440">
        <v>46048</v>
      </c>
      <c r="G5437">
        <v>19434</v>
      </c>
      <c r="H5437" t="s">
        <v>5906</v>
      </c>
      <c r="I5437" t="s">
        <v>6085</v>
      </c>
      <c r="J5437">
        <v>2</v>
      </c>
      <c r="K5437" t="s">
        <v>6209</v>
      </c>
      <c r="L5437">
        <v>47.96</v>
      </c>
      <c r="M5437">
        <v>23.98</v>
      </c>
      <c r="N5437" t="s">
        <v>6085</v>
      </c>
      <c r="O5437" t="s">
        <v>461</v>
      </c>
    </row>
    <row r="5438" spans="1:15" x14ac:dyDescent="0.3">
      <c r="A5438">
        <v>202828</v>
      </c>
      <c r="B5438">
        <v>122</v>
      </c>
      <c r="C5438" t="s">
        <v>552</v>
      </c>
      <c r="D5438" t="s">
        <v>2706</v>
      </c>
      <c r="E5438" t="s">
        <v>4015</v>
      </c>
      <c r="F5438" s="440">
        <v>46048</v>
      </c>
      <c r="G5438">
        <v>20242</v>
      </c>
      <c r="H5438" t="s">
        <v>5649</v>
      </c>
      <c r="I5438" t="s">
        <v>6085</v>
      </c>
      <c r="J5438">
        <v>3</v>
      </c>
      <c r="K5438" t="s">
        <v>5605</v>
      </c>
      <c r="L5438">
        <v>42.3</v>
      </c>
      <c r="M5438">
        <v>14.1</v>
      </c>
      <c r="N5438" t="s">
        <v>6085</v>
      </c>
      <c r="O5438" t="s">
        <v>461</v>
      </c>
    </row>
    <row r="5439" spans="1:15" x14ac:dyDescent="0.3">
      <c r="A5439">
        <v>202828</v>
      </c>
      <c r="B5439">
        <v>122</v>
      </c>
      <c r="C5439" t="s">
        <v>552</v>
      </c>
      <c r="D5439" t="s">
        <v>2706</v>
      </c>
      <c r="E5439" t="s">
        <v>4015</v>
      </c>
      <c r="F5439" s="440">
        <v>46048</v>
      </c>
      <c r="G5439">
        <v>20645</v>
      </c>
      <c r="H5439" t="s">
        <v>5664</v>
      </c>
      <c r="I5439" t="s">
        <v>6085</v>
      </c>
      <c r="J5439">
        <v>6</v>
      </c>
      <c r="K5439" t="s">
        <v>6091</v>
      </c>
      <c r="L5439">
        <v>135.6</v>
      </c>
      <c r="M5439">
        <v>22.6</v>
      </c>
      <c r="N5439" t="s">
        <v>6085</v>
      </c>
      <c r="O5439" t="s">
        <v>461</v>
      </c>
    </row>
    <row r="5440" spans="1:15" x14ac:dyDescent="0.3">
      <c r="A5440">
        <v>202828</v>
      </c>
      <c r="B5440">
        <v>122</v>
      </c>
      <c r="C5440" t="s">
        <v>552</v>
      </c>
      <c r="D5440" t="s">
        <v>2706</v>
      </c>
      <c r="E5440" t="s">
        <v>4015</v>
      </c>
      <c r="F5440" s="440">
        <v>46048</v>
      </c>
      <c r="G5440">
        <v>20358</v>
      </c>
      <c r="H5440" t="s">
        <v>5648</v>
      </c>
      <c r="I5440" t="s">
        <v>6085</v>
      </c>
      <c r="J5440">
        <v>15</v>
      </c>
      <c r="K5440" t="s">
        <v>5605</v>
      </c>
      <c r="L5440">
        <v>213.6</v>
      </c>
      <c r="M5440">
        <v>14.24</v>
      </c>
      <c r="N5440" t="s">
        <v>6085</v>
      </c>
      <c r="O5440" t="s">
        <v>461</v>
      </c>
    </row>
    <row r="5441" spans="1:15" x14ac:dyDescent="0.3">
      <c r="A5441">
        <v>202828</v>
      </c>
      <c r="B5441">
        <v>122</v>
      </c>
      <c r="C5441" t="s">
        <v>552</v>
      </c>
      <c r="D5441" t="s">
        <v>2706</v>
      </c>
      <c r="E5441" t="s">
        <v>4015</v>
      </c>
      <c r="F5441" s="440">
        <v>46048</v>
      </c>
      <c r="G5441">
        <v>20360</v>
      </c>
      <c r="H5441" t="s">
        <v>5646</v>
      </c>
      <c r="I5441" t="s">
        <v>6085</v>
      </c>
      <c r="J5441">
        <v>5</v>
      </c>
      <c r="K5441" t="s">
        <v>6139</v>
      </c>
      <c r="L5441">
        <v>108.25</v>
      </c>
      <c r="M5441">
        <v>21.65</v>
      </c>
      <c r="N5441" t="s">
        <v>6085</v>
      </c>
      <c r="O5441" t="s">
        <v>461</v>
      </c>
    </row>
    <row r="5442" spans="1:15" x14ac:dyDescent="0.3">
      <c r="A5442">
        <v>202828</v>
      </c>
      <c r="B5442">
        <v>122</v>
      </c>
      <c r="C5442" t="s">
        <v>552</v>
      </c>
      <c r="D5442" t="s">
        <v>2706</v>
      </c>
      <c r="E5442" t="s">
        <v>4015</v>
      </c>
      <c r="F5442" s="440">
        <v>46048</v>
      </c>
      <c r="G5442">
        <v>21093</v>
      </c>
      <c r="H5442" t="s">
        <v>5608</v>
      </c>
      <c r="I5442" t="s">
        <v>6085</v>
      </c>
      <c r="J5442">
        <v>20</v>
      </c>
      <c r="K5442" t="s">
        <v>5613</v>
      </c>
      <c r="L5442">
        <v>92.8</v>
      </c>
      <c r="M5442">
        <v>4.6399999999999997</v>
      </c>
      <c r="N5442" t="s">
        <v>6085</v>
      </c>
      <c r="O5442" t="s">
        <v>461</v>
      </c>
    </row>
    <row r="5443" spans="1:15" x14ac:dyDescent="0.3">
      <c r="A5443">
        <v>202828</v>
      </c>
      <c r="B5443">
        <v>122</v>
      </c>
      <c r="C5443" t="s">
        <v>552</v>
      </c>
      <c r="D5443" t="s">
        <v>2706</v>
      </c>
      <c r="E5443" t="s">
        <v>4015</v>
      </c>
      <c r="F5443" s="440">
        <v>46048</v>
      </c>
      <c r="G5443">
        <v>21010</v>
      </c>
      <c r="H5443" t="s">
        <v>5674</v>
      </c>
      <c r="I5443" t="s">
        <v>6085</v>
      </c>
      <c r="J5443">
        <v>40</v>
      </c>
      <c r="K5443" t="s">
        <v>6140</v>
      </c>
      <c r="L5443">
        <v>491.2</v>
      </c>
      <c r="M5443">
        <v>12.28</v>
      </c>
      <c r="N5443" t="s">
        <v>6085</v>
      </c>
      <c r="O5443" t="s">
        <v>461</v>
      </c>
    </row>
    <row r="5444" spans="1:15" x14ac:dyDescent="0.3">
      <c r="A5444">
        <v>202828</v>
      </c>
      <c r="B5444">
        <v>122</v>
      </c>
      <c r="C5444" t="s">
        <v>552</v>
      </c>
      <c r="D5444" t="s">
        <v>2706</v>
      </c>
      <c r="E5444" t="s">
        <v>4015</v>
      </c>
      <c r="F5444" s="440">
        <v>46048</v>
      </c>
      <c r="G5444">
        <v>20672</v>
      </c>
      <c r="H5444" t="s">
        <v>5642</v>
      </c>
      <c r="I5444" t="s">
        <v>6085</v>
      </c>
      <c r="J5444">
        <v>6</v>
      </c>
      <c r="K5444" t="s">
        <v>5605</v>
      </c>
      <c r="L5444">
        <v>181.02</v>
      </c>
      <c r="M5444">
        <v>30.17</v>
      </c>
      <c r="N5444" t="s">
        <v>6085</v>
      </c>
      <c r="O5444" t="s">
        <v>461</v>
      </c>
    </row>
    <row r="5445" spans="1:15" x14ac:dyDescent="0.3">
      <c r="A5445">
        <v>202828</v>
      </c>
      <c r="B5445">
        <v>122</v>
      </c>
      <c r="C5445" t="s">
        <v>552</v>
      </c>
      <c r="D5445" t="s">
        <v>2706</v>
      </c>
      <c r="E5445" t="s">
        <v>4015</v>
      </c>
      <c r="F5445" s="440">
        <v>46048</v>
      </c>
      <c r="G5445">
        <v>20301</v>
      </c>
      <c r="H5445" t="s">
        <v>5617</v>
      </c>
      <c r="I5445" t="s">
        <v>6085</v>
      </c>
      <c r="J5445">
        <v>4</v>
      </c>
      <c r="K5445" t="s">
        <v>5605</v>
      </c>
      <c r="L5445">
        <v>83.12</v>
      </c>
      <c r="M5445">
        <v>20.78</v>
      </c>
      <c r="N5445" t="s">
        <v>6085</v>
      </c>
      <c r="O5445" t="s">
        <v>461</v>
      </c>
    </row>
    <row r="5446" spans="1:15" x14ac:dyDescent="0.3">
      <c r="A5446">
        <v>202825</v>
      </c>
      <c r="B5446">
        <v>122</v>
      </c>
      <c r="C5446" t="s">
        <v>552</v>
      </c>
      <c r="D5446" t="s">
        <v>2723</v>
      </c>
      <c r="E5446" t="s">
        <v>4016</v>
      </c>
      <c r="F5446" s="440">
        <v>46048</v>
      </c>
      <c r="G5446">
        <v>25416</v>
      </c>
      <c r="H5446" t="s">
        <v>5905</v>
      </c>
      <c r="I5446" t="s">
        <v>6085</v>
      </c>
      <c r="J5446">
        <v>24</v>
      </c>
      <c r="K5446" t="s">
        <v>5613</v>
      </c>
      <c r="L5446">
        <v>357.6</v>
      </c>
      <c r="M5446">
        <v>14.9</v>
      </c>
      <c r="N5446" t="s">
        <v>4764</v>
      </c>
      <c r="O5446" t="s">
        <v>461</v>
      </c>
    </row>
    <row r="5447" spans="1:15" x14ac:dyDescent="0.3">
      <c r="A5447">
        <v>202821</v>
      </c>
      <c r="B5447">
        <v>122</v>
      </c>
      <c r="C5447" t="s">
        <v>552</v>
      </c>
      <c r="D5447" t="s">
        <v>2704</v>
      </c>
      <c r="E5447" t="s">
        <v>4017</v>
      </c>
      <c r="F5447" s="440">
        <v>46048</v>
      </c>
      <c r="G5447">
        <v>19502</v>
      </c>
      <c r="H5447" t="s">
        <v>6015</v>
      </c>
      <c r="I5447" t="s">
        <v>6085</v>
      </c>
      <c r="J5447">
        <v>0.7</v>
      </c>
      <c r="K5447" t="s">
        <v>5598</v>
      </c>
      <c r="L5447">
        <v>12.69</v>
      </c>
      <c r="M5447">
        <v>18.128571000000001</v>
      </c>
      <c r="N5447" t="s">
        <v>6085</v>
      </c>
      <c r="O5447" t="s">
        <v>461</v>
      </c>
    </row>
    <row r="5448" spans="1:15" x14ac:dyDescent="0.3">
      <c r="A5448">
        <v>202821</v>
      </c>
      <c r="B5448">
        <v>122</v>
      </c>
      <c r="C5448" t="s">
        <v>552</v>
      </c>
      <c r="D5448" t="s">
        <v>2704</v>
      </c>
      <c r="E5448" t="s">
        <v>4017</v>
      </c>
      <c r="F5448" s="440">
        <v>46048</v>
      </c>
      <c r="G5448">
        <v>19748</v>
      </c>
      <c r="H5448" t="s">
        <v>5983</v>
      </c>
      <c r="I5448" t="s">
        <v>6085</v>
      </c>
      <c r="J5448">
        <v>3</v>
      </c>
      <c r="K5448" t="s">
        <v>5598</v>
      </c>
      <c r="L5448">
        <v>35.549999999999997</v>
      </c>
      <c r="M5448">
        <v>11.85</v>
      </c>
      <c r="N5448" t="s">
        <v>6085</v>
      </c>
      <c r="O5448" t="s">
        <v>461</v>
      </c>
    </row>
    <row r="5449" spans="1:15" x14ac:dyDescent="0.3">
      <c r="A5449">
        <v>202821</v>
      </c>
      <c r="B5449">
        <v>122</v>
      </c>
      <c r="C5449" t="s">
        <v>552</v>
      </c>
      <c r="D5449" t="s">
        <v>2704</v>
      </c>
      <c r="E5449" t="s">
        <v>4017</v>
      </c>
      <c r="F5449" s="440">
        <v>46048</v>
      </c>
      <c r="G5449">
        <v>19751</v>
      </c>
      <c r="H5449" t="s">
        <v>5938</v>
      </c>
      <c r="I5449" t="s">
        <v>6085</v>
      </c>
      <c r="J5449">
        <v>7</v>
      </c>
      <c r="K5449" t="s">
        <v>5598</v>
      </c>
      <c r="L5449">
        <v>90.86</v>
      </c>
      <c r="M5449">
        <v>12.98</v>
      </c>
      <c r="N5449" t="s">
        <v>6085</v>
      </c>
      <c r="O5449" t="s">
        <v>461</v>
      </c>
    </row>
    <row r="5450" spans="1:15" x14ac:dyDescent="0.3">
      <c r="A5450">
        <v>202821</v>
      </c>
      <c r="B5450">
        <v>122</v>
      </c>
      <c r="C5450" t="s">
        <v>552</v>
      </c>
      <c r="D5450" t="s">
        <v>2704</v>
      </c>
      <c r="E5450" t="s">
        <v>4017</v>
      </c>
      <c r="F5450" s="440">
        <v>46048</v>
      </c>
      <c r="G5450">
        <v>19759</v>
      </c>
      <c r="H5450" t="s">
        <v>6016</v>
      </c>
      <c r="I5450" t="s">
        <v>6085</v>
      </c>
      <c r="J5450">
        <v>5</v>
      </c>
      <c r="K5450" t="s">
        <v>5598</v>
      </c>
      <c r="L5450">
        <v>54.75</v>
      </c>
      <c r="M5450">
        <v>10.95</v>
      </c>
      <c r="N5450" t="s">
        <v>6085</v>
      </c>
      <c r="O5450" t="s">
        <v>461</v>
      </c>
    </row>
    <row r="5451" spans="1:15" x14ac:dyDescent="0.3">
      <c r="A5451">
        <v>202821</v>
      </c>
      <c r="B5451">
        <v>122</v>
      </c>
      <c r="C5451" t="s">
        <v>552</v>
      </c>
      <c r="D5451" t="s">
        <v>2704</v>
      </c>
      <c r="E5451" t="s">
        <v>4017</v>
      </c>
      <c r="F5451" s="440">
        <v>46048</v>
      </c>
      <c r="G5451">
        <v>19657</v>
      </c>
      <c r="H5451" t="s">
        <v>5916</v>
      </c>
      <c r="I5451" t="s">
        <v>6085</v>
      </c>
      <c r="J5451">
        <v>2</v>
      </c>
      <c r="K5451" t="s">
        <v>5598</v>
      </c>
      <c r="L5451">
        <v>10.74</v>
      </c>
      <c r="M5451">
        <v>5.37</v>
      </c>
      <c r="N5451" t="s">
        <v>6085</v>
      </c>
      <c r="O5451" t="s">
        <v>461</v>
      </c>
    </row>
    <row r="5452" spans="1:15" x14ac:dyDescent="0.3">
      <c r="A5452">
        <v>202821</v>
      </c>
      <c r="B5452">
        <v>122</v>
      </c>
      <c r="C5452" t="s">
        <v>552</v>
      </c>
      <c r="D5452" t="s">
        <v>2704</v>
      </c>
      <c r="E5452" t="s">
        <v>4017</v>
      </c>
      <c r="F5452" s="440">
        <v>46048</v>
      </c>
      <c r="G5452">
        <v>23186</v>
      </c>
      <c r="H5452" t="s">
        <v>5955</v>
      </c>
      <c r="I5452" t="s">
        <v>6085</v>
      </c>
      <c r="J5452">
        <v>10</v>
      </c>
      <c r="K5452" t="s">
        <v>5598</v>
      </c>
      <c r="L5452">
        <v>125.4</v>
      </c>
      <c r="M5452">
        <v>12.54</v>
      </c>
      <c r="N5452" t="s">
        <v>6085</v>
      </c>
      <c r="O5452" t="s">
        <v>461</v>
      </c>
    </row>
    <row r="5453" spans="1:15" x14ac:dyDescent="0.3">
      <c r="A5453">
        <v>202817</v>
      </c>
      <c r="B5453">
        <v>122</v>
      </c>
      <c r="C5453" t="s">
        <v>552</v>
      </c>
      <c r="D5453" t="s">
        <v>2709</v>
      </c>
      <c r="E5453" t="s">
        <v>4018</v>
      </c>
      <c r="F5453" s="440">
        <v>46048</v>
      </c>
      <c r="G5453">
        <v>23082</v>
      </c>
      <c r="H5453" t="s">
        <v>5697</v>
      </c>
      <c r="I5453" t="s">
        <v>6085</v>
      </c>
      <c r="J5453">
        <v>12</v>
      </c>
      <c r="K5453" t="s">
        <v>5598</v>
      </c>
      <c r="L5453">
        <v>946.8</v>
      </c>
      <c r="M5453">
        <v>78.900000000000006</v>
      </c>
      <c r="N5453" t="s">
        <v>6085</v>
      </c>
      <c r="O5453" t="s">
        <v>461</v>
      </c>
    </row>
    <row r="5454" spans="1:15" x14ac:dyDescent="0.3">
      <c r="A5454">
        <v>202812</v>
      </c>
      <c r="B5454">
        <v>122</v>
      </c>
      <c r="C5454" t="s">
        <v>552</v>
      </c>
      <c r="D5454" t="s">
        <v>3769</v>
      </c>
      <c r="E5454" t="s">
        <v>4019</v>
      </c>
      <c r="F5454" s="440">
        <v>46048</v>
      </c>
      <c r="G5454">
        <v>19787</v>
      </c>
      <c r="H5454" t="s">
        <v>5914</v>
      </c>
      <c r="I5454" t="s">
        <v>6085</v>
      </c>
      <c r="J5454">
        <v>4</v>
      </c>
      <c r="K5454" t="s">
        <v>5598</v>
      </c>
      <c r="L5454">
        <v>20</v>
      </c>
      <c r="M5454">
        <v>5</v>
      </c>
      <c r="N5454" t="s">
        <v>6085</v>
      </c>
      <c r="O5454" t="s">
        <v>461</v>
      </c>
    </row>
    <row r="5455" spans="1:15" x14ac:dyDescent="0.3">
      <c r="A5455">
        <v>202812</v>
      </c>
      <c r="B5455">
        <v>122</v>
      </c>
      <c r="C5455" t="s">
        <v>552</v>
      </c>
      <c r="D5455" t="s">
        <v>3769</v>
      </c>
      <c r="E5455" t="s">
        <v>4019</v>
      </c>
      <c r="F5455" s="440">
        <v>46048</v>
      </c>
      <c r="G5455">
        <v>19721</v>
      </c>
      <c r="H5455" t="s">
        <v>5952</v>
      </c>
      <c r="I5455" t="s">
        <v>6085</v>
      </c>
      <c r="J5455">
        <v>1.2</v>
      </c>
      <c r="K5455" t="s">
        <v>5598</v>
      </c>
      <c r="L5455">
        <v>45</v>
      </c>
      <c r="M5455">
        <v>37.5</v>
      </c>
      <c r="N5455" t="s">
        <v>6085</v>
      </c>
      <c r="O5455" t="s">
        <v>461</v>
      </c>
    </row>
    <row r="5456" spans="1:15" x14ac:dyDescent="0.3">
      <c r="A5456">
        <v>202812</v>
      </c>
      <c r="B5456">
        <v>122</v>
      </c>
      <c r="C5456" t="s">
        <v>552</v>
      </c>
      <c r="D5456" t="s">
        <v>3769</v>
      </c>
      <c r="E5456" t="s">
        <v>4019</v>
      </c>
      <c r="F5456" s="440">
        <v>46048</v>
      </c>
      <c r="G5456">
        <v>19743</v>
      </c>
      <c r="H5456" t="s">
        <v>5940</v>
      </c>
      <c r="I5456" t="s">
        <v>6085</v>
      </c>
      <c r="J5456">
        <v>6</v>
      </c>
      <c r="K5456" t="s">
        <v>5598</v>
      </c>
      <c r="L5456">
        <v>82.5</v>
      </c>
      <c r="M5456">
        <v>13.75</v>
      </c>
      <c r="N5456" t="s">
        <v>6085</v>
      </c>
      <c r="O5456" t="s">
        <v>461</v>
      </c>
    </row>
    <row r="5457" spans="1:15" x14ac:dyDescent="0.3">
      <c r="A5457">
        <v>202812</v>
      </c>
      <c r="B5457">
        <v>122</v>
      </c>
      <c r="C5457" t="s">
        <v>552</v>
      </c>
      <c r="D5457" t="s">
        <v>3769</v>
      </c>
      <c r="E5457" t="s">
        <v>4019</v>
      </c>
      <c r="F5457" s="440">
        <v>46048</v>
      </c>
      <c r="G5457">
        <v>17061</v>
      </c>
      <c r="H5457" t="s">
        <v>5954</v>
      </c>
      <c r="I5457" t="s">
        <v>6085</v>
      </c>
      <c r="J5457">
        <v>0.1</v>
      </c>
      <c r="K5457" t="s">
        <v>5598</v>
      </c>
      <c r="L5457">
        <v>8.75</v>
      </c>
      <c r="M5457">
        <v>87.5</v>
      </c>
      <c r="N5457" t="s">
        <v>6085</v>
      </c>
      <c r="O5457" t="s">
        <v>461</v>
      </c>
    </row>
    <row r="5458" spans="1:15" x14ac:dyDescent="0.3">
      <c r="A5458">
        <v>202812</v>
      </c>
      <c r="B5458">
        <v>122</v>
      </c>
      <c r="C5458" t="s">
        <v>552</v>
      </c>
      <c r="D5458" t="s">
        <v>3769</v>
      </c>
      <c r="E5458" t="s">
        <v>4019</v>
      </c>
      <c r="F5458" s="440">
        <v>46048</v>
      </c>
      <c r="G5458">
        <v>19846</v>
      </c>
      <c r="H5458" t="s">
        <v>6060</v>
      </c>
      <c r="I5458" t="s">
        <v>6085</v>
      </c>
      <c r="J5458">
        <v>0.5</v>
      </c>
      <c r="K5458" t="s">
        <v>5598</v>
      </c>
      <c r="L5458">
        <v>9.3800000000000008</v>
      </c>
      <c r="M5458">
        <v>18.760000000000002</v>
      </c>
      <c r="N5458" t="s">
        <v>6085</v>
      </c>
      <c r="O5458" t="s">
        <v>461</v>
      </c>
    </row>
    <row r="5459" spans="1:15" x14ac:dyDescent="0.3">
      <c r="A5459">
        <v>202812</v>
      </c>
      <c r="B5459">
        <v>122</v>
      </c>
      <c r="C5459" t="s">
        <v>552</v>
      </c>
      <c r="D5459" t="s">
        <v>3769</v>
      </c>
      <c r="E5459" t="s">
        <v>4019</v>
      </c>
      <c r="F5459" s="440">
        <v>46048</v>
      </c>
      <c r="G5459">
        <v>23096</v>
      </c>
      <c r="H5459" t="s">
        <v>5941</v>
      </c>
      <c r="I5459" t="s">
        <v>6085</v>
      </c>
      <c r="J5459">
        <v>60</v>
      </c>
      <c r="K5459" t="s">
        <v>5613</v>
      </c>
      <c r="L5459">
        <v>30</v>
      </c>
      <c r="M5459">
        <v>0.5</v>
      </c>
      <c r="N5459" t="s">
        <v>6085</v>
      </c>
      <c r="O5459" t="s">
        <v>461</v>
      </c>
    </row>
    <row r="5460" spans="1:15" x14ac:dyDescent="0.3">
      <c r="A5460">
        <v>202812</v>
      </c>
      <c r="B5460">
        <v>122</v>
      </c>
      <c r="C5460" t="s">
        <v>552</v>
      </c>
      <c r="D5460" t="s">
        <v>3769</v>
      </c>
      <c r="E5460" t="s">
        <v>4019</v>
      </c>
      <c r="F5460" s="440">
        <v>46048</v>
      </c>
      <c r="G5460">
        <v>25647</v>
      </c>
      <c r="H5460" t="s">
        <v>5918</v>
      </c>
      <c r="I5460" t="s">
        <v>6085</v>
      </c>
      <c r="J5460">
        <v>0.6</v>
      </c>
      <c r="K5460" t="s">
        <v>5598</v>
      </c>
      <c r="L5460">
        <v>12.5</v>
      </c>
      <c r="M5460">
        <v>20.833333</v>
      </c>
      <c r="N5460" t="s">
        <v>6085</v>
      </c>
      <c r="O5460" t="s">
        <v>461</v>
      </c>
    </row>
    <row r="5461" spans="1:15" x14ac:dyDescent="0.3">
      <c r="A5461">
        <v>202812</v>
      </c>
      <c r="B5461">
        <v>122</v>
      </c>
      <c r="C5461" t="s">
        <v>552</v>
      </c>
      <c r="D5461" t="s">
        <v>3769</v>
      </c>
      <c r="E5461" t="s">
        <v>4019</v>
      </c>
      <c r="F5461" s="440">
        <v>46048</v>
      </c>
      <c r="G5461">
        <v>23184</v>
      </c>
      <c r="H5461" t="s">
        <v>5956</v>
      </c>
      <c r="I5461" t="s">
        <v>6085</v>
      </c>
      <c r="J5461">
        <v>0.3</v>
      </c>
      <c r="K5461" t="s">
        <v>5598</v>
      </c>
      <c r="L5461">
        <v>2.63</v>
      </c>
      <c r="M5461">
        <v>8.766667</v>
      </c>
      <c r="N5461" t="s">
        <v>6085</v>
      </c>
      <c r="O5461" t="s">
        <v>461</v>
      </c>
    </row>
    <row r="5462" spans="1:15" x14ac:dyDescent="0.3">
      <c r="A5462">
        <v>202812</v>
      </c>
      <c r="B5462">
        <v>122</v>
      </c>
      <c r="C5462" t="s">
        <v>552</v>
      </c>
      <c r="D5462" t="s">
        <v>3769</v>
      </c>
      <c r="E5462" t="s">
        <v>4019</v>
      </c>
      <c r="F5462" s="440">
        <v>46048</v>
      </c>
      <c r="G5462">
        <v>26631</v>
      </c>
      <c r="H5462" t="s">
        <v>6117</v>
      </c>
      <c r="I5462" t="s">
        <v>6085</v>
      </c>
      <c r="J5462">
        <v>3</v>
      </c>
      <c r="K5462" t="s">
        <v>5598</v>
      </c>
      <c r="L5462">
        <v>150</v>
      </c>
      <c r="M5462">
        <v>50</v>
      </c>
      <c r="N5462" t="s">
        <v>6085</v>
      </c>
      <c r="O5462" t="s">
        <v>461</v>
      </c>
    </row>
    <row r="5463" spans="1:15" x14ac:dyDescent="0.3">
      <c r="A5463">
        <v>202812</v>
      </c>
      <c r="B5463">
        <v>122</v>
      </c>
      <c r="C5463" t="s">
        <v>552</v>
      </c>
      <c r="D5463" t="s">
        <v>3769</v>
      </c>
      <c r="E5463" t="s">
        <v>4019</v>
      </c>
      <c r="F5463" s="440">
        <v>46048</v>
      </c>
      <c r="G5463">
        <v>19472</v>
      </c>
      <c r="H5463" t="s">
        <v>6064</v>
      </c>
      <c r="I5463" t="s">
        <v>6085</v>
      </c>
      <c r="J5463">
        <v>0.6</v>
      </c>
      <c r="K5463" t="s">
        <v>5598</v>
      </c>
      <c r="L5463">
        <v>13.13</v>
      </c>
      <c r="M5463">
        <v>21.883333</v>
      </c>
      <c r="N5463" t="s">
        <v>6085</v>
      </c>
      <c r="O5463" t="s">
        <v>461</v>
      </c>
    </row>
    <row r="5464" spans="1:15" x14ac:dyDescent="0.3">
      <c r="A5464">
        <v>202810</v>
      </c>
      <c r="B5464">
        <v>122</v>
      </c>
      <c r="C5464" t="s">
        <v>552</v>
      </c>
      <c r="D5464" t="s">
        <v>2868</v>
      </c>
      <c r="E5464" t="s">
        <v>4020</v>
      </c>
      <c r="F5464" s="440">
        <v>46048</v>
      </c>
      <c r="G5464">
        <v>19370</v>
      </c>
      <c r="H5464" t="s">
        <v>5695</v>
      </c>
      <c r="I5464" t="s">
        <v>6085</v>
      </c>
      <c r="J5464">
        <v>16.98</v>
      </c>
      <c r="K5464" t="s">
        <v>5598</v>
      </c>
      <c r="L5464">
        <v>1609.7</v>
      </c>
      <c r="M5464">
        <v>94.799763999999996</v>
      </c>
      <c r="N5464" t="s">
        <v>6238</v>
      </c>
      <c r="O5464" t="s">
        <v>461</v>
      </c>
    </row>
    <row r="5465" spans="1:15" x14ac:dyDescent="0.3">
      <c r="A5465">
        <v>202810</v>
      </c>
      <c r="B5465">
        <v>122</v>
      </c>
      <c r="C5465" t="s">
        <v>552</v>
      </c>
      <c r="D5465" t="s">
        <v>2868</v>
      </c>
      <c r="E5465" t="s">
        <v>4020</v>
      </c>
      <c r="F5465" s="440">
        <v>46048</v>
      </c>
      <c r="G5465">
        <v>25868</v>
      </c>
      <c r="H5465" t="s">
        <v>5890</v>
      </c>
      <c r="I5465" t="s">
        <v>6085</v>
      </c>
      <c r="J5465">
        <v>1.82</v>
      </c>
      <c r="K5465" t="s">
        <v>5598</v>
      </c>
      <c r="L5465">
        <v>179.09</v>
      </c>
      <c r="M5465">
        <v>98.401099000000002</v>
      </c>
      <c r="N5465" t="s">
        <v>6238</v>
      </c>
      <c r="O5465" t="s">
        <v>461</v>
      </c>
    </row>
    <row r="5466" spans="1:15" x14ac:dyDescent="0.3">
      <c r="A5466">
        <v>199462</v>
      </c>
      <c r="B5466">
        <v>122</v>
      </c>
      <c r="C5466" t="s">
        <v>552</v>
      </c>
      <c r="D5466" t="s">
        <v>2706</v>
      </c>
      <c r="E5466" t="s">
        <v>4021</v>
      </c>
      <c r="F5466" s="440">
        <v>46028</v>
      </c>
      <c r="G5466">
        <v>20358</v>
      </c>
      <c r="H5466" t="s">
        <v>5648</v>
      </c>
      <c r="I5466" t="s">
        <v>6085</v>
      </c>
      <c r="J5466">
        <v>12</v>
      </c>
      <c r="K5466" t="s">
        <v>5605</v>
      </c>
      <c r="L5466">
        <v>171.6</v>
      </c>
      <c r="M5466">
        <v>14.3</v>
      </c>
      <c r="N5466" t="s">
        <v>6238</v>
      </c>
      <c r="O5466" t="s">
        <v>461</v>
      </c>
    </row>
    <row r="5467" spans="1:15" x14ac:dyDescent="0.3">
      <c r="A5467">
        <v>199462</v>
      </c>
      <c r="B5467">
        <v>122</v>
      </c>
      <c r="C5467" t="s">
        <v>552</v>
      </c>
      <c r="D5467" t="s">
        <v>2706</v>
      </c>
      <c r="E5467" t="s">
        <v>4021</v>
      </c>
      <c r="F5467" s="440">
        <v>46028</v>
      </c>
      <c r="G5467">
        <v>20645</v>
      </c>
      <c r="H5467" t="s">
        <v>5664</v>
      </c>
      <c r="I5467" t="s">
        <v>6085</v>
      </c>
      <c r="J5467">
        <v>12</v>
      </c>
      <c r="K5467" t="s">
        <v>6091</v>
      </c>
      <c r="L5467">
        <v>271.2</v>
      </c>
      <c r="M5467">
        <v>22.6</v>
      </c>
      <c r="N5467" t="s">
        <v>6238</v>
      </c>
      <c r="O5467" t="s">
        <v>461</v>
      </c>
    </row>
    <row r="5468" spans="1:15" x14ac:dyDescent="0.3">
      <c r="A5468">
        <v>199462</v>
      </c>
      <c r="B5468">
        <v>122</v>
      </c>
      <c r="C5468" t="s">
        <v>552</v>
      </c>
      <c r="D5468" t="s">
        <v>2706</v>
      </c>
      <c r="E5468" t="s">
        <v>4021</v>
      </c>
      <c r="F5468" s="440">
        <v>46028</v>
      </c>
      <c r="G5468">
        <v>20227</v>
      </c>
      <c r="H5468" t="s">
        <v>5650</v>
      </c>
      <c r="I5468" t="s">
        <v>6085</v>
      </c>
      <c r="J5468">
        <v>5</v>
      </c>
      <c r="K5468" t="s">
        <v>5605</v>
      </c>
      <c r="L5468">
        <v>49.9</v>
      </c>
      <c r="M5468">
        <v>9.98</v>
      </c>
      <c r="N5468" t="s">
        <v>6238</v>
      </c>
      <c r="O5468" t="s">
        <v>461</v>
      </c>
    </row>
    <row r="5469" spans="1:15" x14ac:dyDescent="0.3">
      <c r="A5469">
        <v>199462</v>
      </c>
      <c r="B5469">
        <v>122</v>
      </c>
      <c r="C5469" t="s">
        <v>552</v>
      </c>
      <c r="D5469" t="s">
        <v>2706</v>
      </c>
      <c r="E5469" t="s">
        <v>4021</v>
      </c>
      <c r="F5469" s="440">
        <v>46028</v>
      </c>
      <c r="G5469">
        <v>20809</v>
      </c>
      <c r="H5469" t="s">
        <v>5627</v>
      </c>
      <c r="I5469" t="s">
        <v>6085</v>
      </c>
      <c r="J5469">
        <v>10</v>
      </c>
      <c r="K5469" t="s">
        <v>5605</v>
      </c>
      <c r="L5469">
        <v>338.8</v>
      </c>
      <c r="M5469">
        <v>33.880000000000003</v>
      </c>
      <c r="N5469" t="s">
        <v>6238</v>
      </c>
      <c r="O5469" t="s">
        <v>461</v>
      </c>
    </row>
    <row r="5470" spans="1:15" x14ac:dyDescent="0.3">
      <c r="A5470">
        <v>199462</v>
      </c>
      <c r="B5470">
        <v>122</v>
      </c>
      <c r="C5470" t="s">
        <v>552</v>
      </c>
      <c r="D5470" t="s">
        <v>2706</v>
      </c>
      <c r="E5470" t="s">
        <v>4021</v>
      </c>
      <c r="F5470" s="440">
        <v>46028</v>
      </c>
      <c r="G5470">
        <v>20301</v>
      </c>
      <c r="H5470" t="s">
        <v>5617</v>
      </c>
      <c r="I5470" t="s">
        <v>6085</v>
      </c>
      <c r="J5470">
        <v>9</v>
      </c>
      <c r="K5470" t="s">
        <v>5605</v>
      </c>
      <c r="L5470">
        <v>187.02</v>
      </c>
      <c r="M5470">
        <v>20.78</v>
      </c>
      <c r="N5470" t="s">
        <v>6238</v>
      </c>
      <c r="O5470" t="s">
        <v>461</v>
      </c>
    </row>
    <row r="5471" spans="1:15" x14ac:dyDescent="0.3">
      <c r="A5471">
        <v>199462</v>
      </c>
      <c r="B5471">
        <v>122</v>
      </c>
      <c r="C5471" t="s">
        <v>552</v>
      </c>
      <c r="D5471" t="s">
        <v>2706</v>
      </c>
      <c r="E5471" t="s">
        <v>4021</v>
      </c>
      <c r="F5471" s="440">
        <v>46028</v>
      </c>
      <c r="G5471">
        <v>20751</v>
      </c>
      <c r="H5471" t="s">
        <v>6246</v>
      </c>
      <c r="I5471" t="s">
        <v>6085</v>
      </c>
      <c r="J5471">
        <v>2</v>
      </c>
      <c r="K5471" t="s">
        <v>5610</v>
      </c>
      <c r="L5471">
        <v>217.6</v>
      </c>
      <c r="M5471">
        <v>108.8</v>
      </c>
      <c r="N5471" t="s">
        <v>6238</v>
      </c>
      <c r="O5471" t="s">
        <v>461</v>
      </c>
    </row>
    <row r="5472" spans="1:15" x14ac:dyDescent="0.3">
      <c r="A5472">
        <v>199462</v>
      </c>
      <c r="B5472">
        <v>122</v>
      </c>
      <c r="C5472" t="s">
        <v>552</v>
      </c>
      <c r="D5472" t="s">
        <v>2706</v>
      </c>
      <c r="E5472" t="s">
        <v>4021</v>
      </c>
      <c r="F5472" s="440">
        <v>46028</v>
      </c>
      <c r="G5472">
        <v>21047</v>
      </c>
      <c r="H5472" t="s">
        <v>5621</v>
      </c>
      <c r="I5472" t="s">
        <v>6085</v>
      </c>
      <c r="J5472">
        <v>3</v>
      </c>
      <c r="K5472" t="s">
        <v>5622</v>
      </c>
      <c r="L5472">
        <v>415.08</v>
      </c>
      <c r="M5472">
        <v>138.36000000000001</v>
      </c>
      <c r="N5472" t="s">
        <v>6238</v>
      </c>
      <c r="O5472" t="s">
        <v>461</v>
      </c>
    </row>
    <row r="5473" spans="1:15" x14ac:dyDescent="0.3">
      <c r="A5473">
        <v>199462</v>
      </c>
      <c r="B5473">
        <v>122</v>
      </c>
      <c r="C5473" t="s">
        <v>552</v>
      </c>
      <c r="D5473" t="s">
        <v>2706</v>
      </c>
      <c r="E5473" t="s">
        <v>4021</v>
      </c>
      <c r="F5473" s="440">
        <v>46028</v>
      </c>
      <c r="G5473">
        <v>19979</v>
      </c>
      <c r="H5473" t="s">
        <v>5667</v>
      </c>
      <c r="I5473" t="s">
        <v>6085</v>
      </c>
      <c r="J5473">
        <v>10</v>
      </c>
      <c r="K5473" t="s">
        <v>5668</v>
      </c>
      <c r="L5473">
        <v>231.5</v>
      </c>
      <c r="M5473">
        <v>23.15</v>
      </c>
      <c r="N5473" t="s">
        <v>6238</v>
      </c>
      <c r="O5473" t="s">
        <v>461</v>
      </c>
    </row>
    <row r="5474" spans="1:15" x14ac:dyDescent="0.3">
      <c r="A5474">
        <v>199462</v>
      </c>
      <c r="B5474">
        <v>122</v>
      </c>
      <c r="C5474" t="s">
        <v>552</v>
      </c>
      <c r="D5474" t="s">
        <v>2706</v>
      </c>
      <c r="E5474" t="s">
        <v>4021</v>
      </c>
      <c r="F5474" s="440">
        <v>46028</v>
      </c>
      <c r="G5474">
        <v>21017</v>
      </c>
      <c r="H5474" t="s">
        <v>5673</v>
      </c>
      <c r="I5474" t="s">
        <v>6085</v>
      </c>
      <c r="J5474">
        <v>6</v>
      </c>
      <c r="K5474" t="s">
        <v>6115</v>
      </c>
      <c r="L5474">
        <v>1004.4</v>
      </c>
      <c r="M5474">
        <v>167.4</v>
      </c>
      <c r="N5474" t="s">
        <v>6238</v>
      </c>
      <c r="O5474" t="s">
        <v>461</v>
      </c>
    </row>
    <row r="5475" spans="1:15" x14ac:dyDescent="0.3">
      <c r="A5475">
        <v>199462</v>
      </c>
      <c r="B5475">
        <v>122</v>
      </c>
      <c r="C5475" t="s">
        <v>552</v>
      </c>
      <c r="D5475" t="s">
        <v>2706</v>
      </c>
      <c r="E5475" t="s">
        <v>4021</v>
      </c>
      <c r="F5475" s="440">
        <v>46028</v>
      </c>
      <c r="G5475">
        <v>21030</v>
      </c>
      <c r="H5475" t="s">
        <v>5620</v>
      </c>
      <c r="I5475" t="s">
        <v>6085</v>
      </c>
      <c r="J5475">
        <v>8</v>
      </c>
      <c r="K5475" t="s">
        <v>5613</v>
      </c>
      <c r="L5475">
        <v>153.6</v>
      </c>
      <c r="M5475">
        <v>19.2</v>
      </c>
      <c r="N5475" t="s">
        <v>6238</v>
      </c>
      <c r="O5475" t="s">
        <v>461</v>
      </c>
    </row>
    <row r="5476" spans="1:15" x14ac:dyDescent="0.3">
      <c r="A5476">
        <v>199462</v>
      </c>
      <c r="B5476">
        <v>122</v>
      </c>
      <c r="C5476" t="s">
        <v>552</v>
      </c>
      <c r="D5476" t="s">
        <v>2706</v>
      </c>
      <c r="E5476" t="s">
        <v>4021</v>
      </c>
      <c r="F5476" s="440">
        <v>46028</v>
      </c>
      <c r="G5476">
        <v>20410</v>
      </c>
      <c r="H5476" t="s">
        <v>5644</v>
      </c>
      <c r="I5476" t="s">
        <v>6085</v>
      </c>
      <c r="J5476">
        <v>4</v>
      </c>
      <c r="K5476" t="s">
        <v>5605</v>
      </c>
      <c r="L5476">
        <v>50.2</v>
      </c>
      <c r="M5476">
        <v>12.55</v>
      </c>
      <c r="N5476" t="s">
        <v>6238</v>
      </c>
      <c r="O5476" t="s">
        <v>461</v>
      </c>
    </row>
    <row r="5477" spans="1:15" x14ac:dyDescent="0.3">
      <c r="A5477">
        <v>199462</v>
      </c>
      <c r="B5477">
        <v>122</v>
      </c>
      <c r="C5477" t="s">
        <v>552</v>
      </c>
      <c r="D5477" t="s">
        <v>2706</v>
      </c>
      <c r="E5477" t="s">
        <v>4021</v>
      </c>
      <c r="F5477" s="440">
        <v>46028</v>
      </c>
      <c r="G5477">
        <v>26020</v>
      </c>
      <c r="H5477" t="s">
        <v>5639</v>
      </c>
      <c r="I5477" t="s">
        <v>6085</v>
      </c>
      <c r="J5477">
        <v>36</v>
      </c>
      <c r="K5477" t="s">
        <v>5613</v>
      </c>
      <c r="L5477">
        <v>517.67999999999995</v>
      </c>
      <c r="M5477">
        <v>14.38</v>
      </c>
      <c r="N5477" t="s">
        <v>6238</v>
      </c>
      <c r="O5477" t="s">
        <v>461</v>
      </c>
    </row>
    <row r="5478" spans="1:15" x14ac:dyDescent="0.3">
      <c r="A5478">
        <v>199462</v>
      </c>
      <c r="B5478">
        <v>122</v>
      </c>
      <c r="C5478" t="s">
        <v>552</v>
      </c>
      <c r="D5478" t="s">
        <v>2706</v>
      </c>
      <c r="E5478" t="s">
        <v>4021</v>
      </c>
      <c r="F5478" s="440">
        <v>46028</v>
      </c>
      <c r="G5478">
        <v>19421</v>
      </c>
      <c r="H5478" t="s">
        <v>5963</v>
      </c>
      <c r="I5478" t="s">
        <v>6085</v>
      </c>
      <c r="J5478">
        <v>5</v>
      </c>
      <c r="K5478" t="s">
        <v>5703</v>
      </c>
      <c r="L5478">
        <v>288.60000000000002</v>
      </c>
      <c r="M5478">
        <v>57.72</v>
      </c>
      <c r="N5478" t="s">
        <v>6238</v>
      </c>
      <c r="O5478" t="s">
        <v>461</v>
      </c>
    </row>
    <row r="5479" spans="1:15" x14ac:dyDescent="0.3">
      <c r="A5479">
        <v>199449</v>
      </c>
      <c r="B5479">
        <v>122</v>
      </c>
      <c r="C5479" t="s">
        <v>552</v>
      </c>
      <c r="D5479" t="s">
        <v>2746</v>
      </c>
      <c r="E5479" t="s">
        <v>4022</v>
      </c>
      <c r="F5479" s="440">
        <v>46045</v>
      </c>
      <c r="G5479">
        <v>27340</v>
      </c>
      <c r="H5479" t="s">
        <v>6118</v>
      </c>
      <c r="I5479" t="s">
        <v>4764</v>
      </c>
      <c r="J5479">
        <v>10</v>
      </c>
      <c r="K5479" t="s">
        <v>5605</v>
      </c>
      <c r="L5479">
        <v>536.20000000000005</v>
      </c>
      <c r="M5479">
        <v>53.62</v>
      </c>
      <c r="N5479" t="s">
        <v>4764</v>
      </c>
      <c r="O5479" t="s">
        <v>461</v>
      </c>
    </row>
    <row r="5480" spans="1:15" x14ac:dyDescent="0.3">
      <c r="A5480">
        <v>199449</v>
      </c>
      <c r="B5480">
        <v>122</v>
      </c>
      <c r="C5480" t="s">
        <v>552</v>
      </c>
      <c r="D5480" t="s">
        <v>2746</v>
      </c>
      <c r="E5480" t="s">
        <v>4022</v>
      </c>
      <c r="F5480" s="440">
        <v>46045</v>
      </c>
      <c r="G5480">
        <v>28316</v>
      </c>
      <c r="H5480" t="s">
        <v>6119</v>
      </c>
      <c r="I5480" t="s">
        <v>4764</v>
      </c>
      <c r="J5480">
        <v>6</v>
      </c>
      <c r="K5480" t="s">
        <v>5605</v>
      </c>
      <c r="L5480">
        <v>234.3</v>
      </c>
      <c r="M5480">
        <v>39.049999999999997</v>
      </c>
      <c r="N5480" t="s">
        <v>4764</v>
      </c>
      <c r="O5480" t="s">
        <v>461</v>
      </c>
    </row>
    <row r="5481" spans="1:15" x14ac:dyDescent="0.3">
      <c r="A5481">
        <v>199412</v>
      </c>
      <c r="B5481">
        <v>122</v>
      </c>
      <c r="C5481" t="s">
        <v>552</v>
      </c>
      <c r="D5481" t="s">
        <v>2758</v>
      </c>
      <c r="E5481" t="s">
        <v>4023</v>
      </c>
      <c r="F5481" s="440">
        <v>46046</v>
      </c>
      <c r="G5481">
        <v>28220</v>
      </c>
      <c r="H5481" t="s">
        <v>6126</v>
      </c>
      <c r="I5481" t="s">
        <v>6085</v>
      </c>
      <c r="J5481">
        <v>5</v>
      </c>
      <c r="K5481" t="s">
        <v>5598</v>
      </c>
      <c r="L5481">
        <v>200</v>
      </c>
      <c r="M5481">
        <v>40</v>
      </c>
      <c r="N5481" t="s">
        <v>6085</v>
      </c>
      <c r="O5481" t="s">
        <v>461</v>
      </c>
    </row>
    <row r="5482" spans="1:15" x14ac:dyDescent="0.3">
      <c r="A5482">
        <v>199412</v>
      </c>
      <c r="B5482">
        <v>122</v>
      </c>
      <c r="C5482" t="s">
        <v>552</v>
      </c>
      <c r="D5482" t="s">
        <v>2758</v>
      </c>
      <c r="E5482" t="s">
        <v>4023</v>
      </c>
      <c r="F5482" s="440">
        <v>46046</v>
      </c>
      <c r="G5482">
        <v>28221</v>
      </c>
      <c r="H5482" t="s">
        <v>6124</v>
      </c>
      <c r="I5482" t="s">
        <v>6085</v>
      </c>
      <c r="J5482">
        <v>5</v>
      </c>
      <c r="K5482" t="s">
        <v>5598</v>
      </c>
      <c r="L5482">
        <v>200</v>
      </c>
      <c r="M5482">
        <v>40</v>
      </c>
      <c r="N5482" t="s">
        <v>6085</v>
      </c>
      <c r="O5482" t="s">
        <v>461</v>
      </c>
    </row>
    <row r="5483" spans="1:15" x14ac:dyDescent="0.3">
      <c r="A5483">
        <v>199412</v>
      </c>
      <c r="B5483">
        <v>122</v>
      </c>
      <c r="C5483" t="s">
        <v>552</v>
      </c>
      <c r="D5483" t="s">
        <v>2758</v>
      </c>
      <c r="E5483" t="s">
        <v>4023</v>
      </c>
      <c r="F5483" s="440">
        <v>46046</v>
      </c>
      <c r="G5483">
        <v>28222</v>
      </c>
      <c r="H5483" t="s">
        <v>6125</v>
      </c>
      <c r="I5483" t="s">
        <v>6085</v>
      </c>
      <c r="J5483">
        <v>5</v>
      </c>
      <c r="K5483" t="s">
        <v>5598</v>
      </c>
      <c r="L5483">
        <v>210</v>
      </c>
      <c r="M5483">
        <v>42</v>
      </c>
      <c r="N5483" t="s">
        <v>6085</v>
      </c>
      <c r="O5483" t="s">
        <v>461</v>
      </c>
    </row>
    <row r="5484" spans="1:15" x14ac:dyDescent="0.3">
      <c r="A5484">
        <v>199399</v>
      </c>
      <c r="B5484">
        <v>122</v>
      </c>
      <c r="C5484" t="s">
        <v>552</v>
      </c>
      <c r="D5484" t="s">
        <v>2865</v>
      </c>
      <c r="E5484" t="s">
        <v>4024</v>
      </c>
      <c r="F5484" s="440">
        <v>46045</v>
      </c>
      <c r="G5484">
        <v>27692</v>
      </c>
      <c r="H5484" t="s">
        <v>5895</v>
      </c>
      <c r="I5484" t="s">
        <v>6085</v>
      </c>
      <c r="J5484">
        <v>10</v>
      </c>
      <c r="K5484" t="s">
        <v>5598</v>
      </c>
      <c r="L5484">
        <v>1120</v>
      </c>
      <c r="M5484">
        <v>112</v>
      </c>
      <c r="N5484" t="s">
        <v>6085</v>
      </c>
      <c r="O5484" t="s">
        <v>461</v>
      </c>
    </row>
    <row r="5485" spans="1:15" x14ac:dyDescent="0.3">
      <c r="A5485">
        <v>199028</v>
      </c>
      <c r="B5485">
        <v>122</v>
      </c>
      <c r="C5485" t="s">
        <v>552</v>
      </c>
      <c r="D5485" t="s">
        <v>2693</v>
      </c>
      <c r="E5485" t="s">
        <v>4025</v>
      </c>
      <c r="F5485" s="440">
        <v>46044</v>
      </c>
      <c r="G5485">
        <v>20117</v>
      </c>
      <c r="H5485" t="s">
        <v>5857</v>
      </c>
      <c r="I5485" t="s">
        <v>6085</v>
      </c>
      <c r="J5485">
        <v>10</v>
      </c>
      <c r="K5485" t="s">
        <v>5613</v>
      </c>
      <c r="L5485">
        <v>389.5</v>
      </c>
      <c r="M5485">
        <v>38.950000000000003</v>
      </c>
      <c r="N5485" t="s">
        <v>6085</v>
      </c>
      <c r="O5485" t="s">
        <v>461</v>
      </c>
    </row>
    <row r="5486" spans="1:15" x14ac:dyDescent="0.3">
      <c r="A5486">
        <v>198988</v>
      </c>
      <c r="B5486">
        <v>122</v>
      </c>
      <c r="C5486" t="s">
        <v>552</v>
      </c>
      <c r="D5486" t="s">
        <v>3769</v>
      </c>
      <c r="E5486" t="s">
        <v>4026</v>
      </c>
      <c r="F5486" s="440">
        <v>46044</v>
      </c>
      <c r="G5486">
        <v>19721</v>
      </c>
      <c r="H5486" t="s">
        <v>5952</v>
      </c>
      <c r="I5486" t="s">
        <v>6085</v>
      </c>
      <c r="J5486">
        <v>1</v>
      </c>
      <c r="K5486" t="s">
        <v>5598</v>
      </c>
      <c r="L5486">
        <v>37.5</v>
      </c>
      <c r="M5486">
        <v>37.5</v>
      </c>
      <c r="N5486" t="s">
        <v>6085</v>
      </c>
      <c r="O5486" t="s">
        <v>461</v>
      </c>
    </row>
    <row r="5487" spans="1:15" x14ac:dyDescent="0.3">
      <c r="A5487">
        <v>198988</v>
      </c>
      <c r="B5487">
        <v>122</v>
      </c>
      <c r="C5487" t="s">
        <v>552</v>
      </c>
      <c r="D5487" t="s">
        <v>3769</v>
      </c>
      <c r="E5487" t="s">
        <v>4026</v>
      </c>
      <c r="F5487" s="440">
        <v>46044</v>
      </c>
      <c r="G5487">
        <v>19743</v>
      </c>
      <c r="H5487" t="s">
        <v>5940</v>
      </c>
      <c r="I5487" t="s">
        <v>6085</v>
      </c>
      <c r="J5487">
        <v>3</v>
      </c>
      <c r="K5487" t="s">
        <v>5598</v>
      </c>
      <c r="L5487">
        <v>41.25</v>
      </c>
      <c r="M5487">
        <v>13.75</v>
      </c>
      <c r="N5487" t="s">
        <v>6085</v>
      </c>
      <c r="O5487" t="s">
        <v>461</v>
      </c>
    </row>
    <row r="5488" spans="1:15" x14ac:dyDescent="0.3">
      <c r="A5488">
        <v>198988</v>
      </c>
      <c r="B5488">
        <v>122</v>
      </c>
      <c r="C5488" t="s">
        <v>552</v>
      </c>
      <c r="D5488" t="s">
        <v>3769</v>
      </c>
      <c r="E5488" t="s">
        <v>4026</v>
      </c>
      <c r="F5488" s="440">
        <v>46044</v>
      </c>
      <c r="G5488">
        <v>23359</v>
      </c>
      <c r="H5488" t="s">
        <v>5939</v>
      </c>
      <c r="I5488" t="s">
        <v>6085</v>
      </c>
      <c r="J5488">
        <v>10</v>
      </c>
      <c r="K5488" t="s">
        <v>5598</v>
      </c>
      <c r="L5488">
        <v>25</v>
      </c>
      <c r="M5488">
        <v>2.5</v>
      </c>
      <c r="N5488" t="s">
        <v>6085</v>
      </c>
      <c r="O5488" t="s">
        <v>461</v>
      </c>
    </row>
    <row r="5489" spans="1:15" x14ac:dyDescent="0.3">
      <c r="A5489">
        <v>198988</v>
      </c>
      <c r="B5489">
        <v>122</v>
      </c>
      <c r="C5489" t="s">
        <v>552</v>
      </c>
      <c r="D5489" t="s">
        <v>3769</v>
      </c>
      <c r="E5489" t="s">
        <v>4026</v>
      </c>
      <c r="F5489" s="440">
        <v>46044</v>
      </c>
      <c r="G5489">
        <v>25647</v>
      </c>
      <c r="H5489" t="s">
        <v>5918</v>
      </c>
      <c r="I5489" t="s">
        <v>6085</v>
      </c>
      <c r="J5489">
        <v>0.8</v>
      </c>
      <c r="K5489" t="s">
        <v>5598</v>
      </c>
      <c r="L5489">
        <v>16.66</v>
      </c>
      <c r="M5489">
        <v>20.824999999999999</v>
      </c>
      <c r="N5489" t="s">
        <v>6085</v>
      </c>
      <c r="O5489" t="s">
        <v>461</v>
      </c>
    </row>
    <row r="5490" spans="1:15" x14ac:dyDescent="0.3">
      <c r="A5490">
        <v>198988</v>
      </c>
      <c r="B5490">
        <v>122</v>
      </c>
      <c r="C5490" t="s">
        <v>552</v>
      </c>
      <c r="D5490" t="s">
        <v>3769</v>
      </c>
      <c r="E5490" t="s">
        <v>4026</v>
      </c>
      <c r="F5490" s="440">
        <v>46044</v>
      </c>
      <c r="G5490">
        <v>26425</v>
      </c>
      <c r="H5490" t="s">
        <v>5949</v>
      </c>
      <c r="I5490" t="s">
        <v>6085</v>
      </c>
      <c r="J5490">
        <v>8</v>
      </c>
      <c r="K5490" t="s">
        <v>5598</v>
      </c>
      <c r="L5490">
        <v>240</v>
      </c>
      <c r="M5490">
        <v>30</v>
      </c>
      <c r="N5490" t="s">
        <v>6085</v>
      </c>
      <c r="O5490" t="s">
        <v>461</v>
      </c>
    </row>
    <row r="5491" spans="1:15" x14ac:dyDescent="0.3">
      <c r="A5491">
        <v>198981</v>
      </c>
      <c r="B5491">
        <v>122</v>
      </c>
      <c r="C5491" t="s">
        <v>552</v>
      </c>
      <c r="D5491" t="s">
        <v>2520</v>
      </c>
      <c r="E5491" t="s">
        <v>4027</v>
      </c>
      <c r="F5491" s="440">
        <v>46044</v>
      </c>
      <c r="G5491">
        <v>19621</v>
      </c>
      <c r="H5491" t="s">
        <v>5931</v>
      </c>
      <c r="I5491" t="s">
        <v>6085</v>
      </c>
      <c r="J5491">
        <v>3</v>
      </c>
      <c r="K5491" t="s">
        <v>5598</v>
      </c>
      <c r="L5491">
        <v>9</v>
      </c>
      <c r="M5491">
        <v>3</v>
      </c>
      <c r="N5491" t="s">
        <v>6085</v>
      </c>
      <c r="O5491" t="s">
        <v>461</v>
      </c>
    </row>
    <row r="5492" spans="1:15" x14ac:dyDescent="0.3">
      <c r="A5492">
        <v>198981</v>
      </c>
      <c r="B5492">
        <v>122</v>
      </c>
      <c r="C5492" t="s">
        <v>552</v>
      </c>
      <c r="D5492" t="s">
        <v>2520</v>
      </c>
      <c r="E5492" t="s">
        <v>4027</v>
      </c>
      <c r="F5492" s="440">
        <v>46044</v>
      </c>
      <c r="G5492">
        <v>19654</v>
      </c>
      <c r="H5492" t="s">
        <v>5917</v>
      </c>
      <c r="I5492" t="s">
        <v>6085</v>
      </c>
      <c r="J5492">
        <v>5</v>
      </c>
      <c r="K5492" t="s">
        <v>5598</v>
      </c>
      <c r="L5492">
        <v>24</v>
      </c>
      <c r="M5492">
        <v>4.8</v>
      </c>
      <c r="N5492" t="s">
        <v>6085</v>
      </c>
      <c r="O5492" t="s">
        <v>461</v>
      </c>
    </row>
    <row r="5493" spans="1:15" x14ac:dyDescent="0.3">
      <c r="A5493">
        <v>198981</v>
      </c>
      <c r="B5493">
        <v>122</v>
      </c>
      <c r="C5493" t="s">
        <v>552</v>
      </c>
      <c r="D5493" t="s">
        <v>2520</v>
      </c>
      <c r="E5493" t="s">
        <v>4027</v>
      </c>
      <c r="F5493" s="440">
        <v>46044</v>
      </c>
      <c r="G5493">
        <v>19575</v>
      </c>
      <c r="H5493" t="s">
        <v>5944</v>
      </c>
      <c r="I5493" t="s">
        <v>6085</v>
      </c>
      <c r="J5493">
        <v>0.3</v>
      </c>
      <c r="K5493" t="s">
        <v>5598</v>
      </c>
      <c r="L5493">
        <v>7.5</v>
      </c>
      <c r="M5493">
        <v>25</v>
      </c>
      <c r="N5493" t="s">
        <v>6085</v>
      </c>
      <c r="O5493" t="s">
        <v>461</v>
      </c>
    </row>
    <row r="5494" spans="1:15" x14ac:dyDescent="0.3">
      <c r="A5494">
        <v>198981</v>
      </c>
      <c r="B5494">
        <v>122</v>
      </c>
      <c r="C5494" t="s">
        <v>552</v>
      </c>
      <c r="D5494" t="s">
        <v>2520</v>
      </c>
      <c r="E5494" t="s">
        <v>4027</v>
      </c>
      <c r="F5494" s="440">
        <v>46044</v>
      </c>
      <c r="G5494">
        <v>19505</v>
      </c>
      <c r="H5494" t="s">
        <v>5978</v>
      </c>
      <c r="I5494" t="s">
        <v>6085</v>
      </c>
      <c r="J5494">
        <v>1.5</v>
      </c>
      <c r="K5494" t="s">
        <v>5598</v>
      </c>
      <c r="L5494">
        <v>18</v>
      </c>
      <c r="M5494">
        <v>12</v>
      </c>
      <c r="N5494" t="s">
        <v>6085</v>
      </c>
      <c r="O5494" t="s">
        <v>461</v>
      </c>
    </row>
    <row r="5495" spans="1:15" x14ac:dyDescent="0.3">
      <c r="A5495">
        <v>198981</v>
      </c>
      <c r="B5495">
        <v>122</v>
      </c>
      <c r="C5495" t="s">
        <v>552</v>
      </c>
      <c r="D5495" t="s">
        <v>2520</v>
      </c>
      <c r="E5495" t="s">
        <v>4027</v>
      </c>
      <c r="F5495" s="440">
        <v>46044</v>
      </c>
      <c r="G5495">
        <v>19465</v>
      </c>
      <c r="H5495" t="s">
        <v>5953</v>
      </c>
      <c r="I5495" t="s">
        <v>6085</v>
      </c>
      <c r="J5495">
        <v>2</v>
      </c>
      <c r="K5495" t="s">
        <v>5598</v>
      </c>
      <c r="L5495">
        <v>9.6</v>
      </c>
      <c r="M5495">
        <v>4.8</v>
      </c>
      <c r="N5495" t="s">
        <v>6085</v>
      </c>
      <c r="O5495" t="s">
        <v>461</v>
      </c>
    </row>
    <row r="5496" spans="1:15" x14ac:dyDescent="0.3">
      <c r="A5496">
        <v>198981</v>
      </c>
      <c r="B5496">
        <v>122</v>
      </c>
      <c r="C5496" t="s">
        <v>552</v>
      </c>
      <c r="D5496" t="s">
        <v>2520</v>
      </c>
      <c r="E5496" t="s">
        <v>4027</v>
      </c>
      <c r="F5496" s="440">
        <v>46044</v>
      </c>
      <c r="G5496">
        <v>19476</v>
      </c>
      <c r="H5496" t="s">
        <v>6017</v>
      </c>
      <c r="I5496" t="s">
        <v>6085</v>
      </c>
      <c r="J5496">
        <v>0.4</v>
      </c>
      <c r="K5496" t="s">
        <v>5598</v>
      </c>
      <c r="L5496">
        <v>26</v>
      </c>
      <c r="M5496">
        <v>65</v>
      </c>
      <c r="N5496" t="s">
        <v>6085</v>
      </c>
      <c r="O5496" t="s">
        <v>461</v>
      </c>
    </row>
    <row r="5497" spans="1:15" x14ac:dyDescent="0.3">
      <c r="A5497">
        <v>198981</v>
      </c>
      <c r="B5497">
        <v>122</v>
      </c>
      <c r="C5497" t="s">
        <v>552</v>
      </c>
      <c r="D5497" t="s">
        <v>2520</v>
      </c>
      <c r="E5497" t="s">
        <v>4027</v>
      </c>
      <c r="F5497" s="440">
        <v>46044</v>
      </c>
      <c r="G5497">
        <v>19480</v>
      </c>
      <c r="H5497" t="s">
        <v>5936</v>
      </c>
      <c r="I5497" t="s">
        <v>6085</v>
      </c>
      <c r="J5497">
        <v>0.2</v>
      </c>
      <c r="K5497" t="s">
        <v>5598</v>
      </c>
      <c r="L5497">
        <v>2.6</v>
      </c>
      <c r="M5497">
        <v>13</v>
      </c>
      <c r="N5497" t="s">
        <v>6085</v>
      </c>
      <c r="O5497" t="s">
        <v>461</v>
      </c>
    </row>
    <row r="5498" spans="1:15" x14ac:dyDescent="0.3">
      <c r="A5498">
        <v>198981</v>
      </c>
      <c r="B5498">
        <v>122</v>
      </c>
      <c r="C5498" t="s">
        <v>552</v>
      </c>
      <c r="D5498" t="s">
        <v>2520</v>
      </c>
      <c r="E5498" t="s">
        <v>4027</v>
      </c>
      <c r="F5498" s="440">
        <v>46044</v>
      </c>
      <c r="G5498">
        <v>19488</v>
      </c>
      <c r="H5498" t="s">
        <v>5930</v>
      </c>
      <c r="I5498" t="s">
        <v>6085</v>
      </c>
      <c r="J5498">
        <v>0.6</v>
      </c>
      <c r="K5498" t="s">
        <v>5598</v>
      </c>
      <c r="L5498">
        <v>6.6</v>
      </c>
      <c r="M5498">
        <v>11</v>
      </c>
      <c r="N5498" t="s">
        <v>6085</v>
      </c>
      <c r="O5498" t="s">
        <v>461</v>
      </c>
    </row>
    <row r="5499" spans="1:15" x14ac:dyDescent="0.3">
      <c r="A5499">
        <v>198981</v>
      </c>
      <c r="B5499">
        <v>122</v>
      </c>
      <c r="C5499" t="s">
        <v>552</v>
      </c>
      <c r="D5499" t="s">
        <v>2520</v>
      </c>
      <c r="E5499" t="s">
        <v>4027</v>
      </c>
      <c r="F5499" s="440">
        <v>46044</v>
      </c>
      <c r="G5499">
        <v>19498</v>
      </c>
      <c r="H5499" t="s">
        <v>5979</v>
      </c>
      <c r="I5499" t="s">
        <v>6085</v>
      </c>
      <c r="J5499">
        <v>1</v>
      </c>
      <c r="K5499" t="s">
        <v>5598</v>
      </c>
      <c r="L5499">
        <v>12.4</v>
      </c>
      <c r="M5499">
        <v>12.4</v>
      </c>
      <c r="N5499" t="s">
        <v>6085</v>
      </c>
      <c r="O5499" t="s">
        <v>461</v>
      </c>
    </row>
    <row r="5500" spans="1:15" x14ac:dyDescent="0.3">
      <c r="A5500">
        <v>198981</v>
      </c>
      <c r="B5500">
        <v>122</v>
      </c>
      <c r="C5500" t="s">
        <v>552</v>
      </c>
      <c r="D5500" t="s">
        <v>2520</v>
      </c>
      <c r="E5500" t="s">
        <v>4027</v>
      </c>
      <c r="F5500" s="440">
        <v>46044</v>
      </c>
      <c r="G5500">
        <v>19503</v>
      </c>
      <c r="H5500" t="s">
        <v>6058</v>
      </c>
      <c r="I5500" t="s">
        <v>6085</v>
      </c>
      <c r="J5500">
        <v>0.6</v>
      </c>
      <c r="K5500" t="s">
        <v>5598</v>
      </c>
      <c r="L5500">
        <v>6.6</v>
      </c>
      <c r="M5500">
        <v>11</v>
      </c>
      <c r="N5500" t="s">
        <v>6085</v>
      </c>
      <c r="O5500" t="s">
        <v>461</v>
      </c>
    </row>
    <row r="5501" spans="1:15" x14ac:dyDescent="0.3">
      <c r="A5501">
        <v>198981</v>
      </c>
      <c r="B5501">
        <v>122</v>
      </c>
      <c r="C5501" t="s">
        <v>552</v>
      </c>
      <c r="D5501" t="s">
        <v>2520</v>
      </c>
      <c r="E5501" t="s">
        <v>4027</v>
      </c>
      <c r="F5501" s="440">
        <v>46044</v>
      </c>
      <c r="G5501">
        <v>19558</v>
      </c>
      <c r="H5501" t="s">
        <v>5950</v>
      </c>
      <c r="I5501" t="s">
        <v>6085</v>
      </c>
      <c r="J5501">
        <v>1</v>
      </c>
      <c r="K5501" t="s">
        <v>5598</v>
      </c>
      <c r="L5501">
        <v>12</v>
      </c>
      <c r="M5501">
        <v>12</v>
      </c>
      <c r="N5501" t="s">
        <v>6085</v>
      </c>
      <c r="O5501" t="s">
        <v>461</v>
      </c>
    </row>
    <row r="5502" spans="1:15" x14ac:dyDescent="0.3">
      <c r="A5502">
        <v>198981</v>
      </c>
      <c r="B5502">
        <v>122</v>
      </c>
      <c r="C5502" t="s">
        <v>552</v>
      </c>
      <c r="D5502" t="s">
        <v>2520</v>
      </c>
      <c r="E5502" t="s">
        <v>4027</v>
      </c>
      <c r="F5502" s="440">
        <v>46044</v>
      </c>
      <c r="G5502">
        <v>19572</v>
      </c>
      <c r="H5502" t="s">
        <v>5945</v>
      </c>
      <c r="I5502" t="s">
        <v>6085</v>
      </c>
      <c r="J5502">
        <v>0.1</v>
      </c>
      <c r="K5502" t="s">
        <v>5598</v>
      </c>
      <c r="L5502">
        <v>1.48</v>
      </c>
      <c r="M5502">
        <v>14.8</v>
      </c>
      <c r="N5502" t="s">
        <v>6085</v>
      </c>
      <c r="O5502" t="s">
        <v>461</v>
      </c>
    </row>
    <row r="5503" spans="1:15" x14ac:dyDescent="0.3">
      <c r="A5503">
        <v>198981</v>
      </c>
      <c r="B5503">
        <v>122</v>
      </c>
      <c r="C5503" t="s">
        <v>552</v>
      </c>
      <c r="D5503" t="s">
        <v>2520</v>
      </c>
      <c r="E5503" t="s">
        <v>4027</v>
      </c>
      <c r="F5503" s="440">
        <v>46044</v>
      </c>
      <c r="G5503">
        <v>19647</v>
      </c>
      <c r="H5503" t="s">
        <v>5921</v>
      </c>
      <c r="I5503" t="s">
        <v>6085</v>
      </c>
      <c r="J5503">
        <v>1</v>
      </c>
      <c r="K5503" t="s">
        <v>5598</v>
      </c>
      <c r="L5503">
        <v>12</v>
      </c>
      <c r="M5503">
        <v>12</v>
      </c>
      <c r="N5503" t="s">
        <v>6085</v>
      </c>
      <c r="O5503" t="s">
        <v>461</v>
      </c>
    </row>
    <row r="5504" spans="1:15" x14ac:dyDescent="0.3">
      <c r="A5504">
        <v>198981</v>
      </c>
      <c r="B5504">
        <v>122</v>
      </c>
      <c r="C5504" t="s">
        <v>552</v>
      </c>
      <c r="D5504" t="s">
        <v>2520</v>
      </c>
      <c r="E5504" t="s">
        <v>4027</v>
      </c>
      <c r="F5504" s="440">
        <v>46044</v>
      </c>
      <c r="G5504">
        <v>19738</v>
      </c>
      <c r="H5504" t="s">
        <v>6018</v>
      </c>
      <c r="I5504" t="s">
        <v>6085</v>
      </c>
      <c r="J5504">
        <v>20</v>
      </c>
      <c r="K5504" t="s">
        <v>5598</v>
      </c>
      <c r="L5504">
        <v>56</v>
      </c>
      <c r="M5504">
        <v>2.8</v>
      </c>
      <c r="N5504" t="s">
        <v>6085</v>
      </c>
      <c r="O5504" t="s">
        <v>461</v>
      </c>
    </row>
    <row r="5505" spans="1:15" x14ac:dyDescent="0.3">
      <c r="A5505">
        <v>198981</v>
      </c>
      <c r="B5505">
        <v>122</v>
      </c>
      <c r="C5505" t="s">
        <v>552</v>
      </c>
      <c r="D5505" t="s">
        <v>2520</v>
      </c>
      <c r="E5505" t="s">
        <v>4027</v>
      </c>
      <c r="F5505" s="440">
        <v>46044</v>
      </c>
      <c r="G5505">
        <v>19499</v>
      </c>
      <c r="H5505" t="s">
        <v>6392</v>
      </c>
      <c r="I5505" t="s">
        <v>6085</v>
      </c>
      <c r="J5505">
        <v>0.8</v>
      </c>
      <c r="K5505" t="s">
        <v>5598</v>
      </c>
      <c r="L5505">
        <v>12</v>
      </c>
      <c r="M5505">
        <v>15</v>
      </c>
      <c r="N5505" t="s">
        <v>6085</v>
      </c>
      <c r="O5505" t="s">
        <v>461</v>
      </c>
    </row>
    <row r="5506" spans="1:15" x14ac:dyDescent="0.3">
      <c r="A5506">
        <v>198981</v>
      </c>
      <c r="B5506">
        <v>122</v>
      </c>
      <c r="C5506" t="s">
        <v>552</v>
      </c>
      <c r="D5506" t="s">
        <v>2520</v>
      </c>
      <c r="E5506" t="s">
        <v>4027</v>
      </c>
      <c r="F5506" s="440">
        <v>46044</v>
      </c>
      <c r="G5506">
        <v>19617</v>
      </c>
      <c r="H5506" t="s">
        <v>5933</v>
      </c>
      <c r="I5506" t="s">
        <v>6085</v>
      </c>
      <c r="J5506">
        <v>0.2</v>
      </c>
      <c r="K5506" t="s">
        <v>5598</v>
      </c>
      <c r="L5506">
        <v>5.2</v>
      </c>
      <c r="M5506">
        <v>26</v>
      </c>
      <c r="N5506" t="s">
        <v>6085</v>
      </c>
      <c r="O5506" t="s">
        <v>461</v>
      </c>
    </row>
    <row r="5507" spans="1:15" x14ac:dyDescent="0.3">
      <c r="A5507">
        <v>198981</v>
      </c>
      <c r="B5507">
        <v>122</v>
      </c>
      <c r="C5507" t="s">
        <v>552</v>
      </c>
      <c r="D5507" t="s">
        <v>2520</v>
      </c>
      <c r="E5507" t="s">
        <v>4027</v>
      </c>
      <c r="F5507" s="440">
        <v>46044</v>
      </c>
      <c r="G5507">
        <v>23108</v>
      </c>
      <c r="H5507" t="s">
        <v>5986</v>
      </c>
      <c r="I5507" t="s">
        <v>6085</v>
      </c>
      <c r="J5507">
        <v>0.1</v>
      </c>
      <c r="K5507" t="s">
        <v>5598</v>
      </c>
      <c r="L5507">
        <v>6</v>
      </c>
      <c r="M5507">
        <v>60</v>
      </c>
      <c r="N5507" t="s">
        <v>6085</v>
      </c>
      <c r="O5507" t="s">
        <v>461</v>
      </c>
    </row>
    <row r="5508" spans="1:15" x14ac:dyDescent="0.3">
      <c r="A5508">
        <v>198981</v>
      </c>
      <c r="B5508">
        <v>122</v>
      </c>
      <c r="C5508" t="s">
        <v>552</v>
      </c>
      <c r="D5508" t="s">
        <v>2520</v>
      </c>
      <c r="E5508" t="s">
        <v>4027</v>
      </c>
      <c r="F5508" s="440">
        <v>46044</v>
      </c>
      <c r="G5508">
        <v>23113</v>
      </c>
      <c r="H5508" t="s">
        <v>5985</v>
      </c>
      <c r="I5508" t="s">
        <v>6085</v>
      </c>
      <c r="J5508">
        <v>0.5</v>
      </c>
      <c r="K5508" t="s">
        <v>5598</v>
      </c>
      <c r="L5508">
        <v>4.5</v>
      </c>
      <c r="M5508">
        <v>9</v>
      </c>
      <c r="N5508" t="s">
        <v>6085</v>
      </c>
      <c r="O5508" t="s">
        <v>461</v>
      </c>
    </row>
    <row r="5509" spans="1:15" x14ac:dyDescent="0.3">
      <c r="A5509">
        <v>198981</v>
      </c>
      <c r="B5509">
        <v>122</v>
      </c>
      <c r="C5509" t="s">
        <v>552</v>
      </c>
      <c r="D5509" t="s">
        <v>2520</v>
      </c>
      <c r="E5509" t="s">
        <v>4027</v>
      </c>
      <c r="F5509" s="440">
        <v>46044</v>
      </c>
      <c r="G5509">
        <v>23236</v>
      </c>
      <c r="H5509" t="s">
        <v>5934</v>
      </c>
      <c r="I5509" t="s">
        <v>6085</v>
      </c>
      <c r="J5509">
        <v>1</v>
      </c>
      <c r="K5509" t="s">
        <v>5598</v>
      </c>
      <c r="L5509">
        <v>5.5</v>
      </c>
      <c r="M5509">
        <v>5.5</v>
      </c>
      <c r="N5509" t="s">
        <v>6085</v>
      </c>
      <c r="O5509" t="s">
        <v>461</v>
      </c>
    </row>
    <row r="5510" spans="1:15" x14ac:dyDescent="0.3">
      <c r="A5510">
        <v>198981</v>
      </c>
      <c r="B5510">
        <v>122</v>
      </c>
      <c r="C5510" t="s">
        <v>552</v>
      </c>
      <c r="D5510" t="s">
        <v>2520</v>
      </c>
      <c r="E5510" t="s">
        <v>4027</v>
      </c>
      <c r="F5510" s="440">
        <v>46044</v>
      </c>
      <c r="G5510">
        <v>23389</v>
      </c>
      <c r="H5510" t="s">
        <v>5923</v>
      </c>
      <c r="I5510" t="s">
        <v>6085</v>
      </c>
      <c r="J5510">
        <v>4</v>
      </c>
      <c r="K5510" t="s">
        <v>5598</v>
      </c>
      <c r="L5510">
        <v>20.399999999999999</v>
      </c>
      <c r="M5510">
        <v>5.0999999999999996</v>
      </c>
      <c r="N5510" t="s">
        <v>6085</v>
      </c>
      <c r="O5510" t="s">
        <v>461</v>
      </c>
    </row>
    <row r="5511" spans="1:15" x14ac:dyDescent="0.3">
      <c r="A5511">
        <v>198981</v>
      </c>
      <c r="B5511">
        <v>122</v>
      </c>
      <c r="C5511" t="s">
        <v>552</v>
      </c>
      <c r="D5511" t="s">
        <v>2520</v>
      </c>
      <c r="E5511" t="s">
        <v>4027</v>
      </c>
      <c r="F5511" s="440">
        <v>46044</v>
      </c>
      <c r="G5511">
        <v>23390</v>
      </c>
      <c r="H5511" t="s">
        <v>5922</v>
      </c>
      <c r="I5511" t="s">
        <v>6085</v>
      </c>
      <c r="J5511">
        <v>6</v>
      </c>
      <c r="K5511" t="s">
        <v>5598</v>
      </c>
      <c r="L5511">
        <v>51</v>
      </c>
      <c r="M5511">
        <v>8.5</v>
      </c>
      <c r="N5511" t="s">
        <v>6085</v>
      </c>
      <c r="O5511" t="s">
        <v>461</v>
      </c>
    </row>
    <row r="5512" spans="1:15" x14ac:dyDescent="0.3">
      <c r="A5512">
        <v>198981</v>
      </c>
      <c r="B5512">
        <v>122</v>
      </c>
      <c r="C5512" t="s">
        <v>552</v>
      </c>
      <c r="D5512" t="s">
        <v>2520</v>
      </c>
      <c r="E5512" t="s">
        <v>4027</v>
      </c>
      <c r="F5512" s="440">
        <v>46044</v>
      </c>
      <c r="G5512">
        <v>23095</v>
      </c>
      <c r="H5512" t="s">
        <v>5942</v>
      </c>
      <c r="I5512" t="s">
        <v>6085</v>
      </c>
      <c r="J5512">
        <v>300</v>
      </c>
      <c r="K5512" t="s">
        <v>5613</v>
      </c>
      <c r="L5512">
        <v>279</v>
      </c>
      <c r="M5512">
        <v>0.93</v>
      </c>
      <c r="N5512" t="s">
        <v>6085</v>
      </c>
      <c r="O5512" t="s">
        <v>461</v>
      </c>
    </row>
    <row r="5513" spans="1:15" x14ac:dyDescent="0.3">
      <c r="A5513">
        <v>198981</v>
      </c>
      <c r="B5513">
        <v>122</v>
      </c>
      <c r="C5513" t="s">
        <v>552</v>
      </c>
      <c r="D5513" t="s">
        <v>2520</v>
      </c>
      <c r="E5513" t="s">
        <v>4027</v>
      </c>
      <c r="F5513" s="440">
        <v>46044</v>
      </c>
      <c r="G5513">
        <v>19583</v>
      </c>
      <c r="H5513" t="s">
        <v>6244</v>
      </c>
      <c r="I5513" t="s">
        <v>6085</v>
      </c>
      <c r="J5513">
        <v>0.1</v>
      </c>
      <c r="K5513" t="s">
        <v>5598</v>
      </c>
      <c r="L5513">
        <v>3.2</v>
      </c>
      <c r="M5513">
        <v>32</v>
      </c>
      <c r="N5513" t="s">
        <v>6085</v>
      </c>
      <c r="O5513" t="s">
        <v>461</v>
      </c>
    </row>
    <row r="5514" spans="1:15" x14ac:dyDescent="0.3">
      <c r="A5514">
        <v>198981</v>
      </c>
      <c r="B5514">
        <v>122</v>
      </c>
      <c r="C5514" t="s">
        <v>552</v>
      </c>
      <c r="D5514" t="s">
        <v>2520</v>
      </c>
      <c r="E5514" t="s">
        <v>4027</v>
      </c>
      <c r="F5514" s="440">
        <v>46044</v>
      </c>
      <c r="G5514">
        <v>23361</v>
      </c>
      <c r="H5514" t="s">
        <v>5937</v>
      </c>
      <c r="I5514" t="s">
        <v>6085</v>
      </c>
      <c r="J5514">
        <v>40</v>
      </c>
      <c r="K5514" t="s">
        <v>5598</v>
      </c>
      <c r="L5514">
        <v>124</v>
      </c>
      <c r="M5514">
        <v>3.1</v>
      </c>
      <c r="N5514" t="s">
        <v>6085</v>
      </c>
      <c r="O5514" t="s">
        <v>461</v>
      </c>
    </row>
    <row r="5515" spans="1:15" x14ac:dyDescent="0.3">
      <c r="A5515">
        <v>198981</v>
      </c>
      <c r="B5515">
        <v>122</v>
      </c>
      <c r="C5515" t="s">
        <v>552</v>
      </c>
      <c r="D5515" t="s">
        <v>2520</v>
      </c>
      <c r="E5515" t="s">
        <v>4027</v>
      </c>
      <c r="F5515" s="440">
        <v>46044</v>
      </c>
      <c r="G5515">
        <v>19632</v>
      </c>
      <c r="H5515" t="s">
        <v>5926</v>
      </c>
      <c r="I5515" t="s">
        <v>6085</v>
      </c>
      <c r="J5515">
        <v>10</v>
      </c>
      <c r="K5515" t="s">
        <v>5598</v>
      </c>
      <c r="L5515">
        <v>27</v>
      </c>
      <c r="M5515">
        <v>2.7</v>
      </c>
      <c r="N5515" t="s">
        <v>6085</v>
      </c>
      <c r="O5515" t="s">
        <v>461</v>
      </c>
    </row>
    <row r="5516" spans="1:15" x14ac:dyDescent="0.3">
      <c r="A5516">
        <v>198981</v>
      </c>
      <c r="B5516">
        <v>122</v>
      </c>
      <c r="C5516" t="s">
        <v>552</v>
      </c>
      <c r="D5516" t="s">
        <v>2520</v>
      </c>
      <c r="E5516" t="s">
        <v>4027</v>
      </c>
      <c r="F5516" s="440">
        <v>46044</v>
      </c>
      <c r="G5516">
        <v>19472</v>
      </c>
      <c r="H5516" t="s">
        <v>6064</v>
      </c>
      <c r="I5516" t="s">
        <v>6085</v>
      </c>
      <c r="J5516">
        <v>1.2</v>
      </c>
      <c r="K5516" t="s">
        <v>5598</v>
      </c>
      <c r="L5516">
        <v>24</v>
      </c>
      <c r="M5516">
        <v>20</v>
      </c>
      <c r="N5516" t="s">
        <v>6085</v>
      </c>
      <c r="O5516" t="s">
        <v>461</v>
      </c>
    </row>
    <row r="5517" spans="1:15" x14ac:dyDescent="0.3">
      <c r="A5517">
        <v>198958</v>
      </c>
      <c r="B5517">
        <v>122</v>
      </c>
      <c r="C5517" t="s">
        <v>552</v>
      </c>
      <c r="D5517" t="s">
        <v>2704</v>
      </c>
      <c r="E5517" t="s">
        <v>4028</v>
      </c>
      <c r="F5517" s="440">
        <v>46044</v>
      </c>
      <c r="G5517">
        <v>19701</v>
      </c>
      <c r="H5517" t="s">
        <v>5980</v>
      </c>
      <c r="I5517" t="s">
        <v>6085</v>
      </c>
      <c r="J5517">
        <v>2</v>
      </c>
      <c r="K5517" t="s">
        <v>5598</v>
      </c>
      <c r="L5517">
        <v>25.78</v>
      </c>
      <c r="M5517">
        <v>12.89</v>
      </c>
      <c r="N5517" t="s">
        <v>6085</v>
      </c>
      <c r="O5517" t="s">
        <v>461</v>
      </c>
    </row>
    <row r="5518" spans="1:15" x14ac:dyDescent="0.3">
      <c r="A5518">
        <v>198958</v>
      </c>
      <c r="B5518">
        <v>122</v>
      </c>
      <c r="C5518" t="s">
        <v>552</v>
      </c>
      <c r="D5518" t="s">
        <v>2704</v>
      </c>
      <c r="E5518" t="s">
        <v>4028</v>
      </c>
      <c r="F5518" s="440">
        <v>46044</v>
      </c>
      <c r="G5518">
        <v>19751</v>
      </c>
      <c r="H5518" t="s">
        <v>5938</v>
      </c>
      <c r="I5518" t="s">
        <v>6085</v>
      </c>
      <c r="J5518">
        <v>1</v>
      </c>
      <c r="K5518" t="s">
        <v>5598</v>
      </c>
      <c r="L5518">
        <v>12.98</v>
      </c>
      <c r="M5518">
        <v>12.98</v>
      </c>
      <c r="N5518" t="s">
        <v>6085</v>
      </c>
      <c r="O5518" t="s">
        <v>461</v>
      </c>
    </row>
    <row r="5519" spans="1:15" x14ac:dyDescent="0.3">
      <c r="A5519">
        <v>198958</v>
      </c>
      <c r="B5519">
        <v>122</v>
      </c>
      <c r="C5519" t="s">
        <v>552</v>
      </c>
      <c r="D5519" t="s">
        <v>2704</v>
      </c>
      <c r="E5519" t="s">
        <v>4028</v>
      </c>
      <c r="F5519" s="440">
        <v>46044</v>
      </c>
      <c r="G5519">
        <v>19759</v>
      </c>
      <c r="H5519" t="s">
        <v>6016</v>
      </c>
      <c r="I5519" t="s">
        <v>6085</v>
      </c>
      <c r="J5519">
        <v>5</v>
      </c>
      <c r="K5519" t="s">
        <v>5598</v>
      </c>
      <c r="L5519">
        <v>54.75</v>
      </c>
      <c r="M5519">
        <v>10.95</v>
      </c>
      <c r="N5519" t="s">
        <v>6085</v>
      </c>
      <c r="O5519" t="s">
        <v>461</v>
      </c>
    </row>
    <row r="5520" spans="1:15" x14ac:dyDescent="0.3">
      <c r="A5520">
        <v>198958</v>
      </c>
      <c r="B5520">
        <v>122</v>
      </c>
      <c r="C5520" t="s">
        <v>552</v>
      </c>
      <c r="D5520" t="s">
        <v>2704</v>
      </c>
      <c r="E5520" t="s">
        <v>4028</v>
      </c>
      <c r="F5520" s="440">
        <v>46044</v>
      </c>
      <c r="G5520">
        <v>23186</v>
      </c>
      <c r="H5520" t="s">
        <v>5955</v>
      </c>
      <c r="I5520" t="s">
        <v>6085</v>
      </c>
      <c r="J5520">
        <v>8</v>
      </c>
      <c r="K5520" t="s">
        <v>5598</v>
      </c>
      <c r="L5520">
        <v>100.32</v>
      </c>
      <c r="M5520">
        <v>12.54</v>
      </c>
      <c r="N5520" t="s">
        <v>6085</v>
      </c>
      <c r="O5520" t="s">
        <v>461</v>
      </c>
    </row>
    <row r="5521" spans="1:15" x14ac:dyDescent="0.3">
      <c r="A5521">
        <v>198950</v>
      </c>
      <c r="B5521">
        <v>122</v>
      </c>
      <c r="C5521" t="s">
        <v>552</v>
      </c>
      <c r="D5521" t="s">
        <v>2713</v>
      </c>
      <c r="E5521" t="s">
        <v>4029</v>
      </c>
      <c r="F5521" s="440">
        <v>46044</v>
      </c>
      <c r="G5521">
        <v>20941</v>
      </c>
      <c r="H5521" t="s">
        <v>5886</v>
      </c>
      <c r="I5521" t="s">
        <v>6085</v>
      </c>
      <c r="J5521">
        <v>2</v>
      </c>
      <c r="K5521" t="s">
        <v>5605</v>
      </c>
      <c r="L5521">
        <v>429.98</v>
      </c>
      <c r="M5521">
        <v>214.99</v>
      </c>
      <c r="N5521" t="s">
        <v>6085</v>
      </c>
      <c r="O5521" t="s">
        <v>461</v>
      </c>
    </row>
    <row r="5522" spans="1:15" x14ac:dyDescent="0.3">
      <c r="A5522">
        <v>198950</v>
      </c>
      <c r="B5522">
        <v>122</v>
      </c>
      <c r="C5522" t="s">
        <v>552</v>
      </c>
      <c r="D5522" t="s">
        <v>2713</v>
      </c>
      <c r="E5522" t="s">
        <v>4029</v>
      </c>
      <c r="F5522" s="440">
        <v>46044</v>
      </c>
      <c r="G5522">
        <v>25075</v>
      </c>
      <c r="H5522" t="s">
        <v>5661</v>
      </c>
      <c r="I5522" t="s">
        <v>6085</v>
      </c>
      <c r="J5522">
        <v>7</v>
      </c>
      <c r="K5522" t="s">
        <v>6227</v>
      </c>
      <c r="L5522">
        <v>117.6</v>
      </c>
      <c r="M5522">
        <v>16.8</v>
      </c>
      <c r="N5522" t="s">
        <v>6085</v>
      </c>
      <c r="O5522" t="s">
        <v>461</v>
      </c>
    </row>
    <row r="5523" spans="1:15" x14ac:dyDescent="0.3">
      <c r="A5523">
        <v>198950</v>
      </c>
      <c r="B5523">
        <v>122</v>
      </c>
      <c r="C5523" t="s">
        <v>552</v>
      </c>
      <c r="D5523" t="s">
        <v>2713</v>
      </c>
      <c r="E5523" t="s">
        <v>4029</v>
      </c>
      <c r="F5523" s="440">
        <v>46044</v>
      </c>
      <c r="G5523">
        <v>20861</v>
      </c>
      <c r="H5523" t="s">
        <v>5854</v>
      </c>
      <c r="I5523" t="s">
        <v>6085</v>
      </c>
      <c r="J5523">
        <v>6</v>
      </c>
      <c r="K5523" t="s">
        <v>5613</v>
      </c>
      <c r="L5523">
        <v>280.2</v>
      </c>
      <c r="M5523">
        <v>46.7</v>
      </c>
      <c r="N5523" t="s">
        <v>6085</v>
      </c>
      <c r="O5523" t="s">
        <v>461</v>
      </c>
    </row>
    <row r="5524" spans="1:15" x14ac:dyDescent="0.3">
      <c r="A5524">
        <v>198950</v>
      </c>
      <c r="B5524">
        <v>122</v>
      </c>
      <c r="C5524" t="s">
        <v>552</v>
      </c>
      <c r="D5524" t="s">
        <v>2713</v>
      </c>
      <c r="E5524" t="s">
        <v>4029</v>
      </c>
      <c r="F5524" s="440">
        <v>46044</v>
      </c>
      <c r="G5524">
        <v>19984</v>
      </c>
      <c r="H5524" t="s">
        <v>5669</v>
      </c>
      <c r="I5524" t="s">
        <v>6085</v>
      </c>
      <c r="J5524">
        <v>2</v>
      </c>
      <c r="K5524" t="s">
        <v>5613</v>
      </c>
      <c r="L5524">
        <v>39.6</v>
      </c>
      <c r="M5524">
        <v>19.8</v>
      </c>
      <c r="N5524" t="s">
        <v>6085</v>
      </c>
      <c r="O5524" t="s">
        <v>461</v>
      </c>
    </row>
    <row r="5525" spans="1:15" x14ac:dyDescent="0.3">
      <c r="A5525">
        <v>198938</v>
      </c>
      <c r="B5525">
        <v>122</v>
      </c>
      <c r="C5525" t="s">
        <v>552</v>
      </c>
      <c r="D5525" t="s">
        <v>2713</v>
      </c>
      <c r="E5525" t="s">
        <v>4030</v>
      </c>
      <c r="F5525" s="440">
        <v>46044</v>
      </c>
      <c r="G5525">
        <v>20621</v>
      </c>
      <c r="H5525" t="s">
        <v>5677</v>
      </c>
      <c r="I5525" t="s">
        <v>6085</v>
      </c>
      <c r="J5525">
        <v>8</v>
      </c>
      <c r="K5525" t="s">
        <v>5613</v>
      </c>
      <c r="L5525">
        <v>208</v>
      </c>
      <c r="M5525">
        <v>26</v>
      </c>
      <c r="N5525" t="s">
        <v>6085</v>
      </c>
      <c r="O5525" t="s">
        <v>461</v>
      </c>
    </row>
    <row r="5526" spans="1:15" x14ac:dyDescent="0.3">
      <c r="A5526">
        <v>198921</v>
      </c>
      <c r="B5526">
        <v>122</v>
      </c>
      <c r="C5526" t="s">
        <v>552</v>
      </c>
      <c r="D5526" t="s">
        <v>2706</v>
      </c>
      <c r="E5526" t="s">
        <v>4031</v>
      </c>
      <c r="F5526" s="440">
        <v>46045</v>
      </c>
      <c r="G5526">
        <v>24331</v>
      </c>
      <c r="H5526" t="s">
        <v>5975</v>
      </c>
      <c r="I5526" t="s">
        <v>6085</v>
      </c>
      <c r="J5526">
        <v>1</v>
      </c>
      <c r="K5526" t="s">
        <v>5598</v>
      </c>
      <c r="L5526">
        <v>109.25</v>
      </c>
      <c r="M5526">
        <v>109.25</v>
      </c>
      <c r="N5526" t="s">
        <v>6085</v>
      </c>
      <c r="O5526" t="s">
        <v>461</v>
      </c>
    </row>
    <row r="5527" spans="1:15" x14ac:dyDescent="0.3">
      <c r="A5527">
        <v>198782</v>
      </c>
      <c r="B5527">
        <v>122</v>
      </c>
      <c r="C5527" t="s">
        <v>552</v>
      </c>
      <c r="D5527" t="s">
        <v>2715</v>
      </c>
      <c r="E5527" t="s">
        <v>4032</v>
      </c>
      <c r="F5527" s="440">
        <v>46045</v>
      </c>
      <c r="G5527">
        <v>21372</v>
      </c>
      <c r="H5527" t="s">
        <v>5704</v>
      </c>
      <c r="I5527" t="s">
        <v>6085</v>
      </c>
      <c r="J5527">
        <v>20</v>
      </c>
      <c r="K5527" t="s">
        <v>5613</v>
      </c>
      <c r="L5527">
        <v>620</v>
      </c>
      <c r="M5527">
        <v>31</v>
      </c>
      <c r="N5527" t="s">
        <v>6085</v>
      </c>
      <c r="O5527" t="s">
        <v>461</v>
      </c>
    </row>
    <row r="5528" spans="1:15" x14ac:dyDescent="0.3">
      <c r="A5528">
        <v>198782</v>
      </c>
      <c r="B5528">
        <v>122</v>
      </c>
      <c r="C5528" t="s">
        <v>552</v>
      </c>
      <c r="D5528" t="s">
        <v>2715</v>
      </c>
      <c r="E5528" t="s">
        <v>4032</v>
      </c>
      <c r="F5528" s="440">
        <v>46045</v>
      </c>
      <c r="G5528">
        <v>28384</v>
      </c>
      <c r="H5528" t="s">
        <v>5894</v>
      </c>
      <c r="I5528" t="s">
        <v>6085</v>
      </c>
      <c r="J5528">
        <v>25</v>
      </c>
      <c r="K5528" t="s">
        <v>5613</v>
      </c>
      <c r="L5528">
        <v>650</v>
      </c>
      <c r="M5528">
        <v>26</v>
      </c>
      <c r="N5528" t="s">
        <v>6085</v>
      </c>
      <c r="O5528" t="s">
        <v>461</v>
      </c>
    </row>
    <row r="5529" spans="1:15" x14ac:dyDescent="0.3">
      <c r="A5529">
        <v>198780</v>
      </c>
      <c r="B5529">
        <v>122</v>
      </c>
      <c r="C5529" t="s">
        <v>552</v>
      </c>
      <c r="D5529" t="s">
        <v>2727</v>
      </c>
      <c r="E5529" t="s">
        <v>4033</v>
      </c>
      <c r="F5529" s="440">
        <v>46045</v>
      </c>
      <c r="G5529">
        <v>28479</v>
      </c>
      <c r="H5529" t="s">
        <v>5959</v>
      </c>
      <c r="I5529" t="s">
        <v>6085</v>
      </c>
      <c r="J5529">
        <v>25.84</v>
      </c>
      <c r="K5529" t="s">
        <v>5598</v>
      </c>
      <c r="L5529">
        <v>2093.04</v>
      </c>
      <c r="M5529">
        <v>81</v>
      </c>
      <c r="N5529" t="s">
        <v>6085</v>
      </c>
      <c r="O5529" t="s">
        <v>461</v>
      </c>
    </row>
    <row r="5530" spans="1:15" x14ac:dyDescent="0.3">
      <c r="A5530">
        <v>198778</v>
      </c>
      <c r="B5530">
        <v>122</v>
      </c>
      <c r="C5530" t="s">
        <v>552</v>
      </c>
      <c r="D5530" t="s">
        <v>2758</v>
      </c>
      <c r="E5530" t="s">
        <v>4034</v>
      </c>
      <c r="F5530" s="440">
        <v>46044</v>
      </c>
      <c r="G5530">
        <v>28220</v>
      </c>
      <c r="H5530" t="s">
        <v>6126</v>
      </c>
      <c r="I5530" t="s">
        <v>6085</v>
      </c>
      <c r="J5530">
        <v>2</v>
      </c>
      <c r="K5530" t="s">
        <v>5598</v>
      </c>
      <c r="L5530">
        <v>75</v>
      </c>
      <c r="M5530">
        <v>37.5</v>
      </c>
      <c r="N5530" t="s">
        <v>6085</v>
      </c>
      <c r="O5530" t="s">
        <v>461</v>
      </c>
    </row>
    <row r="5531" spans="1:15" x14ac:dyDescent="0.3">
      <c r="A5531">
        <v>198778</v>
      </c>
      <c r="B5531">
        <v>122</v>
      </c>
      <c r="C5531" t="s">
        <v>552</v>
      </c>
      <c r="D5531" t="s">
        <v>2758</v>
      </c>
      <c r="E5531" t="s">
        <v>4034</v>
      </c>
      <c r="F5531" s="440">
        <v>46044</v>
      </c>
      <c r="G5531">
        <v>28221</v>
      </c>
      <c r="H5531" t="s">
        <v>6124</v>
      </c>
      <c r="I5531" t="s">
        <v>6085</v>
      </c>
      <c r="J5531">
        <v>3</v>
      </c>
      <c r="K5531" t="s">
        <v>5598</v>
      </c>
      <c r="L5531">
        <v>112.5</v>
      </c>
      <c r="M5531">
        <v>37.5</v>
      </c>
      <c r="N5531" t="s">
        <v>6085</v>
      </c>
      <c r="O5531" t="s">
        <v>461</v>
      </c>
    </row>
    <row r="5532" spans="1:15" x14ac:dyDescent="0.3">
      <c r="A5532">
        <v>198778</v>
      </c>
      <c r="B5532">
        <v>122</v>
      </c>
      <c r="C5532" t="s">
        <v>552</v>
      </c>
      <c r="D5532" t="s">
        <v>2758</v>
      </c>
      <c r="E5532" t="s">
        <v>4034</v>
      </c>
      <c r="F5532" s="440">
        <v>46044</v>
      </c>
      <c r="G5532">
        <v>28222</v>
      </c>
      <c r="H5532" t="s">
        <v>6125</v>
      </c>
      <c r="I5532" t="s">
        <v>6085</v>
      </c>
      <c r="J5532">
        <v>1</v>
      </c>
      <c r="K5532" t="s">
        <v>5598</v>
      </c>
      <c r="L5532">
        <v>42</v>
      </c>
      <c r="M5532">
        <v>42</v>
      </c>
      <c r="N5532" t="s">
        <v>6085</v>
      </c>
      <c r="O5532" t="s">
        <v>461</v>
      </c>
    </row>
    <row r="5533" spans="1:15" x14ac:dyDescent="0.3">
      <c r="A5533">
        <v>198777</v>
      </c>
      <c r="B5533">
        <v>122</v>
      </c>
      <c r="C5533" t="s">
        <v>552</v>
      </c>
      <c r="D5533" t="s">
        <v>3769</v>
      </c>
      <c r="E5533" t="s">
        <v>4035</v>
      </c>
      <c r="F5533" s="440">
        <v>46043</v>
      </c>
      <c r="G5533">
        <v>19845</v>
      </c>
      <c r="H5533" t="s">
        <v>6148</v>
      </c>
      <c r="I5533" t="s">
        <v>6085</v>
      </c>
      <c r="J5533">
        <v>3</v>
      </c>
      <c r="K5533" t="s">
        <v>5598</v>
      </c>
      <c r="L5533">
        <v>150</v>
      </c>
      <c r="M5533">
        <v>50</v>
      </c>
      <c r="N5533" t="s">
        <v>6085</v>
      </c>
      <c r="O5533" t="s">
        <v>461</v>
      </c>
    </row>
    <row r="5534" spans="1:15" x14ac:dyDescent="0.3">
      <c r="A5534">
        <v>198777</v>
      </c>
      <c r="B5534">
        <v>122</v>
      </c>
      <c r="C5534" t="s">
        <v>552</v>
      </c>
      <c r="D5534" t="s">
        <v>3769</v>
      </c>
      <c r="E5534" t="s">
        <v>4035</v>
      </c>
      <c r="F5534" s="440">
        <v>46043</v>
      </c>
      <c r="G5534">
        <v>23440</v>
      </c>
      <c r="H5534" t="s">
        <v>6419</v>
      </c>
      <c r="I5534" t="s">
        <v>6085</v>
      </c>
      <c r="J5534">
        <v>3</v>
      </c>
      <c r="K5534" t="s">
        <v>5598</v>
      </c>
      <c r="L5534">
        <v>168.75</v>
      </c>
      <c r="M5534">
        <v>56.25</v>
      </c>
      <c r="N5534" t="s">
        <v>6085</v>
      </c>
      <c r="O5534" t="s">
        <v>461</v>
      </c>
    </row>
    <row r="5535" spans="1:15" x14ac:dyDescent="0.3">
      <c r="A5535">
        <v>198777</v>
      </c>
      <c r="B5535">
        <v>122</v>
      </c>
      <c r="C5535" t="s">
        <v>552</v>
      </c>
      <c r="D5535" t="s">
        <v>3769</v>
      </c>
      <c r="E5535" t="s">
        <v>4035</v>
      </c>
      <c r="F5535" s="440">
        <v>46043</v>
      </c>
      <c r="G5535">
        <v>19842</v>
      </c>
      <c r="H5535" t="s">
        <v>6347</v>
      </c>
      <c r="I5535" t="s">
        <v>6085</v>
      </c>
      <c r="J5535">
        <v>3</v>
      </c>
      <c r="K5535" t="s">
        <v>5598</v>
      </c>
      <c r="L5535">
        <v>187.5</v>
      </c>
      <c r="M5535">
        <v>62.5</v>
      </c>
      <c r="N5535" t="s">
        <v>6085</v>
      </c>
      <c r="O5535" t="s">
        <v>461</v>
      </c>
    </row>
    <row r="5536" spans="1:15" x14ac:dyDescent="0.3">
      <c r="A5536">
        <v>198776</v>
      </c>
      <c r="B5536">
        <v>122</v>
      </c>
      <c r="C5536" t="s">
        <v>552</v>
      </c>
      <c r="D5536" t="s">
        <v>2693</v>
      </c>
      <c r="E5536" t="s">
        <v>4036</v>
      </c>
      <c r="F5536" s="440">
        <v>46043</v>
      </c>
      <c r="G5536">
        <v>19297</v>
      </c>
      <c r="H5536" t="s">
        <v>5855</v>
      </c>
      <c r="I5536" t="s">
        <v>6085</v>
      </c>
      <c r="J5536">
        <v>7.6</v>
      </c>
      <c r="K5536" t="s">
        <v>5598</v>
      </c>
      <c r="L5536">
        <v>561.64</v>
      </c>
      <c r="M5536">
        <v>73.900000000000006</v>
      </c>
      <c r="N5536" t="s">
        <v>6085</v>
      </c>
      <c r="O5536" t="s">
        <v>461</v>
      </c>
    </row>
    <row r="5537" spans="1:15" x14ac:dyDescent="0.3">
      <c r="A5537">
        <v>198774</v>
      </c>
      <c r="B5537">
        <v>122</v>
      </c>
      <c r="C5537" t="s">
        <v>552</v>
      </c>
      <c r="D5537" t="s">
        <v>2871</v>
      </c>
      <c r="E5537" t="s">
        <v>1929</v>
      </c>
      <c r="F5537" s="440">
        <v>46044</v>
      </c>
      <c r="G5537">
        <v>26336</v>
      </c>
      <c r="H5537" t="s">
        <v>5701</v>
      </c>
      <c r="I5537" t="s">
        <v>6085</v>
      </c>
      <c r="J5537">
        <v>150</v>
      </c>
      <c r="K5537" t="s">
        <v>5613</v>
      </c>
      <c r="L5537">
        <v>900</v>
      </c>
      <c r="M5537">
        <v>6</v>
      </c>
      <c r="N5537" t="s">
        <v>6085</v>
      </c>
      <c r="O5537" t="s">
        <v>461</v>
      </c>
    </row>
    <row r="5538" spans="1:15" x14ac:dyDescent="0.3">
      <c r="A5538">
        <v>198774</v>
      </c>
      <c r="B5538">
        <v>122</v>
      </c>
      <c r="C5538" t="s">
        <v>552</v>
      </c>
      <c r="D5538" t="s">
        <v>2871</v>
      </c>
      <c r="E5538" t="s">
        <v>1929</v>
      </c>
      <c r="F5538" s="440">
        <v>46044</v>
      </c>
      <c r="G5538">
        <v>25429</v>
      </c>
      <c r="H5538" t="s">
        <v>5640</v>
      </c>
      <c r="I5538" t="s">
        <v>6085</v>
      </c>
      <c r="J5538">
        <v>150</v>
      </c>
      <c r="K5538" t="s">
        <v>5613</v>
      </c>
      <c r="L5538">
        <v>900</v>
      </c>
      <c r="M5538">
        <v>6</v>
      </c>
      <c r="N5538" t="s">
        <v>6085</v>
      </c>
      <c r="O5538" t="s">
        <v>461</v>
      </c>
    </row>
    <row r="5539" spans="1:15" x14ac:dyDescent="0.3">
      <c r="A5539">
        <v>197921</v>
      </c>
      <c r="B5539">
        <v>122</v>
      </c>
      <c r="C5539" t="s">
        <v>552</v>
      </c>
      <c r="D5539" t="s">
        <v>2733</v>
      </c>
      <c r="E5539" t="s">
        <v>4037</v>
      </c>
      <c r="F5539" s="440">
        <v>46043</v>
      </c>
      <c r="G5539">
        <v>26393</v>
      </c>
      <c r="H5539" t="s">
        <v>6112</v>
      </c>
      <c r="I5539" t="s">
        <v>6097</v>
      </c>
      <c r="J5539">
        <v>2</v>
      </c>
      <c r="K5539" t="s">
        <v>5622</v>
      </c>
      <c r="L5539">
        <v>219.58</v>
      </c>
      <c r="M5539">
        <v>109.79</v>
      </c>
      <c r="N5539" t="s">
        <v>6107</v>
      </c>
      <c r="O5539" t="s">
        <v>461</v>
      </c>
    </row>
    <row r="5540" spans="1:15" x14ac:dyDescent="0.3">
      <c r="A5540">
        <v>197921</v>
      </c>
      <c r="B5540">
        <v>122</v>
      </c>
      <c r="C5540" t="s">
        <v>552</v>
      </c>
      <c r="D5540" t="s">
        <v>2733</v>
      </c>
      <c r="E5540" t="s">
        <v>4037</v>
      </c>
      <c r="F5540" s="440">
        <v>46043</v>
      </c>
      <c r="G5540">
        <v>26391</v>
      </c>
      <c r="H5540" t="s">
        <v>6264</v>
      </c>
      <c r="I5540" t="s">
        <v>6097</v>
      </c>
      <c r="J5540">
        <v>6</v>
      </c>
      <c r="K5540" t="s">
        <v>5622</v>
      </c>
      <c r="L5540">
        <v>741.24</v>
      </c>
      <c r="M5540">
        <v>123.54</v>
      </c>
      <c r="N5540" t="s">
        <v>6107</v>
      </c>
      <c r="O5540" t="s">
        <v>461</v>
      </c>
    </row>
    <row r="5541" spans="1:15" x14ac:dyDescent="0.3">
      <c r="A5541">
        <v>197920</v>
      </c>
      <c r="B5541">
        <v>122</v>
      </c>
      <c r="C5541" t="s">
        <v>552</v>
      </c>
      <c r="D5541" t="s">
        <v>2706</v>
      </c>
      <c r="E5541" t="s">
        <v>4038</v>
      </c>
      <c r="F5541" s="440">
        <v>46043</v>
      </c>
      <c r="G5541">
        <v>20645</v>
      </c>
      <c r="H5541" t="s">
        <v>5664</v>
      </c>
      <c r="I5541" t="s">
        <v>6085</v>
      </c>
      <c r="J5541">
        <v>10</v>
      </c>
      <c r="K5541" t="s">
        <v>6091</v>
      </c>
      <c r="L5541">
        <v>226</v>
      </c>
      <c r="M5541">
        <v>22.6</v>
      </c>
      <c r="N5541" t="s">
        <v>6085</v>
      </c>
      <c r="O5541" t="s">
        <v>461</v>
      </c>
    </row>
    <row r="5542" spans="1:15" x14ac:dyDescent="0.3">
      <c r="A5542">
        <v>197920</v>
      </c>
      <c r="B5542">
        <v>122</v>
      </c>
      <c r="C5542" t="s">
        <v>552</v>
      </c>
      <c r="D5542" t="s">
        <v>2706</v>
      </c>
      <c r="E5542" t="s">
        <v>4038</v>
      </c>
      <c r="F5542" s="440">
        <v>46043</v>
      </c>
      <c r="G5542">
        <v>20653</v>
      </c>
      <c r="H5542" t="s">
        <v>5655</v>
      </c>
      <c r="I5542" t="s">
        <v>6085</v>
      </c>
      <c r="J5542">
        <v>12</v>
      </c>
      <c r="K5542" t="s">
        <v>5613</v>
      </c>
      <c r="L5542">
        <v>296.39999999999998</v>
      </c>
      <c r="M5542">
        <v>24.7</v>
      </c>
      <c r="N5542" t="s">
        <v>6085</v>
      </c>
      <c r="O5542" t="s">
        <v>461</v>
      </c>
    </row>
    <row r="5543" spans="1:15" x14ac:dyDescent="0.3">
      <c r="A5543">
        <v>197920</v>
      </c>
      <c r="B5543">
        <v>122</v>
      </c>
      <c r="C5543" t="s">
        <v>552</v>
      </c>
      <c r="D5543" t="s">
        <v>2706</v>
      </c>
      <c r="E5543" t="s">
        <v>4038</v>
      </c>
      <c r="F5543" s="440">
        <v>46043</v>
      </c>
      <c r="G5543">
        <v>21098</v>
      </c>
      <c r="H5543" t="s">
        <v>5607</v>
      </c>
      <c r="I5543" t="s">
        <v>6085</v>
      </c>
      <c r="J5543">
        <v>5</v>
      </c>
      <c r="K5543" t="s">
        <v>5613</v>
      </c>
      <c r="L5543">
        <v>88.25</v>
      </c>
      <c r="M5543">
        <v>17.649999999999999</v>
      </c>
      <c r="N5543" t="s">
        <v>6085</v>
      </c>
      <c r="O5543" t="s">
        <v>461</v>
      </c>
    </row>
    <row r="5544" spans="1:15" x14ac:dyDescent="0.3">
      <c r="A5544">
        <v>197920</v>
      </c>
      <c r="B5544">
        <v>122</v>
      </c>
      <c r="C5544" t="s">
        <v>552</v>
      </c>
      <c r="D5544" t="s">
        <v>2706</v>
      </c>
      <c r="E5544" t="s">
        <v>4038</v>
      </c>
      <c r="F5544" s="440">
        <v>46043</v>
      </c>
      <c r="G5544">
        <v>20301</v>
      </c>
      <c r="H5544" t="s">
        <v>5617</v>
      </c>
      <c r="I5544" t="s">
        <v>6085</v>
      </c>
      <c r="J5544">
        <v>10</v>
      </c>
      <c r="K5544" t="s">
        <v>5605</v>
      </c>
      <c r="L5544">
        <v>207.8</v>
      </c>
      <c r="M5544">
        <v>20.78</v>
      </c>
      <c r="N5544" t="s">
        <v>6085</v>
      </c>
      <c r="O5544" t="s">
        <v>461</v>
      </c>
    </row>
    <row r="5545" spans="1:15" x14ac:dyDescent="0.3">
      <c r="A5545">
        <v>197920</v>
      </c>
      <c r="B5545">
        <v>122</v>
      </c>
      <c r="C5545" t="s">
        <v>552</v>
      </c>
      <c r="D5545" t="s">
        <v>2706</v>
      </c>
      <c r="E5545" t="s">
        <v>4038</v>
      </c>
      <c r="F5545" s="440">
        <v>46043</v>
      </c>
      <c r="G5545">
        <v>26020</v>
      </c>
      <c r="H5545" t="s">
        <v>5639</v>
      </c>
      <c r="I5545" t="s">
        <v>6085</v>
      </c>
      <c r="J5545">
        <v>24</v>
      </c>
      <c r="K5545" t="s">
        <v>5613</v>
      </c>
      <c r="L5545">
        <v>345.12</v>
      </c>
      <c r="M5545">
        <v>14.38</v>
      </c>
      <c r="N5545" t="s">
        <v>6085</v>
      </c>
      <c r="O5545" t="s">
        <v>461</v>
      </c>
    </row>
    <row r="5546" spans="1:15" x14ac:dyDescent="0.3">
      <c r="A5546">
        <v>197920</v>
      </c>
      <c r="B5546">
        <v>122</v>
      </c>
      <c r="C5546" t="s">
        <v>552</v>
      </c>
      <c r="D5546" t="s">
        <v>2706</v>
      </c>
      <c r="E5546" t="s">
        <v>4038</v>
      </c>
      <c r="F5546" s="440">
        <v>46043</v>
      </c>
      <c r="G5546">
        <v>19421</v>
      </c>
      <c r="H5546" t="s">
        <v>5963</v>
      </c>
      <c r="I5546" t="s">
        <v>6085</v>
      </c>
      <c r="J5546">
        <v>48</v>
      </c>
      <c r="K5546" t="s">
        <v>5703</v>
      </c>
      <c r="L5546">
        <v>205.92</v>
      </c>
      <c r="M5546">
        <v>4.29</v>
      </c>
      <c r="N5546" t="s">
        <v>6085</v>
      </c>
      <c r="O5546" t="s">
        <v>461</v>
      </c>
    </row>
    <row r="5547" spans="1:15" x14ac:dyDescent="0.3">
      <c r="A5547">
        <v>197920</v>
      </c>
      <c r="B5547">
        <v>122</v>
      </c>
      <c r="C5547" t="s">
        <v>552</v>
      </c>
      <c r="D5547" t="s">
        <v>2706</v>
      </c>
      <c r="E5547" t="s">
        <v>4038</v>
      </c>
      <c r="F5547" s="440">
        <v>46043</v>
      </c>
      <c r="G5547">
        <v>19906</v>
      </c>
      <c r="H5547" t="s">
        <v>6104</v>
      </c>
      <c r="I5547" t="s">
        <v>6085</v>
      </c>
      <c r="J5547">
        <v>1</v>
      </c>
      <c r="K5547" t="s">
        <v>5605</v>
      </c>
      <c r="L5547">
        <v>33.6</v>
      </c>
      <c r="M5547">
        <v>33.6</v>
      </c>
      <c r="N5547" t="s">
        <v>6085</v>
      </c>
      <c r="O5547" t="s">
        <v>461</v>
      </c>
    </row>
    <row r="5548" spans="1:15" x14ac:dyDescent="0.3">
      <c r="A5548">
        <v>197920</v>
      </c>
      <c r="B5548">
        <v>122</v>
      </c>
      <c r="C5548" t="s">
        <v>552</v>
      </c>
      <c r="D5548" t="s">
        <v>2706</v>
      </c>
      <c r="E5548" t="s">
        <v>4038</v>
      </c>
      <c r="F5548" s="440">
        <v>46043</v>
      </c>
      <c r="G5548">
        <v>20923</v>
      </c>
      <c r="H5548" t="s">
        <v>6172</v>
      </c>
      <c r="I5548" t="s">
        <v>6085</v>
      </c>
      <c r="J5548">
        <v>2</v>
      </c>
      <c r="K5548" t="s">
        <v>5605</v>
      </c>
      <c r="L5548">
        <v>147.32</v>
      </c>
      <c r="M5548">
        <v>73.66</v>
      </c>
      <c r="N5548" t="s">
        <v>6085</v>
      </c>
      <c r="O5548" t="s">
        <v>461</v>
      </c>
    </row>
    <row r="5549" spans="1:15" x14ac:dyDescent="0.3">
      <c r="A5549">
        <v>197913</v>
      </c>
      <c r="B5549">
        <v>122</v>
      </c>
      <c r="C5549" t="s">
        <v>552</v>
      </c>
      <c r="D5549" t="s">
        <v>2727</v>
      </c>
      <c r="E5549" t="s">
        <v>4039</v>
      </c>
      <c r="F5549" s="440">
        <v>46043</v>
      </c>
      <c r="G5549">
        <v>26582</v>
      </c>
      <c r="H5549" t="s">
        <v>5711</v>
      </c>
      <c r="I5549" t="s">
        <v>6085</v>
      </c>
      <c r="J5549">
        <v>15.51</v>
      </c>
      <c r="K5549" t="s">
        <v>5598</v>
      </c>
      <c r="L5549">
        <v>2000.79</v>
      </c>
      <c r="M5549">
        <v>129</v>
      </c>
      <c r="N5549" t="s">
        <v>6085</v>
      </c>
      <c r="O5549" t="s">
        <v>461</v>
      </c>
    </row>
    <row r="5550" spans="1:15" x14ac:dyDescent="0.3">
      <c r="A5550">
        <v>197913</v>
      </c>
      <c r="B5550">
        <v>122</v>
      </c>
      <c r="C5550" t="s">
        <v>552</v>
      </c>
      <c r="D5550" t="s">
        <v>2727</v>
      </c>
      <c r="E5550" t="s">
        <v>4039</v>
      </c>
      <c r="F5550" s="440">
        <v>46043</v>
      </c>
      <c r="G5550">
        <v>26584</v>
      </c>
      <c r="H5550" t="s">
        <v>5713</v>
      </c>
      <c r="I5550" t="s">
        <v>6085</v>
      </c>
      <c r="J5550">
        <v>10.199999999999999</v>
      </c>
      <c r="K5550" t="s">
        <v>5598</v>
      </c>
      <c r="L5550">
        <v>826.2</v>
      </c>
      <c r="M5550">
        <v>81</v>
      </c>
      <c r="N5550" t="s">
        <v>6085</v>
      </c>
      <c r="O5550" t="s">
        <v>461</v>
      </c>
    </row>
    <row r="5551" spans="1:15" x14ac:dyDescent="0.3">
      <c r="A5551">
        <v>197910</v>
      </c>
      <c r="B5551">
        <v>122</v>
      </c>
      <c r="C5551" t="s">
        <v>552</v>
      </c>
      <c r="D5551" t="s">
        <v>2877</v>
      </c>
      <c r="E5551" t="s">
        <v>4040</v>
      </c>
      <c r="F5551" s="440">
        <v>46042</v>
      </c>
      <c r="G5551">
        <v>24833</v>
      </c>
      <c r="H5551" t="s">
        <v>5707</v>
      </c>
      <c r="I5551" t="s">
        <v>6085</v>
      </c>
      <c r="J5551">
        <v>15</v>
      </c>
      <c r="K5551" t="s">
        <v>5703</v>
      </c>
      <c r="L5551">
        <v>716.25</v>
      </c>
      <c r="M5551">
        <v>47.75</v>
      </c>
      <c r="N5551" t="s">
        <v>6085</v>
      </c>
      <c r="O5551" t="s">
        <v>461</v>
      </c>
    </row>
    <row r="5552" spans="1:15" x14ac:dyDescent="0.3">
      <c r="A5552">
        <v>197905</v>
      </c>
      <c r="B5552">
        <v>122</v>
      </c>
      <c r="C5552" t="s">
        <v>552</v>
      </c>
      <c r="D5552" t="s">
        <v>2709</v>
      </c>
      <c r="E5552" t="s">
        <v>4041</v>
      </c>
      <c r="F5552" s="440">
        <v>46043</v>
      </c>
      <c r="G5552">
        <v>23082</v>
      </c>
      <c r="H5552" t="s">
        <v>5697</v>
      </c>
      <c r="I5552" t="s">
        <v>6085</v>
      </c>
      <c r="J5552">
        <v>6</v>
      </c>
      <c r="K5552" t="s">
        <v>5598</v>
      </c>
      <c r="L5552">
        <v>473.4</v>
      </c>
      <c r="M5552">
        <v>78.900000000000006</v>
      </c>
      <c r="N5552" t="s">
        <v>6085</v>
      </c>
      <c r="O5552" t="s">
        <v>461</v>
      </c>
    </row>
    <row r="5553" spans="1:15" x14ac:dyDescent="0.3">
      <c r="A5553">
        <v>197902</v>
      </c>
      <c r="B5553">
        <v>122</v>
      </c>
      <c r="C5553" t="s">
        <v>552</v>
      </c>
      <c r="D5553" t="s">
        <v>2693</v>
      </c>
      <c r="E5553" t="s">
        <v>4042</v>
      </c>
      <c r="F5553" s="440">
        <v>46043</v>
      </c>
      <c r="G5553">
        <v>20358</v>
      </c>
      <c r="H5553" t="s">
        <v>5648</v>
      </c>
      <c r="I5553" t="s">
        <v>6085</v>
      </c>
      <c r="J5553">
        <v>10</v>
      </c>
      <c r="K5553" t="s">
        <v>5605</v>
      </c>
      <c r="L5553">
        <v>142.5</v>
      </c>
      <c r="M5553">
        <v>14.25</v>
      </c>
      <c r="N5553" t="s">
        <v>6085</v>
      </c>
      <c r="O5553" t="s">
        <v>461</v>
      </c>
    </row>
    <row r="5554" spans="1:15" x14ac:dyDescent="0.3">
      <c r="A5554">
        <v>197902</v>
      </c>
      <c r="B5554">
        <v>122</v>
      </c>
      <c r="C5554" t="s">
        <v>552</v>
      </c>
      <c r="D5554" t="s">
        <v>2693</v>
      </c>
      <c r="E5554" t="s">
        <v>4042</v>
      </c>
      <c r="F5554" s="440">
        <v>46043</v>
      </c>
      <c r="G5554">
        <v>20689</v>
      </c>
      <c r="H5554" t="s">
        <v>5638</v>
      </c>
      <c r="I5554" t="s">
        <v>6085</v>
      </c>
      <c r="J5554">
        <v>5</v>
      </c>
      <c r="K5554" t="s">
        <v>5613</v>
      </c>
      <c r="L5554">
        <v>184.5</v>
      </c>
      <c r="M5554">
        <v>36.9</v>
      </c>
      <c r="N5554" t="s">
        <v>6085</v>
      </c>
      <c r="O5554" t="s">
        <v>461</v>
      </c>
    </row>
    <row r="5555" spans="1:15" x14ac:dyDescent="0.3">
      <c r="A5555">
        <v>197902</v>
      </c>
      <c r="B5555">
        <v>122</v>
      </c>
      <c r="C5555" t="s">
        <v>552</v>
      </c>
      <c r="D5555" t="s">
        <v>2693</v>
      </c>
      <c r="E5555" t="s">
        <v>4042</v>
      </c>
      <c r="F5555" s="440">
        <v>46043</v>
      </c>
      <c r="G5555">
        <v>21093</v>
      </c>
      <c r="H5555" t="s">
        <v>5608</v>
      </c>
      <c r="I5555" t="s">
        <v>6085</v>
      </c>
      <c r="J5555">
        <v>40</v>
      </c>
      <c r="K5555" t="s">
        <v>5613</v>
      </c>
      <c r="L5555">
        <v>186</v>
      </c>
      <c r="M5555">
        <v>4.6500000000000004</v>
      </c>
      <c r="N5555" t="s">
        <v>6085</v>
      </c>
      <c r="O5555" t="s">
        <v>461</v>
      </c>
    </row>
    <row r="5556" spans="1:15" x14ac:dyDescent="0.3">
      <c r="A5556">
        <v>197902</v>
      </c>
      <c r="B5556">
        <v>122</v>
      </c>
      <c r="C5556" t="s">
        <v>552</v>
      </c>
      <c r="D5556" t="s">
        <v>2693</v>
      </c>
      <c r="E5556" t="s">
        <v>4042</v>
      </c>
      <c r="F5556" s="440">
        <v>46043</v>
      </c>
      <c r="G5556">
        <v>19415</v>
      </c>
      <c r="H5556" t="s">
        <v>5958</v>
      </c>
      <c r="I5556" t="s">
        <v>6085</v>
      </c>
      <c r="J5556">
        <v>4</v>
      </c>
      <c r="K5556" t="s">
        <v>5613</v>
      </c>
      <c r="L5556">
        <v>31.2</v>
      </c>
      <c r="M5556">
        <v>7.8</v>
      </c>
      <c r="N5556" t="s">
        <v>6085</v>
      </c>
      <c r="O5556" t="s">
        <v>461</v>
      </c>
    </row>
    <row r="5557" spans="1:15" x14ac:dyDescent="0.3">
      <c r="A5557">
        <v>197902</v>
      </c>
      <c r="B5557">
        <v>122</v>
      </c>
      <c r="C5557" t="s">
        <v>552</v>
      </c>
      <c r="D5557" t="s">
        <v>2693</v>
      </c>
      <c r="E5557" t="s">
        <v>4042</v>
      </c>
      <c r="F5557" s="440">
        <v>46043</v>
      </c>
      <c r="G5557">
        <v>20360</v>
      </c>
      <c r="H5557" t="s">
        <v>5646</v>
      </c>
      <c r="I5557" t="s">
        <v>6085</v>
      </c>
      <c r="J5557">
        <v>3</v>
      </c>
      <c r="K5557" t="s">
        <v>6139</v>
      </c>
      <c r="L5557">
        <v>64.95</v>
      </c>
      <c r="M5557">
        <v>21.65</v>
      </c>
      <c r="N5557" t="s">
        <v>6085</v>
      </c>
      <c r="O5557" t="s">
        <v>461</v>
      </c>
    </row>
    <row r="5558" spans="1:15" x14ac:dyDescent="0.3">
      <c r="A5558">
        <v>197902</v>
      </c>
      <c r="B5558">
        <v>122</v>
      </c>
      <c r="C5558" t="s">
        <v>552</v>
      </c>
      <c r="D5558" t="s">
        <v>2693</v>
      </c>
      <c r="E5558" t="s">
        <v>4042</v>
      </c>
      <c r="F5558" s="440">
        <v>46043</v>
      </c>
      <c r="G5558">
        <v>19439</v>
      </c>
      <c r="H5558" t="s">
        <v>5691</v>
      </c>
      <c r="I5558" t="s">
        <v>6085</v>
      </c>
      <c r="J5558">
        <v>8</v>
      </c>
      <c r="K5558" t="s">
        <v>5605</v>
      </c>
      <c r="L5558">
        <v>267.04000000000002</v>
      </c>
      <c r="M5558">
        <v>33.380000000000003</v>
      </c>
      <c r="N5558" t="s">
        <v>6085</v>
      </c>
      <c r="O5558" t="s">
        <v>461</v>
      </c>
    </row>
    <row r="5559" spans="1:15" x14ac:dyDescent="0.3">
      <c r="A5559">
        <v>197902</v>
      </c>
      <c r="B5559">
        <v>122</v>
      </c>
      <c r="C5559" t="s">
        <v>552</v>
      </c>
      <c r="D5559" t="s">
        <v>2693</v>
      </c>
      <c r="E5559" t="s">
        <v>4042</v>
      </c>
      <c r="F5559" s="440">
        <v>46043</v>
      </c>
      <c r="G5559">
        <v>20385</v>
      </c>
      <c r="H5559" t="s">
        <v>5645</v>
      </c>
      <c r="I5559" t="s">
        <v>6085</v>
      </c>
      <c r="J5559">
        <v>12</v>
      </c>
      <c r="K5559" t="s">
        <v>5613</v>
      </c>
      <c r="L5559">
        <v>58.2</v>
      </c>
      <c r="M5559">
        <v>4.8499999999999996</v>
      </c>
      <c r="N5559" t="s">
        <v>6085</v>
      </c>
      <c r="O5559" t="s">
        <v>461</v>
      </c>
    </row>
    <row r="5560" spans="1:15" x14ac:dyDescent="0.3">
      <c r="A5560">
        <v>197902</v>
      </c>
      <c r="B5560">
        <v>122</v>
      </c>
      <c r="C5560" t="s">
        <v>552</v>
      </c>
      <c r="D5560" t="s">
        <v>2693</v>
      </c>
      <c r="E5560" t="s">
        <v>4042</v>
      </c>
      <c r="F5560" s="440">
        <v>46043</v>
      </c>
      <c r="G5560">
        <v>19224</v>
      </c>
      <c r="H5560" t="s">
        <v>5957</v>
      </c>
      <c r="I5560" t="s">
        <v>6085</v>
      </c>
      <c r="J5560">
        <v>4</v>
      </c>
      <c r="K5560" t="s">
        <v>5613</v>
      </c>
      <c r="L5560">
        <v>991.2</v>
      </c>
      <c r="M5560">
        <v>247.8</v>
      </c>
      <c r="N5560" t="s">
        <v>6085</v>
      </c>
      <c r="O5560" t="s">
        <v>461</v>
      </c>
    </row>
    <row r="5561" spans="1:15" x14ac:dyDescent="0.3">
      <c r="A5561">
        <v>197902</v>
      </c>
      <c r="B5561">
        <v>122</v>
      </c>
      <c r="C5561" t="s">
        <v>552</v>
      </c>
      <c r="D5561" t="s">
        <v>2693</v>
      </c>
      <c r="E5561" t="s">
        <v>4042</v>
      </c>
      <c r="F5561" s="440">
        <v>46043</v>
      </c>
      <c r="G5561">
        <v>21010</v>
      </c>
      <c r="H5561" t="s">
        <v>5674</v>
      </c>
      <c r="I5561" t="s">
        <v>6085</v>
      </c>
      <c r="J5561">
        <v>10</v>
      </c>
      <c r="K5561" t="s">
        <v>6140</v>
      </c>
      <c r="L5561">
        <v>123.8</v>
      </c>
      <c r="M5561">
        <v>12.38</v>
      </c>
      <c r="N5561" t="s">
        <v>6085</v>
      </c>
      <c r="O5561" t="s">
        <v>461</v>
      </c>
    </row>
    <row r="5562" spans="1:15" x14ac:dyDescent="0.3">
      <c r="A5562">
        <v>197902</v>
      </c>
      <c r="B5562">
        <v>122</v>
      </c>
      <c r="C5562" t="s">
        <v>552</v>
      </c>
      <c r="D5562" t="s">
        <v>2693</v>
      </c>
      <c r="E5562" t="s">
        <v>4042</v>
      </c>
      <c r="F5562" s="440">
        <v>46043</v>
      </c>
      <c r="G5562">
        <v>21047</v>
      </c>
      <c r="H5562" t="s">
        <v>5621</v>
      </c>
      <c r="I5562" t="s">
        <v>6085</v>
      </c>
      <c r="J5562">
        <v>4</v>
      </c>
      <c r="K5562" t="s">
        <v>5622</v>
      </c>
      <c r="L5562">
        <v>486.4</v>
      </c>
      <c r="M5562">
        <v>121.6</v>
      </c>
      <c r="N5562" t="s">
        <v>6085</v>
      </c>
      <c r="O5562" t="s">
        <v>461</v>
      </c>
    </row>
    <row r="5563" spans="1:15" x14ac:dyDescent="0.3">
      <c r="A5563">
        <v>197902</v>
      </c>
      <c r="B5563">
        <v>122</v>
      </c>
      <c r="C5563" t="s">
        <v>552</v>
      </c>
      <c r="D5563" t="s">
        <v>2693</v>
      </c>
      <c r="E5563" t="s">
        <v>4042</v>
      </c>
      <c r="F5563" s="440">
        <v>46043</v>
      </c>
      <c r="G5563">
        <v>23732</v>
      </c>
      <c r="H5563" t="s">
        <v>6210</v>
      </c>
      <c r="I5563" t="s">
        <v>6085</v>
      </c>
      <c r="J5563">
        <v>3.5</v>
      </c>
      <c r="K5563" t="s">
        <v>5598</v>
      </c>
      <c r="L5563">
        <v>101.33</v>
      </c>
      <c r="M5563">
        <v>28.951429000000001</v>
      </c>
      <c r="N5563" t="s">
        <v>6085</v>
      </c>
      <c r="O5563" t="s">
        <v>461</v>
      </c>
    </row>
    <row r="5564" spans="1:15" x14ac:dyDescent="0.3">
      <c r="A5564">
        <v>197795</v>
      </c>
      <c r="B5564">
        <v>122</v>
      </c>
      <c r="C5564" t="s">
        <v>552</v>
      </c>
      <c r="D5564" t="s">
        <v>2868</v>
      </c>
      <c r="E5564" t="s">
        <v>4043</v>
      </c>
      <c r="F5564" s="440">
        <v>46043</v>
      </c>
      <c r="G5564">
        <v>19370</v>
      </c>
      <c r="H5564" t="s">
        <v>5695</v>
      </c>
      <c r="I5564" t="s">
        <v>6085</v>
      </c>
      <c r="J5564">
        <v>13.22</v>
      </c>
      <c r="K5564" t="s">
        <v>5598</v>
      </c>
      <c r="L5564">
        <v>1253.26</v>
      </c>
      <c r="M5564">
        <v>94.800303</v>
      </c>
      <c r="N5564" t="s">
        <v>6085</v>
      </c>
      <c r="O5564" t="s">
        <v>461</v>
      </c>
    </row>
    <row r="5565" spans="1:15" x14ac:dyDescent="0.3">
      <c r="A5565">
        <v>197789</v>
      </c>
      <c r="B5565">
        <v>122</v>
      </c>
      <c r="C5565" t="s">
        <v>552</v>
      </c>
      <c r="D5565" t="s">
        <v>3952</v>
      </c>
      <c r="E5565" t="s">
        <v>4044</v>
      </c>
      <c r="F5565" s="440">
        <v>46044</v>
      </c>
      <c r="G5565">
        <v>17437</v>
      </c>
      <c r="H5565" t="s">
        <v>6129</v>
      </c>
      <c r="I5565" t="s">
        <v>6097</v>
      </c>
      <c r="J5565">
        <v>20</v>
      </c>
      <c r="K5565" t="s">
        <v>5613</v>
      </c>
      <c r="L5565">
        <v>50</v>
      </c>
      <c r="M5565">
        <v>2.5</v>
      </c>
      <c r="N5565" t="s">
        <v>6099</v>
      </c>
      <c r="O5565" t="s">
        <v>461</v>
      </c>
    </row>
    <row r="5566" spans="1:15" x14ac:dyDescent="0.3">
      <c r="A5566">
        <v>197789</v>
      </c>
      <c r="B5566">
        <v>122</v>
      </c>
      <c r="C5566" t="s">
        <v>552</v>
      </c>
      <c r="D5566" t="s">
        <v>3952</v>
      </c>
      <c r="E5566" t="s">
        <v>4044</v>
      </c>
      <c r="F5566" s="440">
        <v>46044</v>
      </c>
      <c r="G5566">
        <v>17535</v>
      </c>
      <c r="H5566" t="s">
        <v>6127</v>
      </c>
      <c r="I5566" t="s">
        <v>6097</v>
      </c>
      <c r="J5566">
        <v>1</v>
      </c>
      <c r="K5566" t="s">
        <v>5613</v>
      </c>
      <c r="L5566">
        <v>138</v>
      </c>
      <c r="M5566">
        <v>138</v>
      </c>
      <c r="N5566" t="s">
        <v>6099</v>
      </c>
      <c r="O5566" t="s">
        <v>461</v>
      </c>
    </row>
    <row r="5567" spans="1:15" x14ac:dyDescent="0.3">
      <c r="A5567">
        <v>197789</v>
      </c>
      <c r="B5567">
        <v>122</v>
      </c>
      <c r="C5567" t="s">
        <v>552</v>
      </c>
      <c r="D5567" t="s">
        <v>3952</v>
      </c>
      <c r="E5567" t="s">
        <v>4044</v>
      </c>
      <c r="F5567" s="440">
        <v>46044</v>
      </c>
      <c r="G5567">
        <v>17017</v>
      </c>
      <c r="H5567" t="s">
        <v>6131</v>
      </c>
      <c r="I5567" t="s">
        <v>6097</v>
      </c>
      <c r="J5567">
        <v>8</v>
      </c>
      <c r="K5567" t="s">
        <v>5605</v>
      </c>
      <c r="L5567">
        <v>28</v>
      </c>
      <c r="M5567">
        <v>3.5</v>
      </c>
      <c r="N5567" t="s">
        <v>6099</v>
      </c>
      <c r="O5567" t="s">
        <v>461</v>
      </c>
    </row>
    <row r="5568" spans="1:15" x14ac:dyDescent="0.3">
      <c r="A5568">
        <v>197789</v>
      </c>
      <c r="B5568">
        <v>122</v>
      </c>
      <c r="C5568" t="s">
        <v>552</v>
      </c>
      <c r="D5568" t="s">
        <v>3952</v>
      </c>
      <c r="E5568" t="s">
        <v>4044</v>
      </c>
      <c r="F5568" s="440">
        <v>46044</v>
      </c>
      <c r="G5568">
        <v>24843</v>
      </c>
      <c r="H5568" t="s">
        <v>6368</v>
      </c>
      <c r="I5568" t="s">
        <v>6097</v>
      </c>
      <c r="J5568">
        <v>4</v>
      </c>
      <c r="K5568" t="s">
        <v>5703</v>
      </c>
      <c r="L5568">
        <v>235.6</v>
      </c>
      <c r="M5568">
        <v>58.9</v>
      </c>
      <c r="N5568" t="s">
        <v>6099</v>
      </c>
      <c r="O5568" t="s">
        <v>461</v>
      </c>
    </row>
    <row r="5569" spans="1:15" x14ac:dyDescent="0.3">
      <c r="A5569">
        <v>197789</v>
      </c>
      <c r="B5569">
        <v>122</v>
      </c>
      <c r="C5569" t="s">
        <v>552</v>
      </c>
      <c r="D5569" t="s">
        <v>3952</v>
      </c>
      <c r="E5569" t="s">
        <v>4044</v>
      </c>
      <c r="F5569" s="440">
        <v>46044</v>
      </c>
      <c r="G5569">
        <v>17416</v>
      </c>
      <c r="H5569" t="s">
        <v>6403</v>
      </c>
      <c r="I5569" t="s">
        <v>6097</v>
      </c>
      <c r="J5569">
        <v>3</v>
      </c>
      <c r="K5569" t="s">
        <v>5703</v>
      </c>
      <c r="L5569">
        <v>145.74</v>
      </c>
      <c r="M5569">
        <v>48.58</v>
      </c>
      <c r="N5569" t="s">
        <v>6099</v>
      </c>
      <c r="O5569" t="s">
        <v>461</v>
      </c>
    </row>
    <row r="5570" spans="1:15" x14ac:dyDescent="0.3">
      <c r="A5570">
        <v>197789</v>
      </c>
      <c r="B5570">
        <v>122</v>
      </c>
      <c r="C5570" t="s">
        <v>552</v>
      </c>
      <c r="D5570" t="s">
        <v>3952</v>
      </c>
      <c r="E5570" t="s">
        <v>4044</v>
      </c>
      <c r="F5570" s="440">
        <v>46044</v>
      </c>
      <c r="G5570">
        <v>21703</v>
      </c>
      <c r="H5570" t="s">
        <v>6350</v>
      </c>
      <c r="I5570" t="s">
        <v>6097</v>
      </c>
      <c r="J5570">
        <v>4</v>
      </c>
      <c r="K5570" t="s">
        <v>5613</v>
      </c>
      <c r="L5570">
        <v>39.6</v>
      </c>
      <c r="M5570">
        <v>9.9</v>
      </c>
      <c r="N5570" t="s">
        <v>6099</v>
      </c>
      <c r="O5570" t="s">
        <v>461</v>
      </c>
    </row>
    <row r="5571" spans="1:15" x14ac:dyDescent="0.3">
      <c r="A5571">
        <v>197785</v>
      </c>
      <c r="B5571">
        <v>122</v>
      </c>
      <c r="C5571" t="s">
        <v>552</v>
      </c>
      <c r="D5571" t="s">
        <v>2713</v>
      </c>
      <c r="E5571" t="s">
        <v>4045</v>
      </c>
      <c r="F5571" s="440">
        <v>46042</v>
      </c>
      <c r="G5571">
        <v>17162</v>
      </c>
      <c r="H5571" t="s">
        <v>6137</v>
      </c>
      <c r="I5571" t="s">
        <v>6097</v>
      </c>
      <c r="J5571">
        <v>6</v>
      </c>
      <c r="K5571" t="s">
        <v>5613</v>
      </c>
      <c r="L5571">
        <v>329.94</v>
      </c>
      <c r="M5571">
        <v>54.99</v>
      </c>
      <c r="N5571" t="s">
        <v>6099</v>
      </c>
      <c r="O5571" t="s">
        <v>461</v>
      </c>
    </row>
    <row r="5572" spans="1:15" x14ac:dyDescent="0.3">
      <c r="A5572">
        <v>197785</v>
      </c>
      <c r="B5572">
        <v>122</v>
      </c>
      <c r="C5572" t="s">
        <v>552</v>
      </c>
      <c r="D5572" t="s">
        <v>2713</v>
      </c>
      <c r="E5572" t="s">
        <v>4045</v>
      </c>
      <c r="F5572" s="440">
        <v>46042</v>
      </c>
      <c r="G5572">
        <v>17573</v>
      </c>
      <c r="H5572" t="s">
        <v>6100</v>
      </c>
      <c r="I5572" t="s">
        <v>6097</v>
      </c>
      <c r="J5572">
        <v>3</v>
      </c>
      <c r="K5572" t="s">
        <v>5703</v>
      </c>
      <c r="L5572">
        <v>224.7</v>
      </c>
      <c r="M5572">
        <v>74.900000000000006</v>
      </c>
      <c r="N5572" t="s">
        <v>6099</v>
      </c>
      <c r="O5572" t="s">
        <v>461</v>
      </c>
    </row>
    <row r="5573" spans="1:15" x14ac:dyDescent="0.3">
      <c r="A5573">
        <v>197783</v>
      </c>
      <c r="B5573">
        <v>122</v>
      </c>
      <c r="C5573" t="s">
        <v>552</v>
      </c>
      <c r="D5573" t="s">
        <v>2520</v>
      </c>
      <c r="E5573" t="s">
        <v>4046</v>
      </c>
      <c r="F5573" s="440">
        <v>46042</v>
      </c>
      <c r="G5573">
        <v>19787</v>
      </c>
      <c r="H5573" t="s">
        <v>5914</v>
      </c>
      <c r="I5573" t="s">
        <v>6085</v>
      </c>
      <c r="J5573">
        <v>30</v>
      </c>
      <c r="K5573" t="s">
        <v>5598</v>
      </c>
      <c r="L5573">
        <v>165</v>
      </c>
      <c r="M5573">
        <v>5.5</v>
      </c>
      <c r="N5573" t="s">
        <v>6085</v>
      </c>
      <c r="O5573" t="s">
        <v>461</v>
      </c>
    </row>
    <row r="5574" spans="1:15" x14ac:dyDescent="0.3">
      <c r="A5574">
        <v>197783</v>
      </c>
      <c r="B5574">
        <v>122</v>
      </c>
      <c r="C5574" t="s">
        <v>552</v>
      </c>
      <c r="D5574" t="s">
        <v>2520</v>
      </c>
      <c r="E5574" t="s">
        <v>4046</v>
      </c>
      <c r="F5574" s="440">
        <v>46042</v>
      </c>
      <c r="G5574">
        <v>19621</v>
      </c>
      <c r="H5574" t="s">
        <v>5931</v>
      </c>
      <c r="I5574" t="s">
        <v>6085</v>
      </c>
      <c r="J5574">
        <v>3</v>
      </c>
      <c r="K5574" t="s">
        <v>5598</v>
      </c>
      <c r="L5574">
        <v>9</v>
      </c>
      <c r="M5574">
        <v>3</v>
      </c>
      <c r="N5574" t="s">
        <v>6085</v>
      </c>
      <c r="O5574" t="s">
        <v>461</v>
      </c>
    </row>
    <row r="5575" spans="1:15" x14ac:dyDescent="0.3">
      <c r="A5575">
        <v>197783</v>
      </c>
      <c r="B5575">
        <v>122</v>
      </c>
      <c r="C5575" t="s">
        <v>552</v>
      </c>
      <c r="D5575" t="s">
        <v>2520</v>
      </c>
      <c r="E5575" t="s">
        <v>4046</v>
      </c>
      <c r="F5575" s="440">
        <v>46042</v>
      </c>
      <c r="G5575">
        <v>24083</v>
      </c>
      <c r="H5575" t="s">
        <v>5924</v>
      </c>
      <c r="I5575" t="s">
        <v>6085</v>
      </c>
      <c r="J5575">
        <v>75</v>
      </c>
      <c r="K5575" t="s">
        <v>5598</v>
      </c>
      <c r="L5575">
        <v>315</v>
      </c>
      <c r="M5575">
        <v>4.2</v>
      </c>
      <c r="N5575" t="s">
        <v>6085</v>
      </c>
      <c r="O5575" t="s">
        <v>461</v>
      </c>
    </row>
    <row r="5576" spans="1:15" x14ac:dyDescent="0.3">
      <c r="A5576">
        <v>197783</v>
      </c>
      <c r="B5576">
        <v>122</v>
      </c>
      <c r="C5576" t="s">
        <v>552</v>
      </c>
      <c r="D5576" t="s">
        <v>2520</v>
      </c>
      <c r="E5576" t="s">
        <v>4046</v>
      </c>
      <c r="F5576" s="440">
        <v>46042</v>
      </c>
      <c r="G5576">
        <v>19589</v>
      </c>
      <c r="H5576" t="s">
        <v>5943</v>
      </c>
      <c r="I5576" t="s">
        <v>6085</v>
      </c>
      <c r="J5576">
        <v>1</v>
      </c>
      <c r="K5576" t="s">
        <v>5598</v>
      </c>
      <c r="L5576">
        <v>9</v>
      </c>
      <c r="M5576">
        <v>9</v>
      </c>
      <c r="N5576" t="s">
        <v>6085</v>
      </c>
      <c r="O5576" t="s">
        <v>461</v>
      </c>
    </row>
    <row r="5577" spans="1:15" x14ac:dyDescent="0.3">
      <c r="A5577">
        <v>197783</v>
      </c>
      <c r="B5577">
        <v>122</v>
      </c>
      <c r="C5577" t="s">
        <v>552</v>
      </c>
      <c r="D5577" t="s">
        <v>2520</v>
      </c>
      <c r="E5577" t="s">
        <v>4046</v>
      </c>
      <c r="F5577" s="440">
        <v>46042</v>
      </c>
      <c r="G5577">
        <v>19505</v>
      </c>
      <c r="H5577" t="s">
        <v>5978</v>
      </c>
      <c r="I5577" t="s">
        <v>6085</v>
      </c>
      <c r="J5577">
        <v>0.8</v>
      </c>
      <c r="K5577" t="s">
        <v>5598</v>
      </c>
      <c r="L5577">
        <v>9.44</v>
      </c>
      <c r="M5577">
        <v>11.8</v>
      </c>
      <c r="N5577" t="s">
        <v>6085</v>
      </c>
      <c r="O5577" t="s">
        <v>461</v>
      </c>
    </row>
    <row r="5578" spans="1:15" x14ac:dyDescent="0.3">
      <c r="A5578">
        <v>197783</v>
      </c>
      <c r="B5578">
        <v>122</v>
      </c>
      <c r="C5578" t="s">
        <v>552</v>
      </c>
      <c r="D5578" t="s">
        <v>2520</v>
      </c>
      <c r="E5578" t="s">
        <v>4046</v>
      </c>
      <c r="F5578" s="440">
        <v>46042</v>
      </c>
      <c r="G5578">
        <v>19575</v>
      </c>
      <c r="H5578" t="s">
        <v>5944</v>
      </c>
      <c r="I5578" t="s">
        <v>6085</v>
      </c>
      <c r="J5578">
        <v>0.4</v>
      </c>
      <c r="K5578" t="s">
        <v>5598</v>
      </c>
      <c r="L5578">
        <v>10</v>
      </c>
      <c r="M5578">
        <v>25</v>
      </c>
      <c r="N5578" t="s">
        <v>6085</v>
      </c>
      <c r="O5578" t="s">
        <v>461</v>
      </c>
    </row>
    <row r="5579" spans="1:15" x14ac:dyDescent="0.3">
      <c r="A5579">
        <v>197783</v>
      </c>
      <c r="B5579">
        <v>122</v>
      </c>
      <c r="C5579" t="s">
        <v>552</v>
      </c>
      <c r="D5579" t="s">
        <v>2520</v>
      </c>
      <c r="E5579" t="s">
        <v>4046</v>
      </c>
      <c r="F5579" s="440">
        <v>46042</v>
      </c>
      <c r="G5579">
        <v>19465</v>
      </c>
      <c r="H5579" t="s">
        <v>5953</v>
      </c>
      <c r="I5579" t="s">
        <v>6085</v>
      </c>
      <c r="J5579">
        <v>1</v>
      </c>
      <c r="K5579" t="s">
        <v>5598</v>
      </c>
      <c r="L5579">
        <v>5</v>
      </c>
      <c r="M5579">
        <v>5</v>
      </c>
      <c r="N5579" t="s">
        <v>6085</v>
      </c>
      <c r="O5579" t="s">
        <v>461</v>
      </c>
    </row>
    <row r="5580" spans="1:15" x14ac:dyDescent="0.3">
      <c r="A5580">
        <v>197783</v>
      </c>
      <c r="B5580">
        <v>122</v>
      </c>
      <c r="C5580" t="s">
        <v>552</v>
      </c>
      <c r="D5580" t="s">
        <v>2520</v>
      </c>
      <c r="E5580" t="s">
        <v>4046</v>
      </c>
      <c r="F5580" s="440">
        <v>46042</v>
      </c>
      <c r="G5580">
        <v>19476</v>
      </c>
      <c r="H5580" t="s">
        <v>6017</v>
      </c>
      <c r="I5580" t="s">
        <v>6085</v>
      </c>
      <c r="J5580">
        <v>0.3</v>
      </c>
      <c r="K5580" t="s">
        <v>5598</v>
      </c>
      <c r="L5580">
        <v>20.399999999999999</v>
      </c>
      <c r="M5580">
        <v>68</v>
      </c>
      <c r="N5580" t="s">
        <v>6085</v>
      </c>
      <c r="O5580" t="s">
        <v>461</v>
      </c>
    </row>
    <row r="5581" spans="1:15" x14ac:dyDescent="0.3">
      <c r="A5581">
        <v>197783</v>
      </c>
      <c r="B5581">
        <v>122</v>
      </c>
      <c r="C5581" t="s">
        <v>552</v>
      </c>
      <c r="D5581" t="s">
        <v>2520</v>
      </c>
      <c r="E5581" t="s">
        <v>4046</v>
      </c>
      <c r="F5581" s="440">
        <v>46042</v>
      </c>
      <c r="G5581">
        <v>19480</v>
      </c>
      <c r="H5581" t="s">
        <v>5936</v>
      </c>
      <c r="I5581" t="s">
        <v>6085</v>
      </c>
      <c r="J5581">
        <v>0.2</v>
      </c>
      <c r="K5581" t="s">
        <v>5598</v>
      </c>
      <c r="L5581">
        <v>2.6</v>
      </c>
      <c r="M5581">
        <v>13</v>
      </c>
      <c r="N5581" t="s">
        <v>6085</v>
      </c>
      <c r="O5581" t="s">
        <v>461</v>
      </c>
    </row>
    <row r="5582" spans="1:15" x14ac:dyDescent="0.3">
      <c r="A5582">
        <v>197783</v>
      </c>
      <c r="B5582">
        <v>122</v>
      </c>
      <c r="C5582" t="s">
        <v>552</v>
      </c>
      <c r="D5582" t="s">
        <v>2520</v>
      </c>
      <c r="E5582" t="s">
        <v>4046</v>
      </c>
      <c r="F5582" s="440">
        <v>46042</v>
      </c>
      <c r="G5582">
        <v>19485</v>
      </c>
      <c r="H5582" t="s">
        <v>5935</v>
      </c>
      <c r="I5582" t="s">
        <v>6085</v>
      </c>
      <c r="J5582">
        <v>0.1</v>
      </c>
      <c r="K5582" t="s">
        <v>5598</v>
      </c>
      <c r="L5582">
        <v>9.5</v>
      </c>
      <c r="M5582">
        <v>95</v>
      </c>
      <c r="N5582" t="s">
        <v>6085</v>
      </c>
      <c r="O5582" t="s">
        <v>461</v>
      </c>
    </row>
    <row r="5583" spans="1:15" x14ac:dyDescent="0.3">
      <c r="A5583">
        <v>197783</v>
      </c>
      <c r="B5583">
        <v>122</v>
      </c>
      <c r="C5583" t="s">
        <v>552</v>
      </c>
      <c r="D5583" t="s">
        <v>2520</v>
      </c>
      <c r="E5583" t="s">
        <v>4046</v>
      </c>
      <c r="F5583" s="440">
        <v>46042</v>
      </c>
      <c r="G5583">
        <v>19488</v>
      </c>
      <c r="H5583" t="s">
        <v>5930</v>
      </c>
      <c r="I5583" t="s">
        <v>6085</v>
      </c>
      <c r="J5583">
        <v>0.5</v>
      </c>
      <c r="K5583" t="s">
        <v>5598</v>
      </c>
      <c r="L5583">
        <v>5.5</v>
      </c>
      <c r="M5583">
        <v>11</v>
      </c>
      <c r="N5583" t="s">
        <v>6085</v>
      </c>
      <c r="O5583" t="s">
        <v>461</v>
      </c>
    </row>
    <row r="5584" spans="1:15" x14ac:dyDescent="0.3">
      <c r="A5584">
        <v>197783</v>
      </c>
      <c r="B5584">
        <v>122</v>
      </c>
      <c r="C5584" t="s">
        <v>552</v>
      </c>
      <c r="D5584" t="s">
        <v>2520</v>
      </c>
      <c r="E5584" t="s">
        <v>4046</v>
      </c>
      <c r="F5584" s="440">
        <v>46042</v>
      </c>
      <c r="G5584">
        <v>24509</v>
      </c>
      <c r="H5584" t="s">
        <v>5928</v>
      </c>
      <c r="I5584" t="s">
        <v>6085</v>
      </c>
      <c r="J5584">
        <v>20</v>
      </c>
      <c r="K5584" t="s">
        <v>5598</v>
      </c>
      <c r="L5584">
        <v>36</v>
      </c>
      <c r="M5584">
        <v>1.8</v>
      </c>
      <c r="N5584" t="s">
        <v>6085</v>
      </c>
      <c r="O5584" t="s">
        <v>461</v>
      </c>
    </row>
    <row r="5585" spans="1:15" x14ac:dyDescent="0.3">
      <c r="A5585">
        <v>197783</v>
      </c>
      <c r="B5585">
        <v>122</v>
      </c>
      <c r="C5585" t="s">
        <v>552</v>
      </c>
      <c r="D5585" t="s">
        <v>2520</v>
      </c>
      <c r="E5585" t="s">
        <v>4046</v>
      </c>
      <c r="F5585" s="440">
        <v>46042</v>
      </c>
      <c r="G5585">
        <v>19600</v>
      </c>
      <c r="H5585" t="s">
        <v>6121</v>
      </c>
      <c r="I5585" t="s">
        <v>6085</v>
      </c>
      <c r="J5585">
        <v>1</v>
      </c>
      <c r="K5585" t="s">
        <v>5598</v>
      </c>
      <c r="L5585">
        <v>10</v>
      </c>
      <c r="M5585">
        <v>10</v>
      </c>
      <c r="N5585" t="s">
        <v>6085</v>
      </c>
      <c r="O5585" t="s">
        <v>461</v>
      </c>
    </row>
    <row r="5586" spans="1:15" x14ac:dyDescent="0.3">
      <c r="A5586">
        <v>197783</v>
      </c>
      <c r="B5586">
        <v>122</v>
      </c>
      <c r="C5586" t="s">
        <v>552</v>
      </c>
      <c r="D5586" t="s">
        <v>2520</v>
      </c>
      <c r="E5586" t="s">
        <v>4046</v>
      </c>
      <c r="F5586" s="440">
        <v>46042</v>
      </c>
      <c r="G5586">
        <v>23113</v>
      </c>
      <c r="H5586" t="s">
        <v>5985</v>
      </c>
      <c r="I5586" t="s">
        <v>6085</v>
      </c>
      <c r="J5586">
        <v>0.5</v>
      </c>
      <c r="K5586" t="s">
        <v>5598</v>
      </c>
      <c r="L5586">
        <v>4.5</v>
      </c>
      <c r="M5586">
        <v>9</v>
      </c>
      <c r="N5586" t="s">
        <v>6085</v>
      </c>
      <c r="O5586" t="s">
        <v>461</v>
      </c>
    </row>
    <row r="5587" spans="1:15" x14ac:dyDescent="0.3">
      <c r="A5587">
        <v>197783</v>
      </c>
      <c r="B5587">
        <v>122</v>
      </c>
      <c r="C5587" t="s">
        <v>552</v>
      </c>
      <c r="D5587" t="s">
        <v>2520</v>
      </c>
      <c r="E5587" t="s">
        <v>4046</v>
      </c>
      <c r="F5587" s="440">
        <v>46042</v>
      </c>
      <c r="G5587">
        <v>23195</v>
      </c>
      <c r="H5587" t="s">
        <v>5951</v>
      </c>
      <c r="I5587" t="s">
        <v>6085</v>
      </c>
      <c r="J5587">
        <v>0.3</v>
      </c>
      <c r="K5587" t="s">
        <v>5598</v>
      </c>
      <c r="L5587">
        <v>3.6</v>
      </c>
      <c r="M5587">
        <v>12</v>
      </c>
      <c r="N5587" t="s">
        <v>6085</v>
      </c>
      <c r="O5587" t="s">
        <v>461</v>
      </c>
    </row>
    <row r="5588" spans="1:15" x14ac:dyDescent="0.3">
      <c r="A5588">
        <v>197783</v>
      </c>
      <c r="B5588">
        <v>122</v>
      </c>
      <c r="C5588" t="s">
        <v>552</v>
      </c>
      <c r="D5588" t="s">
        <v>2520</v>
      </c>
      <c r="E5588" t="s">
        <v>4046</v>
      </c>
      <c r="F5588" s="440">
        <v>46042</v>
      </c>
      <c r="G5588">
        <v>23186</v>
      </c>
      <c r="H5588" t="s">
        <v>5955</v>
      </c>
      <c r="I5588" t="s">
        <v>6085</v>
      </c>
      <c r="J5588">
        <v>15</v>
      </c>
      <c r="K5588" t="s">
        <v>5598</v>
      </c>
      <c r="L5588">
        <v>165</v>
      </c>
      <c r="M5588">
        <v>11</v>
      </c>
      <c r="N5588" t="s">
        <v>6085</v>
      </c>
      <c r="O5588" t="s">
        <v>461</v>
      </c>
    </row>
    <row r="5589" spans="1:15" x14ac:dyDescent="0.3">
      <c r="A5589">
        <v>197783</v>
      </c>
      <c r="B5589">
        <v>122</v>
      </c>
      <c r="C5589" t="s">
        <v>552</v>
      </c>
      <c r="D5589" t="s">
        <v>2520</v>
      </c>
      <c r="E5589" t="s">
        <v>4046</v>
      </c>
      <c r="F5589" s="440">
        <v>46042</v>
      </c>
      <c r="G5589">
        <v>23241</v>
      </c>
      <c r="H5589" t="s">
        <v>5932</v>
      </c>
      <c r="I5589" t="s">
        <v>6085</v>
      </c>
      <c r="J5589">
        <v>1</v>
      </c>
      <c r="K5589" t="s">
        <v>5598</v>
      </c>
      <c r="L5589">
        <v>9</v>
      </c>
      <c r="M5589">
        <v>9</v>
      </c>
      <c r="N5589" t="s">
        <v>6085</v>
      </c>
      <c r="O5589" t="s">
        <v>461</v>
      </c>
    </row>
    <row r="5590" spans="1:15" x14ac:dyDescent="0.3">
      <c r="A5590">
        <v>197783</v>
      </c>
      <c r="B5590">
        <v>122</v>
      </c>
      <c r="C5590" t="s">
        <v>552</v>
      </c>
      <c r="D5590" t="s">
        <v>2520</v>
      </c>
      <c r="E5590" t="s">
        <v>4046</v>
      </c>
      <c r="F5590" s="440">
        <v>46042</v>
      </c>
      <c r="G5590">
        <v>23236</v>
      </c>
      <c r="H5590" t="s">
        <v>5934</v>
      </c>
      <c r="I5590" t="s">
        <v>6085</v>
      </c>
      <c r="J5590">
        <v>2</v>
      </c>
      <c r="K5590" t="s">
        <v>5598</v>
      </c>
      <c r="L5590">
        <v>9</v>
      </c>
      <c r="M5590">
        <v>4.5</v>
      </c>
      <c r="N5590" t="s">
        <v>6085</v>
      </c>
      <c r="O5590" t="s">
        <v>461</v>
      </c>
    </row>
    <row r="5591" spans="1:15" x14ac:dyDescent="0.3">
      <c r="A5591">
        <v>197783</v>
      </c>
      <c r="B5591">
        <v>122</v>
      </c>
      <c r="C5591" t="s">
        <v>552</v>
      </c>
      <c r="D5591" t="s">
        <v>2520</v>
      </c>
      <c r="E5591" t="s">
        <v>4046</v>
      </c>
      <c r="F5591" s="440">
        <v>46042</v>
      </c>
      <c r="G5591">
        <v>23359</v>
      </c>
      <c r="H5591" t="s">
        <v>5939</v>
      </c>
      <c r="I5591" t="s">
        <v>6085</v>
      </c>
      <c r="J5591">
        <v>15</v>
      </c>
      <c r="K5591" t="s">
        <v>5598</v>
      </c>
      <c r="L5591">
        <v>39</v>
      </c>
      <c r="M5591">
        <v>2.6</v>
      </c>
      <c r="N5591" t="s">
        <v>6085</v>
      </c>
      <c r="O5591" t="s">
        <v>461</v>
      </c>
    </row>
    <row r="5592" spans="1:15" x14ac:dyDescent="0.3">
      <c r="A5592">
        <v>197783</v>
      </c>
      <c r="B5592">
        <v>122</v>
      </c>
      <c r="C5592" t="s">
        <v>552</v>
      </c>
      <c r="D5592" t="s">
        <v>2520</v>
      </c>
      <c r="E5592" t="s">
        <v>4046</v>
      </c>
      <c r="F5592" s="440">
        <v>46042</v>
      </c>
      <c r="G5592">
        <v>23390</v>
      </c>
      <c r="H5592" t="s">
        <v>5922</v>
      </c>
      <c r="I5592" t="s">
        <v>6085</v>
      </c>
      <c r="J5592">
        <v>5</v>
      </c>
      <c r="K5592" t="s">
        <v>5598</v>
      </c>
      <c r="L5592">
        <v>42.5</v>
      </c>
      <c r="M5592">
        <v>8.5</v>
      </c>
      <c r="N5592" t="s">
        <v>6085</v>
      </c>
      <c r="O5592" t="s">
        <v>461</v>
      </c>
    </row>
    <row r="5593" spans="1:15" x14ac:dyDescent="0.3">
      <c r="A5593">
        <v>197783</v>
      </c>
      <c r="B5593">
        <v>122</v>
      </c>
      <c r="C5593" t="s">
        <v>552</v>
      </c>
      <c r="D5593" t="s">
        <v>2520</v>
      </c>
      <c r="E5593" t="s">
        <v>4046</v>
      </c>
      <c r="F5593" s="440">
        <v>46042</v>
      </c>
      <c r="G5593">
        <v>23095</v>
      </c>
      <c r="H5593" t="s">
        <v>5942</v>
      </c>
      <c r="I5593" t="s">
        <v>6085</v>
      </c>
      <c r="J5593">
        <v>200</v>
      </c>
      <c r="K5593" t="s">
        <v>5613</v>
      </c>
      <c r="L5593">
        <v>190</v>
      </c>
      <c r="M5593">
        <v>0.95</v>
      </c>
      <c r="N5593" t="s">
        <v>6085</v>
      </c>
      <c r="O5593" t="s">
        <v>461</v>
      </c>
    </row>
    <row r="5594" spans="1:15" x14ac:dyDescent="0.3">
      <c r="A5594">
        <v>197783</v>
      </c>
      <c r="B5594">
        <v>122</v>
      </c>
      <c r="C5594" t="s">
        <v>552</v>
      </c>
      <c r="D5594" t="s">
        <v>2520</v>
      </c>
      <c r="E5594" t="s">
        <v>4046</v>
      </c>
      <c r="F5594" s="440">
        <v>46042</v>
      </c>
      <c r="G5594">
        <v>23361</v>
      </c>
      <c r="H5594" t="s">
        <v>5937</v>
      </c>
      <c r="I5594" t="s">
        <v>6085</v>
      </c>
      <c r="J5594">
        <v>45</v>
      </c>
      <c r="K5594" t="s">
        <v>5598</v>
      </c>
      <c r="L5594">
        <v>139.5</v>
      </c>
      <c r="M5594">
        <v>3.1</v>
      </c>
      <c r="N5594" t="s">
        <v>6085</v>
      </c>
      <c r="O5594" t="s">
        <v>461</v>
      </c>
    </row>
    <row r="5595" spans="1:15" x14ac:dyDescent="0.3">
      <c r="A5595">
        <v>197783</v>
      </c>
      <c r="B5595">
        <v>122</v>
      </c>
      <c r="C5595" t="s">
        <v>552</v>
      </c>
      <c r="D5595" t="s">
        <v>2520</v>
      </c>
      <c r="E5595" t="s">
        <v>4046</v>
      </c>
      <c r="F5595" s="440">
        <v>46042</v>
      </c>
      <c r="G5595">
        <v>24037</v>
      </c>
      <c r="H5595" t="s">
        <v>6116</v>
      </c>
      <c r="I5595" t="s">
        <v>6085</v>
      </c>
      <c r="J5595">
        <v>3</v>
      </c>
      <c r="K5595" t="s">
        <v>5598</v>
      </c>
      <c r="L5595">
        <v>61.5</v>
      </c>
      <c r="M5595">
        <v>20.5</v>
      </c>
      <c r="N5595" t="s">
        <v>6085</v>
      </c>
      <c r="O5595" t="s">
        <v>461</v>
      </c>
    </row>
    <row r="5596" spans="1:15" x14ac:dyDescent="0.3">
      <c r="A5596">
        <v>197783</v>
      </c>
      <c r="B5596">
        <v>122</v>
      </c>
      <c r="C5596" t="s">
        <v>552</v>
      </c>
      <c r="D5596" t="s">
        <v>2520</v>
      </c>
      <c r="E5596" t="s">
        <v>4046</v>
      </c>
      <c r="F5596" s="440">
        <v>46042</v>
      </c>
      <c r="G5596">
        <v>19472</v>
      </c>
      <c r="H5596" t="s">
        <v>6064</v>
      </c>
      <c r="I5596" t="s">
        <v>6085</v>
      </c>
      <c r="J5596">
        <v>1</v>
      </c>
      <c r="K5596" t="s">
        <v>5598</v>
      </c>
      <c r="L5596">
        <v>20</v>
      </c>
      <c r="M5596">
        <v>20</v>
      </c>
      <c r="N5596" t="s">
        <v>6085</v>
      </c>
      <c r="O5596" t="s">
        <v>461</v>
      </c>
    </row>
    <row r="5597" spans="1:15" x14ac:dyDescent="0.3">
      <c r="A5597">
        <v>197780</v>
      </c>
      <c r="B5597">
        <v>122</v>
      </c>
      <c r="C5597" t="s">
        <v>552</v>
      </c>
      <c r="D5597" t="s">
        <v>3769</v>
      </c>
      <c r="E5597" t="s">
        <v>4047</v>
      </c>
      <c r="F5597" s="440">
        <v>46042</v>
      </c>
      <c r="G5597">
        <v>19654</v>
      </c>
      <c r="H5597" t="s">
        <v>5917</v>
      </c>
      <c r="I5597" t="s">
        <v>6085</v>
      </c>
      <c r="J5597">
        <v>2</v>
      </c>
      <c r="K5597" t="s">
        <v>5598</v>
      </c>
      <c r="L5597">
        <v>9.76</v>
      </c>
      <c r="M5597">
        <v>4.88</v>
      </c>
      <c r="N5597" t="s">
        <v>6085</v>
      </c>
      <c r="O5597" t="s">
        <v>461</v>
      </c>
    </row>
    <row r="5598" spans="1:15" x14ac:dyDescent="0.3">
      <c r="A5598">
        <v>197780</v>
      </c>
      <c r="B5598">
        <v>122</v>
      </c>
      <c r="C5598" t="s">
        <v>552</v>
      </c>
      <c r="D5598" t="s">
        <v>3769</v>
      </c>
      <c r="E5598" t="s">
        <v>4047</v>
      </c>
      <c r="F5598" s="440">
        <v>46042</v>
      </c>
      <c r="G5598">
        <v>19623</v>
      </c>
      <c r="H5598" t="s">
        <v>5929</v>
      </c>
      <c r="I5598" t="s">
        <v>6085</v>
      </c>
      <c r="J5598">
        <v>10</v>
      </c>
      <c r="K5598" t="s">
        <v>5598</v>
      </c>
      <c r="L5598">
        <v>37.5</v>
      </c>
      <c r="M5598">
        <v>3.75</v>
      </c>
      <c r="N5598" t="s">
        <v>6085</v>
      </c>
      <c r="O5598" t="s">
        <v>461</v>
      </c>
    </row>
    <row r="5599" spans="1:15" x14ac:dyDescent="0.3">
      <c r="A5599">
        <v>197780</v>
      </c>
      <c r="B5599">
        <v>122</v>
      </c>
      <c r="C5599" t="s">
        <v>552</v>
      </c>
      <c r="D5599" t="s">
        <v>3769</v>
      </c>
      <c r="E5599" t="s">
        <v>4047</v>
      </c>
      <c r="F5599" s="440">
        <v>46042</v>
      </c>
      <c r="G5599">
        <v>19498</v>
      </c>
      <c r="H5599" t="s">
        <v>5979</v>
      </c>
      <c r="I5599" t="s">
        <v>6085</v>
      </c>
      <c r="J5599">
        <v>0.7</v>
      </c>
      <c r="K5599" t="s">
        <v>5598</v>
      </c>
      <c r="L5599">
        <v>8.75</v>
      </c>
      <c r="M5599">
        <v>12.5</v>
      </c>
      <c r="N5599" t="s">
        <v>6085</v>
      </c>
      <c r="O5599" t="s">
        <v>461</v>
      </c>
    </row>
    <row r="5600" spans="1:15" x14ac:dyDescent="0.3">
      <c r="A5600">
        <v>197780</v>
      </c>
      <c r="B5600">
        <v>122</v>
      </c>
      <c r="C5600" t="s">
        <v>552</v>
      </c>
      <c r="D5600" t="s">
        <v>3769</v>
      </c>
      <c r="E5600" t="s">
        <v>4047</v>
      </c>
      <c r="F5600" s="440">
        <v>46042</v>
      </c>
      <c r="G5600">
        <v>19572</v>
      </c>
      <c r="H5600" t="s">
        <v>5945</v>
      </c>
      <c r="I5600" t="s">
        <v>6085</v>
      </c>
      <c r="J5600">
        <v>0.3</v>
      </c>
      <c r="K5600" t="s">
        <v>5598</v>
      </c>
      <c r="L5600">
        <v>4.5</v>
      </c>
      <c r="M5600">
        <v>15</v>
      </c>
      <c r="N5600" t="s">
        <v>6085</v>
      </c>
      <c r="O5600" t="s">
        <v>461</v>
      </c>
    </row>
    <row r="5601" spans="1:15" x14ac:dyDescent="0.3">
      <c r="A5601">
        <v>197780</v>
      </c>
      <c r="B5601">
        <v>122</v>
      </c>
      <c r="C5601" t="s">
        <v>552</v>
      </c>
      <c r="D5601" t="s">
        <v>3769</v>
      </c>
      <c r="E5601" t="s">
        <v>4047</v>
      </c>
      <c r="F5601" s="440">
        <v>46042</v>
      </c>
      <c r="G5601">
        <v>19743</v>
      </c>
      <c r="H5601" t="s">
        <v>5940</v>
      </c>
      <c r="I5601" t="s">
        <v>6085</v>
      </c>
      <c r="J5601">
        <v>3</v>
      </c>
      <c r="K5601" t="s">
        <v>5598</v>
      </c>
      <c r="L5601">
        <v>41.25</v>
      </c>
      <c r="M5601">
        <v>13.75</v>
      </c>
      <c r="N5601" t="s">
        <v>6085</v>
      </c>
      <c r="O5601" t="s">
        <v>461</v>
      </c>
    </row>
    <row r="5602" spans="1:15" x14ac:dyDescent="0.3">
      <c r="A5602">
        <v>197780</v>
      </c>
      <c r="B5602">
        <v>122</v>
      </c>
      <c r="C5602" t="s">
        <v>552</v>
      </c>
      <c r="D5602" t="s">
        <v>3769</v>
      </c>
      <c r="E5602" t="s">
        <v>4047</v>
      </c>
      <c r="F5602" s="440">
        <v>46042</v>
      </c>
      <c r="G5602">
        <v>19790</v>
      </c>
      <c r="H5602" t="s">
        <v>5948</v>
      </c>
      <c r="I5602" t="s">
        <v>6085</v>
      </c>
      <c r="J5602">
        <v>4</v>
      </c>
      <c r="K5602" t="s">
        <v>5598</v>
      </c>
      <c r="L5602">
        <v>142.52000000000001</v>
      </c>
      <c r="M5602">
        <v>35.630000000000003</v>
      </c>
      <c r="N5602" t="s">
        <v>6085</v>
      </c>
      <c r="O5602" t="s">
        <v>461</v>
      </c>
    </row>
    <row r="5603" spans="1:15" x14ac:dyDescent="0.3">
      <c r="A5603">
        <v>197780</v>
      </c>
      <c r="B5603">
        <v>122</v>
      </c>
      <c r="C5603" t="s">
        <v>552</v>
      </c>
      <c r="D5603" t="s">
        <v>3769</v>
      </c>
      <c r="E5603" t="s">
        <v>4047</v>
      </c>
      <c r="F5603" s="440">
        <v>46042</v>
      </c>
      <c r="G5603">
        <v>19721</v>
      </c>
      <c r="H5603" t="s">
        <v>5952</v>
      </c>
      <c r="I5603" t="s">
        <v>6085</v>
      </c>
      <c r="J5603">
        <v>1.3</v>
      </c>
      <c r="K5603" t="s">
        <v>5598</v>
      </c>
      <c r="L5603">
        <v>48.75</v>
      </c>
      <c r="M5603">
        <v>37.5</v>
      </c>
      <c r="N5603" t="s">
        <v>6085</v>
      </c>
      <c r="O5603" t="s">
        <v>461</v>
      </c>
    </row>
    <row r="5604" spans="1:15" x14ac:dyDescent="0.3">
      <c r="A5604">
        <v>197780</v>
      </c>
      <c r="B5604">
        <v>122</v>
      </c>
      <c r="C5604" t="s">
        <v>552</v>
      </c>
      <c r="D5604" t="s">
        <v>3769</v>
      </c>
      <c r="E5604" t="s">
        <v>4047</v>
      </c>
      <c r="F5604" s="440">
        <v>46042</v>
      </c>
      <c r="G5604">
        <v>19617</v>
      </c>
      <c r="H5604" t="s">
        <v>5933</v>
      </c>
      <c r="I5604" t="s">
        <v>6085</v>
      </c>
      <c r="J5604">
        <v>0.2</v>
      </c>
      <c r="K5604" t="s">
        <v>5598</v>
      </c>
      <c r="L5604">
        <v>5.36</v>
      </c>
      <c r="M5604">
        <v>26.8</v>
      </c>
      <c r="N5604" t="s">
        <v>6085</v>
      </c>
      <c r="O5604" t="s">
        <v>461</v>
      </c>
    </row>
    <row r="5605" spans="1:15" x14ac:dyDescent="0.3">
      <c r="A5605">
        <v>197780</v>
      </c>
      <c r="B5605">
        <v>122</v>
      </c>
      <c r="C5605" t="s">
        <v>552</v>
      </c>
      <c r="D5605" t="s">
        <v>3769</v>
      </c>
      <c r="E5605" t="s">
        <v>4047</v>
      </c>
      <c r="F5605" s="440">
        <v>46042</v>
      </c>
      <c r="G5605">
        <v>23096</v>
      </c>
      <c r="H5605" t="s">
        <v>5941</v>
      </c>
      <c r="I5605" t="s">
        <v>6085</v>
      </c>
      <c r="J5605">
        <v>60</v>
      </c>
      <c r="K5605" t="s">
        <v>5613</v>
      </c>
      <c r="L5605">
        <v>30</v>
      </c>
      <c r="M5605">
        <v>0.5</v>
      </c>
      <c r="N5605" t="s">
        <v>6085</v>
      </c>
      <c r="O5605" t="s">
        <v>461</v>
      </c>
    </row>
    <row r="5606" spans="1:15" x14ac:dyDescent="0.3">
      <c r="A5606">
        <v>197780</v>
      </c>
      <c r="B5606">
        <v>122</v>
      </c>
      <c r="C5606" t="s">
        <v>552</v>
      </c>
      <c r="D5606" t="s">
        <v>3769</v>
      </c>
      <c r="E5606" t="s">
        <v>4047</v>
      </c>
      <c r="F5606" s="440">
        <v>46042</v>
      </c>
      <c r="G5606">
        <v>23377</v>
      </c>
      <c r="H5606" t="s">
        <v>5927</v>
      </c>
      <c r="I5606" t="s">
        <v>6085</v>
      </c>
      <c r="J5606">
        <v>5</v>
      </c>
      <c r="K5606" t="s">
        <v>5598</v>
      </c>
      <c r="L5606">
        <v>160</v>
      </c>
      <c r="M5606">
        <v>32</v>
      </c>
      <c r="N5606" t="s">
        <v>6085</v>
      </c>
      <c r="O5606" t="s">
        <v>461</v>
      </c>
    </row>
    <row r="5607" spans="1:15" x14ac:dyDescent="0.3">
      <c r="A5607">
        <v>197780</v>
      </c>
      <c r="B5607">
        <v>122</v>
      </c>
      <c r="C5607" t="s">
        <v>552</v>
      </c>
      <c r="D5607" t="s">
        <v>3769</v>
      </c>
      <c r="E5607" t="s">
        <v>4047</v>
      </c>
      <c r="F5607" s="440">
        <v>46042</v>
      </c>
      <c r="G5607">
        <v>25647</v>
      </c>
      <c r="H5607" t="s">
        <v>5918</v>
      </c>
      <c r="I5607" t="s">
        <v>6085</v>
      </c>
      <c r="J5607">
        <v>0.9</v>
      </c>
      <c r="K5607" t="s">
        <v>5598</v>
      </c>
      <c r="L5607">
        <v>18.75</v>
      </c>
      <c r="M5607">
        <v>20.833333</v>
      </c>
      <c r="N5607" t="s">
        <v>6085</v>
      </c>
      <c r="O5607" t="s">
        <v>461</v>
      </c>
    </row>
    <row r="5608" spans="1:15" x14ac:dyDescent="0.3">
      <c r="A5608">
        <v>197780</v>
      </c>
      <c r="B5608">
        <v>122</v>
      </c>
      <c r="C5608" t="s">
        <v>552</v>
      </c>
      <c r="D5608" t="s">
        <v>3769</v>
      </c>
      <c r="E5608" t="s">
        <v>4047</v>
      </c>
      <c r="F5608" s="440">
        <v>46042</v>
      </c>
      <c r="G5608">
        <v>26425</v>
      </c>
      <c r="H5608" t="s">
        <v>5949</v>
      </c>
      <c r="I5608" t="s">
        <v>6085</v>
      </c>
      <c r="J5608">
        <v>6</v>
      </c>
      <c r="K5608" t="s">
        <v>5598</v>
      </c>
      <c r="L5608">
        <v>180</v>
      </c>
      <c r="M5608">
        <v>30</v>
      </c>
      <c r="N5608" t="s">
        <v>6085</v>
      </c>
      <c r="O5608" t="s">
        <v>461</v>
      </c>
    </row>
    <row r="5609" spans="1:15" x14ac:dyDescent="0.3">
      <c r="A5609">
        <v>197780</v>
      </c>
      <c r="B5609">
        <v>122</v>
      </c>
      <c r="C5609" t="s">
        <v>552</v>
      </c>
      <c r="D5609" t="s">
        <v>3769</v>
      </c>
      <c r="E5609" t="s">
        <v>4047</v>
      </c>
      <c r="F5609" s="440">
        <v>46042</v>
      </c>
      <c r="G5609">
        <v>23184</v>
      </c>
      <c r="H5609" t="s">
        <v>5956</v>
      </c>
      <c r="I5609" t="s">
        <v>6085</v>
      </c>
      <c r="J5609">
        <v>0.4</v>
      </c>
      <c r="K5609" t="s">
        <v>5598</v>
      </c>
      <c r="L5609">
        <v>3.5</v>
      </c>
      <c r="M5609">
        <v>8.75</v>
      </c>
      <c r="N5609" t="s">
        <v>6085</v>
      </c>
      <c r="O5609" t="s">
        <v>461</v>
      </c>
    </row>
    <row r="5610" spans="1:15" x14ac:dyDescent="0.3">
      <c r="A5610">
        <v>197777</v>
      </c>
      <c r="B5610">
        <v>122</v>
      </c>
      <c r="C5610" t="s">
        <v>552</v>
      </c>
      <c r="D5610" t="s">
        <v>2946</v>
      </c>
      <c r="E5610" t="s">
        <v>4048</v>
      </c>
      <c r="F5610" s="440">
        <v>46041</v>
      </c>
      <c r="G5610">
        <v>24676</v>
      </c>
      <c r="H5610" t="s">
        <v>5688</v>
      </c>
      <c r="I5610" t="s">
        <v>6085</v>
      </c>
      <c r="J5610">
        <v>1</v>
      </c>
      <c r="K5610" t="s">
        <v>5598</v>
      </c>
      <c r="L5610">
        <v>52</v>
      </c>
      <c r="M5610">
        <v>52</v>
      </c>
      <c r="N5610" t="s">
        <v>6085</v>
      </c>
      <c r="O5610" t="s">
        <v>461</v>
      </c>
    </row>
    <row r="5611" spans="1:15" x14ac:dyDescent="0.3">
      <c r="A5611">
        <v>197777</v>
      </c>
      <c r="B5611">
        <v>122</v>
      </c>
      <c r="C5611" t="s">
        <v>552</v>
      </c>
      <c r="D5611" t="s">
        <v>2946</v>
      </c>
      <c r="E5611" t="s">
        <v>4048</v>
      </c>
      <c r="F5611" s="440">
        <v>46041</v>
      </c>
      <c r="G5611">
        <v>19857</v>
      </c>
      <c r="H5611" t="s">
        <v>5602</v>
      </c>
      <c r="I5611" t="s">
        <v>6085</v>
      </c>
      <c r="J5611">
        <v>2</v>
      </c>
      <c r="K5611" t="s">
        <v>5598</v>
      </c>
      <c r="L5611">
        <v>98</v>
      </c>
      <c r="M5611">
        <v>49</v>
      </c>
      <c r="N5611" t="s">
        <v>6085</v>
      </c>
      <c r="O5611" t="s">
        <v>461</v>
      </c>
    </row>
    <row r="5612" spans="1:15" x14ac:dyDescent="0.3">
      <c r="A5612">
        <v>197777</v>
      </c>
      <c r="B5612">
        <v>122</v>
      </c>
      <c r="C5612" t="s">
        <v>552</v>
      </c>
      <c r="D5612" t="s">
        <v>2946</v>
      </c>
      <c r="E5612" t="s">
        <v>4048</v>
      </c>
      <c r="F5612" s="440">
        <v>46041</v>
      </c>
      <c r="G5612">
        <v>23992</v>
      </c>
      <c r="H5612" t="s">
        <v>5603</v>
      </c>
      <c r="I5612" t="s">
        <v>6085</v>
      </c>
      <c r="J5612">
        <v>3</v>
      </c>
      <c r="K5612" t="s">
        <v>5605</v>
      </c>
      <c r="L5612">
        <v>195</v>
      </c>
      <c r="M5612">
        <v>65</v>
      </c>
      <c r="N5612" t="s">
        <v>6085</v>
      </c>
      <c r="O5612" t="s">
        <v>461</v>
      </c>
    </row>
    <row r="5613" spans="1:15" x14ac:dyDescent="0.3">
      <c r="A5613">
        <v>197777</v>
      </c>
      <c r="B5613">
        <v>122</v>
      </c>
      <c r="C5613" t="s">
        <v>552</v>
      </c>
      <c r="D5613" t="s">
        <v>2946</v>
      </c>
      <c r="E5613" t="s">
        <v>4048</v>
      </c>
      <c r="F5613" s="440">
        <v>46041</v>
      </c>
      <c r="G5613">
        <v>25282</v>
      </c>
      <c r="H5613" t="s">
        <v>5652</v>
      </c>
      <c r="I5613" t="s">
        <v>6085</v>
      </c>
      <c r="J5613">
        <v>3</v>
      </c>
      <c r="K5613" t="s">
        <v>5605</v>
      </c>
      <c r="L5613">
        <v>117</v>
      </c>
      <c r="M5613">
        <v>39</v>
      </c>
      <c r="N5613" t="s">
        <v>6085</v>
      </c>
      <c r="O5613" t="s">
        <v>461</v>
      </c>
    </row>
    <row r="5614" spans="1:15" x14ac:dyDescent="0.3">
      <c r="A5614">
        <v>197777</v>
      </c>
      <c r="B5614">
        <v>122</v>
      </c>
      <c r="C5614" t="s">
        <v>552</v>
      </c>
      <c r="D5614" t="s">
        <v>2946</v>
      </c>
      <c r="E5614" t="s">
        <v>4048</v>
      </c>
      <c r="F5614" s="440">
        <v>46041</v>
      </c>
      <c r="G5614">
        <v>26429</v>
      </c>
      <c r="H5614" t="s">
        <v>5611</v>
      </c>
      <c r="I5614" t="s">
        <v>6085</v>
      </c>
      <c r="J5614">
        <v>2</v>
      </c>
      <c r="K5614" t="s">
        <v>5598</v>
      </c>
      <c r="L5614">
        <v>660</v>
      </c>
      <c r="M5614">
        <v>330</v>
      </c>
      <c r="N5614" t="s">
        <v>6085</v>
      </c>
      <c r="O5614" t="s">
        <v>461</v>
      </c>
    </row>
    <row r="5615" spans="1:15" x14ac:dyDescent="0.3">
      <c r="A5615">
        <v>197777</v>
      </c>
      <c r="B5615">
        <v>122</v>
      </c>
      <c r="C5615" t="s">
        <v>552</v>
      </c>
      <c r="D5615" t="s">
        <v>2946</v>
      </c>
      <c r="E5615" t="s">
        <v>4048</v>
      </c>
      <c r="F5615" s="440">
        <v>46041</v>
      </c>
      <c r="G5615">
        <v>24831</v>
      </c>
      <c r="H5615" t="s">
        <v>5689</v>
      </c>
      <c r="I5615" t="s">
        <v>6085</v>
      </c>
      <c r="J5615">
        <v>1</v>
      </c>
      <c r="K5615" t="s">
        <v>5598</v>
      </c>
      <c r="L5615">
        <v>126</v>
      </c>
      <c r="M5615">
        <v>126</v>
      </c>
      <c r="N5615" t="s">
        <v>6085</v>
      </c>
      <c r="O5615" t="s">
        <v>461</v>
      </c>
    </row>
    <row r="5616" spans="1:15" x14ac:dyDescent="0.3">
      <c r="A5616">
        <v>197777</v>
      </c>
      <c r="B5616">
        <v>122</v>
      </c>
      <c r="C5616" t="s">
        <v>552</v>
      </c>
      <c r="D5616" t="s">
        <v>2946</v>
      </c>
      <c r="E5616" t="s">
        <v>4048</v>
      </c>
      <c r="F5616" s="440">
        <v>46041</v>
      </c>
      <c r="G5616">
        <v>28564</v>
      </c>
      <c r="H5616" t="s">
        <v>6423</v>
      </c>
      <c r="I5616" t="s">
        <v>6085</v>
      </c>
      <c r="J5616">
        <v>1</v>
      </c>
      <c r="L5616">
        <v>32</v>
      </c>
      <c r="M5616">
        <v>32</v>
      </c>
      <c r="N5616" t="s">
        <v>6085</v>
      </c>
      <c r="O5616" t="s">
        <v>461</v>
      </c>
    </row>
    <row r="5617" spans="1:15" x14ac:dyDescent="0.3">
      <c r="A5617">
        <v>197775</v>
      </c>
      <c r="B5617">
        <v>122</v>
      </c>
      <c r="C5617" t="s">
        <v>552</v>
      </c>
      <c r="D5617" t="s">
        <v>2754</v>
      </c>
      <c r="E5617" t="s">
        <v>4049</v>
      </c>
      <c r="F5617" s="440">
        <v>46042</v>
      </c>
      <c r="G5617">
        <v>18589</v>
      </c>
      <c r="H5617" t="s">
        <v>5722</v>
      </c>
      <c r="I5617" t="s">
        <v>4764</v>
      </c>
      <c r="J5617">
        <v>30</v>
      </c>
      <c r="K5617" t="s">
        <v>5605</v>
      </c>
      <c r="L5617">
        <v>2021.7</v>
      </c>
      <c r="M5617">
        <v>67.39</v>
      </c>
      <c r="N5617" t="s">
        <v>4764</v>
      </c>
      <c r="O5617" t="s">
        <v>461</v>
      </c>
    </row>
    <row r="5618" spans="1:15" x14ac:dyDescent="0.3">
      <c r="A5618">
        <v>197751</v>
      </c>
      <c r="B5618">
        <v>122</v>
      </c>
      <c r="C5618" t="s">
        <v>552</v>
      </c>
      <c r="D5618" t="s">
        <v>2688</v>
      </c>
      <c r="E5618" t="s">
        <v>4050</v>
      </c>
      <c r="F5618" s="440">
        <v>46043</v>
      </c>
      <c r="G5618">
        <v>18278</v>
      </c>
      <c r="H5618" t="s">
        <v>5752</v>
      </c>
      <c r="I5618" t="s">
        <v>4764</v>
      </c>
      <c r="J5618">
        <v>6</v>
      </c>
      <c r="K5618" t="s">
        <v>5601</v>
      </c>
      <c r="L5618">
        <v>1341.66</v>
      </c>
      <c r="M5618">
        <v>223.61</v>
      </c>
      <c r="N5618" t="s">
        <v>4764</v>
      </c>
      <c r="O5618" t="s">
        <v>461</v>
      </c>
    </row>
    <row r="5619" spans="1:15" x14ac:dyDescent="0.3">
      <c r="A5619">
        <v>197749</v>
      </c>
      <c r="B5619">
        <v>122</v>
      </c>
      <c r="C5619" t="s">
        <v>552</v>
      </c>
      <c r="D5619" t="s">
        <v>2725</v>
      </c>
      <c r="E5619" t="s">
        <v>4051</v>
      </c>
      <c r="F5619" s="440">
        <v>46038</v>
      </c>
      <c r="G5619">
        <v>18353</v>
      </c>
      <c r="H5619" t="s">
        <v>5747</v>
      </c>
      <c r="I5619" t="s">
        <v>4764</v>
      </c>
      <c r="J5619">
        <v>24</v>
      </c>
      <c r="K5619" t="s">
        <v>5601</v>
      </c>
      <c r="L5619">
        <v>4147.4399999999996</v>
      </c>
      <c r="M5619">
        <v>172.81</v>
      </c>
      <c r="N5619" t="s">
        <v>4764</v>
      </c>
      <c r="O5619" t="s">
        <v>461</v>
      </c>
    </row>
    <row r="5620" spans="1:15" x14ac:dyDescent="0.3">
      <c r="A5620">
        <v>197747</v>
      </c>
      <c r="B5620">
        <v>122</v>
      </c>
      <c r="C5620" t="s">
        <v>552</v>
      </c>
      <c r="D5620" t="s">
        <v>2706</v>
      </c>
      <c r="E5620" t="s">
        <v>4052</v>
      </c>
      <c r="F5620" s="440">
        <v>46043</v>
      </c>
      <c r="G5620">
        <v>20645</v>
      </c>
      <c r="H5620" t="s">
        <v>5664</v>
      </c>
      <c r="I5620" t="s">
        <v>6085</v>
      </c>
      <c r="J5620">
        <v>6</v>
      </c>
      <c r="K5620" t="s">
        <v>6091</v>
      </c>
      <c r="L5620">
        <v>135.6</v>
      </c>
      <c r="M5620">
        <v>22.6</v>
      </c>
      <c r="N5620" t="s">
        <v>6238</v>
      </c>
      <c r="O5620" t="s">
        <v>461</v>
      </c>
    </row>
    <row r="5621" spans="1:15" x14ac:dyDescent="0.3">
      <c r="A5621">
        <v>197747</v>
      </c>
      <c r="B5621">
        <v>122</v>
      </c>
      <c r="C5621" t="s">
        <v>552</v>
      </c>
      <c r="D5621" t="s">
        <v>2706</v>
      </c>
      <c r="E5621" t="s">
        <v>4052</v>
      </c>
      <c r="F5621" s="440">
        <v>46043</v>
      </c>
      <c r="G5621">
        <v>20054</v>
      </c>
      <c r="H5621" t="s">
        <v>5633</v>
      </c>
      <c r="I5621" t="s">
        <v>6085</v>
      </c>
      <c r="J5621">
        <v>6</v>
      </c>
      <c r="K5621" t="s">
        <v>6140</v>
      </c>
      <c r="L5621">
        <v>68.400000000000006</v>
      </c>
      <c r="M5621">
        <v>11.4</v>
      </c>
      <c r="N5621" t="s">
        <v>6238</v>
      </c>
      <c r="O5621" t="s">
        <v>461</v>
      </c>
    </row>
    <row r="5622" spans="1:15" x14ac:dyDescent="0.3">
      <c r="A5622">
        <v>197747</v>
      </c>
      <c r="B5622">
        <v>122</v>
      </c>
      <c r="C5622" t="s">
        <v>552</v>
      </c>
      <c r="D5622" t="s">
        <v>2706</v>
      </c>
      <c r="E5622" t="s">
        <v>4052</v>
      </c>
      <c r="F5622" s="440">
        <v>46043</v>
      </c>
      <c r="G5622">
        <v>20349</v>
      </c>
      <c r="H5622" t="s">
        <v>5679</v>
      </c>
      <c r="I5622" t="s">
        <v>6085</v>
      </c>
      <c r="J5622">
        <v>16</v>
      </c>
      <c r="K5622" t="s">
        <v>5605</v>
      </c>
      <c r="L5622">
        <v>204.48</v>
      </c>
      <c r="M5622">
        <v>12.78</v>
      </c>
      <c r="N5622" t="s">
        <v>6238</v>
      </c>
      <c r="O5622" t="s">
        <v>461</v>
      </c>
    </row>
    <row r="5623" spans="1:15" x14ac:dyDescent="0.3">
      <c r="A5623">
        <v>197747</v>
      </c>
      <c r="B5623">
        <v>122</v>
      </c>
      <c r="C5623" t="s">
        <v>552</v>
      </c>
      <c r="D5623" t="s">
        <v>2706</v>
      </c>
      <c r="E5623" t="s">
        <v>4052</v>
      </c>
      <c r="F5623" s="440">
        <v>46043</v>
      </c>
      <c r="G5623">
        <v>20672</v>
      </c>
      <c r="H5623" t="s">
        <v>5642</v>
      </c>
      <c r="I5623" t="s">
        <v>6085</v>
      </c>
      <c r="J5623">
        <v>10</v>
      </c>
      <c r="K5623" t="s">
        <v>5605</v>
      </c>
      <c r="L5623">
        <v>301.7</v>
      </c>
      <c r="M5623">
        <v>30.17</v>
      </c>
      <c r="N5623" t="s">
        <v>6238</v>
      </c>
      <c r="O5623" t="s">
        <v>461</v>
      </c>
    </row>
    <row r="5624" spans="1:15" x14ac:dyDescent="0.3">
      <c r="A5624">
        <v>197747</v>
      </c>
      <c r="B5624">
        <v>122</v>
      </c>
      <c r="C5624" t="s">
        <v>552</v>
      </c>
      <c r="D5624" t="s">
        <v>2706</v>
      </c>
      <c r="E5624" t="s">
        <v>4052</v>
      </c>
      <c r="F5624" s="440">
        <v>46043</v>
      </c>
      <c r="G5624">
        <v>21017</v>
      </c>
      <c r="H5624" t="s">
        <v>5673</v>
      </c>
      <c r="I5624" t="s">
        <v>6085</v>
      </c>
      <c r="J5624">
        <v>6</v>
      </c>
      <c r="K5624" t="s">
        <v>6115</v>
      </c>
      <c r="L5624">
        <v>1004.4</v>
      </c>
      <c r="M5624">
        <v>167.4</v>
      </c>
      <c r="N5624" t="s">
        <v>6238</v>
      </c>
      <c r="O5624" t="s">
        <v>461</v>
      </c>
    </row>
    <row r="5625" spans="1:15" x14ac:dyDescent="0.3">
      <c r="A5625">
        <v>197747</v>
      </c>
      <c r="B5625">
        <v>122</v>
      </c>
      <c r="C5625" t="s">
        <v>552</v>
      </c>
      <c r="D5625" t="s">
        <v>2706</v>
      </c>
      <c r="E5625" t="s">
        <v>4052</v>
      </c>
      <c r="F5625" s="440">
        <v>46043</v>
      </c>
      <c r="G5625">
        <v>20752</v>
      </c>
      <c r="H5625" t="s">
        <v>5624</v>
      </c>
      <c r="I5625" t="s">
        <v>6085</v>
      </c>
      <c r="J5625">
        <v>2</v>
      </c>
      <c r="K5625" t="s">
        <v>5625</v>
      </c>
      <c r="L5625">
        <v>212</v>
      </c>
      <c r="M5625">
        <v>106</v>
      </c>
      <c r="N5625" t="s">
        <v>6238</v>
      </c>
      <c r="O5625" t="s">
        <v>461</v>
      </c>
    </row>
    <row r="5626" spans="1:15" x14ac:dyDescent="0.3">
      <c r="A5626">
        <v>197744</v>
      </c>
      <c r="B5626">
        <v>122</v>
      </c>
      <c r="C5626" t="s">
        <v>552</v>
      </c>
      <c r="D5626" t="s">
        <v>2702</v>
      </c>
      <c r="E5626" t="s">
        <v>4053</v>
      </c>
      <c r="F5626" s="440">
        <v>46043</v>
      </c>
      <c r="G5626">
        <v>19135</v>
      </c>
      <c r="H5626" t="s">
        <v>5988</v>
      </c>
      <c r="I5626" t="s">
        <v>6085</v>
      </c>
      <c r="J5626">
        <v>38</v>
      </c>
      <c r="K5626" t="s">
        <v>5605</v>
      </c>
      <c r="L5626">
        <v>296.39999999999998</v>
      </c>
      <c r="M5626">
        <v>7.8</v>
      </c>
      <c r="N5626" t="s">
        <v>6085</v>
      </c>
      <c r="O5626" t="s">
        <v>461</v>
      </c>
    </row>
    <row r="5627" spans="1:15" x14ac:dyDescent="0.3">
      <c r="A5627">
        <v>197743</v>
      </c>
      <c r="B5627">
        <v>122</v>
      </c>
      <c r="C5627" t="s">
        <v>552</v>
      </c>
      <c r="D5627" t="s">
        <v>2704</v>
      </c>
      <c r="E5627" t="s">
        <v>4054</v>
      </c>
      <c r="F5627" s="440">
        <v>46042</v>
      </c>
      <c r="G5627">
        <v>19594</v>
      </c>
      <c r="H5627" t="s">
        <v>6412</v>
      </c>
      <c r="I5627" t="s">
        <v>6085</v>
      </c>
      <c r="J5627">
        <v>5.3</v>
      </c>
      <c r="K5627" t="s">
        <v>6140</v>
      </c>
      <c r="L5627">
        <v>161.38</v>
      </c>
      <c r="M5627">
        <v>30.449057</v>
      </c>
      <c r="N5627" t="s">
        <v>6085</v>
      </c>
      <c r="O5627" t="s">
        <v>461</v>
      </c>
    </row>
    <row r="5628" spans="1:15" x14ac:dyDescent="0.3">
      <c r="A5628">
        <v>197743</v>
      </c>
      <c r="B5628">
        <v>122</v>
      </c>
      <c r="C5628" t="s">
        <v>552</v>
      </c>
      <c r="D5628" t="s">
        <v>2704</v>
      </c>
      <c r="E5628" t="s">
        <v>4054</v>
      </c>
      <c r="F5628" s="440">
        <v>46042</v>
      </c>
      <c r="G5628">
        <v>19658</v>
      </c>
      <c r="H5628" t="s">
        <v>5915</v>
      </c>
      <c r="I5628" t="s">
        <v>6085</v>
      </c>
      <c r="J5628">
        <v>6.85</v>
      </c>
      <c r="K5628" t="s">
        <v>5598</v>
      </c>
      <c r="L5628">
        <v>19.39</v>
      </c>
      <c r="M5628">
        <v>2.830657</v>
      </c>
      <c r="N5628" t="s">
        <v>6085</v>
      </c>
      <c r="O5628" t="s">
        <v>461</v>
      </c>
    </row>
    <row r="5629" spans="1:15" x14ac:dyDescent="0.3">
      <c r="A5629">
        <v>197743</v>
      </c>
      <c r="B5629">
        <v>122</v>
      </c>
      <c r="C5629" t="s">
        <v>552</v>
      </c>
      <c r="D5629" t="s">
        <v>2704</v>
      </c>
      <c r="E5629" t="s">
        <v>4054</v>
      </c>
      <c r="F5629" s="440">
        <v>46042</v>
      </c>
      <c r="G5629">
        <v>19558</v>
      </c>
      <c r="H5629" t="s">
        <v>5950</v>
      </c>
      <c r="I5629" t="s">
        <v>6085</v>
      </c>
      <c r="J5629">
        <v>1</v>
      </c>
      <c r="K5629" t="s">
        <v>5598</v>
      </c>
      <c r="L5629">
        <v>12.4</v>
      </c>
      <c r="M5629">
        <v>12.4</v>
      </c>
      <c r="N5629" t="s">
        <v>6085</v>
      </c>
      <c r="O5629" t="s">
        <v>461</v>
      </c>
    </row>
    <row r="5630" spans="1:15" x14ac:dyDescent="0.3">
      <c r="A5630">
        <v>197743</v>
      </c>
      <c r="B5630">
        <v>122</v>
      </c>
      <c r="C5630" t="s">
        <v>552</v>
      </c>
      <c r="D5630" t="s">
        <v>2704</v>
      </c>
      <c r="E5630" t="s">
        <v>4054</v>
      </c>
      <c r="F5630" s="440">
        <v>46042</v>
      </c>
      <c r="G5630">
        <v>19562</v>
      </c>
      <c r="H5630" t="s">
        <v>5946</v>
      </c>
      <c r="I5630" t="s">
        <v>6085</v>
      </c>
      <c r="J5630">
        <v>1.3</v>
      </c>
      <c r="K5630" t="s">
        <v>5598</v>
      </c>
      <c r="L5630">
        <v>11.31</v>
      </c>
      <c r="M5630">
        <v>8.6999999999999993</v>
      </c>
      <c r="N5630" t="s">
        <v>6085</v>
      </c>
      <c r="O5630" t="s">
        <v>461</v>
      </c>
    </row>
    <row r="5631" spans="1:15" x14ac:dyDescent="0.3">
      <c r="A5631">
        <v>197743</v>
      </c>
      <c r="B5631">
        <v>122</v>
      </c>
      <c r="C5631" t="s">
        <v>552</v>
      </c>
      <c r="D5631" t="s">
        <v>2704</v>
      </c>
      <c r="E5631" t="s">
        <v>4054</v>
      </c>
      <c r="F5631" s="440">
        <v>46042</v>
      </c>
      <c r="G5631">
        <v>19652</v>
      </c>
      <c r="H5631" t="s">
        <v>5920</v>
      </c>
      <c r="I5631" t="s">
        <v>6085</v>
      </c>
      <c r="J5631">
        <v>1.4</v>
      </c>
      <c r="K5631" t="s">
        <v>5598</v>
      </c>
      <c r="L5631">
        <v>26.7</v>
      </c>
      <c r="M5631">
        <v>19.071428999999998</v>
      </c>
      <c r="N5631" t="s">
        <v>6085</v>
      </c>
      <c r="O5631" t="s">
        <v>461</v>
      </c>
    </row>
    <row r="5632" spans="1:15" x14ac:dyDescent="0.3">
      <c r="A5632">
        <v>197743</v>
      </c>
      <c r="B5632">
        <v>122</v>
      </c>
      <c r="C5632" t="s">
        <v>552</v>
      </c>
      <c r="D5632" t="s">
        <v>2704</v>
      </c>
      <c r="E5632" t="s">
        <v>4054</v>
      </c>
      <c r="F5632" s="440">
        <v>46042</v>
      </c>
      <c r="G5632">
        <v>19502</v>
      </c>
      <c r="H5632" t="s">
        <v>6015</v>
      </c>
      <c r="I5632" t="s">
        <v>6085</v>
      </c>
      <c r="J5632">
        <v>0.5</v>
      </c>
      <c r="K5632" t="s">
        <v>5598</v>
      </c>
      <c r="L5632">
        <v>9.06</v>
      </c>
      <c r="M5632">
        <v>18.12</v>
      </c>
      <c r="N5632" t="s">
        <v>6085</v>
      </c>
      <c r="O5632" t="s">
        <v>461</v>
      </c>
    </row>
    <row r="5633" spans="1:15" x14ac:dyDescent="0.3">
      <c r="A5633">
        <v>197743</v>
      </c>
      <c r="B5633">
        <v>122</v>
      </c>
      <c r="C5633" t="s">
        <v>552</v>
      </c>
      <c r="D5633" t="s">
        <v>2704</v>
      </c>
      <c r="E5633" t="s">
        <v>4054</v>
      </c>
      <c r="F5633" s="440">
        <v>46042</v>
      </c>
      <c r="G5633">
        <v>19751</v>
      </c>
      <c r="H5633" t="s">
        <v>5938</v>
      </c>
      <c r="I5633" t="s">
        <v>6085</v>
      </c>
      <c r="J5633">
        <v>1.1000000000000001</v>
      </c>
      <c r="K5633" t="s">
        <v>5598</v>
      </c>
      <c r="L5633">
        <v>14.28</v>
      </c>
      <c r="M5633">
        <v>12.981818000000001</v>
      </c>
      <c r="N5633" t="s">
        <v>6085</v>
      </c>
      <c r="O5633" t="s">
        <v>461</v>
      </c>
    </row>
    <row r="5634" spans="1:15" x14ac:dyDescent="0.3">
      <c r="A5634">
        <v>197743</v>
      </c>
      <c r="B5634">
        <v>122</v>
      </c>
      <c r="C5634" t="s">
        <v>552</v>
      </c>
      <c r="D5634" t="s">
        <v>2704</v>
      </c>
      <c r="E5634" t="s">
        <v>4054</v>
      </c>
      <c r="F5634" s="440">
        <v>46042</v>
      </c>
      <c r="G5634">
        <v>19759</v>
      </c>
      <c r="H5634" t="s">
        <v>6016</v>
      </c>
      <c r="I5634" t="s">
        <v>6085</v>
      </c>
      <c r="J5634">
        <v>7.15</v>
      </c>
      <c r="K5634" t="s">
        <v>5598</v>
      </c>
      <c r="L5634">
        <v>78.290000000000006</v>
      </c>
      <c r="M5634">
        <v>10.94965</v>
      </c>
      <c r="N5634" t="s">
        <v>6085</v>
      </c>
      <c r="O5634" t="s">
        <v>461</v>
      </c>
    </row>
    <row r="5635" spans="1:15" x14ac:dyDescent="0.3">
      <c r="A5635">
        <v>197743</v>
      </c>
      <c r="B5635">
        <v>122</v>
      </c>
      <c r="C5635" t="s">
        <v>552</v>
      </c>
      <c r="D5635" t="s">
        <v>2704</v>
      </c>
      <c r="E5635" t="s">
        <v>4054</v>
      </c>
      <c r="F5635" s="440">
        <v>46042</v>
      </c>
      <c r="G5635">
        <v>19657</v>
      </c>
      <c r="H5635" t="s">
        <v>5916</v>
      </c>
      <c r="I5635" t="s">
        <v>6085</v>
      </c>
      <c r="J5635">
        <v>3.3</v>
      </c>
      <c r="K5635" t="s">
        <v>5598</v>
      </c>
      <c r="L5635">
        <v>17.72</v>
      </c>
      <c r="M5635">
        <v>5.3696970000000004</v>
      </c>
      <c r="N5635" t="s">
        <v>6085</v>
      </c>
      <c r="O5635" t="s">
        <v>461</v>
      </c>
    </row>
    <row r="5636" spans="1:15" x14ac:dyDescent="0.3">
      <c r="A5636">
        <v>197743</v>
      </c>
      <c r="B5636">
        <v>122</v>
      </c>
      <c r="C5636" t="s">
        <v>552</v>
      </c>
      <c r="D5636" t="s">
        <v>2704</v>
      </c>
      <c r="E5636" t="s">
        <v>4054</v>
      </c>
      <c r="F5636" s="440">
        <v>46042</v>
      </c>
      <c r="G5636">
        <v>23198</v>
      </c>
      <c r="H5636" t="s">
        <v>5947</v>
      </c>
      <c r="I5636" t="s">
        <v>6085</v>
      </c>
      <c r="J5636">
        <v>2.09</v>
      </c>
      <c r="K5636" t="s">
        <v>5598</v>
      </c>
      <c r="L5636">
        <v>18.18</v>
      </c>
      <c r="M5636">
        <v>8.6985650000000003</v>
      </c>
      <c r="N5636" t="s">
        <v>6085</v>
      </c>
      <c r="O5636" t="s">
        <v>461</v>
      </c>
    </row>
    <row r="5637" spans="1:15" x14ac:dyDescent="0.3">
      <c r="A5637">
        <v>197743</v>
      </c>
      <c r="B5637">
        <v>122</v>
      </c>
      <c r="C5637" t="s">
        <v>552</v>
      </c>
      <c r="D5637" t="s">
        <v>2704</v>
      </c>
      <c r="E5637" t="s">
        <v>4054</v>
      </c>
      <c r="F5637" s="440">
        <v>46042</v>
      </c>
      <c r="G5637">
        <v>23389</v>
      </c>
      <c r="H5637" t="s">
        <v>5923</v>
      </c>
      <c r="I5637" t="s">
        <v>6085</v>
      </c>
      <c r="J5637">
        <v>4.0999999999999996</v>
      </c>
      <c r="K5637" t="s">
        <v>5598</v>
      </c>
      <c r="L5637">
        <v>21.28</v>
      </c>
      <c r="M5637">
        <v>5.1902439999999999</v>
      </c>
      <c r="N5637" t="s">
        <v>6085</v>
      </c>
      <c r="O5637" t="s">
        <v>461</v>
      </c>
    </row>
    <row r="5638" spans="1:15" x14ac:dyDescent="0.3">
      <c r="A5638">
        <v>197743</v>
      </c>
      <c r="B5638">
        <v>122</v>
      </c>
      <c r="C5638" t="s">
        <v>552</v>
      </c>
      <c r="D5638" t="s">
        <v>2704</v>
      </c>
      <c r="E5638" t="s">
        <v>4054</v>
      </c>
      <c r="F5638" s="440">
        <v>46042</v>
      </c>
      <c r="G5638">
        <v>19632</v>
      </c>
      <c r="H5638" t="s">
        <v>5926</v>
      </c>
      <c r="I5638" t="s">
        <v>6085</v>
      </c>
      <c r="J5638">
        <v>2.5</v>
      </c>
      <c r="K5638" t="s">
        <v>5598</v>
      </c>
      <c r="L5638">
        <v>7.25</v>
      </c>
      <c r="M5638">
        <v>2.9</v>
      </c>
      <c r="N5638" t="s">
        <v>6085</v>
      </c>
      <c r="O5638" t="s">
        <v>461</v>
      </c>
    </row>
    <row r="5639" spans="1:15" x14ac:dyDescent="0.3">
      <c r="A5639">
        <v>197725</v>
      </c>
      <c r="B5639">
        <v>122</v>
      </c>
      <c r="C5639" t="s">
        <v>552</v>
      </c>
      <c r="D5639" t="s">
        <v>2773</v>
      </c>
      <c r="E5639" t="s">
        <v>4055</v>
      </c>
      <c r="F5639" s="440">
        <v>46034</v>
      </c>
      <c r="G5639">
        <v>25040</v>
      </c>
      <c r="H5639" t="s">
        <v>5832</v>
      </c>
      <c r="I5639" t="s">
        <v>4764</v>
      </c>
      <c r="J5639">
        <v>12</v>
      </c>
      <c r="K5639" t="s">
        <v>6140</v>
      </c>
      <c r="L5639">
        <v>1290.24</v>
      </c>
      <c r="M5639">
        <v>107.52</v>
      </c>
      <c r="N5639" t="s">
        <v>4764</v>
      </c>
      <c r="O5639" t="s">
        <v>461</v>
      </c>
    </row>
    <row r="5640" spans="1:15" x14ac:dyDescent="0.3">
      <c r="A5640">
        <v>197725</v>
      </c>
      <c r="B5640">
        <v>122</v>
      </c>
      <c r="C5640" t="s">
        <v>552</v>
      </c>
      <c r="D5640" t="s">
        <v>2773</v>
      </c>
      <c r="E5640" t="s">
        <v>4055</v>
      </c>
      <c r="F5640" s="440">
        <v>46034</v>
      </c>
      <c r="G5640">
        <v>25535</v>
      </c>
      <c r="H5640" t="s">
        <v>5827</v>
      </c>
      <c r="I5640" t="s">
        <v>4764</v>
      </c>
      <c r="J5640">
        <v>12</v>
      </c>
      <c r="K5640" t="s">
        <v>5601</v>
      </c>
      <c r="L5640">
        <v>1401.12</v>
      </c>
      <c r="M5640">
        <v>116.76</v>
      </c>
      <c r="N5640" t="s">
        <v>4764</v>
      </c>
      <c r="O5640" t="s">
        <v>461</v>
      </c>
    </row>
    <row r="5641" spans="1:15" x14ac:dyDescent="0.3">
      <c r="A5641">
        <v>194810</v>
      </c>
      <c r="B5641">
        <v>122</v>
      </c>
      <c r="C5641" t="s">
        <v>552</v>
      </c>
      <c r="D5641" t="s">
        <v>2986</v>
      </c>
      <c r="E5641" t="s">
        <v>4056</v>
      </c>
      <c r="F5641" s="440">
        <v>46038</v>
      </c>
      <c r="G5641">
        <v>27406</v>
      </c>
      <c r="H5641" t="s">
        <v>5899</v>
      </c>
      <c r="I5641" t="s">
        <v>4764</v>
      </c>
      <c r="J5641">
        <v>4</v>
      </c>
      <c r="K5641" t="s">
        <v>5613</v>
      </c>
      <c r="L5641">
        <v>876</v>
      </c>
      <c r="M5641">
        <v>219</v>
      </c>
      <c r="N5641" t="s">
        <v>4764</v>
      </c>
      <c r="O5641" t="s">
        <v>461</v>
      </c>
    </row>
    <row r="5642" spans="1:15" x14ac:dyDescent="0.3">
      <c r="A5642">
        <v>194568</v>
      </c>
      <c r="B5642">
        <v>122</v>
      </c>
      <c r="C5642" t="s">
        <v>552</v>
      </c>
      <c r="D5642" t="s">
        <v>2520</v>
      </c>
      <c r="E5642" t="s">
        <v>4057</v>
      </c>
      <c r="F5642" s="440">
        <v>46039</v>
      </c>
      <c r="G5642">
        <v>23095</v>
      </c>
      <c r="H5642" t="s">
        <v>5942</v>
      </c>
      <c r="I5642" t="s">
        <v>6085</v>
      </c>
      <c r="J5642">
        <v>200</v>
      </c>
      <c r="K5642" t="s">
        <v>5613</v>
      </c>
      <c r="L5642">
        <v>190</v>
      </c>
      <c r="M5642">
        <v>0.95</v>
      </c>
      <c r="N5642" t="s">
        <v>6085</v>
      </c>
      <c r="O5642" t="s">
        <v>461</v>
      </c>
    </row>
    <row r="5643" spans="1:15" x14ac:dyDescent="0.3">
      <c r="A5643">
        <v>194567</v>
      </c>
      <c r="B5643">
        <v>122</v>
      </c>
      <c r="C5643" t="s">
        <v>552</v>
      </c>
      <c r="D5643" t="s">
        <v>3269</v>
      </c>
      <c r="E5643" t="s">
        <v>4058</v>
      </c>
      <c r="F5643" s="440">
        <v>46036</v>
      </c>
      <c r="G5643">
        <v>25630</v>
      </c>
      <c r="H5643" t="s">
        <v>5754</v>
      </c>
      <c r="I5643" t="s">
        <v>4764</v>
      </c>
      <c r="J5643">
        <v>6</v>
      </c>
      <c r="K5643" t="s">
        <v>5601</v>
      </c>
      <c r="L5643">
        <v>2088.6</v>
      </c>
      <c r="M5643">
        <v>348.1</v>
      </c>
      <c r="N5643" t="s">
        <v>4764</v>
      </c>
      <c r="O5643" t="s">
        <v>461</v>
      </c>
    </row>
    <row r="5644" spans="1:15" x14ac:dyDescent="0.3">
      <c r="A5644">
        <v>194566</v>
      </c>
      <c r="B5644">
        <v>122</v>
      </c>
      <c r="C5644" t="s">
        <v>552</v>
      </c>
      <c r="D5644" t="s">
        <v>2727</v>
      </c>
      <c r="E5644" t="s">
        <v>4059</v>
      </c>
      <c r="F5644" s="440">
        <v>46041</v>
      </c>
      <c r="G5644">
        <v>26592</v>
      </c>
      <c r="H5644" t="s">
        <v>5717</v>
      </c>
      <c r="I5644" t="s">
        <v>6085</v>
      </c>
      <c r="J5644">
        <v>5.26</v>
      </c>
      <c r="K5644" t="s">
        <v>5598</v>
      </c>
      <c r="L5644">
        <v>194.62</v>
      </c>
      <c r="M5644">
        <v>37</v>
      </c>
      <c r="N5644" t="s">
        <v>6085</v>
      </c>
      <c r="O5644" t="s">
        <v>461</v>
      </c>
    </row>
    <row r="5645" spans="1:15" x14ac:dyDescent="0.3">
      <c r="A5645">
        <v>194565</v>
      </c>
      <c r="B5645">
        <v>122</v>
      </c>
      <c r="C5645" t="s">
        <v>552</v>
      </c>
      <c r="D5645" t="s">
        <v>3093</v>
      </c>
      <c r="E5645" t="s">
        <v>4060</v>
      </c>
      <c r="F5645" s="440">
        <v>46042</v>
      </c>
      <c r="G5645">
        <v>27399</v>
      </c>
      <c r="H5645" t="s">
        <v>5708</v>
      </c>
      <c r="I5645" t="s">
        <v>6085</v>
      </c>
      <c r="J5645">
        <v>10</v>
      </c>
      <c r="K5645" t="s">
        <v>5605</v>
      </c>
      <c r="L5645">
        <v>900</v>
      </c>
      <c r="M5645">
        <v>90</v>
      </c>
      <c r="N5645" t="s">
        <v>6085</v>
      </c>
      <c r="O5645" t="s">
        <v>461</v>
      </c>
    </row>
    <row r="5646" spans="1:15" x14ac:dyDescent="0.3">
      <c r="A5646">
        <v>194564</v>
      </c>
      <c r="B5646">
        <v>122</v>
      </c>
      <c r="C5646" t="s">
        <v>552</v>
      </c>
      <c r="D5646" t="s">
        <v>2727</v>
      </c>
      <c r="E5646" t="s">
        <v>4061</v>
      </c>
      <c r="F5646" s="440">
        <v>46041</v>
      </c>
      <c r="G5646">
        <v>26592</v>
      </c>
      <c r="H5646" t="s">
        <v>5717</v>
      </c>
      <c r="I5646" t="s">
        <v>6085</v>
      </c>
      <c r="J5646">
        <v>39.409999999999997</v>
      </c>
      <c r="K5646" t="s">
        <v>5598</v>
      </c>
      <c r="L5646">
        <v>1458.17</v>
      </c>
      <c r="M5646">
        <v>37</v>
      </c>
      <c r="N5646" t="s">
        <v>6085</v>
      </c>
      <c r="O5646" t="s">
        <v>461</v>
      </c>
    </row>
    <row r="5647" spans="1:15" x14ac:dyDescent="0.3">
      <c r="A5647">
        <v>194564</v>
      </c>
      <c r="B5647">
        <v>122</v>
      </c>
      <c r="C5647" t="s">
        <v>552</v>
      </c>
      <c r="D5647" t="s">
        <v>2727</v>
      </c>
      <c r="E5647" t="s">
        <v>4061</v>
      </c>
      <c r="F5647" s="440">
        <v>46041</v>
      </c>
      <c r="G5647">
        <v>26582</v>
      </c>
      <c r="H5647" t="s">
        <v>5711</v>
      </c>
      <c r="I5647" t="s">
        <v>6085</v>
      </c>
      <c r="J5647">
        <v>14.65</v>
      </c>
      <c r="K5647" t="s">
        <v>5598</v>
      </c>
      <c r="L5647">
        <v>1889.85</v>
      </c>
      <c r="M5647">
        <v>129</v>
      </c>
      <c r="N5647" t="s">
        <v>6085</v>
      </c>
      <c r="O5647" t="s">
        <v>461</v>
      </c>
    </row>
    <row r="5648" spans="1:15" x14ac:dyDescent="0.3">
      <c r="A5648">
        <v>194564</v>
      </c>
      <c r="B5648">
        <v>122</v>
      </c>
      <c r="C5648" t="s">
        <v>552</v>
      </c>
      <c r="D5648" t="s">
        <v>2727</v>
      </c>
      <c r="E5648" t="s">
        <v>4061</v>
      </c>
      <c r="F5648" s="440">
        <v>46041</v>
      </c>
      <c r="G5648">
        <v>26584</v>
      </c>
      <c r="H5648" t="s">
        <v>5713</v>
      </c>
      <c r="I5648" t="s">
        <v>6085</v>
      </c>
      <c r="J5648">
        <v>10.130000000000001</v>
      </c>
      <c r="K5648" t="s">
        <v>5598</v>
      </c>
      <c r="L5648">
        <v>820.53</v>
      </c>
      <c r="M5648">
        <v>81</v>
      </c>
      <c r="N5648" t="s">
        <v>6085</v>
      </c>
      <c r="O5648" t="s">
        <v>461</v>
      </c>
    </row>
    <row r="5649" spans="1:15" x14ac:dyDescent="0.3">
      <c r="A5649">
        <v>194564</v>
      </c>
      <c r="B5649">
        <v>122</v>
      </c>
      <c r="C5649" t="s">
        <v>552</v>
      </c>
      <c r="D5649" t="s">
        <v>2727</v>
      </c>
      <c r="E5649" t="s">
        <v>4061</v>
      </c>
      <c r="F5649" s="440">
        <v>46041</v>
      </c>
      <c r="G5649">
        <v>26580</v>
      </c>
      <c r="H5649" t="s">
        <v>5909</v>
      </c>
      <c r="I5649" t="s">
        <v>6085</v>
      </c>
      <c r="J5649">
        <v>8.31</v>
      </c>
      <c r="K5649" t="s">
        <v>5598</v>
      </c>
      <c r="L5649">
        <v>930.72</v>
      </c>
      <c r="M5649">
        <v>112</v>
      </c>
      <c r="N5649" t="s">
        <v>6085</v>
      </c>
      <c r="O5649" t="s">
        <v>461</v>
      </c>
    </row>
    <row r="5650" spans="1:15" x14ac:dyDescent="0.3">
      <c r="A5650">
        <v>194563</v>
      </c>
      <c r="B5650">
        <v>122</v>
      </c>
      <c r="C5650" t="s">
        <v>552</v>
      </c>
      <c r="D5650" t="s">
        <v>2688</v>
      </c>
      <c r="E5650" t="s">
        <v>4062</v>
      </c>
      <c r="F5650" s="440">
        <v>46042</v>
      </c>
      <c r="G5650">
        <v>20715</v>
      </c>
      <c r="H5650" t="s">
        <v>5614</v>
      </c>
      <c r="I5650" t="s">
        <v>6085</v>
      </c>
      <c r="J5650">
        <v>2</v>
      </c>
      <c r="K5650" t="s">
        <v>5615</v>
      </c>
      <c r="L5650">
        <v>808</v>
      </c>
      <c r="M5650">
        <v>404</v>
      </c>
      <c r="N5650" t="s">
        <v>6085</v>
      </c>
      <c r="O5650" t="s">
        <v>461</v>
      </c>
    </row>
    <row r="5651" spans="1:15" x14ac:dyDescent="0.3">
      <c r="A5651">
        <v>194562</v>
      </c>
      <c r="B5651">
        <v>122</v>
      </c>
      <c r="C5651" t="s">
        <v>552</v>
      </c>
      <c r="D5651" t="s">
        <v>2704</v>
      </c>
      <c r="E5651" t="s">
        <v>4063</v>
      </c>
      <c r="F5651" s="440">
        <v>46041</v>
      </c>
      <c r="G5651">
        <v>19594</v>
      </c>
      <c r="H5651" t="s">
        <v>6412</v>
      </c>
      <c r="I5651" t="s">
        <v>6085</v>
      </c>
      <c r="J5651">
        <v>2</v>
      </c>
      <c r="K5651" t="s">
        <v>6140</v>
      </c>
      <c r="L5651">
        <v>60.9</v>
      </c>
      <c r="M5651">
        <v>30.45</v>
      </c>
      <c r="N5651" t="s">
        <v>6085</v>
      </c>
      <c r="O5651" t="s">
        <v>461</v>
      </c>
    </row>
    <row r="5652" spans="1:15" x14ac:dyDescent="0.3">
      <c r="A5652">
        <v>194562</v>
      </c>
      <c r="B5652">
        <v>122</v>
      </c>
      <c r="C5652" t="s">
        <v>552</v>
      </c>
      <c r="D5652" t="s">
        <v>2704</v>
      </c>
      <c r="E5652" t="s">
        <v>4063</v>
      </c>
      <c r="F5652" s="440">
        <v>46041</v>
      </c>
      <c r="G5652">
        <v>19502</v>
      </c>
      <c r="H5652" t="s">
        <v>6015</v>
      </c>
      <c r="I5652" t="s">
        <v>6085</v>
      </c>
      <c r="J5652">
        <v>0.6</v>
      </c>
      <c r="K5652" t="s">
        <v>5598</v>
      </c>
      <c r="L5652">
        <v>10.88</v>
      </c>
      <c r="M5652">
        <v>18.133333</v>
      </c>
      <c r="N5652" t="s">
        <v>6085</v>
      </c>
      <c r="O5652" t="s">
        <v>461</v>
      </c>
    </row>
    <row r="5653" spans="1:15" x14ac:dyDescent="0.3">
      <c r="A5653">
        <v>194562</v>
      </c>
      <c r="B5653">
        <v>122</v>
      </c>
      <c r="C5653" t="s">
        <v>552</v>
      </c>
      <c r="D5653" t="s">
        <v>2704</v>
      </c>
      <c r="E5653" t="s">
        <v>4063</v>
      </c>
      <c r="F5653" s="440">
        <v>46041</v>
      </c>
      <c r="G5653">
        <v>19558</v>
      </c>
      <c r="H5653" t="s">
        <v>5950</v>
      </c>
      <c r="I5653" t="s">
        <v>6085</v>
      </c>
      <c r="J5653">
        <v>1.2</v>
      </c>
      <c r="K5653" t="s">
        <v>5598</v>
      </c>
      <c r="L5653">
        <v>14.88</v>
      </c>
      <c r="M5653">
        <v>12.4</v>
      </c>
      <c r="N5653" t="s">
        <v>6085</v>
      </c>
      <c r="O5653" t="s">
        <v>461</v>
      </c>
    </row>
    <row r="5654" spans="1:15" x14ac:dyDescent="0.3">
      <c r="A5654">
        <v>194562</v>
      </c>
      <c r="B5654">
        <v>122</v>
      </c>
      <c r="C5654" t="s">
        <v>552</v>
      </c>
      <c r="D5654" t="s">
        <v>2704</v>
      </c>
      <c r="E5654" t="s">
        <v>4063</v>
      </c>
      <c r="F5654" s="440">
        <v>46041</v>
      </c>
      <c r="G5654">
        <v>19748</v>
      </c>
      <c r="H5654" t="s">
        <v>5983</v>
      </c>
      <c r="I5654" t="s">
        <v>6085</v>
      </c>
      <c r="J5654">
        <v>2</v>
      </c>
      <c r="K5654" t="s">
        <v>5598</v>
      </c>
      <c r="L5654">
        <v>23.7</v>
      </c>
      <c r="M5654">
        <v>11.85</v>
      </c>
      <c r="N5654" t="s">
        <v>6085</v>
      </c>
      <c r="O5654" t="s">
        <v>461</v>
      </c>
    </row>
    <row r="5655" spans="1:15" x14ac:dyDescent="0.3">
      <c r="A5655">
        <v>194562</v>
      </c>
      <c r="B5655">
        <v>122</v>
      </c>
      <c r="C5655" t="s">
        <v>552</v>
      </c>
      <c r="D5655" t="s">
        <v>2704</v>
      </c>
      <c r="E5655" t="s">
        <v>4063</v>
      </c>
      <c r="F5655" s="440">
        <v>46041</v>
      </c>
      <c r="G5655">
        <v>19751</v>
      </c>
      <c r="H5655" t="s">
        <v>5938</v>
      </c>
      <c r="I5655" t="s">
        <v>6085</v>
      </c>
      <c r="J5655">
        <v>7</v>
      </c>
      <c r="K5655" t="s">
        <v>5598</v>
      </c>
      <c r="L5655">
        <v>90.86</v>
      </c>
      <c r="M5655">
        <v>12.98</v>
      </c>
      <c r="N5655" t="s">
        <v>6085</v>
      </c>
      <c r="O5655" t="s">
        <v>461</v>
      </c>
    </row>
    <row r="5656" spans="1:15" x14ac:dyDescent="0.3">
      <c r="A5656">
        <v>194562</v>
      </c>
      <c r="B5656">
        <v>122</v>
      </c>
      <c r="C5656" t="s">
        <v>552</v>
      </c>
      <c r="D5656" t="s">
        <v>2704</v>
      </c>
      <c r="E5656" t="s">
        <v>4063</v>
      </c>
      <c r="F5656" s="440">
        <v>46041</v>
      </c>
      <c r="G5656">
        <v>19600</v>
      </c>
      <c r="H5656" t="s">
        <v>6121</v>
      </c>
      <c r="I5656" t="s">
        <v>6085</v>
      </c>
      <c r="J5656">
        <v>0.2</v>
      </c>
      <c r="K5656" t="s">
        <v>5598</v>
      </c>
      <c r="L5656">
        <v>2.3199999999999998</v>
      </c>
      <c r="M5656">
        <v>11.6</v>
      </c>
      <c r="N5656" t="s">
        <v>6085</v>
      </c>
      <c r="O5656" t="s">
        <v>461</v>
      </c>
    </row>
    <row r="5657" spans="1:15" x14ac:dyDescent="0.3">
      <c r="A5657">
        <v>194562</v>
      </c>
      <c r="B5657">
        <v>122</v>
      </c>
      <c r="C5657" t="s">
        <v>552</v>
      </c>
      <c r="D5657" t="s">
        <v>2704</v>
      </c>
      <c r="E5657" t="s">
        <v>4063</v>
      </c>
      <c r="F5657" s="440">
        <v>46041</v>
      </c>
      <c r="G5657">
        <v>23228</v>
      </c>
      <c r="H5657" t="s">
        <v>6164</v>
      </c>
      <c r="I5657" t="s">
        <v>6085</v>
      </c>
      <c r="J5657">
        <v>8</v>
      </c>
      <c r="K5657" t="s">
        <v>5598</v>
      </c>
      <c r="L5657">
        <v>52.24</v>
      </c>
      <c r="M5657">
        <v>6.53</v>
      </c>
      <c r="N5657" t="s">
        <v>6085</v>
      </c>
      <c r="O5657" t="s">
        <v>461</v>
      </c>
    </row>
    <row r="5658" spans="1:15" x14ac:dyDescent="0.3">
      <c r="A5658">
        <v>194562</v>
      </c>
      <c r="B5658">
        <v>122</v>
      </c>
      <c r="C5658" t="s">
        <v>552</v>
      </c>
      <c r="D5658" t="s">
        <v>2704</v>
      </c>
      <c r="E5658" t="s">
        <v>4063</v>
      </c>
      <c r="F5658" s="440">
        <v>46041</v>
      </c>
      <c r="G5658">
        <v>23389</v>
      </c>
      <c r="H5658" t="s">
        <v>5923</v>
      </c>
      <c r="I5658" t="s">
        <v>6085</v>
      </c>
      <c r="J5658">
        <v>5</v>
      </c>
      <c r="K5658" t="s">
        <v>5598</v>
      </c>
      <c r="L5658">
        <v>25.95</v>
      </c>
      <c r="M5658">
        <v>5.19</v>
      </c>
      <c r="N5658" t="s">
        <v>6085</v>
      </c>
      <c r="O5658" t="s">
        <v>461</v>
      </c>
    </row>
    <row r="5659" spans="1:15" x14ac:dyDescent="0.3">
      <c r="A5659">
        <v>194561</v>
      </c>
      <c r="B5659">
        <v>122</v>
      </c>
      <c r="C5659" t="s">
        <v>552</v>
      </c>
      <c r="D5659" t="s">
        <v>3769</v>
      </c>
      <c r="E5659" t="s">
        <v>4064</v>
      </c>
      <c r="F5659" s="440">
        <v>46041</v>
      </c>
      <c r="G5659">
        <v>19654</v>
      </c>
      <c r="H5659" t="s">
        <v>5917</v>
      </c>
      <c r="I5659" t="s">
        <v>6085</v>
      </c>
      <c r="J5659">
        <v>2</v>
      </c>
      <c r="K5659" t="s">
        <v>5598</v>
      </c>
      <c r="L5659">
        <v>13</v>
      </c>
      <c r="M5659">
        <v>6.5</v>
      </c>
      <c r="N5659" t="s">
        <v>6085</v>
      </c>
      <c r="O5659" t="s">
        <v>461</v>
      </c>
    </row>
    <row r="5660" spans="1:15" x14ac:dyDescent="0.3">
      <c r="A5660">
        <v>194561</v>
      </c>
      <c r="B5660">
        <v>122</v>
      </c>
      <c r="C5660" t="s">
        <v>552</v>
      </c>
      <c r="D5660" t="s">
        <v>3769</v>
      </c>
      <c r="E5660" t="s">
        <v>4064</v>
      </c>
      <c r="F5660" s="440">
        <v>46041</v>
      </c>
      <c r="G5660">
        <v>19572</v>
      </c>
      <c r="H5660" t="s">
        <v>5945</v>
      </c>
      <c r="I5660" t="s">
        <v>6085</v>
      </c>
      <c r="J5660">
        <v>0.1</v>
      </c>
      <c r="K5660" t="s">
        <v>5598</v>
      </c>
      <c r="L5660">
        <v>1.5</v>
      </c>
      <c r="M5660">
        <v>15</v>
      </c>
      <c r="N5660" t="s">
        <v>6085</v>
      </c>
      <c r="O5660" t="s">
        <v>461</v>
      </c>
    </row>
    <row r="5661" spans="1:15" x14ac:dyDescent="0.3">
      <c r="A5661">
        <v>194561</v>
      </c>
      <c r="B5661">
        <v>122</v>
      </c>
      <c r="C5661" t="s">
        <v>552</v>
      </c>
      <c r="D5661" t="s">
        <v>3769</v>
      </c>
      <c r="E5661" t="s">
        <v>4064</v>
      </c>
      <c r="F5661" s="440">
        <v>46041</v>
      </c>
      <c r="G5661">
        <v>19721</v>
      </c>
      <c r="H5661" t="s">
        <v>5952</v>
      </c>
      <c r="I5661" t="s">
        <v>6085</v>
      </c>
      <c r="J5661">
        <v>1.2</v>
      </c>
      <c r="K5661" t="s">
        <v>5598</v>
      </c>
      <c r="L5661">
        <v>45</v>
      </c>
      <c r="M5661">
        <v>37.5</v>
      </c>
      <c r="N5661" t="s">
        <v>6085</v>
      </c>
      <c r="O5661" t="s">
        <v>461</v>
      </c>
    </row>
    <row r="5662" spans="1:15" x14ac:dyDescent="0.3">
      <c r="A5662">
        <v>194561</v>
      </c>
      <c r="B5662">
        <v>122</v>
      </c>
      <c r="C5662" t="s">
        <v>552</v>
      </c>
      <c r="D5662" t="s">
        <v>3769</v>
      </c>
      <c r="E5662" t="s">
        <v>4064</v>
      </c>
      <c r="F5662" s="440">
        <v>46041</v>
      </c>
      <c r="G5662">
        <v>19743</v>
      </c>
      <c r="H5662" t="s">
        <v>5940</v>
      </c>
      <c r="I5662" t="s">
        <v>6085</v>
      </c>
      <c r="J5662">
        <v>6</v>
      </c>
      <c r="K5662" t="s">
        <v>5598</v>
      </c>
      <c r="L5662">
        <v>82.5</v>
      </c>
      <c r="M5662">
        <v>13.75</v>
      </c>
      <c r="N5662" t="s">
        <v>6085</v>
      </c>
      <c r="O5662" t="s">
        <v>461</v>
      </c>
    </row>
    <row r="5663" spans="1:15" x14ac:dyDescent="0.3">
      <c r="A5663">
        <v>194561</v>
      </c>
      <c r="B5663">
        <v>122</v>
      </c>
      <c r="C5663" t="s">
        <v>552</v>
      </c>
      <c r="D5663" t="s">
        <v>3769</v>
      </c>
      <c r="E5663" t="s">
        <v>4064</v>
      </c>
      <c r="F5663" s="440">
        <v>46041</v>
      </c>
      <c r="G5663">
        <v>17061</v>
      </c>
      <c r="H5663" t="s">
        <v>5954</v>
      </c>
      <c r="I5663" t="s">
        <v>6085</v>
      </c>
      <c r="J5663">
        <v>0.12</v>
      </c>
      <c r="K5663" t="s">
        <v>5598</v>
      </c>
      <c r="L5663">
        <v>10.5</v>
      </c>
      <c r="M5663">
        <v>87.5</v>
      </c>
      <c r="N5663" t="s">
        <v>6085</v>
      </c>
      <c r="O5663" t="s">
        <v>461</v>
      </c>
    </row>
    <row r="5664" spans="1:15" x14ac:dyDescent="0.3">
      <c r="A5664">
        <v>194561</v>
      </c>
      <c r="B5664">
        <v>122</v>
      </c>
      <c r="C5664" t="s">
        <v>552</v>
      </c>
      <c r="D5664" t="s">
        <v>3769</v>
      </c>
      <c r="E5664" t="s">
        <v>4064</v>
      </c>
      <c r="F5664" s="440">
        <v>46041</v>
      </c>
      <c r="G5664">
        <v>19846</v>
      </c>
      <c r="H5664" t="s">
        <v>6060</v>
      </c>
      <c r="I5664" t="s">
        <v>6085</v>
      </c>
      <c r="J5664">
        <v>0.5</v>
      </c>
      <c r="K5664" t="s">
        <v>5598</v>
      </c>
      <c r="L5664">
        <v>9.3800000000000008</v>
      </c>
      <c r="M5664">
        <v>18.760000000000002</v>
      </c>
      <c r="N5664" t="s">
        <v>6085</v>
      </c>
      <c r="O5664" t="s">
        <v>461</v>
      </c>
    </row>
    <row r="5665" spans="1:15" x14ac:dyDescent="0.3">
      <c r="A5665">
        <v>194561</v>
      </c>
      <c r="B5665">
        <v>122</v>
      </c>
      <c r="C5665" t="s">
        <v>552</v>
      </c>
      <c r="D5665" t="s">
        <v>3769</v>
      </c>
      <c r="E5665" t="s">
        <v>4064</v>
      </c>
      <c r="F5665" s="440">
        <v>46041</v>
      </c>
      <c r="G5665">
        <v>23096</v>
      </c>
      <c r="H5665" t="s">
        <v>5941</v>
      </c>
      <c r="I5665" t="s">
        <v>6085</v>
      </c>
      <c r="J5665">
        <v>60</v>
      </c>
      <c r="K5665" t="s">
        <v>5613</v>
      </c>
      <c r="L5665">
        <v>30</v>
      </c>
      <c r="M5665">
        <v>0.5</v>
      </c>
      <c r="N5665" t="s">
        <v>6085</v>
      </c>
      <c r="O5665" t="s">
        <v>461</v>
      </c>
    </row>
    <row r="5666" spans="1:15" x14ac:dyDescent="0.3">
      <c r="A5666">
        <v>194561</v>
      </c>
      <c r="B5666">
        <v>122</v>
      </c>
      <c r="C5666" t="s">
        <v>552</v>
      </c>
      <c r="D5666" t="s">
        <v>3769</v>
      </c>
      <c r="E5666" t="s">
        <v>4064</v>
      </c>
      <c r="F5666" s="440">
        <v>46041</v>
      </c>
      <c r="G5666">
        <v>25647</v>
      </c>
      <c r="H5666" t="s">
        <v>5918</v>
      </c>
      <c r="I5666" t="s">
        <v>6085</v>
      </c>
      <c r="J5666">
        <v>0.8</v>
      </c>
      <c r="K5666" t="s">
        <v>5598</v>
      </c>
      <c r="L5666">
        <v>16.66</v>
      </c>
      <c r="M5666">
        <v>20.824999999999999</v>
      </c>
      <c r="N5666" t="s">
        <v>6085</v>
      </c>
      <c r="O5666" t="s">
        <v>461</v>
      </c>
    </row>
    <row r="5667" spans="1:15" x14ac:dyDescent="0.3">
      <c r="A5667">
        <v>194561</v>
      </c>
      <c r="B5667">
        <v>122</v>
      </c>
      <c r="C5667" t="s">
        <v>552</v>
      </c>
      <c r="D5667" t="s">
        <v>3769</v>
      </c>
      <c r="E5667" t="s">
        <v>4064</v>
      </c>
      <c r="F5667" s="440">
        <v>46041</v>
      </c>
      <c r="G5667">
        <v>26631</v>
      </c>
      <c r="H5667" t="s">
        <v>6117</v>
      </c>
      <c r="I5667" t="s">
        <v>6085</v>
      </c>
      <c r="J5667">
        <v>3</v>
      </c>
      <c r="K5667" t="s">
        <v>5598</v>
      </c>
      <c r="L5667">
        <v>156</v>
      </c>
      <c r="M5667">
        <v>52</v>
      </c>
      <c r="N5667" t="s">
        <v>6085</v>
      </c>
      <c r="O5667" t="s">
        <v>461</v>
      </c>
    </row>
    <row r="5668" spans="1:15" x14ac:dyDescent="0.3">
      <c r="A5668">
        <v>194561</v>
      </c>
      <c r="B5668">
        <v>122</v>
      </c>
      <c r="C5668" t="s">
        <v>552</v>
      </c>
      <c r="D5668" t="s">
        <v>3769</v>
      </c>
      <c r="E5668" t="s">
        <v>4064</v>
      </c>
      <c r="F5668" s="440">
        <v>46041</v>
      </c>
      <c r="G5668">
        <v>19472</v>
      </c>
      <c r="H5668" t="s">
        <v>6064</v>
      </c>
      <c r="I5668" t="s">
        <v>6085</v>
      </c>
      <c r="J5668">
        <v>0.6</v>
      </c>
      <c r="K5668" t="s">
        <v>5598</v>
      </c>
      <c r="L5668">
        <v>13.13</v>
      </c>
      <c r="M5668">
        <v>21.883333</v>
      </c>
      <c r="N5668" t="s">
        <v>6085</v>
      </c>
      <c r="O5668" t="s">
        <v>461</v>
      </c>
    </row>
    <row r="5669" spans="1:15" x14ac:dyDescent="0.3">
      <c r="A5669">
        <v>194560</v>
      </c>
      <c r="B5669">
        <v>122</v>
      </c>
      <c r="C5669" t="s">
        <v>552</v>
      </c>
      <c r="D5669" t="s">
        <v>2729</v>
      </c>
      <c r="E5669" t="s">
        <v>4065</v>
      </c>
      <c r="F5669" s="440">
        <v>46042</v>
      </c>
      <c r="G5669">
        <v>19034</v>
      </c>
      <c r="H5669" t="s">
        <v>5712</v>
      </c>
      <c r="I5669" t="s">
        <v>6085</v>
      </c>
      <c r="J5669">
        <v>20.6</v>
      </c>
      <c r="K5669" t="s">
        <v>5598</v>
      </c>
      <c r="L5669">
        <v>183.34</v>
      </c>
      <c r="M5669">
        <v>8.9</v>
      </c>
      <c r="N5669" t="s">
        <v>6085</v>
      </c>
      <c r="O5669" t="s">
        <v>461</v>
      </c>
    </row>
    <row r="5670" spans="1:15" x14ac:dyDescent="0.3">
      <c r="A5670">
        <v>194560</v>
      </c>
      <c r="B5670">
        <v>122</v>
      </c>
      <c r="C5670" t="s">
        <v>552</v>
      </c>
      <c r="D5670" t="s">
        <v>2729</v>
      </c>
      <c r="E5670" t="s">
        <v>4065</v>
      </c>
      <c r="F5670" s="440">
        <v>46042</v>
      </c>
      <c r="G5670">
        <v>25128</v>
      </c>
      <c r="H5670" t="s">
        <v>5897</v>
      </c>
      <c r="I5670" t="s">
        <v>6085</v>
      </c>
      <c r="J5670">
        <v>16.2</v>
      </c>
      <c r="K5670" t="s">
        <v>5598</v>
      </c>
      <c r="L5670">
        <v>630.17999999999995</v>
      </c>
      <c r="M5670">
        <v>38.9</v>
      </c>
      <c r="N5670" t="s">
        <v>6085</v>
      </c>
      <c r="O5670" t="s">
        <v>461</v>
      </c>
    </row>
    <row r="5671" spans="1:15" x14ac:dyDescent="0.3">
      <c r="A5671">
        <v>194560</v>
      </c>
      <c r="B5671">
        <v>122</v>
      </c>
      <c r="C5671" t="s">
        <v>552</v>
      </c>
      <c r="D5671" t="s">
        <v>2729</v>
      </c>
      <c r="E5671" t="s">
        <v>4065</v>
      </c>
      <c r="F5671" s="440">
        <v>46042</v>
      </c>
      <c r="G5671">
        <v>19017</v>
      </c>
      <c r="H5671" t="s">
        <v>5715</v>
      </c>
      <c r="I5671" t="s">
        <v>6085</v>
      </c>
      <c r="J5671">
        <v>20</v>
      </c>
      <c r="K5671" t="s">
        <v>5598</v>
      </c>
      <c r="L5671">
        <v>339.8</v>
      </c>
      <c r="M5671">
        <v>16.989999999999998</v>
      </c>
      <c r="N5671" t="s">
        <v>6085</v>
      </c>
      <c r="O5671" t="s">
        <v>461</v>
      </c>
    </row>
    <row r="5672" spans="1:15" x14ac:dyDescent="0.3">
      <c r="A5672">
        <v>194559</v>
      </c>
      <c r="B5672">
        <v>122</v>
      </c>
      <c r="C5672" t="s">
        <v>552</v>
      </c>
      <c r="D5672" t="s">
        <v>2746</v>
      </c>
      <c r="E5672" t="s">
        <v>4066</v>
      </c>
      <c r="F5672" s="440">
        <v>46041</v>
      </c>
      <c r="G5672">
        <v>27340</v>
      </c>
      <c r="H5672" t="s">
        <v>6118</v>
      </c>
      <c r="I5672" t="s">
        <v>4764</v>
      </c>
      <c r="J5672">
        <v>16</v>
      </c>
      <c r="K5672" t="s">
        <v>5605</v>
      </c>
      <c r="L5672">
        <v>857.92</v>
      </c>
      <c r="M5672">
        <v>53.62</v>
      </c>
      <c r="N5672" t="s">
        <v>4764</v>
      </c>
      <c r="O5672" t="s">
        <v>461</v>
      </c>
    </row>
    <row r="5673" spans="1:15" x14ac:dyDescent="0.3">
      <c r="A5673">
        <v>194559</v>
      </c>
      <c r="B5673">
        <v>122</v>
      </c>
      <c r="C5673" t="s">
        <v>552</v>
      </c>
      <c r="D5673" t="s">
        <v>2746</v>
      </c>
      <c r="E5673" t="s">
        <v>4066</v>
      </c>
      <c r="F5673" s="440">
        <v>46041</v>
      </c>
      <c r="G5673">
        <v>28315</v>
      </c>
      <c r="H5673" t="s">
        <v>6120</v>
      </c>
      <c r="I5673" t="s">
        <v>4764</v>
      </c>
      <c r="J5673">
        <v>7</v>
      </c>
      <c r="K5673" t="s">
        <v>5605</v>
      </c>
      <c r="L5673">
        <v>304.92</v>
      </c>
      <c r="M5673">
        <v>43.56</v>
      </c>
      <c r="N5673" t="s">
        <v>4764</v>
      </c>
      <c r="O5673" t="s">
        <v>461</v>
      </c>
    </row>
    <row r="5674" spans="1:15" x14ac:dyDescent="0.3">
      <c r="A5674">
        <v>194559</v>
      </c>
      <c r="B5674">
        <v>122</v>
      </c>
      <c r="C5674" t="s">
        <v>552</v>
      </c>
      <c r="D5674" t="s">
        <v>2746</v>
      </c>
      <c r="E5674" t="s">
        <v>4066</v>
      </c>
      <c r="F5674" s="440">
        <v>46041</v>
      </c>
      <c r="G5674">
        <v>28316</v>
      </c>
      <c r="H5674" t="s">
        <v>6119</v>
      </c>
      <c r="I5674" t="s">
        <v>4764</v>
      </c>
      <c r="J5674">
        <v>6</v>
      </c>
      <c r="K5674" t="s">
        <v>5605</v>
      </c>
      <c r="L5674">
        <v>234.3</v>
      </c>
      <c r="M5674">
        <v>39.049999999999997</v>
      </c>
      <c r="N5674" t="s">
        <v>4764</v>
      </c>
      <c r="O5674" t="s">
        <v>461</v>
      </c>
    </row>
    <row r="5675" spans="1:15" x14ac:dyDescent="0.3">
      <c r="A5675">
        <v>194558</v>
      </c>
      <c r="B5675">
        <v>122</v>
      </c>
      <c r="C5675" t="s">
        <v>552</v>
      </c>
      <c r="D5675" t="s">
        <v>2749</v>
      </c>
      <c r="E5675" t="s">
        <v>4067</v>
      </c>
      <c r="F5675" s="440">
        <v>46042</v>
      </c>
      <c r="G5675">
        <v>26591</v>
      </c>
      <c r="H5675" t="s">
        <v>5834</v>
      </c>
      <c r="I5675" t="s">
        <v>6085</v>
      </c>
      <c r="J5675">
        <v>1</v>
      </c>
      <c r="K5675" t="s">
        <v>5598</v>
      </c>
      <c r="L5675">
        <v>180</v>
      </c>
      <c r="M5675">
        <v>180</v>
      </c>
      <c r="N5675" t="s">
        <v>6085</v>
      </c>
      <c r="O5675" t="s">
        <v>461</v>
      </c>
    </row>
    <row r="5676" spans="1:15" x14ac:dyDescent="0.3">
      <c r="A5676">
        <v>194558</v>
      </c>
      <c r="B5676">
        <v>122</v>
      </c>
      <c r="C5676" t="s">
        <v>552</v>
      </c>
      <c r="D5676" t="s">
        <v>2749</v>
      </c>
      <c r="E5676" t="s">
        <v>4067</v>
      </c>
      <c r="F5676" s="440">
        <v>46042</v>
      </c>
      <c r="G5676">
        <v>26588</v>
      </c>
      <c r="H5676" t="s">
        <v>5597</v>
      </c>
      <c r="I5676" t="s">
        <v>6085</v>
      </c>
      <c r="J5676">
        <v>1</v>
      </c>
      <c r="K5676" t="s">
        <v>5598</v>
      </c>
      <c r="L5676">
        <v>228</v>
      </c>
      <c r="M5676">
        <v>228</v>
      </c>
      <c r="N5676" t="s">
        <v>6085</v>
      </c>
      <c r="O5676" t="s">
        <v>461</v>
      </c>
    </row>
    <row r="5677" spans="1:15" x14ac:dyDescent="0.3">
      <c r="A5677">
        <v>194557</v>
      </c>
      <c r="B5677">
        <v>122</v>
      </c>
      <c r="C5677" t="s">
        <v>552</v>
      </c>
      <c r="D5677" t="s">
        <v>2520</v>
      </c>
      <c r="E5677" t="s">
        <v>4068</v>
      </c>
      <c r="F5677" s="440">
        <v>46041</v>
      </c>
      <c r="G5677">
        <v>19787</v>
      </c>
      <c r="H5677" t="s">
        <v>5914</v>
      </c>
      <c r="I5677" t="s">
        <v>6085</v>
      </c>
      <c r="J5677">
        <v>15</v>
      </c>
      <c r="K5677" t="s">
        <v>5598</v>
      </c>
      <c r="L5677">
        <v>73.5</v>
      </c>
      <c r="M5677">
        <v>4.9000000000000004</v>
      </c>
      <c r="N5677" t="s">
        <v>6085</v>
      </c>
      <c r="O5677" t="s">
        <v>461</v>
      </c>
    </row>
    <row r="5678" spans="1:15" x14ac:dyDescent="0.3">
      <c r="A5678">
        <v>194557</v>
      </c>
      <c r="B5678">
        <v>122</v>
      </c>
      <c r="C5678" t="s">
        <v>552</v>
      </c>
      <c r="D5678" t="s">
        <v>2520</v>
      </c>
      <c r="E5678" t="s">
        <v>4068</v>
      </c>
      <c r="F5678" s="440">
        <v>46041</v>
      </c>
      <c r="G5678">
        <v>19634</v>
      </c>
      <c r="H5678" t="s">
        <v>5925</v>
      </c>
      <c r="I5678" t="s">
        <v>6085</v>
      </c>
      <c r="J5678">
        <v>2</v>
      </c>
      <c r="K5678" t="s">
        <v>5598</v>
      </c>
      <c r="L5678">
        <v>13.6</v>
      </c>
      <c r="M5678">
        <v>6.8</v>
      </c>
      <c r="N5678" t="s">
        <v>6085</v>
      </c>
      <c r="O5678" t="s">
        <v>461</v>
      </c>
    </row>
    <row r="5679" spans="1:15" x14ac:dyDescent="0.3">
      <c r="A5679">
        <v>194557</v>
      </c>
      <c r="B5679">
        <v>122</v>
      </c>
      <c r="C5679" t="s">
        <v>552</v>
      </c>
      <c r="D5679" t="s">
        <v>2520</v>
      </c>
      <c r="E5679" t="s">
        <v>4068</v>
      </c>
      <c r="F5679" s="440">
        <v>46041</v>
      </c>
      <c r="G5679">
        <v>19621</v>
      </c>
      <c r="H5679" t="s">
        <v>5931</v>
      </c>
      <c r="I5679" t="s">
        <v>6085</v>
      </c>
      <c r="J5679">
        <v>3</v>
      </c>
      <c r="K5679" t="s">
        <v>5598</v>
      </c>
      <c r="L5679">
        <v>8.4</v>
      </c>
      <c r="M5679">
        <v>2.8</v>
      </c>
      <c r="N5679" t="s">
        <v>6085</v>
      </c>
      <c r="O5679" t="s">
        <v>461</v>
      </c>
    </row>
    <row r="5680" spans="1:15" x14ac:dyDescent="0.3">
      <c r="A5680">
        <v>194557</v>
      </c>
      <c r="B5680">
        <v>122</v>
      </c>
      <c r="C5680" t="s">
        <v>552</v>
      </c>
      <c r="D5680" t="s">
        <v>2520</v>
      </c>
      <c r="E5680" t="s">
        <v>4068</v>
      </c>
      <c r="F5680" s="440">
        <v>46041</v>
      </c>
      <c r="G5680">
        <v>19589</v>
      </c>
      <c r="H5680" t="s">
        <v>5943</v>
      </c>
      <c r="I5680" t="s">
        <v>6085</v>
      </c>
      <c r="J5680">
        <v>0.5</v>
      </c>
      <c r="K5680" t="s">
        <v>5598</v>
      </c>
      <c r="L5680">
        <v>5.75</v>
      </c>
      <c r="M5680">
        <v>11.5</v>
      </c>
      <c r="N5680" t="s">
        <v>6085</v>
      </c>
      <c r="O5680" t="s">
        <v>461</v>
      </c>
    </row>
    <row r="5681" spans="1:15" x14ac:dyDescent="0.3">
      <c r="A5681">
        <v>194557</v>
      </c>
      <c r="B5681">
        <v>122</v>
      </c>
      <c r="C5681" t="s">
        <v>552</v>
      </c>
      <c r="D5681" t="s">
        <v>2520</v>
      </c>
      <c r="E5681" t="s">
        <v>4068</v>
      </c>
      <c r="F5681" s="440">
        <v>46041</v>
      </c>
      <c r="G5681">
        <v>19506</v>
      </c>
      <c r="H5681" t="s">
        <v>5919</v>
      </c>
      <c r="I5681" t="s">
        <v>6085</v>
      </c>
      <c r="J5681">
        <v>0.1</v>
      </c>
      <c r="K5681" t="s">
        <v>5598</v>
      </c>
      <c r="L5681">
        <v>4</v>
      </c>
      <c r="M5681">
        <v>40</v>
      </c>
      <c r="N5681" t="s">
        <v>6085</v>
      </c>
      <c r="O5681" t="s">
        <v>461</v>
      </c>
    </row>
    <row r="5682" spans="1:15" x14ac:dyDescent="0.3">
      <c r="A5682">
        <v>194557</v>
      </c>
      <c r="B5682">
        <v>122</v>
      </c>
      <c r="C5682" t="s">
        <v>552</v>
      </c>
      <c r="D5682" t="s">
        <v>2520</v>
      </c>
      <c r="E5682" t="s">
        <v>4068</v>
      </c>
      <c r="F5682" s="440">
        <v>46041</v>
      </c>
      <c r="G5682">
        <v>19505</v>
      </c>
      <c r="H5682" t="s">
        <v>5978</v>
      </c>
      <c r="I5682" t="s">
        <v>6085</v>
      </c>
      <c r="J5682">
        <v>1</v>
      </c>
      <c r="K5682" t="s">
        <v>5598</v>
      </c>
      <c r="L5682">
        <v>11.5</v>
      </c>
      <c r="M5682">
        <v>11.5</v>
      </c>
      <c r="N5682" t="s">
        <v>6085</v>
      </c>
      <c r="O5682" t="s">
        <v>461</v>
      </c>
    </row>
    <row r="5683" spans="1:15" x14ac:dyDescent="0.3">
      <c r="A5683">
        <v>194557</v>
      </c>
      <c r="B5683">
        <v>122</v>
      </c>
      <c r="C5683" t="s">
        <v>552</v>
      </c>
      <c r="D5683" t="s">
        <v>2520</v>
      </c>
      <c r="E5683" t="s">
        <v>4068</v>
      </c>
      <c r="F5683" s="440">
        <v>46041</v>
      </c>
      <c r="G5683">
        <v>19575</v>
      </c>
      <c r="H5683" t="s">
        <v>5944</v>
      </c>
      <c r="I5683" t="s">
        <v>6085</v>
      </c>
      <c r="J5683">
        <v>0.2</v>
      </c>
      <c r="K5683" t="s">
        <v>5598</v>
      </c>
      <c r="L5683">
        <v>5</v>
      </c>
      <c r="M5683">
        <v>25</v>
      </c>
      <c r="N5683" t="s">
        <v>6085</v>
      </c>
      <c r="O5683" t="s">
        <v>461</v>
      </c>
    </row>
    <row r="5684" spans="1:15" x14ac:dyDescent="0.3">
      <c r="A5684">
        <v>194557</v>
      </c>
      <c r="B5684">
        <v>122</v>
      </c>
      <c r="C5684" t="s">
        <v>552</v>
      </c>
      <c r="D5684" t="s">
        <v>2520</v>
      </c>
      <c r="E5684" t="s">
        <v>4068</v>
      </c>
      <c r="F5684" s="440">
        <v>46041</v>
      </c>
      <c r="G5684">
        <v>24083</v>
      </c>
      <c r="H5684" t="s">
        <v>5924</v>
      </c>
      <c r="I5684" t="s">
        <v>6085</v>
      </c>
      <c r="J5684">
        <v>50</v>
      </c>
      <c r="K5684" t="s">
        <v>5598</v>
      </c>
      <c r="L5684">
        <v>210</v>
      </c>
      <c r="M5684">
        <v>4.2</v>
      </c>
      <c r="N5684" t="s">
        <v>6085</v>
      </c>
      <c r="O5684" t="s">
        <v>461</v>
      </c>
    </row>
    <row r="5685" spans="1:15" x14ac:dyDescent="0.3">
      <c r="A5685">
        <v>194557</v>
      </c>
      <c r="B5685">
        <v>122</v>
      </c>
      <c r="C5685" t="s">
        <v>552</v>
      </c>
      <c r="D5685" t="s">
        <v>2520</v>
      </c>
      <c r="E5685" t="s">
        <v>4068</v>
      </c>
      <c r="F5685" s="440">
        <v>46041</v>
      </c>
      <c r="G5685">
        <v>19658</v>
      </c>
      <c r="H5685" t="s">
        <v>5915</v>
      </c>
      <c r="I5685" t="s">
        <v>6085</v>
      </c>
      <c r="J5685">
        <v>10</v>
      </c>
      <c r="K5685" t="s">
        <v>5598</v>
      </c>
      <c r="L5685">
        <v>28</v>
      </c>
      <c r="M5685">
        <v>2.8</v>
      </c>
      <c r="N5685" t="s">
        <v>6085</v>
      </c>
      <c r="O5685" t="s">
        <v>461</v>
      </c>
    </row>
    <row r="5686" spans="1:15" x14ac:dyDescent="0.3">
      <c r="A5686">
        <v>194557</v>
      </c>
      <c r="B5686">
        <v>122</v>
      </c>
      <c r="C5686" t="s">
        <v>552</v>
      </c>
      <c r="D5686" t="s">
        <v>2520</v>
      </c>
      <c r="E5686" t="s">
        <v>4068</v>
      </c>
      <c r="F5686" s="440">
        <v>46041</v>
      </c>
      <c r="G5686">
        <v>19465</v>
      </c>
      <c r="H5686" t="s">
        <v>5953</v>
      </c>
      <c r="I5686" t="s">
        <v>6085</v>
      </c>
      <c r="J5686">
        <v>1</v>
      </c>
      <c r="K5686" t="s">
        <v>5598</v>
      </c>
      <c r="L5686">
        <v>4.5</v>
      </c>
      <c r="M5686">
        <v>4.5</v>
      </c>
      <c r="N5686" t="s">
        <v>6085</v>
      </c>
      <c r="O5686" t="s">
        <v>461</v>
      </c>
    </row>
    <row r="5687" spans="1:15" x14ac:dyDescent="0.3">
      <c r="A5687">
        <v>194557</v>
      </c>
      <c r="B5687">
        <v>122</v>
      </c>
      <c r="C5687" t="s">
        <v>552</v>
      </c>
      <c r="D5687" t="s">
        <v>2520</v>
      </c>
      <c r="E5687" t="s">
        <v>4068</v>
      </c>
      <c r="F5687" s="440">
        <v>46041</v>
      </c>
      <c r="G5687">
        <v>19476</v>
      </c>
      <c r="H5687" t="s">
        <v>6017</v>
      </c>
      <c r="I5687" t="s">
        <v>6085</v>
      </c>
      <c r="J5687">
        <v>0.3</v>
      </c>
      <c r="K5687" t="s">
        <v>5598</v>
      </c>
      <c r="L5687">
        <v>19.5</v>
      </c>
      <c r="M5687">
        <v>65</v>
      </c>
      <c r="N5687" t="s">
        <v>6085</v>
      </c>
      <c r="O5687" t="s">
        <v>461</v>
      </c>
    </row>
    <row r="5688" spans="1:15" x14ac:dyDescent="0.3">
      <c r="A5688">
        <v>194557</v>
      </c>
      <c r="B5688">
        <v>122</v>
      </c>
      <c r="C5688" t="s">
        <v>552</v>
      </c>
      <c r="D5688" t="s">
        <v>2520</v>
      </c>
      <c r="E5688" t="s">
        <v>4068</v>
      </c>
      <c r="F5688" s="440">
        <v>46041</v>
      </c>
      <c r="G5688">
        <v>19480</v>
      </c>
      <c r="H5688" t="s">
        <v>5936</v>
      </c>
      <c r="I5688" t="s">
        <v>6085</v>
      </c>
      <c r="J5688">
        <v>0.2</v>
      </c>
      <c r="K5688" t="s">
        <v>5598</v>
      </c>
      <c r="L5688">
        <v>2.5</v>
      </c>
      <c r="M5688">
        <v>12.5</v>
      </c>
      <c r="N5688" t="s">
        <v>6085</v>
      </c>
      <c r="O5688" t="s">
        <v>461</v>
      </c>
    </row>
    <row r="5689" spans="1:15" x14ac:dyDescent="0.3">
      <c r="A5689">
        <v>194557</v>
      </c>
      <c r="B5689">
        <v>122</v>
      </c>
      <c r="C5689" t="s">
        <v>552</v>
      </c>
      <c r="D5689" t="s">
        <v>2520</v>
      </c>
      <c r="E5689" t="s">
        <v>4068</v>
      </c>
      <c r="F5689" s="440">
        <v>46041</v>
      </c>
      <c r="G5689">
        <v>24509</v>
      </c>
      <c r="H5689" t="s">
        <v>5928</v>
      </c>
      <c r="I5689" t="s">
        <v>6085</v>
      </c>
      <c r="J5689">
        <v>15</v>
      </c>
      <c r="K5689" t="s">
        <v>5598</v>
      </c>
      <c r="L5689">
        <v>27</v>
      </c>
      <c r="M5689">
        <v>1.8</v>
      </c>
      <c r="N5689" t="s">
        <v>6085</v>
      </c>
      <c r="O5689" t="s">
        <v>461</v>
      </c>
    </row>
    <row r="5690" spans="1:15" x14ac:dyDescent="0.3">
      <c r="A5690">
        <v>194557</v>
      </c>
      <c r="B5690">
        <v>122</v>
      </c>
      <c r="C5690" t="s">
        <v>552</v>
      </c>
      <c r="D5690" t="s">
        <v>2520</v>
      </c>
      <c r="E5690" t="s">
        <v>4068</v>
      </c>
      <c r="F5690" s="440">
        <v>46041</v>
      </c>
      <c r="G5690">
        <v>19488</v>
      </c>
      <c r="H5690" t="s">
        <v>5930</v>
      </c>
      <c r="I5690" t="s">
        <v>6085</v>
      </c>
      <c r="J5690">
        <v>0.8</v>
      </c>
      <c r="K5690" t="s">
        <v>5598</v>
      </c>
      <c r="L5690">
        <v>9.1999999999999993</v>
      </c>
      <c r="M5690">
        <v>11.5</v>
      </c>
      <c r="N5690" t="s">
        <v>6085</v>
      </c>
      <c r="O5690" t="s">
        <v>461</v>
      </c>
    </row>
    <row r="5691" spans="1:15" x14ac:dyDescent="0.3">
      <c r="A5691">
        <v>194557</v>
      </c>
      <c r="B5691">
        <v>122</v>
      </c>
      <c r="C5691" t="s">
        <v>552</v>
      </c>
      <c r="D5691" t="s">
        <v>2520</v>
      </c>
      <c r="E5691" t="s">
        <v>4068</v>
      </c>
      <c r="F5691" s="440">
        <v>46041</v>
      </c>
      <c r="G5691">
        <v>19498</v>
      </c>
      <c r="H5691" t="s">
        <v>5979</v>
      </c>
      <c r="I5691" t="s">
        <v>6085</v>
      </c>
      <c r="J5691">
        <v>0.8</v>
      </c>
      <c r="K5691" t="s">
        <v>5598</v>
      </c>
      <c r="L5691">
        <v>10.4</v>
      </c>
      <c r="M5691">
        <v>13</v>
      </c>
      <c r="N5691" t="s">
        <v>6085</v>
      </c>
      <c r="O5691" t="s">
        <v>461</v>
      </c>
    </row>
    <row r="5692" spans="1:15" x14ac:dyDescent="0.3">
      <c r="A5692">
        <v>194557</v>
      </c>
      <c r="B5692">
        <v>122</v>
      </c>
      <c r="C5692" t="s">
        <v>552</v>
      </c>
      <c r="D5692" t="s">
        <v>2520</v>
      </c>
      <c r="E5692" t="s">
        <v>4068</v>
      </c>
      <c r="F5692" s="440">
        <v>46041</v>
      </c>
      <c r="G5692">
        <v>19485</v>
      </c>
      <c r="H5692" t="s">
        <v>5935</v>
      </c>
      <c r="I5692" t="s">
        <v>6085</v>
      </c>
      <c r="J5692">
        <v>0.1</v>
      </c>
      <c r="K5692" t="s">
        <v>5598</v>
      </c>
      <c r="L5692">
        <v>12</v>
      </c>
      <c r="M5692">
        <v>120</v>
      </c>
      <c r="N5692" t="s">
        <v>6085</v>
      </c>
      <c r="O5692" t="s">
        <v>461</v>
      </c>
    </row>
    <row r="5693" spans="1:15" x14ac:dyDescent="0.3">
      <c r="A5693">
        <v>194557</v>
      </c>
      <c r="B5693">
        <v>122</v>
      </c>
      <c r="C5693" t="s">
        <v>552</v>
      </c>
      <c r="D5693" t="s">
        <v>2520</v>
      </c>
      <c r="E5693" t="s">
        <v>4068</v>
      </c>
      <c r="F5693" s="440">
        <v>46041</v>
      </c>
      <c r="G5693">
        <v>19499</v>
      </c>
      <c r="H5693" t="s">
        <v>6392</v>
      </c>
      <c r="I5693" t="s">
        <v>6085</v>
      </c>
      <c r="J5693">
        <v>0.5</v>
      </c>
      <c r="K5693" t="s">
        <v>5598</v>
      </c>
      <c r="L5693">
        <v>6.25</v>
      </c>
      <c r="M5693">
        <v>12.5</v>
      </c>
      <c r="N5693" t="s">
        <v>6085</v>
      </c>
      <c r="O5693" t="s">
        <v>461</v>
      </c>
    </row>
    <row r="5694" spans="1:15" x14ac:dyDescent="0.3">
      <c r="A5694">
        <v>194557</v>
      </c>
      <c r="B5694">
        <v>122</v>
      </c>
      <c r="C5694" t="s">
        <v>552</v>
      </c>
      <c r="D5694" t="s">
        <v>2520</v>
      </c>
      <c r="E5694" t="s">
        <v>4068</v>
      </c>
      <c r="F5694" s="440">
        <v>46041</v>
      </c>
      <c r="G5694">
        <v>19657</v>
      </c>
      <c r="H5694" t="s">
        <v>5916</v>
      </c>
      <c r="I5694" t="s">
        <v>6085</v>
      </c>
      <c r="J5694">
        <v>3</v>
      </c>
      <c r="K5694" t="s">
        <v>5598</v>
      </c>
      <c r="L5694">
        <v>15</v>
      </c>
      <c r="M5694">
        <v>5</v>
      </c>
      <c r="N5694" t="s">
        <v>6085</v>
      </c>
      <c r="O5694" t="s">
        <v>461</v>
      </c>
    </row>
    <row r="5695" spans="1:15" x14ac:dyDescent="0.3">
      <c r="A5695">
        <v>194557</v>
      </c>
      <c r="B5695">
        <v>122</v>
      </c>
      <c r="C5695" t="s">
        <v>552</v>
      </c>
      <c r="D5695" t="s">
        <v>2520</v>
      </c>
      <c r="E5695" t="s">
        <v>4068</v>
      </c>
      <c r="F5695" s="440">
        <v>46041</v>
      </c>
      <c r="G5695">
        <v>23113</v>
      </c>
      <c r="H5695" t="s">
        <v>5985</v>
      </c>
      <c r="I5695" t="s">
        <v>6085</v>
      </c>
      <c r="J5695">
        <v>0.8</v>
      </c>
      <c r="K5695" t="s">
        <v>5598</v>
      </c>
      <c r="L5695">
        <v>9.1999999999999993</v>
      </c>
      <c r="M5695">
        <v>11.5</v>
      </c>
      <c r="N5695" t="s">
        <v>6085</v>
      </c>
      <c r="O5695" t="s">
        <v>461</v>
      </c>
    </row>
    <row r="5696" spans="1:15" x14ac:dyDescent="0.3">
      <c r="A5696">
        <v>194557</v>
      </c>
      <c r="B5696">
        <v>122</v>
      </c>
      <c r="C5696" t="s">
        <v>552</v>
      </c>
      <c r="D5696" t="s">
        <v>2520</v>
      </c>
      <c r="E5696" t="s">
        <v>4068</v>
      </c>
      <c r="F5696" s="440">
        <v>46041</v>
      </c>
      <c r="G5696">
        <v>23195</v>
      </c>
      <c r="H5696" t="s">
        <v>5951</v>
      </c>
      <c r="I5696" t="s">
        <v>6085</v>
      </c>
      <c r="J5696">
        <v>0.2</v>
      </c>
      <c r="K5696" t="s">
        <v>5598</v>
      </c>
      <c r="L5696">
        <v>2.2000000000000002</v>
      </c>
      <c r="M5696">
        <v>11</v>
      </c>
      <c r="N5696" t="s">
        <v>6085</v>
      </c>
      <c r="O5696" t="s">
        <v>461</v>
      </c>
    </row>
    <row r="5697" spans="1:15" x14ac:dyDescent="0.3">
      <c r="A5697">
        <v>194557</v>
      </c>
      <c r="B5697">
        <v>122</v>
      </c>
      <c r="C5697" t="s">
        <v>552</v>
      </c>
      <c r="D5697" t="s">
        <v>2520</v>
      </c>
      <c r="E5697" t="s">
        <v>4068</v>
      </c>
      <c r="F5697" s="440">
        <v>46041</v>
      </c>
      <c r="G5697">
        <v>23186</v>
      </c>
      <c r="H5697" t="s">
        <v>5955</v>
      </c>
      <c r="I5697" t="s">
        <v>6085</v>
      </c>
      <c r="J5697">
        <v>15</v>
      </c>
      <c r="K5697" t="s">
        <v>5598</v>
      </c>
      <c r="L5697">
        <v>172.5</v>
      </c>
      <c r="M5697">
        <v>11.5</v>
      </c>
      <c r="N5697" t="s">
        <v>6085</v>
      </c>
      <c r="O5697" t="s">
        <v>461</v>
      </c>
    </row>
    <row r="5698" spans="1:15" x14ac:dyDescent="0.3">
      <c r="A5698">
        <v>194557</v>
      </c>
      <c r="B5698">
        <v>122</v>
      </c>
      <c r="C5698" t="s">
        <v>552</v>
      </c>
      <c r="D5698" t="s">
        <v>2520</v>
      </c>
      <c r="E5698" t="s">
        <v>4068</v>
      </c>
      <c r="F5698" s="440">
        <v>46041</v>
      </c>
      <c r="G5698">
        <v>23198</v>
      </c>
      <c r="H5698" t="s">
        <v>5947</v>
      </c>
      <c r="I5698" t="s">
        <v>6085</v>
      </c>
      <c r="J5698">
        <v>1</v>
      </c>
      <c r="K5698" t="s">
        <v>5598</v>
      </c>
      <c r="L5698">
        <v>7.5</v>
      </c>
      <c r="M5698">
        <v>7.5</v>
      </c>
      <c r="N5698" t="s">
        <v>6085</v>
      </c>
      <c r="O5698" t="s">
        <v>461</v>
      </c>
    </row>
    <row r="5699" spans="1:15" x14ac:dyDescent="0.3">
      <c r="A5699">
        <v>194557</v>
      </c>
      <c r="B5699">
        <v>122</v>
      </c>
      <c r="C5699" t="s">
        <v>552</v>
      </c>
      <c r="D5699" t="s">
        <v>2520</v>
      </c>
      <c r="E5699" t="s">
        <v>4068</v>
      </c>
      <c r="F5699" s="440">
        <v>46041</v>
      </c>
      <c r="G5699">
        <v>23236</v>
      </c>
      <c r="H5699" t="s">
        <v>5934</v>
      </c>
      <c r="I5699" t="s">
        <v>6085</v>
      </c>
      <c r="J5699">
        <v>1.5</v>
      </c>
      <c r="K5699" t="s">
        <v>5598</v>
      </c>
      <c r="L5699">
        <v>8.5500000000000007</v>
      </c>
      <c r="M5699">
        <v>5.7</v>
      </c>
      <c r="N5699" t="s">
        <v>6085</v>
      </c>
      <c r="O5699" t="s">
        <v>461</v>
      </c>
    </row>
    <row r="5700" spans="1:15" x14ac:dyDescent="0.3">
      <c r="A5700">
        <v>194557</v>
      </c>
      <c r="B5700">
        <v>122</v>
      </c>
      <c r="C5700" t="s">
        <v>552</v>
      </c>
      <c r="D5700" t="s">
        <v>2520</v>
      </c>
      <c r="E5700" t="s">
        <v>4068</v>
      </c>
      <c r="F5700" s="440">
        <v>46041</v>
      </c>
      <c r="G5700">
        <v>23359</v>
      </c>
      <c r="H5700" t="s">
        <v>5939</v>
      </c>
      <c r="I5700" t="s">
        <v>6085</v>
      </c>
      <c r="J5700">
        <v>12</v>
      </c>
      <c r="K5700" t="s">
        <v>5598</v>
      </c>
      <c r="L5700">
        <v>33</v>
      </c>
      <c r="M5700">
        <v>2.75</v>
      </c>
      <c r="N5700" t="s">
        <v>6085</v>
      </c>
      <c r="O5700" t="s">
        <v>461</v>
      </c>
    </row>
    <row r="5701" spans="1:15" x14ac:dyDescent="0.3">
      <c r="A5701">
        <v>194557</v>
      </c>
      <c r="B5701">
        <v>122</v>
      </c>
      <c r="C5701" t="s">
        <v>552</v>
      </c>
      <c r="D5701" t="s">
        <v>2520</v>
      </c>
      <c r="E5701" t="s">
        <v>4068</v>
      </c>
      <c r="F5701" s="440">
        <v>46041</v>
      </c>
      <c r="G5701">
        <v>23361</v>
      </c>
      <c r="H5701" t="s">
        <v>5937</v>
      </c>
      <c r="I5701" t="s">
        <v>6085</v>
      </c>
      <c r="J5701">
        <v>25</v>
      </c>
      <c r="K5701" t="s">
        <v>5598</v>
      </c>
      <c r="L5701">
        <v>77.5</v>
      </c>
      <c r="M5701">
        <v>3.1</v>
      </c>
      <c r="N5701" t="s">
        <v>6085</v>
      </c>
      <c r="O5701" t="s">
        <v>461</v>
      </c>
    </row>
    <row r="5702" spans="1:15" x14ac:dyDescent="0.3">
      <c r="A5702">
        <v>194557</v>
      </c>
      <c r="B5702">
        <v>122</v>
      </c>
      <c r="C5702" t="s">
        <v>552</v>
      </c>
      <c r="D5702" t="s">
        <v>2520</v>
      </c>
      <c r="E5702" t="s">
        <v>4068</v>
      </c>
      <c r="F5702" s="440">
        <v>46041</v>
      </c>
      <c r="G5702">
        <v>23390</v>
      </c>
      <c r="H5702" t="s">
        <v>5922</v>
      </c>
      <c r="I5702" t="s">
        <v>6085</v>
      </c>
      <c r="J5702">
        <v>5</v>
      </c>
      <c r="K5702" t="s">
        <v>5598</v>
      </c>
      <c r="L5702">
        <v>45</v>
      </c>
      <c r="M5702">
        <v>9</v>
      </c>
      <c r="N5702" t="s">
        <v>6085</v>
      </c>
      <c r="O5702" t="s">
        <v>461</v>
      </c>
    </row>
    <row r="5703" spans="1:15" x14ac:dyDescent="0.3">
      <c r="A5703">
        <v>194557</v>
      </c>
      <c r="B5703">
        <v>122</v>
      </c>
      <c r="C5703" t="s">
        <v>552</v>
      </c>
      <c r="D5703" t="s">
        <v>2520</v>
      </c>
      <c r="E5703" t="s">
        <v>4068</v>
      </c>
      <c r="F5703" s="440">
        <v>46041</v>
      </c>
      <c r="G5703">
        <v>23095</v>
      </c>
      <c r="H5703" t="s">
        <v>5942</v>
      </c>
      <c r="I5703" t="s">
        <v>6085</v>
      </c>
      <c r="J5703">
        <v>60</v>
      </c>
      <c r="K5703" t="s">
        <v>5613</v>
      </c>
      <c r="L5703">
        <v>57</v>
      </c>
      <c r="M5703">
        <v>0.95</v>
      </c>
      <c r="N5703" t="s">
        <v>6085</v>
      </c>
      <c r="O5703" t="s">
        <v>461</v>
      </c>
    </row>
    <row r="5704" spans="1:15" x14ac:dyDescent="0.3">
      <c r="A5704">
        <v>194557</v>
      </c>
      <c r="B5704">
        <v>122</v>
      </c>
      <c r="C5704" t="s">
        <v>552</v>
      </c>
      <c r="D5704" t="s">
        <v>2520</v>
      </c>
      <c r="E5704" t="s">
        <v>4068</v>
      </c>
      <c r="F5704" s="440">
        <v>46041</v>
      </c>
      <c r="G5704">
        <v>19632</v>
      </c>
      <c r="H5704" t="s">
        <v>5926</v>
      </c>
      <c r="I5704" t="s">
        <v>6085</v>
      </c>
      <c r="J5704">
        <v>2</v>
      </c>
      <c r="K5704" t="s">
        <v>5598</v>
      </c>
      <c r="L5704">
        <v>5.8</v>
      </c>
      <c r="M5704">
        <v>2.9</v>
      </c>
      <c r="N5704" t="s">
        <v>6085</v>
      </c>
      <c r="O5704" t="s">
        <v>461</v>
      </c>
    </row>
    <row r="5705" spans="1:15" x14ac:dyDescent="0.3">
      <c r="A5705">
        <v>194557</v>
      </c>
      <c r="B5705">
        <v>122</v>
      </c>
      <c r="C5705" t="s">
        <v>552</v>
      </c>
      <c r="D5705" t="s">
        <v>2520</v>
      </c>
      <c r="E5705" t="s">
        <v>4068</v>
      </c>
      <c r="F5705" s="440">
        <v>46041</v>
      </c>
      <c r="G5705">
        <v>24037</v>
      </c>
      <c r="H5705" t="s">
        <v>6116</v>
      </c>
      <c r="I5705" t="s">
        <v>6085</v>
      </c>
      <c r="J5705">
        <v>3</v>
      </c>
      <c r="K5705" t="s">
        <v>5598</v>
      </c>
      <c r="L5705">
        <v>61.5</v>
      </c>
      <c r="M5705">
        <v>20.5</v>
      </c>
      <c r="N5705" t="s">
        <v>6085</v>
      </c>
      <c r="O5705" t="s">
        <v>461</v>
      </c>
    </row>
    <row r="5706" spans="1:15" x14ac:dyDescent="0.3">
      <c r="A5706">
        <v>194556</v>
      </c>
      <c r="B5706">
        <v>122</v>
      </c>
      <c r="C5706" t="s">
        <v>552</v>
      </c>
      <c r="D5706" t="s">
        <v>2693</v>
      </c>
      <c r="E5706" t="s">
        <v>4069</v>
      </c>
      <c r="F5706" s="440">
        <v>46041</v>
      </c>
      <c r="G5706">
        <v>22721</v>
      </c>
      <c r="H5706" t="s">
        <v>5710</v>
      </c>
      <c r="I5706" t="s">
        <v>6085</v>
      </c>
      <c r="J5706">
        <v>6.16</v>
      </c>
      <c r="K5706" t="s">
        <v>5598</v>
      </c>
      <c r="L5706">
        <v>174.33</v>
      </c>
      <c r="M5706">
        <v>28.300325000000001</v>
      </c>
      <c r="N5706" t="s">
        <v>6085</v>
      </c>
      <c r="O5706" t="s">
        <v>461</v>
      </c>
    </row>
    <row r="5707" spans="1:15" x14ac:dyDescent="0.3">
      <c r="A5707">
        <v>194555</v>
      </c>
      <c r="B5707">
        <v>122</v>
      </c>
      <c r="C5707" t="s">
        <v>552</v>
      </c>
      <c r="D5707" t="s">
        <v>2744</v>
      </c>
      <c r="E5707" t="s">
        <v>1038</v>
      </c>
      <c r="F5707" s="440">
        <v>46042</v>
      </c>
      <c r="G5707">
        <v>18667</v>
      </c>
      <c r="H5707" t="s">
        <v>5718</v>
      </c>
      <c r="I5707" t="s">
        <v>6085</v>
      </c>
      <c r="J5707">
        <v>30</v>
      </c>
      <c r="K5707" t="s">
        <v>5598</v>
      </c>
      <c r="L5707">
        <v>599.70000000000005</v>
      </c>
      <c r="M5707">
        <v>19.989999999999998</v>
      </c>
      <c r="N5707" t="s">
        <v>6085</v>
      </c>
      <c r="O5707" t="s">
        <v>461</v>
      </c>
    </row>
    <row r="5708" spans="1:15" x14ac:dyDescent="0.3">
      <c r="A5708">
        <v>194555</v>
      </c>
      <c r="B5708">
        <v>122</v>
      </c>
      <c r="C5708" t="s">
        <v>552</v>
      </c>
      <c r="D5708" t="s">
        <v>2744</v>
      </c>
      <c r="E5708" t="s">
        <v>1038</v>
      </c>
      <c r="F5708" s="440">
        <v>46042</v>
      </c>
      <c r="G5708">
        <v>24197</v>
      </c>
      <c r="H5708" t="s">
        <v>6424</v>
      </c>
      <c r="I5708" t="s">
        <v>6085</v>
      </c>
      <c r="J5708">
        <v>20</v>
      </c>
      <c r="K5708" t="s">
        <v>5598</v>
      </c>
      <c r="L5708">
        <v>399.8</v>
      </c>
      <c r="M5708">
        <v>19.989999999999998</v>
      </c>
      <c r="N5708" t="s">
        <v>6085</v>
      </c>
      <c r="O5708" t="s">
        <v>461</v>
      </c>
    </row>
    <row r="5709" spans="1:15" x14ac:dyDescent="0.3">
      <c r="A5709">
        <v>194554</v>
      </c>
      <c r="B5709">
        <v>122</v>
      </c>
      <c r="C5709" t="s">
        <v>552</v>
      </c>
      <c r="D5709" t="s">
        <v>2986</v>
      </c>
      <c r="E5709" t="s">
        <v>4070</v>
      </c>
      <c r="F5709" s="440">
        <v>46034</v>
      </c>
      <c r="G5709">
        <v>27406</v>
      </c>
      <c r="H5709" t="s">
        <v>5899</v>
      </c>
      <c r="I5709" t="s">
        <v>4764</v>
      </c>
      <c r="J5709">
        <v>6</v>
      </c>
      <c r="K5709" t="s">
        <v>5613</v>
      </c>
      <c r="L5709">
        <v>1314</v>
      </c>
      <c r="M5709">
        <v>219</v>
      </c>
      <c r="N5709" t="s">
        <v>4764</v>
      </c>
      <c r="O5709" t="s">
        <v>461</v>
      </c>
    </row>
    <row r="5710" spans="1:15" x14ac:dyDescent="0.3">
      <c r="A5710">
        <v>194553</v>
      </c>
      <c r="B5710">
        <v>122</v>
      </c>
      <c r="C5710" t="s">
        <v>552</v>
      </c>
      <c r="D5710" t="s">
        <v>3952</v>
      </c>
      <c r="E5710" t="s">
        <v>4071</v>
      </c>
      <c r="F5710" s="440">
        <v>46038</v>
      </c>
      <c r="G5710">
        <v>27014</v>
      </c>
      <c r="H5710" t="s">
        <v>6413</v>
      </c>
      <c r="I5710" t="s">
        <v>6097</v>
      </c>
      <c r="J5710">
        <v>2</v>
      </c>
      <c r="K5710" t="s">
        <v>6146</v>
      </c>
      <c r="L5710">
        <v>178</v>
      </c>
      <c r="M5710">
        <v>89</v>
      </c>
      <c r="N5710" t="s">
        <v>6099</v>
      </c>
      <c r="O5710" t="s">
        <v>461</v>
      </c>
    </row>
    <row r="5711" spans="1:15" x14ac:dyDescent="0.3">
      <c r="A5711">
        <v>194553</v>
      </c>
      <c r="B5711">
        <v>122</v>
      </c>
      <c r="C5711" t="s">
        <v>552</v>
      </c>
      <c r="D5711" t="s">
        <v>3952</v>
      </c>
      <c r="E5711" t="s">
        <v>4071</v>
      </c>
      <c r="F5711" s="440">
        <v>46038</v>
      </c>
      <c r="G5711">
        <v>21587</v>
      </c>
      <c r="H5711" t="s">
        <v>6188</v>
      </c>
      <c r="I5711" t="s">
        <v>6097</v>
      </c>
      <c r="J5711">
        <v>6</v>
      </c>
      <c r="K5711" t="s">
        <v>5613</v>
      </c>
      <c r="L5711">
        <v>53.4</v>
      </c>
      <c r="M5711">
        <v>8.9</v>
      </c>
      <c r="N5711" t="s">
        <v>6099</v>
      </c>
      <c r="O5711" t="s">
        <v>461</v>
      </c>
    </row>
    <row r="5712" spans="1:15" x14ac:dyDescent="0.3">
      <c r="A5712">
        <v>194553</v>
      </c>
      <c r="B5712">
        <v>122</v>
      </c>
      <c r="C5712" t="s">
        <v>552</v>
      </c>
      <c r="D5712" t="s">
        <v>3952</v>
      </c>
      <c r="E5712" t="s">
        <v>4071</v>
      </c>
      <c r="F5712" s="440">
        <v>46038</v>
      </c>
      <c r="G5712">
        <v>27450</v>
      </c>
      <c r="H5712" t="s">
        <v>6425</v>
      </c>
      <c r="I5712" t="s">
        <v>6102</v>
      </c>
      <c r="J5712">
        <v>2</v>
      </c>
      <c r="K5712" t="s">
        <v>5613</v>
      </c>
      <c r="L5712">
        <v>130</v>
      </c>
      <c r="M5712">
        <v>65</v>
      </c>
      <c r="N5712" t="s">
        <v>6099</v>
      </c>
      <c r="O5712" t="s">
        <v>461</v>
      </c>
    </row>
    <row r="5713" spans="1:15" x14ac:dyDescent="0.3">
      <c r="A5713">
        <v>194551</v>
      </c>
      <c r="B5713">
        <v>122</v>
      </c>
      <c r="C5713" t="s">
        <v>552</v>
      </c>
      <c r="D5713" t="s">
        <v>2986</v>
      </c>
      <c r="E5713" t="s">
        <v>4072</v>
      </c>
      <c r="F5713" s="440">
        <v>46037</v>
      </c>
      <c r="G5713">
        <v>27406</v>
      </c>
      <c r="H5713" t="s">
        <v>5899</v>
      </c>
      <c r="I5713" t="s">
        <v>4764</v>
      </c>
      <c r="J5713">
        <v>14</v>
      </c>
      <c r="K5713" t="s">
        <v>5613</v>
      </c>
      <c r="L5713">
        <v>3066</v>
      </c>
      <c r="M5713">
        <v>219</v>
      </c>
      <c r="N5713" t="s">
        <v>4764</v>
      </c>
      <c r="O5713" t="s">
        <v>461</v>
      </c>
    </row>
    <row r="5714" spans="1:15" x14ac:dyDescent="0.3">
      <c r="A5714">
        <v>194550</v>
      </c>
      <c r="B5714">
        <v>122</v>
      </c>
      <c r="C5714" t="s">
        <v>552</v>
      </c>
      <c r="D5714" t="s">
        <v>2758</v>
      </c>
      <c r="E5714" t="s">
        <v>4073</v>
      </c>
      <c r="F5714" s="440">
        <v>46037</v>
      </c>
      <c r="G5714">
        <v>28220</v>
      </c>
      <c r="H5714" t="s">
        <v>6126</v>
      </c>
      <c r="I5714" t="s">
        <v>6085</v>
      </c>
      <c r="J5714">
        <v>3</v>
      </c>
      <c r="K5714" t="s">
        <v>5598</v>
      </c>
      <c r="L5714">
        <v>81</v>
      </c>
      <c r="M5714">
        <v>27</v>
      </c>
      <c r="N5714" t="s">
        <v>6085</v>
      </c>
      <c r="O5714" t="s">
        <v>461</v>
      </c>
    </row>
    <row r="5715" spans="1:15" x14ac:dyDescent="0.3">
      <c r="A5715">
        <v>194550</v>
      </c>
      <c r="B5715">
        <v>122</v>
      </c>
      <c r="C5715" t="s">
        <v>552</v>
      </c>
      <c r="D5715" t="s">
        <v>2758</v>
      </c>
      <c r="E5715" t="s">
        <v>4073</v>
      </c>
      <c r="F5715" s="440">
        <v>46037</v>
      </c>
      <c r="G5715">
        <v>28221</v>
      </c>
      <c r="H5715" t="s">
        <v>6124</v>
      </c>
      <c r="I5715" t="s">
        <v>6085</v>
      </c>
      <c r="J5715">
        <v>3</v>
      </c>
      <c r="K5715" t="s">
        <v>5598</v>
      </c>
      <c r="L5715">
        <v>105</v>
      </c>
      <c r="M5715">
        <v>35</v>
      </c>
      <c r="N5715" t="s">
        <v>6085</v>
      </c>
      <c r="O5715" t="s">
        <v>461</v>
      </c>
    </row>
    <row r="5716" spans="1:15" x14ac:dyDescent="0.3">
      <c r="A5716">
        <v>194550</v>
      </c>
      <c r="B5716">
        <v>122</v>
      </c>
      <c r="C5716" t="s">
        <v>552</v>
      </c>
      <c r="D5716" t="s">
        <v>2758</v>
      </c>
      <c r="E5716" t="s">
        <v>4073</v>
      </c>
      <c r="F5716" s="440">
        <v>46037</v>
      </c>
      <c r="G5716">
        <v>28222</v>
      </c>
      <c r="H5716" t="s">
        <v>6125</v>
      </c>
      <c r="I5716" t="s">
        <v>6085</v>
      </c>
      <c r="J5716">
        <v>2</v>
      </c>
      <c r="K5716" t="s">
        <v>5598</v>
      </c>
      <c r="L5716">
        <v>84</v>
      </c>
      <c r="M5716">
        <v>42</v>
      </c>
      <c r="N5716" t="s">
        <v>6085</v>
      </c>
      <c r="O5716" t="s">
        <v>461</v>
      </c>
    </row>
    <row r="5717" spans="1:15" x14ac:dyDescent="0.3">
      <c r="A5717">
        <v>194549</v>
      </c>
      <c r="B5717">
        <v>122</v>
      </c>
      <c r="C5717" t="s">
        <v>552</v>
      </c>
      <c r="D5717" t="s">
        <v>3769</v>
      </c>
      <c r="E5717" t="s">
        <v>4074</v>
      </c>
      <c r="F5717" s="440">
        <v>46037</v>
      </c>
      <c r="G5717">
        <v>20257</v>
      </c>
      <c r="H5717" t="s">
        <v>5887</v>
      </c>
      <c r="I5717" t="s">
        <v>6085</v>
      </c>
      <c r="J5717">
        <v>4</v>
      </c>
      <c r="K5717" t="s">
        <v>5613</v>
      </c>
      <c r="L5717">
        <v>110</v>
      </c>
      <c r="M5717">
        <v>27.5</v>
      </c>
      <c r="N5717" t="s">
        <v>6085</v>
      </c>
      <c r="O5717" t="s">
        <v>461</v>
      </c>
    </row>
    <row r="5718" spans="1:15" x14ac:dyDescent="0.3">
      <c r="A5718">
        <v>194549</v>
      </c>
      <c r="B5718">
        <v>122</v>
      </c>
      <c r="C5718" t="s">
        <v>552</v>
      </c>
      <c r="D5718" t="s">
        <v>3769</v>
      </c>
      <c r="E5718" t="s">
        <v>4074</v>
      </c>
      <c r="F5718" s="440">
        <v>46037</v>
      </c>
      <c r="G5718">
        <v>19654</v>
      </c>
      <c r="H5718" t="s">
        <v>5917</v>
      </c>
      <c r="I5718" t="s">
        <v>6085</v>
      </c>
      <c r="J5718">
        <v>2</v>
      </c>
      <c r="K5718" t="s">
        <v>5598</v>
      </c>
      <c r="L5718">
        <v>13</v>
      </c>
      <c r="M5718">
        <v>6.5</v>
      </c>
      <c r="N5718" t="s">
        <v>6085</v>
      </c>
      <c r="O5718" t="s">
        <v>461</v>
      </c>
    </row>
    <row r="5719" spans="1:15" x14ac:dyDescent="0.3">
      <c r="A5719">
        <v>194549</v>
      </c>
      <c r="B5719">
        <v>122</v>
      </c>
      <c r="C5719" t="s">
        <v>552</v>
      </c>
      <c r="D5719" t="s">
        <v>3769</v>
      </c>
      <c r="E5719" t="s">
        <v>4074</v>
      </c>
      <c r="F5719" s="440">
        <v>46037</v>
      </c>
      <c r="G5719">
        <v>24509</v>
      </c>
      <c r="H5719" t="s">
        <v>5928</v>
      </c>
      <c r="I5719" t="s">
        <v>6085</v>
      </c>
      <c r="J5719">
        <v>10</v>
      </c>
      <c r="K5719" t="s">
        <v>5598</v>
      </c>
      <c r="L5719">
        <v>18.8</v>
      </c>
      <c r="M5719">
        <v>1.88</v>
      </c>
      <c r="N5719" t="s">
        <v>6085</v>
      </c>
      <c r="O5719" t="s">
        <v>461</v>
      </c>
    </row>
    <row r="5720" spans="1:15" x14ac:dyDescent="0.3">
      <c r="A5720">
        <v>194549</v>
      </c>
      <c r="B5720">
        <v>122</v>
      </c>
      <c r="C5720" t="s">
        <v>552</v>
      </c>
      <c r="D5720" t="s">
        <v>3769</v>
      </c>
      <c r="E5720" t="s">
        <v>4074</v>
      </c>
      <c r="F5720" s="440">
        <v>46037</v>
      </c>
      <c r="G5720">
        <v>19485</v>
      </c>
      <c r="H5720" t="s">
        <v>5935</v>
      </c>
      <c r="I5720" t="s">
        <v>6085</v>
      </c>
      <c r="J5720">
        <v>0.1</v>
      </c>
      <c r="K5720" t="s">
        <v>5598</v>
      </c>
      <c r="L5720">
        <v>12.5</v>
      </c>
      <c r="M5720">
        <v>125</v>
      </c>
      <c r="N5720" t="s">
        <v>6085</v>
      </c>
      <c r="O5720" t="s">
        <v>461</v>
      </c>
    </row>
    <row r="5721" spans="1:15" x14ac:dyDescent="0.3">
      <c r="A5721">
        <v>194549</v>
      </c>
      <c r="B5721">
        <v>122</v>
      </c>
      <c r="C5721" t="s">
        <v>552</v>
      </c>
      <c r="D5721" t="s">
        <v>3769</v>
      </c>
      <c r="E5721" t="s">
        <v>4074</v>
      </c>
      <c r="F5721" s="440">
        <v>46037</v>
      </c>
      <c r="G5721">
        <v>19721</v>
      </c>
      <c r="H5721" t="s">
        <v>5952</v>
      </c>
      <c r="I5721" t="s">
        <v>6085</v>
      </c>
      <c r="J5721">
        <v>1</v>
      </c>
      <c r="K5721" t="s">
        <v>5598</v>
      </c>
      <c r="L5721">
        <v>37.5</v>
      </c>
      <c r="M5721">
        <v>37.5</v>
      </c>
      <c r="N5721" t="s">
        <v>6085</v>
      </c>
      <c r="O5721" t="s">
        <v>461</v>
      </c>
    </row>
    <row r="5722" spans="1:15" x14ac:dyDescent="0.3">
      <c r="A5722">
        <v>194549</v>
      </c>
      <c r="B5722">
        <v>122</v>
      </c>
      <c r="C5722" t="s">
        <v>552</v>
      </c>
      <c r="D5722" t="s">
        <v>3769</v>
      </c>
      <c r="E5722" t="s">
        <v>4074</v>
      </c>
      <c r="F5722" s="440">
        <v>46037</v>
      </c>
      <c r="G5722">
        <v>19617</v>
      </c>
      <c r="H5722" t="s">
        <v>5933</v>
      </c>
      <c r="I5722" t="s">
        <v>6085</v>
      </c>
      <c r="J5722">
        <v>0.2</v>
      </c>
      <c r="K5722" t="s">
        <v>5598</v>
      </c>
      <c r="L5722">
        <v>5.36</v>
      </c>
      <c r="M5722">
        <v>26.8</v>
      </c>
      <c r="N5722" t="s">
        <v>6085</v>
      </c>
      <c r="O5722" t="s">
        <v>461</v>
      </c>
    </row>
    <row r="5723" spans="1:15" x14ac:dyDescent="0.3">
      <c r="A5723">
        <v>194549</v>
      </c>
      <c r="B5723">
        <v>122</v>
      </c>
      <c r="C5723" t="s">
        <v>552</v>
      </c>
      <c r="D5723" t="s">
        <v>3769</v>
      </c>
      <c r="E5723" t="s">
        <v>4074</v>
      </c>
      <c r="F5723" s="440">
        <v>46037</v>
      </c>
      <c r="G5723">
        <v>19846</v>
      </c>
      <c r="H5723" t="s">
        <v>6060</v>
      </c>
      <c r="I5723" t="s">
        <v>6085</v>
      </c>
      <c r="J5723">
        <v>0.5</v>
      </c>
      <c r="K5723" t="s">
        <v>5598</v>
      </c>
      <c r="L5723">
        <v>9.3800000000000008</v>
      </c>
      <c r="M5723">
        <v>18.760000000000002</v>
      </c>
      <c r="N5723" t="s">
        <v>6085</v>
      </c>
      <c r="O5723" t="s">
        <v>461</v>
      </c>
    </row>
    <row r="5724" spans="1:15" x14ac:dyDescent="0.3">
      <c r="A5724">
        <v>194549</v>
      </c>
      <c r="B5724">
        <v>122</v>
      </c>
      <c r="C5724" t="s">
        <v>552</v>
      </c>
      <c r="D5724" t="s">
        <v>3769</v>
      </c>
      <c r="E5724" t="s">
        <v>4074</v>
      </c>
      <c r="F5724" s="440">
        <v>46037</v>
      </c>
      <c r="G5724">
        <v>23390</v>
      </c>
      <c r="H5724" t="s">
        <v>5922</v>
      </c>
      <c r="I5724" t="s">
        <v>6085</v>
      </c>
      <c r="J5724">
        <v>6</v>
      </c>
      <c r="K5724" t="s">
        <v>5598</v>
      </c>
      <c r="L5724">
        <v>54.78</v>
      </c>
      <c r="M5724">
        <v>9.1300000000000008</v>
      </c>
      <c r="N5724" t="s">
        <v>6085</v>
      </c>
      <c r="O5724" t="s">
        <v>461</v>
      </c>
    </row>
    <row r="5725" spans="1:15" x14ac:dyDescent="0.3">
      <c r="A5725">
        <v>194549</v>
      </c>
      <c r="B5725">
        <v>122</v>
      </c>
      <c r="C5725" t="s">
        <v>552</v>
      </c>
      <c r="D5725" t="s">
        <v>3769</v>
      </c>
      <c r="E5725" t="s">
        <v>4074</v>
      </c>
      <c r="F5725" s="440">
        <v>46037</v>
      </c>
      <c r="G5725">
        <v>19472</v>
      </c>
      <c r="H5725" t="s">
        <v>6064</v>
      </c>
      <c r="I5725" t="s">
        <v>6085</v>
      </c>
      <c r="J5725">
        <v>1</v>
      </c>
      <c r="K5725" t="s">
        <v>5598</v>
      </c>
      <c r="L5725">
        <v>21.88</v>
      </c>
      <c r="M5725">
        <v>21.88</v>
      </c>
      <c r="N5725" t="s">
        <v>6085</v>
      </c>
      <c r="O5725" t="s">
        <v>461</v>
      </c>
    </row>
    <row r="5726" spans="1:15" x14ac:dyDescent="0.3">
      <c r="A5726">
        <v>194549</v>
      </c>
      <c r="B5726">
        <v>122</v>
      </c>
      <c r="C5726" t="s">
        <v>552</v>
      </c>
      <c r="D5726" t="s">
        <v>3769</v>
      </c>
      <c r="E5726" t="s">
        <v>4074</v>
      </c>
      <c r="F5726" s="440">
        <v>46037</v>
      </c>
      <c r="G5726">
        <v>26631</v>
      </c>
      <c r="H5726" t="s">
        <v>6117</v>
      </c>
      <c r="I5726" t="s">
        <v>6085</v>
      </c>
      <c r="J5726">
        <v>4</v>
      </c>
      <c r="L5726">
        <v>208</v>
      </c>
      <c r="M5726">
        <v>52</v>
      </c>
      <c r="N5726" t="s">
        <v>6085</v>
      </c>
      <c r="O5726" t="s">
        <v>461</v>
      </c>
    </row>
    <row r="5727" spans="1:15" x14ac:dyDescent="0.3">
      <c r="A5727">
        <v>194547</v>
      </c>
      <c r="B5727">
        <v>122</v>
      </c>
      <c r="C5727" t="s">
        <v>552</v>
      </c>
      <c r="D5727" t="s">
        <v>3573</v>
      </c>
      <c r="E5727" t="s">
        <v>4075</v>
      </c>
      <c r="F5727" s="440">
        <v>46038</v>
      </c>
      <c r="G5727">
        <v>25093</v>
      </c>
      <c r="H5727" t="s">
        <v>5823</v>
      </c>
      <c r="I5727" t="s">
        <v>4764</v>
      </c>
      <c r="J5727">
        <v>12</v>
      </c>
      <c r="K5727" t="s">
        <v>5613</v>
      </c>
      <c r="L5727">
        <v>1710</v>
      </c>
      <c r="M5727">
        <v>142.5</v>
      </c>
      <c r="N5727" t="s">
        <v>4764</v>
      </c>
      <c r="O5727" t="s">
        <v>461</v>
      </c>
    </row>
    <row r="5728" spans="1:15" x14ac:dyDescent="0.3">
      <c r="A5728">
        <v>194546</v>
      </c>
      <c r="B5728">
        <v>122</v>
      </c>
      <c r="C5728" t="s">
        <v>552</v>
      </c>
      <c r="D5728" t="s">
        <v>2520</v>
      </c>
      <c r="E5728" t="s">
        <v>4076</v>
      </c>
      <c r="F5728" s="440">
        <v>46037</v>
      </c>
      <c r="G5728">
        <v>19621</v>
      </c>
      <c r="H5728" t="s">
        <v>5931</v>
      </c>
      <c r="I5728" t="s">
        <v>6085</v>
      </c>
      <c r="J5728">
        <v>3</v>
      </c>
      <c r="K5728" t="s">
        <v>5598</v>
      </c>
      <c r="L5728">
        <v>8.4</v>
      </c>
      <c r="M5728">
        <v>2.8</v>
      </c>
      <c r="N5728" t="s">
        <v>6085</v>
      </c>
      <c r="O5728" t="s">
        <v>461</v>
      </c>
    </row>
    <row r="5729" spans="1:15" x14ac:dyDescent="0.3">
      <c r="A5729">
        <v>194546</v>
      </c>
      <c r="B5729">
        <v>122</v>
      </c>
      <c r="C5729" t="s">
        <v>552</v>
      </c>
      <c r="D5729" t="s">
        <v>2520</v>
      </c>
      <c r="E5729" t="s">
        <v>4076</v>
      </c>
      <c r="F5729" s="440">
        <v>46037</v>
      </c>
      <c r="G5729">
        <v>24083</v>
      </c>
      <c r="H5729" t="s">
        <v>5924</v>
      </c>
      <c r="I5729" t="s">
        <v>6085</v>
      </c>
      <c r="J5729">
        <v>50</v>
      </c>
      <c r="K5729" t="s">
        <v>5598</v>
      </c>
      <c r="L5729">
        <v>210</v>
      </c>
      <c r="M5729">
        <v>4.2</v>
      </c>
      <c r="N5729" t="s">
        <v>6085</v>
      </c>
      <c r="O5729" t="s">
        <v>461</v>
      </c>
    </row>
    <row r="5730" spans="1:15" x14ac:dyDescent="0.3">
      <c r="A5730">
        <v>194546</v>
      </c>
      <c r="B5730">
        <v>122</v>
      </c>
      <c r="C5730" t="s">
        <v>552</v>
      </c>
      <c r="D5730" t="s">
        <v>2520</v>
      </c>
      <c r="E5730" t="s">
        <v>4076</v>
      </c>
      <c r="F5730" s="440">
        <v>46037</v>
      </c>
      <c r="G5730">
        <v>19505</v>
      </c>
      <c r="H5730" t="s">
        <v>5978</v>
      </c>
      <c r="I5730" t="s">
        <v>6085</v>
      </c>
      <c r="J5730">
        <v>1</v>
      </c>
      <c r="K5730" t="s">
        <v>5598</v>
      </c>
      <c r="L5730">
        <v>12</v>
      </c>
      <c r="M5730">
        <v>12</v>
      </c>
      <c r="N5730" t="s">
        <v>6085</v>
      </c>
      <c r="O5730" t="s">
        <v>461</v>
      </c>
    </row>
    <row r="5731" spans="1:15" x14ac:dyDescent="0.3">
      <c r="A5731">
        <v>194546</v>
      </c>
      <c r="B5731">
        <v>122</v>
      </c>
      <c r="C5731" t="s">
        <v>552</v>
      </c>
      <c r="D5731" t="s">
        <v>2520</v>
      </c>
      <c r="E5731" t="s">
        <v>4076</v>
      </c>
      <c r="F5731" s="440">
        <v>46037</v>
      </c>
      <c r="G5731">
        <v>19465</v>
      </c>
      <c r="H5731" t="s">
        <v>5953</v>
      </c>
      <c r="I5731" t="s">
        <v>6085</v>
      </c>
      <c r="J5731">
        <v>2</v>
      </c>
      <c r="K5731" t="s">
        <v>5598</v>
      </c>
      <c r="L5731">
        <v>9</v>
      </c>
      <c r="M5731">
        <v>4.5</v>
      </c>
      <c r="N5731" t="s">
        <v>6085</v>
      </c>
      <c r="O5731" t="s">
        <v>461</v>
      </c>
    </row>
    <row r="5732" spans="1:15" x14ac:dyDescent="0.3">
      <c r="A5732">
        <v>194546</v>
      </c>
      <c r="B5732">
        <v>122</v>
      </c>
      <c r="C5732" t="s">
        <v>552</v>
      </c>
      <c r="D5732" t="s">
        <v>2520</v>
      </c>
      <c r="E5732" t="s">
        <v>4076</v>
      </c>
      <c r="F5732" s="440">
        <v>46037</v>
      </c>
      <c r="G5732">
        <v>19476</v>
      </c>
      <c r="H5732" t="s">
        <v>6017</v>
      </c>
      <c r="I5732" t="s">
        <v>6085</v>
      </c>
      <c r="J5732">
        <v>0.2</v>
      </c>
      <c r="K5732" t="s">
        <v>5598</v>
      </c>
      <c r="L5732">
        <v>13.6</v>
      </c>
      <c r="M5732">
        <v>68</v>
      </c>
      <c r="N5732" t="s">
        <v>6085</v>
      </c>
      <c r="O5732" t="s">
        <v>461</v>
      </c>
    </row>
    <row r="5733" spans="1:15" x14ac:dyDescent="0.3">
      <c r="A5733">
        <v>194546</v>
      </c>
      <c r="B5733">
        <v>122</v>
      </c>
      <c r="C5733" t="s">
        <v>552</v>
      </c>
      <c r="D5733" t="s">
        <v>2520</v>
      </c>
      <c r="E5733" t="s">
        <v>4076</v>
      </c>
      <c r="F5733" s="440">
        <v>46037</v>
      </c>
      <c r="G5733">
        <v>19575</v>
      </c>
      <c r="H5733" t="s">
        <v>5944</v>
      </c>
      <c r="I5733" t="s">
        <v>6085</v>
      </c>
      <c r="J5733">
        <v>0.3</v>
      </c>
      <c r="K5733" t="s">
        <v>5598</v>
      </c>
      <c r="L5733">
        <v>7.5</v>
      </c>
      <c r="M5733">
        <v>25</v>
      </c>
      <c r="N5733" t="s">
        <v>6085</v>
      </c>
      <c r="O5733" t="s">
        <v>461</v>
      </c>
    </row>
    <row r="5734" spans="1:15" x14ac:dyDescent="0.3">
      <c r="A5734">
        <v>194546</v>
      </c>
      <c r="B5734">
        <v>122</v>
      </c>
      <c r="C5734" t="s">
        <v>552</v>
      </c>
      <c r="D5734" t="s">
        <v>2520</v>
      </c>
      <c r="E5734" t="s">
        <v>4076</v>
      </c>
      <c r="F5734" s="440">
        <v>46037</v>
      </c>
      <c r="G5734">
        <v>19498</v>
      </c>
      <c r="H5734" t="s">
        <v>5979</v>
      </c>
      <c r="I5734" t="s">
        <v>6085</v>
      </c>
      <c r="J5734">
        <v>0.8</v>
      </c>
      <c r="K5734" t="s">
        <v>5598</v>
      </c>
      <c r="L5734">
        <v>10.4</v>
      </c>
      <c r="M5734">
        <v>13</v>
      </c>
      <c r="N5734" t="s">
        <v>6085</v>
      </c>
      <c r="O5734" t="s">
        <v>461</v>
      </c>
    </row>
    <row r="5735" spans="1:15" x14ac:dyDescent="0.3">
      <c r="A5735">
        <v>194546</v>
      </c>
      <c r="B5735">
        <v>122</v>
      </c>
      <c r="C5735" t="s">
        <v>552</v>
      </c>
      <c r="D5735" t="s">
        <v>2520</v>
      </c>
      <c r="E5735" t="s">
        <v>4076</v>
      </c>
      <c r="F5735" s="440">
        <v>46037</v>
      </c>
      <c r="G5735">
        <v>19502</v>
      </c>
      <c r="H5735" t="s">
        <v>6015</v>
      </c>
      <c r="I5735" t="s">
        <v>6085</v>
      </c>
      <c r="J5735">
        <v>0.5</v>
      </c>
      <c r="K5735" t="s">
        <v>5598</v>
      </c>
      <c r="L5735">
        <v>9</v>
      </c>
      <c r="M5735">
        <v>18</v>
      </c>
      <c r="N5735" t="s">
        <v>6085</v>
      </c>
      <c r="O5735" t="s">
        <v>461</v>
      </c>
    </row>
    <row r="5736" spans="1:15" x14ac:dyDescent="0.3">
      <c r="A5736">
        <v>194546</v>
      </c>
      <c r="B5736">
        <v>122</v>
      </c>
      <c r="C5736" t="s">
        <v>552</v>
      </c>
      <c r="D5736" t="s">
        <v>2520</v>
      </c>
      <c r="E5736" t="s">
        <v>4076</v>
      </c>
      <c r="F5736" s="440">
        <v>46037</v>
      </c>
      <c r="G5736">
        <v>19480</v>
      </c>
      <c r="H5736" t="s">
        <v>5936</v>
      </c>
      <c r="I5736" t="s">
        <v>6085</v>
      </c>
      <c r="J5736">
        <v>0.5</v>
      </c>
      <c r="K5736" t="s">
        <v>5598</v>
      </c>
      <c r="L5736">
        <v>6.5</v>
      </c>
      <c r="M5736">
        <v>13</v>
      </c>
      <c r="N5736" t="s">
        <v>6085</v>
      </c>
      <c r="O5736" t="s">
        <v>461</v>
      </c>
    </row>
    <row r="5737" spans="1:15" x14ac:dyDescent="0.3">
      <c r="A5737">
        <v>194546</v>
      </c>
      <c r="B5737">
        <v>122</v>
      </c>
      <c r="C5737" t="s">
        <v>552</v>
      </c>
      <c r="D5737" t="s">
        <v>2520</v>
      </c>
      <c r="E5737" t="s">
        <v>4076</v>
      </c>
      <c r="F5737" s="440">
        <v>46037</v>
      </c>
      <c r="G5737">
        <v>19558</v>
      </c>
      <c r="H5737" t="s">
        <v>5950</v>
      </c>
      <c r="I5737" t="s">
        <v>6085</v>
      </c>
      <c r="J5737">
        <v>1</v>
      </c>
      <c r="K5737" t="s">
        <v>5598</v>
      </c>
      <c r="L5737">
        <v>19</v>
      </c>
      <c r="M5737">
        <v>19</v>
      </c>
      <c r="N5737" t="s">
        <v>6085</v>
      </c>
      <c r="O5737" t="s">
        <v>461</v>
      </c>
    </row>
    <row r="5738" spans="1:15" x14ac:dyDescent="0.3">
      <c r="A5738">
        <v>194546</v>
      </c>
      <c r="B5738">
        <v>122</v>
      </c>
      <c r="C5738" t="s">
        <v>552</v>
      </c>
      <c r="D5738" t="s">
        <v>2520</v>
      </c>
      <c r="E5738" t="s">
        <v>4076</v>
      </c>
      <c r="F5738" s="440">
        <v>46037</v>
      </c>
      <c r="G5738">
        <v>19647</v>
      </c>
      <c r="H5738" t="s">
        <v>5921</v>
      </c>
      <c r="I5738" t="s">
        <v>6085</v>
      </c>
      <c r="J5738">
        <v>2</v>
      </c>
      <c r="K5738" t="s">
        <v>5598</v>
      </c>
      <c r="L5738">
        <v>19</v>
      </c>
      <c r="M5738">
        <v>9.5</v>
      </c>
      <c r="N5738" t="s">
        <v>6085</v>
      </c>
      <c r="O5738" t="s">
        <v>461</v>
      </c>
    </row>
    <row r="5739" spans="1:15" x14ac:dyDescent="0.3">
      <c r="A5739">
        <v>194546</v>
      </c>
      <c r="B5739">
        <v>122</v>
      </c>
      <c r="C5739" t="s">
        <v>552</v>
      </c>
      <c r="D5739" t="s">
        <v>2520</v>
      </c>
      <c r="E5739" t="s">
        <v>4076</v>
      </c>
      <c r="F5739" s="440">
        <v>46037</v>
      </c>
      <c r="G5739">
        <v>19562</v>
      </c>
      <c r="H5739" t="s">
        <v>5946</v>
      </c>
      <c r="I5739" t="s">
        <v>6085</v>
      </c>
      <c r="J5739">
        <v>0.5</v>
      </c>
      <c r="K5739" t="s">
        <v>5598</v>
      </c>
      <c r="L5739">
        <v>4</v>
      </c>
      <c r="M5739">
        <v>8</v>
      </c>
      <c r="N5739" t="s">
        <v>6085</v>
      </c>
      <c r="O5739" t="s">
        <v>461</v>
      </c>
    </row>
    <row r="5740" spans="1:15" x14ac:dyDescent="0.3">
      <c r="A5740">
        <v>194546</v>
      </c>
      <c r="B5740">
        <v>122</v>
      </c>
      <c r="C5740" t="s">
        <v>552</v>
      </c>
      <c r="D5740" t="s">
        <v>2520</v>
      </c>
      <c r="E5740" t="s">
        <v>4076</v>
      </c>
      <c r="F5740" s="440">
        <v>46037</v>
      </c>
      <c r="G5740">
        <v>19748</v>
      </c>
      <c r="H5740" t="s">
        <v>5983</v>
      </c>
      <c r="I5740" t="s">
        <v>6085</v>
      </c>
      <c r="J5740">
        <v>2</v>
      </c>
      <c r="K5740" t="s">
        <v>5598</v>
      </c>
      <c r="L5740">
        <v>30</v>
      </c>
      <c r="M5740">
        <v>15</v>
      </c>
      <c r="N5740" t="s">
        <v>6085</v>
      </c>
      <c r="O5740" t="s">
        <v>461</v>
      </c>
    </row>
    <row r="5741" spans="1:15" x14ac:dyDescent="0.3">
      <c r="A5741">
        <v>194546</v>
      </c>
      <c r="B5741">
        <v>122</v>
      </c>
      <c r="C5741" t="s">
        <v>552</v>
      </c>
      <c r="D5741" t="s">
        <v>2520</v>
      </c>
      <c r="E5741" t="s">
        <v>4076</v>
      </c>
      <c r="F5741" s="440">
        <v>46037</v>
      </c>
      <c r="G5741">
        <v>19751</v>
      </c>
      <c r="H5741" t="s">
        <v>5938</v>
      </c>
      <c r="I5741" t="s">
        <v>6085</v>
      </c>
      <c r="J5741">
        <v>1</v>
      </c>
      <c r="K5741" t="s">
        <v>5598</v>
      </c>
      <c r="L5741">
        <v>17.8</v>
      </c>
      <c r="M5741">
        <v>17.8</v>
      </c>
      <c r="N5741" t="s">
        <v>6085</v>
      </c>
      <c r="O5741" t="s">
        <v>461</v>
      </c>
    </row>
    <row r="5742" spans="1:15" x14ac:dyDescent="0.3">
      <c r="A5742">
        <v>194546</v>
      </c>
      <c r="B5742">
        <v>122</v>
      </c>
      <c r="C5742" t="s">
        <v>552</v>
      </c>
      <c r="D5742" t="s">
        <v>2520</v>
      </c>
      <c r="E5742" t="s">
        <v>4076</v>
      </c>
      <c r="F5742" s="440">
        <v>46037</v>
      </c>
      <c r="G5742">
        <v>19759</v>
      </c>
      <c r="H5742" t="s">
        <v>6016</v>
      </c>
      <c r="I5742" t="s">
        <v>6085</v>
      </c>
      <c r="J5742">
        <v>5</v>
      </c>
      <c r="K5742" t="s">
        <v>5598</v>
      </c>
      <c r="L5742">
        <v>60</v>
      </c>
      <c r="M5742">
        <v>12</v>
      </c>
      <c r="N5742" t="s">
        <v>6085</v>
      </c>
      <c r="O5742" t="s">
        <v>461</v>
      </c>
    </row>
    <row r="5743" spans="1:15" x14ac:dyDescent="0.3">
      <c r="A5743">
        <v>194546</v>
      </c>
      <c r="B5743">
        <v>122</v>
      </c>
      <c r="C5743" t="s">
        <v>552</v>
      </c>
      <c r="D5743" t="s">
        <v>2520</v>
      </c>
      <c r="E5743" t="s">
        <v>4076</v>
      </c>
      <c r="F5743" s="440">
        <v>46037</v>
      </c>
      <c r="G5743">
        <v>19738</v>
      </c>
      <c r="H5743" t="s">
        <v>6018</v>
      </c>
      <c r="I5743" t="s">
        <v>6085</v>
      </c>
      <c r="J5743">
        <v>20</v>
      </c>
      <c r="K5743" t="s">
        <v>5598</v>
      </c>
      <c r="L5743">
        <v>54</v>
      </c>
      <c r="M5743">
        <v>2.7</v>
      </c>
      <c r="N5743" t="s">
        <v>6085</v>
      </c>
      <c r="O5743" t="s">
        <v>461</v>
      </c>
    </row>
    <row r="5744" spans="1:15" x14ac:dyDescent="0.3">
      <c r="A5744">
        <v>194546</v>
      </c>
      <c r="B5744">
        <v>122</v>
      </c>
      <c r="C5744" t="s">
        <v>552</v>
      </c>
      <c r="D5744" t="s">
        <v>2520</v>
      </c>
      <c r="E5744" t="s">
        <v>4076</v>
      </c>
      <c r="F5744" s="440">
        <v>46037</v>
      </c>
      <c r="G5744">
        <v>23113</v>
      </c>
      <c r="H5744" t="s">
        <v>5985</v>
      </c>
      <c r="I5744" t="s">
        <v>6085</v>
      </c>
      <c r="J5744">
        <v>0.5</v>
      </c>
      <c r="K5744" t="s">
        <v>5598</v>
      </c>
      <c r="L5744">
        <v>6.25</v>
      </c>
      <c r="M5744">
        <v>12.5</v>
      </c>
      <c r="N5744" t="s">
        <v>6085</v>
      </c>
      <c r="O5744" t="s">
        <v>461</v>
      </c>
    </row>
    <row r="5745" spans="1:15" x14ac:dyDescent="0.3">
      <c r="A5745">
        <v>194546</v>
      </c>
      <c r="B5745">
        <v>122</v>
      </c>
      <c r="C5745" t="s">
        <v>552</v>
      </c>
      <c r="D5745" t="s">
        <v>2520</v>
      </c>
      <c r="E5745" t="s">
        <v>4076</v>
      </c>
      <c r="F5745" s="440">
        <v>46037</v>
      </c>
      <c r="G5745">
        <v>23195</v>
      </c>
      <c r="H5745" t="s">
        <v>5951</v>
      </c>
      <c r="I5745" t="s">
        <v>6085</v>
      </c>
      <c r="J5745">
        <v>0.5</v>
      </c>
      <c r="K5745" t="s">
        <v>5598</v>
      </c>
      <c r="L5745">
        <v>6</v>
      </c>
      <c r="M5745">
        <v>12</v>
      </c>
      <c r="N5745" t="s">
        <v>6085</v>
      </c>
      <c r="O5745" t="s">
        <v>461</v>
      </c>
    </row>
    <row r="5746" spans="1:15" x14ac:dyDescent="0.3">
      <c r="A5746">
        <v>194546</v>
      </c>
      <c r="B5746">
        <v>122</v>
      </c>
      <c r="C5746" t="s">
        <v>552</v>
      </c>
      <c r="D5746" t="s">
        <v>2520</v>
      </c>
      <c r="E5746" t="s">
        <v>4076</v>
      </c>
      <c r="F5746" s="440">
        <v>46037</v>
      </c>
      <c r="G5746">
        <v>23198</v>
      </c>
      <c r="H5746" t="s">
        <v>5947</v>
      </c>
      <c r="I5746" t="s">
        <v>6085</v>
      </c>
      <c r="J5746">
        <v>1</v>
      </c>
      <c r="K5746" t="s">
        <v>5598</v>
      </c>
      <c r="L5746">
        <v>7.5</v>
      </c>
      <c r="M5746">
        <v>7.5</v>
      </c>
      <c r="N5746" t="s">
        <v>6085</v>
      </c>
      <c r="O5746" t="s">
        <v>461</v>
      </c>
    </row>
    <row r="5747" spans="1:15" x14ac:dyDescent="0.3">
      <c r="A5747">
        <v>194546</v>
      </c>
      <c r="B5747">
        <v>122</v>
      </c>
      <c r="C5747" t="s">
        <v>552</v>
      </c>
      <c r="D5747" t="s">
        <v>2520</v>
      </c>
      <c r="E5747" t="s">
        <v>4076</v>
      </c>
      <c r="F5747" s="440">
        <v>46037</v>
      </c>
      <c r="G5747">
        <v>23236</v>
      </c>
      <c r="H5747" t="s">
        <v>5934</v>
      </c>
      <c r="I5747" t="s">
        <v>6085</v>
      </c>
      <c r="J5747">
        <v>1.5</v>
      </c>
      <c r="K5747" t="s">
        <v>5598</v>
      </c>
      <c r="L5747">
        <v>9</v>
      </c>
      <c r="M5747">
        <v>6</v>
      </c>
      <c r="N5747" t="s">
        <v>6085</v>
      </c>
      <c r="O5747" t="s">
        <v>461</v>
      </c>
    </row>
    <row r="5748" spans="1:15" x14ac:dyDescent="0.3">
      <c r="A5748">
        <v>194546</v>
      </c>
      <c r="B5748">
        <v>122</v>
      </c>
      <c r="C5748" t="s">
        <v>552</v>
      </c>
      <c r="D5748" t="s">
        <v>2520</v>
      </c>
      <c r="E5748" t="s">
        <v>4076</v>
      </c>
      <c r="F5748" s="440">
        <v>46037</v>
      </c>
      <c r="G5748">
        <v>23359</v>
      </c>
      <c r="H5748" t="s">
        <v>5939</v>
      </c>
      <c r="I5748" t="s">
        <v>6085</v>
      </c>
      <c r="J5748">
        <v>25</v>
      </c>
      <c r="K5748" t="s">
        <v>5598</v>
      </c>
      <c r="L5748">
        <v>68.75</v>
      </c>
      <c r="M5748">
        <v>2.75</v>
      </c>
      <c r="N5748" t="s">
        <v>6085</v>
      </c>
      <c r="O5748" t="s">
        <v>461</v>
      </c>
    </row>
    <row r="5749" spans="1:15" x14ac:dyDescent="0.3">
      <c r="A5749">
        <v>194546</v>
      </c>
      <c r="B5749">
        <v>122</v>
      </c>
      <c r="C5749" t="s">
        <v>552</v>
      </c>
      <c r="D5749" t="s">
        <v>2520</v>
      </c>
      <c r="E5749" t="s">
        <v>4076</v>
      </c>
      <c r="F5749" s="440">
        <v>46037</v>
      </c>
      <c r="G5749">
        <v>23361</v>
      </c>
      <c r="H5749" t="s">
        <v>5937</v>
      </c>
      <c r="I5749" t="s">
        <v>6085</v>
      </c>
      <c r="J5749">
        <v>80</v>
      </c>
      <c r="K5749" t="s">
        <v>5598</v>
      </c>
      <c r="L5749">
        <v>248</v>
      </c>
      <c r="M5749">
        <v>3.1</v>
      </c>
      <c r="N5749" t="s">
        <v>6085</v>
      </c>
      <c r="O5749" t="s">
        <v>461</v>
      </c>
    </row>
    <row r="5750" spans="1:15" x14ac:dyDescent="0.3">
      <c r="A5750">
        <v>194546</v>
      </c>
      <c r="B5750">
        <v>122</v>
      </c>
      <c r="C5750" t="s">
        <v>552</v>
      </c>
      <c r="D5750" t="s">
        <v>2520</v>
      </c>
      <c r="E5750" t="s">
        <v>4076</v>
      </c>
      <c r="F5750" s="440">
        <v>46037</v>
      </c>
      <c r="G5750">
        <v>23389</v>
      </c>
      <c r="H5750" t="s">
        <v>5923</v>
      </c>
      <c r="I5750" t="s">
        <v>6085</v>
      </c>
      <c r="J5750">
        <v>5</v>
      </c>
      <c r="K5750" t="s">
        <v>5598</v>
      </c>
      <c r="L5750">
        <v>30</v>
      </c>
      <c r="M5750">
        <v>6</v>
      </c>
      <c r="N5750" t="s">
        <v>6085</v>
      </c>
      <c r="O5750" t="s">
        <v>461</v>
      </c>
    </row>
    <row r="5751" spans="1:15" x14ac:dyDescent="0.3">
      <c r="A5751">
        <v>194546</v>
      </c>
      <c r="B5751">
        <v>122</v>
      </c>
      <c r="C5751" t="s">
        <v>552</v>
      </c>
      <c r="D5751" t="s">
        <v>2520</v>
      </c>
      <c r="E5751" t="s">
        <v>4076</v>
      </c>
      <c r="F5751" s="440">
        <v>46037</v>
      </c>
      <c r="G5751">
        <v>23095</v>
      </c>
      <c r="H5751" t="s">
        <v>5942</v>
      </c>
      <c r="I5751" t="s">
        <v>6085</v>
      </c>
      <c r="J5751">
        <v>250</v>
      </c>
      <c r="K5751" t="s">
        <v>5613</v>
      </c>
      <c r="L5751">
        <v>242.5</v>
      </c>
      <c r="M5751">
        <v>0.97</v>
      </c>
      <c r="N5751" t="s">
        <v>6085</v>
      </c>
      <c r="O5751" t="s">
        <v>461</v>
      </c>
    </row>
    <row r="5752" spans="1:15" x14ac:dyDescent="0.3">
      <c r="A5752">
        <v>194546</v>
      </c>
      <c r="B5752">
        <v>122</v>
      </c>
      <c r="C5752" t="s">
        <v>552</v>
      </c>
      <c r="D5752" t="s">
        <v>2520</v>
      </c>
      <c r="E5752" t="s">
        <v>4076</v>
      </c>
      <c r="F5752" s="440">
        <v>46037</v>
      </c>
      <c r="G5752">
        <v>19632</v>
      </c>
      <c r="H5752" t="s">
        <v>5926</v>
      </c>
      <c r="I5752" t="s">
        <v>6085</v>
      </c>
      <c r="J5752">
        <v>2</v>
      </c>
      <c r="K5752" t="s">
        <v>5598</v>
      </c>
      <c r="L5752">
        <v>5.8</v>
      </c>
      <c r="M5752">
        <v>2.9</v>
      </c>
      <c r="N5752" t="s">
        <v>6085</v>
      </c>
      <c r="O5752" t="s">
        <v>461</v>
      </c>
    </row>
    <row r="5753" spans="1:15" x14ac:dyDescent="0.3">
      <c r="A5753">
        <v>194546</v>
      </c>
      <c r="B5753">
        <v>122</v>
      </c>
      <c r="C5753" t="s">
        <v>552</v>
      </c>
      <c r="D5753" t="s">
        <v>2520</v>
      </c>
      <c r="E5753" t="s">
        <v>4076</v>
      </c>
      <c r="F5753" s="440">
        <v>46037</v>
      </c>
      <c r="G5753">
        <v>24037</v>
      </c>
      <c r="H5753" t="s">
        <v>6116</v>
      </c>
      <c r="I5753" t="s">
        <v>6085</v>
      </c>
      <c r="J5753">
        <v>3</v>
      </c>
      <c r="K5753" t="s">
        <v>5598</v>
      </c>
      <c r="L5753">
        <v>61.5</v>
      </c>
      <c r="M5753">
        <v>20.5</v>
      </c>
      <c r="N5753" t="s">
        <v>6085</v>
      </c>
      <c r="O5753" t="s">
        <v>461</v>
      </c>
    </row>
    <row r="5754" spans="1:15" x14ac:dyDescent="0.3">
      <c r="A5754">
        <v>194544</v>
      </c>
      <c r="B5754">
        <v>122</v>
      </c>
      <c r="C5754" t="s">
        <v>552</v>
      </c>
      <c r="D5754" t="s">
        <v>2729</v>
      </c>
      <c r="E5754" t="s">
        <v>4077</v>
      </c>
      <c r="F5754" s="440">
        <v>46037</v>
      </c>
      <c r="G5754">
        <v>19017</v>
      </c>
      <c r="H5754" t="s">
        <v>5715</v>
      </c>
      <c r="I5754" t="s">
        <v>6085</v>
      </c>
      <c r="J5754">
        <v>56</v>
      </c>
      <c r="K5754" t="s">
        <v>5598</v>
      </c>
      <c r="L5754">
        <v>980</v>
      </c>
      <c r="M5754">
        <v>17.5</v>
      </c>
      <c r="N5754" t="s">
        <v>6085</v>
      </c>
      <c r="O5754" t="s">
        <v>461</v>
      </c>
    </row>
    <row r="5755" spans="1:15" x14ac:dyDescent="0.3">
      <c r="A5755">
        <v>194543</v>
      </c>
      <c r="B5755">
        <v>122</v>
      </c>
      <c r="C5755" t="s">
        <v>552</v>
      </c>
      <c r="D5755" t="s">
        <v>2761</v>
      </c>
      <c r="E5755" t="s">
        <v>4078</v>
      </c>
      <c r="F5755" s="440">
        <v>46035</v>
      </c>
      <c r="G5755">
        <v>19125</v>
      </c>
      <c r="H5755" t="s">
        <v>5702</v>
      </c>
      <c r="I5755" t="s">
        <v>6085</v>
      </c>
      <c r="J5755">
        <v>4</v>
      </c>
      <c r="K5755" t="s">
        <v>5703</v>
      </c>
      <c r="L5755">
        <v>825.12</v>
      </c>
      <c r="M5755">
        <v>206.28</v>
      </c>
      <c r="N5755" t="s">
        <v>6085</v>
      </c>
      <c r="O5755" t="s">
        <v>461</v>
      </c>
    </row>
    <row r="5756" spans="1:15" x14ac:dyDescent="0.3">
      <c r="A5756">
        <v>194539</v>
      </c>
      <c r="B5756">
        <v>122</v>
      </c>
      <c r="C5756" t="s">
        <v>552</v>
      </c>
      <c r="D5756" t="s">
        <v>2744</v>
      </c>
      <c r="E5756" t="s">
        <v>4079</v>
      </c>
      <c r="F5756" s="440">
        <v>46037</v>
      </c>
      <c r="G5756">
        <v>18667</v>
      </c>
      <c r="H5756" t="s">
        <v>5718</v>
      </c>
      <c r="I5756" t="s">
        <v>6085</v>
      </c>
      <c r="J5756">
        <v>20</v>
      </c>
      <c r="K5756" t="s">
        <v>5598</v>
      </c>
      <c r="L5756">
        <v>399.8</v>
      </c>
      <c r="M5756">
        <v>19.989999999999998</v>
      </c>
      <c r="N5756" t="s">
        <v>6085</v>
      </c>
      <c r="O5756" t="s">
        <v>461</v>
      </c>
    </row>
    <row r="5757" spans="1:15" x14ac:dyDescent="0.3">
      <c r="A5757">
        <v>194539</v>
      </c>
      <c r="B5757">
        <v>122</v>
      </c>
      <c r="C5757" t="s">
        <v>552</v>
      </c>
      <c r="D5757" t="s">
        <v>2744</v>
      </c>
      <c r="E5757" t="s">
        <v>4079</v>
      </c>
      <c r="F5757" s="440">
        <v>46037</v>
      </c>
      <c r="G5757">
        <v>18696</v>
      </c>
      <c r="H5757" t="s">
        <v>6023</v>
      </c>
      <c r="I5757" t="s">
        <v>6085</v>
      </c>
      <c r="J5757">
        <v>15</v>
      </c>
      <c r="K5757" t="s">
        <v>5598</v>
      </c>
      <c r="L5757">
        <v>269.85000000000002</v>
      </c>
      <c r="M5757">
        <v>17.989999999999998</v>
      </c>
      <c r="N5757" t="s">
        <v>6085</v>
      </c>
      <c r="O5757" t="s">
        <v>461</v>
      </c>
    </row>
    <row r="5758" spans="1:15" x14ac:dyDescent="0.3">
      <c r="A5758">
        <v>194538</v>
      </c>
      <c r="B5758">
        <v>122</v>
      </c>
      <c r="C5758" t="s">
        <v>552</v>
      </c>
      <c r="D5758" t="s">
        <v>2746</v>
      </c>
      <c r="E5758" t="s">
        <v>4080</v>
      </c>
      <c r="F5758" s="440">
        <v>46036</v>
      </c>
      <c r="G5758">
        <v>27340</v>
      </c>
      <c r="H5758" t="s">
        <v>6118</v>
      </c>
      <c r="I5758" t="s">
        <v>4764</v>
      </c>
      <c r="J5758">
        <v>16</v>
      </c>
      <c r="K5758" t="s">
        <v>5605</v>
      </c>
      <c r="L5758">
        <v>857.92</v>
      </c>
      <c r="M5758">
        <v>53.62</v>
      </c>
      <c r="N5758" t="s">
        <v>4764</v>
      </c>
      <c r="O5758" t="s">
        <v>461</v>
      </c>
    </row>
    <row r="5759" spans="1:15" x14ac:dyDescent="0.3">
      <c r="A5759">
        <v>194538</v>
      </c>
      <c r="B5759">
        <v>122</v>
      </c>
      <c r="C5759" t="s">
        <v>552</v>
      </c>
      <c r="D5759" t="s">
        <v>2746</v>
      </c>
      <c r="E5759" t="s">
        <v>4080</v>
      </c>
      <c r="F5759" s="440">
        <v>46036</v>
      </c>
      <c r="G5759">
        <v>28315</v>
      </c>
      <c r="H5759" t="s">
        <v>6120</v>
      </c>
      <c r="I5759" t="s">
        <v>4764</v>
      </c>
      <c r="J5759">
        <v>9</v>
      </c>
      <c r="K5759" t="s">
        <v>5605</v>
      </c>
      <c r="L5759">
        <v>392.04</v>
      </c>
      <c r="M5759">
        <v>43.56</v>
      </c>
      <c r="N5759" t="s">
        <v>4764</v>
      </c>
      <c r="O5759" t="s">
        <v>461</v>
      </c>
    </row>
    <row r="5760" spans="1:15" x14ac:dyDescent="0.3">
      <c r="A5760">
        <v>194538</v>
      </c>
      <c r="B5760">
        <v>122</v>
      </c>
      <c r="C5760" t="s">
        <v>552</v>
      </c>
      <c r="D5760" t="s">
        <v>2746</v>
      </c>
      <c r="E5760" t="s">
        <v>4080</v>
      </c>
      <c r="F5760" s="440">
        <v>46036</v>
      </c>
      <c r="G5760">
        <v>28316</v>
      </c>
      <c r="H5760" t="s">
        <v>6119</v>
      </c>
      <c r="I5760" t="s">
        <v>4764</v>
      </c>
      <c r="J5760">
        <v>6</v>
      </c>
      <c r="K5760" t="s">
        <v>5605</v>
      </c>
      <c r="L5760">
        <v>234.3</v>
      </c>
      <c r="M5760">
        <v>39.049999999999997</v>
      </c>
      <c r="N5760" t="s">
        <v>4764</v>
      </c>
      <c r="O5760" t="s">
        <v>461</v>
      </c>
    </row>
    <row r="5761" spans="1:15" x14ac:dyDescent="0.3">
      <c r="A5761">
        <v>194537</v>
      </c>
      <c r="B5761">
        <v>122</v>
      </c>
      <c r="C5761" t="s">
        <v>552</v>
      </c>
      <c r="D5761" t="s">
        <v>2763</v>
      </c>
      <c r="E5761" t="s">
        <v>3194</v>
      </c>
      <c r="F5761" s="440">
        <v>46036</v>
      </c>
      <c r="G5761">
        <v>26880</v>
      </c>
      <c r="H5761" t="s">
        <v>5913</v>
      </c>
      <c r="I5761" t="s">
        <v>6085</v>
      </c>
      <c r="J5761">
        <v>200</v>
      </c>
      <c r="K5761" t="s">
        <v>5613</v>
      </c>
      <c r="L5761">
        <v>500</v>
      </c>
      <c r="M5761">
        <v>2.5</v>
      </c>
      <c r="N5761" t="s">
        <v>6085</v>
      </c>
      <c r="O5761" t="s">
        <v>461</v>
      </c>
    </row>
    <row r="5762" spans="1:15" x14ac:dyDescent="0.3">
      <c r="A5762">
        <v>194536</v>
      </c>
      <c r="B5762">
        <v>122</v>
      </c>
      <c r="C5762" t="s">
        <v>552</v>
      </c>
      <c r="D5762" t="s">
        <v>3952</v>
      </c>
      <c r="E5762" t="s">
        <v>4081</v>
      </c>
      <c r="F5762" s="440">
        <v>46036</v>
      </c>
      <c r="G5762">
        <v>17405</v>
      </c>
      <c r="H5762" t="s">
        <v>6183</v>
      </c>
      <c r="I5762" t="s">
        <v>6097</v>
      </c>
      <c r="J5762">
        <v>4</v>
      </c>
      <c r="K5762" t="s">
        <v>5613</v>
      </c>
      <c r="L5762">
        <v>40</v>
      </c>
      <c r="M5762">
        <v>10</v>
      </c>
      <c r="N5762" t="s">
        <v>6099</v>
      </c>
      <c r="O5762" t="s">
        <v>461</v>
      </c>
    </row>
    <row r="5763" spans="1:15" x14ac:dyDescent="0.3">
      <c r="A5763">
        <v>194536</v>
      </c>
      <c r="B5763">
        <v>122</v>
      </c>
      <c r="C5763" t="s">
        <v>552</v>
      </c>
      <c r="D5763" t="s">
        <v>3952</v>
      </c>
      <c r="E5763" t="s">
        <v>4081</v>
      </c>
      <c r="F5763" s="440">
        <v>46036</v>
      </c>
      <c r="G5763">
        <v>17437</v>
      </c>
      <c r="H5763" t="s">
        <v>6129</v>
      </c>
      <c r="I5763" t="s">
        <v>6097</v>
      </c>
      <c r="J5763">
        <v>40</v>
      </c>
      <c r="K5763" t="s">
        <v>5613</v>
      </c>
      <c r="L5763">
        <v>100</v>
      </c>
      <c r="M5763">
        <v>2.5</v>
      </c>
      <c r="N5763" t="s">
        <v>6099</v>
      </c>
      <c r="O5763" t="s">
        <v>461</v>
      </c>
    </row>
    <row r="5764" spans="1:15" x14ac:dyDescent="0.3">
      <c r="A5764">
        <v>194536</v>
      </c>
      <c r="B5764">
        <v>122</v>
      </c>
      <c r="C5764" t="s">
        <v>552</v>
      </c>
      <c r="D5764" t="s">
        <v>3952</v>
      </c>
      <c r="E5764" t="s">
        <v>4081</v>
      </c>
      <c r="F5764" s="440">
        <v>46036</v>
      </c>
      <c r="G5764">
        <v>23971</v>
      </c>
      <c r="H5764" t="s">
        <v>6185</v>
      </c>
      <c r="I5764" t="s">
        <v>6186</v>
      </c>
      <c r="J5764">
        <v>4</v>
      </c>
      <c r="K5764" t="s">
        <v>5613</v>
      </c>
      <c r="L5764">
        <v>50</v>
      </c>
      <c r="M5764">
        <v>12.5</v>
      </c>
      <c r="N5764" t="s">
        <v>6099</v>
      </c>
      <c r="O5764" t="s">
        <v>461</v>
      </c>
    </row>
    <row r="5765" spans="1:15" x14ac:dyDescent="0.3">
      <c r="A5765">
        <v>194536</v>
      </c>
      <c r="B5765">
        <v>122</v>
      </c>
      <c r="C5765" t="s">
        <v>552</v>
      </c>
      <c r="D5765" t="s">
        <v>3952</v>
      </c>
      <c r="E5765" t="s">
        <v>4081</v>
      </c>
      <c r="F5765" s="440">
        <v>46036</v>
      </c>
      <c r="G5765">
        <v>17565</v>
      </c>
      <c r="H5765" t="s">
        <v>6143</v>
      </c>
      <c r="I5765" t="s">
        <v>6097</v>
      </c>
      <c r="J5765">
        <v>1</v>
      </c>
      <c r="K5765" t="s">
        <v>5613</v>
      </c>
      <c r="L5765">
        <v>112</v>
      </c>
      <c r="M5765">
        <v>112</v>
      </c>
      <c r="N5765" t="s">
        <v>6099</v>
      </c>
      <c r="O5765" t="s">
        <v>461</v>
      </c>
    </row>
    <row r="5766" spans="1:15" x14ac:dyDescent="0.3">
      <c r="A5766">
        <v>194536</v>
      </c>
      <c r="B5766">
        <v>122</v>
      </c>
      <c r="C5766" t="s">
        <v>552</v>
      </c>
      <c r="D5766" t="s">
        <v>3952</v>
      </c>
      <c r="E5766" t="s">
        <v>4081</v>
      </c>
      <c r="F5766" s="440">
        <v>46036</v>
      </c>
      <c r="G5766">
        <v>17125</v>
      </c>
      <c r="H5766" t="s">
        <v>6193</v>
      </c>
      <c r="I5766" t="s">
        <v>6097</v>
      </c>
      <c r="J5766">
        <v>6</v>
      </c>
      <c r="K5766" t="s">
        <v>5613</v>
      </c>
      <c r="L5766">
        <v>29.4</v>
      </c>
      <c r="M5766">
        <v>4.9000000000000004</v>
      </c>
      <c r="N5766" t="s">
        <v>6099</v>
      </c>
      <c r="O5766" t="s">
        <v>461</v>
      </c>
    </row>
    <row r="5767" spans="1:15" x14ac:dyDescent="0.3">
      <c r="A5767">
        <v>194536</v>
      </c>
      <c r="B5767">
        <v>122</v>
      </c>
      <c r="C5767" t="s">
        <v>552</v>
      </c>
      <c r="D5767" t="s">
        <v>3952</v>
      </c>
      <c r="E5767" t="s">
        <v>4081</v>
      </c>
      <c r="F5767" s="440">
        <v>46036</v>
      </c>
      <c r="G5767">
        <v>24843</v>
      </c>
      <c r="H5767" t="s">
        <v>6368</v>
      </c>
      <c r="I5767" t="s">
        <v>6097</v>
      </c>
      <c r="J5767">
        <v>4</v>
      </c>
      <c r="K5767" t="s">
        <v>5703</v>
      </c>
      <c r="L5767">
        <v>235.6</v>
      </c>
      <c r="M5767">
        <v>58.9</v>
      </c>
      <c r="N5767" t="s">
        <v>6099</v>
      </c>
      <c r="O5767" t="s">
        <v>461</v>
      </c>
    </row>
    <row r="5768" spans="1:15" x14ac:dyDescent="0.3">
      <c r="A5768">
        <v>194536</v>
      </c>
      <c r="B5768">
        <v>122</v>
      </c>
      <c r="C5768" t="s">
        <v>552</v>
      </c>
      <c r="D5768" t="s">
        <v>3952</v>
      </c>
      <c r="E5768" t="s">
        <v>4081</v>
      </c>
      <c r="F5768" s="440">
        <v>46036</v>
      </c>
      <c r="G5768">
        <v>17416</v>
      </c>
      <c r="H5768" t="s">
        <v>6403</v>
      </c>
      <c r="I5768" t="s">
        <v>6097</v>
      </c>
      <c r="J5768">
        <v>8</v>
      </c>
      <c r="K5768" t="s">
        <v>5703</v>
      </c>
      <c r="L5768">
        <v>388.64</v>
      </c>
      <c r="M5768">
        <v>48.58</v>
      </c>
      <c r="N5768" t="s">
        <v>6099</v>
      </c>
      <c r="O5768" t="s">
        <v>461</v>
      </c>
    </row>
    <row r="5769" spans="1:15" x14ac:dyDescent="0.3">
      <c r="A5769">
        <v>194536</v>
      </c>
      <c r="B5769">
        <v>122</v>
      </c>
      <c r="C5769" t="s">
        <v>552</v>
      </c>
      <c r="D5769" t="s">
        <v>3952</v>
      </c>
      <c r="E5769" t="s">
        <v>4081</v>
      </c>
      <c r="F5769" s="440">
        <v>46036</v>
      </c>
      <c r="G5769">
        <v>24505</v>
      </c>
      <c r="H5769" t="s">
        <v>6257</v>
      </c>
      <c r="I5769" t="s">
        <v>6097</v>
      </c>
      <c r="J5769">
        <v>10</v>
      </c>
      <c r="K5769" t="s">
        <v>5605</v>
      </c>
      <c r="L5769">
        <v>58.9</v>
      </c>
      <c r="M5769">
        <v>5.89</v>
      </c>
      <c r="N5769" t="s">
        <v>6099</v>
      </c>
      <c r="O5769" t="s">
        <v>461</v>
      </c>
    </row>
    <row r="5770" spans="1:15" x14ac:dyDescent="0.3">
      <c r="A5770">
        <v>194535</v>
      </c>
      <c r="B5770">
        <v>122</v>
      </c>
      <c r="C5770" t="s">
        <v>552</v>
      </c>
      <c r="D5770" t="s">
        <v>2713</v>
      </c>
      <c r="E5770" t="s">
        <v>4082</v>
      </c>
      <c r="F5770" s="440">
        <v>46036</v>
      </c>
      <c r="G5770">
        <v>21073</v>
      </c>
      <c r="H5770" t="s">
        <v>5628</v>
      </c>
      <c r="I5770" t="s">
        <v>6085</v>
      </c>
      <c r="J5770">
        <v>10</v>
      </c>
      <c r="K5770" t="s">
        <v>5613</v>
      </c>
      <c r="L5770">
        <v>489</v>
      </c>
      <c r="M5770">
        <v>48.9</v>
      </c>
      <c r="N5770" t="s">
        <v>6085</v>
      </c>
      <c r="O5770" t="s">
        <v>461</v>
      </c>
    </row>
    <row r="5771" spans="1:15" x14ac:dyDescent="0.3">
      <c r="A5771">
        <v>194535</v>
      </c>
      <c r="B5771">
        <v>122</v>
      </c>
      <c r="C5771" t="s">
        <v>552</v>
      </c>
      <c r="D5771" t="s">
        <v>2713</v>
      </c>
      <c r="E5771" t="s">
        <v>4082</v>
      </c>
      <c r="F5771" s="440">
        <v>46036</v>
      </c>
      <c r="G5771">
        <v>20117</v>
      </c>
      <c r="H5771" t="s">
        <v>5857</v>
      </c>
      <c r="I5771" t="s">
        <v>6085</v>
      </c>
      <c r="J5771">
        <v>15</v>
      </c>
      <c r="K5771" t="s">
        <v>5613</v>
      </c>
      <c r="L5771">
        <v>610.5</v>
      </c>
      <c r="M5771">
        <v>40.700000000000003</v>
      </c>
      <c r="N5771" t="s">
        <v>6085</v>
      </c>
      <c r="O5771" t="s">
        <v>461</v>
      </c>
    </row>
    <row r="5772" spans="1:15" x14ac:dyDescent="0.3">
      <c r="A5772">
        <v>194535</v>
      </c>
      <c r="B5772">
        <v>122</v>
      </c>
      <c r="C5772" t="s">
        <v>552</v>
      </c>
      <c r="D5772" t="s">
        <v>2713</v>
      </c>
      <c r="E5772" t="s">
        <v>4082</v>
      </c>
      <c r="F5772" s="440">
        <v>46036</v>
      </c>
      <c r="G5772">
        <v>20861</v>
      </c>
      <c r="H5772" t="s">
        <v>5854</v>
      </c>
      <c r="I5772" t="s">
        <v>6085</v>
      </c>
      <c r="J5772">
        <v>6</v>
      </c>
      <c r="K5772" t="s">
        <v>5613</v>
      </c>
      <c r="L5772">
        <v>280.2</v>
      </c>
      <c r="M5772">
        <v>46.7</v>
      </c>
      <c r="N5772" t="s">
        <v>6085</v>
      </c>
      <c r="O5772" t="s">
        <v>461</v>
      </c>
    </row>
    <row r="5773" spans="1:15" x14ac:dyDescent="0.3">
      <c r="A5773">
        <v>194535</v>
      </c>
      <c r="B5773">
        <v>122</v>
      </c>
      <c r="C5773" t="s">
        <v>552</v>
      </c>
      <c r="D5773" t="s">
        <v>2713</v>
      </c>
      <c r="E5773" t="s">
        <v>4082</v>
      </c>
      <c r="F5773" s="440">
        <v>46036</v>
      </c>
      <c r="G5773">
        <v>19984</v>
      </c>
      <c r="H5773" t="s">
        <v>5669</v>
      </c>
      <c r="I5773" t="s">
        <v>6085</v>
      </c>
      <c r="J5773">
        <v>4</v>
      </c>
      <c r="K5773" t="s">
        <v>5613</v>
      </c>
      <c r="L5773">
        <v>79.2</v>
      </c>
      <c r="M5773">
        <v>19.8</v>
      </c>
      <c r="N5773" t="s">
        <v>6085</v>
      </c>
      <c r="O5773" t="s">
        <v>461</v>
      </c>
    </row>
    <row r="5774" spans="1:15" x14ac:dyDescent="0.3">
      <c r="A5774">
        <v>194532</v>
      </c>
      <c r="B5774">
        <v>122</v>
      </c>
      <c r="C5774" t="s">
        <v>552</v>
      </c>
      <c r="D5774" t="s">
        <v>2713</v>
      </c>
      <c r="E5774" t="s">
        <v>2852</v>
      </c>
      <c r="F5774" s="440">
        <v>46035</v>
      </c>
      <c r="G5774">
        <v>17488</v>
      </c>
      <c r="H5774" t="s">
        <v>6130</v>
      </c>
      <c r="I5774" t="s">
        <v>6097</v>
      </c>
      <c r="J5774">
        <v>4</v>
      </c>
      <c r="K5774" t="s">
        <v>5703</v>
      </c>
      <c r="L5774">
        <v>90.72</v>
      </c>
      <c r="M5774">
        <v>22.68</v>
      </c>
      <c r="N5774" t="s">
        <v>6099</v>
      </c>
      <c r="O5774" t="s">
        <v>461</v>
      </c>
    </row>
    <row r="5775" spans="1:15" x14ac:dyDescent="0.3">
      <c r="A5775">
        <v>194532</v>
      </c>
      <c r="B5775">
        <v>122</v>
      </c>
      <c r="C5775" t="s">
        <v>552</v>
      </c>
      <c r="D5775" t="s">
        <v>2713</v>
      </c>
      <c r="E5775" t="s">
        <v>2852</v>
      </c>
      <c r="F5775" s="440">
        <v>46035</v>
      </c>
      <c r="G5775">
        <v>17476</v>
      </c>
      <c r="H5775" t="s">
        <v>6138</v>
      </c>
      <c r="I5775" t="s">
        <v>6102</v>
      </c>
      <c r="J5775">
        <v>3</v>
      </c>
      <c r="K5775" t="s">
        <v>5605</v>
      </c>
      <c r="L5775">
        <v>68.040000000000006</v>
      </c>
      <c r="M5775">
        <v>22.68</v>
      </c>
      <c r="N5775" t="s">
        <v>6099</v>
      </c>
      <c r="O5775" t="s">
        <v>461</v>
      </c>
    </row>
    <row r="5776" spans="1:15" x14ac:dyDescent="0.3">
      <c r="A5776">
        <v>194532</v>
      </c>
      <c r="B5776">
        <v>122</v>
      </c>
      <c r="C5776" t="s">
        <v>552</v>
      </c>
      <c r="D5776" t="s">
        <v>2713</v>
      </c>
      <c r="E5776" t="s">
        <v>2852</v>
      </c>
      <c r="F5776" s="440">
        <v>46035</v>
      </c>
      <c r="G5776">
        <v>17504</v>
      </c>
      <c r="H5776" t="s">
        <v>6132</v>
      </c>
      <c r="I5776" t="s">
        <v>6102</v>
      </c>
      <c r="J5776">
        <v>4</v>
      </c>
      <c r="K5776" t="s">
        <v>5613</v>
      </c>
      <c r="L5776">
        <v>90.72</v>
      </c>
      <c r="M5776">
        <v>22.68</v>
      </c>
      <c r="N5776" t="s">
        <v>6099</v>
      </c>
      <c r="O5776" t="s">
        <v>461</v>
      </c>
    </row>
    <row r="5777" spans="1:15" x14ac:dyDescent="0.3">
      <c r="A5777">
        <v>194531</v>
      </c>
      <c r="B5777">
        <v>122</v>
      </c>
      <c r="C5777" t="s">
        <v>552</v>
      </c>
      <c r="D5777" t="s">
        <v>2713</v>
      </c>
      <c r="E5777" t="s">
        <v>4083</v>
      </c>
      <c r="F5777" s="440">
        <v>46037</v>
      </c>
      <c r="G5777">
        <v>20939</v>
      </c>
      <c r="H5777" t="s">
        <v>6426</v>
      </c>
      <c r="I5777" t="s">
        <v>6085</v>
      </c>
      <c r="J5777">
        <v>4</v>
      </c>
      <c r="K5777" t="s">
        <v>5605</v>
      </c>
      <c r="L5777">
        <v>947.96</v>
      </c>
      <c r="M5777">
        <v>236.99</v>
      </c>
      <c r="N5777" t="s">
        <v>6085</v>
      </c>
      <c r="O5777" t="s">
        <v>461</v>
      </c>
    </row>
    <row r="5778" spans="1:15" x14ac:dyDescent="0.3">
      <c r="A5778">
        <v>194529</v>
      </c>
      <c r="B5778">
        <v>122</v>
      </c>
      <c r="C5778" t="s">
        <v>552</v>
      </c>
      <c r="D5778" t="s">
        <v>2688</v>
      </c>
      <c r="E5778" t="s">
        <v>4084</v>
      </c>
      <c r="F5778" s="440">
        <v>46036</v>
      </c>
      <c r="G5778">
        <v>18382</v>
      </c>
      <c r="H5778" t="s">
        <v>5738</v>
      </c>
      <c r="I5778" t="s">
        <v>4764</v>
      </c>
      <c r="J5778">
        <v>12</v>
      </c>
      <c r="K5778" t="s">
        <v>5601</v>
      </c>
      <c r="L5778">
        <v>828</v>
      </c>
      <c r="M5778">
        <v>69</v>
      </c>
      <c r="N5778" t="s">
        <v>4764</v>
      </c>
      <c r="O5778" t="s">
        <v>461</v>
      </c>
    </row>
    <row r="5779" spans="1:15" x14ac:dyDescent="0.3">
      <c r="A5779">
        <v>194529</v>
      </c>
      <c r="B5779">
        <v>122</v>
      </c>
      <c r="C5779" t="s">
        <v>552</v>
      </c>
      <c r="D5779" t="s">
        <v>2688</v>
      </c>
      <c r="E5779" t="s">
        <v>4084</v>
      </c>
      <c r="F5779" s="440">
        <v>46036</v>
      </c>
      <c r="G5779">
        <v>24552</v>
      </c>
      <c r="H5779" t="s">
        <v>5812</v>
      </c>
      <c r="I5779" t="s">
        <v>4764</v>
      </c>
      <c r="J5779">
        <v>42</v>
      </c>
      <c r="K5779" t="s">
        <v>5601</v>
      </c>
      <c r="L5779">
        <v>1449.42</v>
      </c>
      <c r="M5779">
        <v>34.51</v>
      </c>
      <c r="N5779" t="s">
        <v>4764</v>
      </c>
      <c r="O5779" t="s">
        <v>461</v>
      </c>
    </row>
    <row r="5780" spans="1:15" x14ac:dyDescent="0.3">
      <c r="A5780">
        <v>194529</v>
      </c>
      <c r="B5780">
        <v>122</v>
      </c>
      <c r="C5780" t="s">
        <v>552</v>
      </c>
      <c r="D5780" t="s">
        <v>2688</v>
      </c>
      <c r="E5780" t="s">
        <v>4084</v>
      </c>
      <c r="F5780" s="440">
        <v>46036</v>
      </c>
      <c r="G5780">
        <v>26717</v>
      </c>
      <c r="H5780" t="s">
        <v>5760</v>
      </c>
      <c r="I5780" t="s">
        <v>4764</v>
      </c>
      <c r="J5780">
        <v>6</v>
      </c>
      <c r="K5780" t="s">
        <v>5601</v>
      </c>
      <c r="L5780">
        <v>365.76</v>
      </c>
      <c r="M5780">
        <v>60.96</v>
      </c>
      <c r="N5780" t="s">
        <v>4764</v>
      </c>
      <c r="O5780" t="s">
        <v>461</v>
      </c>
    </row>
    <row r="5781" spans="1:15" x14ac:dyDescent="0.3">
      <c r="A5781">
        <v>194529</v>
      </c>
      <c r="B5781">
        <v>122</v>
      </c>
      <c r="C5781" t="s">
        <v>552</v>
      </c>
      <c r="D5781" t="s">
        <v>2688</v>
      </c>
      <c r="E5781" t="s">
        <v>4084</v>
      </c>
      <c r="F5781" s="440">
        <v>46036</v>
      </c>
      <c r="G5781">
        <v>26883</v>
      </c>
      <c r="H5781" t="s">
        <v>5763</v>
      </c>
      <c r="I5781" t="s">
        <v>4764</v>
      </c>
      <c r="J5781">
        <v>6</v>
      </c>
      <c r="K5781" t="s">
        <v>5601</v>
      </c>
      <c r="L5781">
        <v>579.84</v>
      </c>
      <c r="M5781">
        <v>96.64</v>
      </c>
      <c r="N5781" t="s">
        <v>4764</v>
      </c>
      <c r="O5781" t="s">
        <v>461</v>
      </c>
    </row>
    <row r="5782" spans="1:15" x14ac:dyDescent="0.3">
      <c r="A5782">
        <v>194527</v>
      </c>
      <c r="B5782">
        <v>122</v>
      </c>
      <c r="C5782" t="s">
        <v>552</v>
      </c>
      <c r="D5782" t="s">
        <v>2725</v>
      </c>
      <c r="E5782" t="s">
        <v>4085</v>
      </c>
      <c r="F5782" s="440">
        <v>46036</v>
      </c>
      <c r="G5782">
        <v>18097</v>
      </c>
      <c r="H5782" t="s">
        <v>5811</v>
      </c>
      <c r="I5782" t="s">
        <v>4764</v>
      </c>
      <c r="J5782">
        <v>2</v>
      </c>
      <c r="K5782" t="s">
        <v>5601</v>
      </c>
      <c r="L5782">
        <v>798.06</v>
      </c>
      <c r="M5782">
        <v>399.03</v>
      </c>
      <c r="N5782" t="s">
        <v>4764</v>
      </c>
      <c r="O5782" t="s">
        <v>461</v>
      </c>
    </row>
    <row r="5783" spans="1:15" x14ac:dyDescent="0.3">
      <c r="A5783">
        <v>194527</v>
      </c>
      <c r="B5783">
        <v>122</v>
      </c>
      <c r="C5783" t="s">
        <v>552</v>
      </c>
      <c r="D5783" t="s">
        <v>2725</v>
      </c>
      <c r="E5783" t="s">
        <v>4085</v>
      </c>
      <c r="F5783" s="440">
        <v>46036</v>
      </c>
      <c r="G5783">
        <v>18115</v>
      </c>
      <c r="H5783" t="s">
        <v>5804</v>
      </c>
      <c r="I5783" t="s">
        <v>4764</v>
      </c>
      <c r="J5783">
        <v>6</v>
      </c>
      <c r="K5783" t="s">
        <v>5601</v>
      </c>
      <c r="L5783">
        <v>1517.34</v>
      </c>
      <c r="M5783">
        <v>252.89</v>
      </c>
      <c r="N5783" t="s">
        <v>4764</v>
      </c>
      <c r="O5783" t="s">
        <v>461</v>
      </c>
    </row>
    <row r="5784" spans="1:15" x14ac:dyDescent="0.3">
      <c r="A5784">
        <v>194527</v>
      </c>
      <c r="B5784">
        <v>122</v>
      </c>
      <c r="C5784" t="s">
        <v>552</v>
      </c>
      <c r="D5784" t="s">
        <v>2725</v>
      </c>
      <c r="E5784" t="s">
        <v>4085</v>
      </c>
      <c r="F5784" s="440">
        <v>46036</v>
      </c>
      <c r="G5784">
        <v>18119</v>
      </c>
      <c r="H5784" t="s">
        <v>5802</v>
      </c>
      <c r="I5784" t="s">
        <v>4764</v>
      </c>
      <c r="J5784">
        <v>12</v>
      </c>
      <c r="K5784" t="s">
        <v>5601</v>
      </c>
      <c r="L5784">
        <v>2172</v>
      </c>
      <c r="M5784">
        <v>181</v>
      </c>
      <c r="N5784" t="s">
        <v>4764</v>
      </c>
      <c r="O5784" t="s">
        <v>461</v>
      </c>
    </row>
    <row r="5785" spans="1:15" x14ac:dyDescent="0.3">
      <c r="A5785">
        <v>194527</v>
      </c>
      <c r="B5785">
        <v>122</v>
      </c>
      <c r="C5785" t="s">
        <v>552</v>
      </c>
      <c r="D5785" t="s">
        <v>2725</v>
      </c>
      <c r="E5785" t="s">
        <v>4085</v>
      </c>
      <c r="F5785" s="440">
        <v>46036</v>
      </c>
      <c r="G5785">
        <v>25445</v>
      </c>
      <c r="H5785" t="s">
        <v>5770</v>
      </c>
      <c r="I5785" t="s">
        <v>4764</v>
      </c>
      <c r="J5785">
        <v>1</v>
      </c>
      <c r="K5785" t="s">
        <v>5601</v>
      </c>
      <c r="L5785">
        <v>318.05</v>
      </c>
      <c r="M5785">
        <v>318.05</v>
      </c>
      <c r="N5785" t="s">
        <v>4764</v>
      </c>
      <c r="O5785" t="s">
        <v>461</v>
      </c>
    </row>
    <row r="5786" spans="1:15" x14ac:dyDescent="0.3">
      <c r="A5786">
        <v>194527</v>
      </c>
      <c r="B5786">
        <v>122</v>
      </c>
      <c r="C5786" t="s">
        <v>552</v>
      </c>
      <c r="D5786" t="s">
        <v>2725</v>
      </c>
      <c r="E5786" t="s">
        <v>4085</v>
      </c>
      <c r="F5786" s="440">
        <v>46036</v>
      </c>
      <c r="G5786">
        <v>18099</v>
      </c>
      <c r="H5786" t="s">
        <v>5810</v>
      </c>
      <c r="I5786" t="s">
        <v>4764</v>
      </c>
      <c r="J5786">
        <v>6</v>
      </c>
      <c r="K5786" t="s">
        <v>5601</v>
      </c>
      <c r="L5786">
        <v>1351.32</v>
      </c>
      <c r="M5786">
        <v>225.22</v>
      </c>
      <c r="N5786" t="s">
        <v>4764</v>
      </c>
      <c r="O5786" t="s">
        <v>461</v>
      </c>
    </row>
    <row r="5787" spans="1:15" x14ac:dyDescent="0.3">
      <c r="A5787">
        <v>194527</v>
      </c>
      <c r="B5787">
        <v>122</v>
      </c>
      <c r="C5787" t="s">
        <v>552</v>
      </c>
      <c r="D5787" t="s">
        <v>2725</v>
      </c>
      <c r="E5787" t="s">
        <v>4085</v>
      </c>
      <c r="F5787" s="440">
        <v>46036</v>
      </c>
      <c r="G5787">
        <v>18242</v>
      </c>
      <c r="H5787" t="s">
        <v>5771</v>
      </c>
      <c r="I5787" t="s">
        <v>4764</v>
      </c>
      <c r="J5787">
        <v>6</v>
      </c>
      <c r="K5787" t="s">
        <v>5601</v>
      </c>
      <c r="L5787">
        <v>1435.44</v>
      </c>
      <c r="M5787">
        <v>239.24</v>
      </c>
      <c r="N5787" t="s">
        <v>4764</v>
      </c>
      <c r="O5787" t="s">
        <v>461</v>
      </c>
    </row>
    <row r="5788" spans="1:15" x14ac:dyDescent="0.3">
      <c r="A5788">
        <v>194525</v>
      </c>
      <c r="B5788">
        <v>122</v>
      </c>
      <c r="C5788" t="s">
        <v>552</v>
      </c>
      <c r="D5788" t="s">
        <v>2693</v>
      </c>
      <c r="E5788" t="s">
        <v>4086</v>
      </c>
      <c r="F5788" s="440">
        <v>46036</v>
      </c>
      <c r="G5788">
        <v>20358</v>
      </c>
      <c r="H5788" t="s">
        <v>5648</v>
      </c>
      <c r="I5788" t="s">
        <v>6085</v>
      </c>
      <c r="J5788">
        <v>20</v>
      </c>
      <c r="K5788" t="s">
        <v>5605</v>
      </c>
      <c r="L5788">
        <v>286</v>
      </c>
      <c r="M5788">
        <v>14.3</v>
      </c>
      <c r="N5788" t="s">
        <v>6085</v>
      </c>
      <c r="O5788" t="s">
        <v>461</v>
      </c>
    </row>
    <row r="5789" spans="1:15" x14ac:dyDescent="0.3">
      <c r="A5789">
        <v>194525</v>
      </c>
      <c r="B5789">
        <v>122</v>
      </c>
      <c r="C5789" t="s">
        <v>552</v>
      </c>
      <c r="D5789" t="s">
        <v>2693</v>
      </c>
      <c r="E5789" t="s">
        <v>4086</v>
      </c>
      <c r="F5789" s="440">
        <v>46036</v>
      </c>
      <c r="G5789">
        <v>20202</v>
      </c>
      <c r="H5789" t="s">
        <v>5852</v>
      </c>
      <c r="I5789" t="s">
        <v>6085</v>
      </c>
      <c r="J5789">
        <v>12</v>
      </c>
      <c r="K5789" t="s">
        <v>5613</v>
      </c>
      <c r="L5789">
        <v>91.8</v>
      </c>
      <c r="M5789">
        <v>7.65</v>
      </c>
      <c r="N5789" t="s">
        <v>6085</v>
      </c>
      <c r="O5789" t="s">
        <v>461</v>
      </c>
    </row>
    <row r="5790" spans="1:15" x14ac:dyDescent="0.3">
      <c r="A5790">
        <v>194525</v>
      </c>
      <c r="B5790">
        <v>122</v>
      </c>
      <c r="C5790" t="s">
        <v>552</v>
      </c>
      <c r="D5790" t="s">
        <v>2693</v>
      </c>
      <c r="E5790" t="s">
        <v>4086</v>
      </c>
      <c r="F5790" s="440">
        <v>46036</v>
      </c>
      <c r="G5790">
        <v>20757</v>
      </c>
      <c r="H5790" t="s">
        <v>5609</v>
      </c>
      <c r="I5790" t="s">
        <v>6085</v>
      </c>
      <c r="J5790">
        <v>1</v>
      </c>
      <c r="K5790" t="s">
        <v>5610</v>
      </c>
      <c r="L5790">
        <v>79.400000000000006</v>
      </c>
      <c r="M5790">
        <v>79.400000000000006</v>
      </c>
      <c r="N5790" t="s">
        <v>6085</v>
      </c>
      <c r="O5790" t="s">
        <v>461</v>
      </c>
    </row>
    <row r="5791" spans="1:15" x14ac:dyDescent="0.3">
      <c r="A5791">
        <v>194525</v>
      </c>
      <c r="B5791">
        <v>122</v>
      </c>
      <c r="C5791" t="s">
        <v>552</v>
      </c>
      <c r="D5791" t="s">
        <v>2693</v>
      </c>
      <c r="E5791" t="s">
        <v>4086</v>
      </c>
      <c r="F5791" s="440">
        <v>46036</v>
      </c>
      <c r="G5791">
        <v>19946</v>
      </c>
      <c r="H5791" t="s">
        <v>5672</v>
      </c>
      <c r="I5791" t="s">
        <v>6085</v>
      </c>
      <c r="J5791">
        <v>3</v>
      </c>
      <c r="K5791" t="s">
        <v>5625</v>
      </c>
      <c r="L5791">
        <v>170.7</v>
      </c>
      <c r="M5791">
        <v>56.9</v>
      </c>
      <c r="N5791" t="s">
        <v>6085</v>
      </c>
      <c r="O5791" t="s">
        <v>461</v>
      </c>
    </row>
    <row r="5792" spans="1:15" x14ac:dyDescent="0.3">
      <c r="A5792">
        <v>194525</v>
      </c>
      <c r="B5792">
        <v>122</v>
      </c>
      <c r="C5792" t="s">
        <v>552</v>
      </c>
      <c r="D5792" t="s">
        <v>2693</v>
      </c>
      <c r="E5792" t="s">
        <v>4086</v>
      </c>
      <c r="F5792" s="440">
        <v>46036</v>
      </c>
      <c r="G5792">
        <v>20689</v>
      </c>
      <c r="H5792" t="s">
        <v>5638</v>
      </c>
      <c r="I5792" t="s">
        <v>6085</v>
      </c>
      <c r="J5792">
        <v>15</v>
      </c>
      <c r="K5792" t="s">
        <v>5613</v>
      </c>
      <c r="L5792">
        <v>553.5</v>
      </c>
      <c r="M5792">
        <v>36.9</v>
      </c>
      <c r="N5792" t="s">
        <v>6085</v>
      </c>
      <c r="O5792" t="s">
        <v>461</v>
      </c>
    </row>
    <row r="5793" spans="1:15" x14ac:dyDescent="0.3">
      <c r="A5793">
        <v>194525</v>
      </c>
      <c r="B5793">
        <v>122</v>
      </c>
      <c r="C5793" t="s">
        <v>552</v>
      </c>
      <c r="D5793" t="s">
        <v>2693</v>
      </c>
      <c r="E5793" t="s">
        <v>4086</v>
      </c>
      <c r="F5793" s="440">
        <v>46036</v>
      </c>
      <c r="G5793">
        <v>19324</v>
      </c>
      <c r="H5793" t="s">
        <v>5699</v>
      </c>
      <c r="I5793" t="s">
        <v>6085</v>
      </c>
      <c r="J5793">
        <v>12.58</v>
      </c>
      <c r="K5793" t="s">
        <v>5598</v>
      </c>
      <c r="L5793">
        <v>422.69</v>
      </c>
      <c r="M5793">
        <v>33.600158999999998</v>
      </c>
      <c r="N5793" t="s">
        <v>6085</v>
      </c>
      <c r="O5793" t="s">
        <v>461</v>
      </c>
    </row>
    <row r="5794" spans="1:15" x14ac:dyDescent="0.3">
      <c r="A5794">
        <v>194525</v>
      </c>
      <c r="B5794">
        <v>122</v>
      </c>
      <c r="C5794" t="s">
        <v>552</v>
      </c>
      <c r="D5794" t="s">
        <v>2693</v>
      </c>
      <c r="E5794" t="s">
        <v>4086</v>
      </c>
      <c r="F5794" s="440">
        <v>46036</v>
      </c>
      <c r="G5794">
        <v>20360</v>
      </c>
      <c r="H5794" t="s">
        <v>5646</v>
      </c>
      <c r="I5794" t="s">
        <v>6085</v>
      </c>
      <c r="J5794">
        <v>5</v>
      </c>
      <c r="K5794" t="s">
        <v>6139</v>
      </c>
      <c r="L5794">
        <v>108.25</v>
      </c>
      <c r="M5794">
        <v>21.65</v>
      </c>
      <c r="N5794" t="s">
        <v>6085</v>
      </c>
      <c r="O5794" t="s">
        <v>461</v>
      </c>
    </row>
    <row r="5795" spans="1:15" x14ac:dyDescent="0.3">
      <c r="A5795">
        <v>194525</v>
      </c>
      <c r="B5795">
        <v>122</v>
      </c>
      <c r="C5795" t="s">
        <v>552</v>
      </c>
      <c r="D5795" t="s">
        <v>2693</v>
      </c>
      <c r="E5795" t="s">
        <v>4086</v>
      </c>
      <c r="F5795" s="440">
        <v>46036</v>
      </c>
      <c r="G5795">
        <v>19356</v>
      </c>
      <c r="H5795" t="s">
        <v>5696</v>
      </c>
      <c r="I5795" t="s">
        <v>6085</v>
      </c>
      <c r="J5795">
        <v>12.66</v>
      </c>
      <c r="K5795" t="s">
        <v>5598</v>
      </c>
      <c r="L5795">
        <v>702.63</v>
      </c>
      <c r="M5795">
        <v>55.5</v>
      </c>
      <c r="N5795" t="s">
        <v>6085</v>
      </c>
      <c r="O5795" t="s">
        <v>461</v>
      </c>
    </row>
    <row r="5796" spans="1:15" x14ac:dyDescent="0.3">
      <c r="A5796">
        <v>194525</v>
      </c>
      <c r="B5796">
        <v>122</v>
      </c>
      <c r="C5796" t="s">
        <v>552</v>
      </c>
      <c r="D5796" t="s">
        <v>2693</v>
      </c>
      <c r="E5796" t="s">
        <v>4086</v>
      </c>
      <c r="F5796" s="440">
        <v>46036</v>
      </c>
      <c r="G5796">
        <v>21098</v>
      </c>
      <c r="H5796" t="s">
        <v>5607</v>
      </c>
      <c r="I5796" t="s">
        <v>6085</v>
      </c>
      <c r="J5796">
        <v>5</v>
      </c>
      <c r="K5796" t="s">
        <v>5613</v>
      </c>
      <c r="L5796">
        <v>88.25</v>
      </c>
      <c r="M5796">
        <v>17.649999999999999</v>
      </c>
      <c r="N5796" t="s">
        <v>6085</v>
      </c>
      <c r="O5796" t="s">
        <v>461</v>
      </c>
    </row>
    <row r="5797" spans="1:15" x14ac:dyDescent="0.3">
      <c r="A5797">
        <v>194525</v>
      </c>
      <c r="B5797">
        <v>122</v>
      </c>
      <c r="C5797" t="s">
        <v>552</v>
      </c>
      <c r="D5797" t="s">
        <v>2693</v>
      </c>
      <c r="E5797" t="s">
        <v>4086</v>
      </c>
      <c r="F5797" s="440">
        <v>46036</v>
      </c>
      <c r="G5797">
        <v>24039</v>
      </c>
      <c r="H5797" t="s">
        <v>5616</v>
      </c>
      <c r="I5797" t="s">
        <v>6085</v>
      </c>
      <c r="J5797">
        <v>15</v>
      </c>
      <c r="K5797" t="s">
        <v>6139</v>
      </c>
      <c r="L5797">
        <v>1048.5</v>
      </c>
      <c r="M5797">
        <v>69.900000000000006</v>
      </c>
      <c r="N5797" t="s">
        <v>6085</v>
      </c>
      <c r="O5797" t="s">
        <v>461</v>
      </c>
    </row>
    <row r="5798" spans="1:15" x14ac:dyDescent="0.3">
      <c r="A5798">
        <v>194525</v>
      </c>
      <c r="B5798">
        <v>122</v>
      </c>
      <c r="C5798" t="s">
        <v>552</v>
      </c>
      <c r="D5798" t="s">
        <v>2693</v>
      </c>
      <c r="E5798" t="s">
        <v>4086</v>
      </c>
      <c r="F5798" s="440">
        <v>46036</v>
      </c>
      <c r="G5798">
        <v>20007</v>
      </c>
      <c r="H5798" t="s">
        <v>5660</v>
      </c>
      <c r="I5798" t="s">
        <v>6085</v>
      </c>
      <c r="J5798">
        <v>2</v>
      </c>
      <c r="K5798" t="s">
        <v>5610</v>
      </c>
      <c r="L5798">
        <v>97</v>
      </c>
      <c r="M5798">
        <v>48.5</v>
      </c>
      <c r="N5798" t="s">
        <v>6085</v>
      </c>
      <c r="O5798" t="s">
        <v>461</v>
      </c>
    </row>
    <row r="5799" spans="1:15" x14ac:dyDescent="0.3">
      <c r="A5799">
        <v>194525</v>
      </c>
      <c r="B5799">
        <v>122</v>
      </c>
      <c r="C5799" t="s">
        <v>552</v>
      </c>
      <c r="D5799" t="s">
        <v>2693</v>
      </c>
      <c r="E5799" t="s">
        <v>4086</v>
      </c>
      <c r="F5799" s="440">
        <v>46036</v>
      </c>
      <c r="G5799">
        <v>17974</v>
      </c>
      <c r="H5799" t="s">
        <v>5839</v>
      </c>
      <c r="I5799" t="s">
        <v>4764</v>
      </c>
      <c r="J5799">
        <v>12</v>
      </c>
      <c r="K5799" t="s">
        <v>5613</v>
      </c>
      <c r="L5799">
        <v>159.6</v>
      </c>
      <c r="M5799">
        <v>13.3</v>
      </c>
      <c r="N5799" t="s">
        <v>6085</v>
      </c>
      <c r="O5799" t="s">
        <v>461</v>
      </c>
    </row>
    <row r="5800" spans="1:15" x14ac:dyDescent="0.3">
      <c r="A5800">
        <v>194525</v>
      </c>
      <c r="B5800">
        <v>122</v>
      </c>
      <c r="C5800" t="s">
        <v>552</v>
      </c>
      <c r="D5800" t="s">
        <v>2693</v>
      </c>
      <c r="E5800" t="s">
        <v>4086</v>
      </c>
      <c r="F5800" s="440">
        <v>46036</v>
      </c>
      <c r="G5800">
        <v>21047</v>
      </c>
      <c r="H5800" t="s">
        <v>5621</v>
      </c>
      <c r="I5800" t="s">
        <v>6085</v>
      </c>
      <c r="J5800">
        <v>4</v>
      </c>
      <c r="K5800" t="s">
        <v>5622</v>
      </c>
      <c r="L5800">
        <v>487.6</v>
      </c>
      <c r="M5800">
        <v>121.9</v>
      </c>
      <c r="N5800" t="s">
        <v>6085</v>
      </c>
      <c r="O5800" t="s">
        <v>461</v>
      </c>
    </row>
    <row r="5801" spans="1:15" x14ac:dyDescent="0.3">
      <c r="A5801">
        <v>194525</v>
      </c>
      <c r="B5801">
        <v>122</v>
      </c>
      <c r="C5801" t="s">
        <v>552</v>
      </c>
      <c r="D5801" t="s">
        <v>2693</v>
      </c>
      <c r="E5801" t="s">
        <v>4086</v>
      </c>
      <c r="F5801" s="440">
        <v>46036</v>
      </c>
      <c r="G5801">
        <v>24118</v>
      </c>
      <c r="H5801" t="s">
        <v>5973</v>
      </c>
      <c r="I5801" t="s">
        <v>6085</v>
      </c>
      <c r="J5801">
        <v>12</v>
      </c>
      <c r="K5801" t="s">
        <v>5598</v>
      </c>
      <c r="L5801">
        <v>891.6</v>
      </c>
      <c r="M5801">
        <v>74.3</v>
      </c>
      <c r="N5801" t="s">
        <v>6085</v>
      </c>
      <c r="O5801" t="s">
        <v>461</v>
      </c>
    </row>
    <row r="5802" spans="1:15" x14ac:dyDescent="0.3">
      <c r="A5802">
        <v>194525</v>
      </c>
      <c r="B5802">
        <v>122</v>
      </c>
      <c r="C5802" t="s">
        <v>552</v>
      </c>
      <c r="D5802" t="s">
        <v>2693</v>
      </c>
      <c r="E5802" t="s">
        <v>4086</v>
      </c>
      <c r="F5802" s="440">
        <v>46036</v>
      </c>
      <c r="G5802">
        <v>21010</v>
      </c>
      <c r="H5802" t="s">
        <v>5674</v>
      </c>
      <c r="I5802" t="s">
        <v>6085</v>
      </c>
      <c r="J5802">
        <v>40</v>
      </c>
      <c r="K5802" t="s">
        <v>6140</v>
      </c>
      <c r="L5802">
        <v>491.2</v>
      </c>
      <c r="M5802">
        <v>12.28</v>
      </c>
      <c r="N5802" t="s">
        <v>6085</v>
      </c>
      <c r="O5802" t="s">
        <v>461</v>
      </c>
    </row>
    <row r="5803" spans="1:15" x14ac:dyDescent="0.3">
      <c r="A5803">
        <v>194525</v>
      </c>
      <c r="B5803">
        <v>122</v>
      </c>
      <c r="C5803" t="s">
        <v>552</v>
      </c>
      <c r="D5803" t="s">
        <v>2693</v>
      </c>
      <c r="E5803" t="s">
        <v>4086</v>
      </c>
      <c r="F5803" s="440">
        <v>46036</v>
      </c>
      <c r="G5803">
        <v>20487</v>
      </c>
      <c r="H5803" t="s">
        <v>6427</v>
      </c>
      <c r="I5803" t="s">
        <v>6085</v>
      </c>
      <c r="J5803">
        <v>3.5</v>
      </c>
      <c r="K5803" t="s">
        <v>5598</v>
      </c>
      <c r="L5803">
        <v>100.63</v>
      </c>
      <c r="M5803">
        <v>28.751429000000002</v>
      </c>
      <c r="N5803" t="s">
        <v>6085</v>
      </c>
      <c r="O5803" t="s">
        <v>461</v>
      </c>
    </row>
    <row r="5804" spans="1:15" x14ac:dyDescent="0.3">
      <c r="A5804">
        <v>194525</v>
      </c>
      <c r="B5804">
        <v>122</v>
      </c>
      <c r="C5804" t="s">
        <v>552</v>
      </c>
      <c r="D5804" t="s">
        <v>2693</v>
      </c>
      <c r="E5804" t="s">
        <v>4086</v>
      </c>
      <c r="F5804" s="440">
        <v>46036</v>
      </c>
      <c r="G5804">
        <v>20892</v>
      </c>
      <c r="H5804" t="s">
        <v>5653</v>
      </c>
      <c r="I5804" t="s">
        <v>6085</v>
      </c>
      <c r="J5804">
        <v>4</v>
      </c>
      <c r="K5804" t="s">
        <v>5613</v>
      </c>
      <c r="L5804">
        <v>53.2</v>
      </c>
      <c r="M5804">
        <v>13.3</v>
      </c>
      <c r="N5804" t="s">
        <v>6085</v>
      </c>
      <c r="O5804" t="s">
        <v>461</v>
      </c>
    </row>
    <row r="5805" spans="1:15" x14ac:dyDescent="0.3">
      <c r="A5805">
        <v>194525</v>
      </c>
      <c r="B5805">
        <v>122</v>
      </c>
      <c r="C5805" t="s">
        <v>552</v>
      </c>
      <c r="D5805" t="s">
        <v>2693</v>
      </c>
      <c r="E5805" t="s">
        <v>4086</v>
      </c>
      <c r="F5805" s="440">
        <v>46036</v>
      </c>
      <c r="G5805">
        <v>19405</v>
      </c>
      <c r="H5805" t="s">
        <v>5908</v>
      </c>
      <c r="I5805" t="s">
        <v>6085</v>
      </c>
      <c r="J5805">
        <v>5</v>
      </c>
      <c r="K5805" t="s">
        <v>5613</v>
      </c>
      <c r="L5805">
        <v>829.5</v>
      </c>
      <c r="M5805">
        <v>165.9</v>
      </c>
      <c r="N5805" t="s">
        <v>6085</v>
      </c>
      <c r="O5805" t="s">
        <v>461</v>
      </c>
    </row>
    <row r="5806" spans="1:15" x14ac:dyDescent="0.3">
      <c r="A5806">
        <v>194525</v>
      </c>
      <c r="B5806">
        <v>122</v>
      </c>
      <c r="C5806" t="s">
        <v>552</v>
      </c>
      <c r="D5806" t="s">
        <v>2693</v>
      </c>
      <c r="E5806" t="s">
        <v>4086</v>
      </c>
      <c r="F5806" s="440">
        <v>46036</v>
      </c>
      <c r="G5806">
        <v>20410</v>
      </c>
      <c r="H5806" t="s">
        <v>5644</v>
      </c>
      <c r="I5806" t="s">
        <v>6085</v>
      </c>
      <c r="J5806">
        <v>5</v>
      </c>
      <c r="K5806" t="s">
        <v>5605</v>
      </c>
      <c r="L5806">
        <v>63.25</v>
      </c>
      <c r="M5806">
        <v>12.65</v>
      </c>
      <c r="N5806" t="s">
        <v>6085</v>
      </c>
      <c r="O5806" t="s">
        <v>461</v>
      </c>
    </row>
    <row r="5807" spans="1:15" x14ac:dyDescent="0.3">
      <c r="A5807">
        <v>194525</v>
      </c>
      <c r="B5807">
        <v>122</v>
      </c>
      <c r="C5807" t="s">
        <v>552</v>
      </c>
      <c r="D5807" t="s">
        <v>2693</v>
      </c>
      <c r="E5807" t="s">
        <v>4086</v>
      </c>
      <c r="F5807" s="440">
        <v>46036</v>
      </c>
      <c r="G5807">
        <v>19439</v>
      </c>
      <c r="H5807" t="s">
        <v>5691</v>
      </c>
      <c r="I5807" t="s">
        <v>6085</v>
      </c>
      <c r="J5807">
        <v>12</v>
      </c>
      <c r="K5807" t="s">
        <v>5605</v>
      </c>
      <c r="L5807">
        <v>400.56</v>
      </c>
      <c r="M5807">
        <v>33.380000000000003</v>
      </c>
      <c r="N5807" t="s">
        <v>6085</v>
      </c>
      <c r="O5807" t="s">
        <v>461</v>
      </c>
    </row>
    <row r="5808" spans="1:15" x14ac:dyDescent="0.3">
      <c r="A5808">
        <v>194525</v>
      </c>
      <c r="B5808">
        <v>122</v>
      </c>
      <c r="C5808" t="s">
        <v>552</v>
      </c>
      <c r="D5808" t="s">
        <v>2693</v>
      </c>
      <c r="E5808" t="s">
        <v>4086</v>
      </c>
      <c r="F5808" s="440">
        <v>46036</v>
      </c>
      <c r="G5808">
        <v>23648</v>
      </c>
      <c r="H5808" t="s">
        <v>5974</v>
      </c>
      <c r="I5808" t="s">
        <v>6085</v>
      </c>
      <c r="J5808">
        <v>6</v>
      </c>
      <c r="K5808" t="s">
        <v>5598</v>
      </c>
      <c r="L5808">
        <v>851.4</v>
      </c>
      <c r="M5808">
        <v>141.9</v>
      </c>
      <c r="N5808" t="s">
        <v>6085</v>
      </c>
      <c r="O5808" t="s">
        <v>461</v>
      </c>
    </row>
    <row r="5809" spans="1:15" x14ac:dyDescent="0.3">
      <c r="A5809">
        <v>194525</v>
      </c>
      <c r="B5809">
        <v>122</v>
      </c>
      <c r="C5809" t="s">
        <v>552</v>
      </c>
      <c r="D5809" t="s">
        <v>2693</v>
      </c>
      <c r="E5809" t="s">
        <v>4086</v>
      </c>
      <c r="F5809" s="440">
        <v>46036</v>
      </c>
      <c r="G5809">
        <v>24401</v>
      </c>
      <c r="H5809" t="s">
        <v>5676</v>
      </c>
      <c r="I5809" t="s">
        <v>6085</v>
      </c>
      <c r="J5809">
        <v>2</v>
      </c>
      <c r="K5809" t="s">
        <v>5598</v>
      </c>
      <c r="L5809">
        <v>29</v>
      </c>
      <c r="M5809">
        <v>14.5</v>
      </c>
      <c r="N5809" t="s">
        <v>6085</v>
      </c>
      <c r="O5809" t="s">
        <v>461</v>
      </c>
    </row>
    <row r="5810" spans="1:15" x14ac:dyDescent="0.3">
      <c r="A5810">
        <v>194525</v>
      </c>
      <c r="B5810">
        <v>122</v>
      </c>
      <c r="C5810" t="s">
        <v>552</v>
      </c>
      <c r="D5810" t="s">
        <v>2693</v>
      </c>
      <c r="E5810" t="s">
        <v>4086</v>
      </c>
      <c r="F5810" s="440">
        <v>46036</v>
      </c>
      <c r="G5810">
        <v>19965</v>
      </c>
      <c r="H5810" t="s">
        <v>5671</v>
      </c>
      <c r="I5810" t="s">
        <v>6085</v>
      </c>
      <c r="J5810">
        <v>2</v>
      </c>
      <c r="K5810" t="s">
        <v>5613</v>
      </c>
      <c r="L5810">
        <v>26.6</v>
      </c>
      <c r="M5810">
        <v>13.3</v>
      </c>
      <c r="N5810" t="s">
        <v>6085</v>
      </c>
      <c r="O5810" t="s">
        <v>461</v>
      </c>
    </row>
    <row r="5811" spans="1:15" x14ac:dyDescent="0.3">
      <c r="A5811">
        <v>194525</v>
      </c>
      <c r="B5811">
        <v>122</v>
      </c>
      <c r="C5811" t="s">
        <v>552</v>
      </c>
      <c r="D5811" t="s">
        <v>2693</v>
      </c>
      <c r="E5811" t="s">
        <v>4086</v>
      </c>
      <c r="F5811" s="440">
        <v>46036</v>
      </c>
      <c r="G5811">
        <v>23312</v>
      </c>
      <c r="H5811" t="s">
        <v>6165</v>
      </c>
      <c r="I5811" t="s">
        <v>6085</v>
      </c>
      <c r="J5811">
        <v>4</v>
      </c>
      <c r="L5811">
        <v>383.6</v>
      </c>
      <c r="M5811">
        <v>95.9</v>
      </c>
      <c r="N5811" t="s">
        <v>6085</v>
      </c>
      <c r="O5811" t="s">
        <v>461</v>
      </c>
    </row>
    <row r="5812" spans="1:15" x14ac:dyDescent="0.3">
      <c r="A5812">
        <v>194522</v>
      </c>
      <c r="B5812">
        <v>122</v>
      </c>
      <c r="C5812" t="s">
        <v>552</v>
      </c>
      <c r="D5812" t="s">
        <v>2715</v>
      </c>
      <c r="E5812" t="s">
        <v>4087</v>
      </c>
      <c r="F5812" s="440">
        <v>46037</v>
      </c>
      <c r="G5812">
        <v>19166</v>
      </c>
      <c r="H5812" t="s">
        <v>5892</v>
      </c>
      <c r="I5812" t="s">
        <v>6085</v>
      </c>
      <c r="J5812">
        <v>30</v>
      </c>
      <c r="K5812" t="s">
        <v>5613</v>
      </c>
      <c r="L5812">
        <v>610.5</v>
      </c>
      <c r="M5812">
        <v>20.350000000000001</v>
      </c>
      <c r="N5812" t="s">
        <v>6085</v>
      </c>
      <c r="O5812" t="s">
        <v>461</v>
      </c>
    </row>
    <row r="5813" spans="1:15" x14ac:dyDescent="0.3">
      <c r="A5813">
        <v>194522</v>
      </c>
      <c r="B5813">
        <v>122</v>
      </c>
      <c r="C5813" t="s">
        <v>552</v>
      </c>
      <c r="D5813" t="s">
        <v>2715</v>
      </c>
      <c r="E5813" t="s">
        <v>4087</v>
      </c>
      <c r="F5813" s="440">
        <v>46037</v>
      </c>
      <c r="G5813">
        <v>21372</v>
      </c>
      <c r="H5813" t="s">
        <v>5704</v>
      </c>
      <c r="I5813" t="s">
        <v>6085</v>
      </c>
      <c r="J5813">
        <v>30</v>
      </c>
      <c r="K5813" t="s">
        <v>5613</v>
      </c>
      <c r="L5813">
        <v>930</v>
      </c>
      <c r="M5813">
        <v>31</v>
      </c>
      <c r="N5813" t="s">
        <v>6085</v>
      </c>
      <c r="O5813" t="s">
        <v>461</v>
      </c>
    </row>
    <row r="5814" spans="1:15" x14ac:dyDescent="0.3">
      <c r="A5814">
        <v>194522</v>
      </c>
      <c r="B5814">
        <v>122</v>
      </c>
      <c r="C5814" t="s">
        <v>552</v>
      </c>
      <c r="D5814" t="s">
        <v>2715</v>
      </c>
      <c r="E5814" t="s">
        <v>4087</v>
      </c>
      <c r="F5814" s="440">
        <v>46037</v>
      </c>
      <c r="G5814">
        <v>28384</v>
      </c>
      <c r="H5814" t="s">
        <v>5894</v>
      </c>
      <c r="I5814" t="s">
        <v>6085</v>
      </c>
      <c r="J5814">
        <v>12</v>
      </c>
      <c r="K5814" t="s">
        <v>5613</v>
      </c>
      <c r="L5814">
        <v>312</v>
      </c>
      <c r="M5814">
        <v>26</v>
      </c>
      <c r="N5814" t="s">
        <v>6085</v>
      </c>
      <c r="O5814" t="s">
        <v>461</v>
      </c>
    </row>
    <row r="5815" spans="1:15" x14ac:dyDescent="0.3">
      <c r="A5815">
        <v>194521</v>
      </c>
      <c r="B5815">
        <v>122</v>
      </c>
      <c r="C5815" t="s">
        <v>552</v>
      </c>
      <c r="D5815" t="s">
        <v>3812</v>
      </c>
      <c r="E5815" t="s">
        <v>4088</v>
      </c>
      <c r="F5815" s="440">
        <v>46035</v>
      </c>
      <c r="G5815">
        <v>18139</v>
      </c>
      <c r="H5815" t="s">
        <v>5960</v>
      </c>
      <c r="I5815" t="s">
        <v>4764</v>
      </c>
      <c r="J5815">
        <v>2</v>
      </c>
      <c r="K5815" t="s">
        <v>5601</v>
      </c>
      <c r="L5815">
        <v>711.74</v>
      </c>
      <c r="M5815">
        <v>355.87</v>
      </c>
      <c r="N5815" t="s">
        <v>4764</v>
      </c>
      <c r="O5815" t="s">
        <v>461</v>
      </c>
    </row>
    <row r="5816" spans="1:15" x14ac:dyDescent="0.3">
      <c r="A5816">
        <v>194521</v>
      </c>
      <c r="B5816">
        <v>122</v>
      </c>
      <c r="C5816" t="s">
        <v>552</v>
      </c>
      <c r="D5816" t="s">
        <v>3812</v>
      </c>
      <c r="E5816" t="s">
        <v>4088</v>
      </c>
      <c r="F5816" s="440">
        <v>46035</v>
      </c>
      <c r="G5816">
        <v>18550</v>
      </c>
      <c r="H5816" t="s">
        <v>5724</v>
      </c>
      <c r="I5816" t="s">
        <v>4764</v>
      </c>
      <c r="J5816">
        <v>2</v>
      </c>
      <c r="K5816" t="s">
        <v>5613</v>
      </c>
      <c r="L5816">
        <v>319.8</v>
      </c>
      <c r="M5816">
        <v>159.9</v>
      </c>
      <c r="N5816" t="s">
        <v>4764</v>
      </c>
      <c r="O5816" t="s">
        <v>461</v>
      </c>
    </row>
    <row r="5817" spans="1:15" x14ac:dyDescent="0.3">
      <c r="A5817">
        <v>194521</v>
      </c>
      <c r="B5817">
        <v>122</v>
      </c>
      <c r="C5817" t="s">
        <v>552</v>
      </c>
      <c r="D5817" t="s">
        <v>3812</v>
      </c>
      <c r="E5817" t="s">
        <v>4088</v>
      </c>
      <c r="F5817" s="440">
        <v>46035</v>
      </c>
      <c r="G5817">
        <v>18545</v>
      </c>
      <c r="H5817" t="s">
        <v>5727</v>
      </c>
      <c r="I5817" t="s">
        <v>4764</v>
      </c>
      <c r="J5817">
        <v>12</v>
      </c>
      <c r="K5817" t="s">
        <v>5601</v>
      </c>
      <c r="L5817">
        <v>535.20000000000005</v>
      </c>
      <c r="M5817">
        <v>44.6</v>
      </c>
      <c r="N5817" t="s">
        <v>4764</v>
      </c>
      <c r="O5817" t="s">
        <v>461</v>
      </c>
    </row>
    <row r="5818" spans="1:15" x14ac:dyDescent="0.3">
      <c r="A5818">
        <v>194521</v>
      </c>
      <c r="B5818">
        <v>122</v>
      </c>
      <c r="C5818" t="s">
        <v>552</v>
      </c>
      <c r="D5818" t="s">
        <v>3812</v>
      </c>
      <c r="E5818" t="s">
        <v>4088</v>
      </c>
      <c r="F5818" s="440">
        <v>46035</v>
      </c>
      <c r="G5818">
        <v>18543</v>
      </c>
      <c r="H5818" t="s">
        <v>5729</v>
      </c>
      <c r="I5818" t="s">
        <v>4764</v>
      </c>
      <c r="J5818">
        <v>12</v>
      </c>
      <c r="K5818" t="s">
        <v>5601</v>
      </c>
      <c r="L5818">
        <v>246</v>
      </c>
      <c r="M5818">
        <v>20.5</v>
      </c>
      <c r="N5818" t="s">
        <v>4764</v>
      </c>
      <c r="O5818" t="s">
        <v>461</v>
      </c>
    </row>
    <row r="5819" spans="1:15" x14ac:dyDescent="0.3">
      <c r="A5819">
        <v>194521</v>
      </c>
      <c r="B5819">
        <v>122</v>
      </c>
      <c r="C5819" t="s">
        <v>552</v>
      </c>
      <c r="D5819" t="s">
        <v>3812</v>
      </c>
      <c r="E5819" t="s">
        <v>4088</v>
      </c>
      <c r="F5819" s="440">
        <v>46035</v>
      </c>
      <c r="G5819">
        <v>18275</v>
      </c>
      <c r="H5819" t="s">
        <v>5764</v>
      </c>
      <c r="I5819" t="s">
        <v>4764</v>
      </c>
      <c r="J5819">
        <v>2</v>
      </c>
      <c r="K5819" t="s">
        <v>5601</v>
      </c>
      <c r="L5819">
        <v>184.76</v>
      </c>
      <c r="M5819">
        <v>92.38</v>
      </c>
      <c r="N5819" t="s">
        <v>4764</v>
      </c>
      <c r="O5819" t="s">
        <v>461</v>
      </c>
    </row>
    <row r="5820" spans="1:15" x14ac:dyDescent="0.3">
      <c r="A5820">
        <v>194521</v>
      </c>
      <c r="B5820">
        <v>122</v>
      </c>
      <c r="C5820" t="s">
        <v>552</v>
      </c>
      <c r="D5820" t="s">
        <v>3812</v>
      </c>
      <c r="E5820" t="s">
        <v>4088</v>
      </c>
      <c r="F5820" s="440">
        <v>46035</v>
      </c>
      <c r="G5820">
        <v>18220</v>
      </c>
      <c r="H5820" t="s">
        <v>5777</v>
      </c>
      <c r="I5820" t="s">
        <v>4764</v>
      </c>
      <c r="J5820">
        <v>10</v>
      </c>
      <c r="K5820" t="s">
        <v>5601</v>
      </c>
      <c r="L5820">
        <v>765</v>
      </c>
      <c r="M5820">
        <v>76.5</v>
      </c>
      <c r="N5820" t="s">
        <v>4764</v>
      </c>
      <c r="O5820" t="s">
        <v>461</v>
      </c>
    </row>
    <row r="5821" spans="1:15" x14ac:dyDescent="0.3">
      <c r="A5821">
        <v>194521</v>
      </c>
      <c r="B5821">
        <v>122</v>
      </c>
      <c r="C5821" t="s">
        <v>552</v>
      </c>
      <c r="D5821" t="s">
        <v>3812</v>
      </c>
      <c r="E5821" t="s">
        <v>4088</v>
      </c>
      <c r="F5821" s="440">
        <v>46035</v>
      </c>
      <c r="G5821">
        <v>18202</v>
      </c>
      <c r="H5821" t="s">
        <v>5780</v>
      </c>
      <c r="I5821" t="s">
        <v>4764</v>
      </c>
      <c r="J5821">
        <v>6</v>
      </c>
      <c r="K5821" t="s">
        <v>5601</v>
      </c>
      <c r="L5821">
        <v>936</v>
      </c>
      <c r="M5821">
        <v>156</v>
      </c>
      <c r="N5821" t="s">
        <v>4764</v>
      </c>
      <c r="O5821" t="s">
        <v>461</v>
      </c>
    </row>
    <row r="5822" spans="1:15" x14ac:dyDescent="0.3">
      <c r="A5822">
        <v>194521</v>
      </c>
      <c r="B5822">
        <v>122</v>
      </c>
      <c r="C5822" t="s">
        <v>552</v>
      </c>
      <c r="D5822" t="s">
        <v>3812</v>
      </c>
      <c r="E5822" t="s">
        <v>4088</v>
      </c>
      <c r="F5822" s="440">
        <v>46035</v>
      </c>
      <c r="G5822">
        <v>18284</v>
      </c>
      <c r="H5822" t="s">
        <v>5757</v>
      </c>
      <c r="I5822" t="s">
        <v>4764</v>
      </c>
      <c r="J5822">
        <v>5</v>
      </c>
      <c r="K5822" t="s">
        <v>5601</v>
      </c>
      <c r="L5822">
        <v>536.29999999999995</v>
      </c>
      <c r="M5822">
        <v>107.26</v>
      </c>
      <c r="N5822" t="s">
        <v>4764</v>
      </c>
      <c r="O5822" t="s">
        <v>461</v>
      </c>
    </row>
    <row r="5823" spans="1:15" x14ac:dyDescent="0.3">
      <c r="A5823">
        <v>194521</v>
      </c>
      <c r="B5823">
        <v>122</v>
      </c>
      <c r="C5823" t="s">
        <v>552</v>
      </c>
      <c r="D5823" t="s">
        <v>3812</v>
      </c>
      <c r="E5823" t="s">
        <v>4088</v>
      </c>
      <c r="F5823" s="440">
        <v>46035</v>
      </c>
      <c r="G5823">
        <v>18219</v>
      </c>
      <c r="H5823" t="s">
        <v>5778</v>
      </c>
      <c r="I5823" t="s">
        <v>4764</v>
      </c>
      <c r="J5823">
        <v>6</v>
      </c>
      <c r="K5823" t="s">
        <v>5601</v>
      </c>
      <c r="L5823">
        <v>516</v>
      </c>
      <c r="M5823">
        <v>86</v>
      </c>
      <c r="N5823" t="s">
        <v>4764</v>
      </c>
      <c r="O5823" t="s">
        <v>461</v>
      </c>
    </row>
    <row r="5824" spans="1:15" x14ac:dyDescent="0.3">
      <c r="A5824">
        <v>194521</v>
      </c>
      <c r="B5824">
        <v>122</v>
      </c>
      <c r="C5824" t="s">
        <v>552</v>
      </c>
      <c r="D5824" t="s">
        <v>3812</v>
      </c>
      <c r="E5824" t="s">
        <v>4088</v>
      </c>
      <c r="F5824" s="440">
        <v>46035</v>
      </c>
      <c r="G5824">
        <v>18547</v>
      </c>
      <c r="H5824" t="s">
        <v>5726</v>
      </c>
      <c r="I5824" t="s">
        <v>4764</v>
      </c>
      <c r="J5824">
        <v>2</v>
      </c>
      <c r="K5824" t="s">
        <v>5601</v>
      </c>
      <c r="L5824">
        <v>73.98</v>
      </c>
      <c r="M5824">
        <v>36.99</v>
      </c>
      <c r="N5824" t="s">
        <v>4764</v>
      </c>
      <c r="O5824" t="s">
        <v>461</v>
      </c>
    </row>
    <row r="5825" spans="1:15" x14ac:dyDescent="0.3">
      <c r="A5825">
        <v>194520</v>
      </c>
      <c r="B5825">
        <v>122</v>
      </c>
      <c r="C5825" t="s">
        <v>552</v>
      </c>
      <c r="D5825" t="s">
        <v>2721</v>
      </c>
      <c r="E5825" t="s">
        <v>4089</v>
      </c>
      <c r="F5825" s="440">
        <v>46035</v>
      </c>
      <c r="G5825">
        <v>17535</v>
      </c>
      <c r="H5825" t="s">
        <v>6127</v>
      </c>
      <c r="I5825" t="s">
        <v>6097</v>
      </c>
      <c r="J5825">
        <v>2</v>
      </c>
      <c r="K5825" t="s">
        <v>5613</v>
      </c>
      <c r="L5825">
        <v>250</v>
      </c>
      <c r="M5825">
        <v>125</v>
      </c>
      <c r="N5825" t="s">
        <v>6099</v>
      </c>
      <c r="O5825" t="s">
        <v>461</v>
      </c>
    </row>
    <row r="5826" spans="1:15" x14ac:dyDescent="0.3">
      <c r="A5826">
        <v>194519</v>
      </c>
      <c r="B5826">
        <v>122</v>
      </c>
      <c r="C5826" t="s">
        <v>552</v>
      </c>
      <c r="D5826" t="s">
        <v>2717</v>
      </c>
      <c r="E5826" t="s">
        <v>4090</v>
      </c>
      <c r="F5826" s="440">
        <v>46035</v>
      </c>
      <c r="G5826">
        <v>17549</v>
      </c>
      <c r="H5826" t="s">
        <v>6218</v>
      </c>
      <c r="I5826" t="s">
        <v>6102</v>
      </c>
      <c r="J5826">
        <v>10</v>
      </c>
      <c r="K5826" t="s">
        <v>5605</v>
      </c>
      <c r="L5826">
        <v>315</v>
      </c>
      <c r="M5826">
        <v>31.5</v>
      </c>
      <c r="N5826" t="s">
        <v>6099</v>
      </c>
      <c r="O5826" t="s">
        <v>461</v>
      </c>
    </row>
    <row r="5827" spans="1:15" x14ac:dyDescent="0.3">
      <c r="A5827">
        <v>194514</v>
      </c>
      <c r="B5827">
        <v>122</v>
      </c>
      <c r="C5827" t="s">
        <v>552</v>
      </c>
      <c r="D5827" t="s">
        <v>2832</v>
      </c>
      <c r="E5827" t="s">
        <v>4091</v>
      </c>
      <c r="F5827" s="440">
        <v>46035</v>
      </c>
      <c r="G5827">
        <v>17778</v>
      </c>
      <c r="H5827" t="s">
        <v>5825</v>
      </c>
      <c r="I5827" t="s">
        <v>4764</v>
      </c>
      <c r="J5827">
        <v>12</v>
      </c>
      <c r="K5827" t="s">
        <v>5613</v>
      </c>
      <c r="L5827">
        <v>1146.5999999999999</v>
      </c>
      <c r="M5827">
        <v>95.55</v>
      </c>
      <c r="N5827" t="s">
        <v>4764</v>
      </c>
      <c r="O5827" t="s">
        <v>461</v>
      </c>
    </row>
    <row r="5828" spans="1:15" x14ac:dyDescent="0.3">
      <c r="A5828">
        <v>194514</v>
      </c>
      <c r="B5828">
        <v>122</v>
      </c>
      <c r="C5828" t="s">
        <v>552</v>
      </c>
      <c r="D5828" t="s">
        <v>2832</v>
      </c>
      <c r="E5828" t="s">
        <v>4091</v>
      </c>
      <c r="F5828" s="440">
        <v>46035</v>
      </c>
      <c r="G5828">
        <v>18018</v>
      </c>
      <c r="H5828" t="s">
        <v>5961</v>
      </c>
      <c r="I5828" t="s">
        <v>4764</v>
      </c>
      <c r="J5828">
        <v>12</v>
      </c>
      <c r="K5828" t="s">
        <v>5601</v>
      </c>
      <c r="L5828">
        <v>1474.2</v>
      </c>
      <c r="M5828">
        <v>122.85</v>
      </c>
      <c r="N5828" t="s">
        <v>4764</v>
      </c>
      <c r="O5828" t="s">
        <v>461</v>
      </c>
    </row>
    <row r="5829" spans="1:15" x14ac:dyDescent="0.3">
      <c r="A5829">
        <v>194514</v>
      </c>
      <c r="B5829">
        <v>122</v>
      </c>
      <c r="C5829" t="s">
        <v>552</v>
      </c>
      <c r="D5829" t="s">
        <v>2832</v>
      </c>
      <c r="E5829" t="s">
        <v>4091</v>
      </c>
      <c r="F5829" s="440">
        <v>46035</v>
      </c>
      <c r="G5829">
        <v>21945</v>
      </c>
      <c r="H5829" t="s">
        <v>5828</v>
      </c>
      <c r="I5829" t="s">
        <v>4764</v>
      </c>
      <c r="J5829">
        <v>60</v>
      </c>
      <c r="K5829" t="s">
        <v>5601</v>
      </c>
      <c r="L5829">
        <v>2262</v>
      </c>
      <c r="M5829">
        <v>37.700000000000003</v>
      </c>
      <c r="N5829" t="s">
        <v>4764</v>
      </c>
      <c r="O5829" t="s">
        <v>461</v>
      </c>
    </row>
    <row r="5830" spans="1:15" x14ac:dyDescent="0.3">
      <c r="A5830">
        <v>194514</v>
      </c>
      <c r="B5830">
        <v>122</v>
      </c>
      <c r="C5830" t="s">
        <v>552</v>
      </c>
      <c r="D5830" t="s">
        <v>2832</v>
      </c>
      <c r="E5830" t="s">
        <v>4091</v>
      </c>
      <c r="F5830" s="440">
        <v>46035</v>
      </c>
      <c r="G5830">
        <v>17594</v>
      </c>
      <c r="H5830" t="s">
        <v>5878</v>
      </c>
      <c r="I5830" t="s">
        <v>4764</v>
      </c>
      <c r="J5830">
        <v>12</v>
      </c>
      <c r="K5830" t="s">
        <v>5601</v>
      </c>
      <c r="L5830">
        <v>780</v>
      </c>
      <c r="M5830">
        <v>65</v>
      </c>
      <c r="N5830" t="s">
        <v>4764</v>
      </c>
      <c r="O5830" t="s">
        <v>461</v>
      </c>
    </row>
    <row r="5831" spans="1:15" x14ac:dyDescent="0.3">
      <c r="A5831">
        <v>194514</v>
      </c>
      <c r="B5831">
        <v>122</v>
      </c>
      <c r="C5831" t="s">
        <v>552</v>
      </c>
      <c r="D5831" t="s">
        <v>2832</v>
      </c>
      <c r="E5831" t="s">
        <v>4091</v>
      </c>
      <c r="F5831" s="440">
        <v>46035</v>
      </c>
      <c r="G5831">
        <v>17713</v>
      </c>
      <c r="H5831" t="s">
        <v>5879</v>
      </c>
      <c r="I5831" t="s">
        <v>4764</v>
      </c>
      <c r="J5831">
        <v>6</v>
      </c>
      <c r="K5831" t="s">
        <v>5613</v>
      </c>
      <c r="L5831">
        <v>612.29999999999995</v>
      </c>
      <c r="M5831">
        <v>102.05</v>
      </c>
      <c r="N5831" t="s">
        <v>4764</v>
      </c>
      <c r="O5831" t="s">
        <v>461</v>
      </c>
    </row>
    <row r="5832" spans="1:15" x14ac:dyDescent="0.3">
      <c r="A5832">
        <v>194494</v>
      </c>
      <c r="B5832">
        <v>122</v>
      </c>
      <c r="C5832" t="s">
        <v>552</v>
      </c>
      <c r="D5832" t="s">
        <v>2773</v>
      </c>
      <c r="E5832" t="s">
        <v>4092</v>
      </c>
      <c r="F5832" s="440">
        <v>46035</v>
      </c>
      <c r="G5832">
        <v>25044</v>
      </c>
      <c r="H5832" t="s">
        <v>5964</v>
      </c>
      <c r="I5832" t="s">
        <v>4764</v>
      </c>
      <c r="J5832">
        <v>12</v>
      </c>
      <c r="K5832" t="s">
        <v>5601</v>
      </c>
      <c r="L5832">
        <v>1713.6</v>
      </c>
      <c r="M5832">
        <v>142.80000000000001</v>
      </c>
      <c r="N5832" t="s">
        <v>4764</v>
      </c>
      <c r="O5832" t="s">
        <v>461</v>
      </c>
    </row>
    <row r="5833" spans="1:15" x14ac:dyDescent="0.3">
      <c r="A5833">
        <v>194493</v>
      </c>
      <c r="B5833">
        <v>122</v>
      </c>
      <c r="C5833" t="s">
        <v>552</v>
      </c>
      <c r="D5833" t="s">
        <v>2704</v>
      </c>
      <c r="E5833" t="s">
        <v>4093</v>
      </c>
      <c r="F5833" s="440">
        <v>46032</v>
      </c>
      <c r="G5833">
        <v>19621</v>
      </c>
      <c r="H5833" t="s">
        <v>5931</v>
      </c>
      <c r="I5833" t="s">
        <v>6085</v>
      </c>
      <c r="J5833">
        <v>4</v>
      </c>
      <c r="K5833" t="s">
        <v>5598</v>
      </c>
      <c r="L5833">
        <v>13.04</v>
      </c>
      <c r="M5833">
        <v>3.26</v>
      </c>
      <c r="N5833" t="s">
        <v>6085</v>
      </c>
      <c r="O5833" t="s">
        <v>461</v>
      </c>
    </row>
    <row r="5834" spans="1:15" x14ac:dyDescent="0.3">
      <c r="A5834">
        <v>194493</v>
      </c>
      <c r="B5834">
        <v>122</v>
      </c>
      <c r="C5834" t="s">
        <v>552</v>
      </c>
      <c r="D5834" t="s">
        <v>2704</v>
      </c>
      <c r="E5834" t="s">
        <v>4093</v>
      </c>
      <c r="F5834" s="440">
        <v>46032</v>
      </c>
      <c r="G5834">
        <v>19589</v>
      </c>
      <c r="H5834" t="s">
        <v>5943</v>
      </c>
      <c r="I5834" t="s">
        <v>6085</v>
      </c>
      <c r="J5834">
        <v>3.1</v>
      </c>
      <c r="K5834" t="s">
        <v>5598</v>
      </c>
      <c r="L5834">
        <v>33.630000000000003</v>
      </c>
      <c r="M5834">
        <v>10.848387000000001</v>
      </c>
      <c r="N5834" t="s">
        <v>6085</v>
      </c>
      <c r="O5834" t="s">
        <v>461</v>
      </c>
    </row>
    <row r="5835" spans="1:15" x14ac:dyDescent="0.3">
      <c r="A5835">
        <v>194493</v>
      </c>
      <c r="B5835">
        <v>122</v>
      </c>
      <c r="C5835" t="s">
        <v>552</v>
      </c>
      <c r="D5835" t="s">
        <v>2704</v>
      </c>
      <c r="E5835" t="s">
        <v>4093</v>
      </c>
      <c r="F5835" s="440">
        <v>46032</v>
      </c>
      <c r="G5835">
        <v>19485</v>
      </c>
      <c r="H5835" t="s">
        <v>5935</v>
      </c>
      <c r="I5835" t="s">
        <v>6085</v>
      </c>
      <c r="J5835">
        <v>0.2</v>
      </c>
      <c r="K5835" t="s">
        <v>5598</v>
      </c>
      <c r="L5835">
        <v>29</v>
      </c>
      <c r="M5835">
        <v>145</v>
      </c>
      <c r="N5835" t="s">
        <v>6085</v>
      </c>
      <c r="O5835" t="s">
        <v>461</v>
      </c>
    </row>
    <row r="5836" spans="1:15" x14ac:dyDescent="0.3">
      <c r="A5836">
        <v>194493</v>
      </c>
      <c r="B5836">
        <v>122</v>
      </c>
      <c r="C5836" t="s">
        <v>552</v>
      </c>
      <c r="D5836" t="s">
        <v>2704</v>
      </c>
      <c r="E5836" t="s">
        <v>4093</v>
      </c>
      <c r="F5836" s="440">
        <v>46032</v>
      </c>
      <c r="G5836">
        <v>19751</v>
      </c>
      <c r="H5836" t="s">
        <v>5938</v>
      </c>
      <c r="I5836" t="s">
        <v>6085</v>
      </c>
      <c r="J5836">
        <v>5</v>
      </c>
      <c r="K5836" t="s">
        <v>5598</v>
      </c>
      <c r="L5836">
        <v>52.2</v>
      </c>
      <c r="M5836">
        <v>10.44</v>
      </c>
      <c r="N5836" t="s">
        <v>6085</v>
      </c>
      <c r="O5836" t="s">
        <v>461</v>
      </c>
    </row>
    <row r="5837" spans="1:15" x14ac:dyDescent="0.3">
      <c r="A5837">
        <v>194493</v>
      </c>
      <c r="B5837">
        <v>122</v>
      </c>
      <c r="C5837" t="s">
        <v>552</v>
      </c>
      <c r="D5837" t="s">
        <v>2704</v>
      </c>
      <c r="E5837" t="s">
        <v>4093</v>
      </c>
      <c r="F5837" s="440">
        <v>46032</v>
      </c>
      <c r="G5837">
        <v>19632</v>
      </c>
      <c r="H5837" t="s">
        <v>5926</v>
      </c>
      <c r="I5837" t="s">
        <v>6085</v>
      </c>
      <c r="J5837">
        <v>2</v>
      </c>
      <c r="K5837" t="s">
        <v>5598</v>
      </c>
      <c r="L5837">
        <v>4.0599999999999996</v>
      </c>
      <c r="M5837">
        <v>2.0299999999999998</v>
      </c>
      <c r="N5837" t="s">
        <v>6085</v>
      </c>
      <c r="O5837" t="s">
        <v>461</v>
      </c>
    </row>
    <row r="5838" spans="1:15" x14ac:dyDescent="0.3">
      <c r="A5838">
        <v>194493</v>
      </c>
      <c r="B5838">
        <v>122</v>
      </c>
      <c r="C5838" t="s">
        <v>552</v>
      </c>
      <c r="D5838" t="s">
        <v>2704</v>
      </c>
      <c r="E5838" t="s">
        <v>4093</v>
      </c>
      <c r="F5838" s="440">
        <v>46032</v>
      </c>
      <c r="G5838">
        <v>23184</v>
      </c>
      <c r="H5838" t="s">
        <v>5956</v>
      </c>
      <c r="I5838" t="s">
        <v>6085</v>
      </c>
      <c r="J5838">
        <v>0.5</v>
      </c>
      <c r="K5838" t="s">
        <v>5598</v>
      </c>
      <c r="L5838">
        <v>8.6999999999999993</v>
      </c>
      <c r="M5838">
        <v>17.399999999999999</v>
      </c>
      <c r="N5838" t="s">
        <v>6085</v>
      </c>
      <c r="O5838" t="s">
        <v>461</v>
      </c>
    </row>
    <row r="5839" spans="1:15" x14ac:dyDescent="0.3">
      <c r="A5839">
        <v>194492</v>
      </c>
      <c r="B5839">
        <v>122</v>
      </c>
      <c r="C5839" t="s">
        <v>552</v>
      </c>
      <c r="D5839" t="s">
        <v>3843</v>
      </c>
      <c r="E5839" t="s">
        <v>4094</v>
      </c>
      <c r="F5839" s="440">
        <v>46035</v>
      </c>
      <c r="G5839">
        <v>17190</v>
      </c>
      <c r="H5839" t="s">
        <v>6177</v>
      </c>
      <c r="I5839" t="s">
        <v>6097</v>
      </c>
      <c r="J5839">
        <v>4</v>
      </c>
      <c r="K5839" t="s">
        <v>5605</v>
      </c>
      <c r="L5839">
        <v>32.24</v>
      </c>
      <c r="M5839">
        <v>8.06</v>
      </c>
      <c r="N5839" t="s">
        <v>6099</v>
      </c>
      <c r="O5839" t="s">
        <v>461</v>
      </c>
    </row>
    <row r="5840" spans="1:15" x14ac:dyDescent="0.3">
      <c r="A5840">
        <v>194492</v>
      </c>
      <c r="B5840">
        <v>122</v>
      </c>
      <c r="C5840" t="s">
        <v>552</v>
      </c>
      <c r="D5840" t="s">
        <v>3843</v>
      </c>
      <c r="E5840" t="s">
        <v>4094</v>
      </c>
      <c r="F5840" s="440">
        <v>46035</v>
      </c>
      <c r="G5840">
        <v>17196</v>
      </c>
      <c r="H5840" t="s">
        <v>6192</v>
      </c>
      <c r="I5840" t="s">
        <v>6097</v>
      </c>
      <c r="J5840">
        <v>5</v>
      </c>
      <c r="K5840" t="s">
        <v>5605</v>
      </c>
      <c r="L5840">
        <v>31.75</v>
      </c>
      <c r="M5840">
        <v>6.35</v>
      </c>
      <c r="N5840" t="s">
        <v>6099</v>
      </c>
      <c r="O5840" t="s">
        <v>461</v>
      </c>
    </row>
    <row r="5841" spans="1:15" x14ac:dyDescent="0.3">
      <c r="A5841">
        <v>194492</v>
      </c>
      <c r="B5841">
        <v>122</v>
      </c>
      <c r="C5841" t="s">
        <v>552</v>
      </c>
      <c r="D5841" t="s">
        <v>3843</v>
      </c>
      <c r="E5841" t="s">
        <v>4094</v>
      </c>
      <c r="F5841" s="440">
        <v>46035</v>
      </c>
      <c r="G5841">
        <v>21783</v>
      </c>
      <c r="H5841" t="s">
        <v>6216</v>
      </c>
      <c r="I5841" t="s">
        <v>6102</v>
      </c>
      <c r="J5841">
        <v>4</v>
      </c>
      <c r="K5841" t="s">
        <v>5613</v>
      </c>
      <c r="L5841">
        <v>43.8</v>
      </c>
      <c r="M5841">
        <v>10.95</v>
      </c>
      <c r="N5841" t="s">
        <v>6099</v>
      </c>
      <c r="O5841" t="s">
        <v>461</v>
      </c>
    </row>
    <row r="5842" spans="1:15" x14ac:dyDescent="0.3">
      <c r="A5842">
        <v>194492</v>
      </c>
      <c r="B5842">
        <v>122</v>
      </c>
      <c r="C5842" t="s">
        <v>552</v>
      </c>
      <c r="D5842" t="s">
        <v>3843</v>
      </c>
      <c r="E5842" t="s">
        <v>4094</v>
      </c>
      <c r="F5842" s="440">
        <v>46035</v>
      </c>
      <c r="G5842">
        <v>17001</v>
      </c>
      <c r="H5842" t="s">
        <v>6184</v>
      </c>
      <c r="I5842" t="s">
        <v>6097</v>
      </c>
      <c r="J5842">
        <v>25</v>
      </c>
      <c r="K5842" t="s">
        <v>5613</v>
      </c>
      <c r="L5842">
        <v>115</v>
      </c>
      <c r="M5842">
        <v>4.5999999999999996</v>
      </c>
      <c r="N5842" t="s">
        <v>6099</v>
      </c>
      <c r="O5842" t="s">
        <v>461</v>
      </c>
    </row>
    <row r="5843" spans="1:15" x14ac:dyDescent="0.3">
      <c r="A5843">
        <v>194492</v>
      </c>
      <c r="B5843">
        <v>122</v>
      </c>
      <c r="C5843" t="s">
        <v>552</v>
      </c>
      <c r="D5843" t="s">
        <v>3843</v>
      </c>
      <c r="E5843" t="s">
        <v>4094</v>
      </c>
      <c r="F5843" s="440">
        <v>46035</v>
      </c>
      <c r="G5843">
        <v>27393</v>
      </c>
      <c r="H5843" t="s">
        <v>6133</v>
      </c>
      <c r="I5843" t="s">
        <v>6097</v>
      </c>
      <c r="J5843">
        <v>4</v>
      </c>
      <c r="K5843" t="s">
        <v>5613</v>
      </c>
      <c r="L5843">
        <v>82</v>
      </c>
      <c r="M5843">
        <v>20.5</v>
      </c>
      <c r="N5843" t="s">
        <v>6099</v>
      </c>
      <c r="O5843" t="s">
        <v>461</v>
      </c>
    </row>
    <row r="5844" spans="1:15" x14ac:dyDescent="0.3">
      <c r="A5844">
        <v>194492</v>
      </c>
      <c r="B5844">
        <v>122</v>
      </c>
      <c r="C5844" t="s">
        <v>552</v>
      </c>
      <c r="D5844" t="s">
        <v>3843</v>
      </c>
      <c r="E5844" t="s">
        <v>4094</v>
      </c>
      <c r="F5844" s="440">
        <v>46035</v>
      </c>
      <c r="G5844">
        <v>17361</v>
      </c>
      <c r="H5844" t="s">
        <v>6136</v>
      </c>
      <c r="I5844" t="s">
        <v>6097</v>
      </c>
      <c r="J5844">
        <v>4</v>
      </c>
      <c r="K5844" t="s">
        <v>5605</v>
      </c>
      <c r="L5844">
        <v>30.4</v>
      </c>
      <c r="M5844">
        <v>7.6</v>
      </c>
      <c r="N5844" t="s">
        <v>6099</v>
      </c>
      <c r="O5844" t="s">
        <v>461</v>
      </c>
    </row>
    <row r="5845" spans="1:15" x14ac:dyDescent="0.3">
      <c r="A5845">
        <v>194490</v>
      </c>
      <c r="B5845">
        <v>122</v>
      </c>
      <c r="C5845" t="s">
        <v>552</v>
      </c>
      <c r="D5845" t="s">
        <v>2520</v>
      </c>
      <c r="E5845" t="s">
        <v>4095</v>
      </c>
      <c r="F5845" s="440">
        <v>46035</v>
      </c>
      <c r="G5845">
        <v>19787</v>
      </c>
      <c r="H5845" t="s">
        <v>5914</v>
      </c>
      <c r="I5845" t="s">
        <v>6085</v>
      </c>
      <c r="J5845">
        <v>30</v>
      </c>
      <c r="K5845" t="s">
        <v>5598</v>
      </c>
      <c r="L5845">
        <v>147</v>
      </c>
      <c r="M5845">
        <v>4.9000000000000004</v>
      </c>
      <c r="N5845" t="s">
        <v>6085</v>
      </c>
      <c r="O5845" t="s">
        <v>461</v>
      </c>
    </row>
    <row r="5846" spans="1:15" x14ac:dyDescent="0.3">
      <c r="A5846">
        <v>194490</v>
      </c>
      <c r="B5846">
        <v>122</v>
      </c>
      <c r="C5846" t="s">
        <v>552</v>
      </c>
      <c r="D5846" t="s">
        <v>2520</v>
      </c>
      <c r="E5846" t="s">
        <v>4095</v>
      </c>
      <c r="F5846" s="440">
        <v>46035</v>
      </c>
      <c r="G5846">
        <v>24083</v>
      </c>
      <c r="H5846" t="s">
        <v>5924</v>
      </c>
      <c r="I5846" t="s">
        <v>6085</v>
      </c>
      <c r="J5846">
        <v>25</v>
      </c>
      <c r="K5846" t="s">
        <v>5598</v>
      </c>
      <c r="L5846">
        <v>106.25</v>
      </c>
      <c r="M5846">
        <v>4.25</v>
      </c>
      <c r="N5846" t="s">
        <v>6085</v>
      </c>
      <c r="O5846" t="s">
        <v>461</v>
      </c>
    </row>
    <row r="5847" spans="1:15" x14ac:dyDescent="0.3">
      <c r="A5847">
        <v>194490</v>
      </c>
      <c r="B5847">
        <v>122</v>
      </c>
      <c r="C5847" t="s">
        <v>552</v>
      </c>
      <c r="D5847" t="s">
        <v>2520</v>
      </c>
      <c r="E5847" t="s">
        <v>4095</v>
      </c>
      <c r="F5847" s="440">
        <v>46035</v>
      </c>
      <c r="G5847">
        <v>19505</v>
      </c>
      <c r="H5847" t="s">
        <v>5978</v>
      </c>
      <c r="I5847" t="s">
        <v>6085</v>
      </c>
      <c r="J5847">
        <v>1</v>
      </c>
      <c r="K5847" t="s">
        <v>5598</v>
      </c>
      <c r="L5847">
        <v>11.5</v>
      </c>
      <c r="M5847">
        <v>11.5</v>
      </c>
      <c r="N5847" t="s">
        <v>6085</v>
      </c>
      <c r="O5847" t="s">
        <v>461</v>
      </c>
    </row>
    <row r="5848" spans="1:15" x14ac:dyDescent="0.3">
      <c r="A5848">
        <v>194490</v>
      </c>
      <c r="B5848">
        <v>122</v>
      </c>
      <c r="C5848" t="s">
        <v>552</v>
      </c>
      <c r="D5848" t="s">
        <v>2520</v>
      </c>
      <c r="E5848" t="s">
        <v>4095</v>
      </c>
      <c r="F5848" s="440">
        <v>46035</v>
      </c>
      <c r="G5848">
        <v>19575</v>
      </c>
      <c r="H5848" t="s">
        <v>5944</v>
      </c>
      <c r="I5848" t="s">
        <v>6085</v>
      </c>
      <c r="J5848">
        <v>0.2</v>
      </c>
      <c r="K5848" t="s">
        <v>5598</v>
      </c>
      <c r="L5848">
        <v>5</v>
      </c>
      <c r="M5848">
        <v>25</v>
      </c>
      <c r="N5848" t="s">
        <v>6085</v>
      </c>
      <c r="O5848" t="s">
        <v>461</v>
      </c>
    </row>
    <row r="5849" spans="1:15" x14ac:dyDescent="0.3">
      <c r="A5849">
        <v>194490</v>
      </c>
      <c r="B5849">
        <v>122</v>
      </c>
      <c r="C5849" t="s">
        <v>552</v>
      </c>
      <c r="D5849" t="s">
        <v>2520</v>
      </c>
      <c r="E5849" t="s">
        <v>4095</v>
      </c>
      <c r="F5849" s="440">
        <v>46035</v>
      </c>
      <c r="G5849">
        <v>19476</v>
      </c>
      <c r="H5849" t="s">
        <v>6017</v>
      </c>
      <c r="I5849" t="s">
        <v>6085</v>
      </c>
      <c r="J5849">
        <v>0.6</v>
      </c>
      <c r="K5849" t="s">
        <v>5598</v>
      </c>
      <c r="L5849">
        <v>42</v>
      </c>
      <c r="M5849">
        <v>70</v>
      </c>
      <c r="N5849" t="s">
        <v>6085</v>
      </c>
      <c r="O5849" t="s">
        <v>461</v>
      </c>
    </row>
    <row r="5850" spans="1:15" x14ac:dyDescent="0.3">
      <c r="A5850">
        <v>194490</v>
      </c>
      <c r="B5850">
        <v>122</v>
      </c>
      <c r="C5850" t="s">
        <v>552</v>
      </c>
      <c r="D5850" t="s">
        <v>2520</v>
      </c>
      <c r="E5850" t="s">
        <v>4095</v>
      </c>
      <c r="F5850" s="440">
        <v>46035</v>
      </c>
      <c r="G5850">
        <v>19480</v>
      </c>
      <c r="H5850" t="s">
        <v>5936</v>
      </c>
      <c r="I5850" t="s">
        <v>6085</v>
      </c>
      <c r="J5850">
        <v>0.2</v>
      </c>
      <c r="K5850" t="s">
        <v>5598</v>
      </c>
      <c r="L5850">
        <v>2.6</v>
      </c>
      <c r="M5850">
        <v>13</v>
      </c>
      <c r="N5850" t="s">
        <v>6085</v>
      </c>
      <c r="O5850" t="s">
        <v>461</v>
      </c>
    </row>
    <row r="5851" spans="1:15" x14ac:dyDescent="0.3">
      <c r="A5851">
        <v>194490</v>
      </c>
      <c r="B5851">
        <v>122</v>
      </c>
      <c r="C5851" t="s">
        <v>552</v>
      </c>
      <c r="D5851" t="s">
        <v>2520</v>
      </c>
      <c r="E5851" t="s">
        <v>4095</v>
      </c>
      <c r="F5851" s="440">
        <v>46035</v>
      </c>
      <c r="G5851">
        <v>19498</v>
      </c>
      <c r="H5851" t="s">
        <v>5979</v>
      </c>
      <c r="I5851" t="s">
        <v>6085</v>
      </c>
      <c r="J5851">
        <v>0.8</v>
      </c>
      <c r="K5851" t="s">
        <v>5598</v>
      </c>
      <c r="L5851">
        <v>10.24</v>
      </c>
      <c r="M5851">
        <v>12.8</v>
      </c>
      <c r="N5851" t="s">
        <v>6085</v>
      </c>
      <c r="O5851" t="s">
        <v>461</v>
      </c>
    </row>
    <row r="5852" spans="1:15" x14ac:dyDescent="0.3">
      <c r="A5852">
        <v>194490</v>
      </c>
      <c r="B5852">
        <v>122</v>
      </c>
      <c r="C5852" t="s">
        <v>552</v>
      </c>
      <c r="D5852" t="s">
        <v>2520</v>
      </c>
      <c r="E5852" t="s">
        <v>4095</v>
      </c>
      <c r="F5852" s="440">
        <v>46035</v>
      </c>
      <c r="G5852">
        <v>19488</v>
      </c>
      <c r="H5852" t="s">
        <v>5930</v>
      </c>
      <c r="I5852" t="s">
        <v>6085</v>
      </c>
      <c r="J5852">
        <v>0.6</v>
      </c>
      <c r="K5852" t="s">
        <v>5598</v>
      </c>
      <c r="L5852">
        <v>7.2</v>
      </c>
      <c r="M5852">
        <v>12</v>
      </c>
      <c r="N5852" t="s">
        <v>6085</v>
      </c>
      <c r="O5852" t="s">
        <v>461</v>
      </c>
    </row>
    <row r="5853" spans="1:15" x14ac:dyDescent="0.3">
      <c r="A5853">
        <v>194490</v>
      </c>
      <c r="B5853">
        <v>122</v>
      </c>
      <c r="C5853" t="s">
        <v>552</v>
      </c>
      <c r="D5853" t="s">
        <v>2520</v>
      </c>
      <c r="E5853" t="s">
        <v>4095</v>
      </c>
      <c r="F5853" s="440">
        <v>46035</v>
      </c>
      <c r="G5853">
        <v>23195</v>
      </c>
      <c r="H5853" t="s">
        <v>5951</v>
      </c>
      <c r="I5853" t="s">
        <v>6085</v>
      </c>
      <c r="J5853">
        <v>0.3</v>
      </c>
      <c r="K5853" t="s">
        <v>5598</v>
      </c>
      <c r="L5853">
        <v>3.6</v>
      </c>
      <c r="M5853">
        <v>12</v>
      </c>
      <c r="N5853" t="s">
        <v>6085</v>
      </c>
      <c r="O5853" t="s">
        <v>461</v>
      </c>
    </row>
    <row r="5854" spans="1:15" x14ac:dyDescent="0.3">
      <c r="A5854">
        <v>194490</v>
      </c>
      <c r="B5854">
        <v>122</v>
      </c>
      <c r="C5854" t="s">
        <v>552</v>
      </c>
      <c r="D5854" t="s">
        <v>2520</v>
      </c>
      <c r="E5854" t="s">
        <v>4095</v>
      </c>
      <c r="F5854" s="440">
        <v>46035</v>
      </c>
      <c r="G5854">
        <v>23236</v>
      </c>
      <c r="H5854" t="s">
        <v>5934</v>
      </c>
      <c r="I5854" t="s">
        <v>6085</v>
      </c>
      <c r="J5854">
        <v>2</v>
      </c>
      <c r="K5854" t="s">
        <v>5598</v>
      </c>
      <c r="L5854">
        <v>12</v>
      </c>
      <c r="M5854">
        <v>6</v>
      </c>
      <c r="N5854" t="s">
        <v>6085</v>
      </c>
      <c r="O5854" t="s">
        <v>461</v>
      </c>
    </row>
    <row r="5855" spans="1:15" x14ac:dyDescent="0.3">
      <c r="A5855">
        <v>194490</v>
      </c>
      <c r="B5855">
        <v>122</v>
      </c>
      <c r="C5855" t="s">
        <v>552</v>
      </c>
      <c r="D5855" t="s">
        <v>2520</v>
      </c>
      <c r="E5855" t="s">
        <v>4095</v>
      </c>
      <c r="F5855" s="440">
        <v>46035</v>
      </c>
      <c r="G5855">
        <v>23359</v>
      </c>
      <c r="H5855" t="s">
        <v>5939</v>
      </c>
      <c r="I5855" t="s">
        <v>6085</v>
      </c>
      <c r="J5855">
        <v>15</v>
      </c>
      <c r="K5855" t="s">
        <v>5598</v>
      </c>
      <c r="L5855">
        <v>45</v>
      </c>
      <c r="M5855">
        <v>3</v>
      </c>
      <c r="N5855" t="s">
        <v>6085</v>
      </c>
      <c r="O5855" t="s">
        <v>461</v>
      </c>
    </row>
    <row r="5856" spans="1:15" x14ac:dyDescent="0.3">
      <c r="A5856">
        <v>194490</v>
      </c>
      <c r="B5856">
        <v>122</v>
      </c>
      <c r="C5856" t="s">
        <v>552</v>
      </c>
      <c r="D5856" t="s">
        <v>2520</v>
      </c>
      <c r="E5856" t="s">
        <v>4095</v>
      </c>
      <c r="F5856" s="440">
        <v>46035</v>
      </c>
      <c r="G5856">
        <v>23095</v>
      </c>
      <c r="H5856" t="s">
        <v>5942</v>
      </c>
      <c r="I5856" t="s">
        <v>6085</v>
      </c>
      <c r="J5856">
        <v>100</v>
      </c>
      <c r="K5856" t="s">
        <v>5613</v>
      </c>
      <c r="L5856">
        <v>97</v>
      </c>
      <c r="M5856">
        <v>0.97</v>
      </c>
      <c r="N5856" t="s">
        <v>6085</v>
      </c>
      <c r="O5856" t="s">
        <v>461</v>
      </c>
    </row>
    <row r="5857" spans="1:15" x14ac:dyDescent="0.3">
      <c r="A5857">
        <v>194489</v>
      </c>
      <c r="B5857">
        <v>122</v>
      </c>
      <c r="C5857" t="s">
        <v>552</v>
      </c>
      <c r="D5857" t="s">
        <v>2709</v>
      </c>
      <c r="E5857" t="s">
        <v>4096</v>
      </c>
      <c r="F5857" s="440">
        <v>46035</v>
      </c>
      <c r="G5857">
        <v>23082</v>
      </c>
      <c r="H5857" t="s">
        <v>5697</v>
      </c>
      <c r="I5857" t="s">
        <v>6085</v>
      </c>
      <c r="J5857">
        <v>12</v>
      </c>
      <c r="K5857" t="s">
        <v>5598</v>
      </c>
      <c r="L5857">
        <v>946.8</v>
      </c>
      <c r="M5857">
        <v>78.900000000000006</v>
      </c>
      <c r="N5857" t="s">
        <v>6085</v>
      </c>
      <c r="O5857" t="s">
        <v>461</v>
      </c>
    </row>
    <row r="5858" spans="1:15" x14ac:dyDescent="0.3">
      <c r="A5858">
        <v>194487</v>
      </c>
      <c r="B5858">
        <v>122</v>
      </c>
      <c r="C5858" t="s">
        <v>552</v>
      </c>
      <c r="D5858" t="s">
        <v>2704</v>
      </c>
      <c r="E5858" t="s">
        <v>4097</v>
      </c>
      <c r="F5858" s="440">
        <v>46035</v>
      </c>
      <c r="G5858">
        <v>19558</v>
      </c>
      <c r="H5858" t="s">
        <v>5950</v>
      </c>
      <c r="I5858" t="s">
        <v>6085</v>
      </c>
      <c r="J5858">
        <v>0.55000000000000004</v>
      </c>
      <c r="K5858" t="s">
        <v>5598</v>
      </c>
      <c r="L5858">
        <v>6.82</v>
      </c>
      <c r="M5858">
        <v>12.4</v>
      </c>
      <c r="N5858" t="s">
        <v>6085</v>
      </c>
      <c r="O5858" t="s">
        <v>461</v>
      </c>
    </row>
    <row r="5859" spans="1:15" x14ac:dyDescent="0.3">
      <c r="A5859">
        <v>194487</v>
      </c>
      <c r="B5859">
        <v>122</v>
      </c>
      <c r="C5859" t="s">
        <v>552</v>
      </c>
      <c r="D5859" t="s">
        <v>2704</v>
      </c>
      <c r="E5859" t="s">
        <v>4097</v>
      </c>
      <c r="F5859" s="440">
        <v>46035</v>
      </c>
      <c r="G5859">
        <v>19562</v>
      </c>
      <c r="H5859" t="s">
        <v>5946</v>
      </c>
      <c r="I5859" t="s">
        <v>6085</v>
      </c>
      <c r="J5859">
        <v>0.4</v>
      </c>
      <c r="K5859" t="s">
        <v>5598</v>
      </c>
      <c r="L5859">
        <v>3.48</v>
      </c>
      <c r="M5859">
        <v>8.6999999999999993</v>
      </c>
      <c r="N5859" t="s">
        <v>6085</v>
      </c>
      <c r="O5859" t="s">
        <v>461</v>
      </c>
    </row>
    <row r="5860" spans="1:15" x14ac:dyDescent="0.3">
      <c r="A5860">
        <v>194487</v>
      </c>
      <c r="B5860">
        <v>122</v>
      </c>
      <c r="C5860" t="s">
        <v>552</v>
      </c>
      <c r="D5860" t="s">
        <v>2704</v>
      </c>
      <c r="E5860" t="s">
        <v>4097</v>
      </c>
      <c r="F5860" s="440">
        <v>46035</v>
      </c>
      <c r="G5860">
        <v>19751</v>
      </c>
      <c r="H5860" t="s">
        <v>5938</v>
      </c>
      <c r="I5860" t="s">
        <v>6085</v>
      </c>
      <c r="J5860">
        <v>12</v>
      </c>
      <c r="K5860" t="s">
        <v>5598</v>
      </c>
      <c r="L5860">
        <v>155.76</v>
      </c>
      <c r="M5860">
        <v>12.98</v>
      </c>
      <c r="N5860" t="s">
        <v>6085</v>
      </c>
      <c r="O5860" t="s">
        <v>461</v>
      </c>
    </row>
    <row r="5861" spans="1:15" x14ac:dyDescent="0.3">
      <c r="A5861">
        <v>194487</v>
      </c>
      <c r="B5861">
        <v>122</v>
      </c>
      <c r="C5861" t="s">
        <v>552</v>
      </c>
      <c r="D5861" t="s">
        <v>2704</v>
      </c>
      <c r="E5861" t="s">
        <v>4097</v>
      </c>
      <c r="F5861" s="440">
        <v>46035</v>
      </c>
      <c r="G5861">
        <v>19759</v>
      </c>
      <c r="H5861" t="s">
        <v>6016</v>
      </c>
      <c r="I5861" t="s">
        <v>6085</v>
      </c>
      <c r="J5861">
        <v>5</v>
      </c>
      <c r="K5861" t="s">
        <v>5598</v>
      </c>
      <c r="L5861">
        <v>54.75</v>
      </c>
      <c r="M5861">
        <v>10.95</v>
      </c>
      <c r="N5861" t="s">
        <v>6085</v>
      </c>
      <c r="O5861" t="s">
        <v>461</v>
      </c>
    </row>
    <row r="5862" spans="1:15" x14ac:dyDescent="0.3">
      <c r="A5862">
        <v>194487</v>
      </c>
      <c r="B5862">
        <v>122</v>
      </c>
      <c r="C5862" t="s">
        <v>552</v>
      </c>
      <c r="D5862" t="s">
        <v>2704</v>
      </c>
      <c r="E5862" t="s">
        <v>4097</v>
      </c>
      <c r="F5862" s="440">
        <v>46035</v>
      </c>
      <c r="G5862">
        <v>23198</v>
      </c>
      <c r="H5862" t="s">
        <v>5947</v>
      </c>
      <c r="I5862" t="s">
        <v>6085</v>
      </c>
      <c r="J5862">
        <v>0.5</v>
      </c>
      <c r="K5862" t="s">
        <v>5598</v>
      </c>
      <c r="L5862">
        <v>4.3499999999999996</v>
      </c>
      <c r="M5862">
        <v>8.6999999999999993</v>
      </c>
      <c r="N5862" t="s">
        <v>6085</v>
      </c>
      <c r="O5862" t="s">
        <v>461</v>
      </c>
    </row>
    <row r="5863" spans="1:15" x14ac:dyDescent="0.3">
      <c r="A5863">
        <v>194487</v>
      </c>
      <c r="B5863">
        <v>122</v>
      </c>
      <c r="C5863" t="s">
        <v>552</v>
      </c>
      <c r="D5863" t="s">
        <v>2704</v>
      </c>
      <c r="E5863" t="s">
        <v>4097</v>
      </c>
      <c r="F5863" s="440">
        <v>46035</v>
      </c>
      <c r="G5863">
        <v>23389</v>
      </c>
      <c r="H5863" t="s">
        <v>5923</v>
      </c>
      <c r="I5863" t="s">
        <v>6085</v>
      </c>
      <c r="J5863">
        <v>2</v>
      </c>
      <c r="K5863" t="s">
        <v>5598</v>
      </c>
      <c r="L5863">
        <v>10.38</v>
      </c>
      <c r="M5863">
        <v>5.19</v>
      </c>
      <c r="N5863" t="s">
        <v>6085</v>
      </c>
      <c r="O5863" t="s">
        <v>461</v>
      </c>
    </row>
    <row r="5864" spans="1:15" x14ac:dyDescent="0.3">
      <c r="A5864">
        <v>194486</v>
      </c>
      <c r="B5864">
        <v>122</v>
      </c>
      <c r="C5864" t="s">
        <v>552</v>
      </c>
      <c r="D5864" t="s">
        <v>2868</v>
      </c>
      <c r="E5864" t="s">
        <v>4098</v>
      </c>
      <c r="F5864" s="440">
        <v>46035</v>
      </c>
      <c r="G5864">
        <v>19370</v>
      </c>
      <c r="H5864" t="s">
        <v>5695</v>
      </c>
      <c r="I5864" t="s">
        <v>6085</v>
      </c>
      <c r="J5864">
        <v>19.739999999999998</v>
      </c>
      <c r="K5864" t="s">
        <v>5598</v>
      </c>
      <c r="L5864">
        <v>1871.35</v>
      </c>
      <c r="M5864">
        <v>94.799898999999996</v>
      </c>
      <c r="N5864" t="s">
        <v>6085</v>
      </c>
      <c r="O5864" t="s">
        <v>461</v>
      </c>
    </row>
    <row r="5865" spans="1:15" x14ac:dyDescent="0.3">
      <c r="A5865">
        <v>194484</v>
      </c>
      <c r="B5865">
        <v>122</v>
      </c>
      <c r="C5865" t="s">
        <v>552</v>
      </c>
      <c r="D5865" t="s">
        <v>2684</v>
      </c>
      <c r="E5865" t="s">
        <v>4099</v>
      </c>
      <c r="F5865" s="440">
        <v>46035</v>
      </c>
      <c r="G5865">
        <v>26594</v>
      </c>
      <c r="H5865" t="s">
        <v>5698</v>
      </c>
      <c r="I5865" t="s">
        <v>6085</v>
      </c>
      <c r="J5865">
        <v>13.4</v>
      </c>
      <c r="K5865" t="s">
        <v>5598</v>
      </c>
      <c r="L5865">
        <v>1164.46</v>
      </c>
      <c r="M5865">
        <v>86.9</v>
      </c>
      <c r="N5865" t="s">
        <v>6085</v>
      </c>
      <c r="O5865" t="s">
        <v>461</v>
      </c>
    </row>
    <row r="5866" spans="1:15" x14ac:dyDescent="0.3">
      <c r="A5866">
        <v>194482</v>
      </c>
      <c r="B5866">
        <v>122</v>
      </c>
      <c r="C5866" t="s">
        <v>552</v>
      </c>
      <c r="D5866" t="s">
        <v>3769</v>
      </c>
      <c r="E5866" t="s">
        <v>4100</v>
      </c>
      <c r="F5866" s="440">
        <v>46035</v>
      </c>
      <c r="G5866">
        <v>19623</v>
      </c>
      <c r="H5866" t="s">
        <v>5929</v>
      </c>
      <c r="I5866" t="s">
        <v>6085</v>
      </c>
      <c r="J5866">
        <v>10</v>
      </c>
      <c r="K5866" t="s">
        <v>5598</v>
      </c>
      <c r="L5866">
        <v>40</v>
      </c>
      <c r="M5866">
        <v>4</v>
      </c>
      <c r="N5866" t="s">
        <v>6085</v>
      </c>
      <c r="O5866" t="s">
        <v>461</v>
      </c>
    </row>
    <row r="5867" spans="1:15" x14ac:dyDescent="0.3">
      <c r="A5867">
        <v>194482</v>
      </c>
      <c r="B5867">
        <v>122</v>
      </c>
      <c r="C5867" t="s">
        <v>552</v>
      </c>
      <c r="D5867" t="s">
        <v>3769</v>
      </c>
      <c r="E5867" t="s">
        <v>4100</v>
      </c>
      <c r="F5867" s="440">
        <v>46035</v>
      </c>
      <c r="G5867">
        <v>24509</v>
      </c>
      <c r="H5867" t="s">
        <v>5928</v>
      </c>
      <c r="I5867" t="s">
        <v>6085</v>
      </c>
      <c r="J5867">
        <v>5</v>
      </c>
      <c r="K5867" t="s">
        <v>5598</v>
      </c>
      <c r="L5867">
        <v>9.4</v>
      </c>
      <c r="M5867">
        <v>1.88</v>
      </c>
      <c r="N5867" t="s">
        <v>6085</v>
      </c>
      <c r="O5867" t="s">
        <v>461</v>
      </c>
    </row>
    <row r="5868" spans="1:15" x14ac:dyDescent="0.3">
      <c r="A5868">
        <v>194482</v>
      </c>
      <c r="B5868">
        <v>122</v>
      </c>
      <c r="C5868" t="s">
        <v>552</v>
      </c>
      <c r="D5868" t="s">
        <v>3769</v>
      </c>
      <c r="E5868" t="s">
        <v>4100</v>
      </c>
      <c r="F5868" s="440">
        <v>46035</v>
      </c>
      <c r="G5868">
        <v>19572</v>
      </c>
      <c r="H5868" t="s">
        <v>5945</v>
      </c>
      <c r="I5868" t="s">
        <v>6085</v>
      </c>
      <c r="J5868">
        <v>0.1</v>
      </c>
      <c r="K5868" t="s">
        <v>5598</v>
      </c>
      <c r="L5868">
        <v>1.5</v>
      </c>
      <c r="M5868">
        <v>15</v>
      </c>
      <c r="N5868" t="s">
        <v>6085</v>
      </c>
      <c r="O5868" t="s">
        <v>461</v>
      </c>
    </row>
    <row r="5869" spans="1:15" x14ac:dyDescent="0.3">
      <c r="A5869">
        <v>194482</v>
      </c>
      <c r="B5869">
        <v>122</v>
      </c>
      <c r="C5869" t="s">
        <v>552</v>
      </c>
      <c r="D5869" t="s">
        <v>3769</v>
      </c>
      <c r="E5869" t="s">
        <v>4100</v>
      </c>
      <c r="F5869" s="440">
        <v>46035</v>
      </c>
      <c r="G5869">
        <v>23096</v>
      </c>
      <c r="H5869" t="s">
        <v>5941</v>
      </c>
      <c r="I5869" t="s">
        <v>6085</v>
      </c>
      <c r="J5869">
        <v>30</v>
      </c>
      <c r="K5869" t="s">
        <v>5613</v>
      </c>
      <c r="L5869">
        <v>15</v>
      </c>
      <c r="M5869">
        <v>0.5</v>
      </c>
      <c r="N5869" t="s">
        <v>6085</v>
      </c>
      <c r="O5869" t="s">
        <v>461</v>
      </c>
    </row>
    <row r="5870" spans="1:15" x14ac:dyDescent="0.3">
      <c r="A5870">
        <v>194482</v>
      </c>
      <c r="B5870">
        <v>122</v>
      </c>
      <c r="C5870" t="s">
        <v>552</v>
      </c>
      <c r="D5870" t="s">
        <v>3769</v>
      </c>
      <c r="E5870" t="s">
        <v>4100</v>
      </c>
      <c r="F5870" s="440">
        <v>46035</v>
      </c>
      <c r="G5870">
        <v>25647</v>
      </c>
      <c r="H5870" t="s">
        <v>5918</v>
      </c>
      <c r="I5870" t="s">
        <v>6085</v>
      </c>
      <c r="J5870">
        <v>0.8</v>
      </c>
      <c r="K5870" t="s">
        <v>5598</v>
      </c>
      <c r="L5870">
        <v>16.66</v>
      </c>
      <c r="M5870">
        <v>20.824999999999999</v>
      </c>
      <c r="N5870" t="s">
        <v>6085</v>
      </c>
      <c r="O5870" t="s">
        <v>461</v>
      </c>
    </row>
    <row r="5871" spans="1:15" x14ac:dyDescent="0.3">
      <c r="A5871">
        <v>194482</v>
      </c>
      <c r="B5871">
        <v>122</v>
      </c>
      <c r="C5871" t="s">
        <v>552</v>
      </c>
      <c r="D5871" t="s">
        <v>3769</v>
      </c>
      <c r="E5871" t="s">
        <v>4100</v>
      </c>
      <c r="F5871" s="440">
        <v>46035</v>
      </c>
      <c r="G5871">
        <v>23390</v>
      </c>
      <c r="H5871" t="s">
        <v>5922</v>
      </c>
      <c r="I5871" t="s">
        <v>6085</v>
      </c>
      <c r="J5871">
        <v>4</v>
      </c>
      <c r="K5871" t="s">
        <v>5598</v>
      </c>
      <c r="L5871">
        <v>36.520000000000003</v>
      </c>
      <c r="M5871">
        <v>9.1300000000000008</v>
      </c>
      <c r="N5871" t="s">
        <v>6085</v>
      </c>
      <c r="O5871" t="s">
        <v>461</v>
      </c>
    </row>
    <row r="5872" spans="1:15" x14ac:dyDescent="0.3">
      <c r="A5872">
        <v>194482</v>
      </c>
      <c r="B5872">
        <v>122</v>
      </c>
      <c r="C5872" t="s">
        <v>552</v>
      </c>
      <c r="D5872" t="s">
        <v>3769</v>
      </c>
      <c r="E5872" t="s">
        <v>4100</v>
      </c>
      <c r="F5872" s="440">
        <v>46035</v>
      </c>
      <c r="G5872">
        <v>23361</v>
      </c>
      <c r="H5872" t="s">
        <v>5937</v>
      </c>
      <c r="I5872" t="s">
        <v>6085</v>
      </c>
      <c r="J5872">
        <v>30</v>
      </c>
      <c r="K5872" t="s">
        <v>5598</v>
      </c>
      <c r="L5872">
        <v>93.9</v>
      </c>
      <c r="M5872">
        <v>3.13</v>
      </c>
      <c r="N5872" t="s">
        <v>6085</v>
      </c>
      <c r="O5872" t="s">
        <v>461</v>
      </c>
    </row>
    <row r="5873" spans="1:15" x14ac:dyDescent="0.3">
      <c r="A5873">
        <v>194482</v>
      </c>
      <c r="B5873">
        <v>122</v>
      </c>
      <c r="C5873" t="s">
        <v>552</v>
      </c>
      <c r="D5873" t="s">
        <v>3769</v>
      </c>
      <c r="E5873" t="s">
        <v>4100</v>
      </c>
      <c r="F5873" s="440">
        <v>46035</v>
      </c>
      <c r="G5873">
        <v>23184</v>
      </c>
      <c r="H5873" t="s">
        <v>5956</v>
      </c>
      <c r="I5873" t="s">
        <v>6085</v>
      </c>
      <c r="J5873">
        <v>0.5</v>
      </c>
      <c r="K5873" t="s">
        <v>5598</v>
      </c>
      <c r="L5873">
        <v>4.38</v>
      </c>
      <c r="M5873">
        <v>8.76</v>
      </c>
      <c r="N5873" t="s">
        <v>6085</v>
      </c>
      <c r="O5873" t="s">
        <v>461</v>
      </c>
    </row>
    <row r="5874" spans="1:15" x14ac:dyDescent="0.3">
      <c r="A5874">
        <v>194482</v>
      </c>
      <c r="B5874">
        <v>122</v>
      </c>
      <c r="C5874" t="s">
        <v>552</v>
      </c>
      <c r="D5874" t="s">
        <v>3769</v>
      </c>
      <c r="E5874" t="s">
        <v>4100</v>
      </c>
      <c r="F5874" s="440">
        <v>46035</v>
      </c>
      <c r="G5874">
        <v>19472</v>
      </c>
      <c r="H5874" t="s">
        <v>6064</v>
      </c>
      <c r="I5874" t="s">
        <v>6085</v>
      </c>
      <c r="J5874">
        <v>1</v>
      </c>
      <c r="K5874" t="s">
        <v>5598</v>
      </c>
      <c r="L5874">
        <v>21.88</v>
      </c>
      <c r="M5874">
        <v>21.88</v>
      </c>
      <c r="N5874" t="s">
        <v>6085</v>
      </c>
      <c r="O5874" t="s">
        <v>461</v>
      </c>
    </row>
    <row r="5875" spans="1:15" x14ac:dyDescent="0.3">
      <c r="A5875">
        <v>194480</v>
      </c>
      <c r="B5875">
        <v>122</v>
      </c>
      <c r="C5875" t="s">
        <v>552</v>
      </c>
      <c r="D5875" t="s">
        <v>2733</v>
      </c>
      <c r="E5875" t="s">
        <v>4101</v>
      </c>
      <c r="F5875" s="440">
        <v>46035</v>
      </c>
      <c r="G5875">
        <v>24507</v>
      </c>
      <c r="H5875" t="s">
        <v>6109</v>
      </c>
      <c r="I5875" t="s">
        <v>6097</v>
      </c>
      <c r="J5875">
        <v>6</v>
      </c>
      <c r="K5875" t="s">
        <v>5622</v>
      </c>
      <c r="L5875">
        <v>536.34</v>
      </c>
      <c r="M5875">
        <v>89.39</v>
      </c>
      <c r="N5875" t="s">
        <v>6107</v>
      </c>
      <c r="O5875" t="s">
        <v>461</v>
      </c>
    </row>
    <row r="5876" spans="1:15" x14ac:dyDescent="0.3">
      <c r="A5876">
        <v>194480</v>
      </c>
      <c r="B5876">
        <v>122</v>
      </c>
      <c r="C5876" t="s">
        <v>552</v>
      </c>
      <c r="D5876" t="s">
        <v>2733</v>
      </c>
      <c r="E5876" t="s">
        <v>4101</v>
      </c>
      <c r="F5876" s="440">
        <v>46035</v>
      </c>
      <c r="G5876">
        <v>17303</v>
      </c>
      <c r="H5876" t="s">
        <v>6111</v>
      </c>
      <c r="I5876" t="s">
        <v>6097</v>
      </c>
      <c r="J5876">
        <v>4</v>
      </c>
      <c r="K5876" t="s">
        <v>5622</v>
      </c>
      <c r="L5876">
        <v>527.04</v>
      </c>
      <c r="M5876">
        <v>131.76</v>
      </c>
      <c r="N5876" t="s">
        <v>6107</v>
      </c>
      <c r="O5876" t="s">
        <v>461</v>
      </c>
    </row>
    <row r="5877" spans="1:15" x14ac:dyDescent="0.3">
      <c r="A5877">
        <v>194480</v>
      </c>
      <c r="B5877">
        <v>122</v>
      </c>
      <c r="C5877" t="s">
        <v>552</v>
      </c>
      <c r="D5877" t="s">
        <v>2733</v>
      </c>
      <c r="E5877" t="s">
        <v>4101</v>
      </c>
      <c r="F5877" s="440">
        <v>46035</v>
      </c>
      <c r="G5877">
        <v>26393</v>
      </c>
      <c r="H5877" t="s">
        <v>6112</v>
      </c>
      <c r="I5877" t="s">
        <v>6097</v>
      </c>
      <c r="J5877">
        <v>3</v>
      </c>
      <c r="K5877" t="s">
        <v>5622</v>
      </c>
      <c r="L5877">
        <v>345.72</v>
      </c>
      <c r="M5877">
        <v>115.24</v>
      </c>
      <c r="N5877" t="s">
        <v>6107</v>
      </c>
      <c r="O5877" t="s">
        <v>461</v>
      </c>
    </row>
    <row r="5878" spans="1:15" x14ac:dyDescent="0.3">
      <c r="A5878">
        <v>194480</v>
      </c>
      <c r="B5878">
        <v>122</v>
      </c>
      <c r="C5878" t="s">
        <v>552</v>
      </c>
      <c r="D5878" t="s">
        <v>2733</v>
      </c>
      <c r="E5878" t="s">
        <v>4101</v>
      </c>
      <c r="F5878" s="440">
        <v>46035</v>
      </c>
      <c r="G5878">
        <v>26395</v>
      </c>
      <c r="H5878" t="s">
        <v>6158</v>
      </c>
      <c r="I5878" t="s">
        <v>6097</v>
      </c>
      <c r="J5878">
        <v>3</v>
      </c>
      <c r="K5878" t="s">
        <v>5622</v>
      </c>
      <c r="L5878">
        <v>405.3</v>
      </c>
      <c r="M5878">
        <v>135.1</v>
      </c>
      <c r="N5878" t="s">
        <v>6107</v>
      </c>
      <c r="O5878" t="s">
        <v>461</v>
      </c>
    </row>
    <row r="5879" spans="1:15" x14ac:dyDescent="0.3">
      <c r="A5879">
        <v>194480</v>
      </c>
      <c r="B5879">
        <v>122</v>
      </c>
      <c r="C5879" t="s">
        <v>552</v>
      </c>
      <c r="D5879" t="s">
        <v>2733</v>
      </c>
      <c r="E5879" t="s">
        <v>4101</v>
      </c>
      <c r="F5879" s="440">
        <v>46035</v>
      </c>
      <c r="G5879">
        <v>24514</v>
      </c>
      <c r="H5879" t="s">
        <v>6110</v>
      </c>
      <c r="I5879" t="s">
        <v>6097</v>
      </c>
      <c r="J5879">
        <v>6</v>
      </c>
      <c r="K5879" t="s">
        <v>5622</v>
      </c>
      <c r="L5879">
        <v>778.02</v>
      </c>
      <c r="M5879">
        <v>129.66999999999999</v>
      </c>
      <c r="N5879" t="s">
        <v>6107</v>
      </c>
      <c r="O5879" t="s">
        <v>461</v>
      </c>
    </row>
    <row r="5880" spans="1:15" x14ac:dyDescent="0.3">
      <c r="A5880">
        <v>194480</v>
      </c>
      <c r="B5880">
        <v>122</v>
      </c>
      <c r="C5880" t="s">
        <v>552</v>
      </c>
      <c r="D5880" t="s">
        <v>2733</v>
      </c>
      <c r="E5880" t="s">
        <v>4101</v>
      </c>
      <c r="F5880" s="440">
        <v>46035</v>
      </c>
      <c r="G5880">
        <v>17204</v>
      </c>
      <c r="H5880" t="s">
        <v>6198</v>
      </c>
      <c r="I5880" t="s">
        <v>6097</v>
      </c>
      <c r="J5880">
        <v>6</v>
      </c>
      <c r="L5880">
        <v>950.52</v>
      </c>
      <c r="M5880">
        <v>158.41999999999999</v>
      </c>
      <c r="N5880" t="s">
        <v>6107</v>
      </c>
      <c r="O5880" t="s">
        <v>461</v>
      </c>
    </row>
    <row r="5881" spans="1:15" x14ac:dyDescent="0.3">
      <c r="A5881">
        <v>194479</v>
      </c>
      <c r="B5881">
        <v>122</v>
      </c>
      <c r="C5881" t="s">
        <v>552</v>
      </c>
      <c r="D5881" t="s">
        <v>3769</v>
      </c>
      <c r="E5881" t="s">
        <v>4102</v>
      </c>
      <c r="F5881" s="440">
        <v>46029</v>
      </c>
      <c r="G5881">
        <v>19607</v>
      </c>
      <c r="H5881" t="s">
        <v>6095</v>
      </c>
      <c r="I5881" t="s">
        <v>6085</v>
      </c>
      <c r="J5881">
        <v>5</v>
      </c>
      <c r="K5881" t="s">
        <v>5598</v>
      </c>
      <c r="L5881">
        <v>62.5</v>
      </c>
      <c r="M5881">
        <v>12.5</v>
      </c>
      <c r="N5881" t="s">
        <v>6085</v>
      </c>
      <c r="O5881" t="s">
        <v>461</v>
      </c>
    </row>
    <row r="5882" spans="1:15" x14ac:dyDescent="0.3">
      <c r="A5882">
        <v>194479</v>
      </c>
      <c r="B5882">
        <v>122</v>
      </c>
      <c r="C5882" t="s">
        <v>552</v>
      </c>
      <c r="D5882" t="s">
        <v>3769</v>
      </c>
      <c r="E5882" t="s">
        <v>4102</v>
      </c>
      <c r="F5882" s="440">
        <v>46029</v>
      </c>
      <c r="G5882">
        <v>26425</v>
      </c>
      <c r="H5882" t="s">
        <v>5949</v>
      </c>
      <c r="I5882" t="s">
        <v>6085</v>
      </c>
      <c r="J5882">
        <v>2</v>
      </c>
      <c r="K5882" t="s">
        <v>5598</v>
      </c>
      <c r="L5882">
        <v>56</v>
      </c>
      <c r="M5882">
        <v>28</v>
      </c>
      <c r="N5882" t="s">
        <v>6085</v>
      </c>
      <c r="O5882" t="s">
        <v>461</v>
      </c>
    </row>
    <row r="5883" spans="1:15" x14ac:dyDescent="0.3">
      <c r="A5883">
        <v>194479</v>
      </c>
      <c r="B5883">
        <v>122</v>
      </c>
      <c r="C5883" t="s">
        <v>552</v>
      </c>
      <c r="D5883" t="s">
        <v>3769</v>
      </c>
      <c r="E5883" t="s">
        <v>4102</v>
      </c>
      <c r="F5883" s="440">
        <v>46029</v>
      </c>
      <c r="G5883">
        <v>26631</v>
      </c>
      <c r="H5883" t="s">
        <v>6117</v>
      </c>
      <c r="I5883" t="s">
        <v>6085</v>
      </c>
      <c r="J5883">
        <v>1.5</v>
      </c>
      <c r="K5883" t="s">
        <v>5598</v>
      </c>
      <c r="L5883">
        <v>65.63</v>
      </c>
      <c r="M5883">
        <v>43.753332999999998</v>
      </c>
      <c r="N5883" t="s">
        <v>6085</v>
      </c>
      <c r="O5883" t="s">
        <v>461</v>
      </c>
    </row>
    <row r="5884" spans="1:15" x14ac:dyDescent="0.3">
      <c r="A5884">
        <v>194477</v>
      </c>
      <c r="B5884">
        <v>122</v>
      </c>
      <c r="C5884" t="s">
        <v>552</v>
      </c>
      <c r="D5884" t="s">
        <v>2727</v>
      </c>
      <c r="E5884" t="s">
        <v>4103</v>
      </c>
      <c r="F5884" s="440">
        <v>46034</v>
      </c>
      <c r="G5884">
        <v>26584</v>
      </c>
      <c r="H5884" t="s">
        <v>5713</v>
      </c>
      <c r="I5884" t="s">
        <v>6085</v>
      </c>
      <c r="J5884">
        <v>7.32</v>
      </c>
      <c r="K5884" t="s">
        <v>5598</v>
      </c>
      <c r="L5884">
        <v>592.91999999999996</v>
      </c>
      <c r="M5884">
        <v>81</v>
      </c>
      <c r="N5884" t="s">
        <v>6085</v>
      </c>
      <c r="O5884" t="s">
        <v>461</v>
      </c>
    </row>
    <row r="5885" spans="1:15" x14ac:dyDescent="0.3">
      <c r="A5885">
        <v>194477</v>
      </c>
      <c r="B5885">
        <v>122</v>
      </c>
      <c r="C5885" t="s">
        <v>552</v>
      </c>
      <c r="D5885" t="s">
        <v>2727</v>
      </c>
      <c r="E5885" t="s">
        <v>4103</v>
      </c>
      <c r="F5885" s="440">
        <v>46034</v>
      </c>
      <c r="G5885">
        <v>26580</v>
      </c>
      <c r="H5885" t="s">
        <v>5909</v>
      </c>
      <c r="I5885" t="s">
        <v>6085</v>
      </c>
      <c r="J5885">
        <v>8.3699999999999992</v>
      </c>
      <c r="K5885" t="s">
        <v>5598</v>
      </c>
      <c r="L5885">
        <v>937.44</v>
      </c>
      <c r="M5885">
        <v>112</v>
      </c>
      <c r="N5885" t="s">
        <v>6085</v>
      </c>
      <c r="O5885" t="s">
        <v>461</v>
      </c>
    </row>
    <row r="5886" spans="1:15" x14ac:dyDescent="0.3">
      <c r="A5886">
        <v>194465</v>
      </c>
      <c r="B5886">
        <v>122</v>
      </c>
      <c r="C5886" t="s">
        <v>552</v>
      </c>
      <c r="D5886" t="s">
        <v>2729</v>
      </c>
      <c r="E5886" t="s">
        <v>4104</v>
      </c>
      <c r="F5886" s="440">
        <v>46035</v>
      </c>
      <c r="G5886">
        <v>19034</v>
      </c>
      <c r="H5886" t="s">
        <v>5712</v>
      </c>
      <c r="I5886" t="s">
        <v>6085</v>
      </c>
      <c r="J5886">
        <v>25.5</v>
      </c>
      <c r="K5886" t="s">
        <v>5598</v>
      </c>
      <c r="L5886">
        <v>255</v>
      </c>
      <c r="M5886">
        <v>10</v>
      </c>
      <c r="N5886" t="s">
        <v>6085</v>
      </c>
      <c r="O5886" t="s">
        <v>461</v>
      </c>
    </row>
    <row r="5887" spans="1:15" x14ac:dyDescent="0.3">
      <c r="A5887">
        <v>194465</v>
      </c>
      <c r="B5887">
        <v>122</v>
      </c>
      <c r="C5887" t="s">
        <v>552</v>
      </c>
      <c r="D5887" t="s">
        <v>2729</v>
      </c>
      <c r="E5887" t="s">
        <v>4104</v>
      </c>
      <c r="F5887" s="440">
        <v>46035</v>
      </c>
      <c r="G5887">
        <v>25128</v>
      </c>
      <c r="H5887" t="s">
        <v>5897</v>
      </c>
      <c r="I5887" t="s">
        <v>6085</v>
      </c>
      <c r="J5887">
        <v>15.5</v>
      </c>
      <c r="K5887" t="s">
        <v>5598</v>
      </c>
      <c r="L5887">
        <v>602.95000000000005</v>
      </c>
      <c r="M5887">
        <v>38.9</v>
      </c>
      <c r="N5887" t="s">
        <v>6085</v>
      </c>
      <c r="O5887" t="s">
        <v>461</v>
      </c>
    </row>
    <row r="5888" spans="1:15" x14ac:dyDescent="0.3">
      <c r="A5888">
        <v>194465</v>
      </c>
      <c r="B5888">
        <v>122</v>
      </c>
      <c r="C5888" t="s">
        <v>552</v>
      </c>
      <c r="D5888" t="s">
        <v>2729</v>
      </c>
      <c r="E5888" t="s">
        <v>4104</v>
      </c>
      <c r="F5888" s="440">
        <v>46035</v>
      </c>
      <c r="G5888">
        <v>25126</v>
      </c>
      <c r="H5888" t="s">
        <v>5859</v>
      </c>
      <c r="I5888" t="s">
        <v>6085</v>
      </c>
      <c r="J5888">
        <v>10.7</v>
      </c>
      <c r="K5888" t="s">
        <v>5598</v>
      </c>
      <c r="L5888">
        <v>448.33</v>
      </c>
      <c r="M5888">
        <v>41.9</v>
      </c>
      <c r="N5888" t="s">
        <v>6085</v>
      </c>
      <c r="O5888" t="s">
        <v>461</v>
      </c>
    </row>
    <row r="5889" spans="1:15" x14ac:dyDescent="0.3">
      <c r="A5889">
        <v>194465</v>
      </c>
      <c r="B5889">
        <v>122</v>
      </c>
      <c r="C5889" t="s">
        <v>552</v>
      </c>
      <c r="D5889" t="s">
        <v>2729</v>
      </c>
      <c r="E5889" t="s">
        <v>4104</v>
      </c>
      <c r="F5889" s="440">
        <v>46035</v>
      </c>
      <c r="G5889">
        <v>20501</v>
      </c>
      <c r="H5889" t="s">
        <v>5976</v>
      </c>
      <c r="I5889" t="s">
        <v>6085</v>
      </c>
      <c r="J5889">
        <v>5</v>
      </c>
      <c r="K5889" t="s">
        <v>5598</v>
      </c>
      <c r="L5889">
        <v>109.5</v>
      </c>
      <c r="M5889">
        <v>21.9</v>
      </c>
      <c r="N5889" t="s">
        <v>6085</v>
      </c>
      <c r="O5889" t="s">
        <v>461</v>
      </c>
    </row>
    <row r="5890" spans="1:15" x14ac:dyDescent="0.3">
      <c r="A5890">
        <v>194463</v>
      </c>
      <c r="B5890">
        <v>122</v>
      </c>
      <c r="C5890" t="s">
        <v>552</v>
      </c>
      <c r="D5890" t="s">
        <v>2382</v>
      </c>
      <c r="E5890" t="s">
        <v>4105</v>
      </c>
      <c r="F5890" s="440">
        <v>46034</v>
      </c>
      <c r="G5890">
        <v>17344</v>
      </c>
      <c r="H5890" t="s">
        <v>6428</v>
      </c>
      <c r="I5890" t="s">
        <v>6097</v>
      </c>
      <c r="J5890">
        <v>1</v>
      </c>
      <c r="K5890" t="s">
        <v>6146</v>
      </c>
      <c r="L5890">
        <v>342</v>
      </c>
      <c r="M5890">
        <v>342</v>
      </c>
      <c r="N5890" t="s">
        <v>6107</v>
      </c>
      <c r="O5890" t="s">
        <v>461</v>
      </c>
    </row>
    <row r="5891" spans="1:15" x14ac:dyDescent="0.3">
      <c r="A5891">
        <v>194459</v>
      </c>
      <c r="B5891">
        <v>122</v>
      </c>
      <c r="C5891" t="s">
        <v>552</v>
      </c>
      <c r="D5891" t="s">
        <v>3019</v>
      </c>
      <c r="E5891" t="s">
        <v>4106</v>
      </c>
      <c r="F5891" s="440">
        <v>46034</v>
      </c>
      <c r="G5891">
        <v>18832</v>
      </c>
      <c r="H5891" t="s">
        <v>5898</v>
      </c>
      <c r="I5891" t="s">
        <v>6085</v>
      </c>
      <c r="J5891">
        <v>15</v>
      </c>
      <c r="K5891" t="s">
        <v>5598</v>
      </c>
      <c r="L5891">
        <v>598.5</v>
      </c>
      <c r="M5891">
        <v>39.9</v>
      </c>
      <c r="N5891" t="s">
        <v>6085</v>
      </c>
      <c r="O5891" t="s">
        <v>461</v>
      </c>
    </row>
    <row r="5892" spans="1:15" x14ac:dyDescent="0.3">
      <c r="A5892">
        <v>193655</v>
      </c>
      <c r="B5892">
        <v>122</v>
      </c>
      <c r="C5892" t="s">
        <v>552</v>
      </c>
      <c r="D5892" t="s">
        <v>2693</v>
      </c>
      <c r="E5892" t="s">
        <v>4107</v>
      </c>
      <c r="F5892" s="440">
        <v>46030</v>
      </c>
      <c r="G5892">
        <v>19324</v>
      </c>
      <c r="H5892" t="s">
        <v>5699</v>
      </c>
      <c r="I5892" t="s">
        <v>6085</v>
      </c>
      <c r="J5892">
        <v>12.64</v>
      </c>
      <c r="K5892" t="s">
        <v>5598</v>
      </c>
      <c r="L5892">
        <v>427.23</v>
      </c>
      <c r="M5892">
        <v>33.799841999999998</v>
      </c>
      <c r="N5892" t="s">
        <v>6085</v>
      </c>
      <c r="O5892" t="s">
        <v>461</v>
      </c>
    </row>
    <row r="5893" spans="1:15" x14ac:dyDescent="0.3">
      <c r="A5893">
        <v>193655</v>
      </c>
      <c r="B5893">
        <v>122</v>
      </c>
      <c r="C5893" t="s">
        <v>552</v>
      </c>
      <c r="D5893" t="s">
        <v>2693</v>
      </c>
      <c r="E5893" t="s">
        <v>4107</v>
      </c>
      <c r="F5893" s="440">
        <v>46030</v>
      </c>
      <c r="G5893">
        <v>19339</v>
      </c>
      <c r="H5893" t="s">
        <v>5987</v>
      </c>
      <c r="I5893" t="s">
        <v>6085</v>
      </c>
      <c r="J5893">
        <v>3.84</v>
      </c>
      <c r="K5893" t="s">
        <v>6139</v>
      </c>
      <c r="L5893">
        <v>264.58</v>
      </c>
      <c r="M5893">
        <v>68.901042000000004</v>
      </c>
      <c r="N5893" t="s">
        <v>6085</v>
      </c>
      <c r="O5893" t="s">
        <v>461</v>
      </c>
    </row>
    <row r="5894" spans="1:15" x14ac:dyDescent="0.3">
      <c r="A5894">
        <v>193655</v>
      </c>
      <c r="B5894">
        <v>122</v>
      </c>
      <c r="C5894" t="s">
        <v>552</v>
      </c>
      <c r="D5894" t="s">
        <v>2693</v>
      </c>
      <c r="E5894" t="s">
        <v>4107</v>
      </c>
      <c r="F5894" s="440">
        <v>46030</v>
      </c>
      <c r="G5894">
        <v>17974</v>
      </c>
      <c r="H5894" t="s">
        <v>5839</v>
      </c>
      <c r="I5894" t="s">
        <v>4764</v>
      </c>
      <c r="J5894">
        <v>10</v>
      </c>
      <c r="K5894" t="s">
        <v>5613</v>
      </c>
      <c r="L5894">
        <v>133</v>
      </c>
      <c r="M5894">
        <v>13.3</v>
      </c>
      <c r="N5894" t="s">
        <v>6085</v>
      </c>
      <c r="O5894" t="s">
        <v>461</v>
      </c>
    </row>
    <row r="5895" spans="1:15" x14ac:dyDescent="0.3">
      <c r="A5895">
        <v>193655</v>
      </c>
      <c r="B5895">
        <v>122</v>
      </c>
      <c r="C5895" t="s">
        <v>552</v>
      </c>
      <c r="D5895" t="s">
        <v>2693</v>
      </c>
      <c r="E5895" t="s">
        <v>4107</v>
      </c>
      <c r="F5895" s="440">
        <v>46030</v>
      </c>
      <c r="G5895">
        <v>19405</v>
      </c>
      <c r="H5895" t="s">
        <v>5908</v>
      </c>
      <c r="I5895" t="s">
        <v>6085</v>
      </c>
      <c r="J5895">
        <v>4</v>
      </c>
      <c r="K5895" t="s">
        <v>5613</v>
      </c>
      <c r="L5895">
        <v>663.6</v>
      </c>
      <c r="M5895">
        <v>165.9</v>
      </c>
      <c r="N5895" t="s">
        <v>6085</v>
      </c>
      <c r="O5895" t="s">
        <v>461</v>
      </c>
    </row>
    <row r="5896" spans="1:15" x14ac:dyDescent="0.3">
      <c r="A5896">
        <v>193654</v>
      </c>
      <c r="B5896">
        <v>122</v>
      </c>
      <c r="C5896" t="s">
        <v>552</v>
      </c>
      <c r="D5896" t="s">
        <v>2709</v>
      </c>
      <c r="E5896" t="s">
        <v>4108</v>
      </c>
      <c r="F5896" s="440">
        <v>46030</v>
      </c>
      <c r="G5896">
        <v>23082</v>
      </c>
      <c r="H5896" t="s">
        <v>5697</v>
      </c>
      <c r="I5896" t="s">
        <v>6085</v>
      </c>
      <c r="J5896">
        <v>10</v>
      </c>
      <c r="K5896" t="s">
        <v>5598</v>
      </c>
      <c r="L5896">
        <v>789</v>
      </c>
      <c r="M5896">
        <v>78.900000000000006</v>
      </c>
      <c r="N5896" t="s">
        <v>6085</v>
      </c>
      <c r="O5896" t="s">
        <v>461</v>
      </c>
    </row>
    <row r="5897" spans="1:15" x14ac:dyDescent="0.3">
      <c r="A5897">
        <v>193653</v>
      </c>
      <c r="B5897">
        <v>122</v>
      </c>
      <c r="C5897" t="s">
        <v>552</v>
      </c>
      <c r="D5897" t="s">
        <v>2744</v>
      </c>
      <c r="E5897" t="s">
        <v>4109</v>
      </c>
      <c r="F5897" s="440">
        <v>46031</v>
      </c>
      <c r="G5897">
        <v>18667</v>
      </c>
      <c r="H5897" t="s">
        <v>5718</v>
      </c>
      <c r="I5897" t="s">
        <v>6085</v>
      </c>
      <c r="J5897">
        <v>10.9</v>
      </c>
      <c r="K5897" t="s">
        <v>5598</v>
      </c>
      <c r="L5897">
        <v>217.89</v>
      </c>
      <c r="M5897">
        <v>19.989908</v>
      </c>
      <c r="N5897" t="s">
        <v>6085</v>
      </c>
      <c r="O5897" t="s">
        <v>461</v>
      </c>
    </row>
    <row r="5898" spans="1:15" x14ac:dyDescent="0.3">
      <c r="A5898">
        <v>193653</v>
      </c>
      <c r="B5898">
        <v>122</v>
      </c>
      <c r="C5898" t="s">
        <v>552</v>
      </c>
      <c r="D5898" t="s">
        <v>2744</v>
      </c>
      <c r="E5898" t="s">
        <v>4109</v>
      </c>
      <c r="F5898" s="440">
        <v>46031</v>
      </c>
      <c r="G5898">
        <v>24197</v>
      </c>
      <c r="H5898" t="s">
        <v>6424</v>
      </c>
      <c r="I5898" t="s">
        <v>6085</v>
      </c>
      <c r="J5898">
        <v>14.5</v>
      </c>
      <c r="K5898" t="s">
        <v>5598</v>
      </c>
      <c r="L5898">
        <v>289.85000000000002</v>
      </c>
      <c r="M5898">
        <v>19.989654999999999</v>
      </c>
      <c r="N5898" t="s">
        <v>6085</v>
      </c>
      <c r="O5898" t="s">
        <v>461</v>
      </c>
    </row>
    <row r="5899" spans="1:15" x14ac:dyDescent="0.3">
      <c r="A5899">
        <v>193652</v>
      </c>
      <c r="B5899">
        <v>122</v>
      </c>
      <c r="C5899" t="s">
        <v>552</v>
      </c>
      <c r="D5899" t="s">
        <v>2688</v>
      </c>
      <c r="E5899" t="s">
        <v>4110</v>
      </c>
      <c r="F5899" s="440">
        <v>46030</v>
      </c>
      <c r="G5899">
        <v>18547</v>
      </c>
      <c r="H5899" t="s">
        <v>5726</v>
      </c>
      <c r="I5899" t="s">
        <v>4764</v>
      </c>
      <c r="J5899">
        <v>6</v>
      </c>
      <c r="K5899" t="s">
        <v>5601</v>
      </c>
      <c r="L5899">
        <v>215.58</v>
      </c>
      <c r="M5899">
        <v>35.93</v>
      </c>
      <c r="N5899" t="s">
        <v>4764</v>
      </c>
      <c r="O5899" t="s">
        <v>461</v>
      </c>
    </row>
    <row r="5900" spans="1:15" x14ac:dyDescent="0.3">
      <c r="A5900">
        <v>193651</v>
      </c>
      <c r="B5900">
        <v>122</v>
      </c>
      <c r="C5900" t="s">
        <v>552</v>
      </c>
      <c r="D5900" t="s">
        <v>2704</v>
      </c>
      <c r="E5900" t="s">
        <v>4111</v>
      </c>
      <c r="F5900" s="440">
        <v>46030</v>
      </c>
      <c r="G5900">
        <v>19621</v>
      </c>
      <c r="H5900" t="s">
        <v>5931</v>
      </c>
      <c r="I5900" t="s">
        <v>6085</v>
      </c>
      <c r="J5900">
        <v>2</v>
      </c>
      <c r="K5900" t="s">
        <v>5598</v>
      </c>
      <c r="L5900">
        <v>6.52</v>
      </c>
      <c r="M5900">
        <v>3.26</v>
      </c>
      <c r="N5900" t="s">
        <v>6085</v>
      </c>
      <c r="O5900" t="s">
        <v>461</v>
      </c>
    </row>
    <row r="5901" spans="1:15" x14ac:dyDescent="0.3">
      <c r="A5901">
        <v>193651</v>
      </c>
      <c r="B5901">
        <v>122</v>
      </c>
      <c r="C5901" t="s">
        <v>552</v>
      </c>
      <c r="D5901" t="s">
        <v>2704</v>
      </c>
      <c r="E5901" t="s">
        <v>4111</v>
      </c>
      <c r="F5901" s="440">
        <v>46030</v>
      </c>
      <c r="G5901">
        <v>19476</v>
      </c>
      <c r="H5901" t="s">
        <v>6017</v>
      </c>
      <c r="I5901" t="s">
        <v>6085</v>
      </c>
      <c r="J5901">
        <v>0.7</v>
      </c>
      <c r="K5901" t="s">
        <v>5598</v>
      </c>
      <c r="L5901">
        <v>51.77</v>
      </c>
      <c r="M5901">
        <v>73.957143000000002</v>
      </c>
      <c r="N5901" t="s">
        <v>6085</v>
      </c>
      <c r="O5901" t="s">
        <v>461</v>
      </c>
    </row>
    <row r="5902" spans="1:15" x14ac:dyDescent="0.3">
      <c r="A5902">
        <v>193651</v>
      </c>
      <c r="B5902">
        <v>122</v>
      </c>
      <c r="C5902" t="s">
        <v>552</v>
      </c>
      <c r="D5902" t="s">
        <v>2704</v>
      </c>
      <c r="E5902" t="s">
        <v>4111</v>
      </c>
      <c r="F5902" s="440">
        <v>46030</v>
      </c>
      <c r="G5902">
        <v>19488</v>
      </c>
      <c r="H5902" t="s">
        <v>5930</v>
      </c>
      <c r="I5902" t="s">
        <v>6085</v>
      </c>
      <c r="J5902">
        <v>0.5</v>
      </c>
      <c r="K5902" t="s">
        <v>5598</v>
      </c>
      <c r="L5902">
        <v>6.53</v>
      </c>
      <c r="M5902">
        <v>13.06</v>
      </c>
      <c r="N5902" t="s">
        <v>6085</v>
      </c>
      <c r="O5902" t="s">
        <v>461</v>
      </c>
    </row>
    <row r="5903" spans="1:15" x14ac:dyDescent="0.3">
      <c r="A5903">
        <v>193651</v>
      </c>
      <c r="B5903">
        <v>122</v>
      </c>
      <c r="C5903" t="s">
        <v>552</v>
      </c>
      <c r="D5903" t="s">
        <v>2704</v>
      </c>
      <c r="E5903" t="s">
        <v>4111</v>
      </c>
      <c r="F5903" s="440">
        <v>46030</v>
      </c>
      <c r="G5903">
        <v>19567</v>
      </c>
      <c r="H5903" t="s">
        <v>6141</v>
      </c>
      <c r="I5903" t="s">
        <v>6085</v>
      </c>
      <c r="J5903">
        <v>1</v>
      </c>
      <c r="K5903" t="s">
        <v>5598</v>
      </c>
      <c r="L5903">
        <v>46.4</v>
      </c>
      <c r="M5903">
        <v>46.4</v>
      </c>
      <c r="N5903" t="s">
        <v>6085</v>
      </c>
      <c r="O5903" t="s">
        <v>461</v>
      </c>
    </row>
    <row r="5904" spans="1:15" x14ac:dyDescent="0.3">
      <c r="A5904">
        <v>193651</v>
      </c>
      <c r="B5904">
        <v>122</v>
      </c>
      <c r="C5904" t="s">
        <v>552</v>
      </c>
      <c r="D5904" t="s">
        <v>2704</v>
      </c>
      <c r="E5904" t="s">
        <v>4111</v>
      </c>
      <c r="F5904" s="440">
        <v>46030</v>
      </c>
      <c r="G5904">
        <v>23389</v>
      </c>
      <c r="H5904" t="s">
        <v>5923</v>
      </c>
      <c r="I5904" t="s">
        <v>6085</v>
      </c>
      <c r="J5904">
        <v>4.2</v>
      </c>
      <c r="K5904" t="s">
        <v>5598</v>
      </c>
      <c r="L5904">
        <v>21.8</v>
      </c>
      <c r="M5904">
        <v>5.1904760000000003</v>
      </c>
      <c r="N5904" t="s">
        <v>6085</v>
      </c>
      <c r="O5904" t="s">
        <v>461</v>
      </c>
    </row>
    <row r="5905" spans="1:15" x14ac:dyDescent="0.3">
      <c r="A5905">
        <v>193650</v>
      </c>
      <c r="B5905">
        <v>122</v>
      </c>
      <c r="C5905" t="s">
        <v>552</v>
      </c>
      <c r="D5905" t="s">
        <v>2713</v>
      </c>
      <c r="E5905" t="s">
        <v>3578</v>
      </c>
      <c r="F5905" s="440">
        <v>46030</v>
      </c>
      <c r="G5905">
        <v>19415</v>
      </c>
      <c r="H5905" t="s">
        <v>5958</v>
      </c>
      <c r="I5905" t="s">
        <v>6085</v>
      </c>
      <c r="J5905">
        <v>6</v>
      </c>
      <c r="K5905" t="s">
        <v>5613</v>
      </c>
      <c r="L5905">
        <v>83.94</v>
      </c>
      <c r="M5905">
        <v>13.99</v>
      </c>
      <c r="N5905" t="s">
        <v>6085</v>
      </c>
      <c r="O5905" t="s">
        <v>461</v>
      </c>
    </row>
    <row r="5906" spans="1:15" x14ac:dyDescent="0.3">
      <c r="A5906">
        <v>193649</v>
      </c>
      <c r="B5906">
        <v>122</v>
      </c>
      <c r="C5906" t="s">
        <v>552</v>
      </c>
      <c r="D5906" t="s">
        <v>2520</v>
      </c>
      <c r="E5906" t="s">
        <v>4112</v>
      </c>
      <c r="F5906" s="440">
        <v>46030</v>
      </c>
      <c r="G5906">
        <v>19787</v>
      </c>
      <c r="H5906" t="s">
        <v>5914</v>
      </c>
      <c r="I5906" t="s">
        <v>6085</v>
      </c>
      <c r="J5906">
        <v>6</v>
      </c>
      <c r="K5906" t="s">
        <v>5598</v>
      </c>
      <c r="L5906">
        <v>29.4</v>
      </c>
      <c r="M5906">
        <v>4.9000000000000004</v>
      </c>
      <c r="N5906" t="s">
        <v>6085</v>
      </c>
      <c r="O5906" t="s">
        <v>461</v>
      </c>
    </row>
    <row r="5907" spans="1:15" x14ac:dyDescent="0.3">
      <c r="A5907">
        <v>193649</v>
      </c>
      <c r="B5907">
        <v>122</v>
      </c>
      <c r="C5907" t="s">
        <v>552</v>
      </c>
      <c r="D5907" t="s">
        <v>2520</v>
      </c>
      <c r="E5907" t="s">
        <v>4112</v>
      </c>
      <c r="F5907" s="440">
        <v>46030</v>
      </c>
      <c r="G5907">
        <v>24083</v>
      </c>
      <c r="H5907" t="s">
        <v>5924</v>
      </c>
      <c r="I5907" t="s">
        <v>6085</v>
      </c>
      <c r="J5907">
        <v>60</v>
      </c>
      <c r="K5907" t="s">
        <v>5598</v>
      </c>
      <c r="L5907">
        <v>240</v>
      </c>
      <c r="M5907">
        <v>4</v>
      </c>
      <c r="N5907" t="s">
        <v>6085</v>
      </c>
      <c r="O5907" t="s">
        <v>461</v>
      </c>
    </row>
    <row r="5908" spans="1:15" x14ac:dyDescent="0.3">
      <c r="A5908">
        <v>193649</v>
      </c>
      <c r="B5908">
        <v>122</v>
      </c>
      <c r="C5908" t="s">
        <v>552</v>
      </c>
      <c r="D5908" t="s">
        <v>2520</v>
      </c>
      <c r="E5908" t="s">
        <v>4112</v>
      </c>
      <c r="F5908" s="440">
        <v>46030</v>
      </c>
      <c r="G5908">
        <v>19505</v>
      </c>
      <c r="H5908" t="s">
        <v>5978</v>
      </c>
      <c r="I5908" t="s">
        <v>6085</v>
      </c>
      <c r="J5908">
        <v>2</v>
      </c>
      <c r="K5908" t="s">
        <v>5598</v>
      </c>
      <c r="L5908">
        <v>17</v>
      </c>
      <c r="M5908">
        <v>8.5</v>
      </c>
      <c r="N5908" t="s">
        <v>6085</v>
      </c>
      <c r="O5908" t="s">
        <v>461</v>
      </c>
    </row>
    <row r="5909" spans="1:15" x14ac:dyDescent="0.3">
      <c r="A5909">
        <v>193649</v>
      </c>
      <c r="B5909">
        <v>122</v>
      </c>
      <c r="C5909" t="s">
        <v>552</v>
      </c>
      <c r="D5909" t="s">
        <v>2520</v>
      </c>
      <c r="E5909" t="s">
        <v>4112</v>
      </c>
      <c r="F5909" s="440">
        <v>46030</v>
      </c>
      <c r="G5909">
        <v>24509</v>
      </c>
      <c r="H5909" t="s">
        <v>5928</v>
      </c>
      <c r="I5909" t="s">
        <v>6085</v>
      </c>
      <c r="J5909">
        <v>20</v>
      </c>
      <c r="K5909" t="s">
        <v>5598</v>
      </c>
      <c r="L5909">
        <v>35</v>
      </c>
      <c r="M5909">
        <v>1.75</v>
      </c>
      <c r="N5909" t="s">
        <v>6085</v>
      </c>
      <c r="O5909" t="s">
        <v>461</v>
      </c>
    </row>
    <row r="5910" spans="1:15" x14ac:dyDescent="0.3">
      <c r="A5910">
        <v>193649</v>
      </c>
      <c r="B5910">
        <v>122</v>
      </c>
      <c r="C5910" t="s">
        <v>552</v>
      </c>
      <c r="D5910" t="s">
        <v>2520</v>
      </c>
      <c r="E5910" t="s">
        <v>4112</v>
      </c>
      <c r="F5910" s="440">
        <v>46030</v>
      </c>
      <c r="G5910">
        <v>19465</v>
      </c>
      <c r="H5910" t="s">
        <v>5953</v>
      </c>
      <c r="I5910" t="s">
        <v>6085</v>
      </c>
      <c r="J5910">
        <v>1</v>
      </c>
      <c r="K5910" t="s">
        <v>5598</v>
      </c>
      <c r="L5910">
        <v>5.8</v>
      </c>
      <c r="M5910">
        <v>5.8</v>
      </c>
      <c r="N5910" t="s">
        <v>6085</v>
      </c>
      <c r="O5910" t="s">
        <v>461</v>
      </c>
    </row>
    <row r="5911" spans="1:15" x14ac:dyDescent="0.3">
      <c r="A5911">
        <v>193649</v>
      </c>
      <c r="B5911">
        <v>122</v>
      </c>
      <c r="C5911" t="s">
        <v>552</v>
      </c>
      <c r="D5911" t="s">
        <v>2520</v>
      </c>
      <c r="E5911" t="s">
        <v>4112</v>
      </c>
      <c r="F5911" s="440">
        <v>46030</v>
      </c>
      <c r="G5911">
        <v>19480</v>
      </c>
      <c r="H5911" t="s">
        <v>5936</v>
      </c>
      <c r="I5911" t="s">
        <v>6085</v>
      </c>
      <c r="J5911">
        <v>0.5</v>
      </c>
      <c r="K5911" t="s">
        <v>5598</v>
      </c>
      <c r="L5911">
        <v>6.5</v>
      </c>
      <c r="M5911">
        <v>13</v>
      </c>
      <c r="N5911" t="s">
        <v>6085</v>
      </c>
      <c r="O5911" t="s">
        <v>461</v>
      </c>
    </row>
    <row r="5912" spans="1:15" x14ac:dyDescent="0.3">
      <c r="A5912">
        <v>193649</v>
      </c>
      <c r="B5912">
        <v>122</v>
      </c>
      <c r="C5912" t="s">
        <v>552</v>
      </c>
      <c r="D5912" t="s">
        <v>2520</v>
      </c>
      <c r="E5912" t="s">
        <v>4112</v>
      </c>
      <c r="F5912" s="440">
        <v>46030</v>
      </c>
      <c r="G5912">
        <v>19498</v>
      </c>
      <c r="H5912" t="s">
        <v>5979</v>
      </c>
      <c r="I5912" t="s">
        <v>6085</v>
      </c>
      <c r="J5912">
        <v>1.5</v>
      </c>
      <c r="K5912" t="s">
        <v>5598</v>
      </c>
      <c r="L5912">
        <v>12.75</v>
      </c>
      <c r="M5912">
        <v>8.5</v>
      </c>
      <c r="N5912" t="s">
        <v>6085</v>
      </c>
      <c r="O5912" t="s">
        <v>461</v>
      </c>
    </row>
    <row r="5913" spans="1:15" x14ac:dyDescent="0.3">
      <c r="A5913">
        <v>193649</v>
      </c>
      <c r="B5913">
        <v>122</v>
      </c>
      <c r="C5913" t="s">
        <v>552</v>
      </c>
      <c r="D5913" t="s">
        <v>2520</v>
      </c>
      <c r="E5913" t="s">
        <v>4112</v>
      </c>
      <c r="F5913" s="440">
        <v>46030</v>
      </c>
      <c r="G5913">
        <v>19503</v>
      </c>
      <c r="H5913" t="s">
        <v>6058</v>
      </c>
      <c r="I5913" t="s">
        <v>6085</v>
      </c>
      <c r="J5913">
        <v>1</v>
      </c>
      <c r="K5913" t="s">
        <v>5598</v>
      </c>
      <c r="L5913">
        <v>8.5</v>
      </c>
      <c r="M5913">
        <v>8.5</v>
      </c>
      <c r="N5913" t="s">
        <v>6085</v>
      </c>
      <c r="O5913" t="s">
        <v>461</v>
      </c>
    </row>
    <row r="5914" spans="1:15" x14ac:dyDescent="0.3">
      <c r="A5914">
        <v>193649</v>
      </c>
      <c r="B5914">
        <v>122</v>
      </c>
      <c r="C5914" t="s">
        <v>552</v>
      </c>
      <c r="D5914" t="s">
        <v>2520</v>
      </c>
      <c r="E5914" t="s">
        <v>4112</v>
      </c>
      <c r="F5914" s="440">
        <v>46030</v>
      </c>
      <c r="G5914">
        <v>19553</v>
      </c>
      <c r="H5914" t="s">
        <v>6155</v>
      </c>
      <c r="I5914" t="s">
        <v>6085</v>
      </c>
      <c r="J5914">
        <v>3</v>
      </c>
      <c r="K5914" t="s">
        <v>5598</v>
      </c>
      <c r="L5914">
        <v>7.5</v>
      </c>
      <c r="M5914">
        <v>2.5</v>
      </c>
      <c r="N5914" t="s">
        <v>6085</v>
      </c>
      <c r="O5914" t="s">
        <v>461</v>
      </c>
    </row>
    <row r="5915" spans="1:15" x14ac:dyDescent="0.3">
      <c r="A5915">
        <v>193649</v>
      </c>
      <c r="B5915">
        <v>122</v>
      </c>
      <c r="C5915" t="s">
        <v>552</v>
      </c>
      <c r="D5915" t="s">
        <v>2520</v>
      </c>
      <c r="E5915" t="s">
        <v>4112</v>
      </c>
      <c r="F5915" s="440">
        <v>46030</v>
      </c>
      <c r="G5915">
        <v>19652</v>
      </c>
      <c r="H5915" t="s">
        <v>5920</v>
      </c>
      <c r="I5915" t="s">
        <v>6085</v>
      </c>
      <c r="J5915">
        <v>0.5</v>
      </c>
      <c r="K5915" t="s">
        <v>5598</v>
      </c>
      <c r="L5915">
        <v>12</v>
      </c>
      <c r="M5915">
        <v>24</v>
      </c>
      <c r="N5915" t="s">
        <v>6085</v>
      </c>
      <c r="O5915" t="s">
        <v>461</v>
      </c>
    </row>
    <row r="5916" spans="1:15" x14ac:dyDescent="0.3">
      <c r="A5916">
        <v>193649</v>
      </c>
      <c r="B5916">
        <v>122</v>
      </c>
      <c r="C5916" t="s">
        <v>552</v>
      </c>
      <c r="D5916" t="s">
        <v>2520</v>
      </c>
      <c r="E5916" t="s">
        <v>4112</v>
      </c>
      <c r="F5916" s="440">
        <v>46030</v>
      </c>
      <c r="G5916">
        <v>19738</v>
      </c>
      <c r="H5916" t="s">
        <v>6018</v>
      </c>
      <c r="I5916" t="s">
        <v>6085</v>
      </c>
      <c r="J5916">
        <v>20</v>
      </c>
      <c r="K5916" t="s">
        <v>5598</v>
      </c>
      <c r="L5916">
        <v>52</v>
      </c>
      <c r="M5916">
        <v>2.6</v>
      </c>
      <c r="N5916" t="s">
        <v>6085</v>
      </c>
      <c r="O5916" t="s">
        <v>461</v>
      </c>
    </row>
    <row r="5917" spans="1:15" x14ac:dyDescent="0.3">
      <c r="A5917">
        <v>193649</v>
      </c>
      <c r="B5917">
        <v>122</v>
      </c>
      <c r="C5917" t="s">
        <v>552</v>
      </c>
      <c r="D5917" t="s">
        <v>2520</v>
      </c>
      <c r="E5917" t="s">
        <v>4112</v>
      </c>
      <c r="F5917" s="440">
        <v>46030</v>
      </c>
      <c r="G5917">
        <v>19617</v>
      </c>
      <c r="H5917" t="s">
        <v>5933</v>
      </c>
      <c r="I5917" t="s">
        <v>6085</v>
      </c>
      <c r="J5917">
        <v>1</v>
      </c>
      <c r="K5917" t="s">
        <v>5598</v>
      </c>
      <c r="L5917">
        <v>24</v>
      </c>
      <c r="M5917">
        <v>24</v>
      </c>
      <c r="N5917" t="s">
        <v>6085</v>
      </c>
      <c r="O5917" t="s">
        <v>461</v>
      </c>
    </row>
    <row r="5918" spans="1:15" x14ac:dyDescent="0.3">
      <c r="A5918">
        <v>193649</v>
      </c>
      <c r="B5918">
        <v>122</v>
      </c>
      <c r="C5918" t="s">
        <v>552</v>
      </c>
      <c r="D5918" t="s">
        <v>2520</v>
      </c>
      <c r="E5918" t="s">
        <v>4112</v>
      </c>
      <c r="F5918" s="440">
        <v>46030</v>
      </c>
      <c r="G5918">
        <v>23096</v>
      </c>
      <c r="H5918" t="s">
        <v>5941</v>
      </c>
      <c r="I5918" t="s">
        <v>6085</v>
      </c>
      <c r="J5918">
        <v>90</v>
      </c>
      <c r="K5918" t="s">
        <v>5613</v>
      </c>
      <c r="L5918">
        <v>45.9</v>
      </c>
      <c r="M5918">
        <v>0.51</v>
      </c>
      <c r="N5918" t="s">
        <v>6085</v>
      </c>
      <c r="O5918" t="s">
        <v>461</v>
      </c>
    </row>
    <row r="5919" spans="1:15" x14ac:dyDescent="0.3">
      <c r="A5919">
        <v>193649</v>
      </c>
      <c r="B5919">
        <v>122</v>
      </c>
      <c r="C5919" t="s">
        <v>552</v>
      </c>
      <c r="D5919" t="s">
        <v>2520</v>
      </c>
      <c r="E5919" t="s">
        <v>4112</v>
      </c>
      <c r="F5919" s="440">
        <v>46030</v>
      </c>
      <c r="G5919">
        <v>23113</v>
      </c>
      <c r="H5919" t="s">
        <v>5985</v>
      </c>
      <c r="I5919" t="s">
        <v>6085</v>
      </c>
      <c r="J5919">
        <v>0.5</v>
      </c>
      <c r="K5919" t="s">
        <v>5598</v>
      </c>
      <c r="L5919">
        <v>5.5</v>
      </c>
      <c r="M5919">
        <v>11</v>
      </c>
      <c r="N5919" t="s">
        <v>6085</v>
      </c>
      <c r="O5919" t="s">
        <v>461</v>
      </c>
    </row>
    <row r="5920" spans="1:15" x14ac:dyDescent="0.3">
      <c r="A5920">
        <v>193649</v>
      </c>
      <c r="B5920">
        <v>122</v>
      </c>
      <c r="C5920" t="s">
        <v>552</v>
      </c>
      <c r="D5920" t="s">
        <v>2520</v>
      </c>
      <c r="E5920" t="s">
        <v>4112</v>
      </c>
      <c r="F5920" s="440">
        <v>46030</v>
      </c>
      <c r="G5920">
        <v>23359</v>
      </c>
      <c r="H5920" t="s">
        <v>5939</v>
      </c>
      <c r="I5920" t="s">
        <v>6085</v>
      </c>
      <c r="J5920">
        <v>5</v>
      </c>
      <c r="K5920" t="s">
        <v>5598</v>
      </c>
      <c r="L5920">
        <v>16</v>
      </c>
      <c r="M5920">
        <v>3.2</v>
      </c>
      <c r="N5920" t="s">
        <v>6085</v>
      </c>
      <c r="O5920" t="s">
        <v>461</v>
      </c>
    </row>
    <row r="5921" spans="1:15" x14ac:dyDescent="0.3">
      <c r="A5921">
        <v>193649</v>
      </c>
      <c r="B5921">
        <v>122</v>
      </c>
      <c r="C5921" t="s">
        <v>552</v>
      </c>
      <c r="D5921" t="s">
        <v>2520</v>
      </c>
      <c r="E5921" t="s">
        <v>4112</v>
      </c>
      <c r="F5921" s="440">
        <v>46030</v>
      </c>
      <c r="G5921">
        <v>23361</v>
      </c>
      <c r="H5921" t="s">
        <v>5937</v>
      </c>
      <c r="I5921" t="s">
        <v>6085</v>
      </c>
      <c r="J5921">
        <v>40</v>
      </c>
      <c r="K5921" t="s">
        <v>5598</v>
      </c>
      <c r="L5921">
        <v>124</v>
      </c>
      <c r="M5921">
        <v>3.1</v>
      </c>
      <c r="N5921" t="s">
        <v>6085</v>
      </c>
      <c r="O5921" t="s">
        <v>461</v>
      </c>
    </row>
    <row r="5922" spans="1:15" x14ac:dyDescent="0.3">
      <c r="A5922">
        <v>193649</v>
      </c>
      <c r="B5922">
        <v>122</v>
      </c>
      <c r="C5922" t="s">
        <v>552</v>
      </c>
      <c r="D5922" t="s">
        <v>2520</v>
      </c>
      <c r="E5922" t="s">
        <v>4112</v>
      </c>
      <c r="F5922" s="440">
        <v>46030</v>
      </c>
      <c r="G5922">
        <v>23390</v>
      </c>
      <c r="H5922" t="s">
        <v>5922</v>
      </c>
      <c r="I5922" t="s">
        <v>6085</v>
      </c>
      <c r="J5922">
        <v>7</v>
      </c>
      <c r="K5922" t="s">
        <v>5598</v>
      </c>
      <c r="L5922">
        <v>63</v>
      </c>
      <c r="M5922">
        <v>9</v>
      </c>
      <c r="N5922" t="s">
        <v>6085</v>
      </c>
      <c r="O5922" t="s">
        <v>461</v>
      </c>
    </row>
    <row r="5923" spans="1:15" x14ac:dyDescent="0.3">
      <c r="A5923">
        <v>193649</v>
      </c>
      <c r="B5923">
        <v>122</v>
      </c>
      <c r="C5923" t="s">
        <v>552</v>
      </c>
      <c r="D5923" t="s">
        <v>2520</v>
      </c>
      <c r="E5923" t="s">
        <v>4112</v>
      </c>
      <c r="F5923" s="440">
        <v>46030</v>
      </c>
      <c r="G5923">
        <v>24037</v>
      </c>
      <c r="H5923" t="s">
        <v>6116</v>
      </c>
      <c r="I5923" t="s">
        <v>6085</v>
      </c>
      <c r="J5923">
        <v>2</v>
      </c>
      <c r="K5923" t="s">
        <v>5598</v>
      </c>
      <c r="L5923">
        <v>42</v>
      </c>
      <c r="M5923">
        <v>21</v>
      </c>
      <c r="N5923" t="s">
        <v>6085</v>
      </c>
      <c r="O5923" t="s">
        <v>461</v>
      </c>
    </row>
    <row r="5924" spans="1:15" x14ac:dyDescent="0.3">
      <c r="A5924">
        <v>193648</v>
      </c>
      <c r="B5924">
        <v>122</v>
      </c>
      <c r="C5924" t="s">
        <v>552</v>
      </c>
      <c r="D5924" t="s">
        <v>2706</v>
      </c>
      <c r="E5924" t="s">
        <v>4113</v>
      </c>
      <c r="F5924" s="440">
        <v>46031</v>
      </c>
      <c r="G5924">
        <v>20645</v>
      </c>
      <c r="H5924" t="s">
        <v>5664</v>
      </c>
      <c r="I5924" t="s">
        <v>6085</v>
      </c>
      <c r="J5924">
        <v>8</v>
      </c>
      <c r="K5924" t="s">
        <v>6091</v>
      </c>
      <c r="L5924">
        <v>180.8</v>
      </c>
      <c r="M5924">
        <v>22.6</v>
      </c>
      <c r="N5924" t="s">
        <v>6085</v>
      </c>
      <c r="O5924" t="s">
        <v>461</v>
      </c>
    </row>
    <row r="5925" spans="1:15" x14ac:dyDescent="0.3">
      <c r="A5925">
        <v>193648</v>
      </c>
      <c r="B5925">
        <v>122</v>
      </c>
      <c r="C5925" t="s">
        <v>552</v>
      </c>
      <c r="D5925" t="s">
        <v>2706</v>
      </c>
      <c r="E5925" t="s">
        <v>4113</v>
      </c>
      <c r="F5925" s="440">
        <v>46031</v>
      </c>
      <c r="G5925">
        <v>21010</v>
      </c>
      <c r="H5925" t="s">
        <v>5674</v>
      </c>
      <c r="I5925" t="s">
        <v>6085</v>
      </c>
      <c r="J5925">
        <v>60</v>
      </c>
      <c r="K5925" t="s">
        <v>6140</v>
      </c>
      <c r="L5925">
        <v>739.2</v>
      </c>
      <c r="M5925">
        <v>12.32</v>
      </c>
      <c r="N5925" t="s">
        <v>6085</v>
      </c>
      <c r="O5925" t="s">
        <v>461</v>
      </c>
    </row>
    <row r="5926" spans="1:15" x14ac:dyDescent="0.3">
      <c r="A5926">
        <v>193648</v>
      </c>
      <c r="B5926">
        <v>122</v>
      </c>
      <c r="C5926" t="s">
        <v>552</v>
      </c>
      <c r="D5926" t="s">
        <v>2706</v>
      </c>
      <c r="E5926" t="s">
        <v>4113</v>
      </c>
      <c r="F5926" s="440">
        <v>46031</v>
      </c>
      <c r="G5926">
        <v>19297</v>
      </c>
      <c r="H5926" t="s">
        <v>5855</v>
      </c>
      <c r="I5926" t="s">
        <v>6085</v>
      </c>
      <c r="J5926">
        <v>4</v>
      </c>
      <c r="K5926" t="s">
        <v>5598</v>
      </c>
      <c r="L5926">
        <v>2366.8000000000002</v>
      </c>
      <c r="M5926">
        <v>591.70000000000005</v>
      </c>
      <c r="N5926" t="s">
        <v>6085</v>
      </c>
      <c r="O5926" t="s">
        <v>461</v>
      </c>
    </row>
    <row r="5927" spans="1:15" x14ac:dyDescent="0.3">
      <c r="A5927">
        <v>193648</v>
      </c>
      <c r="B5927">
        <v>122</v>
      </c>
      <c r="C5927" t="s">
        <v>552</v>
      </c>
      <c r="D5927" t="s">
        <v>2706</v>
      </c>
      <c r="E5927" t="s">
        <v>4113</v>
      </c>
      <c r="F5927" s="440">
        <v>46031</v>
      </c>
      <c r="G5927">
        <v>19906</v>
      </c>
      <c r="H5927" t="s">
        <v>6104</v>
      </c>
      <c r="I5927" t="s">
        <v>6085</v>
      </c>
      <c r="J5927">
        <v>1</v>
      </c>
      <c r="K5927" t="s">
        <v>5605</v>
      </c>
      <c r="L5927">
        <v>33.6</v>
      </c>
      <c r="M5927">
        <v>33.6</v>
      </c>
      <c r="N5927" t="s">
        <v>6085</v>
      </c>
      <c r="O5927" t="s">
        <v>461</v>
      </c>
    </row>
    <row r="5928" spans="1:15" x14ac:dyDescent="0.3">
      <c r="A5928">
        <v>193647</v>
      </c>
      <c r="B5928">
        <v>122</v>
      </c>
      <c r="C5928" t="s">
        <v>552</v>
      </c>
      <c r="D5928" t="s">
        <v>3769</v>
      </c>
      <c r="E5928" t="s">
        <v>4114</v>
      </c>
      <c r="F5928" s="440">
        <v>46030</v>
      </c>
      <c r="G5928">
        <v>20257</v>
      </c>
      <c r="H5928" t="s">
        <v>5887</v>
      </c>
      <c r="I5928" t="s">
        <v>6085</v>
      </c>
      <c r="J5928">
        <v>2</v>
      </c>
      <c r="K5928" t="s">
        <v>5613</v>
      </c>
      <c r="L5928">
        <v>55</v>
      </c>
      <c r="M5928">
        <v>27.5</v>
      </c>
      <c r="N5928" t="s">
        <v>6085</v>
      </c>
      <c r="O5928" t="s">
        <v>461</v>
      </c>
    </row>
    <row r="5929" spans="1:15" x14ac:dyDescent="0.3">
      <c r="A5929">
        <v>193647</v>
      </c>
      <c r="B5929">
        <v>122</v>
      </c>
      <c r="C5929" t="s">
        <v>552</v>
      </c>
      <c r="D5929" t="s">
        <v>3769</v>
      </c>
      <c r="E5929" t="s">
        <v>4114</v>
      </c>
      <c r="F5929" s="440">
        <v>46030</v>
      </c>
      <c r="G5929">
        <v>19478</v>
      </c>
      <c r="H5929" t="s">
        <v>5982</v>
      </c>
      <c r="I5929" t="s">
        <v>6085</v>
      </c>
      <c r="J5929">
        <v>0.3</v>
      </c>
      <c r="K5929" t="s">
        <v>5598</v>
      </c>
      <c r="L5929">
        <v>17.5</v>
      </c>
      <c r="M5929">
        <v>58.333333000000003</v>
      </c>
      <c r="N5929" t="s">
        <v>6085</v>
      </c>
      <c r="O5929" t="s">
        <v>461</v>
      </c>
    </row>
    <row r="5930" spans="1:15" x14ac:dyDescent="0.3">
      <c r="A5930">
        <v>193647</v>
      </c>
      <c r="B5930">
        <v>122</v>
      </c>
      <c r="C5930" t="s">
        <v>552</v>
      </c>
      <c r="D5930" t="s">
        <v>3769</v>
      </c>
      <c r="E5930" t="s">
        <v>4114</v>
      </c>
      <c r="F5930" s="440">
        <v>46030</v>
      </c>
      <c r="G5930">
        <v>19701</v>
      </c>
      <c r="H5930" t="s">
        <v>5980</v>
      </c>
      <c r="I5930" t="s">
        <v>6085</v>
      </c>
      <c r="J5930">
        <v>2</v>
      </c>
      <c r="K5930" t="s">
        <v>5598</v>
      </c>
      <c r="L5930">
        <v>31.26</v>
      </c>
      <c r="M5930">
        <v>15.63</v>
      </c>
      <c r="N5930" t="s">
        <v>6085</v>
      </c>
      <c r="O5930" t="s">
        <v>461</v>
      </c>
    </row>
    <row r="5931" spans="1:15" x14ac:dyDescent="0.3">
      <c r="A5931">
        <v>193647</v>
      </c>
      <c r="B5931">
        <v>122</v>
      </c>
      <c r="C5931" t="s">
        <v>552</v>
      </c>
      <c r="D5931" t="s">
        <v>3769</v>
      </c>
      <c r="E5931" t="s">
        <v>4114</v>
      </c>
      <c r="F5931" s="440">
        <v>46030</v>
      </c>
      <c r="G5931">
        <v>19721</v>
      </c>
      <c r="H5931" t="s">
        <v>5952</v>
      </c>
      <c r="I5931" t="s">
        <v>6085</v>
      </c>
      <c r="J5931">
        <v>2</v>
      </c>
      <c r="K5931" t="s">
        <v>5598</v>
      </c>
      <c r="L5931">
        <v>80</v>
      </c>
      <c r="M5931">
        <v>40</v>
      </c>
      <c r="N5931" t="s">
        <v>6085</v>
      </c>
      <c r="O5931" t="s">
        <v>461</v>
      </c>
    </row>
    <row r="5932" spans="1:15" x14ac:dyDescent="0.3">
      <c r="A5932">
        <v>193647</v>
      </c>
      <c r="B5932">
        <v>122</v>
      </c>
      <c r="C5932" t="s">
        <v>552</v>
      </c>
      <c r="D5932" t="s">
        <v>3769</v>
      </c>
      <c r="E5932" t="s">
        <v>4114</v>
      </c>
      <c r="F5932" s="440">
        <v>46030</v>
      </c>
      <c r="G5932">
        <v>19790</v>
      </c>
      <c r="H5932" t="s">
        <v>5948</v>
      </c>
      <c r="I5932" t="s">
        <v>6085</v>
      </c>
      <c r="J5932">
        <v>3</v>
      </c>
      <c r="K5932" t="s">
        <v>5598</v>
      </c>
      <c r="L5932">
        <v>106.89</v>
      </c>
      <c r="M5932">
        <v>35.630000000000003</v>
      </c>
      <c r="N5932" t="s">
        <v>6085</v>
      </c>
      <c r="O5932" t="s">
        <v>461</v>
      </c>
    </row>
    <row r="5933" spans="1:15" x14ac:dyDescent="0.3">
      <c r="A5933">
        <v>193647</v>
      </c>
      <c r="B5933">
        <v>122</v>
      </c>
      <c r="C5933" t="s">
        <v>552</v>
      </c>
      <c r="D5933" t="s">
        <v>3769</v>
      </c>
      <c r="E5933" t="s">
        <v>4114</v>
      </c>
      <c r="F5933" s="440">
        <v>46030</v>
      </c>
      <c r="G5933">
        <v>19846</v>
      </c>
      <c r="H5933" t="s">
        <v>6060</v>
      </c>
      <c r="I5933" t="s">
        <v>6085</v>
      </c>
      <c r="J5933">
        <v>1</v>
      </c>
      <c r="K5933" t="s">
        <v>5598</v>
      </c>
      <c r="L5933">
        <v>18.75</v>
      </c>
      <c r="M5933">
        <v>18.75</v>
      </c>
      <c r="N5933" t="s">
        <v>6085</v>
      </c>
      <c r="O5933" t="s">
        <v>461</v>
      </c>
    </row>
    <row r="5934" spans="1:15" x14ac:dyDescent="0.3">
      <c r="A5934">
        <v>193647</v>
      </c>
      <c r="B5934">
        <v>122</v>
      </c>
      <c r="C5934" t="s">
        <v>552</v>
      </c>
      <c r="D5934" t="s">
        <v>3769</v>
      </c>
      <c r="E5934" t="s">
        <v>4114</v>
      </c>
      <c r="F5934" s="440">
        <v>46030</v>
      </c>
      <c r="G5934">
        <v>23198</v>
      </c>
      <c r="H5934" t="s">
        <v>5947</v>
      </c>
      <c r="I5934" t="s">
        <v>6085</v>
      </c>
      <c r="J5934">
        <v>2</v>
      </c>
      <c r="K5934" t="s">
        <v>5598</v>
      </c>
      <c r="L5934">
        <v>25</v>
      </c>
      <c r="M5934">
        <v>12.5</v>
      </c>
      <c r="N5934" t="s">
        <v>6085</v>
      </c>
      <c r="O5934" t="s">
        <v>461</v>
      </c>
    </row>
    <row r="5935" spans="1:15" x14ac:dyDescent="0.3">
      <c r="A5935">
        <v>193647</v>
      </c>
      <c r="B5935">
        <v>122</v>
      </c>
      <c r="C5935" t="s">
        <v>552</v>
      </c>
      <c r="D5935" t="s">
        <v>3769</v>
      </c>
      <c r="E5935" t="s">
        <v>4114</v>
      </c>
      <c r="F5935" s="440">
        <v>46030</v>
      </c>
      <c r="G5935">
        <v>25647</v>
      </c>
      <c r="H5935" t="s">
        <v>5918</v>
      </c>
      <c r="I5935" t="s">
        <v>6085</v>
      </c>
      <c r="J5935">
        <v>1.5</v>
      </c>
      <c r="K5935" t="s">
        <v>5598</v>
      </c>
      <c r="L5935">
        <v>31.24</v>
      </c>
      <c r="M5935">
        <v>20.826667</v>
      </c>
      <c r="N5935" t="s">
        <v>6085</v>
      </c>
      <c r="O5935" t="s">
        <v>461</v>
      </c>
    </row>
    <row r="5936" spans="1:15" x14ac:dyDescent="0.3">
      <c r="A5936">
        <v>193647</v>
      </c>
      <c r="B5936">
        <v>122</v>
      </c>
      <c r="C5936" t="s">
        <v>552</v>
      </c>
      <c r="D5936" t="s">
        <v>3769</v>
      </c>
      <c r="E5936" t="s">
        <v>4114</v>
      </c>
      <c r="F5936" s="440">
        <v>46030</v>
      </c>
      <c r="G5936">
        <v>23440</v>
      </c>
      <c r="H5936" t="s">
        <v>6419</v>
      </c>
      <c r="I5936" t="s">
        <v>6085</v>
      </c>
      <c r="J5936">
        <v>2</v>
      </c>
      <c r="K5936" t="s">
        <v>5598</v>
      </c>
      <c r="L5936">
        <v>106.26</v>
      </c>
      <c r="M5936">
        <v>53.13</v>
      </c>
      <c r="N5936" t="s">
        <v>6085</v>
      </c>
      <c r="O5936" t="s">
        <v>461</v>
      </c>
    </row>
    <row r="5937" spans="1:15" x14ac:dyDescent="0.3">
      <c r="A5937">
        <v>193647</v>
      </c>
      <c r="B5937">
        <v>122</v>
      </c>
      <c r="C5937" t="s">
        <v>552</v>
      </c>
      <c r="D5937" t="s">
        <v>3769</v>
      </c>
      <c r="E5937" t="s">
        <v>4114</v>
      </c>
      <c r="F5937" s="440">
        <v>46030</v>
      </c>
      <c r="G5937">
        <v>19472</v>
      </c>
      <c r="H5937" t="s">
        <v>6064</v>
      </c>
      <c r="I5937" t="s">
        <v>6085</v>
      </c>
      <c r="J5937">
        <v>2</v>
      </c>
      <c r="K5937" t="s">
        <v>5598</v>
      </c>
      <c r="L5937">
        <v>46.88</v>
      </c>
      <c r="M5937">
        <v>23.44</v>
      </c>
      <c r="N5937" t="s">
        <v>6085</v>
      </c>
      <c r="O5937" t="s">
        <v>461</v>
      </c>
    </row>
    <row r="5938" spans="1:15" x14ac:dyDescent="0.3">
      <c r="A5938">
        <v>193646</v>
      </c>
      <c r="B5938">
        <v>122</v>
      </c>
      <c r="C5938" t="s">
        <v>552</v>
      </c>
      <c r="D5938" t="s">
        <v>2729</v>
      </c>
      <c r="E5938" t="s">
        <v>4115</v>
      </c>
      <c r="F5938" s="440">
        <v>46031</v>
      </c>
      <c r="G5938">
        <v>19017</v>
      </c>
      <c r="H5938" t="s">
        <v>5715</v>
      </c>
      <c r="I5938" t="s">
        <v>6085</v>
      </c>
      <c r="J5938">
        <v>20</v>
      </c>
      <c r="K5938" t="s">
        <v>5598</v>
      </c>
      <c r="L5938">
        <v>350</v>
      </c>
      <c r="M5938">
        <v>17.5</v>
      </c>
      <c r="N5938" t="s">
        <v>6085</v>
      </c>
      <c r="O5938" t="s">
        <v>461</v>
      </c>
    </row>
    <row r="5939" spans="1:15" x14ac:dyDescent="0.3">
      <c r="A5939">
        <v>193645</v>
      </c>
      <c r="B5939">
        <v>122</v>
      </c>
      <c r="C5939" t="s">
        <v>552</v>
      </c>
      <c r="D5939" t="s">
        <v>2746</v>
      </c>
      <c r="E5939" t="s">
        <v>4116</v>
      </c>
      <c r="F5939" s="440">
        <v>46034</v>
      </c>
      <c r="G5939">
        <v>27340</v>
      </c>
      <c r="H5939" t="s">
        <v>6118</v>
      </c>
      <c r="I5939" t="s">
        <v>4764</v>
      </c>
      <c r="J5939">
        <v>16</v>
      </c>
      <c r="K5939" t="s">
        <v>5605</v>
      </c>
      <c r="L5939">
        <v>857.92</v>
      </c>
      <c r="M5939">
        <v>53.62</v>
      </c>
      <c r="N5939" t="s">
        <v>4764</v>
      </c>
      <c r="O5939" t="s">
        <v>461</v>
      </c>
    </row>
    <row r="5940" spans="1:15" x14ac:dyDescent="0.3">
      <c r="A5940">
        <v>193645</v>
      </c>
      <c r="B5940">
        <v>122</v>
      </c>
      <c r="C5940" t="s">
        <v>552</v>
      </c>
      <c r="D5940" t="s">
        <v>2746</v>
      </c>
      <c r="E5940" t="s">
        <v>4116</v>
      </c>
      <c r="F5940" s="440">
        <v>46034</v>
      </c>
      <c r="G5940">
        <v>28315</v>
      </c>
      <c r="H5940" t="s">
        <v>6120</v>
      </c>
      <c r="I5940" t="s">
        <v>4764</v>
      </c>
      <c r="J5940">
        <v>7</v>
      </c>
      <c r="K5940" t="s">
        <v>5605</v>
      </c>
      <c r="L5940">
        <v>304.92</v>
      </c>
      <c r="M5940">
        <v>43.56</v>
      </c>
      <c r="N5940" t="s">
        <v>4764</v>
      </c>
      <c r="O5940" t="s">
        <v>461</v>
      </c>
    </row>
    <row r="5941" spans="1:15" x14ac:dyDescent="0.3">
      <c r="A5941">
        <v>193645</v>
      </c>
      <c r="B5941">
        <v>122</v>
      </c>
      <c r="C5941" t="s">
        <v>552</v>
      </c>
      <c r="D5941" t="s">
        <v>2746</v>
      </c>
      <c r="E5941" t="s">
        <v>4116</v>
      </c>
      <c r="F5941" s="440">
        <v>46034</v>
      </c>
      <c r="G5941">
        <v>28316</v>
      </c>
      <c r="H5941" t="s">
        <v>6119</v>
      </c>
      <c r="I5941" t="s">
        <v>4764</v>
      </c>
      <c r="J5941">
        <v>6</v>
      </c>
      <c r="K5941" t="s">
        <v>5605</v>
      </c>
      <c r="L5941">
        <v>234.3</v>
      </c>
      <c r="M5941">
        <v>39.049999999999997</v>
      </c>
      <c r="N5941" t="s">
        <v>4764</v>
      </c>
      <c r="O5941" t="s">
        <v>461</v>
      </c>
    </row>
    <row r="5942" spans="1:15" x14ac:dyDescent="0.3">
      <c r="A5942">
        <v>193644</v>
      </c>
      <c r="B5942">
        <v>122</v>
      </c>
      <c r="C5942" t="s">
        <v>552</v>
      </c>
      <c r="D5942" t="s">
        <v>2520</v>
      </c>
      <c r="E5942" t="s">
        <v>4117</v>
      </c>
      <c r="F5942" s="440">
        <v>46031</v>
      </c>
      <c r="G5942">
        <v>23361</v>
      </c>
      <c r="H5942" t="s">
        <v>5937</v>
      </c>
      <c r="I5942" t="s">
        <v>6085</v>
      </c>
      <c r="J5942">
        <v>30</v>
      </c>
      <c r="K5942" t="s">
        <v>5598</v>
      </c>
      <c r="L5942">
        <v>93</v>
      </c>
      <c r="M5942">
        <v>3.1</v>
      </c>
      <c r="N5942" t="s">
        <v>6085</v>
      </c>
      <c r="O5942" t="s">
        <v>461</v>
      </c>
    </row>
    <row r="5943" spans="1:15" x14ac:dyDescent="0.3">
      <c r="A5943">
        <v>193643</v>
      </c>
      <c r="B5943">
        <v>122</v>
      </c>
      <c r="C5943" t="s">
        <v>552</v>
      </c>
      <c r="D5943" t="s">
        <v>2520</v>
      </c>
      <c r="E5943" t="s">
        <v>4118</v>
      </c>
      <c r="F5943" s="440">
        <v>46031</v>
      </c>
      <c r="G5943">
        <v>19787</v>
      </c>
      <c r="H5943" t="s">
        <v>5914</v>
      </c>
      <c r="I5943" t="s">
        <v>6085</v>
      </c>
      <c r="J5943">
        <v>4</v>
      </c>
      <c r="K5943" t="s">
        <v>5598</v>
      </c>
      <c r="L5943">
        <v>19.600000000000001</v>
      </c>
      <c r="M5943">
        <v>4.9000000000000004</v>
      </c>
      <c r="N5943" t="s">
        <v>6085</v>
      </c>
      <c r="O5943" t="s">
        <v>461</v>
      </c>
    </row>
    <row r="5944" spans="1:15" x14ac:dyDescent="0.3">
      <c r="A5944">
        <v>193643</v>
      </c>
      <c r="B5944">
        <v>122</v>
      </c>
      <c r="C5944" t="s">
        <v>552</v>
      </c>
      <c r="D5944" t="s">
        <v>2520</v>
      </c>
      <c r="E5944" t="s">
        <v>4118</v>
      </c>
      <c r="F5944" s="440">
        <v>46031</v>
      </c>
      <c r="G5944">
        <v>19634</v>
      </c>
      <c r="H5944" t="s">
        <v>5925</v>
      </c>
      <c r="I5944" t="s">
        <v>6085</v>
      </c>
      <c r="J5944">
        <v>15</v>
      </c>
      <c r="K5944" t="s">
        <v>5598</v>
      </c>
      <c r="L5944">
        <v>99</v>
      </c>
      <c r="M5944">
        <v>6.6</v>
      </c>
      <c r="N5944" t="s">
        <v>6085</v>
      </c>
      <c r="O5944" t="s">
        <v>461</v>
      </c>
    </row>
    <row r="5945" spans="1:15" x14ac:dyDescent="0.3">
      <c r="A5945">
        <v>193643</v>
      </c>
      <c r="B5945">
        <v>122</v>
      </c>
      <c r="C5945" t="s">
        <v>552</v>
      </c>
      <c r="D5945" t="s">
        <v>2520</v>
      </c>
      <c r="E5945" t="s">
        <v>4118</v>
      </c>
      <c r="F5945" s="440">
        <v>46031</v>
      </c>
      <c r="G5945">
        <v>24083</v>
      </c>
      <c r="H5945" t="s">
        <v>5924</v>
      </c>
      <c r="I5945" t="s">
        <v>6085</v>
      </c>
      <c r="J5945">
        <v>60</v>
      </c>
      <c r="K5945" t="s">
        <v>5598</v>
      </c>
      <c r="L5945">
        <v>240</v>
      </c>
      <c r="M5945">
        <v>4</v>
      </c>
      <c r="N5945" t="s">
        <v>6085</v>
      </c>
      <c r="O5945" t="s">
        <v>461</v>
      </c>
    </row>
    <row r="5946" spans="1:15" x14ac:dyDescent="0.3">
      <c r="A5946">
        <v>193643</v>
      </c>
      <c r="B5946">
        <v>122</v>
      </c>
      <c r="C5946" t="s">
        <v>552</v>
      </c>
      <c r="D5946" t="s">
        <v>2520</v>
      </c>
      <c r="E5946" t="s">
        <v>4118</v>
      </c>
      <c r="F5946" s="440">
        <v>46031</v>
      </c>
      <c r="G5946">
        <v>19506</v>
      </c>
      <c r="H5946" t="s">
        <v>5919</v>
      </c>
      <c r="I5946" t="s">
        <v>6085</v>
      </c>
      <c r="J5946">
        <v>0.2</v>
      </c>
      <c r="K5946" t="s">
        <v>5598</v>
      </c>
      <c r="L5946">
        <v>8</v>
      </c>
      <c r="M5946">
        <v>40</v>
      </c>
      <c r="N5946" t="s">
        <v>6085</v>
      </c>
      <c r="O5946" t="s">
        <v>461</v>
      </c>
    </row>
    <row r="5947" spans="1:15" x14ac:dyDescent="0.3">
      <c r="A5947">
        <v>193643</v>
      </c>
      <c r="B5947">
        <v>122</v>
      </c>
      <c r="C5947" t="s">
        <v>552</v>
      </c>
      <c r="D5947" t="s">
        <v>2520</v>
      </c>
      <c r="E5947" t="s">
        <v>4118</v>
      </c>
      <c r="F5947" s="440">
        <v>46031</v>
      </c>
      <c r="G5947">
        <v>24509</v>
      </c>
      <c r="H5947" t="s">
        <v>5928</v>
      </c>
      <c r="I5947" t="s">
        <v>6085</v>
      </c>
      <c r="J5947">
        <v>10</v>
      </c>
      <c r="K5947" t="s">
        <v>5598</v>
      </c>
      <c r="L5947">
        <v>17</v>
      </c>
      <c r="M5947">
        <v>1.7</v>
      </c>
      <c r="N5947" t="s">
        <v>6085</v>
      </c>
      <c r="O5947" t="s">
        <v>461</v>
      </c>
    </row>
    <row r="5948" spans="1:15" x14ac:dyDescent="0.3">
      <c r="A5948">
        <v>193643</v>
      </c>
      <c r="B5948">
        <v>122</v>
      </c>
      <c r="C5948" t="s">
        <v>552</v>
      </c>
      <c r="D5948" t="s">
        <v>2520</v>
      </c>
      <c r="E5948" t="s">
        <v>4118</v>
      </c>
      <c r="F5948" s="440">
        <v>46031</v>
      </c>
      <c r="G5948">
        <v>19505</v>
      </c>
      <c r="H5948" t="s">
        <v>5978</v>
      </c>
      <c r="I5948" t="s">
        <v>6085</v>
      </c>
      <c r="J5948">
        <v>1</v>
      </c>
      <c r="K5948" t="s">
        <v>5598</v>
      </c>
      <c r="L5948">
        <v>8.5</v>
      </c>
      <c r="M5948">
        <v>8.5</v>
      </c>
      <c r="N5948" t="s">
        <v>6085</v>
      </c>
      <c r="O5948" t="s">
        <v>461</v>
      </c>
    </row>
    <row r="5949" spans="1:15" x14ac:dyDescent="0.3">
      <c r="A5949">
        <v>193643</v>
      </c>
      <c r="B5949">
        <v>122</v>
      </c>
      <c r="C5949" t="s">
        <v>552</v>
      </c>
      <c r="D5949" t="s">
        <v>2520</v>
      </c>
      <c r="E5949" t="s">
        <v>4118</v>
      </c>
      <c r="F5949" s="440">
        <v>46031</v>
      </c>
      <c r="G5949">
        <v>19654</v>
      </c>
      <c r="H5949" t="s">
        <v>5917</v>
      </c>
      <c r="I5949" t="s">
        <v>6085</v>
      </c>
      <c r="J5949">
        <v>4</v>
      </c>
      <c r="K5949" t="s">
        <v>5598</v>
      </c>
      <c r="L5949">
        <v>39.200000000000003</v>
      </c>
      <c r="M5949">
        <v>9.8000000000000007</v>
      </c>
      <c r="N5949" t="s">
        <v>6085</v>
      </c>
      <c r="O5949" t="s">
        <v>461</v>
      </c>
    </row>
    <row r="5950" spans="1:15" x14ac:dyDescent="0.3">
      <c r="A5950">
        <v>193643</v>
      </c>
      <c r="B5950">
        <v>122</v>
      </c>
      <c r="C5950" t="s">
        <v>552</v>
      </c>
      <c r="D5950" t="s">
        <v>2520</v>
      </c>
      <c r="E5950" t="s">
        <v>4118</v>
      </c>
      <c r="F5950" s="440">
        <v>46031</v>
      </c>
      <c r="G5950">
        <v>19476</v>
      </c>
      <c r="H5950" t="s">
        <v>6017</v>
      </c>
      <c r="I5950" t="s">
        <v>6085</v>
      </c>
      <c r="J5950">
        <v>0.8</v>
      </c>
      <c r="K5950" t="s">
        <v>5598</v>
      </c>
      <c r="L5950">
        <v>60</v>
      </c>
      <c r="M5950">
        <v>75</v>
      </c>
      <c r="N5950" t="s">
        <v>6085</v>
      </c>
      <c r="O5950" t="s">
        <v>461</v>
      </c>
    </row>
    <row r="5951" spans="1:15" x14ac:dyDescent="0.3">
      <c r="A5951">
        <v>193643</v>
      </c>
      <c r="B5951">
        <v>122</v>
      </c>
      <c r="C5951" t="s">
        <v>552</v>
      </c>
      <c r="D5951" t="s">
        <v>2520</v>
      </c>
      <c r="E5951" t="s">
        <v>4118</v>
      </c>
      <c r="F5951" s="440">
        <v>46031</v>
      </c>
      <c r="G5951">
        <v>19480</v>
      </c>
      <c r="H5951" t="s">
        <v>5936</v>
      </c>
      <c r="I5951" t="s">
        <v>6085</v>
      </c>
      <c r="J5951">
        <v>0.5</v>
      </c>
      <c r="K5951" t="s">
        <v>5598</v>
      </c>
      <c r="L5951">
        <v>6</v>
      </c>
      <c r="M5951">
        <v>12</v>
      </c>
      <c r="N5951" t="s">
        <v>6085</v>
      </c>
      <c r="O5951" t="s">
        <v>461</v>
      </c>
    </row>
    <row r="5952" spans="1:15" x14ac:dyDescent="0.3">
      <c r="A5952">
        <v>193643</v>
      </c>
      <c r="B5952">
        <v>122</v>
      </c>
      <c r="C5952" t="s">
        <v>552</v>
      </c>
      <c r="D5952" t="s">
        <v>2520</v>
      </c>
      <c r="E5952" t="s">
        <v>4118</v>
      </c>
      <c r="F5952" s="440">
        <v>46031</v>
      </c>
      <c r="G5952">
        <v>19488</v>
      </c>
      <c r="H5952" t="s">
        <v>5930</v>
      </c>
      <c r="I5952" t="s">
        <v>6085</v>
      </c>
      <c r="J5952">
        <v>1</v>
      </c>
      <c r="K5952" t="s">
        <v>5598</v>
      </c>
      <c r="L5952">
        <v>14</v>
      </c>
      <c r="M5952">
        <v>14</v>
      </c>
      <c r="N5952" t="s">
        <v>6085</v>
      </c>
      <c r="O5952" t="s">
        <v>461</v>
      </c>
    </row>
    <row r="5953" spans="1:15" x14ac:dyDescent="0.3">
      <c r="A5953">
        <v>193643</v>
      </c>
      <c r="B5953">
        <v>122</v>
      </c>
      <c r="C5953" t="s">
        <v>552</v>
      </c>
      <c r="D5953" t="s">
        <v>2520</v>
      </c>
      <c r="E5953" t="s">
        <v>4118</v>
      </c>
      <c r="F5953" s="440">
        <v>46031</v>
      </c>
      <c r="G5953">
        <v>19498</v>
      </c>
      <c r="H5953" t="s">
        <v>5979</v>
      </c>
      <c r="I5953" t="s">
        <v>6085</v>
      </c>
      <c r="J5953">
        <v>1</v>
      </c>
      <c r="K5953" t="s">
        <v>5598</v>
      </c>
      <c r="L5953">
        <v>8.4</v>
      </c>
      <c r="M5953">
        <v>8.4</v>
      </c>
      <c r="N5953" t="s">
        <v>6085</v>
      </c>
      <c r="O5953" t="s">
        <v>461</v>
      </c>
    </row>
    <row r="5954" spans="1:15" x14ac:dyDescent="0.3">
      <c r="A5954">
        <v>193643</v>
      </c>
      <c r="B5954">
        <v>122</v>
      </c>
      <c r="C5954" t="s">
        <v>552</v>
      </c>
      <c r="D5954" t="s">
        <v>2520</v>
      </c>
      <c r="E5954" t="s">
        <v>4118</v>
      </c>
      <c r="F5954" s="440">
        <v>46031</v>
      </c>
      <c r="G5954">
        <v>19465</v>
      </c>
      <c r="H5954" t="s">
        <v>5953</v>
      </c>
      <c r="I5954" t="s">
        <v>6085</v>
      </c>
      <c r="J5954">
        <v>1</v>
      </c>
      <c r="K5954" t="s">
        <v>5598</v>
      </c>
      <c r="L5954">
        <v>5.8</v>
      </c>
      <c r="M5954">
        <v>5.8</v>
      </c>
      <c r="N5954" t="s">
        <v>6085</v>
      </c>
      <c r="O5954" t="s">
        <v>461</v>
      </c>
    </row>
    <row r="5955" spans="1:15" x14ac:dyDescent="0.3">
      <c r="A5955">
        <v>193643</v>
      </c>
      <c r="B5955">
        <v>122</v>
      </c>
      <c r="C5955" t="s">
        <v>552</v>
      </c>
      <c r="D5955" t="s">
        <v>2520</v>
      </c>
      <c r="E5955" t="s">
        <v>4118</v>
      </c>
      <c r="F5955" s="440">
        <v>46031</v>
      </c>
      <c r="G5955">
        <v>19558</v>
      </c>
      <c r="H5955" t="s">
        <v>5950</v>
      </c>
      <c r="I5955" t="s">
        <v>6085</v>
      </c>
      <c r="J5955">
        <v>1</v>
      </c>
      <c r="K5955" t="s">
        <v>5598</v>
      </c>
      <c r="L5955">
        <v>10</v>
      </c>
      <c r="M5955">
        <v>10</v>
      </c>
      <c r="N5955" t="s">
        <v>6085</v>
      </c>
      <c r="O5955" t="s">
        <v>461</v>
      </c>
    </row>
    <row r="5956" spans="1:15" x14ac:dyDescent="0.3">
      <c r="A5956">
        <v>193643</v>
      </c>
      <c r="B5956">
        <v>122</v>
      </c>
      <c r="C5956" t="s">
        <v>552</v>
      </c>
      <c r="D5956" t="s">
        <v>2520</v>
      </c>
      <c r="E5956" t="s">
        <v>4118</v>
      </c>
      <c r="F5956" s="440">
        <v>46031</v>
      </c>
      <c r="G5956">
        <v>19647</v>
      </c>
      <c r="H5956" t="s">
        <v>5921</v>
      </c>
      <c r="I5956" t="s">
        <v>6085</v>
      </c>
      <c r="J5956">
        <v>1</v>
      </c>
      <c r="K5956" t="s">
        <v>5598</v>
      </c>
      <c r="L5956">
        <v>11.5</v>
      </c>
      <c r="M5956">
        <v>11.5</v>
      </c>
      <c r="N5956" t="s">
        <v>6085</v>
      </c>
      <c r="O5956" t="s">
        <v>461</v>
      </c>
    </row>
    <row r="5957" spans="1:15" x14ac:dyDescent="0.3">
      <c r="A5957">
        <v>193643</v>
      </c>
      <c r="B5957">
        <v>122</v>
      </c>
      <c r="C5957" t="s">
        <v>552</v>
      </c>
      <c r="D5957" t="s">
        <v>2520</v>
      </c>
      <c r="E5957" t="s">
        <v>4118</v>
      </c>
      <c r="F5957" s="440">
        <v>46031</v>
      </c>
      <c r="G5957">
        <v>19503</v>
      </c>
      <c r="H5957" t="s">
        <v>6058</v>
      </c>
      <c r="I5957" t="s">
        <v>6085</v>
      </c>
      <c r="J5957">
        <v>1</v>
      </c>
      <c r="K5957" t="s">
        <v>5598</v>
      </c>
      <c r="L5957">
        <v>8.5</v>
      </c>
      <c r="M5957">
        <v>8.5</v>
      </c>
      <c r="N5957" t="s">
        <v>6085</v>
      </c>
      <c r="O5957" t="s">
        <v>461</v>
      </c>
    </row>
    <row r="5958" spans="1:15" x14ac:dyDescent="0.3">
      <c r="A5958">
        <v>193643</v>
      </c>
      <c r="B5958">
        <v>122</v>
      </c>
      <c r="C5958" t="s">
        <v>552</v>
      </c>
      <c r="D5958" t="s">
        <v>2520</v>
      </c>
      <c r="E5958" t="s">
        <v>4118</v>
      </c>
      <c r="F5958" s="440">
        <v>46031</v>
      </c>
      <c r="G5958">
        <v>19759</v>
      </c>
      <c r="H5958" t="s">
        <v>6016</v>
      </c>
      <c r="I5958" t="s">
        <v>6085</v>
      </c>
      <c r="J5958">
        <v>5</v>
      </c>
      <c r="K5958" t="s">
        <v>5598</v>
      </c>
      <c r="L5958">
        <v>50</v>
      </c>
      <c r="M5958">
        <v>10</v>
      </c>
      <c r="N5958" t="s">
        <v>6085</v>
      </c>
      <c r="O5958" t="s">
        <v>461</v>
      </c>
    </row>
    <row r="5959" spans="1:15" x14ac:dyDescent="0.3">
      <c r="A5959">
        <v>193643</v>
      </c>
      <c r="B5959">
        <v>122</v>
      </c>
      <c r="C5959" t="s">
        <v>552</v>
      </c>
      <c r="D5959" t="s">
        <v>2520</v>
      </c>
      <c r="E5959" t="s">
        <v>4118</v>
      </c>
      <c r="F5959" s="440">
        <v>46031</v>
      </c>
      <c r="G5959">
        <v>19617</v>
      </c>
      <c r="H5959" t="s">
        <v>5933</v>
      </c>
      <c r="I5959" t="s">
        <v>6085</v>
      </c>
      <c r="J5959">
        <v>0.5</v>
      </c>
      <c r="K5959" t="s">
        <v>5598</v>
      </c>
      <c r="L5959">
        <v>11</v>
      </c>
      <c r="M5959">
        <v>22</v>
      </c>
      <c r="N5959" t="s">
        <v>6085</v>
      </c>
      <c r="O5959" t="s">
        <v>461</v>
      </c>
    </row>
    <row r="5960" spans="1:15" x14ac:dyDescent="0.3">
      <c r="A5960">
        <v>193643</v>
      </c>
      <c r="B5960">
        <v>122</v>
      </c>
      <c r="C5960" t="s">
        <v>552</v>
      </c>
      <c r="D5960" t="s">
        <v>2520</v>
      </c>
      <c r="E5960" t="s">
        <v>4118</v>
      </c>
      <c r="F5960" s="440">
        <v>46031</v>
      </c>
      <c r="G5960">
        <v>19657</v>
      </c>
      <c r="H5960" t="s">
        <v>5916</v>
      </c>
      <c r="I5960" t="s">
        <v>6085</v>
      </c>
      <c r="J5960">
        <v>6</v>
      </c>
      <c r="K5960" t="s">
        <v>5598</v>
      </c>
      <c r="L5960">
        <v>31.5</v>
      </c>
      <c r="M5960">
        <v>5.25</v>
      </c>
      <c r="N5960" t="s">
        <v>6085</v>
      </c>
      <c r="O5960" t="s">
        <v>461</v>
      </c>
    </row>
    <row r="5961" spans="1:15" x14ac:dyDescent="0.3">
      <c r="A5961">
        <v>193643</v>
      </c>
      <c r="B5961">
        <v>122</v>
      </c>
      <c r="C5961" t="s">
        <v>552</v>
      </c>
      <c r="D5961" t="s">
        <v>2520</v>
      </c>
      <c r="E5961" t="s">
        <v>4118</v>
      </c>
      <c r="F5961" s="440">
        <v>46031</v>
      </c>
      <c r="G5961">
        <v>23113</v>
      </c>
      <c r="H5961" t="s">
        <v>5985</v>
      </c>
      <c r="I5961" t="s">
        <v>6085</v>
      </c>
      <c r="J5961">
        <v>1.5</v>
      </c>
      <c r="K5961" t="s">
        <v>5598</v>
      </c>
      <c r="L5961">
        <v>15</v>
      </c>
      <c r="M5961">
        <v>10</v>
      </c>
      <c r="N5961" t="s">
        <v>6085</v>
      </c>
      <c r="O5961" t="s">
        <v>461</v>
      </c>
    </row>
    <row r="5962" spans="1:15" x14ac:dyDescent="0.3">
      <c r="A5962">
        <v>193643</v>
      </c>
      <c r="B5962">
        <v>122</v>
      </c>
      <c r="C5962" t="s">
        <v>552</v>
      </c>
      <c r="D5962" t="s">
        <v>2520</v>
      </c>
      <c r="E5962" t="s">
        <v>4118</v>
      </c>
      <c r="F5962" s="440">
        <v>46031</v>
      </c>
      <c r="G5962">
        <v>23241</v>
      </c>
      <c r="H5962" t="s">
        <v>5932</v>
      </c>
      <c r="I5962" t="s">
        <v>6085</v>
      </c>
      <c r="J5962">
        <v>3</v>
      </c>
      <c r="K5962" t="s">
        <v>5598</v>
      </c>
      <c r="L5962">
        <v>16.5</v>
      </c>
      <c r="M5962">
        <v>5.5</v>
      </c>
      <c r="N5962" t="s">
        <v>6085</v>
      </c>
      <c r="O5962" t="s">
        <v>461</v>
      </c>
    </row>
    <row r="5963" spans="1:15" x14ac:dyDescent="0.3">
      <c r="A5963">
        <v>193643</v>
      </c>
      <c r="B5963">
        <v>122</v>
      </c>
      <c r="C5963" t="s">
        <v>552</v>
      </c>
      <c r="D5963" t="s">
        <v>2520</v>
      </c>
      <c r="E5963" t="s">
        <v>4118</v>
      </c>
      <c r="F5963" s="440">
        <v>46031</v>
      </c>
      <c r="G5963">
        <v>23236</v>
      </c>
      <c r="H5963" t="s">
        <v>5934</v>
      </c>
      <c r="I5963" t="s">
        <v>6085</v>
      </c>
      <c r="J5963">
        <v>2</v>
      </c>
      <c r="K5963" t="s">
        <v>5598</v>
      </c>
      <c r="L5963">
        <v>10</v>
      </c>
      <c r="M5963">
        <v>5</v>
      </c>
      <c r="N5963" t="s">
        <v>6085</v>
      </c>
      <c r="O5963" t="s">
        <v>461</v>
      </c>
    </row>
    <row r="5964" spans="1:15" x14ac:dyDescent="0.3">
      <c r="A5964">
        <v>193643</v>
      </c>
      <c r="B5964">
        <v>122</v>
      </c>
      <c r="C5964" t="s">
        <v>552</v>
      </c>
      <c r="D5964" t="s">
        <v>2520</v>
      </c>
      <c r="E5964" t="s">
        <v>4118</v>
      </c>
      <c r="F5964" s="440">
        <v>46031</v>
      </c>
      <c r="G5964">
        <v>23361</v>
      </c>
      <c r="H5964" t="s">
        <v>5937</v>
      </c>
      <c r="I5964" t="s">
        <v>6085</v>
      </c>
      <c r="J5964">
        <v>20</v>
      </c>
      <c r="K5964" t="s">
        <v>5598</v>
      </c>
      <c r="L5964">
        <v>62</v>
      </c>
      <c r="M5964">
        <v>3.1</v>
      </c>
      <c r="N5964" t="s">
        <v>6085</v>
      </c>
      <c r="O5964" t="s">
        <v>461</v>
      </c>
    </row>
    <row r="5965" spans="1:15" x14ac:dyDescent="0.3">
      <c r="A5965">
        <v>193643</v>
      </c>
      <c r="B5965">
        <v>122</v>
      </c>
      <c r="C5965" t="s">
        <v>552</v>
      </c>
      <c r="D5965" t="s">
        <v>2520</v>
      </c>
      <c r="E5965" t="s">
        <v>4118</v>
      </c>
      <c r="F5965" s="440">
        <v>46031</v>
      </c>
      <c r="G5965">
        <v>23359</v>
      </c>
      <c r="H5965" t="s">
        <v>5939</v>
      </c>
      <c r="I5965" t="s">
        <v>6085</v>
      </c>
      <c r="J5965">
        <v>12</v>
      </c>
      <c r="K5965" t="s">
        <v>5598</v>
      </c>
      <c r="L5965">
        <v>37.200000000000003</v>
      </c>
      <c r="M5965">
        <v>3.1</v>
      </c>
      <c r="N5965" t="s">
        <v>6085</v>
      </c>
      <c r="O5965" t="s">
        <v>461</v>
      </c>
    </row>
    <row r="5966" spans="1:15" x14ac:dyDescent="0.3">
      <c r="A5966">
        <v>193643</v>
      </c>
      <c r="B5966">
        <v>122</v>
      </c>
      <c r="C5966" t="s">
        <v>552</v>
      </c>
      <c r="D5966" t="s">
        <v>2520</v>
      </c>
      <c r="E5966" t="s">
        <v>4118</v>
      </c>
      <c r="F5966" s="440">
        <v>46031</v>
      </c>
      <c r="G5966">
        <v>23390</v>
      </c>
      <c r="H5966" t="s">
        <v>5922</v>
      </c>
      <c r="I5966" t="s">
        <v>6085</v>
      </c>
      <c r="J5966">
        <v>8</v>
      </c>
      <c r="K5966" t="s">
        <v>5598</v>
      </c>
      <c r="L5966">
        <v>73.599999999999994</v>
      </c>
      <c r="M5966">
        <v>9.1999999999999993</v>
      </c>
      <c r="N5966" t="s">
        <v>6085</v>
      </c>
      <c r="O5966" t="s">
        <v>461</v>
      </c>
    </row>
    <row r="5967" spans="1:15" x14ac:dyDescent="0.3">
      <c r="A5967">
        <v>193643</v>
      </c>
      <c r="B5967">
        <v>122</v>
      </c>
      <c r="C5967" t="s">
        <v>552</v>
      </c>
      <c r="D5967" t="s">
        <v>2520</v>
      </c>
      <c r="E5967" t="s">
        <v>4118</v>
      </c>
      <c r="F5967" s="440">
        <v>46031</v>
      </c>
      <c r="G5967">
        <v>23095</v>
      </c>
      <c r="H5967" t="s">
        <v>5942</v>
      </c>
      <c r="I5967" t="s">
        <v>6085</v>
      </c>
      <c r="J5967">
        <v>100</v>
      </c>
      <c r="K5967" t="s">
        <v>5613</v>
      </c>
      <c r="L5967">
        <v>94</v>
      </c>
      <c r="M5967">
        <v>0.94</v>
      </c>
      <c r="N5967" t="s">
        <v>6085</v>
      </c>
      <c r="O5967" t="s">
        <v>461</v>
      </c>
    </row>
    <row r="5968" spans="1:15" x14ac:dyDescent="0.3">
      <c r="A5968">
        <v>193643</v>
      </c>
      <c r="B5968">
        <v>122</v>
      </c>
      <c r="C5968" t="s">
        <v>552</v>
      </c>
      <c r="D5968" t="s">
        <v>2520</v>
      </c>
      <c r="E5968" t="s">
        <v>4118</v>
      </c>
      <c r="F5968" s="440">
        <v>46031</v>
      </c>
      <c r="G5968">
        <v>23389</v>
      </c>
      <c r="H5968" t="s">
        <v>5923</v>
      </c>
      <c r="I5968" t="s">
        <v>6085</v>
      </c>
      <c r="J5968">
        <v>4</v>
      </c>
      <c r="K5968" t="s">
        <v>5598</v>
      </c>
      <c r="L5968">
        <v>23.2</v>
      </c>
      <c r="M5968">
        <v>5.8</v>
      </c>
      <c r="N5968" t="s">
        <v>6085</v>
      </c>
      <c r="O5968" t="s">
        <v>461</v>
      </c>
    </row>
    <row r="5969" spans="1:15" x14ac:dyDescent="0.3">
      <c r="A5969">
        <v>193643</v>
      </c>
      <c r="B5969">
        <v>122</v>
      </c>
      <c r="C5969" t="s">
        <v>552</v>
      </c>
      <c r="D5969" t="s">
        <v>2520</v>
      </c>
      <c r="E5969" t="s">
        <v>4118</v>
      </c>
      <c r="F5969" s="440">
        <v>46031</v>
      </c>
      <c r="G5969">
        <v>24037</v>
      </c>
      <c r="H5969" t="s">
        <v>6116</v>
      </c>
      <c r="I5969" t="s">
        <v>6085</v>
      </c>
      <c r="J5969">
        <v>2</v>
      </c>
      <c r="K5969" t="s">
        <v>5598</v>
      </c>
      <c r="L5969">
        <v>40</v>
      </c>
      <c r="M5969">
        <v>20</v>
      </c>
      <c r="N5969" t="s">
        <v>6085</v>
      </c>
      <c r="O5969" t="s">
        <v>461</v>
      </c>
    </row>
    <row r="5970" spans="1:15" x14ac:dyDescent="0.3">
      <c r="A5970">
        <v>193641</v>
      </c>
      <c r="B5970">
        <v>122</v>
      </c>
      <c r="C5970" t="s">
        <v>552</v>
      </c>
      <c r="D5970" t="s">
        <v>3769</v>
      </c>
      <c r="E5970" t="s">
        <v>4119</v>
      </c>
      <c r="F5970" s="440">
        <v>46031</v>
      </c>
      <c r="G5970">
        <v>19743</v>
      </c>
      <c r="H5970" t="s">
        <v>5940</v>
      </c>
      <c r="I5970" t="s">
        <v>6085</v>
      </c>
      <c r="J5970">
        <v>6</v>
      </c>
      <c r="K5970" t="s">
        <v>5598</v>
      </c>
      <c r="L5970">
        <v>90</v>
      </c>
      <c r="M5970">
        <v>15</v>
      </c>
      <c r="N5970" t="s">
        <v>6085</v>
      </c>
      <c r="O5970" t="s">
        <v>461</v>
      </c>
    </row>
    <row r="5971" spans="1:15" x14ac:dyDescent="0.3">
      <c r="A5971">
        <v>193641</v>
      </c>
      <c r="B5971">
        <v>122</v>
      </c>
      <c r="C5971" t="s">
        <v>552</v>
      </c>
      <c r="D5971" t="s">
        <v>3769</v>
      </c>
      <c r="E5971" t="s">
        <v>4119</v>
      </c>
      <c r="F5971" s="440">
        <v>46031</v>
      </c>
      <c r="G5971">
        <v>19721</v>
      </c>
      <c r="H5971" t="s">
        <v>5952</v>
      </c>
      <c r="I5971" t="s">
        <v>6085</v>
      </c>
      <c r="J5971">
        <v>1</v>
      </c>
      <c r="K5971" t="s">
        <v>5598</v>
      </c>
      <c r="L5971">
        <v>40</v>
      </c>
      <c r="M5971">
        <v>40</v>
      </c>
      <c r="N5971" t="s">
        <v>6085</v>
      </c>
      <c r="O5971" t="s">
        <v>461</v>
      </c>
    </row>
    <row r="5972" spans="1:15" x14ac:dyDescent="0.3">
      <c r="A5972">
        <v>193641</v>
      </c>
      <c r="B5972">
        <v>122</v>
      </c>
      <c r="C5972" t="s">
        <v>552</v>
      </c>
      <c r="D5972" t="s">
        <v>3769</v>
      </c>
      <c r="E5972" t="s">
        <v>4119</v>
      </c>
      <c r="F5972" s="440">
        <v>46031</v>
      </c>
      <c r="G5972">
        <v>19846</v>
      </c>
      <c r="H5972" t="s">
        <v>6060</v>
      </c>
      <c r="I5972" t="s">
        <v>6085</v>
      </c>
      <c r="J5972">
        <v>0.5</v>
      </c>
      <c r="K5972" t="s">
        <v>5598</v>
      </c>
      <c r="L5972">
        <v>9.3800000000000008</v>
      </c>
      <c r="M5972">
        <v>18.760000000000002</v>
      </c>
      <c r="N5972" t="s">
        <v>6085</v>
      </c>
      <c r="O5972" t="s">
        <v>461</v>
      </c>
    </row>
    <row r="5973" spans="1:15" x14ac:dyDescent="0.3">
      <c r="A5973">
        <v>193641</v>
      </c>
      <c r="B5973">
        <v>122</v>
      </c>
      <c r="C5973" t="s">
        <v>552</v>
      </c>
      <c r="D5973" t="s">
        <v>3769</v>
      </c>
      <c r="E5973" t="s">
        <v>4119</v>
      </c>
      <c r="F5973" s="440">
        <v>46031</v>
      </c>
      <c r="G5973">
        <v>23186</v>
      </c>
      <c r="H5973" t="s">
        <v>5955</v>
      </c>
      <c r="I5973" t="s">
        <v>6085</v>
      </c>
      <c r="J5973">
        <v>25</v>
      </c>
      <c r="K5973" t="s">
        <v>5598</v>
      </c>
      <c r="L5973">
        <v>181.25</v>
      </c>
      <c r="M5973">
        <v>7.25</v>
      </c>
      <c r="N5973" t="s">
        <v>6085</v>
      </c>
      <c r="O5973" t="s">
        <v>461</v>
      </c>
    </row>
    <row r="5974" spans="1:15" x14ac:dyDescent="0.3">
      <c r="A5974">
        <v>193641</v>
      </c>
      <c r="B5974">
        <v>122</v>
      </c>
      <c r="C5974" t="s">
        <v>552</v>
      </c>
      <c r="D5974" t="s">
        <v>3769</v>
      </c>
      <c r="E5974" t="s">
        <v>4119</v>
      </c>
      <c r="F5974" s="440">
        <v>46031</v>
      </c>
      <c r="G5974">
        <v>25647</v>
      </c>
      <c r="H5974" t="s">
        <v>5918</v>
      </c>
      <c r="I5974" t="s">
        <v>6085</v>
      </c>
      <c r="J5974">
        <v>1.5</v>
      </c>
      <c r="K5974" t="s">
        <v>5598</v>
      </c>
      <c r="L5974">
        <v>31.24</v>
      </c>
      <c r="M5974">
        <v>20.826667</v>
      </c>
      <c r="N5974" t="s">
        <v>6085</v>
      </c>
      <c r="O5974" t="s">
        <v>461</v>
      </c>
    </row>
    <row r="5975" spans="1:15" x14ac:dyDescent="0.3">
      <c r="A5975">
        <v>193641</v>
      </c>
      <c r="B5975">
        <v>122</v>
      </c>
      <c r="C5975" t="s">
        <v>552</v>
      </c>
      <c r="D5975" t="s">
        <v>3769</v>
      </c>
      <c r="E5975" t="s">
        <v>4119</v>
      </c>
      <c r="F5975" s="440">
        <v>46031</v>
      </c>
      <c r="G5975">
        <v>26631</v>
      </c>
      <c r="H5975" t="s">
        <v>6117</v>
      </c>
      <c r="I5975" t="s">
        <v>6085</v>
      </c>
      <c r="J5975">
        <v>1</v>
      </c>
      <c r="K5975" t="s">
        <v>5598</v>
      </c>
      <c r="L5975">
        <v>45.5</v>
      </c>
      <c r="M5975">
        <v>45.5</v>
      </c>
      <c r="N5975" t="s">
        <v>6085</v>
      </c>
      <c r="O5975" t="s">
        <v>461</v>
      </c>
    </row>
    <row r="5976" spans="1:15" x14ac:dyDescent="0.3">
      <c r="A5976">
        <v>193641</v>
      </c>
      <c r="B5976">
        <v>122</v>
      </c>
      <c r="C5976" t="s">
        <v>552</v>
      </c>
      <c r="D5976" t="s">
        <v>3769</v>
      </c>
      <c r="E5976" t="s">
        <v>4119</v>
      </c>
      <c r="F5976" s="440">
        <v>46031</v>
      </c>
      <c r="G5976">
        <v>19472</v>
      </c>
      <c r="H5976" t="s">
        <v>6064</v>
      </c>
      <c r="I5976" t="s">
        <v>6085</v>
      </c>
      <c r="J5976">
        <v>2</v>
      </c>
      <c r="K5976" t="s">
        <v>5598</v>
      </c>
      <c r="L5976">
        <v>46.88</v>
      </c>
      <c r="M5976">
        <v>23.44</v>
      </c>
      <c r="N5976" t="s">
        <v>6085</v>
      </c>
      <c r="O5976" t="s">
        <v>461</v>
      </c>
    </row>
    <row r="5977" spans="1:15" x14ac:dyDescent="0.3">
      <c r="A5977">
        <v>193631</v>
      </c>
      <c r="B5977">
        <v>122</v>
      </c>
      <c r="C5977" t="s">
        <v>552</v>
      </c>
      <c r="D5977" t="s">
        <v>3769</v>
      </c>
      <c r="E5977" t="s">
        <v>4120</v>
      </c>
      <c r="F5977" s="440">
        <v>46029</v>
      </c>
      <c r="G5977">
        <v>19589</v>
      </c>
      <c r="H5977" t="s">
        <v>5943</v>
      </c>
      <c r="I5977" t="s">
        <v>6085</v>
      </c>
      <c r="J5977">
        <v>2</v>
      </c>
      <c r="K5977" t="s">
        <v>5598</v>
      </c>
      <c r="L5977">
        <v>10</v>
      </c>
      <c r="M5977">
        <v>5</v>
      </c>
      <c r="N5977" t="s">
        <v>6085</v>
      </c>
      <c r="O5977" t="s">
        <v>461</v>
      </c>
    </row>
    <row r="5978" spans="1:15" x14ac:dyDescent="0.3">
      <c r="A5978">
        <v>193631</v>
      </c>
      <c r="B5978">
        <v>122</v>
      </c>
      <c r="C5978" t="s">
        <v>552</v>
      </c>
      <c r="D5978" t="s">
        <v>3769</v>
      </c>
      <c r="E5978" t="s">
        <v>4120</v>
      </c>
      <c r="F5978" s="440">
        <v>46029</v>
      </c>
      <c r="G5978">
        <v>19647</v>
      </c>
      <c r="H5978" t="s">
        <v>5921</v>
      </c>
      <c r="I5978" t="s">
        <v>6085</v>
      </c>
      <c r="J5978">
        <v>1</v>
      </c>
      <c r="K5978" t="s">
        <v>5598</v>
      </c>
      <c r="L5978">
        <v>12.5</v>
      </c>
      <c r="M5978">
        <v>12.5</v>
      </c>
      <c r="N5978" t="s">
        <v>6085</v>
      </c>
      <c r="O5978" t="s">
        <v>461</v>
      </c>
    </row>
    <row r="5979" spans="1:15" x14ac:dyDescent="0.3">
      <c r="A5979">
        <v>193631</v>
      </c>
      <c r="B5979">
        <v>122</v>
      </c>
      <c r="C5979" t="s">
        <v>552</v>
      </c>
      <c r="D5979" t="s">
        <v>3769</v>
      </c>
      <c r="E5979" t="s">
        <v>4120</v>
      </c>
      <c r="F5979" s="440">
        <v>46029</v>
      </c>
      <c r="G5979">
        <v>19721</v>
      </c>
      <c r="H5979" t="s">
        <v>5952</v>
      </c>
      <c r="I5979" t="s">
        <v>6085</v>
      </c>
      <c r="J5979">
        <v>1</v>
      </c>
      <c r="K5979" t="s">
        <v>5598</v>
      </c>
      <c r="L5979">
        <v>40</v>
      </c>
      <c r="M5979">
        <v>40</v>
      </c>
      <c r="N5979" t="s">
        <v>6085</v>
      </c>
      <c r="O5979" t="s">
        <v>461</v>
      </c>
    </row>
    <row r="5980" spans="1:15" x14ac:dyDescent="0.3">
      <c r="A5980">
        <v>193631</v>
      </c>
      <c r="B5980">
        <v>122</v>
      </c>
      <c r="C5980" t="s">
        <v>552</v>
      </c>
      <c r="D5980" t="s">
        <v>3769</v>
      </c>
      <c r="E5980" t="s">
        <v>4120</v>
      </c>
      <c r="F5980" s="440">
        <v>46029</v>
      </c>
      <c r="G5980">
        <v>17061</v>
      </c>
      <c r="H5980" t="s">
        <v>5954</v>
      </c>
      <c r="I5980" t="s">
        <v>6085</v>
      </c>
      <c r="J5980">
        <v>0.2</v>
      </c>
      <c r="K5980" t="s">
        <v>5598</v>
      </c>
      <c r="L5980">
        <v>13.46</v>
      </c>
      <c r="M5980">
        <v>67.3</v>
      </c>
      <c r="N5980" t="s">
        <v>6085</v>
      </c>
      <c r="O5980" t="s">
        <v>461</v>
      </c>
    </row>
    <row r="5981" spans="1:15" x14ac:dyDescent="0.3">
      <c r="A5981">
        <v>193631</v>
      </c>
      <c r="B5981">
        <v>122</v>
      </c>
      <c r="C5981" t="s">
        <v>552</v>
      </c>
      <c r="D5981" t="s">
        <v>3769</v>
      </c>
      <c r="E5981" t="s">
        <v>4120</v>
      </c>
      <c r="F5981" s="440">
        <v>46029</v>
      </c>
      <c r="G5981">
        <v>19617</v>
      </c>
      <c r="H5981" t="s">
        <v>5933</v>
      </c>
      <c r="I5981" t="s">
        <v>6085</v>
      </c>
      <c r="J5981">
        <v>0.5</v>
      </c>
      <c r="K5981" t="s">
        <v>5598</v>
      </c>
      <c r="L5981">
        <v>13.39</v>
      </c>
      <c r="M5981">
        <v>26.78</v>
      </c>
      <c r="N5981" t="s">
        <v>6085</v>
      </c>
      <c r="O5981" t="s">
        <v>461</v>
      </c>
    </row>
    <row r="5982" spans="1:15" x14ac:dyDescent="0.3">
      <c r="A5982">
        <v>193631</v>
      </c>
      <c r="B5982">
        <v>122</v>
      </c>
      <c r="C5982" t="s">
        <v>552</v>
      </c>
      <c r="D5982" t="s">
        <v>3769</v>
      </c>
      <c r="E5982" t="s">
        <v>4120</v>
      </c>
      <c r="F5982" s="440">
        <v>46029</v>
      </c>
      <c r="G5982">
        <v>23186</v>
      </c>
      <c r="H5982" t="s">
        <v>5955</v>
      </c>
      <c r="I5982" t="s">
        <v>6085</v>
      </c>
      <c r="J5982">
        <v>25</v>
      </c>
      <c r="K5982" t="s">
        <v>5598</v>
      </c>
      <c r="L5982">
        <v>181.25</v>
      </c>
      <c r="M5982">
        <v>7.25</v>
      </c>
      <c r="N5982" t="s">
        <v>6085</v>
      </c>
      <c r="O5982" t="s">
        <v>461</v>
      </c>
    </row>
    <row r="5983" spans="1:15" x14ac:dyDescent="0.3">
      <c r="A5983">
        <v>193631</v>
      </c>
      <c r="B5983">
        <v>122</v>
      </c>
      <c r="C5983" t="s">
        <v>552</v>
      </c>
      <c r="D5983" t="s">
        <v>3769</v>
      </c>
      <c r="E5983" t="s">
        <v>4120</v>
      </c>
      <c r="F5983" s="440">
        <v>46029</v>
      </c>
      <c r="G5983">
        <v>23361</v>
      </c>
      <c r="H5983" t="s">
        <v>5937</v>
      </c>
      <c r="I5983" t="s">
        <v>6085</v>
      </c>
      <c r="J5983">
        <v>30</v>
      </c>
      <c r="K5983" t="s">
        <v>5598</v>
      </c>
      <c r="L5983">
        <v>93.9</v>
      </c>
      <c r="M5983">
        <v>3.13</v>
      </c>
      <c r="N5983" t="s">
        <v>6085</v>
      </c>
      <c r="O5983" t="s">
        <v>461</v>
      </c>
    </row>
    <row r="5984" spans="1:15" x14ac:dyDescent="0.3">
      <c r="A5984">
        <v>193631</v>
      </c>
      <c r="B5984">
        <v>122</v>
      </c>
      <c r="C5984" t="s">
        <v>552</v>
      </c>
      <c r="D5984" t="s">
        <v>3769</v>
      </c>
      <c r="E5984" t="s">
        <v>4120</v>
      </c>
      <c r="F5984" s="440">
        <v>46029</v>
      </c>
      <c r="G5984">
        <v>25555</v>
      </c>
      <c r="H5984" t="s">
        <v>6429</v>
      </c>
      <c r="I5984" t="s">
        <v>6085</v>
      </c>
      <c r="J5984">
        <v>25</v>
      </c>
      <c r="K5984" t="s">
        <v>5598</v>
      </c>
      <c r="L5984">
        <v>93.75</v>
      </c>
      <c r="M5984">
        <v>3.75</v>
      </c>
      <c r="N5984" t="s">
        <v>6085</v>
      </c>
      <c r="O5984" t="s">
        <v>461</v>
      </c>
    </row>
    <row r="5985" spans="1:15" x14ac:dyDescent="0.3">
      <c r="A5985">
        <v>193631</v>
      </c>
      <c r="B5985">
        <v>122</v>
      </c>
      <c r="C5985" t="s">
        <v>552</v>
      </c>
      <c r="D5985" t="s">
        <v>3769</v>
      </c>
      <c r="E5985" t="s">
        <v>4120</v>
      </c>
      <c r="F5985" s="440">
        <v>46029</v>
      </c>
      <c r="G5985">
        <v>25647</v>
      </c>
      <c r="H5985" t="s">
        <v>5918</v>
      </c>
      <c r="I5985" t="s">
        <v>6085</v>
      </c>
      <c r="J5985">
        <v>1.5</v>
      </c>
      <c r="K5985" t="s">
        <v>5598</v>
      </c>
      <c r="L5985">
        <v>29.98</v>
      </c>
      <c r="M5985">
        <v>19.986667000000001</v>
      </c>
      <c r="N5985" t="s">
        <v>6085</v>
      </c>
      <c r="O5985" t="s">
        <v>461</v>
      </c>
    </row>
    <row r="5986" spans="1:15" x14ac:dyDescent="0.3">
      <c r="A5986">
        <v>193631</v>
      </c>
      <c r="B5986">
        <v>122</v>
      </c>
      <c r="C5986" t="s">
        <v>552</v>
      </c>
      <c r="D5986" t="s">
        <v>3769</v>
      </c>
      <c r="E5986" t="s">
        <v>4120</v>
      </c>
      <c r="F5986" s="440">
        <v>46029</v>
      </c>
      <c r="G5986">
        <v>23105</v>
      </c>
      <c r="H5986" t="s">
        <v>6169</v>
      </c>
      <c r="I5986" t="s">
        <v>6085</v>
      </c>
      <c r="J5986">
        <v>0.28000000000000003</v>
      </c>
      <c r="K5986" t="s">
        <v>5598</v>
      </c>
      <c r="L5986">
        <v>42</v>
      </c>
      <c r="M5986">
        <v>150</v>
      </c>
      <c r="N5986" t="s">
        <v>6085</v>
      </c>
      <c r="O5986" t="s">
        <v>461</v>
      </c>
    </row>
    <row r="5987" spans="1:15" x14ac:dyDescent="0.3">
      <c r="A5987">
        <v>193631</v>
      </c>
      <c r="B5987">
        <v>122</v>
      </c>
      <c r="C5987" t="s">
        <v>552</v>
      </c>
      <c r="D5987" t="s">
        <v>3769</v>
      </c>
      <c r="E5987" t="s">
        <v>4120</v>
      </c>
      <c r="F5987" s="440">
        <v>46029</v>
      </c>
      <c r="G5987">
        <v>19472</v>
      </c>
      <c r="H5987" t="s">
        <v>6064</v>
      </c>
      <c r="I5987" t="s">
        <v>6085</v>
      </c>
      <c r="J5987">
        <v>2</v>
      </c>
      <c r="L5987">
        <v>46.88</v>
      </c>
      <c r="M5987">
        <v>23.44</v>
      </c>
      <c r="N5987" t="s">
        <v>6085</v>
      </c>
      <c r="O5987" t="s">
        <v>461</v>
      </c>
    </row>
    <row r="5988" spans="1:15" x14ac:dyDescent="0.3">
      <c r="A5988">
        <v>192640</v>
      </c>
      <c r="B5988">
        <v>122</v>
      </c>
      <c r="C5988" t="s">
        <v>552</v>
      </c>
      <c r="D5988" t="s">
        <v>2776</v>
      </c>
      <c r="E5988" t="s">
        <v>4121</v>
      </c>
      <c r="F5988" s="440">
        <v>46036</v>
      </c>
      <c r="G5988">
        <v>26586</v>
      </c>
      <c r="H5988" t="s">
        <v>5889</v>
      </c>
      <c r="I5988" t="s">
        <v>6085</v>
      </c>
      <c r="J5988">
        <v>1</v>
      </c>
      <c r="K5988" t="s">
        <v>5703</v>
      </c>
      <c r="L5988">
        <v>325</v>
      </c>
      <c r="M5988">
        <v>325</v>
      </c>
      <c r="N5988" t="s">
        <v>6085</v>
      </c>
      <c r="O5988" t="s">
        <v>461</v>
      </c>
    </row>
    <row r="5989" spans="1:15" x14ac:dyDescent="0.3">
      <c r="A5989">
        <v>192639</v>
      </c>
      <c r="B5989">
        <v>122</v>
      </c>
      <c r="C5989" t="s">
        <v>552</v>
      </c>
      <c r="D5989" t="s">
        <v>2746</v>
      </c>
      <c r="E5989" t="s">
        <v>4122</v>
      </c>
      <c r="F5989" s="440">
        <v>46032</v>
      </c>
      <c r="G5989">
        <v>28315</v>
      </c>
      <c r="H5989" t="s">
        <v>6120</v>
      </c>
      <c r="I5989" t="s">
        <v>4764</v>
      </c>
      <c r="J5989">
        <v>4</v>
      </c>
      <c r="K5989" t="s">
        <v>5605</v>
      </c>
      <c r="L5989">
        <v>174.24</v>
      </c>
      <c r="M5989">
        <v>43.56</v>
      </c>
      <c r="N5989" t="s">
        <v>4764</v>
      </c>
      <c r="O5989" t="s">
        <v>461</v>
      </c>
    </row>
    <row r="5990" spans="1:15" x14ac:dyDescent="0.3">
      <c r="A5990">
        <v>192639</v>
      </c>
      <c r="B5990">
        <v>122</v>
      </c>
      <c r="C5990" t="s">
        <v>552</v>
      </c>
      <c r="D5990" t="s">
        <v>2746</v>
      </c>
      <c r="E5990" t="s">
        <v>4122</v>
      </c>
      <c r="F5990" s="440">
        <v>46032</v>
      </c>
      <c r="G5990">
        <v>28316</v>
      </c>
      <c r="H5990" t="s">
        <v>6119</v>
      </c>
      <c r="I5990" t="s">
        <v>4764</v>
      </c>
      <c r="J5990">
        <v>3</v>
      </c>
      <c r="K5990" t="s">
        <v>5605</v>
      </c>
      <c r="L5990">
        <v>117.15</v>
      </c>
      <c r="M5990">
        <v>39.049999999999997</v>
      </c>
      <c r="N5990" t="s">
        <v>4764</v>
      </c>
      <c r="O5990" t="s">
        <v>461</v>
      </c>
    </row>
    <row r="5991" spans="1:15" x14ac:dyDescent="0.3">
      <c r="A5991">
        <v>192638</v>
      </c>
      <c r="B5991">
        <v>122</v>
      </c>
      <c r="C5991" t="s">
        <v>552</v>
      </c>
      <c r="D5991" t="s">
        <v>2758</v>
      </c>
      <c r="E5991" t="s">
        <v>4123</v>
      </c>
      <c r="F5991" s="440">
        <v>46032</v>
      </c>
      <c r="G5991">
        <v>28220</v>
      </c>
      <c r="H5991" t="s">
        <v>6126</v>
      </c>
      <c r="I5991" t="s">
        <v>6085</v>
      </c>
      <c r="J5991">
        <v>3</v>
      </c>
      <c r="K5991" t="s">
        <v>5598</v>
      </c>
      <c r="L5991">
        <v>81</v>
      </c>
      <c r="M5991">
        <v>27</v>
      </c>
      <c r="N5991" t="s">
        <v>6085</v>
      </c>
      <c r="O5991" t="s">
        <v>461</v>
      </c>
    </row>
    <row r="5992" spans="1:15" x14ac:dyDescent="0.3">
      <c r="A5992">
        <v>192638</v>
      </c>
      <c r="B5992">
        <v>122</v>
      </c>
      <c r="C5992" t="s">
        <v>552</v>
      </c>
      <c r="D5992" t="s">
        <v>2758</v>
      </c>
      <c r="E5992" t="s">
        <v>4123</v>
      </c>
      <c r="F5992" s="440">
        <v>46032</v>
      </c>
      <c r="G5992">
        <v>28221</v>
      </c>
      <c r="H5992" t="s">
        <v>6124</v>
      </c>
      <c r="I5992" t="s">
        <v>6085</v>
      </c>
      <c r="J5992">
        <v>3</v>
      </c>
      <c r="K5992" t="s">
        <v>5598</v>
      </c>
      <c r="L5992">
        <v>105</v>
      </c>
      <c r="M5992">
        <v>35</v>
      </c>
      <c r="N5992" t="s">
        <v>6085</v>
      </c>
      <c r="O5992" t="s">
        <v>461</v>
      </c>
    </row>
    <row r="5993" spans="1:15" x14ac:dyDescent="0.3">
      <c r="A5993">
        <v>192638</v>
      </c>
      <c r="B5993">
        <v>122</v>
      </c>
      <c r="C5993" t="s">
        <v>552</v>
      </c>
      <c r="D5993" t="s">
        <v>2758</v>
      </c>
      <c r="E5993" t="s">
        <v>4123</v>
      </c>
      <c r="F5993" s="440">
        <v>46032</v>
      </c>
      <c r="G5993">
        <v>28222</v>
      </c>
      <c r="H5993" t="s">
        <v>6125</v>
      </c>
      <c r="I5993" t="s">
        <v>6085</v>
      </c>
      <c r="J5993">
        <v>3</v>
      </c>
      <c r="K5993" t="s">
        <v>5598</v>
      </c>
      <c r="L5993">
        <v>126</v>
      </c>
      <c r="M5993">
        <v>42</v>
      </c>
      <c r="N5993" t="s">
        <v>6085</v>
      </c>
      <c r="O5993" t="s">
        <v>461</v>
      </c>
    </row>
    <row r="5994" spans="1:15" x14ac:dyDescent="0.3">
      <c r="A5994">
        <v>192637</v>
      </c>
      <c r="B5994">
        <v>122</v>
      </c>
      <c r="C5994" t="s">
        <v>552</v>
      </c>
      <c r="D5994" t="s">
        <v>2758</v>
      </c>
      <c r="E5994" t="s">
        <v>4124</v>
      </c>
      <c r="F5994" s="440">
        <v>46030</v>
      </c>
      <c r="G5994">
        <v>28220</v>
      </c>
      <c r="H5994" t="s">
        <v>6126</v>
      </c>
      <c r="I5994" t="s">
        <v>6085</v>
      </c>
      <c r="J5994">
        <v>2</v>
      </c>
      <c r="K5994" t="s">
        <v>5598</v>
      </c>
      <c r="L5994">
        <v>54</v>
      </c>
      <c r="M5994">
        <v>27</v>
      </c>
      <c r="N5994" t="s">
        <v>6085</v>
      </c>
      <c r="O5994" t="s">
        <v>461</v>
      </c>
    </row>
    <row r="5995" spans="1:15" x14ac:dyDescent="0.3">
      <c r="A5995">
        <v>192637</v>
      </c>
      <c r="B5995">
        <v>122</v>
      </c>
      <c r="C5995" t="s">
        <v>552</v>
      </c>
      <c r="D5995" t="s">
        <v>2758</v>
      </c>
      <c r="E5995" t="s">
        <v>4124</v>
      </c>
      <c r="F5995" s="440">
        <v>46030</v>
      </c>
      <c r="G5995">
        <v>28221</v>
      </c>
      <c r="H5995" t="s">
        <v>6124</v>
      </c>
      <c r="I5995" t="s">
        <v>6085</v>
      </c>
      <c r="J5995">
        <v>2</v>
      </c>
      <c r="K5995" t="s">
        <v>5598</v>
      </c>
      <c r="L5995">
        <v>0</v>
      </c>
      <c r="M5995">
        <v>0</v>
      </c>
      <c r="N5995" t="s">
        <v>6085</v>
      </c>
      <c r="O5995" t="s">
        <v>461</v>
      </c>
    </row>
    <row r="5996" spans="1:15" x14ac:dyDescent="0.3">
      <c r="A5996">
        <v>192637</v>
      </c>
      <c r="B5996">
        <v>122</v>
      </c>
      <c r="C5996" t="s">
        <v>552</v>
      </c>
      <c r="D5996" t="s">
        <v>2758</v>
      </c>
      <c r="E5996" t="s">
        <v>4124</v>
      </c>
      <c r="F5996" s="440">
        <v>46030</v>
      </c>
      <c r="G5996">
        <v>28222</v>
      </c>
      <c r="H5996" t="s">
        <v>6125</v>
      </c>
      <c r="I5996" t="s">
        <v>6085</v>
      </c>
      <c r="J5996">
        <v>2</v>
      </c>
      <c r="K5996" t="s">
        <v>5598</v>
      </c>
      <c r="L5996">
        <v>84</v>
      </c>
      <c r="M5996">
        <v>42</v>
      </c>
      <c r="N5996" t="s">
        <v>6085</v>
      </c>
      <c r="O5996" t="s">
        <v>461</v>
      </c>
    </row>
    <row r="5997" spans="1:15" x14ac:dyDescent="0.3">
      <c r="A5997">
        <v>191100</v>
      </c>
      <c r="B5997">
        <v>122</v>
      </c>
      <c r="C5997" t="s">
        <v>552</v>
      </c>
      <c r="D5997" t="s">
        <v>3843</v>
      </c>
      <c r="E5997" t="s">
        <v>4125</v>
      </c>
      <c r="F5997" s="440">
        <v>46028</v>
      </c>
      <c r="G5997">
        <v>17553</v>
      </c>
      <c r="H5997" t="s">
        <v>6194</v>
      </c>
      <c r="I5997" t="s">
        <v>6097</v>
      </c>
      <c r="J5997">
        <v>10</v>
      </c>
      <c r="K5997" t="s">
        <v>5605</v>
      </c>
      <c r="L5997">
        <v>89</v>
      </c>
      <c r="M5997">
        <v>8.9</v>
      </c>
      <c r="N5997" t="s">
        <v>6099</v>
      </c>
      <c r="O5997" t="s">
        <v>461</v>
      </c>
    </row>
    <row r="5998" spans="1:15" x14ac:dyDescent="0.3">
      <c r="A5998">
        <v>191100</v>
      </c>
      <c r="B5998">
        <v>122</v>
      </c>
      <c r="C5998" t="s">
        <v>552</v>
      </c>
      <c r="D5998" t="s">
        <v>3843</v>
      </c>
      <c r="E5998" t="s">
        <v>4125</v>
      </c>
      <c r="F5998" s="440">
        <v>46028</v>
      </c>
      <c r="G5998">
        <v>17213</v>
      </c>
      <c r="H5998" t="s">
        <v>6367</v>
      </c>
      <c r="I5998" t="s">
        <v>6097</v>
      </c>
      <c r="J5998">
        <v>4</v>
      </c>
      <c r="K5998" t="s">
        <v>5622</v>
      </c>
      <c r="L5998">
        <v>271.60000000000002</v>
      </c>
      <c r="M5998">
        <v>67.900000000000006</v>
      </c>
      <c r="N5998" t="s">
        <v>6099</v>
      </c>
      <c r="O5998" t="s">
        <v>461</v>
      </c>
    </row>
    <row r="5999" spans="1:15" x14ac:dyDescent="0.3">
      <c r="A5999">
        <v>191100</v>
      </c>
      <c r="B5999">
        <v>122</v>
      </c>
      <c r="C5999" t="s">
        <v>552</v>
      </c>
      <c r="D5999" t="s">
        <v>3843</v>
      </c>
      <c r="E5999" t="s">
        <v>4125</v>
      </c>
      <c r="F5999" s="440">
        <v>46028</v>
      </c>
      <c r="G5999">
        <v>24586</v>
      </c>
      <c r="H5999" t="s">
        <v>6285</v>
      </c>
      <c r="I5999" t="s">
        <v>6097</v>
      </c>
      <c r="J5999">
        <v>1</v>
      </c>
      <c r="K5999" t="s">
        <v>5605</v>
      </c>
      <c r="L5999">
        <v>84.9</v>
      </c>
      <c r="M5999">
        <v>84.9</v>
      </c>
      <c r="N5999" t="s">
        <v>6099</v>
      </c>
      <c r="O5999" t="s">
        <v>461</v>
      </c>
    </row>
    <row r="6000" spans="1:15" x14ac:dyDescent="0.3">
      <c r="A6000">
        <v>191100</v>
      </c>
      <c r="B6000">
        <v>122</v>
      </c>
      <c r="C6000" t="s">
        <v>552</v>
      </c>
      <c r="D6000" t="s">
        <v>3843</v>
      </c>
      <c r="E6000" t="s">
        <v>4125</v>
      </c>
      <c r="F6000" s="440">
        <v>46028</v>
      </c>
      <c r="G6000">
        <v>21703</v>
      </c>
      <c r="H6000" t="s">
        <v>6350</v>
      </c>
      <c r="I6000" t="s">
        <v>6097</v>
      </c>
      <c r="J6000">
        <v>6</v>
      </c>
      <c r="K6000" t="s">
        <v>5613</v>
      </c>
      <c r="L6000">
        <v>56.1</v>
      </c>
      <c r="M6000">
        <v>9.35</v>
      </c>
      <c r="N6000" t="s">
        <v>6099</v>
      </c>
      <c r="O6000" t="s">
        <v>461</v>
      </c>
    </row>
    <row r="6001" spans="1:15" x14ac:dyDescent="0.3">
      <c r="A6001">
        <v>191099</v>
      </c>
      <c r="B6001">
        <v>122</v>
      </c>
      <c r="C6001" t="s">
        <v>552</v>
      </c>
      <c r="D6001" t="s">
        <v>2704</v>
      </c>
      <c r="E6001" t="s">
        <v>4126</v>
      </c>
      <c r="F6001" s="440">
        <v>46028</v>
      </c>
      <c r="G6001">
        <v>19621</v>
      </c>
      <c r="H6001" t="s">
        <v>5931</v>
      </c>
      <c r="I6001" t="s">
        <v>6085</v>
      </c>
      <c r="J6001">
        <v>3</v>
      </c>
      <c r="K6001" t="s">
        <v>5598</v>
      </c>
      <c r="L6001">
        <v>9.7799999999999994</v>
      </c>
      <c r="M6001">
        <v>3.26</v>
      </c>
      <c r="N6001" t="s">
        <v>6085</v>
      </c>
      <c r="O6001" t="s">
        <v>461</v>
      </c>
    </row>
    <row r="6002" spans="1:15" x14ac:dyDescent="0.3">
      <c r="A6002">
        <v>191099</v>
      </c>
      <c r="B6002">
        <v>122</v>
      </c>
      <c r="C6002" t="s">
        <v>552</v>
      </c>
      <c r="D6002" t="s">
        <v>2704</v>
      </c>
      <c r="E6002" t="s">
        <v>4126</v>
      </c>
      <c r="F6002" s="440">
        <v>46028</v>
      </c>
      <c r="G6002">
        <v>19658</v>
      </c>
      <c r="H6002" t="s">
        <v>5915</v>
      </c>
      <c r="I6002" t="s">
        <v>6085</v>
      </c>
      <c r="J6002">
        <v>10.3</v>
      </c>
      <c r="K6002" t="s">
        <v>5598</v>
      </c>
      <c r="L6002">
        <v>29.15</v>
      </c>
      <c r="M6002">
        <v>2.8300969999999999</v>
      </c>
      <c r="N6002" t="s">
        <v>6085</v>
      </c>
      <c r="O6002" t="s">
        <v>461</v>
      </c>
    </row>
    <row r="6003" spans="1:15" x14ac:dyDescent="0.3">
      <c r="A6003">
        <v>191099</v>
      </c>
      <c r="B6003">
        <v>122</v>
      </c>
      <c r="C6003" t="s">
        <v>552</v>
      </c>
      <c r="D6003" t="s">
        <v>2704</v>
      </c>
      <c r="E6003" t="s">
        <v>4126</v>
      </c>
      <c r="F6003" s="440">
        <v>46028</v>
      </c>
      <c r="G6003">
        <v>19476</v>
      </c>
      <c r="H6003" t="s">
        <v>6017</v>
      </c>
      <c r="I6003" t="s">
        <v>6085</v>
      </c>
      <c r="J6003">
        <v>0.6</v>
      </c>
      <c r="K6003" t="s">
        <v>5598</v>
      </c>
      <c r="L6003">
        <v>44.37</v>
      </c>
      <c r="M6003">
        <v>73.95</v>
      </c>
      <c r="N6003" t="s">
        <v>6085</v>
      </c>
      <c r="O6003" t="s">
        <v>461</v>
      </c>
    </row>
    <row r="6004" spans="1:15" x14ac:dyDescent="0.3">
      <c r="A6004">
        <v>191099</v>
      </c>
      <c r="B6004">
        <v>122</v>
      </c>
      <c r="C6004" t="s">
        <v>552</v>
      </c>
      <c r="D6004" t="s">
        <v>2704</v>
      </c>
      <c r="E6004" t="s">
        <v>4126</v>
      </c>
      <c r="F6004" s="440">
        <v>46028</v>
      </c>
      <c r="G6004">
        <v>19485</v>
      </c>
      <c r="H6004" t="s">
        <v>5935</v>
      </c>
      <c r="I6004" t="s">
        <v>6085</v>
      </c>
      <c r="J6004">
        <v>0.12</v>
      </c>
      <c r="K6004" t="s">
        <v>5598</v>
      </c>
      <c r="L6004">
        <v>17.399999999999999</v>
      </c>
      <c r="M6004">
        <v>145</v>
      </c>
      <c r="N6004" t="s">
        <v>6085</v>
      </c>
      <c r="O6004" t="s">
        <v>461</v>
      </c>
    </row>
    <row r="6005" spans="1:15" x14ac:dyDescent="0.3">
      <c r="A6005">
        <v>191099</v>
      </c>
      <c r="B6005">
        <v>122</v>
      </c>
      <c r="C6005" t="s">
        <v>552</v>
      </c>
      <c r="D6005" t="s">
        <v>2704</v>
      </c>
      <c r="E6005" t="s">
        <v>4126</v>
      </c>
      <c r="F6005" s="440">
        <v>46028</v>
      </c>
      <c r="G6005">
        <v>19488</v>
      </c>
      <c r="H6005" t="s">
        <v>5930</v>
      </c>
      <c r="I6005" t="s">
        <v>6085</v>
      </c>
      <c r="J6005">
        <v>1.5</v>
      </c>
      <c r="K6005" t="s">
        <v>5598</v>
      </c>
      <c r="L6005">
        <v>19.579999999999998</v>
      </c>
      <c r="M6005">
        <v>13.053333</v>
      </c>
      <c r="N6005" t="s">
        <v>6085</v>
      </c>
      <c r="O6005" t="s">
        <v>461</v>
      </c>
    </row>
    <row r="6006" spans="1:15" x14ac:dyDescent="0.3">
      <c r="A6006">
        <v>191099</v>
      </c>
      <c r="B6006">
        <v>122</v>
      </c>
      <c r="C6006" t="s">
        <v>552</v>
      </c>
      <c r="D6006" t="s">
        <v>2704</v>
      </c>
      <c r="E6006" t="s">
        <v>4126</v>
      </c>
      <c r="F6006" s="440">
        <v>46028</v>
      </c>
      <c r="G6006">
        <v>19759</v>
      </c>
      <c r="H6006" t="s">
        <v>6016</v>
      </c>
      <c r="I6006" t="s">
        <v>6085</v>
      </c>
      <c r="J6006">
        <v>5</v>
      </c>
      <c r="K6006" t="s">
        <v>5598</v>
      </c>
      <c r="L6006">
        <v>54.75</v>
      </c>
      <c r="M6006">
        <v>10.95</v>
      </c>
      <c r="N6006" t="s">
        <v>6085</v>
      </c>
      <c r="O6006" t="s">
        <v>461</v>
      </c>
    </row>
    <row r="6007" spans="1:15" x14ac:dyDescent="0.3">
      <c r="A6007">
        <v>191099</v>
      </c>
      <c r="B6007">
        <v>122</v>
      </c>
      <c r="C6007" t="s">
        <v>552</v>
      </c>
      <c r="D6007" t="s">
        <v>2704</v>
      </c>
      <c r="E6007" t="s">
        <v>4126</v>
      </c>
      <c r="F6007" s="440">
        <v>46028</v>
      </c>
      <c r="G6007">
        <v>19748</v>
      </c>
      <c r="H6007" t="s">
        <v>5983</v>
      </c>
      <c r="I6007" t="s">
        <v>6085</v>
      </c>
      <c r="J6007">
        <v>3</v>
      </c>
      <c r="K6007" t="s">
        <v>5598</v>
      </c>
      <c r="L6007">
        <v>35.549999999999997</v>
      </c>
      <c r="M6007">
        <v>11.85</v>
      </c>
      <c r="N6007" t="s">
        <v>6085</v>
      </c>
      <c r="O6007" t="s">
        <v>461</v>
      </c>
    </row>
    <row r="6008" spans="1:15" x14ac:dyDescent="0.3">
      <c r="A6008">
        <v>191099</v>
      </c>
      <c r="B6008">
        <v>122</v>
      </c>
      <c r="C6008" t="s">
        <v>552</v>
      </c>
      <c r="D6008" t="s">
        <v>2704</v>
      </c>
      <c r="E6008" t="s">
        <v>4126</v>
      </c>
      <c r="F6008" s="440">
        <v>46028</v>
      </c>
      <c r="G6008">
        <v>19751</v>
      </c>
      <c r="H6008" t="s">
        <v>5938</v>
      </c>
      <c r="I6008" t="s">
        <v>6085</v>
      </c>
      <c r="J6008">
        <v>12.3</v>
      </c>
      <c r="K6008" t="s">
        <v>5598</v>
      </c>
      <c r="L6008">
        <v>128.41</v>
      </c>
      <c r="M6008">
        <v>10.439837000000001</v>
      </c>
      <c r="N6008" t="s">
        <v>6085</v>
      </c>
      <c r="O6008" t="s">
        <v>461</v>
      </c>
    </row>
    <row r="6009" spans="1:15" x14ac:dyDescent="0.3">
      <c r="A6009">
        <v>191099</v>
      </c>
      <c r="B6009">
        <v>122</v>
      </c>
      <c r="C6009" t="s">
        <v>552</v>
      </c>
      <c r="D6009" t="s">
        <v>2704</v>
      </c>
      <c r="E6009" t="s">
        <v>4126</v>
      </c>
      <c r="F6009" s="440">
        <v>46028</v>
      </c>
      <c r="G6009">
        <v>23113</v>
      </c>
      <c r="H6009" t="s">
        <v>5985</v>
      </c>
      <c r="I6009" t="s">
        <v>6085</v>
      </c>
      <c r="J6009">
        <v>2.5</v>
      </c>
      <c r="K6009" t="s">
        <v>5598</v>
      </c>
      <c r="L6009">
        <v>34.450000000000003</v>
      </c>
      <c r="M6009">
        <v>13.78</v>
      </c>
      <c r="N6009" t="s">
        <v>6085</v>
      </c>
      <c r="O6009" t="s">
        <v>461</v>
      </c>
    </row>
    <row r="6010" spans="1:15" x14ac:dyDescent="0.3">
      <c r="A6010">
        <v>191099</v>
      </c>
      <c r="B6010">
        <v>122</v>
      </c>
      <c r="C6010" t="s">
        <v>552</v>
      </c>
      <c r="D6010" t="s">
        <v>2704</v>
      </c>
      <c r="E6010" t="s">
        <v>4126</v>
      </c>
      <c r="F6010" s="440">
        <v>46028</v>
      </c>
      <c r="G6010">
        <v>23389</v>
      </c>
      <c r="H6010" t="s">
        <v>5923</v>
      </c>
      <c r="I6010" t="s">
        <v>6085</v>
      </c>
      <c r="J6010">
        <v>1.25</v>
      </c>
      <c r="K6010" t="s">
        <v>5598</v>
      </c>
      <c r="L6010">
        <v>6.49</v>
      </c>
      <c r="M6010">
        <v>5.1920000000000002</v>
      </c>
      <c r="N6010" t="s">
        <v>6085</v>
      </c>
      <c r="O6010" t="s">
        <v>461</v>
      </c>
    </row>
    <row r="6011" spans="1:15" x14ac:dyDescent="0.3">
      <c r="A6011">
        <v>191099</v>
      </c>
      <c r="B6011">
        <v>122</v>
      </c>
      <c r="C6011" t="s">
        <v>552</v>
      </c>
      <c r="D6011" t="s">
        <v>2704</v>
      </c>
      <c r="E6011" t="s">
        <v>4126</v>
      </c>
      <c r="F6011" s="440">
        <v>46028</v>
      </c>
      <c r="G6011">
        <v>19632</v>
      </c>
      <c r="H6011" t="s">
        <v>5926</v>
      </c>
      <c r="I6011" t="s">
        <v>6085</v>
      </c>
      <c r="J6011">
        <v>3</v>
      </c>
      <c r="K6011" t="s">
        <v>5598</v>
      </c>
      <c r="L6011">
        <v>6.09</v>
      </c>
      <c r="M6011">
        <v>2.0299999999999998</v>
      </c>
      <c r="N6011" t="s">
        <v>6085</v>
      </c>
      <c r="O6011" t="s">
        <v>461</v>
      </c>
    </row>
    <row r="6012" spans="1:15" x14ac:dyDescent="0.3">
      <c r="A6012">
        <v>191099</v>
      </c>
      <c r="B6012">
        <v>122</v>
      </c>
      <c r="C6012" t="s">
        <v>552</v>
      </c>
      <c r="D6012" t="s">
        <v>2704</v>
      </c>
      <c r="E6012" t="s">
        <v>4126</v>
      </c>
      <c r="F6012" s="440">
        <v>46028</v>
      </c>
      <c r="G6012">
        <v>23184</v>
      </c>
      <c r="H6012" t="s">
        <v>5956</v>
      </c>
      <c r="I6012" t="s">
        <v>6085</v>
      </c>
      <c r="J6012">
        <v>1</v>
      </c>
      <c r="K6012" t="s">
        <v>5598</v>
      </c>
      <c r="L6012">
        <v>10.88</v>
      </c>
      <c r="M6012">
        <v>10.88</v>
      </c>
      <c r="N6012" t="s">
        <v>6085</v>
      </c>
      <c r="O6012" t="s">
        <v>461</v>
      </c>
    </row>
    <row r="6013" spans="1:15" x14ac:dyDescent="0.3">
      <c r="A6013">
        <v>191087</v>
      </c>
      <c r="B6013">
        <v>122</v>
      </c>
      <c r="C6013" t="s">
        <v>552</v>
      </c>
      <c r="D6013" t="s">
        <v>2520</v>
      </c>
      <c r="E6013" t="s">
        <v>4127</v>
      </c>
      <c r="F6013" s="440">
        <v>46028</v>
      </c>
      <c r="G6013">
        <v>19787</v>
      </c>
      <c r="H6013" t="s">
        <v>5914</v>
      </c>
      <c r="I6013" t="s">
        <v>6085</v>
      </c>
      <c r="J6013">
        <v>30</v>
      </c>
      <c r="K6013" t="s">
        <v>5598</v>
      </c>
      <c r="L6013">
        <v>147</v>
      </c>
      <c r="M6013">
        <v>4.9000000000000004</v>
      </c>
      <c r="N6013" t="s">
        <v>6085</v>
      </c>
      <c r="O6013" t="s">
        <v>461</v>
      </c>
    </row>
    <row r="6014" spans="1:15" x14ac:dyDescent="0.3">
      <c r="A6014">
        <v>191087</v>
      </c>
      <c r="B6014">
        <v>122</v>
      </c>
      <c r="C6014" t="s">
        <v>552</v>
      </c>
      <c r="D6014" t="s">
        <v>2520</v>
      </c>
      <c r="E6014" t="s">
        <v>4127</v>
      </c>
      <c r="F6014" s="440">
        <v>46028</v>
      </c>
      <c r="G6014">
        <v>24083</v>
      </c>
      <c r="H6014" t="s">
        <v>5924</v>
      </c>
      <c r="I6014" t="s">
        <v>6085</v>
      </c>
      <c r="J6014">
        <v>60</v>
      </c>
      <c r="K6014" t="s">
        <v>5598</v>
      </c>
      <c r="L6014">
        <v>240</v>
      </c>
      <c r="M6014">
        <v>4</v>
      </c>
      <c r="N6014" t="s">
        <v>6085</v>
      </c>
      <c r="O6014" t="s">
        <v>461</v>
      </c>
    </row>
    <row r="6015" spans="1:15" x14ac:dyDescent="0.3">
      <c r="A6015">
        <v>191087</v>
      </c>
      <c r="B6015">
        <v>122</v>
      </c>
      <c r="C6015" t="s">
        <v>552</v>
      </c>
      <c r="D6015" t="s">
        <v>2520</v>
      </c>
      <c r="E6015" t="s">
        <v>4127</v>
      </c>
      <c r="F6015" s="440">
        <v>46028</v>
      </c>
      <c r="G6015">
        <v>19505</v>
      </c>
      <c r="H6015" t="s">
        <v>5978</v>
      </c>
      <c r="I6015" t="s">
        <v>6085</v>
      </c>
      <c r="J6015">
        <v>1.5</v>
      </c>
      <c r="K6015" t="s">
        <v>5598</v>
      </c>
      <c r="L6015">
        <v>12.75</v>
      </c>
      <c r="M6015">
        <v>8.5</v>
      </c>
      <c r="N6015" t="s">
        <v>6085</v>
      </c>
      <c r="O6015" t="s">
        <v>461</v>
      </c>
    </row>
    <row r="6016" spans="1:15" x14ac:dyDescent="0.3">
      <c r="A6016">
        <v>191087</v>
      </c>
      <c r="B6016">
        <v>122</v>
      </c>
      <c r="C6016" t="s">
        <v>552</v>
      </c>
      <c r="D6016" t="s">
        <v>2520</v>
      </c>
      <c r="E6016" t="s">
        <v>4127</v>
      </c>
      <c r="F6016" s="440">
        <v>46028</v>
      </c>
      <c r="G6016">
        <v>19480</v>
      </c>
      <c r="H6016" t="s">
        <v>5936</v>
      </c>
      <c r="I6016" t="s">
        <v>6085</v>
      </c>
      <c r="J6016">
        <v>0.5</v>
      </c>
      <c r="K6016" t="s">
        <v>5598</v>
      </c>
      <c r="L6016">
        <v>6.5</v>
      </c>
      <c r="M6016">
        <v>13</v>
      </c>
      <c r="N6016" t="s">
        <v>6085</v>
      </c>
      <c r="O6016" t="s">
        <v>461</v>
      </c>
    </row>
    <row r="6017" spans="1:15" x14ac:dyDescent="0.3">
      <c r="A6017">
        <v>191087</v>
      </c>
      <c r="B6017">
        <v>122</v>
      </c>
      <c r="C6017" t="s">
        <v>552</v>
      </c>
      <c r="D6017" t="s">
        <v>2520</v>
      </c>
      <c r="E6017" t="s">
        <v>4127</v>
      </c>
      <c r="F6017" s="440">
        <v>46028</v>
      </c>
      <c r="G6017">
        <v>19498</v>
      </c>
      <c r="H6017" t="s">
        <v>5979</v>
      </c>
      <c r="I6017" t="s">
        <v>6085</v>
      </c>
      <c r="J6017">
        <v>1</v>
      </c>
      <c r="K6017" t="s">
        <v>5598</v>
      </c>
      <c r="L6017">
        <v>8.5</v>
      </c>
      <c r="M6017">
        <v>8.5</v>
      </c>
      <c r="N6017" t="s">
        <v>6085</v>
      </c>
      <c r="O6017" t="s">
        <v>461</v>
      </c>
    </row>
    <row r="6018" spans="1:15" x14ac:dyDescent="0.3">
      <c r="A6018">
        <v>191087</v>
      </c>
      <c r="B6018">
        <v>122</v>
      </c>
      <c r="C6018" t="s">
        <v>552</v>
      </c>
      <c r="D6018" t="s">
        <v>2520</v>
      </c>
      <c r="E6018" t="s">
        <v>4127</v>
      </c>
      <c r="F6018" s="440">
        <v>46028</v>
      </c>
      <c r="G6018">
        <v>19465</v>
      </c>
      <c r="H6018" t="s">
        <v>5953</v>
      </c>
      <c r="I6018" t="s">
        <v>6085</v>
      </c>
      <c r="J6018">
        <v>1</v>
      </c>
      <c r="K6018" t="s">
        <v>5598</v>
      </c>
      <c r="L6018">
        <v>5</v>
      </c>
      <c r="M6018">
        <v>5</v>
      </c>
      <c r="N6018" t="s">
        <v>6085</v>
      </c>
      <c r="O6018" t="s">
        <v>461</v>
      </c>
    </row>
    <row r="6019" spans="1:15" x14ac:dyDescent="0.3">
      <c r="A6019">
        <v>191087</v>
      </c>
      <c r="B6019">
        <v>122</v>
      </c>
      <c r="C6019" t="s">
        <v>552</v>
      </c>
      <c r="D6019" t="s">
        <v>2520</v>
      </c>
      <c r="E6019" t="s">
        <v>4127</v>
      </c>
      <c r="F6019" s="440">
        <v>46028</v>
      </c>
      <c r="G6019">
        <v>19558</v>
      </c>
      <c r="H6019" t="s">
        <v>5950</v>
      </c>
      <c r="I6019" t="s">
        <v>6085</v>
      </c>
      <c r="J6019">
        <v>0.5</v>
      </c>
      <c r="K6019" t="s">
        <v>5598</v>
      </c>
      <c r="L6019">
        <v>6</v>
      </c>
      <c r="M6019">
        <v>12</v>
      </c>
      <c r="N6019" t="s">
        <v>6085</v>
      </c>
      <c r="O6019" t="s">
        <v>461</v>
      </c>
    </row>
    <row r="6020" spans="1:15" x14ac:dyDescent="0.3">
      <c r="A6020">
        <v>191087</v>
      </c>
      <c r="B6020">
        <v>122</v>
      </c>
      <c r="C6020" t="s">
        <v>552</v>
      </c>
      <c r="D6020" t="s">
        <v>2520</v>
      </c>
      <c r="E6020" t="s">
        <v>4127</v>
      </c>
      <c r="F6020" s="440">
        <v>46028</v>
      </c>
      <c r="G6020">
        <v>19503</v>
      </c>
      <c r="H6020" t="s">
        <v>6058</v>
      </c>
      <c r="I6020" t="s">
        <v>6085</v>
      </c>
      <c r="J6020">
        <v>1</v>
      </c>
      <c r="K6020" t="s">
        <v>5598</v>
      </c>
      <c r="L6020">
        <v>7.8</v>
      </c>
      <c r="M6020">
        <v>7.8</v>
      </c>
      <c r="N6020" t="s">
        <v>6085</v>
      </c>
      <c r="O6020" t="s">
        <v>461</v>
      </c>
    </row>
    <row r="6021" spans="1:15" x14ac:dyDescent="0.3">
      <c r="A6021">
        <v>191087</v>
      </c>
      <c r="B6021">
        <v>122</v>
      </c>
      <c r="C6021" t="s">
        <v>552</v>
      </c>
      <c r="D6021" t="s">
        <v>2520</v>
      </c>
      <c r="E6021" t="s">
        <v>4127</v>
      </c>
      <c r="F6021" s="440">
        <v>46028</v>
      </c>
      <c r="G6021">
        <v>19499</v>
      </c>
      <c r="H6021" t="s">
        <v>6392</v>
      </c>
      <c r="I6021" t="s">
        <v>6085</v>
      </c>
      <c r="J6021">
        <v>1</v>
      </c>
      <c r="K6021" t="s">
        <v>5598</v>
      </c>
      <c r="L6021">
        <v>8.5</v>
      </c>
      <c r="M6021">
        <v>8.5</v>
      </c>
      <c r="N6021" t="s">
        <v>6085</v>
      </c>
      <c r="O6021" t="s">
        <v>461</v>
      </c>
    </row>
    <row r="6022" spans="1:15" x14ac:dyDescent="0.3">
      <c r="A6022">
        <v>191087</v>
      </c>
      <c r="B6022">
        <v>122</v>
      </c>
      <c r="C6022" t="s">
        <v>552</v>
      </c>
      <c r="D6022" t="s">
        <v>2520</v>
      </c>
      <c r="E6022" t="s">
        <v>4127</v>
      </c>
      <c r="F6022" s="440">
        <v>46028</v>
      </c>
      <c r="G6022">
        <v>23241</v>
      </c>
      <c r="H6022" t="s">
        <v>5932</v>
      </c>
      <c r="I6022" t="s">
        <v>6085</v>
      </c>
      <c r="J6022">
        <v>3</v>
      </c>
      <c r="K6022" t="s">
        <v>5598</v>
      </c>
      <c r="L6022">
        <v>14.7</v>
      </c>
      <c r="M6022">
        <v>4.9000000000000004</v>
      </c>
      <c r="N6022" t="s">
        <v>6085</v>
      </c>
      <c r="O6022" t="s">
        <v>461</v>
      </c>
    </row>
    <row r="6023" spans="1:15" x14ac:dyDescent="0.3">
      <c r="A6023">
        <v>191087</v>
      </c>
      <c r="B6023">
        <v>122</v>
      </c>
      <c r="C6023" t="s">
        <v>552</v>
      </c>
      <c r="D6023" t="s">
        <v>2520</v>
      </c>
      <c r="E6023" t="s">
        <v>4127</v>
      </c>
      <c r="F6023" s="440">
        <v>46028</v>
      </c>
      <c r="G6023">
        <v>23236</v>
      </c>
      <c r="H6023" t="s">
        <v>5934</v>
      </c>
      <c r="I6023" t="s">
        <v>6085</v>
      </c>
      <c r="J6023">
        <v>2</v>
      </c>
      <c r="K6023" t="s">
        <v>5598</v>
      </c>
      <c r="L6023">
        <v>11.6</v>
      </c>
      <c r="M6023">
        <v>5.8</v>
      </c>
      <c r="N6023" t="s">
        <v>6085</v>
      </c>
      <c r="O6023" t="s">
        <v>461</v>
      </c>
    </row>
    <row r="6024" spans="1:15" x14ac:dyDescent="0.3">
      <c r="A6024">
        <v>191087</v>
      </c>
      <c r="B6024">
        <v>122</v>
      </c>
      <c r="C6024" t="s">
        <v>552</v>
      </c>
      <c r="D6024" t="s">
        <v>2520</v>
      </c>
      <c r="E6024" t="s">
        <v>4127</v>
      </c>
      <c r="F6024" s="440">
        <v>46028</v>
      </c>
      <c r="G6024">
        <v>23359</v>
      </c>
      <c r="H6024" t="s">
        <v>5939</v>
      </c>
      <c r="I6024" t="s">
        <v>6085</v>
      </c>
      <c r="J6024">
        <v>15</v>
      </c>
      <c r="K6024" t="s">
        <v>5598</v>
      </c>
      <c r="L6024">
        <v>53.25</v>
      </c>
      <c r="M6024">
        <v>3.55</v>
      </c>
      <c r="N6024" t="s">
        <v>6085</v>
      </c>
      <c r="O6024" t="s">
        <v>461</v>
      </c>
    </row>
    <row r="6025" spans="1:15" x14ac:dyDescent="0.3">
      <c r="A6025">
        <v>191087</v>
      </c>
      <c r="B6025">
        <v>122</v>
      </c>
      <c r="C6025" t="s">
        <v>552</v>
      </c>
      <c r="D6025" t="s">
        <v>2520</v>
      </c>
      <c r="E6025" t="s">
        <v>4127</v>
      </c>
      <c r="F6025" s="440">
        <v>46028</v>
      </c>
      <c r="G6025">
        <v>23390</v>
      </c>
      <c r="H6025" t="s">
        <v>5922</v>
      </c>
      <c r="I6025" t="s">
        <v>6085</v>
      </c>
      <c r="J6025">
        <v>7</v>
      </c>
      <c r="K6025" t="s">
        <v>5598</v>
      </c>
      <c r="L6025">
        <v>63</v>
      </c>
      <c r="M6025">
        <v>9</v>
      </c>
      <c r="N6025" t="s">
        <v>6085</v>
      </c>
      <c r="O6025" t="s">
        <v>461</v>
      </c>
    </row>
    <row r="6026" spans="1:15" x14ac:dyDescent="0.3">
      <c r="A6026">
        <v>191087</v>
      </c>
      <c r="B6026">
        <v>122</v>
      </c>
      <c r="C6026" t="s">
        <v>552</v>
      </c>
      <c r="D6026" t="s">
        <v>2520</v>
      </c>
      <c r="E6026" t="s">
        <v>4127</v>
      </c>
      <c r="F6026" s="440">
        <v>46028</v>
      </c>
      <c r="G6026">
        <v>24037</v>
      </c>
      <c r="H6026" t="s">
        <v>6116</v>
      </c>
      <c r="I6026" t="s">
        <v>6085</v>
      </c>
      <c r="J6026">
        <v>2</v>
      </c>
      <c r="K6026" t="s">
        <v>5598</v>
      </c>
      <c r="L6026">
        <v>42</v>
      </c>
      <c r="M6026">
        <v>21</v>
      </c>
      <c r="N6026" t="s">
        <v>6085</v>
      </c>
      <c r="O6026" t="s">
        <v>461</v>
      </c>
    </row>
    <row r="6027" spans="1:15" x14ac:dyDescent="0.3">
      <c r="A6027">
        <v>191086</v>
      </c>
      <c r="B6027">
        <v>122</v>
      </c>
      <c r="C6027" t="s">
        <v>552</v>
      </c>
      <c r="D6027" t="s">
        <v>2711</v>
      </c>
      <c r="E6027" t="s">
        <v>4128</v>
      </c>
      <c r="F6027" s="440">
        <v>46028</v>
      </c>
      <c r="G6027">
        <v>26560</v>
      </c>
      <c r="H6027" t="s">
        <v>5732</v>
      </c>
      <c r="I6027" t="s">
        <v>4764</v>
      </c>
      <c r="J6027">
        <v>18</v>
      </c>
      <c r="K6027" t="s">
        <v>5601</v>
      </c>
      <c r="L6027">
        <v>495</v>
      </c>
      <c r="M6027">
        <v>27.5</v>
      </c>
      <c r="N6027" t="s">
        <v>4764</v>
      </c>
      <c r="O6027" t="s">
        <v>461</v>
      </c>
    </row>
    <row r="6028" spans="1:15" x14ac:dyDescent="0.3">
      <c r="A6028">
        <v>191083</v>
      </c>
      <c r="B6028">
        <v>122</v>
      </c>
      <c r="C6028" t="s">
        <v>552</v>
      </c>
      <c r="D6028" t="s">
        <v>2693</v>
      </c>
      <c r="E6028" t="s">
        <v>4129</v>
      </c>
      <c r="F6028" s="440">
        <v>46028</v>
      </c>
      <c r="G6028">
        <v>17716</v>
      </c>
      <c r="H6028" t="s">
        <v>5830</v>
      </c>
      <c r="I6028" t="s">
        <v>4764</v>
      </c>
      <c r="J6028">
        <v>6</v>
      </c>
      <c r="K6028" t="s">
        <v>6093</v>
      </c>
      <c r="L6028">
        <v>157.19999999999999</v>
      </c>
      <c r="M6028">
        <v>26.2</v>
      </c>
      <c r="N6028" t="s">
        <v>6085</v>
      </c>
      <c r="O6028" t="s">
        <v>461</v>
      </c>
    </row>
    <row r="6029" spans="1:15" x14ac:dyDescent="0.3">
      <c r="A6029">
        <v>191083</v>
      </c>
      <c r="B6029">
        <v>122</v>
      </c>
      <c r="C6029" t="s">
        <v>552</v>
      </c>
      <c r="D6029" t="s">
        <v>2693</v>
      </c>
      <c r="E6029" t="s">
        <v>4129</v>
      </c>
      <c r="F6029" s="440">
        <v>46028</v>
      </c>
      <c r="G6029">
        <v>21093</v>
      </c>
      <c r="H6029" t="s">
        <v>5608</v>
      </c>
      <c r="I6029" t="s">
        <v>6085</v>
      </c>
      <c r="J6029">
        <v>80</v>
      </c>
      <c r="K6029" t="s">
        <v>5613</v>
      </c>
      <c r="L6029">
        <v>376</v>
      </c>
      <c r="M6029">
        <v>4.7</v>
      </c>
      <c r="N6029" t="s">
        <v>6085</v>
      </c>
      <c r="O6029" t="s">
        <v>461</v>
      </c>
    </row>
    <row r="6030" spans="1:15" x14ac:dyDescent="0.3">
      <c r="A6030">
        <v>191083</v>
      </c>
      <c r="B6030">
        <v>122</v>
      </c>
      <c r="C6030" t="s">
        <v>552</v>
      </c>
      <c r="D6030" t="s">
        <v>2693</v>
      </c>
      <c r="E6030" t="s">
        <v>4129</v>
      </c>
      <c r="F6030" s="440">
        <v>46028</v>
      </c>
      <c r="G6030">
        <v>17800</v>
      </c>
      <c r="H6030" t="s">
        <v>5824</v>
      </c>
      <c r="I6030" t="s">
        <v>4764</v>
      </c>
      <c r="J6030">
        <v>6</v>
      </c>
      <c r="K6030" t="s">
        <v>6093</v>
      </c>
      <c r="L6030">
        <v>157.19999999999999</v>
      </c>
      <c r="M6030">
        <v>26.2</v>
      </c>
      <c r="N6030" t="s">
        <v>6085</v>
      </c>
      <c r="O6030" t="s">
        <v>461</v>
      </c>
    </row>
    <row r="6031" spans="1:15" x14ac:dyDescent="0.3">
      <c r="A6031">
        <v>191083</v>
      </c>
      <c r="B6031">
        <v>122</v>
      </c>
      <c r="C6031" t="s">
        <v>552</v>
      </c>
      <c r="D6031" t="s">
        <v>2693</v>
      </c>
      <c r="E6031" t="s">
        <v>4129</v>
      </c>
      <c r="F6031" s="440">
        <v>46028</v>
      </c>
      <c r="G6031">
        <v>20887</v>
      </c>
      <c r="H6031" t="s">
        <v>5662</v>
      </c>
      <c r="I6031" t="s">
        <v>6085</v>
      </c>
      <c r="J6031">
        <v>20</v>
      </c>
      <c r="K6031" t="s">
        <v>5625</v>
      </c>
      <c r="L6031">
        <v>726</v>
      </c>
      <c r="M6031">
        <v>36.299999999999997</v>
      </c>
      <c r="N6031" t="s">
        <v>6085</v>
      </c>
      <c r="O6031" t="s">
        <v>461</v>
      </c>
    </row>
    <row r="6032" spans="1:15" x14ac:dyDescent="0.3">
      <c r="A6032">
        <v>191083</v>
      </c>
      <c r="B6032">
        <v>122</v>
      </c>
      <c r="C6032" t="s">
        <v>552</v>
      </c>
      <c r="D6032" t="s">
        <v>2693</v>
      </c>
      <c r="E6032" t="s">
        <v>4129</v>
      </c>
      <c r="F6032" s="440">
        <v>46028</v>
      </c>
      <c r="G6032">
        <v>20360</v>
      </c>
      <c r="H6032" t="s">
        <v>5646</v>
      </c>
      <c r="I6032" t="s">
        <v>6085</v>
      </c>
      <c r="J6032">
        <v>5</v>
      </c>
      <c r="K6032" t="s">
        <v>6139</v>
      </c>
      <c r="L6032">
        <v>108.25</v>
      </c>
      <c r="M6032">
        <v>21.65</v>
      </c>
      <c r="N6032" t="s">
        <v>6085</v>
      </c>
      <c r="O6032" t="s">
        <v>461</v>
      </c>
    </row>
    <row r="6033" spans="1:15" x14ac:dyDescent="0.3">
      <c r="A6033">
        <v>191083</v>
      </c>
      <c r="B6033">
        <v>122</v>
      </c>
      <c r="C6033" t="s">
        <v>552</v>
      </c>
      <c r="D6033" t="s">
        <v>2693</v>
      </c>
      <c r="E6033" t="s">
        <v>4129</v>
      </c>
      <c r="F6033" s="440">
        <v>46028</v>
      </c>
      <c r="G6033">
        <v>19932</v>
      </c>
      <c r="H6033" t="s">
        <v>6021</v>
      </c>
      <c r="I6033" t="s">
        <v>6085</v>
      </c>
      <c r="J6033">
        <v>3</v>
      </c>
      <c r="K6033" t="s">
        <v>5613</v>
      </c>
      <c r="L6033">
        <v>21.6</v>
      </c>
      <c r="M6033">
        <v>7.2</v>
      </c>
      <c r="N6033" t="s">
        <v>6085</v>
      </c>
      <c r="O6033" t="s">
        <v>461</v>
      </c>
    </row>
    <row r="6034" spans="1:15" x14ac:dyDescent="0.3">
      <c r="A6034">
        <v>191083</v>
      </c>
      <c r="B6034">
        <v>122</v>
      </c>
      <c r="C6034" t="s">
        <v>552</v>
      </c>
      <c r="D6034" t="s">
        <v>2693</v>
      </c>
      <c r="E6034" t="s">
        <v>4129</v>
      </c>
      <c r="F6034" s="440">
        <v>46028</v>
      </c>
      <c r="G6034">
        <v>20114</v>
      </c>
      <c r="H6034" t="s">
        <v>5659</v>
      </c>
      <c r="I6034" t="s">
        <v>6085</v>
      </c>
      <c r="J6034">
        <v>30</v>
      </c>
      <c r="K6034" t="s">
        <v>5613</v>
      </c>
      <c r="L6034">
        <v>264</v>
      </c>
      <c r="M6034">
        <v>8.8000000000000007</v>
      </c>
      <c r="N6034" t="s">
        <v>6085</v>
      </c>
      <c r="O6034" t="s">
        <v>461</v>
      </c>
    </row>
    <row r="6035" spans="1:15" x14ac:dyDescent="0.3">
      <c r="A6035">
        <v>191083</v>
      </c>
      <c r="B6035">
        <v>122</v>
      </c>
      <c r="C6035" t="s">
        <v>552</v>
      </c>
      <c r="D6035" t="s">
        <v>2693</v>
      </c>
      <c r="E6035" t="s">
        <v>4129</v>
      </c>
      <c r="F6035" s="440">
        <v>46028</v>
      </c>
      <c r="G6035">
        <v>20007</v>
      </c>
      <c r="H6035" t="s">
        <v>5660</v>
      </c>
      <c r="I6035" t="s">
        <v>6085</v>
      </c>
      <c r="J6035">
        <v>1</v>
      </c>
      <c r="K6035" t="s">
        <v>5610</v>
      </c>
      <c r="L6035">
        <v>47.9</v>
      </c>
      <c r="M6035">
        <v>47.9</v>
      </c>
      <c r="N6035" t="s">
        <v>6085</v>
      </c>
      <c r="O6035" t="s">
        <v>461</v>
      </c>
    </row>
    <row r="6036" spans="1:15" x14ac:dyDescent="0.3">
      <c r="A6036">
        <v>191083</v>
      </c>
      <c r="B6036">
        <v>122</v>
      </c>
      <c r="C6036" t="s">
        <v>552</v>
      </c>
      <c r="D6036" t="s">
        <v>2693</v>
      </c>
      <c r="E6036" t="s">
        <v>4129</v>
      </c>
      <c r="F6036" s="440">
        <v>46028</v>
      </c>
      <c r="G6036">
        <v>19976</v>
      </c>
      <c r="H6036" t="s">
        <v>6430</v>
      </c>
      <c r="I6036" t="s">
        <v>6085</v>
      </c>
      <c r="J6036">
        <v>7</v>
      </c>
      <c r="K6036" t="s">
        <v>5613</v>
      </c>
      <c r="L6036">
        <v>106.4</v>
      </c>
      <c r="M6036">
        <v>15.2</v>
      </c>
      <c r="N6036" t="s">
        <v>6085</v>
      </c>
      <c r="O6036" t="s">
        <v>461</v>
      </c>
    </row>
    <row r="6037" spans="1:15" x14ac:dyDescent="0.3">
      <c r="A6037">
        <v>191083</v>
      </c>
      <c r="B6037">
        <v>122</v>
      </c>
      <c r="C6037" t="s">
        <v>552</v>
      </c>
      <c r="D6037" t="s">
        <v>2693</v>
      </c>
      <c r="E6037" t="s">
        <v>4129</v>
      </c>
      <c r="F6037" s="440">
        <v>46028</v>
      </c>
      <c r="G6037">
        <v>20487</v>
      </c>
      <c r="H6037" t="s">
        <v>6427</v>
      </c>
      <c r="I6037" t="s">
        <v>6085</v>
      </c>
      <c r="J6037">
        <v>7</v>
      </c>
      <c r="K6037" t="s">
        <v>5598</v>
      </c>
      <c r="L6037">
        <v>201.25</v>
      </c>
      <c r="M6037">
        <v>28.75</v>
      </c>
      <c r="N6037" t="s">
        <v>6085</v>
      </c>
      <c r="O6037" t="s">
        <v>461</v>
      </c>
    </row>
    <row r="6038" spans="1:15" x14ac:dyDescent="0.3">
      <c r="A6038">
        <v>191081</v>
      </c>
      <c r="B6038">
        <v>122</v>
      </c>
      <c r="C6038" t="s">
        <v>552</v>
      </c>
      <c r="D6038" t="s">
        <v>2806</v>
      </c>
      <c r="E6038" t="s">
        <v>4130</v>
      </c>
      <c r="F6038" s="440">
        <v>46028</v>
      </c>
      <c r="G6038">
        <v>24986</v>
      </c>
      <c r="H6038" t="s">
        <v>5835</v>
      </c>
      <c r="I6038" t="s">
        <v>6085</v>
      </c>
      <c r="J6038">
        <v>3</v>
      </c>
      <c r="K6038" t="s">
        <v>6157</v>
      </c>
      <c r="L6038">
        <v>514.79999999999995</v>
      </c>
      <c r="M6038">
        <v>171.6</v>
      </c>
      <c r="N6038" t="s">
        <v>6085</v>
      </c>
      <c r="O6038" t="s">
        <v>461</v>
      </c>
    </row>
    <row r="6039" spans="1:15" x14ac:dyDescent="0.3">
      <c r="A6039">
        <v>191075</v>
      </c>
      <c r="B6039">
        <v>122</v>
      </c>
      <c r="C6039" t="s">
        <v>552</v>
      </c>
      <c r="D6039" t="s">
        <v>2754</v>
      </c>
      <c r="E6039" t="s">
        <v>4131</v>
      </c>
      <c r="F6039" s="440">
        <v>46028</v>
      </c>
      <c r="G6039">
        <v>18589</v>
      </c>
      <c r="H6039" t="s">
        <v>5722</v>
      </c>
      <c r="I6039" t="s">
        <v>4764</v>
      </c>
      <c r="J6039">
        <v>12</v>
      </c>
      <c r="K6039" t="s">
        <v>5605</v>
      </c>
      <c r="L6039">
        <v>808.56</v>
      </c>
      <c r="M6039">
        <v>67.38</v>
      </c>
      <c r="N6039" t="s">
        <v>4764</v>
      </c>
      <c r="O6039" t="s">
        <v>461</v>
      </c>
    </row>
    <row r="6040" spans="1:15" x14ac:dyDescent="0.3">
      <c r="A6040">
        <v>191073</v>
      </c>
      <c r="B6040">
        <v>122</v>
      </c>
      <c r="C6040" t="s">
        <v>552</v>
      </c>
      <c r="D6040" t="s">
        <v>2713</v>
      </c>
      <c r="E6040" t="s">
        <v>3744</v>
      </c>
      <c r="F6040" s="440">
        <v>46028</v>
      </c>
      <c r="G6040">
        <v>17401</v>
      </c>
      <c r="H6040" t="s">
        <v>6250</v>
      </c>
      <c r="I6040" t="s">
        <v>6097</v>
      </c>
      <c r="J6040">
        <v>1</v>
      </c>
      <c r="K6040" t="s">
        <v>5605</v>
      </c>
      <c r="L6040">
        <v>94</v>
      </c>
      <c r="M6040">
        <v>94</v>
      </c>
      <c r="N6040" t="s">
        <v>6099</v>
      </c>
      <c r="O6040" t="s">
        <v>461</v>
      </c>
    </row>
    <row r="6041" spans="1:15" x14ac:dyDescent="0.3">
      <c r="A6041">
        <v>191073</v>
      </c>
      <c r="B6041">
        <v>122</v>
      </c>
      <c r="C6041" t="s">
        <v>552</v>
      </c>
      <c r="D6041" t="s">
        <v>2713</v>
      </c>
      <c r="E6041" t="s">
        <v>3744</v>
      </c>
      <c r="F6041" s="440">
        <v>46028</v>
      </c>
      <c r="G6041">
        <v>21432</v>
      </c>
      <c r="H6041" t="s">
        <v>6248</v>
      </c>
      <c r="I6041" t="s">
        <v>6097</v>
      </c>
      <c r="J6041">
        <v>2</v>
      </c>
      <c r="K6041" t="s">
        <v>5605</v>
      </c>
      <c r="L6041">
        <v>188</v>
      </c>
      <c r="M6041">
        <v>94</v>
      </c>
      <c r="N6041" t="s">
        <v>6099</v>
      </c>
      <c r="O6041" t="s">
        <v>461</v>
      </c>
    </row>
    <row r="6042" spans="1:15" x14ac:dyDescent="0.3">
      <c r="A6042">
        <v>191073</v>
      </c>
      <c r="B6042">
        <v>122</v>
      </c>
      <c r="C6042" t="s">
        <v>552</v>
      </c>
      <c r="D6042" t="s">
        <v>2713</v>
      </c>
      <c r="E6042" t="s">
        <v>3744</v>
      </c>
      <c r="F6042" s="440">
        <v>46028</v>
      </c>
      <c r="G6042">
        <v>21433</v>
      </c>
      <c r="H6042" t="s">
        <v>6247</v>
      </c>
      <c r="I6042" t="s">
        <v>6097</v>
      </c>
      <c r="J6042">
        <v>2</v>
      </c>
      <c r="K6042" t="s">
        <v>5605</v>
      </c>
      <c r="L6042">
        <v>188</v>
      </c>
      <c r="M6042">
        <v>94</v>
      </c>
      <c r="N6042" t="s">
        <v>6099</v>
      </c>
      <c r="O6042" t="s">
        <v>461</v>
      </c>
    </row>
    <row r="6043" spans="1:15" x14ac:dyDescent="0.3">
      <c r="A6043">
        <v>191073</v>
      </c>
      <c r="B6043">
        <v>122</v>
      </c>
      <c r="C6043" t="s">
        <v>552</v>
      </c>
      <c r="D6043" t="s">
        <v>2713</v>
      </c>
      <c r="E6043" t="s">
        <v>3744</v>
      </c>
      <c r="F6043" s="440">
        <v>46028</v>
      </c>
      <c r="G6043">
        <v>21665</v>
      </c>
      <c r="H6043" t="s">
        <v>6096</v>
      </c>
      <c r="I6043" t="s">
        <v>6097</v>
      </c>
      <c r="J6043">
        <v>6</v>
      </c>
      <c r="K6043" t="s">
        <v>6098</v>
      </c>
      <c r="L6043">
        <v>190.92</v>
      </c>
      <c r="M6043">
        <v>31.82</v>
      </c>
      <c r="N6043" t="s">
        <v>6099</v>
      </c>
      <c r="O6043" t="s">
        <v>461</v>
      </c>
    </row>
    <row r="6044" spans="1:15" x14ac:dyDescent="0.3">
      <c r="A6044">
        <v>191069</v>
      </c>
      <c r="B6044">
        <v>122</v>
      </c>
      <c r="C6044" t="s">
        <v>552</v>
      </c>
      <c r="D6044" t="s">
        <v>2713</v>
      </c>
      <c r="E6044" t="s">
        <v>4132</v>
      </c>
      <c r="F6044" s="440">
        <v>46028</v>
      </c>
      <c r="G6044">
        <v>21073</v>
      </c>
      <c r="H6044" t="s">
        <v>5628</v>
      </c>
      <c r="I6044" t="s">
        <v>6085</v>
      </c>
      <c r="J6044">
        <v>10</v>
      </c>
      <c r="K6044" t="s">
        <v>5613</v>
      </c>
      <c r="L6044">
        <v>489</v>
      </c>
      <c r="M6044">
        <v>48.9</v>
      </c>
      <c r="N6044" t="s">
        <v>6085</v>
      </c>
      <c r="O6044" t="s">
        <v>461</v>
      </c>
    </row>
    <row r="6045" spans="1:15" x14ac:dyDescent="0.3">
      <c r="A6045">
        <v>191069</v>
      </c>
      <c r="B6045">
        <v>122</v>
      </c>
      <c r="C6045" t="s">
        <v>552</v>
      </c>
      <c r="D6045" t="s">
        <v>2713</v>
      </c>
      <c r="E6045" t="s">
        <v>4132</v>
      </c>
      <c r="F6045" s="440">
        <v>46028</v>
      </c>
      <c r="G6045">
        <v>20861</v>
      </c>
      <c r="H6045" t="s">
        <v>5854</v>
      </c>
      <c r="I6045" t="s">
        <v>6085</v>
      </c>
      <c r="J6045">
        <v>6</v>
      </c>
      <c r="K6045" t="s">
        <v>5613</v>
      </c>
      <c r="L6045">
        <v>280.2</v>
      </c>
      <c r="M6045">
        <v>46.7</v>
      </c>
      <c r="N6045" t="s">
        <v>6085</v>
      </c>
      <c r="O6045" t="s">
        <v>461</v>
      </c>
    </row>
    <row r="6046" spans="1:15" x14ac:dyDescent="0.3">
      <c r="A6046">
        <v>191069</v>
      </c>
      <c r="B6046">
        <v>122</v>
      </c>
      <c r="C6046" t="s">
        <v>552</v>
      </c>
      <c r="D6046" t="s">
        <v>2713</v>
      </c>
      <c r="E6046" t="s">
        <v>4132</v>
      </c>
      <c r="F6046" s="440">
        <v>46028</v>
      </c>
      <c r="G6046">
        <v>20016</v>
      </c>
      <c r="H6046" t="s">
        <v>6431</v>
      </c>
      <c r="I6046" t="s">
        <v>6085</v>
      </c>
      <c r="J6046">
        <v>2</v>
      </c>
      <c r="K6046" t="s">
        <v>5605</v>
      </c>
      <c r="L6046">
        <v>72</v>
      </c>
      <c r="M6046">
        <v>36</v>
      </c>
      <c r="N6046" t="s">
        <v>6085</v>
      </c>
      <c r="O6046" t="s">
        <v>461</v>
      </c>
    </row>
    <row r="6047" spans="1:15" x14ac:dyDescent="0.3">
      <c r="A6047">
        <v>191069</v>
      </c>
      <c r="B6047">
        <v>122</v>
      </c>
      <c r="C6047" t="s">
        <v>552</v>
      </c>
      <c r="D6047" t="s">
        <v>2713</v>
      </c>
      <c r="E6047" t="s">
        <v>4132</v>
      </c>
      <c r="F6047" s="440">
        <v>46028</v>
      </c>
      <c r="G6047">
        <v>20621</v>
      </c>
      <c r="H6047" t="s">
        <v>5677</v>
      </c>
      <c r="I6047" t="s">
        <v>6085</v>
      </c>
      <c r="J6047">
        <v>2</v>
      </c>
      <c r="K6047" t="s">
        <v>5613</v>
      </c>
      <c r="L6047">
        <v>52</v>
      </c>
      <c r="M6047">
        <v>26</v>
      </c>
      <c r="N6047" t="s">
        <v>6085</v>
      </c>
      <c r="O6047" t="s">
        <v>461</v>
      </c>
    </row>
    <row r="6048" spans="1:15" x14ac:dyDescent="0.3">
      <c r="A6048">
        <v>191068</v>
      </c>
      <c r="B6048">
        <v>122</v>
      </c>
      <c r="C6048" t="s">
        <v>552</v>
      </c>
      <c r="D6048" t="s">
        <v>2688</v>
      </c>
      <c r="E6048" t="s">
        <v>4133</v>
      </c>
      <c r="F6048" s="440">
        <v>46028</v>
      </c>
      <c r="G6048">
        <v>18278</v>
      </c>
      <c r="H6048" t="s">
        <v>5752</v>
      </c>
      <c r="I6048" t="s">
        <v>4764</v>
      </c>
      <c r="J6048">
        <v>6</v>
      </c>
      <c r="K6048" t="s">
        <v>5601</v>
      </c>
      <c r="L6048">
        <v>1341.84</v>
      </c>
      <c r="M6048">
        <v>223.64</v>
      </c>
      <c r="N6048" t="s">
        <v>4764</v>
      </c>
      <c r="O6048" t="s">
        <v>461</v>
      </c>
    </row>
    <row r="6049" spans="1:15" x14ac:dyDescent="0.3">
      <c r="A6049">
        <v>191064</v>
      </c>
      <c r="B6049">
        <v>122</v>
      </c>
      <c r="C6049" t="s">
        <v>552</v>
      </c>
      <c r="D6049" t="s">
        <v>2729</v>
      </c>
      <c r="E6049" t="s">
        <v>4134</v>
      </c>
      <c r="F6049" s="440">
        <v>46028</v>
      </c>
      <c r="G6049">
        <v>19034</v>
      </c>
      <c r="H6049" t="s">
        <v>5712</v>
      </c>
      <c r="I6049" t="s">
        <v>6085</v>
      </c>
      <c r="J6049">
        <v>20</v>
      </c>
      <c r="K6049" t="s">
        <v>5598</v>
      </c>
      <c r="L6049">
        <v>210</v>
      </c>
      <c r="M6049">
        <v>10.5</v>
      </c>
      <c r="N6049" t="s">
        <v>6238</v>
      </c>
      <c r="O6049" t="s">
        <v>461</v>
      </c>
    </row>
    <row r="6050" spans="1:15" x14ac:dyDescent="0.3">
      <c r="A6050">
        <v>191064</v>
      </c>
      <c r="B6050">
        <v>122</v>
      </c>
      <c r="C6050" t="s">
        <v>552</v>
      </c>
      <c r="D6050" t="s">
        <v>2729</v>
      </c>
      <c r="E6050" t="s">
        <v>4134</v>
      </c>
      <c r="F6050" s="440">
        <v>46028</v>
      </c>
      <c r="G6050">
        <v>25128</v>
      </c>
      <c r="H6050" t="s">
        <v>5897</v>
      </c>
      <c r="I6050" t="s">
        <v>6085</v>
      </c>
      <c r="J6050">
        <v>15.6</v>
      </c>
      <c r="K6050" t="s">
        <v>5598</v>
      </c>
      <c r="L6050">
        <v>606.84</v>
      </c>
      <c r="M6050">
        <v>38.9</v>
      </c>
      <c r="N6050" t="s">
        <v>6238</v>
      </c>
      <c r="O6050" t="s">
        <v>461</v>
      </c>
    </row>
    <row r="6051" spans="1:15" x14ac:dyDescent="0.3">
      <c r="A6051">
        <v>191064</v>
      </c>
      <c r="B6051">
        <v>122</v>
      </c>
      <c r="C6051" t="s">
        <v>552</v>
      </c>
      <c r="D6051" t="s">
        <v>2729</v>
      </c>
      <c r="E6051" t="s">
        <v>4134</v>
      </c>
      <c r="F6051" s="440">
        <v>46028</v>
      </c>
      <c r="G6051">
        <v>25126</v>
      </c>
      <c r="H6051" t="s">
        <v>5859</v>
      </c>
      <c r="I6051" t="s">
        <v>6085</v>
      </c>
      <c r="J6051">
        <v>16</v>
      </c>
      <c r="K6051" t="s">
        <v>5598</v>
      </c>
      <c r="L6051">
        <v>670.4</v>
      </c>
      <c r="M6051">
        <v>41.9</v>
      </c>
      <c r="N6051" t="s">
        <v>6238</v>
      </c>
      <c r="O6051" t="s">
        <v>461</v>
      </c>
    </row>
    <row r="6052" spans="1:15" x14ac:dyDescent="0.3">
      <c r="A6052">
        <v>191064</v>
      </c>
      <c r="B6052">
        <v>122</v>
      </c>
      <c r="C6052" t="s">
        <v>552</v>
      </c>
      <c r="D6052" t="s">
        <v>2729</v>
      </c>
      <c r="E6052" t="s">
        <v>4134</v>
      </c>
      <c r="F6052" s="440">
        <v>46028</v>
      </c>
      <c r="G6052">
        <v>20501</v>
      </c>
      <c r="H6052" t="s">
        <v>5976</v>
      </c>
      <c r="I6052" t="s">
        <v>6085</v>
      </c>
      <c r="J6052">
        <v>10</v>
      </c>
      <c r="K6052" t="s">
        <v>5598</v>
      </c>
      <c r="L6052">
        <v>239</v>
      </c>
      <c r="M6052">
        <v>23.9</v>
      </c>
      <c r="N6052" t="s">
        <v>6238</v>
      </c>
      <c r="O6052" t="s">
        <v>461</v>
      </c>
    </row>
    <row r="6053" spans="1:15" x14ac:dyDescent="0.3">
      <c r="A6053">
        <v>191063</v>
      </c>
      <c r="B6053">
        <v>122</v>
      </c>
      <c r="C6053" t="s">
        <v>552</v>
      </c>
      <c r="D6053" t="s">
        <v>2773</v>
      </c>
      <c r="E6053" t="s">
        <v>4135</v>
      </c>
      <c r="F6053" s="440">
        <v>46027</v>
      </c>
      <c r="G6053">
        <v>25040</v>
      </c>
      <c r="H6053" t="s">
        <v>5832</v>
      </c>
      <c r="I6053" t="s">
        <v>4764</v>
      </c>
      <c r="J6053">
        <v>18</v>
      </c>
      <c r="K6053" t="s">
        <v>6140</v>
      </c>
      <c r="L6053">
        <v>1935.36</v>
      </c>
      <c r="M6053">
        <v>107.52</v>
      </c>
      <c r="N6053" t="s">
        <v>4764</v>
      </c>
      <c r="O6053" t="s">
        <v>461</v>
      </c>
    </row>
    <row r="6054" spans="1:15" x14ac:dyDescent="0.3">
      <c r="A6054">
        <v>191063</v>
      </c>
      <c r="B6054">
        <v>122</v>
      </c>
      <c r="C6054" t="s">
        <v>552</v>
      </c>
      <c r="D6054" t="s">
        <v>2773</v>
      </c>
      <c r="E6054" t="s">
        <v>4135</v>
      </c>
      <c r="F6054" s="440">
        <v>46027</v>
      </c>
      <c r="G6054">
        <v>25535</v>
      </c>
      <c r="H6054" t="s">
        <v>5827</v>
      </c>
      <c r="I6054" t="s">
        <v>4764</v>
      </c>
      <c r="J6054">
        <v>6</v>
      </c>
      <c r="K6054" t="s">
        <v>5601</v>
      </c>
      <c r="L6054">
        <v>700.56</v>
      </c>
      <c r="M6054">
        <v>116.76</v>
      </c>
      <c r="N6054" t="s">
        <v>4764</v>
      </c>
      <c r="O6054" t="s">
        <v>461</v>
      </c>
    </row>
    <row r="6055" spans="1:15" x14ac:dyDescent="0.3">
      <c r="A6055">
        <v>191062</v>
      </c>
      <c r="B6055">
        <v>122</v>
      </c>
      <c r="C6055" t="s">
        <v>552</v>
      </c>
      <c r="D6055" t="s">
        <v>2704</v>
      </c>
      <c r="E6055" t="s">
        <v>4136</v>
      </c>
      <c r="F6055" s="440">
        <v>46027</v>
      </c>
      <c r="G6055">
        <v>19621</v>
      </c>
      <c r="H6055" t="s">
        <v>5931</v>
      </c>
      <c r="I6055" t="s">
        <v>6085</v>
      </c>
      <c r="J6055">
        <v>3.4</v>
      </c>
      <c r="K6055" t="s">
        <v>5598</v>
      </c>
      <c r="L6055">
        <v>9.6199999999999992</v>
      </c>
      <c r="M6055">
        <v>2.829412</v>
      </c>
      <c r="N6055" t="s">
        <v>6085</v>
      </c>
      <c r="O6055" t="s">
        <v>461</v>
      </c>
    </row>
    <row r="6056" spans="1:15" x14ac:dyDescent="0.3">
      <c r="A6056">
        <v>191062</v>
      </c>
      <c r="B6056">
        <v>122</v>
      </c>
      <c r="C6056" t="s">
        <v>552</v>
      </c>
      <c r="D6056" t="s">
        <v>2704</v>
      </c>
      <c r="E6056" t="s">
        <v>4136</v>
      </c>
      <c r="F6056" s="440">
        <v>46027</v>
      </c>
      <c r="G6056">
        <v>19505</v>
      </c>
      <c r="H6056" t="s">
        <v>5978</v>
      </c>
      <c r="I6056" t="s">
        <v>6085</v>
      </c>
      <c r="J6056">
        <v>1.8</v>
      </c>
      <c r="K6056" t="s">
        <v>5598</v>
      </c>
      <c r="L6056">
        <v>17.100000000000001</v>
      </c>
      <c r="M6056">
        <v>9.5</v>
      </c>
      <c r="N6056" t="s">
        <v>6085</v>
      </c>
      <c r="O6056" t="s">
        <v>461</v>
      </c>
    </row>
    <row r="6057" spans="1:15" x14ac:dyDescent="0.3">
      <c r="A6057">
        <v>191062</v>
      </c>
      <c r="B6057">
        <v>122</v>
      </c>
      <c r="C6057" t="s">
        <v>552</v>
      </c>
      <c r="D6057" t="s">
        <v>2704</v>
      </c>
      <c r="E6057" t="s">
        <v>4136</v>
      </c>
      <c r="F6057" s="440">
        <v>46027</v>
      </c>
      <c r="G6057">
        <v>19476</v>
      </c>
      <c r="H6057" t="s">
        <v>6017</v>
      </c>
      <c r="I6057" t="s">
        <v>6085</v>
      </c>
      <c r="J6057">
        <v>1.1000000000000001</v>
      </c>
      <c r="K6057" t="s">
        <v>5598</v>
      </c>
      <c r="L6057">
        <v>81.349999999999994</v>
      </c>
      <c r="M6057">
        <v>73.954544999999996</v>
      </c>
      <c r="N6057" t="s">
        <v>6085</v>
      </c>
      <c r="O6057" t="s">
        <v>461</v>
      </c>
    </row>
    <row r="6058" spans="1:15" x14ac:dyDescent="0.3">
      <c r="A6058">
        <v>191062</v>
      </c>
      <c r="B6058">
        <v>122</v>
      </c>
      <c r="C6058" t="s">
        <v>552</v>
      </c>
      <c r="D6058" t="s">
        <v>2704</v>
      </c>
      <c r="E6058" t="s">
        <v>4136</v>
      </c>
      <c r="F6058" s="440">
        <v>46027</v>
      </c>
      <c r="G6058">
        <v>19558</v>
      </c>
      <c r="H6058" t="s">
        <v>5950</v>
      </c>
      <c r="I6058" t="s">
        <v>6085</v>
      </c>
      <c r="J6058">
        <v>1.7</v>
      </c>
      <c r="K6058" t="s">
        <v>5598</v>
      </c>
      <c r="L6058">
        <v>21.08</v>
      </c>
      <c r="M6058">
        <v>12.4</v>
      </c>
      <c r="N6058" t="s">
        <v>6085</v>
      </c>
      <c r="O6058" t="s">
        <v>461</v>
      </c>
    </row>
    <row r="6059" spans="1:15" x14ac:dyDescent="0.3">
      <c r="A6059">
        <v>191062</v>
      </c>
      <c r="B6059">
        <v>122</v>
      </c>
      <c r="C6059" t="s">
        <v>552</v>
      </c>
      <c r="D6059" t="s">
        <v>2704</v>
      </c>
      <c r="E6059" t="s">
        <v>4136</v>
      </c>
      <c r="F6059" s="440">
        <v>46027</v>
      </c>
      <c r="G6059">
        <v>19498</v>
      </c>
      <c r="H6059" t="s">
        <v>5979</v>
      </c>
      <c r="I6059" t="s">
        <v>6085</v>
      </c>
      <c r="J6059">
        <v>1.3</v>
      </c>
      <c r="K6059" t="s">
        <v>5598</v>
      </c>
      <c r="L6059">
        <v>14.14</v>
      </c>
      <c r="M6059">
        <v>10.876923</v>
      </c>
      <c r="N6059" t="s">
        <v>6085</v>
      </c>
      <c r="O6059" t="s">
        <v>461</v>
      </c>
    </row>
    <row r="6060" spans="1:15" x14ac:dyDescent="0.3">
      <c r="A6060">
        <v>191062</v>
      </c>
      <c r="B6060">
        <v>122</v>
      </c>
      <c r="C6060" t="s">
        <v>552</v>
      </c>
      <c r="D6060" t="s">
        <v>2704</v>
      </c>
      <c r="E6060" t="s">
        <v>4136</v>
      </c>
      <c r="F6060" s="440">
        <v>46027</v>
      </c>
      <c r="G6060">
        <v>19647</v>
      </c>
      <c r="H6060" t="s">
        <v>5921</v>
      </c>
      <c r="I6060" t="s">
        <v>6085</v>
      </c>
      <c r="J6060">
        <v>1</v>
      </c>
      <c r="K6060" t="s">
        <v>5598</v>
      </c>
      <c r="L6060">
        <v>13.05</v>
      </c>
      <c r="M6060">
        <v>13.05</v>
      </c>
      <c r="N6060" t="s">
        <v>6085</v>
      </c>
      <c r="O6060" t="s">
        <v>461</v>
      </c>
    </row>
    <row r="6061" spans="1:15" x14ac:dyDescent="0.3">
      <c r="A6061">
        <v>191062</v>
      </c>
      <c r="B6061">
        <v>122</v>
      </c>
      <c r="C6061" t="s">
        <v>552</v>
      </c>
      <c r="D6061" t="s">
        <v>2704</v>
      </c>
      <c r="E6061" t="s">
        <v>4136</v>
      </c>
      <c r="F6061" s="440">
        <v>46027</v>
      </c>
      <c r="G6061">
        <v>19751</v>
      </c>
      <c r="H6061" t="s">
        <v>5938</v>
      </c>
      <c r="I6061" t="s">
        <v>6085</v>
      </c>
      <c r="J6061">
        <v>9</v>
      </c>
      <c r="K6061" t="s">
        <v>5598</v>
      </c>
      <c r="L6061">
        <v>93.96</v>
      </c>
      <c r="M6061">
        <v>10.44</v>
      </c>
      <c r="N6061" t="s">
        <v>6085</v>
      </c>
      <c r="O6061" t="s">
        <v>461</v>
      </c>
    </row>
    <row r="6062" spans="1:15" x14ac:dyDescent="0.3">
      <c r="A6062">
        <v>191062</v>
      </c>
      <c r="B6062">
        <v>122</v>
      </c>
      <c r="C6062" t="s">
        <v>552</v>
      </c>
      <c r="D6062" t="s">
        <v>2704</v>
      </c>
      <c r="E6062" t="s">
        <v>4136</v>
      </c>
      <c r="F6062" s="440">
        <v>46027</v>
      </c>
      <c r="G6062">
        <v>19572</v>
      </c>
      <c r="H6062" t="s">
        <v>5945</v>
      </c>
      <c r="I6062" t="s">
        <v>6085</v>
      </c>
      <c r="J6062">
        <v>0.5</v>
      </c>
      <c r="K6062" t="s">
        <v>5598</v>
      </c>
      <c r="L6062">
        <v>8.6999999999999993</v>
      </c>
      <c r="M6062">
        <v>17.399999999999999</v>
      </c>
      <c r="N6062" t="s">
        <v>6085</v>
      </c>
      <c r="O6062" t="s">
        <v>461</v>
      </c>
    </row>
    <row r="6063" spans="1:15" x14ac:dyDescent="0.3">
      <c r="A6063">
        <v>191062</v>
      </c>
      <c r="B6063">
        <v>122</v>
      </c>
      <c r="C6063" t="s">
        <v>552</v>
      </c>
      <c r="D6063" t="s">
        <v>2704</v>
      </c>
      <c r="E6063" t="s">
        <v>4136</v>
      </c>
      <c r="F6063" s="440">
        <v>46027</v>
      </c>
      <c r="G6063">
        <v>19759</v>
      </c>
      <c r="H6063" t="s">
        <v>6016</v>
      </c>
      <c r="I6063" t="s">
        <v>6085</v>
      </c>
      <c r="J6063">
        <v>5</v>
      </c>
      <c r="K6063" t="s">
        <v>5598</v>
      </c>
      <c r="L6063">
        <v>54.75</v>
      </c>
      <c r="M6063">
        <v>10.95</v>
      </c>
      <c r="N6063" t="s">
        <v>6085</v>
      </c>
      <c r="O6063" t="s">
        <v>461</v>
      </c>
    </row>
    <row r="6064" spans="1:15" x14ac:dyDescent="0.3">
      <c r="A6064">
        <v>191062</v>
      </c>
      <c r="B6064">
        <v>122</v>
      </c>
      <c r="C6064" t="s">
        <v>552</v>
      </c>
      <c r="D6064" t="s">
        <v>2704</v>
      </c>
      <c r="E6064" t="s">
        <v>4136</v>
      </c>
      <c r="F6064" s="440">
        <v>46027</v>
      </c>
      <c r="G6064">
        <v>19657</v>
      </c>
      <c r="H6064" t="s">
        <v>5916</v>
      </c>
      <c r="I6064" t="s">
        <v>6085</v>
      </c>
      <c r="J6064">
        <v>3.25</v>
      </c>
      <c r="K6064" t="s">
        <v>5598</v>
      </c>
      <c r="L6064">
        <v>17.45</v>
      </c>
      <c r="M6064">
        <v>5.3692310000000001</v>
      </c>
      <c r="N6064" t="s">
        <v>6085</v>
      </c>
      <c r="O6064" t="s">
        <v>461</v>
      </c>
    </row>
    <row r="6065" spans="1:15" x14ac:dyDescent="0.3">
      <c r="A6065">
        <v>191062</v>
      </c>
      <c r="B6065">
        <v>122</v>
      </c>
      <c r="C6065" t="s">
        <v>552</v>
      </c>
      <c r="D6065" t="s">
        <v>2704</v>
      </c>
      <c r="E6065" t="s">
        <v>4136</v>
      </c>
      <c r="F6065" s="440">
        <v>46027</v>
      </c>
      <c r="G6065">
        <v>23113</v>
      </c>
      <c r="H6065" t="s">
        <v>5985</v>
      </c>
      <c r="I6065" t="s">
        <v>6085</v>
      </c>
      <c r="J6065">
        <v>2.5</v>
      </c>
      <c r="K6065" t="s">
        <v>5598</v>
      </c>
      <c r="L6065">
        <v>34.450000000000003</v>
      </c>
      <c r="M6065">
        <v>13.78</v>
      </c>
      <c r="N6065" t="s">
        <v>6085</v>
      </c>
      <c r="O6065" t="s">
        <v>461</v>
      </c>
    </row>
    <row r="6066" spans="1:15" x14ac:dyDescent="0.3">
      <c r="A6066">
        <v>191062</v>
      </c>
      <c r="B6066">
        <v>122</v>
      </c>
      <c r="C6066" t="s">
        <v>552</v>
      </c>
      <c r="D6066" t="s">
        <v>2704</v>
      </c>
      <c r="E6066" t="s">
        <v>4136</v>
      </c>
      <c r="F6066" s="440">
        <v>46027</v>
      </c>
      <c r="G6066">
        <v>23389</v>
      </c>
      <c r="H6066" t="s">
        <v>5923</v>
      </c>
      <c r="I6066" t="s">
        <v>6085</v>
      </c>
      <c r="J6066">
        <v>6.6</v>
      </c>
      <c r="K6066" t="s">
        <v>5598</v>
      </c>
      <c r="L6066">
        <v>34.25</v>
      </c>
      <c r="M6066">
        <v>5.1893940000000001</v>
      </c>
      <c r="N6066" t="s">
        <v>6085</v>
      </c>
      <c r="O6066" t="s">
        <v>461</v>
      </c>
    </row>
    <row r="6067" spans="1:15" x14ac:dyDescent="0.3">
      <c r="A6067">
        <v>191062</v>
      </c>
      <c r="B6067">
        <v>122</v>
      </c>
      <c r="C6067" t="s">
        <v>552</v>
      </c>
      <c r="D6067" t="s">
        <v>2704</v>
      </c>
      <c r="E6067" t="s">
        <v>4136</v>
      </c>
      <c r="F6067" s="440">
        <v>46027</v>
      </c>
      <c r="G6067">
        <v>19632</v>
      </c>
      <c r="H6067" t="s">
        <v>5926</v>
      </c>
      <c r="I6067" t="s">
        <v>6085</v>
      </c>
      <c r="J6067">
        <v>1.5</v>
      </c>
      <c r="K6067" t="s">
        <v>5598</v>
      </c>
      <c r="L6067">
        <v>3.04</v>
      </c>
      <c r="M6067">
        <v>2.0266670000000002</v>
      </c>
      <c r="N6067" t="s">
        <v>6085</v>
      </c>
      <c r="O6067" t="s">
        <v>461</v>
      </c>
    </row>
    <row r="6068" spans="1:15" x14ac:dyDescent="0.3">
      <c r="A6068">
        <v>191062</v>
      </c>
      <c r="B6068">
        <v>122</v>
      </c>
      <c r="C6068" t="s">
        <v>552</v>
      </c>
      <c r="D6068" t="s">
        <v>2704</v>
      </c>
      <c r="E6068" t="s">
        <v>4136</v>
      </c>
      <c r="F6068" s="440">
        <v>46027</v>
      </c>
      <c r="G6068">
        <v>27106</v>
      </c>
      <c r="H6068" t="s">
        <v>6153</v>
      </c>
      <c r="I6068" t="s">
        <v>6085</v>
      </c>
      <c r="J6068">
        <v>2</v>
      </c>
      <c r="K6068" t="s">
        <v>5598</v>
      </c>
      <c r="L6068">
        <v>60.9</v>
      </c>
      <c r="M6068">
        <v>30.45</v>
      </c>
      <c r="N6068" t="s">
        <v>6085</v>
      </c>
      <c r="O6068" t="s">
        <v>461</v>
      </c>
    </row>
    <row r="6069" spans="1:15" x14ac:dyDescent="0.3">
      <c r="A6069">
        <v>191061</v>
      </c>
      <c r="B6069">
        <v>122</v>
      </c>
      <c r="C6069" t="s">
        <v>552</v>
      </c>
      <c r="D6069" t="s">
        <v>2832</v>
      </c>
      <c r="E6069" t="s">
        <v>4137</v>
      </c>
      <c r="F6069" s="440">
        <v>46027</v>
      </c>
      <c r="G6069">
        <v>17778</v>
      </c>
      <c r="H6069" t="s">
        <v>5825</v>
      </c>
      <c r="I6069" t="s">
        <v>4764</v>
      </c>
      <c r="J6069">
        <v>12</v>
      </c>
      <c r="K6069" t="s">
        <v>5613</v>
      </c>
      <c r="L6069">
        <v>1146.5999999999999</v>
      </c>
      <c r="M6069">
        <v>95.55</v>
      </c>
      <c r="N6069" t="s">
        <v>4764</v>
      </c>
      <c r="O6069" t="s">
        <v>461</v>
      </c>
    </row>
    <row r="6070" spans="1:15" x14ac:dyDescent="0.3">
      <c r="A6070">
        <v>191061</v>
      </c>
      <c r="B6070">
        <v>122</v>
      </c>
      <c r="C6070" t="s">
        <v>552</v>
      </c>
      <c r="D6070" t="s">
        <v>2832</v>
      </c>
      <c r="E6070" t="s">
        <v>4137</v>
      </c>
      <c r="F6070" s="440">
        <v>46027</v>
      </c>
      <c r="G6070">
        <v>18018</v>
      </c>
      <c r="H6070" t="s">
        <v>5961</v>
      </c>
      <c r="I6070" t="s">
        <v>4764</v>
      </c>
      <c r="J6070">
        <v>6</v>
      </c>
      <c r="K6070" t="s">
        <v>5601</v>
      </c>
      <c r="L6070">
        <v>737.1</v>
      </c>
      <c r="M6070">
        <v>122.85</v>
      </c>
      <c r="N6070" t="s">
        <v>4764</v>
      </c>
      <c r="O6070" t="s">
        <v>461</v>
      </c>
    </row>
    <row r="6071" spans="1:15" x14ac:dyDescent="0.3">
      <c r="A6071">
        <v>191060</v>
      </c>
      <c r="B6071">
        <v>122</v>
      </c>
      <c r="C6071" t="s">
        <v>552</v>
      </c>
      <c r="D6071" t="s">
        <v>2746</v>
      </c>
      <c r="E6071" t="s">
        <v>4138</v>
      </c>
      <c r="F6071" s="440">
        <v>46028</v>
      </c>
      <c r="G6071">
        <v>28315</v>
      </c>
      <c r="H6071" t="s">
        <v>6120</v>
      </c>
      <c r="I6071" t="s">
        <v>4764</v>
      </c>
      <c r="J6071">
        <v>7</v>
      </c>
      <c r="K6071" t="s">
        <v>5605</v>
      </c>
      <c r="L6071">
        <v>304.92</v>
      </c>
      <c r="M6071">
        <v>43.56</v>
      </c>
      <c r="N6071" t="s">
        <v>4764</v>
      </c>
      <c r="O6071" t="s">
        <v>461</v>
      </c>
    </row>
    <row r="6072" spans="1:15" x14ac:dyDescent="0.3">
      <c r="A6072">
        <v>191060</v>
      </c>
      <c r="B6072">
        <v>122</v>
      </c>
      <c r="C6072" t="s">
        <v>552</v>
      </c>
      <c r="D6072" t="s">
        <v>2746</v>
      </c>
      <c r="E6072" t="s">
        <v>4138</v>
      </c>
      <c r="F6072" s="440">
        <v>46028</v>
      </c>
      <c r="G6072">
        <v>28316</v>
      </c>
      <c r="H6072" t="s">
        <v>6119</v>
      </c>
      <c r="I6072" t="s">
        <v>4764</v>
      </c>
      <c r="J6072">
        <v>3</v>
      </c>
      <c r="K6072" t="s">
        <v>5605</v>
      </c>
      <c r="L6072">
        <v>117.15</v>
      </c>
      <c r="M6072">
        <v>39.049999999999997</v>
      </c>
      <c r="N6072" t="s">
        <v>4764</v>
      </c>
      <c r="O6072" t="s">
        <v>461</v>
      </c>
    </row>
    <row r="6073" spans="1:15" x14ac:dyDescent="0.3">
      <c r="A6073">
        <v>191058</v>
      </c>
      <c r="B6073">
        <v>122</v>
      </c>
      <c r="C6073" t="s">
        <v>552</v>
      </c>
      <c r="D6073" t="s">
        <v>3812</v>
      </c>
      <c r="E6073" t="s">
        <v>4139</v>
      </c>
      <c r="F6073" s="440">
        <v>46027</v>
      </c>
      <c r="G6073">
        <v>18275</v>
      </c>
      <c r="H6073" t="s">
        <v>5764</v>
      </c>
      <c r="I6073" t="s">
        <v>4764</v>
      </c>
      <c r="J6073">
        <v>2</v>
      </c>
      <c r="K6073" t="s">
        <v>5601</v>
      </c>
      <c r="L6073">
        <v>184.76</v>
      </c>
      <c r="M6073">
        <v>92.38</v>
      </c>
      <c r="N6073" t="s">
        <v>4764</v>
      </c>
      <c r="O6073" t="s">
        <v>461</v>
      </c>
    </row>
    <row r="6074" spans="1:15" x14ac:dyDescent="0.3">
      <c r="A6074">
        <v>191058</v>
      </c>
      <c r="B6074">
        <v>122</v>
      </c>
      <c r="C6074" t="s">
        <v>552</v>
      </c>
      <c r="D6074" t="s">
        <v>3812</v>
      </c>
      <c r="E6074" t="s">
        <v>4139</v>
      </c>
      <c r="F6074" s="440">
        <v>46027</v>
      </c>
      <c r="G6074">
        <v>18272</v>
      </c>
      <c r="H6074" t="s">
        <v>5765</v>
      </c>
      <c r="I6074" t="s">
        <v>4764</v>
      </c>
      <c r="J6074">
        <v>12</v>
      </c>
      <c r="K6074" t="s">
        <v>5601</v>
      </c>
      <c r="L6074">
        <v>401.88</v>
      </c>
      <c r="M6074">
        <v>33.49</v>
      </c>
      <c r="N6074" t="s">
        <v>4764</v>
      </c>
      <c r="O6074" t="s">
        <v>461</v>
      </c>
    </row>
    <row r="6075" spans="1:15" x14ac:dyDescent="0.3">
      <c r="A6075">
        <v>191053</v>
      </c>
      <c r="B6075">
        <v>122</v>
      </c>
      <c r="C6075" t="s">
        <v>552</v>
      </c>
      <c r="D6075" t="s">
        <v>2727</v>
      </c>
      <c r="E6075" t="s">
        <v>4140</v>
      </c>
      <c r="F6075" s="440">
        <v>46027</v>
      </c>
      <c r="G6075">
        <v>26592</v>
      </c>
      <c r="H6075" t="s">
        <v>5717</v>
      </c>
      <c r="I6075" t="s">
        <v>6085</v>
      </c>
      <c r="J6075">
        <v>22.11</v>
      </c>
      <c r="K6075" t="s">
        <v>5598</v>
      </c>
      <c r="L6075">
        <v>818.07</v>
      </c>
      <c r="M6075">
        <v>37</v>
      </c>
      <c r="N6075" t="s">
        <v>6085</v>
      </c>
      <c r="O6075" t="s">
        <v>461</v>
      </c>
    </row>
    <row r="6076" spans="1:15" x14ac:dyDescent="0.3">
      <c r="A6076">
        <v>191053</v>
      </c>
      <c r="B6076">
        <v>122</v>
      </c>
      <c r="C6076" t="s">
        <v>552</v>
      </c>
      <c r="D6076" t="s">
        <v>2727</v>
      </c>
      <c r="E6076" t="s">
        <v>4140</v>
      </c>
      <c r="F6076" s="440">
        <v>46027</v>
      </c>
      <c r="G6076">
        <v>26582</v>
      </c>
      <c r="H6076" t="s">
        <v>5711</v>
      </c>
      <c r="I6076" t="s">
        <v>6085</v>
      </c>
      <c r="J6076">
        <v>10.210000000000001</v>
      </c>
      <c r="K6076" t="s">
        <v>5598</v>
      </c>
      <c r="L6076">
        <v>1317.09</v>
      </c>
      <c r="M6076">
        <v>129</v>
      </c>
      <c r="N6076" t="s">
        <v>6085</v>
      </c>
      <c r="O6076" t="s">
        <v>461</v>
      </c>
    </row>
    <row r="6077" spans="1:15" x14ac:dyDescent="0.3">
      <c r="A6077">
        <v>191053</v>
      </c>
      <c r="B6077">
        <v>122</v>
      </c>
      <c r="C6077" t="s">
        <v>552</v>
      </c>
      <c r="D6077" t="s">
        <v>2727</v>
      </c>
      <c r="E6077" t="s">
        <v>4140</v>
      </c>
      <c r="F6077" s="440">
        <v>46027</v>
      </c>
      <c r="G6077">
        <v>26584</v>
      </c>
      <c r="H6077" t="s">
        <v>5713</v>
      </c>
      <c r="I6077" t="s">
        <v>6085</v>
      </c>
      <c r="J6077">
        <v>5.05</v>
      </c>
      <c r="K6077" t="s">
        <v>5598</v>
      </c>
      <c r="L6077">
        <v>409.05</v>
      </c>
      <c r="M6077">
        <v>81</v>
      </c>
      <c r="N6077" t="s">
        <v>6085</v>
      </c>
      <c r="O6077" t="s">
        <v>461</v>
      </c>
    </row>
    <row r="6078" spans="1:15" x14ac:dyDescent="0.3">
      <c r="A6078">
        <v>191053</v>
      </c>
      <c r="B6078">
        <v>122</v>
      </c>
      <c r="C6078" t="s">
        <v>552</v>
      </c>
      <c r="D6078" t="s">
        <v>2727</v>
      </c>
      <c r="E6078" t="s">
        <v>4140</v>
      </c>
      <c r="F6078" s="440">
        <v>46027</v>
      </c>
      <c r="G6078">
        <v>26580</v>
      </c>
      <c r="H6078" t="s">
        <v>5909</v>
      </c>
      <c r="I6078" t="s">
        <v>6085</v>
      </c>
      <c r="J6078">
        <v>11.36</v>
      </c>
      <c r="K6078" t="s">
        <v>5598</v>
      </c>
      <c r="L6078">
        <v>1272.32</v>
      </c>
      <c r="M6078">
        <v>112</v>
      </c>
      <c r="N6078" t="s">
        <v>6085</v>
      </c>
      <c r="O6078" t="s">
        <v>461</v>
      </c>
    </row>
    <row r="6079" spans="1:15" x14ac:dyDescent="0.3">
      <c r="A6079">
        <v>191053</v>
      </c>
      <c r="B6079">
        <v>122</v>
      </c>
      <c r="C6079" t="s">
        <v>552</v>
      </c>
      <c r="D6079" t="s">
        <v>2727</v>
      </c>
      <c r="E6079" t="s">
        <v>4140</v>
      </c>
      <c r="F6079" s="440">
        <v>46027</v>
      </c>
      <c r="G6079">
        <v>28479</v>
      </c>
      <c r="H6079" t="s">
        <v>5959</v>
      </c>
      <c r="I6079" t="s">
        <v>6085</v>
      </c>
      <c r="J6079">
        <v>20.399999999999999</v>
      </c>
      <c r="L6079">
        <v>1652.4</v>
      </c>
      <c r="M6079">
        <v>81</v>
      </c>
      <c r="N6079" t="s">
        <v>6085</v>
      </c>
      <c r="O6079" t="s">
        <v>461</v>
      </c>
    </row>
    <row r="6080" spans="1:15" x14ac:dyDescent="0.3">
      <c r="A6080">
        <v>191051</v>
      </c>
      <c r="B6080">
        <v>122</v>
      </c>
      <c r="C6080" t="s">
        <v>552</v>
      </c>
      <c r="D6080" t="s">
        <v>2520</v>
      </c>
      <c r="E6080" t="s">
        <v>4141</v>
      </c>
      <c r="F6080" s="440">
        <v>46025</v>
      </c>
      <c r="G6080">
        <v>19634</v>
      </c>
      <c r="H6080" t="s">
        <v>5925</v>
      </c>
      <c r="I6080" t="s">
        <v>6085</v>
      </c>
      <c r="J6080">
        <v>1.5</v>
      </c>
      <c r="K6080" t="s">
        <v>5598</v>
      </c>
      <c r="L6080">
        <v>8.6999999999999993</v>
      </c>
      <c r="M6080">
        <v>5.8</v>
      </c>
      <c r="N6080" t="s">
        <v>6085</v>
      </c>
      <c r="O6080" t="s">
        <v>461</v>
      </c>
    </row>
    <row r="6081" spans="1:15" x14ac:dyDescent="0.3">
      <c r="A6081">
        <v>191051</v>
      </c>
      <c r="B6081">
        <v>122</v>
      </c>
      <c r="C6081" t="s">
        <v>552</v>
      </c>
      <c r="D6081" t="s">
        <v>2520</v>
      </c>
      <c r="E6081" t="s">
        <v>4141</v>
      </c>
      <c r="F6081" s="440">
        <v>46025</v>
      </c>
      <c r="G6081">
        <v>19589</v>
      </c>
      <c r="H6081" t="s">
        <v>5943</v>
      </c>
      <c r="I6081" t="s">
        <v>6085</v>
      </c>
      <c r="J6081">
        <v>2</v>
      </c>
      <c r="K6081" t="s">
        <v>5598</v>
      </c>
      <c r="L6081">
        <v>13</v>
      </c>
      <c r="M6081">
        <v>6.5</v>
      </c>
      <c r="N6081" t="s">
        <v>6085</v>
      </c>
      <c r="O6081" t="s">
        <v>461</v>
      </c>
    </row>
    <row r="6082" spans="1:15" x14ac:dyDescent="0.3">
      <c r="A6082">
        <v>191051</v>
      </c>
      <c r="B6082">
        <v>122</v>
      </c>
      <c r="C6082" t="s">
        <v>552</v>
      </c>
      <c r="D6082" t="s">
        <v>2520</v>
      </c>
      <c r="E6082" t="s">
        <v>4141</v>
      </c>
      <c r="F6082" s="440">
        <v>46025</v>
      </c>
      <c r="G6082">
        <v>19506</v>
      </c>
      <c r="H6082" t="s">
        <v>5919</v>
      </c>
      <c r="I6082" t="s">
        <v>6085</v>
      </c>
      <c r="J6082">
        <v>0.2</v>
      </c>
      <c r="K6082" t="s">
        <v>5598</v>
      </c>
      <c r="L6082">
        <v>9</v>
      </c>
      <c r="M6082">
        <v>45</v>
      </c>
      <c r="N6082" t="s">
        <v>6085</v>
      </c>
      <c r="O6082" t="s">
        <v>461</v>
      </c>
    </row>
    <row r="6083" spans="1:15" x14ac:dyDescent="0.3">
      <c r="A6083">
        <v>191051</v>
      </c>
      <c r="B6083">
        <v>122</v>
      </c>
      <c r="C6083" t="s">
        <v>552</v>
      </c>
      <c r="D6083" t="s">
        <v>2520</v>
      </c>
      <c r="E6083" t="s">
        <v>4141</v>
      </c>
      <c r="F6083" s="440">
        <v>46025</v>
      </c>
      <c r="G6083">
        <v>24083</v>
      </c>
      <c r="H6083" t="s">
        <v>5924</v>
      </c>
      <c r="I6083" t="s">
        <v>6085</v>
      </c>
      <c r="J6083">
        <v>60</v>
      </c>
      <c r="K6083" t="s">
        <v>5598</v>
      </c>
      <c r="L6083">
        <v>234</v>
      </c>
      <c r="M6083">
        <v>3.9</v>
      </c>
      <c r="N6083" t="s">
        <v>6085</v>
      </c>
      <c r="O6083" t="s">
        <v>461</v>
      </c>
    </row>
    <row r="6084" spans="1:15" x14ac:dyDescent="0.3">
      <c r="A6084">
        <v>191051</v>
      </c>
      <c r="B6084">
        <v>122</v>
      </c>
      <c r="C6084" t="s">
        <v>552</v>
      </c>
      <c r="D6084" t="s">
        <v>2520</v>
      </c>
      <c r="E6084" t="s">
        <v>4141</v>
      </c>
      <c r="F6084" s="440">
        <v>46025</v>
      </c>
      <c r="G6084">
        <v>24509</v>
      </c>
      <c r="H6084" t="s">
        <v>5928</v>
      </c>
      <c r="I6084" t="s">
        <v>6085</v>
      </c>
      <c r="J6084">
        <v>10</v>
      </c>
      <c r="K6084" t="s">
        <v>5598</v>
      </c>
      <c r="L6084">
        <v>18</v>
      </c>
      <c r="M6084">
        <v>1.8</v>
      </c>
      <c r="N6084" t="s">
        <v>6085</v>
      </c>
      <c r="O6084" t="s">
        <v>461</v>
      </c>
    </row>
    <row r="6085" spans="1:15" x14ac:dyDescent="0.3">
      <c r="A6085">
        <v>191051</v>
      </c>
      <c r="B6085">
        <v>122</v>
      </c>
      <c r="C6085" t="s">
        <v>552</v>
      </c>
      <c r="D6085" t="s">
        <v>2520</v>
      </c>
      <c r="E6085" t="s">
        <v>4141</v>
      </c>
      <c r="F6085" s="440">
        <v>46025</v>
      </c>
      <c r="G6085">
        <v>19654</v>
      </c>
      <c r="H6085" t="s">
        <v>5917</v>
      </c>
      <c r="I6085" t="s">
        <v>6085</v>
      </c>
      <c r="J6085">
        <v>1.5</v>
      </c>
      <c r="K6085" t="s">
        <v>5598</v>
      </c>
      <c r="L6085">
        <v>4.43</v>
      </c>
      <c r="M6085">
        <v>2.9533330000000002</v>
      </c>
      <c r="N6085" t="s">
        <v>6085</v>
      </c>
      <c r="O6085" t="s">
        <v>461</v>
      </c>
    </row>
    <row r="6086" spans="1:15" x14ac:dyDescent="0.3">
      <c r="A6086">
        <v>191051</v>
      </c>
      <c r="B6086">
        <v>122</v>
      </c>
      <c r="C6086" t="s">
        <v>552</v>
      </c>
      <c r="D6086" t="s">
        <v>2520</v>
      </c>
      <c r="E6086" t="s">
        <v>4141</v>
      </c>
      <c r="F6086" s="440">
        <v>46025</v>
      </c>
      <c r="G6086">
        <v>19575</v>
      </c>
      <c r="H6086" t="s">
        <v>5944</v>
      </c>
      <c r="I6086" t="s">
        <v>6085</v>
      </c>
      <c r="J6086">
        <v>1</v>
      </c>
      <c r="K6086" t="s">
        <v>5598</v>
      </c>
      <c r="L6086">
        <v>30</v>
      </c>
      <c r="M6086">
        <v>30</v>
      </c>
      <c r="N6086" t="s">
        <v>6085</v>
      </c>
      <c r="O6086" t="s">
        <v>461</v>
      </c>
    </row>
    <row r="6087" spans="1:15" x14ac:dyDescent="0.3">
      <c r="A6087">
        <v>191051</v>
      </c>
      <c r="B6087">
        <v>122</v>
      </c>
      <c r="C6087" t="s">
        <v>552</v>
      </c>
      <c r="D6087" t="s">
        <v>2520</v>
      </c>
      <c r="E6087" t="s">
        <v>4141</v>
      </c>
      <c r="F6087" s="440">
        <v>46025</v>
      </c>
      <c r="G6087">
        <v>19480</v>
      </c>
      <c r="H6087" t="s">
        <v>5936</v>
      </c>
      <c r="I6087" t="s">
        <v>6085</v>
      </c>
      <c r="J6087">
        <v>1</v>
      </c>
      <c r="K6087" t="s">
        <v>5598</v>
      </c>
      <c r="L6087">
        <v>13</v>
      </c>
      <c r="M6087">
        <v>13</v>
      </c>
      <c r="N6087" t="s">
        <v>6085</v>
      </c>
      <c r="O6087" t="s">
        <v>461</v>
      </c>
    </row>
    <row r="6088" spans="1:15" x14ac:dyDescent="0.3">
      <c r="A6088">
        <v>191051</v>
      </c>
      <c r="B6088">
        <v>122</v>
      </c>
      <c r="C6088" t="s">
        <v>552</v>
      </c>
      <c r="D6088" t="s">
        <v>2520</v>
      </c>
      <c r="E6088" t="s">
        <v>4141</v>
      </c>
      <c r="F6088" s="440">
        <v>46025</v>
      </c>
      <c r="G6088">
        <v>19485</v>
      </c>
      <c r="H6088" t="s">
        <v>5935</v>
      </c>
      <c r="I6088" t="s">
        <v>6085</v>
      </c>
      <c r="J6088">
        <v>0.2</v>
      </c>
      <c r="K6088" t="s">
        <v>5598</v>
      </c>
      <c r="L6088">
        <v>19.600000000000001</v>
      </c>
      <c r="M6088">
        <v>98</v>
      </c>
      <c r="N6088" t="s">
        <v>6085</v>
      </c>
      <c r="O6088" t="s">
        <v>461</v>
      </c>
    </row>
    <row r="6089" spans="1:15" x14ac:dyDescent="0.3">
      <c r="A6089">
        <v>191051</v>
      </c>
      <c r="B6089">
        <v>122</v>
      </c>
      <c r="C6089" t="s">
        <v>552</v>
      </c>
      <c r="D6089" t="s">
        <v>2520</v>
      </c>
      <c r="E6089" t="s">
        <v>4141</v>
      </c>
      <c r="F6089" s="440">
        <v>46025</v>
      </c>
      <c r="G6089">
        <v>19488</v>
      </c>
      <c r="H6089" t="s">
        <v>5930</v>
      </c>
      <c r="I6089" t="s">
        <v>6085</v>
      </c>
      <c r="J6089">
        <v>1.5</v>
      </c>
      <c r="K6089" t="s">
        <v>5598</v>
      </c>
      <c r="L6089">
        <v>19.5</v>
      </c>
      <c r="M6089">
        <v>13</v>
      </c>
      <c r="N6089" t="s">
        <v>6085</v>
      </c>
      <c r="O6089" t="s">
        <v>461</v>
      </c>
    </row>
    <row r="6090" spans="1:15" x14ac:dyDescent="0.3">
      <c r="A6090">
        <v>191051</v>
      </c>
      <c r="B6090">
        <v>122</v>
      </c>
      <c r="C6090" t="s">
        <v>552</v>
      </c>
      <c r="D6090" t="s">
        <v>2520</v>
      </c>
      <c r="E6090" t="s">
        <v>4141</v>
      </c>
      <c r="F6090" s="440">
        <v>46025</v>
      </c>
      <c r="G6090">
        <v>19465</v>
      </c>
      <c r="H6090" t="s">
        <v>5953</v>
      </c>
      <c r="I6090" t="s">
        <v>6085</v>
      </c>
      <c r="J6090">
        <v>1</v>
      </c>
      <c r="K6090" t="s">
        <v>5598</v>
      </c>
      <c r="L6090">
        <v>5.5</v>
      </c>
      <c r="M6090">
        <v>5.5</v>
      </c>
      <c r="N6090" t="s">
        <v>6085</v>
      </c>
      <c r="O6090" t="s">
        <v>461</v>
      </c>
    </row>
    <row r="6091" spans="1:15" x14ac:dyDescent="0.3">
      <c r="A6091">
        <v>191051</v>
      </c>
      <c r="B6091">
        <v>122</v>
      </c>
      <c r="C6091" t="s">
        <v>552</v>
      </c>
      <c r="D6091" t="s">
        <v>2520</v>
      </c>
      <c r="E6091" t="s">
        <v>4141</v>
      </c>
      <c r="F6091" s="440">
        <v>46025</v>
      </c>
      <c r="G6091">
        <v>19553</v>
      </c>
      <c r="H6091" t="s">
        <v>6155</v>
      </c>
      <c r="I6091" t="s">
        <v>6085</v>
      </c>
      <c r="J6091">
        <v>2</v>
      </c>
      <c r="K6091" t="s">
        <v>5598</v>
      </c>
      <c r="L6091">
        <v>6</v>
      </c>
      <c r="M6091">
        <v>3</v>
      </c>
      <c r="N6091" t="s">
        <v>6085</v>
      </c>
      <c r="O6091" t="s">
        <v>461</v>
      </c>
    </row>
    <row r="6092" spans="1:15" x14ac:dyDescent="0.3">
      <c r="A6092">
        <v>191051</v>
      </c>
      <c r="B6092">
        <v>122</v>
      </c>
      <c r="C6092" t="s">
        <v>552</v>
      </c>
      <c r="D6092" t="s">
        <v>2520</v>
      </c>
      <c r="E6092" t="s">
        <v>4141</v>
      </c>
      <c r="F6092" s="440">
        <v>46025</v>
      </c>
      <c r="G6092">
        <v>23096</v>
      </c>
      <c r="H6092" t="s">
        <v>5941</v>
      </c>
      <c r="I6092" t="s">
        <v>6085</v>
      </c>
      <c r="J6092">
        <v>90</v>
      </c>
      <c r="K6092" t="s">
        <v>5613</v>
      </c>
      <c r="L6092">
        <v>45</v>
      </c>
      <c r="M6092">
        <v>0.5</v>
      </c>
      <c r="N6092" t="s">
        <v>6085</v>
      </c>
      <c r="O6092" t="s">
        <v>461</v>
      </c>
    </row>
    <row r="6093" spans="1:15" x14ac:dyDescent="0.3">
      <c r="A6093">
        <v>191051</v>
      </c>
      <c r="B6093">
        <v>122</v>
      </c>
      <c r="C6093" t="s">
        <v>552</v>
      </c>
      <c r="D6093" t="s">
        <v>2520</v>
      </c>
      <c r="E6093" t="s">
        <v>4141</v>
      </c>
      <c r="F6093" s="440">
        <v>46025</v>
      </c>
      <c r="G6093">
        <v>23108</v>
      </c>
      <c r="H6093" t="s">
        <v>5986</v>
      </c>
      <c r="I6093" t="s">
        <v>6085</v>
      </c>
      <c r="J6093">
        <v>0.2</v>
      </c>
      <c r="K6093" t="s">
        <v>5598</v>
      </c>
      <c r="L6093">
        <v>11</v>
      </c>
      <c r="M6093">
        <v>55</v>
      </c>
      <c r="N6093" t="s">
        <v>6085</v>
      </c>
      <c r="O6093" t="s">
        <v>461</v>
      </c>
    </row>
    <row r="6094" spans="1:15" x14ac:dyDescent="0.3">
      <c r="A6094">
        <v>191051</v>
      </c>
      <c r="B6094">
        <v>122</v>
      </c>
      <c r="C6094" t="s">
        <v>552</v>
      </c>
      <c r="D6094" t="s">
        <v>2520</v>
      </c>
      <c r="E6094" t="s">
        <v>4141</v>
      </c>
      <c r="F6094" s="440">
        <v>46025</v>
      </c>
      <c r="G6094">
        <v>23195</v>
      </c>
      <c r="H6094" t="s">
        <v>5951</v>
      </c>
      <c r="I6094" t="s">
        <v>6085</v>
      </c>
      <c r="J6094">
        <v>0.5</v>
      </c>
      <c r="K6094" t="s">
        <v>5598</v>
      </c>
      <c r="L6094">
        <v>3.4</v>
      </c>
      <c r="M6094">
        <v>6.8</v>
      </c>
      <c r="N6094" t="s">
        <v>6085</v>
      </c>
      <c r="O6094" t="s">
        <v>461</v>
      </c>
    </row>
    <row r="6095" spans="1:15" x14ac:dyDescent="0.3">
      <c r="A6095">
        <v>191051</v>
      </c>
      <c r="B6095">
        <v>122</v>
      </c>
      <c r="C6095" t="s">
        <v>552</v>
      </c>
      <c r="D6095" t="s">
        <v>2520</v>
      </c>
      <c r="E6095" t="s">
        <v>4141</v>
      </c>
      <c r="F6095" s="440">
        <v>46025</v>
      </c>
      <c r="G6095">
        <v>23359</v>
      </c>
      <c r="H6095" t="s">
        <v>5939</v>
      </c>
      <c r="I6095" t="s">
        <v>6085</v>
      </c>
      <c r="J6095">
        <v>12</v>
      </c>
      <c r="K6095" t="s">
        <v>5598</v>
      </c>
      <c r="L6095">
        <v>38.4</v>
      </c>
      <c r="M6095">
        <v>3.2</v>
      </c>
      <c r="N6095" t="s">
        <v>6085</v>
      </c>
      <c r="O6095" t="s">
        <v>461</v>
      </c>
    </row>
    <row r="6096" spans="1:15" x14ac:dyDescent="0.3">
      <c r="A6096">
        <v>191051</v>
      </c>
      <c r="B6096">
        <v>122</v>
      </c>
      <c r="C6096" t="s">
        <v>552</v>
      </c>
      <c r="D6096" t="s">
        <v>2520</v>
      </c>
      <c r="E6096" t="s">
        <v>4141</v>
      </c>
      <c r="F6096" s="440">
        <v>46025</v>
      </c>
      <c r="G6096">
        <v>23236</v>
      </c>
      <c r="H6096" t="s">
        <v>5934</v>
      </c>
      <c r="I6096" t="s">
        <v>6085</v>
      </c>
      <c r="J6096">
        <v>2.5</v>
      </c>
      <c r="K6096" t="s">
        <v>5598</v>
      </c>
      <c r="L6096">
        <v>15</v>
      </c>
      <c r="M6096">
        <v>6</v>
      </c>
      <c r="N6096" t="s">
        <v>6085</v>
      </c>
      <c r="O6096" t="s">
        <v>461</v>
      </c>
    </row>
    <row r="6097" spans="1:15" x14ac:dyDescent="0.3">
      <c r="A6097">
        <v>191051</v>
      </c>
      <c r="B6097">
        <v>122</v>
      </c>
      <c r="C6097" t="s">
        <v>552</v>
      </c>
      <c r="D6097" t="s">
        <v>2520</v>
      </c>
      <c r="E6097" t="s">
        <v>4141</v>
      </c>
      <c r="F6097" s="440">
        <v>46025</v>
      </c>
      <c r="G6097">
        <v>24037</v>
      </c>
      <c r="H6097" t="s">
        <v>6116</v>
      </c>
      <c r="I6097" t="s">
        <v>6085</v>
      </c>
      <c r="J6097">
        <v>2</v>
      </c>
      <c r="K6097" t="s">
        <v>5598</v>
      </c>
      <c r="L6097">
        <v>40</v>
      </c>
      <c r="M6097">
        <v>20</v>
      </c>
      <c r="N6097" t="s">
        <v>6085</v>
      </c>
      <c r="O6097" t="s">
        <v>461</v>
      </c>
    </row>
    <row r="6098" spans="1:15" x14ac:dyDescent="0.3">
      <c r="A6098">
        <v>191051</v>
      </c>
      <c r="B6098">
        <v>122</v>
      </c>
      <c r="C6098" t="s">
        <v>552</v>
      </c>
      <c r="D6098" t="s">
        <v>2520</v>
      </c>
      <c r="E6098" t="s">
        <v>4141</v>
      </c>
      <c r="F6098" s="440">
        <v>46025</v>
      </c>
      <c r="G6098">
        <v>19472</v>
      </c>
      <c r="H6098" t="s">
        <v>6064</v>
      </c>
      <c r="I6098" t="s">
        <v>6085</v>
      </c>
      <c r="J6098">
        <v>2</v>
      </c>
      <c r="K6098" t="s">
        <v>5598</v>
      </c>
      <c r="L6098">
        <v>40</v>
      </c>
      <c r="M6098">
        <v>20</v>
      </c>
      <c r="N6098" t="s">
        <v>6085</v>
      </c>
      <c r="O6098" t="s">
        <v>461</v>
      </c>
    </row>
    <row r="6099" spans="1:15" x14ac:dyDescent="0.3">
      <c r="A6099">
        <v>191050</v>
      </c>
      <c r="B6099">
        <v>122</v>
      </c>
      <c r="C6099" t="s">
        <v>552</v>
      </c>
      <c r="D6099" t="s">
        <v>3721</v>
      </c>
      <c r="E6099" t="s">
        <v>4142</v>
      </c>
      <c r="F6099" s="440">
        <v>46027</v>
      </c>
      <c r="G6099">
        <v>24816</v>
      </c>
      <c r="H6099" t="s">
        <v>6356</v>
      </c>
      <c r="I6099" t="s">
        <v>4764</v>
      </c>
      <c r="J6099">
        <v>3</v>
      </c>
      <c r="K6099" t="s">
        <v>5605</v>
      </c>
      <c r="L6099">
        <v>191.4</v>
      </c>
      <c r="M6099">
        <v>63.8</v>
      </c>
      <c r="N6099" t="s">
        <v>4764</v>
      </c>
      <c r="O6099" t="s">
        <v>461</v>
      </c>
    </row>
    <row r="6100" spans="1:15" x14ac:dyDescent="0.3">
      <c r="A6100">
        <v>191050</v>
      </c>
      <c r="B6100">
        <v>122</v>
      </c>
      <c r="C6100" t="s">
        <v>552</v>
      </c>
      <c r="D6100" t="s">
        <v>3721</v>
      </c>
      <c r="E6100" t="s">
        <v>4142</v>
      </c>
      <c r="F6100" s="440">
        <v>46027</v>
      </c>
      <c r="G6100">
        <v>24814</v>
      </c>
      <c r="H6100" t="s">
        <v>6358</v>
      </c>
      <c r="I6100" t="s">
        <v>4764</v>
      </c>
      <c r="J6100">
        <v>7</v>
      </c>
      <c r="K6100" t="s">
        <v>5605</v>
      </c>
      <c r="L6100">
        <v>273.42</v>
      </c>
      <c r="M6100">
        <v>39.06</v>
      </c>
      <c r="N6100" t="s">
        <v>4764</v>
      </c>
      <c r="O6100" t="s">
        <v>461</v>
      </c>
    </row>
    <row r="6101" spans="1:15" x14ac:dyDescent="0.3">
      <c r="A6101">
        <v>191050</v>
      </c>
      <c r="B6101">
        <v>122</v>
      </c>
      <c r="C6101" t="s">
        <v>552</v>
      </c>
      <c r="D6101" t="s">
        <v>3721</v>
      </c>
      <c r="E6101" t="s">
        <v>4142</v>
      </c>
      <c r="F6101" s="440">
        <v>46027</v>
      </c>
      <c r="G6101">
        <v>17092</v>
      </c>
      <c r="H6101" t="s">
        <v>6359</v>
      </c>
      <c r="I6101" t="s">
        <v>4764</v>
      </c>
      <c r="J6101">
        <v>14</v>
      </c>
      <c r="K6101" t="s">
        <v>5605</v>
      </c>
      <c r="L6101">
        <v>759.5</v>
      </c>
      <c r="M6101">
        <v>54.25</v>
      </c>
      <c r="N6101" t="s">
        <v>4764</v>
      </c>
      <c r="O6101" t="s">
        <v>461</v>
      </c>
    </row>
    <row r="6102" spans="1:15" x14ac:dyDescent="0.3">
      <c r="A6102">
        <v>191048</v>
      </c>
      <c r="B6102">
        <v>122</v>
      </c>
      <c r="C6102" t="s">
        <v>552</v>
      </c>
      <c r="D6102" t="s">
        <v>3952</v>
      </c>
      <c r="E6102" t="s">
        <v>4143</v>
      </c>
      <c r="F6102" s="440">
        <v>46027</v>
      </c>
      <c r="G6102">
        <v>28493</v>
      </c>
      <c r="H6102" t="s">
        <v>6432</v>
      </c>
      <c r="I6102" t="s">
        <v>6102</v>
      </c>
      <c r="J6102">
        <v>2</v>
      </c>
      <c r="K6102" t="s">
        <v>5613</v>
      </c>
      <c r="L6102">
        <v>900</v>
      </c>
      <c r="M6102">
        <v>450</v>
      </c>
      <c r="O6102" t="s">
        <v>461</v>
      </c>
    </row>
    <row r="6103" spans="1:15" x14ac:dyDescent="0.3">
      <c r="A6103">
        <v>191044</v>
      </c>
      <c r="B6103">
        <v>122</v>
      </c>
      <c r="C6103" t="s">
        <v>552</v>
      </c>
      <c r="D6103" t="s">
        <v>3952</v>
      </c>
      <c r="E6103" t="s">
        <v>4144</v>
      </c>
      <c r="F6103" s="440">
        <v>46028</v>
      </c>
      <c r="G6103">
        <v>17162</v>
      </c>
      <c r="H6103" t="s">
        <v>6137</v>
      </c>
      <c r="I6103" t="s">
        <v>6097</v>
      </c>
      <c r="J6103">
        <v>6</v>
      </c>
      <c r="K6103" t="s">
        <v>5613</v>
      </c>
      <c r="L6103">
        <v>330</v>
      </c>
      <c r="M6103">
        <v>55</v>
      </c>
      <c r="N6103" t="s">
        <v>6099</v>
      </c>
      <c r="O6103" t="s">
        <v>461</v>
      </c>
    </row>
    <row r="6104" spans="1:15" x14ac:dyDescent="0.3">
      <c r="A6104">
        <v>191044</v>
      </c>
      <c r="B6104">
        <v>122</v>
      </c>
      <c r="C6104" t="s">
        <v>552</v>
      </c>
      <c r="D6104" t="s">
        <v>3952</v>
      </c>
      <c r="E6104" t="s">
        <v>4144</v>
      </c>
      <c r="F6104" s="440">
        <v>46028</v>
      </c>
      <c r="G6104">
        <v>17526</v>
      </c>
      <c r="H6104" t="s">
        <v>6195</v>
      </c>
      <c r="I6104" t="s">
        <v>6097</v>
      </c>
      <c r="J6104">
        <v>4</v>
      </c>
      <c r="K6104" t="s">
        <v>5613</v>
      </c>
      <c r="L6104">
        <v>75.599999999999994</v>
      </c>
      <c r="M6104">
        <v>18.899999999999999</v>
      </c>
      <c r="N6104" t="s">
        <v>6099</v>
      </c>
      <c r="O6104" t="s">
        <v>461</v>
      </c>
    </row>
    <row r="6105" spans="1:15" x14ac:dyDescent="0.3">
      <c r="A6105">
        <v>191044</v>
      </c>
      <c r="B6105">
        <v>122</v>
      </c>
      <c r="C6105" t="s">
        <v>552</v>
      </c>
      <c r="D6105" t="s">
        <v>3952</v>
      </c>
      <c r="E6105" t="s">
        <v>4144</v>
      </c>
      <c r="F6105" s="440">
        <v>46028</v>
      </c>
      <c r="G6105">
        <v>17535</v>
      </c>
      <c r="H6105" t="s">
        <v>6127</v>
      </c>
      <c r="I6105" t="s">
        <v>6097</v>
      </c>
      <c r="J6105">
        <v>2</v>
      </c>
      <c r="K6105" t="s">
        <v>5613</v>
      </c>
      <c r="L6105">
        <v>236</v>
      </c>
      <c r="M6105">
        <v>118</v>
      </c>
      <c r="N6105" t="s">
        <v>6099</v>
      </c>
      <c r="O6105" t="s">
        <v>461</v>
      </c>
    </row>
    <row r="6106" spans="1:15" x14ac:dyDescent="0.3">
      <c r="A6106">
        <v>191044</v>
      </c>
      <c r="B6106">
        <v>122</v>
      </c>
      <c r="C6106" t="s">
        <v>552</v>
      </c>
      <c r="D6106" t="s">
        <v>3952</v>
      </c>
      <c r="E6106" t="s">
        <v>4144</v>
      </c>
      <c r="F6106" s="440">
        <v>46028</v>
      </c>
      <c r="G6106">
        <v>17416</v>
      </c>
      <c r="H6106" t="s">
        <v>6403</v>
      </c>
      <c r="I6106" t="s">
        <v>6097</v>
      </c>
      <c r="J6106">
        <v>4</v>
      </c>
      <c r="K6106" t="s">
        <v>5703</v>
      </c>
      <c r="L6106">
        <v>220.8</v>
      </c>
      <c r="M6106">
        <v>55.2</v>
      </c>
      <c r="N6106" t="s">
        <v>6099</v>
      </c>
      <c r="O6106" t="s">
        <v>461</v>
      </c>
    </row>
    <row r="6107" spans="1:15" x14ac:dyDescent="0.3">
      <c r="A6107">
        <v>191044</v>
      </c>
      <c r="B6107">
        <v>122</v>
      </c>
      <c r="C6107" t="s">
        <v>552</v>
      </c>
      <c r="D6107" t="s">
        <v>3952</v>
      </c>
      <c r="E6107" t="s">
        <v>4144</v>
      </c>
      <c r="F6107" s="440">
        <v>46028</v>
      </c>
      <c r="G6107">
        <v>24843</v>
      </c>
      <c r="H6107" t="s">
        <v>6368</v>
      </c>
      <c r="I6107" t="s">
        <v>6097</v>
      </c>
      <c r="J6107">
        <v>6</v>
      </c>
      <c r="K6107" t="s">
        <v>5703</v>
      </c>
      <c r="L6107">
        <v>372</v>
      </c>
      <c r="M6107">
        <v>62</v>
      </c>
      <c r="N6107" t="s">
        <v>6099</v>
      </c>
      <c r="O6107" t="s">
        <v>461</v>
      </c>
    </row>
    <row r="6108" spans="1:15" x14ac:dyDescent="0.3">
      <c r="A6108">
        <v>191043</v>
      </c>
      <c r="B6108">
        <v>122</v>
      </c>
      <c r="C6108" t="s">
        <v>552</v>
      </c>
      <c r="D6108" t="s">
        <v>4145</v>
      </c>
      <c r="E6108" t="s">
        <v>4146</v>
      </c>
      <c r="F6108" s="440">
        <v>46028</v>
      </c>
      <c r="G6108">
        <v>26882</v>
      </c>
      <c r="H6108" t="s">
        <v>6057</v>
      </c>
      <c r="I6108" t="s">
        <v>6085</v>
      </c>
      <c r="J6108">
        <v>1</v>
      </c>
      <c r="K6108" t="s">
        <v>5598</v>
      </c>
      <c r="L6108">
        <v>375</v>
      </c>
      <c r="M6108">
        <v>375</v>
      </c>
      <c r="N6108" t="s">
        <v>6085</v>
      </c>
      <c r="O6108" t="s">
        <v>461</v>
      </c>
    </row>
    <row r="6109" spans="1:15" x14ac:dyDescent="0.3">
      <c r="A6109">
        <v>191042</v>
      </c>
      <c r="B6109">
        <v>122</v>
      </c>
      <c r="C6109" t="s">
        <v>552</v>
      </c>
      <c r="D6109" t="s">
        <v>4147</v>
      </c>
      <c r="E6109" t="s">
        <v>4148</v>
      </c>
      <c r="F6109" s="440">
        <v>46024</v>
      </c>
      <c r="G6109">
        <v>19623</v>
      </c>
      <c r="H6109" t="s">
        <v>5929</v>
      </c>
      <c r="I6109" t="s">
        <v>6085</v>
      </c>
      <c r="J6109">
        <v>7</v>
      </c>
      <c r="K6109" t="s">
        <v>5598</v>
      </c>
      <c r="L6109">
        <v>31.08</v>
      </c>
      <c r="M6109">
        <v>4.4400000000000004</v>
      </c>
      <c r="N6109" t="s">
        <v>6085</v>
      </c>
      <c r="O6109" t="s">
        <v>461</v>
      </c>
    </row>
    <row r="6110" spans="1:15" x14ac:dyDescent="0.3">
      <c r="A6110">
        <v>191042</v>
      </c>
      <c r="B6110">
        <v>122</v>
      </c>
      <c r="C6110" t="s">
        <v>552</v>
      </c>
      <c r="D6110" t="s">
        <v>4147</v>
      </c>
      <c r="E6110" t="s">
        <v>4148</v>
      </c>
      <c r="F6110" s="440">
        <v>46024</v>
      </c>
      <c r="G6110">
        <v>19503</v>
      </c>
      <c r="H6110" t="s">
        <v>6058</v>
      </c>
      <c r="I6110" t="s">
        <v>6085</v>
      </c>
      <c r="J6110">
        <v>1</v>
      </c>
      <c r="K6110" t="s">
        <v>5598</v>
      </c>
      <c r="L6110">
        <v>12</v>
      </c>
      <c r="M6110">
        <v>12</v>
      </c>
      <c r="N6110" t="s">
        <v>6085</v>
      </c>
      <c r="O6110" t="s">
        <v>461</v>
      </c>
    </row>
    <row r="6111" spans="1:15" x14ac:dyDescent="0.3">
      <c r="A6111">
        <v>191042</v>
      </c>
      <c r="B6111">
        <v>122</v>
      </c>
      <c r="C6111" t="s">
        <v>552</v>
      </c>
      <c r="D6111" t="s">
        <v>4147</v>
      </c>
      <c r="E6111" t="s">
        <v>4148</v>
      </c>
      <c r="F6111" s="440">
        <v>46024</v>
      </c>
      <c r="G6111">
        <v>19721</v>
      </c>
      <c r="H6111" t="s">
        <v>5952</v>
      </c>
      <c r="I6111" t="s">
        <v>6085</v>
      </c>
      <c r="J6111">
        <v>1.4</v>
      </c>
      <c r="K6111" t="s">
        <v>5598</v>
      </c>
      <c r="L6111">
        <v>45.36</v>
      </c>
      <c r="M6111">
        <v>32.4</v>
      </c>
      <c r="N6111" t="s">
        <v>6085</v>
      </c>
      <c r="O6111" t="s">
        <v>461</v>
      </c>
    </row>
    <row r="6112" spans="1:15" x14ac:dyDescent="0.3">
      <c r="A6112">
        <v>191042</v>
      </c>
      <c r="B6112">
        <v>122</v>
      </c>
      <c r="C6112" t="s">
        <v>552</v>
      </c>
      <c r="D6112" t="s">
        <v>4147</v>
      </c>
      <c r="E6112" t="s">
        <v>4148</v>
      </c>
      <c r="F6112" s="440">
        <v>46024</v>
      </c>
      <c r="G6112">
        <v>19743</v>
      </c>
      <c r="H6112" t="s">
        <v>5940</v>
      </c>
      <c r="I6112" t="s">
        <v>6085</v>
      </c>
      <c r="J6112">
        <v>7</v>
      </c>
      <c r="K6112" t="s">
        <v>5598</v>
      </c>
      <c r="L6112">
        <v>100.8</v>
      </c>
      <c r="M6112">
        <v>14.4</v>
      </c>
      <c r="N6112" t="s">
        <v>6085</v>
      </c>
      <c r="O6112" t="s">
        <v>461</v>
      </c>
    </row>
    <row r="6113" spans="1:15" x14ac:dyDescent="0.3">
      <c r="A6113">
        <v>191042</v>
      </c>
      <c r="B6113">
        <v>122</v>
      </c>
      <c r="C6113" t="s">
        <v>552</v>
      </c>
      <c r="D6113" t="s">
        <v>4147</v>
      </c>
      <c r="E6113" t="s">
        <v>4148</v>
      </c>
      <c r="F6113" s="440">
        <v>46024</v>
      </c>
      <c r="G6113">
        <v>19617</v>
      </c>
      <c r="H6113" t="s">
        <v>5933</v>
      </c>
      <c r="I6113" t="s">
        <v>6085</v>
      </c>
      <c r="J6113">
        <v>0.5</v>
      </c>
      <c r="K6113" t="s">
        <v>5598</v>
      </c>
      <c r="L6113">
        <v>12.85</v>
      </c>
      <c r="M6113">
        <v>25.7</v>
      </c>
      <c r="N6113" t="s">
        <v>6085</v>
      </c>
      <c r="O6113" t="s">
        <v>461</v>
      </c>
    </row>
    <row r="6114" spans="1:15" x14ac:dyDescent="0.3">
      <c r="A6114">
        <v>191042</v>
      </c>
      <c r="B6114">
        <v>122</v>
      </c>
      <c r="C6114" t="s">
        <v>552</v>
      </c>
      <c r="D6114" t="s">
        <v>4147</v>
      </c>
      <c r="E6114" t="s">
        <v>4148</v>
      </c>
      <c r="F6114" s="440">
        <v>46024</v>
      </c>
      <c r="G6114">
        <v>19846</v>
      </c>
      <c r="H6114" t="s">
        <v>6060</v>
      </c>
      <c r="I6114" t="s">
        <v>6085</v>
      </c>
      <c r="J6114">
        <v>1.5</v>
      </c>
      <c r="K6114" t="s">
        <v>5598</v>
      </c>
      <c r="L6114">
        <v>27</v>
      </c>
      <c r="M6114">
        <v>18</v>
      </c>
      <c r="N6114" t="s">
        <v>6085</v>
      </c>
      <c r="O6114" t="s">
        <v>461</v>
      </c>
    </row>
    <row r="6115" spans="1:15" x14ac:dyDescent="0.3">
      <c r="A6115">
        <v>191042</v>
      </c>
      <c r="B6115">
        <v>122</v>
      </c>
      <c r="C6115" t="s">
        <v>552</v>
      </c>
      <c r="D6115" t="s">
        <v>4147</v>
      </c>
      <c r="E6115" t="s">
        <v>4148</v>
      </c>
      <c r="F6115" s="440">
        <v>46024</v>
      </c>
      <c r="G6115">
        <v>23186</v>
      </c>
      <c r="H6115" t="s">
        <v>5955</v>
      </c>
      <c r="I6115" t="s">
        <v>6085</v>
      </c>
      <c r="J6115">
        <v>30</v>
      </c>
      <c r="K6115" t="s">
        <v>5598</v>
      </c>
      <c r="L6115">
        <v>270</v>
      </c>
      <c r="M6115">
        <v>9</v>
      </c>
      <c r="N6115" t="s">
        <v>6085</v>
      </c>
      <c r="O6115" t="s">
        <v>461</v>
      </c>
    </row>
    <row r="6116" spans="1:15" x14ac:dyDescent="0.3">
      <c r="A6116">
        <v>191042</v>
      </c>
      <c r="B6116">
        <v>122</v>
      </c>
      <c r="C6116" t="s">
        <v>552</v>
      </c>
      <c r="D6116" t="s">
        <v>4147</v>
      </c>
      <c r="E6116" t="s">
        <v>4148</v>
      </c>
      <c r="F6116" s="440">
        <v>46024</v>
      </c>
      <c r="G6116">
        <v>23198</v>
      </c>
      <c r="H6116" t="s">
        <v>5947</v>
      </c>
      <c r="I6116" t="s">
        <v>6085</v>
      </c>
      <c r="J6116">
        <v>1</v>
      </c>
      <c r="K6116" t="s">
        <v>5598</v>
      </c>
      <c r="L6116">
        <v>12</v>
      </c>
      <c r="M6116">
        <v>12</v>
      </c>
      <c r="N6116" t="s">
        <v>6085</v>
      </c>
      <c r="O6116" t="s">
        <v>461</v>
      </c>
    </row>
    <row r="6117" spans="1:15" x14ac:dyDescent="0.3">
      <c r="A6117">
        <v>191042</v>
      </c>
      <c r="B6117">
        <v>122</v>
      </c>
      <c r="C6117" t="s">
        <v>552</v>
      </c>
      <c r="D6117" t="s">
        <v>4147</v>
      </c>
      <c r="E6117" t="s">
        <v>4148</v>
      </c>
      <c r="F6117" s="440">
        <v>46024</v>
      </c>
      <c r="G6117">
        <v>23241</v>
      </c>
      <c r="H6117" t="s">
        <v>5932</v>
      </c>
      <c r="I6117" t="s">
        <v>6085</v>
      </c>
      <c r="J6117">
        <v>3</v>
      </c>
      <c r="K6117" t="s">
        <v>5598</v>
      </c>
      <c r="L6117">
        <v>9</v>
      </c>
      <c r="M6117">
        <v>3</v>
      </c>
      <c r="N6117" t="s">
        <v>6085</v>
      </c>
      <c r="O6117" t="s">
        <v>461</v>
      </c>
    </row>
    <row r="6118" spans="1:15" x14ac:dyDescent="0.3">
      <c r="A6118">
        <v>191042</v>
      </c>
      <c r="B6118">
        <v>122</v>
      </c>
      <c r="C6118" t="s">
        <v>552</v>
      </c>
      <c r="D6118" t="s">
        <v>4147</v>
      </c>
      <c r="E6118" t="s">
        <v>4148</v>
      </c>
      <c r="F6118" s="440">
        <v>46024</v>
      </c>
      <c r="G6118">
        <v>23361</v>
      </c>
      <c r="H6118" t="s">
        <v>5937</v>
      </c>
      <c r="I6118" t="s">
        <v>6085</v>
      </c>
      <c r="J6118">
        <v>20</v>
      </c>
      <c r="K6118" t="s">
        <v>5598</v>
      </c>
      <c r="L6118">
        <v>60</v>
      </c>
      <c r="M6118">
        <v>3</v>
      </c>
      <c r="N6118" t="s">
        <v>6085</v>
      </c>
      <c r="O6118" t="s">
        <v>461</v>
      </c>
    </row>
    <row r="6119" spans="1:15" x14ac:dyDescent="0.3">
      <c r="A6119">
        <v>191042</v>
      </c>
      <c r="B6119">
        <v>122</v>
      </c>
      <c r="C6119" t="s">
        <v>552</v>
      </c>
      <c r="D6119" t="s">
        <v>4147</v>
      </c>
      <c r="E6119" t="s">
        <v>4148</v>
      </c>
      <c r="F6119" s="440">
        <v>46024</v>
      </c>
      <c r="G6119">
        <v>23390</v>
      </c>
      <c r="H6119" t="s">
        <v>5922</v>
      </c>
      <c r="I6119" t="s">
        <v>6085</v>
      </c>
      <c r="J6119">
        <v>9.5</v>
      </c>
      <c r="K6119" t="s">
        <v>5598</v>
      </c>
      <c r="L6119">
        <v>85.5</v>
      </c>
      <c r="M6119">
        <v>9</v>
      </c>
      <c r="N6119" t="s">
        <v>6085</v>
      </c>
      <c r="O6119" t="s">
        <v>461</v>
      </c>
    </row>
    <row r="6120" spans="1:15" x14ac:dyDescent="0.3">
      <c r="A6120">
        <v>191042</v>
      </c>
      <c r="B6120">
        <v>122</v>
      </c>
      <c r="C6120" t="s">
        <v>552</v>
      </c>
      <c r="D6120" t="s">
        <v>4147</v>
      </c>
      <c r="E6120" t="s">
        <v>4148</v>
      </c>
      <c r="F6120" s="440">
        <v>46024</v>
      </c>
      <c r="G6120">
        <v>26631</v>
      </c>
      <c r="H6120" t="s">
        <v>6117</v>
      </c>
      <c r="I6120" t="s">
        <v>6085</v>
      </c>
      <c r="J6120">
        <v>1</v>
      </c>
      <c r="K6120" t="s">
        <v>5598</v>
      </c>
      <c r="L6120">
        <v>42</v>
      </c>
      <c r="M6120">
        <v>42</v>
      </c>
      <c r="N6120" t="s">
        <v>6085</v>
      </c>
      <c r="O6120" t="s">
        <v>461</v>
      </c>
    </row>
    <row r="6121" spans="1:15" x14ac:dyDescent="0.3">
      <c r="A6121">
        <v>191041</v>
      </c>
      <c r="B6121">
        <v>122</v>
      </c>
      <c r="C6121" t="s">
        <v>552</v>
      </c>
      <c r="D6121" t="s">
        <v>3952</v>
      </c>
      <c r="E6121" t="s">
        <v>4149</v>
      </c>
      <c r="F6121" s="440">
        <v>46030</v>
      </c>
      <c r="G6121">
        <v>17437</v>
      </c>
      <c r="H6121" t="s">
        <v>6129</v>
      </c>
      <c r="I6121" t="s">
        <v>6097</v>
      </c>
      <c r="J6121">
        <v>60</v>
      </c>
      <c r="K6121" t="s">
        <v>5613</v>
      </c>
      <c r="L6121">
        <v>150</v>
      </c>
      <c r="M6121">
        <v>2.5</v>
      </c>
      <c r="N6121" t="s">
        <v>6099</v>
      </c>
      <c r="O6121" t="s">
        <v>461</v>
      </c>
    </row>
    <row r="6122" spans="1:15" x14ac:dyDescent="0.3">
      <c r="A6122">
        <v>191041</v>
      </c>
      <c r="B6122">
        <v>122</v>
      </c>
      <c r="C6122" t="s">
        <v>552</v>
      </c>
      <c r="D6122" t="s">
        <v>3952</v>
      </c>
      <c r="E6122" t="s">
        <v>4149</v>
      </c>
      <c r="F6122" s="440">
        <v>46030</v>
      </c>
      <c r="G6122">
        <v>17476</v>
      </c>
      <c r="H6122" t="s">
        <v>6138</v>
      </c>
      <c r="I6122" t="s">
        <v>6102</v>
      </c>
      <c r="J6122">
        <v>3</v>
      </c>
      <c r="K6122" t="s">
        <v>5605</v>
      </c>
      <c r="L6122">
        <v>96</v>
      </c>
      <c r="M6122">
        <v>32</v>
      </c>
      <c r="N6122" t="s">
        <v>6099</v>
      </c>
      <c r="O6122" t="s">
        <v>461</v>
      </c>
    </row>
    <row r="6123" spans="1:15" x14ac:dyDescent="0.3">
      <c r="A6123">
        <v>191041</v>
      </c>
      <c r="B6123">
        <v>122</v>
      </c>
      <c r="C6123" t="s">
        <v>552</v>
      </c>
      <c r="D6123" t="s">
        <v>3952</v>
      </c>
      <c r="E6123" t="s">
        <v>4149</v>
      </c>
      <c r="F6123" s="440">
        <v>46030</v>
      </c>
      <c r="G6123">
        <v>17381</v>
      </c>
      <c r="H6123" t="s">
        <v>6433</v>
      </c>
      <c r="I6123" t="s">
        <v>6097</v>
      </c>
      <c r="J6123">
        <v>6</v>
      </c>
      <c r="K6123" t="s">
        <v>5613</v>
      </c>
      <c r="L6123">
        <v>252</v>
      </c>
      <c r="M6123">
        <v>42</v>
      </c>
      <c r="N6123" t="s">
        <v>6099</v>
      </c>
      <c r="O6123" t="s">
        <v>461</v>
      </c>
    </row>
    <row r="6124" spans="1:15" x14ac:dyDescent="0.3">
      <c r="A6124">
        <v>191041</v>
      </c>
      <c r="B6124">
        <v>122</v>
      </c>
      <c r="C6124" t="s">
        <v>552</v>
      </c>
      <c r="D6124" t="s">
        <v>3952</v>
      </c>
      <c r="E6124" t="s">
        <v>4149</v>
      </c>
      <c r="F6124" s="440">
        <v>46030</v>
      </c>
      <c r="G6124">
        <v>21673</v>
      </c>
      <c r="H6124" t="s">
        <v>6434</v>
      </c>
      <c r="I6124" t="s">
        <v>6097</v>
      </c>
      <c r="J6124">
        <v>3</v>
      </c>
      <c r="K6124" t="s">
        <v>5613</v>
      </c>
      <c r="L6124">
        <v>84</v>
      </c>
      <c r="M6124">
        <v>28</v>
      </c>
      <c r="N6124" t="s">
        <v>6099</v>
      </c>
      <c r="O6124" t="s">
        <v>461</v>
      </c>
    </row>
    <row r="6125" spans="1:15" x14ac:dyDescent="0.3">
      <c r="A6125">
        <v>191041</v>
      </c>
      <c r="B6125">
        <v>122</v>
      </c>
      <c r="C6125" t="s">
        <v>552</v>
      </c>
      <c r="D6125" t="s">
        <v>3952</v>
      </c>
      <c r="E6125" t="s">
        <v>4149</v>
      </c>
      <c r="F6125" s="440">
        <v>46030</v>
      </c>
      <c r="G6125">
        <v>17537</v>
      </c>
      <c r="H6125" t="s">
        <v>6435</v>
      </c>
      <c r="I6125" t="s">
        <v>6097</v>
      </c>
      <c r="J6125">
        <v>10</v>
      </c>
      <c r="K6125" t="s">
        <v>5605</v>
      </c>
      <c r="L6125">
        <v>31</v>
      </c>
      <c r="M6125">
        <v>3.1</v>
      </c>
      <c r="N6125" t="s">
        <v>6099</v>
      </c>
      <c r="O6125" t="s">
        <v>461</v>
      </c>
    </row>
    <row r="6126" spans="1:15" x14ac:dyDescent="0.3">
      <c r="A6126">
        <v>191041</v>
      </c>
      <c r="B6126">
        <v>122</v>
      </c>
      <c r="C6126" t="s">
        <v>552</v>
      </c>
      <c r="D6126" t="s">
        <v>3952</v>
      </c>
      <c r="E6126" t="s">
        <v>4149</v>
      </c>
      <c r="F6126" s="440">
        <v>46030</v>
      </c>
      <c r="G6126">
        <v>17416</v>
      </c>
      <c r="H6126" t="s">
        <v>6403</v>
      </c>
      <c r="I6126" t="s">
        <v>6097</v>
      </c>
      <c r="J6126">
        <v>1</v>
      </c>
      <c r="K6126" t="s">
        <v>5703</v>
      </c>
      <c r="L6126">
        <v>55.2</v>
      </c>
      <c r="M6126">
        <v>55.2</v>
      </c>
      <c r="N6126" t="s">
        <v>6099</v>
      </c>
      <c r="O6126" t="s">
        <v>461</v>
      </c>
    </row>
    <row r="6127" spans="1:15" x14ac:dyDescent="0.3">
      <c r="A6127">
        <v>191040</v>
      </c>
      <c r="B6127">
        <v>122</v>
      </c>
      <c r="C6127" t="s">
        <v>552</v>
      </c>
      <c r="D6127" t="s">
        <v>2702</v>
      </c>
      <c r="E6127" t="s">
        <v>4150</v>
      </c>
      <c r="F6127" s="440">
        <v>46029</v>
      </c>
      <c r="G6127">
        <v>19135</v>
      </c>
      <c r="H6127" t="s">
        <v>5988</v>
      </c>
      <c r="I6127" t="s">
        <v>6085</v>
      </c>
      <c r="J6127">
        <v>40</v>
      </c>
      <c r="K6127" t="s">
        <v>5605</v>
      </c>
      <c r="L6127">
        <v>312</v>
      </c>
      <c r="M6127">
        <v>7.8</v>
      </c>
      <c r="N6127" t="s">
        <v>6085</v>
      </c>
      <c r="O6127" t="s">
        <v>461</v>
      </c>
    </row>
    <row r="6128" spans="1:15" x14ac:dyDescent="0.3">
      <c r="A6128">
        <v>191038</v>
      </c>
      <c r="B6128">
        <v>122</v>
      </c>
      <c r="C6128" t="s">
        <v>552</v>
      </c>
      <c r="D6128" t="s">
        <v>2733</v>
      </c>
      <c r="E6128" t="s">
        <v>4151</v>
      </c>
      <c r="F6128" s="440">
        <v>46029</v>
      </c>
      <c r="G6128">
        <v>24507</v>
      </c>
      <c r="H6128" t="s">
        <v>6109</v>
      </c>
      <c r="I6128" t="s">
        <v>6097</v>
      </c>
      <c r="J6128">
        <v>5</v>
      </c>
      <c r="K6128" t="s">
        <v>5622</v>
      </c>
      <c r="L6128">
        <v>446.95</v>
      </c>
      <c r="M6128">
        <v>89.39</v>
      </c>
      <c r="N6128" t="s">
        <v>6107</v>
      </c>
      <c r="O6128" t="s">
        <v>461</v>
      </c>
    </row>
    <row r="6129" spans="1:15" x14ac:dyDescent="0.3">
      <c r="A6129">
        <v>191038</v>
      </c>
      <c r="B6129">
        <v>122</v>
      </c>
      <c r="C6129" t="s">
        <v>552</v>
      </c>
      <c r="D6129" t="s">
        <v>2733</v>
      </c>
      <c r="E6129" t="s">
        <v>4151</v>
      </c>
      <c r="F6129" s="440">
        <v>46029</v>
      </c>
      <c r="G6129">
        <v>17204</v>
      </c>
      <c r="H6129" t="s">
        <v>6198</v>
      </c>
      <c r="I6129" t="s">
        <v>6097</v>
      </c>
      <c r="J6129">
        <v>4</v>
      </c>
      <c r="K6129" t="s">
        <v>5613</v>
      </c>
      <c r="L6129">
        <v>633.72</v>
      </c>
      <c r="M6129">
        <v>158.43</v>
      </c>
      <c r="N6129" t="s">
        <v>6107</v>
      </c>
      <c r="O6129" t="s">
        <v>461</v>
      </c>
    </row>
    <row r="6130" spans="1:15" x14ac:dyDescent="0.3">
      <c r="A6130">
        <v>191038</v>
      </c>
      <c r="B6130">
        <v>122</v>
      </c>
      <c r="C6130" t="s">
        <v>552</v>
      </c>
      <c r="D6130" t="s">
        <v>2733</v>
      </c>
      <c r="E6130" t="s">
        <v>4151</v>
      </c>
      <c r="F6130" s="440">
        <v>46029</v>
      </c>
      <c r="G6130">
        <v>24514</v>
      </c>
      <c r="H6130" t="s">
        <v>6110</v>
      </c>
      <c r="I6130" t="s">
        <v>6097</v>
      </c>
      <c r="J6130">
        <v>8</v>
      </c>
      <c r="K6130" t="s">
        <v>5622</v>
      </c>
      <c r="L6130">
        <v>1037.3599999999999</v>
      </c>
      <c r="M6130">
        <v>129.66999999999999</v>
      </c>
      <c r="N6130" t="s">
        <v>6107</v>
      </c>
      <c r="O6130" t="s">
        <v>461</v>
      </c>
    </row>
    <row r="6131" spans="1:15" x14ac:dyDescent="0.3">
      <c r="A6131">
        <v>191037</v>
      </c>
      <c r="B6131">
        <v>122</v>
      </c>
      <c r="C6131" t="s">
        <v>552</v>
      </c>
      <c r="D6131" t="s">
        <v>2520</v>
      </c>
      <c r="E6131" t="s">
        <v>4152</v>
      </c>
      <c r="F6131" s="440">
        <v>46029</v>
      </c>
      <c r="G6131">
        <v>19762</v>
      </c>
      <c r="H6131" t="s">
        <v>6070</v>
      </c>
      <c r="I6131" t="s">
        <v>6085</v>
      </c>
      <c r="J6131">
        <v>5</v>
      </c>
      <c r="K6131" t="s">
        <v>5598</v>
      </c>
      <c r="L6131">
        <v>70</v>
      </c>
      <c r="M6131">
        <v>14</v>
      </c>
      <c r="N6131" t="s">
        <v>6085</v>
      </c>
      <c r="O6131" t="s">
        <v>461</v>
      </c>
    </row>
    <row r="6132" spans="1:15" x14ac:dyDescent="0.3">
      <c r="A6132">
        <v>191037</v>
      </c>
      <c r="B6132">
        <v>122</v>
      </c>
      <c r="C6132" t="s">
        <v>552</v>
      </c>
      <c r="D6132" t="s">
        <v>2520</v>
      </c>
      <c r="E6132" t="s">
        <v>4152</v>
      </c>
      <c r="F6132" s="440">
        <v>46029</v>
      </c>
      <c r="G6132">
        <v>19583</v>
      </c>
      <c r="H6132" t="s">
        <v>6244</v>
      </c>
      <c r="I6132" t="s">
        <v>6085</v>
      </c>
      <c r="J6132">
        <v>0.2</v>
      </c>
      <c r="K6132" t="s">
        <v>5598</v>
      </c>
      <c r="L6132">
        <v>8.4</v>
      </c>
      <c r="M6132">
        <v>42</v>
      </c>
      <c r="N6132" t="s">
        <v>6085</v>
      </c>
      <c r="O6132" t="s">
        <v>461</v>
      </c>
    </row>
    <row r="6133" spans="1:15" x14ac:dyDescent="0.3">
      <c r="A6133">
        <v>191037</v>
      </c>
      <c r="B6133">
        <v>122</v>
      </c>
      <c r="C6133" t="s">
        <v>552</v>
      </c>
      <c r="D6133" t="s">
        <v>2520</v>
      </c>
      <c r="E6133" t="s">
        <v>4152</v>
      </c>
      <c r="F6133" s="440">
        <v>46029</v>
      </c>
      <c r="G6133">
        <v>23108</v>
      </c>
      <c r="H6133" t="s">
        <v>5986</v>
      </c>
      <c r="I6133" t="s">
        <v>6085</v>
      </c>
      <c r="J6133">
        <v>0.2</v>
      </c>
      <c r="K6133" t="s">
        <v>5598</v>
      </c>
      <c r="L6133">
        <v>11</v>
      </c>
      <c r="M6133">
        <v>55</v>
      </c>
      <c r="N6133" t="s">
        <v>6085</v>
      </c>
      <c r="O6133" t="s">
        <v>461</v>
      </c>
    </row>
    <row r="6134" spans="1:15" x14ac:dyDescent="0.3">
      <c r="A6134">
        <v>191036</v>
      </c>
      <c r="B6134">
        <v>122</v>
      </c>
      <c r="C6134" t="s">
        <v>552</v>
      </c>
      <c r="D6134" t="s">
        <v>2868</v>
      </c>
      <c r="E6134" t="s">
        <v>4153</v>
      </c>
      <c r="F6134" s="440">
        <v>46029</v>
      </c>
      <c r="G6134">
        <v>19370</v>
      </c>
      <c r="H6134" t="s">
        <v>5695</v>
      </c>
      <c r="I6134" t="s">
        <v>6085</v>
      </c>
      <c r="J6134">
        <v>18.920000000000002</v>
      </c>
      <c r="K6134" t="s">
        <v>5598</v>
      </c>
      <c r="L6134">
        <v>1793.62</v>
      </c>
      <c r="M6134">
        <v>94.800211000000004</v>
      </c>
      <c r="N6134" t="s">
        <v>6085</v>
      </c>
      <c r="O6134" t="s">
        <v>461</v>
      </c>
    </row>
    <row r="6135" spans="1:15" x14ac:dyDescent="0.3">
      <c r="A6135">
        <v>191034</v>
      </c>
      <c r="B6135">
        <v>122</v>
      </c>
      <c r="C6135" t="s">
        <v>552</v>
      </c>
      <c r="D6135" t="s">
        <v>2884</v>
      </c>
      <c r="E6135" t="s">
        <v>4154</v>
      </c>
      <c r="F6135" s="440">
        <v>46029</v>
      </c>
      <c r="G6135">
        <v>18832</v>
      </c>
      <c r="H6135" t="s">
        <v>5898</v>
      </c>
      <c r="I6135" t="s">
        <v>6085</v>
      </c>
      <c r="J6135">
        <v>15.1</v>
      </c>
      <c r="K6135" t="s">
        <v>5598</v>
      </c>
      <c r="L6135">
        <v>587.39</v>
      </c>
      <c r="M6135">
        <v>38.9</v>
      </c>
      <c r="N6135" t="s">
        <v>6085</v>
      </c>
      <c r="O6135" t="s">
        <v>461</v>
      </c>
    </row>
    <row r="6136" spans="1:15" x14ac:dyDescent="0.3">
      <c r="A6136">
        <v>191034</v>
      </c>
      <c r="B6136">
        <v>122</v>
      </c>
      <c r="C6136" t="s">
        <v>552</v>
      </c>
      <c r="D6136" t="s">
        <v>2884</v>
      </c>
      <c r="E6136" t="s">
        <v>4154</v>
      </c>
      <c r="F6136" s="440">
        <v>46029</v>
      </c>
      <c r="G6136">
        <v>19017</v>
      </c>
      <c r="H6136" t="s">
        <v>5715</v>
      </c>
      <c r="I6136" t="s">
        <v>6085</v>
      </c>
      <c r="J6136">
        <v>20</v>
      </c>
      <c r="K6136" t="s">
        <v>5598</v>
      </c>
      <c r="L6136">
        <v>308</v>
      </c>
      <c r="M6136">
        <v>15.4</v>
      </c>
      <c r="N6136" t="s">
        <v>6085</v>
      </c>
      <c r="O6136" t="s">
        <v>461</v>
      </c>
    </row>
    <row r="6137" spans="1:15" x14ac:dyDescent="0.3">
      <c r="A6137">
        <v>190163</v>
      </c>
      <c r="B6137">
        <v>122</v>
      </c>
      <c r="C6137" t="s">
        <v>552</v>
      </c>
      <c r="D6137" t="s">
        <v>2763</v>
      </c>
      <c r="E6137" t="s">
        <v>4155</v>
      </c>
      <c r="F6137" s="440">
        <v>46029</v>
      </c>
      <c r="G6137">
        <v>26880</v>
      </c>
      <c r="H6137" t="s">
        <v>5913</v>
      </c>
      <c r="I6137" t="s">
        <v>6085</v>
      </c>
      <c r="J6137">
        <v>120</v>
      </c>
      <c r="K6137" t="s">
        <v>5613</v>
      </c>
      <c r="L6137">
        <v>300</v>
      </c>
      <c r="M6137">
        <v>2.5</v>
      </c>
      <c r="N6137" t="s">
        <v>6085</v>
      </c>
      <c r="O6137" t="s">
        <v>461</v>
      </c>
    </row>
    <row r="6138" spans="1:15" x14ac:dyDescent="0.3">
      <c r="A6138">
        <v>190162</v>
      </c>
      <c r="B6138">
        <v>122</v>
      </c>
      <c r="C6138" t="s">
        <v>552</v>
      </c>
      <c r="D6138" t="s">
        <v>2725</v>
      </c>
      <c r="E6138" t="s">
        <v>4156</v>
      </c>
      <c r="F6138" s="440">
        <v>46029</v>
      </c>
      <c r="G6138">
        <v>18261</v>
      </c>
      <c r="H6138" t="s">
        <v>5769</v>
      </c>
      <c r="I6138" t="s">
        <v>4764</v>
      </c>
      <c r="J6138">
        <v>4</v>
      </c>
      <c r="K6138" t="s">
        <v>5601</v>
      </c>
      <c r="L6138">
        <v>1730.84</v>
      </c>
      <c r="M6138">
        <v>432.71</v>
      </c>
      <c r="N6138" t="s">
        <v>4764</v>
      </c>
      <c r="O6138" t="s">
        <v>461</v>
      </c>
    </row>
    <row r="6139" spans="1:15" x14ac:dyDescent="0.3">
      <c r="A6139">
        <v>190162</v>
      </c>
      <c r="B6139">
        <v>122</v>
      </c>
      <c r="C6139" t="s">
        <v>552</v>
      </c>
      <c r="D6139" t="s">
        <v>2725</v>
      </c>
      <c r="E6139" t="s">
        <v>4156</v>
      </c>
      <c r="F6139" s="440">
        <v>46029</v>
      </c>
      <c r="G6139">
        <v>24030</v>
      </c>
      <c r="H6139" t="s">
        <v>5962</v>
      </c>
      <c r="I6139" t="s">
        <v>4764</v>
      </c>
      <c r="J6139">
        <v>36</v>
      </c>
      <c r="K6139" t="s">
        <v>5613</v>
      </c>
      <c r="L6139">
        <v>126.36</v>
      </c>
      <c r="M6139">
        <v>3.51</v>
      </c>
      <c r="N6139" t="s">
        <v>4764</v>
      </c>
      <c r="O6139" t="s">
        <v>461</v>
      </c>
    </row>
    <row r="6140" spans="1:15" x14ac:dyDescent="0.3">
      <c r="A6140">
        <v>190161</v>
      </c>
      <c r="B6140">
        <v>122</v>
      </c>
      <c r="C6140" t="s">
        <v>552</v>
      </c>
      <c r="D6140" t="s">
        <v>2725</v>
      </c>
      <c r="E6140" t="s">
        <v>4157</v>
      </c>
      <c r="F6140" s="440">
        <v>46029</v>
      </c>
      <c r="G6140">
        <v>18382</v>
      </c>
      <c r="H6140" t="s">
        <v>5738</v>
      </c>
      <c r="I6140" t="s">
        <v>4764</v>
      </c>
      <c r="J6140">
        <v>6</v>
      </c>
      <c r="K6140" t="s">
        <v>5601</v>
      </c>
      <c r="L6140">
        <v>433.02</v>
      </c>
      <c r="M6140">
        <v>72.17</v>
      </c>
      <c r="N6140" t="s">
        <v>4764</v>
      </c>
      <c r="O6140" t="s">
        <v>461</v>
      </c>
    </row>
    <row r="6141" spans="1:15" x14ac:dyDescent="0.3">
      <c r="A6141">
        <v>190161</v>
      </c>
      <c r="B6141">
        <v>122</v>
      </c>
      <c r="C6141" t="s">
        <v>552</v>
      </c>
      <c r="D6141" t="s">
        <v>2725</v>
      </c>
      <c r="E6141" t="s">
        <v>4157</v>
      </c>
      <c r="F6141" s="440">
        <v>46029</v>
      </c>
      <c r="G6141">
        <v>18157</v>
      </c>
      <c r="H6141" t="s">
        <v>5793</v>
      </c>
      <c r="I6141" t="s">
        <v>4764</v>
      </c>
      <c r="J6141">
        <v>6</v>
      </c>
      <c r="K6141" t="s">
        <v>5601</v>
      </c>
      <c r="L6141">
        <v>1217.04</v>
      </c>
      <c r="M6141">
        <v>202.84</v>
      </c>
      <c r="N6141" t="s">
        <v>4764</v>
      </c>
      <c r="O6141" t="s">
        <v>461</v>
      </c>
    </row>
    <row r="6142" spans="1:15" x14ac:dyDescent="0.3">
      <c r="A6142">
        <v>190161</v>
      </c>
      <c r="B6142">
        <v>122</v>
      </c>
      <c r="C6142" t="s">
        <v>552</v>
      </c>
      <c r="D6142" t="s">
        <v>2725</v>
      </c>
      <c r="E6142" t="s">
        <v>4157</v>
      </c>
      <c r="F6142" s="440">
        <v>46029</v>
      </c>
      <c r="G6142">
        <v>18119</v>
      </c>
      <c r="H6142" t="s">
        <v>5802</v>
      </c>
      <c r="I6142" t="s">
        <v>4764</v>
      </c>
      <c r="J6142">
        <v>12</v>
      </c>
      <c r="K6142" t="s">
        <v>5601</v>
      </c>
      <c r="L6142">
        <v>2172</v>
      </c>
      <c r="M6142">
        <v>181</v>
      </c>
      <c r="N6142" t="s">
        <v>4764</v>
      </c>
      <c r="O6142" t="s">
        <v>461</v>
      </c>
    </row>
    <row r="6143" spans="1:15" x14ac:dyDescent="0.3">
      <c r="A6143">
        <v>190161</v>
      </c>
      <c r="B6143">
        <v>122</v>
      </c>
      <c r="C6143" t="s">
        <v>552</v>
      </c>
      <c r="D6143" t="s">
        <v>2725</v>
      </c>
      <c r="E6143" t="s">
        <v>4157</v>
      </c>
      <c r="F6143" s="440">
        <v>46029</v>
      </c>
      <c r="G6143">
        <v>18099</v>
      </c>
      <c r="H6143" t="s">
        <v>5810</v>
      </c>
      <c r="I6143" t="s">
        <v>4764</v>
      </c>
      <c r="J6143">
        <v>6</v>
      </c>
      <c r="K6143" t="s">
        <v>5601</v>
      </c>
      <c r="L6143">
        <v>1351.38</v>
      </c>
      <c r="M6143">
        <v>225.23</v>
      </c>
      <c r="N6143" t="s">
        <v>4764</v>
      </c>
      <c r="O6143" t="s">
        <v>461</v>
      </c>
    </row>
    <row r="6144" spans="1:15" x14ac:dyDescent="0.3">
      <c r="A6144">
        <v>190160</v>
      </c>
      <c r="B6144">
        <v>122</v>
      </c>
      <c r="C6144" t="s">
        <v>552</v>
      </c>
      <c r="D6144" t="s">
        <v>2721</v>
      </c>
      <c r="E6144" t="s">
        <v>4159</v>
      </c>
      <c r="F6144" s="440">
        <v>46028</v>
      </c>
      <c r="G6144">
        <v>17515</v>
      </c>
      <c r="H6144" t="s">
        <v>6436</v>
      </c>
      <c r="I6144" t="s">
        <v>6097</v>
      </c>
      <c r="J6144">
        <v>4</v>
      </c>
      <c r="K6144" t="s">
        <v>5703</v>
      </c>
      <c r="L6144">
        <v>1160</v>
      </c>
      <c r="M6144">
        <v>290</v>
      </c>
      <c r="N6144" t="s">
        <v>6099</v>
      </c>
      <c r="O6144" t="s">
        <v>461</v>
      </c>
    </row>
    <row r="6145" spans="1:15" x14ac:dyDescent="0.3">
      <c r="A6145">
        <v>190159</v>
      </c>
      <c r="B6145">
        <v>122</v>
      </c>
      <c r="C6145" t="s">
        <v>552</v>
      </c>
      <c r="D6145" t="s">
        <v>2725</v>
      </c>
      <c r="E6145" t="s">
        <v>4158</v>
      </c>
      <c r="F6145" s="440">
        <v>46029</v>
      </c>
      <c r="G6145">
        <v>25445</v>
      </c>
      <c r="H6145" t="s">
        <v>5770</v>
      </c>
      <c r="I6145" t="s">
        <v>4764</v>
      </c>
      <c r="J6145">
        <v>2</v>
      </c>
      <c r="K6145" t="s">
        <v>5601</v>
      </c>
      <c r="L6145">
        <v>636.1</v>
      </c>
      <c r="M6145">
        <v>318.05</v>
      </c>
      <c r="N6145" t="s">
        <v>4764</v>
      </c>
      <c r="O6145" t="s">
        <v>461</v>
      </c>
    </row>
    <row r="6146" spans="1:15" x14ac:dyDescent="0.3">
      <c r="A6146">
        <v>190159</v>
      </c>
      <c r="B6146">
        <v>122</v>
      </c>
      <c r="C6146" t="s">
        <v>552</v>
      </c>
      <c r="D6146" t="s">
        <v>2725</v>
      </c>
      <c r="E6146" t="s">
        <v>4158</v>
      </c>
      <c r="F6146" s="440">
        <v>46029</v>
      </c>
      <c r="G6146">
        <v>25507</v>
      </c>
      <c r="H6146" t="s">
        <v>5772</v>
      </c>
      <c r="I6146" t="s">
        <v>4764</v>
      </c>
      <c r="J6146">
        <v>2</v>
      </c>
      <c r="K6146" t="s">
        <v>5601</v>
      </c>
      <c r="L6146">
        <v>542.17999999999995</v>
      </c>
      <c r="M6146">
        <v>271.08999999999997</v>
      </c>
      <c r="N6146" t="s">
        <v>4764</v>
      </c>
      <c r="O6146" t="s">
        <v>461</v>
      </c>
    </row>
    <row r="6147" spans="1:15" x14ac:dyDescent="0.3">
      <c r="A6147">
        <v>190158</v>
      </c>
      <c r="B6147">
        <v>122</v>
      </c>
      <c r="C6147" t="s">
        <v>552</v>
      </c>
      <c r="D6147" t="s">
        <v>2721</v>
      </c>
      <c r="E6147" t="s">
        <v>4159</v>
      </c>
      <c r="F6147" s="440">
        <v>46028</v>
      </c>
      <c r="G6147">
        <v>17515</v>
      </c>
      <c r="H6147" t="s">
        <v>6436</v>
      </c>
      <c r="I6147" t="s">
        <v>6097</v>
      </c>
      <c r="J6147">
        <v>4</v>
      </c>
      <c r="K6147" t="s">
        <v>5703</v>
      </c>
      <c r="L6147">
        <v>1160</v>
      </c>
      <c r="M6147">
        <v>290</v>
      </c>
      <c r="N6147" t="s">
        <v>6099</v>
      </c>
      <c r="O6147" t="s">
        <v>461</v>
      </c>
    </row>
    <row r="6148" spans="1:15" x14ac:dyDescent="0.3">
      <c r="A6148">
        <v>190157</v>
      </c>
      <c r="B6148">
        <v>122</v>
      </c>
      <c r="C6148" t="s">
        <v>552</v>
      </c>
      <c r="D6148" t="s">
        <v>2717</v>
      </c>
      <c r="E6148" t="s">
        <v>4160</v>
      </c>
      <c r="F6148" s="440">
        <v>46029</v>
      </c>
      <c r="G6148">
        <v>17549</v>
      </c>
      <c r="H6148" t="s">
        <v>6218</v>
      </c>
      <c r="I6148" t="s">
        <v>6102</v>
      </c>
      <c r="J6148">
        <v>10</v>
      </c>
      <c r="K6148" t="s">
        <v>5605</v>
      </c>
      <c r="L6148">
        <v>315</v>
      </c>
      <c r="M6148">
        <v>31.5</v>
      </c>
      <c r="N6148" t="s">
        <v>6099</v>
      </c>
      <c r="O6148" t="s">
        <v>461</v>
      </c>
    </row>
    <row r="6149" spans="1:15" x14ac:dyDescent="0.3">
      <c r="A6149">
        <v>189247</v>
      </c>
      <c r="B6149">
        <v>122</v>
      </c>
      <c r="C6149" t="s">
        <v>552</v>
      </c>
      <c r="D6149" t="s">
        <v>2946</v>
      </c>
      <c r="E6149" t="s">
        <v>4161</v>
      </c>
      <c r="F6149" s="440">
        <v>46001</v>
      </c>
      <c r="G6149">
        <v>24676</v>
      </c>
      <c r="H6149" t="s">
        <v>5688</v>
      </c>
      <c r="I6149" t="s">
        <v>6085</v>
      </c>
      <c r="J6149">
        <v>1</v>
      </c>
      <c r="K6149" t="s">
        <v>5598</v>
      </c>
      <c r="L6149">
        <v>52</v>
      </c>
      <c r="M6149">
        <v>52</v>
      </c>
      <c r="N6149" t="s">
        <v>6437</v>
      </c>
      <c r="O6149" t="s">
        <v>460</v>
      </c>
    </row>
    <row r="6150" spans="1:15" x14ac:dyDescent="0.3">
      <c r="A6150">
        <v>189247</v>
      </c>
      <c r="B6150">
        <v>122</v>
      </c>
      <c r="C6150" t="s">
        <v>552</v>
      </c>
      <c r="D6150" t="s">
        <v>2946</v>
      </c>
      <c r="E6150" t="s">
        <v>4161</v>
      </c>
      <c r="F6150" s="440">
        <v>46001</v>
      </c>
      <c r="G6150">
        <v>25282</v>
      </c>
      <c r="H6150" t="s">
        <v>5652</v>
      </c>
      <c r="I6150" t="s">
        <v>6085</v>
      </c>
      <c r="J6150">
        <v>2</v>
      </c>
      <c r="L6150">
        <v>128</v>
      </c>
      <c r="M6150">
        <v>64</v>
      </c>
      <c r="N6150" t="s">
        <v>6437</v>
      </c>
      <c r="O6150" t="s">
        <v>460</v>
      </c>
    </row>
    <row r="6151" spans="1:15" x14ac:dyDescent="0.3">
      <c r="A6151">
        <v>189247</v>
      </c>
      <c r="B6151">
        <v>122</v>
      </c>
      <c r="C6151" t="s">
        <v>552</v>
      </c>
      <c r="D6151" t="s">
        <v>2946</v>
      </c>
      <c r="E6151" t="s">
        <v>4161</v>
      </c>
      <c r="F6151" s="440">
        <v>46001</v>
      </c>
      <c r="G6151">
        <v>19857</v>
      </c>
      <c r="H6151" t="s">
        <v>5602</v>
      </c>
      <c r="I6151" t="s">
        <v>6085</v>
      </c>
      <c r="J6151">
        <v>1</v>
      </c>
      <c r="L6151">
        <v>57.33</v>
      </c>
      <c r="M6151">
        <v>57.33</v>
      </c>
      <c r="N6151" t="s">
        <v>6437</v>
      </c>
      <c r="O6151" t="s">
        <v>460</v>
      </c>
    </row>
    <row r="6152" spans="1:15" x14ac:dyDescent="0.3">
      <c r="A6152">
        <v>188890</v>
      </c>
      <c r="B6152">
        <v>122</v>
      </c>
      <c r="C6152" t="s">
        <v>552</v>
      </c>
      <c r="D6152" t="s">
        <v>3419</v>
      </c>
      <c r="E6152" t="s">
        <v>4162</v>
      </c>
      <c r="F6152" s="440">
        <v>46001</v>
      </c>
      <c r="G6152">
        <v>27704</v>
      </c>
      <c r="H6152" t="s">
        <v>5893</v>
      </c>
      <c r="I6152" t="s">
        <v>6085</v>
      </c>
      <c r="J6152">
        <v>6</v>
      </c>
      <c r="K6152" t="s">
        <v>5703</v>
      </c>
      <c r="L6152">
        <v>303.36</v>
      </c>
      <c r="M6152">
        <v>50.56</v>
      </c>
      <c r="N6152" t="s">
        <v>6438</v>
      </c>
      <c r="O6152" t="s">
        <v>460</v>
      </c>
    </row>
    <row r="6153" spans="1:15" x14ac:dyDescent="0.3">
      <c r="A6153">
        <v>188749</v>
      </c>
      <c r="B6153">
        <v>122</v>
      </c>
      <c r="C6153" t="s">
        <v>552</v>
      </c>
      <c r="D6153" t="s">
        <v>4147</v>
      </c>
      <c r="E6153" t="s">
        <v>4163</v>
      </c>
      <c r="F6153" s="440">
        <v>46017</v>
      </c>
      <c r="G6153">
        <v>24385</v>
      </c>
      <c r="H6153" t="s">
        <v>5984</v>
      </c>
      <c r="I6153" t="s">
        <v>6085</v>
      </c>
      <c r="J6153">
        <v>1</v>
      </c>
      <c r="K6153" t="s">
        <v>5598</v>
      </c>
      <c r="L6153">
        <v>18</v>
      </c>
      <c r="M6153">
        <v>18</v>
      </c>
      <c r="N6153" t="s">
        <v>6085</v>
      </c>
      <c r="O6153" t="s">
        <v>460</v>
      </c>
    </row>
    <row r="6154" spans="1:15" x14ac:dyDescent="0.3">
      <c r="A6154">
        <v>188749</v>
      </c>
      <c r="B6154">
        <v>122</v>
      </c>
      <c r="C6154" t="s">
        <v>552</v>
      </c>
      <c r="D6154" t="s">
        <v>4147</v>
      </c>
      <c r="E6154" t="s">
        <v>4163</v>
      </c>
      <c r="F6154" s="440">
        <v>46017</v>
      </c>
      <c r="G6154">
        <v>19721</v>
      </c>
      <c r="H6154" t="s">
        <v>5952</v>
      </c>
      <c r="I6154" t="s">
        <v>6085</v>
      </c>
      <c r="J6154">
        <v>1.5</v>
      </c>
      <c r="K6154" t="s">
        <v>5598</v>
      </c>
      <c r="L6154">
        <v>48.6</v>
      </c>
      <c r="M6154">
        <v>32.4</v>
      </c>
      <c r="N6154" t="s">
        <v>6085</v>
      </c>
      <c r="O6154" t="s">
        <v>460</v>
      </c>
    </row>
    <row r="6155" spans="1:15" x14ac:dyDescent="0.3">
      <c r="A6155">
        <v>188749</v>
      </c>
      <c r="B6155">
        <v>122</v>
      </c>
      <c r="C6155" t="s">
        <v>552</v>
      </c>
      <c r="D6155" t="s">
        <v>4147</v>
      </c>
      <c r="E6155" t="s">
        <v>4163</v>
      </c>
      <c r="F6155" s="440">
        <v>46017</v>
      </c>
      <c r="G6155">
        <v>19743</v>
      </c>
      <c r="H6155" t="s">
        <v>5940</v>
      </c>
      <c r="I6155" t="s">
        <v>6085</v>
      </c>
      <c r="J6155">
        <v>1</v>
      </c>
      <c r="K6155" t="s">
        <v>5598</v>
      </c>
      <c r="L6155">
        <v>14.4</v>
      </c>
      <c r="M6155">
        <v>14.4</v>
      </c>
      <c r="N6155" t="s">
        <v>6085</v>
      </c>
      <c r="O6155" t="s">
        <v>460</v>
      </c>
    </row>
    <row r="6156" spans="1:15" x14ac:dyDescent="0.3">
      <c r="A6156">
        <v>188749</v>
      </c>
      <c r="B6156">
        <v>122</v>
      </c>
      <c r="C6156" t="s">
        <v>552</v>
      </c>
      <c r="D6156" t="s">
        <v>4147</v>
      </c>
      <c r="E6156" t="s">
        <v>4163</v>
      </c>
      <c r="F6156" s="440">
        <v>46017</v>
      </c>
      <c r="G6156">
        <v>19701</v>
      </c>
      <c r="H6156" t="s">
        <v>5980</v>
      </c>
      <c r="I6156" t="s">
        <v>6085</v>
      </c>
      <c r="J6156">
        <v>2</v>
      </c>
      <c r="K6156" t="s">
        <v>5598</v>
      </c>
      <c r="L6156">
        <v>30</v>
      </c>
      <c r="M6156">
        <v>15</v>
      </c>
      <c r="N6156" t="s">
        <v>6085</v>
      </c>
      <c r="O6156" t="s">
        <v>460</v>
      </c>
    </row>
    <row r="6157" spans="1:15" x14ac:dyDescent="0.3">
      <c r="A6157">
        <v>188749</v>
      </c>
      <c r="B6157">
        <v>122</v>
      </c>
      <c r="C6157" t="s">
        <v>552</v>
      </c>
      <c r="D6157" t="s">
        <v>4147</v>
      </c>
      <c r="E6157" t="s">
        <v>4163</v>
      </c>
      <c r="F6157" s="440">
        <v>46017</v>
      </c>
      <c r="G6157">
        <v>19846</v>
      </c>
      <c r="H6157" t="s">
        <v>6060</v>
      </c>
      <c r="I6157" t="s">
        <v>6085</v>
      </c>
      <c r="J6157">
        <v>0.5</v>
      </c>
      <c r="K6157" t="s">
        <v>5598</v>
      </c>
      <c r="L6157">
        <v>9.6</v>
      </c>
      <c r="M6157">
        <v>19.2</v>
      </c>
      <c r="N6157" t="s">
        <v>6085</v>
      </c>
      <c r="O6157" t="s">
        <v>460</v>
      </c>
    </row>
    <row r="6158" spans="1:15" x14ac:dyDescent="0.3">
      <c r="A6158">
        <v>188749</v>
      </c>
      <c r="B6158">
        <v>122</v>
      </c>
      <c r="C6158" t="s">
        <v>552</v>
      </c>
      <c r="D6158" t="s">
        <v>4147</v>
      </c>
      <c r="E6158" t="s">
        <v>4163</v>
      </c>
      <c r="F6158" s="440">
        <v>46017</v>
      </c>
      <c r="G6158">
        <v>23335</v>
      </c>
      <c r="H6158" t="s">
        <v>6323</v>
      </c>
      <c r="I6158" t="s">
        <v>6085</v>
      </c>
      <c r="J6158">
        <v>2.5</v>
      </c>
      <c r="K6158" t="s">
        <v>5598</v>
      </c>
      <c r="L6158">
        <v>81</v>
      </c>
      <c r="M6158">
        <v>32.4</v>
      </c>
      <c r="N6158" t="s">
        <v>6085</v>
      </c>
      <c r="O6158" t="s">
        <v>460</v>
      </c>
    </row>
    <row r="6159" spans="1:15" x14ac:dyDescent="0.3">
      <c r="A6159">
        <v>188749</v>
      </c>
      <c r="B6159">
        <v>122</v>
      </c>
      <c r="C6159" t="s">
        <v>552</v>
      </c>
      <c r="D6159" t="s">
        <v>4147</v>
      </c>
      <c r="E6159" t="s">
        <v>4163</v>
      </c>
      <c r="F6159" s="440">
        <v>46017</v>
      </c>
      <c r="G6159">
        <v>23390</v>
      </c>
      <c r="H6159" t="s">
        <v>5922</v>
      </c>
      <c r="I6159" t="s">
        <v>6085</v>
      </c>
      <c r="J6159">
        <v>4</v>
      </c>
      <c r="K6159" t="s">
        <v>5598</v>
      </c>
      <c r="L6159">
        <v>36</v>
      </c>
      <c r="M6159">
        <v>9</v>
      </c>
      <c r="N6159" t="s">
        <v>6085</v>
      </c>
      <c r="O6159" t="s">
        <v>460</v>
      </c>
    </row>
    <row r="6160" spans="1:15" x14ac:dyDescent="0.3">
      <c r="A6160">
        <v>188749</v>
      </c>
      <c r="B6160">
        <v>122</v>
      </c>
      <c r="C6160" t="s">
        <v>552</v>
      </c>
      <c r="D6160" t="s">
        <v>4147</v>
      </c>
      <c r="E6160" t="s">
        <v>4163</v>
      </c>
      <c r="F6160" s="440">
        <v>46017</v>
      </c>
      <c r="G6160">
        <v>23095</v>
      </c>
      <c r="H6160" t="s">
        <v>5942</v>
      </c>
      <c r="I6160" t="s">
        <v>6085</v>
      </c>
      <c r="J6160">
        <v>300</v>
      </c>
      <c r="K6160" t="s">
        <v>5613</v>
      </c>
      <c r="L6160">
        <v>291</v>
      </c>
      <c r="M6160">
        <v>0.97</v>
      </c>
      <c r="N6160" t="s">
        <v>6085</v>
      </c>
      <c r="O6160" t="s">
        <v>460</v>
      </c>
    </row>
    <row r="6161" spans="1:15" x14ac:dyDescent="0.3">
      <c r="A6161">
        <v>188749</v>
      </c>
      <c r="B6161">
        <v>122</v>
      </c>
      <c r="C6161" t="s">
        <v>552</v>
      </c>
      <c r="D6161" t="s">
        <v>4147</v>
      </c>
      <c r="E6161" t="s">
        <v>4163</v>
      </c>
      <c r="F6161" s="440">
        <v>46017</v>
      </c>
      <c r="G6161">
        <v>23361</v>
      </c>
      <c r="H6161" t="s">
        <v>5937</v>
      </c>
      <c r="I6161" t="s">
        <v>6085</v>
      </c>
      <c r="J6161">
        <v>40</v>
      </c>
      <c r="K6161" t="s">
        <v>5598</v>
      </c>
      <c r="L6161">
        <v>120</v>
      </c>
      <c r="M6161">
        <v>3</v>
      </c>
      <c r="N6161" t="s">
        <v>6085</v>
      </c>
      <c r="O6161" t="s">
        <v>460</v>
      </c>
    </row>
    <row r="6162" spans="1:15" x14ac:dyDescent="0.3">
      <c r="A6162">
        <v>188749</v>
      </c>
      <c r="B6162">
        <v>122</v>
      </c>
      <c r="C6162" t="s">
        <v>552</v>
      </c>
      <c r="D6162" t="s">
        <v>4147</v>
      </c>
      <c r="E6162" t="s">
        <v>4163</v>
      </c>
      <c r="F6162" s="440">
        <v>46017</v>
      </c>
      <c r="G6162">
        <v>24037</v>
      </c>
      <c r="H6162" t="s">
        <v>6116</v>
      </c>
      <c r="I6162" t="s">
        <v>6085</v>
      </c>
      <c r="J6162">
        <v>2</v>
      </c>
      <c r="K6162" t="s">
        <v>5598</v>
      </c>
      <c r="L6162">
        <v>40.799999999999997</v>
      </c>
      <c r="M6162">
        <v>20.399999999999999</v>
      </c>
      <c r="N6162" t="s">
        <v>6085</v>
      </c>
      <c r="O6162" t="s">
        <v>460</v>
      </c>
    </row>
    <row r="6163" spans="1:15" x14ac:dyDescent="0.3">
      <c r="A6163">
        <v>188749</v>
      </c>
      <c r="B6163">
        <v>122</v>
      </c>
      <c r="C6163" t="s">
        <v>552</v>
      </c>
      <c r="D6163" t="s">
        <v>4147</v>
      </c>
      <c r="E6163" t="s">
        <v>4163</v>
      </c>
      <c r="F6163" s="440">
        <v>46017</v>
      </c>
      <c r="G6163">
        <v>26631</v>
      </c>
      <c r="H6163" t="s">
        <v>6117</v>
      </c>
      <c r="I6163" t="s">
        <v>6085</v>
      </c>
      <c r="J6163">
        <v>1</v>
      </c>
      <c r="K6163" t="s">
        <v>5598</v>
      </c>
      <c r="L6163">
        <v>48</v>
      </c>
      <c r="M6163">
        <v>48</v>
      </c>
      <c r="N6163" t="s">
        <v>6085</v>
      </c>
      <c r="O6163" t="s">
        <v>460</v>
      </c>
    </row>
    <row r="6164" spans="1:15" x14ac:dyDescent="0.3">
      <c r="A6164">
        <v>188704</v>
      </c>
      <c r="B6164">
        <v>122</v>
      </c>
      <c r="C6164" t="s">
        <v>552</v>
      </c>
      <c r="D6164" t="s">
        <v>4164</v>
      </c>
      <c r="E6164" t="s">
        <v>4165</v>
      </c>
      <c r="F6164" s="440">
        <v>46007</v>
      </c>
      <c r="G6164">
        <v>28059</v>
      </c>
      <c r="H6164" t="s">
        <v>6439</v>
      </c>
      <c r="I6164" t="s">
        <v>6102</v>
      </c>
      <c r="J6164">
        <v>2</v>
      </c>
      <c r="K6164" t="s">
        <v>6146</v>
      </c>
      <c r="L6164">
        <v>1980</v>
      </c>
      <c r="M6164">
        <v>990</v>
      </c>
      <c r="N6164" t="s">
        <v>6440</v>
      </c>
      <c r="O6164" t="s">
        <v>460</v>
      </c>
    </row>
    <row r="6165" spans="1:15" x14ac:dyDescent="0.3">
      <c r="A6165">
        <v>188666</v>
      </c>
      <c r="B6165">
        <v>122</v>
      </c>
      <c r="C6165" t="s">
        <v>552</v>
      </c>
      <c r="D6165" t="s">
        <v>2789</v>
      </c>
      <c r="E6165" t="s">
        <v>4166</v>
      </c>
      <c r="F6165" s="440">
        <v>46009</v>
      </c>
      <c r="G6165">
        <v>28491</v>
      </c>
      <c r="H6165" t="s">
        <v>6441</v>
      </c>
      <c r="I6165" t="s">
        <v>6102</v>
      </c>
      <c r="J6165">
        <v>6</v>
      </c>
      <c r="K6165" t="s">
        <v>5613</v>
      </c>
      <c r="L6165">
        <v>134.76</v>
      </c>
      <c r="M6165">
        <v>22.46</v>
      </c>
      <c r="N6165" t="s">
        <v>6102</v>
      </c>
      <c r="O6165" t="s">
        <v>460</v>
      </c>
    </row>
    <row r="6166" spans="1:15" x14ac:dyDescent="0.3">
      <c r="A6166">
        <v>188665</v>
      </c>
      <c r="B6166">
        <v>122</v>
      </c>
      <c r="C6166" t="s">
        <v>552</v>
      </c>
      <c r="D6166" t="s">
        <v>3273</v>
      </c>
      <c r="E6166" t="s">
        <v>4167</v>
      </c>
      <c r="F6166" s="440">
        <v>46010</v>
      </c>
      <c r="G6166">
        <v>28492</v>
      </c>
      <c r="H6166" t="s">
        <v>6442</v>
      </c>
      <c r="I6166" t="s">
        <v>6102</v>
      </c>
      <c r="J6166">
        <v>30</v>
      </c>
      <c r="K6166" t="s">
        <v>5613</v>
      </c>
      <c r="L6166">
        <v>934.5</v>
      </c>
      <c r="M6166">
        <v>31.15</v>
      </c>
      <c r="N6166" t="s">
        <v>6102</v>
      </c>
      <c r="O6166" t="s">
        <v>460</v>
      </c>
    </row>
    <row r="6167" spans="1:15" x14ac:dyDescent="0.3">
      <c r="A6167">
        <v>188664</v>
      </c>
      <c r="B6167">
        <v>122</v>
      </c>
      <c r="C6167" t="s">
        <v>552</v>
      </c>
      <c r="D6167" t="s">
        <v>4147</v>
      </c>
      <c r="E6167" t="s">
        <v>4168</v>
      </c>
      <c r="F6167" s="440">
        <v>46010</v>
      </c>
      <c r="G6167">
        <v>24509</v>
      </c>
      <c r="H6167" t="s">
        <v>5928</v>
      </c>
      <c r="I6167" t="s">
        <v>6085</v>
      </c>
      <c r="J6167">
        <v>10</v>
      </c>
      <c r="K6167" t="s">
        <v>5598</v>
      </c>
      <c r="L6167">
        <v>18.8</v>
      </c>
      <c r="M6167">
        <v>1.88</v>
      </c>
      <c r="N6167" t="s">
        <v>6085</v>
      </c>
      <c r="O6167" t="s">
        <v>460</v>
      </c>
    </row>
    <row r="6168" spans="1:15" x14ac:dyDescent="0.3">
      <c r="A6168">
        <v>188664</v>
      </c>
      <c r="B6168">
        <v>122</v>
      </c>
      <c r="C6168" t="s">
        <v>552</v>
      </c>
      <c r="D6168" t="s">
        <v>4147</v>
      </c>
      <c r="E6168" t="s">
        <v>4168</v>
      </c>
      <c r="F6168" s="440">
        <v>46010</v>
      </c>
      <c r="G6168">
        <v>19721</v>
      </c>
      <c r="H6168" t="s">
        <v>5952</v>
      </c>
      <c r="I6168" t="s">
        <v>6085</v>
      </c>
      <c r="J6168">
        <v>1.5</v>
      </c>
      <c r="K6168" t="s">
        <v>5598</v>
      </c>
      <c r="L6168">
        <v>56.25</v>
      </c>
      <c r="M6168">
        <v>37.5</v>
      </c>
      <c r="N6168" t="s">
        <v>6085</v>
      </c>
      <c r="O6168" t="s">
        <v>460</v>
      </c>
    </row>
    <row r="6169" spans="1:15" x14ac:dyDescent="0.3">
      <c r="A6169">
        <v>188664</v>
      </c>
      <c r="B6169">
        <v>122</v>
      </c>
      <c r="C6169" t="s">
        <v>552</v>
      </c>
      <c r="D6169" t="s">
        <v>4147</v>
      </c>
      <c r="E6169" t="s">
        <v>4168</v>
      </c>
      <c r="F6169" s="440">
        <v>46010</v>
      </c>
      <c r="G6169">
        <v>19743</v>
      </c>
      <c r="H6169" t="s">
        <v>5940</v>
      </c>
      <c r="I6169" t="s">
        <v>6085</v>
      </c>
      <c r="J6169">
        <v>1</v>
      </c>
      <c r="K6169" t="s">
        <v>5598</v>
      </c>
      <c r="L6169">
        <v>13.2</v>
      </c>
      <c r="M6169">
        <v>13.2</v>
      </c>
      <c r="N6169" t="s">
        <v>6085</v>
      </c>
      <c r="O6169" t="s">
        <v>460</v>
      </c>
    </row>
    <row r="6170" spans="1:15" x14ac:dyDescent="0.3">
      <c r="A6170">
        <v>188664</v>
      </c>
      <c r="B6170">
        <v>122</v>
      </c>
      <c r="C6170" t="s">
        <v>552</v>
      </c>
      <c r="D6170" t="s">
        <v>4147</v>
      </c>
      <c r="E6170" t="s">
        <v>4168</v>
      </c>
      <c r="F6170" s="440">
        <v>46010</v>
      </c>
      <c r="G6170">
        <v>19759</v>
      </c>
      <c r="H6170" t="s">
        <v>6016</v>
      </c>
      <c r="I6170" t="s">
        <v>6085</v>
      </c>
      <c r="J6170">
        <v>5</v>
      </c>
      <c r="K6170" t="s">
        <v>5598</v>
      </c>
      <c r="L6170">
        <v>54</v>
      </c>
      <c r="M6170">
        <v>10.8</v>
      </c>
      <c r="N6170" t="s">
        <v>6085</v>
      </c>
      <c r="O6170" t="s">
        <v>460</v>
      </c>
    </row>
    <row r="6171" spans="1:15" x14ac:dyDescent="0.3">
      <c r="A6171">
        <v>188664</v>
      </c>
      <c r="B6171">
        <v>122</v>
      </c>
      <c r="C6171" t="s">
        <v>552</v>
      </c>
      <c r="D6171" t="s">
        <v>4147</v>
      </c>
      <c r="E6171" t="s">
        <v>4168</v>
      </c>
      <c r="F6171" s="440">
        <v>46010</v>
      </c>
      <c r="G6171">
        <v>23186</v>
      </c>
      <c r="H6171" t="s">
        <v>5955</v>
      </c>
      <c r="I6171" t="s">
        <v>6085</v>
      </c>
      <c r="J6171">
        <v>5</v>
      </c>
      <c r="K6171" t="s">
        <v>5598</v>
      </c>
      <c r="L6171">
        <v>26.9</v>
      </c>
      <c r="M6171">
        <v>5.38</v>
      </c>
      <c r="N6171" t="s">
        <v>6085</v>
      </c>
      <c r="O6171" t="s">
        <v>460</v>
      </c>
    </row>
    <row r="6172" spans="1:15" x14ac:dyDescent="0.3">
      <c r="A6172">
        <v>188664</v>
      </c>
      <c r="B6172">
        <v>122</v>
      </c>
      <c r="C6172" t="s">
        <v>552</v>
      </c>
      <c r="D6172" t="s">
        <v>4147</v>
      </c>
      <c r="E6172" t="s">
        <v>4168</v>
      </c>
      <c r="F6172" s="440">
        <v>46010</v>
      </c>
      <c r="G6172">
        <v>23335</v>
      </c>
      <c r="H6172" t="s">
        <v>6323</v>
      </c>
      <c r="I6172" t="s">
        <v>6085</v>
      </c>
      <c r="J6172">
        <v>2</v>
      </c>
      <c r="K6172" t="s">
        <v>5598</v>
      </c>
      <c r="L6172">
        <v>52.8</v>
      </c>
      <c r="M6172">
        <v>26.4</v>
      </c>
      <c r="N6172" t="s">
        <v>6085</v>
      </c>
      <c r="O6172" t="s">
        <v>460</v>
      </c>
    </row>
    <row r="6173" spans="1:15" x14ac:dyDescent="0.3">
      <c r="A6173">
        <v>188664</v>
      </c>
      <c r="B6173">
        <v>122</v>
      </c>
      <c r="C6173" t="s">
        <v>552</v>
      </c>
      <c r="D6173" t="s">
        <v>4147</v>
      </c>
      <c r="E6173" t="s">
        <v>4168</v>
      </c>
      <c r="F6173" s="440">
        <v>46010</v>
      </c>
      <c r="G6173">
        <v>23359</v>
      </c>
      <c r="H6173" t="s">
        <v>5939</v>
      </c>
      <c r="I6173" t="s">
        <v>6085</v>
      </c>
      <c r="J6173">
        <v>20</v>
      </c>
      <c r="K6173" t="s">
        <v>5598</v>
      </c>
      <c r="L6173">
        <v>60</v>
      </c>
      <c r="M6173">
        <v>3</v>
      </c>
      <c r="N6173" t="s">
        <v>6085</v>
      </c>
      <c r="O6173" t="s">
        <v>460</v>
      </c>
    </row>
    <row r="6174" spans="1:15" x14ac:dyDescent="0.3">
      <c r="A6174">
        <v>188664</v>
      </c>
      <c r="B6174">
        <v>122</v>
      </c>
      <c r="C6174" t="s">
        <v>552</v>
      </c>
      <c r="D6174" t="s">
        <v>4147</v>
      </c>
      <c r="E6174" t="s">
        <v>4168</v>
      </c>
      <c r="F6174" s="440">
        <v>46010</v>
      </c>
      <c r="G6174">
        <v>26631</v>
      </c>
      <c r="H6174" t="s">
        <v>6117</v>
      </c>
      <c r="I6174" t="s">
        <v>6085</v>
      </c>
      <c r="J6174">
        <v>2</v>
      </c>
      <c r="K6174" t="s">
        <v>5598</v>
      </c>
      <c r="L6174">
        <v>96</v>
      </c>
      <c r="M6174">
        <v>48</v>
      </c>
      <c r="N6174" t="s">
        <v>6085</v>
      </c>
      <c r="O6174" t="s">
        <v>460</v>
      </c>
    </row>
    <row r="6175" spans="1:15" x14ac:dyDescent="0.3">
      <c r="A6175">
        <v>188662</v>
      </c>
      <c r="B6175">
        <v>122</v>
      </c>
      <c r="C6175" t="s">
        <v>552</v>
      </c>
      <c r="D6175" t="s">
        <v>2693</v>
      </c>
      <c r="E6175" t="s">
        <v>4169</v>
      </c>
      <c r="F6175" s="440">
        <v>46010</v>
      </c>
      <c r="G6175">
        <v>22721</v>
      </c>
      <c r="H6175" t="s">
        <v>5710</v>
      </c>
      <c r="I6175" t="s">
        <v>6085</v>
      </c>
      <c r="J6175">
        <v>6.18</v>
      </c>
      <c r="K6175" t="s">
        <v>5598</v>
      </c>
      <c r="L6175">
        <v>174.89</v>
      </c>
      <c r="M6175">
        <v>28.299353</v>
      </c>
      <c r="N6175" t="s">
        <v>6085</v>
      </c>
      <c r="O6175" t="s">
        <v>460</v>
      </c>
    </row>
    <row r="6176" spans="1:15" x14ac:dyDescent="0.3">
      <c r="A6176">
        <v>188660</v>
      </c>
      <c r="B6176">
        <v>122</v>
      </c>
      <c r="C6176" t="s">
        <v>552</v>
      </c>
      <c r="D6176" t="s">
        <v>2520</v>
      </c>
      <c r="E6176" t="s">
        <v>4170</v>
      </c>
      <c r="F6176" s="440">
        <v>46010</v>
      </c>
      <c r="G6176">
        <v>19623</v>
      </c>
      <c r="H6176" t="s">
        <v>5929</v>
      </c>
      <c r="I6176" t="s">
        <v>6085</v>
      </c>
      <c r="J6176">
        <v>3</v>
      </c>
      <c r="K6176" t="s">
        <v>5598</v>
      </c>
      <c r="L6176">
        <v>16.5</v>
      </c>
      <c r="M6176">
        <v>5.5</v>
      </c>
      <c r="N6176" t="s">
        <v>6085</v>
      </c>
      <c r="O6176" t="s">
        <v>460</v>
      </c>
    </row>
    <row r="6177" spans="1:15" x14ac:dyDescent="0.3">
      <c r="A6177">
        <v>188660</v>
      </c>
      <c r="B6177">
        <v>122</v>
      </c>
      <c r="C6177" t="s">
        <v>552</v>
      </c>
      <c r="D6177" t="s">
        <v>2520</v>
      </c>
      <c r="E6177" t="s">
        <v>4170</v>
      </c>
      <c r="F6177" s="440">
        <v>46010</v>
      </c>
      <c r="G6177">
        <v>19480</v>
      </c>
      <c r="H6177" t="s">
        <v>5936</v>
      </c>
      <c r="I6177" t="s">
        <v>6085</v>
      </c>
      <c r="J6177">
        <v>0.8</v>
      </c>
      <c r="K6177" t="s">
        <v>5598</v>
      </c>
      <c r="L6177">
        <v>9.6</v>
      </c>
      <c r="M6177">
        <v>12</v>
      </c>
      <c r="N6177" t="s">
        <v>6085</v>
      </c>
      <c r="O6177" t="s">
        <v>460</v>
      </c>
    </row>
    <row r="6178" spans="1:15" x14ac:dyDescent="0.3">
      <c r="A6178">
        <v>188660</v>
      </c>
      <c r="B6178">
        <v>122</v>
      </c>
      <c r="C6178" t="s">
        <v>552</v>
      </c>
      <c r="D6178" t="s">
        <v>2520</v>
      </c>
      <c r="E6178" t="s">
        <v>4170</v>
      </c>
      <c r="F6178" s="440">
        <v>46010</v>
      </c>
      <c r="G6178">
        <v>19488</v>
      </c>
      <c r="H6178" t="s">
        <v>5930</v>
      </c>
      <c r="I6178" t="s">
        <v>6085</v>
      </c>
      <c r="J6178">
        <v>1</v>
      </c>
      <c r="K6178" t="s">
        <v>5598</v>
      </c>
      <c r="L6178">
        <v>11</v>
      </c>
      <c r="M6178">
        <v>11</v>
      </c>
      <c r="N6178" t="s">
        <v>6085</v>
      </c>
      <c r="O6178" t="s">
        <v>460</v>
      </c>
    </row>
    <row r="6179" spans="1:15" x14ac:dyDescent="0.3">
      <c r="A6179">
        <v>188660</v>
      </c>
      <c r="B6179">
        <v>122</v>
      </c>
      <c r="C6179" t="s">
        <v>552</v>
      </c>
      <c r="D6179" t="s">
        <v>2520</v>
      </c>
      <c r="E6179" t="s">
        <v>4170</v>
      </c>
      <c r="F6179" s="440">
        <v>46010</v>
      </c>
      <c r="G6179">
        <v>19476</v>
      </c>
      <c r="H6179" t="s">
        <v>6017</v>
      </c>
      <c r="I6179" t="s">
        <v>6085</v>
      </c>
      <c r="J6179">
        <v>0.2</v>
      </c>
      <c r="K6179" t="s">
        <v>5598</v>
      </c>
      <c r="L6179">
        <v>14</v>
      </c>
      <c r="M6179">
        <v>70</v>
      </c>
      <c r="N6179" t="s">
        <v>6085</v>
      </c>
      <c r="O6179" t="s">
        <v>460</v>
      </c>
    </row>
    <row r="6180" spans="1:15" x14ac:dyDescent="0.3">
      <c r="A6180">
        <v>188660</v>
      </c>
      <c r="B6180">
        <v>122</v>
      </c>
      <c r="C6180" t="s">
        <v>552</v>
      </c>
      <c r="D6180" t="s">
        <v>2520</v>
      </c>
      <c r="E6180" t="s">
        <v>4170</v>
      </c>
      <c r="F6180" s="440">
        <v>46010</v>
      </c>
      <c r="G6180">
        <v>19562</v>
      </c>
      <c r="H6180" t="s">
        <v>5946</v>
      </c>
      <c r="I6180" t="s">
        <v>6085</v>
      </c>
      <c r="J6180">
        <v>0.5</v>
      </c>
      <c r="K6180" t="s">
        <v>5598</v>
      </c>
      <c r="L6180">
        <v>7</v>
      </c>
      <c r="M6180">
        <v>14</v>
      </c>
      <c r="N6180" t="s">
        <v>6085</v>
      </c>
      <c r="O6180" t="s">
        <v>460</v>
      </c>
    </row>
    <row r="6181" spans="1:15" x14ac:dyDescent="0.3">
      <c r="A6181">
        <v>188660</v>
      </c>
      <c r="B6181">
        <v>122</v>
      </c>
      <c r="C6181" t="s">
        <v>552</v>
      </c>
      <c r="D6181" t="s">
        <v>2520</v>
      </c>
      <c r="E6181" t="s">
        <v>4170</v>
      </c>
      <c r="F6181" s="440">
        <v>46010</v>
      </c>
      <c r="G6181">
        <v>19647</v>
      </c>
      <c r="H6181" t="s">
        <v>5921</v>
      </c>
      <c r="I6181" t="s">
        <v>6085</v>
      </c>
      <c r="J6181">
        <v>1</v>
      </c>
      <c r="K6181" t="s">
        <v>5598</v>
      </c>
      <c r="L6181">
        <v>6.5</v>
      </c>
      <c r="M6181">
        <v>6.5</v>
      </c>
      <c r="N6181" t="s">
        <v>6085</v>
      </c>
      <c r="O6181" t="s">
        <v>460</v>
      </c>
    </row>
    <row r="6182" spans="1:15" x14ac:dyDescent="0.3">
      <c r="A6182">
        <v>188660</v>
      </c>
      <c r="B6182">
        <v>122</v>
      </c>
      <c r="C6182" t="s">
        <v>552</v>
      </c>
      <c r="D6182" t="s">
        <v>2520</v>
      </c>
      <c r="E6182" t="s">
        <v>4170</v>
      </c>
      <c r="F6182" s="440">
        <v>46010</v>
      </c>
      <c r="G6182">
        <v>23113</v>
      </c>
      <c r="H6182" t="s">
        <v>5985</v>
      </c>
      <c r="I6182" t="s">
        <v>6085</v>
      </c>
      <c r="J6182">
        <v>0.5</v>
      </c>
      <c r="K6182" t="s">
        <v>5598</v>
      </c>
      <c r="L6182">
        <v>4.25</v>
      </c>
      <c r="M6182">
        <v>8.5</v>
      </c>
      <c r="N6182" t="s">
        <v>6085</v>
      </c>
      <c r="O6182" t="s">
        <v>460</v>
      </c>
    </row>
    <row r="6183" spans="1:15" x14ac:dyDescent="0.3">
      <c r="A6183">
        <v>188660</v>
      </c>
      <c r="B6183">
        <v>122</v>
      </c>
      <c r="C6183" t="s">
        <v>552</v>
      </c>
      <c r="D6183" t="s">
        <v>2520</v>
      </c>
      <c r="E6183" t="s">
        <v>4170</v>
      </c>
      <c r="F6183" s="440">
        <v>46010</v>
      </c>
      <c r="G6183">
        <v>23198</v>
      </c>
      <c r="H6183" t="s">
        <v>5947</v>
      </c>
      <c r="I6183" t="s">
        <v>6085</v>
      </c>
      <c r="J6183">
        <v>0.5</v>
      </c>
      <c r="K6183" t="s">
        <v>5598</v>
      </c>
      <c r="L6183">
        <v>7</v>
      </c>
      <c r="M6183">
        <v>14</v>
      </c>
      <c r="N6183" t="s">
        <v>6085</v>
      </c>
      <c r="O6183" t="s">
        <v>460</v>
      </c>
    </row>
    <row r="6184" spans="1:15" x14ac:dyDescent="0.3">
      <c r="A6184">
        <v>188660</v>
      </c>
      <c r="B6184">
        <v>122</v>
      </c>
      <c r="C6184" t="s">
        <v>552</v>
      </c>
      <c r="D6184" t="s">
        <v>2520</v>
      </c>
      <c r="E6184" t="s">
        <v>4170</v>
      </c>
      <c r="F6184" s="440">
        <v>46010</v>
      </c>
      <c r="G6184">
        <v>23236</v>
      </c>
      <c r="H6184" t="s">
        <v>5934</v>
      </c>
      <c r="I6184" t="s">
        <v>6085</v>
      </c>
      <c r="J6184">
        <v>0.5</v>
      </c>
      <c r="K6184" t="s">
        <v>5598</v>
      </c>
      <c r="L6184">
        <v>2.5</v>
      </c>
      <c r="M6184">
        <v>5</v>
      </c>
      <c r="N6184" t="s">
        <v>6085</v>
      </c>
      <c r="O6184" t="s">
        <v>460</v>
      </c>
    </row>
    <row r="6185" spans="1:15" x14ac:dyDescent="0.3">
      <c r="A6185">
        <v>188660</v>
      </c>
      <c r="B6185">
        <v>122</v>
      </c>
      <c r="C6185" t="s">
        <v>552</v>
      </c>
      <c r="D6185" t="s">
        <v>2520</v>
      </c>
      <c r="E6185" t="s">
        <v>4170</v>
      </c>
      <c r="F6185" s="440">
        <v>46010</v>
      </c>
      <c r="G6185">
        <v>23361</v>
      </c>
      <c r="H6185" t="s">
        <v>5937</v>
      </c>
      <c r="I6185" t="s">
        <v>6085</v>
      </c>
      <c r="J6185">
        <v>40</v>
      </c>
      <c r="K6185" t="s">
        <v>5598</v>
      </c>
      <c r="L6185">
        <v>120</v>
      </c>
      <c r="M6185">
        <v>3</v>
      </c>
      <c r="N6185" t="s">
        <v>6085</v>
      </c>
      <c r="O6185" t="s">
        <v>460</v>
      </c>
    </row>
    <row r="6186" spans="1:15" x14ac:dyDescent="0.3">
      <c r="A6186">
        <v>188660</v>
      </c>
      <c r="B6186">
        <v>122</v>
      </c>
      <c r="C6186" t="s">
        <v>552</v>
      </c>
      <c r="D6186" t="s">
        <v>2520</v>
      </c>
      <c r="E6186" t="s">
        <v>4170</v>
      </c>
      <c r="F6186" s="440">
        <v>46010</v>
      </c>
      <c r="G6186">
        <v>23095</v>
      </c>
      <c r="H6186" t="s">
        <v>5942</v>
      </c>
      <c r="I6186" t="s">
        <v>6085</v>
      </c>
      <c r="J6186">
        <v>30</v>
      </c>
      <c r="K6186" t="s">
        <v>5613</v>
      </c>
      <c r="L6186">
        <v>28.2</v>
      </c>
      <c r="M6186">
        <v>0.94</v>
      </c>
      <c r="N6186" t="s">
        <v>6085</v>
      </c>
      <c r="O6186" t="s">
        <v>460</v>
      </c>
    </row>
    <row r="6187" spans="1:15" x14ac:dyDescent="0.3">
      <c r="A6187">
        <v>188658</v>
      </c>
      <c r="B6187">
        <v>122</v>
      </c>
      <c r="C6187" t="s">
        <v>552</v>
      </c>
      <c r="D6187" t="s">
        <v>2704</v>
      </c>
      <c r="E6187" t="s">
        <v>4171</v>
      </c>
      <c r="F6187" s="440">
        <v>46011</v>
      </c>
      <c r="G6187">
        <v>24083</v>
      </c>
      <c r="H6187" t="s">
        <v>5924</v>
      </c>
      <c r="I6187" t="s">
        <v>6085</v>
      </c>
      <c r="J6187">
        <v>40</v>
      </c>
      <c r="K6187" t="s">
        <v>5598</v>
      </c>
      <c r="L6187">
        <v>137.19999999999999</v>
      </c>
      <c r="M6187">
        <v>3.43</v>
      </c>
      <c r="N6187" t="s">
        <v>6085</v>
      </c>
      <c r="O6187" t="s">
        <v>460</v>
      </c>
    </row>
    <row r="6188" spans="1:15" x14ac:dyDescent="0.3">
      <c r="A6188">
        <v>188658</v>
      </c>
      <c r="B6188">
        <v>122</v>
      </c>
      <c r="C6188" t="s">
        <v>552</v>
      </c>
      <c r="D6188" t="s">
        <v>2704</v>
      </c>
      <c r="E6188" t="s">
        <v>4171</v>
      </c>
      <c r="F6188" s="440">
        <v>46011</v>
      </c>
      <c r="G6188">
        <v>19751</v>
      </c>
      <c r="H6188" t="s">
        <v>5938</v>
      </c>
      <c r="I6188" t="s">
        <v>6085</v>
      </c>
      <c r="J6188">
        <v>10</v>
      </c>
      <c r="K6188" t="s">
        <v>5598</v>
      </c>
      <c r="L6188">
        <v>90.6</v>
      </c>
      <c r="M6188">
        <v>9.06</v>
      </c>
      <c r="N6188" t="s">
        <v>6085</v>
      </c>
      <c r="O6188" t="s">
        <v>460</v>
      </c>
    </row>
    <row r="6189" spans="1:15" x14ac:dyDescent="0.3">
      <c r="A6189">
        <v>188658</v>
      </c>
      <c r="B6189">
        <v>122</v>
      </c>
      <c r="C6189" t="s">
        <v>552</v>
      </c>
      <c r="D6189" t="s">
        <v>2704</v>
      </c>
      <c r="E6189" t="s">
        <v>4171</v>
      </c>
      <c r="F6189" s="440">
        <v>46011</v>
      </c>
      <c r="G6189">
        <v>25647</v>
      </c>
      <c r="H6189" t="s">
        <v>5918</v>
      </c>
      <c r="I6189" t="s">
        <v>6085</v>
      </c>
      <c r="J6189">
        <v>1</v>
      </c>
      <c r="K6189" t="s">
        <v>5598</v>
      </c>
      <c r="L6189">
        <v>17.25</v>
      </c>
      <c r="M6189">
        <v>17.25</v>
      </c>
      <c r="N6189" t="s">
        <v>6085</v>
      </c>
      <c r="O6189" t="s">
        <v>460</v>
      </c>
    </row>
    <row r="6190" spans="1:15" x14ac:dyDescent="0.3">
      <c r="A6190">
        <v>188658</v>
      </c>
      <c r="B6190">
        <v>122</v>
      </c>
      <c r="C6190" t="s">
        <v>552</v>
      </c>
      <c r="D6190" t="s">
        <v>2704</v>
      </c>
      <c r="E6190" t="s">
        <v>4171</v>
      </c>
      <c r="F6190" s="440">
        <v>46011</v>
      </c>
      <c r="G6190">
        <v>19472</v>
      </c>
      <c r="H6190" t="s">
        <v>6064</v>
      </c>
      <c r="I6190" t="s">
        <v>6085</v>
      </c>
      <c r="J6190">
        <v>1.6</v>
      </c>
      <c r="K6190" t="s">
        <v>5598</v>
      </c>
      <c r="L6190">
        <v>25.52</v>
      </c>
      <c r="M6190">
        <v>15.95</v>
      </c>
      <c r="N6190" t="s">
        <v>6085</v>
      </c>
      <c r="O6190" t="s">
        <v>460</v>
      </c>
    </row>
    <row r="6191" spans="1:15" x14ac:dyDescent="0.3">
      <c r="A6191">
        <v>188657</v>
      </c>
      <c r="B6191">
        <v>122</v>
      </c>
      <c r="C6191" t="s">
        <v>552</v>
      </c>
      <c r="D6191" t="s">
        <v>2704</v>
      </c>
      <c r="E6191" t="s">
        <v>4172</v>
      </c>
      <c r="F6191" s="440">
        <v>46011</v>
      </c>
      <c r="G6191">
        <v>24083</v>
      </c>
      <c r="H6191" t="s">
        <v>5924</v>
      </c>
      <c r="I6191" t="s">
        <v>6085</v>
      </c>
      <c r="J6191">
        <v>40</v>
      </c>
      <c r="K6191" t="s">
        <v>5598</v>
      </c>
      <c r="L6191">
        <v>137.19999999999999</v>
      </c>
      <c r="M6191">
        <v>3.43</v>
      </c>
      <c r="N6191" t="s">
        <v>6085</v>
      </c>
      <c r="O6191" t="s">
        <v>460</v>
      </c>
    </row>
    <row r="6192" spans="1:15" x14ac:dyDescent="0.3">
      <c r="A6192">
        <v>188657</v>
      </c>
      <c r="B6192">
        <v>122</v>
      </c>
      <c r="C6192" t="s">
        <v>552</v>
      </c>
      <c r="D6192" t="s">
        <v>2704</v>
      </c>
      <c r="E6192" t="s">
        <v>4172</v>
      </c>
      <c r="F6192" s="440">
        <v>46011</v>
      </c>
      <c r="G6192">
        <v>23389</v>
      </c>
      <c r="H6192" t="s">
        <v>5923</v>
      </c>
      <c r="I6192" t="s">
        <v>6085</v>
      </c>
      <c r="J6192">
        <v>3.4</v>
      </c>
      <c r="K6192" t="s">
        <v>5598</v>
      </c>
      <c r="L6192">
        <v>17.649999999999999</v>
      </c>
      <c r="M6192">
        <v>5.1911759999999996</v>
      </c>
      <c r="N6192" t="s">
        <v>6085</v>
      </c>
      <c r="O6192" t="s">
        <v>460</v>
      </c>
    </row>
    <row r="6193" spans="1:15" x14ac:dyDescent="0.3">
      <c r="A6193">
        <v>188656</v>
      </c>
      <c r="B6193">
        <v>122</v>
      </c>
      <c r="C6193" t="s">
        <v>552</v>
      </c>
      <c r="D6193" t="s">
        <v>2744</v>
      </c>
      <c r="E6193" t="s">
        <v>4173</v>
      </c>
      <c r="F6193" s="440">
        <v>46013</v>
      </c>
      <c r="G6193">
        <v>18667</v>
      </c>
      <c r="H6193" t="s">
        <v>5718</v>
      </c>
      <c r="I6193" t="s">
        <v>6085</v>
      </c>
      <c r="J6193">
        <v>20</v>
      </c>
      <c r="K6193" t="s">
        <v>5598</v>
      </c>
      <c r="L6193">
        <v>399.8</v>
      </c>
      <c r="M6193">
        <v>19.989999999999998</v>
      </c>
      <c r="N6193" t="s">
        <v>6085</v>
      </c>
      <c r="O6193" t="s">
        <v>460</v>
      </c>
    </row>
    <row r="6194" spans="1:15" x14ac:dyDescent="0.3">
      <c r="A6194">
        <v>188654</v>
      </c>
      <c r="B6194">
        <v>122</v>
      </c>
      <c r="C6194" t="s">
        <v>552</v>
      </c>
      <c r="D6194" t="s">
        <v>2520</v>
      </c>
      <c r="E6194" t="s">
        <v>4174</v>
      </c>
      <c r="F6194" s="440">
        <v>46010</v>
      </c>
      <c r="G6194">
        <v>23095</v>
      </c>
      <c r="H6194" t="s">
        <v>5942</v>
      </c>
      <c r="I6194" t="s">
        <v>6085</v>
      </c>
      <c r="J6194">
        <v>540</v>
      </c>
      <c r="K6194" t="s">
        <v>5613</v>
      </c>
      <c r="L6194">
        <v>507.6</v>
      </c>
      <c r="M6194">
        <v>0.94</v>
      </c>
      <c r="N6194" t="s">
        <v>6085</v>
      </c>
      <c r="O6194" t="s">
        <v>460</v>
      </c>
    </row>
    <row r="6195" spans="1:15" x14ac:dyDescent="0.3">
      <c r="A6195">
        <v>188653</v>
      </c>
      <c r="B6195">
        <v>122</v>
      </c>
      <c r="C6195" t="s">
        <v>552</v>
      </c>
      <c r="D6195" t="s">
        <v>3721</v>
      </c>
      <c r="E6195" t="s">
        <v>4175</v>
      </c>
      <c r="F6195" s="440">
        <v>46013</v>
      </c>
      <c r="G6195">
        <v>24816</v>
      </c>
      <c r="H6195" t="s">
        <v>6356</v>
      </c>
      <c r="I6195" t="s">
        <v>4764</v>
      </c>
      <c r="J6195">
        <v>3</v>
      </c>
      <c r="K6195" t="s">
        <v>5605</v>
      </c>
      <c r="L6195">
        <v>191.4</v>
      </c>
      <c r="M6195">
        <v>63.8</v>
      </c>
      <c r="N6195" t="s">
        <v>4764</v>
      </c>
      <c r="O6195" t="s">
        <v>460</v>
      </c>
    </row>
    <row r="6196" spans="1:15" x14ac:dyDescent="0.3">
      <c r="A6196">
        <v>188653</v>
      </c>
      <c r="B6196">
        <v>122</v>
      </c>
      <c r="C6196" t="s">
        <v>552</v>
      </c>
      <c r="D6196" t="s">
        <v>3721</v>
      </c>
      <c r="E6196" t="s">
        <v>4175</v>
      </c>
      <c r="F6196" s="440">
        <v>46013</v>
      </c>
      <c r="G6196">
        <v>24814</v>
      </c>
      <c r="H6196" t="s">
        <v>6358</v>
      </c>
      <c r="I6196" t="s">
        <v>4764</v>
      </c>
      <c r="J6196">
        <v>7</v>
      </c>
      <c r="K6196" t="s">
        <v>5605</v>
      </c>
      <c r="L6196">
        <v>273.42</v>
      </c>
      <c r="M6196">
        <v>39.06</v>
      </c>
      <c r="N6196" t="s">
        <v>4764</v>
      </c>
      <c r="O6196" t="s">
        <v>460</v>
      </c>
    </row>
    <row r="6197" spans="1:15" x14ac:dyDescent="0.3">
      <c r="A6197">
        <v>188653</v>
      </c>
      <c r="B6197">
        <v>122</v>
      </c>
      <c r="C6197" t="s">
        <v>552</v>
      </c>
      <c r="D6197" t="s">
        <v>3721</v>
      </c>
      <c r="E6197" t="s">
        <v>4175</v>
      </c>
      <c r="F6197" s="440">
        <v>46013</v>
      </c>
      <c r="G6197">
        <v>17092</v>
      </c>
      <c r="H6197" t="s">
        <v>6359</v>
      </c>
      <c r="I6197" t="s">
        <v>4764</v>
      </c>
      <c r="J6197">
        <v>14</v>
      </c>
      <c r="K6197" t="s">
        <v>5605</v>
      </c>
      <c r="L6197">
        <v>759.5</v>
      </c>
      <c r="M6197">
        <v>54.25</v>
      </c>
      <c r="N6197" t="s">
        <v>4764</v>
      </c>
      <c r="O6197" t="s">
        <v>460</v>
      </c>
    </row>
    <row r="6198" spans="1:15" x14ac:dyDescent="0.3">
      <c r="A6198">
        <v>188647</v>
      </c>
      <c r="B6198">
        <v>122</v>
      </c>
      <c r="C6198" t="s">
        <v>552</v>
      </c>
      <c r="D6198" t="s">
        <v>2946</v>
      </c>
      <c r="E6198" t="s">
        <v>4176</v>
      </c>
      <c r="F6198" s="440">
        <v>46014</v>
      </c>
      <c r="G6198">
        <v>19857</v>
      </c>
      <c r="H6198" t="s">
        <v>5602</v>
      </c>
      <c r="I6198" t="s">
        <v>6085</v>
      </c>
      <c r="J6198">
        <v>2</v>
      </c>
      <c r="K6198" t="s">
        <v>5598</v>
      </c>
      <c r="L6198">
        <v>98</v>
      </c>
      <c r="M6198">
        <v>49</v>
      </c>
      <c r="N6198" t="s">
        <v>6085</v>
      </c>
      <c r="O6198" t="s">
        <v>460</v>
      </c>
    </row>
    <row r="6199" spans="1:15" x14ac:dyDescent="0.3">
      <c r="A6199">
        <v>188647</v>
      </c>
      <c r="B6199">
        <v>122</v>
      </c>
      <c r="C6199" t="s">
        <v>552</v>
      </c>
      <c r="D6199" t="s">
        <v>2946</v>
      </c>
      <c r="E6199" t="s">
        <v>4176</v>
      </c>
      <c r="F6199" s="440">
        <v>46014</v>
      </c>
      <c r="G6199">
        <v>25282</v>
      </c>
      <c r="H6199" t="s">
        <v>5652</v>
      </c>
      <c r="I6199" t="s">
        <v>6085</v>
      </c>
      <c r="J6199">
        <v>2</v>
      </c>
      <c r="K6199" t="s">
        <v>5605</v>
      </c>
      <c r="L6199">
        <v>78</v>
      </c>
      <c r="M6199">
        <v>39</v>
      </c>
      <c r="N6199" t="s">
        <v>6085</v>
      </c>
      <c r="O6199" t="s">
        <v>460</v>
      </c>
    </row>
    <row r="6200" spans="1:15" x14ac:dyDescent="0.3">
      <c r="A6200">
        <v>188647</v>
      </c>
      <c r="B6200">
        <v>122</v>
      </c>
      <c r="C6200" t="s">
        <v>552</v>
      </c>
      <c r="D6200" t="s">
        <v>2946</v>
      </c>
      <c r="E6200" t="s">
        <v>4176</v>
      </c>
      <c r="F6200" s="440">
        <v>46014</v>
      </c>
      <c r="G6200">
        <v>26276</v>
      </c>
      <c r="H6200" t="s">
        <v>6443</v>
      </c>
      <c r="I6200" t="s">
        <v>6085</v>
      </c>
      <c r="J6200">
        <v>1</v>
      </c>
      <c r="K6200" t="s">
        <v>5598</v>
      </c>
      <c r="L6200">
        <v>44</v>
      </c>
      <c r="M6200">
        <v>44</v>
      </c>
      <c r="N6200" t="s">
        <v>6085</v>
      </c>
      <c r="O6200" t="s">
        <v>460</v>
      </c>
    </row>
    <row r="6201" spans="1:15" x14ac:dyDescent="0.3">
      <c r="A6201">
        <v>188641</v>
      </c>
      <c r="B6201">
        <v>122</v>
      </c>
      <c r="C6201" t="s">
        <v>552</v>
      </c>
      <c r="D6201" t="s">
        <v>2523</v>
      </c>
      <c r="E6201" t="s">
        <v>4177</v>
      </c>
      <c r="F6201" s="440">
        <v>46009</v>
      </c>
      <c r="G6201">
        <v>26713</v>
      </c>
      <c r="H6201" t="s">
        <v>5903</v>
      </c>
      <c r="I6201" t="s">
        <v>6085</v>
      </c>
      <c r="J6201">
        <v>3</v>
      </c>
      <c r="K6201" t="s">
        <v>5598</v>
      </c>
      <c r="L6201">
        <v>165</v>
      </c>
      <c r="M6201">
        <v>55</v>
      </c>
      <c r="N6201" t="s">
        <v>6444</v>
      </c>
      <c r="O6201" t="s">
        <v>460</v>
      </c>
    </row>
    <row r="6202" spans="1:15" x14ac:dyDescent="0.3">
      <c r="A6202">
        <v>188632</v>
      </c>
      <c r="B6202">
        <v>122</v>
      </c>
      <c r="C6202" t="s">
        <v>552</v>
      </c>
      <c r="D6202" t="s">
        <v>2520</v>
      </c>
      <c r="E6202" t="s">
        <v>4178</v>
      </c>
      <c r="F6202" s="440">
        <v>46009</v>
      </c>
      <c r="G6202">
        <v>23359</v>
      </c>
      <c r="H6202" t="s">
        <v>5939</v>
      </c>
      <c r="I6202" t="s">
        <v>6085</v>
      </c>
      <c r="J6202">
        <v>10</v>
      </c>
      <c r="K6202" t="s">
        <v>5598</v>
      </c>
      <c r="L6202">
        <v>30</v>
      </c>
      <c r="M6202">
        <v>3</v>
      </c>
      <c r="N6202" t="s">
        <v>6085</v>
      </c>
      <c r="O6202" t="s">
        <v>460</v>
      </c>
    </row>
    <row r="6203" spans="1:15" x14ac:dyDescent="0.3">
      <c r="A6203">
        <v>188630</v>
      </c>
      <c r="B6203">
        <v>122</v>
      </c>
      <c r="C6203" t="s">
        <v>552</v>
      </c>
      <c r="D6203" t="s">
        <v>2688</v>
      </c>
      <c r="E6203" t="s">
        <v>4179</v>
      </c>
      <c r="F6203" s="440">
        <v>46007</v>
      </c>
      <c r="G6203">
        <v>26883</v>
      </c>
      <c r="H6203" t="s">
        <v>5763</v>
      </c>
      <c r="I6203" t="s">
        <v>4764</v>
      </c>
      <c r="J6203">
        <v>12</v>
      </c>
      <c r="K6203" t="s">
        <v>5601</v>
      </c>
      <c r="L6203">
        <v>1159.68</v>
      </c>
      <c r="M6203">
        <v>96.64</v>
      </c>
      <c r="N6203" t="s">
        <v>4764</v>
      </c>
      <c r="O6203" t="s">
        <v>460</v>
      </c>
    </row>
    <row r="6204" spans="1:15" x14ac:dyDescent="0.3">
      <c r="A6204">
        <v>188626</v>
      </c>
      <c r="B6204">
        <v>122</v>
      </c>
      <c r="C6204" t="s">
        <v>552</v>
      </c>
      <c r="D6204" t="s">
        <v>2729</v>
      </c>
      <c r="E6204" t="s">
        <v>4180</v>
      </c>
      <c r="F6204" s="440">
        <v>46009</v>
      </c>
      <c r="G6204">
        <v>24259</v>
      </c>
      <c r="H6204" t="s">
        <v>5716</v>
      </c>
      <c r="I6204" t="s">
        <v>6085</v>
      </c>
      <c r="J6204">
        <v>10.9</v>
      </c>
      <c r="K6204" t="s">
        <v>5598</v>
      </c>
      <c r="L6204">
        <v>915.49</v>
      </c>
      <c r="M6204">
        <v>83.989908</v>
      </c>
      <c r="N6204" t="s">
        <v>6085</v>
      </c>
      <c r="O6204" t="s">
        <v>460</v>
      </c>
    </row>
    <row r="6205" spans="1:15" x14ac:dyDescent="0.3">
      <c r="A6205">
        <v>188626</v>
      </c>
      <c r="B6205">
        <v>122</v>
      </c>
      <c r="C6205" t="s">
        <v>552</v>
      </c>
      <c r="D6205" t="s">
        <v>2729</v>
      </c>
      <c r="E6205" t="s">
        <v>4180</v>
      </c>
      <c r="F6205" s="440">
        <v>46009</v>
      </c>
      <c r="G6205">
        <v>25128</v>
      </c>
      <c r="H6205" t="s">
        <v>5897</v>
      </c>
      <c r="I6205" t="s">
        <v>6085</v>
      </c>
      <c r="J6205">
        <v>5.3</v>
      </c>
      <c r="K6205" t="s">
        <v>5598</v>
      </c>
      <c r="L6205">
        <v>206.17</v>
      </c>
      <c r="M6205">
        <v>38.9</v>
      </c>
      <c r="N6205" t="s">
        <v>6085</v>
      </c>
      <c r="O6205" t="s">
        <v>460</v>
      </c>
    </row>
    <row r="6206" spans="1:15" x14ac:dyDescent="0.3">
      <c r="A6206">
        <v>188626</v>
      </c>
      <c r="B6206">
        <v>122</v>
      </c>
      <c r="C6206" t="s">
        <v>552</v>
      </c>
      <c r="D6206" t="s">
        <v>2729</v>
      </c>
      <c r="E6206" t="s">
        <v>4180</v>
      </c>
      <c r="F6206" s="440">
        <v>46009</v>
      </c>
      <c r="G6206">
        <v>19017</v>
      </c>
      <c r="H6206" t="s">
        <v>5715</v>
      </c>
      <c r="I6206" t="s">
        <v>6085</v>
      </c>
      <c r="J6206">
        <v>16.100000000000001</v>
      </c>
      <c r="K6206" t="s">
        <v>5598</v>
      </c>
      <c r="L6206">
        <v>320.39</v>
      </c>
      <c r="M6206">
        <v>19.899999999999999</v>
      </c>
      <c r="N6206" t="s">
        <v>6085</v>
      </c>
      <c r="O6206" t="s">
        <v>460</v>
      </c>
    </row>
    <row r="6207" spans="1:15" x14ac:dyDescent="0.3">
      <c r="A6207">
        <v>188626</v>
      </c>
      <c r="B6207">
        <v>122</v>
      </c>
      <c r="C6207" t="s">
        <v>552</v>
      </c>
      <c r="D6207" t="s">
        <v>2729</v>
      </c>
      <c r="E6207" t="s">
        <v>4180</v>
      </c>
      <c r="F6207" s="440">
        <v>46009</v>
      </c>
      <c r="G6207">
        <v>20501</v>
      </c>
      <c r="H6207" t="s">
        <v>5976</v>
      </c>
      <c r="I6207" t="s">
        <v>6085</v>
      </c>
      <c r="J6207">
        <v>10</v>
      </c>
      <c r="K6207" t="s">
        <v>5598</v>
      </c>
      <c r="L6207">
        <v>219</v>
      </c>
      <c r="M6207">
        <v>21.9</v>
      </c>
      <c r="N6207" t="s">
        <v>6085</v>
      </c>
      <c r="O6207" t="s">
        <v>460</v>
      </c>
    </row>
    <row r="6208" spans="1:15" x14ac:dyDescent="0.3">
      <c r="A6208">
        <v>188626</v>
      </c>
      <c r="B6208">
        <v>122</v>
      </c>
      <c r="C6208" t="s">
        <v>552</v>
      </c>
      <c r="D6208" t="s">
        <v>2729</v>
      </c>
      <c r="E6208" t="s">
        <v>4180</v>
      </c>
      <c r="F6208" s="440">
        <v>46009</v>
      </c>
      <c r="G6208">
        <v>24331</v>
      </c>
      <c r="H6208" t="s">
        <v>5975</v>
      </c>
      <c r="I6208" t="s">
        <v>6085</v>
      </c>
      <c r="J6208">
        <v>5</v>
      </c>
      <c r="K6208" t="s">
        <v>5598</v>
      </c>
      <c r="L6208">
        <v>109.5</v>
      </c>
      <c r="M6208">
        <v>21.9</v>
      </c>
      <c r="N6208" t="s">
        <v>6085</v>
      </c>
      <c r="O6208" t="s">
        <v>460</v>
      </c>
    </row>
    <row r="6209" spans="1:15" x14ac:dyDescent="0.3">
      <c r="A6209">
        <v>188623</v>
      </c>
      <c r="B6209">
        <v>122</v>
      </c>
      <c r="C6209" t="s">
        <v>552</v>
      </c>
      <c r="D6209" t="s">
        <v>4181</v>
      </c>
      <c r="E6209" t="s">
        <v>4182</v>
      </c>
      <c r="F6209" s="440">
        <v>46008</v>
      </c>
      <c r="G6209">
        <v>26711</v>
      </c>
      <c r="H6209" t="s">
        <v>6007</v>
      </c>
      <c r="I6209" t="s">
        <v>6085</v>
      </c>
      <c r="J6209">
        <v>10</v>
      </c>
      <c r="K6209" t="s">
        <v>5613</v>
      </c>
      <c r="L6209">
        <v>379</v>
      </c>
      <c r="M6209">
        <v>37.9</v>
      </c>
      <c r="N6209" t="s">
        <v>6085</v>
      </c>
      <c r="O6209" t="s">
        <v>460</v>
      </c>
    </row>
    <row r="6210" spans="1:15" x14ac:dyDescent="0.3">
      <c r="A6210">
        <v>188622</v>
      </c>
      <c r="B6210">
        <v>122</v>
      </c>
      <c r="C6210" t="s">
        <v>552</v>
      </c>
      <c r="D6210" t="s">
        <v>2693</v>
      </c>
      <c r="E6210" t="s">
        <v>4183</v>
      </c>
      <c r="F6210" s="440">
        <v>46008</v>
      </c>
      <c r="G6210">
        <v>20202</v>
      </c>
      <c r="H6210" t="s">
        <v>5852</v>
      </c>
      <c r="I6210" t="s">
        <v>6085</v>
      </c>
      <c r="J6210">
        <v>12</v>
      </c>
      <c r="K6210" t="s">
        <v>5613</v>
      </c>
      <c r="L6210">
        <v>91.8</v>
      </c>
      <c r="M6210">
        <v>7.65</v>
      </c>
      <c r="N6210" t="s">
        <v>6085</v>
      </c>
      <c r="O6210" t="s">
        <v>460</v>
      </c>
    </row>
    <row r="6211" spans="1:15" x14ac:dyDescent="0.3">
      <c r="A6211">
        <v>188622</v>
      </c>
      <c r="B6211">
        <v>122</v>
      </c>
      <c r="C6211" t="s">
        <v>552</v>
      </c>
      <c r="D6211" t="s">
        <v>2693</v>
      </c>
      <c r="E6211" t="s">
        <v>4183</v>
      </c>
      <c r="F6211" s="440">
        <v>46008</v>
      </c>
      <c r="G6211">
        <v>19409</v>
      </c>
      <c r="H6211" t="s">
        <v>5694</v>
      </c>
      <c r="I6211" t="s">
        <v>6085</v>
      </c>
      <c r="J6211">
        <v>6</v>
      </c>
      <c r="K6211" t="s">
        <v>5613</v>
      </c>
      <c r="L6211">
        <v>149.4</v>
      </c>
      <c r="M6211">
        <v>24.9</v>
      </c>
      <c r="N6211" t="s">
        <v>6085</v>
      </c>
      <c r="O6211" t="s">
        <v>460</v>
      </c>
    </row>
    <row r="6212" spans="1:15" x14ac:dyDescent="0.3">
      <c r="A6212">
        <v>188622</v>
      </c>
      <c r="B6212">
        <v>122</v>
      </c>
      <c r="C6212" t="s">
        <v>552</v>
      </c>
      <c r="D6212" t="s">
        <v>2693</v>
      </c>
      <c r="E6212" t="s">
        <v>4183</v>
      </c>
      <c r="F6212" s="440">
        <v>46008</v>
      </c>
      <c r="G6212">
        <v>19324</v>
      </c>
      <c r="H6212" t="s">
        <v>5699</v>
      </c>
      <c r="I6212" t="s">
        <v>6085</v>
      </c>
      <c r="J6212">
        <v>8.3800000000000008</v>
      </c>
      <c r="K6212" t="s">
        <v>5598</v>
      </c>
      <c r="L6212">
        <v>277.45999999999998</v>
      </c>
      <c r="M6212">
        <v>33.109785000000002</v>
      </c>
      <c r="N6212" t="s">
        <v>6085</v>
      </c>
      <c r="O6212" t="s">
        <v>460</v>
      </c>
    </row>
    <row r="6213" spans="1:15" x14ac:dyDescent="0.3">
      <c r="A6213">
        <v>188622</v>
      </c>
      <c r="B6213">
        <v>122</v>
      </c>
      <c r="C6213" t="s">
        <v>552</v>
      </c>
      <c r="D6213" t="s">
        <v>2693</v>
      </c>
      <c r="E6213" t="s">
        <v>4183</v>
      </c>
      <c r="F6213" s="440">
        <v>46008</v>
      </c>
      <c r="G6213">
        <v>19356</v>
      </c>
      <c r="H6213" t="s">
        <v>5696</v>
      </c>
      <c r="I6213" t="s">
        <v>6085</v>
      </c>
      <c r="J6213">
        <v>11.96</v>
      </c>
      <c r="K6213" t="s">
        <v>5598</v>
      </c>
      <c r="L6213">
        <v>663.78</v>
      </c>
      <c r="M6213">
        <v>55.5</v>
      </c>
      <c r="N6213" t="s">
        <v>6085</v>
      </c>
      <c r="O6213" t="s">
        <v>460</v>
      </c>
    </row>
    <row r="6214" spans="1:15" x14ac:dyDescent="0.3">
      <c r="A6214">
        <v>188622</v>
      </c>
      <c r="B6214">
        <v>122</v>
      </c>
      <c r="C6214" t="s">
        <v>552</v>
      </c>
      <c r="D6214" t="s">
        <v>2693</v>
      </c>
      <c r="E6214" t="s">
        <v>4183</v>
      </c>
      <c r="F6214" s="440">
        <v>46008</v>
      </c>
      <c r="G6214">
        <v>24123</v>
      </c>
      <c r="H6214" t="s">
        <v>5632</v>
      </c>
      <c r="I6214" t="s">
        <v>6085</v>
      </c>
      <c r="J6214">
        <v>10</v>
      </c>
      <c r="K6214" t="s">
        <v>5605</v>
      </c>
      <c r="L6214">
        <v>1419</v>
      </c>
      <c r="M6214">
        <v>141.9</v>
      </c>
      <c r="N6214" t="s">
        <v>6085</v>
      </c>
      <c r="O6214" t="s">
        <v>460</v>
      </c>
    </row>
    <row r="6215" spans="1:15" x14ac:dyDescent="0.3">
      <c r="A6215">
        <v>188622</v>
      </c>
      <c r="B6215">
        <v>122</v>
      </c>
      <c r="C6215" t="s">
        <v>552</v>
      </c>
      <c r="D6215" t="s">
        <v>2693</v>
      </c>
      <c r="E6215" t="s">
        <v>4183</v>
      </c>
      <c r="F6215" s="440">
        <v>46008</v>
      </c>
      <c r="G6215">
        <v>20360</v>
      </c>
      <c r="H6215" t="s">
        <v>5646</v>
      </c>
      <c r="I6215" t="s">
        <v>6085</v>
      </c>
      <c r="J6215">
        <v>5</v>
      </c>
      <c r="K6215" t="s">
        <v>6139</v>
      </c>
      <c r="L6215">
        <v>108.25</v>
      </c>
      <c r="M6215">
        <v>21.65</v>
      </c>
      <c r="N6215" t="s">
        <v>6085</v>
      </c>
      <c r="O6215" t="s">
        <v>460</v>
      </c>
    </row>
    <row r="6216" spans="1:15" x14ac:dyDescent="0.3">
      <c r="A6216">
        <v>188622</v>
      </c>
      <c r="B6216">
        <v>122</v>
      </c>
      <c r="C6216" t="s">
        <v>552</v>
      </c>
      <c r="D6216" t="s">
        <v>2693</v>
      </c>
      <c r="E6216" t="s">
        <v>4183</v>
      </c>
      <c r="F6216" s="440">
        <v>46008</v>
      </c>
      <c r="G6216">
        <v>17974</v>
      </c>
      <c r="H6216" t="s">
        <v>5839</v>
      </c>
      <c r="I6216" t="s">
        <v>4764</v>
      </c>
      <c r="J6216">
        <v>6</v>
      </c>
      <c r="K6216" t="s">
        <v>5613</v>
      </c>
      <c r="L6216">
        <v>87</v>
      </c>
      <c r="M6216">
        <v>14.5</v>
      </c>
      <c r="N6216" t="s">
        <v>6085</v>
      </c>
      <c r="O6216" t="s">
        <v>460</v>
      </c>
    </row>
    <row r="6217" spans="1:15" x14ac:dyDescent="0.3">
      <c r="A6217">
        <v>188622</v>
      </c>
      <c r="B6217">
        <v>122</v>
      </c>
      <c r="C6217" t="s">
        <v>552</v>
      </c>
      <c r="D6217" t="s">
        <v>2693</v>
      </c>
      <c r="E6217" t="s">
        <v>4183</v>
      </c>
      <c r="F6217" s="440">
        <v>46008</v>
      </c>
      <c r="G6217">
        <v>20385</v>
      </c>
      <c r="H6217" t="s">
        <v>5645</v>
      </c>
      <c r="I6217" t="s">
        <v>6085</v>
      </c>
      <c r="J6217">
        <v>24</v>
      </c>
      <c r="K6217" t="s">
        <v>5613</v>
      </c>
      <c r="L6217">
        <v>118.8</v>
      </c>
      <c r="M6217">
        <v>4.95</v>
      </c>
      <c r="N6217" t="s">
        <v>6085</v>
      </c>
      <c r="O6217" t="s">
        <v>460</v>
      </c>
    </row>
    <row r="6218" spans="1:15" x14ac:dyDescent="0.3">
      <c r="A6218">
        <v>188622</v>
      </c>
      <c r="B6218">
        <v>122</v>
      </c>
      <c r="C6218" t="s">
        <v>552</v>
      </c>
      <c r="D6218" t="s">
        <v>2693</v>
      </c>
      <c r="E6218" t="s">
        <v>4183</v>
      </c>
      <c r="F6218" s="440">
        <v>46008</v>
      </c>
      <c r="G6218">
        <v>24118</v>
      </c>
      <c r="H6218" t="s">
        <v>5973</v>
      </c>
      <c r="I6218" t="s">
        <v>6085</v>
      </c>
      <c r="J6218">
        <v>10</v>
      </c>
      <c r="K6218" t="s">
        <v>5598</v>
      </c>
      <c r="L6218">
        <v>743</v>
      </c>
      <c r="M6218">
        <v>74.3</v>
      </c>
      <c r="N6218" t="s">
        <v>6085</v>
      </c>
      <c r="O6218" t="s">
        <v>460</v>
      </c>
    </row>
    <row r="6219" spans="1:15" x14ac:dyDescent="0.3">
      <c r="A6219">
        <v>188622</v>
      </c>
      <c r="B6219">
        <v>122</v>
      </c>
      <c r="C6219" t="s">
        <v>552</v>
      </c>
      <c r="D6219" t="s">
        <v>2693</v>
      </c>
      <c r="E6219" t="s">
        <v>4183</v>
      </c>
      <c r="F6219" s="440">
        <v>46008</v>
      </c>
      <c r="G6219">
        <v>19439</v>
      </c>
      <c r="H6219" t="s">
        <v>5691</v>
      </c>
      <c r="I6219" t="s">
        <v>6085</v>
      </c>
      <c r="J6219">
        <v>6</v>
      </c>
      <c r="K6219" t="s">
        <v>5605</v>
      </c>
      <c r="L6219">
        <v>196.92</v>
      </c>
      <c r="M6219">
        <v>32.82</v>
      </c>
      <c r="N6219" t="s">
        <v>6085</v>
      </c>
      <c r="O6219" t="s">
        <v>460</v>
      </c>
    </row>
    <row r="6220" spans="1:15" x14ac:dyDescent="0.3">
      <c r="A6220">
        <v>188622</v>
      </c>
      <c r="B6220">
        <v>122</v>
      </c>
      <c r="C6220" t="s">
        <v>552</v>
      </c>
      <c r="D6220" t="s">
        <v>2693</v>
      </c>
      <c r="E6220" t="s">
        <v>4183</v>
      </c>
      <c r="F6220" s="440">
        <v>46008</v>
      </c>
      <c r="G6220">
        <v>19932</v>
      </c>
      <c r="H6220" t="s">
        <v>6021</v>
      </c>
      <c r="I6220" t="s">
        <v>6085</v>
      </c>
      <c r="J6220">
        <v>6</v>
      </c>
      <c r="K6220" t="s">
        <v>5613</v>
      </c>
      <c r="L6220">
        <v>42</v>
      </c>
      <c r="M6220">
        <v>7</v>
      </c>
      <c r="N6220" t="s">
        <v>6085</v>
      </c>
      <c r="O6220" t="s">
        <v>460</v>
      </c>
    </row>
    <row r="6221" spans="1:15" x14ac:dyDescent="0.3">
      <c r="A6221">
        <v>188622</v>
      </c>
      <c r="B6221">
        <v>122</v>
      </c>
      <c r="C6221" t="s">
        <v>552</v>
      </c>
      <c r="D6221" t="s">
        <v>2693</v>
      </c>
      <c r="E6221" t="s">
        <v>4183</v>
      </c>
      <c r="F6221" s="440">
        <v>46008</v>
      </c>
      <c r="G6221">
        <v>23622</v>
      </c>
      <c r="H6221" t="s">
        <v>6445</v>
      </c>
      <c r="I6221" t="s">
        <v>6085</v>
      </c>
      <c r="J6221">
        <v>1</v>
      </c>
      <c r="K6221" t="s">
        <v>5598</v>
      </c>
      <c r="L6221">
        <v>21.9</v>
      </c>
      <c r="M6221">
        <v>21.9</v>
      </c>
      <c r="N6221" t="s">
        <v>6085</v>
      </c>
      <c r="O6221" t="s">
        <v>460</v>
      </c>
    </row>
    <row r="6222" spans="1:15" x14ac:dyDescent="0.3">
      <c r="A6222">
        <v>188622</v>
      </c>
      <c r="B6222">
        <v>122</v>
      </c>
      <c r="C6222" t="s">
        <v>552</v>
      </c>
      <c r="D6222" t="s">
        <v>2693</v>
      </c>
      <c r="E6222" t="s">
        <v>4183</v>
      </c>
      <c r="F6222" s="440">
        <v>46008</v>
      </c>
      <c r="G6222">
        <v>17716</v>
      </c>
      <c r="H6222" t="s">
        <v>5830</v>
      </c>
      <c r="I6222" t="s">
        <v>4764</v>
      </c>
      <c r="J6222">
        <v>6</v>
      </c>
      <c r="L6222">
        <v>157.19999999999999</v>
      </c>
      <c r="M6222">
        <v>26.2</v>
      </c>
      <c r="N6222" t="s">
        <v>6085</v>
      </c>
      <c r="O6222" t="s">
        <v>460</v>
      </c>
    </row>
    <row r="6223" spans="1:15" x14ac:dyDescent="0.3">
      <c r="A6223">
        <v>188622</v>
      </c>
      <c r="B6223">
        <v>122</v>
      </c>
      <c r="C6223" t="s">
        <v>552</v>
      </c>
      <c r="D6223" t="s">
        <v>2693</v>
      </c>
      <c r="E6223" t="s">
        <v>4183</v>
      </c>
      <c r="F6223" s="440">
        <v>46008</v>
      </c>
      <c r="G6223">
        <v>19224</v>
      </c>
      <c r="H6223" t="s">
        <v>5957</v>
      </c>
      <c r="I6223" t="s">
        <v>6085</v>
      </c>
      <c r="J6223">
        <v>5</v>
      </c>
      <c r="L6223">
        <v>1239</v>
      </c>
      <c r="M6223">
        <v>247.8</v>
      </c>
      <c r="N6223" t="s">
        <v>6085</v>
      </c>
      <c r="O6223" t="s">
        <v>460</v>
      </c>
    </row>
    <row r="6224" spans="1:15" x14ac:dyDescent="0.3">
      <c r="A6224">
        <v>188620</v>
      </c>
      <c r="B6224">
        <v>122</v>
      </c>
      <c r="C6224" t="s">
        <v>552</v>
      </c>
      <c r="D6224" t="s">
        <v>2693</v>
      </c>
      <c r="E6224" t="s">
        <v>4183</v>
      </c>
      <c r="F6224" s="440">
        <v>46008</v>
      </c>
      <c r="G6224">
        <v>20202</v>
      </c>
      <c r="H6224" t="s">
        <v>5852</v>
      </c>
      <c r="I6224" t="s">
        <v>6085</v>
      </c>
      <c r="J6224">
        <v>12</v>
      </c>
      <c r="K6224" t="s">
        <v>5613</v>
      </c>
      <c r="L6224">
        <v>91.8</v>
      </c>
      <c r="M6224">
        <v>7.65</v>
      </c>
      <c r="N6224" t="s">
        <v>6085</v>
      </c>
      <c r="O6224" t="s">
        <v>460</v>
      </c>
    </row>
    <row r="6225" spans="1:15" x14ac:dyDescent="0.3">
      <c r="A6225">
        <v>188620</v>
      </c>
      <c r="B6225">
        <v>122</v>
      </c>
      <c r="C6225" t="s">
        <v>552</v>
      </c>
      <c r="D6225" t="s">
        <v>2693</v>
      </c>
      <c r="E6225" t="s">
        <v>4183</v>
      </c>
      <c r="F6225" s="440">
        <v>46008</v>
      </c>
      <c r="G6225">
        <v>19409</v>
      </c>
      <c r="H6225" t="s">
        <v>5694</v>
      </c>
      <c r="I6225" t="s">
        <v>6085</v>
      </c>
      <c r="J6225">
        <v>6</v>
      </c>
      <c r="K6225" t="s">
        <v>5613</v>
      </c>
      <c r="L6225">
        <v>149.4</v>
      </c>
      <c r="M6225">
        <v>24.9</v>
      </c>
      <c r="N6225" t="s">
        <v>6085</v>
      </c>
      <c r="O6225" t="s">
        <v>460</v>
      </c>
    </row>
    <row r="6226" spans="1:15" x14ac:dyDescent="0.3">
      <c r="A6226">
        <v>188620</v>
      </c>
      <c r="B6226">
        <v>122</v>
      </c>
      <c r="C6226" t="s">
        <v>552</v>
      </c>
      <c r="D6226" t="s">
        <v>2693</v>
      </c>
      <c r="E6226" t="s">
        <v>4183</v>
      </c>
      <c r="F6226" s="440">
        <v>46008</v>
      </c>
      <c r="G6226">
        <v>19324</v>
      </c>
      <c r="H6226" t="s">
        <v>5699</v>
      </c>
      <c r="I6226" t="s">
        <v>6085</v>
      </c>
      <c r="J6226">
        <v>8.3800000000000008</v>
      </c>
      <c r="K6226" t="s">
        <v>5598</v>
      </c>
      <c r="L6226">
        <v>277.45999999999998</v>
      </c>
      <c r="M6226">
        <v>33.109785000000002</v>
      </c>
      <c r="N6226" t="s">
        <v>6085</v>
      </c>
      <c r="O6226" t="s">
        <v>460</v>
      </c>
    </row>
    <row r="6227" spans="1:15" x14ac:dyDescent="0.3">
      <c r="A6227">
        <v>188620</v>
      </c>
      <c r="B6227">
        <v>122</v>
      </c>
      <c r="C6227" t="s">
        <v>552</v>
      </c>
      <c r="D6227" t="s">
        <v>2693</v>
      </c>
      <c r="E6227" t="s">
        <v>4183</v>
      </c>
      <c r="F6227" s="440">
        <v>46008</v>
      </c>
      <c r="G6227">
        <v>19356</v>
      </c>
      <c r="H6227" t="s">
        <v>5696</v>
      </c>
      <c r="I6227" t="s">
        <v>6085</v>
      </c>
      <c r="J6227">
        <v>11.96</v>
      </c>
      <c r="K6227" t="s">
        <v>5598</v>
      </c>
      <c r="L6227">
        <v>663.78</v>
      </c>
      <c r="M6227">
        <v>55.5</v>
      </c>
      <c r="N6227" t="s">
        <v>6085</v>
      </c>
      <c r="O6227" t="s">
        <v>460</v>
      </c>
    </row>
    <row r="6228" spans="1:15" x14ac:dyDescent="0.3">
      <c r="A6228">
        <v>188620</v>
      </c>
      <c r="B6228">
        <v>122</v>
      </c>
      <c r="C6228" t="s">
        <v>552</v>
      </c>
      <c r="D6228" t="s">
        <v>2693</v>
      </c>
      <c r="E6228" t="s">
        <v>4183</v>
      </c>
      <c r="F6228" s="440">
        <v>46008</v>
      </c>
      <c r="G6228">
        <v>24123</v>
      </c>
      <c r="H6228" t="s">
        <v>5632</v>
      </c>
      <c r="I6228" t="s">
        <v>6085</v>
      </c>
      <c r="J6228">
        <v>10</v>
      </c>
      <c r="K6228" t="s">
        <v>5605</v>
      </c>
      <c r="L6228">
        <v>1419</v>
      </c>
      <c r="M6228">
        <v>141.9</v>
      </c>
      <c r="N6228" t="s">
        <v>6085</v>
      </c>
      <c r="O6228" t="s">
        <v>460</v>
      </c>
    </row>
    <row r="6229" spans="1:15" x14ac:dyDescent="0.3">
      <c r="A6229">
        <v>188620</v>
      </c>
      <c r="B6229">
        <v>122</v>
      </c>
      <c r="C6229" t="s">
        <v>552</v>
      </c>
      <c r="D6229" t="s">
        <v>2693</v>
      </c>
      <c r="E6229" t="s">
        <v>4183</v>
      </c>
      <c r="F6229" s="440">
        <v>46008</v>
      </c>
      <c r="G6229">
        <v>20360</v>
      </c>
      <c r="H6229" t="s">
        <v>5646</v>
      </c>
      <c r="I6229" t="s">
        <v>6085</v>
      </c>
      <c r="J6229">
        <v>5</v>
      </c>
      <c r="K6229" t="s">
        <v>6139</v>
      </c>
      <c r="L6229">
        <v>108.25</v>
      </c>
      <c r="M6229">
        <v>21.65</v>
      </c>
      <c r="N6229" t="s">
        <v>6085</v>
      </c>
      <c r="O6229" t="s">
        <v>460</v>
      </c>
    </row>
    <row r="6230" spans="1:15" x14ac:dyDescent="0.3">
      <c r="A6230">
        <v>188620</v>
      </c>
      <c r="B6230">
        <v>122</v>
      </c>
      <c r="C6230" t="s">
        <v>552</v>
      </c>
      <c r="D6230" t="s">
        <v>2693</v>
      </c>
      <c r="E6230" t="s">
        <v>4183</v>
      </c>
      <c r="F6230" s="440">
        <v>46008</v>
      </c>
      <c r="G6230">
        <v>17974</v>
      </c>
      <c r="H6230" t="s">
        <v>5839</v>
      </c>
      <c r="I6230" t="s">
        <v>4764</v>
      </c>
      <c r="J6230">
        <v>6</v>
      </c>
      <c r="K6230" t="s">
        <v>5613</v>
      </c>
      <c r="L6230">
        <v>87</v>
      </c>
      <c r="M6230">
        <v>14.5</v>
      </c>
      <c r="N6230" t="s">
        <v>6085</v>
      </c>
      <c r="O6230" t="s">
        <v>460</v>
      </c>
    </row>
    <row r="6231" spans="1:15" x14ac:dyDescent="0.3">
      <c r="A6231">
        <v>188620</v>
      </c>
      <c r="B6231">
        <v>122</v>
      </c>
      <c r="C6231" t="s">
        <v>552</v>
      </c>
      <c r="D6231" t="s">
        <v>2693</v>
      </c>
      <c r="E6231" t="s">
        <v>4183</v>
      </c>
      <c r="F6231" s="440">
        <v>46008</v>
      </c>
      <c r="G6231">
        <v>20385</v>
      </c>
      <c r="H6231" t="s">
        <v>5645</v>
      </c>
      <c r="I6231" t="s">
        <v>6085</v>
      </c>
      <c r="J6231">
        <v>24</v>
      </c>
      <c r="K6231" t="s">
        <v>5613</v>
      </c>
      <c r="L6231">
        <v>118.8</v>
      </c>
      <c r="M6231">
        <v>4.95</v>
      </c>
      <c r="N6231" t="s">
        <v>6085</v>
      </c>
      <c r="O6231" t="s">
        <v>460</v>
      </c>
    </row>
    <row r="6232" spans="1:15" x14ac:dyDescent="0.3">
      <c r="A6232">
        <v>188620</v>
      </c>
      <c r="B6232">
        <v>122</v>
      </c>
      <c r="C6232" t="s">
        <v>552</v>
      </c>
      <c r="D6232" t="s">
        <v>2693</v>
      </c>
      <c r="E6232" t="s">
        <v>4183</v>
      </c>
      <c r="F6232" s="440">
        <v>46008</v>
      </c>
      <c r="G6232">
        <v>24118</v>
      </c>
      <c r="H6232" t="s">
        <v>5973</v>
      </c>
      <c r="I6232" t="s">
        <v>6085</v>
      </c>
      <c r="J6232">
        <v>10</v>
      </c>
      <c r="K6232" t="s">
        <v>5598</v>
      </c>
      <c r="L6232">
        <v>743</v>
      </c>
      <c r="M6232">
        <v>74.3</v>
      </c>
      <c r="N6232" t="s">
        <v>6085</v>
      </c>
      <c r="O6232" t="s">
        <v>460</v>
      </c>
    </row>
    <row r="6233" spans="1:15" x14ac:dyDescent="0.3">
      <c r="A6233">
        <v>188620</v>
      </c>
      <c r="B6233">
        <v>122</v>
      </c>
      <c r="C6233" t="s">
        <v>552</v>
      </c>
      <c r="D6233" t="s">
        <v>2693</v>
      </c>
      <c r="E6233" t="s">
        <v>4183</v>
      </c>
      <c r="F6233" s="440">
        <v>46008</v>
      </c>
      <c r="G6233">
        <v>19439</v>
      </c>
      <c r="H6233" t="s">
        <v>5691</v>
      </c>
      <c r="I6233" t="s">
        <v>6085</v>
      </c>
      <c r="J6233">
        <v>6</v>
      </c>
      <c r="K6233" t="s">
        <v>5605</v>
      </c>
      <c r="L6233">
        <v>196.92</v>
      </c>
      <c r="M6233">
        <v>32.82</v>
      </c>
      <c r="N6233" t="s">
        <v>6085</v>
      </c>
      <c r="O6233" t="s">
        <v>460</v>
      </c>
    </row>
    <row r="6234" spans="1:15" x14ac:dyDescent="0.3">
      <c r="A6234">
        <v>188616</v>
      </c>
      <c r="B6234">
        <v>122</v>
      </c>
      <c r="C6234" t="s">
        <v>552</v>
      </c>
      <c r="D6234" t="s">
        <v>2693</v>
      </c>
      <c r="E6234" t="s">
        <v>4184</v>
      </c>
      <c r="F6234" s="440">
        <v>46008</v>
      </c>
      <c r="G6234">
        <v>20689</v>
      </c>
      <c r="H6234" t="s">
        <v>5638</v>
      </c>
      <c r="I6234" t="s">
        <v>6085</v>
      </c>
      <c r="J6234">
        <v>14</v>
      </c>
      <c r="K6234" t="s">
        <v>5613</v>
      </c>
      <c r="L6234">
        <v>516.6</v>
      </c>
      <c r="M6234">
        <v>36.9</v>
      </c>
      <c r="N6234" t="s">
        <v>6085</v>
      </c>
      <c r="O6234" t="s">
        <v>460</v>
      </c>
    </row>
    <row r="6235" spans="1:15" x14ac:dyDescent="0.3">
      <c r="A6235">
        <v>188612</v>
      </c>
      <c r="B6235">
        <v>122</v>
      </c>
      <c r="C6235" t="s">
        <v>552</v>
      </c>
      <c r="D6235" t="s">
        <v>4147</v>
      </c>
      <c r="E6235" t="s">
        <v>4185</v>
      </c>
      <c r="F6235" s="440">
        <v>46007</v>
      </c>
      <c r="G6235">
        <v>19623</v>
      </c>
      <c r="H6235" t="s">
        <v>5929</v>
      </c>
      <c r="I6235" t="s">
        <v>6085</v>
      </c>
      <c r="J6235">
        <v>8</v>
      </c>
      <c r="K6235" t="s">
        <v>5598</v>
      </c>
      <c r="L6235">
        <v>45.04</v>
      </c>
      <c r="M6235">
        <v>5.63</v>
      </c>
      <c r="N6235" t="s">
        <v>6085</v>
      </c>
      <c r="O6235" t="s">
        <v>460</v>
      </c>
    </row>
    <row r="6236" spans="1:15" x14ac:dyDescent="0.3">
      <c r="A6236">
        <v>188612</v>
      </c>
      <c r="B6236">
        <v>122</v>
      </c>
      <c r="C6236" t="s">
        <v>552</v>
      </c>
      <c r="D6236" t="s">
        <v>4147</v>
      </c>
      <c r="E6236" t="s">
        <v>4185</v>
      </c>
      <c r="F6236" s="440">
        <v>46007</v>
      </c>
      <c r="G6236">
        <v>19654</v>
      </c>
      <c r="H6236" t="s">
        <v>5917</v>
      </c>
      <c r="I6236" t="s">
        <v>6085</v>
      </c>
      <c r="J6236">
        <v>1</v>
      </c>
      <c r="K6236" t="s">
        <v>5598</v>
      </c>
      <c r="L6236">
        <v>2.44</v>
      </c>
      <c r="M6236">
        <v>2.44</v>
      </c>
      <c r="N6236" t="s">
        <v>6085</v>
      </c>
      <c r="O6236" t="s">
        <v>460</v>
      </c>
    </row>
    <row r="6237" spans="1:15" x14ac:dyDescent="0.3">
      <c r="A6237">
        <v>188612</v>
      </c>
      <c r="B6237">
        <v>122</v>
      </c>
      <c r="C6237" t="s">
        <v>552</v>
      </c>
      <c r="D6237" t="s">
        <v>4147</v>
      </c>
      <c r="E6237" t="s">
        <v>4185</v>
      </c>
      <c r="F6237" s="440">
        <v>46007</v>
      </c>
      <c r="G6237">
        <v>24509</v>
      </c>
      <c r="H6237" t="s">
        <v>5928</v>
      </c>
      <c r="I6237" t="s">
        <v>6085</v>
      </c>
      <c r="J6237">
        <v>10</v>
      </c>
      <c r="K6237" t="s">
        <v>5598</v>
      </c>
      <c r="L6237">
        <v>18.8</v>
      </c>
      <c r="M6237">
        <v>1.88</v>
      </c>
      <c r="N6237" t="s">
        <v>6085</v>
      </c>
      <c r="O6237" t="s">
        <v>460</v>
      </c>
    </row>
    <row r="6238" spans="1:15" x14ac:dyDescent="0.3">
      <c r="A6238">
        <v>188612</v>
      </c>
      <c r="B6238">
        <v>122</v>
      </c>
      <c r="C6238" t="s">
        <v>552</v>
      </c>
      <c r="D6238" t="s">
        <v>4147</v>
      </c>
      <c r="E6238" t="s">
        <v>4185</v>
      </c>
      <c r="F6238" s="440">
        <v>46007</v>
      </c>
      <c r="G6238">
        <v>19485</v>
      </c>
      <c r="H6238" t="s">
        <v>5935</v>
      </c>
      <c r="I6238" t="s">
        <v>6085</v>
      </c>
      <c r="J6238">
        <v>0.2</v>
      </c>
      <c r="K6238" t="s">
        <v>5598</v>
      </c>
      <c r="L6238">
        <v>15</v>
      </c>
      <c r="M6238">
        <v>75</v>
      </c>
      <c r="N6238" t="s">
        <v>6085</v>
      </c>
      <c r="O6238" t="s">
        <v>460</v>
      </c>
    </row>
    <row r="6239" spans="1:15" x14ac:dyDescent="0.3">
      <c r="A6239">
        <v>188612</v>
      </c>
      <c r="B6239">
        <v>122</v>
      </c>
      <c r="C6239" t="s">
        <v>552</v>
      </c>
      <c r="D6239" t="s">
        <v>4147</v>
      </c>
      <c r="E6239" t="s">
        <v>4185</v>
      </c>
      <c r="F6239" s="440">
        <v>46007</v>
      </c>
      <c r="G6239">
        <v>19721</v>
      </c>
      <c r="H6239" t="s">
        <v>5952</v>
      </c>
      <c r="I6239" t="s">
        <v>6085</v>
      </c>
      <c r="J6239">
        <v>1</v>
      </c>
      <c r="K6239" t="s">
        <v>5598</v>
      </c>
      <c r="L6239">
        <v>33.75</v>
      </c>
      <c r="M6239">
        <v>33.75</v>
      </c>
      <c r="N6239" t="s">
        <v>6085</v>
      </c>
      <c r="O6239" t="s">
        <v>460</v>
      </c>
    </row>
    <row r="6240" spans="1:15" x14ac:dyDescent="0.3">
      <c r="A6240">
        <v>188612</v>
      </c>
      <c r="B6240">
        <v>122</v>
      </c>
      <c r="C6240" t="s">
        <v>552</v>
      </c>
      <c r="D6240" t="s">
        <v>4147</v>
      </c>
      <c r="E6240" t="s">
        <v>4185</v>
      </c>
      <c r="F6240" s="440">
        <v>46007</v>
      </c>
      <c r="G6240">
        <v>19846</v>
      </c>
      <c r="H6240" t="s">
        <v>6060</v>
      </c>
      <c r="I6240" t="s">
        <v>6085</v>
      </c>
      <c r="J6240">
        <v>1</v>
      </c>
      <c r="K6240" t="s">
        <v>5598</v>
      </c>
      <c r="L6240">
        <v>20</v>
      </c>
      <c r="M6240">
        <v>20</v>
      </c>
      <c r="N6240" t="s">
        <v>6085</v>
      </c>
      <c r="O6240" t="s">
        <v>460</v>
      </c>
    </row>
    <row r="6241" spans="1:15" x14ac:dyDescent="0.3">
      <c r="A6241">
        <v>188612</v>
      </c>
      <c r="B6241">
        <v>122</v>
      </c>
      <c r="C6241" t="s">
        <v>552</v>
      </c>
      <c r="D6241" t="s">
        <v>4147</v>
      </c>
      <c r="E6241" t="s">
        <v>4185</v>
      </c>
      <c r="F6241" s="440">
        <v>46007</v>
      </c>
      <c r="G6241">
        <v>23377</v>
      </c>
      <c r="H6241" t="s">
        <v>5927</v>
      </c>
      <c r="I6241" t="s">
        <v>6085</v>
      </c>
      <c r="J6241">
        <v>10</v>
      </c>
      <c r="K6241" t="s">
        <v>5598</v>
      </c>
      <c r="L6241">
        <v>300</v>
      </c>
      <c r="M6241">
        <v>30</v>
      </c>
      <c r="N6241" t="s">
        <v>6085</v>
      </c>
      <c r="O6241" t="s">
        <v>460</v>
      </c>
    </row>
    <row r="6242" spans="1:15" x14ac:dyDescent="0.3">
      <c r="A6242">
        <v>188610</v>
      </c>
      <c r="B6242">
        <v>122</v>
      </c>
      <c r="C6242" t="s">
        <v>552</v>
      </c>
      <c r="D6242" t="s">
        <v>2520</v>
      </c>
      <c r="E6242" t="s">
        <v>4186</v>
      </c>
      <c r="F6242" s="440">
        <v>46007</v>
      </c>
      <c r="G6242">
        <v>19787</v>
      </c>
      <c r="H6242" t="s">
        <v>5914</v>
      </c>
      <c r="I6242" t="s">
        <v>6085</v>
      </c>
      <c r="J6242">
        <v>44</v>
      </c>
      <c r="K6242" t="s">
        <v>5598</v>
      </c>
      <c r="L6242">
        <v>198</v>
      </c>
      <c r="M6242">
        <v>4.5</v>
      </c>
      <c r="N6242" t="s">
        <v>6085</v>
      </c>
      <c r="O6242" t="s">
        <v>460</v>
      </c>
    </row>
    <row r="6243" spans="1:15" x14ac:dyDescent="0.3">
      <c r="A6243">
        <v>188610</v>
      </c>
      <c r="B6243">
        <v>122</v>
      </c>
      <c r="C6243" t="s">
        <v>552</v>
      </c>
      <c r="D6243" t="s">
        <v>2520</v>
      </c>
      <c r="E6243" t="s">
        <v>4186</v>
      </c>
      <c r="F6243" s="440">
        <v>46007</v>
      </c>
      <c r="G6243">
        <v>19505</v>
      </c>
      <c r="H6243" t="s">
        <v>5978</v>
      </c>
      <c r="I6243" t="s">
        <v>6085</v>
      </c>
      <c r="J6243">
        <v>1</v>
      </c>
      <c r="K6243" t="s">
        <v>5598</v>
      </c>
      <c r="L6243">
        <v>6.5</v>
      </c>
      <c r="M6243">
        <v>6.5</v>
      </c>
      <c r="N6243" t="s">
        <v>6085</v>
      </c>
      <c r="O6243" t="s">
        <v>460</v>
      </c>
    </row>
    <row r="6244" spans="1:15" x14ac:dyDescent="0.3">
      <c r="A6244">
        <v>188610</v>
      </c>
      <c r="B6244">
        <v>122</v>
      </c>
      <c r="C6244" t="s">
        <v>552</v>
      </c>
      <c r="D6244" t="s">
        <v>2520</v>
      </c>
      <c r="E6244" t="s">
        <v>4186</v>
      </c>
      <c r="F6244" s="440">
        <v>46007</v>
      </c>
      <c r="G6244">
        <v>19621</v>
      </c>
      <c r="H6244" t="s">
        <v>5931</v>
      </c>
      <c r="I6244" t="s">
        <v>6085</v>
      </c>
      <c r="J6244">
        <v>3</v>
      </c>
      <c r="K6244" t="s">
        <v>5598</v>
      </c>
      <c r="L6244">
        <v>7.5</v>
      </c>
      <c r="M6244">
        <v>2.5</v>
      </c>
      <c r="N6244" t="s">
        <v>6085</v>
      </c>
      <c r="O6244" t="s">
        <v>460</v>
      </c>
    </row>
    <row r="6245" spans="1:15" x14ac:dyDescent="0.3">
      <c r="A6245">
        <v>188610</v>
      </c>
      <c r="B6245">
        <v>122</v>
      </c>
      <c r="C6245" t="s">
        <v>552</v>
      </c>
      <c r="D6245" t="s">
        <v>2520</v>
      </c>
      <c r="E6245" t="s">
        <v>4186</v>
      </c>
      <c r="F6245" s="440">
        <v>46007</v>
      </c>
      <c r="G6245">
        <v>19575</v>
      </c>
      <c r="H6245" t="s">
        <v>5944</v>
      </c>
      <c r="I6245" t="s">
        <v>6085</v>
      </c>
      <c r="J6245">
        <v>1</v>
      </c>
      <c r="K6245" t="s">
        <v>5598</v>
      </c>
      <c r="L6245">
        <v>25</v>
      </c>
      <c r="M6245">
        <v>25</v>
      </c>
      <c r="N6245" t="s">
        <v>6085</v>
      </c>
      <c r="O6245" t="s">
        <v>460</v>
      </c>
    </row>
    <row r="6246" spans="1:15" x14ac:dyDescent="0.3">
      <c r="A6246">
        <v>188610</v>
      </c>
      <c r="B6246">
        <v>122</v>
      </c>
      <c r="C6246" t="s">
        <v>552</v>
      </c>
      <c r="D6246" t="s">
        <v>2520</v>
      </c>
      <c r="E6246" t="s">
        <v>4186</v>
      </c>
      <c r="F6246" s="440">
        <v>46007</v>
      </c>
      <c r="G6246">
        <v>19476</v>
      </c>
      <c r="H6246" t="s">
        <v>6017</v>
      </c>
      <c r="I6246" t="s">
        <v>6085</v>
      </c>
      <c r="J6246">
        <v>0.8</v>
      </c>
      <c r="K6246" t="s">
        <v>5598</v>
      </c>
      <c r="L6246">
        <v>56</v>
      </c>
      <c r="M6246">
        <v>70</v>
      </c>
      <c r="N6246" t="s">
        <v>6085</v>
      </c>
      <c r="O6246" t="s">
        <v>460</v>
      </c>
    </row>
    <row r="6247" spans="1:15" x14ac:dyDescent="0.3">
      <c r="A6247">
        <v>188610</v>
      </c>
      <c r="B6247">
        <v>122</v>
      </c>
      <c r="C6247" t="s">
        <v>552</v>
      </c>
      <c r="D6247" t="s">
        <v>2520</v>
      </c>
      <c r="E6247" t="s">
        <v>4186</v>
      </c>
      <c r="F6247" s="440">
        <v>46007</v>
      </c>
      <c r="G6247">
        <v>19480</v>
      </c>
      <c r="H6247" t="s">
        <v>5936</v>
      </c>
      <c r="I6247" t="s">
        <v>6085</v>
      </c>
      <c r="J6247">
        <v>0.8</v>
      </c>
      <c r="K6247" t="s">
        <v>5598</v>
      </c>
      <c r="L6247">
        <v>11.2</v>
      </c>
      <c r="M6247">
        <v>14</v>
      </c>
      <c r="N6247" t="s">
        <v>6085</v>
      </c>
      <c r="O6247" t="s">
        <v>460</v>
      </c>
    </row>
    <row r="6248" spans="1:15" x14ac:dyDescent="0.3">
      <c r="A6248">
        <v>188610</v>
      </c>
      <c r="B6248">
        <v>122</v>
      </c>
      <c r="C6248" t="s">
        <v>552</v>
      </c>
      <c r="D6248" t="s">
        <v>2520</v>
      </c>
      <c r="E6248" t="s">
        <v>4186</v>
      </c>
      <c r="F6248" s="440">
        <v>46007</v>
      </c>
      <c r="G6248">
        <v>19488</v>
      </c>
      <c r="H6248" t="s">
        <v>5930</v>
      </c>
      <c r="I6248" t="s">
        <v>6085</v>
      </c>
      <c r="J6248">
        <v>1</v>
      </c>
      <c r="K6248" t="s">
        <v>5598</v>
      </c>
      <c r="L6248">
        <v>12</v>
      </c>
      <c r="M6248">
        <v>12</v>
      </c>
      <c r="N6248" t="s">
        <v>6085</v>
      </c>
      <c r="O6248" t="s">
        <v>460</v>
      </c>
    </row>
    <row r="6249" spans="1:15" x14ac:dyDescent="0.3">
      <c r="A6249">
        <v>188610</v>
      </c>
      <c r="B6249">
        <v>122</v>
      </c>
      <c r="C6249" t="s">
        <v>552</v>
      </c>
      <c r="D6249" t="s">
        <v>2520</v>
      </c>
      <c r="E6249" t="s">
        <v>4186</v>
      </c>
      <c r="F6249" s="440">
        <v>46007</v>
      </c>
      <c r="G6249">
        <v>19465</v>
      </c>
      <c r="H6249" t="s">
        <v>5953</v>
      </c>
      <c r="I6249" t="s">
        <v>6085</v>
      </c>
      <c r="J6249">
        <v>1</v>
      </c>
      <c r="K6249" t="s">
        <v>5598</v>
      </c>
      <c r="L6249">
        <v>5</v>
      </c>
      <c r="M6249">
        <v>5</v>
      </c>
      <c r="N6249" t="s">
        <v>6085</v>
      </c>
      <c r="O6249" t="s">
        <v>460</v>
      </c>
    </row>
    <row r="6250" spans="1:15" x14ac:dyDescent="0.3">
      <c r="A6250">
        <v>188610</v>
      </c>
      <c r="B6250">
        <v>122</v>
      </c>
      <c r="C6250" t="s">
        <v>552</v>
      </c>
      <c r="D6250" t="s">
        <v>2520</v>
      </c>
      <c r="E6250" t="s">
        <v>4186</v>
      </c>
      <c r="F6250" s="440">
        <v>46007</v>
      </c>
      <c r="G6250">
        <v>19503</v>
      </c>
      <c r="H6250" t="s">
        <v>6058</v>
      </c>
      <c r="I6250" t="s">
        <v>6085</v>
      </c>
      <c r="J6250">
        <v>1</v>
      </c>
      <c r="K6250" t="s">
        <v>5598</v>
      </c>
      <c r="L6250">
        <v>5.5</v>
      </c>
      <c r="M6250">
        <v>5.5</v>
      </c>
      <c r="N6250" t="s">
        <v>6085</v>
      </c>
      <c r="O6250" t="s">
        <v>460</v>
      </c>
    </row>
    <row r="6251" spans="1:15" x14ac:dyDescent="0.3">
      <c r="A6251">
        <v>188610</v>
      </c>
      <c r="B6251">
        <v>122</v>
      </c>
      <c r="C6251" t="s">
        <v>552</v>
      </c>
      <c r="D6251" t="s">
        <v>2520</v>
      </c>
      <c r="E6251" t="s">
        <v>4186</v>
      </c>
      <c r="F6251" s="440">
        <v>46007</v>
      </c>
      <c r="G6251">
        <v>19647</v>
      </c>
      <c r="H6251" t="s">
        <v>5921</v>
      </c>
      <c r="I6251" t="s">
        <v>6085</v>
      </c>
      <c r="J6251">
        <v>1</v>
      </c>
      <c r="K6251" t="s">
        <v>5598</v>
      </c>
      <c r="L6251">
        <v>6.5</v>
      </c>
      <c r="M6251">
        <v>6.5</v>
      </c>
      <c r="N6251" t="s">
        <v>6085</v>
      </c>
      <c r="O6251" t="s">
        <v>460</v>
      </c>
    </row>
    <row r="6252" spans="1:15" x14ac:dyDescent="0.3">
      <c r="A6252">
        <v>188610</v>
      </c>
      <c r="B6252">
        <v>122</v>
      </c>
      <c r="C6252" t="s">
        <v>552</v>
      </c>
      <c r="D6252" t="s">
        <v>2520</v>
      </c>
      <c r="E6252" t="s">
        <v>4186</v>
      </c>
      <c r="F6252" s="440">
        <v>46007</v>
      </c>
      <c r="G6252">
        <v>19617</v>
      </c>
      <c r="H6252" t="s">
        <v>5933</v>
      </c>
      <c r="I6252" t="s">
        <v>6085</v>
      </c>
      <c r="J6252">
        <v>0.5</v>
      </c>
      <c r="K6252" t="s">
        <v>5598</v>
      </c>
      <c r="L6252">
        <v>7.5</v>
      </c>
      <c r="M6252">
        <v>15</v>
      </c>
      <c r="N6252" t="s">
        <v>6085</v>
      </c>
      <c r="O6252" t="s">
        <v>460</v>
      </c>
    </row>
    <row r="6253" spans="1:15" x14ac:dyDescent="0.3">
      <c r="A6253">
        <v>188610</v>
      </c>
      <c r="B6253">
        <v>122</v>
      </c>
      <c r="C6253" t="s">
        <v>552</v>
      </c>
      <c r="D6253" t="s">
        <v>2520</v>
      </c>
      <c r="E6253" t="s">
        <v>4186</v>
      </c>
      <c r="F6253" s="440">
        <v>46007</v>
      </c>
      <c r="G6253">
        <v>19600</v>
      </c>
      <c r="H6253" t="s">
        <v>6121</v>
      </c>
      <c r="I6253" t="s">
        <v>6085</v>
      </c>
      <c r="J6253">
        <v>1</v>
      </c>
      <c r="K6253" t="s">
        <v>5598</v>
      </c>
      <c r="L6253">
        <v>13</v>
      </c>
      <c r="M6253">
        <v>13</v>
      </c>
      <c r="N6253" t="s">
        <v>6085</v>
      </c>
      <c r="O6253" t="s">
        <v>460</v>
      </c>
    </row>
    <row r="6254" spans="1:15" x14ac:dyDescent="0.3">
      <c r="A6254">
        <v>188610</v>
      </c>
      <c r="B6254">
        <v>122</v>
      </c>
      <c r="C6254" t="s">
        <v>552</v>
      </c>
      <c r="D6254" t="s">
        <v>2520</v>
      </c>
      <c r="E6254" t="s">
        <v>4186</v>
      </c>
      <c r="F6254" s="440">
        <v>46007</v>
      </c>
      <c r="G6254">
        <v>19500</v>
      </c>
      <c r="H6254" t="s">
        <v>6446</v>
      </c>
      <c r="I6254" t="s">
        <v>6085</v>
      </c>
      <c r="J6254">
        <v>1</v>
      </c>
      <c r="K6254" t="s">
        <v>5598</v>
      </c>
      <c r="L6254">
        <v>7.5</v>
      </c>
      <c r="M6254">
        <v>7.5</v>
      </c>
      <c r="N6254" t="s">
        <v>6085</v>
      </c>
      <c r="O6254" t="s">
        <v>460</v>
      </c>
    </row>
    <row r="6255" spans="1:15" x14ac:dyDescent="0.3">
      <c r="A6255">
        <v>188610</v>
      </c>
      <c r="B6255">
        <v>122</v>
      </c>
      <c r="C6255" t="s">
        <v>552</v>
      </c>
      <c r="D6255" t="s">
        <v>2520</v>
      </c>
      <c r="E6255" t="s">
        <v>4186</v>
      </c>
      <c r="F6255" s="440">
        <v>46007</v>
      </c>
      <c r="G6255">
        <v>23113</v>
      </c>
      <c r="H6255" t="s">
        <v>5985</v>
      </c>
      <c r="I6255" t="s">
        <v>6085</v>
      </c>
      <c r="J6255">
        <v>1</v>
      </c>
      <c r="K6255" t="s">
        <v>5598</v>
      </c>
      <c r="L6255">
        <v>9</v>
      </c>
      <c r="M6255">
        <v>9</v>
      </c>
      <c r="N6255" t="s">
        <v>6085</v>
      </c>
      <c r="O6255" t="s">
        <v>460</v>
      </c>
    </row>
    <row r="6256" spans="1:15" x14ac:dyDescent="0.3">
      <c r="A6256">
        <v>188610</v>
      </c>
      <c r="B6256">
        <v>122</v>
      </c>
      <c r="C6256" t="s">
        <v>552</v>
      </c>
      <c r="D6256" t="s">
        <v>2520</v>
      </c>
      <c r="E6256" t="s">
        <v>4186</v>
      </c>
      <c r="F6256" s="440">
        <v>46007</v>
      </c>
      <c r="G6256">
        <v>23108</v>
      </c>
      <c r="H6256" t="s">
        <v>5986</v>
      </c>
      <c r="I6256" t="s">
        <v>6085</v>
      </c>
      <c r="J6256">
        <v>0.2</v>
      </c>
      <c r="K6256" t="s">
        <v>5598</v>
      </c>
      <c r="L6256">
        <v>11</v>
      </c>
      <c r="M6256">
        <v>55</v>
      </c>
      <c r="N6256" t="s">
        <v>6085</v>
      </c>
      <c r="O6256" t="s">
        <v>460</v>
      </c>
    </row>
    <row r="6257" spans="1:15" x14ac:dyDescent="0.3">
      <c r="A6257">
        <v>188610</v>
      </c>
      <c r="B6257">
        <v>122</v>
      </c>
      <c r="C6257" t="s">
        <v>552</v>
      </c>
      <c r="D6257" t="s">
        <v>2520</v>
      </c>
      <c r="E6257" t="s">
        <v>4186</v>
      </c>
      <c r="F6257" s="440">
        <v>46007</v>
      </c>
      <c r="G6257">
        <v>23359</v>
      </c>
      <c r="H6257" t="s">
        <v>5939</v>
      </c>
      <c r="I6257" t="s">
        <v>6085</v>
      </c>
      <c r="J6257">
        <v>12</v>
      </c>
      <c r="K6257" t="s">
        <v>5598</v>
      </c>
      <c r="L6257">
        <v>36</v>
      </c>
      <c r="M6257">
        <v>3</v>
      </c>
      <c r="N6257" t="s">
        <v>6085</v>
      </c>
      <c r="O6257" t="s">
        <v>460</v>
      </c>
    </row>
    <row r="6258" spans="1:15" x14ac:dyDescent="0.3">
      <c r="A6258">
        <v>188610</v>
      </c>
      <c r="B6258">
        <v>122</v>
      </c>
      <c r="C6258" t="s">
        <v>552</v>
      </c>
      <c r="D6258" t="s">
        <v>2520</v>
      </c>
      <c r="E6258" t="s">
        <v>4186</v>
      </c>
      <c r="F6258" s="440">
        <v>46007</v>
      </c>
      <c r="G6258">
        <v>23361</v>
      </c>
      <c r="H6258" t="s">
        <v>5937</v>
      </c>
      <c r="I6258" t="s">
        <v>6085</v>
      </c>
      <c r="J6258">
        <v>30</v>
      </c>
      <c r="K6258" t="s">
        <v>5598</v>
      </c>
      <c r="L6258">
        <v>93</v>
      </c>
      <c r="M6258">
        <v>3.1</v>
      </c>
      <c r="N6258" t="s">
        <v>6085</v>
      </c>
      <c r="O6258" t="s">
        <v>460</v>
      </c>
    </row>
    <row r="6259" spans="1:15" x14ac:dyDescent="0.3">
      <c r="A6259">
        <v>188610</v>
      </c>
      <c r="B6259">
        <v>122</v>
      </c>
      <c r="C6259" t="s">
        <v>552</v>
      </c>
      <c r="D6259" t="s">
        <v>2520</v>
      </c>
      <c r="E6259" t="s">
        <v>4186</v>
      </c>
      <c r="F6259" s="440">
        <v>46007</v>
      </c>
      <c r="G6259">
        <v>23236</v>
      </c>
      <c r="H6259" t="s">
        <v>5934</v>
      </c>
      <c r="I6259" t="s">
        <v>6085</v>
      </c>
      <c r="J6259">
        <v>1</v>
      </c>
      <c r="K6259" t="s">
        <v>5598</v>
      </c>
      <c r="L6259">
        <v>5</v>
      </c>
      <c r="M6259">
        <v>5</v>
      </c>
      <c r="N6259" t="s">
        <v>6085</v>
      </c>
      <c r="O6259" t="s">
        <v>460</v>
      </c>
    </row>
    <row r="6260" spans="1:15" x14ac:dyDescent="0.3">
      <c r="A6260">
        <v>188610</v>
      </c>
      <c r="B6260">
        <v>122</v>
      </c>
      <c r="C6260" t="s">
        <v>552</v>
      </c>
      <c r="D6260" t="s">
        <v>2520</v>
      </c>
      <c r="E6260" t="s">
        <v>4186</v>
      </c>
      <c r="F6260" s="440">
        <v>46007</v>
      </c>
      <c r="G6260">
        <v>23095</v>
      </c>
      <c r="H6260" t="s">
        <v>5942</v>
      </c>
      <c r="I6260" t="s">
        <v>6085</v>
      </c>
      <c r="J6260">
        <v>100</v>
      </c>
      <c r="K6260" t="s">
        <v>5613</v>
      </c>
      <c r="L6260">
        <v>94</v>
      </c>
      <c r="M6260">
        <v>0.94</v>
      </c>
      <c r="N6260" t="s">
        <v>6085</v>
      </c>
      <c r="O6260" t="s">
        <v>460</v>
      </c>
    </row>
    <row r="6261" spans="1:15" x14ac:dyDescent="0.3">
      <c r="A6261">
        <v>188610</v>
      </c>
      <c r="B6261">
        <v>122</v>
      </c>
      <c r="C6261" t="s">
        <v>552</v>
      </c>
      <c r="D6261" t="s">
        <v>2520</v>
      </c>
      <c r="E6261" t="s">
        <v>4186</v>
      </c>
      <c r="F6261" s="440">
        <v>46007</v>
      </c>
      <c r="G6261">
        <v>23390</v>
      </c>
      <c r="H6261" t="s">
        <v>5922</v>
      </c>
      <c r="I6261" t="s">
        <v>6085</v>
      </c>
      <c r="J6261">
        <v>8</v>
      </c>
      <c r="K6261" t="s">
        <v>5598</v>
      </c>
      <c r="L6261">
        <v>72</v>
      </c>
      <c r="M6261">
        <v>9</v>
      </c>
      <c r="N6261" t="s">
        <v>6085</v>
      </c>
      <c r="O6261" t="s">
        <v>460</v>
      </c>
    </row>
    <row r="6262" spans="1:15" x14ac:dyDescent="0.3">
      <c r="A6262">
        <v>188610</v>
      </c>
      <c r="B6262">
        <v>122</v>
      </c>
      <c r="C6262" t="s">
        <v>552</v>
      </c>
      <c r="D6262" t="s">
        <v>2520</v>
      </c>
      <c r="E6262" t="s">
        <v>4186</v>
      </c>
      <c r="F6262" s="440">
        <v>46007</v>
      </c>
      <c r="G6262">
        <v>24037</v>
      </c>
      <c r="H6262" t="s">
        <v>6116</v>
      </c>
      <c r="I6262" t="s">
        <v>6085</v>
      </c>
      <c r="J6262">
        <v>2</v>
      </c>
      <c r="K6262" t="s">
        <v>5598</v>
      </c>
      <c r="L6262">
        <v>40</v>
      </c>
      <c r="M6262">
        <v>20</v>
      </c>
      <c r="N6262" t="s">
        <v>6085</v>
      </c>
      <c r="O6262" t="s">
        <v>460</v>
      </c>
    </row>
    <row r="6263" spans="1:15" x14ac:dyDescent="0.3">
      <c r="A6263">
        <v>188610</v>
      </c>
      <c r="B6263">
        <v>122</v>
      </c>
      <c r="C6263" t="s">
        <v>552</v>
      </c>
      <c r="D6263" t="s">
        <v>2520</v>
      </c>
      <c r="E6263" t="s">
        <v>4186</v>
      </c>
      <c r="F6263" s="440">
        <v>46007</v>
      </c>
      <c r="G6263">
        <v>19472</v>
      </c>
      <c r="H6263" t="s">
        <v>6064</v>
      </c>
      <c r="I6263" t="s">
        <v>6085</v>
      </c>
      <c r="J6263">
        <v>2</v>
      </c>
      <c r="K6263" t="s">
        <v>5598</v>
      </c>
      <c r="L6263">
        <v>26</v>
      </c>
      <c r="M6263">
        <v>13</v>
      </c>
      <c r="N6263" t="s">
        <v>6085</v>
      </c>
      <c r="O6263" t="s">
        <v>460</v>
      </c>
    </row>
    <row r="6264" spans="1:15" x14ac:dyDescent="0.3">
      <c r="A6264">
        <v>188610</v>
      </c>
      <c r="B6264">
        <v>122</v>
      </c>
      <c r="C6264" t="s">
        <v>552</v>
      </c>
      <c r="D6264" t="s">
        <v>2520</v>
      </c>
      <c r="E6264" t="s">
        <v>4186</v>
      </c>
      <c r="F6264" s="440">
        <v>46007</v>
      </c>
      <c r="G6264">
        <v>19539</v>
      </c>
      <c r="H6264" t="s">
        <v>6159</v>
      </c>
      <c r="I6264" t="s">
        <v>6085</v>
      </c>
      <c r="J6264">
        <v>10</v>
      </c>
      <c r="K6264" t="s">
        <v>5598</v>
      </c>
      <c r="L6264">
        <v>45</v>
      </c>
      <c r="M6264">
        <v>4.5</v>
      </c>
      <c r="N6264" t="s">
        <v>6085</v>
      </c>
      <c r="O6264" t="s">
        <v>460</v>
      </c>
    </row>
    <row r="6265" spans="1:15" x14ac:dyDescent="0.3">
      <c r="A6265">
        <v>188607</v>
      </c>
      <c r="B6265">
        <v>122</v>
      </c>
      <c r="C6265" t="s">
        <v>552</v>
      </c>
      <c r="D6265" t="s">
        <v>2704</v>
      </c>
      <c r="E6265" t="s">
        <v>4187</v>
      </c>
      <c r="F6265" s="440">
        <v>46007</v>
      </c>
      <c r="G6265">
        <v>19634</v>
      </c>
      <c r="H6265" t="s">
        <v>5925</v>
      </c>
      <c r="I6265" t="s">
        <v>6085</v>
      </c>
      <c r="J6265">
        <v>2</v>
      </c>
      <c r="K6265" t="s">
        <v>5598</v>
      </c>
      <c r="L6265">
        <v>10.16</v>
      </c>
      <c r="M6265">
        <v>5.08</v>
      </c>
      <c r="N6265" t="s">
        <v>6085</v>
      </c>
      <c r="O6265" t="s">
        <v>460</v>
      </c>
    </row>
    <row r="6266" spans="1:15" x14ac:dyDescent="0.3">
      <c r="A6266">
        <v>188607</v>
      </c>
      <c r="B6266">
        <v>122</v>
      </c>
      <c r="C6266" t="s">
        <v>552</v>
      </c>
      <c r="D6266" t="s">
        <v>2704</v>
      </c>
      <c r="E6266" t="s">
        <v>4187</v>
      </c>
      <c r="F6266" s="440">
        <v>46007</v>
      </c>
      <c r="G6266">
        <v>19562</v>
      </c>
      <c r="H6266" t="s">
        <v>5946</v>
      </c>
      <c r="I6266" t="s">
        <v>6085</v>
      </c>
      <c r="J6266">
        <v>1</v>
      </c>
      <c r="K6266" t="s">
        <v>5598</v>
      </c>
      <c r="L6266">
        <v>14.5</v>
      </c>
      <c r="M6266">
        <v>14.5</v>
      </c>
      <c r="N6266" t="s">
        <v>6085</v>
      </c>
      <c r="O6266" t="s">
        <v>460</v>
      </c>
    </row>
    <row r="6267" spans="1:15" x14ac:dyDescent="0.3">
      <c r="A6267">
        <v>188607</v>
      </c>
      <c r="B6267">
        <v>122</v>
      </c>
      <c r="C6267" t="s">
        <v>552</v>
      </c>
      <c r="D6267" t="s">
        <v>2704</v>
      </c>
      <c r="E6267" t="s">
        <v>4187</v>
      </c>
      <c r="F6267" s="440">
        <v>46007</v>
      </c>
      <c r="G6267">
        <v>19572</v>
      </c>
      <c r="H6267" t="s">
        <v>5945</v>
      </c>
      <c r="I6267" t="s">
        <v>6085</v>
      </c>
      <c r="J6267">
        <v>0.5</v>
      </c>
      <c r="K6267" t="s">
        <v>5598</v>
      </c>
      <c r="L6267">
        <v>8.6999999999999993</v>
      </c>
      <c r="M6267">
        <v>17.399999999999999</v>
      </c>
      <c r="N6267" t="s">
        <v>6085</v>
      </c>
      <c r="O6267" t="s">
        <v>460</v>
      </c>
    </row>
    <row r="6268" spans="1:15" x14ac:dyDescent="0.3">
      <c r="A6268">
        <v>188607</v>
      </c>
      <c r="B6268">
        <v>122</v>
      </c>
      <c r="C6268" t="s">
        <v>552</v>
      </c>
      <c r="D6268" t="s">
        <v>2704</v>
      </c>
      <c r="E6268" t="s">
        <v>4187</v>
      </c>
      <c r="F6268" s="440">
        <v>46007</v>
      </c>
      <c r="G6268">
        <v>19751</v>
      </c>
      <c r="H6268" t="s">
        <v>5938</v>
      </c>
      <c r="I6268" t="s">
        <v>6085</v>
      </c>
      <c r="J6268">
        <v>12</v>
      </c>
      <c r="K6268" t="s">
        <v>5598</v>
      </c>
      <c r="L6268">
        <v>108.72</v>
      </c>
      <c r="M6268">
        <v>9.06</v>
      </c>
      <c r="N6268" t="s">
        <v>6085</v>
      </c>
      <c r="O6268" t="s">
        <v>460</v>
      </c>
    </row>
    <row r="6269" spans="1:15" x14ac:dyDescent="0.3">
      <c r="A6269">
        <v>188607</v>
      </c>
      <c r="B6269">
        <v>122</v>
      </c>
      <c r="C6269" t="s">
        <v>552</v>
      </c>
      <c r="D6269" t="s">
        <v>2704</v>
      </c>
      <c r="E6269" t="s">
        <v>4187</v>
      </c>
      <c r="F6269" s="440">
        <v>46007</v>
      </c>
      <c r="G6269">
        <v>19759</v>
      </c>
      <c r="H6269" t="s">
        <v>6016</v>
      </c>
      <c r="I6269" t="s">
        <v>6085</v>
      </c>
      <c r="J6269">
        <v>10</v>
      </c>
      <c r="K6269" t="s">
        <v>5598</v>
      </c>
      <c r="L6269">
        <v>109.5</v>
      </c>
      <c r="M6269">
        <v>10.95</v>
      </c>
      <c r="N6269" t="s">
        <v>6085</v>
      </c>
      <c r="O6269" t="s">
        <v>460</v>
      </c>
    </row>
    <row r="6270" spans="1:15" x14ac:dyDescent="0.3">
      <c r="A6270">
        <v>188607</v>
      </c>
      <c r="B6270">
        <v>122</v>
      </c>
      <c r="C6270" t="s">
        <v>552</v>
      </c>
      <c r="D6270" t="s">
        <v>2704</v>
      </c>
      <c r="E6270" t="s">
        <v>4187</v>
      </c>
      <c r="F6270" s="440">
        <v>46007</v>
      </c>
      <c r="G6270">
        <v>23198</v>
      </c>
      <c r="H6270" t="s">
        <v>5947</v>
      </c>
      <c r="I6270" t="s">
        <v>6085</v>
      </c>
      <c r="J6270">
        <v>1</v>
      </c>
      <c r="K6270" t="s">
        <v>5598</v>
      </c>
      <c r="L6270">
        <v>14.5</v>
      </c>
      <c r="M6270">
        <v>14.5</v>
      </c>
      <c r="N6270" t="s">
        <v>6085</v>
      </c>
      <c r="O6270" t="s">
        <v>460</v>
      </c>
    </row>
    <row r="6271" spans="1:15" x14ac:dyDescent="0.3">
      <c r="A6271">
        <v>188607</v>
      </c>
      <c r="B6271">
        <v>122</v>
      </c>
      <c r="C6271" t="s">
        <v>552</v>
      </c>
      <c r="D6271" t="s">
        <v>2704</v>
      </c>
      <c r="E6271" t="s">
        <v>4187</v>
      </c>
      <c r="F6271" s="440">
        <v>46007</v>
      </c>
      <c r="G6271">
        <v>25555</v>
      </c>
      <c r="H6271" t="s">
        <v>6429</v>
      </c>
      <c r="I6271" t="s">
        <v>6085</v>
      </c>
      <c r="J6271">
        <v>20</v>
      </c>
      <c r="K6271" t="s">
        <v>5598</v>
      </c>
      <c r="L6271">
        <v>74</v>
      </c>
      <c r="M6271">
        <v>3.7</v>
      </c>
      <c r="N6271" t="s">
        <v>6085</v>
      </c>
      <c r="O6271" t="s">
        <v>460</v>
      </c>
    </row>
    <row r="6272" spans="1:15" x14ac:dyDescent="0.3">
      <c r="A6272">
        <v>188607</v>
      </c>
      <c r="B6272">
        <v>122</v>
      </c>
      <c r="C6272" t="s">
        <v>552</v>
      </c>
      <c r="D6272" t="s">
        <v>2704</v>
      </c>
      <c r="E6272" t="s">
        <v>4187</v>
      </c>
      <c r="F6272" s="440">
        <v>46007</v>
      </c>
      <c r="G6272">
        <v>23389</v>
      </c>
      <c r="H6272" t="s">
        <v>5923</v>
      </c>
      <c r="I6272" t="s">
        <v>6085</v>
      </c>
      <c r="J6272">
        <v>5</v>
      </c>
      <c r="K6272" t="s">
        <v>5598</v>
      </c>
      <c r="L6272">
        <v>25.95</v>
      </c>
      <c r="M6272">
        <v>5.19</v>
      </c>
      <c r="N6272" t="s">
        <v>6085</v>
      </c>
      <c r="O6272" t="s">
        <v>460</v>
      </c>
    </row>
    <row r="6273" spans="1:15" x14ac:dyDescent="0.3">
      <c r="A6273">
        <v>188605</v>
      </c>
      <c r="B6273">
        <v>122</v>
      </c>
      <c r="C6273" t="s">
        <v>552</v>
      </c>
      <c r="D6273" t="s">
        <v>2995</v>
      </c>
      <c r="E6273" t="s">
        <v>4188</v>
      </c>
      <c r="F6273" s="440">
        <v>46007</v>
      </c>
      <c r="G6273">
        <v>18353</v>
      </c>
      <c r="H6273" t="s">
        <v>5747</v>
      </c>
      <c r="I6273" t="s">
        <v>4764</v>
      </c>
      <c r="J6273">
        <v>36</v>
      </c>
      <c r="K6273" t="s">
        <v>5601</v>
      </c>
      <c r="L6273">
        <v>6476.76</v>
      </c>
      <c r="M6273">
        <v>179.91</v>
      </c>
      <c r="N6273" t="s">
        <v>4764</v>
      </c>
      <c r="O6273" t="s">
        <v>460</v>
      </c>
    </row>
    <row r="6274" spans="1:15" x14ac:dyDescent="0.3">
      <c r="A6274">
        <v>188602</v>
      </c>
      <c r="B6274">
        <v>122</v>
      </c>
      <c r="C6274" t="s">
        <v>552</v>
      </c>
      <c r="D6274" t="s">
        <v>2754</v>
      </c>
      <c r="E6274" t="s">
        <v>4189</v>
      </c>
      <c r="F6274" s="440">
        <v>46007</v>
      </c>
      <c r="G6274">
        <v>18589</v>
      </c>
      <c r="H6274" t="s">
        <v>5722</v>
      </c>
      <c r="I6274" t="s">
        <v>4764</v>
      </c>
      <c r="J6274">
        <v>15</v>
      </c>
      <c r="K6274" t="s">
        <v>5605</v>
      </c>
      <c r="L6274">
        <v>1033.6500000000001</v>
      </c>
      <c r="M6274">
        <v>68.91</v>
      </c>
      <c r="N6274" t="s">
        <v>4764</v>
      </c>
      <c r="O6274" t="s">
        <v>460</v>
      </c>
    </row>
    <row r="6275" spans="1:15" x14ac:dyDescent="0.3">
      <c r="A6275">
        <v>188602</v>
      </c>
      <c r="B6275">
        <v>122</v>
      </c>
      <c r="C6275" t="s">
        <v>552</v>
      </c>
      <c r="D6275" t="s">
        <v>2754</v>
      </c>
      <c r="E6275" t="s">
        <v>4189</v>
      </c>
      <c r="F6275" s="440">
        <v>46007</v>
      </c>
      <c r="G6275">
        <v>17905</v>
      </c>
      <c r="H6275" t="s">
        <v>5817</v>
      </c>
      <c r="I6275" t="s">
        <v>4764</v>
      </c>
      <c r="J6275">
        <v>12</v>
      </c>
      <c r="K6275" t="s">
        <v>5605</v>
      </c>
      <c r="L6275">
        <v>243.36</v>
      </c>
      <c r="M6275">
        <v>20.28</v>
      </c>
      <c r="N6275" t="s">
        <v>4764</v>
      </c>
      <c r="O6275" t="s">
        <v>460</v>
      </c>
    </row>
    <row r="6276" spans="1:15" x14ac:dyDescent="0.3">
      <c r="A6276">
        <v>188602</v>
      </c>
      <c r="B6276">
        <v>122</v>
      </c>
      <c r="C6276" t="s">
        <v>552</v>
      </c>
      <c r="D6276" t="s">
        <v>2754</v>
      </c>
      <c r="E6276" t="s">
        <v>4189</v>
      </c>
      <c r="F6276" s="440">
        <v>46007</v>
      </c>
      <c r="G6276">
        <v>17886</v>
      </c>
      <c r="H6276" t="s">
        <v>5820</v>
      </c>
      <c r="I6276" t="s">
        <v>4764</v>
      </c>
      <c r="J6276">
        <v>12</v>
      </c>
      <c r="K6276" t="s">
        <v>5605</v>
      </c>
      <c r="L6276">
        <v>278.88</v>
      </c>
      <c r="M6276">
        <v>23.24</v>
      </c>
      <c r="N6276" t="s">
        <v>4764</v>
      </c>
      <c r="O6276" t="s">
        <v>460</v>
      </c>
    </row>
    <row r="6277" spans="1:15" x14ac:dyDescent="0.3">
      <c r="A6277">
        <v>188599</v>
      </c>
      <c r="B6277">
        <v>122</v>
      </c>
      <c r="C6277" t="s">
        <v>552</v>
      </c>
      <c r="D6277" t="s">
        <v>2819</v>
      </c>
      <c r="E6277" t="s">
        <v>4190</v>
      </c>
      <c r="F6277" s="440">
        <v>46007</v>
      </c>
      <c r="G6277">
        <v>25478</v>
      </c>
      <c r="H6277" t="s">
        <v>5656</v>
      </c>
      <c r="I6277" t="s">
        <v>6085</v>
      </c>
      <c r="J6277">
        <v>60</v>
      </c>
      <c r="K6277" t="s">
        <v>5613</v>
      </c>
      <c r="L6277">
        <v>477</v>
      </c>
      <c r="M6277">
        <v>7.95</v>
      </c>
      <c r="N6277" t="s">
        <v>4764</v>
      </c>
      <c r="O6277" t="s">
        <v>460</v>
      </c>
    </row>
    <row r="6278" spans="1:15" x14ac:dyDescent="0.3">
      <c r="A6278">
        <v>188597</v>
      </c>
      <c r="B6278">
        <v>122</v>
      </c>
      <c r="C6278" t="s">
        <v>552</v>
      </c>
      <c r="D6278" t="s">
        <v>3843</v>
      </c>
      <c r="E6278" t="s">
        <v>4191</v>
      </c>
      <c r="F6278" s="440">
        <v>46007</v>
      </c>
      <c r="G6278">
        <v>17190</v>
      </c>
      <c r="H6278" t="s">
        <v>6177</v>
      </c>
      <c r="I6278" t="s">
        <v>6097</v>
      </c>
      <c r="J6278">
        <v>5</v>
      </c>
      <c r="K6278" t="s">
        <v>5605</v>
      </c>
      <c r="L6278">
        <v>40.299999999999997</v>
      </c>
      <c r="M6278">
        <v>8.06</v>
      </c>
      <c r="N6278" t="s">
        <v>6099</v>
      </c>
      <c r="O6278" t="s">
        <v>460</v>
      </c>
    </row>
    <row r="6279" spans="1:15" x14ac:dyDescent="0.3">
      <c r="A6279">
        <v>188597</v>
      </c>
      <c r="B6279">
        <v>122</v>
      </c>
      <c r="C6279" t="s">
        <v>552</v>
      </c>
      <c r="D6279" t="s">
        <v>3843</v>
      </c>
      <c r="E6279" t="s">
        <v>4191</v>
      </c>
      <c r="F6279" s="440">
        <v>46007</v>
      </c>
      <c r="G6279">
        <v>17196</v>
      </c>
      <c r="H6279" t="s">
        <v>6192</v>
      </c>
      <c r="I6279" t="s">
        <v>6097</v>
      </c>
      <c r="J6279">
        <v>4</v>
      </c>
      <c r="K6279" t="s">
        <v>5605</v>
      </c>
      <c r="L6279">
        <v>25.4</v>
      </c>
      <c r="M6279">
        <v>6.35</v>
      </c>
      <c r="N6279" t="s">
        <v>6099</v>
      </c>
      <c r="O6279" t="s">
        <v>460</v>
      </c>
    </row>
    <row r="6280" spans="1:15" x14ac:dyDescent="0.3">
      <c r="A6280">
        <v>188597</v>
      </c>
      <c r="B6280">
        <v>122</v>
      </c>
      <c r="C6280" t="s">
        <v>552</v>
      </c>
      <c r="D6280" t="s">
        <v>3843</v>
      </c>
      <c r="E6280" t="s">
        <v>4191</v>
      </c>
      <c r="F6280" s="440">
        <v>46007</v>
      </c>
      <c r="G6280">
        <v>17535</v>
      </c>
      <c r="H6280" t="s">
        <v>6127</v>
      </c>
      <c r="I6280" t="s">
        <v>6097</v>
      </c>
      <c r="J6280">
        <v>1</v>
      </c>
      <c r="K6280" t="s">
        <v>5613</v>
      </c>
      <c r="L6280">
        <v>124.86</v>
      </c>
      <c r="M6280">
        <v>124.86</v>
      </c>
      <c r="N6280" t="s">
        <v>6099</v>
      </c>
      <c r="O6280" t="s">
        <v>460</v>
      </c>
    </row>
    <row r="6281" spans="1:15" x14ac:dyDescent="0.3">
      <c r="A6281">
        <v>188597</v>
      </c>
      <c r="B6281">
        <v>122</v>
      </c>
      <c r="C6281" t="s">
        <v>552</v>
      </c>
      <c r="D6281" t="s">
        <v>3843</v>
      </c>
      <c r="E6281" t="s">
        <v>4191</v>
      </c>
      <c r="F6281" s="440">
        <v>46007</v>
      </c>
      <c r="G6281">
        <v>27393</v>
      </c>
      <c r="H6281" t="s">
        <v>6133</v>
      </c>
      <c r="I6281" t="s">
        <v>6097</v>
      </c>
      <c r="J6281">
        <v>3</v>
      </c>
      <c r="K6281" t="s">
        <v>5613</v>
      </c>
      <c r="L6281">
        <v>60.6</v>
      </c>
      <c r="M6281">
        <v>20.2</v>
      </c>
      <c r="N6281" t="s">
        <v>6099</v>
      </c>
      <c r="O6281" t="s">
        <v>460</v>
      </c>
    </row>
    <row r="6282" spans="1:15" x14ac:dyDescent="0.3">
      <c r="A6282">
        <v>188596</v>
      </c>
      <c r="B6282">
        <v>122</v>
      </c>
      <c r="C6282" t="s">
        <v>552</v>
      </c>
      <c r="D6282" t="s">
        <v>2693</v>
      </c>
      <c r="E6282" t="s">
        <v>4192</v>
      </c>
      <c r="F6282" s="440">
        <v>46007</v>
      </c>
      <c r="G6282">
        <v>22721</v>
      </c>
      <c r="H6282" t="s">
        <v>5710</v>
      </c>
      <c r="I6282" t="s">
        <v>6085</v>
      </c>
      <c r="J6282">
        <v>10.83</v>
      </c>
      <c r="K6282" t="s">
        <v>5598</v>
      </c>
      <c r="L6282">
        <v>306.49</v>
      </c>
      <c r="M6282">
        <v>28.300091999999999</v>
      </c>
      <c r="N6282" t="s">
        <v>6085</v>
      </c>
      <c r="O6282" t="s">
        <v>460</v>
      </c>
    </row>
    <row r="6283" spans="1:15" x14ac:dyDescent="0.3">
      <c r="A6283">
        <v>188594</v>
      </c>
      <c r="B6283">
        <v>122</v>
      </c>
      <c r="C6283" t="s">
        <v>552</v>
      </c>
      <c r="D6283" t="s">
        <v>2709</v>
      </c>
      <c r="E6283" t="s">
        <v>4193</v>
      </c>
      <c r="F6283" s="440">
        <v>46007</v>
      </c>
      <c r="G6283">
        <v>23082</v>
      </c>
      <c r="H6283" t="s">
        <v>5697</v>
      </c>
      <c r="I6283" t="s">
        <v>6085</v>
      </c>
      <c r="J6283">
        <v>10</v>
      </c>
      <c r="K6283" t="s">
        <v>5598</v>
      </c>
      <c r="L6283">
        <v>789</v>
      </c>
      <c r="M6283">
        <v>78.900000000000006</v>
      </c>
      <c r="N6283" t="s">
        <v>6085</v>
      </c>
      <c r="O6283" t="s">
        <v>460</v>
      </c>
    </row>
    <row r="6284" spans="1:15" x14ac:dyDescent="0.3">
      <c r="A6284">
        <v>188591</v>
      </c>
      <c r="B6284">
        <v>122</v>
      </c>
      <c r="C6284" t="s">
        <v>552</v>
      </c>
      <c r="D6284" t="s">
        <v>3019</v>
      </c>
      <c r="E6284" t="s">
        <v>4194</v>
      </c>
      <c r="F6284" s="440">
        <v>46006</v>
      </c>
      <c r="G6284">
        <v>19034</v>
      </c>
      <c r="H6284" t="s">
        <v>5712</v>
      </c>
      <c r="I6284" t="s">
        <v>6085</v>
      </c>
      <c r="J6284">
        <v>20</v>
      </c>
      <c r="K6284" t="s">
        <v>5598</v>
      </c>
      <c r="L6284">
        <v>217</v>
      </c>
      <c r="M6284">
        <v>10.85</v>
      </c>
      <c r="N6284" t="s">
        <v>6085</v>
      </c>
      <c r="O6284" t="s">
        <v>460</v>
      </c>
    </row>
    <row r="6285" spans="1:15" x14ac:dyDescent="0.3">
      <c r="A6285">
        <v>188590</v>
      </c>
      <c r="B6285">
        <v>122</v>
      </c>
      <c r="C6285" t="s">
        <v>552</v>
      </c>
      <c r="D6285" t="s">
        <v>2749</v>
      </c>
      <c r="E6285" t="s">
        <v>2908</v>
      </c>
      <c r="F6285" s="440">
        <v>46007</v>
      </c>
      <c r="G6285">
        <v>26591</v>
      </c>
      <c r="H6285" t="s">
        <v>5834</v>
      </c>
      <c r="I6285" t="s">
        <v>6085</v>
      </c>
      <c r="J6285">
        <v>1</v>
      </c>
      <c r="K6285" t="s">
        <v>5598</v>
      </c>
      <c r="L6285">
        <v>180</v>
      </c>
      <c r="M6285">
        <v>180</v>
      </c>
      <c r="N6285" t="s">
        <v>6085</v>
      </c>
      <c r="O6285" t="s">
        <v>460</v>
      </c>
    </row>
    <row r="6286" spans="1:15" x14ac:dyDescent="0.3">
      <c r="A6286">
        <v>188589</v>
      </c>
      <c r="B6286">
        <v>122</v>
      </c>
      <c r="C6286" t="s">
        <v>552</v>
      </c>
      <c r="D6286" t="s">
        <v>3721</v>
      </c>
      <c r="E6286" t="s">
        <v>4195</v>
      </c>
      <c r="F6286" s="440">
        <v>46006</v>
      </c>
      <c r="G6286">
        <v>24816</v>
      </c>
      <c r="H6286" t="s">
        <v>6356</v>
      </c>
      <c r="I6286" t="s">
        <v>4764</v>
      </c>
      <c r="J6286">
        <v>6</v>
      </c>
      <c r="K6286" t="s">
        <v>5605</v>
      </c>
      <c r="L6286">
        <v>382.8</v>
      </c>
      <c r="M6286">
        <v>63.8</v>
      </c>
      <c r="N6286" t="s">
        <v>4764</v>
      </c>
      <c r="O6286" t="s">
        <v>460</v>
      </c>
    </row>
    <row r="6287" spans="1:15" x14ac:dyDescent="0.3">
      <c r="A6287">
        <v>188589</v>
      </c>
      <c r="B6287">
        <v>122</v>
      </c>
      <c r="C6287" t="s">
        <v>552</v>
      </c>
      <c r="D6287" t="s">
        <v>3721</v>
      </c>
      <c r="E6287" t="s">
        <v>4195</v>
      </c>
      <c r="F6287" s="440">
        <v>46006</v>
      </c>
      <c r="G6287">
        <v>24814</v>
      </c>
      <c r="H6287" t="s">
        <v>6358</v>
      </c>
      <c r="I6287" t="s">
        <v>4764</v>
      </c>
      <c r="J6287">
        <v>14</v>
      </c>
      <c r="K6287" t="s">
        <v>5605</v>
      </c>
      <c r="L6287">
        <v>546.84</v>
      </c>
      <c r="M6287">
        <v>39.06</v>
      </c>
      <c r="N6287" t="s">
        <v>4764</v>
      </c>
      <c r="O6287" t="s">
        <v>460</v>
      </c>
    </row>
    <row r="6288" spans="1:15" x14ac:dyDescent="0.3">
      <c r="A6288">
        <v>188589</v>
      </c>
      <c r="B6288">
        <v>122</v>
      </c>
      <c r="C6288" t="s">
        <v>552</v>
      </c>
      <c r="D6288" t="s">
        <v>3721</v>
      </c>
      <c r="E6288" t="s">
        <v>4195</v>
      </c>
      <c r="F6288" s="440">
        <v>46006</v>
      </c>
      <c r="G6288">
        <v>17092</v>
      </c>
      <c r="H6288" t="s">
        <v>6359</v>
      </c>
      <c r="I6288" t="s">
        <v>4764</v>
      </c>
      <c r="J6288">
        <v>28</v>
      </c>
      <c r="K6288" t="s">
        <v>5605</v>
      </c>
      <c r="L6288">
        <v>1519</v>
      </c>
      <c r="M6288">
        <v>54.25</v>
      </c>
      <c r="N6288" t="s">
        <v>4764</v>
      </c>
      <c r="O6288" t="s">
        <v>460</v>
      </c>
    </row>
    <row r="6289" spans="1:15" x14ac:dyDescent="0.3">
      <c r="A6289">
        <v>188587</v>
      </c>
      <c r="B6289">
        <v>122</v>
      </c>
      <c r="C6289" t="s">
        <v>552</v>
      </c>
      <c r="D6289" t="s">
        <v>3573</v>
      </c>
      <c r="E6289" t="s">
        <v>4196</v>
      </c>
      <c r="F6289" s="440">
        <v>46007</v>
      </c>
      <c r="G6289">
        <v>25091</v>
      </c>
      <c r="H6289" t="s">
        <v>5829</v>
      </c>
      <c r="I6289" t="s">
        <v>4764</v>
      </c>
      <c r="J6289">
        <v>12</v>
      </c>
      <c r="K6289" t="s">
        <v>5613</v>
      </c>
      <c r="L6289">
        <v>972</v>
      </c>
      <c r="M6289">
        <v>81</v>
      </c>
      <c r="N6289" t="s">
        <v>4764</v>
      </c>
      <c r="O6289" t="s">
        <v>460</v>
      </c>
    </row>
    <row r="6290" spans="1:15" x14ac:dyDescent="0.3">
      <c r="A6290">
        <v>188587</v>
      </c>
      <c r="B6290">
        <v>122</v>
      </c>
      <c r="C6290" t="s">
        <v>552</v>
      </c>
      <c r="D6290" t="s">
        <v>3573</v>
      </c>
      <c r="E6290" t="s">
        <v>4196</v>
      </c>
      <c r="F6290" s="440">
        <v>46007</v>
      </c>
      <c r="G6290">
        <v>25093</v>
      </c>
      <c r="H6290" t="s">
        <v>5823</v>
      </c>
      <c r="I6290" t="s">
        <v>4764</v>
      </c>
      <c r="J6290">
        <v>12</v>
      </c>
      <c r="K6290" t="s">
        <v>5613</v>
      </c>
      <c r="L6290">
        <v>1710</v>
      </c>
      <c r="M6290">
        <v>142.5</v>
      </c>
      <c r="N6290" t="s">
        <v>4764</v>
      </c>
      <c r="O6290" t="s">
        <v>460</v>
      </c>
    </row>
    <row r="6291" spans="1:15" x14ac:dyDescent="0.3">
      <c r="A6291">
        <v>188585</v>
      </c>
      <c r="B6291">
        <v>122</v>
      </c>
      <c r="C6291" t="s">
        <v>552</v>
      </c>
      <c r="D6291" t="s">
        <v>2773</v>
      </c>
      <c r="E6291" t="s">
        <v>4197</v>
      </c>
      <c r="F6291" s="440">
        <v>46006</v>
      </c>
      <c r="G6291">
        <v>25040</v>
      </c>
      <c r="H6291" t="s">
        <v>5832</v>
      </c>
      <c r="I6291" t="s">
        <v>4764</v>
      </c>
      <c r="J6291">
        <v>18</v>
      </c>
      <c r="K6291" t="s">
        <v>6140</v>
      </c>
      <c r="L6291">
        <v>1935.36</v>
      </c>
      <c r="M6291">
        <v>107.52</v>
      </c>
      <c r="N6291" t="s">
        <v>4764</v>
      </c>
      <c r="O6291" t="s">
        <v>460</v>
      </c>
    </row>
    <row r="6292" spans="1:15" x14ac:dyDescent="0.3">
      <c r="A6292">
        <v>188585</v>
      </c>
      <c r="B6292">
        <v>122</v>
      </c>
      <c r="C6292" t="s">
        <v>552</v>
      </c>
      <c r="D6292" t="s">
        <v>2773</v>
      </c>
      <c r="E6292" t="s">
        <v>4197</v>
      </c>
      <c r="F6292" s="440">
        <v>46006</v>
      </c>
      <c r="G6292">
        <v>25535</v>
      </c>
      <c r="H6292" t="s">
        <v>5827</v>
      </c>
      <c r="I6292" t="s">
        <v>4764</v>
      </c>
      <c r="J6292">
        <v>12</v>
      </c>
      <c r="K6292" t="s">
        <v>5601</v>
      </c>
      <c r="L6292">
        <v>1401.12</v>
      </c>
      <c r="M6292">
        <v>116.76</v>
      </c>
      <c r="N6292" t="s">
        <v>4764</v>
      </c>
      <c r="O6292" t="s">
        <v>460</v>
      </c>
    </row>
    <row r="6293" spans="1:15" x14ac:dyDescent="0.3">
      <c r="A6293">
        <v>188584</v>
      </c>
      <c r="B6293">
        <v>122</v>
      </c>
      <c r="C6293" t="s">
        <v>552</v>
      </c>
      <c r="D6293" t="s">
        <v>2832</v>
      </c>
      <c r="E6293" t="s">
        <v>4198</v>
      </c>
      <c r="F6293" s="440">
        <v>46006</v>
      </c>
      <c r="G6293">
        <v>18017</v>
      </c>
      <c r="H6293" t="s">
        <v>5863</v>
      </c>
      <c r="I6293" t="s">
        <v>4764</v>
      </c>
      <c r="J6293">
        <v>6</v>
      </c>
      <c r="K6293" t="s">
        <v>5601</v>
      </c>
      <c r="L6293">
        <v>826.8</v>
      </c>
      <c r="M6293">
        <v>137.80000000000001</v>
      </c>
      <c r="N6293" t="s">
        <v>4764</v>
      </c>
      <c r="O6293" t="s">
        <v>460</v>
      </c>
    </row>
    <row r="6294" spans="1:15" x14ac:dyDescent="0.3">
      <c r="A6294">
        <v>188584</v>
      </c>
      <c r="B6294">
        <v>122</v>
      </c>
      <c r="C6294" t="s">
        <v>552</v>
      </c>
      <c r="D6294" t="s">
        <v>2832</v>
      </c>
      <c r="E6294" t="s">
        <v>4198</v>
      </c>
      <c r="F6294" s="440">
        <v>46006</v>
      </c>
      <c r="G6294">
        <v>18018</v>
      </c>
      <c r="H6294" t="s">
        <v>5961</v>
      </c>
      <c r="I6294" t="s">
        <v>4764</v>
      </c>
      <c r="J6294">
        <v>6</v>
      </c>
      <c r="K6294" t="s">
        <v>5601</v>
      </c>
      <c r="L6294">
        <v>737.1</v>
      </c>
      <c r="M6294">
        <v>122.85</v>
      </c>
      <c r="N6294" t="s">
        <v>4764</v>
      </c>
      <c r="O6294" t="s">
        <v>460</v>
      </c>
    </row>
    <row r="6295" spans="1:15" x14ac:dyDescent="0.3">
      <c r="A6295">
        <v>188584</v>
      </c>
      <c r="B6295">
        <v>122</v>
      </c>
      <c r="C6295" t="s">
        <v>552</v>
      </c>
      <c r="D6295" t="s">
        <v>2832</v>
      </c>
      <c r="E6295" t="s">
        <v>4198</v>
      </c>
      <c r="F6295" s="440">
        <v>46006</v>
      </c>
      <c r="G6295">
        <v>17594</v>
      </c>
      <c r="H6295" t="s">
        <v>5878</v>
      </c>
      <c r="I6295" t="s">
        <v>4764</v>
      </c>
      <c r="J6295">
        <v>12</v>
      </c>
      <c r="K6295" t="s">
        <v>5601</v>
      </c>
      <c r="L6295">
        <v>780</v>
      </c>
      <c r="M6295">
        <v>65</v>
      </c>
      <c r="N6295" t="s">
        <v>4764</v>
      </c>
      <c r="O6295" t="s">
        <v>460</v>
      </c>
    </row>
    <row r="6296" spans="1:15" x14ac:dyDescent="0.3">
      <c r="A6296">
        <v>188584</v>
      </c>
      <c r="B6296">
        <v>122</v>
      </c>
      <c r="C6296" t="s">
        <v>552</v>
      </c>
      <c r="D6296" t="s">
        <v>2832</v>
      </c>
      <c r="E6296" t="s">
        <v>4198</v>
      </c>
      <c r="F6296" s="440">
        <v>46006</v>
      </c>
      <c r="G6296">
        <v>17713</v>
      </c>
      <c r="H6296" t="s">
        <v>5879</v>
      </c>
      <c r="I6296" t="s">
        <v>4764</v>
      </c>
      <c r="J6296">
        <v>12</v>
      </c>
      <c r="K6296" t="s">
        <v>5613</v>
      </c>
      <c r="L6296">
        <v>1224.5999999999999</v>
      </c>
      <c r="M6296">
        <v>102.05</v>
      </c>
      <c r="N6296" t="s">
        <v>4764</v>
      </c>
      <c r="O6296" t="s">
        <v>460</v>
      </c>
    </row>
    <row r="6297" spans="1:15" x14ac:dyDescent="0.3">
      <c r="A6297">
        <v>188580</v>
      </c>
      <c r="B6297">
        <v>122</v>
      </c>
      <c r="C6297" t="s">
        <v>552</v>
      </c>
      <c r="D6297" t="s">
        <v>2713</v>
      </c>
      <c r="E6297" t="s">
        <v>2926</v>
      </c>
      <c r="F6297" s="440">
        <v>46001</v>
      </c>
      <c r="G6297">
        <v>20941</v>
      </c>
      <c r="H6297" t="s">
        <v>5886</v>
      </c>
      <c r="I6297" t="s">
        <v>6085</v>
      </c>
      <c r="J6297">
        <v>4</v>
      </c>
      <c r="K6297" t="s">
        <v>5605</v>
      </c>
      <c r="L6297">
        <v>841.88</v>
      </c>
      <c r="M6297">
        <v>210.47</v>
      </c>
      <c r="N6297" t="s">
        <v>6085</v>
      </c>
      <c r="O6297" t="s">
        <v>460</v>
      </c>
    </row>
    <row r="6298" spans="1:15" x14ac:dyDescent="0.3">
      <c r="A6298">
        <v>188580</v>
      </c>
      <c r="B6298">
        <v>122</v>
      </c>
      <c r="C6298" t="s">
        <v>552</v>
      </c>
      <c r="D6298" t="s">
        <v>2713</v>
      </c>
      <c r="E6298" t="s">
        <v>2926</v>
      </c>
      <c r="F6298" s="440">
        <v>46001</v>
      </c>
      <c r="G6298">
        <v>20887</v>
      </c>
      <c r="H6298" t="s">
        <v>5662</v>
      </c>
      <c r="I6298" t="s">
        <v>6085</v>
      </c>
      <c r="J6298">
        <v>24</v>
      </c>
      <c r="K6298" t="s">
        <v>5625</v>
      </c>
      <c r="L6298">
        <v>816</v>
      </c>
      <c r="M6298">
        <v>34</v>
      </c>
      <c r="N6298" t="s">
        <v>6085</v>
      </c>
      <c r="O6298" t="s">
        <v>460</v>
      </c>
    </row>
    <row r="6299" spans="1:15" x14ac:dyDescent="0.3">
      <c r="A6299">
        <v>188580</v>
      </c>
      <c r="B6299">
        <v>122</v>
      </c>
      <c r="C6299" t="s">
        <v>552</v>
      </c>
      <c r="D6299" t="s">
        <v>2713</v>
      </c>
      <c r="E6299" t="s">
        <v>2926</v>
      </c>
      <c r="F6299" s="440">
        <v>46001</v>
      </c>
      <c r="G6299">
        <v>20861</v>
      </c>
      <c r="H6299" t="s">
        <v>5854</v>
      </c>
      <c r="I6299" t="s">
        <v>6085</v>
      </c>
      <c r="J6299">
        <v>7</v>
      </c>
      <c r="K6299" t="s">
        <v>5613</v>
      </c>
      <c r="L6299">
        <v>326.89999999999998</v>
      </c>
      <c r="M6299">
        <v>46.7</v>
      </c>
      <c r="N6299" t="s">
        <v>6085</v>
      </c>
      <c r="O6299" t="s">
        <v>460</v>
      </c>
    </row>
    <row r="6300" spans="1:15" x14ac:dyDescent="0.3">
      <c r="A6300">
        <v>188580</v>
      </c>
      <c r="B6300">
        <v>122</v>
      </c>
      <c r="C6300" t="s">
        <v>552</v>
      </c>
      <c r="D6300" t="s">
        <v>2713</v>
      </c>
      <c r="E6300" t="s">
        <v>2926</v>
      </c>
      <c r="F6300" s="440">
        <v>46001</v>
      </c>
      <c r="G6300">
        <v>20117</v>
      </c>
      <c r="H6300" t="s">
        <v>5857</v>
      </c>
      <c r="I6300" t="s">
        <v>6085</v>
      </c>
      <c r="J6300">
        <v>30</v>
      </c>
      <c r="K6300" t="s">
        <v>5613</v>
      </c>
      <c r="L6300">
        <v>1164</v>
      </c>
      <c r="M6300">
        <v>38.799999999999997</v>
      </c>
      <c r="N6300" t="s">
        <v>6085</v>
      </c>
      <c r="O6300" t="s">
        <v>460</v>
      </c>
    </row>
    <row r="6301" spans="1:15" x14ac:dyDescent="0.3">
      <c r="A6301">
        <v>188580</v>
      </c>
      <c r="B6301">
        <v>122</v>
      </c>
      <c r="C6301" t="s">
        <v>552</v>
      </c>
      <c r="D6301" t="s">
        <v>2713</v>
      </c>
      <c r="E6301" t="s">
        <v>2926</v>
      </c>
      <c r="F6301" s="440">
        <v>46001</v>
      </c>
      <c r="G6301">
        <v>19984</v>
      </c>
      <c r="H6301" t="s">
        <v>5669</v>
      </c>
      <c r="I6301" t="s">
        <v>6085</v>
      </c>
      <c r="J6301">
        <v>2</v>
      </c>
      <c r="K6301" t="s">
        <v>5613</v>
      </c>
      <c r="L6301">
        <v>39.6</v>
      </c>
      <c r="M6301">
        <v>19.8</v>
      </c>
      <c r="N6301" t="s">
        <v>6085</v>
      </c>
      <c r="O6301" t="s">
        <v>460</v>
      </c>
    </row>
    <row r="6302" spans="1:15" x14ac:dyDescent="0.3">
      <c r="A6302">
        <v>188580</v>
      </c>
      <c r="B6302">
        <v>122</v>
      </c>
      <c r="C6302" t="s">
        <v>552</v>
      </c>
      <c r="D6302" t="s">
        <v>2713</v>
      </c>
      <c r="E6302" t="s">
        <v>2926</v>
      </c>
      <c r="F6302" s="440">
        <v>46001</v>
      </c>
      <c r="G6302">
        <v>26187</v>
      </c>
      <c r="H6302" t="s">
        <v>5635</v>
      </c>
      <c r="I6302" t="s">
        <v>6085</v>
      </c>
      <c r="J6302">
        <v>1</v>
      </c>
      <c r="K6302" t="s">
        <v>5605</v>
      </c>
      <c r="L6302">
        <v>214.82</v>
      </c>
      <c r="M6302">
        <v>214.82</v>
      </c>
      <c r="N6302" t="s">
        <v>6085</v>
      </c>
      <c r="O6302" t="s">
        <v>460</v>
      </c>
    </row>
    <row r="6303" spans="1:15" x14ac:dyDescent="0.3">
      <c r="A6303">
        <v>188578</v>
      </c>
      <c r="B6303">
        <v>122</v>
      </c>
      <c r="C6303" t="s">
        <v>552</v>
      </c>
      <c r="D6303" t="s">
        <v>3010</v>
      </c>
      <c r="E6303" t="s">
        <v>4199</v>
      </c>
      <c r="F6303" s="440">
        <v>46000</v>
      </c>
      <c r="G6303">
        <v>17162</v>
      </c>
      <c r="H6303" t="s">
        <v>6137</v>
      </c>
      <c r="I6303" t="s">
        <v>6097</v>
      </c>
      <c r="J6303">
        <v>6</v>
      </c>
      <c r="K6303" t="s">
        <v>5613</v>
      </c>
      <c r="L6303">
        <v>354</v>
      </c>
      <c r="M6303">
        <v>59</v>
      </c>
      <c r="N6303" t="s">
        <v>6099</v>
      </c>
      <c r="O6303" t="s">
        <v>460</v>
      </c>
    </row>
    <row r="6304" spans="1:15" x14ac:dyDescent="0.3">
      <c r="A6304">
        <v>188578</v>
      </c>
      <c r="B6304">
        <v>122</v>
      </c>
      <c r="C6304" t="s">
        <v>552</v>
      </c>
      <c r="D6304" t="s">
        <v>3010</v>
      </c>
      <c r="E6304" t="s">
        <v>4199</v>
      </c>
      <c r="F6304" s="440">
        <v>46000</v>
      </c>
      <c r="G6304">
        <v>17488</v>
      </c>
      <c r="H6304" t="s">
        <v>6130</v>
      </c>
      <c r="I6304" t="s">
        <v>6097</v>
      </c>
      <c r="J6304">
        <v>3</v>
      </c>
      <c r="K6304" t="s">
        <v>5703</v>
      </c>
      <c r="L6304">
        <v>69</v>
      </c>
      <c r="M6304">
        <v>23</v>
      </c>
      <c r="N6304" t="s">
        <v>6099</v>
      </c>
      <c r="O6304" t="s">
        <v>460</v>
      </c>
    </row>
    <row r="6305" spans="1:15" x14ac:dyDescent="0.3">
      <c r="A6305">
        <v>188578</v>
      </c>
      <c r="B6305">
        <v>122</v>
      </c>
      <c r="C6305" t="s">
        <v>552</v>
      </c>
      <c r="D6305" t="s">
        <v>3010</v>
      </c>
      <c r="E6305" t="s">
        <v>4199</v>
      </c>
      <c r="F6305" s="440">
        <v>46000</v>
      </c>
      <c r="G6305">
        <v>24586</v>
      </c>
      <c r="H6305" t="s">
        <v>6285</v>
      </c>
      <c r="I6305" t="s">
        <v>6097</v>
      </c>
      <c r="J6305">
        <v>2</v>
      </c>
      <c r="K6305" t="s">
        <v>5605</v>
      </c>
      <c r="L6305">
        <v>188</v>
      </c>
      <c r="M6305">
        <v>94</v>
      </c>
      <c r="N6305" t="s">
        <v>6099</v>
      </c>
      <c r="O6305" t="s">
        <v>460</v>
      </c>
    </row>
    <row r="6306" spans="1:15" x14ac:dyDescent="0.3">
      <c r="A6306">
        <v>188578</v>
      </c>
      <c r="B6306">
        <v>122</v>
      </c>
      <c r="C6306" t="s">
        <v>552</v>
      </c>
      <c r="D6306" t="s">
        <v>3010</v>
      </c>
      <c r="E6306" t="s">
        <v>4199</v>
      </c>
      <c r="F6306" s="440">
        <v>46000</v>
      </c>
      <c r="G6306">
        <v>21665</v>
      </c>
      <c r="H6306" t="s">
        <v>6096</v>
      </c>
      <c r="I6306" t="s">
        <v>6097</v>
      </c>
      <c r="J6306">
        <v>4</v>
      </c>
      <c r="K6306" t="s">
        <v>5613</v>
      </c>
      <c r="L6306">
        <v>127.28</v>
      </c>
      <c r="M6306">
        <v>31.82</v>
      </c>
      <c r="N6306" t="s">
        <v>6099</v>
      </c>
      <c r="O6306" t="s">
        <v>460</v>
      </c>
    </row>
    <row r="6307" spans="1:15" x14ac:dyDescent="0.3">
      <c r="A6307">
        <v>188576</v>
      </c>
      <c r="B6307">
        <v>122</v>
      </c>
      <c r="C6307" t="s">
        <v>552</v>
      </c>
      <c r="D6307" t="s">
        <v>3010</v>
      </c>
      <c r="E6307" t="s">
        <v>4200</v>
      </c>
      <c r="F6307" s="440">
        <v>46000</v>
      </c>
      <c r="G6307">
        <v>17399</v>
      </c>
      <c r="H6307" t="s">
        <v>6207</v>
      </c>
      <c r="I6307" t="s">
        <v>6097</v>
      </c>
      <c r="J6307">
        <v>4</v>
      </c>
      <c r="K6307" t="s">
        <v>6098</v>
      </c>
      <c r="L6307">
        <v>75.599999999999994</v>
      </c>
      <c r="M6307">
        <v>18.899999999999999</v>
      </c>
      <c r="N6307" t="s">
        <v>6099</v>
      </c>
      <c r="O6307" t="s">
        <v>460</v>
      </c>
    </row>
    <row r="6308" spans="1:15" x14ac:dyDescent="0.3">
      <c r="A6308">
        <v>188574</v>
      </c>
      <c r="B6308">
        <v>122</v>
      </c>
      <c r="C6308" t="s">
        <v>552</v>
      </c>
      <c r="D6308" t="s">
        <v>4147</v>
      </c>
      <c r="E6308" t="s">
        <v>4201</v>
      </c>
      <c r="F6308" s="440">
        <v>46009</v>
      </c>
      <c r="G6308">
        <v>24509</v>
      </c>
      <c r="H6308" t="s">
        <v>5928</v>
      </c>
      <c r="I6308" t="s">
        <v>6085</v>
      </c>
      <c r="J6308">
        <v>1</v>
      </c>
      <c r="K6308" t="s">
        <v>5598</v>
      </c>
      <c r="L6308">
        <v>1.88</v>
      </c>
      <c r="M6308">
        <v>1.88</v>
      </c>
      <c r="N6308" t="s">
        <v>6085</v>
      </c>
      <c r="O6308" t="s">
        <v>460</v>
      </c>
    </row>
    <row r="6309" spans="1:15" x14ac:dyDescent="0.3">
      <c r="A6309">
        <v>188574</v>
      </c>
      <c r="B6309">
        <v>122</v>
      </c>
      <c r="C6309" t="s">
        <v>552</v>
      </c>
      <c r="D6309" t="s">
        <v>4147</v>
      </c>
      <c r="E6309" t="s">
        <v>4201</v>
      </c>
      <c r="F6309" s="440">
        <v>46009</v>
      </c>
      <c r="G6309">
        <v>19701</v>
      </c>
      <c r="H6309" t="s">
        <v>5980</v>
      </c>
      <c r="I6309" t="s">
        <v>6085</v>
      </c>
      <c r="J6309">
        <v>4</v>
      </c>
      <c r="K6309" t="s">
        <v>5598</v>
      </c>
      <c r="L6309">
        <v>62.4</v>
      </c>
      <c r="M6309">
        <v>15.6</v>
      </c>
      <c r="N6309" t="s">
        <v>6085</v>
      </c>
      <c r="O6309" t="s">
        <v>460</v>
      </c>
    </row>
    <row r="6310" spans="1:15" x14ac:dyDescent="0.3">
      <c r="A6310">
        <v>188574</v>
      </c>
      <c r="B6310">
        <v>122</v>
      </c>
      <c r="C6310" t="s">
        <v>552</v>
      </c>
      <c r="D6310" t="s">
        <v>4147</v>
      </c>
      <c r="E6310" t="s">
        <v>4201</v>
      </c>
      <c r="F6310" s="440">
        <v>46009</v>
      </c>
      <c r="G6310">
        <v>19743</v>
      </c>
      <c r="H6310" t="s">
        <v>5940</v>
      </c>
      <c r="I6310" t="s">
        <v>6085</v>
      </c>
      <c r="J6310">
        <v>8</v>
      </c>
      <c r="K6310" t="s">
        <v>5598</v>
      </c>
      <c r="L6310">
        <v>105.6</v>
      </c>
      <c r="M6310">
        <v>13.2</v>
      </c>
      <c r="N6310" t="s">
        <v>6085</v>
      </c>
      <c r="O6310" t="s">
        <v>460</v>
      </c>
    </row>
    <row r="6311" spans="1:15" x14ac:dyDescent="0.3">
      <c r="A6311">
        <v>188574</v>
      </c>
      <c r="B6311">
        <v>122</v>
      </c>
      <c r="C6311" t="s">
        <v>552</v>
      </c>
      <c r="D6311" t="s">
        <v>4147</v>
      </c>
      <c r="E6311" t="s">
        <v>4201</v>
      </c>
      <c r="F6311" s="440">
        <v>46009</v>
      </c>
      <c r="G6311">
        <v>19790</v>
      </c>
      <c r="H6311" t="s">
        <v>5948</v>
      </c>
      <c r="I6311" t="s">
        <v>6085</v>
      </c>
      <c r="J6311">
        <v>3</v>
      </c>
      <c r="K6311" t="s">
        <v>5598</v>
      </c>
      <c r="L6311">
        <v>106.89</v>
      </c>
      <c r="M6311">
        <v>35.630000000000003</v>
      </c>
      <c r="N6311" t="s">
        <v>6085</v>
      </c>
      <c r="O6311" t="s">
        <v>460</v>
      </c>
    </row>
    <row r="6312" spans="1:15" x14ac:dyDescent="0.3">
      <c r="A6312">
        <v>188574</v>
      </c>
      <c r="B6312">
        <v>122</v>
      </c>
      <c r="C6312" t="s">
        <v>552</v>
      </c>
      <c r="D6312" t="s">
        <v>4147</v>
      </c>
      <c r="E6312" t="s">
        <v>4201</v>
      </c>
      <c r="F6312" s="440">
        <v>46009</v>
      </c>
      <c r="G6312">
        <v>19657</v>
      </c>
      <c r="H6312" t="s">
        <v>5916</v>
      </c>
      <c r="I6312" t="s">
        <v>6085</v>
      </c>
      <c r="J6312">
        <v>3</v>
      </c>
      <c r="K6312" t="s">
        <v>5598</v>
      </c>
      <c r="L6312">
        <v>22.5</v>
      </c>
      <c r="M6312">
        <v>7.5</v>
      </c>
      <c r="N6312" t="s">
        <v>6085</v>
      </c>
      <c r="O6312" t="s">
        <v>460</v>
      </c>
    </row>
    <row r="6313" spans="1:15" x14ac:dyDescent="0.3">
      <c r="A6313">
        <v>188574</v>
      </c>
      <c r="B6313">
        <v>122</v>
      </c>
      <c r="C6313" t="s">
        <v>552</v>
      </c>
      <c r="D6313" t="s">
        <v>4147</v>
      </c>
      <c r="E6313" t="s">
        <v>4201</v>
      </c>
      <c r="F6313" s="440">
        <v>46009</v>
      </c>
      <c r="G6313">
        <v>23186</v>
      </c>
      <c r="H6313" t="s">
        <v>5955</v>
      </c>
      <c r="I6313" t="s">
        <v>6085</v>
      </c>
      <c r="J6313">
        <v>20</v>
      </c>
      <c r="K6313" t="s">
        <v>5598</v>
      </c>
      <c r="L6313">
        <v>103.2</v>
      </c>
      <c r="M6313">
        <v>5.16</v>
      </c>
      <c r="N6313" t="s">
        <v>6085</v>
      </c>
      <c r="O6313" t="s">
        <v>460</v>
      </c>
    </row>
    <row r="6314" spans="1:15" x14ac:dyDescent="0.3">
      <c r="A6314">
        <v>188574</v>
      </c>
      <c r="B6314">
        <v>122</v>
      </c>
      <c r="C6314" t="s">
        <v>552</v>
      </c>
      <c r="D6314" t="s">
        <v>4147</v>
      </c>
      <c r="E6314" t="s">
        <v>4201</v>
      </c>
      <c r="F6314" s="440">
        <v>46009</v>
      </c>
      <c r="G6314">
        <v>23330</v>
      </c>
      <c r="H6314" t="s">
        <v>6447</v>
      </c>
      <c r="I6314" t="s">
        <v>6085</v>
      </c>
      <c r="J6314">
        <v>1</v>
      </c>
      <c r="K6314" t="s">
        <v>5598</v>
      </c>
      <c r="L6314">
        <v>29</v>
      </c>
      <c r="M6314">
        <v>29</v>
      </c>
      <c r="N6314" t="s">
        <v>6085</v>
      </c>
      <c r="O6314" t="s">
        <v>460</v>
      </c>
    </row>
    <row r="6315" spans="1:15" x14ac:dyDescent="0.3">
      <c r="A6315">
        <v>188574</v>
      </c>
      <c r="B6315">
        <v>122</v>
      </c>
      <c r="C6315" t="s">
        <v>552</v>
      </c>
      <c r="D6315" t="s">
        <v>4147</v>
      </c>
      <c r="E6315" t="s">
        <v>4201</v>
      </c>
      <c r="F6315" s="440">
        <v>46009</v>
      </c>
      <c r="G6315">
        <v>23105</v>
      </c>
      <c r="H6315" t="s">
        <v>6169</v>
      </c>
      <c r="I6315" t="s">
        <v>6085</v>
      </c>
      <c r="J6315">
        <v>0.1</v>
      </c>
      <c r="K6315" t="s">
        <v>5598</v>
      </c>
      <c r="L6315">
        <v>12</v>
      </c>
      <c r="M6315">
        <v>120</v>
      </c>
      <c r="N6315" t="s">
        <v>6085</v>
      </c>
      <c r="O6315" t="s">
        <v>460</v>
      </c>
    </row>
    <row r="6316" spans="1:15" x14ac:dyDescent="0.3">
      <c r="A6316">
        <v>188574</v>
      </c>
      <c r="B6316">
        <v>122</v>
      </c>
      <c r="C6316" t="s">
        <v>552</v>
      </c>
      <c r="D6316" t="s">
        <v>4147</v>
      </c>
      <c r="E6316" t="s">
        <v>4201</v>
      </c>
      <c r="F6316" s="440">
        <v>46009</v>
      </c>
      <c r="G6316">
        <v>26425</v>
      </c>
      <c r="H6316" t="s">
        <v>5949</v>
      </c>
      <c r="I6316" t="s">
        <v>6085</v>
      </c>
      <c r="J6316">
        <v>2</v>
      </c>
      <c r="K6316" t="s">
        <v>5598</v>
      </c>
      <c r="L6316">
        <v>54</v>
      </c>
      <c r="M6316">
        <v>27</v>
      </c>
      <c r="N6316" t="s">
        <v>6085</v>
      </c>
      <c r="O6316" t="s">
        <v>460</v>
      </c>
    </row>
    <row r="6317" spans="1:15" x14ac:dyDescent="0.3">
      <c r="A6317">
        <v>188574</v>
      </c>
      <c r="B6317">
        <v>122</v>
      </c>
      <c r="C6317" t="s">
        <v>552</v>
      </c>
      <c r="D6317" t="s">
        <v>4147</v>
      </c>
      <c r="E6317" t="s">
        <v>4201</v>
      </c>
      <c r="F6317" s="440">
        <v>46009</v>
      </c>
      <c r="G6317">
        <v>23359</v>
      </c>
      <c r="H6317" t="s">
        <v>5939</v>
      </c>
      <c r="I6317" t="s">
        <v>6085</v>
      </c>
      <c r="J6317">
        <v>20</v>
      </c>
      <c r="K6317" t="s">
        <v>5598</v>
      </c>
      <c r="L6317">
        <v>60</v>
      </c>
      <c r="M6317">
        <v>3</v>
      </c>
      <c r="N6317" t="s">
        <v>6085</v>
      </c>
      <c r="O6317" t="s">
        <v>460</v>
      </c>
    </row>
    <row r="6318" spans="1:15" x14ac:dyDescent="0.3">
      <c r="A6318">
        <v>188572</v>
      </c>
      <c r="B6318">
        <v>122</v>
      </c>
      <c r="C6318" t="s">
        <v>552</v>
      </c>
      <c r="D6318" t="s">
        <v>2520</v>
      </c>
      <c r="E6318" t="s">
        <v>4202</v>
      </c>
      <c r="F6318" s="440">
        <v>46009</v>
      </c>
      <c r="G6318">
        <v>19621</v>
      </c>
      <c r="H6318" t="s">
        <v>5931</v>
      </c>
      <c r="I6318" t="s">
        <v>6085</v>
      </c>
      <c r="J6318">
        <v>3</v>
      </c>
      <c r="K6318" t="s">
        <v>5598</v>
      </c>
      <c r="L6318">
        <v>7.2</v>
      </c>
      <c r="M6318">
        <v>2.4</v>
      </c>
      <c r="N6318" t="s">
        <v>6085</v>
      </c>
      <c r="O6318" t="s">
        <v>460</v>
      </c>
    </row>
    <row r="6319" spans="1:15" x14ac:dyDescent="0.3">
      <c r="A6319">
        <v>188572</v>
      </c>
      <c r="B6319">
        <v>122</v>
      </c>
      <c r="C6319" t="s">
        <v>552</v>
      </c>
      <c r="D6319" t="s">
        <v>2520</v>
      </c>
      <c r="E6319" t="s">
        <v>4202</v>
      </c>
      <c r="F6319" s="440">
        <v>46009</v>
      </c>
      <c r="G6319">
        <v>19623</v>
      </c>
      <c r="H6319" t="s">
        <v>5929</v>
      </c>
      <c r="I6319" t="s">
        <v>6085</v>
      </c>
      <c r="J6319">
        <v>8</v>
      </c>
      <c r="K6319" t="s">
        <v>5598</v>
      </c>
      <c r="L6319">
        <v>44</v>
      </c>
      <c r="M6319">
        <v>5.5</v>
      </c>
      <c r="N6319" t="s">
        <v>6085</v>
      </c>
      <c r="O6319" t="s">
        <v>460</v>
      </c>
    </row>
    <row r="6320" spans="1:15" x14ac:dyDescent="0.3">
      <c r="A6320">
        <v>188572</v>
      </c>
      <c r="B6320">
        <v>122</v>
      </c>
      <c r="C6320" t="s">
        <v>552</v>
      </c>
      <c r="D6320" t="s">
        <v>2520</v>
      </c>
      <c r="E6320" t="s">
        <v>4202</v>
      </c>
      <c r="F6320" s="440">
        <v>46009</v>
      </c>
      <c r="G6320">
        <v>19506</v>
      </c>
      <c r="H6320" t="s">
        <v>5919</v>
      </c>
      <c r="I6320" t="s">
        <v>6085</v>
      </c>
      <c r="J6320">
        <v>0.1</v>
      </c>
      <c r="K6320" t="s">
        <v>5598</v>
      </c>
      <c r="L6320">
        <v>4</v>
      </c>
      <c r="M6320">
        <v>40</v>
      </c>
      <c r="N6320" t="s">
        <v>6085</v>
      </c>
      <c r="O6320" t="s">
        <v>460</v>
      </c>
    </row>
    <row r="6321" spans="1:15" x14ac:dyDescent="0.3">
      <c r="A6321">
        <v>188572</v>
      </c>
      <c r="B6321">
        <v>122</v>
      </c>
      <c r="C6321" t="s">
        <v>552</v>
      </c>
      <c r="D6321" t="s">
        <v>2520</v>
      </c>
      <c r="E6321" t="s">
        <v>4202</v>
      </c>
      <c r="F6321" s="440">
        <v>46009</v>
      </c>
      <c r="G6321">
        <v>19465</v>
      </c>
      <c r="H6321" t="s">
        <v>5953</v>
      </c>
      <c r="I6321" t="s">
        <v>6085</v>
      </c>
      <c r="J6321">
        <v>1</v>
      </c>
      <c r="K6321" t="s">
        <v>5598</v>
      </c>
      <c r="L6321">
        <v>4</v>
      </c>
      <c r="M6321">
        <v>4</v>
      </c>
      <c r="N6321" t="s">
        <v>6085</v>
      </c>
      <c r="O6321" t="s">
        <v>460</v>
      </c>
    </row>
    <row r="6322" spans="1:15" x14ac:dyDescent="0.3">
      <c r="A6322">
        <v>188572</v>
      </c>
      <c r="B6322">
        <v>122</v>
      </c>
      <c r="C6322" t="s">
        <v>552</v>
      </c>
      <c r="D6322" t="s">
        <v>2520</v>
      </c>
      <c r="E6322" t="s">
        <v>4202</v>
      </c>
      <c r="F6322" s="440">
        <v>46009</v>
      </c>
      <c r="G6322">
        <v>19476</v>
      </c>
      <c r="H6322" t="s">
        <v>6017</v>
      </c>
      <c r="I6322" t="s">
        <v>6085</v>
      </c>
      <c r="J6322">
        <v>0.3</v>
      </c>
      <c r="K6322" t="s">
        <v>5598</v>
      </c>
      <c r="L6322">
        <v>21</v>
      </c>
      <c r="M6322">
        <v>70</v>
      </c>
      <c r="N6322" t="s">
        <v>6085</v>
      </c>
      <c r="O6322" t="s">
        <v>460</v>
      </c>
    </row>
    <row r="6323" spans="1:15" x14ac:dyDescent="0.3">
      <c r="A6323">
        <v>188572</v>
      </c>
      <c r="B6323">
        <v>122</v>
      </c>
      <c r="C6323" t="s">
        <v>552</v>
      </c>
      <c r="D6323" t="s">
        <v>2520</v>
      </c>
      <c r="E6323" t="s">
        <v>4202</v>
      </c>
      <c r="F6323" s="440">
        <v>46009</v>
      </c>
      <c r="G6323">
        <v>19480</v>
      </c>
      <c r="H6323" t="s">
        <v>5936</v>
      </c>
      <c r="I6323" t="s">
        <v>6085</v>
      </c>
      <c r="J6323">
        <v>0.8</v>
      </c>
      <c r="K6323" t="s">
        <v>5598</v>
      </c>
      <c r="L6323">
        <v>9.6</v>
      </c>
      <c r="M6323">
        <v>12</v>
      </c>
      <c r="N6323" t="s">
        <v>6085</v>
      </c>
      <c r="O6323" t="s">
        <v>460</v>
      </c>
    </row>
    <row r="6324" spans="1:15" x14ac:dyDescent="0.3">
      <c r="A6324">
        <v>188572</v>
      </c>
      <c r="B6324">
        <v>122</v>
      </c>
      <c r="C6324" t="s">
        <v>552</v>
      </c>
      <c r="D6324" t="s">
        <v>2520</v>
      </c>
      <c r="E6324" t="s">
        <v>4202</v>
      </c>
      <c r="F6324" s="440">
        <v>46009</v>
      </c>
      <c r="G6324">
        <v>19485</v>
      </c>
      <c r="H6324" t="s">
        <v>5935</v>
      </c>
      <c r="I6324" t="s">
        <v>6085</v>
      </c>
      <c r="J6324">
        <v>0.2</v>
      </c>
      <c r="K6324" t="s">
        <v>5598</v>
      </c>
      <c r="L6324">
        <v>7</v>
      </c>
      <c r="M6324">
        <v>35</v>
      </c>
      <c r="N6324" t="s">
        <v>6085</v>
      </c>
      <c r="O6324" t="s">
        <v>460</v>
      </c>
    </row>
    <row r="6325" spans="1:15" x14ac:dyDescent="0.3">
      <c r="A6325">
        <v>188572</v>
      </c>
      <c r="B6325">
        <v>122</v>
      </c>
      <c r="C6325" t="s">
        <v>552</v>
      </c>
      <c r="D6325" t="s">
        <v>2520</v>
      </c>
      <c r="E6325" t="s">
        <v>4202</v>
      </c>
      <c r="F6325" s="440">
        <v>46009</v>
      </c>
      <c r="G6325">
        <v>19498</v>
      </c>
      <c r="H6325" t="s">
        <v>5979</v>
      </c>
      <c r="I6325" t="s">
        <v>6085</v>
      </c>
      <c r="J6325">
        <v>1</v>
      </c>
      <c r="K6325" t="s">
        <v>5598</v>
      </c>
      <c r="L6325">
        <v>8</v>
      </c>
      <c r="M6325">
        <v>8</v>
      </c>
      <c r="N6325" t="s">
        <v>6085</v>
      </c>
      <c r="O6325" t="s">
        <v>460</v>
      </c>
    </row>
    <row r="6326" spans="1:15" x14ac:dyDescent="0.3">
      <c r="A6326">
        <v>188572</v>
      </c>
      <c r="B6326">
        <v>122</v>
      </c>
      <c r="C6326" t="s">
        <v>552</v>
      </c>
      <c r="D6326" t="s">
        <v>2520</v>
      </c>
      <c r="E6326" t="s">
        <v>4202</v>
      </c>
      <c r="F6326" s="440">
        <v>46009</v>
      </c>
      <c r="G6326">
        <v>19505</v>
      </c>
      <c r="H6326" t="s">
        <v>5978</v>
      </c>
      <c r="I6326" t="s">
        <v>6085</v>
      </c>
      <c r="J6326">
        <v>1</v>
      </c>
      <c r="K6326" t="s">
        <v>5598</v>
      </c>
      <c r="L6326">
        <v>6</v>
      </c>
      <c r="M6326">
        <v>6</v>
      </c>
      <c r="N6326" t="s">
        <v>6085</v>
      </c>
      <c r="O6326" t="s">
        <v>460</v>
      </c>
    </row>
    <row r="6327" spans="1:15" x14ac:dyDescent="0.3">
      <c r="A6327">
        <v>188572</v>
      </c>
      <c r="B6327">
        <v>122</v>
      </c>
      <c r="C6327" t="s">
        <v>552</v>
      </c>
      <c r="D6327" t="s">
        <v>2520</v>
      </c>
      <c r="E6327" t="s">
        <v>4202</v>
      </c>
      <c r="F6327" s="440">
        <v>46009</v>
      </c>
      <c r="G6327">
        <v>19562</v>
      </c>
      <c r="H6327" t="s">
        <v>5946</v>
      </c>
      <c r="I6327" t="s">
        <v>6085</v>
      </c>
      <c r="J6327">
        <v>1</v>
      </c>
      <c r="K6327" t="s">
        <v>5598</v>
      </c>
      <c r="L6327">
        <v>14</v>
      </c>
      <c r="M6327">
        <v>14</v>
      </c>
      <c r="N6327" t="s">
        <v>6085</v>
      </c>
      <c r="O6327" t="s">
        <v>460</v>
      </c>
    </row>
    <row r="6328" spans="1:15" x14ac:dyDescent="0.3">
      <c r="A6328">
        <v>188572</v>
      </c>
      <c r="B6328">
        <v>122</v>
      </c>
      <c r="C6328" t="s">
        <v>552</v>
      </c>
      <c r="D6328" t="s">
        <v>2520</v>
      </c>
      <c r="E6328" t="s">
        <v>4202</v>
      </c>
      <c r="F6328" s="440">
        <v>46009</v>
      </c>
      <c r="G6328">
        <v>19751</v>
      </c>
      <c r="H6328" t="s">
        <v>5938</v>
      </c>
      <c r="I6328" t="s">
        <v>6085</v>
      </c>
      <c r="J6328">
        <v>7</v>
      </c>
      <c r="K6328" t="s">
        <v>5598</v>
      </c>
      <c r="L6328">
        <v>66.5</v>
      </c>
      <c r="M6328">
        <v>9.5</v>
      </c>
      <c r="N6328" t="s">
        <v>6085</v>
      </c>
      <c r="O6328" t="s">
        <v>460</v>
      </c>
    </row>
    <row r="6329" spans="1:15" x14ac:dyDescent="0.3">
      <c r="A6329">
        <v>188572</v>
      </c>
      <c r="B6329">
        <v>122</v>
      </c>
      <c r="C6329" t="s">
        <v>552</v>
      </c>
      <c r="D6329" t="s">
        <v>2520</v>
      </c>
      <c r="E6329" t="s">
        <v>4202</v>
      </c>
      <c r="F6329" s="440">
        <v>46009</v>
      </c>
      <c r="G6329">
        <v>19502</v>
      </c>
      <c r="H6329" t="s">
        <v>6015</v>
      </c>
      <c r="I6329" t="s">
        <v>6085</v>
      </c>
      <c r="J6329">
        <v>1</v>
      </c>
      <c r="K6329" t="s">
        <v>5598</v>
      </c>
      <c r="L6329">
        <v>7.5</v>
      </c>
      <c r="M6329">
        <v>7.5</v>
      </c>
      <c r="N6329" t="s">
        <v>6085</v>
      </c>
      <c r="O6329" t="s">
        <v>460</v>
      </c>
    </row>
    <row r="6330" spans="1:15" x14ac:dyDescent="0.3">
      <c r="A6330">
        <v>188572</v>
      </c>
      <c r="B6330">
        <v>122</v>
      </c>
      <c r="C6330" t="s">
        <v>552</v>
      </c>
      <c r="D6330" t="s">
        <v>2520</v>
      </c>
      <c r="E6330" t="s">
        <v>4202</v>
      </c>
      <c r="F6330" s="440">
        <v>46009</v>
      </c>
      <c r="G6330">
        <v>19503</v>
      </c>
      <c r="H6330" t="s">
        <v>6058</v>
      </c>
      <c r="I6330" t="s">
        <v>6085</v>
      </c>
      <c r="J6330">
        <v>1</v>
      </c>
      <c r="K6330" t="s">
        <v>5598</v>
      </c>
      <c r="L6330">
        <v>4.8</v>
      </c>
      <c r="M6330">
        <v>4.8</v>
      </c>
      <c r="N6330" t="s">
        <v>6085</v>
      </c>
      <c r="O6330" t="s">
        <v>460</v>
      </c>
    </row>
    <row r="6331" spans="1:15" x14ac:dyDescent="0.3">
      <c r="A6331">
        <v>188572</v>
      </c>
      <c r="B6331">
        <v>122</v>
      </c>
      <c r="C6331" t="s">
        <v>552</v>
      </c>
      <c r="D6331" t="s">
        <v>2520</v>
      </c>
      <c r="E6331" t="s">
        <v>4202</v>
      </c>
      <c r="F6331" s="440">
        <v>46009</v>
      </c>
      <c r="G6331">
        <v>19600</v>
      </c>
      <c r="H6331" t="s">
        <v>6121</v>
      </c>
      <c r="I6331" t="s">
        <v>6085</v>
      </c>
      <c r="J6331">
        <v>2</v>
      </c>
      <c r="K6331" t="s">
        <v>5598</v>
      </c>
      <c r="L6331">
        <v>20</v>
      </c>
      <c r="M6331">
        <v>10</v>
      </c>
      <c r="N6331" t="s">
        <v>6085</v>
      </c>
      <c r="O6331" t="s">
        <v>460</v>
      </c>
    </row>
    <row r="6332" spans="1:15" x14ac:dyDescent="0.3">
      <c r="A6332">
        <v>188572</v>
      </c>
      <c r="B6332">
        <v>122</v>
      </c>
      <c r="C6332" t="s">
        <v>552</v>
      </c>
      <c r="D6332" t="s">
        <v>2520</v>
      </c>
      <c r="E6332" t="s">
        <v>4202</v>
      </c>
      <c r="F6332" s="440">
        <v>46009</v>
      </c>
      <c r="G6332">
        <v>23113</v>
      </c>
      <c r="H6332" t="s">
        <v>5985</v>
      </c>
      <c r="I6332" t="s">
        <v>6085</v>
      </c>
      <c r="J6332">
        <v>1</v>
      </c>
      <c r="K6332" t="s">
        <v>5598</v>
      </c>
      <c r="L6332">
        <v>8.5</v>
      </c>
      <c r="M6332">
        <v>8.5</v>
      </c>
      <c r="N6332" t="s">
        <v>6085</v>
      </c>
      <c r="O6332" t="s">
        <v>460</v>
      </c>
    </row>
    <row r="6333" spans="1:15" x14ac:dyDescent="0.3">
      <c r="A6333">
        <v>188572</v>
      </c>
      <c r="B6333">
        <v>122</v>
      </c>
      <c r="C6333" t="s">
        <v>552</v>
      </c>
      <c r="D6333" t="s">
        <v>2520</v>
      </c>
      <c r="E6333" t="s">
        <v>4202</v>
      </c>
      <c r="F6333" s="440">
        <v>46009</v>
      </c>
      <c r="G6333">
        <v>23198</v>
      </c>
      <c r="H6333" t="s">
        <v>5947</v>
      </c>
      <c r="I6333" t="s">
        <v>6085</v>
      </c>
      <c r="J6333">
        <v>2</v>
      </c>
      <c r="K6333" t="s">
        <v>5598</v>
      </c>
      <c r="L6333">
        <v>28</v>
      </c>
      <c r="M6333">
        <v>14</v>
      </c>
      <c r="N6333" t="s">
        <v>6085</v>
      </c>
      <c r="O6333" t="s">
        <v>460</v>
      </c>
    </row>
    <row r="6334" spans="1:15" x14ac:dyDescent="0.3">
      <c r="A6334">
        <v>188572</v>
      </c>
      <c r="B6334">
        <v>122</v>
      </c>
      <c r="C6334" t="s">
        <v>552</v>
      </c>
      <c r="D6334" t="s">
        <v>2520</v>
      </c>
      <c r="E6334" t="s">
        <v>4202</v>
      </c>
      <c r="F6334" s="440">
        <v>46009</v>
      </c>
      <c r="G6334">
        <v>23236</v>
      </c>
      <c r="H6334" t="s">
        <v>5934</v>
      </c>
      <c r="I6334" t="s">
        <v>6085</v>
      </c>
      <c r="J6334">
        <v>1</v>
      </c>
      <c r="K6334" t="s">
        <v>5598</v>
      </c>
      <c r="L6334">
        <v>5</v>
      </c>
      <c r="M6334">
        <v>5</v>
      </c>
      <c r="N6334" t="s">
        <v>6085</v>
      </c>
      <c r="O6334" t="s">
        <v>460</v>
      </c>
    </row>
    <row r="6335" spans="1:15" x14ac:dyDescent="0.3">
      <c r="A6335">
        <v>188572</v>
      </c>
      <c r="B6335">
        <v>122</v>
      </c>
      <c r="C6335" t="s">
        <v>552</v>
      </c>
      <c r="D6335" t="s">
        <v>2520</v>
      </c>
      <c r="E6335" t="s">
        <v>4202</v>
      </c>
      <c r="F6335" s="440">
        <v>46009</v>
      </c>
      <c r="G6335">
        <v>19617</v>
      </c>
      <c r="H6335" t="s">
        <v>5933</v>
      </c>
      <c r="I6335" t="s">
        <v>6085</v>
      </c>
      <c r="J6335">
        <v>0.5</v>
      </c>
      <c r="K6335" t="s">
        <v>5598</v>
      </c>
      <c r="L6335">
        <v>7</v>
      </c>
      <c r="M6335">
        <v>14</v>
      </c>
      <c r="N6335" t="s">
        <v>6085</v>
      </c>
      <c r="O6335" t="s">
        <v>460</v>
      </c>
    </row>
    <row r="6336" spans="1:15" x14ac:dyDescent="0.3">
      <c r="A6336">
        <v>188572</v>
      </c>
      <c r="B6336">
        <v>122</v>
      </c>
      <c r="C6336" t="s">
        <v>552</v>
      </c>
      <c r="D6336" t="s">
        <v>2520</v>
      </c>
      <c r="E6336" t="s">
        <v>4202</v>
      </c>
      <c r="F6336" s="440">
        <v>46009</v>
      </c>
      <c r="G6336">
        <v>23361</v>
      </c>
      <c r="H6336" t="s">
        <v>5937</v>
      </c>
      <c r="I6336" t="s">
        <v>6085</v>
      </c>
      <c r="J6336">
        <v>40</v>
      </c>
      <c r="K6336" t="s">
        <v>5598</v>
      </c>
      <c r="L6336">
        <v>120</v>
      </c>
      <c r="M6336">
        <v>3</v>
      </c>
      <c r="N6336" t="s">
        <v>6085</v>
      </c>
      <c r="O6336" t="s">
        <v>460</v>
      </c>
    </row>
    <row r="6337" spans="1:15" x14ac:dyDescent="0.3">
      <c r="A6337">
        <v>188572</v>
      </c>
      <c r="B6337">
        <v>122</v>
      </c>
      <c r="C6337" t="s">
        <v>552</v>
      </c>
      <c r="D6337" t="s">
        <v>2520</v>
      </c>
      <c r="E6337" t="s">
        <v>4202</v>
      </c>
      <c r="F6337" s="440">
        <v>46009</v>
      </c>
      <c r="G6337">
        <v>23095</v>
      </c>
      <c r="H6337" t="s">
        <v>5942</v>
      </c>
      <c r="I6337" t="s">
        <v>6085</v>
      </c>
      <c r="J6337">
        <v>60</v>
      </c>
      <c r="K6337" t="s">
        <v>5613</v>
      </c>
      <c r="L6337">
        <v>56.4</v>
      </c>
      <c r="M6337">
        <v>0.94</v>
      </c>
      <c r="N6337" t="s">
        <v>6085</v>
      </c>
      <c r="O6337" t="s">
        <v>460</v>
      </c>
    </row>
    <row r="6338" spans="1:15" x14ac:dyDescent="0.3">
      <c r="A6338">
        <v>188572</v>
      </c>
      <c r="B6338">
        <v>122</v>
      </c>
      <c r="C6338" t="s">
        <v>552</v>
      </c>
      <c r="D6338" t="s">
        <v>2520</v>
      </c>
      <c r="E6338" t="s">
        <v>4202</v>
      </c>
      <c r="F6338" s="440">
        <v>46009</v>
      </c>
      <c r="G6338">
        <v>24037</v>
      </c>
      <c r="H6338" t="s">
        <v>6116</v>
      </c>
      <c r="I6338" t="s">
        <v>6085</v>
      </c>
      <c r="J6338">
        <v>2</v>
      </c>
      <c r="K6338" t="s">
        <v>5598</v>
      </c>
      <c r="L6338">
        <v>40</v>
      </c>
      <c r="M6338">
        <v>20</v>
      </c>
      <c r="N6338" t="s">
        <v>6085</v>
      </c>
      <c r="O6338" t="s">
        <v>460</v>
      </c>
    </row>
    <row r="6339" spans="1:15" x14ac:dyDescent="0.3">
      <c r="A6339">
        <v>188570</v>
      </c>
      <c r="B6339">
        <v>122</v>
      </c>
      <c r="C6339" t="s">
        <v>552</v>
      </c>
      <c r="D6339" t="s">
        <v>2693</v>
      </c>
      <c r="E6339" t="s">
        <v>4203</v>
      </c>
      <c r="F6339" s="440">
        <v>46009</v>
      </c>
      <c r="G6339">
        <v>24552</v>
      </c>
      <c r="H6339" t="s">
        <v>5812</v>
      </c>
      <c r="I6339" t="s">
        <v>4764</v>
      </c>
      <c r="J6339">
        <v>72</v>
      </c>
      <c r="K6339" t="s">
        <v>5601</v>
      </c>
      <c r="L6339">
        <v>2728.8</v>
      </c>
      <c r="M6339">
        <v>37.9</v>
      </c>
      <c r="N6339" t="s">
        <v>4764</v>
      </c>
      <c r="O6339" t="s">
        <v>460</v>
      </c>
    </row>
    <row r="6340" spans="1:15" x14ac:dyDescent="0.3">
      <c r="A6340">
        <v>188569</v>
      </c>
      <c r="B6340">
        <v>122</v>
      </c>
      <c r="C6340" t="s">
        <v>552</v>
      </c>
      <c r="D6340" t="s">
        <v>2704</v>
      </c>
      <c r="E6340" t="s">
        <v>4204</v>
      </c>
      <c r="F6340" s="440">
        <v>46009</v>
      </c>
      <c r="G6340">
        <v>24083</v>
      </c>
      <c r="H6340" t="s">
        <v>5924</v>
      </c>
      <c r="I6340" t="s">
        <v>6085</v>
      </c>
      <c r="J6340">
        <v>60</v>
      </c>
      <c r="K6340" t="s">
        <v>5598</v>
      </c>
      <c r="L6340">
        <v>235.2</v>
      </c>
      <c r="M6340">
        <v>3.92</v>
      </c>
      <c r="N6340" t="s">
        <v>6085</v>
      </c>
      <c r="O6340" t="s">
        <v>460</v>
      </c>
    </row>
    <row r="6341" spans="1:15" x14ac:dyDescent="0.3">
      <c r="A6341">
        <v>188569</v>
      </c>
      <c r="B6341">
        <v>122</v>
      </c>
      <c r="C6341" t="s">
        <v>552</v>
      </c>
      <c r="D6341" t="s">
        <v>2704</v>
      </c>
      <c r="E6341" t="s">
        <v>4204</v>
      </c>
      <c r="F6341" s="440">
        <v>46009</v>
      </c>
      <c r="G6341">
        <v>19589</v>
      </c>
      <c r="H6341" t="s">
        <v>5943</v>
      </c>
      <c r="I6341" t="s">
        <v>6085</v>
      </c>
      <c r="J6341">
        <v>3</v>
      </c>
      <c r="K6341" t="s">
        <v>5598</v>
      </c>
      <c r="L6341">
        <v>11.97</v>
      </c>
      <c r="M6341">
        <v>3.99</v>
      </c>
      <c r="N6341" t="s">
        <v>6085</v>
      </c>
      <c r="O6341" t="s">
        <v>460</v>
      </c>
    </row>
    <row r="6342" spans="1:15" x14ac:dyDescent="0.3">
      <c r="A6342">
        <v>188569</v>
      </c>
      <c r="B6342">
        <v>122</v>
      </c>
      <c r="C6342" t="s">
        <v>552</v>
      </c>
      <c r="D6342" t="s">
        <v>2704</v>
      </c>
      <c r="E6342" t="s">
        <v>4204</v>
      </c>
      <c r="F6342" s="440">
        <v>46009</v>
      </c>
      <c r="G6342">
        <v>19558</v>
      </c>
      <c r="H6342" t="s">
        <v>5950</v>
      </c>
      <c r="I6342" t="s">
        <v>6085</v>
      </c>
      <c r="J6342">
        <v>4.3</v>
      </c>
      <c r="K6342" t="s">
        <v>5598</v>
      </c>
      <c r="L6342">
        <v>41.75</v>
      </c>
      <c r="M6342">
        <v>9.7093019999999992</v>
      </c>
      <c r="N6342" t="s">
        <v>6085</v>
      </c>
      <c r="O6342" t="s">
        <v>460</v>
      </c>
    </row>
    <row r="6343" spans="1:15" x14ac:dyDescent="0.3">
      <c r="A6343">
        <v>188569</v>
      </c>
      <c r="B6343">
        <v>122</v>
      </c>
      <c r="C6343" t="s">
        <v>552</v>
      </c>
      <c r="D6343" t="s">
        <v>2704</v>
      </c>
      <c r="E6343" t="s">
        <v>4204</v>
      </c>
      <c r="F6343" s="440">
        <v>46009</v>
      </c>
      <c r="G6343">
        <v>25647</v>
      </c>
      <c r="H6343" t="s">
        <v>5918</v>
      </c>
      <c r="I6343" t="s">
        <v>6085</v>
      </c>
      <c r="J6343">
        <v>2</v>
      </c>
      <c r="K6343" t="s">
        <v>5598</v>
      </c>
      <c r="L6343">
        <v>34.5</v>
      </c>
      <c r="M6343">
        <v>17.25</v>
      </c>
      <c r="N6343" t="s">
        <v>6085</v>
      </c>
      <c r="O6343" t="s">
        <v>460</v>
      </c>
    </row>
    <row r="6344" spans="1:15" x14ac:dyDescent="0.3">
      <c r="A6344">
        <v>188569</v>
      </c>
      <c r="B6344">
        <v>122</v>
      </c>
      <c r="C6344" t="s">
        <v>552</v>
      </c>
      <c r="D6344" t="s">
        <v>2704</v>
      </c>
      <c r="E6344" t="s">
        <v>4204</v>
      </c>
      <c r="F6344" s="440">
        <v>46009</v>
      </c>
      <c r="G6344">
        <v>19632</v>
      </c>
      <c r="H6344" t="s">
        <v>5926</v>
      </c>
      <c r="I6344" t="s">
        <v>6085</v>
      </c>
      <c r="J6344">
        <v>3</v>
      </c>
      <c r="K6344" t="s">
        <v>5598</v>
      </c>
      <c r="L6344">
        <v>6.09</v>
      </c>
      <c r="M6344">
        <v>2.0299999999999998</v>
      </c>
      <c r="N6344" t="s">
        <v>6085</v>
      </c>
      <c r="O6344" t="s">
        <v>460</v>
      </c>
    </row>
    <row r="6345" spans="1:15" x14ac:dyDescent="0.3">
      <c r="A6345">
        <v>188569</v>
      </c>
      <c r="B6345">
        <v>122</v>
      </c>
      <c r="C6345" t="s">
        <v>552</v>
      </c>
      <c r="D6345" t="s">
        <v>2704</v>
      </c>
      <c r="E6345" t="s">
        <v>4204</v>
      </c>
      <c r="F6345" s="440">
        <v>46009</v>
      </c>
      <c r="G6345">
        <v>19472</v>
      </c>
      <c r="H6345" t="s">
        <v>6064</v>
      </c>
      <c r="I6345" t="s">
        <v>6085</v>
      </c>
      <c r="J6345">
        <v>3</v>
      </c>
      <c r="K6345" t="s">
        <v>5598</v>
      </c>
      <c r="L6345">
        <v>47.85</v>
      </c>
      <c r="M6345">
        <v>15.95</v>
      </c>
      <c r="N6345" t="s">
        <v>6085</v>
      </c>
      <c r="O6345" t="s">
        <v>460</v>
      </c>
    </row>
    <row r="6346" spans="1:15" x14ac:dyDescent="0.3">
      <c r="A6346">
        <v>188568</v>
      </c>
      <c r="B6346">
        <v>122</v>
      </c>
      <c r="C6346" t="s">
        <v>552</v>
      </c>
      <c r="D6346" t="s">
        <v>2749</v>
      </c>
      <c r="E6346" t="s">
        <v>4205</v>
      </c>
      <c r="F6346" s="440">
        <v>46009</v>
      </c>
      <c r="G6346">
        <v>26591</v>
      </c>
      <c r="H6346" t="s">
        <v>5834</v>
      </c>
      <c r="I6346" t="s">
        <v>6085</v>
      </c>
      <c r="J6346">
        <v>1.5</v>
      </c>
      <c r="K6346" t="s">
        <v>5598</v>
      </c>
      <c r="L6346">
        <v>229.92</v>
      </c>
      <c r="M6346">
        <v>153.28</v>
      </c>
      <c r="N6346" t="s">
        <v>6085</v>
      </c>
      <c r="O6346" t="s">
        <v>460</v>
      </c>
    </row>
    <row r="6347" spans="1:15" x14ac:dyDescent="0.3">
      <c r="A6347">
        <v>188568</v>
      </c>
      <c r="B6347">
        <v>122</v>
      </c>
      <c r="C6347" t="s">
        <v>552</v>
      </c>
      <c r="D6347" t="s">
        <v>2749</v>
      </c>
      <c r="E6347" t="s">
        <v>4205</v>
      </c>
      <c r="F6347" s="440">
        <v>46009</v>
      </c>
      <c r="G6347">
        <v>26588</v>
      </c>
      <c r="H6347" t="s">
        <v>5597</v>
      </c>
      <c r="I6347" t="s">
        <v>6085</v>
      </c>
      <c r="J6347">
        <v>0.5</v>
      </c>
      <c r="K6347" t="s">
        <v>5598</v>
      </c>
      <c r="L6347">
        <v>96.71</v>
      </c>
      <c r="M6347">
        <v>193.42</v>
      </c>
      <c r="N6347" t="s">
        <v>6085</v>
      </c>
      <c r="O6347" t="s">
        <v>460</v>
      </c>
    </row>
    <row r="6348" spans="1:15" x14ac:dyDescent="0.3">
      <c r="A6348">
        <v>188567</v>
      </c>
      <c r="B6348">
        <v>122</v>
      </c>
      <c r="C6348" t="s">
        <v>552</v>
      </c>
      <c r="D6348" t="s">
        <v>2688</v>
      </c>
      <c r="E6348" t="s">
        <v>4206</v>
      </c>
      <c r="F6348" s="440">
        <v>46010</v>
      </c>
      <c r="G6348">
        <v>20715</v>
      </c>
      <c r="H6348" t="s">
        <v>5614</v>
      </c>
      <c r="I6348" t="s">
        <v>6085</v>
      </c>
      <c r="J6348">
        <v>1</v>
      </c>
      <c r="K6348" t="s">
        <v>5615</v>
      </c>
      <c r="L6348">
        <v>404.32</v>
      </c>
      <c r="M6348">
        <v>404.32</v>
      </c>
      <c r="N6348" t="s">
        <v>4764</v>
      </c>
      <c r="O6348" t="s">
        <v>460</v>
      </c>
    </row>
    <row r="6349" spans="1:15" x14ac:dyDescent="0.3">
      <c r="A6349">
        <v>188560</v>
      </c>
      <c r="B6349">
        <v>122</v>
      </c>
      <c r="C6349" t="s">
        <v>552</v>
      </c>
      <c r="D6349" t="s">
        <v>2704</v>
      </c>
      <c r="E6349" t="s">
        <v>4207</v>
      </c>
      <c r="F6349" s="440">
        <v>46020</v>
      </c>
      <c r="G6349">
        <v>25647</v>
      </c>
      <c r="H6349" t="s">
        <v>5918</v>
      </c>
      <c r="I6349" t="s">
        <v>6085</v>
      </c>
      <c r="J6349">
        <v>2</v>
      </c>
      <c r="K6349" t="s">
        <v>5598</v>
      </c>
      <c r="L6349">
        <v>43.5</v>
      </c>
      <c r="M6349">
        <v>21.75</v>
      </c>
      <c r="N6349" t="s">
        <v>6085</v>
      </c>
      <c r="O6349" t="s">
        <v>460</v>
      </c>
    </row>
    <row r="6350" spans="1:15" x14ac:dyDescent="0.3">
      <c r="A6350">
        <v>188557</v>
      </c>
      <c r="B6350">
        <v>122</v>
      </c>
      <c r="C6350" t="s">
        <v>552</v>
      </c>
      <c r="D6350" t="s">
        <v>2715</v>
      </c>
      <c r="E6350" t="s">
        <v>4208</v>
      </c>
      <c r="F6350" s="440">
        <v>46021</v>
      </c>
      <c r="G6350">
        <v>19166</v>
      </c>
      <c r="H6350" t="s">
        <v>5892</v>
      </c>
      <c r="I6350" t="s">
        <v>6085</v>
      </c>
      <c r="J6350">
        <v>10</v>
      </c>
      <c r="K6350" t="s">
        <v>5613</v>
      </c>
      <c r="L6350">
        <v>203.5</v>
      </c>
      <c r="M6350">
        <v>20.350000000000001</v>
      </c>
      <c r="N6350" t="s">
        <v>6085</v>
      </c>
      <c r="O6350" t="s">
        <v>460</v>
      </c>
    </row>
    <row r="6351" spans="1:15" x14ac:dyDescent="0.3">
      <c r="A6351">
        <v>188557</v>
      </c>
      <c r="B6351">
        <v>122</v>
      </c>
      <c r="C6351" t="s">
        <v>552</v>
      </c>
      <c r="D6351" t="s">
        <v>2715</v>
      </c>
      <c r="E6351" t="s">
        <v>4208</v>
      </c>
      <c r="F6351" s="440">
        <v>46021</v>
      </c>
      <c r="G6351">
        <v>21372</v>
      </c>
      <c r="H6351" t="s">
        <v>5704</v>
      </c>
      <c r="I6351" t="s">
        <v>6085</v>
      </c>
      <c r="J6351">
        <v>12</v>
      </c>
      <c r="K6351" t="s">
        <v>5613</v>
      </c>
      <c r="L6351">
        <v>372</v>
      </c>
      <c r="M6351">
        <v>31</v>
      </c>
      <c r="N6351" t="s">
        <v>6085</v>
      </c>
      <c r="O6351" t="s">
        <v>460</v>
      </c>
    </row>
    <row r="6352" spans="1:15" x14ac:dyDescent="0.3">
      <c r="A6352">
        <v>188557</v>
      </c>
      <c r="B6352">
        <v>122</v>
      </c>
      <c r="C6352" t="s">
        <v>552</v>
      </c>
      <c r="D6352" t="s">
        <v>2715</v>
      </c>
      <c r="E6352" t="s">
        <v>4208</v>
      </c>
      <c r="F6352" s="440">
        <v>46021</v>
      </c>
      <c r="G6352">
        <v>28384</v>
      </c>
      <c r="H6352" t="s">
        <v>5894</v>
      </c>
      <c r="I6352" t="s">
        <v>6085</v>
      </c>
      <c r="J6352">
        <v>20</v>
      </c>
      <c r="K6352" t="s">
        <v>5613</v>
      </c>
      <c r="L6352">
        <v>483</v>
      </c>
      <c r="M6352">
        <v>24.15</v>
      </c>
      <c r="N6352" t="s">
        <v>6085</v>
      </c>
      <c r="O6352" t="s">
        <v>460</v>
      </c>
    </row>
    <row r="6353" spans="1:15" x14ac:dyDescent="0.3">
      <c r="A6353">
        <v>188553</v>
      </c>
      <c r="B6353">
        <v>122</v>
      </c>
      <c r="C6353" t="s">
        <v>552</v>
      </c>
      <c r="D6353" t="s">
        <v>2693</v>
      </c>
      <c r="E6353" t="s">
        <v>4209</v>
      </c>
      <c r="F6353" s="440">
        <v>46017</v>
      </c>
      <c r="G6353">
        <v>20689</v>
      </c>
      <c r="H6353" t="s">
        <v>5638</v>
      </c>
      <c r="I6353" t="s">
        <v>6085</v>
      </c>
      <c r="J6353">
        <v>10</v>
      </c>
      <c r="K6353" t="s">
        <v>5613</v>
      </c>
      <c r="L6353">
        <v>369</v>
      </c>
      <c r="M6353">
        <v>36.9</v>
      </c>
      <c r="N6353" t="s">
        <v>6085</v>
      </c>
      <c r="O6353" t="s">
        <v>460</v>
      </c>
    </row>
    <row r="6354" spans="1:15" x14ac:dyDescent="0.3">
      <c r="A6354">
        <v>188551</v>
      </c>
      <c r="B6354">
        <v>122</v>
      </c>
      <c r="C6354" t="s">
        <v>552</v>
      </c>
      <c r="D6354" t="s">
        <v>2713</v>
      </c>
      <c r="E6354" t="s">
        <v>4210</v>
      </c>
      <c r="F6354" s="440">
        <v>46009</v>
      </c>
      <c r="G6354">
        <v>17162</v>
      </c>
      <c r="H6354" t="s">
        <v>6137</v>
      </c>
      <c r="I6354" t="s">
        <v>6097</v>
      </c>
      <c r="J6354">
        <v>4</v>
      </c>
      <c r="K6354" t="s">
        <v>5613</v>
      </c>
      <c r="L6354">
        <v>231.6</v>
      </c>
      <c r="M6354">
        <v>57.9</v>
      </c>
      <c r="N6354" t="s">
        <v>6099</v>
      </c>
      <c r="O6354" t="s">
        <v>460</v>
      </c>
    </row>
    <row r="6355" spans="1:15" x14ac:dyDescent="0.3">
      <c r="A6355">
        <v>188551</v>
      </c>
      <c r="B6355">
        <v>122</v>
      </c>
      <c r="C6355" t="s">
        <v>552</v>
      </c>
      <c r="D6355" t="s">
        <v>2713</v>
      </c>
      <c r="E6355" t="s">
        <v>4210</v>
      </c>
      <c r="F6355" s="440">
        <v>46009</v>
      </c>
      <c r="G6355">
        <v>17488</v>
      </c>
      <c r="H6355" t="s">
        <v>6130</v>
      </c>
      <c r="I6355" t="s">
        <v>6097</v>
      </c>
      <c r="J6355">
        <v>4</v>
      </c>
      <c r="K6355" t="s">
        <v>5703</v>
      </c>
      <c r="L6355">
        <v>90.8</v>
      </c>
      <c r="M6355">
        <v>22.7</v>
      </c>
      <c r="N6355" t="s">
        <v>6099</v>
      </c>
      <c r="O6355" t="s">
        <v>460</v>
      </c>
    </row>
    <row r="6356" spans="1:15" x14ac:dyDescent="0.3">
      <c r="A6356">
        <v>188551</v>
      </c>
      <c r="B6356">
        <v>122</v>
      </c>
      <c r="C6356" t="s">
        <v>552</v>
      </c>
      <c r="D6356" t="s">
        <v>2713</v>
      </c>
      <c r="E6356" t="s">
        <v>4210</v>
      </c>
      <c r="F6356" s="440">
        <v>46009</v>
      </c>
      <c r="G6356">
        <v>17504</v>
      </c>
      <c r="H6356" t="s">
        <v>6132</v>
      </c>
      <c r="I6356" t="s">
        <v>6102</v>
      </c>
      <c r="J6356">
        <v>4</v>
      </c>
      <c r="K6356" t="s">
        <v>5613</v>
      </c>
      <c r="L6356">
        <v>90.8</v>
      </c>
      <c r="M6356">
        <v>22.7</v>
      </c>
      <c r="N6356" t="s">
        <v>6099</v>
      </c>
      <c r="O6356" t="s">
        <v>460</v>
      </c>
    </row>
    <row r="6357" spans="1:15" x14ac:dyDescent="0.3">
      <c r="A6357">
        <v>188551</v>
      </c>
      <c r="B6357">
        <v>122</v>
      </c>
      <c r="C6357" t="s">
        <v>552</v>
      </c>
      <c r="D6357" t="s">
        <v>2713</v>
      </c>
      <c r="E6357" t="s">
        <v>4210</v>
      </c>
      <c r="F6357" s="440">
        <v>46009</v>
      </c>
      <c r="G6357">
        <v>21665</v>
      </c>
      <c r="H6357" t="s">
        <v>6096</v>
      </c>
      <c r="I6357" t="s">
        <v>6097</v>
      </c>
      <c r="J6357">
        <v>4</v>
      </c>
      <c r="L6357">
        <v>127.28</v>
      </c>
      <c r="M6357">
        <v>31.82</v>
      </c>
      <c r="N6357" t="s">
        <v>6099</v>
      </c>
      <c r="O6357" t="s">
        <v>460</v>
      </c>
    </row>
    <row r="6358" spans="1:15" x14ac:dyDescent="0.3">
      <c r="A6358">
        <v>188549</v>
      </c>
      <c r="B6358">
        <v>122</v>
      </c>
      <c r="C6358" t="s">
        <v>552</v>
      </c>
      <c r="D6358" t="s">
        <v>2520</v>
      </c>
      <c r="E6358" t="s">
        <v>4211</v>
      </c>
      <c r="F6358" s="440">
        <v>46017</v>
      </c>
      <c r="G6358">
        <v>19787</v>
      </c>
      <c r="H6358" t="s">
        <v>5914</v>
      </c>
      <c r="I6358" t="s">
        <v>6085</v>
      </c>
      <c r="J6358">
        <v>2</v>
      </c>
      <c r="K6358" t="s">
        <v>5598</v>
      </c>
      <c r="L6358">
        <v>10.6</v>
      </c>
      <c r="M6358">
        <v>5.3</v>
      </c>
      <c r="N6358" t="s">
        <v>6085</v>
      </c>
      <c r="O6358" t="s">
        <v>460</v>
      </c>
    </row>
    <row r="6359" spans="1:15" x14ac:dyDescent="0.3">
      <c r="A6359">
        <v>188549</v>
      </c>
      <c r="B6359">
        <v>122</v>
      </c>
      <c r="C6359" t="s">
        <v>552</v>
      </c>
      <c r="D6359" t="s">
        <v>2520</v>
      </c>
      <c r="E6359" t="s">
        <v>4211</v>
      </c>
      <c r="F6359" s="440">
        <v>46017</v>
      </c>
      <c r="G6359">
        <v>19505</v>
      </c>
      <c r="H6359" t="s">
        <v>5978</v>
      </c>
      <c r="I6359" t="s">
        <v>6085</v>
      </c>
      <c r="J6359">
        <v>2</v>
      </c>
      <c r="K6359" t="s">
        <v>5598</v>
      </c>
      <c r="L6359">
        <v>14</v>
      </c>
      <c r="M6359">
        <v>7</v>
      </c>
      <c r="N6359" t="s">
        <v>6085</v>
      </c>
      <c r="O6359" t="s">
        <v>460</v>
      </c>
    </row>
    <row r="6360" spans="1:15" x14ac:dyDescent="0.3">
      <c r="A6360">
        <v>188549</v>
      </c>
      <c r="B6360">
        <v>122</v>
      </c>
      <c r="C6360" t="s">
        <v>552</v>
      </c>
      <c r="D6360" t="s">
        <v>2520</v>
      </c>
      <c r="E6360" t="s">
        <v>4211</v>
      </c>
      <c r="F6360" s="440">
        <v>46017</v>
      </c>
      <c r="G6360">
        <v>19465</v>
      </c>
      <c r="H6360" t="s">
        <v>5953</v>
      </c>
      <c r="I6360" t="s">
        <v>6085</v>
      </c>
      <c r="J6360">
        <v>1</v>
      </c>
      <c r="K6360" t="s">
        <v>5598</v>
      </c>
      <c r="L6360">
        <v>6.5</v>
      </c>
      <c r="M6360">
        <v>6.5</v>
      </c>
      <c r="N6360" t="s">
        <v>6085</v>
      </c>
      <c r="O6360" t="s">
        <v>460</v>
      </c>
    </row>
    <row r="6361" spans="1:15" x14ac:dyDescent="0.3">
      <c r="A6361">
        <v>188549</v>
      </c>
      <c r="B6361">
        <v>122</v>
      </c>
      <c r="C6361" t="s">
        <v>552</v>
      </c>
      <c r="D6361" t="s">
        <v>2520</v>
      </c>
      <c r="E6361" t="s">
        <v>4211</v>
      </c>
      <c r="F6361" s="440">
        <v>46017</v>
      </c>
      <c r="G6361">
        <v>19476</v>
      </c>
      <c r="H6361" t="s">
        <v>6017</v>
      </c>
      <c r="I6361" t="s">
        <v>6085</v>
      </c>
      <c r="J6361">
        <v>0.5</v>
      </c>
      <c r="K6361" t="s">
        <v>5598</v>
      </c>
      <c r="L6361">
        <v>35</v>
      </c>
      <c r="M6361">
        <v>70</v>
      </c>
      <c r="N6361" t="s">
        <v>6085</v>
      </c>
      <c r="O6361" t="s">
        <v>460</v>
      </c>
    </row>
    <row r="6362" spans="1:15" x14ac:dyDescent="0.3">
      <c r="A6362">
        <v>188549</v>
      </c>
      <c r="B6362">
        <v>122</v>
      </c>
      <c r="C6362" t="s">
        <v>552</v>
      </c>
      <c r="D6362" t="s">
        <v>2520</v>
      </c>
      <c r="E6362" t="s">
        <v>4211</v>
      </c>
      <c r="F6362" s="440">
        <v>46017</v>
      </c>
      <c r="G6362">
        <v>19480</v>
      </c>
      <c r="H6362" t="s">
        <v>5936</v>
      </c>
      <c r="I6362" t="s">
        <v>6085</v>
      </c>
      <c r="J6362">
        <v>0.6</v>
      </c>
      <c r="K6362" t="s">
        <v>5598</v>
      </c>
      <c r="L6362">
        <v>7.8</v>
      </c>
      <c r="M6362">
        <v>13</v>
      </c>
      <c r="N6362" t="s">
        <v>6085</v>
      </c>
      <c r="O6362" t="s">
        <v>460</v>
      </c>
    </row>
    <row r="6363" spans="1:15" x14ac:dyDescent="0.3">
      <c r="A6363">
        <v>188549</v>
      </c>
      <c r="B6363">
        <v>122</v>
      </c>
      <c r="C6363" t="s">
        <v>552</v>
      </c>
      <c r="D6363" t="s">
        <v>2520</v>
      </c>
      <c r="E6363" t="s">
        <v>4211</v>
      </c>
      <c r="F6363" s="440">
        <v>46017</v>
      </c>
      <c r="G6363">
        <v>19485</v>
      </c>
      <c r="H6363" t="s">
        <v>5935</v>
      </c>
      <c r="I6363" t="s">
        <v>6085</v>
      </c>
      <c r="J6363">
        <v>0.2</v>
      </c>
      <c r="K6363" t="s">
        <v>5598</v>
      </c>
      <c r="L6363">
        <v>15</v>
      </c>
      <c r="M6363">
        <v>75</v>
      </c>
      <c r="N6363" t="s">
        <v>6085</v>
      </c>
      <c r="O6363" t="s">
        <v>460</v>
      </c>
    </row>
    <row r="6364" spans="1:15" x14ac:dyDescent="0.3">
      <c r="A6364">
        <v>188549</v>
      </c>
      <c r="B6364">
        <v>122</v>
      </c>
      <c r="C6364" t="s">
        <v>552</v>
      </c>
      <c r="D6364" t="s">
        <v>2520</v>
      </c>
      <c r="E6364" t="s">
        <v>4211</v>
      </c>
      <c r="F6364" s="440">
        <v>46017</v>
      </c>
      <c r="G6364">
        <v>19488</v>
      </c>
      <c r="H6364" t="s">
        <v>5930</v>
      </c>
      <c r="I6364" t="s">
        <v>6085</v>
      </c>
      <c r="J6364">
        <v>1</v>
      </c>
      <c r="K6364" t="s">
        <v>5598</v>
      </c>
      <c r="L6364">
        <v>13</v>
      </c>
      <c r="M6364">
        <v>13</v>
      </c>
      <c r="N6364" t="s">
        <v>6085</v>
      </c>
      <c r="O6364" t="s">
        <v>460</v>
      </c>
    </row>
    <row r="6365" spans="1:15" x14ac:dyDescent="0.3">
      <c r="A6365">
        <v>188549</v>
      </c>
      <c r="B6365">
        <v>122</v>
      </c>
      <c r="C6365" t="s">
        <v>552</v>
      </c>
      <c r="D6365" t="s">
        <v>2520</v>
      </c>
      <c r="E6365" t="s">
        <v>4211</v>
      </c>
      <c r="F6365" s="440">
        <v>46017</v>
      </c>
      <c r="G6365">
        <v>19503</v>
      </c>
      <c r="H6365" t="s">
        <v>6058</v>
      </c>
      <c r="I6365" t="s">
        <v>6085</v>
      </c>
      <c r="J6365">
        <v>1</v>
      </c>
      <c r="K6365" t="s">
        <v>5598</v>
      </c>
      <c r="L6365">
        <v>7.5</v>
      </c>
      <c r="M6365">
        <v>7.5</v>
      </c>
      <c r="N6365" t="s">
        <v>6085</v>
      </c>
      <c r="O6365" t="s">
        <v>460</v>
      </c>
    </row>
    <row r="6366" spans="1:15" x14ac:dyDescent="0.3">
      <c r="A6366">
        <v>188549</v>
      </c>
      <c r="B6366">
        <v>122</v>
      </c>
      <c r="C6366" t="s">
        <v>552</v>
      </c>
      <c r="D6366" t="s">
        <v>2520</v>
      </c>
      <c r="E6366" t="s">
        <v>4211</v>
      </c>
      <c r="F6366" s="440">
        <v>46017</v>
      </c>
      <c r="G6366">
        <v>19498</v>
      </c>
      <c r="H6366" t="s">
        <v>5979</v>
      </c>
      <c r="I6366" t="s">
        <v>6085</v>
      </c>
      <c r="J6366">
        <v>1</v>
      </c>
      <c r="K6366" t="s">
        <v>5598</v>
      </c>
      <c r="L6366">
        <v>10</v>
      </c>
      <c r="M6366">
        <v>10</v>
      </c>
      <c r="N6366" t="s">
        <v>6085</v>
      </c>
      <c r="O6366" t="s">
        <v>460</v>
      </c>
    </row>
    <row r="6367" spans="1:15" x14ac:dyDescent="0.3">
      <c r="A6367">
        <v>188549</v>
      </c>
      <c r="B6367">
        <v>122</v>
      </c>
      <c r="C6367" t="s">
        <v>552</v>
      </c>
      <c r="D6367" t="s">
        <v>2520</v>
      </c>
      <c r="E6367" t="s">
        <v>4211</v>
      </c>
      <c r="F6367" s="440">
        <v>46017</v>
      </c>
      <c r="G6367">
        <v>23359</v>
      </c>
      <c r="H6367" t="s">
        <v>5939</v>
      </c>
      <c r="I6367" t="s">
        <v>6085</v>
      </c>
      <c r="J6367">
        <v>17</v>
      </c>
      <c r="K6367" t="s">
        <v>5598</v>
      </c>
      <c r="L6367">
        <v>56.1</v>
      </c>
      <c r="M6367">
        <v>3.3</v>
      </c>
      <c r="N6367" t="s">
        <v>6085</v>
      </c>
      <c r="O6367" t="s">
        <v>460</v>
      </c>
    </row>
    <row r="6368" spans="1:15" x14ac:dyDescent="0.3">
      <c r="A6368">
        <v>188549</v>
      </c>
      <c r="B6368">
        <v>122</v>
      </c>
      <c r="C6368" t="s">
        <v>552</v>
      </c>
      <c r="D6368" t="s">
        <v>2520</v>
      </c>
      <c r="E6368" t="s">
        <v>4211</v>
      </c>
      <c r="F6368" s="440">
        <v>46017</v>
      </c>
      <c r="G6368">
        <v>23195</v>
      </c>
      <c r="H6368" t="s">
        <v>5951</v>
      </c>
      <c r="I6368" t="s">
        <v>6085</v>
      </c>
      <c r="J6368">
        <v>0.2</v>
      </c>
      <c r="K6368" t="s">
        <v>5598</v>
      </c>
      <c r="L6368">
        <v>1.56</v>
      </c>
      <c r="M6368">
        <v>7.8</v>
      </c>
      <c r="N6368" t="s">
        <v>6085</v>
      </c>
      <c r="O6368" t="s">
        <v>460</v>
      </c>
    </row>
    <row r="6369" spans="1:15" x14ac:dyDescent="0.3">
      <c r="A6369">
        <v>188543</v>
      </c>
      <c r="B6369">
        <v>122</v>
      </c>
      <c r="C6369" t="s">
        <v>552</v>
      </c>
      <c r="D6369" t="s">
        <v>2702</v>
      </c>
      <c r="E6369" t="s">
        <v>4212</v>
      </c>
      <c r="F6369" s="440">
        <v>46017</v>
      </c>
      <c r="G6369">
        <v>19906</v>
      </c>
      <c r="H6369" t="s">
        <v>6104</v>
      </c>
      <c r="I6369" t="s">
        <v>6085</v>
      </c>
      <c r="J6369">
        <v>1</v>
      </c>
      <c r="K6369" t="s">
        <v>5605</v>
      </c>
      <c r="L6369">
        <v>26</v>
      </c>
      <c r="M6369">
        <v>26</v>
      </c>
      <c r="N6369" t="s">
        <v>6085</v>
      </c>
      <c r="O6369" t="s">
        <v>460</v>
      </c>
    </row>
    <row r="6370" spans="1:15" x14ac:dyDescent="0.3">
      <c r="A6370">
        <v>188543</v>
      </c>
      <c r="B6370">
        <v>122</v>
      </c>
      <c r="C6370" t="s">
        <v>552</v>
      </c>
      <c r="D6370" t="s">
        <v>2702</v>
      </c>
      <c r="E6370" t="s">
        <v>4212</v>
      </c>
      <c r="F6370" s="440">
        <v>46017</v>
      </c>
      <c r="G6370">
        <v>19203</v>
      </c>
      <c r="H6370" t="s">
        <v>5692</v>
      </c>
      <c r="I6370" t="s">
        <v>6085</v>
      </c>
      <c r="J6370">
        <v>56</v>
      </c>
      <c r="K6370" t="s">
        <v>5613</v>
      </c>
      <c r="L6370">
        <v>169.68</v>
      </c>
      <c r="M6370">
        <v>3.03</v>
      </c>
      <c r="N6370" t="s">
        <v>6085</v>
      </c>
      <c r="O6370" t="s">
        <v>460</v>
      </c>
    </row>
    <row r="6371" spans="1:15" x14ac:dyDescent="0.3">
      <c r="A6371">
        <v>188543</v>
      </c>
      <c r="B6371">
        <v>122</v>
      </c>
      <c r="C6371" t="s">
        <v>552</v>
      </c>
      <c r="D6371" t="s">
        <v>2702</v>
      </c>
      <c r="E6371" t="s">
        <v>4212</v>
      </c>
      <c r="F6371" s="440">
        <v>46017</v>
      </c>
      <c r="G6371">
        <v>20672</v>
      </c>
      <c r="H6371" t="s">
        <v>5642</v>
      </c>
      <c r="I6371" t="s">
        <v>6085</v>
      </c>
      <c r="J6371">
        <v>8</v>
      </c>
      <c r="K6371" t="s">
        <v>5605</v>
      </c>
      <c r="L6371">
        <v>247.2</v>
      </c>
      <c r="M6371">
        <v>30.9</v>
      </c>
      <c r="N6371" t="s">
        <v>6085</v>
      </c>
      <c r="O6371" t="s">
        <v>460</v>
      </c>
    </row>
    <row r="6372" spans="1:15" x14ac:dyDescent="0.3">
      <c r="A6372">
        <v>188540</v>
      </c>
      <c r="B6372">
        <v>122</v>
      </c>
      <c r="C6372" t="s">
        <v>552</v>
      </c>
      <c r="D6372" t="s">
        <v>2704</v>
      </c>
      <c r="E6372" t="s">
        <v>4213</v>
      </c>
      <c r="F6372" s="440">
        <v>46018</v>
      </c>
      <c r="G6372">
        <v>24044</v>
      </c>
      <c r="H6372" t="s">
        <v>5981</v>
      </c>
      <c r="I6372" t="s">
        <v>6085</v>
      </c>
      <c r="J6372">
        <v>1</v>
      </c>
      <c r="K6372" t="s">
        <v>6139</v>
      </c>
      <c r="L6372">
        <v>18.13</v>
      </c>
      <c r="M6372">
        <v>18.13</v>
      </c>
      <c r="N6372" t="s">
        <v>6085</v>
      </c>
      <c r="O6372" t="s">
        <v>460</v>
      </c>
    </row>
    <row r="6373" spans="1:15" x14ac:dyDescent="0.3">
      <c r="A6373">
        <v>188540</v>
      </c>
      <c r="B6373">
        <v>122</v>
      </c>
      <c r="C6373" t="s">
        <v>552</v>
      </c>
      <c r="D6373" t="s">
        <v>2704</v>
      </c>
      <c r="E6373" t="s">
        <v>4213</v>
      </c>
      <c r="F6373" s="440">
        <v>46018</v>
      </c>
      <c r="G6373">
        <v>24083</v>
      </c>
      <c r="H6373" t="s">
        <v>5924</v>
      </c>
      <c r="I6373" t="s">
        <v>6085</v>
      </c>
      <c r="J6373">
        <v>10</v>
      </c>
      <c r="K6373" t="s">
        <v>5598</v>
      </c>
      <c r="L6373">
        <v>34.299999999999997</v>
      </c>
      <c r="M6373">
        <v>3.43</v>
      </c>
      <c r="N6373" t="s">
        <v>6085</v>
      </c>
      <c r="O6373" t="s">
        <v>460</v>
      </c>
    </row>
    <row r="6374" spans="1:15" x14ac:dyDescent="0.3">
      <c r="A6374">
        <v>188540</v>
      </c>
      <c r="B6374">
        <v>122</v>
      </c>
      <c r="C6374" t="s">
        <v>552</v>
      </c>
      <c r="D6374" t="s">
        <v>2704</v>
      </c>
      <c r="E6374" t="s">
        <v>4213</v>
      </c>
      <c r="F6374" s="440">
        <v>46018</v>
      </c>
      <c r="G6374">
        <v>19558</v>
      </c>
      <c r="H6374" t="s">
        <v>5950</v>
      </c>
      <c r="I6374" t="s">
        <v>6085</v>
      </c>
      <c r="J6374">
        <v>2.65</v>
      </c>
      <c r="K6374" t="s">
        <v>5598</v>
      </c>
      <c r="L6374">
        <v>25.73</v>
      </c>
      <c r="M6374">
        <v>9.7094339999999999</v>
      </c>
      <c r="N6374" t="s">
        <v>6085</v>
      </c>
      <c r="O6374" t="s">
        <v>460</v>
      </c>
    </row>
    <row r="6375" spans="1:15" x14ac:dyDescent="0.3">
      <c r="A6375">
        <v>188540</v>
      </c>
      <c r="B6375">
        <v>122</v>
      </c>
      <c r="C6375" t="s">
        <v>552</v>
      </c>
      <c r="D6375" t="s">
        <v>2704</v>
      </c>
      <c r="E6375" t="s">
        <v>4213</v>
      </c>
      <c r="F6375" s="440">
        <v>46018</v>
      </c>
      <c r="G6375">
        <v>19738</v>
      </c>
      <c r="H6375" t="s">
        <v>6018</v>
      </c>
      <c r="I6375" t="s">
        <v>6085</v>
      </c>
      <c r="J6375">
        <v>18.5</v>
      </c>
      <c r="K6375" t="s">
        <v>5598</v>
      </c>
      <c r="L6375">
        <v>54.95</v>
      </c>
      <c r="M6375">
        <v>2.9702700000000002</v>
      </c>
      <c r="N6375" t="s">
        <v>6085</v>
      </c>
      <c r="O6375" t="s">
        <v>460</v>
      </c>
    </row>
    <row r="6376" spans="1:15" x14ac:dyDescent="0.3">
      <c r="A6376">
        <v>188540</v>
      </c>
      <c r="B6376">
        <v>122</v>
      </c>
      <c r="C6376" t="s">
        <v>552</v>
      </c>
      <c r="D6376" t="s">
        <v>2704</v>
      </c>
      <c r="E6376" t="s">
        <v>4213</v>
      </c>
      <c r="F6376" s="440">
        <v>46018</v>
      </c>
      <c r="G6376">
        <v>19751</v>
      </c>
      <c r="H6376" t="s">
        <v>5938</v>
      </c>
      <c r="I6376" t="s">
        <v>6085</v>
      </c>
      <c r="J6376">
        <v>12</v>
      </c>
      <c r="K6376" t="s">
        <v>5598</v>
      </c>
      <c r="L6376">
        <v>108.72</v>
      </c>
      <c r="M6376">
        <v>9.06</v>
      </c>
      <c r="N6376" t="s">
        <v>6085</v>
      </c>
      <c r="O6376" t="s">
        <v>460</v>
      </c>
    </row>
    <row r="6377" spans="1:15" x14ac:dyDescent="0.3">
      <c r="A6377">
        <v>188540</v>
      </c>
      <c r="B6377">
        <v>122</v>
      </c>
      <c r="C6377" t="s">
        <v>552</v>
      </c>
      <c r="D6377" t="s">
        <v>2704</v>
      </c>
      <c r="E6377" t="s">
        <v>4213</v>
      </c>
      <c r="F6377" s="440">
        <v>46018</v>
      </c>
      <c r="G6377">
        <v>23113</v>
      </c>
      <c r="H6377" t="s">
        <v>5985</v>
      </c>
      <c r="I6377" t="s">
        <v>6085</v>
      </c>
      <c r="J6377">
        <v>1.4</v>
      </c>
      <c r="K6377" t="s">
        <v>5598</v>
      </c>
      <c r="L6377">
        <v>14.21</v>
      </c>
      <c r="M6377">
        <v>10.15</v>
      </c>
      <c r="N6377" t="s">
        <v>6085</v>
      </c>
      <c r="O6377" t="s">
        <v>460</v>
      </c>
    </row>
    <row r="6378" spans="1:15" x14ac:dyDescent="0.3">
      <c r="A6378">
        <v>188540</v>
      </c>
      <c r="B6378">
        <v>122</v>
      </c>
      <c r="C6378" t="s">
        <v>552</v>
      </c>
      <c r="D6378" t="s">
        <v>2704</v>
      </c>
      <c r="E6378" t="s">
        <v>4213</v>
      </c>
      <c r="F6378" s="440">
        <v>46018</v>
      </c>
      <c r="G6378">
        <v>23389</v>
      </c>
      <c r="H6378" t="s">
        <v>5923</v>
      </c>
      <c r="I6378" t="s">
        <v>6085</v>
      </c>
      <c r="J6378">
        <v>2.2000000000000002</v>
      </c>
      <c r="K6378" t="s">
        <v>5598</v>
      </c>
      <c r="L6378">
        <v>11.42</v>
      </c>
      <c r="M6378">
        <v>5.1909090000000004</v>
      </c>
      <c r="N6378" t="s">
        <v>6085</v>
      </c>
      <c r="O6378" t="s">
        <v>460</v>
      </c>
    </row>
    <row r="6379" spans="1:15" x14ac:dyDescent="0.3">
      <c r="A6379">
        <v>188540</v>
      </c>
      <c r="B6379">
        <v>122</v>
      </c>
      <c r="C6379" t="s">
        <v>552</v>
      </c>
      <c r="D6379" t="s">
        <v>2704</v>
      </c>
      <c r="E6379" t="s">
        <v>4213</v>
      </c>
      <c r="F6379" s="440">
        <v>46018</v>
      </c>
      <c r="G6379">
        <v>19547</v>
      </c>
      <c r="H6379" t="s">
        <v>6448</v>
      </c>
      <c r="I6379" t="s">
        <v>6085</v>
      </c>
      <c r="J6379">
        <v>8</v>
      </c>
      <c r="K6379" t="s">
        <v>5598</v>
      </c>
      <c r="L6379">
        <v>49.28</v>
      </c>
      <c r="M6379">
        <v>6.16</v>
      </c>
      <c r="N6379" t="s">
        <v>6085</v>
      </c>
      <c r="O6379" t="s">
        <v>460</v>
      </c>
    </row>
    <row r="6380" spans="1:15" x14ac:dyDescent="0.3">
      <c r="A6380">
        <v>188540</v>
      </c>
      <c r="B6380">
        <v>122</v>
      </c>
      <c r="C6380" t="s">
        <v>552</v>
      </c>
      <c r="D6380" t="s">
        <v>2704</v>
      </c>
      <c r="E6380" t="s">
        <v>4213</v>
      </c>
      <c r="F6380" s="440">
        <v>46018</v>
      </c>
      <c r="G6380">
        <v>19472</v>
      </c>
      <c r="H6380" t="s">
        <v>6064</v>
      </c>
      <c r="I6380" t="s">
        <v>6085</v>
      </c>
      <c r="J6380">
        <v>2.4</v>
      </c>
      <c r="K6380" t="s">
        <v>5598</v>
      </c>
      <c r="L6380">
        <v>38.28</v>
      </c>
      <c r="M6380">
        <v>15.95</v>
      </c>
      <c r="N6380" t="s">
        <v>6085</v>
      </c>
      <c r="O6380" t="s">
        <v>460</v>
      </c>
    </row>
    <row r="6381" spans="1:15" x14ac:dyDescent="0.3">
      <c r="A6381">
        <v>188538</v>
      </c>
      <c r="B6381">
        <v>122</v>
      </c>
      <c r="C6381" t="s">
        <v>552</v>
      </c>
      <c r="D6381" t="s">
        <v>2729</v>
      </c>
      <c r="E6381" t="s">
        <v>4214</v>
      </c>
      <c r="F6381" s="440">
        <v>46014</v>
      </c>
      <c r="G6381">
        <v>24259</v>
      </c>
      <c r="H6381" t="s">
        <v>5716</v>
      </c>
      <c r="I6381" t="s">
        <v>6085</v>
      </c>
      <c r="J6381">
        <v>23.62</v>
      </c>
      <c r="K6381" t="s">
        <v>5598</v>
      </c>
      <c r="L6381">
        <v>1842.36</v>
      </c>
      <c r="M6381">
        <v>78</v>
      </c>
      <c r="N6381" t="s">
        <v>6085</v>
      </c>
      <c r="O6381" t="s">
        <v>460</v>
      </c>
    </row>
    <row r="6382" spans="1:15" x14ac:dyDescent="0.3">
      <c r="A6382">
        <v>188538</v>
      </c>
      <c r="B6382">
        <v>122</v>
      </c>
      <c r="C6382" t="s">
        <v>552</v>
      </c>
      <c r="D6382" t="s">
        <v>2729</v>
      </c>
      <c r="E6382" t="s">
        <v>4214</v>
      </c>
      <c r="F6382" s="440">
        <v>46014</v>
      </c>
      <c r="G6382">
        <v>19017</v>
      </c>
      <c r="H6382" t="s">
        <v>5715</v>
      </c>
      <c r="I6382" t="s">
        <v>6085</v>
      </c>
      <c r="J6382">
        <v>15.3</v>
      </c>
      <c r="K6382" t="s">
        <v>5598</v>
      </c>
      <c r="L6382">
        <v>267.75</v>
      </c>
      <c r="M6382">
        <v>17.5</v>
      </c>
      <c r="N6382" t="s">
        <v>6085</v>
      </c>
      <c r="O6382" t="s">
        <v>460</v>
      </c>
    </row>
    <row r="6383" spans="1:15" x14ac:dyDescent="0.3">
      <c r="A6383">
        <v>188538</v>
      </c>
      <c r="B6383">
        <v>122</v>
      </c>
      <c r="C6383" t="s">
        <v>552</v>
      </c>
      <c r="D6383" t="s">
        <v>2729</v>
      </c>
      <c r="E6383" t="s">
        <v>4214</v>
      </c>
      <c r="F6383" s="440">
        <v>46014</v>
      </c>
      <c r="G6383">
        <v>24331</v>
      </c>
      <c r="H6383" t="s">
        <v>5975</v>
      </c>
      <c r="I6383" t="s">
        <v>6085</v>
      </c>
      <c r="J6383">
        <v>5</v>
      </c>
      <c r="K6383" t="s">
        <v>5598</v>
      </c>
      <c r="L6383">
        <v>109.5</v>
      </c>
      <c r="M6383">
        <v>21.9</v>
      </c>
      <c r="N6383" t="s">
        <v>6085</v>
      </c>
      <c r="O6383" t="s">
        <v>460</v>
      </c>
    </row>
    <row r="6384" spans="1:15" x14ac:dyDescent="0.3">
      <c r="A6384">
        <v>188535</v>
      </c>
      <c r="B6384">
        <v>122</v>
      </c>
      <c r="C6384" t="s">
        <v>552</v>
      </c>
      <c r="D6384" t="s">
        <v>2706</v>
      </c>
      <c r="E6384" t="s">
        <v>4215</v>
      </c>
      <c r="F6384" s="440">
        <v>46009</v>
      </c>
      <c r="G6384">
        <v>20645</v>
      </c>
      <c r="H6384" t="s">
        <v>5664</v>
      </c>
      <c r="I6384" t="s">
        <v>6085</v>
      </c>
      <c r="J6384">
        <v>4</v>
      </c>
      <c r="K6384" t="s">
        <v>6091</v>
      </c>
      <c r="L6384">
        <v>90.4</v>
      </c>
      <c r="M6384">
        <v>22.6</v>
      </c>
      <c r="N6384" t="s">
        <v>6085</v>
      </c>
      <c r="O6384" t="s">
        <v>460</v>
      </c>
    </row>
    <row r="6385" spans="1:15" x14ac:dyDescent="0.3">
      <c r="A6385">
        <v>188535</v>
      </c>
      <c r="B6385">
        <v>122</v>
      </c>
      <c r="C6385" t="s">
        <v>552</v>
      </c>
      <c r="D6385" t="s">
        <v>2706</v>
      </c>
      <c r="E6385" t="s">
        <v>4215</v>
      </c>
      <c r="F6385" s="440">
        <v>46009</v>
      </c>
      <c r="G6385">
        <v>20358</v>
      </c>
      <c r="H6385" t="s">
        <v>5648</v>
      </c>
      <c r="I6385" t="s">
        <v>6085</v>
      </c>
      <c r="J6385">
        <v>10</v>
      </c>
      <c r="K6385" t="s">
        <v>5605</v>
      </c>
      <c r="L6385">
        <v>143</v>
      </c>
      <c r="M6385">
        <v>14.3</v>
      </c>
      <c r="N6385" t="s">
        <v>6085</v>
      </c>
      <c r="O6385" t="s">
        <v>460</v>
      </c>
    </row>
    <row r="6386" spans="1:15" x14ac:dyDescent="0.3">
      <c r="A6386">
        <v>188535</v>
      </c>
      <c r="B6386">
        <v>122</v>
      </c>
      <c r="C6386" t="s">
        <v>552</v>
      </c>
      <c r="D6386" t="s">
        <v>2706</v>
      </c>
      <c r="E6386" t="s">
        <v>4215</v>
      </c>
      <c r="F6386" s="440">
        <v>46009</v>
      </c>
      <c r="G6386">
        <v>20054</v>
      </c>
      <c r="H6386" t="s">
        <v>5633</v>
      </c>
      <c r="I6386" t="s">
        <v>6085</v>
      </c>
      <c r="J6386">
        <v>5</v>
      </c>
      <c r="K6386" t="s">
        <v>6140</v>
      </c>
      <c r="L6386">
        <v>57</v>
      </c>
      <c r="M6386">
        <v>11.4</v>
      </c>
      <c r="N6386" t="s">
        <v>6085</v>
      </c>
      <c r="O6386" t="s">
        <v>460</v>
      </c>
    </row>
    <row r="6387" spans="1:15" x14ac:dyDescent="0.3">
      <c r="A6387">
        <v>188535</v>
      </c>
      <c r="B6387">
        <v>122</v>
      </c>
      <c r="C6387" t="s">
        <v>552</v>
      </c>
      <c r="D6387" t="s">
        <v>2706</v>
      </c>
      <c r="E6387" t="s">
        <v>4215</v>
      </c>
      <c r="F6387" s="440">
        <v>46009</v>
      </c>
      <c r="G6387">
        <v>20661</v>
      </c>
      <c r="H6387" t="s">
        <v>5850</v>
      </c>
      <c r="I6387" t="s">
        <v>6085</v>
      </c>
      <c r="J6387">
        <v>10</v>
      </c>
      <c r="K6387" t="s">
        <v>5613</v>
      </c>
      <c r="L6387">
        <v>87.4</v>
      </c>
      <c r="M6387">
        <v>8.74</v>
      </c>
      <c r="N6387" t="s">
        <v>6085</v>
      </c>
      <c r="O6387" t="s">
        <v>460</v>
      </c>
    </row>
    <row r="6388" spans="1:15" x14ac:dyDescent="0.3">
      <c r="A6388">
        <v>188535</v>
      </c>
      <c r="B6388">
        <v>122</v>
      </c>
      <c r="C6388" t="s">
        <v>552</v>
      </c>
      <c r="D6388" t="s">
        <v>2706</v>
      </c>
      <c r="E6388" t="s">
        <v>4215</v>
      </c>
      <c r="F6388" s="440">
        <v>46009</v>
      </c>
      <c r="G6388">
        <v>21093</v>
      </c>
      <c r="H6388" t="s">
        <v>5608</v>
      </c>
      <c r="I6388" t="s">
        <v>6085</v>
      </c>
      <c r="J6388">
        <v>80</v>
      </c>
      <c r="K6388" t="s">
        <v>5613</v>
      </c>
      <c r="L6388">
        <v>380.8</v>
      </c>
      <c r="M6388">
        <v>4.76</v>
      </c>
      <c r="N6388" t="s">
        <v>6085</v>
      </c>
      <c r="O6388" t="s">
        <v>460</v>
      </c>
    </row>
    <row r="6389" spans="1:15" x14ac:dyDescent="0.3">
      <c r="A6389">
        <v>188535</v>
      </c>
      <c r="B6389">
        <v>122</v>
      </c>
      <c r="C6389" t="s">
        <v>552</v>
      </c>
      <c r="D6389" t="s">
        <v>2706</v>
      </c>
      <c r="E6389" t="s">
        <v>4215</v>
      </c>
      <c r="F6389" s="440">
        <v>46009</v>
      </c>
      <c r="G6389">
        <v>20301</v>
      </c>
      <c r="H6389" t="s">
        <v>5617</v>
      </c>
      <c r="I6389" t="s">
        <v>6085</v>
      </c>
      <c r="J6389">
        <v>7</v>
      </c>
      <c r="K6389" t="s">
        <v>5605</v>
      </c>
      <c r="L6389">
        <v>145.46</v>
      </c>
      <c r="M6389">
        <v>20.78</v>
      </c>
      <c r="N6389" t="s">
        <v>6085</v>
      </c>
      <c r="O6389" t="s">
        <v>460</v>
      </c>
    </row>
    <row r="6390" spans="1:15" x14ac:dyDescent="0.3">
      <c r="A6390">
        <v>188535</v>
      </c>
      <c r="B6390">
        <v>122</v>
      </c>
      <c r="C6390" t="s">
        <v>552</v>
      </c>
      <c r="D6390" t="s">
        <v>2706</v>
      </c>
      <c r="E6390" t="s">
        <v>4215</v>
      </c>
      <c r="F6390" s="440">
        <v>46009</v>
      </c>
      <c r="G6390">
        <v>20007</v>
      </c>
      <c r="H6390" t="s">
        <v>5660</v>
      </c>
      <c r="I6390" t="s">
        <v>6085</v>
      </c>
      <c r="J6390">
        <v>2</v>
      </c>
      <c r="K6390" t="s">
        <v>5610</v>
      </c>
      <c r="L6390">
        <v>95.6</v>
      </c>
      <c r="M6390">
        <v>47.8</v>
      </c>
      <c r="N6390" t="s">
        <v>6085</v>
      </c>
      <c r="O6390" t="s">
        <v>460</v>
      </c>
    </row>
    <row r="6391" spans="1:15" x14ac:dyDescent="0.3">
      <c r="A6391">
        <v>188535</v>
      </c>
      <c r="B6391">
        <v>122</v>
      </c>
      <c r="C6391" t="s">
        <v>552</v>
      </c>
      <c r="D6391" t="s">
        <v>2706</v>
      </c>
      <c r="E6391" t="s">
        <v>4215</v>
      </c>
      <c r="F6391" s="440">
        <v>46009</v>
      </c>
      <c r="G6391">
        <v>21130</v>
      </c>
      <c r="H6391" t="s">
        <v>5884</v>
      </c>
      <c r="I6391" t="s">
        <v>6085</v>
      </c>
      <c r="J6391">
        <v>1</v>
      </c>
      <c r="K6391" t="s">
        <v>5613</v>
      </c>
      <c r="L6391">
        <v>36.78</v>
      </c>
      <c r="M6391">
        <v>36.78</v>
      </c>
      <c r="N6391" t="s">
        <v>6085</v>
      </c>
      <c r="O6391" t="s">
        <v>460</v>
      </c>
    </row>
    <row r="6392" spans="1:15" x14ac:dyDescent="0.3">
      <c r="A6392">
        <v>188535</v>
      </c>
      <c r="B6392">
        <v>122</v>
      </c>
      <c r="C6392" t="s">
        <v>552</v>
      </c>
      <c r="D6392" t="s">
        <v>2706</v>
      </c>
      <c r="E6392" t="s">
        <v>4215</v>
      </c>
      <c r="F6392" s="440">
        <v>46009</v>
      </c>
      <c r="G6392">
        <v>23698</v>
      </c>
      <c r="H6392" t="s">
        <v>5643</v>
      </c>
      <c r="I6392" t="s">
        <v>6085</v>
      </c>
      <c r="J6392">
        <v>2</v>
      </c>
      <c r="K6392" t="s">
        <v>5598</v>
      </c>
      <c r="L6392">
        <v>137.5</v>
      </c>
      <c r="M6392">
        <v>68.75</v>
      </c>
      <c r="N6392" t="s">
        <v>6085</v>
      </c>
      <c r="O6392" t="s">
        <v>460</v>
      </c>
    </row>
    <row r="6393" spans="1:15" x14ac:dyDescent="0.3">
      <c r="A6393">
        <v>188535</v>
      </c>
      <c r="B6393">
        <v>122</v>
      </c>
      <c r="C6393" t="s">
        <v>552</v>
      </c>
      <c r="D6393" t="s">
        <v>2706</v>
      </c>
      <c r="E6393" t="s">
        <v>4215</v>
      </c>
      <c r="F6393" s="440">
        <v>46009</v>
      </c>
      <c r="G6393">
        <v>21010</v>
      </c>
      <c r="H6393" t="s">
        <v>5674</v>
      </c>
      <c r="I6393" t="s">
        <v>6085</v>
      </c>
      <c r="J6393">
        <v>40</v>
      </c>
      <c r="K6393" t="s">
        <v>6140</v>
      </c>
      <c r="L6393">
        <v>487.2</v>
      </c>
      <c r="M6393">
        <v>12.18</v>
      </c>
      <c r="N6393" t="s">
        <v>6085</v>
      </c>
      <c r="O6393" t="s">
        <v>460</v>
      </c>
    </row>
    <row r="6394" spans="1:15" x14ac:dyDescent="0.3">
      <c r="A6394">
        <v>188535</v>
      </c>
      <c r="B6394">
        <v>122</v>
      </c>
      <c r="C6394" t="s">
        <v>552</v>
      </c>
      <c r="D6394" t="s">
        <v>2706</v>
      </c>
      <c r="E6394" t="s">
        <v>4215</v>
      </c>
      <c r="F6394" s="440">
        <v>46009</v>
      </c>
      <c r="G6394">
        <v>21047</v>
      </c>
      <c r="H6394" t="s">
        <v>5621</v>
      </c>
      <c r="I6394" t="s">
        <v>6085</v>
      </c>
      <c r="J6394">
        <v>12</v>
      </c>
      <c r="K6394" t="s">
        <v>5622</v>
      </c>
      <c r="L6394">
        <v>1476</v>
      </c>
      <c r="M6394">
        <v>123</v>
      </c>
      <c r="N6394" t="s">
        <v>6085</v>
      </c>
      <c r="O6394" t="s">
        <v>460</v>
      </c>
    </row>
    <row r="6395" spans="1:15" x14ac:dyDescent="0.3">
      <c r="A6395">
        <v>188535</v>
      </c>
      <c r="B6395">
        <v>122</v>
      </c>
      <c r="C6395" t="s">
        <v>552</v>
      </c>
      <c r="D6395" t="s">
        <v>2706</v>
      </c>
      <c r="E6395" t="s">
        <v>4215</v>
      </c>
      <c r="F6395" s="440">
        <v>46009</v>
      </c>
      <c r="G6395">
        <v>25807</v>
      </c>
      <c r="H6395" t="s">
        <v>5904</v>
      </c>
      <c r="I6395" t="s">
        <v>6085</v>
      </c>
      <c r="J6395">
        <v>2</v>
      </c>
      <c r="K6395" t="s">
        <v>5613</v>
      </c>
      <c r="L6395">
        <v>404</v>
      </c>
      <c r="M6395">
        <v>202</v>
      </c>
      <c r="N6395" t="s">
        <v>6085</v>
      </c>
      <c r="O6395" t="s">
        <v>460</v>
      </c>
    </row>
    <row r="6396" spans="1:15" x14ac:dyDescent="0.3">
      <c r="A6396">
        <v>188535</v>
      </c>
      <c r="B6396">
        <v>122</v>
      </c>
      <c r="C6396" t="s">
        <v>552</v>
      </c>
      <c r="D6396" t="s">
        <v>2706</v>
      </c>
      <c r="E6396" t="s">
        <v>4215</v>
      </c>
      <c r="F6396" s="440">
        <v>46009</v>
      </c>
      <c r="G6396">
        <v>20752</v>
      </c>
      <c r="H6396" t="s">
        <v>5624</v>
      </c>
      <c r="I6396" t="s">
        <v>6085</v>
      </c>
      <c r="J6396">
        <v>2</v>
      </c>
      <c r="K6396" t="s">
        <v>5625</v>
      </c>
      <c r="L6396">
        <v>217.8</v>
      </c>
      <c r="M6396">
        <v>108.9</v>
      </c>
      <c r="N6396" t="s">
        <v>6085</v>
      </c>
      <c r="O6396" t="s">
        <v>460</v>
      </c>
    </row>
    <row r="6397" spans="1:15" x14ac:dyDescent="0.3">
      <c r="A6397">
        <v>188535</v>
      </c>
      <c r="B6397">
        <v>122</v>
      </c>
      <c r="C6397" t="s">
        <v>552</v>
      </c>
      <c r="D6397" t="s">
        <v>2706</v>
      </c>
      <c r="E6397" t="s">
        <v>4215</v>
      </c>
      <c r="F6397" s="440">
        <v>46009</v>
      </c>
      <c r="G6397">
        <v>20892</v>
      </c>
      <c r="H6397" t="s">
        <v>5653</v>
      </c>
      <c r="I6397" t="s">
        <v>6085</v>
      </c>
      <c r="J6397">
        <v>2</v>
      </c>
      <c r="K6397" t="s">
        <v>5613</v>
      </c>
      <c r="L6397">
        <v>32.26</v>
      </c>
      <c r="M6397">
        <v>16.13</v>
      </c>
      <c r="N6397" t="s">
        <v>6085</v>
      </c>
      <c r="O6397" t="s">
        <v>460</v>
      </c>
    </row>
    <row r="6398" spans="1:15" x14ac:dyDescent="0.3">
      <c r="A6398">
        <v>188535</v>
      </c>
      <c r="B6398">
        <v>122</v>
      </c>
      <c r="C6398" t="s">
        <v>552</v>
      </c>
      <c r="D6398" t="s">
        <v>2706</v>
      </c>
      <c r="E6398" t="s">
        <v>4215</v>
      </c>
      <c r="F6398" s="440">
        <v>46009</v>
      </c>
      <c r="G6398">
        <v>20134</v>
      </c>
      <c r="H6398" t="s">
        <v>6449</v>
      </c>
      <c r="I6398" t="s">
        <v>6085</v>
      </c>
      <c r="J6398">
        <v>24</v>
      </c>
      <c r="K6398" t="s">
        <v>5613</v>
      </c>
      <c r="L6398">
        <v>227.76</v>
      </c>
      <c r="M6398">
        <v>9.49</v>
      </c>
      <c r="N6398" t="s">
        <v>6085</v>
      </c>
      <c r="O6398" t="s">
        <v>460</v>
      </c>
    </row>
    <row r="6399" spans="1:15" x14ac:dyDescent="0.3">
      <c r="A6399">
        <v>188535</v>
      </c>
      <c r="B6399">
        <v>122</v>
      </c>
      <c r="C6399" t="s">
        <v>552</v>
      </c>
      <c r="D6399" t="s">
        <v>2706</v>
      </c>
      <c r="E6399" t="s">
        <v>4215</v>
      </c>
      <c r="F6399" s="440">
        <v>46009</v>
      </c>
      <c r="G6399">
        <v>20326</v>
      </c>
      <c r="H6399" t="s">
        <v>6450</v>
      </c>
      <c r="I6399" t="s">
        <v>6085</v>
      </c>
      <c r="J6399">
        <v>12</v>
      </c>
      <c r="K6399" t="s">
        <v>5598</v>
      </c>
      <c r="L6399">
        <v>87.12</v>
      </c>
      <c r="M6399">
        <v>7.26</v>
      </c>
      <c r="N6399" t="s">
        <v>6085</v>
      </c>
      <c r="O6399" t="s">
        <v>460</v>
      </c>
    </row>
    <row r="6400" spans="1:15" x14ac:dyDescent="0.3">
      <c r="A6400">
        <v>188535</v>
      </c>
      <c r="B6400">
        <v>122</v>
      </c>
      <c r="C6400" t="s">
        <v>552</v>
      </c>
      <c r="D6400" t="s">
        <v>2706</v>
      </c>
      <c r="E6400" t="s">
        <v>4215</v>
      </c>
      <c r="F6400" s="440">
        <v>46009</v>
      </c>
      <c r="G6400">
        <v>23702</v>
      </c>
      <c r="H6400" t="s">
        <v>6389</v>
      </c>
      <c r="I6400" t="s">
        <v>6085</v>
      </c>
      <c r="J6400">
        <v>4</v>
      </c>
      <c r="K6400" t="s">
        <v>5598</v>
      </c>
      <c r="L6400">
        <v>86.36</v>
      </c>
      <c r="M6400">
        <v>21.59</v>
      </c>
      <c r="N6400" t="s">
        <v>6085</v>
      </c>
      <c r="O6400" t="s">
        <v>460</v>
      </c>
    </row>
    <row r="6401" spans="1:15" x14ac:dyDescent="0.3">
      <c r="A6401">
        <v>188535</v>
      </c>
      <c r="B6401">
        <v>122</v>
      </c>
      <c r="C6401" t="s">
        <v>552</v>
      </c>
      <c r="D6401" t="s">
        <v>2706</v>
      </c>
      <c r="E6401" t="s">
        <v>4215</v>
      </c>
      <c r="F6401" s="440">
        <v>46009</v>
      </c>
      <c r="G6401">
        <v>26020</v>
      </c>
      <c r="H6401" t="s">
        <v>5639</v>
      </c>
      <c r="I6401" t="s">
        <v>6085</v>
      </c>
      <c r="J6401">
        <v>24</v>
      </c>
      <c r="K6401" t="s">
        <v>5613</v>
      </c>
      <c r="L6401">
        <v>345.6</v>
      </c>
      <c r="M6401">
        <v>14.4</v>
      </c>
      <c r="N6401" t="s">
        <v>6085</v>
      </c>
      <c r="O6401" t="s">
        <v>460</v>
      </c>
    </row>
    <row r="6402" spans="1:15" x14ac:dyDescent="0.3">
      <c r="A6402">
        <v>188535</v>
      </c>
      <c r="B6402">
        <v>122</v>
      </c>
      <c r="C6402" t="s">
        <v>552</v>
      </c>
      <c r="D6402" t="s">
        <v>2706</v>
      </c>
      <c r="E6402" t="s">
        <v>4215</v>
      </c>
      <c r="F6402" s="440">
        <v>46009</v>
      </c>
      <c r="G6402">
        <v>19434</v>
      </c>
      <c r="H6402" t="s">
        <v>5906</v>
      </c>
      <c r="I6402" t="s">
        <v>6085</v>
      </c>
      <c r="J6402">
        <v>3</v>
      </c>
      <c r="L6402">
        <v>71.94</v>
      </c>
      <c r="M6402">
        <v>23.98</v>
      </c>
      <c r="N6402" t="s">
        <v>6085</v>
      </c>
      <c r="O6402" t="s">
        <v>460</v>
      </c>
    </row>
    <row r="6403" spans="1:15" x14ac:dyDescent="0.3">
      <c r="A6403">
        <v>188533</v>
      </c>
      <c r="B6403">
        <v>122</v>
      </c>
      <c r="C6403" t="s">
        <v>552</v>
      </c>
      <c r="D6403" t="s">
        <v>3019</v>
      </c>
      <c r="E6403" t="s">
        <v>4216</v>
      </c>
      <c r="F6403" s="440">
        <v>46013</v>
      </c>
      <c r="G6403">
        <v>19034</v>
      </c>
      <c r="H6403" t="s">
        <v>5712</v>
      </c>
      <c r="I6403" t="s">
        <v>6085</v>
      </c>
      <c r="J6403">
        <v>15.1</v>
      </c>
      <c r="K6403" t="s">
        <v>5598</v>
      </c>
      <c r="L6403">
        <v>163.08000000000001</v>
      </c>
      <c r="M6403">
        <v>10.8</v>
      </c>
      <c r="N6403" t="s">
        <v>6085</v>
      </c>
      <c r="O6403" t="s">
        <v>460</v>
      </c>
    </row>
    <row r="6404" spans="1:15" x14ac:dyDescent="0.3">
      <c r="A6404">
        <v>188533</v>
      </c>
      <c r="B6404">
        <v>122</v>
      </c>
      <c r="C6404" t="s">
        <v>552</v>
      </c>
      <c r="D6404" t="s">
        <v>3019</v>
      </c>
      <c r="E6404" t="s">
        <v>4216</v>
      </c>
      <c r="F6404" s="440">
        <v>46013</v>
      </c>
      <c r="G6404">
        <v>18832</v>
      </c>
      <c r="H6404" t="s">
        <v>5898</v>
      </c>
      <c r="I6404" t="s">
        <v>6085</v>
      </c>
      <c r="J6404">
        <v>15</v>
      </c>
      <c r="K6404" t="s">
        <v>5598</v>
      </c>
      <c r="L6404">
        <v>598.5</v>
      </c>
      <c r="M6404">
        <v>39.9</v>
      </c>
      <c r="N6404" t="s">
        <v>6085</v>
      </c>
      <c r="O6404" t="s">
        <v>460</v>
      </c>
    </row>
    <row r="6405" spans="1:15" x14ac:dyDescent="0.3">
      <c r="A6405">
        <v>188531</v>
      </c>
      <c r="B6405">
        <v>122</v>
      </c>
      <c r="C6405" t="s">
        <v>552</v>
      </c>
      <c r="D6405" t="s">
        <v>2684</v>
      </c>
      <c r="E6405" t="s">
        <v>4217</v>
      </c>
      <c r="F6405" s="440">
        <v>46007</v>
      </c>
      <c r="G6405">
        <v>26594</v>
      </c>
      <c r="H6405" t="s">
        <v>5698</v>
      </c>
      <c r="I6405" t="s">
        <v>6085</v>
      </c>
      <c r="J6405">
        <v>4.3</v>
      </c>
      <c r="K6405" t="s">
        <v>5598</v>
      </c>
      <c r="L6405">
        <v>373.67</v>
      </c>
      <c r="M6405">
        <v>86.9</v>
      </c>
      <c r="N6405" t="s">
        <v>6085</v>
      </c>
      <c r="O6405" t="s">
        <v>460</v>
      </c>
    </row>
    <row r="6406" spans="1:15" x14ac:dyDescent="0.3">
      <c r="A6406">
        <v>187433</v>
      </c>
      <c r="B6406">
        <v>122</v>
      </c>
      <c r="C6406" t="s">
        <v>552</v>
      </c>
      <c r="D6406" t="s">
        <v>2744</v>
      </c>
      <c r="E6406" t="s">
        <v>4218</v>
      </c>
      <c r="F6406" s="440">
        <v>45995</v>
      </c>
      <c r="G6406">
        <v>18668</v>
      </c>
      <c r="H6406" t="s">
        <v>6451</v>
      </c>
      <c r="I6406" t="s">
        <v>6085</v>
      </c>
      <c r="J6406">
        <v>11</v>
      </c>
      <c r="K6406" t="s">
        <v>5598</v>
      </c>
      <c r="L6406">
        <v>219.89</v>
      </c>
      <c r="M6406">
        <v>19.989999999999998</v>
      </c>
      <c r="N6406" t="s">
        <v>6085</v>
      </c>
      <c r="O6406" t="s">
        <v>460</v>
      </c>
    </row>
    <row r="6407" spans="1:15" x14ac:dyDescent="0.3">
      <c r="A6407">
        <v>187303</v>
      </c>
      <c r="B6407">
        <v>122</v>
      </c>
      <c r="C6407" t="s">
        <v>552</v>
      </c>
      <c r="D6407" t="s">
        <v>3273</v>
      </c>
      <c r="E6407" t="s">
        <v>4219</v>
      </c>
      <c r="F6407" s="440">
        <v>46003</v>
      </c>
      <c r="G6407">
        <v>28434</v>
      </c>
      <c r="H6407" t="s">
        <v>6268</v>
      </c>
      <c r="I6407" t="s">
        <v>6102</v>
      </c>
      <c r="J6407">
        <v>100</v>
      </c>
      <c r="K6407" t="s">
        <v>5613</v>
      </c>
      <c r="L6407">
        <v>624</v>
      </c>
      <c r="M6407">
        <v>6.24</v>
      </c>
      <c r="N6407" t="s">
        <v>6102</v>
      </c>
      <c r="O6407" t="s">
        <v>460</v>
      </c>
    </row>
    <row r="6408" spans="1:15" x14ac:dyDescent="0.3">
      <c r="A6408">
        <v>187302</v>
      </c>
      <c r="B6408">
        <v>122</v>
      </c>
      <c r="C6408" t="s">
        <v>552</v>
      </c>
      <c r="D6408" t="s">
        <v>2727</v>
      </c>
      <c r="E6408" t="s">
        <v>4220</v>
      </c>
      <c r="F6408" s="440">
        <v>46010</v>
      </c>
      <c r="G6408">
        <v>26592</v>
      </c>
      <c r="H6408" t="s">
        <v>5717</v>
      </c>
      <c r="I6408" t="s">
        <v>6085</v>
      </c>
      <c r="J6408">
        <v>24.85</v>
      </c>
      <c r="K6408" t="s">
        <v>5598</v>
      </c>
      <c r="L6408">
        <v>919.45</v>
      </c>
      <c r="M6408">
        <v>37</v>
      </c>
      <c r="N6408" t="s">
        <v>6085</v>
      </c>
      <c r="O6408" t="s">
        <v>460</v>
      </c>
    </row>
    <row r="6409" spans="1:15" x14ac:dyDescent="0.3">
      <c r="A6409">
        <v>187302</v>
      </c>
      <c r="B6409">
        <v>122</v>
      </c>
      <c r="C6409" t="s">
        <v>552</v>
      </c>
      <c r="D6409" t="s">
        <v>2727</v>
      </c>
      <c r="E6409" t="s">
        <v>4220</v>
      </c>
      <c r="F6409" s="440">
        <v>46010</v>
      </c>
      <c r="G6409">
        <v>26582</v>
      </c>
      <c r="H6409" t="s">
        <v>5711</v>
      </c>
      <c r="I6409" t="s">
        <v>6085</v>
      </c>
      <c r="J6409">
        <v>14.27</v>
      </c>
      <c r="K6409" t="s">
        <v>5598</v>
      </c>
      <c r="L6409">
        <v>1840.83</v>
      </c>
      <c r="M6409">
        <v>129</v>
      </c>
      <c r="N6409" t="s">
        <v>6085</v>
      </c>
      <c r="O6409" t="s">
        <v>460</v>
      </c>
    </row>
    <row r="6410" spans="1:15" x14ac:dyDescent="0.3">
      <c r="A6410">
        <v>187302</v>
      </c>
      <c r="B6410">
        <v>122</v>
      </c>
      <c r="C6410" t="s">
        <v>552</v>
      </c>
      <c r="D6410" t="s">
        <v>2727</v>
      </c>
      <c r="E6410" t="s">
        <v>4220</v>
      </c>
      <c r="F6410" s="440">
        <v>46010</v>
      </c>
      <c r="G6410">
        <v>26584</v>
      </c>
      <c r="H6410" t="s">
        <v>5713</v>
      </c>
      <c r="I6410" t="s">
        <v>6085</v>
      </c>
      <c r="J6410">
        <v>5.1100000000000003</v>
      </c>
      <c r="K6410" t="s">
        <v>5598</v>
      </c>
      <c r="L6410">
        <v>413.91</v>
      </c>
      <c r="M6410">
        <v>81</v>
      </c>
      <c r="N6410" t="s">
        <v>6085</v>
      </c>
      <c r="O6410" t="s">
        <v>460</v>
      </c>
    </row>
    <row r="6411" spans="1:15" x14ac:dyDescent="0.3">
      <c r="A6411">
        <v>187302</v>
      </c>
      <c r="B6411">
        <v>122</v>
      </c>
      <c r="C6411" t="s">
        <v>552</v>
      </c>
      <c r="D6411" t="s">
        <v>2727</v>
      </c>
      <c r="E6411" t="s">
        <v>4220</v>
      </c>
      <c r="F6411" s="440">
        <v>46010</v>
      </c>
      <c r="G6411">
        <v>26580</v>
      </c>
      <c r="H6411" t="s">
        <v>5909</v>
      </c>
      <c r="I6411" t="s">
        <v>6085</v>
      </c>
      <c r="J6411">
        <v>11.23</v>
      </c>
      <c r="K6411" t="s">
        <v>5598</v>
      </c>
      <c r="L6411">
        <v>1257.76</v>
      </c>
      <c r="M6411">
        <v>112</v>
      </c>
      <c r="N6411" t="s">
        <v>6085</v>
      </c>
      <c r="O6411" t="s">
        <v>460</v>
      </c>
    </row>
    <row r="6412" spans="1:15" x14ac:dyDescent="0.3">
      <c r="A6412">
        <v>187301</v>
      </c>
      <c r="B6412">
        <v>122</v>
      </c>
      <c r="C6412" t="s">
        <v>552</v>
      </c>
      <c r="D6412" t="s">
        <v>1856</v>
      </c>
      <c r="E6412" t="s">
        <v>4221</v>
      </c>
      <c r="F6412" s="440">
        <v>46001</v>
      </c>
      <c r="G6412">
        <v>28502</v>
      </c>
      <c r="H6412" t="s">
        <v>6452</v>
      </c>
      <c r="I6412" t="s">
        <v>6102</v>
      </c>
      <c r="J6412">
        <v>8</v>
      </c>
      <c r="K6412" t="s">
        <v>5703</v>
      </c>
      <c r="L6412">
        <v>1859.52</v>
      </c>
      <c r="M6412">
        <v>232.44</v>
      </c>
      <c r="N6412" t="s">
        <v>6102</v>
      </c>
      <c r="O6412" t="s">
        <v>460</v>
      </c>
    </row>
    <row r="6413" spans="1:15" x14ac:dyDescent="0.3">
      <c r="A6413">
        <v>187300</v>
      </c>
      <c r="B6413">
        <v>122</v>
      </c>
      <c r="C6413" t="s">
        <v>552</v>
      </c>
      <c r="D6413" t="s">
        <v>2688</v>
      </c>
      <c r="E6413" t="s">
        <v>4222</v>
      </c>
      <c r="F6413" s="440">
        <v>46003</v>
      </c>
      <c r="G6413">
        <v>18382</v>
      </c>
      <c r="H6413" t="s">
        <v>5738</v>
      </c>
      <c r="I6413" t="s">
        <v>4764</v>
      </c>
      <c r="J6413">
        <v>12</v>
      </c>
      <c r="K6413" t="s">
        <v>5601</v>
      </c>
      <c r="L6413">
        <v>828</v>
      </c>
      <c r="M6413">
        <v>69</v>
      </c>
      <c r="N6413" t="s">
        <v>4764</v>
      </c>
      <c r="O6413" t="s">
        <v>460</v>
      </c>
    </row>
    <row r="6414" spans="1:15" x14ac:dyDescent="0.3">
      <c r="A6414">
        <v>187299</v>
      </c>
      <c r="B6414">
        <v>122</v>
      </c>
      <c r="C6414" t="s">
        <v>552</v>
      </c>
      <c r="D6414" t="s">
        <v>2763</v>
      </c>
      <c r="E6414" t="s">
        <v>4223</v>
      </c>
      <c r="F6414" s="440">
        <v>46017</v>
      </c>
      <c r="G6414">
        <v>26880</v>
      </c>
      <c r="H6414" t="s">
        <v>5913</v>
      </c>
      <c r="I6414" t="s">
        <v>6085</v>
      </c>
      <c r="J6414">
        <v>120</v>
      </c>
      <c r="K6414" t="s">
        <v>5613</v>
      </c>
      <c r="L6414">
        <v>300</v>
      </c>
      <c r="M6414">
        <v>2.5</v>
      </c>
      <c r="N6414" t="s">
        <v>6085</v>
      </c>
      <c r="O6414" t="s">
        <v>460</v>
      </c>
    </row>
    <row r="6415" spans="1:15" x14ac:dyDescent="0.3">
      <c r="A6415">
        <v>187298</v>
      </c>
      <c r="B6415">
        <v>122</v>
      </c>
      <c r="C6415" t="s">
        <v>552</v>
      </c>
      <c r="D6415" t="s">
        <v>2758</v>
      </c>
      <c r="E6415" t="s">
        <v>4224</v>
      </c>
      <c r="F6415" s="440">
        <v>46018</v>
      </c>
      <c r="G6415">
        <v>28220</v>
      </c>
      <c r="H6415" t="s">
        <v>6126</v>
      </c>
      <c r="I6415" t="s">
        <v>6085</v>
      </c>
      <c r="J6415">
        <v>5</v>
      </c>
      <c r="K6415" t="s">
        <v>5598</v>
      </c>
      <c r="L6415">
        <v>135</v>
      </c>
      <c r="M6415">
        <v>27</v>
      </c>
      <c r="N6415" t="s">
        <v>6085</v>
      </c>
      <c r="O6415" t="s">
        <v>460</v>
      </c>
    </row>
    <row r="6416" spans="1:15" x14ac:dyDescent="0.3">
      <c r="A6416">
        <v>187298</v>
      </c>
      <c r="B6416">
        <v>122</v>
      </c>
      <c r="C6416" t="s">
        <v>552</v>
      </c>
      <c r="D6416" t="s">
        <v>2758</v>
      </c>
      <c r="E6416" t="s">
        <v>4224</v>
      </c>
      <c r="F6416" s="440">
        <v>46018</v>
      </c>
      <c r="G6416">
        <v>28221</v>
      </c>
      <c r="H6416" t="s">
        <v>6124</v>
      </c>
      <c r="I6416" t="s">
        <v>6085</v>
      </c>
      <c r="J6416">
        <v>5</v>
      </c>
      <c r="K6416" t="s">
        <v>5598</v>
      </c>
      <c r="L6416">
        <v>175</v>
      </c>
      <c r="M6416">
        <v>35</v>
      </c>
      <c r="N6416" t="s">
        <v>6085</v>
      </c>
      <c r="O6416" t="s">
        <v>460</v>
      </c>
    </row>
    <row r="6417" spans="1:15" x14ac:dyDescent="0.3">
      <c r="A6417">
        <v>187298</v>
      </c>
      <c r="B6417">
        <v>122</v>
      </c>
      <c r="C6417" t="s">
        <v>552</v>
      </c>
      <c r="D6417" t="s">
        <v>2758</v>
      </c>
      <c r="E6417" t="s">
        <v>4224</v>
      </c>
      <c r="F6417" s="440">
        <v>46018</v>
      </c>
      <c r="G6417">
        <v>28222</v>
      </c>
      <c r="H6417" t="s">
        <v>6125</v>
      </c>
      <c r="I6417" t="s">
        <v>6085</v>
      </c>
      <c r="J6417">
        <v>5</v>
      </c>
      <c r="K6417" t="s">
        <v>5598</v>
      </c>
      <c r="L6417">
        <v>210</v>
      </c>
      <c r="M6417">
        <v>42</v>
      </c>
      <c r="N6417" t="s">
        <v>6085</v>
      </c>
      <c r="O6417" t="s">
        <v>460</v>
      </c>
    </row>
    <row r="6418" spans="1:15" x14ac:dyDescent="0.3">
      <c r="A6418">
        <v>187297</v>
      </c>
      <c r="B6418">
        <v>122</v>
      </c>
      <c r="C6418" t="s">
        <v>552</v>
      </c>
      <c r="D6418" t="s">
        <v>2715</v>
      </c>
      <c r="E6418" t="s">
        <v>4225</v>
      </c>
      <c r="F6418" s="440">
        <v>46013</v>
      </c>
      <c r="G6418">
        <v>28384</v>
      </c>
      <c r="H6418" t="s">
        <v>5894</v>
      </c>
      <c r="I6418" t="s">
        <v>6085</v>
      </c>
      <c r="J6418">
        <v>10</v>
      </c>
      <c r="K6418" t="s">
        <v>5613</v>
      </c>
      <c r="L6418">
        <v>241.5</v>
      </c>
      <c r="M6418">
        <v>24.15</v>
      </c>
      <c r="N6418" t="s">
        <v>6085</v>
      </c>
      <c r="O6418" t="s">
        <v>460</v>
      </c>
    </row>
    <row r="6419" spans="1:15" x14ac:dyDescent="0.3">
      <c r="A6419">
        <v>187296</v>
      </c>
      <c r="B6419">
        <v>122</v>
      </c>
      <c r="C6419" t="s">
        <v>552</v>
      </c>
      <c r="D6419" t="s">
        <v>2884</v>
      </c>
      <c r="E6419" t="s">
        <v>4226</v>
      </c>
      <c r="F6419" s="440">
        <v>46014</v>
      </c>
      <c r="G6419">
        <v>28488</v>
      </c>
      <c r="H6419" t="s">
        <v>6453</v>
      </c>
      <c r="I6419" t="s">
        <v>6085</v>
      </c>
      <c r="J6419">
        <v>28</v>
      </c>
      <c r="K6419" t="s">
        <v>5598</v>
      </c>
      <c r="L6419">
        <v>1246</v>
      </c>
      <c r="M6419">
        <v>44.5</v>
      </c>
      <c r="N6419" t="s">
        <v>6085</v>
      </c>
      <c r="O6419" t="s">
        <v>460</v>
      </c>
    </row>
    <row r="6420" spans="1:15" x14ac:dyDescent="0.3">
      <c r="A6420">
        <v>187295</v>
      </c>
      <c r="B6420">
        <v>122</v>
      </c>
      <c r="C6420" t="s">
        <v>552</v>
      </c>
      <c r="D6420" t="s">
        <v>2520</v>
      </c>
      <c r="E6420" t="s">
        <v>4227</v>
      </c>
      <c r="F6420" s="440">
        <v>46002</v>
      </c>
      <c r="G6420">
        <v>19787</v>
      </c>
      <c r="H6420" t="s">
        <v>5914</v>
      </c>
      <c r="I6420" t="s">
        <v>6085</v>
      </c>
      <c r="J6420">
        <v>50</v>
      </c>
      <c r="K6420" t="s">
        <v>5598</v>
      </c>
      <c r="L6420">
        <v>220</v>
      </c>
      <c r="M6420">
        <v>4.4000000000000004</v>
      </c>
      <c r="N6420" t="s">
        <v>6085</v>
      </c>
      <c r="O6420" t="s">
        <v>460</v>
      </c>
    </row>
    <row r="6421" spans="1:15" x14ac:dyDescent="0.3">
      <c r="A6421">
        <v>187295</v>
      </c>
      <c r="B6421">
        <v>122</v>
      </c>
      <c r="C6421" t="s">
        <v>552</v>
      </c>
      <c r="D6421" t="s">
        <v>2520</v>
      </c>
      <c r="E6421" t="s">
        <v>4227</v>
      </c>
      <c r="F6421" s="440">
        <v>46002</v>
      </c>
      <c r="G6421">
        <v>19634</v>
      </c>
      <c r="H6421" t="s">
        <v>5925</v>
      </c>
      <c r="I6421" t="s">
        <v>6085</v>
      </c>
      <c r="J6421">
        <v>2</v>
      </c>
      <c r="K6421" t="s">
        <v>5598</v>
      </c>
      <c r="L6421">
        <v>9.6</v>
      </c>
      <c r="M6421">
        <v>4.8</v>
      </c>
      <c r="N6421" t="s">
        <v>6085</v>
      </c>
      <c r="O6421" t="s">
        <v>460</v>
      </c>
    </row>
    <row r="6422" spans="1:15" x14ac:dyDescent="0.3">
      <c r="A6422">
        <v>187295</v>
      </c>
      <c r="B6422">
        <v>122</v>
      </c>
      <c r="C6422" t="s">
        <v>552</v>
      </c>
      <c r="D6422" t="s">
        <v>2520</v>
      </c>
      <c r="E6422" t="s">
        <v>4227</v>
      </c>
      <c r="F6422" s="440">
        <v>46002</v>
      </c>
      <c r="G6422">
        <v>19621</v>
      </c>
      <c r="H6422" t="s">
        <v>5931</v>
      </c>
      <c r="I6422" t="s">
        <v>6085</v>
      </c>
      <c r="J6422">
        <v>4</v>
      </c>
      <c r="K6422" t="s">
        <v>5598</v>
      </c>
      <c r="L6422">
        <v>10</v>
      </c>
      <c r="M6422">
        <v>2.5</v>
      </c>
      <c r="N6422" t="s">
        <v>6085</v>
      </c>
      <c r="O6422" t="s">
        <v>460</v>
      </c>
    </row>
    <row r="6423" spans="1:15" x14ac:dyDescent="0.3">
      <c r="A6423">
        <v>187295</v>
      </c>
      <c r="B6423">
        <v>122</v>
      </c>
      <c r="C6423" t="s">
        <v>552</v>
      </c>
      <c r="D6423" t="s">
        <v>2520</v>
      </c>
      <c r="E6423" t="s">
        <v>4227</v>
      </c>
      <c r="F6423" s="440">
        <v>46002</v>
      </c>
      <c r="G6423">
        <v>19623</v>
      </c>
      <c r="H6423" t="s">
        <v>5929</v>
      </c>
      <c r="I6423" t="s">
        <v>6085</v>
      </c>
      <c r="J6423">
        <v>10</v>
      </c>
      <c r="K6423" t="s">
        <v>5598</v>
      </c>
      <c r="L6423">
        <v>59.5</v>
      </c>
      <c r="M6423">
        <v>5.95</v>
      </c>
      <c r="N6423" t="s">
        <v>6085</v>
      </c>
      <c r="O6423" t="s">
        <v>460</v>
      </c>
    </row>
    <row r="6424" spans="1:15" x14ac:dyDescent="0.3">
      <c r="A6424">
        <v>187295</v>
      </c>
      <c r="B6424">
        <v>122</v>
      </c>
      <c r="C6424" t="s">
        <v>552</v>
      </c>
      <c r="D6424" t="s">
        <v>2520</v>
      </c>
      <c r="E6424" t="s">
        <v>4227</v>
      </c>
      <c r="F6424" s="440">
        <v>46002</v>
      </c>
      <c r="G6424">
        <v>19505</v>
      </c>
      <c r="H6424" t="s">
        <v>5978</v>
      </c>
      <c r="I6424" t="s">
        <v>6085</v>
      </c>
      <c r="J6424">
        <v>1</v>
      </c>
      <c r="K6424" t="s">
        <v>5598</v>
      </c>
      <c r="L6424">
        <v>5.5</v>
      </c>
      <c r="M6424">
        <v>5.5</v>
      </c>
      <c r="N6424" t="s">
        <v>6085</v>
      </c>
      <c r="O6424" t="s">
        <v>460</v>
      </c>
    </row>
    <row r="6425" spans="1:15" x14ac:dyDescent="0.3">
      <c r="A6425">
        <v>187295</v>
      </c>
      <c r="B6425">
        <v>122</v>
      </c>
      <c r="C6425" t="s">
        <v>552</v>
      </c>
      <c r="D6425" t="s">
        <v>2520</v>
      </c>
      <c r="E6425" t="s">
        <v>4227</v>
      </c>
      <c r="F6425" s="440">
        <v>46002</v>
      </c>
      <c r="G6425">
        <v>19575</v>
      </c>
      <c r="H6425" t="s">
        <v>5944</v>
      </c>
      <c r="I6425" t="s">
        <v>6085</v>
      </c>
      <c r="J6425">
        <v>1</v>
      </c>
      <c r="K6425" t="s">
        <v>5598</v>
      </c>
      <c r="L6425">
        <v>25</v>
      </c>
      <c r="M6425">
        <v>25</v>
      </c>
      <c r="N6425" t="s">
        <v>6085</v>
      </c>
      <c r="O6425" t="s">
        <v>460</v>
      </c>
    </row>
    <row r="6426" spans="1:15" x14ac:dyDescent="0.3">
      <c r="A6426">
        <v>187295</v>
      </c>
      <c r="B6426">
        <v>122</v>
      </c>
      <c r="C6426" t="s">
        <v>552</v>
      </c>
      <c r="D6426" t="s">
        <v>2520</v>
      </c>
      <c r="E6426" t="s">
        <v>4227</v>
      </c>
      <c r="F6426" s="440">
        <v>46002</v>
      </c>
      <c r="G6426">
        <v>19465</v>
      </c>
      <c r="H6426" t="s">
        <v>5953</v>
      </c>
      <c r="I6426" t="s">
        <v>6085</v>
      </c>
      <c r="J6426">
        <v>1</v>
      </c>
      <c r="K6426" t="s">
        <v>5598</v>
      </c>
      <c r="L6426">
        <v>5</v>
      </c>
      <c r="M6426">
        <v>5</v>
      </c>
      <c r="N6426" t="s">
        <v>6085</v>
      </c>
      <c r="O6426" t="s">
        <v>460</v>
      </c>
    </row>
    <row r="6427" spans="1:15" x14ac:dyDescent="0.3">
      <c r="A6427">
        <v>187295</v>
      </c>
      <c r="B6427">
        <v>122</v>
      </c>
      <c r="C6427" t="s">
        <v>552</v>
      </c>
      <c r="D6427" t="s">
        <v>2520</v>
      </c>
      <c r="E6427" t="s">
        <v>4227</v>
      </c>
      <c r="F6427" s="440">
        <v>46002</v>
      </c>
      <c r="G6427">
        <v>19476</v>
      </c>
      <c r="H6427" t="s">
        <v>6017</v>
      </c>
      <c r="I6427" t="s">
        <v>6085</v>
      </c>
      <c r="J6427">
        <v>0.8</v>
      </c>
      <c r="K6427" t="s">
        <v>5598</v>
      </c>
      <c r="L6427">
        <v>56</v>
      </c>
      <c r="M6427">
        <v>70</v>
      </c>
      <c r="N6427" t="s">
        <v>6085</v>
      </c>
      <c r="O6427" t="s">
        <v>460</v>
      </c>
    </row>
    <row r="6428" spans="1:15" x14ac:dyDescent="0.3">
      <c r="A6428">
        <v>187295</v>
      </c>
      <c r="B6428">
        <v>122</v>
      </c>
      <c r="C6428" t="s">
        <v>552</v>
      </c>
      <c r="D6428" t="s">
        <v>2520</v>
      </c>
      <c r="E6428" t="s">
        <v>4227</v>
      </c>
      <c r="F6428" s="440">
        <v>46002</v>
      </c>
      <c r="G6428">
        <v>19503</v>
      </c>
      <c r="H6428" t="s">
        <v>6058</v>
      </c>
      <c r="I6428" t="s">
        <v>6085</v>
      </c>
      <c r="J6428">
        <v>1</v>
      </c>
      <c r="K6428" t="s">
        <v>5598</v>
      </c>
      <c r="L6428">
        <v>5</v>
      </c>
      <c r="M6428">
        <v>5</v>
      </c>
      <c r="N6428" t="s">
        <v>6085</v>
      </c>
      <c r="O6428" t="s">
        <v>460</v>
      </c>
    </row>
    <row r="6429" spans="1:15" x14ac:dyDescent="0.3">
      <c r="A6429">
        <v>187295</v>
      </c>
      <c r="B6429">
        <v>122</v>
      </c>
      <c r="C6429" t="s">
        <v>552</v>
      </c>
      <c r="D6429" t="s">
        <v>2520</v>
      </c>
      <c r="E6429" t="s">
        <v>4227</v>
      </c>
      <c r="F6429" s="440">
        <v>46002</v>
      </c>
      <c r="G6429">
        <v>19647</v>
      </c>
      <c r="H6429" t="s">
        <v>5921</v>
      </c>
      <c r="I6429" t="s">
        <v>6085</v>
      </c>
      <c r="J6429">
        <v>1</v>
      </c>
      <c r="K6429" t="s">
        <v>5598</v>
      </c>
      <c r="L6429">
        <v>6.5</v>
      </c>
      <c r="M6429">
        <v>6.5</v>
      </c>
      <c r="N6429" t="s">
        <v>6085</v>
      </c>
      <c r="O6429" t="s">
        <v>460</v>
      </c>
    </row>
    <row r="6430" spans="1:15" x14ac:dyDescent="0.3">
      <c r="A6430">
        <v>187295</v>
      </c>
      <c r="B6430">
        <v>122</v>
      </c>
      <c r="C6430" t="s">
        <v>552</v>
      </c>
      <c r="D6430" t="s">
        <v>2520</v>
      </c>
      <c r="E6430" t="s">
        <v>4227</v>
      </c>
      <c r="F6430" s="440">
        <v>46002</v>
      </c>
      <c r="G6430">
        <v>19480</v>
      </c>
      <c r="H6430" t="s">
        <v>5936</v>
      </c>
      <c r="I6430" t="s">
        <v>6085</v>
      </c>
      <c r="J6430">
        <v>1</v>
      </c>
      <c r="K6430" t="s">
        <v>5598</v>
      </c>
      <c r="L6430">
        <v>12</v>
      </c>
      <c r="M6430">
        <v>12</v>
      </c>
      <c r="N6430" t="s">
        <v>6085</v>
      </c>
      <c r="O6430" t="s">
        <v>460</v>
      </c>
    </row>
    <row r="6431" spans="1:15" x14ac:dyDescent="0.3">
      <c r="A6431">
        <v>187295</v>
      </c>
      <c r="B6431">
        <v>122</v>
      </c>
      <c r="C6431" t="s">
        <v>552</v>
      </c>
      <c r="D6431" t="s">
        <v>2520</v>
      </c>
      <c r="E6431" t="s">
        <v>4227</v>
      </c>
      <c r="F6431" s="440">
        <v>46002</v>
      </c>
      <c r="G6431">
        <v>19485</v>
      </c>
      <c r="H6431" t="s">
        <v>5935</v>
      </c>
      <c r="I6431" t="s">
        <v>6085</v>
      </c>
      <c r="J6431">
        <v>0.3</v>
      </c>
      <c r="K6431" t="s">
        <v>5598</v>
      </c>
      <c r="L6431">
        <v>19.5</v>
      </c>
      <c r="M6431">
        <v>65</v>
      </c>
      <c r="N6431" t="s">
        <v>6085</v>
      </c>
      <c r="O6431" t="s">
        <v>460</v>
      </c>
    </row>
    <row r="6432" spans="1:15" x14ac:dyDescent="0.3">
      <c r="A6432">
        <v>187295</v>
      </c>
      <c r="B6432">
        <v>122</v>
      </c>
      <c r="C6432" t="s">
        <v>552</v>
      </c>
      <c r="D6432" t="s">
        <v>2520</v>
      </c>
      <c r="E6432" t="s">
        <v>4227</v>
      </c>
      <c r="F6432" s="440">
        <v>46002</v>
      </c>
      <c r="G6432">
        <v>19488</v>
      </c>
      <c r="H6432" t="s">
        <v>5930</v>
      </c>
      <c r="I6432" t="s">
        <v>6085</v>
      </c>
      <c r="J6432">
        <v>1</v>
      </c>
      <c r="K6432" t="s">
        <v>5598</v>
      </c>
      <c r="L6432">
        <v>12</v>
      </c>
      <c r="M6432">
        <v>12</v>
      </c>
      <c r="N6432" t="s">
        <v>6085</v>
      </c>
      <c r="O6432" t="s">
        <v>460</v>
      </c>
    </row>
    <row r="6433" spans="1:15" x14ac:dyDescent="0.3">
      <c r="A6433">
        <v>187295</v>
      </c>
      <c r="B6433">
        <v>122</v>
      </c>
      <c r="C6433" t="s">
        <v>552</v>
      </c>
      <c r="D6433" t="s">
        <v>2520</v>
      </c>
      <c r="E6433" t="s">
        <v>4227</v>
      </c>
      <c r="F6433" s="440">
        <v>46002</v>
      </c>
      <c r="G6433">
        <v>19502</v>
      </c>
      <c r="H6433" t="s">
        <v>6015</v>
      </c>
      <c r="I6433" t="s">
        <v>6085</v>
      </c>
      <c r="J6433">
        <v>0.5</v>
      </c>
      <c r="K6433" t="s">
        <v>5598</v>
      </c>
      <c r="L6433">
        <v>3.75</v>
      </c>
      <c r="M6433">
        <v>7.5</v>
      </c>
      <c r="N6433" t="s">
        <v>6085</v>
      </c>
      <c r="O6433" t="s">
        <v>460</v>
      </c>
    </row>
    <row r="6434" spans="1:15" x14ac:dyDescent="0.3">
      <c r="A6434">
        <v>187295</v>
      </c>
      <c r="B6434">
        <v>122</v>
      </c>
      <c r="C6434" t="s">
        <v>552</v>
      </c>
      <c r="D6434" t="s">
        <v>2520</v>
      </c>
      <c r="E6434" t="s">
        <v>4227</v>
      </c>
      <c r="F6434" s="440">
        <v>46002</v>
      </c>
      <c r="G6434">
        <v>19762</v>
      </c>
      <c r="H6434" t="s">
        <v>6070</v>
      </c>
      <c r="I6434" t="s">
        <v>6085</v>
      </c>
      <c r="J6434">
        <v>10</v>
      </c>
      <c r="K6434" t="s">
        <v>5598</v>
      </c>
      <c r="L6434">
        <v>135</v>
      </c>
      <c r="M6434">
        <v>13.5</v>
      </c>
      <c r="N6434" t="s">
        <v>6085</v>
      </c>
      <c r="O6434" t="s">
        <v>460</v>
      </c>
    </row>
    <row r="6435" spans="1:15" x14ac:dyDescent="0.3">
      <c r="A6435">
        <v>187295</v>
      </c>
      <c r="B6435">
        <v>122</v>
      </c>
      <c r="C6435" t="s">
        <v>552</v>
      </c>
      <c r="D6435" t="s">
        <v>2520</v>
      </c>
      <c r="E6435" t="s">
        <v>4227</v>
      </c>
      <c r="F6435" s="440">
        <v>46002</v>
      </c>
      <c r="G6435">
        <v>19617</v>
      </c>
      <c r="H6435" t="s">
        <v>5933</v>
      </c>
      <c r="I6435" t="s">
        <v>6085</v>
      </c>
      <c r="J6435">
        <v>0.5</v>
      </c>
      <c r="K6435" t="s">
        <v>5598</v>
      </c>
      <c r="L6435">
        <v>7.5</v>
      </c>
      <c r="M6435">
        <v>15</v>
      </c>
      <c r="N6435" t="s">
        <v>6085</v>
      </c>
      <c r="O6435" t="s">
        <v>460</v>
      </c>
    </row>
    <row r="6436" spans="1:15" x14ac:dyDescent="0.3">
      <c r="A6436">
        <v>187295</v>
      </c>
      <c r="B6436">
        <v>122</v>
      </c>
      <c r="C6436" t="s">
        <v>552</v>
      </c>
      <c r="D6436" t="s">
        <v>2520</v>
      </c>
      <c r="E6436" t="s">
        <v>4227</v>
      </c>
      <c r="F6436" s="440">
        <v>46002</v>
      </c>
      <c r="G6436">
        <v>23113</v>
      </c>
      <c r="H6436" t="s">
        <v>5985</v>
      </c>
      <c r="I6436" t="s">
        <v>6085</v>
      </c>
      <c r="J6436">
        <v>1</v>
      </c>
      <c r="K6436" t="s">
        <v>5598</v>
      </c>
      <c r="L6436">
        <v>7</v>
      </c>
      <c r="M6436">
        <v>7</v>
      </c>
      <c r="N6436" t="s">
        <v>6085</v>
      </c>
      <c r="O6436" t="s">
        <v>460</v>
      </c>
    </row>
    <row r="6437" spans="1:15" x14ac:dyDescent="0.3">
      <c r="A6437">
        <v>187295</v>
      </c>
      <c r="B6437">
        <v>122</v>
      </c>
      <c r="C6437" t="s">
        <v>552</v>
      </c>
      <c r="D6437" t="s">
        <v>2520</v>
      </c>
      <c r="E6437" t="s">
        <v>4227</v>
      </c>
      <c r="F6437" s="440">
        <v>46002</v>
      </c>
      <c r="G6437">
        <v>23195</v>
      </c>
      <c r="H6437" t="s">
        <v>5951</v>
      </c>
      <c r="I6437" t="s">
        <v>6085</v>
      </c>
      <c r="J6437">
        <v>0.3</v>
      </c>
      <c r="K6437" t="s">
        <v>5598</v>
      </c>
      <c r="L6437">
        <v>2.25</v>
      </c>
      <c r="M6437">
        <v>7.5</v>
      </c>
      <c r="N6437" t="s">
        <v>6085</v>
      </c>
      <c r="O6437" t="s">
        <v>460</v>
      </c>
    </row>
    <row r="6438" spans="1:15" x14ac:dyDescent="0.3">
      <c r="A6438">
        <v>187295</v>
      </c>
      <c r="B6438">
        <v>122</v>
      </c>
      <c r="C6438" t="s">
        <v>552</v>
      </c>
      <c r="D6438" t="s">
        <v>2520</v>
      </c>
      <c r="E6438" t="s">
        <v>4227</v>
      </c>
      <c r="F6438" s="440">
        <v>46002</v>
      </c>
      <c r="G6438">
        <v>23236</v>
      </c>
      <c r="H6438" t="s">
        <v>5934</v>
      </c>
      <c r="I6438" t="s">
        <v>6085</v>
      </c>
      <c r="J6438">
        <v>2</v>
      </c>
      <c r="K6438" t="s">
        <v>5598</v>
      </c>
      <c r="L6438">
        <v>10</v>
      </c>
      <c r="M6438">
        <v>5</v>
      </c>
      <c r="N6438" t="s">
        <v>6085</v>
      </c>
      <c r="O6438" t="s">
        <v>460</v>
      </c>
    </row>
    <row r="6439" spans="1:15" x14ac:dyDescent="0.3">
      <c r="A6439">
        <v>187295</v>
      </c>
      <c r="B6439">
        <v>122</v>
      </c>
      <c r="C6439" t="s">
        <v>552</v>
      </c>
      <c r="D6439" t="s">
        <v>2520</v>
      </c>
      <c r="E6439" t="s">
        <v>4227</v>
      </c>
      <c r="F6439" s="440">
        <v>46002</v>
      </c>
      <c r="G6439">
        <v>19717</v>
      </c>
      <c r="H6439" t="s">
        <v>6340</v>
      </c>
      <c r="I6439" t="s">
        <v>6085</v>
      </c>
      <c r="J6439">
        <v>2</v>
      </c>
      <c r="K6439" t="s">
        <v>5598</v>
      </c>
      <c r="L6439">
        <v>40</v>
      </c>
      <c r="M6439">
        <v>20</v>
      </c>
      <c r="N6439" t="s">
        <v>6085</v>
      </c>
      <c r="O6439" t="s">
        <v>460</v>
      </c>
    </row>
    <row r="6440" spans="1:15" x14ac:dyDescent="0.3">
      <c r="A6440">
        <v>187295</v>
      </c>
      <c r="B6440">
        <v>122</v>
      </c>
      <c r="C6440" t="s">
        <v>552</v>
      </c>
      <c r="D6440" t="s">
        <v>2520</v>
      </c>
      <c r="E6440" t="s">
        <v>4227</v>
      </c>
      <c r="F6440" s="440">
        <v>46002</v>
      </c>
      <c r="G6440">
        <v>23361</v>
      </c>
      <c r="H6440" t="s">
        <v>5937</v>
      </c>
      <c r="I6440" t="s">
        <v>6085</v>
      </c>
      <c r="J6440">
        <v>40</v>
      </c>
      <c r="K6440" t="s">
        <v>5598</v>
      </c>
      <c r="L6440">
        <v>124</v>
      </c>
      <c r="M6440">
        <v>3.1</v>
      </c>
      <c r="N6440" t="s">
        <v>6085</v>
      </c>
      <c r="O6440" t="s">
        <v>460</v>
      </c>
    </row>
    <row r="6441" spans="1:15" x14ac:dyDescent="0.3">
      <c r="A6441">
        <v>187295</v>
      </c>
      <c r="B6441">
        <v>122</v>
      </c>
      <c r="C6441" t="s">
        <v>552</v>
      </c>
      <c r="D6441" t="s">
        <v>2520</v>
      </c>
      <c r="E6441" t="s">
        <v>4227</v>
      </c>
      <c r="F6441" s="440">
        <v>46002</v>
      </c>
      <c r="G6441">
        <v>23365</v>
      </c>
      <c r="H6441" t="s">
        <v>6338</v>
      </c>
      <c r="I6441" t="s">
        <v>6085</v>
      </c>
      <c r="J6441">
        <v>3</v>
      </c>
      <c r="K6441" t="s">
        <v>5598</v>
      </c>
      <c r="L6441">
        <v>75</v>
      </c>
      <c r="M6441">
        <v>25</v>
      </c>
      <c r="N6441" t="s">
        <v>6085</v>
      </c>
      <c r="O6441" t="s">
        <v>460</v>
      </c>
    </row>
    <row r="6442" spans="1:15" x14ac:dyDescent="0.3">
      <c r="A6442">
        <v>187295</v>
      </c>
      <c r="B6442">
        <v>122</v>
      </c>
      <c r="C6442" t="s">
        <v>552</v>
      </c>
      <c r="D6442" t="s">
        <v>2520</v>
      </c>
      <c r="E6442" t="s">
        <v>4227</v>
      </c>
      <c r="F6442" s="440">
        <v>46002</v>
      </c>
      <c r="G6442">
        <v>23095</v>
      </c>
      <c r="H6442" t="s">
        <v>5942</v>
      </c>
      <c r="I6442" t="s">
        <v>6085</v>
      </c>
      <c r="J6442">
        <v>500</v>
      </c>
      <c r="K6442" t="s">
        <v>5613</v>
      </c>
      <c r="L6442">
        <v>470</v>
      </c>
      <c r="M6442">
        <v>0.94</v>
      </c>
      <c r="N6442" t="s">
        <v>6085</v>
      </c>
      <c r="O6442" t="s">
        <v>460</v>
      </c>
    </row>
    <row r="6443" spans="1:15" x14ac:dyDescent="0.3">
      <c r="A6443">
        <v>187295</v>
      </c>
      <c r="B6443">
        <v>122</v>
      </c>
      <c r="C6443" t="s">
        <v>552</v>
      </c>
      <c r="D6443" t="s">
        <v>2520</v>
      </c>
      <c r="E6443" t="s">
        <v>4227</v>
      </c>
      <c r="F6443" s="440">
        <v>46002</v>
      </c>
      <c r="G6443">
        <v>19472</v>
      </c>
      <c r="H6443" t="s">
        <v>6064</v>
      </c>
      <c r="I6443" t="s">
        <v>6085</v>
      </c>
      <c r="J6443">
        <v>1.5</v>
      </c>
      <c r="K6443" t="s">
        <v>5598</v>
      </c>
      <c r="L6443">
        <v>16.5</v>
      </c>
      <c r="M6443">
        <v>11</v>
      </c>
      <c r="N6443" t="s">
        <v>6085</v>
      </c>
      <c r="O6443" t="s">
        <v>460</v>
      </c>
    </row>
    <row r="6444" spans="1:15" x14ac:dyDescent="0.3">
      <c r="A6444">
        <v>187295</v>
      </c>
      <c r="B6444">
        <v>122</v>
      </c>
      <c r="C6444" t="s">
        <v>552</v>
      </c>
      <c r="D6444" t="s">
        <v>2520</v>
      </c>
      <c r="E6444" t="s">
        <v>4227</v>
      </c>
      <c r="F6444" s="440">
        <v>46002</v>
      </c>
      <c r="G6444">
        <v>24037</v>
      </c>
      <c r="H6444" t="s">
        <v>6116</v>
      </c>
      <c r="I6444" t="s">
        <v>6085</v>
      </c>
      <c r="J6444">
        <v>2</v>
      </c>
      <c r="K6444" t="s">
        <v>5598</v>
      </c>
      <c r="L6444">
        <v>40</v>
      </c>
      <c r="M6444">
        <v>20</v>
      </c>
      <c r="N6444" t="s">
        <v>6085</v>
      </c>
      <c r="O6444" t="s">
        <v>460</v>
      </c>
    </row>
    <row r="6445" spans="1:15" x14ac:dyDescent="0.3">
      <c r="A6445">
        <v>187294</v>
      </c>
      <c r="B6445">
        <v>122</v>
      </c>
      <c r="C6445" t="s">
        <v>552</v>
      </c>
      <c r="D6445" t="s">
        <v>2704</v>
      </c>
      <c r="E6445" t="s">
        <v>4228</v>
      </c>
      <c r="F6445" s="440">
        <v>46003</v>
      </c>
      <c r="G6445">
        <v>24509</v>
      </c>
      <c r="H6445" t="s">
        <v>5928</v>
      </c>
      <c r="I6445" t="s">
        <v>6085</v>
      </c>
      <c r="J6445">
        <v>20</v>
      </c>
      <c r="K6445" t="s">
        <v>5598</v>
      </c>
      <c r="L6445">
        <v>45</v>
      </c>
      <c r="M6445">
        <v>2.25</v>
      </c>
      <c r="N6445" t="s">
        <v>6085</v>
      </c>
      <c r="O6445" t="s">
        <v>460</v>
      </c>
    </row>
    <row r="6446" spans="1:15" x14ac:dyDescent="0.3">
      <c r="A6446">
        <v>187294</v>
      </c>
      <c r="B6446">
        <v>122</v>
      </c>
      <c r="C6446" t="s">
        <v>552</v>
      </c>
      <c r="D6446" t="s">
        <v>2704</v>
      </c>
      <c r="E6446" t="s">
        <v>4228</v>
      </c>
      <c r="F6446" s="440">
        <v>46003</v>
      </c>
      <c r="G6446">
        <v>19562</v>
      </c>
      <c r="H6446" t="s">
        <v>5946</v>
      </c>
      <c r="I6446" t="s">
        <v>6085</v>
      </c>
      <c r="J6446">
        <v>1</v>
      </c>
      <c r="K6446" t="s">
        <v>5598</v>
      </c>
      <c r="L6446">
        <v>14.5</v>
      </c>
      <c r="M6446">
        <v>14.5</v>
      </c>
      <c r="N6446" t="s">
        <v>6085</v>
      </c>
      <c r="O6446" t="s">
        <v>460</v>
      </c>
    </row>
    <row r="6447" spans="1:15" x14ac:dyDescent="0.3">
      <c r="A6447">
        <v>187294</v>
      </c>
      <c r="B6447">
        <v>122</v>
      </c>
      <c r="C6447" t="s">
        <v>552</v>
      </c>
      <c r="D6447" t="s">
        <v>2704</v>
      </c>
      <c r="E6447" t="s">
        <v>4228</v>
      </c>
      <c r="F6447" s="440">
        <v>46003</v>
      </c>
      <c r="G6447">
        <v>19572</v>
      </c>
      <c r="H6447" t="s">
        <v>5945</v>
      </c>
      <c r="I6447" t="s">
        <v>6085</v>
      </c>
      <c r="J6447">
        <v>0.55000000000000004</v>
      </c>
      <c r="K6447" t="s">
        <v>5598</v>
      </c>
      <c r="L6447">
        <v>9.57</v>
      </c>
      <c r="M6447">
        <v>17.399999999999999</v>
      </c>
      <c r="N6447" t="s">
        <v>6085</v>
      </c>
      <c r="O6447" t="s">
        <v>460</v>
      </c>
    </row>
    <row r="6448" spans="1:15" x14ac:dyDescent="0.3">
      <c r="A6448">
        <v>187294</v>
      </c>
      <c r="B6448">
        <v>122</v>
      </c>
      <c r="C6448" t="s">
        <v>552</v>
      </c>
      <c r="D6448" t="s">
        <v>2704</v>
      </c>
      <c r="E6448" t="s">
        <v>4228</v>
      </c>
      <c r="F6448" s="440">
        <v>46003</v>
      </c>
      <c r="G6448">
        <v>19738</v>
      </c>
      <c r="H6448" t="s">
        <v>6018</v>
      </c>
      <c r="I6448" t="s">
        <v>6085</v>
      </c>
      <c r="J6448">
        <v>15</v>
      </c>
      <c r="K6448" t="s">
        <v>5598</v>
      </c>
      <c r="L6448">
        <v>44.55</v>
      </c>
      <c r="M6448">
        <v>2.97</v>
      </c>
      <c r="N6448" t="s">
        <v>6085</v>
      </c>
      <c r="O6448" t="s">
        <v>460</v>
      </c>
    </row>
    <row r="6449" spans="1:15" x14ac:dyDescent="0.3">
      <c r="A6449">
        <v>187294</v>
      </c>
      <c r="B6449">
        <v>122</v>
      </c>
      <c r="C6449" t="s">
        <v>552</v>
      </c>
      <c r="D6449" t="s">
        <v>2704</v>
      </c>
      <c r="E6449" t="s">
        <v>4228</v>
      </c>
      <c r="F6449" s="440">
        <v>46003</v>
      </c>
      <c r="G6449">
        <v>19751</v>
      </c>
      <c r="H6449" t="s">
        <v>5938</v>
      </c>
      <c r="I6449" t="s">
        <v>6085</v>
      </c>
      <c r="J6449">
        <v>5.0999999999999996</v>
      </c>
      <c r="K6449" t="s">
        <v>5598</v>
      </c>
      <c r="L6449">
        <v>46.21</v>
      </c>
      <c r="M6449">
        <v>9.0607839999999999</v>
      </c>
      <c r="N6449" t="s">
        <v>6085</v>
      </c>
      <c r="O6449" t="s">
        <v>460</v>
      </c>
    </row>
    <row r="6450" spans="1:15" x14ac:dyDescent="0.3">
      <c r="A6450">
        <v>187294</v>
      </c>
      <c r="B6450">
        <v>122</v>
      </c>
      <c r="C6450" t="s">
        <v>552</v>
      </c>
      <c r="D6450" t="s">
        <v>2704</v>
      </c>
      <c r="E6450" t="s">
        <v>4228</v>
      </c>
      <c r="F6450" s="440">
        <v>46003</v>
      </c>
      <c r="G6450">
        <v>19759</v>
      </c>
      <c r="H6450" t="s">
        <v>6016</v>
      </c>
      <c r="I6450" t="s">
        <v>6085</v>
      </c>
      <c r="J6450">
        <v>6</v>
      </c>
      <c r="K6450" t="s">
        <v>5598</v>
      </c>
      <c r="L6450">
        <v>65.7</v>
      </c>
      <c r="M6450">
        <v>10.95</v>
      </c>
      <c r="N6450" t="s">
        <v>6085</v>
      </c>
      <c r="O6450" t="s">
        <v>460</v>
      </c>
    </row>
    <row r="6451" spans="1:15" x14ac:dyDescent="0.3">
      <c r="A6451">
        <v>187294</v>
      </c>
      <c r="B6451">
        <v>122</v>
      </c>
      <c r="C6451" t="s">
        <v>552</v>
      </c>
      <c r="D6451" t="s">
        <v>2704</v>
      </c>
      <c r="E6451" t="s">
        <v>4228</v>
      </c>
      <c r="F6451" s="440">
        <v>46003</v>
      </c>
      <c r="G6451">
        <v>19500</v>
      </c>
      <c r="H6451" t="s">
        <v>6446</v>
      </c>
      <c r="I6451" t="s">
        <v>6085</v>
      </c>
      <c r="J6451">
        <v>1</v>
      </c>
      <c r="K6451" t="s">
        <v>5598</v>
      </c>
      <c r="L6451">
        <v>13.05</v>
      </c>
      <c r="M6451">
        <v>13.05</v>
      </c>
      <c r="N6451" t="s">
        <v>6085</v>
      </c>
      <c r="O6451" t="s">
        <v>460</v>
      </c>
    </row>
    <row r="6452" spans="1:15" x14ac:dyDescent="0.3">
      <c r="A6452">
        <v>187294</v>
      </c>
      <c r="B6452">
        <v>122</v>
      </c>
      <c r="C6452" t="s">
        <v>552</v>
      </c>
      <c r="D6452" t="s">
        <v>2704</v>
      </c>
      <c r="E6452" t="s">
        <v>4228</v>
      </c>
      <c r="F6452" s="440">
        <v>46003</v>
      </c>
      <c r="G6452">
        <v>19718</v>
      </c>
      <c r="H6452" t="s">
        <v>6454</v>
      </c>
      <c r="I6452" t="s">
        <v>6085</v>
      </c>
      <c r="J6452">
        <v>2</v>
      </c>
      <c r="K6452" t="s">
        <v>5598</v>
      </c>
      <c r="L6452">
        <v>35.96</v>
      </c>
      <c r="M6452">
        <v>17.98</v>
      </c>
      <c r="N6452" t="s">
        <v>6085</v>
      </c>
      <c r="O6452" t="s">
        <v>460</v>
      </c>
    </row>
    <row r="6453" spans="1:15" x14ac:dyDescent="0.3">
      <c r="A6453">
        <v>187294</v>
      </c>
      <c r="B6453">
        <v>122</v>
      </c>
      <c r="C6453" t="s">
        <v>552</v>
      </c>
      <c r="D6453" t="s">
        <v>2704</v>
      </c>
      <c r="E6453" t="s">
        <v>4228</v>
      </c>
      <c r="F6453" s="440">
        <v>46003</v>
      </c>
      <c r="G6453">
        <v>23186</v>
      </c>
      <c r="H6453" t="s">
        <v>5955</v>
      </c>
      <c r="I6453" t="s">
        <v>6085</v>
      </c>
      <c r="J6453">
        <v>20</v>
      </c>
      <c r="K6453" t="s">
        <v>5598</v>
      </c>
      <c r="L6453">
        <v>123.2</v>
      </c>
      <c r="M6453">
        <v>6.16</v>
      </c>
      <c r="N6453" t="s">
        <v>6085</v>
      </c>
      <c r="O6453" t="s">
        <v>460</v>
      </c>
    </row>
    <row r="6454" spans="1:15" x14ac:dyDescent="0.3">
      <c r="A6454">
        <v>187294</v>
      </c>
      <c r="B6454">
        <v>122</v>
      </c>
      <c r="C6454" t="s">
        <v>552</v>
      </c>
      <c r="D6454" t="s">
        <v>2704</v>
      </c>
      <c r="E6454" t="s">
        <v>4228</v>
      </c>
      <c r="F6454" s="440">
        <v>46003</v>
      </c>
      <c r="G6454">
        <v>23198</v>
      </c>
      <c r="H6454" t="s">
        <v>5947</v>
      </c>
      <c r="I6454" t="s">
        <v>6085</v>
      </c>
      <c r="J6454">
        <v>1</v>
      </c>
      <c r="K6454" t="s">
        <v>5598</v>
      </c>
      <c r="L6454">
        <v>14.5</v>
      </c>
      <c r="M6454">
        <v>14.5</v>
      </c>
      <c r="N6454" t="s">
        <v>6085</v>
      </c>
      <c r="O6454" t="s">
        <v>460</v>
      </c>
    </row>
    <row r="6455" spans="1:15" x14ac:dyDescent="0.3">
      <c r="A6455">
        <v>187294</v>
      </c>
      <c r="B6455">
        <v>122</v>
      </c>
      <c r="C6455" t="s">
        <v>552</v>
      </c>
      <c r="D6455" t="s">
        <v>2704</v>
      </c>
      <c r="E6455" t="s">
        <v>4228</v>
      </c>
      <c r="F6455" s="440">
        <v>46003</v>
      </c>
      <c r="G6455">
        <v>19626</v>
      </c>
      <c r="H6455" t="s">
        <v>5966</v>
      </c>
      <c r="I6455" t="s">
        <v>6085</v>
      </c>
      <c r="J6455">
        <v>2.2000000000000002</v>
      </c>
      <c r="K6455" t="s">
        <v>5598</v>
      </c>
      <c r="L6455">
        <v>7.17</v>
      </c>
      <c r="M6455">
        <v>3.2590910000000002</v>
      </c>
      <c r="N6455" t="s">
        <v>6085</v>
      </c>
      <c r="O6455" t="s">
        <v>460</v>
      </c>
    </row>
    <row r="6456" spans="1:15" x14ac:dyDescent="0.3">
      <c r="A6456">
        <v>187294</v>
      </c>
      <c r="B6456">
        <v>122</v>
      </c>
      <c r="C6456" t="s">
        <v>552</v>
      </c>
      <c r="D6456" t="s">
        <v>2704</v>
      </c>
      <c r="E6456" t="s">
        <v>4228</v>
      </c>
      <c r="F6456" s="440">
        <v>46003</v>
      </c>
      <c r="G6456">
        <v>23346</v>
      </c>
      <c r="H6456" t="s">
        <v>6332</v>
      </c>
      <c r="I6456" t="s">
        <v>6085</v>
      </c>
      <c r="J6456">
        <v>4</v>
      </c>
      <c r="K6456" t="s">
        <v>5598</v>
      </c>
      <c r="L6456">
        <v>25.52</v>
      </c>
      <c r="M6456">
        <v>6.38</v>
      </c>
      <c r="N6456" t="s">
        <v>6085</v>
      </c>
      <c r="O6456" t="s">
        <v>460</v>
      </c>
    </row>
    <row r="6457" spans="1:15" x14ac:dyDescent="0.3">
      <c r="A6457">
        <v>187294</v>
      </c>
      <c r="B6457">
        <v>122</v>
      </c>
      <c r="C6457" t="s">
        <v>552</v>
      </c>
      <c r="D6457" t="s">
        <v>2704</v>
      </c>
      <c r="E6457" t="s">
        <v>4228</v>
      </c>
      <c r="F6457" s="440">
        <v>46003</v>
      </c>
      <c r="G6457">
        <v>23359</v>
      </c>
      <c r="H6457" t="s">
        <v>5939</v>
      </c>
      <c r="I6457" t="s">
        <v>6085</v>
      </c>
      <c r="J6457">
        <v>10</v>
      </c>
      <c r="K6457" t="s">
        <v>5598</v>
      </c>
      <c r="L6457">
        <v>36.299999999999997</v>
      </c>
      <c r="M6457">
        <v>3.63</v>
      </c>
      <c r="N6457" t="s">
        <v>6085</v>
      </c>
      <c r="O6457" t="s">
        <v>460</v>
      </c>
    </row>
    <row r="6458" spans="1:15" x14ac:dyDescent="0.3">
      <c r="A6458">
        <v>187294</v>
      </c>
      <c r="B6458">
        <v>122</v>
      </c>
      <c r="C6458" t="s">
        <v>552</v>
      </c>
      <c r="D6458" t="s">
        <v>2704</v>
      </c>
      <c r="E6458" t="s">
        <v>4228</v>
      </c>
      <c r="F6458" s="440">
        <v>46003</v>
      </c>
      <c r="G6458">
        <v>23389</v>
      </c>
      <c r="H6458" t="s">
        <v>5923</v>
      </c>
      <c r="I6458" t="s">
        <v>6085</v>
      </c>
      <c r="J6458">
        <v>6.2</v>
      </c>
      <c r="K6458" t="s">
        <v>5598</v>
      </c>
      <c r="L6458">
        <v>32.18</v>
      </c>
      <c r="M6458">
        <v>5.1903230000000002</v>
      </c>
      <c r="N6458" t="s">
        <v>6085</v>
      </c>
      <c r="O6458" t="s">
        <v>460</v>
      </c>
    </row>
    <row r="6459" spans="1:15" x14ac:dyDescent="0.3">
      <c r="A6459">
        <v>187294</v>
      </c>
      <c r="B6459">
        <v>122</v>
      </c>
      <c r="C6459" t="s">
        <v>552</v>
      </c>
      <c r="D6459" t="s">
        <v>2704</v>
      </c>
      <c r="E6459" t="s">
        <v>4228</v>
      </c>
      <c r="F6459" s="440">
        <v>46003</v>
      </c>
      <c r="G6459">
        <v>19632</v>
      </c>
      <c r="H6459" t="s">
        <v>5926</v>
      </c>
      <c r="I6459" t="s">
        <v>6085</v>
      </c>
      <c r="J6459">
        <v>13</v>
      </c>
      <c r="K6459" t="s">
        <v>5598</v>
      </c>
      <c r="L6459">
        <v>26.39</v>
      </c>
      <c r="M6459">
        <v>2.0299999999999998</v>
      </c>
      <c r="N6459" t="s">
        <v>6085</v>
      </c>
      <c r="O6459" t="s">
        <v>460</v>
      </c>
    </row>
    <row r="6460" spans="1:15" x14ac:dyDescent="0.3">
      <c r="A6460">
        <v>187293</v>
      </c>
      <c r="B6460">
        <v>122</v>
      </c>
      <c r="C6460" t="s">
        <v>552</v>
      </c>
      <c r="D6460" t="s">
        <v>1856</v>
      </c>
      <c r="E6460" t="s">
        <v>4229</v>
      </c>
      <c r="F6460" s="440">
        <v>46001</v>
      </c>
      <c r="G6460">
        <v>24867</v>
      </c>
      <c r="H6460" t="s">
        <v>6455</v>
      </c>
      <c r="J6460">
        <v>16</v>
      </c>
      <c r="K6460" t="s">
        <v>5703</v>
      </c>
      <c r="L6460">
        <v>2861.12</v>
      </c>
      <c r="M6460">
        <v>178.82</v>
      </c>
      <c r="N6460" t="s">
        <v>6102</v>
      </c>
      <c r="O6460" t="s">
        <v>460</v>
      </c>
    </row>
    <row r="6461" spans="1:15" x14ac:dyDescent="0.3">
      <c r="A6461">
        <v>187293</v>
      </c>
      <c r="B6461">
        <v>122</v>
      </c>
      <c r="C6461" t="s">
        <v>552</v>
      </c>
      <c r="D6461" t="s">
        <v>1856</v>
      </c>
      <c r="E6461" t="s">
        <v>4229</v>
      </c>
      <c r="F6461" s="440">
        <v>46001</v>
      </c>
      <c r="G6461">
        <v>27581</v>
      </c>
      <c r="H6461" t="s">
        <v>6456</v>
      </c>
      <c r="I6461" t="s">
        <v>6102</v>
      </c>
      <c r="J6461">
        <v>12</v>
      </c>
      <c r="K6461" t="s">
        <v>5613</v>
      </c>
      <c r="L6461">
        <v>1259.8800000000001</v>
      </c>
      <c r="M6461">
        <v>104.99</v>
      </c>
      <c r="N6461" t="s">
        <v>6102</v>
      </c>
      <c r="O6461" t="s">
        <v>460</v>
      </c>
    </row>
    <row r="6462" spans="1:15" x14ac:dyDescent="0.3">
      <c r="A6462">
        <v>187293</v>
      </c>
      <c r="B6462">
        <v>122</v>
      </c>
      <c r="C6462" t="s">
        <v>552</v>
      </c>
      <c r="D6462" t="s">
        <v>1856</v>
      </c>
      <c r="E6462" t="s">
        <v>4229</v>
      </c>
      <c r="F6462" s="440">
        <v>46001</v>
      </c>
      <c r="G6462">
        <v>27686</v>
      </c>
      <c r="H6462" t="s">
        <v>6457</v>
      </c>
      <c r="I6462" t="s">
        <v>6102</v>
      </c>
      <c r="J6462">
        <v>6</v>
      </c>
      <c r="K6462" t="s">
        <v>5613</v>
      </c>
      <c r="L6462">
        <v>1030.98</v>
      </c>
      <c r="M6462">
        <v>171.83</v>
      </c>
      <c r="N6462" t="s">
        <v>6102</v>
      </c>
      <c r="O6462" t="s">
        <v>460</v>
      </c>
    </row>
    <row r="6463" spans="1:15" x14ac:dyDescent="0.3">
      <c r="A6463">
        <v>187293</v>
      </c>
      <c r="B6463">
        <v>122</v>
      </c>
      <c r="C6463" t="s">
        <v>552</v>
      </c>
      <c r="D6463" t="s">
        <v>1856</v>
      </c>
      <c r="E6463" t="s">
        <v>4229</v>
      </c>
      <c r="F6463" s="440">
        <v>46001</v>
      </c>
      <c r="G6463">
        <v>27683</v>
      </c>
      <c r="H6463" t="s">
        <v>6458</v>
      </c>
      <c r="I6463" t="s">
        <v>6102</v>
      </c>
      <c r="J6463">
        <v>8</v>
      </c>
      <c r="K6463" t="s">
        <v>5613</v>
      </c>
      <c r="L6463">
        <v>1560</v>
      </c>
      <c r="M6463">
        <v>195</v>
      </c>
      <c r="N6463" t="s">
        <v>6102</v>
      </c>
      <c r="O6463" t="s">
        <v>460</v>
      </c>
    </row>
    <row r="6464" spans="1:15" x14ac:dyDescent="0.3">
      <c r="A6464">
        <v>187293</v>
      </c>
      <c r="B6464">
        <v>122</v>
      </c>
      <c r="C6464" t="s">
        <v>552</v>
      </c>
      <c r="D6464" t="s">
        <v>1856</v>
      </c>
      <c r="E6464" t="s">
        <v>4229</v>
      </c>
      <c r="F6464" s="440">
        <v>46001</v>
      </c>
      <c r="G6464">
        <v>27684</v>
      </c>
      <c r="H6464" t="s">
        <v>6459</v>
      </c>
      <c r="I6464" t="s">
        <v>6102</v>
      </c>
      <c r="J6464">
        <v>4</v>
      </c>
      <c r="K6464" t="s">
        <v>5613</v>
      </c>
      <c r="L6464">
        <v>795.6</v>
      </c>
      <c r="M6464">
        <v>198.9</v>
      </c>
      <c r="N6464" t="s">
        <v>6102</v>
      </c>
      <c r="O6464" t="s">
        <v>460</v>
      </c>
    </row>
    <row r="6465" spans="1:15" x14ac:dyDescent="0.3">
      <c r="A6465">
        <v>187293</v>
      </c>
      <c r="B6465">
        <v>122</v>
      </c>
      <c r="C6465" t="s">
        <v>552</v>
      </c>
      <c r="D6465" t="s">
        <v>1856</v>
      </c>
      <c r="E6465" t="s">
        <v>4229</v>
      </c>
      <c r="F6465" s="440">
        <v>46001</v>
      </c>
      <c r="G6465">
        <v>28081</v>
      </c>
      <c r="H6465" t="s">
        <v>6460</v>
      </c>
      <c r="I6465" t="s">
        <v>6102</v>
      </c>
      <c r="J6465">
        <v>4</v>
      </c>
      <c r="K6465" t="s">
        <v>5703</v>
      </c>
      <c r="L6465">
        <v>1363.2</v>
      </c>
      <c r="M6465">
        <v>340.8</v>
      </c>
      <c r="N6465" t="s">
        <v>6102</v>
      </c>
      <c r="O6465" t="s">
        <v>460</v>
      </c>
    </row>
    <row r="6466" spans="1:15" x14ac:dyDescent="0.3">
      <c r="A6466">
        <v>187292</v>
      </c>
      <c r="B6466">
        <v>122</v>
      </c>
      <c r="C6466" t="s">
        <v>552</v>
      </c>
      <c r="D6466" t="s">
        <v>2729</v>
      </c>
      <c r="E6466" t="s">
        <v>4230</v>
      </c>
      <c r="F6466" s="440">
        <v>46002</v>
      </c>
      <c r="G6466">
        <v>19034</v>
      </c>
      <c r="H6466" t="s">
        <v>5712</v>
      </c>
      <c r="I6466" t="s">
        <v>6085</v>
      </c>
      <c r="J6466">
        <v>20</v>
      </c>
      <c r="K6466" t="s">
        <v>5598</v>
      </c>
      <c r="L6466">
        <v>218</v>
      </c>
      <c r="M6466">
        <v>10.9</v>
      </c>
      <c r="N6466" t="s">
        <v>6085</v>
      </c>
      <c r="O6466" t="s">
        <v>460</v>
      </c>
    </row>
    <row r="6467" spans="1:15" x14ac:dyDescent="0.3">
      <c r="A6467">
        <v>187291</v>
      </c>
      <c r="B6467">
        <v>122</v>
      </c>
      <c r="C6467" t="s">
        <v>552</v>
      </c>
      <c r="D6467" t="s">
        <v>2717</v>
      </c>
      <c r="E6467" t="s">
        <v>4231</v>
      </c>
      <c r="F6467" s="440">
        <v>45999</v>
      </c>
      <c r="G6467">
        <v>17549</v>
      </c>
      <c r="H6467" t="s">
        <v>6218</v>
      </c>
      <c r="I6467" t="s">
        <v>6102</v>
      </c>
      <c r="J6467">
        <v>10</v>
      </c>
      <c r="K6467" t="s">
        <v>5605</v>
      </c>
      <c r="L6467">
        <v>315</v>
      </c>
      <c r="M6467">
        <v>31.5</v>
      </c>
      <c r="N6467" t="s">
        <v>6099</v>
      </c>
      <c r="O6467" t="s">
        <v>460</v>
      </c>
    </row>
    <row r="6468" spans="1:15" x14ac:dyDescent="0.3">
      <c r="A6468">
        <v>187290</v>
      </c>
      <c r="B6468">
        <v>122</v>
      </c>
      <c r="C6468" t="s">
        <v>552</v>
      </c>
      <c r="D6468" t="s">
        <v>2520</v>
      </c>
      <c r="E6468" t="s">
        <v>4232</v>
      </c>
      <c r="F6468" s="440">
        <v>46000</v>
      </c>
      <c r="G6468">
        <v>19506</v>
      </c>
      <c r="H6468" t="s">
        <v>5919</v>
      </c>
      <c r="I6468" t="s">
        <v>6085</v>
      </c>
      <c r="J6468">
        <v>0.2</v>
      </c>
      <c r="K6468" t="s">
        <v>5598</v>
      </c>
      <c r="L6468">
        <v>9.6</v>
      </c>
      <c r="M6468">
        <v>48</v>
      </c>
      <c r="N6468" t="s">
        <v>6085</v>
      </c>
      <c r="O6468" t="s">
        <v>460</v>
      </c>
    </row>
    <row r="6469" spans="1:15" x14ac:dyDescent="0.3">
      <c r="A6469">
        <v>187290</v>
      </c>
      <c r="B6469">
        <v>122</v>
      </c>
      <c r="C6469" t="s">
        <v>552</v>
      </c>
      <c r="D6469" t="s">
        <v>2520</v>
      </c>
      <c r="E6469" t="s">
        <v>4232</v>
      </c>
      <c r="F6469" s="440">
        <v>46000</v>
      </c>
      <c r="G6469">
        <v>24083</v>
      </c>
      <c r="H6469" t="s">
        <v>5924</v>
      </c>
      <c r="I6469" t="s">
        <v>6085</v>
      </c>
      <c r="J6469">
        <v>40</v>
      </c>
      <c r="K6469" t="s">
        <v>5598</v>
      </c>
      <c r="L6469">
        <v>158</v>
      </c>
      <c r="M6469">
        <v>3.95</v>
      </c>
      <c r="N6469" t="s">
        <v>6085</v>
      </c>
      <c r="O6469" t="s">
        <v>460</v>
      </c>
    </row>
    <row r="6470" spans="1:15" x14ac:dyDescent="0.3">
      <c r="A6470">
        <v>187290</v>
      </c>
      <c r="B6470">
        <v>122</v>
      </c>
      <c r="C6470" t="s">
        <v>552</v>
      </c>
      <c r="D6470" t="s">
        <v>2520</v>
      </c>
      <c r="E6470" t="s">
        <v>4232</v>
      </c>
      <c r="F6470" s="440">
        <v>46000</v>
      </c>
      <c r="G6470">
        <v>19575</v>
      </c>
      <c r="H6470" t="s">
        <v>5944</v>
      </c>
      <c r="I6470" t="s">
        <v>6085</v>
      </c>
      <c r="J6470">
        <v>1</v>
      </c>
      <c r="K6470" t="s">
        <v>5598</v>
      </c>
      <c r="L6470">
        <v>30</v>
      </c>
      <c r="M6470">
        <v>30</v>
      </c>
      <c r="N6470" t="s">
        <v>6085</v>
      </c>
      <c r="O6470" t="s">
        <v>460</v>
      </c>
    </row>
    <row r="6471" spans="1:15" x14ac:dyDescent="0.3">
      <c r="A6471">
        <v>187290</v>
      </c>
      <c r="B6471">
        <v>122</v>
      </c>
      <c r="C6471" t="s">
        <v>552</v>
      </c>
      <c r="D6471" t="s">
        <v>2520</v>
      </c>
      <c r="E6471" t="s">
        <v>4232</v>
      </c>
      <c r="F6471" s="440">
        <v>46000</v>
      </c>
      <c r="G6471">
        <v>19480</v>
      </c>
      <c r="H6471" t="s">
        <v>5936</v>
      </c>
      <c r="I6471" t="s">
        <v>6085</v>
      </c>
      <c r="J6471">
        <v>0.5</v>
      </c>
      <c r="K6471" t="s">
        <v>5598</v>
      </c>
      <c r="L6471">
        <v>7</v>
      </c>
      <c r="M6471">
        <v>14</v>
      </c>
      <c r="N6471" t="s">
        <v>6085</v>
      </c>
      <c r="O6471" t="s">
        <v>460</v>
      </c>
    </row>
    <row r="6472" spans="1:15" x14ac:dyDescent="0.3">
      <c r="A6472">
        <v>187290</v>
      </c>
      <c r="B6472">
        <v>122</v>
      </c>
      <c r="C6472" t="s">
        <v>552</v>
      </c>
      <c r="D6472" t="s">
        <v>2520</v>
      </c>
      <c r="E6472" t="s">
        <v>4232</v>
      </c>
      <c r="F6472" s="440">
        <v>46000</v>
      </c>
      <c r="G6472">
        <v>19488</v>
      </c>
      <c r="H6472" t="s">
        <v>5930</v>
      </c>
      <c r="I6472" t="s">
        <v>6085</v>
      </c>
      <c r="J6472">
        <v>1</v>
      </c>
      <c r="K6472" t="s">
        <v>5598</v>
      </c>
      <c r="L6472">
        <v>13</v>
      </c>
      <c r="M6472">
        <v>13</v>
      </c>
      <c r="N6472" t="s">
        <v>6085</v>
      </c>
      <c r="O6472" t="s">
        <v>460</v>
      </c>
    </row>
    <row r="6473" spans="1:15" x14ac:dyDescent="0.3">
      <c r="A6473">
        <v>187290</v>
      </c>
      <c r="B6473">
        <v>122</v>
      </c>
      <c r="C6473" t="s">
        <v>552</v>
      </c>
      <c r="D6473" t="s">
        <v>2520</v>
      </c>
      <c r="E6473" t="s">
        <v>4232</v>
      </c>
      <c r="F6473" s="440">
        <v>46000</v>
      </c>
      <c r="G6473">
        <v>19465</v>
      </c>
      <c r="H6473" t="s">
        <v>5953</v>
      </c>
      <c r="I6473" t="s">
        <v>6085</v>
      </c>
      <c r="J6473">
        <v>1</v>
      </c>
      <c r="K6473" t="s">
        <v>5598</v>
      </c>
      <c r="L6473">
        <v>5</v>
      </c>
      <c r="M6473">
        <v>5</v>
      </c>
      <c r="N6473" t="s">
        <v>6085</v>
      </c>
      <c r="O6473" t="s">
        <v>460</v>
      </c>
    </row>
    <row r="6474" spans="1:15" x14ac:dyDescent="0.3">
      <c r="A6474">
        <v>187290</v>
      </c>
      <c r="B6474">
        <v>122</v>
      </c>
      <c r="C6474" t="s">
        <v>552</v>
      </c>
      <c r="D6474" t="s">
        <v>2520</v>
      </c>
      <c r="E6474" t="s">
        <v>4232</v>
      </c>
      <c r="F6474" s="440">
        <v>46000</v>
      </c>
      <c r="G6474">
        <v>19626</v>
      </c>
      <c r="H6474" t="s">
        <v>5966</v>
      </c>
      <c r="I6474" t="s">
        <v>6085</v>
      </c>
      <c r="J6474">
        <v>3</v>
      </c>
      <c r="K6474" t="s">
        <v>5598</v>
      </c>
      <c r="L6474">
        <v>8.4</v>
      </c>
      <c r="M6474">
        <v>2.8</v>
      </c>
      <c r="N6474" t="s">
        <v>6085</v>
      </c>
      <c r="O6474" t="s">
        <v>460</v>
      </c>
    </row>
    <row r="6475" spans="1:15" x14ac:dyDescent="0.3">
      <c r="A6475">
        <v>187290</v>
      </c>
      <c r="B6475">
        <v>122</v>
      </c>
      <c r="C6475" t="s">
        <v>552</v>
      </c>
      <c r="D6475" t="s">
        <v>2520</v>
      </c>
      <c r="E6475" t="s">
        <v>4232</v>
      </c>
      <c r="F6475" s="440">
        <v>46000</v>
      </c>
      <c r="G6475">
        <v>23113</v>
      </c>
      <c r="H6475" t="s">
        <v>5985</v>
      </c>
      <c r="I6475" t="s">
        <v>6085</v>
      </c>
      <c r="J6475">
        <v>1</v>
      </c>
      <c r="K6475" t="s">
        <v>5598</v>
      </c>
      <c r="L6475">
        <v>8</v>
      </c>
      <c r="M6475">
        <v>8</v>
      </c>
      <c r="N6475" t="s">
        <v>6085</v>
      </c>
      <c r="O6475" t="s">
        <v>460</v>
      </c>
    </row>
    <row r="6476" spans="1:15" x14ac:dyDescent="0.3">
      <c r="A6476">
        <v>187290</v>
      </c>
      <c r="B6476">
        <v>122</v>
      </c>
      <c r="C6476" t="s">
        <v>552</v>
      </c>
      <c r="D6476" t="s">
        <v>2520</v>
      </c>
      <c r="E6476" t="s">
        <v>4232</v>
      </c>
      <c r="F6476" s="440">
        <v>46000</v>
      </c>
      <c r="G6476">
        <v>23236</v>
      </c>
      <c r="H6476" t="s">
        <v>5934</v>
      </c>
      <c r="I6476" t="s">
        <v>6085</v>
      </c>
      <c r="J6476">
        <v>1.5</v>
      </c>
      <c r="K6476" t="s">
        <v>5598</v>
      </c>
      <c r="L6476">
        <v>9.9</v>
      </c>
      <c r="M6476">
        <v>6.6</v>
      </c>
      <c r="N6476" t="s">
        <v>6085</v>
      </c>
      <c r="O6476" t="s">
        <v>460</v>
      </c>
    </row>
    <row r="6477" spans="1:15" x14ac:dyDescent="0.3">
      <c r="A6477">
        <v>187290</v>
      </c>
      <c r="B6477">
        <v>122</v>
      </c>
      <c r="C6477" t="s">
        <v>552</v>
      </c>
      <c r="D6477" t="s">
        <v>2520</v>
      </c>
      <c r="E6477" t="s">
        <v>4232</v>
      </c>
      <c r="F6477" s="440">
        <v>46000</v>
      </c>
      <c r="G6477">
        <v>23361</v>
      </c>
      <c r="H6477" t="s">
        <v>5937</v>
      </c>
      <c r="I6477" t="s">
        <v>6085</v>
      </c>
      <c r="J6477">
        <v>20</v>
      </c>
      <c r="K6477" t="s">
        <v>5598</v>
      </c>
      <c r="L6477">
        <v>62</v>
      </c>
      <c r="M6477">
        <v>3.1</v>
      </c>
      <c r="N6477" t="s">
        <v>6085</v>
      </c>
      <c r="O6477" t="s">
        <v>460</v>
      </c>
    </row>
    <row r="6478" spans="1:15" x14ac:dyDescent="0.3">
      <c r="A6478">
        <v>187290</v>
      </c>
      <c r="B6478">
        <v>122</v>
      </c>
      <c r="C6478" t="s">
        <v>552</v>
      </c>
      <c r="D6478" t="s">
        <v>2520</v>
      </c>
      <c r="E6478" t="s">
        <v>4232</v>
      </c>
      <c r="F6478" s="440">
        <v>46000</v>
      </c>
      <c r="G6478">
        <v>23359</v>
      </c>
      <c r="H6478" t="s">
        <v>5939</v>
      </c>
      <c r="I6478" t="s">
        <v>6085</v>
      </c>
      <c r="J6478">
        <v>20</v>
      </c>
      <c r="K6478" t="s">
        <v>5598</v>
      </c>
      <c r="L6478">
        <v>68</v>
      </c>
      <c r="M6478">
        <v>3.4</v>
      </c>
      <c r="N6478" t="s">
        <v>6085</v>
      </c>
      <c r="O6478" t="s">
        <v>460</v>
      </c>
    </row>
    <row r="6479" spans="1:15" x14ac:dyDescent="0.3">
      <c r="A6479">
        <v>187290</v>
      </c>
      <c r="B6479">
        <v>122</v>
      </c>
      <c r="C6479" t="s">
        <v>552</v>
      </c>
      <c r="D6479" t="s">
        <v>2520</v>
      </c>
      <c r="E6479" t="s">
        <v>4232</v>
      </c>
      <c r="F6479" s="440">
        <v>46000</v>
      </c>
      <c r="G6479">
        <v>24037</v>
      </c>
      <c r="H6479" t="s">
        <v>6116</v>
      </c>
      <c r="I6479" t="s">
        <v>6085</v>
      </c>
      <c r="J6479">
        <v>2</v>
      </c>
      <c r="K6479" t="s">
        <v>5598</v>
      </c>
      <c r="L6479">
        <v>40</v>
      </c>
      <c r="M6479">
        <v>20</v>
      </c>
      <c r="N6479" t="s">
        <v>6085</v>
      </c>
      <c r="O6479" t="s">
        <v>460</v>
      </c>
    </row>
    <row r="6480" spans="1:15" x14ac:dyDescent="0.3">
      <c r="A6480">
        <v>187289</v>
      </c>
      <c r="B6480">
        <v>122</v>
      </c>
      <c r="C6480" t="s">
        <v>552</v>
      </c>
      <c r="D6480" t="s">
        <v>2704</v>
      </c>
      <c r="E6480" t="s">
        <v>4233</v>
      </c>
      <c r="F6480" s="440">
        <v>46000</v>
      </c>
      <c r="G6480">
        <v>19737</v>
      </c>
      <c r="H6480" t="s">
        <v>6337</v>
      </c>
      <c r="I6480" t="s">
        <v>6085</v>
      </c>
      <c r="J6480">
        <v>10.4</v>
      </c>
      <c r="K6480" t="s">
        <v>5598</v>
      </c>
      <c r="L6480">
        <v>43.58</v>
      </c>
      <c r="M6480">
        <v>4.190385</v>
      </c>
      <c r="N6480" t="s">
        <v>6085</v>
      </c>
      <c r="O6480" t="s">
        <v>460</v>
      </c>
    </row>
    <row r="6481" spans="1:15" x14ac:dyDescent="0.3">
      <c r="A6481">
        <v>187289</v>
      </c>
      <c r="B6481">
        <v>122</v>
      </c>
      <c r="C6481" t="s">
        <v>552</v>
      </c>
      <c r="D6481" t="s">
        <v>2704</v>
      </c>
      <c r="E6481" t="s">
        <v>4233</v>
      </c>
      <c r="F6481" s="440">
        <v>46000</v>
      </c>
      <c r="G6481">
        <v>19652</v>
      </c>
      <c r="H6481" t="s">
        <v>5920</v>
      </c>
      <c r="I6481" t="s">
        <v>6085</v>
      </c>
      <c r="J6481">
        <v>1.2</v>
      </c>
      <c r="K6481" t="s">
        <v>5598</v>
      </c>
      <c r="L6481">
        <v>26.1</v>
      </c>
      <c r="M6481">
        <v>21.75</v>
      </c>
      <c r="N6481" t="s">
        <v>6085</v>
      </c>
      <c r="O6481" t="s">
        <v>460</v>
      </c>
    </row>
    <row r="6482" spans="1:15" x14ac:dyDescent="0.3">
      <c r="A6482">
        <v>187289</v>
      </c>
      <c r="B6482">
        <v>122</v>
      </c>
      <c r="C6482" t="s">
        <v>552</v>
      </c>
      <c r="D6482" t="s">
        <v>2704</v>
      </c>
      <c r="E6482" t="s">
        <v>4233</v>
      </c>
      <c r="F6482" s="440">
        <v>46000</v>
      </c>
      <c r="G6482">
        <v>23346</v>
      </c>
      <c r="H6482" t="s">
        <v>6332</v>
      </c>
      <c r="I6482" t="s">
        <v>6085</v>
      </c>
      <c r="J6482">
        <v>0.3</v>
      </c>
      <c r="K6482" t="s">
        <v>5598</v>
      </c>
      <c r="L6482">
        <v>1.98</v>
      </c>
      <c r="M6482">
        <v>6.6</v>
      </c>
      <c r="N6482" t="s">
        <v>6085</v>
      </c>
      <c r="O6482" t="s">
        <v>460</v>
      </c>
    </row>
    <row r="6483" spans="1:15" x14ac:dyDescent="0.3">
      <c r="A6483">
        <v>187288</v>
      </c>
      <c r="B6483">
        <v>122</v>
      </c>
      <c r="C6483" t="s">
        <v>552</v>
      </c>
      <c r="D6483" t="s">
        <v>2706</v>
      </c>
      <c r="E6483" t="s">
        <v>4234</v>
      </c>
      <c r="F6483" s="440">
        <v>46001</v>
      </c>
      <c r="G6483">
        <v>20653</v>
      </c>
      <c r="H6483" t="s">
        <v>5655</v>
      </c>
      <c r="I6483" t="s">
        <v>6085</v>
      </c>
      <c r="J6483">
        <v>12</v>
      </c>
      <c r="K6483" t="s">
        <v>5613</v>
      </c>
      <c r="L6483">
        <v>296.64</v>
      </c>
      <c r="M6483">
        <v>24.72</v>
      </c>
      <c r="N6483" t="s">
        <v>6085</v>
      </c>
      <c r="O6483" t="s">
        <v>460</v>
      </c>
    </row>
    <row r="6484" spans="1:15" x14ac:dyDescent="0.3">
      <c r="A6484">
        <v>187288</v>
      </c>
      <c r="B6484">
        <v>122</v>
      </c>
      <c r="C6484" t="s">
        <v>552</v>
      </c>
      <c r="D6484" t="s">
        <v>2706</v>
      </c>
      <c r="E6484" t="s">
        <v>4234</v>
      </c>
      <c r="F6484" s="440">
        <v>46001</v>
      </c>
      <c r="G6484">
        <v>21093</v>
      </c>
      <c r="H6484" t="s">
        <v>5608</v>
      </c>
      <c r="I6484" t="s">
        <v>6085</v>
      </c>
      <c r="J6484">
        <v>40</v>
      </c>
      <c r="K6484" t="s">
        <v>5613</v>
      </c>
      <c r="L6484">
        <v>190.4</v>
      </c>
      <c r="M6484">
        <v>4.76</v>
      </c>
      <c r="N6484" t="s">
        <v>6085</v>
      </c>
      <c r="O6484" t="s">
        <v>460</v>
      </c>
    </row>
    <row r="6485" spans="1:15" x14ac:dyDescent="0.3">
      <c r="A6485">
        <v>187288</v>
      </c>
      <c r="B6485">
        <v>122</v>
      </c>
      <c r="C6485" t="s">
        <v>552</v>
      </c>
      <c r="D6485" t="s">
        <v>2706</v>
      </c>
      <c r="E6485" t="s">
        <v>4234</v>
      </c>
      <c r="F6485" s="440">
        <v>46001</v>
      </c>
      <c r="G6485">
        <v>19297</v>
      </c>
      <c r="H6485" t="s">
        <v>5855</v>
      </c>
      <c r="I6485" t="s">
        <v>6085</v>
      </c>
      <c r="J6485">
        <v>4</v>
      </c>
      <c r="K6485" t="s">
        <v>5598</v>
      </c>
      <c r="L6485">
        <v>2207.6799999999998</v>
      </c>
      <c r="M6485">
        <v>551.91999999999996</v>
      </c>
      <c r="N6485" t="s">
        <v>6085</v>
      </c>
      <c r="O6485" t="s">
        <v>460</v>
      </c>
    </row>
    <row r="6486" spans="1:15" x14ac:dyDescent="0.3">
      <c r="A6486">
        <v>187288</v>
      </c>
      <c r="B6486">
        <v>122</v>
      </c>
      <c r="C6486" t="s">
        <v>552</v>
      </c>
      <c r="D6486" t="s">
        <v>2706</v>
      </c>
      <c r="E6486" t="s">
        <v>4234</v>
      </c>
      <c r="F6486" s="440">
        <v>46001</v>
      </c>
      <c r="G6486">
        <v>21257</v>
      </c>
      <c r="H6486" t="s">
        <v>6461</v>
      </c>
      <c r="I6486" t="s">
        <v>6085</v>
      </c>
      <c r="J6486">
        <v>30</v>
      </c>
      <c r="K6486" t="s">
        <v>5613</v>
      </c>
      <c r="L6486">
        <v>558</v>
      </c>
      <c r="M6486">
        <v>18.600000000000001</v>
      </c>
      <c r="N6486" t="s">
        <v>6085</v>
      </c>
      <c r="O6486" t="s">
        <v>460</v>
      </c>
    </row>
    <row r="6487" spans="1:15" x14ac:dyDescent="0.3">
      <c r="A6487">
        <v>187288</v>
      </c>
      <c r="B6487">
        <v>122</v>
      </c>
      <c r="C6487" t="s">
        <v>552</v>
      </c>
      <c r="D6487" t="s">
        <v>2706</v>
      </c>
      <c r="E6487" t="s">
        <v>4234</v>
      </c>
      <c r="F6487" s="440">
        <v>46001</v>
      </c>
      <c r="G6487">
        <v>19421</v>
      </c>
      <c r="H6487" t="s">
        <v>5963</v>
      </c>
      <c r="I6487" t="s">
        <v>6085</v>
      </c>
      <c r="J6487">
        <v>5</v>
      </c>
      <c r="K6487" t="s">
        <v>5703</v>
      </c>
      <c r="L6487">
        <v>288.60000000000002</v>
      </c>
      <c r="M6487">
        <v>57.72</v>
      </c>
      <c r="N6487" t="s">
        <v>6085</v>
      </c>
      <c r="O6487" t="s">
        <v>460</v>
      </c>
    </row>
    <row r="6488" spans="1:15" x14ac:dyDescent="0.3">
      <c r="A6488">
        <v>187287</v>
      </c>
      <c r="B6488">
        <v>122</v>
      </c>
      <c r="C6488" t="s">
        <v>552</v>
      </c>
      <c r="D6488" t="s">
        <v>2684</v>
      </c>
      <c r="E6488" t="s">
        <v>4235</v>
      </c>
      <c r="F6488" s="440">
        <v>46000</v>
      </c>
      <c r="G6488">
        <v>26594</v>
      </c>
      <c r="H6488" t="s">
        <v>5698</v>
      </c>
      <c r="I6488" t="s">
        <v>6085</v>
      </c>
      <c r="J6488">
        <v>18.350000000000001</v>
      </c>
      <c r="K6488" t="s">
        <v>5598</v>
      </c>
      <c r="L6488">
        <v>1594.62</v>
      </c>
      <c r="M6488">
        <v>86.900272000000001</v>
      </c>
      <c r="N6488" t="s">
        <v>6085</v>
      </c>
      <c r="O6488" t="s">
        <v>460</v>
      </c>
    </row>
    <row r="6489" spans="1:15" x14ac:dyDescent="0.3">
      <c r="A6489">
        <v>187286</v>
      </c>
      <c r="B6489">
        <v>122</v>
      </c>
      <c r="C6489" t="s">
        <v>552</v>
      </c>
      <c r="D6489" t="s">
        <v>3843</v>
      </c>
      <c r="E6489" t="s">
        <v>4236</v>
      </c>
      <c r="F6489" s="440">
        <v>46000</v>
      </c>
      <c r="G6489">
        <v>17190</v>
      </c>
      <c r="H6489" t="s">
        <v>6177</v>
      </c>
      <c r="I6489" t="s">
        <v>6097</v>
      </c>
      <c r="J6489">
        <v>5</v>
      </c>
      <c r="K6489" t="s">
        <v>5605</v>
      </c>
      <c r="L6489">
        <v>40.299999999999997</v>
      </c>
      <c r="M6489">
        <v>8.06</v>
      </c>
      <c r="N6489" t="s">
        <v>6099</v>
      </c>
      <c r="O6489" t="s">
        <v>460</v>
      </c>
    </row>
    <row r="6490" spans="1:15" x14ac:dyDescent="0.3">
      <c r="A6490">
        <v>187286</v>
      </c>
      <c r="B6490">
        <v>122</v>
      </c>
      <c r="C6490" t="s">
        <v>552</v>
      </c>
      <c r="D6490" t="s">
        <v>3843</v>
      </c>
      <c r="E6490" t="s">
        <v>4236</v>
      </c>
      <c r="F6490" s="440">
        <v>46000</v>
      </c>
      <c r="G6490">
        <v>17196</v>
      </c>
      <c r="H6490" t="s">
        <v>6192</v>
      </c>
      <c r="I6490" t="s">
        <v>6097</v>
      </c>
      <c r="J6490">
        <v>4</v>
      </c>
      <c r="K6490" t="s">
        <v>5605</v>
      </c>
      <c r="L6490">
        <v>25.4</v>
      </c>
      <c r="M6490">
        <v>6.35</v>
      </c>
      <c r="N6490" t="s">
        <v>6099</v>
      </c>
      <c r="O6490" t="s">
        <v>460</v>
      </c>
    </row>
    <row r="6491" spans="1:15" x14ac:dyDescent="0.3">
      <c r="A6491">
        <v>187286</v>
      </c>
      <c r="B6491">
        <v>122</v>
      </c>
      <c r="C6491" t="s">
        <v>552</v>
      </c>
      <c r="D6491" t="s">
        <v>3843</v>
      </c>
      <c r="E6491" t="s">
        <v>4236</v>
      </c>
      <c r="F6491" s="440">
        <v>46000</v>
      </c>
      <c r="G6491">
        <v>17116</v>
      </c>
      <c r="H6491" t="s">
        <v>6215</v>
      </c>
      <c r="I6491" t="s">
        <v>6097</v>
      </c>
      <c r="J6491">
        <v>4</v>
      </c>
      <c r="K6491" t="s">
        <v>5613</v>
      </c>
      <c r="L6491">
        <v>83.6</v>
      </c>
      <c r="M6491">
        <v>20.9</v>
      </c>
      <c r="N6491" t="s">
        <v>6099</v>
      </c>
      <c r="O6491" t="s">
        <v>460</v>
      </c>
    </row>
    <row r="6492" spans="1:15" x14ac:dyDescent="0.3">
      <c r="A6492">
        <v>187286</v>
      </c>
      <c r="B6492">
        <v>122</v>
      </c>
      <c r="C6492" t="s">
        <v>552</v>
      </c>
      <c r="D6492" t="s">
        <v>3843</v>
      </c>
      <c r="E6492" t="s">
        <v>4236</v>
      </c>
      <c r="F6492" s="440">
        <v>46000</v>
      </c>
      <c r="G6492">
        <v>17017</v>
      </c>
      <c r="H6492" t="s">
        <v>6131</v>
      </c>
      <c r="I6492" t="s">
        <v>6097</v>
      </c>
      <c r="J6492">
        <v>3</v>
      </c>
      <c r="K6492" t="s">
        <v>5605</v>
      </c>
      <c r="L6492">
        <v>8.85</v>
      </c>
      <c r="M6492">
        <v>2.95</v>
      </c>
      <c r="N6492" t="s">
        <v>6099</v>
      </c>
      <c r="O6492" t="s">
        <v>460</v>
      </c>
    </row>
    <row r="6493" spans="1:15" x14ac:dyDescent="0.3">
      <c r="A6493">
        <v>187286</v>
      </c>
      <c r="B6493">
        <v>122</v>
      </c>
      <c r="C6493" t="s">
        <v>552</v>
      </c>
      <c r="D6493" t="s">
        <v>3843</v>
      </c>
      <c r="E6493" t="s">
        <v>4236</v>
      </c>
      <c r="F6493" s="440">
        <v>46000</v>
      </c>
      <c r="G6493">
        <v>17019</v>
      </c>
      <c r="H6493" t="s">
        <v>6134</v>
      </c>
      <c r="I6493" t="s">
        <v>6097</v>
      </c>
      <c r="J6493">
        <v>2</v>
      </c>
      <c r="K6493" t="s">
        <v>5613</v>
      </c>
      <c r="L6493">
        <v>5.4</v>
      </c>
      <c r="M6493">
        <v>2.7</v>
      </c>
      <c r="N6493" t="s">
        <v>6099</v>
      </c>
      <c r="O6493" t="s">
        <v>460</v>
      </c>
    </row>
    <row r="6494" spans="1:15" x14ac:dyDescent="0.3">
      <c r="A6494">
        <v>187286</v>
      </c>
      <c r="B6494">
        <v>122</v>
      </c>
      <c r="C6494" t="s">
        <v>552</v>
      </c>
      <c r="D6494" t="s">
        <v>3843</v>
      </c>
      <c r="E6494" t="s">
        <v>4236</v>
      </c>
      <c r="F6494" s="440">
        <v>46000</v>
      </c>
      <c r="G6494">
        <v>17526</v>
      </c>
      <c r="H6494" t="s">
        <v>6195</v>
      </c>
      <c r="I6494" t="s">
        <v>6097</v>
      </c>
      <c r="J6494">
        <v>6</v>
      </c>
      <c r="K6494" t="s">
        <v>5613</v>
      </c>
      <c r="L6494">
        <v>123.6</v>
      </c>
      <c r="M6494">
        <v>20.6</v>
      </c>
      <c r="N6494" t="s">
        <v>6099</v>
      </c>
      <c r="O6494" t="s">
        <v>460</v>
      </c>
    </row>
    <row r="6495" spans="1:15" x14ac:dyDescent="0.3">
      <c r="A6495">
        <v>187286</v>
      </c>
      <c r="B6495">
        <v>122</v>
      </c>
      <c r="C6495" t="s">
        <v>552</v>
      </c>
      <c r="D6495" t="s">
        <v>3843</v>
      </c>
      <c r="E6495" t="s">
        <v>4236</v>
      </c>
      <c r="F6495" s="440">
        <v>46000</v>
      </c>
      <c r="G6495">
        <v>17535</v>
      </c>
      <c r="H6495" t="s">
        <v>6127</v>
      </c>
      <c r="I6495" t="s">
        <v>6097</v>
      </c>
      <c r="J6495">
        <v>2</v>
      </c>
      <c r="K6495" t="s">
        <v>5613</v>
      </c>
      <c r="L6495">
        <v>249.6</v>
      </c>
      <c r="M6495">
        <v>124.8</v>
      </c>
      <c r="N6495" t="s">
        <v>6099</v>
      </c>
      <c r="O6495" t="s">
        <v>460</v>
      </c>
    </row>
    <row r="6496" spans="1:15" x14ac:dyDescent="0.3">
      <c r="A6496">
        <v>187286</v>
      </c>
      <c r="B6496">
        <v>122</v>
      </c>
      <c r="C6496" t="s">
        <v>552</v>
      </c>
      <c r="D6496" t="s">
        <v>3843</v>
      </c>
      <c r="E6496" t="s">
        <v>4236</v>
      </c>
      <c r="F6496" s="440">
        <v>46000</v>
      </c>
      <c r="G6496">
        <v>17413</v>
      </c>
      <c r="H6496" t="s">
        <v>6181</v>
      </c>
      <c r="I6496" t="s">
        <v>6097</v>
      </c>
      <c r="J6496">
        <v>4</v>
      </c>
      <c r="K6496" t="s">
        <v>5703</v>
      </c>
      <c r="L6496">
        <v>799.6</v>
      </c>
      <c r="M6496">
        <v>199.9</v>
      </c>
      <c r="N6496" t="s">
        <v>6099</v>
      </c>
      <c r="O6496" t="s">
        <v>460</v>
      </c>
    </row>
    <row r="6497" spans="1:15" x14ac:dyDescent="0.3">
      <c r="A6497">
        <v>187286</v>
      </c>
      <c r="B6497">
        <v>122</v>
      </c>
      <c r="C6497" t="s">
        <v>552</v>
      </c>
      <c r="D6497" t="s">
        <v>3843</v>
      </c>
      <c r="E6497" t="s">
        <v>4236</v>
      </c>
      <c r="F6497" s="440">
        <v>46000</v>
      </c>
      <c r="G6497">
        <v>17361</v>
      </c>
      <c r="H6497" t="s">
        <v>6136</v>
      </c>
      <c r="I6497" t="s">
        <v>6097</v>
      </c>
      <c r="J6497">
        <v>4</v>
      </c>
      <c r="K6497" t="s">
        <v>5605</v>
      </c>
      <c r="L6497">
        <v>30.6</v>
      </c>
      <c r="M6497">
        <v>7.65</v>
      </c>
      <c r="N6497" t="s">
        <v>6099</v>
      </c>
      <c r="O6497" t="s">
        <v>460</v>
      </c>
    </row>
    <row r="6498" spans="1:15" x14ac:dyDescent="0.3">
      <c r="A6498">
        <v>187286</v>
      </c>
      <c r="B6498">
        <v>122</v>
      </c>
      <c r="C6498" t="s">
        <v>552</v>
      </c>
      <c r="D6498" t="s">
        <v>3843</v>
      </c>
      <c r="E6498" t="s">
        <v>4236</v>
      </c>
      <c r="F6498" s="440">
        <v>46000</v>
      </c>
      <c r="G6498">
        <v>24594</v>
      </c>
      <c r="H6498" t="s">
        <v>6404</v>
      </c>
      <c r="I6498" t="s">
        <v>6102</v>
      </c>
      <c r="J6498">
        <v>4</v>
      </c>
      <c r="K6498" t="s">
        <v>6146</v>
      </c>
      <c r="L6498">
        <v>75.599999999999994</v>
      </c>
      <c r="M6498">
        <v>18.899999999999999</v>
      </c>
      <c r="N6498" t="s">
        <v>6099</v>
      </c>
      <c r="O6498" t="s">
        <v>460</v>
      </c>
    </row>
    <row r="6499" spans="1:15" x14ac:dyDescent="0.3">
      <c r="A6499">
        <v>187285</v>
      </c>
      <c r="B6499">
        <v>122</v>
      </c>
      <c r="C6499" t="s">
        <v>552</v>
      </c>
      <c r="D6499" t="s">
        <v>2995</v>
      </c>
      <c r="E6499" t="s">
        <v>4237</v>
      </c>
      <c r="F6499" s="440">
        <v>46000</v>
      </c>
      <c r="G6499">
        <v>18353</v>
      </c>
      <c r="H6499" t="s">
        <v>5747</v>
      </c>
      <c r="I6499" t="s">
        <v>4764</v>
      </c>
      <c r="J6499">
        <v>24</v>
      </c>
      <c r="K6499" t="s">
        <v>5601</v>
      </c>
      <c r="L6499">
        <v>4317.84</v>
      </c>
      <c r="M6499">
        <v>179.91</v>
      </c>
      <c r="N6499" t="s">
        <v>4764</v>
      </c>
      <c r="O6499" t="s">
        <v>460</v>
      </c>
    </row>
    <row r="6500" spans="1:15" x14ac:dyDescent="0.3">
      <c r="A6500">
        <v>187285</v>
      </c>
      <c r="B6500">
        <v>122</v>
      </c>
      <c r="C6500" t="s">
        <v>552</v>
      </c>
      <c r="D6500" t="s">
        <v>2995</v>
      </c>
      <c r="E6500" t="s">
        <v>4237</v>
      </c>
      <c r="F6500" s="440">
        <v>46000</v>
      </c>
      <c r="G6500">
        <v>18208</v>
      </c>
      <c r="H6500" t="s">
        <v>5776</v>
      </c>
      <c r="I6500" t="s">
        <v>4764</v>
      </c>
      <c r="J6500">
        <v>6</v>
      </c>
      <c r="K6500" t="s">
        <v>5601</v>
      </c>
      <c r="L6500">
        <v>489.84</v>
      </c>
      <c r="M6500">
        <v>81.64</v>
      </c>
      <c r="N6500" t="s">
        <v>4764</v>
      </c>
      <c r="O6500" t="s">
        <v>460</v>
      </c>
    </row>
    <row r="6501" spans="1:15" x14ac:dyDescent="0.3">
      <c r="A6501">
        <v>187285</v>
      </c>
      <c r="B6501">
        <v>122</v>
      </c>
      <c r="C6501" t="s">
        <v>552</v>
      </c>
      <c r="D6501" t="s">
        <v>2995</v>
      </c>
      <c r="E6501" t="s">
        <v>4237</v>
      </c>
      <c r="F6501" s="440">
        <v>46000</v>
      </c>
      <c r="G6501">
        <v>18242</v>
      </c>
      <c r="H6501" t="s">
        <v>5771</v>
      </c>
      <c r="I6501" t="s">
        <v>4764</v>
      </c>
      <c r="J6501">
        <v>12</v>
      </c>
      <c r="K6501" t="s">
        <v>5601</v>
      </c>
      <c r="L6501">
        <v>2933.52</v>
      </c>
      <c r="M6501">
        <v>244.46</v>
      </c>
      <c r="N6501" t="s">
        <v>4764</v>
      </c>
      <c r="O6501" t="s">
        <v>460</v>
      </c>
    </row>
    <row r="6502" spans="1:15" x14ac:dyDescent="0.3">
      <c r="A6502">
        <v>187284</v>
      </c>
      <c r="B6502">
        <v>122</v>
      </c>
      <c r="C6502" t="s">
        <v>552</v>
      </c>
      <c r="D6502" t="s">
        <v>2729</v>
      </c>
      <c r="E6502" t="s">
        <v>4238</v>
      </c>
      <c r="F6502" s="440">
        <v>46001</v>
      </c>
      <c r="G6502">
        <v>24259</v>
      </c>
      <c r="H6502" t="s">
        <v>5716</v>
      </c>
      <c r="I6502" t="s">
        <v>6085</v>
      </c>
      <c r="J6502">
        <v>40.6</v>
      </c>
      <c r="K6502" t="s">
        <v>5598</v>
      </c>
      <c r="L6502">
        <v>3491.19</v>
      </c>
      <c r="M6502">
        <v>85.989901000000003</v>
      </c>
      <c r="N6502" t="s">
        <v>6085</v>
      </c>
      <c r="O6502" t="s">
        <v>460</v>
      </c>
    </row>
    <row r="6503" spans="1:15" x14ac:dyDescent="0.3">
      <c r="A6503">
        <v>187283</v>
      </c>
      <c r="B6503">
        <v>122</v>
      </c>
      <c r="C6503" t="s">
        <v>552</v>
      </c>
      <c r="D6503" t="s">
        <v>4147</v>
      </c>
      <c r="E6503" t="s">
        <v>4239</v>
      </c>
      <c r="F6503" s="440">
        <v>46000</v>
      </c>
      <c r="G6503">
        <v>19642</v>
      </c>
      <c r="H6503" t="s">
        <v>6059</v>
      </c>
      <c r="I6503" t="s">
        <v>6085</v>
      </c>
      <c r="J6503">
        <v>3</v>
      </c>
      <c r="K6503" t="s">
        <v>5598</v>
      </c>
      <c r="L6503">
        <v>13.14</v>
      </c>
      <c r="M6503">
        <v>4.38</v>
      </c>
      <c r="N6503" t="s">
        <v>6085</v>
      </c>
      <c r="O6503" t="s">
        <v>460</v>
      </c>
    </row>
    <row r="6504" spans="1:15" x14ac:dyDescent="0.3">
      <c r="A6504">
        <v>187283</v>
      </c>
      <c r="B6504">
        <v>122</v>
      </c>
      <c r="C6504" t="s">
        <v>552</v>
      </c>
      <c r="D6504" t="s">
        <v>4147</v>
      </c>
      <c r="E6504" t="s">
        <v>4239</v>
      </c>
      <c r="F6504" s="440">
        <v>46000</v>
      </c>
      <c r="G6504">
        <v>19654</v>
      </c>
      <c r="H6504" t="s">
        <v>5917</v>
      </c>
      <c r="I6504" t="s">
        <v>6085</v>
      </c>
      <c r="J6504">
        <v>1</v>
      </c>
      <c r="K6504" t="s">
        <v>5598</v>
      </c>
      <c r="L6504">
        <v>1.5</v>
      </c>
      <c r="M6504">
        <v>1.5</v>
      </c>
      <c r="N6504" t="s">
        <v>6085</v>
      </c>
      <c r="O6504" t="s">
        <v>460</v>
      </c>
    </row>
    <row r="6505" spans="1:15" x14ac:dyDescent="0.3">
      <c r="A6505">
        <v>187283</v>
      </c>
      <c r="B6505">
        <v>122</v>
      </c>
      <c r="C6505" t="s">
        <v>552</v>
      </c>
      <c r="D6505" t="s">
        <v>4147</v>
      </c>
      <c r="E6505" t="s">
        <v>4239</v>
      </c>
      <c r="F6505" s="440">
        <v>46000</v>
      </c>
      <c r="G6505">
        <v>19478</v>
      </c>
      <c r="H6505" t="s">
        <v>5982</v>
      </c>
      <c r="I6505" t="s">
        <v>6085</v>
      </c>
      <c r="J6505">
        <v>0.2</v>
      </c>
      <c r="K6505" t="s">
        <v>5598</v>
      </c>
      <c r="L6505">
        <v>13.33</v>
      </c>
      <c r="M6505">
        <v>66.650000000000006</v>
      </c>
      <c r="N6505" t="s">
        <v>6085</v>
      </c>
      <c r="O6505" t="s">
        <v>460</v>
      </c>
    </row>
    <row r="6506" spans="1:15" x14ac:dyDescent="0.3">
      <c r="A6506">
        <v>187283</v>
      </c>
      <c r="B6506">
        <v>122</v>
      </c>
      <c r="C6506" t="s">
        <v>552</v>
      </c>
      <c r="D6506" t="s">
        <v>4147</v>
      </c>
      <c r="E6506" t="s">
        <v>4239</v>
      </c>
      <c r="F6506" s="440">
        <v>46000</v>
      </c>
      <c r="G6506">
        <v>19485</v>
      </c>
      <c r="H6506" t="s">
        <v>5935</v>
      </c>
      <c r="I6506" t="s">
        <v>6085</v>
      </c>
      <c r="J6506">
        <v>0.2</v>
      </c>
      <c r="K6506" t="s">
        <v>5598</v>
      </c>
      <c r="L6506">
        <v>15</v>
      </c>
      <c r="M6506">
        <v>75</v>
      </c>
      <c r="N6506" t="s">
        <v>6085</v>
      </c>
      <c r="O6506" t="s">
        <v>460</v>
      </c>
    </row>
    <row r="6507" spans="1:15" x14ac:dyDescent="0.3">
      <c r="A6507">
        <v>187283</v>
      </c>
      <c r="B6507">
        <v>122</v>
      </c>
      <c r="C6507" t="s">
        <v>552</v>
      </c>
      <c r="D6507" t="s">
        <v>4147</v>
      </c>
      <c r="E6507" t="s">
        <v>4239</v>
      </c>
      <c r="F6507" s="440">
        <v>46000</v>
      </c>
      <c r="G6507">
        <v>19562</v>
      </c>
      <c r="H6507" t="s">
        <v>5946</v>
      </c>
      <c r="I6507" t="s">
        <v>6085</v>
      </c>
      <c r="J6507">
        <v>1</v>
      </c>
      <c r="K6507" t="s">
        <v>5598</v>
      </c>
      <c r="L6507">
        <v>15</v>
      </c>
      <c r="M6507">
        <v>15</v>
      </c>
      <c r="N6507" t="s">
        <v>6085</v>
      </c>
      <c r="O6507" t="s">
        <v>460</v>
      </c>
    </row>
    <row r="6508" spans="1:15" x14ac:dyDescent="0.3">
      <c r="A6508">
        <v>187283</v>
      </c>
      <c r="B6508">
        <v>122</v>
      </c>
      <c r="C6508" t="s">
        <v>552</v>
      </c>
      <c r="D6508" t="s">
        <v>4147</v>
      </c>
      <c r="E6508" t="s">
        <v>4239</v>
      </c>
      <c r="F6508" s="440">
        <v>46000</v>
      </c>
      <c r="G6508">
        <v>19751</v>
      </c>
      <c r="H6508" t="s">
        <v>5938</v>
      </c>
      <c r="I6508" t="s">
        <v>6085</v>
      </c>
      <c r="J6508">
        <v>10</v>
      </c>
      <c r="K6508" t="s">
        <v>5598</v>
      </c>
      <c r="L6508">
        <v>107.5</v>
      </c>
      <c r="M6508">
        <v>10.75</v>
      </c>
      <c r="N6508" t="s">
        <v>6085</v>
      </c>
      <c r="O6508" t="s">
        <v>460</v>
      </c>
    </row>
    <row r="6509" spans="1:15" x14ac:dyDescent="0.3">
      <c r="A6509">
        <v>187283</v>
      </c>
      <c r="B6509">
        <v>122</v>
      </c>
      <c r="C6509" t="s">
        <v>552</v>
      </c>
      <c r="D6509" t="s">
        <v>4147</v>
      </c>
      <c r="E6509" t="s">
        <v>4239</v>
      </c>
      <c r="F6509" s="440">
        <v>46000</v>
      </c>
      <c r="G6509">
        <v>19790</v>
      </c>
      <c r="H6509" t="s">
        <v>5948</v>
      </c>
      <c r="I6509" t="s">
        <v>6085</v>
      </c>
      <c r="J6509">
        <v>3</v>
      </c>
      <c r="K6509" t="s">
        <v>5598</v>
      </c>
      <c r="L6509">
        <v>106.89</v>
      </c>
      <c r="M6509">
        <v>35.630000000000003</v>
      </c>
      <c r="N6509" t="s">
        <v>6085</v>
      </c>
      <c r="O6509" t="s">
        <v>460</v>
      </c>
    </row>
    <row r="6510" spans="1:15" x14ac:dyDescent="0.3">
      <c r="A6510">
        <v>187283</v>
      </c>
      <c r="B6510">
        <v>122</v>
      </c>
      <c r="C6510" t="s">
        <v>552</v>
      </c>
      <c r="D6510" t="s">
        <v>4147</v>
      </c>
      <c r="E6510" t="s">
        <v>4239</v>
      </c>
      <c r="F6510" s="440">
        <v>46000</v>
      </c>
      <c r="G6510">
        <v>17061</v>
      </c>
      <c r="H6510" t="s">
        <v>5954</v>
      </c>
      <c r="I6510" t="s">
        <v>6085</v>
      </c>
      <c r="J6510">
        <v>0.2</v>
      </c>
      <c r="K6510" t="s">
        <v>5598</v>
      </c>
      <c r="L6510">
        <v>14.58</v>
      </c>
      <c r="M6510">
        <v>72.900000000000006</v>
      </c>
      <c r="N6510" t="s">
        <v>6085</v>
      </c>
      <c r="O6510" t="s">
        <v>460</v>
      </c>
    </row>
    <row r="6511" spans="1:15" x14ac:dyDescent="0.3">
      <c r="A6511">
        <v>187283</v>
      </c>
      <c r="B6511">
        <v>122</v>
      </c>
      <c r="C6511" t="s">
        <v>552</v>
      </c>
      <c r="D6511" t="s">
        <v>4147</v>
      </c>
      <c r="E6511" t="s">
        <v>4239</v>
      </c>
      <c r="F6511" s="440">
        <v>46000</v>
      </c>
      <c r="G6511">
        <v>19494</v>
      </c>
      <c r="H6511" t="s">
        <v>6462</v>
      </c>
      <c r="I6511" t="s">
        <v>6085</v>
      </c>
      <c r="J6511">
        <v>15</v>
      </c>
      <c r="K6511" t="s">
        <v>5598</v>
      </c>
      <c r="L6511">
        <v>178.2</v>
      </c>
      <c r="M6511">
        <v>11.88</v>
      </c>
      <c r="N6511" t="s">
        <v>6085</v>
      </c>
      <c r="O6511" t="s">
        <v>460</v>
      </c>
    </row>
    <row r="6512" spans="1:15" x14ac:dyDescent="0.3">
      <c r="A6512">
        <v>187283</v>
      </c>
      <c r="B6512">
        <v>122</v>
      </c>
      <c r="C6512" t="s">
        <v>552</v>
      </c>
      <c r="D6512" t="s">
        <v>4147</v>
      </c>
      <c r="E6512" t="s">
        <v>4239</v>
      </c>
      <c r="F6512" s="440">
        <v>46000</v>
      </c>
      <c r="G6512">
        <v>19846</v>
      </c>
      <c r="H6512" t="s">
        <v>6060</v>
      </c>
      <c r="I6512" t="s">
        <v>6085</v>
      </c>
      <c r="J6512">
        <v>0.5</v>
      </c>
      <c r="K6512" t="s">
        <v>5598</v>
      </c>
      <c r="L6512">
        <v>10</v>
      </c>
      <c r="M6512">
        <v>20</v>
      </c>
      <c r="N6512" t="s">
        <v>6085</v>
      </c>
      <c r="O6512" t="s">
        <v>460</v>
      </c>
    </row>
    <row r="6513" spans="1:15" x14ac:dyDescent="0.3">
      <c r="A6513">
        <v>187283</v>
      </c>
      <c r="B6513">
        <v>122</v>
      </c>
      <c r="C6513" t="s">
        <v>552</v>
      </c>
      <c r="D6513" t="s">
        <v>4147</v>
      </c>
      <c r="E6513" t="s">
        <v>4239</v>
      </c>
      <c r="F6513" s="440">
        <v>46000</v>
      </c>
      <c r="G6513">
        <v>23108</v>
      </c>
      <c r="H6513" t="s">
        <v>5986</v>
      </c>
      <c r="I6513" t="s">
        <v>6085</v>
      </c>
      <c r="J6513">
        <v>0.2</v>
      </c>
      <c r="K6513" t="s">
        <v>5598</v>
      </c>
      <c r="L6513">
        <v>11.64</v>
      </c>
      <c r="M6513">
        <v>58.2</v>
      </c>
      <c r="N6513" t="s">
        <v>6085</v>
      </c>
      <c r="O6513" t="s">
        <v>460</v>
      </c>
    </row>
    <row r="6514" spans="1:15" x14ac:dyDescent="0.3">
      <c r="A6514">
        <v>187283</v>
      </c>
      <c r="B6514">
        <v>122</v>
      </c>
      <c r="C6514" t="s">
        <v>552</v>
      </c>
      <c r="D6514" t="s">
        <v>4147</v>
      </c>
      <c r="E6514" t="s">
        <v>4239</v>
      </c>
      <c r="F6514" s="440">
        <v>46000</v>
      </c>
      <c r="G6514">
        <v>23186</v>
      </c>
      <c r="H6514" t="s">
        <v>5955</v>
      </c>
      <c r="I6514" t="s">
        <v>6085</v>
      </c>
      <c r="J6514">
        <v>15</v>
      </c>
      <c r="K6514" t="s">
        <v>5598</v>
      </c>
      <c r="L6514">
        <v>60</v>
      </c>
      <c r="M6514">
        <v>4</v>
      </c>
      <c r="N6514" t="s">
        <v>6085</v>
      </c>
      <c r="O6514" t="s">
        <v>460</v>
      </c>
    </row>
    <row r="6515" spans="1:15" x14ac:dyDescent="0.3">
      <c r="A6515">
        <v>187283</v>
      </c>
      <c r="B6515">
        <v>122</v>
      </c>
      <c r="C6515" t="s">
        <v>552</v>
      </c>
      <c r="D6515" t="s">
        <v>4147</v>
      </c>
      <c r="E6515" t="s">
        <v>4239</v>
      </c>
      <c r="F6515" s="440">
        <v>46000</v>
      </c>
      <c r="G6515">
        <v>23198</v>
      </c>
      <c r="H6515" t="s">
        <v>5947</v>
      </c>
      <c r="I6515" t="s">
        <v>6085</v>
      </c>
      <c r="J6515">
        <v>1</v>
      </c>
      <c r="K6515" t="s">
        <v>5598</v>
      </c>
      <c r="L6515">
        <v>15</v>
      </c>
      <c r="M6515">
        <v>15</v>
      </c>
      <c r="N6515" t="s">
        <v>6085</v>
      </c>
      <c r="O6515" t="s">
        <v>460</v>
      </c>
    </row>
    <row r="6516" spans="1:15" x14ac:dyDescent="0.3">
      <c r="A6516">
        <v>187283</v>
      </c>
      <c r="B6516">
        <v>122</v>
      </c>
      <c r="C6516" t="s">
        <v>552</v>
      </c>
      <c r="D6516" t="s">
        <v>4147</v>
      </c>
      <c r="E6516" t="s">
        <v>4239</v>
      </c>
      <c r="F6516" s="440">
        <v>46000</v>
      </c>
      <c r="G6516">
        <v>25555</v>
      </c>
      <c r="H6516" t="s">
        <v>6429</v>
      </c>
      <c r="I6516" t="s">
        <v>6085</v>
      </c>
      <c r="J6516">
        <v>15</v>
      </c>
      <c r="K6516" t="s">
        <v>5598</v>
      </c>
      <c r="L6516">
        <v>46.95</v>
      </c>
      <c r="M6516">
        <v>3.13</v>
      </c>
      <c r="N6516" t="s">
        <v>6085</v>
      </c>
      <c r="O6516" t="s">
        <v>460</v>
      </c>
    </row>
    <row r="6517" spans="1:15" x14ac:dyDescent="0.3">
      <c r="A6517">
        <v>187283</v>
      </c>
      <c r="B6517">
        <v>122</v>
      </c>
      <c r="C6517" t="s">
        <v>552</v>
      </c>
      <c r="D6517" t="s">
        <v>4147</v>
      </c>
      <c r="E6517" t="s">
        <v>4239</v>
      </c>
      <c r="F6517" s="440">
        <v>46000</v>
      </c>
      <c r="G6517">
        <v>23389</v>
      </c>
      <c r="H6517" t="s">
        <v>5923</v>
      </c>
      <c r="I6517" t="s">
        <v>6085</v>
      </c>
      <c r="J6517">
        <v>3</v>
      </c>
      <c r="K6517" t="s">
        <v>5598</v>
      </c>
      <c r="L6517">
        <v>21</v>
      </c>
      <c r="M6517">
        <v>7</v>
      </c>
      <c r="N6517" t="s">
        <v>6085</v>
      </c>
      <c r="O6517" t="s">
        <v>460</v>
      </c>
    </row>
    <row r="6518" spans="1:15" x14ac:dyDescent="0.3">
      <c r="A6518">
        <v>187283</v>
      </c>
      <c r="B6518">
        <v>122</v>
      </c>
      <c r="C6518" t="s">
        <v>552</v>
      </c>
      <c r="D6518" t="s">
        <v>4147</v>
      </c>
      <c r="E6518" t="s">
        <v>4239</v>
      </c>
      <c r="F6518" s="440">
        <v>46000</v>
      </c>
      <c r="G6518">
        <v>19472</v>
      </c>
      <c r="H6518" t="s">
        <v>6064</v>
      </c>
      <c r="I6518" t="s">
        <v>6085</v>
      </c>
      <c r="J6518">
        <v>1.5</v>
      </c>
      <c r="K6518" t="s">
        <v>5598</v>
      </c>
      <c r="L6518">
        <v>21.09</v>
      </c>
      <c r="M6518">
        <v>14.06</v>
      </c>
      <c r="N6518" t="s">
        <v>6085</v>
      </c>
      <c r="O6518" t="s">
        <v>460</v>
      </c>
    </row>
    <row r="6519" spans="1:15" x14ac:dyDescent="0.3">
      <c r="A6519">
        <v>187282</v>
      </c>
      <c r="B6519">
        <v>122</v>
      </c>
      <c r="C6519" t="s">
        <v>552</v>
      </c>
      <c r="D6519" t="s">
        <v>2688</v>
      </c>
      <c r="E6519" t="s">
        <v>4240</v>
      </c>
      <c r="F6519" s="440">
        <v>46000</v>
      </c>
      <c r="G6519">
        <v>26883</v>
      </c>
      <c r="H6519" t="s">
        <v>5763</v>
      </c>
      <c r="I6519" t="s">
        <v>4764</v>
      </c>
      <c r="J6519">
        <v>12</v>
      </c>
      <c r="K6519" t="s">
        <v>5601</v>
      </c>
      <c r="L6519">
        <v>1159.68</v>
      </c>
      <c r="M6519">
        <v>96.64</v>
      </c>
      <c r="N6519" t="s">
        <v>4764</v>
      </c>
      <c r="O6519" t="s">
        <v>460</v>
      </c>
    </row>
    <row r="6520" spans="1:15" x14ac:dyDescent="0.3">
      <c r="A6520">
        <v>187281</v>
      </c>
      <c r="B6520">
        <v>122</v>
      </c>
      <c r="C6520" t="s">
        <v>552</v>
      </c>
      <c r="D6520" t="s">
        <v>2711</v>
      </c>
      <c r="E6520" t="s">
        <v>4241</v>
      </c>
      <c r="F6520" s="440">
        <v>46000</v>
      </c>
      <c r="G6520">
        <v>26560</v>
      </c>
      <c r="H6520" t="s">
        <v>5732</v>
      </c>
      <c r="I6520" t="s">
        <v>4764</v>
      </c>
      <c r="J6520">
        <v>32</v>
      </c>
      <c r="K6520" t="s">
        <v>5601</v>
      </c>
      <c r="L6520">
        <v>880</v>
      </c>
      <c r="M6520">
        <v>27.5</v>
      </c>
      <c r="N6520" t="s">
        <v>4764</v>
      </c>
      <c r="O6520" t="s">
        <v>460</v>
      </c>
    </row>
    <row r="6521" spans="1:15" x14ac:dyDescent="0.3">
      <c r="A6521">
        <v>187279</v>
      </c>
      <c r="B6521">
        <v>122</v>
      </c>
      <c r="C6521" t="s">
        <v>552</v>
      </c>
      <c r="D6521" t="s">
        <v>2754</v>
      </c>
      <c r="E6521" t="s">
        <v>4242</v>
      </c>
      <c r="F6521" s="440">
        <v>46000</v>
      </c>
      <c r="G6521">
        <v>18589</v>
      </c>
      <c r="H6521" t="s">
        <v>5722</v>
      </c>
      <c r="I6521" t="s">
        <v>4764</v>
      </c>
      <c r="J6521">
        <v>30</v>
      </c>
      <c r="K6521" t="s">
        <v>5605</v>
      </c>
      <c r="L6521">
        <v>2067.3000000000002</v>
      </c>
      <c r="M6521">
        <v>68.91</v>
      </c>
      <c r="N6521" t="s">
        <v>4764</v>
      </c>
      <c r="O6521" t="s">
        <v>460</v>
      </c>
    </row>
    <row r="6522" spans="1:15" x14ac:dyDescent="0.3">
      <c r="A6522">
        <v>187279</v>
      </c>
      <c r="B6522">
        <v>122</v>
      </c>
      <c r="C6522" t="s">
        <v>552</v>
      </c>
      <c r="D6522" t="s">
        <v>2754</v>
      </c>
      <c r="E6522" t="s">
        <v>4242</v>
      </c>
      <c r="F6522" s="440">
        <v>46000</v>
      </c>
      <c r="G6522">
        <v>17883</v>
      </c>
      <c r="H6522" t="s">
        <v>5821</v>
      </c>
      <c r="I6522" t="s">
        <v>4764</v>
      </c>
      <c r="J6522">
        <v>8</v>
      </c>
      <c r="K6522" t="s">
        <v>5605</v>
      </c>
      <c r="L6522">
        <v>188.48</v>
      </c>
      <c r="M6522">
        <v>23.56</v>
      </c>
      <c r="N6522" t="s">
        <v>4764</v>
      </c>
      <c r="O6522" t="s">
        <v>460</v>
      </c>
    </row>
    <row r="6523" spans="1:15" x14ac:dyDescent="0.3">
      <c r="A6523">
        <v>187279</v>
      </c>
      <c r="B6523">
        <v>122</v>
      </c>
      <c r="C6523" t="s">
        <v>552</v>
      </c>
      <c r="D6523" t="s">
        <v>2754</v>
      </c>
      <c r="E6523" t="s">
        <v>4242</v>
      </c>
      <c r="F6523" s="440">
        <v>46000</v>
      </c>
      <c r="G6523">
        <v>17881</v>
      </c>
      <c r="H6523" t="s">
        <v>5822</v>
      </c>
      <c r="I6523" t="s">
        <v>4764</v>
      </c>
      <c r="J6523">
        <v>8</v>
      </c>
      <c r="K6523" t="s">
        <v>5605</v>
      </c>
      <c r="L6523">
        <v>188.48</v>
      </c>
      <c r="M6523">
        <v>23.56</v>
      </c>
      <c r="N6523" t="s">
        <v>4764</v>
      </c>
      <c r="O6523" t="s">
        <v>460</v>
      </c>
    </row>
    <row r="6524" spans="1:15" x14ac:dyDescent="0.3">
      <c r="A6524">
        <v>187279</v>
      </c>
      <c r="B6524">
        <v>122</v>
      </c>
      <c r="C6524" t="s">
        <v>552</v>
      </c>
      <c r="D6524" t="s">
        <v>2754</v>
      </c>
      <c r="E6524" t="s">
        <v>4242</v>
      </c>
      <c r="F6524" s="440">
        <v>46000</v>
      </c>
      <c r="G6524">
        <v>18586</v>
      </c>
      <c r="H6524" t="s">
        <v>6013</v>
      </c>
      <c r="I6524" t="s">
        <v>4764</v>
      </c>
      <c r="J6524">
        <v>14</v>
      </c>
      <c r="K6524" t="s">
        <v>5605</v>
      </c>
      <c r="L6524">
        <v>1537.9</v>
      </c>
      <c r="M6524">
        <v>109.85</v>
      </c>
      <c r="N6524" t="s">
        <v>4764</v>
      </c>
      <c r="O6524" t="s">
        <v>460</v>
      </c>
    </row>
    <row r="6525" spans="1:15" x14ac:dyDescent="0.3">
      <c r="A6525">
        <v>187279</v>
      </c>
      <c r="B6525">
        <v>122</v>
      </c>
      <c r="C6525" t="s">
        <v>552</v>
      </c>
      <c r="D6525" t="s">
        <v>2754</v>
      </c>
      <c r="E6525" t="s">
        <v>4242</v>
      </c>
      <c r="F6525" s="440">
        <v>46000</v>
      </c>
      <c r="G6525">
        <v>17903</v>
      </c>
      <c r="H6525" t="s">
        <v>5818</v>
      </c>
      <c r="I6525" t="s">
        <v>4764</v>
      </c>
      <c r="J6525">
        <v>12</v>
      </c>
      <c r="K6525" t="s">
        <v>5605</v>
      </c>
      <c r="L6525">
        <v>302.76</v>
      </c>
      <c r="M6525">
        <v>25.23</v>
      </c>
      <c r="N6525" t="s">
        <v>4764</v>
      </c>
      <c r="O6525" t="s">
        <v>460</v>
      </c>
    </row>
    <row r="6526" spans="1:15" x14ac:dyDescent="0.3">
      <c r="A6526">
        <v>187278</v>
      </c>
      <c r="B6526">
        <v>122</v>
      </c>
      <c r="C6526" t="s">
        <v>552</v>
      </c>
      <c r="D6526" t="s">
        <v>2733</v>
      </c>
      <c r="E6526" t="s">
        <v>4243</v>
      </c>
      <c r="F6526" s="440">
        <v>46008</v>
      </c>
      <c r="G6526">
        <v>24514</v>
      </c>
      <c r="H6526" t="s">
        <v>6110</v>
      </c>
      <c r="I6526" t="s">
        <v>6097</v>
      </c>
      <c r="J6526">
        <v>6</v>
      </c>
      <c r="K6526" t="s">
        <v>5622</v>
      </c>
      <c r="L6526">
        <v>708.9</v>
      </c>
      <c r="M6526">
        <v>118.15</v>
      </c>
      <c r="N6526" t="s">
        <v>6107</v>
      </c>
      <c r="O6526" t="s">
        <v>460</v>
      </c>
    </row>
    <row r="6527" spans="1:15" x14ac:dyDescent="0.3">
      <c r="A6527">
        <v>187277</v>
      </c>
      <c r="B6527">
        <v>122</v>
      </c>
      <c r="C6527" t="s">
        <v>552</v>
      </c>
      <c r="D6527" t="s">
        <v>2760</v>
      </c>
      <c r="E6527" t="s">
        <v>4244</v>
      </c>
      <c r="F6527" s="440">
        <v>46009</v>
      </c>
      <c r="G6527">
        <v>17455</v>
      </c>
      <c r="H6527" t="s">
        <v>6255</v>
      </c>
      <c r="I6527" t="s">
        <v>6097</v>
      </c>
      <c r="J6527">
        <v>12</v>
      </c>
      <c r="K6527" t="s">
        <v>5613</v>
      </c>
      <c r="L6527">
        <v>466.8</v>
      </c>
      <c r="M6527">
        <v>38.9</v>
      </c>
      <c r="N6527" t="s">
        <v>6099</v>
      </c>
      <c r="O6527" t="s">
        <v>460</v>
      </c>
    </row>
    <row r="6528" spans="1:15" x14ac:dyDescent="0.3">
      <c r="A6528">
        <v>187277</v>
      </c>
      <c r="B6528">
        <v>122</v>
      </c>
      <c r="C6528" t="s">
        <v>552</v>
      </c>
      <c r="D6528" t="s">
        <v>2760</v>
      </c>
      <c r="E6528" t="s">
        <v>4244</v>
      </c>
      <c r="F6528" s="440">
        <v>46009</v>
      </c>
      <c r="G6528">
        <v>17553</v>
      </c>
      <c r="H6528" t="s">
        <v>6194</v>
      </c>
      <c r="I6528" t="s">
        <v>6097</v>
      </c>
      <c r="J6528">
        <v>12</v>
      </c>
      <c r="K6528" t="s">
        <v>5605</v>
      </c>
      <c r="L6528">
        <v>105.6</v>
      </c>
      <c r="M6528">
        <v>8.8000000000000007</v>
      </c>
      <c r="N6528" t="s">
        <v>6099</v>
      </c>
      <c r="O6528" t="s">
        <v>460</v>
      </c>
    </row>
    <row r="6529" spans="1:15" x14ac:dyDescent="0.3">
      <c r="A6529">
        <v>187277</v>
      </c>
      <c r="B6529">
        <v>122</v>
      </c>
      <c r="C6529" t="s">
        <v>552</v>
      </c>
      <c r="D6529" t="s">
        <v>2760</v>
      </c>
      <c r="E6529" t="s">
        <v>4244</v>
      </c>
      <c r="F6529" s="440">
        <v>46009</v>
      </c>
      <c r="G6529">
        <v>17488</v>
      </c>
      <c r="H6529" t="s">
        <v>6130</v>
      </c>
      <c r="I6529" t="s">
        <v>6097</v>
      </c>
      <c r="J6529">
        <v>5</v>
      </c>
      <c r="K6529" t="s">
        <v>5703</v>
      </c>
      <c r="L6529">
        <v>114.5</v>
      </c>
      <c r="M6529">
        <v>22.9</v>
      </c>
      <c r="N6529" t="s">
        <v>6099</v>
      </c>
      <c r="O6529" t="s">
        <v>460</v>
      </c>
    </row>
    <row r="6530" spans="1:15" x14ac:dyDescent="0.3">
      <c r="A6530">
        <v>187277</v>
      </c>
      <c r="B6530">
        <v>122</v>
      </c>
      <c r="C6530" t="s">
        <v>552</v>
      </c>
      <c r="D6530" t="s">
        <v>2760</v>
      </c>
      <c r="E6530" t="s">
        <v>4244</v>
      </c>
      <c r="F6530" s="440">
        <v>46009</v>
      </c>
      <c r="G6530">
        <v>24843</v>
      </c>
      <c r="H6530" t="s">
        <v>6368</v>
      </c>
      <c r="I6530" t="s">
        <v>6097</v>
      </c>
      <c r="J6530">
        <v>10</v>
      </c>
      <c r="K6530" t="s">
        <v>5703</v>
      </c>
      <c r="L6530">
        <v>620</v>
      </c>
      <c r="M6530">
        <v>62</v>
      </c>
      <c r="N6530" t="s">
        <v>6099</v>
      </c>
      <c r="O6530" t="s">
        <v>460</v>
      </c>
    </row>
    <row r="6531" spans="1:15" x14ac:dyDescent="0.3">
      <c r="A6531">
        <v>187277</v>
      </c>
      <c r="B6531">
        <v>122</v>
      </c>
      <c r="C6531" t="s">
        <v>552</v>
      </c>
      <c r="D6531" t="s">
        <v>2760</v>
      </c>
      <c r="E6531" t="s">
        <v>4244</v>
      </c>
      <c r="F6531" s="440">
        <v>46009</v>
      </c>
      <c r="G6531">
        <v>17416</v>
      </c>
      <c r="H6531" t="s">
        <v>6403</v>
      </c>
      <c r="I6531" t="s">
        <v>6097</v>
      </c>
      <c r="J6531">
        <v>4</v>
      </c>
      <c r="K6531" t="s">
        <v>5703</v>
      </c>
      <c r="L6531">
        <v>220.8</v>
      </c>
      <c r="M6531">
        <v>55.2</v>
      </c>
      <c r="N6531" t="s">
        <v>6099</v>
      </c>
      <c r="O6531" t="s">
        <v>460</v>
      </c>
    </row>
    <row r="6532" spans="1:15" x14ac:dyDescent="0.3">
      <c r="A6532">
        <v>187277</v>
      </c>
      <c r="B6532">
        <v>122</v>
      </c>
      <c r="C6532" t="s">
        <v>552</v>
      </c>
      <c r="D6532" t="s">
        <v>2760</v>
      </c>
      <c r="E6532" t="s">
        <v>4244</v>
      </c>
      <c r="F6532" s="440">
        <v>46009</v>
      </c>
      <c r="G6532">
        <v>17437</v>
      </c>
      <c r="H6532" t="s">
        <v>6129</v>
      </c>
      <c r="I6532" t="s">
        <v>6097</v>
      </c>
      <c r="J6532">
        <v>30</v>
      </c>
      <c r="L6532">
        <v>75</v>
      </c>
      <c r="M6532">
        <v>2.5</v>
      </c>
      <c r="N6532" t="s">
        <v>6099</v>
      </c>
      <c r="O6532" t="s">
        <v>460</v>
      </c>
    </row>
    <row r="6533" spans="1:15" x14ac:dyDescent="0.3">
      <c r="A6533">
        <v>187277</v>
      </c>
      <c r="B6533">
        <v>122</v>
      </c>
      <c r="C6533" t="s">
        <v>552</v>
      </c>
      <c r="D6533" t="s">
        <v>2760</v>
      </c>
      <c r="E6533" t="s">
        <v>4244</v>
      </c>
      <c r="F6533" s="440">
        <v>46009</v>
      </c>
      <c r="G6533">
        <v>28419</v>
      </c>
      <c r="H6533" t="s">
        <v>6293</v>
      </c>
      <c r="I6533" t="s">
        <v>6102</v>
      </c>
      <c r="J6533">
        <v>1</v>
      </c>
      <c r="L6533">
        <v>58</v>
      </c>
      <c r="M6533">
        <v>58</v>
      </c>
      <c r="N6533" t="s">
        <v>6099</v>
      </c>
      <c r="O6533" t="s">
        <v>460</v>
      </c>
    </row>
    <row r="6534" spans="1:15" x14ac:dyDescent="0.3">
      <c r="A6534">
        <v>187276</v>
      </c>
      <c r="B6534">
        <v>122</v>
      </c>
      <c r="C6534" t="s">
        <v>552</v>
      </c>
      <c r="D6534" t="s">
        <v>2733</v>
      </c>
      <c r="E6534" t="s">
        <v>4245</v>
      </c>
      <c r="F6534" s="440">
        <v>46007</v>
      </c>
      <c r="G6534">
        <v>24507</v>
      </c>
      <c r="H6534" t="s">
        <v>6109</v>
      </c>
      <c r="I6534" t="s">
        <v>6097</v>
      </c>
      <c r="J6534">
        <v>6</v>
      </c>
      <c r="K6534" t="s">
        <v>5622</v>
      </c>
      <c r="L6534">
        <v>488.7</v>
      </c>
      <c r="M6534">
        <v>81.45</v>
      </c>
      <c r="N6534" t="s">
        <v>6107</v>
      </c>
      <c r="O6534" t="s">
        <v>460</v>
      </c>
    </row>
    <row r="6535" spans="1:15" x14ac:dyDescent="0.3">
      <c r="A6535">
        <v>187276</v>
      </c>
      <c r="B6535">
        <v>122</v>
      </c>
      <c r="C6535" t="s">
        <v>552</v>
      </c>
      <c r="D6535" t="s">
        <v>2733</v>
      </c>
      <c r="E6535" t="s">
        <v>4245</v>
      </c>
      <c r="F6535" s="440">
        <v>46007</v>
      </c>
      <c r="G6535">
        <v>26393</v>
      </c>
      <c r="H6535" t="s">
        <v>6112</v>
      </c>
      <c r="I6535" t="s">
        <v>6097</v>
      </c>
      <c r="J6535">
        <v>2</v>
      </c>
      <c r="K6535" t="s">
        <v>5622</v>
      </c>
      <c r="L6535">
        <v>210</v>
      </c>
      <c r="M6535">
        <v>105</v>
      </c>
      <c r="N6535" t="s">
        <v>6107</v>
      </c>
      <c r="O6535" t="s">
        <v>460</v>
      </c>
    </row>
    <row r="6536" spans="1:15" x14ac:dyDescent="0.3">
      <c r="A6536">
        <v>187276</v>
      </c>
      <c r="B6536">
        <v>122</v>
      </c>
      <c r="C6536" t="s">
        <v>552</v>
      </c>
      <c r="D6536" t="s">
        <v>2733</v>
      </c>
      <c r="E6536" t="s">
        <v>4245</v>
      </c>
      <c r="F6536" s="440">
        <v>46007</v>
      </c>
      <c r="G6536">
        <v>28140</v>
      </c>
      <c r="H6536" t="s">
        <v>6108</v>
      </c>
      <c r="I6536" t="s">
        <v>6097</v>
      </c>
      <c r="J6536">
        <v>4</v>
      </c>
      <c r="K6536" t="s">
        <v>5622</v>
      </c>
      <c r="L6536">
        <v>432</v>
      </c>
      <c r="M6536">
        <v>108</v>
      </c>
      <c r="N6536" t="s">
        <v>6107</v>
      </c>
      <c r="O6536" t="s">
        <v>460</v>
      </c>
    </row>
    <row r="6537" spans="1:15" x14ac:dyDescent="0.3">
      <c r="A6537">
        <v>187275</v>
      </c>
      <c r="B6537">
        <v>122</v>
      </c>
      <c r="C6537" t="s">
        <v>552</v>
      </c>
      <c r="D6537" t="s">
        <v>3721</v>
      </c>
      <c r="E6537" t="s">
        <v>4246</v>
      </c>
      <c r="F6537" s="440">
        <v>45999</v>
      </c>
      <c r="G6537">
        <v>24816</v>
      </c>
      <c r="H6537" t="s">
        <v>6356</v>
      </c>
      <c r="I6537" t="s">
        <v>4764</v>
      </c>
      <c r="J6537">
        <v>3</v>
      </c>
      <c r="K6537" t="s">
        <v>5605</v>
      </c>
      <c r="L6537">
        <v>191.4</v>
      </c>
      <c r="M6537">
        <v>63.8</v>
      </c>
      <c r="N6537" t="s">
        <v>4764</v>
      </c>
      <c r="O6537" t="s">
        <v>460</v>
      </c>
    </row>
    <row r="6538" spans="1:15" x14ac:dyDescent="0.3">
      <c r="A6538">
        <v>187275</v>
      </c>
      <c r="B6538">
        <v>122</v>
      </c>
      <c r="C6538" t="s">
        <v>552</v>
      </c>
      <c r="D6538" t="s">
        <v>3721</v>
      </c>
      <c r="E6538" t="s">
        <v>4246</v>
      </c>
      <c r="F6538" s="440">
        <v>45999</v>
      </c>
      <c r="G6538">
        <v>24814</v>
      </c>
      <c r="H6538" t="s">
        <v>6358</v>
      </c>
      <c r="I6538" t="s">
        <v>4764</v>
      </c>
      <c r="J6538">
        <v>7</v>
      </c>
      <c r="K6538" t="s">
        <v>5605</v>
      </c>
      <c r="L6538">
        <v>273.42</v>
      </c>
      <c r="M6538">
        <v>39.06</v>
      </c>
      <c r="N6538" t="s">
        <v>4764</v>
      </c>
      <c r="O6538" t="s">
        <v>460</v>
      </c>
    </row>
    <row r="6539" spans="1:15" x14ac:dyDescent="0.3">
      <c r="A6539">
        <v>187275</v>
      </c>
      <c r="B6539">
        <v>122</v>
      </c>
      <c r="C6539" t="s">
        <v>552</v>
      </c>
      <c r="D6539" t="s">
        <v>3721</v>
      </c>
      <c r="E6539" t="s">
        <v>4246</v>
      </c>
      <c r="F6539" s="440">
        <v>45999</v>
      </c>
      <c r="G6539">
        <v>17092</v>
      </c>
      <c r="H6539" t="s">
        <v>6359</v>
      </c>
      <c r="I6539" t="s">
        <v>4764</v>
      </c>
      <c r="J6539">
        <v>14</v>
      </c>
      <c r="K6539" t="s">
        <v>5605</v>
      </c>
      <c r="L6539">
        <v>759.5</v>
      </c>
      <c r="M6539">
        <v>54.25</v>
      </c>
      <c r="N6539" t="s">
        <v>4764</v>
      </c>
      <c r="O6539" t="s">
        <v>460</v>
      </c>
    </row>
    <row r="6540" spans="1:15" x14ac:dyDescent="0.3">
      <c r="A6540">
        <v>187274</v>
      </c>
      <c r="B6540">
        <v>122</v>
      </c>
      <c r="C6540" t="s">
        <v>552</v>
      </c>
      <c r="D6540" t="s">
        <v>4247</v>
      </c>
      <c r="E6540" t="s">
        <v>4248</v>
      </c>
      <c r="F6540" s="440">
        <v>46007</v>
      </c>
      <c r="G6540">
        <v>19818</v>
      </c>
      <c r="H6540" t="s">
        <v>5971</v>
      </c>
      <c r="I6540" t="s">
        <v>6085</v>
      </c>
      <c r="J6540">
        <v>1</v>
      </c>
      <c r="K6540" t="s">
        <v>5703</v>
      </c>
      <c r="L6540">
        <v>238</v>
      </c>
      <c r="M6540">
        <v>238</v>
      </c>
      <c r="N6540" t="s">
        <v>6085</v>
      </c>
      <c r="O6540" t="s">
        <v>460</v>
      </c>
    </row>
    <row r="6541" spans="1:15" x14ac:dyDescent="0.3">
      <c r="A6541">
        <v>187273</v>
      </c>
      <c r="B6541">
        <v>122</v>
      </c>
      <c r="C6541" t="s">
        <v>552</v>
      </c>
      <c r="D6541" t="s">
        <v>2725</v>
      </c>
      <c r="E6541" t="s">
        <v>4249</v>
      </c>
      <c r="F6541" s="440">
        <v>46007</v>
      </c>
      <c r="G6541">
        <v>18359</v>
      </c>
      <c r="H6541" t="s">
        <v>5746</v>
      </c>
      <c r="I6541" t="s">
        <v>4764</v>
      </c>
      <c r="J6541">
        <v>36</v>
      </c>
      <c r="K6541" t="s">
        <v>5601</v>
      </c>
      <c r="L6541">
        <v>3564</v>
      </c>
      <c r="M6541">
        <v>99</v>
      </c>
      <c r="N6541" t="s">
        <v>4764</v>
      </c>
      <c r="O6541" t="s">
        <v>460</v>
      </c>
    </row>
    <row r="6542" spans="1:15" x14ac:dyDescent="0.3">
      <c r="A6542">
        <v>187272</v>
      </c>
      <c r="B6542">
        <v>122</v>
      </c>
      <c r="C6542" t="s">
        <v>552</v>
      </c>
      <c r="D6542" t="s">
        <v>2727</v>
      </c>
      <c r="E6542" t="s">
        <v>4250</v>
      </c>
      <c r="F6542" s="440">
        <v>46006</v>
      </c>
      <c r="G6542">
        <v>26592</v>
      </c>
      <c r="H6542" t="s">
        <v>5717</v>
      </c>
      <c r="I6542" t="s">
        <v>6085</v>
      </c>
      <c r="J6542">
        <v>25.83</v>
      </c>
      <c r="K6542" t="s">
        <v>5598</v>
      </c>
      <c r="L6542">
        <v>955.71</v>
      </c>
      <c r="M6542">
        <v>37</v>
      </c>
      <c r="N6542" t="s">
        <v>6085</v>
      </c>
      <c r="O6542" t="s">
        <v>460</v>
      </c>
    </row>
    <row r="6543" spans="1:15" x14ac:dyDescent="0.3">
      <c r="A6543">
        <v>187272</v>
      </c>
      <c r="B6543">
        <v>122</v>
      </c>
      <c r="C6543" t="s">
        <v>552</v>
      </c>
      <c r="D6543" t="s">
        <v>2727</v>
      </c>
      <c r="E6543" t="s">
        <v>4250</v>
      </c>
      <c r="F6543" s="440">
        <v>46006</v>
      </c>
      <c r="G6543">
        <v>26580</v>
      </c>
      <c r="H6543" t="s">
        <v>5909</v>
      </c>
      <c r="I6543" t="s">
        <v>6085</v>
      </c>
      <c r="J6543">
        <v>14.99</v>
      </c>
      <c r="K6543" t="s">
        <v>5598</v>
      </c>
      <c r="L6543">
        <v>1678.88</v>
      </c>
      <c r="M6543">
        <v>112</v>
      </c>
      <c r="N6543" t="s">
        <v>6085</v>
      </c>
      <c r="O6543" t="s">
        <v>460</v>
      </c>
    </row>
    <row r="6544" spans="1:15" x14ac:dyDescent="0.3">
      <c r="A6544">
        <v>187271</v>
      </c>
      <c r="B6544">
        <v>122</v>
      </c>
      <c r="C6544" t="s">
        <v>552</v>
      </c>
      <c r="D6544" t="s">
        <v>2520</v>
      </c>
      <c r="E6544" t="s">
        <v>4251</v>
      </c>
      <c r="F6544" s="440">
        <v>46003</v>
      </c>
      <c r="G6544">
        <v>19787</v>
      </c>
      <c r="H6544" t="s">
        <v>5914</v>
      </c>
      <c r="I6544" t="s">
        <v>6085</v>
      </c>
      <c r="J6544">
        <v>44</v>
      </c>
      <c r="K6544" t="s">
        <v>5598</v>
      </c>
      <c r="L6544">
        <v>193.6</v>
      </c>
      <c r="M6544">
        <v>4.4000000000000004</v>
      </c>
      <c r="N6544" t="s">
        <v>6085</v>
      </c>
      <c r="O6544" t="s">
        <v>460</v>
      </c>
    </row>
    <row r="6545" spans="1:15" x14ac:dyDescent="0.3">
      <c r="A6545">
        <v>187271</v>
      </c>
      <c r="B6545">
        <v>122</v>
      </c>
      <c r="C6545" t="s">
        <v>552</v>
      </c>
      <c r="D6545" t="s">
        <v>2520</v>
      </c>
      <c r="E6545" t="s">
        <v>4251</v>
      </c>
      <c r="F6545" s="440">
        <v>46003</v>
      </c>
      <c r="G6545">
        <v>19621</v>
      </c>
      <c r="H6545" t="s">
        <v>5931</v>
      </c>
      <c r="I6545" t="s">
        <v>6085</v>
      </c>
      <c r="J6545">
        <v>4</v>
      </c>
      <c r="K6545" t="s">
        <v>5598</v>
      </c>
      <c r="L6545">
        <v>9.1999999999999993</v>
      </c>
      <c r="M6545">
        <v>2.2999999999999998</v>
      </c>
      <c r="N6545" t="s">
        <v>6085</v>
      </c>
      <c r="O6545" t="s">
        <v>460</v>
      </c>
    </row>
    <row r="6546" spans="1:15" x14ac:dyDescent="0.3">
      <c r="A6546">
        <v>187271</v>
      </c>
      <c r="B6546">
        <v>122</v>
      </c>
      <c r="C6546" t="s">
        <v>552</v>
      </c>
      <c r="D6546" t="s">
        <v>2520</v>
      </c>
      <c r="E6546" t="s">
        <v>4251</v>
      </c>
      <c r="F6546" s="440">
        <v>46003</v>
      </c>
      <c r="G6546">
        <v>19505</v>
      </c>
      <c r="H6546" t="s">
        <v>5978</v>
      </c>
      <c r="I6546" t="s">
        <v>6085</v>
      </c>
      <c r="J6546">
        <v>1</v>
      </c>
      <c r="K6546" t="s">
        <v>5598</v>
      </c>
      <c r="L6546">
        <v>6</v>
      </c>
      <c r="M6546">
        <v>6</v>
      </c>
      <c r="N6546" t="s">
        <v>6085</v>
      </c>
      <c r="O6546" t="s">
        <v>460</v>
      </c>
    </row>
    <row r="6547" spans="1:15" x14ac:dyDescent="0.3">
      <c r="A6547">
        <v>187271</v>
      </c>
      <c r="B6547">
        <v>122</v>
      </c>
      <c r="C6547" t="s">
        <v>552</v>
      </c>
      <c r="D6547" t="s">
        <v>2520</v>
      </c>
      <c r="E6547" t="s">
        <v>4251</v>
      </c>
      <c r="F6547" s="440">
        <v>46003</v>
      </c>
      <c r="G6547">
        <v>19575</v>
      </c>
      <c r="H6547" t="s">
        <v>5944</v>
      </c>
      <c r="I6547" t="s">
        <v>6085</v>
      </c>
      <c r="J6547">
        <v>1</v>
      </c>
      <c r="K6547" t="s">
        <v>5598</v>
      </c>
      <c r="L6547">
        <v>25</v>
      </c>
      <c r="M6547">
        <v>25</v>
      </c>
      <c r="N6547" t="s">
        <v>6085</v>
      </c>
      <c r="O6547" t="s">
        <v>460</v>
      </c>
    </row>
    <row r="6548" spans="1:15" x14ac:dyDescent="0.3">
      <c r="A6548">
        <v>187271</v>
      </c>
      <c r="B6548">
        <v>122</v>
      </c>
      <c r="C6548" t="s">
        <v>552</v>
      </c>
      <c r="D6548" t="s">
        <v>2520</v>
      </c>
      <c r="E6548" t="s">
        <v>4251</v>
      </c>
      <c r="F6548" s="440">
        <v>46003</v>
      </c>
      <c r="G6548">
        <v>19465</v>
      </c>
      <c r="H6548" t="s">
        <v>5953</v>
      </c>
      <c r="I6548" t="s">
        <v>6085</v>
      </c>
      <c r="J6548">
        <v>1</v>
      </c>
      <c r="K6548" t="s">
        <v>5598</v>
      </c>
      <c r="L6548">
        <v>5</v>
      </c>
      <c r="M6548">
        <v>5</v>
      </c>
      <c r="N6548" t="s">
        <v>6085</v>
      </c>
      <c r="O6548" t="s">
        <v>460</v>
      </c>
    </row>
    <row r="6549" spans="1:15" x14ac:dyDescent="0.3">
      <c r="A6549">
        <v>187271</v>
      </c>
      <c r="B6549">
        <v>122</v>
      </c>
      <c r="C6549" t="s">
        <v>552</v>
      </c>
      <c r="D6549" t="s">
        <v>2520</v>
      </c>
      <c r="E6549" t="s">
        <v>4251</v>
      </c>
      <c r="F6549" s="440">
        <v>46003</v>
      </c>
      <c r="G6549">
        <v>19476</v>
      </c>
      <c r="H6549" t="s">
        <v>6017</v>
      </c>
      <c r="I6549" t="s">
        <v>6085</v>
      </c>
      <c r="J6549">
        <v>0.8</v>
      </c>
      <c r="K6549" t="s">
        <v>5598</v>
      </c>
      <c r="L6549">
        <v>56</v>
      </c>
      <c r="M6549">
        <v>70</v>
      </c>
      <c r="N6549" t="s">
        <v>6085</v>
      </c>
      <c r="O6549" t="s">
        <v>460</v>
      </c>
    </row>
    <row r="6550" spans="1:15" x14ac:dyDescent="0.3">
      <c r="A6550">
        <v>187271</v>
      </c>
      <c r="B6550">
        <v>122</v>
      </c>
      <c r="C6550" t="s">
        <v>552</v>
      </c>
      <c r="D6550" t="s">
        <v>2520</v>
      </c>
      <c r="E6550" t="s">
        <v>4251</v>
      </c>
      <c r="F6550" s="440">
        <v>46003</v>
      </c>
      <c r="G6550">
        <v>19480</v>
      </c>
      <c r="H6550" t="s">
        <v>5936</v>
      </c>
      <c r="I6550" t="s">
        <v>6085</v>
      </c>
      <c r="J6550">
        <v>0.5</v>
      </c>
      <c r="K6550" t="s">
        <v>5598</v>
      </c>
      <c r="L6550">
        <v>7</v>
      </c>
      <c r="M6550">
        <v>14</v>
      </c>
      <c r="N6550" t="s">
        <v>6085</v>
      </c>
      <c r="O6550" t="s">
        <v>460</v>
      </c>
    </row>
    <row r="6551" spans="1:15" x14ac:dyDescent="0.3">
      <c r="A6551">
        <v>187271</v>
      </c>
      <c r="B6551">
        <v>122</v>
      </c>
      <c r="C6551" t="s">
        <v>552</v>
      </c>
      <c r="D6551" t="s">
        <v>2520</v>
      </c>
      <c r="E6551" t="s">
        <v>4251</v>
      </c>
      <c r="F6551" s="440">
        <v>46003</v>
      </c>
      <c r="G6551">
        <v>19498</v>
      </c>
      <c r="H6551" t="s">
        <v>5979</v>
      </c>
      <c r="I6551" t="s">
        <v>6085</v>
      </c>
      <c r="J6551">
        <v>0.5</v>
      </c>
      <c r="K6551" t="s">
        <v>5598</v>
      </c>
      <c r="L6551">
        <v>3.8</v>
      </c>
      <c r="M6551">
        <v>7.6</v>
      </c>
      <c r="N6551" t="s">
        <v>6085</v>
      </c>
      <c r="O6551" t="s">
        <v>460</v>
      </c>
    </row>
    <row r="6552" spans="1:15" x14ac:dyDescent="0.3">
      <c r="A6552">
        <v>187271</v>
      </c>
      <c r="B6552">
        <v>122</v>
      </c>
      <c r="C6552" t="s">
        <v>552</v>
      </c>
      <c r="D6552" t="s">
        <v>2520</v>
      </c>
      <c r="E6552" t="s">
        <v>4251</v>
      </c>
      <c r="F6552" s="440">
        <v>46003</v>
      </c>
      <c r="G6552">
        <v>19502</v>
      </c>
      <c r="H6552" t="s">
        <v>6015</v>
      </c>
      <c r="I6552" t="s">
        <v>6085</v>
      </c>
      <c r="J6552">
        <v>0.5</v>
      </c>
      <c r="K6552" t="s">
        <v>5598</v>
      </c>
      <c r="L6552">
        <v>3.75</v>
      </c>
      <c r="M6552">
        <v>7.5</v>
      </c>
      <c r="N6552" t="s">
        <v>6085</v>
      </c>
      <c r="O6552" t="s">
        <v>460</v>
      </c>
    </row>
    <row r="6553" spans="1:15" x14ac:dyDescent="0.3">
      <c r="A6553">
        <v>187271</v>
      </c>
      <c r="B6553">
        <v>122</v>
      </c>
      <c r="C6553" t="s">
        <v>552</v>
      </c>
      <c r="D6553" t="s">
        <v>2520</v>
      </c>
      <c r="E6553" t="s">
        <v>4251</v>
      </c>
      <c r="F6553" s="440">
        <v>46003</v>
      </c>
      <c r="G6553">
        <v>19503</v>
      </c>
      <c r="H6553" t="s">
        <v>6058</v>
      </c>
      <c r="I6553" t="s">
        <v>6085</v>
      </c>
      <c r="J6553">
        <v>1</v>
      </c>
      <c r="K6553" t="s">
        <v>5598</v>
      </c>
      <c r="L6553">
        <v>5</v>
      </c>
      <c r="M6553">
        <v>5</v>
      </c>
      <c r="N6553" t="s">
        <v>6085</v>
      </c>
      <c r="O6553" t="s">
        <v>460</v>
      </c>
    </row>
    <row r="6554" spans="1:15" x14ac:dyDescent="0.3">
      <c r="A6554">
        <v>187271</v>
      </c>
      <c r="B6554">
        <v>122</v>
      </c>
      <c r="C6554" t="s">
        <v>552</v>
      </c>
      <c r="D6554" t="s">
        <v>2520</v>
      </c>
      <c r="E6554" t="s">
        <v>4251</v>
      </c>
      <c r="F6554" s="440">
        <v>46003</v>
      </c>
      <c r="G6554">
        <v>19488</v>
      </c>
      <c r="H6554" t="s">
        <v>5930</v>
      </c>
      <c r="I6554" t="s">
        <v>6085</v>
      </c>
      <c r="J6554">
        <v>1</v>
      </c>
      <c r="K6554" t="s">
        <v>5598</v>
      </c>
      <c r="L6554">
        <v>12</v>
      </c>
      <c r="M6554">
        <v>12</v>
      </c>
      <c r="N6554" t="s">
        <v>6085</v>
      </c>
      <c r="O6554" t="s">
        <v>460</v>
      </c>
    </row>
    <row r="6555" spans="1:15" x14ac:dyDescent="0.3">
      <c r="A6555">
        <v>187271</v>
      </c>
      <c r="B6555">
        <v>122</v>
      </c>
      <c r="C6555" t="s">
        <v>552</v>
      </c>
      <c r="D6555" t="s">
        <v>2520</v>
      </c>
      <c r="E6555" t="s">
        <v>4251</v>
      </c>
      <c r="F6555" s="440">
        <v>46003</v>
      </c>
      <c r="G6555">
        <v>19647</v>
      </c>
      <c r="H6555" t="s">
        <v>5921</v>
      </c>
      <c r="I6555" t="s">
        <v>6085</v>
      </c>
      <c r="J6555">
        <v>1</v>
      </c>
      <c r="K6555" t="s">
        <v>5598</v>
      </c>
      <c r="L6555">
        <v>6.5</v>
      </c>
      <c r="M6555">
        <v>6.5</v>
      </c>
      <c r="N6555" t="s">
        <v>6085</v>
      </c>
      <c r="O6555" t="s">
        <v>460</v>
      </c>
    </row>
    <row r="6556" spans="1:15" x14ac:dyDescent="0.3">
      <c r="A6556">
        <v>187271</v>
      </c>
      <c r="B6556">
        <v>122</v>
      </c>
      <c r="C6556" t="s">
        <v>552</v>
      </c>
      <c r="D6556" t="s">
        <v>2520</v>
      </c>
      <c r="E6556" t="s">
        <v>4251</v>
      </c>
      <c r="F6556" s="440">
        <v>46003</v>
      </c>
      <c r="G6556">
        <v>19500</v>
      </c>
      <c r="H6556" t="s">
        <v>6446</v>
      </c>
      <c r="I6556" t="s">
        <v>6085</v>
      </c>
      <c r="J6556">
        <v>1</v>
      </c>
      <c r="K6556" t="s">
        <v>5598</v>
      </c>
      <c r="L6556">
        <v>10</v>
      </c>
      <c r="M6556">
        <v>10</v>
      </c>
      <c r="N6556" t="s">
        <v>6085</v>
      </c>
      <c r="O6556" t="s">
        <v>460</v>
      </c>
    </row>
    <row r="6557" spans="1:15" x14ac:dyDescent="0.3">
      <c r="A6557">
        <v>187271</v>
      </c>
      <c r="B6557">
        <v>122</v>
      </c>
      <c r="C6557" t="s">
        <v>552</v>
      </c>
      <c r="D6557" t="s">
        <v>2520</v>
      </c>
      <c r="E6557" t="s">
        <v>4251</v>
      </c>
      <c r="F6557" s="440">
        <v>46003</v>
      </c>
      <c r="G6557">
        <v>19617</v>
      </c>
      <c r="H6557" t="s">
        <v>5933</v>
      </c>
      <c r="I6557" t="s">
        <v>6085</v>
      </c>
      <c r="J6557">
        <v>0.5</v>
      </c>
      <c r="K6557" t="s">
        <v>5598</v>
      </c>
      <c r="L6557">
        <v>8.5</v>
      </c>
      <c r="M6557">
        <v>17</v>
      </c>
      <c r="N6557" t="s">
        <v>6085</v>
      </c>
      <c r="O6557" t="s">
        <v>460</v>
      </c>
    </row>
    <row r="6558" spans="1:15" x14ac:dyDescent="0.3">
      <c r="A6558">
        <v>187271</v>
      </c>
      <c r="B6558">
        <v>122</v>
      </c>
      <c r="C6558" t="s">
        <v>552</v>
      </c>
      <c r="D6558" t="s">
        <v>2520</v>
      </c>
      <c r="E6558" t="s">
        <v>4251</v>
      </c>
      <c r="F6558" s="440">
        <v>46003</v>
      </c>
      <c r="G6558">
        <v>23113</v>
      </c>
      <c r="H6558" t="s">
        <v>5985</v>
      </c>
      <c r="I6558" t="s">
        <v>6085</v>
      </c>
      <c r="J6558">
        <v>1</v>
      </c>
      <c r="K6558" t="s">
        <v>5598</v>
      </c>
      <c r="L6558">
        <v>7</v>
      </c>
      <c r="M6558">
        <v>7</v>
      </c>
      <c r="N6558" t="s">
        <v>6085</v>
      </c>
      <c r="O6558" t="s">
        <v>460</v>
      </c>
    </row>
    <row r="6559" spans="1:15" x14ac:dyDescent="0.3">
      <c r="A6559">
        <v>187271</v>
      </c>
      <c r="B6559">
        <v>122</v>
      </c>
      <c r="C6559" t="s">
        <v>552</v>
      </c>
      <c r="D6559" t="s">
        <v>2520</v>
      </c>
      <c r="E6559" t="s">
        <v>4251</v>
      </c>
      <c r="F6559" s="440">
        <v>46003</v>
      </c>
      <c r="G6559">
        <v>23236</v>
      </c>
      <c r="H6559" t="s">
        <v>5934</v>
      </c>
      <c r="I6559" t="s">
        <v>6085</v>
      </c>
      <c r="J6559">
        <v>2</v>
      </c>
      <c r="K6559" t="s">
        <v>5598</v>
      </c>
      <c r="L6559">
        <v>10</v>
      </c>
      <c r="M6559">
        <v>5</v>
      </c>
      <c r="N6559" t="s">
        <v>6085</v>
      </c>
      <c r="O6559" t="s">
        <v>460</v>
      </c>
    </row>
    <row r="6560" spans="1:15" x14ac:dyDescent="0.3">
      <c r="A6560">
        <v>187271</v>
      </c>
      <c r="B6560">
        <v>122</v>
      </c>
      <c r="C6560" t="s">
        <v>552</v>
      </c>
      <c r="D6560" t="s">
        <v>2520</v>
      </c>
      <c r="E6560" t="s">
        <v>4251</v>
      </c>
      <c r="F6560" s="440">
        <v>46003</v>
      </c>
      <c r="G6560">
        <v>23361</v>
      </c>
      <c r="H6560" t="s">
        <v>5937</v>
      </c>
      <c r="I6560" t="s">
        <v>6085</v>
      </c>
      <c r="J6560">
        <v>35</v>
      </c>
      <c r="K6560" t="s">
        <v>5598</v>
      </c>
      <c r="L6560">
        <v>108.5</v>
      </c>
      <c r="M6560">
        <v>3.1</v>
      </c>
      <c r="N6560" t="s">
        <v>6085</v>
      </c>
      <c r="O6560" t="s">
        <v>460</v>
      </c>
    </row>
    <row r="6561" spans="1:15" x14ac:dyDescent="0.3">
      <c r="A6561">
        <v>187271</v>
      </c>
      <c r="B6561">
        <v>122</v>
      </c>
      <c r="C6561" t="s">
        <v>552</v>
      </c>
      <c r="D6561" t="s">
        <v>2520</v>
      </c>
      <c r="E6561" t="s">
        <v>4251</v>
      </c>
      <c r="F6561" s="440">
        <v>46003</v>
      </c>
      <c r="G6561">
        <v>19472</v>
      </c>
      <c r="H6561" t="s">
        <v>6064</v>
      </c>
      <c r="I6561" t="s">
        <v>6085</v>
      </c>
      <c r="J6561">
        <v>1</v>
      </c>
      <c r="K6561" t="s">
        <v>5598</v>
      </c>
      <c r="L6561">
        <v>12.5</v>
      </c>
      <c r="M6561">
        <v>12.5</v>
      </c>
      <c r="N6561" t="s">
        <v>6085</v>
      </c>
      <c r="O6561" t="s">
        <v>460</v>
      </c>
    </row>
    <row r="6562" spans="1:15" x14ac:dyDescent="0.3">
      <c r="A6562">
        <v>187271</v>
      </c>
      <c r="B6562">
        <v>122</v>
      </c>
      <c r="C6562" t="s">
        <v>552</v>
      </c>
      <c r="D6562" t="s">
        <v>2520</v>
      </c>
      <c r="E6562" t="s">
        <v>4251</v>
      </c>
      <c r="F6562" s="440">
        <v>46003</v>
      </c>
      <c r="G6562">
        <v>24037</v>
      </c>
      <c r="H6562" t="s">
        <v>6116</v>
      </c>
      <c r="I6562" t="s">
        <v>6085</v>
      </c>
      <c r="J6562">
        <v>2</v>
      </c>
      <c r="K6562" t="s">
        <v>5598</v>
      </c>
      <c r="L6562">
        <v>40</v>
      </c>
      <c r="M6562">
        <v>20</v>
      </c>
      <c r="N6562" t="s">
        <v>6085</v>
      </c>
      <c r="O6562" t="s">
        <v>460</v>
      </c>
    </row>
    <row r="6563" spans="1:15" x14ac:dyDescent="0.3">
      <c r="A6563">
        <v>187270</v>
      </c>
      <c r="B6563">
        <v>122</v>
      </c>
      <c r="C6563" t="s">
        <v>552</v>
      </c>
      <c r="D6563" t="s">
        <v>4147</v>
      </c>
      <c r="E6563" t="s">
        <v>4252</v>
      </c>
      <c r="F6563" s="440">
        <v>46003</v>
      </c>
      <c r="G6563">
        <v>19642</v>
      </c>
      <c r="H6563" t="s">
        <v>6059</v>
      </c>
      <c r="I6563" t="s">
        <v>6085</v>
      </c>
      <c r="J6563">
        <v>3</v>
      </c>
      <c r="K6563" t="s">
        <v>5598</v>
      </c>
      <c r="L6563">
        <v>19.68</v>
      </c>
      <c r="M6563">
        <v>6.56</v>
      </c>
      <c r="N6563" t="s">
        <v>6085</v>
      </c>
      <c r="O6563" t="s">
        <v>460</v>
      </c>
    </row>
    <row r="6564" spans="1:15" x14ac:dyDescent="0.3">
      <c r="A6564">
        <v>187270</v>
      </c>
      <c r="B6564">
        <v>122</v>
      </c>
      <c r="C6564" t="s">
        <v>552</v>
      </c>
      <c r="D6564" t="s">
        <v>4147</v>
      </c>
      <c r="E6564" t="s">
        <v>4252</v>
      </c>
      <c r="F6564" s="440">
        <v>46003</v>
      </c>
      <c r="G6564">
        <v>19721</v>
      </c>
      <c r="H6564" t="s">
        <v>5952</v>
      </c>
      <c r="I6564" t="s">
        <v>6085</v>
      </c>
      <c r="J6564">
        <v>2</v>
      </c>
      <c r="K6564" t="s">
        <v>5598</v>
      </c>
      <c r="L6564">
        <v>67.5</v>
      </c>
      <c r="M6564">
        <v>33.75</v>
      </c>
      <c r="N6564" t="s">
        <v>6085</v>
      </c>
      <c r="O6564" t="s">
        <v>460</v>
      </c>
    </row>
    <row r="6565" spans="1:15" x14ac:dyDescent="0.3">
      <c r="A6565">
        <v>187270</v>
      </c>
      <c r="B6565">
        <v>122</v>
      </c>
      <c r="C6565" t="s">
        <v>552</v>
      </c>
      <c r="D6565" t="s">
        <v>4147</v>
      </c>
      <c r="E6565" t="s">
        <v>4252</v>
      </c>
      <c r="F6565" s="440">
        <v>46003</v>
      </c>
      <c r="G6565">
        <v>19846</v>
      </c>
      <c r="H6565" t="s">
        <v>6060</v>
      </c>
      <c r="I6565" t="s">
        <v>6085</v>
      </c>
      <c r="J6565">
        <v>0.5</v>
      </c>
      <c r="K6565" t="s">
        <v>5598</v>
      </c>
      <c r="L6565">
        <v>10</v>
      </c>
      <c r="M6565">
        <v>20</v>
      </c>
      <c r="N6565" t="s">
        <v>6085</v>
      </c>
      <c r="O6565" t="s">
        <v>460</v>
      </c>
    </row>
    <row r="6566" spans="1:15" x14ac:dyDescent="0.3">
      <c r="A6566">
        <v>187270</v>
      </c>
      <c r="B6566">
        <v>122</v>
      </c>
      <c r="C6566" t="s">
        <v>552</v>
      </c>
      <c r="D6566" t="s">
        <v>4147</v>
      </c>
      <c r="E6566" t="s">
        <v>4252</v>
      </c>
      <c r="F6566" s="440">
        <v>46003</v>
      </c>
      <c r="G6566">
        <v>23186</v>
      </c>
      <c r="H6566" t="s">
        <v>5955</v>
      </c>
      <c r="I6566" t="s">
        <v>6085</v>
      </c>
      <c r="J6566">
        <v>10</v>
      </c>
      <c r="K6566" t="s">
        <v>5598</v>
      </c>
      <c r="L6566">
        <v>40</v>
      </c>
      <c r="M6566">
        <v>4</v>
      </c>
      <c r="N6566" t="s">
        <v>6085</v>
      </c>
      <c r="O6566" t="s">
        <v>460</v>
      </c>
    </row>
    <row r="6567" spans="1:15" x14ac:dyDescent="0.3">
      <c r="A6567">
        <v>187270</v>
      </c>
      <c r="B6567">
        <v>122</v>
      </c>
      <c r="C6567" t="s">
        <v>552</v>
      </c>
      <c r="D6567" t="s">
        <v>4147</v>
      </c>
      <c r="E6567" t="s">
        <v>4252</v>
      </c>
      <c r="F6567" s="440">
        <v>46003</v>
      </c>
      <c r="G6567">
        <v>25555</v>
      </c>
      <c r="H6567" t="s">
        <v>6429</v>
      </c>
      <c r="I6567" t="s">
        <v>6085</v>
      </c>
      <c r="J6567">
        <v>15</v>
      </c>
      <c r="K6567" t="s">
        <v>5598</v>
      </c>
      <c r="L6567">
        <v>56.25</v>
      </c>
      <c r="M6567">
        <v>3.75</v>
      </c>
      <c r="N6567" t="s">
        <v>6085</v>
      </c>
      <c r="O6567" t="s">
        <v>460</v>
      </c>
    </row>
    <row r="6568" spans="1:15" x14ac:dyDescent="0.3">
      <c r="A6568">
        <v>187270</v>
      </c>
      <c r="B6568">
        <v>122</v>
      </c>
      <c r="C6568" t="s">
        <v>552</v>
      </c>
      <c r="D6568" t="s">
        <v>4147</v>
      </c>
      <c r="E6568" t="s">
        <v>4252</v>
      </c>
      <c r="F6568" s="440">
        <v>46003</v>
      </c>
      <c r="G6568">
        <v>23390</v>
      </c>
      <c r="H6568" t="s">
        <v>5922</v>
      </c>
      <c r="I6568" t="s">
        <v>6085</v>
      </c>
      <c r="J6568">
        <v>7</v>
      </c>
      <c r="K6568" t="s">
        <v>5598</v>
      </c>
      <c r="L6568">
        <v>65.66</v>
      </c>
      <c r="M6568">
        <v>9.3800000000000008</v>
      </c>
      <c r="N6568" t="s">
        <v>6085</v>
      </c>
      <c r="O6568" t="s">
        <v>460</v>
      </c>
    </row>
    <row r="6569" spans="1:15" x14ac:dyDescent="0.3">
      <c r="A6569">
        <v>187270</v>
      </c>
      <c r="B6569">
        <v>122</v>
      </c>
      <c r="C6569" t="s">
        <v>552</v>
      </c>
      <c r="D6569" t="s">
        <v>4147</v>
      </c>
      <c r="E6569" t="s">
        <v>4252</v>
      </c>
      <c r="F6569" s="440">
        <v>46003</v>
      </c>
      <c r="G6569">
        <v>26631</v>
      </c>
      <c r="H6569" t="s">
        <v>6117</v>
      </c>
      <c r="I6569" t="s">
        <v>6085</v>
      </c>
      <c r="J6569">
        <v>1</v>
      </c>
      <c r="K6569" t="s">
        <v>5598</v>
      </c>
      <c r="L6569">
        <v>50</v>
      </c>
      <c r="M6569">
        <v>50</v>
      </c>
      <c r="N6569" t="s">
        <v>6085</v>
      </c>
      <c r="O6569" t="s">
        <v>460</v>
      </c>
    </row>
    <row r="6570" spans="1:15" x14ac:dyDescent="0.3">
      <c r="A6570">
        <v>187269</v>
      </c>
      <c r="B6570">
        <v>122</v>
      </c>
      <c r="C6570" t="s">
        <v>552</v>
      </c>
      <c r="D6570" t="s">
        <v>2704</v>
      </c>
      <c r="E6570" t="s">
        <v>4253</v>
      </c>
      <c r="F6570" s="440">
        <v>46004</v>
      </c>
      <c r="G6570">
        <v>24083</v>
      </c>
      <c r="H6570" t="s">
        <v>5924</v>
      </c>
      <c r="I6570" t="s">
        <v>6085</v>
      </c>
      <c r="J6570">
        <v>40</v>
      </c>
      <c r="K6570" t="s">
        <v>5598</v>
      </c>
      <c r="L6570">
        <v>156.80000000000001</v>
      </c>
      <c r="M6570">
        <v>3.92</v>
      </c>
      <c r="N6570" t="s">
        <v>6085</v>
      </c>
      <c r="O6570" t="s">
        <v>460</v>
      </c>
    </row>
    <row r="6571" spans="1:15" x14ac:dyDescent="0.3">
      <c r="A6571">
        <v>187269</v>
      </c>
      <c r="B6571">
        <v>122</v>
      </c>
      <c r="C6571" t="s">
        <v>552</v>
      </c>
      <c r="D6571" t="s">
        <v>2704</v>
      </c>
      <c r="E6571" t="s">
        <v>4253</v>
      </c>
      <c r="F6571" s="440">
        <v>46004</v>
      </c>
      <c r="G6571">
        <v>24509</v>
      </c>
      <c r="H6571" t="s">
        <v>5928</v>
      </c>
      <c r="I6571" t="s">
        <v>6085</v>
      </c>
      <c r="J6571">
        <v>7</v>
      </c>
      <c r="K6571" t="s">
        <v>5598</v>
      </c>
      <c r="L6571">
        <v>15.75</v>
      </c>
      <c r="M6571">
        <v>2.25</v>
      </c>
      <c r="N6571" t="s">
        <v>6085</v>
      </c>
      <c r="O6571" t="s">
        <v>460</v>
      </c>
    </row>
    <row r="6572" spans="1:15" x14ac:dyDescent="0.3">
      <c r="A6572">
        <v>187269</v>
      </c>
      <c r="B6572">
        <v>122</v>
      </c>
      <c r="C6572" t="s">
        <v>552</v>
      </c>
      <c r="D6572" t="s">
        <v>2704</v>
      </c>
      <c r="E6572" t="s">
        <v>4253</v>
      </c>
      <c r="F6572" s="440">
        <v>46004</v>
      </c>
      <c r="G6572">
        <v>19572</v>
      </c>
      <c r="H6572" t="s">
        <v>5945</v>
      </c>
      <c r="I6572" t="s">
        <v>6085</v>
      </c>
      <c r="J6572">
        <v>0.5</v>
      </c>
      <c r="K6572" t="s">
        <v>5598</v>
      </c>
      <c r="L6572">
        <v>8.6999999999999993</v>
      </c>
      <c r="M6572">
        <v>17.399999999999999</v>
      </c>
      <c r="N6572" t="s">
        <v>6085</v>
      </c>
      <c r="O6572" t="s">
        <v>460</v>
      </c>
    </row>
    <row r="6573" spans="1:15" x14ac:dyDescent="0.3">
      <c r="A6573">
        <v>187269</v>
      </c>
      <c r="B6573">
        <v>122</v>
      </c>
      <c r="C6573" t="s">
        <v>552</v>
      </c>
      <c r="D6573" t="s">
        <v>2704</v>
      </c>
      <c r="E6573" t="s">
        <v>4253</v>
      </c>
      <c r="F6573" s="440">
        <v>46004</v>
      </c>
      <c r="G6573">
        <v>19751</v>
      </c>
      <c r="H6573" t="s">
        <v>5938</v>
      </c>
      <c r="I6573" t="s">
        <v>6085</v>
      </c>
      <c r="J6573">
        <v>12</v>
      </c>
      <c r="K6573" t="s">
        <v>5598</v>
      </c>
      <c r="L6573">
        <v>108.72</v>
      </c>
      <c r="M6573">
        <v>9.06</v>
      </c>
      <c r="N6573" t="s">
        <v>6085</v>
      </c>
      <c r="O6573" t="s">
        <v>460</v>
      </c>
    </row>
    <row r="6574" spans="1:15" x14ac:dyDescent="0.3">
      <c r="A6574">
        <v>187269</v>
      </c>
      <c r="B6574">
        <v>122</v>
      </c>
      <c r="C6574" t="s">
        <v>552</v>
      </c>
      <c r="D6574" t="s">
        <v>2704</v>
      </c>
      <c r="E6574" t="s">
        <v>4253</v>
      </c>
      <c r="F6574" s="440">
        <v>46004</v>
      </c>
      <c r="G6574">
        <v>23389</v>
      </c>
      <c r="H6574" t="s">
        <v>5923</v>
      </c>
      <c r="I6574" t="s">
        <v>6085</v>
      </c>
      <c r="J6574">
        <v>4.0999999999999996</v>
      </c>
      <c r="K6574" t="s">
        <v>5598</v>
      </c>
      <c r="L6574">
        <v>21.28</v>
      </c>
      <c r="M6574">
        <v>5.1902439999999999</v>
      </c>
      <c r="N6574" t="s">
        <v>6085</v>
      </c>
      <c r="O6574" t="s">
        <v>460</v>
      </c>
    </row>
    <row r="6575" spans="1:15" x14ac:dyDescent="0.3">
      <c r="A6575">
        <v>187269</v>
      </c>
      <c r="B6575">
        <v>122</v>
      </c>
      <c r="C6575" t="s">
        <v>552</v>
      </c>
      <c r="D6575" t="s">
        <v>2704</v>
      </c>
      <c r="E6575" t="s">
        <v>4253</v>
      </c>
      <c r="F6575" s="440">
        <v>46004</v>
      </c>
      <c r="G6575">
        <v>23359</v>
      </c>
      <c r="H6575" t="s">
        <v>5939</v>
      </c>
      <c r="I6575" t="s">
        <v>6085</v>
      </c>
      <c r="J6575">
        <v>10</v>
      </c>
      <c r="K6575" t="s">
        <v>5598</v>
      </c>
      <c r="L6575">
        <v>36.299999999999997</v>
      </c>
      <c r="M6575">
        <v>3.63</v>
      </c>
      <c r="N6575" t="s">
        <v>6085</v>
      </c>
      <c r="O6575" t="s">
        <v>460</v>
      </c>
    </row>
    <row r="6576" spans="1:15" x14ac:dyDescent="0.3">
      <c r="A6576">
        <v>187268</v>
      </c>
      <c r="B6576">
        <v>122</v>
      </c>
      <c r="C6576" t="s">
        <v>552</v>
      </c>
      <c r="D6576" t="s">
        <v>2693</v>
      </c>
      <c r="E6576" t="s">
        <v>4254</v>
      </c>
      <c r="F6576" s="440">
        <v>46001</v>
      </c>
      <c r="G6576">
        <v>20242</v>
      </c>
      <c r="H6576" t="s">
        <v>5649</v>
      </c>
      <c r="I6576" t="s">
        <v>6085</v>
      </c>
      <c r="J6576">
        <v>10</v>
      </c>
      <c r="K6576" t="s">
        <v>5605</v>
      </c>
      <c r="L6576">
        <v>142</v>
      </c>
      <c r="M6576">
        <v>14.2</v>
      </c>
      <c r="N6576" t="s">
        <v>6085</v>
      </c>
      <c r="O6576" t="s">
        <v>460</v>
      </c>
    </row>
    <row r="6577" spans="1:15" x14ac:dyDescent="0.3">
      <c r="A6577">
        <v>187268</v>
      </c>
      <c r="B6577">
        <v>122</v>
      </c>
      <c r="C6577" t="s">
        <v>552</v>
      </c>
      <c r="D6577" t="s">
        <v>2693</v>
      </c>
      <c r="E6577" t="s">
        <v>4254</v>
      </c>
      <c r="F6577" s="440">
        <v>46001</v>
      </c>
      <c r="G6577">
        <v>19946</v>
      </c>
      <c r="H6577" t="s">
        <v>5672</v>
      </c>
      <c r="I6577" t="s">
        <v>6085</v>
      </c>
      <c r="J6577">
        <v>1</v>
      </c>
      <c r="K6577" t="s">
        <v>5625</v>
      </c>
      <c r="L6577">
        <v>56.8</v>
      </c>
      <c r="M6577">
        <v>56.8</v>
      </c>
      <c r="N6577" t="s">
        <v>6085</v>
      </c>
      <c r="O6577" t="s">
        <v>460</v>
      </c>
    </row>
    <row r="6578" spans="1:15" x14ac:dyDescent="0.3">
      <c r="A6578">
        <v>187268</v>
      </c>
      <c r="B6578">
        <v>122</v>
      </c>
      <c r="C6578" t="s">
        <v>552</v>
      </c>
      <c r="D6578" t="s">
        <v>2693</v>
      </c>
      <c r="E6578" t="s">
        <v>4254</v>
      </c>
      <c r="F6578" s="440">
        <v>46001</v>
      </c>
      <c r="G6578">
        <v>20689</v>
      </c>
      <c r="H6578" t="s">
        <v>5638</v>
      </c>
      <c r="I6578" t="s">
        <v>6085</v>
      </c>
      <c r="J6578">
        <v>6</v>
      </c>
      <c r="K6578" t="s">
        <v>5613</v>
      </c>
      <c r="L6578">
        <v>221.4</v>
      </c>
      <c r="M6578">
        <v>36.9</v>
      </c>
      <c r="N6578" t="s">
        <v>6085</v>
      </c>
      <c r="O6578" t="s">
        <v>460</v>
      </c>
    </row>
    <row r="6579" spans="1:15" x14ac:dyDescent="0.3">
      <c r="A6579">
        <v>187268</v>
      </c>
      <c r="B6579">
        <v>122</v>
      </c>
      <c r="C6579" t="s">
        <v>552</v>
      </c>
      <c r="D6579" t="s">
        <v>2693</v>
      </c>
      <c r="E6579" t="s">
        <v>4254</v>
      </c>
      <c r="F6579" s="440">
        <v>46001</v>
      </c>
      <c r="G6579">
        <v>19324</v>
      </c>
      <c r="H6579" t="s">
        <v>5699</v>
      </c>
      <c r="I6579" t="s">
        <v>6085</v>
      </c>
      <c r="J6579">
        <v>8.4</v>
      </c>
      <c r="K6579" t="s">
        <v>5598</v>
      </c>
      <c r="L6579">
        <v>278.12</v>
      </c>
      <c r="M6579">
        <v>33.109524</v>
      </c>
      <c r="N6579" t="s">
        <v>6085</v>
      </c>
      <c r="O6579" t="s">
        <v>460</v>
      </c>
    </row>
    <row r="6580" spans="1:15" x14ac:dyDescent="0.3">
      <c r="A6580">
        <v>187268</v>
      </c>
      <c r="B6580">
        <v>122</v>
      </c>
      <c r="C6580" t="s">
        <v>552</v>
      </c>
      <c r="D6580" t="s">
        <v>2693</v>
      </c>
      <c r="E6580" t="s">
        <v>4254</v>
      </c>
      <c r="F6580" s="440">
        <v>46001</v>
      </c>
      <c r="G6580">
        <v>20429</v>
      </c>
      <c r="H6580" t="s">
        <v>5840</v>
      </c>
      <c r="I6580" t="s">
        <v>6085</v>
      </c>
      <c r="J6580">
        <v>4</v>
      </c>
      <c r="K6580" t="s">
        <v>5703</v>
      </c>
      <c r="L6580">
        <v>78.400000000000006</v>
      </c>
      <c r="M6580">
        <v>19.600000000000001</v>
      </c>
      <c r="N6580" t="s">
        <v>6085</v>
      </c>
      <c r="O6580" t="s">
        <v>460</v>
      </c>
    </row>
    <row r="6581" spans="1:15" x14ac:dyDescent="0.3">
      <c r="A6581">
        <v>187268</v>
      </c>
      <c r="B6581">
        <v>122</v>
      </c>
      <c r="C6581" t="s">
        <v>552</v>
      </c>
      <c r="D6581" t="s">
        <v>2693</v>
      </c>
      <c r="E6581" t="s">
        <v>4254</v>
      </c>
      <c r="F6581" s="440">
        <v>46001</v>
      </c>
      <c r="G6581">
        <v>21085</v>
      </c>
      <c r="H6581" t="s">
        <v>5885</v>
      </c>
      <c r="I6581" t="s">
        <v>6085</v>
      </c>
      <c r="J6581">
        <v>4</v>
      </c>
      <c r="K6581" t="s">
        <v>5703</v>
      </c>
      <c r="L6581">
        <v>181.24</v>
      </c>
      <c r="M6581">
        <v>45.31</v>
      </c>
      <c r="N6581" t="s">
        <v>6085</v>
      </c>
      <c r="O6581" t="s">
        <v>460</v>
      </c>
    </row>
    <row r="6582" spans="1:15" x14ac:dyDescent="0.3">
      <c r="A6582">
        <v>187268</v>
      </c>
      <c r="B6582">
        <v>122</v>
      </c>
      <c r="C6582" t="s">
        <v>552</v>
      </c>
      <c r="D6582" t="s">
        <v>2693</v>
      </c>
      <c r="E6582" t="s">
        <v>4254</v>
      </c>
      <c r="F6582" s="440">
        <v>46001</v>
      </c>
      <c r="G6582">
        <v>20360</v>
      </c>
      <c r="H6582" t="s">
        <v>5646</v>
      </c>
      <c r="I6582" t="s">
        <v>6085</v>
      </c>
      <c r="J6582">
        <v>6</v>
      </c>
      <c r="K6582" t="s">
        <v>6139</v>
      </c>
      <c r="L6582">
        <v>129.9</v>
      </c>
      <c r="M6582">
        <v>21.65</v>
      </c>
      <c r="N6582" t="s">
        <v>6085</v>
      </c>
      <c r="O6582" t="s">
        <v>460</v>
      </c>
    </row>
    <row r="6583" spans="1:15" x14ac:dyDescent="0.3">
      <c r="A6583">
        <v>187268</v>
      </c>
      <c r="B6583">
        <v>122</v>
      </c>
      <c r="C6583" t="s">
        <v>552</v>
      </c>
      <c r="D6583" t="s">
        <v>2693</v>
      </c>
      <c r="E6583" t="s">
        <v>4254</v>
      </c>
      <c r="F6583" s="440">
        <v>46001</v>
      </c>
      <c r="G6583">
        <v>24322</v>
      </c>
      <c r="H6583" t="s">
        <v>5657</v>
      </c>
      <c r="I6583" t="s">
        <v>6085</v>
      </c>
      <c r="J6583">
        <v>3</v>
      </c>
      <c r="K6583" t="s">
        <v>6139</v>
      </c>
      <c r="L6583">
        <v>66</v>
      </c>
      <c r="M6583">
        <v>22</v>
      </c>
      <c r="N6583" t="s">
        <v>6085</v>
      </c>
      <c r="O6583" t="s">
        <v>460</v>
      </c>
    </row>
    <row r="6584" spans="1:15" x14ac:dyDescent="0.3">
      <c r="A6584">
        <v>187268</v>
      </c>
      <c r="B6584">
        <v>122</v>
      </c>
      <c r="C6584" t="s">
        <v>552</v>
      </c>
      <c r="D6584" t="s">
        <v>2693</v>
      </c>
      <c r="E6584" t="s">
        <v>4254</v>
      </c>
      <c r="F6584" s="440">
        <v>46001</v>
      </c>
      <c r="G6584">
        <v>24039</v>
      </c>
      <c r="H6584" t="s">
        <v>5616</v>
      </c>
      <c r="I6584" t="s">
        <v>6085</v>
      </c>
      <c r="J6584">
        <v>10</v>
      </c>
      <c r="K6584" t="s">
        <v>6139</v>
      </c>
      <c r="L6584">
        <v>699</v>
      </c>
      <c r="M6584">
        <v>69.900000000000006</v>
      </c>
      <c r="N6584" t="s">
        <v>6085</v>
      </c>
      <c r="O6584" t="s">
        <v>460</v>
      </c>
    </row>
    <row r="6585" spans="1:15" x14ac:dyDescent="0.3">
      <c r="A6585">
        <v>187268</v>
      </c>
      <c r="B6585">
        <v>122</v>
      </c>
      <c r="C6585" t="s">
        <v>552</v>
      </c>
      <c r="D6585" t="s">
        <v>2693</v>
      </c>
      <c r="E6585" t="s">
        <v>4254</v>
      </c>
      <c r="F6585" s="440">
        <v>46001</v>
      </c>
      <c r="G6585">
        <v>20007</v>
      </c>
      <c r="H6585" t="s">
        <v>5660</v>
      </c>
      <c r="I6585" t="s">
        <v>6085</v>
      </c>
      <c r="J6585">
        <v>2</v>
      </c>
      <c r="K6585" t="s">
        <v>5610</v>
      </c>
      <c r="L6585">
        <v>95.6</v>
      </c>
      <c r="M6585">
        <v>47.8</v>
      </c>
      <c r="N6585" t="s">
        <v>6085</v>
      </c>
      <c r="O6585" t="s">
        <v>460</v>
      </c>
    </row>
    <row r="6586" spans="1:15" x14ac:dyDescent="0.3">
      <c r="A6586">
        <v>187268</v>
      </c>
      <c r="B6586">
        <v>122</v>
      </c>
      <c r="C6586" t="s">
        <v>552</v>
      </c>
      <c r="D6586" t="s">
        <v>2693</v>
      </c>
      <c r="E6586" t="s">
        <v>4254</v>
      </c>
      <c r="F6586" s="440">
        <v>46001</v>
      </c>
      <c r="G6586">
        <v>20751</v>
      </c>
      <c r="H6586" t="s">
        <v>6246</v>
      </c>
      <c r="I6586" t="s">
        <v>6085</v>
      </c>
      <c r="J6586">
        <v>2</v>
      </c>
      <c r="K6586" t="s">
        <v>5610</v>
      </c>
      <c r="L6586">
        <v>217.8</v>
      </c>
      <c r="M6586">
        <v>108.9</v>
      </c>
      <c r="N6586" t="s">
        <v>6085</v>
      </c>
      <c r="O6586" t="s">
        <v>460</v>
      </c>
    </row>
    <row r="6587" spans="1:15" x14ac:dyDescent="0.3">
      <c r="A6587">
        <v>187268</v>
      </c>
      <c r="B6587">
        <v>122</v>
      </c>
      <c r="C6587" t="s">
        <v>552</v>
      </c>
      <c r="D6587" t="s">
        <v>2693</v>
      </c>
      <c r="E6587" t="s">
        <v>4254</v>
      </c>
      <c r="F6587" s="440">
        <v>46001</v>
      </c>
      <c r="G6587">
        <v>21047</v>
      </c>
      <c r="H6587" t="s">
        <v>5621</v>
      </c>
      <c r="I6587" t="s">
        <v>6085</v>
      </c>
      <c r="J6587">
        <v>3</v>
      </c>
      <c r="K6587" t="s">
        <v>5622</v>
      </c>
      <c r="L6587">
        <v>369.3</v>
      </c>
      <c r="M6587">
        <v>123.1</v>
      </c>
      <c r="N6587" t="s">
        <v>6085</v>
      </c>
      <c r="O6587" t="s">
        <v>460</v>
      </c>
    </row>
    <row r="6588" spans="1:15" x14ac:dyDescent="0.3">
      <c r="A6588">
        <v>187268</v>
      </c>
      <c r="B6588">
        <v>122</v>
      </c>
      <c r="C6588" t="s">
        <v>552</v>
      </c>
      <c r="D6588" t="s">
        <v>2693</v>
      </c>
      <c r="E6588" t="s">
        <v>4254</v>
      </c>
      <c r="F6588" s="440">
        <v>46001</v>
      </c>
      <c r="G6588">
        <v>21017</v>
      </c>
      <c r="H6588" t="s">
        <v>5673</v>
      </c>
      <c r="I6588" t="s">
        <v>6085</v>
      </c>
      <c r="J6588">
        <v>4</v>
      </c>
      <c r="K6588" t="s">
        <v>6115</v>
      </c>
      <c r="L6588">
        <v>670</v>
      </c>
      <c r="M6588">
        <v>167.5</v>
      </c>
      <c r="N6588" t="s">
        <v>6085</v>
      </c>
      <c r="O6588" t="s">
        <v>460</v>
      </c>
    </row>
    <row r="6589" spans="1:15" x14ac:dyDescent="0.3">
      <c r="A6589">
        <v>187268</v>
      </c>
      <c r="B6589">
        <v>122</v>
      </c>
      <c r="C6589" t="s">
        <v>552</v>
      </c>
      <c r="D6589" t="s">
        <v>2693</v>
      </c>
      <c r="E6589" t="s">
        <v>4254</v>
      </c>
      <c r="F6589" s="440">
        <v>46001</v>
      </c>
      <c r="G6589">
        <v>24118</v>
      </c>
      <c r="H6589" t="s">
        <v>5973</v>
      </c>
      <c r="I6589" t="s">
        <v>6085</v>
      </c>
      <c r="J6589">
        <v>10</v>
      </c>
      <c r="K6589" t="s">
        <v>5598</v>
      </c>
      <c r="L6589">
        <v>743</v>
      </c>
      <c r="M6589">
        <v>74.3</v>
      </c>
      <c r="N6589" t="s">
        <v>6085</v>
      </c>
      <c r="O6589" t="s">
        <v>460</v>
      </c>
    </row>
    <row r="6590" spans="1:15" x14ac:dyDescent="0.3">
      <c r="A6590">
        <v>187268</v>
      </c>
      <c r="B6590">
        <v>122</v>
      </c>
      <c r="C6590" t="s">
        <v>552</v>
      </c>
      <c r="D6590" t="s">
        <v>2693</v>
      </c>
      <c r="E6590" t="s">
        <v>4254</v>
      </c>
      <c r="F6590" s="440">
        <v>46001</v>
      </c>
      <c r="G6590">
        <v>20385</v>
      </c>
      <c r="H6590" t="s">
        <v>5645</v>
      </c>
      <c r="I6590" t="s">
        <v>6085</v>
      </c>
      <c r="J6590">
        <v>12</v>
      </c>
      <c r="K6590" t="s">
        <v>5613</v>
      </c>
      <c r="L6590">
        <v>59.4</v>
      </c>
      <c r="M6590">
        <v>4.95</v>
      </c>
      <c r="N6590" t="s">
        <v>6085</v>
      </c>
      <c r="O6590" t="s">
        <v>460</v>
      </c>
    </row>
    <row r="6591" spans="1:15" x14ac:dyDescent="0.3">
      <c r="A6591">
        <v>187268</v>
      </c>
      <c r="B6591">
        <v>122</v>
      </c>
      <c r="C6591" t="s">
        <v>552</v>
      </c>
      <c r="D6591" t="s">
        <v>2693</v>
      </c>
      <c r="E6591" t="s">
        <v>4254</v>
      </c>
      <c r="F6591" s="440">
        <v>46001</v>
      </c>
      <c r="G6591">
        <v>19932</v>
      </c>
      <c r="H6591" t="s">
        <v>6021</v>
      </c>
      <c r="I6591" t="s">
        <v>6085</v>
      </c>
      <c r="J6591">
        <v>3</v>
      </c>
      <c r="K6591" t="s">
        <v>5613</v>
      </c>
      <c r="L6591">
        <v>21</v>
      </c>
      <c r="M6591">
        <v>7</v>
      </c>
      <c r="N6591" t="s">
        <v>6085</v>
      </c>
      <c r="O6591" t="s">
        <v>460</v>
      </c>
    </row>
    <row r="6592" spans="1:15" x14ac:dyDescent="0.3">
      <c r="A6592">
        <v>187268</v>
      </c>
      <c r="B6592">
        <v>122</v>
      </c>
      <c r="C6592" t="s">
        <v>552</v>
      </c>
      <c r="D6592" t="s">
        <v>2693</v>
      </c>
      <c r="E6592" t="s">
        <v>4254</v>
      </c>
      <c r="F6592" s="440">
        <v>46001</v>
      </c>
      <c r="G6592">
        <v>19405</v>
      </c>
      <c r="H6592" t="s">
        <v>5908</v>
      </c>
      <c r="I6592" t="s">
        <v>6085</v>
      </c>
      <c r="J6592">
        <v>1</v>
      </c>
      <c r="K6592" t="s">
        <v>5613</v>
      </c>
      <c r="L6592">
        <v>163.9</v>
      </c>
      <c r="M6592">
        <v>163.9</v>
      </c>
      <c r="N6592" t="s">
        <v>6085</v>
      </c>
      <c r="O6592" t="s">
        <v>460</v>
      </c>
    </row>
    <row r="6593" spans="1:15" x14ac:dyDescent="0.3">
      <c r="A6593">
        <v>187268</v>
      </c>
      <c r="B6593">
        <v>122</v>
      </c>
      <c r="C6593" t="s">
        <v>552</v>
      </c>
      <c r="D6593" t="s">
        <v>2693</v>
      </c>
      <c r="E6593" t="s">
        <v>4254</v>
      </c>
      <c r="F6593" s="440">
        <v>46001</v>
      </c>
      <c r="G6593">
        <v>23648</v>
      </c>
      <c r="H6593" t="s">
        <v>5974</v>
      </c>
      <c r="I6593" t="s">
        <v>6085</v>
      </c>
      <c r="J6593">
        <v>10</v>
      </c>
      <c r="K6593" t="s">
        <v>5598</v>
      </c>
      <c r="L6593">
        <v>1419</v>
      </c>
      <c r="M6593">
        <v>141.9</v>
      </c>
      <c r="N6593" t="s">
        <v>6085</v>
      </c>
      <c r="O6593" t="s">
        <v>460</v>
      </c>
    </row>
    <row r="6594" spans="1:15" x14ac:dyDescent="0.3">
      <c r="A6594">
        <v>187268</v>
      </c>
      <c r="B6594">
        <v>122</v>
      </c>
      <c r="C6594" t="s">
        <v>552</v>
      </c>
      <c r="D6594" t="s">
        <v>2693</v>
      </c>
      <c r="E6594" t="s">
        <v>4254</v>
      </c>
      <c r="F6594" s="440">
        <v>46001</v>
      </c>
      <c r="G6594">
        <v>26020</v>
      </c>
      <c r="H6594" t="s">
        <v>5639</v>
      </c>
      <c r="I6594" t="s">
        <v>6085</v>
      </c>
      <c r="J6594">
        <v>24</v>
      </c>
      <c r="K6594" t="s">
        <v>5613</v>
      </c>
      <c r="L6594">
        <v>345.6</v>
      </c>
      <c r="M6594">
        <v>14.4</v>
      </c>
      <c r="N6594" t="s">
        <v>6085</v>
      </c>
      <c r="O6594" t="s">
        <v>460</v>
      </c>
    </row>
    <row r="6595" spans="1:15" x14ac:dyDescent="0.3">
      <c r="A6595">
        <v>187268</v>
      </c>
      <c r="B6595">
        <v>122</v>
      </c>
      <c r="C6595" t="s">
        <v>552</v>
      </c>
      <c r="D6595" t="s">
        <v>2693</v>
      </c>
      <c r="E6595" t="s">
        <v>4254</v>
      </c>
      <c r="F6595" s="440">
        <v>46001</v>
      </c>
      <c r="G6595">
        <v>21007</v>
      </c>
      <c r="H6595" t="s">
        <v>6463</v>
      </c>
      <c r="I6595" t="s">
        <v>6085</v>
      </c>
      <c r="J6595">
        <v>60</v>
      </c>
      <c r="K6595" t="s">
        <v>5668</v>
      </c>
      <c r="L6595">
        <v>736.8</v>
      </c>
      <c r="M6595">
        <v>12.28</v>
      </c>
      <c r="N6595" t="s">
        <v>6085</v>
      </c>
      <c r="O6595" t="s">
        <v>460</v>
      </c>
    </row>
    <row r="6596" spans="1:15" x14ac:dyDescent="0.3">
      <c r="A6596">
        <v>187268</v>
      </c>
      <c r="B6596">
        <v>122</v>
      </c>
      <c r="C6596" t="s">
        <v>552</v>
      </c>
      <c r="D6596" t="s">
        <v>2693</v>
      </c>
      <c r="E6596" t="s">
        <v>4254</v>
      </c>
      <c r="F6596" s="440">
        <v>46001</v>
      </c>
      <c r="G6596">
        <v>19224</v>
      </c>
      <c r="H6596" t="s">
        <v>5957</v>
      </c>
      <c r="I6596" t="s">
        <v>6085</v>
      </c>
      <c r="J6596">
        <v>5</v>
      </c>
      <c r="L6596">
        <v>1239</v>
      </c>
      <c r="M6596">
        <v>247.8</v>
      </c>
      <c r="N6596" t="s">
        <v>6085</v>
      </c>
      <c r="O6596" t="s">
        <v>460</v>
      </c>
    </row>
    <row r="6597" spans="1:15" x14ac:dyDescent="0.3">
      <c r="A6597">
        <v>187267</v>
      </c>
      <c r="B6597">
        <v>122</v>
      </c>
      <c r="C6597" t="s">
        <v>552</v>
      </c>
      <c r="D6597" t="s">
        <v>2693</v>
      </c>
      <c r="E6597" t="s">
        <v>4255</v>
      </c>
      <c r="F6597" s="440">
        <v>46002</v>
      </c>
      <c r="G6597">
        <v>17800</v>
      </c>
      <c r="H6597" t="s">
        <v>5824</v>
      </c>
      <c r="I6597" t="s">
        <v>4764</v>
      </c>
      <c r="J6597">
        <v>18</v>
      </c>
      <c r="K6597" t="s">
        <v>6093</v>
      </c>
      <c r="L6597">
        <v>471.6</v>
      </c>
      <c r="M6597">
        <v>26.2</v>
      </c>
      <c r="N6597" t="s">
        <v>4764</v>
      </c>
      <c r="O6597" t="s">
        <v>460</v>
      </c>
    </row>
    <row r="6598" spans="1:15" x14ac:dyDescent="0.3">
      <c r="A6598">
        <v>187266</v>
      </c>
      <c r="B6598">
        <v>122</v>
      </c>
      <c r="C6598" t="s">
        <v>552</v>
      </c>
      <c r="D6598" t="s">
        <v>2693</v>
      </c>
      <c r="E6598" t="s">
        <v>4256</v>
      </c>
      <c r="F6598" s="440">
        <v>46001</v>
      </c>
      <c r="G6598">
        <v>18202</v>
      </c>
      <c r="H6598" t="s">
        <v>5780</v>
      </c>
      <c r="I6598" t="s">
        <v>4764</v>
      </c>
      <c r="J6598">
        <v>12</v>
      </c>
      <c r="K6598" t="s">
        <v>5601</v>
      </c>
      <c r="L6598">
        <v>1894.8</v>
      </c>
      <c r="M6598">
        <v>157.9</v>
      </c>
      <c r="N6598" t="s">
        <v>4764</v>
      </c>
      <c r="O6598" t="s">
        <v>460</v>
      </c>
    </row>
    <row r="6599" spans="1:15" x14ac:dyDescent="0.3">
      <c r="A6599">
        <v>187265</v>
      </c>
      <c r="B6599">
        <v>122</v>
      </c>
      <c r="C6599" t="s">
        <v>552</v>
      </c>
      <c r="D6599" t="s">
        <v>4147</v>
      </c>
      <c r="E6599" t="s">
        <v>4257</v>
      </c>
      <c r="F6599" s="440">
        <v>46002</v>
      </c>
      <c r="G6599">
        <v>20257</v>
      </c>
      <c r="H6599" t="s">
        <v>5887</v>
      </c>
      <c r="I6599" t="s">
        <v>6085</v>
      </c>
      <c r="J6599">
        <v>5</v>
      </c>
      <c r="K6599" t="s">
        <v>5613</v>
      </c>
      <c r="L6599">
        <v>137.5</v>
      </c>
      <c r="M6599">
        <v>27.5</v>
      </c>
      <c r="N6599" t="s">
        <v>6085</v>
      </c>
      <c r="O6599" t="s">
        <v>460</v>
      </c>
    </row>
    <row r="6600" spans="1:15" x14ac:dyDescent="0.3">
      <c r="A6600">
        <v>187265</v>
      </c>
      <c r="B6600">
        <v>122</v>
      </c>
      <c r="C6600" t="s">
        <v>552</v>
      </c>
      <c r="D6600" t="s">
        <v>4147</v>
      </c>
      <c r="E6600" t="s">
        <v>4257</v>
      </c>
      <c r="F6600" s="440">
        <v>46002</v>
      </c>
      <c r="G6600">
        <v>24083</v>
      </c>
      <c r="H6600" t="s">
        <v>5924</v>
      </c>
      <c r="I6600" t="s">
        <v>6085</v>
      </c>
      <c r="J6600">
        <v>60</v>
      </c>
      <c r="K6600" t="s">
        <v>5598</v>
      </c>
      <c r="L6600">
        <v>225</v>
      </c>
      <c r="M6600">
        <v>3.75</v>
      </c>
      <c r="N6600" t="s">
        <v>6085</v>
      </c>
      <c r="O6600" t="s">
        <v>460</v>
      </c>
    </row>
    <row r="6601" spans="1:15" x14ac:dyDescent="0.3">
      <c r="A6601">
        <v>187265</v>
      </c>
      <c r="B6601">
        <v>122</v>
      </c>
      <c r="C6601" t="s">
        <v>552</v>
      </c>
      <c r="D6601" t="s">
        <v>4147</v>
      </c>
      <c r="E6601" t="s">
        <v>4257</v>
      </c>
      <c r="F6601" s="440">
        <v>46002</v>
      </c>
      <c r="G6601">
        <v>19642</v>
      </c>
      <c r="H6601" t="s">
        <v>6059</v>
      </c>
      <c r="I6601" t="s">
        <v>6085</v>
      </c>
      <c r="J6601">
        <v>3</v>
      </c>
      <c r="K6601" t="s">
        <v>5598</v>
      </c>
      <c r="L6601">
        <v>13.14</v>
      </c>
      <c r="M6601">
        <v>4.38</v>
      </c>
      <c r="N6601" t="s">
        <v>6085</v>
      </c>
      <c r="O6601" t="s">
        <v>460</v>
      </c>
    </row>
    <row r="6602" spans="1:15" x14ac:dyDescent="0.3">
      <c r="A6602">
        <v>187265</v>
      </c>
      <c r="B6602">
        <v>122</v>
      </c>
      <c r="C6602" t="s">
        <v>552</v>
      </c>
      <c r="D6602" t="s">
        <v>4147</v>
      </c>
      <c r="E6602" t="s">
        <v>4257</v>
      </c>
      <c r="F6602" s="440">
        <v>46002</v>
      </c>
      <c r="G6602">
        <v>19654</v>
      </c>
      <c r="H6602" t="s">
        <v>5917</v>
      </c>
      <c r="I6602" t="s">
        <v>6085</v>
      </c>
      <c r="J6602">
        <v>1.5</v>
      </c>
      <c r="K6602" t="s">
        <v>5598</v>
      </c>
      <c r="L6602">
        <v>2.25</v>
      </c>
      <c r="M6602">
        <v>1.5</v>
      </c>
      <c r="N6602" t="s">
        <v>6085</v>
      </c>
      <c r="O6602" t="s">
        <v>460</v>
      </c>
    </row>
    <row r="6603" spans="1:15" x14ac:dyDescent="0.3">
      <c r="A6603">
        <v>187265</v>
      </c>
      <c r="B6603">
        <v>122</v>
      </c>
      <c r="C6603" t="s">
        <v>552</v>
      </c>
      <c r="D6603" t="s">
        <v>4147</v>
      </c>
      <c r="E6603" t="s">
        <v>4257</v>
      </c>
      <c r="F6603" s="440">
        <v>46002</v>
      </c>
      <c r="G6603">
        <v>19721</v>
      </c>
      <c r="H6603" t="s">
        <v>5952</v>
      </c>
      <c r="I6603" t="s">
        <v>6085</v>
      </c>
      <c r="J6603">
        <v>3</v>
      </c>
      <c r="K6603" t="s">
        <v>5598</v>
      </c>
      <c r="L6603">
        <v>101.25</v>
      </c>
      <c r="M6603">
        <v>33.75</v>
      </c>
      <c r="N6603" t="s">
        <v>6085</v>
      </c>
      <c r="O6603" t="s">
        <v>460</v>
      </c>
    </row>
    <row r="6604" spans="1:15" x14ac:dyDescent="0.3">
      <c r="A6604">
        <v>187265</v>
      </c>
      <c r="B6604">
        <v>122</v>
      </c>
      <c r="C6604" t="s">
        <v>552</v>
      </c>
      <c r="D6604" t="s">
        <v>4147</v>
      </c>
      <c r="E6604" t="s">
        <v>4257</v>
      </c>
      <c r="F6604" s="440">
        <v>46002</v>
      </c>
      <c r="G6604">
        <v>19846</v>
      </c>
      <c r="H6604" t="s">
        <v>6060</v>
      </c>
      <c r="I6604" t="s">
        <v>6085</v>
      </c>
      <c r="J6604">
        <v>0.5</v>
      </c>
      <c r="K6604" t="s">
        <v>5598</v>
      </c>
      <c r="L6604">
        <v>10</v>
      </c>
      <c r="M6604">
        <v>20</v>
      </c>
      <c r="N6604" t="s">
        <v>6085</v>
      </c>
      <c r="O6604" t="s">
        <v>460</v>
      </c>
    </row>
    <row r="6605" spans="1:15" x14ac:dyDescent="0.3">
      <c r="A6605">
        <v>187265</v>
      </c>
      <c r="B6605">
        <v>122</v>
      </c>
      <c r="C6605" t="s">
        <v>552</v>
      </c>
      <c r="D6605" t="s">
        <v>4147</v>
      </c>
      <c r="E6605" t="s">
        <v>4257</v>
      </c>
      <c r="F6605" s="440">
        <v>46002</v>
      </c>
      <c r="G6605">
        <v>23241</v>
      </c>
      <c r="H6605" t="s">
        <v>5932</v>
      </c>
      <c r="I6605" t="s">
        <v>6085</v>
      </c>
      <c r="J6605">
        <v>3</v>
      </c>
      <c r="K6605" t="s">
        <v>5598</v>
      </c>
      <c r="L6605">
        <v>9.39</v>
      </c>
      <c r="M6605">
        <v>3.13</v>
      </c>
      <c r="N6605" t="s">
        <v>6085</v>
      </c>
      <c r="O6605" t="s">
        <v>460</v>
      </c>
    </row>
    <row r="6606" spans="1:15" x14ac:dyDescent="0.3">
      <c r="A6606">
        <v>187265</v>
      </c>
      <c r="B6606">
        <v>122</v>
      </c>
      <c r="C6606" t="s">
        <v>552</v>
      </c>
      <c r="D6606" t="s">
        <v>4147</v>
      </c>
      <c r="E6606" t="s">
        <v>4257</v>
      </c>
      <c r="F6606" s="440">
        <v>46002</v>
      </c>
      <c r="G6606">
        <v>23390</v>
      </c>
      <c r="H6606" t="s">
        <v>5922</v>
      </c>
      <c r="I6606" t="s">
        <v>6085</v>
      </c>
      <c r="J6606">
        <v>7</v>
      </c>
      <c r="K6606" t="s">
        <v>5598</v>
      </c>
      <c r="L6606">
        <v>65.66</v>
      </c>
      <c r="M6606">
        <v>9.3800000000000008</v>
      </c>
      <c r="N6606" t="s">
        <v>6085</v>
      </c>
      <c r="O6606" t="s">
        <v>460</v>
      </c>
    </row>
    <row r="6607" spans="1:15" x14ac:dyDescent="0.3">
      <c r="A6607">
        <v>187265</v>
      </c>
      <c r="B6607">
        <v>122</v>
      </c>
      <c r="C6607" t="s">
        <v>552</v>
      </c>
      <c r="D6607" t="s">
        <v>4147</v>
      </c>
      <c r="E6607" t="s">
        <v>4257</v>
      </c>
      <c r="F6607" s="440">
        <v>46002</v>
      </c>
      <c r="G6607">
        <v>23335</v>
      </c>
      <c r="H6607" t="s">
        <v>6323</v>
      </c>
      <c r="I6607" t="s">
        <v>6085</v>
      </c>
      <c r="J6607">
        <v>3</v>
      </c>
      <c r="K6607" t="s">
        <v>5598</v>
      </c>
      <c r="L6607">
        <v>52.5</v>
      </c>
      <c r="M6607">
        <v>17.5</v>
      </c>
      <c r="N6607" t="s">
        <v>6085</v>
      </c>
      <c r="O6607" t="s">
        <v>460</v>
      </c>
    </row>
    <row r="6608" spans="1:15" x14ac:dyDescent="0.3">
      <c r="A6608">
        <v>187265</v>
      </c>
      <c r="B6608">
        <v>122</v>
      </c>
      <c r="C6608" t="s">
        <v>552</v>
      </c>
      <c r="D6608" t="s">
        <v>4147</v>
      </c>
      <c r="E6608" t="s">
        <v>4257</v>
      </c>
      <c r="F6608" s="440">
        <v>46002</v>
      </c>
      <c r="G6608">
        <v>23184</v>
      </c>
      <c r="H6608" t="s">
        <v>5956</v>
      </c>
      <c r="I6608" t="s">
        <v>6085</v>
      </c>
      <c r="J6608">
        <v>2</v>
      </c>
      <c r="K6608" t="s">
        <v>5598</v>
      </c>
      <c r="L6608">
        <v>15</v>
      </c>
      <c r="M6608">
        <v>7.5</v>
      </c>
      <c r="N6608" t="s">
        <v>6085</v>
      </c>
      <c r="O6608" t="s">
        <v>460</v>
      </c>
    </row>
    <row r="6609" spans="1:15" x14ac:dyDescent="0.3">
      <c r="A6609">
        <v>187265</v>
      </c>
      <c r="B6609">
        <v>122</v>
      </c>
      <c r="C6609" t="s">
        <v>552</v>
      </c>
      <c r="D6609" t="s">
        <v>4147</v>
      </c>
      <c r="E6609" t="s">
        <v>4257</v>
      </c>
      <c r="F6609" s="440">
        <v>46002</v>
      </c>
      <c r="G6609">
        <v>26631</v>
      </c>
      <c r="H6609" t="s">
        <v>6117</v>
      </c>
      <c r="I6609" t="s">
        <v>6085</v>
      </c>
      <c r="J6609">
        <v>1.1000000000000001</v>
      </c>
      <c r="K6609" t="s">
        <v>5598</v>
      </c>
      <c r="L6609">
        <v>55</v>
      </c>
      <c r="M6609">
        <v>50</v>
      </c>
      <c r="N6609" t="s">
        <v>6085</v>
      </c>
      <c r="O6609" t="s">
        <v>460</v>
      </c>
    </row>
    <row r="6610" spans="1:15" x14ac:dyDescent="0.3">
      <c r="A6610">
        <v>187264</v>
      </c>
      <c r="B6610">
        <v>122</v>
      </c>
      <c r="C6610" t="s">
        <v>552</v>
      </c>
      <c r="D6610" t="s">
        <v>2693</v>
      </c>
      <c r="E6610" t="s">
        <v>4258</v>
      </c>
      <c r="F6610" s="440">
        <v>45999</v>
      </c>
      <c r="G6610">
        <v>22721</v>
      </c>
      <c r="H6610" t="s">
        <v>5710</v>
      </c>
      <c r="I6610" t="s">
        <v>6085</v>
      </c>
      <c r="J6610">
        <v>12.86</v>
      </c>
      <c r="K6610" t="s">
        <v>5598</v>
      </c>
      <c r="L6610">
        <v>357.51</v>
      </c>
      <c r="M6610">
        <v>27.800156000000001</v>
      </c>
      <c r="N6610" t="s">
        <v>6085</v>
      </c>
      <c r="O6610" t="s">
        <v>460</v>
      </c>
    </row>
    <row r="6611" spans="1:15" x14ac:dyDescent="0.3">
      <c r="A6611">
        <v>187263</v>
      </c>
      <c r="B6611">
        <v>122</v>
      </c>
      <c r="C6611" t="s">
        <v>552</v>
      </c>
      <c r="D6611" t="s">
        <v>2729</v>
      </c>
      <c r="E6611" t="s">
        <v>4259</v>
      </c>
      <c r="F6611" s="440">
        <v>46000</v>
      </c>
      <c r="G6611">
        <v>24217</v>
      </c>
      <c r="H6611" t="s">
        <v>5714</v>
      </c>
      <c r="I6611" t="s">
        <v>6085</v>
      </c>
      <c r="J6611">
        <v>31.85</v>
      </c>
      <c r="K6611" t="s">
        <v>5598</v>
      </c>
      <c r="L6611">
        <v>1016.01</v>
      </c>
      <c r="M6611">
        <v>31.899843000000001</v>
      </c>
      <c r="N6611" t="s">
        <v>6085</v>
      </c>
      <c r="O6611" t="s">
        <v>460</v>
      </c>
    </row>
    <row r="6612" spans="1:15" x14ac:dyDescent="0.3">
      <c r="A6612">
        <v>187263</v>
      </c>
      <c r="B6612">
        <v>122</v>
      </c>
      <c r="C6612" t="s">
        <v>552</v>
      </c>
      <c r="D6612" t="s">
        <v>2729</v>
      </c>
      <c r="E6612" t="s">
        <v>4259</v>
      </c>
      <c r="F6612" s="440">
        <v>46000</v>
      </c>
      <c r="G6612">
        <v>18832</v>
      </c>
      <c r="H6612" t="s">
        <v>5898</v>
      </c>
      <c r="I6612" t="s">
        <v>6085</v>
      </c>
      <c r="J6612">
        <v>20.8</v>
      </c>
      <c r="K6612" t="s">
        <v>5598</v>
      </c>
      <c r="L6612">
        <v>871.52</v>
      </c>
      <c r="M6612">
        <v>41.9</v>
      </c>
      <c r="N6612" t="s">
        <v>6085</v>
      </c>
      <c r="O6612" t="s">
        <v>460</v>
      </c>
    </row>
    <row r="6613" spans="1:15" x14ac:dyDescent="0.3">
      <c r="A6613">
        <v>187263</v>
      </c>
      <c r="B6613">
        <v>122</v>
      </c>
      <c r="C6613" t="s">
        <v>552</v>
      </c>
      <c r="D6613" t="s">
        <v>2729</v>
      </c>
      <c r="E6613" t="s">
        <v>4259</v>
      </c>
      <c r="F6613" s="440">
        <v>46000</v>
      </c>
      <c r="G6613">
        <v>25128</v>
      </c>
      <c r="H6613" t="s">
        <v>5897</v>
      </c>
      <c r="I6613" t="s">
        <v>6085</v>
      </c>
      <c r="J6613">
        <v>16.100000000000001</v>
      </c>
      <c r="K6613" t="s">
        <v>5598</v>
      </c>
      <c r="L6613">
        <v>626.29</v>
      </c>
      <c r="M6613">
        <v>38.9</v>
      </c>
      <c r="N6613" t="s">
        <v>6085</v>
      </c>
      <c r="O6613" t="s">
        <v>460</v>
      </c>
    </row>
    <row r="6614" spans="1:15" x14ac:dyDescent="0.3">
      <c r="A6614">
        <v>187263</v>
      </c>
      <c r="B6614">
        <v>122</v>
      </c>
      <c r="C6614" t="s">
        <v>552</v>
      </c>
      <c r="D6614" t="s">
        <v>2729</v>
      </c>
      <c r="E6614" t="s">
        <v>4259</v>
      </c>
      <c r="F6614" s="440">
        <v>46000</v>
      </c>
      <c r="G6614">
        <v>25126</v>
      </c>
      <c r="H6614" t="s">
        <v>5859</v>
      </c>
      <c r="I6614" t="s">
        <v>6085</v>
      </c>
      <c r="J6614">
        <v>15.7</v>
      </c>
      <c r="K6614" t="s">
        <v>5598</v>
      </c>
      <c r="L6614">
        <v>657.83</v>
      </c>
      <c r="M6614">
        <v>41.9</v>
      </c>
      <c r="N6614" t="s">
        <v>6085</v>
      </c>
      <c r="O6614" t="s">
        <v>460</v>
      </c>
    </row>
    <row r="6615" spans="1:15" x14ac:dyDescent="0.3">
      <c r="A6615">
        <v>187263</v>
      </c>
      <c r="B6615">
        <v>122</v>
      </c>
      <c r="C6615" t="s">
        <v>552</v>
      </c>
      <c r="D6615" t="s">
        <v>2729</v>
      </c>
      <c r="E6615" t="s">
        <v>4259</v>
      </c>
      <c r="F6615" s="440">
        <v>46000</v>
      </c>
      <c r="G6615">
        <v>19017</v>
      </c>
      <c r="H6615" t="s">
        <v>5715</v>
      </c>
      <c r="I6615" t="s">
        <v>6085</v>
      </c>
      <c r="J6615">
        <v>25.9</v>
      </c>
      <c r="K6615" t="s">
        <v>5598</v>
      </c>
      <c r="L6615">
        <v>541.30999999999995</v>
      </c>
      <c r="M6615">
        <v>20.9</v>
      </c>
      <c r="N6615" t="s">
        <v>6085</v>
      </c>
      <c r="O6615" t="s">
        <v>460</v>
      </c>
    </row>
    <row r="6616" spans="1:15" x14ac:dyDescent="0.3">
      <c r="A6616">
        <v>187262</v>
      </c>
      <c r="B6616">
        <v>122</v>
      </c>
      <c r="C6616" t="s">
        <v>552</v>
      </c>
      <c r="D6616" t="s">
        <v>2749</v>
      </c>
      <c r="E6616" t="s">
        <v>4260</v>
      </c>
      <c r="F6616" s="440">
        <v>45999</v>
      </c>
      <c r="G6616">
        <v>26591</v>
      </c>
      <c r="H6616" t="s">
        <v>5834</v>
      </c>
      <c r="I6616" t="s">
        <v>6085</v>
      </c>
      <c r="J6616">
        <v>1</v>
      </c>
      <c r="K6616" t="s">
        <v>5598</v>
      </c>
      <c r="L6616">
        <v>153.30000000000001</v>
      </c>
      <c r="M6616">
        <v>153.30000000000001</v>
      </c>
      <c r="N6616" t="s">
        <v>6085</v>
      </c>
      <c r="O6616" t="s">
        <v>460</v>
      </c>
    </row>
    <row r="6617" spans="1:15" x14ac:dyDescent="0.3">
      <c r="A6617">
        <v>187262</v>
      </c>
      <c r="B6617">
        <v>122</v>
      </c>
      <c r="C6617" t="s">
        <v>552</v>
      </c>
      <c r="D6617" t="s">
        <v>2749</v>
      </c>
      <c r="E6617" t="s">
        <v>4260</v>
      </c>
      <c r="F6617" s="440">
        <v>45999</v>
      </c>
      <c r="G6617">
        <v>26588</v>
      </c>
      <c r="H6617" t="s">
        <v>5597</v>
      </c>
      <c r="I6617" t="s">
        <v>6085</v>
      </c>
      <c r="J6617">
        <v>1</v>
      </c>
      <c r="K6617" t="s">
        <v>5598</v>
      </c>
      <c r="L6617">
        <v>193.42</v>
      </c>
      <c r="M6617">
        <v>193.42</v>
      </c>
      <c r="N6617" t="s">
        <v>6085</v>
      </c>
      <c r="O6617" t="s">
        <v>460</v>
      </c>
    </row>
    <row r="6618" spans="1:15" x14ac:dyDescent="0.3">
      <c r="A6618">
        <v>187261</v>
      </c>
      <c r="B6618">
        <v>122</v>
      </c>
      <c r="C6618" t="s">
        <v>552</v>
      </c>
      <c r="D6618" t="s">
        <v>2713</v>
      </c>
      <c r="E6618" t="s">
        <v>4261</v>
      </c>
      <c r="F6618" s="440">
        <v>45993</v>
      </c>
      <c r="G6618">
        <v>20887</v>
      </c>
      <c r="H6618" t="s">
        <v>5662</v>
      </c>
      <c r="I6618" t="s">
        <v>6085</v>
      </c>
      <c r="J6618">
        <v>4</v>
      </c>
      <c r="K6618" t="s">
        <v>5625</v>
      </c>
      <c r="L6618">
        <v>139.6</v>
      </c>
      <c r="M6618">
        <v>34.9</v>
      </c>
      <c r="N6618" t="s">
        <v>6085</v>
      </c>
      <c r="O6618" t="s">
        <v>460</v>
      </c>
    </row>
    <row r="6619" spans="1:15" x14ac:dyDescent="0.3">
      <c r="A6619">
        <v>187261</v>
      </c>
      <c r="B6619">
        <v>122</v>
      </c>
      <c r="C6619" t="s">
        <v>552</v>
      </c>
      <c r="D6619" t="s">
        <v>2713</v>
      </c>
      <c r="E6619" t="s">
        <v>4261</v>
      </c>
      <c r="F6619" s="440">
        <v>45993</v>
      </c>
      <c r="G6619">
        <v>20871</v>
      </c>
      <c r="H6619" t="s">
        <v>5663</v>
      </c>
      <c r="I6619" t="s">
        <v>6085</v>
      </c>
      <c r="J6619">
        <v>5</v>
      </c>
      <c r="K6619" t="s">
        <v>5625</v>
      </c>
      <c r="L6619">
        <v>89</v>
      </c>
      <c r="M6619">
        <v>17.8</v>
      </c>
      <c r="N6619" t="s">
        <v>6085</v>
      </c>
      <c r="O6619" t="s">
        <v>460</v>
      </c>
    </row>
    <row r="6620" spans="1:15" x14ac:dyDescent="0.3">
      <c r="A6620">
        <v>187261</v>
      </c>
      <c r="B6620">
        <v>122</v>
      </c>
      <c r="C6620" t="s">
        <v>552</v>
      </c>
      <c r="D6620" t="s">
        <v>2713</v>
      </c>
      <c r="E6620" t="s">
        <v>4261</v>
      </c>
      <c r="F6620" s="440">
        <v>45993</v>
      </c>
      <c r="G6620">
        <v>20861</v>
      </c>
      <c r="H6620" t="s">
        <v>5854</v>
      </c>
      <c r="I6620" t="s">
        <v>6085</v>
      </c>
      <c r="J6620">
        <v>7</v>
      </c>
      <c r="K6620" t="s">
        <v>5613</v>
      </c>
      <c r="L6620">
        <v>326.89999999999998</v>
      </c>
      <c r="M6620">
        <v>46.7</v>
      </c>
      <c r="N6620" t="s">
        <v>6085</v>
      </c>
      <c r="O6620" t="s">
        <v>460</v>
      </c>
    </row>
    <row r="6621" spans="1:15" x14ac:dyDescent="0.3">
      <c r="A6621">
        <v>187260</v>
      </c>
      <c r="B6621">
        <v>122</v>
      </c>
      <c r="C6621" t="s">
        <v>552</v>
      </c>
      <c r="D6621" t="s">
        <v>3010</v>
      </c>
      <c r="E6621" t="s">
        <v>4262</v>
      </c>
      <c r="F6621" s="440">
        <v>45993</v>
      </c>
      <c r="G6621">
        <v>17162</v>
      </c>
      <c r="H6621" t="s">
        <v>6137</v>
      </c>
      <c r="I6621" t="s">
        <v>6097</v>
      </c>
      <c r="J6621">
        <v>6</v>
      </c>
      <c r="K6621" t="s">
        <v>5613</v>
      </c>
      <c r="L6621">
        <v>359.4</v>
      </c>
      <c r="M6621">
        <v>59.9</v>
      </c>
      <c r="N6621" t="s">
        <v>6099</v>
      </c>
      <c r="O6621" t="s">
        <v>460</v>
      </c>
    </row>
    <row r="6622" spans="1:15" x14ac:dyDescent="0.3">
      <c r="A6622">
        <v>187260</v>
      </c>
      <c r="B6622">
        <v>122</v>
      </c>
      <c r="C6622" t="s">
        <v>552</v>
      </c>
      <c r="D6622" t="s">
        <v>3010</v>
      </c>
      <c r="E6622" t="s">
        <v>4262</v>
      </c>
      <c r="F6622" s="440">
        <v>45993</v>
      </c>
      <c r="G6622">
        <v>17476</v>
      </c>
      <c r="H6622" t="s">
        <v>6138</v>
      </c>
      <c r="I6622" t="s">
        <v>6102</v>
      </c>
      <c r="J6622">
        <v>2</v>
      </c>
      <c r="K6622" t="s">
        <v>5605</v>
      </c>
      <c r="L6622">
        <v>49.8</v>
      </c>
      <c r="M6622">
        <v>24.9</v>
      </c>
      <c r="N6622" t="s">
        <v>6099</v>
      </c>
      <c r="O6622" t="s">
        <v>460</v>
      </c>
    </row>
    <row r="6623" spans="1:15" x14ac:dyDescent="0.3">
      <c r="A6623">
        <v>187260</v>
      </c>
      <c r="B6623">
        <v>122</v>
      </c>
      <c r="C6623" t="s">
        <v>552</v>
      </c>
      <c r="D6623" t="s">
        <v>3010</v>
      </c>
      <c r="E6623" t="s">
        <v>4262</v>
      </c>
      <c r="F6623" s="440">
        <v>45993</v>
      </c>
      <c r="G6623">
        <v>17488</v>
      </c>
      <c r="H6623" t="s">
        <v>6130</v>
      </c>
      <c r="I6623" t="s">
        <v>6097</v>
      </c>
      <c r="J6623">
        <v>2</v>
      </c>
      <c r="K6623" t="s">
        <v>5703</v>
      </c>
      <c r="L6623">
        <v>47.6</v>
      </c>
      <c r="M6623">
        <v>23.8</v>
      </c>
      <c r="N6623" t="s">
        <v>6099</v>
      </c>
      <c r="O6623" t="s">
        <v>460</v>
      </c>
    </row>
    <row r="6624" spans="1:15" x14ac:dyDescent="0.3">
      <c r="A6624">
        <v>187260</v>
      </c>
      <c r="B6624">
        <v>122</v>
      </c>
      <c r="C6624" t="s">
        <v>552</v>
      </c>
      <c r="D6624" t="s">
        <v>3010</v>
      </c>
      <c r="E6624" t="s">
        <v>4262</v>
      </c>
      <c r="F6624" s="440">
        <v>45993</v>
      </c>
      <c r="G6624">
        <v>17398</v>
      </c>
      <c r="H6624" t="s">
        <v>6464</v>
      </c>
      <c r="I6624" t="s">
        <v>6097</v>
      </c>
      <c r="J6624">
        <v>4</v>
      </c>
      <c r="K6624" t="s">
        <v>5613</v>
      </c>
      <c r="L6624">
        <v>87.96</v>
      </c>
      <c r="M6624">
        <v>21.99</v>
      </c>
      <c r="N6624" t="s">
        <v>6099</v>
      </c>
      <c r="O6624" t="s">
        <v>460</v>
      </c>
    </row>
    <row r="6625" spans="1:15" x14ac:dyDescent="0.3">
      <c r="A6625">
        <v>187260</v>
      </c>
      <c r="B6625">
        <v>122</v>
      </c>
      <c r="C6625" t="s">
        <v>552</v>
      </c>
      <c r="D6625" t="s">
        <v>3010</v>
      </c>
      <c r="E6625" t="s">
        <v>4262</v>
      </c>
      <c r="F6625" s="440">
        <v>45993</v>
      </c>
      <c r="G6625">
        <v>17504</v>
      </c>
      <c r="H6625" t="s">
        <v>6132</v>
      </c>
      <c r="I6625" t="s">
        <v>6102</v>
      </c>
      <c r="J6625">
        <v>2</v>
      </c>
      <c r="K6625" t="s">
        <v>5613</v>
      </c>
      <c r="L6625">
        <v>47.6</v>
      </c>
      <c r="M6625">
        <v>23.8</v>
      </c>
      <c r="N6625" t="s">
        <v>6099</v>
      </c>
      <c r="O6625" t="s">
        <v>460</v>
      </c>
    </row>
    <row r="6626" spans="1:15" x14ac:dyDescent="0.3">
      <c r="A6626">
        <v>187260</v>
      </c>
      <c r="B6626">
        <v>122</v>
      </c>
      <c r="C6626" t="s">
        <v>552</v>
      </c>
      <c r="D6626" t="s">
        <v>3010</v>
      </c>
      <c r="E6626" t="s">
        <v>4262</v>
      </c>
      <c r="F6626" s="440">
        <v>45993</v>
      </c>
      <c r="G6626">
        <v>21665</v>
      </c>
      <c r="H6626" t="s">
        <v>6096</v>
      </c>
      <c r="I6626" t="s">
        <v>6097</v>
      </c>
      <c r="J6626">
        <v>4</v>
      </c>
      <c r="K6626" t="s">
        <v>5613</v>
      </c>
      <c r="L6626">
        <v>134</v>
      </c>
      <c r="M6626">
        <v>33.5</v>
      </c>
      <c r="N6626" t="s">
        <v>6099</v>
      </c>
      <c r="O6626" t="s">
        <v>460</v>
      </c>
    </row>
    <row r="6627" spans="1:15" x14ac:dyDescent="0.3">
      <c r="A6627">
        <v>187260</v>
      </c>
      <c r="B6627">
        <v>122</v>
      </c>
      <c r="C6627" t="s">
        <v>552</v>
      </c>
      <c r="D6627" t="s">
        <v>3010</v>
      </c>
      <c r="E6627" t="s">
        <v>4262</v>
      </c>
      <c r="F6627" s="440">
        <v>45993</v>
      </c>
      <c r="G6627">
        <v>21423</v>
      </c>
      <c r="H6627" t="s">
        <v>6208</v>
      </c>
      <c r="I6627" t="s">
        <v>6097</v>
      </c>
      <c r="J6627">
        <v>4</v>
      </c>
      <c r="K6627" t="s">
        <v>5613</v>
      </c>
      <c r="L6627">
        <v>134</v>
      </c>
      <c r="M6627">
        <v>33.5</v>
      </c>
      <c r="N6627" t="s">
        <v>6099</v>
      </c>
      <c r="O6627" t="s">
        <v>460</v>
      </c>
    </row>
    <row r="6628" spans="1:15" x14ac:dyDescent="0.3">
      <c r="A6628">
        <v>186237</v>
      </c>
      <c r="B6628">
        <v>122</v>
      </c>
      <c r="C6628" t="s">
        <v>552</v>
      </c>
      <c r="D6628" t="s">
        <v>2746</v>
      </c>
      <c r="E6628" t="s">
        <v>4263</v>
      </c>
      <c r="F6628" s="440">
        <v>46011</v>
      </c>
      <c r="G6628">
        <v>27340</v>
      </c>
      <c r="H6628" t="s">
        <v>6118</v>
      </c>
      <c r="I6628" t="s">
        <v>4764</v>
      </c>
      <c r="J6628">
        <v>14</v>
      </c>
      <c r="K6628" t="s">
        <v>5605</v>
      </c>
      <c r="L6628">
        <v>750.68</v>
      </c>
      <c r="M6628">
        <v>53.62</v>
      </c>
      <c r="N6628" t="s">
        <v>4764</v>
      </c>
      <c r="O6628" t="s">
        <v>460</v>
      </c>
    </row>
    <row r="6629" spans="1:15" x14ac:dyDescent="0.3">
      <c r="A6629">
        <v>186237</v>
      </c>
      <c r="B6629">
        <v>122</v>
      </c>
      <c r="C6629" t="s">
        <v>552</v>
      </c>
      <c r="D6629" t="s">
        <v>2746</v>
      </c>
      <c r="E6629" t="s">
        <v>4263</v>
      </c>
      <c r="F6629" s="440">
        <v>46011</v>
      </c>
      <c r="G6629">
        <v>28315</v>
      </c>
      <c r="H6629" t="s">
        <v>6120</v>
      </c>
      <c r="I6629" t="s">
        <v>4764</v>
      </c>
      <c r="J6629">
        <v>7</v>
      </c>
      <c r="K6629" t="s">
        <v>5605</v>
      </c>
      <c r="L6629">
        <v>304.92</v>
      </c>
      <c r="M6629">
        <v>43.56</v>
      </c>
      <c r="N6629" t="s">
        <v>4764</v>
      </c>
      <c r="O6629" t="s">
        <v>460</v>
      </c>
    </row>
    <row r="6630" spans="1:15" x14ac:dyDescent="0.3">
      <c r="A6630">
        <v>186237</v>
      </c>
      <c r="B6630">
        <v>122</v>
      </c>
      <c r="C6630" t="s">
        <v>552</v>
      </c>
      <c r="D6630" t="s">
        <v>2746</v>
      </c>
      <c r="E6630" t="s">
        <v>4263</v>
      </c>
      <c r="F6630" s="440">
        <v>46011</v>
      </c>
      <c r="G6630">
        <v>28316</v>
      </c>
      <c r="H6630" t="s">
        <v>6119</v>
      </c>
      <c r="I6630" t="s">
        <v>4764</v>
      </c>
      <c r="J6630">
        <v>3</v>
      </c>
      <c r="K6630" t="s">
        <v>5605</v>
      </c>
      <c r="L6630">
        <v>117.15</v>
      </c>
      <c r="M6630">
        <v>39.049999999999997</v>
      </c>
      <c r="N6630" t="s">
        <v>4764</v>
      </c>
      <c r="O6630" t="s">
        <v>460</v>
      </c>
    </row>
    <row r="6631" spans="1:15" x14ac:dyDescent="0.3">
      <c r="A6631">
        <v>186236</v>
      </c>
      <c r="B6631">
        <v>122</v>
      </c>
      <c r="C6631" t="s">
        <v>552</v>
      </c>
      <c r="D6631" t="s">
        <v>2865</v>
      </c>
      <c r="E6631" t="s">
        <v>4264</v>
      </c>
      <c r="F6631" s="440">
        <v>46010</v>
      </c>
      <c r="G6631">
        <v>27692</v>
      </c>
      <c r="H6631" t="s">
        <v>5895</v>
      </c>
      <c r="I6631" t="s">
        <v>6085</v>
      </c>
      <c r="J6631">
        <v>20</v>
      </c>
      <c r="K6631" t="s">
        <v>5598</v>
      </c>
      <c r="L6631">
        <v>2240</v>
      </c>
      <c r="M6631">
        <v>112</v>
      </c>
      <c r="N6631" t="s">
        <v>6085</v>
      </c>
      <c r="O6631" t="s">
        <v>460</v>
      </c>
    </row>
    <row r="6632" spans="1:15" x14ac:dyDescent="0.3">
      <c r="A6632">
        <v>186234</v>
      </c>
      <c r="B6632">
        <v>122</v>
      </c>
      <c r="C6632" t="s">
        <v>552</v>
      </c>
      <c r="D6632" t="s">
        <v>2758</v>
      </c>
      <c r="E6632" t="s">
        <v>4265</v>
      </c>
      <c r="F6632" s="440">
        <v>46012</v>
      </c>
      <c r="G6632">
        <v>28220</v>
      </c>
      <c r="H6632" t="s">
        <v>6126</v>
      </c>
      <c r="I6632" t="s">
        <v>6085</v>
      </c>
      <c r="J6632">
        <v>5</v>
      </c>
      <c r="K6632" t="s">
        <v>5598</v>
      </c>
      <c r="L6632">
        <v>135</v>
      </c>
      <c r="M6632">
        <v>27</v>
      </c>
      <c r="N6632" t="s">
        <v>6085</v>
      </c>
      <c r="O6632" t="s">
        <v>460</v>
      </c>
    </row>
    <row r="6633" spans="1:15" x14ac:dyDescent="0.3">
      <c r="A6633">
        <v>186234</v>
      </c>
      <c r="B6633">
        <v>122</v>
      </c>
      <c r="C6633" t="s">
        <v>552</v>
      </c>
      <c r="D6633" t="s">
        <v>2758</v>
      </c>
      <c r="E6633" t="s">
        <v>4265</v>
      </c>
      <c r="F6633" s="440">
        <v>46012</v>
      </c>
      <c r="G6633">
        <v>28221</v>
      </c>
      <c r="H6633" t="s">
        <v>6124</v>
      </c>
      <c r="I6633" t="s">
        <v>6085</v>
      </c>
      <c r="J6633">
        <v>5</v>
      </c>
      <c r="K6633" t="s">
        <v>5598</v>
      </c>
      <c r="L6633">
        <v>175</v>
      </c>
      <c r="M6633">
        <v>35</v>
      </c>
      <c r="N6633" t="s">
        <v>6085</v>
      </c>
      <c r="O6633" t="s">
        <v>460</v>
      </c>
    </row>
    <row r="6634" spans="1:15" x14ac:dyDescent="0.3">
      <c r="A6634">
        <v>186234</v>
      </c>
      <c r="B6634">
        <v>122</v>
      </c>
      <c r="C6634" t="s">
        <v>552</v>
      </c>
      <c r="D6634" t="s">
        <v>2758</v>
      </c>
      <c r="E6634" t="s">
        <v>4265</v>
      </c>
      <c r="F6634" s="440">
        <v>46012</v>
      </c>
      <c r="G6634">
        <v>28222</v>
      </c>
      <c r="H6634" t="s">
        <v>6125</v>
      </c>
      <c r="I6634" t="s">
        <v>6085</v>
      </c>
      <c r="J6634">
        <v>5</v>
      </c>
      <c r="K6634" t="s">
        <v>5598</v>
      </c>
      <c r="L6634">
        <v>210</v>
      </c>
      <c r="M6634">
        <v>42</v>
      </c>
      <c r="N6634" t="s">
        <v>6085</v>
      </c>
      <c r="O6634" t="s">
        <v>460</v>
      </c>
    </row>
    <row r="6635" spans="1:15" x14ac:dyDescent="0.3">
      <c r="A6635">
        <v>186232</v>
      </c>
      <c r="B6635">
        <v>122</v>
      </c>
      <c r="C6635" t="s">
        <v>552</v>
      </c>
      <c r="D6635" t="s">
        <v>2806</v>
      </c>
      <c r="E6635" t="s">
        <v>4266</v>
      </c>
      <c r="F6635" s="440">
        <v>46009</v>
      </c>
      <c r="G6635">
        <v>24986</v>
      </c>
      <c r="H6635" t="s">
        <v>5835</v>
      </c>
      <c r="I6635" t="s">
        <v>6085</v>
      </c>
      <c r="J6635">
        <v>3</v>
      </c>
      <c r="K6635" t="s">
        <v>6157</v>
      </c>
      <c r="L6635">
        <v>514.79999999999995</v>
      </c>
      <c r="M6635">
        <v>171.6</v>
      </c>
      <c r="N6635" t="s">
        <v>6085</v>
      </c>
      <c r="O6635" t="s">
        <v>460</v>
      </c>
    </row>
    <row r="6636" spans="1:15" x14ac:dyDescent="0.3">
      <c r="A6636">
        <v>186230</v>
      </c>
      <c r="B6636">
        <v>122</v>
      </c>
      <c r="C6636" t="s">
        <v>552</v>
      </c>
      <c r="D6636" t="s">
        <v>2715</v>
      </c>
      <c r="E6636" t="s">
        <v>4267</v>
      </c>
      <c r="F6636" s="440">
        <v>46009</v>
      </c>
      <c r="G6636">
        <v>19166</v>
      </c>
      <c r="H6636" t="s">
        <v>5892</v>
      </c>
      <c r="I6636" t="s">
        <v>6085</v>
      </c>
      <c r="J6636">
        <v>40</v>
      </c>
      <c r="K6636" t="s">
        <v>5613</v>
      </c>
      <c r="L6636">
        <v>814</v>
      </c>
      <c r="M6636">
        <v>20.350000000000001</v>
      </c>
      <c r="N6636" t="s">
        <v>6085</v>
      </c>
      <c r="O6636" t="s">
        <v>460</v>
      </c>
    </row>
    <row r="6637" spans="1:15" x14ac:dyDescent="0.3">
      <c r="A6637">
        <v>186230</v>
      </c>
      <c r="B6637">
        <v>122</v>
      </c>
      <c r="C6637" t="s">
        <v>552</v>
      </c>
      <c r="D6637" t="s">
        <v>2715</v>
      </c>
      <c r="E6637" t="s">
        <v>4267</v>
      </c>
      <c r="F6637" s="440">
        <v>46009</v>
      </c>
      <c r="G6637">
        <v>21372</v>
      </c>
      <c r="H6637" t="s">
        <v>5704</v>
      </c>
      <c r="I6637" t="s">
        <v>6085</v>
      </c>
      <c r="J6637">
        <v>33</v>
      </c>
      <c r="K6637" t="s">
        <v>5613</v>
      </c>
      <c r="L6637">
        <v>1023</v>
      </c>
      <c r="M6637">
        <v>31</v>
      </c>
      <c r="N6637" t="s">
        <v>6085</v>
      </c>
      <c r="O6637" t="s">
        <v>460</v>
      </c>
    </row>
    <row r="6638" spans="1:15" x14ac:dyDescent="0.3">
      <c r="A6638">
        <v>186230</v>
      </c>
      <c r="B6638">
        <v>122</v>
      </c>
      <c r="C6638" t="s">
        <v>552</v>
      </c>
      <c r="D6638" t="s">
        <v>2715</v>
      </c>
      <c r="E6638" t="s">
        <v>4267</v>
      </c>
      <c r="F6638" s="440">
        <v>46009</v>
      </c>
      <c r="G6638">
        <v>28384</v>
      </c>
      <c r="H6638" t="s">
        <v>5894</v>
      </c>
      <c r="I6638" t="s">
        <v>6085</v>
      </c>
      <c r="J6638">
        <v>20</v>
      </c>
      <c r="K6638" t="s">
        <v>5613</v>
      </c>
      <c r="L6638">
        <v>483</v>
      </c>
      <c r="M6638">
        <v>24.15</v>
      </c>
      <c r="N6638" t="s">
        <v>6085</v>
      </c>
      <c r="O6638" t="s">
        <v>460</v>
      </c>
    </row>
    <row r="6639" spans="1:15" x14ac:dyDescent="0.3">
      <c r="A6639">
        <v>186228</v>
      </c>
      <c r="B6639">
        <v>122</v>
      </c>
      <c r="C6639" t="s">
        <v>552</v>
      </c>
      <c r="D6639" t="s">
        <v>2761</v>
      </c>
      <c r="E6639" t="s">
        <v>4268</v>
      </c>
      <c r="F6639" s="440">
        <v>46007</v>
      </c>
      <c r="G6639">
        <v>19125</v>
      </c>
      <c r="H6639" t="s">
        <v>5702</v>
      </c>
      <c r="I6639" t="s">
        <v>6085</v>
      </c>
      <c r="J6639">
        <v>3</v>
      </c>
      <c r="K6639" t="s">
        <v>5703</v>
      </c>
      <c r="L6639">
        <v>618.84</v>
      </c>
      <c r="M6639">
        <v>206.28</v>
      </c>
      <c r="N6639" t="s">
        <v>6085</v>
      </c>
      <c r="O6639" t="s">
        <v>460</v>
      </c>
    </row>
    <row r="6640" spans="1:15" x14ac:dyDescent="0.3">
      <c r="A6640">
        <v>186226</v>
      </c>
      <c r="B6640">
        <v>122</v>
      </c>
      <c r="C6640" t="s">
        <v>552</v>
      </c>
      <c r="D6640" t="s">
        <v>2868</v>
      </c>
      <c r="E6640" t="s">
        <v>4269</v>
      </c>
      <c r="F6640" s="440">
        <v>46008</v>
      </c>
      <c r="G6640">
        <v>19370</v>
      </c>
      <c r="H6640" t="s">
        <v>5695</v>
      </c>
      <c r="I6640" t="s">
        <v>6085</v>
      </c>
      <c r="J6640">
        <v>20.56</v>
      </c>
      <c r="K6640" t="s">
        <v>5598</v>
      </c>
      <c r="L6640">
        <v>1816.06</v>
      </c>
      <c r="M6640">
        <v>88.329767000000004</v>
      </c>
      <c r="N6640" t="s">
        <v>6085</v>
      </c>
      <c r="O6640" t="s">
        <v>460</v>
      </c>
    </row>
    <row r="6641" spans="1:15" x14ac:dyDescent="0.3">
      <c r="A6641">
        <v>186226</v>
      </c>
      <c r="B6641">
        <v>122</v>
      </c>
      <c r="C6641" t="s">
        <v>552</v>
      </c>
      <c r="D6641" t="s">
        <v>2868</v>
      </c>
      <c r="E6641" t="s">
        <v>4269</v>
      </c>
      <c r="F6641" s="440">
        <v>46008</v>
      </c>
      <c r="G6641">
        <v>25868</v>
      </c>
      <c r="H6641" t="s">
        <v>5890</v>
      </c>
      <c r="I6641" t="s">
        <v>6085</v>
      </c>
      <c r="J6641">
        <v>2.63</v>
      </c>
      <c r="K6641" t="s">
        <v>5598</v>
      </c>
      <c r="L6641">
        <v>241.14</v>
      </c>
      <c r="M6641">
        <v>91.688213000000005</v>
      </c>
      <c r="N6641" t="s">
        <v>6085</v>
      </c>
      <c r="O6641" t="s">
        <v>460</v>
      </c>
    </row>
    <row r="6642" spans="1:15" x14ac:dyDescent="0.3">
      <c r="A6642">
        <v>186226</v>
      </c>
      <c r="B6642">
        <v>122</v>
      </c>
      <c r="C6642" t="s">
        <v>552</v>
      </c>
      <c r="D6642" t="s">
        <v>2868</v>
      </c>
      <c r="E6642" t="s">
        <v>4269</v>
      </c>
      <c r="F6642" s="440">
        <v>46008</v>
      </c>
      <c r="G6642">
        <v>26596</v>
      </c>
      <c r="H6642" t="s">
        <v>5891</v>
      </c>
      <c r="I6642" t="s">
        <v>6085</v>
      </c>
      <c r="J6642">
        <v>3.3</v>
      </c>
      <c r="K6642" t="s">
        <v>5598</v>
      </c>
      <c r="L6642">
        <v>307.64999999999998</v>
      </c>
      <c r="M6642">
        <v>93.227272999999997</v>
      </c>
      <c r="N6642" t="s">
        <v>6085</v>
      </c>
      <c r="O6642" t="s">
        <v>460</v>
      </c>
    </row>
    <row r="6643" spans="1:15" x14ac:dyDescent="0.3">
      <c r="A6643">
        <v>186224</v>
      </c>
      <c r="B6643">
        <v>122</v>
      </c>
      <c r="C6643" t="s">
        <v>552</v>
      </c>
      <c r="D6643" t="s">
        <v>2382</v>
      </c>
      <c r="E6643" t="s">
        <v>4270</v>
      </c>
      <c r="F6643" s="440">
        <v>46007</v>
      </c>
      <c r="G6643">
        <v>17344</v>
      </c>
      <c r="H6643" t="s">
        <v>6428</v>
      </c>
      <c r="I6643" t="s">
        <v>6097</v>
      </c>
      <c r="J6643">
        <v>6</v>
      </c>
      <c r="K6643" t="s">
        <v>5668</v>
      </c>
      <c r="L6643">
        <v>342</v>
      </c>
      <c r="M6643">
        <v>57</v>
      </c>
      <c r="O6643" t="s">
        <v>460</v>
      </c>
    </row>
    <row r="6644" spans="1:15" x14ac:dyDescent="0.3">
      <c r="A6644">
        <v>186222</v>
      </c>
      <c r="B6644">
        <v>122</v>
      </c>
      <c r="C6644" t="s">
        <v>552</v>
      </c>
      <c r="D6644" t="s">
        <v>2871</v>
      </c>
      <c r="E6644" t="s">
        <v>1502</v>
      </c>
      <c r="F6644" s="440">
        <v>46008</v>
      </c>
      <c r="G6644">
        <v>26336</v>
      </c>
      <c r="H6644" t="s">
        <v>5701</v>
      </c>
      <c r="I6644" t="s">
        <v>6085</v>
      </c>
      <c r="J6644">
        <v>150</v>
      </c>
      <c r="K6644" t="s">
        <v>5613</v>
      </c>
      <c r="L6644">
        <v>900</v>
      </c>
      <c r="M6644">
        <v>6</v>
      </c>
      <c r="N6644" t="s">
        <v>6085</v>
      </c>
      <c r="O6644" t="s">
        <v>460</v>
      </c>
    </row>
    <row r="6645" spans="1:15" x14ac:dyDescent="0.3">
      <c r="A6645">
        <v>186222</v>
      </c>
      <c r="B6645">
        <v>122</v>
      </c>
      <c r="C6645" t="s">
        <v>552</v>
      </c>
      <c r="D6645" t="s">
        <v>2871</v>
      </c>
      <c r="E6645" t="s">
        <v>1502</v>
      </c>
      <c r="F6645" s="440">
        <v>46008</v>
      </c>
      <c r="G6645">
        <v>25429</v>
      </c>
      <c r="H6645" t="s">
        <v>5640</v>
      </c>
      <c r="I6645" t="s">
        <v>6085</v>
      </c>
      <c r="J6645">
        <v>200</v>
      </c>
      <c r="K6645" t="s">
        <v>5613</v>
      </c>
      <c r="L6645">
        <v>1200</v>
      </c>
      <c r="M6645">
        <v>6</v>
      </c>
      <c r="N6645" t="s">
        <v>6085</v>
      </c>
      <c r="O6645" t="s">
        <v>460</v>
      </c>
    </row>
    <row r="6646" spans="1:15" x14ac:dyDescent="0.3">
      <c r="A6646">
        <v>186220</v>
      </c>
      <c r="B6646">
        <v>122</v>
      </c>
      <c r="C6646" t="s">
        <v>552</v>
      </c>
      <c r="D6646" t="s">
        <v>3093</v>
      </c>
      <c r="E6646" t="s">
        <v>4271</v>
      </c>
      <c r="F6646" s="440">
        <v>46007</v>
      </c>
      <c r="G6646">
        <v>27399</v>
      </c>
      <c r="H6646" t="s">
        <v>5708</v>
      </c>
      <c r="I6646" t="s">
        <v>6085</v>
      </c>
      <c r="J6646">
        <v>10</v>
      </c>
      <c r="K6646" t="s">
        <v>5605</v>
      </c>
      <c r="L6646">
        <v>900</v>
      </c>
      <c r="M6646">
        <v>90</v>
      </c>
      <c r="N6646" t="s">
        <v>6085</v>
      </c>
      <c r="O6646" t="s">
        <v>460</v>
      </c>
    </row>
    <row r="6647" spans="1:15" x14ac:dyDescent="0.3">
      <c r="A6647">
        <v>186218</v>
      </c>
      <c r="B6647">
        <v>122</v>
      </c>
      <c r="C6647" t="s">
        <v>552</v>
      </c>
      <c r="D6647" t="s">
        <v>4147</v>
      </c>
      <c r="E6647" t="s">
        <v>4272</v>
      </c>
      <c r="F6647" s="440">
        <v>45995</v>
      </c>
      <c r="G6647">
        <v>19623</v>
      </c>
      <c r="H6647" t="s">
        <v>5929</v>
      </c>
      <c r="I6647" t="s">
        <v>6085</v>
      </c>
      <c r="J6647">
        <v>7</v>
      </c>
      <c r="K6647" t="s">
        <v>5598</v>
      </c>
      <c r="L6647">
        <v>35</v>
      </c>
      <c r="M6647">
        <v>5</v>
      </c>
      <c r="N6647" t="s">
        <v>6085</v>
      </c>
      <c r="O6647" t="s">
        <v>460</v>
      </c>
    </row>
    <row r="6648" spans="1:15" x14ac:dyDescent="0.3">
      <c r="A6648">
        <v>186218</v>
      </c>
      <c r="B6648">
        <v>122</v>
      </c>
      <c r="C6648" t="s">
        <v>552</v>
      </c>
      <c r="D6648" t="s">
        <v>4147</v>
      </c>
      <c r="E6648" t="s">
        <v>4272</v>
      </c>
      <c r="F6648" s="440">
        <v>45995</v>
      </c>
      <c r="G6648">
        <v>19654</v>
      </c>
      <c r="H6648" t="s">
        <v>5917</v>
      </c>
      <c r="I6648" t="s">
        <v>6085</v>
      </c>
      <c r="J6648">
        <v>1</v>
      </c>
      <c r="K6648" t="s">
        <v>5598</v>
      </c>
      <c r="L6648">
        <v>1.75</v>
      </c>
      <c r="M6648">
        <v>1.75</v>
      </c>
      <c r="N6648" t="s">
        <v>6085</v>
      </c>
      <c r="O6648" t="s">
        <v>460</v>
      </c>
    </row>
    <row r="6649" spans="1:15" x14ac:dyDescent="0.3">
      <c r="A6649">
        <v>186218</v>
      </c>
      <c r="B6649">
        <v>122</v>
      </c>
      <c r="C6649" t="s">
        <v>552</v>
      </c>
      <c r="D6649" t="s">
        <v>4147</v>
      </c>
      <c r="E6649" t="s">
        <v>4272</v>
      </c>
      <c r="F6649" s="440">
        <v>45995</v>
      </c>
      <c r="G6649">
        <v>19701</v>
      </c>
      <c r="H6649" t="s">
        <v>5980</v>
      </c>
      <c r="I6649" t="s">
        <v>6085</v>
      </c>
      <c r="J6649">
        <v>0.5</v>
      </c>
      <c r="K6649" t="s">
        <v>5598</v>
      </c>
      <c r="L6649">
        <v>7.5</v>
      </c>
      <c r="M6649">
        <v>15</v>
      </c>
      <c r="N6649" t="s">
        <v>6085</v>
      </c>
      <c r="O6649" t="s">
        <v>460</v>
      </c>
    </row>
    <row r="6650" spans="1:15" x14ac:dyDescent="0.3">
      <c r="A6650">
        <v>186218</v>
      </c>
      <c r="B6650">
        <v>122</v>
      </c>
      <c r="C6650" t="s">
        <v>552</v>
      </c>
      <c r="D6650" t="s">
        <v>4147</v>
      </c>
      <c r="E6650" t="s">
        <v>4272</v>
      </c>
      <c r="F6650" s="440">
        <v>45995</v>
      </c>
      <c r="G6650">
        <v>19721</v>
      </c>
      <c r="H6650" t="s">
        <v>5952</v>
      </c>
      <c r="I6650" t="s">
        <v>6085</v>
      </c>
      <c r="J6650">
        <v>2</v>
      </c>
      <c r="K6650" t="s">
        <v>5598</v>
      </c>
      <c r="L6650">
        <v>70</v>
      </c>
      <c r="M6650">
        <v>35</v>
      </c>
      <c r="N6650" t="s">
        <v>6085</v>
      </c>
      <c r="O6650" t="s">
        <v>460</v>
      </c>
    </row>
    <row r="6651" spans="1:15" x14ac:dyDescent="0.3">
      <c r="A6651">
        <v>186218</v>
      </c>
      <c r="B6651">
        <v>122</v>
      </c>
      <c r="C6651" t="s">
        <v>552</v>
      </c>
      <c r="D6651" t="s">
        <v>4147</v>
      </c>
      <c r="E6651" t="s">
        <v>4272</v>
      </c>
      <c r="F6651" s="440">
        <v>45995</v>
      </c>
      <c r="G6651">
        <v>19846</v>
      </c>
      <c r="H6651" t="s">
        <v>6060</v>
      </c>
      <c r="I6651" t="s">
        <v>6085</v>
      </c>
      <c r="J6651">
        <v>0.5</v>
      </c>
      <c r="K6651" t="s">
        <v>5598</v>
      </c>
      <c r="L6651">
        <v>8.75</v>
      </c>
      <c r="M6651">
        <v>17.5</v>
      </c>
      <c r="N6651" t="s">
        <v>6085</v>
      </c>
      <c r="O6651" t="s">
        <v>460</v>
      </c>
    </row>
    <row r="6652" spans="1:15" x14ac:dyDescent="0.3">
      <c r="A6652">
        <v>186218</v>
      </c>
      <c r="B6652">
        <v>122</v>
      </c>
      <c r="C6652" t="s">
        <v>552</v>
      </c>
      <c r="D6652" t="s">
        <v>4147</v>
      </c>
      <c r="E6652" t="s">
        <v>4272</v>
      </c>
      <c r="F6652" s="440">
        <v>45995</v>
      </c>
      <c r="G6652">
        <v>23096</v>
      </c>
      <c r="H6652" t="s">
        <v>5941</v>
      </c>
      <c r="I6652" t="s">
        <v>6085</v>
      </c>
      <c r="J6652">
        <v>90</v>
      </c>
      <c r="K6652" t="s">
        <v>5613</v>
      </c>
      <c r="L6652">
        <v>52.2</v>
      </c>
      <c r="M6652">
        <v>0.57999999999999996</v>
      </c>
      <c r="N6652" t="s">
        <v>6085</v>
      </c>
      <c r="O6652" t="s">
        <v>460</v>
      </c>
    </row>
    <row r="6653" spans="1:15" x14ac:dyDescent="0.3">
      <c r="A6653">
        <v>186218</v>
      </c>
      <c r="B6653">
        <v>122</v>
      </c>
      <c r="C6653" t="s">
        <v>552</v>
      </c>
      <c r="D6653" t="s">
        <v>4147</v>
      </c>
      <c r="E6653" t="s">
        <v>4272</v>
      </c>
      <c r="F6653" s="440">
        <v>45995</v>
      </c>
      <c r="G6653">
        <v>23186</v>
      </c>
      <c r="H6653" t="s">
        <v>5955</v>
      </c>
      <c r="I6653" t="s">
        <v>6085</v>
      </c>
      <c r="J6653">
        <v>20</v>
      </c>
      <c r="K6653" t="s">
        <v>5598</v>
      </c>
      <c r="L6653">
        <v>62.6</v>
      </c>
      <c r="M6653">
        <v>3.13</v>
      </c>
      <c r="N6653" t="s">
        <v>6085</v>
      </c>
      <c r="O6653" t="s">
        <v>460</v>
      </c>
    </row>
    <row r="6654" spans="1:15" x14ac:dyDescent="0.3">
      <c r="A6654">
        <v>186218</v>
      </c>
      <c r="B6654">
        <v>122</v>
      </c>
      <c r="C6654" t="s">
        <v>552</v>
      </c>
      <c r="D6654" t="s">
        <v>4147</v>
      </c>
      <c r="E6654" t="s">
        <v>4272</v>
      </c>
      <c r="F6654" s="440">
        <v>45995</v>
      </c>
      <c r="G6654">
        <v>23335</v>
      </c>
      <c r="H6654" t="s">
        <v>6323</v>
      </c>
      <c r="I6654" t="s">
        <v>6085</v>
      </c>
      <c r="J6654">
        <v>2</v>
      </c>
      <c r="K6654" t="s">
        <v>5598</v>
      </c>
      <c r="L6654">
        <v>46.26</v>
      </c>
      <c r="M6654">
        <v>23.13</v>
      </c>
      <c r="N6654" t="s">
        <v>6085</v>
      </c>
      <c r="O6654" t="s">
        <v>460</v>
      </c>
    </row>
    <row r="6655" spans="1:15" x14ac:dyDescent="0.3">
      <c r="A6655">
        <v>186218</v>
      </c>
      <c r="B6655">
        <v>122</v>
      </c>
      <c r="C6655" t="s">
        <v>552</v>
      </c>
      <c r="D6655" t="s">
        <v>4147</v>
      </c>
      <c r="E6655" t="s">
        <v>4272</v>
      </c>
      <c r="F6655" s="440">
        <v>45995</v>
      </c>
      <c r="G6655">
        <v>23359</v>
      </c>
      <c r="H6655" t="s">
        <v>5939</v>
      </c>
      <c r="I6655" t="s">
        <v>6085</v>
      </c>
      <c r="J6655">
        <v>25</v>
      </c>
      <c r="K6655" t="s">
        <v>5598</v>
      </c>
      <c r="L6655">
        <v>72</v>
      </c>
      <c r="M6655">
        <v>2.88</v>
      </c>
      <c r="N6655" t="s">
        <v>6085</v>
      </c>
      <c r="O6655" t="s">
        <v>460</v>
      </c>
    </row>
    <row r="6656" spans="1:15" x14ac:dyDescent="0.3">
      <c r="A6656">
        <v>186218</v>
      </c>
      <c r="B6656">
        <v>122</v>
      </c>
      <c r="C6656" t="s">
        <v>552</v>
      </c>
      <c r="D6656" t="s">
        <v>4147</v>
      </c>
      <c r="E6656" t="s">
        <v>4272</v>
      </c>
      <c r="F6656" s="440">
        <v>45995</v>
      </c>
      <c r="G6656">
        <v>25647</v>
      </c>
      <c r="H6656" t="s">
        <v>5918</v>
      </c>
      <c r="I6656" t="s">
        <v>6085</v>
      </c>
      <c r="J6656">
        <v>0.5</v>
      </c>
      <c r="K6656" t="s">
        <v>5598</v>
      </c>
      <c r="L6656">
        <v>7.82</v>
      </c>
      <c r="M6656">
        <v>15.64</v>
      </c>
      <c r="N6656" t="s">
        <v>6085</v>
      </c>
      <c r="O6656" t="s">
        <v>460</v>
      </c>
    </row>
    <row r="6657" spans="1:15" x14ac:dyDescent="0.3">
      <c r="A6657">
        <v>186218</v>
      </c>
      <c r="B6657">
        <v>122</v>
      </c>
      <c r="C6657" t="s">
        <v>552</v>
      </c>
      <c r="D6657" t="s">
        <v>4147</v>
      </c>
      <c r="E6657" t="s">
        <v>4272</v>
      </c>
      <c r="F6657" s="440">
        <v>45995</v>
      </c>
      <c r="G6657">
        <v>23184</v>
      </c>
      <c r="H6657" t="s">
        <v>5956</v>
      </c>
      <c r="I6657" t="s">
        <v>6085</v>
      </c>
      <c r="J6657">
        <v>2</v>
      </c>
      <c r="K6657" t="s">
        <v>5598</v>
      </c>
      <c r="L6657">
        <v>17.5</v>
      </c>
      <c r="M6657">
        <v>8.75</v>
      </c>
      <c r="N6657" t="s">
        <v>6085</v>
      </c>
      <c r="O6657" t="s">
        <v>460</v>
      </c>
    </row>
    <row r="6658" spans="1:15" x14ac:dyDescent="0.3">
      <c r="A6658">
        <v>186216</v>
      </c>
      <c r="B6658">
        <v>122</v>
      </c>
      <c r="C6658" t="s">
        <v>552</v>
      </c>
      <c r="D6658" t="s">
        <v>2871</v>
      </c>
      <c r="E6658" t="s">
        <v>4273</v>
      </c>
      <c r="F6658" s="440">
        <v>46004</v>
      </c>
      <c r="G6658">
        <v>25429</v>
      </c>
      <c r="H6658" t="s">
        <v>5640</v>
      </c>
      <c r="I6658" t="s">
        <v>6085</v>
      </c>
      <c r="J6658">
        <v>100</v>
      </c>
      <c r="K6658" t="s">
        <v>5613</v>
      </c>
      <c r="L6658">
        <v>600</v>
      </c>
      <c r="M6658">
        <v>6</v>
      </c>
      <c r="N6658" t="s">
        <v>6085</v>
      </c>
      <c r="O6658" t="s">
        <v>460</v>
      </c>
    </row>
    <row r="6659" spans="1:15" x14ac:dyDescent="0.3">
      <c r="A6659">
        <v>186214</v>
      </c>
      <c r="B6659">
        <v>122</v>
      </c>
      <c r="C6659" t="s">
        <v>552</v>
      </c>
      <c r="D6659" t="s">
        <v>2861</v>
      </c>
      <c r="E6659" t="s">
        <v>4274</v>
      </c>
      <c r="F6659" s="440">
        <v>45992</v>
      </c>
      <c r="G6659">
        <v>28345</v>
      </c>
      <c r="H6659" t="s">
        <v>6465</v>
      </c>
      <c r="I6659" t="s">
        <v>6102</v>
      </c>
      <c r="J6659">
        <v>1</v>
      </c>
      <c r="K6659" t="s">
        <v>6146</v>
      </c>
      <c r="L6659">
        <v>583.41</v>
      </c>
      <c r="M6659">
        <v>583.41</v>
      </c>
      <c r="N6659" t="s">
        <v>6102</v>
      </c>
      <c r="O6659" t="s">
        <v>460</v>
      </c>
    </row>
    <row r="6660" spans="1:15" x14ac:dyDescent="0.3">
      <c r="A6660">
        <v>186212</v>
      </c>
      <c r="B6660">
        <v>122</v>
      </c>
      <c r="C6660" t="s">
        <v>552</v>
      </c>
      <c r="D6660" t="s">
        <v>2733</v>
      </c>
      <c r="E6660" t="s">
        <v>4275</v>
      </c>
      <c r="F6660" s="440">
        <v>46001</v>
      </c>
      <c r="G6660">
        <v>24507</v>
      </c>
      <c r="H6660" t="s">
        <v>6109</v>
      </c>
      <c r="I6660" t="s">
        <v>6097</v>
      </c>
      <c r="J6660">
        <v>6</v>
      </c>
      <c r="K6660" t="s">
        <v>5622</v>
      </c>
      <c r="L6660">
        <v>488.7</v>
      </c>
      <c r="M6660">
        <v>81.45</v>
      </c>
      <c r="N6660" t="s">
        <v>6107</v>
      </c>
      <c r="O6660" t="s">
        <v>460</v>
      </c>
    </row>
    <row r="6661" spans="1:15" x14ac:dyDescent="0.3">
      <c r="A6661">
        <v>186212</v>
      </c>
      <c r="B6661">
        <v>122</v>
      </c>
      <c r="C6661" t="s">
        <v>552</v>
      </c>
      <c r="D6661" t="s">
        <v>2733</v>
      </c>
      <c r="E6661" t="s">
        <v>4275</v>
      </c>
      <c r="F6661" s="440">
        <v>46001</v>
      </c>
      <c r="G6661">
        <v>24845</v>
      </c>
      <c r="H6661" t="s">
        <v>6106</v>
      </c>
      <c r="I6661" t="s">
        <v>6097</v>
      </c>
      <c r="J6661">
        <v>2</v>
      </c>
      <c r="K6661" t="s">
        <v>5622</v>
      </c>
      <c r="L6661">
        <v>240.3</v>
      </c>
      <c r="M6661">
        <v>120.15</v>
      </c>
      <c r="N6661" t="s">
        <v>6107</v>
      </c>
      <c r="O6661" t="s">
        <v>460</v>
      </c>
    </row>
    <row r="6662" spans="1:15" x14ac:dyDescent="0.3">
      <c r="A6662">
        <v>186212</v>
      </c>
      <c r="B6662">
        <v>122</v>
      </c>
      <c r="C6662" t="s">
        <v>552</v>
      </c>
      <c r="D6662" t="s">
        <v>2733</v>
      </c>
      <c r="E6662" t="s">
        <v>4275</v>
      </c>
      <c r="F6662" s="440">
        <v>46001</v>
      </c>
      <c r="G6662">
        <v>24514</v>
      </c>
      <c r="H6662" t="s">
        <v>6110</v>
      </c>
      <c r="I6662" t="s">
        <v>6097</v>
      </c>
      <c r="J6662">
        <v>8</v>
      </c>
      <c r="K6662" t="s">
        <v>5622</v>
      </c>
      <c r="L6662">
        <v>945.2</v>
      </c>
      <c r="M6662">
        <v>118.15</v>
      </c>
      <c r="N6662" t="s">
        <v>6107</v>
      </c>
      <c r="O6662" t="s">
        <v>460</v>
      </c>
    </row>
    <row r="6663" spans="1:15" x14ac:dyDescent="0.3">
      <c r="A6663">
        <v>186211</v>
      </c>
      <c r="B6663">
        <v>122</v>
      </c>
      <c r="C6663" t="s">
        <v>552</v>
      </c>
      <c r="D6663" t="s">
        <v>2702</v>
      </c>
      <c r="E6663" t="s">
        <v>4276</v>
      </c>
      <c r="F6663" s="440">
        <v>46001</v>
      </c>
      <c r="G6663">
        <v>20757</v>
      </c>
      <c r="H6663" t="s">
        <v>5609</v>
      </c>
      <c r="I6663" t="s">
        <v>6085</v>
      </c>
      <c r="J6663">
        <v>1</v>
      </c>
      <c r="K6663" t="s">
        <v>5610</v>
      </c>
      <c r="L6663">
        <v>80.5</v>
      </c>
      <c r="M6663">
        <v>80.5</v>
      </c>
      <c r="N6663" t="s">
        <v>6085</v>
      </c>
      <c r="O6663" t="s">
        <v>460</v>
      </c>
    </row>
    <row r="6664" spans="1:15" x14ac:dyDescent="0.3">
      <c r="A6664">
        <v>186211</v>
      </c>
      <c r="B6664">
        <v>122</v>
      </c>
      <c r="C6664" t="s">
        <v>552</v>
      </c>
      <c r="D6664" t="s">
        <v>2702</v>
      </c>
      <c r="E6664" t="s">
        <v>4276</v>
      </c>
      <c r="F6664" s="440">
        <v>46001</v>
      </c>
      <c r="G6664">
        <v>20809</v>
      </c>
      <c r="H6664" t="s">
        <v>5627</v>
      </c>
      <c r="I6664" t="s">
        <v>6085</v>
      </c>
      <c r="J6664">
        <v>10</v>
      </c>
      <c r="K6664" t="s">
        <v>5605</v>
      </c>
      <c r="L6664">
        <v>364</v>
      </c>
      <c r="M6664">
        <v>36.4</v>
      </c>
      <c r="N6664" t="s">
        <v>6085</v>
      </c>
      <c r="O6664" t="s">
        <v>460</v>
      </c>
    </row>
    <row r="6665" spans="1:15" x14ac:dyDescent="0.3">
      <c r="A6665">
        <v>186211</v>
      </c>
      <c r="B6665">
        <v>122</v>
      </c>
      <c r="C6665" t="s">
        <v>552</v>
      </c>
      <c r="D6665" t="s">
        <v>2702</v>
      </c>
      <c r="E6665" t="s">
        <v>4276</v>
      </c>
      <c r="F6665" s="440">
        <v>46001</v>
      </c>
      <c r="G6665">
        <v>19714</v>
      </c>
      <c r="H6665" t="s">
        <v>6040</v>
      </c>
      <c r="I6665" t="s">
        <v>6085</v>
      </c>
      <c r="J6665">
        <v>2</v>
      </c>
      <c r="K6665" t="s">
        <v>5605</v>
      </c>
      <c r="L6665">
        <v>48</v>
      </c>
      <c r="M6665">
        <v>24</v>
      </c>
      <c r="N6665" t="s">
        <v>6085</v>
      </c>
      <c r="O6665" t="s">
        <v>460</v>
      </c>
    </row>
    <row r="6666" spans="1:15" x14ac:dyDescent="0.3">
      <c r="A6666">
        <v>186211</v>
      </c>
      <c r="B6666">
        <v>122</v>
      </c>
      <c r="C6666" t="s">
        <v>552</v>
      </c>
      <c r="D6666" t="s">
        <v>2702</v>
      </c>
      <c r="E6666" t="s">
        <v>4276</v>
      </c>
      <c r="F6666" s="440">
        <v>46001</v>
      </c>
      <c r="G6666">
        <v>20301</v>
      </c>
      <c r="H6666" t="s">
        <v>5617</v>
      </c>
      <c r="I6666" t="s">
        <v>6085</v>
      </c>
      <c r="J6666">
        <v>7</v>
      </c>
      <c r="K6666" t="s">
        <v>5605</v>
      </c>
      <c r="L6666">
        <v>141.61000000000001</v>
      </c>
      <c r="M6666">
        <v>20.23</v>
      </c>
      <c r="N6666" t="s">
        <v>6085</v>
      </c>
      <c r="O6666" t="s">
        <v>460</v>
      </c>
    </row>
    <row r="6667" spans="1:15" x14ac:dyDescent="0.3">
      <c r="A6667">
        <v>186208</v>
      </c>
      <c r="B6667">
        <v>122</v>
      </c>
      <c r="C6667" t="s">
        <v>552</v>
      </c>
      <c r="D6667" t="s">
        <v>2725</v>
      </c>
      <c r="E6667" t="s">
        <v>4277</v>
      </c>
      <c r="F6667" s="440">
        <v>46000</v>
      </c>
      <c r="G6667">
        <v>18119</v>
      </c>
      <c r="H6667" t="s">
        <v>5802</v>
      </c>
      <c r="I6667" t="s">
        <v>4764</v>
      </c>
      <c r="J6667">
        <v>12</v>
      </c>
      <c r="K6667" t="s">
        <v>5601</v>
      </c>
      <c r="L6667">
        <v>2160</v>
      </c>
      <c r="M6667">
        <v>180</v>
      </c>
      <c r="N6667" t="s">
        <v>4764</v>
      </c>
      <c r="O6667" t="s">
        <v>460</v>
      </c>
    </row>
    <row r="6668" spans="1:15" x14ac:dyDescent="0.3">
      <c r="A6668">
        <v>186206</v>
      </c>
      <c r="B6668">
        <v>122</v>
      </c>
      <c r="C6668" t="s">
        <v>552</v>
      </c>
      <c r="D6668" t="s">
        <v>2727</v>
      </c>
      <c r="E6668" t="s">
        <v>4278</v>
      </c>
      <c r="F6668" s="440">
        <v>45999</v>
      </c>
      <c r="G6668">
        <v>26592</v>
      </c>
      <c r="H6668" t="s">
        <v>5717</v>
      </c>
      <c r="I6668" t="s">
        <v>6085</v>
      </c>
      <c r="J6668">
        <v>47.62</v>
      </c>
      <c r="K6668" t="s">
        <v>5598</v>
      </c>
      <c r="L6668">
        <v>1761.94</v>
      </c>
      <c r="M6668">
        <v>37</v>
      </c>
      <c r="N6668" t="s">
        <v>6085</v>
      </c>
      <c r="O6668" t="s">
        <v>460</v>
      </c>
    </row>
    <row r="6669" spans="1:15" x14ac:dyDescent="0.3">
      <c r="A6669">
        <v>186206</v>
      </c>
      <c r="B6669">
        <v>122</v>
      </c>
      <c r="C6669" t="s">
        <v>552</v>
      </c>
      <c r="D6669" t="s">
        <v>2727</v>
      </c>
      <c r="E6669" t="s">
        <v>4278</v>
      </c>
      <c r="F6669" s="440">
        <v>45999</v>
      </c>
      <c r="G6669">
        <v>26582</v>
      </c>
      <c r="H6669" t="s">
        <v>5711</v>
      </c>
      <c r="I6669" t="s">
        <v>6085</v>
      </c>
      <c r="J6669">
        <v>37.04</v>
      </c>
      <c r="K6669" t="s">
        <v>5598</v>
      </c>
      <c r="L6669">
        <v>4148.4799999999996</v>
      </c>
      <c r="M6669">
        <v>112</v>
      </c>
      <c r="N6669" t="s">
        <v>6085</v>
      </c>
      <c r="O6669" t="s">
        <v>460</v>
      </c>
    </row>
    <row r="6670" spans="1:15" x14ac:dyDescent="0.3">
      <c r="A6670">
        <v>186206</v>
      </c>
      <c r="B6670">
        <v>122</v>
      </c>
      <c r="C6670" t="s">
        <v>552</v>
      </c>
      <c r="D6670" t="s">
        <v>2727</v>
      </c>
      <c r="E6670" t="s">
        <v>4278</v>
      </c>
      <c r="F6670" s="440">
        <v>45999</v>
      </c>
      <c r="G6670">
        <v>26584</v>
      </c>
      <c r="H6670" t="s">
        <v>5713</v>
      </c>
      <c r="I6670" t="s">
        <v>6085</v>
      </c>
      <c r="J6670">
        <v>7.96</v>
      </c>
      <c r="K6670" t="s">
        <v>5598</v>
      </c>
      <c r="L6670">
        <v>644.76</v>
      </c>
      <c r="M6670">
        <v>81</v>
      </c>
      <c r="N6670" t="s">
        <v>6085</v>
      </c>
      <c r="O6670" t="s">
        <v>460</v>
      </c>
    </row>
    <row r="6671" spans="1:15" x14ac:dyDescent="0.3">
      <c r="A6671">
        <v>186206</v>
      </c>
      <c r="B6671">
        <v>122</v>
      </c>
      <c r="C6671" t="s">
        <v>552</v>
      </c>
      <c r="D6671" t="s">
        <v>2727</v>
      </c>
      <c r="E6671" t="s">
        <v>4278</v>
      </c>
      <c r="F6671" s="440">
        <v>45999</v>
      </c>
      <c r="G6671">
        <v>26580</v>
      </c>
      <c r="H6671" t="s">
        <v>5909</v>
      </c>
      <c r="I6671" t="s">
        <v>6085</v>
      </c>
      <c r="J6671">
        <v>13.34</v>
      </c>
      <c r="K6671" t="s">
        <v>5598</v>
      </c>
      <c r="L6671">
        <v>1320.66</v>
      </c>
      <c r="M6671">
        <v>99</v>
      </c>
      <c r="N6671" t="s">
        <v>6085</v>
      </c>
      <c r="O6671" t="s">
        <v>460</v>
      </c>
    </row>
    <row r="6672" spans="1:15" x14ac:dyDescent="0.3">
      <c r="A6672">
        <v>186205</v>
      </c>
      <c r="B6672">
        <v>122</v>
      </c>
      <c r="C6672" t="s">
        <v>552</v>
      </c>
      <c r="D6672" t="s">
        <v>2520</v>
      </c>
      <c r="E6672" t="s">
        <v>4279</v>
      </c>
      <c r="F6672" s="440">
        <v>45996</v>
      </c>
      <c r="G6672">
        <v>19787</v>
      </c>
      <c r="H6672" t="s">
        <v>5914</v>
      </c>
      <c r="I6672" t="s">
        <v>6085</v>
      </c>
      <c r="J6672">
        <v>46</v>
      </c>
      <c r="K6672" t="s">
        <v>5598</v>
      </c>
      <c r="L6672">
        <v>211.6</v>
      </c>
      <c r="M6672">
        <v>4.5999999999999996</v>
      </c>
      <c r="N6672" t="s">
        <v>6085</v>
      </c>
      <c r="O6672" t="s">
        <v>460</v>
      </c>
    </row>
    <row r="6673" spans="1:15" x14ac:dyDescent="0.3">
      <c r="A6673">
        <v>186205</v>
      </c>
      <c r="B6673">
        <v>122</v>
      </c>
      <c r="C6673" t="s">
        <v>552</v>
      </c>
      <c r="D6673" t="s">
        <v>2520</v>
      </c>
      <c r="E6673" t="s">
        <v>4279</v>
      </c>
      <c r="F6673" s="440">
        <v>45996</v>
      </c>
      <c r="G6673">
        <v>19621</v>
      </c>
      <c r="H6673" t="s">
        <v>5931</v>
      </c>
      <c r="I6673" t="s">
        <v>6085</v>
      </c>
      <c r="J6673">
        <v>4</v>
      </c>
      <c r="K6673" t="s">
        <v>5598</v>
      </c>
      <c r="L6673">
        <v>9</v>
      </c>
      <c r="M6673">
        <v>2.25</v>
      </c>
      <c r="N6673" t="s">
        <v>6085</v>
      </c>
      <c r="O6673" t="s">
        <v>460</v>
      </c>
    </row>
    <row r="6674" spans="1:15" x14ac:dyDescent="0.3">
      <c r="A6674">
        <v>186205</v>
      </c>
      <c r="B6674">
        <v>122</v>
      </c>
      <c r="C6674" t="s">
        <v>552</v>
      </c>
      <c r="D6674" t="s">
        <v>2520</v>
      </c>
      <c r="E6674" t="s">
        <v>4279</v>
      </c>
      <c r="F6674" s="440">
        <v>45996</v>
      </c>
      <c r="G6674">
        <v>19589</v>
      </c>
      <c r="H6674" t="s">
        <v>5943</v>
      </c>
      <c r="I6674" t="s">
        <v>6085</v>
      </c>
      <c r="J6674">
        <v>2</v>
      </c>
      <c r="K6674" t="s">
        <v>5598</v>
      </c>
      <c r="L6674">
        <v>6.6</v>
      </c>
      <c r="M6674">
        <v>3.3</v>
      </c>
      <c r="N6674" t="s">
        <v>6085</v>
      </c>
      <c r="O6674" t="s">
        <v>460</v>
      </c>
    </row>
    <row r="6675" spans="1:15" x14ac:dyDescent="0.3">
      <c r="A6675">
        <v>186205</v>
      </c>
      <c r="B6675">
        <v>122</v>
      </c>
      <c r="C6675" t="s">
        <v>552</v>
      </c>
      <c r="D6675" t="s">
        <v>2520</v>
      </c>
      <c r="E6675" t="s">
        <v>4279</v>
      </c>
      <c r="F6675" s="440">
        <v>45996</v>
      </c>
      <c r="G6675">
        <v>19505</v>
      </c>
      <c r="H6675" t="s">
        <v>5978</v>
      </c>
      <c r="I6675" t="s">
        <v>6085</v>
      </c>
      <c r="J6675">
        <v>1</v>
      </c>
      <c r="K6675" t="s">
        <v>5598</v>
      </c>
      <c r="L6675">
        <v>4.8</v>
      </c>
      <c r="M6675">
        <v>4.8</v>
      </c>
      <c r="N6675" t="s">
        <v>6085</v>
      </c>
      <c r="O6675" t="s">
        <v>460</v>
      </c>
    </row>
    <row r="6676" spans="1:15" x14ac:dyDescent="0.3">
      <c r="A6676">
        <v>186205</v>
      </c>
      <c r="B6676">
        <v>122</v>
      </c>
      <c r="C6676" t="s">
        <v>552</v>
      </c>
      <c r="D6676" t="s">
        <v>2520</v>
      </c>
      <c r="E6676" t="s">
        <v>4279</v>
      </c>
      <c r="F6676" s="440">
        <v>45996</v>
      </c>
      <c r="G6676">
        <v>19575</v>
      </c>
      <c r="H6676" t="s">
        <v>5944</v>
      </c>
      <c r="I6676" t="s">
        <v>6085</v>
      </c>
      <c r="J6676">
        <v>1</v>
      </c>
      <c r="K6676" t="s">
        <v>5598</v>
      </c>
      <c r="L6676">
        <v>27</v>
      </c>
      <c r="M6676">
        <v>27</v>
      </c>
      <c r="N6676" t="s">
        <v>6085</v>
      </c>
      <c r="O6676" t="s">
        <v>460</v>
      </c>
    </row>
    <row r="6677" spans="1:15" x14ac:dyDescent="0.3">
      <c r="A6677">
        <v>186205</v>
      </c>
      <c r="B6677">
        <v>122</v>
      </c>
      <c r="C6677" t="s">
        <v>552</v>
      </c>
      <c r="D6677" t="s">
        <v>2520</v>
      </c>
      <c r="E6677" t="s">
        <v>4279</v>
      </c>
      <c r="F6677" s="440">
        <v>45996</v>
      </c>
      <c r="G6677">
        <v>19465</v>
      </c>
      <c r="H6677" t="s">
        <v>5953</v>
      </c>
      <c r="I6677" t="s">
        <v>6085</v>
      </c>
      <c r="J6677">
        <v>1</v>
      </c>
      <c r="K6677" t="s">
        <v>5598</v>
      </c>
      <c r="L6677">
        <v>4.2</v>
      </c>
      <c r="M6677">
        <v>4.2</v>
      </c>
      <c r="N6677" t="s">
        <v>6085</v>
      </c>
      <c r="O6677" t="s">
        <v>460</v>
      </c>
    </row>
    <row r="6678" spans="1:15" x14ac:dyDescent="0.3">
      <c r="A6678">
        <v>186205</v>
      </c>
      <c r="B6678">
        <v>122</v>
      </c>
      <c r="C6678" t="s">
        <v>552</v>
      </c>
      <c r="D6678" t="s">
        <v>2520</v>
      </c>
      <c r="E6678" t="s">
        <v>4279</v>
      </c>
      <c r="F6678" s="440">
        <v>45996</v>
      </c>
      <c r="G6678">
        <v>19480</v>
      </c>
      <c r="H6678" t="s">
        <v>5936</v>
      </c>
      <c r="I6678" t="s">
        <v>6085</v>
      </c>
      <c r="J6678">
        <v>1</v>
      </c>
      <c r="K6678" t="s">
        <v>5598</v>
      </c>
      <c r="L6678">
        <v>11.5</v>
      </c>
      <c r="M6678">
        <v>11.5</v>
      </c>
      <c r="N6678" t="s">
        <v>6085</v>
      </c>
      <c r="O6678" t="s">
        <v>460</v>
      </c>
    </row>
    <row r="6679" spans="1:15" x14ac:dyDescent="0.3">
      <c r="A6679">
        <v>186205</v>
      </c>
      <c r="B6679">
        <v>122</v>
      </c>
      <c r="C6679" t="s">
        <v>552</v>
      </c>
      <c r="D6679" t="s">
        <v>2520</v>
      </c>
      <c r="E6679" t="s">
        <v>4279</v>
      </c>
      <c r="F6679" s="440">
        <v>45996</v>
      </c>
      <c r="G6679">
        <v>19488</v>
      </c>
      <c r="H6679" t="s">
        <v>5930</v>
      </c>
      <c r="I6679" t="s">
        <v>6085</v>
      </c>
      <c r="J6679">
        <v>1</v>
      </c>
      <c r="K6679" t="s">
        <v>5598</v>
      </c>
      <c r="L6679">
        <v>11</v>
      </c>
      <c r="M6679">
        <v>11</v>
      </c>
      <c r="N6679" t="s">
        <v>6085</v>
      </c>
      <c r="O6679" t="s">
        <v>460</v>
      </c>
    </row>
    <row r="6680" spans="1:15" x14ac:dyDescent="0.3">
      <c r="A6680">
        <v>186205</v>
      </c>
      <c r="B6680">
        <v>122</v>
      </c>
      <c r="C6680" t="s">
        <v>552</v>
      </c>
      <c r="D6680" t="s">
        <v>2520</v>
      </c>
      <c r="E6680" t="s">
        <v>4279</v>
      </c>
      <c r="F6680" s="440">
        <v>45996</v>
      </c>
      <c r="G6680">
        <v>19498</v>
      </c>
      <c r="H6680" t="s">
        <v>5979</v>
      </c>
      <c r="I6680" t="s">
        <v>6085</v>
      </c>
      <c r="J6680">
        <v>0.5</v>
      </c>
      <c r="K6680" t="s">
        <v>5598</v>
      </c>
      <c r="L6680">
        <v>3.75</v>
      </c>
      <c r="M6680">
        <v>7.5</v>
      </c>
      <c r="N6680" t="s">
        <v>6085</v>
      </c>
      <c r="O6680" t="s">
        <v>460</v>
      </c>
    </row>
    <row r="6681" spans="1:15" x14ac:dyDescent="0.3">
      <c r="A6681">
        <v>186205</v>
      </c>
      <c r="B6681">
        <v>122</v>
      </c>
      <c r="C6681" t="s">
        <v>552</v>
      </c>
      <c r="D6681" t="s">
        <v>2520</v>
      </c>
      <c r="E6681" t="s">
        <v>4279</v>
      </c>
      <c r="F6681" s="440">
        <v>45996</v>
      </c>
      <c r="G6681">
        <v>19502</v>
      </c>
      <c r="H6681" t="s">
        <v>6015</v>
      </c>
      <c r="I6681" t="s">
        <v>6085</v>
      </c>
      <c r="J6681">
        <v>0.5</v>
      </c>
      <c r="K6681" t="s">
        <v>5598</v>
      </c>
      <c r="L6681">
        <v>3.75</v>
      </c>
      <c r="M6681">
        <v>7.5</v>
      </c>
      <c r="N6681" t="s">
        <v>6085</v>
      </c>
      <c r="O6681" t="s">
        <v>460</v>
      </c>
    </row>
    <row r="6682" spans="1:15" x14ac:dyDescent="0.3">
      <c r="A6682">
        <v>186205</v>
      </c>
      <c r="B6682">
        <v>122</v>
      </c>
      <c r="C6682" t="s">
        <v>552</v>
      </c>
      <c r="D6682" t="s">
        <v>2520</v>
      </c>
      <c r="E6682" t="s">
        <v>4279</v>
      </c>
      <c r="F6682" s="440">
        <v>45996</v>
      </c>
      <c r="G6682">
        <v>19642</v>
      </c>
      <c r="H6682" t="s">
        <v>6059</v>
      </c>
      <c r="I6682" t="s">
        <v>6085</v>
      </c>
      <c r="J6682">
        <v>3</v>
      </c>
      <c r="K6682" t="s">
        <v>5598</v>
      </c>
      <c r="L6682">
        <v>13.5</v>
      </c>
      <c r="M6682">
        <v>4.5</v>
      </c>
      <c r="N6682" t="s">
        <v>6085</v>
      </c>
      <c r="O6682" t="s">
        <v>460</v>
      </c>
    </row>
    <row r="6683" spans="1:15" x14ac:dyDescent="0.3">
      <c r="A6683">
        <v>186205</v>
      </c>
      <c r="B6683">
        <v>122</v>
      </c>
      <c r="C6683" t="s">
        <v>552</v>
      </c>
      <c r="D6683" t="s">
        <v>2520</v>
      </c>
      <c r="E6683" t="s">
        <v>4279</v>
      </c>
      <c r="F6683" s="440">
        <v>45996</v>
      </c>
      <c r="G6683">
        <v>19500</v>
      </c>
      <c r="H6683" t="s">
        <v>6446</v>
      </c>
      <c r="I6683" t="s">
        <v>6085</v>
      </c>
      <c r="J6683">
        <v>1</v>
      </c>
      <c r="K6683" t="s">
        <v>5598</v>
      </c>
      <c r="L6683">
        <v>9.8000000000000007</v>
      </c>
      <c r="M6683">
        <v>9.8000000000000007</v>
      </c>
      <c r="N6683" t="s">
        <v>6085</v>
      </c>
      <c r="O6683" t="s">
        <v>460</v>
      </c>
    </row>
    <row r="6684" spans="1:15" x14ac:dyDescent="0.3">
      <c r="A6684">
        <v>186205</v>
      </c>
      <c r="B6684">
        <v>122</v>
      </c>
      <c r="C6684" t="s">
        <v>552</v>
      </c>
      <c r="D6684" t="s">
        <v>2520</v>
      </c>
      <c r="E6684" t="s">
        <v>4279</v>
      </c>
      <c r="F6684" s="440">
        <v>45996</v>
      </c>
      <c r="G6684">
        <v>19499</v>
      </c>
      <c r="H6684" t="s">
        <v>6392</v>
      </c>
      <c r="I6684" t="s">
        <v>6085</v>
      </c>
      <c r="J6684">
        <v>1</v>
      </c>
      <c r="K6684" t="s">
        <v>5598</v>
      </c>
      <c r="L6684">
        <v>7.5</v>
      </c>
      <c r="M6684">
        <v>7.5</v>
      </c>
      <c r="N6684" t="s">
        <v>6085</v>
      </c>
      <c r="O6684" t="s">
        <v>460</v>
      </c>
    </row>
    <row r="6685" spans="1:15" x14ac:dyDescent="0.3">
      <c r="A6685">
        <v>186205</v>
      </c>
      <c r="B6685">
        <v>122</v>
      </c>
      <c r="C6685" t="s">
        <v>552</v>
      </c>
      <c r="D6685" t="s">
        <v>2520</v>
      </c>
      <c r="E6685" t="s">
        <v>4279</v>
      </c>
      <c r="F6685" s="440">
        <v>45996</v>
      </c>
      <c r="G6685">
        <v>19600</v>
      </c>
      <c r="H6685" t="s">
        <v>6121</v>
      </c>
      <c r="I6685" t="s">
        <v>6085</v>
      </c>
      <c r="J6685">
        <v>1</v>
      </c>
      <c r="K6685" t="s">
        <v>5598</v>
      </c>
      <c r="L6685">
        <v>12</v>
      </c>
      <c r="M6685">
        <v>12</v>
      </c>
      <c r="N6685" t="s">
        <v>6085</v>
      </c>
      <c r="O6685" t="s">
        <v>460</v>
      </c>
    </row>
    <row r="6686" spans="1:15" x14ac:dyDescent="0.3">
      <c r="A6686">
        <v>186205</v>
      </c>
      <c r="B6686">
        <v>122</v>
      </c>
      <c r="C6686" t="s">
        <v>552</v>
      </c>
      <c r="D6686" t="s">
        <v>2520</v>
      </c>
      <c r="E6686" t="s">
        <v>4279</v>
      </c>
      <c r="F6686" s="440">
        <v>45996</v>
      </c>
      <c r="G6686">
        <v>19626</v>
      </c>
      <c r="H6686" t="s">
        <v>5966</v>
      </c>
      <c r="I6686" t="s">
        <v>6085</v>
      </c>
      <c r="J6686">
        <v>2</v>
      </c>
      <c r="K6686" t="s">
        <v>5598</v>
      </c>
      <c r="L6686">
        <v>5.6</v>
      </c>
      <c r="M6686">
        <v>2.8</v>
      </c>
      <c r="N6686" t="s">
        <v>6085</v>
      </c>
      <c r="O6686" t="s">
        <v>460</v>
      </c>
    </row>
    <row r="6687" spans="1:15" x14ac:dyDescent="0.3">
      <c r="A6687">
        <v>186205</v>
      </c>
      <c r="B6687">
        <v>122</v>
      </c>
      <c r="C6687" t="s">
        <v>552</v>
      </c>
      <c r="D6687" t="s">
        <v>2520</v>
      </c>
      <c r="E6687" t="s">
        <v>4279</v>
      </c>
      <c r="F6687" s="440">
        <v>45996</v>
      </c>
      <c r="G6687">
        <v>19558</v>
      </c>
      <c r="H6687" t="s">
        <v>5950</v>
      </c>
      <c r="I6687" t="s">
        <v>6085</v>
      </c>
      <c r="J6687">
        <v>2</v>
      </c>
      <c r="K6687" t="s">
        <v>5598</v>
      </c>
      <c r="L6687">
        <v>28</v>
      </c>
      <c r="M6687">
        <v>14</v>
      </c>
      <c r="N6687" t="s">
        <v>6085</v>
      </c>
      <c r="O6687" t="s">
        <v>460</v>
      </c>
    </row>
    <row r="6688" spans="1:15" x14ac:dyDescent="0.3">
      <c r="A6688">
        <v>186205</v>
      </c>
      <c r="B6688">
        <v>122</v>
      </c>
      <c r="C6688" t="s">
        <v>552</v>
      </c>
      <c r="D6688" t="s">
        <v>2520</v>
      </c>
      <c r="E6688" t="s">
        <v>4279</v>
      </c>
      <c r="F6688" s="440">
        <v>45996</v>
      </c>
      <c r="G6688">
        <v>19647</v>
      </c>
      <c r="H6688" t="s">
        <v>5921</v>
      </c>
      <c r="I6688" t="s">
        <v>6085</v>
      </c>
      <c r="J6688">
        <v>1</v>
      </c>
      <c r="K6688" t="s">
        <v>5598</v>
      </c>
      <c r="L6688">
        <v>6</v>
      </c>
      <c r="M6688">
        <v>6</v>
      </c>
      <c r="N6688" t="s">
        <v>6085</v>
      </c>
      <c r="O6688" t="s">
        <v>460</v>
      </c>
    </row>
    <row r="6689" spans="1:15" x14ac:dyDescent="0.3">
      <c r="A6689">
        <v>186205</v>
      </c>
      <c r="B6689">
        <v>122</v>
      </c>
      <c r="C6689" t="s">
        <v>552</v>
      </c>
      <c r="D6689" t="s">
        <v>2520</v>
      </c>
      <c r="E6689" t="s">
        <v>4279</v>
      </c>
      <c r="F6689" s="440">
        <v>45996</v>
      </c>
      <c r="G6689">
        <v>23108</v>
      </c>
      <c r="H6689" t="s">
        <v>5986</v>
      </c>
      <c r="I6689" t="s">
        <v>6085</v>
      </c>
      <c r="J6689">
        <v>0.1</v>
      </c>
      <c r="K6689" t="s">
        <v>5598</v>
      </c>
      <c r="L6689">
        <v>5</v>
      </c>
      <c r="M6689">
        <v>50</v>
      </c>
      <c r="N6689" t="s">
        <v>6085</v>
      </c>
      <c r="O6689" t="s">
        <v>460</v>
      </c>
    </row>
    <row r="6690" spans="1:15" x14ac:dyDescent="0.3">
      <c r="A6690">
        <v>186205</v>
      </c>
      <c r="B6690">
        <v>122</v>
      </c>
      <c r="C6690" t="s">
        <v>552</v>
      </c>
      <c r="D6690" t="s">
        <v>2520</v>
      </c>
      <c r="E6690" t="s">
        <v>4279</v>
      </c>
      <c r="F6690" s="440">
        <v>45996</v>
      </c>
      <c r="G6690">
        <v>23113</v>
      </c>
      <c r="H6690" t="s">
        <v>5985</v>
      </c>
      <c r="I6690" t="s">
        <v>6085</v>
      </c>
      <c r="J6690">
        <v>1</v>
      </c>
      <c r="K6690" t="s">
        <v>5598</v>
      </c>
      <c r="L6690">
        <v>6.5</v>
      </c>
      <c r="M6690">
        <v>6.5</v>
      </c>
      <c r="N6690" t="s">
        <v>6085</v>
      </c>
      <c r="O6690" t="s">
        <v>460</v>
      </c>
    </row>
    <row r="6691" spans="1:15" x14ac:dyDescent="0.3">
      <c r="A6691">
        <v>186205</v>
      </c>
      <c r="B6691">
        <v>122</v>
      </c>
      <c r="C6691" t="s">
        <v>552</v>
      </c>
      <c r="D6691" t="s">
        <v>2520</v>
      </c>
      <c r="E6691" t="s">
        <v>4279</v>
      </c>
      <c r="F6691" s="440">
        <v>45996</v>
      </c>
      <c r="G6691">
        <v>23236</v>
      </c>
      <c r="H6691" t="s">
        <v>5934</v>
      </c>
      <c r="I6691" t="s">
        <v>6085</v>
      </c>
      <c r="J6691">
        <v>2</v>
      </c>
      <c r="K6691" t="s">
        <v>5598</v>
      </c>
      <c r="L6691">
        <v>9.1999999999999993</v>
      </c>
      <c r="M6691">
        <v>4.5999999999999996</v>
      </c>
      <c r="N6691" t="s">
        <v>6085</v>
      </c>
      <c r="O6691" t="s">
        <v>460</v>
      </c>
    </row>
    <row r="6692" spans="1:15" x14ac:dyDescent="0.3">
      <c r="A6692">
        <v>186205</v>
      </c>
      <c r="B6692">
        <v>122</v>
      </c>
      <c r="C6692" t="s">
        <v>552</v>
      </c>
      <c r="D6692" t="s">
        <v>2520</v>
      </c>
      <c r="E6692" t="s">
        <v>4279</v>
      </c>
      <c r="F6692" s="440">
        <v>45996</v>
      </c>
      <c r="G6692">
        <v>23359</v>
      </c>
      <c r="H6692" t="s">
        <v>5939</v>
      </c>
      <c r="I6692" t="s">
        <v>6085</v>
      </c>
      <c r="J6692">
        <v>15</v>
      </c>
      <c r="K6692" t="s">
        <v>5598</v>
      </c>
      <c r="L6692">
        <v>42</v>
      </c>
      <c r="M6692">
        <v>2.8</v>
      </c>
      <c r="N6692" t="s">
        <v>6085</v>
      </c>
      <c r="O6692" t="s">
        <v>460</v>
      </c>
    </row>
    <row r="6693" spans="1:15" x14ac:dyDescent="0.3">
      <c r="A6693">
        <v>186205</v>
      </c>
      <c r="B6693">
        <v>122</v>
      </c>
      <c r="C6693" t="s">
        <v>552</v>
      </c>
      <c r="D6693" t="s">
        <v>2520</v>
      </c>
      <c r="E6693" t="s">
        <v>4279</v>
      </c>
      <c r="F6693" s="440">
        <v>45996</v>
      </c>
      <c r="G6693">
        <v>23361</v>
      </c>
      <c r="H6693" t="s">
        <v>5937</v>
      </c>
      <c r="I6693" t="s">
        <v>6085</v>
      </c>
      <c r="J6693">
        <v>30</v>
      </c>
      <c r="K6693" t="s">
        <v>5598</v>
      </c>
      <c r="L6693">
        <v>90</v>
      </c>
      <c r="M6693">
        <v>3</v>
      </c>
      <c r="N6693" t="s">
        <v>6085</v>
      </c>
      <c r="O6693" t="s">
        <v>460</v>
      </c>
    </row>
    <row r="6694" spans="1:15" x14ac:dyDescent="0.3">
      <c r="A6694">
        <v>186205</v>
      </c>
      <c r="B6694">
        <v>122</v>
      </c>
      <c r="C6694" t="s">
        <v>552</v>
      </c>
      <c r="D6694" t="s">
        <v>2520</v>
      </c>
      <c r="E6694" t="s">
        <v>4279</v>
      </c>
      <c r="F6694" s="440">
        <v>45996</v>
      </c>
      <c r="G6694">
        <v>25555</v>
      </c>
      <c r="H6694" t="s">
        <v>6429</v>
      </c>
      <c r="I6694" t="s">
        <v>6085</v>
      </c>
      <c r="J6694">
        <v>10</v>
      </c>
      <c r="K6694" t="s">
        <v>5598</v>
      </c>
      <c r="L6694">
        <v>30</v>
      </c>
      <c r="M6694">
        <v>3</v>
      </c>
      <c r="N6694" t="s">
        <v>6085</v>
      </c>
      <c r="O6694" t="s">
        <v>460</v>
      </c>
    </row>
    <row r="6695" spans="1:15" x14ac:dyDescent="0.3">
      <c r="A6695">
        <v>186205</v>
      </c>
      <c r="B6695">
        <v>122</v>
      </c>
      <c r="C6695" t="s">
        <v>552</v>
      </c>
      <c r="D6695" t="s">
        <v>2520</v>
      </c>
      <c r="E6695" t="s">
        <v>4279</v>
      </c>
      <c r="F6695" s="440">
        <v>45996</v>
      </c>
      <c r="G6695">
        <v>23389</v>
      </c>
      <c r="H6695" t="s">
        <v>5923</v>
      </c>
      <c r="I6695" t="s">
        <v>6085</v>
      </c>
      <c r="J6695">
        <v>4</v>
      </c>
      <c r="K6695" t="s">
        <v>5598</v>
      </c>
      <c r="L6695">
        <v>26</v>
      </c>
      <c r="M6695">
        <v>6.5</v>
      </c>
      <c r="N6695" t="s">
        <v>6085</v>
      </c>
      <c r="O6695" t="s">
        <v>460</v>
      </c>
    </row>
    <row r="6696" spans="1:15" x14ac:dyDescent="0.3">
      <c r="A6696">
        <v>186205</v>
      </c>
      <c r="B6696">
        <v>122</v>
      </c>
      <c r="C6696" t="s">
        <v>552</v>
      </c>
      <c r="D6696" t="s">
        <v>2520</v>
      </c>
      <c r="E6696" t="s">
        <v>4279</v>
      </c>
      <c r="F6696" s="440">
        <v>45996</v>
      </c>
      <c r="G6696">
        <v>19583</v>
      </c>
      <c r="H6696" t="s">
        <v>6244</v>
      </c>
      <c r="I6696" t="s">
        <v>6085</v>
      </c>
      <c r="J6696">
        <v>0.2</v>
      </c>
      <c r="K6696" t="s">
        <v>5598</v>
      </c>
      <c r="L6696">
        <v>8.4</v>
      </c>
      <c r="M6696">
        <v>42</v>
      </c>
      <c r="N6696" t="s">
        <v>6085</v>
      </c>
      <c r="O6696" t="s">
        <v>460</v>
      </c>
    </row>
    <row r="6697" spans="1:15" x14ac:dyDescent="0.3">
      <c r="A6697">
        <v>186205</v>
      </c>
      <c r="B6697">
        <v>122</v>
      </c>
      <c r="C6697" t="s">
        <v>552</v>
      </c>
      <c r="D6697" t="s">
        <v>2520</v>
      </c>
      <c r="E6697" t="s">
        <v>4279</v>
      </c>
      <c r="F6697" s="440">
        <v>45996</v>
      </c>
      <c r="G6697">
        <v>24037</v>
      </c>
      <c r="H6697" t="s">
        <v>6116</v>
      </c>
      <c r="I6697" t="s">
        <v>6085</v>
      </c>
      <c r="J6697">
        <v>2</v>
      </c>
      <c r="K6697" t="s">
        <v>5598</v>
      </c>
      <c r="L6697">
        <v>40</v>
      </c>
      <c r="M6697">
        <v>20</v>
      </c>
      <c r="N6697" t="s">
        <v>6085</v>
      </c>
      <c r="O6697" t="s">
        <v>460</v>
      </c>
    </row>
    <row r="6698" spans="1:15" x14ac:dyDescent="0.3">
      <c r="A6698">
        <v>186205</v>
      </c>
      <c r="B6698">
        <v>122</v>
      </c>
      <c r="C6698" t="s">
        <v>552</v>
      </c>
      <c r="D6698" t="s">
        <v>2520</v>
      </c>
      <c r="E6698" t="s">
        <v>4279</v>
      </c>
      <c r="F6698" s="440">
        <v>45996</v>
      </c>
      <c r="G6698">
        <v>19472</v>
      </c>
      <c r="H6698" t="s">
        <v>6064</v>
      </c>
      <c r="I6698" t="s">
        <v>6085</v>
      </c>
      <c r="J6698">
        <v>1</v>
      </c>
      <c r="K6698" t="s">
        <v>5598</v>
      </c>
      <c r="L6698">
        <v>12</v>
      </c>
      <c r="M6698">
        <v>12</v>
      </c>
      <c r="N6698" t="s">
        <v>6085</v>
      </c>
      <c r="O6698" t="s">
        <v>460</v>
      </c>
    </row>
    <row r="6699" spans="1:15" x14ac:dyDescent="0.3">
      <c r="A6699">
        <v>186203</v>
      </c>
      <c r="B6699">
        <v>122</v>
      </c>
      <c r="C6699" t="s">
        <v>552</v>
      </c>
      <c r="D6699" t="s">
        <v>2520</v>
      </c>
      <c r="E6699" t="s">
        <v>4280</v>
      </c>
      <c r="F6699" s="440">
        <v>45996</v>
      </c>
      <c r="G6699">
        <v>19485</v>
      </c>
      <c r="H6699" t="s">
        <v>5935</v>
      </c>
      <c r="I6699" t="s">
        <v>6085</v>
      </c>
      <c r="J6699">
        <v>0.2</v>
      </c>
      <c r="K6699" t="s">
        <v>5598</v>
      </c>
      <c r="L6699">
        <v>12</v>
      </c>
      <c r="M6699">
        <v>60</v>
      </c>
      <c r="N6699" t="s">
        <v>6085</v>
      </c>
      <c r="O6699" t="s">
        <v>460</v>
      </c>
    </row>
    <row r="6700" spans="1:15" x14ac:dyDescent="0.3">
      <c r="A6700">
        <v>186203</v>
      </c>
      <c r="B6700">
        <v>122</v>
      </c>
      <c r="C6700" t="s">
        <v>552</v>
      </c>
      <c r="D6700" t="s">
        <v>2520</v>
      </c>
      <c r="E6700" t="s">
        <v>4280</v>
      </c>
      <c r="F6700" s="440">
        <v>45996</v>
      </c>
      <c r="G6700">
        <v>19634</v>
      </c>
      <c r="H6700" t="s">
        <v>5925</v>
      </c>
      <c r="I6700" t="s">
        <v>6085</v>
      </c>
      <c r="J6700">
        <v>1</v>
      </c>
      <c r="K6700" t="s">
        <v>5598</v>
      </c>
      <c r="L6700">
        <v>4.5</v>
      </c>
      <c r="M6700">
        <v>4.5</v>
      </c>
      <c r="N6700" t="s">
        <v>6085</v>
      </c>
      <c r="O6700" t="s">
        <v>460</v>
      </c>
    </row>
    <row r="6701" spans="1:15" x14ac:dyDescent="0.3">
      <c r="A6701">
        <v>186203</v>
      </c>
      <c r="B6701">
        <v>122</v>
      </c>
      <c r="C6701" t="s">
        <v>552</v>
      </c>
      <c r="D6701" t="s">
        <v>2520</v>
      </c>
      <c r="E6701" t="s">
        <v>4280</v>
      </c>
      <c r="F6701" s="440">
        <v>45996</v>
      </c>
      <c r="G6701">
        <v>19507</v>
      </c>
      <c r="H6701" t="s">
        <v>6122</v>
      </c>
      <c r="I6701" t="s">
        <v>6085</v>
      </c>
      <c r="J6701">
        <v>0.5</v>
      </c>
      <c r="K6701" t="s">
        <v>5598</v>
      </c>
      <c r="L6701">
        <v>4.5</v>
      </c>
      <c r="M6701">
        <v>9</v>
      </c>
      <c r="N6701" t="s">
        <v>6085</v>
      </c>
      <c r="O6701" t="s">
        <v>460</v>
      </c>
    </row>
    <row r="6702" spans="1:15" x14ac:dyDescent="0.3">
      <c r="A6702">
        <v>186203</v>
      </c>
      <c r="B6702">
        <v>122</v>
      </c>
      <c r="C6702" t="s">
        <v>552</v>
      </c>
      <c r="D6702" t="s">
        <v>2520</v>
      </c>
      <c r="E6702" t="s">
        <v>4280</v>
      </c>
      <c r="F6702" s="440">
        <v>45996</v>
      </c>
      <c r="G6702">
        <v>23195</v>
      </c>
      <c r="H6702" t="s">
        <v>5951</v>
      </c>
      <c r="I6702" t="s">
        <v>6085</v>
      </c>
      <c r="J6702">
        <v>0.2</v>
      </c>
      <c r="K6702" t="s">
        <v>5598</v>
      </c>
      <c r="L6702">
        <v>1.4</v>
      </c>
      <c r="M6702">
        <v>7</v>
      </c>
      <c r="N6702" t="s">
        <v>6085</v>
      </c>
      <c r="O6702" t="s">
        <v>460</v>
      </c>
    </row>
    <row r="6703" spans="1:15" x14ac:dyDescent="0.3">
      <c r="A6703">
        <v>186202</v>
      </c>
      <c r="B6703">
        <v>122</v>
      </c>
      <c r="C6703" t="s">
        <v>552</v>
      </c>
      <c r="D6703" t="s">
        <v>4147</v>
      </c>
      <c r="E6703" t="s">
        <v>4281</v>
      </c>
      <c r="F6703" s="440">
        <v>45996</v>
      </c>
      <c r="G6703">
        <v>19623</v>
      </c>
      <c r="H6703" t="s">
        <v>5929</v>
      </c>
      <c r="I6703" t="s">
        <v>6085</v>
      </c>
      <c r="J6703">
        <v>7</v>
      </c>
      <c r="K6703" t="s">
        <v>5598</v>
      </c>
      <c r="L6703">
        <v>35</v>
      </c>
      <c r="M6703">
        <v>5</v>
      </c>
      <c r="N6703" t="s">
        <v>6085</v>
      </c>
      <c r="O6703" t="s">
        <v>460</v>
      </c>
    </row>
    <row r="6704" spans="1:15" x14ac:dyDescent="0.3">
      <c r="A6704">
        <v>186202</v>
      </c>
      <c r="B6704">
        <v>122</v>
      </c>
      <c r="C6704" t="s">
        <v>552</v>
      </c>
      <c r="D6704" t="s">
        <v>4147</v>
      </c>
      <c r="E6704" t="s">
        <v>4281</v>
      </c>
      <c r="F6704" s="440">
        <v>45996</v>
      </c>
      <c r="G6704">
        <v>19476</v>
      </c>
      <c r="H6704" t="s">
        <v>6017</v>
      </c>
      <c r="I6704" t="s">
        <v>6085</v>
      </c>
      <c r="J6704">
        <v>0.8</v>
      </c>
      <c r="K6704" t="s">
        <v>5598</v>
      </c>
      <c r="L6704">
        <v>50</v>
      </c>
      <c r="M6704">
        <v>62.5</v>
      </c>
      <c r="N6704" t="s">
        <v>6085</v>
      </c>
      <c r="O6704" t="s">
        <v>460</v>
      </c>
    </row>
    <row r="6705" spans="1:15" x14ac:dyDescent="0.3">
      <c r="A6705">
        <v>186202</v>
      </c>
      <c r="B6705">
        <v>122</v>
      </c>
      <c r="C6705" t="s">
        <v>552</v>
      </c>
      <c r="D6705" t="s">
        <v>4147</v>
      </c>
      <c r="E6705" t="s">
        <v>4281</v>
      </c>
      <c r="F6705" s="440">
        <v>45996</v>
      </c>
      <c r="G6705">
        <v>19751</v>
      </c>
      <c r="H6705" t="s">
        <v>5938</v>
      </c>
      <c r="I6705" t="s">
        <v>6085</v>
      </c>
      <c r="J6705">
        <v>5</v>
      </c>
      <c r="K6705" t="s">
        <v>5598</v>
      </c>
      <c r="L6705">
        <v>56.25</v>
      </c>
      <c r="M6705">
        <v>11.25</v>
      </c>
      <c r="N6705" t="s">
        <v>6085</v>
      </c>
      <c r="O6705" t="s">
        <v>460</v>
      </c>
    </row>
    <row r="6706" spans="1:15" x14ac:dyDescent="0.3">
      <c r="A6706">
        <v>186202</v>
      </c>
      <c r="B6706">
        <v>122</v>
      </c>
      <c r="C6706" t="s">
        <v>552</v>
      </c>
      <c r="D6706" t="s">
        <v>4147</v>
      </c>
      <c r="E6706" t="s">
        <v>4281</v>
      </c>
      <c r="F6706" s="440">
        <v>45996</v>
      </c>
      <c r="G6706">
        <v>19759</v>
      </c>
      <c r="H6706" t="s">
        <v>6016</v>
      </c>
      <c r="I6706" t="s">
        <v>6085</v>
      </c>
      <c r="J6706">
        <v>10</v>
      </c>
      <c r="K6706" t="s">
        <v>5598</v>
      </c>
      <c r="L6706">
        <v>93.8</v>
      </c>
      <c r="M6706">
        <v>9.3800000000000008</v>
      </c>
      <c r="N6706" t="s">
        <v>6085</v>
      </c>
      <c r="O6706" t="s">
        <v>460</v>
      </c>
    </row>
    <row r="6707" spans="1:15" x14ac:dyDescent="0.3">
      <c r="A6707">
        <v>186202</v>
      </c>
      <c r="B6707">
        <v>122</v>
      </c>
      <c r="C6707" t="s">
        <v>552</v>
      </c>
      <c r="D6707" t="s">
        <v>4147</v>
      </c>
      <c r="E6707" t="s">
        <v>4281</v>
      </c>
      <c r="F6707" s="440">
        <v>45996</v>
      </c>
      <c r="G6707">
        <v>19721</v>
      </c>
      <c r="H6707" t="s">
        <v>5952</v>
      </c>
      <c r="I6707" t="s">
        <v>6085</v>
      </c>
      <c r="J6707">
        <v>2</v>
      </c>
      <c r="K6707" t="s">
        <v>5598</v>
      </c>
      <c r="L6707">
        <v>70</v>
      </c>
      <c r="M6707">
        <v>35</v>
      </c>
      <c r="N6707" t="s">
        <v>6085</v>
      </c>
      <c r="O6707" t="s">
        <v>460</v>
      </c>
    </row>
    <row r="6708" spans="1:15" x14ac:dyDescent="0.3">
      <c r="A6708">
        <v>186202</v>
      </c>
      <c r="B6708">
        <v>122</v>
      </c>
      <c r="C6708" t="s">
        <v>552</v>
      </c>
      <c r="D6708" t="s">
        <v>4147</v>
      </c>
      <c r="E6708" t="s">
        <v>4281</v>
      </c>
      <c r="F6708" s="440">
        <v>45996</v>
      </c>
      <c r="G6708">
        <v>19846</v>
      </c>
      <c r="H6708" t="s">
        <v>6060</v>
      </c>
      <c r="I6708" t="s">
        <v>6085</v>
      </c>
      <c r="J6708">
        <v>0.5</v>
      </c>
      <c r="K6708" t="s">
        <v>5598</v>
      </c>
      <c r="L6708">
        <v>8.75</v>
      </c>
      <c r="M6708">
        <v>17.5</v>
      </c>
      <c r="N6708" t="s">
        <v>6085</v>
      </c>
      <c r="O6708" t="s">
        <v>460</v>
      </c>
    </row>
    <row r="6709" spans="1:15" x14ac:dyDescent="0.3">
      <c r="A6709">
        <v>186202</v>
      </c>
      <c r="B6709">
        <v>122</v>
      </c>
      <c r="C6709" t="s">
        <v>552</v>
      </c>
      <c r="D6709" t="s">
        <v>4147</v>
      </c>
      <c r="E6709" t="s">
        <v>4281</v>
      </c>
      <c r="F6709" s="440">
        <v>45996</v>
      </c>
      <c r="G6709">
        <v>23186</v>
      </c>
      <c r="H6709" t="s">
        <v>5955</v>
      </c>
      <c r="I6709" t="s">
        <v>6085</v>
      </c>
      <c r="J6709">
        <v>20</v>
      </c>
      <c r="K6709" t="s">
        <v>5598</v>
      </c>
      <c r="L6709">
        <v>62.6</v>
      </c>
      <c r="M6709">
        <v>3.13</v>
      </c>
      <c r="N6709" t="s">
        <v>6085</v>
      </c>
      <c r="O6709" t="s">
        <v>460</v>
      </c>
    </row>
    <row r="6710" spans="1:15" x14ac:dyDescent="0.3">
      <c r="A6710">
        <v>186202</v>
      </c>
      <c r="B6710">
        <v>122</v>
      </c>
      <c r="C6710" t="s">
        <v>552</v>
      </c>
      <c r="D6710" t="s">
        <v>4147</v>
      </c>
      <c r="E6710" t="s">
        <v>4281</v>
      </c>
      <c r="F6710" s="440">
        <v>45996</v>
      </c>
      <c r="G6710">
        <v>23390</v>
      </c>
      <c r="H6710" t="s">
        <v>5922</v>
      </c>
      <c r="I6710" t="s">
        <v>6085</v>
      </c>
      <c r="J6710">
        <v>7</v>
      </c>
      <c r="K6710" t="s">
        <v>5598</v>
      </c>
      <c r="L6710">
        <v>61.25</v>
      </c>
      <c r="M6710">
        <v>8.75</v>
      </c>
      <c r="N6710" t="s">
        <v>6085</v>
      </c>
      <c r="O6710" t="s">
        <v>460</v>
      </c>
    </row>
    <row r="6711" spans="1:15" x14ac:dyDescent="0.3">
      <c r="A6711">
        <v>186202</v>
      </c>
      <c r="B6711">
        <v>122</v>
      </c>
      <c r="C6711" t="s">
        <v>552</v>
      </c>
      <c r="D6711" t="s">
        <v>4147</v>
      </c>
      <c r="E6711" t="s">
        <v>4281</v>
      </c>
      <c r="F6711" s="440">
        <v>45996</v>
      </c>
      <c r="G6711">
        <v>26425</v>
      </c>
      <c r="H6711" t="s">
        <v>5949</v>
      </c>
      <c r="I6711" t="s">
        <v>6085</v>
      </c>
      <c r="J6711">
        <v>20</v>
      </c>
      <c r="K6711" t="s">
        <v>5598</v>
      </c>
      <c r="L6711">
        <v>540</v>
      </c>
      <c r="M6711">
        <v>27</v>
      </c>
      <c r="N6711" t="s">
        <v>6085</v>
      </c>
      <c r="O6711" t="s">
        <v>460</v>
      </c>
    </row>
    <row r="6712" spans="1:15" x14ac:dyDescent="0.3">
      <c r="A6712">
        <v>186202</v>
      </c>
      <c r="B6712">
        <v>122</v>
      </c>
      <c r="C6712" t="s">
        <v>552</v>
      </c>
      <c r="D6712" t="s">
        <v>4147</v>
      </c>
      <c r="E6712" t="s">
        <v>4281</v>
      </c>
      <c r="F6712" s="440">
        <v>45996</v>
      </c>
      <c r="G6712">
        <v>23184</v>
      </c>
      <c r="H6712" t="s">
        <v>5956</v>
      </c>
      <c r="I6712" t="s">
        <v>6085</v>
      </c>
      <c r="J6712">
        <v>0.4</v>
      </c>
      <c r="K6712" t="s">
        <v>5598</v>
      </c>
      <c r="L6712">
        <v>3.5</v>
      </c>
      <c r="M6712">
        <v>8.75</v>
      </c>
      <c r="N6712" t="s">
        <v>6085</v>
      </c>
      <c r="O6712" t="s">
        <v>460</v>
      </c>
    </row>
    <row r="6713" spans="1:15" x14ac:dyDescent="0.3">
      <c r="A6713">
        <v>186202</v>
      </c>
      <c r="B6713">
        <v>122</v>
      </c>
      <c r="C6713" t="s">
        <v>552</v>
      </c>
      <c r="D6713" t="s">
        <v>4147</v>
      </c>
      <c r="E6713" t="s">
        <v>4281</v>
      </c>
      <c r="F6713" s="440">
        <v>45996</v>
      </c>
      <c r="G6713">
        <v>26631</v>
      </c>
      <c r="H6713" t="s">
        <v>6117</v>
      </c>
      <c r="I6713" t="s">
        <v>6085</v>
      </c>
      <c r="J6713">
        <v>1</v>
      </c>
      <c r="K6713" t="s">
        <v>5598</v>
      </c>
      <c r="L6713">
        <v>58.34</v>
      </c>
      <c r="M6713">
        <v>58.34</v>
      </c>
      <c r="N6713" t="s">
        <v>6085</v>
      </c>
      <c r="O6713" t="s">
        <v>460</v>
      </c>
    </row>
    <row r="6714" spans="1:15" x14ac:dyDescent="0.3">
      <c r="A6714">
        <v>186202</v>
      </c>
      <c r="B6714">
        <v>122</v>
      </c>
      <c r="C6714" t="s">
        <v>552</v>
      </c>
      <c r="D6714" t="s">
        <v>4147</v>
      </c>
      <c r="E6714" t="s">
        <v>4281</v>
      </c>
      <c r="F6714" s="440">
        <v>45996</v>
      </c>
      <c r="G6714">
        <v>25647</v>
      </c>
      <c r="H6714" t="s">
        <v>5918</v>
      </c>
      <c r="I6714" t="s">
        <v>6085</v>
      </c>
      <c r="J6714">
        <v>0.5</v>
      </c>
      <c r="K6714" t="s">
        <v>5598</v>
      </c>
      <c r="L6714">
        <v>7.82</v>
      </c>
      <c r="M6714">
        <v>15.64</v>
      </c>
      <c r="N6714" t="s">
        <v>6085</v>
      </c>
      <c r="O6714" t="s">
        <v>460</v>
      </c>
    </row>
    <row r="6715" spans="1:15" x14ac:dyDescent="0.3">
      <c r="A6715">
        <v>186200</v>
      </c>
      <c r="B6715">
        <v>122</v>
      </c>
      <c r="C6715" t="s">
        <v>552</v>
      </c>
      <c r="D6715" t="s">
        <v>2704</v>
      </c>
      <c r="E6715" t="s">
        <v>4282</v>
      </c>
      <c r="F6715" s="440">
        <v>45997</v>
      </c>
      <c r="G6715">
        <v>24083</v>
      </c>
      <c r="H6715" t="s">
        <v>5924</v>
      </c>
      <c r="I6715" t="s">
        <v>6085</v>
      </c>
      <c r="J6715">
        <v>40</v>
      </c>
      <c r="K6715" t="s">
        <v>5598</v>
      </c>
      <c r="L6715">
        <v>145.19999999999999</v>
      </c>
      <c r="M6715">
        <v>3.63</v>
      </c>
      <c r="N6715" t="s">
        <v>6085</v>
      </c>
      <c r="O6715" t="s">
        <v>460</v>
      </c>
    </row>
    <row r="6716" spans="1:15" x14ac:dyDescent="0.3">
      <c r="A6716">
        <v>186200</v>
      </c>
      <c r="B6716">
        <v>122</v>
      </c>
      <c r="C6716" t="s">
        <v>552</v>
      </c>
      <c r="D6716" t="s">
        <v>2704</v>
      </c>
      <c r="E6716" t="s">
        <v>4282</v>
      </c>
      <c r="F6716" s="440">
        <v>45997</v>
      </c>
      <c r="G6716">
        <v>24509</v>
      </c>
      <c r="H6716" t="s">
        <v>5928</v>
      </c>
      <c r="I6716" t="s">
        <v>6085</v>
      </c>
      <c r="J6716">
        <v>15</v>
      </c>
      <c r="K6716" t="s">
        <v>5598</v>
      </c>
      <c r="L6716">
        <v>33.75</v>
      </c>
      <c r="M6716">
        <v>2.25</v>
      </c>
      <c r="N6716" t="s">
        <v>6085</v>
      </c>
      <c r="O6716" t="s">
        <v>460</v>
      </c>
    </row>
    <row r="6717" spans="1:15" x14ac:dyDescent="0.3">
      <c r="A6717">
        <v>186200</v>
      </c>
      <c r="B6717">
        <v>122</v>
      </c>
      <c r="C6717" t="s">
        <v>552</v>
      </c>
      <c r="D6717" t="s">
        <v>2704</v>
      </c>
      <c r="E6717" t="s">
        <v>4282</v>
      </c>
      <c r="F6717" s="440">
        <v>45997</v>
      </c>
      <c r="G6717">
        <v>19657</v>
      </c>
      <c r="H6717" t="s">
        <v>5916</v>
      </c>
      <c r="I6717" t="s">
        <v>6085</v>
      </c>
      <c r="J6717">
        <v>4</v>
      </c>
      <c r="K6717" t="s">
        <v>5598</v>
      </c>
      <c r="L6717">
        <v>18</v>
      </c>
      <c r="M6717">
        <v>4.5</v>
      </c>
      <c r="N6717" t="s">
        <v>6085</v>
      </c>
      <c r="O6717" t="s">
        <v>460</v>
      </c>
    </row>
    <row r="6718" spans="1:15" x14ac:dyDescent="0.3">
      <c r="A6718">
        <v>186198</v>
      </c>
      <c r="B6718">
        <v>122</v>
      </c>
      <c r="C6718" t="s">
        <v>552</v>
      </c>
      <c r="D6718" t="s">
        <v>2721</v>
      </c>
      <c r="E6718" t="s">
        <v>4283</v>
      </c>
      <c r="F6718" s="440">
        <v>45992</v>
      </c>
      <c r="G6718">
        <v>17515</v>
      </c>
      <c r="H6718" t="s">
        <v>6436</v>
      </c>
      <c r="I6718" t="s">
        <v>6097</v>
      </c>
      <c r="J6718">
        <v>4</v>
      </c>
      <c r="K6718" t="s">
        <v>5703</v>
      </c>
      <c r="L6718">
        <v>1160</v>
      </c>
      <c r="M6718">
        <v>290</v>
      </c>
      <c r="N6718" t="s">
        <v>6099</v>
      </c>
      <c r="O6718" t="s">
        <v>460</v>
      </c>
    </row>
    <row r="6719" spans="1:15" x14ac:dyDescent="0.3">
      <c r="A6719">
        <v>186197</v>
      </c>
      <c r="B6719">
        <v>122</v>
      </c>
      <c r="C6719" t="s">
        <v>552</v>
      </c>
      <c r="D6719" t="s">
        <v>2693</v>
      </c>
      <c r="E6719" t="s">
        <v>4284</v>
      </c>
      <c r="F6719" s="440">
        <v>45993</v>
      </c>
      <c r="G6719">
        <v>19405</v>
      </c>
      <c r="H6719" t="s">
        <v>5908</v>
      </c>
      <c r="I6719" t="s">
        <v>6085</v>
      </c>
      <c r="J6719">
        <v>6</v>
      </c>
      <c r="K6719" t="s">
        <v>5613</v>
      </c>
      <c r="L6719">
        <v>916.8</v>
      </c>
      <c r="M6719">
        <v>152.80000000000001</v>
      </c>
      <c r="O6719" t="s">
        <v>460</v>
      </c>
    </row>
    <row r="6720" spans="1:15" x14ac:dyDescent="0.3">
      <c r="A6720">
        <v>186195</v>
      </c>
      <c r="B6720">
        <v>122</v>
      </c>
      <c r="C6720" t="s">
        <v>552</v>
      </c>
      <c r="D6720" t="s">
        <v>2729</v>
      </c>
      <c r="E6720" t="s">
        <v>4285</v>
      </c>
      <c r="F6720" s="440">
        <v>45993</v>
      </c>
      <c r="G6720">
        <v>19034</v>
      </c>
      <c r="H6720" t="s">
        <v>5712</v>
      </c>
      <c r="I6720" t="s">
        <v>6085</v>
      </c>
      <c r="J6720">
        <v>25.8</v>
      </c>
      <c r="K6720" t="s">
        <v>5598</v>
      </c>
      <c r="L6720">
        <v>281.22000000000003</v>
      </c>
      <c r="M6720">
        <v>10.9</v>
      </c>
      <c r="O6720" t="s">
        <v>460</v>
      </c>
    </row>
    <row r="6721" spans="1:15" x14ac:dyDescent="0.3">
      <c r="A6721">
        <v>186195</v>
      </c>
      <c r="B6721">
        <v>122</v>
      </c>
      <c r="C6721" t="s">
        <v>552</v>
      </c>
      <c r="D6721" t="s">
        <v>2729</v>
      </c>
      <c r="E6721" t="s">
        <v>4285</v>
      </c>
      <c r="F6721" s="440">
        <v>45993</v>
      </c>
      <c r="G6721">
        <v>24217</v>
      </c>
      <c r="H6721" t="s">
        <v>5714</v>
      </c>
      <c r="I6721" t="s">
        <v>6085</v>
      </c>
      <c r="J6721">
        <v>21.1</v>
      </c>
      <c r="K6721" t="s">
        <v>5598</v>
      </c>
      <c r="L6721">
        <v>673.09</v>
      </c>
      <c r="M6721">
        <v>31.9</v>
      </c>
      <c r="O6721" t="s">
        <v>460</v>
      </c>
    </row>
    <row r="6722" spans="1:15" x14ac:dyDescent="0.3">
      <c r="A6722">
        <v>186195</v>
      </c>
      <c r="B6722">
        <v>122</v>
      </c>
      <c r="C6722" t="s">
        <v>552</v>
      </c>
      <c r="D6722" t="s">
        <v>2729</v>
      </c>
      <c r="E6722" t="s">
        <v>4285</v>
      </c>
      <c r="F6722" s="440">
        <v>45993</v>
      </c>
      <c r="G6722">
        <v>25128</v>
      </c>
      <c r="H6722" t="s">
        <v>5897</v>
      </c>
      <c r="I6722" t="s">
        <v>6085</v>
      </c>
      <c r="J6722">
        <v>15.5</v>
      </c>
      <c r="K6722" t="s">
        <v>5598</v>
      </c>
      <c r="L6722">
        <v>602.95000000000005</v>
      </c>
      <c r="M6722">
        <v>38.9</v>
      </c>
      <c r="O6722" t="s">
        <v>460</v>
      </c>
    </row>
    <row r="6723" spans="1:15" x14ac:dyDescent="0.3">
      <c r="A6723">
        <v>186195</v>
      </c>
      <c r="B6723">
        <v>122</v>
      </c>
      <c r="C6723" t="s">
        <v>552</v>
      </c>
      <c r="D6723" t="s">
        <v>2729</v>
      </c>
      <c r="E6723" t="s">
        <v>4285</v>
      </c>
      <c r="F6723" s="440">
        <v>45993</v>
      </c>
      <c r="G6723">
        <v>25126</v>
      </c>
      <c r="H6723" t="s">
        <v>5859</v>
      </c>
      <c r="I6723" t="s">
        <v>6085</v>
      </c>
      <c r="J6723">
        <v>15.3</v>
      </c>
      <c r="K6723" t="s">
        <v>5598</v>
      </c>
      <c r="L6723">
        <v>641.07000000000005</v>
      </c>
      <c r="M6723">
        <v>41.9</v>
      </c>
      <c r="O6723" t="s">
        <v>460</v>
      </c>
    </row>
    <row r="6724" spans="1:15" x14ac:dyDescent="0.3">
      <c r="A6724">
        <v>186194</v>
      </c>
      <c r="B6724">
        <v>122</v>
      </c>
      <c r="C6724" t="s">
        <v>552</v>
      </c>
      <c r="D6724" t="s">
        <v>2744</v>
      </c>
      <c r="E6724" t="s">
        <v>4286</v>
      </c>
      <c r="F6724" s="440">
        <v>45992</v>
      </c>
      <c r="G6724">
        <v>18667</v>
      </c>
      <c r="H6724" t="s">
        <v>5718</v>
      </c>
      <c r="I6724" t="s">
        <v>6085</v>
      </c>
      <c r="J6724">
        <v>15.15</v>
      </c>
      <c r="K6724" t="s">
        <v>5598</v>
      </c>
      <c r="L6724">
        <v>302.85000000000002</v>
      </c>
      <c r="M6724">
        <v>19.990099000000001</v>
      </c>
      <c r="O6724" t="s">
        <v>460</v>
      </c>
    </row>
    <row r="6725" spans="1:15" x14ac:dyDescent="0.3">
      <c r="A6725">
        <v>186193</v>
      </c>
      <c r="B6725">
        <v>122</v>
      </c>
      <c r="C6725" t="s">
        <v>552</v>
      </c>
      <c r="D6725" t="s">
        <v>2688</v>
      </c>
      <c r="E6725" t="s">
        <v>4287</v>
      </c>
      <c r="F6725" s="440">
        <v>45992</v>
      </c>
      <c r="G6725">
        <v>24552</v>
      </c>
      <c r="H6725" t="s">
        <v>5812</v>
      </c>
      <c r="I6725" t="s">
        <v>4764</v>
      </c>
      <c r="J6725">
        <v>72</v>
      </c>
      <c r="K6725" t="s">
        <v>5601</v>
      </c>
      <c r="L6725">
        <v>2454.48</v>
      </c>
      <c r="M6725">
        <v>34.090000000000003</v>
      </c>
      <c r="O6725" t="s">
        <v>460</v>
      </c>
    </row>
    <row r="6726" spans="1:15" x14ac:dyDescent="0.3">
      <c r="A6726">
        <v>186191</v>
      </c>
      <c r="B6726">
        <v>122</v>
      </c>
      <c r="C6726" t="s">
        <v>552</v>
      </c>
      <c r="D6726" t="s">
        <v>3721</v>
      </c>
      <c r="E6726" t="s">
        <v>4288</v>
      </c>
      <c r="F6726" s="440">
        <v>45992</v>
      </c>
      <c r="G6726">
        <v>24816</v>
      </c>
      <c r="H6726" t="s">
        <v>6356</v>
      </c>
      <c r="I6726" t="s">
        <v>4764</v>
      </c>
      <c r="J6726">
        <v>3</v>
      </c>
      <c r="K6726" t="s">
        <v>5605</v>
      </c>
      <c r="L6726">
        <v>191.4</v>
      </c>
      <c r="M6726">
        <v>63.8</v>
      </c>
      <c r="O6726" t="s">
        <v>460</v>
      </c>
    </row>
    <row r="6727" spans="1:15" x14ac:dyDescent="0.3">
      <c r="A6727">
        <v>186191</v>
      </c>
      <c r="B6727">
        <v>122</v>
      </c>
      <c r="C6727" t="s">
        <v>552</v>
      </c>
      <c r="D6727" t="s">
        <v>3721</v>
      </c>
      <c r="E6727" t="s">
        <v>4288</v>
      </c>
      <c r="F6727" s="440">
        <v>45992</v>
      </c>
      <c r="G6727">
        <v>24814</v>
      </c>
      <c r="H6727" t="s">
        <v>6358</v>
      </c>
      <c r="I6727" t="s">
        <v>4764</v>
      </c>
      <c r="J6727">
        <v>7</v>
      </c>
      <c r="K6727" t="s">
        <v>5605</v>
      </c>
      <c r="L6727">
        <v>273.42</v>
      </c>
      <c r="M6727">
        <v>39.06</v>
      </c>
      <c r="O6727" t="s">
        <v>460</v>
      </c>
    </row>
    <row r="6728" spans="1:15" x14ac:dyDescent="0.3">
      <c r="A6728">
        <v>186191</v>
      </c>
      <c r="B6728">
        <v>122</v>
      </c>
      <c r="C6728" t="s">
        <v>552</v>
      </c>
      <c r="D6728" t="s">
        <v>3721</v>
      </c>
      <c r="E6728" t="s">
        <v>4288</v>
      </c>
      <c r="F6728" s="440">
        <v>45992</v>
      </c>
      <c r="G6728">
        <v>17092</v>
      </c>
      <c r="H6728" t="s">
        <v>6359</v>
      </c>
      <c r="I6728" t="s">
        <v>4764</v>
      </c>
      <c r="J6728">
        <v>14</v>
      </c>
      <c r="K6728" t="s">
        <v>5605</v>
      </c>
      <c r="L6728">
        <v>759.5</v>
      </c>
      <c r="M6728">
        <v>54.25</v>
      </c>
      <c r="O6728" t="s">
        <v>460</v>
      </c>
    </row>
    <row r="6729" spans="1:15" x14ac:dyDescent="0.3">
      <c r="A6729">
        <v>186189</v>
      </c>
      <c r="B6729">
        <v>122</v>
      </c>
      <c r="C6729" t="s">
        <v>552</v>
      </c>
      <c r="D6729" t="s">
        <v>2520</v>
      </c>
      <c r="E6729" t="s">
        <v>4289</v>
      </c>
      <c r="F6729" s="440">
        <v>45992</v>
      </c>
      <c r="G6729">
        <v>24083</v>
      </c>
      <c r="H6729" t="s">
        <v>5924</v>
      </c>
      <c r="I6729" t="s">
        <v>6085</v>
      </c>
      <c r="J6729">
        <v>15</v>
      </c>
      <c r="K6729" t="s">
        <v>5598</v>
      </c>
      <c r="L6729">
        <v>52.5</v>
      </c>
      <c r="M6729">
        <v>3.5</v>
      </c>
      <c r="O6729" t="s">
        <v>460</v>
      </c>
    </row>
    <row r="6730" spans="1:15" x14ac:dyDescent="0.3">
      <c r="A6730">
        <v>186189</v>
      </c>
      <c r="B6730">
        <v>122</v>
      </c>
      <c r="C6730" t="s">
        <v>552</v>
      </c>
      <c r="D6730" t="s">
        <v>2520</v>
      </c>
      <c r="E6730" t="s">
        <v>4289</v>
      </c>
      <c r="F6730" s="440">
        <v>45992</v>
      </c>
      <c r="G6730">
        <v>19485</v>
      </c>
      <c r="H6730" t="s">
        <v>5935</v>
      </c>
      <c r="I6730" t="s">
        <v>6085</v>
      </c>
      <c r="J6730">
        <v>0.5</v>
      </c>
      <c r="K6730" t="s">
        <v>5598</v>
      </c>
      <c r="L6730">
        <v>27.5</v>
      </c>
      <c r="M6730">
        <v>55</v>
      </c>
      <c r="O6730" t="s">
        <v>460</v>
      </c>
    </row>
    <row r="6731" spans="1:15" x14ac:dyDescent="0.3">
      <c r="A6731">
        <v>186189</v>
      </c>
      <c r="B6731">
        <v>122</v>
      </c>
      <c r="C6731" t="s">
        <v>552</v>
      </c>
      <c r="D6731" t="s">
        <v>2520</v>
      </c>
      <c r="E6731" t="s">
        <v>4289</v>
      </c>
      <c r="F6731" s="440">
        <v>45992</v>
      </c>
      <c r="G6731">
        <v>19472</v>
      </c>
      <c r="H6731" t="s">
        <v>6064</v>
      </c>
      <c r="I6731" t="s">
        <v>6085</v>
      </c>
      <c r="J6731">
        <v>2</v>
      </c>
      <c r="K6731" t="s">
        <v>5598</v>
      </c>
      <c r="L6731">
        <v>22</v>
      </c>
      <c r="M6731">
        <v>11</v>
      </c>
      <c r="O6731" t="s">
        <v>460</v>
      </c>
    </row>
    <row r="6732" spans="1:15" x14ac:dyDescent="0.3">
      <c r="A6732">
        <v>186187</v>
      </c>
      <c r="B6732">
        <v>122</v>
      </c>
      <c r="C6732" t="s">
        <v>552</v>
      </c>
      <c r="D6732" t="s">
        <v>2704</v>
      </c>
      <c r="E6732" t="s">
        <v>4290</v>
      </c>
      <c r="F6732" s="440">
        <v>45992</v>
      </c>
      <c r="G6732">
        <v>24509</v>
      </c>
      <c r="H6732" t="s">
        <v>5928</v>
      </c>
      <c r="I6732" t="s">
        <v>6085</v>
      </c>
      <c r="J6732">
        <v>4.1500000000000004</v>
      </c>
      <c r="K6732" t="s">
        <v>5598</v>
      </c>
      <c r="L6732">
        <v>9.34</v>
      </c>
      <c r="M6732">
        <v>2.2506020000000002</v>
      </c>
      <c r="O6732" t="s">
        <v>460</v>
      </c>
    </row>
    <row r="6733" spans="1:15" x14ac:dyDescent="0.3">
      <c r="A6733">
        <v>186187</v>
      </c>
      <c r="B6733">
        <v>122</v>
      </c>
      <c r="C6733" t="s">
        <v>552</v>
      </c>
      <c r="D6733" t="s">
        <v>2704</v>
      </c>
      <c r="E6733" t="s">
        <v>4290</v>
      </c>
      <c r="F6733" s="440">
        <v>45992</v>
      </c>
      <c r="G6733">
        <v>19658</v>
      </c>
      <c r="H6733" t="s">
        <v>5915</v>
      </c>
      <c r="I6733" t="s">
        <v>6085</v>
      </c>
      <c r="J6733">
        <v>3.2</v>
      </c>
      <c r="K6733" t="s">
        <v>5598</v>
      </c>
      <c r="L6733">
        <v>9.06</v>
      </c>
      <c r="M6733">
        <v>2.8312499999999998</v>
      </c>
      <c r="O6733" t="s">
        <v>460</v>
      </c>
    </row>
    <row r="6734" spans="1:15" x14ac:dyDescent="0.3">
      <c r="A6734">
        <v>186187</v>
      </c>
      <c r="B6734">
        <v>122</v>
      </c>
      <c r="C6734" t="s">
        <v>552</v>
      </c>
      <c r="D6734" t="s">
        <v>2704</v>
      </c>
      <c r="E6734" t="s">
        <v>4290</v>
      </c>
      <c r="F6734" s="440">
        <v>45992</v>
      </c>
      <c r="G6734">
        <v>27106</v>
      </c>
      <c r="H6734" t="s">
        <v>6153</v>
      </c>
      <c r="I6734" t="s">
        <v>6085</v>
      </c>
      <c r="J6734">
        <v>2</v>
      </c>
      <c r="K6734" t="s">
        <v>5598</v>
      </c>
      <c r="L6734">
        <v>60.9</v>
      </c>
      <c r="M6734">
        <v>30.45</v>
      </c>
      <c r="O6734" t="s">
        <v>460</v>
      </c>
    </row>
    <row r="6735" spans="1:15" x14ac:dyDescent="0.3">
      <c r="A6735">
        <v>186186</v>
      </c>
      <c r="B6735">
        <v>122</v>
      </c>
      <c r="C6735" t="s">
        <v>552</v>
      </c>
      <c r="D6735" t="s">
        <v>2693</v>
      </c>
      <c r="E6735" t="s">
        <v>4291</v>
      </c>
      <c r="F6735" s="440">
        <v>45992</v>
      </c>
      <c r="G6735">
        <v>22721</v>
      </c>
      <c r="H6735" t="s">
        <v>5710</v>
      </c>
      <c r="I6735" t="s">
        <v>6085</v>
      </c>
      <c r="J6735">
        <v>10.52</v>
      </c>
      <c r="K6735" t="s">
        <v>5598</v>
      </c>
      <c r="L6735">
        <v>292.45999999999998</v>
      </c>
      <c r="M6735">
        <v>27.800380000000001</v>
      </c>
      <c r="O6735" t="s">
        <v>460</v>
      </c>
    </row>
    <row r="6736" spans="1:15" x14ac:dyDescent="0.3">
      <c r="A6736">
        <v>186184</v>
      </c>
      <c r="B6736">
        <v>122</v>
      </c>
      <c r="C6736" t="s">
        <v>552</v>
      </c>
      <c r="D6736" t="s">
        <v>3019</v>
      </c>
      <c r="E6736" t="s">
        <v>4292</v>
      </c>
      <c r="F6736" s="440">
        <v>45992</v>
      </c>
      <c r="G6736">
        <v>19023</v>
      </c>
      <c r="H6736" t="s">
        <v>6466</v>
      </c>
      <c r="I6736" t="s">
        <v>6085</v>
      </c>
      <c r="J6736">
        <v>20</v>
      </c>
      <c r="K6736" t="s">
        <v>5598</v>
      </c>
      <c r="L6736">
        <v>370</v>
      </c>
      <c r="M6736">
        <v>18.5</v>
      </c>
      <c r="O6736" t="s">
        <v>460</v>
      </c>
    </row>
    <row r="6737" spans="1:15" x14ac:dyDescent="0.3">
      <c r="A6737">
        <v>186184</v>
      </c>
      <c r="B6737">
        <v>122</v>
      </c>
      <c r="C6737" t="s">
        <v>552</v>
      </c>
      <c r="D6737" t="s">
        <v>3019</v>
      </c>
      <c r="E6737" t="s">
        <v>4292</v>
      </c>
      <c r="F6737" s="440">
        <v>45992</v>
      </c>
      <c r="G6737">
        <v>18832</v>
      </c>
      <c r="H6737" t="s">
        <v>5898</v>
      </c>
      <c r="I6737" t="s">
        <v>6085</v>
      </c>
      <c r="J6737">
        <v>15</v>
      </c>
      <c r="K6737" t="s">
        <v>5598</v>
      </c>
      <c r="L6737">
        <v>598.5</v>
      </c>
      <c r="M6737">
        <v>39.9</v>
      </c>
      <c r="O6737" t="s">
        <v>460</v>
      </c>
    </row>
    <row r="6738" spans="1:15" x14ac:dyDescent="0.3">
      <c r="A6738">
        <v>186183</v>
      </c>
      <c r="B6738">
        <v>122</v>
      </c>
      <c r="C6738" t="s">
        <v>552</v>
      </c>
      <c r="D6738" t="s">
        <v>4147</v>
      </c>
      <c r="E6738" t="s">
        <v>4293</v>
      </c>
      <c r="F6738" s="440">
        <v>45992</v>
      </c>
      <c r="G6738">
        <v>19790</v>
      </c>
      <c r="H6738" t="s">
        <v>5948</v>
      </c>
      <c r="I6738" t="s">
        <v>6085</v>
      </c>
      <c r="J6738">
        <v>3</v>
      </c>
      <c r="K6738" t="s">
        <v>5598</v>
      </c>
      <c r="L6738">
        <v>106.89</v>
      </c>
      <c r="M6738">
        <v>35.630000000000003</v>
      </c>
      <c r="O6738" t="s">
        <v>460</v>
      </c>
    </row>
    <row r="6739" spans="1:15" x14ac:dyDescent="0.3">
      <c r="A6739">
        <v>186183</v>
      </c>
      <c r="B6739">
        <v>122</v>
      </c>
      <c r="C6739" t="s">
        <v>552</v>
      </c>
      <c r="D6739" t="s">
        <v>4147</v>
      </c>
      <c r="E6739" t="s">
        <v>4293</v>
      </c>
      <c r="F6739" s="440">
        <v>45992</v>
      </c>
      <c r="G6739">
        <v>23186</v>
      </c>
      <c r="H6739" t="s">
        <v>5955</v>
      </c>
      <c r="I6739" t="s">
        <v>6085</v>
      </c>
      <c r="J6739">
        <v>3</v>
      </c>
      <c r="K6739" t="s">
        <v>5598</v>
      </c>
      <c r="L6739">
        <v>9.39</v>
      </c>
      <c r="M6739">
        <v>3.13</v>
      </c>
      <c r="O6739" t="s">
        <v>460</v>
      </c>
    </row>
    <row r="6740" spans="1:15" x14ac:dyDescent="0.3">
      <c r="A6740">
        <v>186183</v>
      </c>
      <c r="B6740">
        <v>122</v>
      </c>
      <c r="C6740" t="s">
        <v>552</v>
      </c>
      <c r="D6740" t="s">
        <v>4147</v>
      </c>
      <c r="E6740" t="s">
        <v>4293</v>
      </c>
      <c r="F6740" s="440">
        <v>45992</v>
      </c>
      <c r="G6740">
        <v>23241</v>
      </c>
      <c r="H6740" t="s">
        <v>5932</v>
      </c>
      <c r="I6740" t="s">
        <v>6085</v>
      </c>
      <c r="J6740">
        <v>3</v>
      </c>
      <c r="K6740" t="s">
        <v>5598</v>
      </c>
      <c r="L6740">
        <v>9.39</v>
      </c>
      <c r="M6740">
        <v>3.13</v>
      </c>
      <c r="O6740" t="s">
        <v>460</v>
      </c>
    </row>
    <row r="6741" spans="1:15" x14ac:dyDescent="0.3">
      <c r="A6741">
        <v>186183</v>
      </c>
      <c r="B6741">
        <v>122</v>
      </c>
      <c r="C6741" t="s">
        <v>552</v>
      </c>
      <c r="D6741" t="s">
        <v>4147</v>
      </c>
      <c r="E6741" t="s">
        <v>4293</v>
      </c>
      <c r="F6741" s="440">
        <v>45992</v>
      </c>
      <c r="G6741">
        <v>23377</v>
      </c>
      <c r="H6741" t="s">
        <v>5927</v>
      </c>
      <c r="I6741" t="s">
        <v>6085</v>
      </c>
      <c r="J6741">
        <v>3</v>
      </c>
      <c r="K6741" t="s">
        <v>5598</v>
      </c>
      <c r="L6741">
        <v>90</v>
      </c>
      <c r="M6741">
        <v>30</v>
      </c>
      <c r="O6741" t="s">
        <v>460</v>
      </c>
    </row>
    <row r="6742" spans="1:15" x14ac:dyDescent="0.3">
      <c r="A6742">
        <v>186183</v>
      </c>
      <c r="B6742">
        <v>122</v>
      </c>
      <c r="C6742" t="s">
        <v>552</v>
      </c>
      <c r="D6742" t="s">
        <v>4147</v>
      </c>
      <c r="E6742" t="s">
        <v>4293</v>
      </c>
      <c r="F6742" s="440">
        <v>45992</v>
      </c>
      <c r="G6742">
        <v>26425</v>
      </c>
      <c r="H6742" t="s">
        <v>5949</v>
      </c>
      <c r="I6742" t="s">
        <v>6085</v>
      </c>
      <c r="J6742">
        <v>5</v>
      </c>
      <c r="K6742" t="s">
        <v>5598</v>
      </c>
      <c r="L6742">
        <v>135</v>
      </c>
      <c r="M6742">
        <v>27</v>
      </c>
      <c r="O6742" t="s">
        <v>460</v>
      </c>
    </row>
    <row r="6743" spans="1:15" x14ac:dyDescent="0.3">
      <c r="A6743">
        <v>186181</v>
      </c>
      <c r="B6743">
        <v>122</v>
      </c>
      <c r="C6743" t="s">
        <v>552</v>
      </c>
      <c r="D6743" t="s">
        <v>2819</v>
      </c>
      <c r="E6743" t="s">
        <v>4294</v>
      </c>
      <c r="F6743" s="440">
        <v>45992</v>
      </c>
      <c r="G6743">
        <v>25478</v>
      </c>
      <c r="H6743" t="s">
        <v>5656</v>
      </c>
      <c r="I6743" t="s">
        <v>6085</v>
      </c>
      <c r="J6743">
        <v>30</v>
      </c>
      <c r="K6743" t="s">
        <v>5613</v>
      </c>
      <c r="L6743">
        <v>238.5</v>
      </c>
      <c r="M6743">
        <v>7.95</v>
      </c>
      <c r="O6743" t="s">
        <v>460</v>
      </c>
    </row>
    <row r="6744" spans="1:15" x14ac:dyDescent="0.3">
      <c r="A6744">
        <v>186180</v>
      </c>
      <c r="B6744">
        <v>122</v>
      </c>
      <c r="C6744" t="s">
        <v>552</v>
      </c>
      <c r="D6744" t="s">
        <v>2773</v>
      </c>
      <c r="E6744" t="s">
        <v>4295</v>
      </c>
      <c r="F6744" s="440">
        <v>45992</v>
      </c>
      <c r="G6744">
        <v>25040</v>
      </c>
      <c r="H6744" t="s">
        <v>5832</v>
      </c>
      <c r="I6744" t="s">
        <v>4764</v>
      </c>
      <c r="J6744">
        <v>18</v>
      </c>
      <c r="K6744" t="s">
        <v>6140</v>
      </c>
      <c r="L6744">
        <v>1935.36</v>
      </c>
      <c r="M6744">
        <v>107.52</v>
      </c>
      <c r="O6744" t="s">
        <v>460</v>
      </c>
    </row>
    <row r="6745" spans="1:15" x14ac:dyDescent="0.3">
      <c r="A6745">
        <v>186179</v>
      </c>
      <c r="B6745">
        <v>122</v>
      </c>
      <c r="C6745" t="s">
        <v>552</v>
      </c>
      <c r="D6745" t="s">
        <v>2704</v>
      </c>
      <c r="E6745" t="s">
        <v>4296</v>
      </c>
      <c r="F6745" s="440">
        <v>45994</v>
      </c>
      <c r="G6745">
        <v>24509</v>
      </c>
      <c r="H6745" t="s">
        <v>5928</v>
      </c>
      <c r="I6745" t="s">
        <v>6085</v>
      </c>
      <c r="J6745">
        <v>10</v>
      </c>
      <c r="K6745" t="s">
        <v>5598</v>
      </c>
      <c r="L6745">
        <v>22.5</v>
      </c>
      <c r="M6745">
        <v>2.25</v>
      </c>
      <c r="O6745" t="s">
        <v>460</v>
      </c>
    </row>
    <row r="6746" spans="1:15" x14ac:dyDescent="0.3">
      <c r="A6746">
        <v>186178</v>
      </c>
      <c r="B6746">
        <v>122</v>
      </c>
      <c r="C6746" t="s">
        <v>552</v>
      </c>
      <c r="D6746" t="s">
        <v>2520</v>
      </c>
      <c r="E6746" t="s">
        <v>4297</v>
      </c>
      <c r="F6746" s="440">
        <v>45994</v>
      </c>
      <c r="G6746">
        <v>19575</v>
      </c>
      <c r="H6746" t="s">
        <v>5944</v>
      </c>
      <c r="I6746" t="s">
        <v>6085</v>
      </c>
      <c r="J6746">
        <v>0.1</v>
      </c>
      <c r="K6746" t="s">
        <v>5598</v>
      </c>
      <c r="L6746">
        <v>2.7</v>
      </c>
      <c r="M6746">
        <v>27</v>
      </c>
      <c r="O6746" t="s">
        <v>460</v>
      </c>
    </row>
    <row r="6747" spans="1:15" x14ac:dyDescent="0.3">
      <c r="A6747">
        <v>186178</v>
      </c>
      <c r="B6747">
        <v>122</v>
      </c>
      <c r="C6747" t="s">
        <v>552</v>
      </c>
      <c r="D6747" t="s">
        <v>2520</v>
      </c>
      <c r="E6747" t="s">
        <v>4297</v>
      </c>
      <c r="F6747" s="440">
        <v>45994</v>
      </c>
      <c r="G6747">
        <v>19488</v>
      </c>
      <c r="H6747" t="s">
        <v>5930</v>
      </c>
      <c r="I6747" t="s">
        <v>6085</v>
      </c>
      <c r="J6747">
        <v>0.6</v>
      </c>
      <c r="K6747" t="s">
        <v>5598</v>
      </c>
      <c r="L6747">
        <v>6.6</v>
      </c>
      <c r="M6747">
        <v>11</v>
      </c>
      <c r="O6747" t="s">
        <v>460</v>
      </c>
    </row>
    <row r="6748" spans="1:15" x14ac:dyDescent="0.3">
      <c r="A6748">
        <v>186178</v>
      </c>
      <c r="B6748">
        <v>122</v>
      </c>
      <c r="C6748" t="s">
        <v>552</v>
      </c>
      <c r="D6748" t="s">
        <v>2520</v>
      </c>
      <c r="E6748" t="s">
        <v>4297</v>
      </c>
      <c r="F6748" s="440">
        <v>45994</v>
      </c>
      <c r="G6748">
        <v>19562</v>
      </c>
      <c r="H6748" t="s">
        <v>5946</v>
      </c>
      <c r="I6748" t="s">
        <v>6085</v>
      </c>
      <c r="J6748">
        <v>0.5</v>
      </c>
      <c r="K6748" t="s">
        <v>5598</v>
      </c>
      <c r="L6748">
        <v>6</v>
      </c>
      <c r="M6748">
        <v>12</v>
      </c>
      <c r="O6748" t="s">
        <v>460</v>
      </c>
    </row>
    <row r="6749" spans="1:15" x14ac:dyDescent="0.3">
      <c r="A6749">
        <v>186178</v>
      </c>
      <c r="B6749">
        <v>122</v>
      </c>
      <c r="C6749" t="s">
        <v>552</v>
      </c>
      <c r="D6749" t="s">
        <v>2520</v>
      </c>
      <c r="E6749" t="s">
        <v>4297</v>
      </c>
      <c r="F6749" s="440">
        <v>45994</v>
      </c>
      <c r="G6749">
        <v>19617</v>
      </c>
      <c r="H6749" t="s">
        <v>5933</v>
      </c>
      <c r="I6749" t="s">
        <v>6085</v>
      </c>
      <c r="J6749">
        <v>1</v>
      </c>
      <c r="K6749" t="s">
        <v>5598</v>
      </c>
      <c r="L6749">
        <v>12</v>
      </c>
      <c r="M6749">
        <v>12</v>
      </c>
      <c r="O6749" t="s">
        <v>460</v>
      </c>
    </row>
    <row r="6750" spans="1:15" x14ac:dyDescent="0.3">
      <c r="A6750">
        <v>186178</v>
      </c>
      <c r="B6750">
        <v>122</v>
      </c>
      <c r="C6750" t="s">
        <v>552</v>
      </c>
      <c r="D6750" t="s">
        <v>2520</v>
      </c>
      <c r="E6750" t="s">
        <v>4297</v>
      </c>
      <c r="F6750" s="440">
        <v>45994</v>
      </c>
      <c r="G6750">
        <v>19600</v>
      </c>
      <c r="H6750" t="s">
        <v>6121</v>
      </c>
      <c r="I6750" t="s">
        <v>6085</v>
      </c>
      <c r="J6750">
        <v>0.4</v>
      </c>
      <c r="K6750" t="s">
        <v>5598</v>
      </c>
      <c r="L6750">
        <v>4.8</v>
      </c>
      <c r="M6750">
        <v>12</v>
      </c>
      <c r="O6750" t="s">
        <v>460</v>
      </c>
    </row>
    <row r="6751" spans="1:15" x14ac:dyDescent="0.3">
      <c r="A6751">
        <v>186178</v>
      </c>
      <c r="B6751">
        <v>122</v>
      </c>
      <c r="C6751" t="s">
        <v>552</v>
      </c>
      <c r="D6751" t="s">
        <v>2520</v>
      </c>
      <c r="E6751" t="s">
        <v>4297</v>
      </c>
      <c r="F6751" s="440">
        <v>45994</v>
      </c>
      <c r="G6751">
        <v>23113</v>
      </c>
      <c r="H6751" t="s">
        <v>5985</v>
      </c>
      <c r="I6751" t="s">
        <v>6085</v>
      </c>
      <c r="J6751">
        <v>2</v>
      </c>
      <c r="K6751" t="s">
        <v>5598</v>
      </c>
      <c r="L6751">
        <v>15</v>
      </c>
      <c r="M6751">
        <v>7.5</v>
      </c>
      <c r="O6751" t="s">
        <v>460</v>
      </c>
    </row>
    <row r="6752" spans="1:15" x14ac:dyDescent="0.3">
      <c r="A6752">
        <v>186178</v>
      </c>
      <c r="B6752">
        <v>122</v>
      </c>
      <c r="C6752" t="s">
        <v>552</v>
      </c>
      <c r="D6752" t="s">
        <v>2520</v>
      </c>
      <c r="E6752" t="s">
        <v>4297</v>
      </c>
      <c r="F6752" s="440">
        <v>45994</v>
      </c>
      <c r="G6752">
        <v>23236</v>
      </c>
      <c r="H6752" t="s">
        <v>5934</v>
      </c>
      <c r="I6752" t="s">
        <v>6085</v>
      </c>
      <c r="J6752">
        <v>1.5</v>
      </c>
      <c r="K6752" t="s">
        <v>5598</v>
      </c>
      <c r="L6752">
        <v>7.2</v>
      </c>
      <c r="M6752">
        <v>4.8</v>
      </c>
      <c r="O6752" t="s">
        <v>460</v>
      </c>
    </row>
    <row r="6753" spans="1:15" x14ac:dyDescent="0.3">
      <c r="A6753">
        <v>186178</v>
      </c>
      <c r="B6753">
        <v>122</v>
      </c>
      <c r="C6753" t="s">
        <v>552</v>
      </c>
      <c r="D6753" t="s">
        <v>2520</v>
      </c>
      <c r="E6753" t="s">
        <v>4297</v>
      </c>
      <c r="F6753" s="440">
        <v>45994</v>
      </c>
      <c r="G6753">
        <v>23198</v>
      </c>
      <c r="H6753" t="s">
        <v>5947</v>
      </c>
      <c r="I6753" t="s">
        <v>6085</v>
      </c>
      <c r="J6753">
        <v>0.5</v>
      </c>
      <c r="K6753" t="s">
        <v>5598</v>
      </c>
      <c r="L6753">
        <v>6</v>
      </c>
      <c r="M6753">
        <v>12</v>
      </c>
      <c r="O6753" t="s">
        <v>460</v>
      </c>
    </row>
    <row r="6754" spans="1:15" x14ac:dyDescent="0.3">
      <c r="A6754">
        <v>186178</v>
      </c>
      <c r="B6754">
        <v>122</v>
      </c>
      <c r="C6754" t="s">
        <v>552</v>
      </c>
      <c r="D6754" t="s">
        <v>2520</v>
      </c>
      <c r="E6754" t="s">
        <v>4297</v>
      </c>
      <c r="F6754" s="440">
        <v>45994</v>
      </c>
      <c r="G6754">
        <v>23385</v>
      </c>
      <c r="H6754" t="s">
        <v>6160</v>
      </c>
      <c r="I6754" t="s">
        <v>6085</v>
      </c>
      <c r="J6754">
        <v>10</v>
      </c>
      <c r="K6754" t="s">
        <v>5598</v>
      </c>
      <c r="L6754">
        <v>280</v>
      </c>
      <c r="M6754">
        <v>28</v>
      </c>
      <c r="O6754" t="s">
        <v>460</v>
      </c>
    </row>
    <row r="6755" spans="1:15" x14ac:dyDescent="0.3">
      <c r="A6755">
        <v>186178</v>
      </c>
      <c r="B6755">
        <v>122</v>
      </c>
      <c r="C6755" t="s">
        <v>552</v>
      </c>
      <c r="D6755" t="s">
        <v>2520</v>
      </c>
      <c r="E6755" t="s">
        <v>4297</v>
      </c>
      <c r="F6755" s="440">
        <v>45994</v>
      </c>
      <c r="G6755">
        <v>19472</v>
      </c>
      <c r="H6755" t="s">
        <v>6064</v>
      </c>
      <c r="I6755" t="s">
        <v>6085</v>
      </c>
      <c r="J6755">
        <v>1</v>
      </c>
      <c r="K6755" t="s">
        <v>5598</v>
      </c>
      <c r="L6755">
        <v>12.5</v>
      </c>
      <c r="M6755">
        <v>12.5</v>
      </c>
      <c r="O6755" t="s">
        <v>460</v>
      </c>
    </row>
    <row r="6756" spans="1:15" x14ac:dyDescent="0.3">
      <c r="A6756">
        <v>186176</v>
      </c>
      <c r="B6756">
        <v>122</v>
      </c>
      <c r="C6756" t="s">
        <v>552</v>
      </c>
      <c r="D6756" t="s">
        <v>4147</v>
      </c>
      <c r="E6756" t="s">
        <v>4298</v>
      </c>
      <c r="F6756" s="440">
        <v>45994</v>
      </c>
      <c r="G6756">
        <v>20257</v>
      </c>
      <c r="H6756" t="s">
        <v>5887</v>
      </c>
      <c r="I6756" t="s">
        <v>6085</v>
      </c>
      <c r="J6756">
        <v>1</v>
      </c>
      <c r="K6756" t="s">
        <v>5613</v>
      </c>
      <c r="L6756">
        <v>27.5</v>
      </c>
      <c r="M6756">
        <v>27.5</v>
      </c>
      <c r="O6756" t="s">
        <v>460</v>
      </c>
    </row>
    <row r="6757" spans="1:15" x14ac:dyDescent="0.3">
      <c r="A6757">
        <v>186176</v>
      </c>
      <c r="B6757">
        <v>122</v>
      </c>
      <c r="C6757" t="s">
        <v>552</v>
      </c>
      <c r="D6757" t="s">
        <v>4147</v>
      </c>
      <c r="E6757" t="s">
        <v>4298</v>
      </c>
      <c r="F6757" s="440">
        <v>45994</v>
      </c>
      <c r="G6757">
        <v>19634</v>
      </c>
      <c r="H6757" t="s">
        <v>5925</v>
      </c>
      <c r="I6757" t="s">
        <v>6085</v>
      </c>
      <c r="J6757">
        <v>1</v>
      </c>
      <c r="K6757" t="s">
        <v>5598</v>
      </c>
      <c r="L6757">
        <v>5</v>
      </c>
      <c r="M6757">
        <v>5</v>
      </c>
      <c r="O6757" t="s">
        <v>460</v>
      </c>
    </row>
    <row r="6758" spans="1:15" x14ac:dyDescent="0.3">
      <c r="A6758">
        <v>186176</v>
      </c>
      <c r="B6758">
        <v>122</v>
      </c>
      <c r="C6758" t="s">
        <v>552</v>
      </c>
      <c r="D6758" t="s">
        <v>4147</v>
      </c>
      <c r="E6758" t="s">
        <v>4298</v>
      </c>
      <c r="F6758" s="440">
        <v>45994</v>
      </c>
      <c r="G6758">
        <v>19759</v>
      </c>
      <c r="H6758" t="s">
        <v>6016</v>
      </c>
      <c r="I6758" t="s">
        <v>6085</v>
      </c>
      <c r="J6758">
        <v>1</v>
      </c>
      <c r="K6758" t="s">
        <v>5598</v>
      </c>
      <c r="L6758">
        <v>9.3800000000000008</v>
      </c>
      <c r="M6758">
        <v>9.3800000000000008</v>
      </c>
      <c r="O6758" t="s">
        <v>460</v>
      </c>
    </row>
    <row r="6759" spans="1:15" x14ac:dyDescent="0.3">
      <c r="A6759">
        <v>186176</v>
      </c>
      <c r="B6759">
        <v>122</v>
      </c>
      <c r="C6759" t="s">
        <v>552</v>
      </c>
      <c r="D6759" t="s">
        <v>4147</v>
      </c>
      <c r="E6759" t="s">
        <v>4298</v>
      </c>
      <c r="F6759" s="440">
        <v>45994</v>
      </c>
      <c r="G6759">
        <v>23096</v>
      </c>
      <c r="H6759" t="s">
        <v>5941</v>
      </c>
      <c r="I6759" t="s">
        <v>6085</v>
      </c>
      <c r="J6759">
        <v>90</v>
      </c>
      <c r="K6759" t="s">
        <v>5613</v>
      </c>
      <c r="L6759">
        <v>52.2</v>
      </c>
      <c r="M6759">
        <v>0.57999999999999996</v>
      </c>
      <c r="O6759" t="s">
        <v>460</v>
      </c>
    </row>
    <row r="6760" spans="1:15" x14ac:dyDescent="0.3">
      <c r="A6760">
        <v>186176</v>
      </c>
      <c r="B6760">
        <v>122</v>
      </c>
      <c r="C6760" t="s">
        <v>552</v>
      </c>
      <c r="D6760" t="s">
        <v>4147</v>
      </c>
      <c r="E6760" t="s">
        <v>4298</v>
      </c>
      <c r="F6760" s="440">
        <v>45994</v>
      </c>
      <c r="G6760">
        <v>23186</v>
      </c>
      <c r="H6760" t="s">
        <v>5955</v>
      </c>
      <c r="I6760" t="s">
        <v>6085</v>
      </c>
      <c r="J6760">
        <v>1</v>
      </c>
      <c r="K6760" t="s">
        <v>5598</v>
      </c>
      <c r="L6760">
        <v>3.13</v>
      </c>
      <c r="M6760">
        <v>3.13</v>
      </c>
      <c r="O6760" t="s">
        <v>460</v>
      </c>
    </row>
    <row r="6761" spans="1:15" x14ac:dyDescent="0.3">
      <c r="A6761">
        <v>186176</v>
      </c>
      <c r="B6761">
        <v>122</v>
      </c>
      <c r="C6761" t="s">
        <v>552</v>
      </c>
      <c r="D6761" t="s">
        <v>4147</v>
      </c>
      <c r="E6761" t="s">
        <v>4298</v>
      </c>
      <c r="F6761" s="440">
        <v>45994</v>
      </c>
      <c r="G6761">
        <v>25555</v>
      </c>
      <c r="H6761" t="s">
        <v>6429</v>
      </c>
      <c r="I6761" t="s">
        <v>6085</v>
      </c>
      <c r="J6761">
        <v>5</v>
      </c>
      <c r="K6761" t="s">
        <v>5598</v>
      </c>
      <c r="L6761">
        <v>16.25</v>
      </c>
      <c r="M6761">
        <v>3.25</v>
      </c>
      <c r="O6761" t="s">
        <v>460</v>
      </c>
    </row>
    <row r="6762" spans="1:15" x14ac:dyDescent="0.3">
      <c r="A6762">
        <v>186176</v>
      </c>
      <c r="B6762">
        <v>122</v>
      </c>
      <c r="C6762" t="s">
        <v>552</v>
      </c>
      <c r="D6762" t="s">
        <v>4147</v>
      </c>
      <c r="E6762" t="s">
        <v>4298</v>
      </c>
      <c r="F6762" s="440">
        <v>45994</v>
      </c>
      <c r="G6762">
        <v>23390</v>
      </c>
      <c r="H6762" t="s">
        <v>5922</v>
      </c>
      <c r="I6762" t="s">
        <v>6085</v>
      </c>
      <c r="J6762">
        <v>2</v>
      </c>
      <c r="K6762" t="s">
        <v>5598</v>
      </c>
      <c r="L6762">
        <v>17.5</v>
      </c>
      <c r="M6762">
        <v>8.75</v>
      </c>
      <c r="O6762" t="s">
        <v>460</v>
      </c>
    </row>
    <row r="6763" spans="1:15" x14ac:dyDescent="0.3">
      <c r="A6763">
        <v>186176</v>
      </c>
      <c r="B6763">
        <v>122</v>
      </c>
      <c r="C6763" t="s">
        <v>552</v>
      </c>
      <c r="D6763" t="s">
        <v>4147</v>
      </c>
      <c r="E6763" t="s">
        <v>4298</v>
      </c>
      <c r="F6763" s="440">
        <v>45994</v>
      </c>
      <c r="G6763">
        <v>25647</v>
      </c>
      <c r="H6763" t="s">
        <v>5918</v>
      </c>
      <c r="I6763" t="s">
        <v>6085</v>
      </c>
      <c r="J6763">
        <v>0.5</v>
      </c>
      <c r="K6763" t="s">
        <v>5598</v>
      </c>
      <c r="L6763">
        <v>7.82</v>
      </c>
      <c r="M6763">
        <v>15.64</v>
      </c>
      <c r="O6763" t="s">
        <v>460</v>
      </c>
    </row>
    <row r="6764" spans="1:15" x14ac:dyDescent="0.3">
      <c r="A6764">
        <v>186176</v>
      </c>
      <c r="B6764">
        <v>122</v>
      </c>
      <c r="C6764" t="s">
        <v>552</v>
      </c>
      <c r="D6764" t="s">
        <v>4147</v>
      </c>
      <c r="E6764" t="s">
        <v>4298</v>
      </c>
      <c r="F6764" s="440">
        <v>45994</v>
      </c>
      <c r="G6764">
        <v>23184</v>
      </c>
      <c r="H6764" t="s">
        <v>5956</v>
      </c>
      <c r="I6764" t="s">
        <v>6085</v>
      </c>
      <c r="J6764">
        <v>0.3</v>
      </c>
      <c r="K6764" t="s">
        <v>5598</v>
      </c>
      <c r="L6764">
        <v>2.63</v>
      </c>
      <c r="M6764">
        <v>8.766667</v>
      </c>
      <c r="O6764" t="s">
        <v>460</v>
      </c>
    </row>
    <row r="6765" spans="1:15" x14ac:dyDescent="0.3">
      <c r="A6765">
        <v>186174</v>
      </c>
      <c r="B6765">
        <v>122</v>
      </c>
      <c r="C6765" t="s">
        <v>552</v>
      </c>
      <c r="D6765" t="s">
        <v>2986</v>
      </c>
      <c r="E6765" t="s">
        <v>4299</v>
      </c>
      <c r="F6765" s="440">
        <v>45992</v>
      </c>
      <c r="G6765">
        <v>27406</v>
      </c>
      <c r="H6765" t="s">
        <v>5899</v>
      </c>
      <c r="I6765" t="s">
        <v>4764</v>
      </c>
      <c r="J6765">
        <v>3</v>
      </c>
      <c r="K6765" t="s">
        <v>5613</v>
      </c>
      <c r="L6765">
        <v>657</v>
      </c>
      <c r="M6765">
        <v>219</v>
      </c>
      <c r="O6765" t="s">
        <v>460</v>
      </c>
    </row>
    <row r="6766" spans="1:15" x14ac:dyDescent="0.3">
      <c r="A6766">
        <v>186172</v>
      </c>
      <c r="B6766">
        <v>122</v>
      </c>
      <c r="C6766" t="s">
        <v>552</v>
      </c>
      <c r="D6766" t="s">
        <v>4300</v>
      </c>
      <c r="E6766" t="s">
        <v>4301</v>
      </c>
      <c r="F6766" s="440">
        <v>45994</v>
      </c>
      <c r="G6766">
        <v>24351</v>
      </c>
      <c r="H6766" t="s">
        <v>6467</v>
      </c>
      <c r="I6766" t="s">
        <v>6085</v>
      </c>
      <c r="J6766">
        <v>10</v>
      </c>
      <c r="K6766" t="s">
        <v>5598</v>
      </c>
      <c r="L6766">
        <v>120</v>
      </c>
      <c r="M6766">
        <v>12</v>
      </c>
      <c r="O6766" t="s">
        <v>460</v>
      </c>
    </row>
    <row r="6767" spans="1:15" x14ac:dyDescent="0.3">
      <c r="A6767">
        <v>186170</v>
      </c>
      <c r="B6767">
        <v>122</v>
      </c>
      <c r="C6767" t="s">
        <v>552</v>
      </c>
      <c r="D6767" t="s">
        <v>3812</v>
      </c>
      <c r="E6767" t="s">
        <v>4302</v>
      </c>
      <c r="F6767" s="440">
        <v>45994</v>
      </c>
      <c r="G6767">
        <v>18547</v>
      </c>
      <c r="H6767" t="s">
        <v>5726</v>
      </c>
      <c r="I6767" t="s">
        <v>4764</v>
      </c>
      <c r="J6767">
        <v>30</v>
      </c>
      <c r="K6767" t="s">
        <v>5601</v>
      </c>
      <c r="L6767">
        <v>1058.7</v>
      </c>
      <c r="M6767">
        <v>35.29</v>
      </c>
      <c r="O6767" t="s">
        <v>460</v>
      </c>
    </row>
    <row r="6768" spans="1:15" x14ac:dyDescent="0.3">
      <c r="A6768">
        <v>186169</v>
      </c>
      <c r="B6768">
        <v>122</v>
      </c>
      <c r="C6768" t="s">
        <v>552</v>
      </c>
      <c r="D6768" t="s">
        <v>2769</v>
      </c>
      <c r="E6768" t="s">
        <v>4303</v>
      </c>
      <c r="F6768" s="440">
        <v>45995</v>
      </c>
      <c r="G6768">
        <v>20941</v>
      </c>
      <c r="H6768" t="s">
        <v>5886</v>
      </c>
      <c r="I6768" t="s">
        <v>6085</v>
      </c>
      <c r="J6768">
        <v>3</v>
      </c>
      <c r="K6768" t="s">
        <v>5605</v>
      </c>
      <c r="L6768">
        <v>598.5</v>
      </c>
      <c r="M6768">
        <v>199.5</v>
      </c>
      <c r="O6768" t="s">
        <v>460</v>
      </c>
    </row>
    <row r="6769" spans="1:15" x14ac:dyDescent="0.3">
      <c r="A6769">
        <v>186167</v>
      </c>
      <c r="B6769">
        <v>122</v>
      </c>
      <c r="C6769" t="s">
        <v>552</v>
      </c>
      <c r="D6769" t="s">
        <v>2688</v>
      </c>
      <c r="E6769" t="s">
        <v>4304</v>
      </c>
      <c r="F6769" s="440">
        <v>45994</v>
      </c>
      <c r="G6769">
        <v>24552</v>
      </c>
      <c r="H6769" t="s">
        <v>5812</v>
      </c>
      <c r="I6769" t="s">
        <v>4764</v>
      </c>
      <c r="J6769">
        <v>50</v>
      </c>
      <c r="K6769" t="s">
        <v>5601</v>
      </c>
      <c r="L6769">
        <v>1704.5</v>
      </c>
      <c r="M6769">
        <v>34.090000000000003</v>
      </c>
      <c r="O6769" t="s">
        <v>460</v>
      </c>
    </row>
    <row r="6770" spans="1:15" x14ac:dyDescent="0.3">
      <c r="A6770">
        <v>186164</v>
      </c>
      <c r="B6770">
        <v>122</v>
      </c>
      <c r="C6770" t="s">
        <v>552</v>
      </c>
      <c r="D6770" t="s">
        <v>2693</v>
      </c>
      <c r="E6770" t="s">
        <v>4306</v>
      </c>
      <c r="F6770" s="440">
        <v>45995</v>
      </c>
      <c r="G6770">
        <v>19187</v>
      </c>
      <c r="H6770" t="s">
        <v>5967</v>
      </c>
      <c r="I6770" t="s">
        <v>6085</v>
      </c>
      <c r="J6770">
        <v>1.1399999999999999</v>
      </c>
      <c r="K6770" t="s">
        <v>6139</v>
      </c>
      <c r="L6770">
        <v>74.67</v>
      </c>
      <c r="M6770">
        <v>65.5</v>
      </c>
      <c r="O6770" t="s">
        <v>460</v>
      </c>
    </row>
    <row r="6771" spans="1:15" x14ac:dyDescent="0.3">
      <c r="A6771">
        <v>186164</v>
      </c>
      <c r="B6771">
        <v>122</v>
      </c>
      <c r="C6771" t="s">
        <v>552</v>
      </c>
      <c r="D6771" t="s">
        <v>2693</v>
      </c>
      <c r="E6771" t="s">
        <v>4306</v>
      </c>
      <c r="F6771" s="440">
        <v>45995</v>
      </c>
      <c r="G6771">
        <v>19324</v>
      </c>
      <c r="H6771" t="s">
        <v>5699</v>
      </c>
      <c r="I6771" t="s">
        <v>6085</v>
      </c>
      <c r="J6771">
        <v>8.3000000000000007</v>
      </c>
      <c r="K6771" t="s">
        <v>5598</v>
      </c>
      <c r="L6771">
        <v>274.81</v>
      </c>
      <c r="M6771">
        <v>33.109639000000001</v>
      </c>
      <c r="O6771" t="s">
        <v>460</v>
      </c>
    </row>
    <row r="6772" spans="1:15" x14ac:dyDescent="0.3">
      <c r="A6772">
        <v>186164</v>
      </c>
      <c r="B6772">
        <v>122</v>
      </c>
      <c r="C6772" t="s">
        <v>552</v>
      </c>
      <c r="D6772" t="s">
        <v>2693</v>
      </c>
      <c r="E6772" t="s">
        <v>4306</v>
      </c>
      <c r="F6772" s="440">
        <v>45995</v>
      </c>
      <c r="G6772">
        <v>20327</v>
      </c>
      <c r="H6772" t="s">
        <v>5888</v>
      </c>
      <c r="I6772" t="s">
        <v>6085</v>
      </c>
      <c r="J6772">
        <v>5</v>
      </c>
      <c r="K6772" t="s">
        <v>5605</v>
      </c>
      <c r="L6772">
        <v>34.75</v>
      </c>
      <c r="M6772">
        <v>6.95</v>
      </c>
      <c r="O6772" t="s">
        <v>460</v>
      </c>
    </row>
    <row r="6773" spans="1:15" x14ac:dyDescent="0.3">
      <c r="A6773">
        <v>186164</v>
      </c>
      <c r="B6773">
        <v>122</v>
      </c>
      <c r="C6773" t="s">
        <v>552</v>
      </c>
      <c r="D6773" t="s">
        <v>2693</v>
      </c>
      <c r="E6773" t="s">
        <v>4306</v>
      </c>
      <c r="F6773" s="440">
        <v>45995</v>
      </c>
      <c r="G6773">
        <v>19356</v>
      </c>
      <c r="H6773" t="s">
        <v>5696</v>
      </c>
      <c r="I6773" t="s">
        <v>6085</v>
      </c>
      <c r="J6773">
        <v>6.3</v>
      </c>
      <c r="K6773" t="s">
        <v>5598</v>
      </c>
      <c r="L6773">
        <v>349.65</v>
      </c>
      <c r="M6773">
        <v>55.5</v>
      </c>
      <c r="O6773" t="s">
        <v>460</v>
      </c>
    </row>
    <row r="6774" spans="1:15" x14ac:dyDescent="0.3">
      <c r="A6774">
        <v>186164</v>
      </c>
      <c r="B6774">
        <v>122</v>
      </c>
      <c r="C6774" t="s">
        <v>552</v>
      </c>
      <c r="D6774" t="s">
        <v>2693</v>
      </c>
      <c r="E6774" t="s">
        <v>4306</v>
      </c>
      <c r="F6774" s="440">
        <v>45995</v>
      </c>
      <c r="G6774">
        <v>20349</v>
      </c>
      <c r="H6774" t="s">
        <v>5679</v>
      </c>
      <c r="I6774" t="s">
        <v>6085</v>
      </c>
      <c r="J6774">
        <v>10</v>
      </c>
      <c r="K6774" t="s">
        <v>5605</v>
      </c>
      <c r="L6774">
        <v>129</v>
      </c>
      <c r="M6774">
        <v>12.9</v>
      </c>
      <c r="O6774" t="s">
        <v>460</v>
      </c>
    </row>
    <row r="6775" spans="1:15" x14ac:dyDescent="0.3">
      <c r="A6775">
        <v>186163</v>
      </c>
      <c r="B6775">
        <v>122</v>
      </c>
      <c r="C6775" t="s">
        <v>552</v>
      </c>
      <c r="D6775" t="s">
        <v>2717</v>
      </c>
      <c r="E6775" t="s">
        <v>4307</v>
      </c>
      <c r="F6775" s="440">
        <v>45995</v>
      </c>
      <c r="G6775">
        <v>17549</v>
      </c>
      <c r="H6775" t="s">
        <v>6218</v>
      </c>
      <c r="I6775" t="s">
        <v>6102</v>
      </c>
      <c r="J6775">
        <v>10</v>
      </c>
      <c r="K6775" t="s">
        <v>5605</v>
      </c>
      <c r="L6775">
        <v>315</v>
      </c>
      <c r="M6775">
        <v>31.5</v>
      </c>
      <c r="O6775" t="s">
        <v>460</v>
      </c>
    </row>
    <row r="6776" spans="1:15" x14ac:dyDescent="0.3">
      <c r="A6776">
        <v>186162</v>
      </c>
      <c r="B6776">
        <v>122</v>
      </c>
      <c r="C6776" t="s">
        <v>552</v>
      </c>
      <c r="D6776" t="s">
        <v>3721</v>
      </c>
      <c r="E6776" t="s">
        <v>4308</v>
      </c>
      <c r="F6776" s="440">
        <v>45996</v>
      </c>
      <c r="G6776">
        <v>24816</v>
      </c>
      <c r="H6776" t="s">
        <v>6356</v>
      </c>
      <c r="I6776" t="s">
        <v>4764</v>
      </c>
      <c r="J6776">
        <v>3</v>
      </c>
      <c r="K6776" t="s">
        <v>5605</v>
      </c>
      <c r="L6776">
        <v>191.4</v>
      </c>
      <c r="M6776">
        <v>63.8</v>
      </c>
      <c r="O6776" t="s">
        <v>460</v>
      </c>
    </row>
    <row r="6777" spans="1:15" x14ac:dyDescent="0.3">
      <c r="A6777">
        <v>186162</v>
      </c>
      <c r="B6777">
        <v>122</v>
      </c>
      <c r="C6777" t="s">
        <v>552</v>
      </c>
      <c r="D6777" t="s">
        <v>3721</v>
      </c>
      <c r="E6777" t="s">
        <v>4308</v>
      </c>
      <c r="F6777" s="440">
        <v>45996</v>
      </c>
      <c r="G6777">
        <v>24814</v>
      </c>
      <c r="H6777" t="s">
        <v>6358</v>
      </c>
      <c r="I6777" t="s">
        <v>4764</v>
      </c>
      <c r="J6777">
        <v>7</v>
      </c>
      <c r="K6777" t="s">
        <v>5605</v>
      </c>
      <c r="L6777">
        <v>273.42</v>
      </c>
      <c r="M6777">
        <v>39.06</v>
      </c>
      <c r="O6777" t="s">
        <v>460</v>
      </c>
    </row>
    <row r="6778" spans="1:15" x14ac:dyDescent="0.3">
      <c r="A6778">
        <v>186162</v>
      </c>
      <c r="B6778">
        <v>122</v>
      </c>
      <c r="C6778" t="s">
        <v>552</v>
      </c>
      <c r="D6778" t="s">
        <v>3721</v>
      </c>
      <c r="E6778" t="s">
        <v>4308</v>
      </c>
      <c r="F6778" s="440">
        <v>45996</v>
      </c>
      <c r="G6778">
        <v>17092</v>
      </c>
      <c r="H6778" t="s">
        <v>6359</v>
      </c>
      <c r="I6778" t="s">
        <v>4764</v>
      </c>
      <c r="J6778">
        <v>14</v>
      </c>
      <c r="K6778" t="s">
        <v>5605</v>
      </c>
      <c r="L6778">
        <v>759.5</v>
      </c>
      <c r="M6778">
        <v>54.25</v>
      </c>
      <c r="O6778" t="s">
        <v>460</v>
      </c>
    </row>
    <row r="6779" spans="1:15" x14ac:dyDescent="0.3">
      <c r="A6779">
        <v>186161</v>
      </c>
      <c r="B6779">
        <v>122</v>
      </c>
      <c r="C6779" t="s">
        <v>552</v>
      </c>
      <c r="D6779" t="s">
        <v>2693</v>
      </c>
      <c r="E6779" t="s">
        <v>4309</v>
      </c>
      <c r="F6779" s="440">
        <v>46024</v>
      </c>
      <c r="G6779">
        <v>24039</v>
      </c>
      <c r="H6779" t="s">
        <v>5616</v>
      </c>
      <c r="I6779" t="s">
        <v>6085</v>
      </c>
      <c r="J6779">
        <v>20</v>
      </c>
      <c r="K6779" t="s">
        <v>6139</v>
      </c>
      <c r="L6779">
        <v>1391</v>
      </c>
      <c r="M6779">
        <v>69.55</v>
      </c>
      <c r="O6779" t="s">
        <v>461</v>
      </c>
    </row>
    <row r="6780" spans="1:15" x14ac:dyDescent="0.3">
      <c r="A6780">
        <v>186160</v>
      </c>
      <c r="B6780">
        <v>122</v>
      </c>
      <c r="C6780" t="s">
        <v>552</v>
      </c>
      <c r="D6780" t="s">
        <v>4300</v>
      </c>
      <c r="E6780" t="s">
        <v>4310</v>
      </c>
      <c r="F6780" s="440">
        <v>45995</v>
      </c>
      <c r="G6780">
        <v>24351</v>
      </c>
      <c r="H6780" t="s">
        <v>6467</v>
      </c>
      <c r="I6780" t="s">
        <v>6085</v>
      </c>
      <c r="J6780">
        <v>15</v>
      </c>
      <c r="K6780" t="s">
        <v>5598</v>
      </c>
      <c r="L6780">
        <v>180</v>
      </c>
      <c r="M6780">
        <v>12</v>
      </c>
      <c r="O6780" t="s">
        <v>460</v>
      </c>
    </row>
    <row r="6781" spans="1:15" x14ac:dyDescent="0.3">
      <c r="A6781">
        <v>186159</v>
      </c>
      <c r="B6781">
        <v>122</v>
      </c>
      <c r="C6781" t="s">
        <v>552</v>
      </c>
      <c r="D6781" t="s">
        <v>4147</v>
      </c>
      <c r="E6781" t="s">
        <v>4311</v>
      </c>
      <c r="F6781" s="440">
        <v>45995</v>
      </c>
      <c r="G6781">
        <v>23346</v>
      </c>
      <c r="H6781" t="s">
        <v>6332</v>
      </c>
      <c r="I6781" t="s">
        <v>6085</v>
      </c>
      <c r="J6781">
        <v>3.6</v>
      </c>
      <c r="K6781" t="s">
        <v>5598</v>
      </c>
      <c r="L6781">
        <v>31.07</v>
      </c>
      <c r="M6781">
        <v>8.6305560000000003</v>
      </c>
      <c r="O6781" t="s">
        <v>460</v>
      </c>
    </row>
    <row r="6782" spans="1:15" x14ac:dyDescent="0.3">
      <c r="A6782">
        <v>186159</v>
      </c>
      <c r="B6782">
        <v>122</v>
      </c>
      <c r="C6782" t="s">
        <v>552</v>
      </c>
      <c r="D6782" t="s">
        <v>4147</v>
      </c>
      <c r="E6782" t="s">
        <v>4311</v>
      </c>
      <c r="F6782" s="440">
        <v>45995</v>
      </c>
      <c r="G6782">
        <v>19476</v>
      </c>
      <c r="H6782" t="s">
        <v>6017</v>
      </c>
      <c r="I6782" t="s">
        <v>6085</v>
      </c>
      <c r="J6782">
        <v>1</v>
      </c>
      <c r="K6782" t="s">
        <v>5598</v>
      </c>
      <c r="L6782">
        <v>62.5</v>
      </c>
      <c r="M6782">
        <v>62.5</v>
      </c>
      <c r="O6782" t="s">
        <v>460</v>
      </c>
    </row>
    <row r="6783" spans="1:15" x14ac:dyDescent="0.3">
      <c r="A6783">
        <v>186159</v>
      </c>
      <c r="B6783">
        <v>122</v>
      </c>
      <c r="C6783" t="s">
        <v>552</v>
      </c>
      <c r="D6783" t="s">
        <v>4147</v>
      </c>
      <c r="E6783" t="s">
        <v>4311</v>
      </c>
      <c r="F6783" s="440">
        <v>45995</v>
      </c>
      <c r="G6783">
        <v>23385</v>
      </c>
      <c r="H6783" t="s">
        <v>6160</v>
      </c>
      <c r="I6783" t="s">
        <v>6085</v>
      </c>
      <c r="J6783">
        <v>10</v>
      </c>
      <c r="K6783" t="s">
        <v>5598</v>
      </c>
      <c r="L6783">
        <v>287.5</v>
      </c>
      <c r="M6783">
        <v>28.75</v>
      </c>
      <c r="O6783" t="s">
        <v>460</v>
      </c>
    </row>
    <row r="6784" spans="1:15" x14ac:dyDescent="0.3">
      <c r="A6784">
        <v>186158</v>
      </c>
      <c r="B6784">
        <v>122</v>
      </c>
      <c r="C6784" t="s">
        <v>552</v>
      </c>
      <c r="D6784" t="s">
        <v>2704</v>
      </c>
      <c r="E6784" t="s">
        <v>4312</v>
      </c>
      <c r="F6784" s="440">
        <v>45995</v>
      </c>
      <c r="G6784">
        <v>19594</v>
      </c>
      <c r="H6784" t="s">
        <v>6412</v>
      </c>
      <c r="I6784" t="s">
        <v>6085</v>
      </c>
      <c r="J6784">
        <v>10</v>
      </c>
      <c r="K6784" t="s">
        <v>6140</v>
      </c>
      <c r="L6784">
        <v>304.5</v>
      </c>
      <c r="M6784">
        <v>30.45</v>
      </c>
      <c r="O6784" t="s">
        <v>460</v>
      </c>
    </row>
    <row r="6785" spans="1:15" x14ac:dyDescent="0.3">
      <c r="A6785">
        <v>186158</v>
      </c>
      <c r="B6785">
        <v>122</v>
      </c>
      <c r="C6785" t="s">
        <v>552</v>
      </c>
      <c r="D6785" t="s">
        <v>2704</v>
      </c>
      <c r="E6785" t="s">
        <v>4312</v>
      </c>
      <c r="F6785" s="440">
        <v>45995</v>
      </c>
      <c r="G6785">
        <v>24083</v>
      </c>
      <c r="H6785" t="s">
        <v>5924</v>
      </c>
      <c r="I6785" t="s">
        <v>6085</v>
      </c>
      <c r="J6785">
        <v>70</v>
      </c>
      <c r="K6785" t="s">
        <v>5598</v>
      </c>
      <c r="L6785">
        <v>254.1</v>
      </c>
      <c r="M6785">
        <v>3.63</v>
      </c>
      <c r="O6785" t="s">
        <v>460</v>
      </c>
    </row>
    <row r="6786" spans="1:15" x14ac:dyDescent="0.3">
      <c r="A6786">
        <v>186158</v>
      </c>
      <c r="B6786">
        <v>122</v>
      </c>
      <c r="C6786" t="s">
        <v>552</v>
      </c>
      <c r="D6786" t="s">
        <v>2704</v>
      </c>
      <c r="E6786" t="s">
        <v>4312</v>
      </c>
      <c r="F6786" s="440">
        <v>45995</v>
      </c>
      <c r="G6786">
        <v>19553</v>
      </c>
      <c r="H6786" t="s">
        <v>6155</v>
      </c>
      <c r="I6786" t="s">
        <v>6085</v>
      </c>
      <c r="J6786">
        <v>5</v>
      </c>
      <c r="K6786" t="s">
        <v>5598</v>
      </c>
      <c r="L6786">
        <v>16.3</v>
      </c>
      <c r="M6786">
        <v>3.26</v>
      </c>
      <c r="O6786" t="s">
        <v>460</v>
      </c>
    </row>
    <row r="6787" spans="1:15" x14ac:dyDescent="0.3">
      <c r="A6787">
        <v>186158</v>
      </c>
      <c r="B6787">
        <v>122</v>
      </c>
      <c r="C6787" t="s">
        <v>552</v>
      </c>
      <c r="D6787" t="s">
        <v>2704</v>
      </c>
      <c r="E6787" t="s">
        <v>4312</v>
      </c>
      <c r="F6787" s="440">
        <v>45995</v>
      </c>
      <c r="G6787">
        <v>19748</v>
      </c>
      <c r="H6787" t="s">
        <v>5983</v>
      </c>
      <c r="I6787" t="s">
        <v>6085</v>
      </c>
      <c r="J6787">
        <v>5</v>
      </c>
      <c r="K6787" t="s">
        <v>5598</v>
      </c>
      <c r="L6787">
        <v>52.35</v>
      </c>
      <c r="M6787">
        <v>10.47</v>
      </c>
      <c r="O6787" t="s">
        <v>460</v>
      </c>
    </row>
    <row r="6788" spans="1:15" x14ac:dyDescent="0.3">
      <c r="A6788">
        <v>186157</v>
      </c>
      <c r="B6788">
        <v>122</v>
      </c>
      <c r="C6788" t="s">
        <v>552</v>
      </c>
      <c r="D6788" t="s">
        <v>2520</v>
      </c>
      <c r="E6788" t="s">
        <v>4313</v>
      </c>
      <c r="F6788" s="440">
        <v>45995</v>
      </c>
      <c r="G6788">
        <v>19787</v>
      </c>
      <c r="H6788" t="s">
        <v>5914</v>
      </c>
      <c r="I6788" t="s">
        <v>6085</v>
      </c>
      <c r="J6788">
        <v>40</v>
      </c>
      <c r="K6788" t="s">
        <v>5598</v>
      </c>
      <c r="L6788">
        <v>184</v>
      </c>
      <c r="M6788">
        <v>4.5999999999999996</v>
      </c>
      <c r="O6788" t="s">
        <v>460</v>
      </c>
    </row>
    <row r="6789" spans="1:15" x14ac:dyDescent="0.3">
      <c r="A6789">
        <v>186157</v>
      </c>
      <c r="B6789">
        <v>122</v>
      </c>
      <c r="C6789" t="s">
        <v>552</v>
      </c>
      <c r="D6789" t="s">
        <v>2520</v>
      </c>
      <c r="E6789" t="s">
        <v>4313</v>
      </c>
      <c r="F6789" s="440">
        <v>45995</v>
      </c>
      <c r="G6789">
        <v>19621</v>
      </c>
      <c r="H6789" t="s">
        <v>5931</v>
      </c>
      <c r="I6789" t="s">
        <v>6085</v>
      </c>
      <c r="J6789">
        <v>2</v>
      </c>
      <c r="K6789" t="s">
        <v>5598</v>
      </c>
      <c r="L6789">
        <v>4.8</v>
      </c>
      <c r="M6789">
        <v>2.4</v>
      </c>
      <c r="O6789" t="s">
        <v>460</v>
      </c>
    </row>
    <row r="6790" spans="1:15" x14ac:dyDescent="0.3">
      <c r="A6790">
        <v>186157</v>
      </c>
      <c r="B6790">
        <v>122</v>
      </c>
      <c r="C6790" t="s">
        <v>552</v>
      </c>
      <c r="D6790" t="s">
        <v>2520</v>
      </c>
      <c r="E6790" t="s">
        <v>4313</v>
      </c>
      <c r="F6790" s="440">
        <v>45995</v>
      </c>
      <c r="G6790">
        <v>19589</v>
      </c>
      <c r="H6790" t="s">
        <v>5943</v>
      </c>
      <c r="I6790" t="s">
        <v>6085</v>
      </c>
      <c r="J6790">
        <v>3</v>
      </c>
      <c r="K6790" t="s">
        <v>5598</v>
      </c>
      <c r="L6790">
        <v>10.5</v>
      </c>
      <c r="M6790">
        <v>3.5</v>
      </c>
      <c r="O6790" t="s">
        <v>460</v>
      </c>
    </row>
    <row r="6791" spans="1:15" x14ac:dyDescent="0.3">
      <c r="A6791">
        <v>186157</v>
      </c>
      <c r="B6791">
        <v>122</v>
      </c>
      <c r="C6791" t="s">
        <v>552</v>
      </c>
      <c r="D6791" t="s">
        <v>2520</v>
      </c>
      <c r="E6791" t="s">
        <v>4313</v>
      </c>
      <c r="F6791" s="440">
        <v>45995</v>
      </c>
      <c r="G6791">
        <v>19506</v>
      </c>
      <c r="H6791" t="s">
        <v>5919</v>
      </c>
      <c r="I6791" t="s">
        <v>6085</v>
      </c>
      <c r="J6791">
        <v>0.2</v>
      </c>
      <c r="K6791" t="s">
        <v>5598</v>
      </c>
      <c r="L6791">
        <v>8</v>
      </c>
      <c r="M6791">
        <v>40</v>
      </c>
      <c r="O6791" t="s">
        <v>460</v>
      </c>
    </row>
    <row r="6792" spans="1:15" x14ac:dyDescent="0.3">
      <c r="A6792">
        <v>186157</v>
      </c>
      <c r="B6792">
        <v>122</v>
      </c>
      <c r="C6792" t="s">
        <v>552</v>
      </c>
      <c r="D6792" t="s">
        <v>2520</v>
      </c>
      <c r="E6792" t="s">
        <v>4313</v>
      </c>
      <c r="F6792" s="440">
        <v>45995</v>
      </c>
      <c r="G6792">
        <v>19505</v>
      </c>
      <c r="H6792" t="s">
        <v>5978</v>
      </c>
      <c r="I6792" t="s">
        <v>6085</v>
      </c>
      <c r="J6792">
        <v>1</v>
      </c>
      <c r="K6792" t="s">
        <v>5598</v>
      </c>
      <c r="L6792">
        <v>5</v>
      </c>
      <c r="M6792">
        <v>5</v>
      </c>
      <c r="O6792" t="s">
        <v>460</v>
      </c>
    </row>
    <row r="6793" spans="1:15" x14ac:dyDescent="0.3">
      <c r="A6793">
        <v>186157</v>
      </c>
      <c r="B6793">
        <v>122</v>
      </c>
      <c r="C6793" t="s">
        <v>552</v>
      </c>
      <c r="D6793" t="s">
        <v>2520</v>
      </c>
      <c r="E6793" t="s">
        <v>4313</v>
      </c>
      <c r="F6793" s="440">
        <v>45995</v>
      </c>
      <c r="G6793">
        <v>19575</v>
      </c>
      <c r="H6793" t="s">
        <v>5944</v>
      </c>
      <c r="I6793" t="s">
        <v>6085</v>
      </c>
      <c r="J6793">
        <v>1</v>
      </c>
      <c r="K6793" t="s">
        <v>5598</v>
      </c>
      <c r="L6793">
        <v>27</v>
      </c>
      <c r="M6793">
        <v>27</v>
      </c>
      <c r="O6793" t="s">
        <v>460</v>
      </c>
    </row>
    <row r="6794" spans="1:15" x14ac:dyDescent="0.3">
      <c r="A6794">
        <v>186157</v>
      </c>
      <c r="B6794">
        <v>122</v>
      </c>
      <c r="C6794" t="s">
        <v>552</v>
      </c>
      <c r="D6794" t="s">
        <v>2520</v>
      </c>
      <c r="E6794" t="s">
        <v>4313</v>
      </c>
      <c r="F6794" s="440">
        <v>45995</v>
      </c>
      <c r="G6794">
        <v>19642</v>
      </c>
      <c r="H6794" t="s">
        <v>6059</v>
      </c>
      <c r="I6794" t="s">
        <v>6085</v>
      </c>
      <c r="J6794">
        <v>3</v>
      </c>
      <c r="K6794" t="s">
        <v>5598</v>
      </c>
      <c r="L6794">
        <v>13.5</v>
      </c>
      <c r="M6794">
        <v>4.5</v>
      </c>
      <c r="O6794" t="s">
        <v>460</v>
      </c>
    </row>
    <row r="6795" spans="1:15" x14ac:dyDescent="0.3">
      <c r="A6795">
        <v>186157</v>
      </c>
      <c r="B6795">
        <v>122</v>
      </c>
      <c r="C6795" t="s">
        <v>552</v>
      </c>
      <c r="D6795" t="s">
        <v>2520</v>
      </c>
      <c r="E6795" t="s">
        <v>4313</v>
      </c>
      <c r="F6795" s="440">
        <v>45995</v>
      </c>
      <c r="G6795">
        <v>19465</v>
      </c>
      <c r="H6795" t="s">
        <v>5953</v>
      </c>
      <c r="I6795" t="s">
        <v>6085</v>
      </c>
      <c r="J6795">
        <v>1</v>
      </c>
      <c r="K6795" t="s">
        <v>5598</v>
      </c>
      <c r="L6795">
        <v>4.2</v>
      </c>
      <c r="M6795">
        <v>4.2</v>
      </c>
      <c r="O6795" t="s">
        <v>460</v>
      </c>
    </row>
    <row r="6796" spans="1:15" x14ac:dyDescent="0.3">
      <c r="A6796">
        <v>186157</v>
      </c>
      <c r="B6796">
        <v>122</v>
      </c>
      <c r="C6796" t="s">
        <v>552</v>
      </c>
      <c r="D6796" t="s">
        <v>2520</v>
      </c>
      <c r="E6796" t="s">
        <v>4313</v>
      </c>
      <c r="F6796" s="440">
        <v>45995</v>
      </c>
      <c r="G6796">
        <v>19480</v>
      </c>
      <c r="H6796" t="s">
        <v>5936</v>
      </c>
      <c r="I6796" t="s">
        <v>6085</v>
      </c>
      <c r="J6796">
        <v>1</v>
      </c>
      <c r="K6796" t="s">
        <v>5598</v>
      </c>
      <c r="L6796">
        <v>12</v>
      </c>
      <c r="M6796">
        <v>12</v>
      </c>
      <c r="O6796" t="s">
        <v>460</v>
      </c>
    </row>
    <row r="6797" spans="1:15" x14ac:dyDescent="0.3">
      <c r="A6797">
        <v>186157</v>
      </c>
      <c r="B6797">
        <v>122</v>
      </c>
      <c r="C6797" t="s">
        <v>552</v>
      </c>
      <c r="D6797" t="s">
        <v>2520</v>
      </c>
      <c r="E6797" t="s">
        <v>4313</v>
      </c>
      <c r="F6797" s="440">
        <v>45995</v>
      </c>
      <c r="G6797">
        <v>19502</v>
      </c>
      <c r="H6797" t="s">
        <v>6015</v>
      </c>
      <c r="I6797" t="s">
        <v>6085</v>
      </c>
      <c r="J6797">
        <v>1</v>
      </c>
      <c r="K6797" t="s">
        <v>5598</v>
      </c>
      <c r="L6797">
        <v>7.5</v>
      </c>
      <c r="M6797">
        <v>7.5</v>
      </c>
      <c r="O6797" t="s">
        <v>460</v>
      </c>
    </row>
    <row r="6798" spans="1:15" x14ac:dyDescent="0.3">
      <c r="A6798">
        <v>186157</v>
      </c>
      <c r="B6798">
        <v>122</v>
      </c>
      <c r="C6798" t="s">
        <v>552</v>
      </c>
      <c r="D6798" t="s">
        <v>2520</v>
      </c>
      <c r="E6798" t="s">
        <v>4313</v>
      </c>
      <c r="F6798" s="440">
        <v>45995</v>
      </c>
      <c r="G6798">
        <v>19503</v>
      </c>
      <c r="H6798" t="s">
        <v>6058</v>
      </c>
      <c r="I6798" t="s">
        <v>6085</v>
      </c>
      <c r="J6798">
        <v>1</v>
      </c>
      <c r="K6798" t="s">
        <v>5598</v>
      </c>
      <c r="L6798">
        <v>5.2</v>
      </c>
      <c r="M6798">
        <v>5.2</v>
      </c>
      <c r="O6798" t="s">
        <v>460</v>
      </c>
    </row>
    <row r="6799" spans="1:15" x14ac:dyDescent="0.3">
      <c r="A6799">
        <v>186157</v>
      </c>
      <c r="B6799">
        <v>122</v>
      </c>
      <c r="C6799" t="s">
        <v>552</v>
      </c>
      <c r="D6799" t="s">
        <v>2520</v>
      </c>
      <c r="E6799" t="s">
        <v>4313</v>
      </c>
      <c r="F6799" s="440">
        <v>45995</v>
      </c>
      <c r="G6799">
        <v>19488</v>
      </c>
      <c r="H6799" t="s">
        <v>5930</v>
      </c>
      <c r="I6799" t="s">
        <v>6085</v>
      </c>
      <c r="J6799">
        <v>1</v>
      </c>
      <c r="K6799" t="s">
        <v>5598</v>
      </c>
      <c r="L6799">
        <v>11</v>
      </c>
      <c r="M6799">
        <v>11</v>
      </c>
      <c r="O6799" t="s">
        <v>460</v>
      </c>
    </row>
    <row r="6800" spans="1:15" x14ac:dyDescent="0.3">
      <c r="A6800">
        <v>186157</v>
      </c>
      <c r="B6800">
        <v>122</v>
      </c>
      <c r="C6800" t="s">
        <v>552</v>
      </c>
      <c r="D6800" t="s">
        <v>2520</v>
      </c>
      <c r="E6800" t="s">
        <v>4313</v>
      </c>
      <c r="F6800" s="440">
        <v>45995</v>
      </c>
      <c r="G6800">
        <v>19572</v>
      </c>
      <c r="H6800" t="s">
        <v>5945</v>
      </c>
      <c r="I6800" t="s">
        <v>6085</v>
      </c>
      <c r="J6800">
        <v>0.5</v>
      </c>
      <c r="K6800" t="s">
        <v>5598</v>
      </c>
      <c r="L6800">
        <v>7.5</v>
      </c>
      <c r="M6800">
        <v>15</v>
      </c>
      <c r="O6800" t="s">
        <v>460</v>
      </c>
    </row>
    <row r="6801" spans="1:15" x14ac:dyDescent="0.3">
      <c r="A6801">
        <v>186157</v>
      </c>
      <c r="B6801">
        <v>122</v>
      </c>
      <c r="C6801" t="s">
        <v>552</v>
      </c>
      <c r="D6801" t="s">
        <v>2520</v>
      </c>
      <c r="E6801" t="s">
        <v>4313</v>
      </c>
      <c r="F6801" s="440">
        <v>45995</v>
      </c>
      <c r="G6801">
        <v>19647</v>
      </c>
      <c r="H6801" t="s">
        <v>5921</v>
      </c>
      <c r="I6801" t="s">
        <v>6085</v>
      </c>
      <c r="J6801">
        <v>1</v>
      </c>
      <c r="K6801" t="s">
        <v>5598</v>
      </c>
      <c r="L6801">
        <v>6</v>
      </c>
      <c r="M6801">
        <v>6</v>
      </c>
      <c r="O6801" t="s">
        <v>460</v>
      </c>
    </row>
    <row r="6802" spans="1:15" x14ac:dyDescent="0.3">
      <c r="A6802">
        <v>186157</v>
      </c>
      <c r="B6802">
        <v>122</v>
      </c>
      <c r="C6802" t="s">
        <v>552</v>
      </c>
      <c r="D6802" t="s">
        <v>2520</v>
      </c>
      <c r="E6802" t="s">
        <v>4313</v>
      </c>
      <c r="F6802" s="440">
        <v>45995</v>
      </c>
      <c r="G6802">
        <v>19558</v>
      </c>
      <c r="H6802" t="s">
        <v>5950</v>
      </c>
      <c r="I6802" t="s">
        <v>6085</v>
      </c>
      <c r="J6802">
        <v>0.5</v>
      </c>
      <c r="K6802" t="s">
        <v>5598</v>
      </c>
      <c r="L6802">
        <v>7</v>
      </c>
      <c r="M6802">
        <v>14</v>
      </c>
      <c r="O6802" t="s">
        <v>460</v>
      </c>
    </row>
    <row r="6803" spans="1:15" x14ac:dyDescent="0.3">
      <c r="A6803">
        <v>186157</v>
      </c>
      <c r="B6803">
        <v>122</v>
      </c>
      <c r="C6803" t="s">
        <v>552</v>
      </c>
      <c r="D6803" t="s">
        <v>2520</v>
      </c>
      <c r="E6803" t="s">
        <v>4313</v>
      </c>
      <c r="F6803" s="440">
        <v>45995</v>
      </c>
      <c r="G6803">
        <v>23113</v>
      </c>
      <c r="H6803" t="s">
        <v>5985</v>
      </c>
      <c r="I6803" t="s">
        <v>6085</v>
      </c>
      <c r="J6803">
        <v>1</v>
      </c>
      <c r="K6803" t="s">
        <v>5598</v>
      </c>
      <c r="L6803">
        <v>7</v>
      </c>
      <c r="M6803">
        <v>7</v>
      </c>
      <c r="O6803" t="s">
        <v>460</v>
      </c>
    </row>
    <row r="6804" spans="1:15" x14ac:dyDescent="0.3">
      <c r="A6804">
        <v>186157</v>
      </c>
      <c r="B6804">
        <v>122</v>
      </c>
      <c r="C6804" t="s">
        <v>552</v>
      </c>
      <c r="D6804" t="s">
        <v>2520</v>
      </c>
      <c r="E6804" t="s">
        <v>4313</v>
      </c>
      <c r="F6804" s="440">
        <v>45995</v>
      </c>
      <c r="G6804">
        <v>23195</v>
      </c>
      <c r="H6804" t="s">
        <v>5951</v>
      </c>
      <c r="I6804" t="s">
        <v>6085</v>
      </c>
      <c r="J6804">
        <v>0.5</v>
      </c>
      <c r="K6804" t="s">
        <v>5598</v>
      </c>
      <c r="L6804">
        <v>3.25</v>
      </c>
      <c r="M6804">
        <v>6.5</v>
      </c>
      <c r="O6804" t="s">
        <v>460</v>
      </c>
    </row>
    <row r="6805" spans="1:15" x14ac:dyDescent="0.3">
      <c r="A6805">
        <v>186157</v>
      </c>
      <c r="B6805">
        <v>122</v>
      </c>
      <c r="C6805" t="s">
        <v>552</v>
      </c>
      <c r="D6805" t="s">
        <v>2520</v>
      </c>
      <c r="E6805" t="s">
        <v>4313</v>
      </c>
      <c r="F6805" s="440">
        <v>45995</v>
      </c>
      <c r="G6805">
        <v>23236</v>
      </c>
      <c r="H6805" t="s">
        <v>5934</v>
      </c>
      <c r="I6805" t="s">
        <v>6085</v>
      </c>
      <c r="J6805">
        <v>2</v>
      </c>
      <c r="K6805" t="s">
        <v>5598</v>
      </c>
      <c r="L6805">
        <v>10</v>
      </c>
      <c r="M6805">
        <v>5</v>
      </c>
      <c r="O6805" t="s">
        <v>460</v>
      </c>
    </row>
    <row r="6806" spans="1:15" x14ac:dyDescent="0.3">
      <c r="A6806">
        <v>186157</v>
      </c>
      <c r="B6806">
        <v>122</v>
      </c>
      <c r="C6806" t="s">
        <v>552</v>
      </c>
      <c r="D6806" t="s">
        <v>2520</v>
      </c>
      <c r="E6806" t="s">
        <v>4313</v>
      </c>
      <c r="F6806" s="440">
        <v>45995</v>
      </c>
      <c r="G6806">
        <v>25555</v>
      </c>
      <c r="H6806" t="s">
        <v>6429</v>
      </c>
      <c r="I6806" t="s">
        <v>6085</v>
      </c>
      <c r="J6806">
        <v>10</v>
      </c>
      <c r="K6806" t="s">
        <v>5598</v>
      </c>
      <c r="L6806">
        <v>30</v>
      </c>
      <c r="M6806">
        <v>3</v>
      </c>
      <c r="O6806" t="s">
        <v>460</v>
      </c>
    </row>
    <row r="6807" spans="1:15" x14ac:dyDescent="0.3">
      <c r="A6807">
        <v>186157</v>
      </c>
      <c r="B6807">
        <v>122</v>
      </c>
      <c r="C6807" t="s">
        <v>552</v>
      </c>
      <c r="D6807" t="s">
        <v>2520</v>
      </c>
      <c r="E6807" t="s">
        <v>4313</v>
      </c>
      <c r="F6807" s="440">
        <v>45995</v>
      </c>
      <c r="G6807">
        <v>23361</v>
      </c>
      <c r="H6807" t="s">
        <v>5937</v>
      </c>
      <c r="I6807" t="s">
        <v>6085</v>
      </c>
      <c r="J6807">
        <v>70</v>
      </c>
      <c r="K6807" t="s">
        <v>5598</v>
      </c>
      <c r="L6807">
        <v>217</v>
      </c>
      <c r="M6807">
        <v>3.1</v>
      </c>
      <c r="O6807" t="s">
        <v>460</v>
      </c>
    </row>
    <row r="6808" spans="1:15" x14ac:dyDescent="0.3">
      <c r="A6808">
        <v>186157</v>
      </c>
      <c r="B6808">
        <v>122</v>
      </c>
      <c r="C6808" t="s">
        <v>552</v>
      </c>
      <c r="D6808" t="s">
        <v>2520</v>
      </c>
      <c r="E6808" t="s">
        <v>4313</v>
      </c>
      <c r="F6808" s="440">
        <v>45995</v>
      </c>
      <c r="G6808">
        <v>23095</v>
      </c>
      <c r="H6808" t="s">
        <v>5942</v>
      </c>
      <c r="I6808" t="s">
        <v>6085</v>
      </c>
      <c r="J6808">
        <v>500</v>
      </c>
      <c r="K6808" t="s">
        <v>5613</v>
      </c>
      <c r="L6808">
        <v>470</v>
      </c>
      <c r="M6808">
        <v>0.94</v>
      </c>
      <c r="O6808" t="s">
        <v>460</v>
      </c>
    </row>
    <row r="6809" spans="1:15" x14ac:dyDescent="0.3">
      <c r="A6809">
        <v>186157</v>
      </c>
      <c r="B6809">
        <v>122</v>
      </c>
      <c r="C6809" t="s">
        <v>552</v>
      </c>
      <c r="D6809" t="s">
        <v>2520</v>
      </c>
      <c r="E6809" t="s">
        <v>4313</v>
      </c>
      <c r="F6809" s="440">
        <v>45995</v>
      </c>
      <c r="G6809">
        <v>19472</v>
      </c>
      <c r="H6809" t="s">
        <v>6064</v>
      </c>
      <c r="I6809" t="s">
        <v>6085</v>
      </c>
      <c r="J6809">
        <v>4</v>
      </c>
      <c r="K6809" t="s">
        <v>5598</v>
      </c>
      <c r="L6809">
        <v>48</v>
      </c>
      <c r="M6809">
        <v>12</v>
      </c>
      <c r="O6809" t="s">
        <v>460</v>
      </c>
    </row>
    <row r="6810" spans="1:15" x14ac:dyDescent="0.3">
      <c r="A6810">
        <v>186155</v>
      </c>
      <c r="B6810">
        <v>122</v>
      </c>
      <c r="C6810" t="s">
        <v>552</v>
      </c>
      <c r="D6810" t="s">
        <v>2986</v>
      </c>
      <c r="E6810" t="s">
        <v>4314</v>
      </c>
      <c r="F6810" s="440">
        <v>45994</v>
      </c>
      <c r="G6810">
        <v>27406</v>
      </c>
      <c r="H6810" t="s">
        <v>5899</v>
      </c>
      <c r="I6810" t="s">
        <v>4764</v>
      </c>
      <c r="J6810">
        <v>12</v>
      </c>
      <c r="K6810" t="s">
        <v>5613</v>
      </c>
      <c r="L6810">
        <v>2628</v>
      </c>
      <c r="M6810">
        <v>219</v>
      </c>
      <c r="O6810" t="s">
        <v>460</v>
      </c>
    </row>
    <row r="6811" spans="1:15" x14ac:dyDescent="0.3">
      <c r="A6811">
        <v>186153</v>
      </c>
      <c r="B6811">
        <v>122</v>
      </c>
      <c r="C6811" t="s">
        <v>552</v>
      </c>
      <c r="D6811" t="s">
        <v>2946</v>
      </c>
      <c r="E6811" t="s">
        <v>4315</v>
      </c>
      <c r="F6811" s="440">
        <v>45992</v>
      </c>
      <c r="G6811">
        <v>19857</v>
      </c>
      <c r="H6811" t="s">
        <v>5602</v>
      </c>
      <c r="I6811" t="s">
        <v>6085</v>
      </c>
      <c r="J6811">
        <v>3</v>
      </c>
      <c r="K6811" t="s">
        <v>5598</v>
      </c>
      <c r="L6811">
        <v>171.99</v>
      </c>
      <c r="M6811">
        <v>57.33</v>
      </c>
      <c r="O6811" t="s">
        <v>460</v>
      </c>
    </row>
    <row r="6812" spans="1:15" x14ac:dyDescent="0.3">
      <c r="A6812">
        <v>186153</v>
      </c>
      <c r="B6812">
        <v>122</v>
      </c>
      <c r="C6812" t="s">
        <v>552</v>
      </c>
      <c r="D6812" t="s">
        <v>2946</v>
      </c>
      <c r="E6812" t="s">
        <v>4315</v>
      </c>
      <c r="F6812" s="440">
        <v>45992</v>
      </c>
      <c r="G6812">
        <v>23992</v>
      </c>
      <c r="H6812" t="s">
        <v>5603</v>
      </c>
      <c r="I6812" t="s">
        <v>6085</v>
      </c>
      <c r="J6812">
        <v>2</v>
      </c>
      <c r="K6812" t="s">
        <v>5605</v>
      </c>
      <c r="L6812">
        <v>119.56</v>
      </c>
      <c r="M6812">
        <v>59.78</v>
      </c>
      <c r="O6812" t="s">
        <v>460</v>
      </c>
    </row>
    <row r="6813" spans="1:15" x14ac:dyDescent="0.3">
      <c r="A6813">
        <v>186151</v>
      </c>
      <c r="B6813">
        <v>122</v>
      </c>
      <c r="C6813" t="s">
        <v>552</v>
      </c>
      <c r="D6813" t="s">
        <v>2832</v>
      </c>
      <c r="E6813" t="s">
        <v>4316</v>
      </c>
      <c r="F6813" s="440">
        <v>45992</v>
      </c>
      <c r="G6813">
        <v>17710</v>
      </c>
      <c r="H6813" t="s">
        <v>5833</v>
      </c>
      <c r="I6813" t="s">
        <v>4764</v>
      </c>
      <c r="J6813">
        <v>36</v>
      </c>
      <c r="K6813" t="s">
        <v>5601</v>
      </c>
      <c r="L6813">
        <v>1357.2</v>
      </c>
      <c r="M6813">
        <v>37.700000000000003</v>
      </c>
      <c r="N6813" t="s">
        <v>4764</v>
      </c>
      <c r="O6813" t="s">
        <v>460</v>
      </c>
    </row>
    <row r="6814" spans="1:15" x14ac:dyDescent="0.3">
      <c r="A6814">
        <v>186151</v>
      </c>
      <c r="B6814">
        <v>122</v>
      </c>
      <c r="C6814" t="s">
        <v>552</v>
      </c>
      <c r="D6814" t="s">
        <v>2832</v>
      </c>
      <c r="E6814" t="s">
        <v>4316</v>
      </c>
      <c r="F6814" s="440">
        <v>45992</v>
      </c>
      <c r="G6814">
        <v>21945</v>
      </c>
      <c r="H6814" t="s">
        <v>5828</v>
      </c>
      <c r="I6814" t="s">
        <v>4764</v>
      </c>
      <c r="J6814">
        <v>36</v>
      </c>
      <c r="K6814" t="s">
        <v>5601</v>
      </c>
      <c r="L6814">
        <v>1357.2</v>
      </c>
      <c r="M6814">
        <v>37.700000000000003</v>
      </c>
      <c r="N6814" t="s">
        <v>4764</v>
      </c>
      <c r="O6814" t="s">
        <v>460</v>
      </c>
    </row>
    <row r="6815" spans="1:15" x14ac:dyDescent="0.3">
      <c r="A6815">
        <v>186148</v>
      </c>
      <c r="B6815">
        <v>122</v>
      </c>
      <c r="C6815" t="s">
        <v>552</v>
      </c>
      <c r="D6815" t="s">
        <v>3812</v>
      </c>
      <c r="E6815" t="s">
        <v>4317</v>
      </c>
      <c r="F6815" s="440">
        <v>45993</v>
      </c>
      <c r="G6815">
        <v>18202</v>
      </c>
      <c r="H6815" t="s">
        <v>5780</v>
      </c>
      <c r="I6815" t="s">
        <v>4764</v>
      </c>
      <c r="J6815">
        <v>6</v>
      </c>
      <c r="K6815" t="s">
        <v>5601</v>
      </c>
      <c r="L6815">
        <v>942</v>
      </c>
      <c r="M6815">
        <v>157</v>
      </c>
      <c r="O6815" t="s">
        <v>460</v>
      </c>
    </row>
    <row r="6816" spans="1:15" x14ac:dyDescent="0.3">
      <c r="A6816">
        <v>186148</v>
      </c>
      <c r="B6816">
        <v>122</v>
      </c>
      <c r="C6816" t="s">
        <v>552</v>
      </c>
      <c r="D6816" t="s">
        <v>3812</v>
      </c>
      <c r="E6816" t="s">
        <v>4317</v>
      </c>
      <c r="F6816" s="440">
        <v>45993</v>
      </c>
      <c r="G6816">
        <v>18129</v>
      </c>
      <c r="H6816" t="s">
        <v>5800</v>
      </c>
      <c r="I6816" t="s">
        <v>4764</v>
      </c>
      <c r="J6816">
        <v>4</v>
      </c>
      <c r="K6816" t="s">
        <v>5601</v>
      </c>
      <c r="L6816">
        <v>468</v>
      </c>
      <c r="M6816">
        <v>117</v>
      </c>
      <c r="O6816" t="s">
        <v>460</v>
      </c>
    </row>
    <row r="6817" spans="1:15" x14ac:dyDescent="0.3">
      <c r="A6817">
        <v>186147</v>
      </c>
      <c r="B6817">
        <v>122</v>
      </c>
      <c r="C6817" t="s">
        <v>552</v>
      </c>
      <c r="D6817" t="s">
        <v>2688</v>
      </c>
      <c r="E6817" t="s">
        <v>4318</v>
      </c>
      <c r="F6817" s="440">
        <v>45994</v>
      </c>
      <c r="G6817">
        <v>26883</v>
      </c>
      <c r="H6817" t="s">
        <v>5763</v>
      </c>
      <c r="I6817" t="s">
        <v>4764</v>
      </c>
      <c r="J6817">
        <v>6</v>
      </c>
      <c r="K6817" t="s">
        <v>5601</v>
      </c>
      <c r="L6817">
        <v>579.84</v>
      </c>
      <c r="M6817">
        <v>96.64</v>
      </c>
      <c r="O6817" t="s">
        <v>460</v>
      </c>
    </row>
    <row r="6818" spans="1:15" x14ac:dyDescent="0.3">
      <c r="A6818">
        <v>186147</v>
      </c>
      <c r="B6818">
        <v>122</v>
      </c>
      <c r="C6818" t="s">
        <v>552</v>
      </c>
      <c r="D6818" t="s">
        <v>2688</v>
      </c>
      <c r="E6818" t="s">
        <v>4318</v>
      </c>
      <c r="F6818" s="440">
        <v>45994</v>
      </c>
      <c r="G6818">
        <v>18266</v>
      </c>
      <c r="H6818" t="s">
        <v>5767</v>
      </c>
      <c r="I6818" t="s">
        <v>4764</v>
      </c>
      <c r="J6818">
        <v>2</v>
      </c>
      <c r="K6818" t="s">
        <v>5613</v>
      </c>
      <c r="L6818">
        <v>297.54000000000002</v>
      </c>
      <c r="M6818">
        <v>148.77000000000001</v>
      </c>
      <c r="O6818" t="s">
        <v>460</v>
      </c>
    </row>
    <row r="6819" spans="1:15" x14ac:dyDescent="0.3">
      <c r="A6819">
        <v>186145</v>
      </c>
      <c r="B6819">
        <v>122</v>
      </c>
      <c r="C6819" t="s">
        <v>552</v>
      </c>
      <c r="D6819" t="s">
        <v>2709</v>
      </c>
      <c r="E6819" t="s">
        <v>4319</v>
      </c>
      <c r="F6819" s="440">
        <v>45993</v>
      </c>
      <c r="G6819">
        <v>23082</v>
      </c>
      <c r="H6819" t="s">
        <v>5697</v>
      </c>
      <c r="I6819" t="s">
        <v>6085</v>
      </c>
      <c r="J6819">
        <v>10</v>
      </c>
      <c r="K6819" t="s">
        <v>5598</v>
      </c>
      <c r="L6819">
        <v>789</v>
      </c>
      <c r="M6819">
        <v>78.900000000000006</v>
      </c>
      <c r="O6819" t="s">
        <v>460</v>
      </c>
    </row>
    <row r="6820" spans="1:15" x14ac:dyDescent="0.3">
      <c r="A6820">
        <v>186144</v>
      </c>
      <c r="B6820">
        <v>122</v>
      </c>
      <c r="C6820" t="s">
        <v>552</v>
      </c>
      <c r="D6820" t="s">
        <v>2704</v>
      </c>
      <c r="E6820" t="s">
        <v>4320</v>
      </c>
      <c r="F6820" s="440">
        <v>45993</v>
      </c>
      <c r="G6820">
        <v>19607</v>
      </c>
      <c r="H6820" t="s">
        <v>6095</v>
      </c>
      <c r="I6820" t="s">
        <v>6085</v>
      </c>
      <c r="J6820">
        <v>10</v>
      </c>
      <c r="K6820" t="s">
        <v>5598</v>
      </c>
      <c r="L6820">
        <v>61.6</v>
      </c>
      <c r="M6820">
        <v>6.16</v>
      </c>
      <c r="O6820" t="s">
        <v>460</v>
      </c>
    </row>
    <row r="6821" spans="1:15" x14ac:dyDescent="0.3">
      <c r="A6821">
        <v>186144</v>
      </c>
      <c r="B6821">
        <v>122</v>
      </c>
      <c r="C6821" t="s">
        <v>552</v>
      </c>
      <c r="D6821" t="s">
        <v>2704</v>
      </c>
      <c r="E6821" t="s">
        <v>4320</v>
      </c>
      <c r="F6821" s="440">
        <v>45993</v>
      </c>
      <c r="G6821">
        <v>19737</v>
      </c>
      <c r="H6821" t="s">
        <v>6337</v>
      </c>
      <c r="I6821" t="s">
        <v>6085</v>
      </c>
      <c r="J6821">
        <v>10.4</v>
      </c>
      <c r="K6821" t="s">
        <v>5598</v>
      </c>
      <c r="L6821">
        <v>43.58</v>
      </c>
      <c r="M6821">
        <v>4.190385</v>
      </c>
      <c r="O6821" t="s">
        <v>460</v>
      </c>
    </row>
    <row r="6822" spans="1:15" x14ac:dyDescent="0.3">
      <c r="A6822">
        <v>186144</v>
      </c>
      <c r="B6822">
        <v>122</v>
      </c>
      <c r="C6822" t="s">
        <v>552</v>
      </c>
      <c r="D6822" t="s">
        <v>2704</v>
      </c>
      <c r="E6822" t="s">
        <v>4320</v>
      </c>
      <c r="F6822" s="440">
        <v>45993</v>
      </c>
      <c r="G6822">
        <v>19658</v>
      </c>
      <c r="H6822" t="s">
        <v>5915</v>
      </c>
      <c r="I6822" t="s">
        <v>6085</v>
      </c>
      <c r="J6822">
        <v>10.7</v>
      </c>
      <c r="K6822" t="s">
        <v>5598</v>
      </c>
      <c r="L6822">
        <v>30.28</v>
      </c>
      <c r="M6822">
        <v>2.829907</v>
      </c>
      <c r="O6822" t="s">
        <v>460</v>
      </c>
    </row>
    <row r="6823" spans="1:15" x14ac:dyDescent="0.3">
      <c r="A6823">
        <v>186144</v>
      </c>
      <c r="B6823">
        <v>122</v>
      </c>
      <c r="C6823" t="s">
        <v>552</v>
      </c>
      <c r="D6823" t="s">
        <v>2704</v>
      </c>
      <c r="E6823" t="s">
        <v>4320</v>
      </c>
      <c r="F6823" s="440">
        <v>45993</v>
      </c>
      <c r="G6823">
        <v>24509</v>
      </c>
      <c r="H6823" t="s">
        <v>5928</v>
      </c>
      <c r="I6823" t="s">
        <v>6085</v>
      </c>
      <c r="J6823">
        <v>10.3</v>
      </c>
      <c r="K6823" t="s">
        <v>5598</v>
      </c>
      <c r="L6823">
        <v>23.18</v>
      </c>
      <c r="M6823">
        <v>2.2504849999999998</v>
      </c>
      <c r="O6823" t="s">
        <v>460</v>
      </c>
    </row>
    <row r="6824" spans="1:15" x14ac:dyDescent="0.3">
      <c r="A6824">
        <v>186144</v>
      </c>
      <c r="B6824">
        <v>122</v>
      </c>
      <c r="C6824" t="s">
        <v>552</v>
      </c>
      <c r="D6824" t="s">
        <v>2704</v>
      </c>
      <c r="E6824" t="s">
        <v>4320</v>
      </c>
      <c r="F6824" s="440">
        <v>45993</v>
      </c>
      <c r="G6824">
        <v>19718</v>
      </c>
      <c r="H6824" t="s">
        <v>6454</v>
      </c>
      <c r="I6824" t="s">
        <v>6085</v>
      </c>
      <c r="J6824">
        <v>2</v>
      </c>
      <c r="K6824" t="s">
        <v>5598</v>
      </c>
      <c r="L6824">
        <v>35.96</v>
      </c>
      <c r="M6824">
        <v>17.98</v>
      </c>
      <c r="O6824" t="s">
        <v>460</v>
      </c>
    </row>
    <row r="6825" spans="1:15" x14ac:dyDescent="0.3">
      <c r="A6825">
        <v>186144</v>
      </c>
      <c r="B6825">
        <v>122</v>
      </c>
      <c r="C6825" t="s">
        <v>552</v>
      </c>
      <c r="D6825" t="s">
        <v>2704</v>
      </c>
      <c r="E6825" t="s">
        <v>4320</v>
      </c>
      <c r="F6825" s="440">
        <v>45993</v>
      </c>
      <c r="G6825">
        <v>19738</v>
      </c>
      <c r="H6825" t="s">
        <v>6018</v>
      </c>
      <c r="I6825" t="s">
        <v>6085</v>
      </c>
      <c r="J6825">
        <v>9.4</v>
      </c>
      <c r="K6825" t="s">
        <v>5598</v>
      </c>
      <c r="L6825">
        <v>27.26</v>
      </c>
      <c r="M6825">
        <v>2.9</v>
      </c>
      <c r="O6825" t="s">
        <v>460</v>
      </c>
    </row>
    <row r="6826" spans="1:15" x14ac:dyDescent="0.3">
      <c r="A6826">
        <v>186144</v>
      </c>
      <c r="B6826">
        <v>122</v>
      </c>
      <c r="C6826" t="s">
        <v>552</v>
      </c>
      <c r="D6826" t="s">
        <v>2704</v>
      </c>
      <c r="E6826" t="s">
        <v>4320</v>
      </c>
      <c r="F6826" s="440">
        <v>45993</v>
      </c>
      <c r="G6826">
        <v>19772</v>
      </c>
      <c r="H6826" t="s">
        <v>6388</v>
      </c>
      <c r="I6826" t="s">
        <v>6085</v>
      </c>
      <c r="J6826">
        <v>5</v>
      </c>
      <c r="K6826" t="s">
        <v>5598</v>
      </c>
      <c r="L6826">
        <v>195.75</v>
      </c>
      <c r="M6826">
        <v>39.15</v>
      </c>
      <c r="O6826" t="s">
        <v>460</v>
      </c>
    </row>
    <row r="6827" spans="1:15" x14ac:dyDescent="0.3">
      <c r="A6827">
        <v>186144</v>
      </c>
      <c r="B6827">
        <v>122</v>
      </c>
      <c r="C6827" t="s">
        <v>552</v>
      </c>
      <c r="D6827" t="s">
        <v>2704</v>
      </c>
      <c r="E6827" t="s">
        <v>4320</v>
      </c>
      <c r="F6827" s="440">
        <v>45993</v>
      </c>
      <c r="G6827">
        <v>23346</v>
      </c>
      <c r="H6827" t="s">
        <v>6332</v>
      </c>
      <c r="I6827" t="s">
        <v>6085</v>
      </c>
      <c r="J6827">
        <v>6.1</v>
      </c>
      <c r="K6827" t="s">
        <v>5598</v>
      </c>
      <c r="L6827">
        <v>40.26</v>
      </c>
      <c r="M6827">
        <v>6.6</v>
      </c>
      <c r="O6827" t="s">
        <v>460</v>
      </c>
    </row>
    <row r="6828" spans="1:15" x14ac:dyDescent="0.3">
      <c r="A6828">
        <v>186142</v>
      </c>
      <c r="B6828">
        <v>122</v>
      </c>
      <c r="C6828" t="s">
        <v>552</v>
      </c>
      <c r="D6828" t="s">
        <v>3843</v>
      </c>
      <c r="E6828" t="s">
        <v>4321</v>
      </c>
      <c r="F6828" s="440">
        <v>45993</v>
      </c>
      <c r="G6828">
        <v>17019</v>
      </c>
      <c r="H6828" t="s">
        <v>6134</v>
      </c>
      <c r="I6828" t="s">
        <v>6097</v>
      </c>
      <c r="J6828">
        <v>3</v>
      </c>
      <c r="K6828" t="s">
        <v>5613</v>
      </c>
      <c r="L6828">
        <v>7.95</v>
      </c>
      <c r="M6828">
        <v>2.65</v>
      </c>
      <c r="O6828" t="s">
        <v>460</v>
      </c>
    </row>
    <row r="6829" spans="1:15" x14ac:dyDescent="0.3">
      <c r="A6829">
        <v>186142</v>
      </c>
      <c r="B6829">
        <v>122</v>
      </c>
      <c r="C6829" t="s">
        <v>552</v>
      </c>
      <c r="D6829" t="s">
        <v>3843</v>
      </c>
      <c r="E6829" t="s">
        <v>4321</v>
      </c>
      <c r="F6829" s="440">
        <v>45993</v>
      </c>
      <c r="G6829">
        <v>17545</v>
      </c>
      <c r="H6829" t="s">
        <v>6468</v>
      </c>
      <c r="I6829" t="s">
        <v>6097</v>
      </c>
      <c r="J6829">
        <v>1</v>
      </c>
      <c r="K6829" t="s">
        <v>5703</v>
      </c>
      <c r="L6829">
        <v>204.6</v>
      </c>
      <c r="M6829">
        <v>204.6</v>
      </c>
      <c r="O6829" t="s">
        <v>460</v>
      </c>
    </row>
    <row r="6830" spans="1:15" x14ac:dyDescent="0.3">
      <c r="A6830">
        <v>186142</v>
      </c>
      <c r="B6830">
        <v>122</v>
      </c>
      <c r="C6830" t="s">
        <v>552</v>
      </c>
      <c r="D6830" t="s">
        <v>3843</v>
      </c>
      <c r="E6830" t="s">
        <v>4321</v>
      </c>
      <c r="F6830" s="440">
        <v>45993</v>
      </c>
      <c r="G6830">
        <v>17475</v>
      </c>
      <c r="H6830" t="s">
        <v>6259</v>
      </c>
      <c r="I6830" t="s">
        <v>6097</v>
      </c>
      <c r="J6830">
        <v>3</v>
      </c>
      <c r="K6830" t="s">
        <v>5703</v>
      </c>
      <c r="L6830">
        <v>326.7</v>
      </c>
      <c r="M6830">
        <v>108.9</v>
      </c>
      <c r="O6830" t="s">
        <v>460</v>
      </c>
    </row>
    <row r="6831" spans="1:15" x14ac:dyDescent="0.3">
      <c r="A6831">
        <v>186142</v>
      </c>
      <c r="B6831">
        <v>122</v>
      </c>
      <c r="C6831" t="s">
        <v>552</v>
      </c>
      <c r="D6831" t="s">
        <v>3843</v>
      </c>
      <c r="E6831" t="s">
        <v>4321</v>
      </c>
      <c r="F6831" s="440">
        <v>45993</v>
      </c>
      <c r="G6831">
        <v>17361</v>
      </c>
      <c r="H6831" t="s">
        <v>6136</v>
      </c>
      <c r="I6831" t="s">
        <v>6097</v>
      </c>
      <c r="J6831">
        <v>4</v>
      </c>
      <c r="K6831" t="s">
        <v>5605</v>
      </c>
      <c r="L6831">
        <v>30.56</v>
      </c>
      <c r="M6831">
        <v>7.64</v>
      </c>
      <c r="O6831" t="s">
        <v>460</v>
      </c>
    </row>
    <row r="6832" spans="1:15" x14ac:dyDescent="0.3">
      <c r="A6832">
        <v>186140</v>
      </c>
      <c r="B6832">
        <v>122</v>
      </c>
      <c r="C6832" t="s">
        <v>552</v>
      </c>
      <c r="D6832" t="s">
        <v>2706</v>
      </c>
      <c r="E6832" t="s">
        <v>4322</v>
      </c>
      <c r="F6832" s="440">
        <v>45994</v>
      </c>
      <c r="G6832">
        <v>20022</v>
      </c>
      <c r="H6832" t="s">
        <v>5651</v>
      </c>
      <c r="I6832" t="s">
        <v>6085</v>
      </c>
      <c r="J6832">
        <v>10</v>
      </c>
      <c r="K6832" t="s">
        <v>5613</v>
      </c>
      <c r="L6832">
        <v>98.7</v>
      </c>
      <c r="M6832">
        <v>9.8699999999999992</v>
      </c>
      <c r="O6832" t="s">
        <v>460</v>
      </c>
    </row>
    <row r="6833" spans="1:15" x14ac:dyDescent="0.3">
      <c r="A6833">
        <v>186140</v>
      </c>
      <c r="B6833">
        <v>122</v>
      </c>
      <c r="C6833" t="s">
        <v>552</v>
      </c>
      <c r="D6833" t="s">
        <v>2706</v>
      </c>
      <c r="E6833" t="s">
        <v>4322</v>
      </c>
      <c r="F6833" s="440">
        <v>45994</v>
      </c>
      <c r="G6833">
        <v>20653</v>
      </c>
      <c r="H6833" t="s">
        <v>5655</v>
      </c>
      <c r="I6833" t="s">
        <v>6085</v>
      </c>
      <c r="J6833">
        <v>12</v>
      </c>
      <c r="K6833" t="s">
        <v>5613</v>
      </c>
      <c r="L6833">
        <v>296.64</v>
      </c>
      <c r="M6833">
        <v>24.72</v>
      </c>
      <c r="O6833" t="s">
        <v>460</v>
      </c>
    </row>
    <row r="6834" spans="1:15" x14ac:dyDescent="0.3">
      <c r="A6834">
        <v>186140</v>
      </c>
      <c r="B6834">
        <v>122</v>
      </c>
      <c r="C6834" t="s">
        <v>552</v>
      </c>
      <c r="D6834" t="s">
        <v>2706</v>
      </c>
      <c r="E6834" t="s">
        <v>4322</v>
      </c>
      <c r="F6834" s="440">
        <v>45994</v>
      </c>
      <c r="G6834">
        <v>20213</v>
      </c>
      <c r="H6834" t="s">
        <v>5654</v>
      </c>
      <c r="I6834" t="s">
        <v>6085</v>
      </c>
      <c r="J6834">
        <v>2</v>
      </c>
      <c r="K6834" t="s">
        <v>6227</v>
      </c>
      <c r="L6834">
        <v>63.44</v>
      </c>
      <c r="M6834">
        <v>31.72</v>
      </c>
      <c r="O6834" t="s">
        <v>460</v>
      </c>
    </row>
    <row r="6835" spans="1:15" x14ac:dyDescent="0.3">
      <c r="A6835">
        <v>186140</v>
      </c>
      <c r="B6835">
        <v>122</v>
      </c>
      <c r="C6835" t="s">
        <v>552</v>
      </c>
      <c r="D6835" t="s">
        <v>2706</v>
      </c>
      <c r="E6835" t="s">
        <v>4322</v>
      </c>
      <c r="F6835" s="440">
        <v>45994</v>
      </c>
      <c r="G6835">
        <v>20301</v>
      </c>
      <c r="H6835" t="s">
        <v>5617</v>
      </c>
      <c r="I6835" t="s">
        <v>6085</v>
      </c>
      <c r="J6835">
        <v>6</v>
      </c>
      <c r="K6835" t="s">
        <v>5605</v>
      </c>
      <c r="L6835">
        <v>125.4</v>
      </c>
      <c r="M6835">
        <v>20.9</v>
      </c>
      <c r="O6835" t="s">
        <v>460</v>
      </c>
    </row>
    <row r="6836" spans="1:15" x14ac:dyDescent="0.3">
      <c r="A6836">
        <v>186140</v>
      </c>
      <c r="B6836">
        <v>122</v>
      </c>
      <c r="C6836" t="s">
        <v>552</v>
      </c>
      <c r="D6836" t="s">
        <v>2706</v>
      </c>
      <c r="E6836" t="s">
        <v>4322</v>
      </c>
      <c r="F6836" s="440">
        <v>45994</v>
      </c>
      <c r="G6836">
        <v>20614</v>
      </c>
      <c r="H6836" t="s">
        <v>5686</v>
      </c>
      <c r="I6836" t="s">
        <v>6085</v>
      </c>
      <c r="J6836">
        <v>1</v>
      </c>
      <c r="K6836" t="s">
        <v>6091</v>
      </c>
      <c r="L6836">
        <v>31.95</v>
      </c>
      <c r="M6836">
        <v>31.95</v>
      </c>
      <c r="O6836" t="s">
        <v>460</v>
      </c>
    </row>
    <row r="6837" spans="1:15" x14ac:dyDescent="0.3">
      <c r="A6837">
        <v>186140</v>
      </c>
      <c r="B6837">
        <v>122</v>
      </c>
      <c r="C6837" t="s">
        <v>552</v>
      </c>
      <c r="D6837" t="s">
        <v>2706</v>
      </c>
      <c r="E6837" t="s">
        <v>4322</v>
      </c>
      <c r="F6837" s="440">
        <v>45994</v>
      </c>
      <c r="G6837">
        <v>21010</v>
      </c>
      <c r="H6837" t="s">
        <v>5674</v>
      </c>
      <c r="I6837" t="s">
        <v>6085</v>
      </c>
      <c r="J6837">
        <v>40</v>
      </c>
      <c r="K6837" t="s">
        <v>6140</v>
      </c>
      <c r="L6837">
        <v>488</v>
      </c>
      <c r="M6837">
        <v>12.2</v>
      </c>
      <c r="O6837" t="s">
        <v>460</v>
      </c>
    </row>
    <row r="6838" spans="1:15" x14ac:dyDescent="0.3">
      <c r="A6838">
        <v>186140</v>
      </c>
      <c r="B6838">
        <v>122</v>
      </c>
      <c r="C6838" t="s">
        <v>552</v>
      </c>
      <c r="D6838" t="s">
        <v>2706</v>
      </c>
      <c r="E6838" t="s">
        <v>4322</v>
      </c>
      <c r="F6838" s="440">
        <v>45994</v>
      </c>
      <c r="G6838">
        <v>20752</v>
      </c>
      <c r="H6838" t="s">
        <v>5624</v>
      </c>
      <c r="I6838" t="s">
        <v>6085</v>
      </c>
      <c r="J6838">
        <v>1</v>
      </c>
      <c r="K6838" t="s">
        <v>5625</v>
      </c>
      <c r="L6838">
        <v>108.9</v>
      </c>
      <c r="M6838">
        <v>108.9</v>
      </c>
      <c r="O6838" t="s">
        <v>460</v>
      </c>
    </row>
    <row r="6839" spans="1:15" x14ac:dyDescent="0.3">
      <c r="A6839">
        <v>186140</v>
      </c>
      <c r="B6839">
        <v>122</v>
      </c>
      <c r="C6839" t="s">
        <v>552</v>
      </c>
      <c r="D6839" t="s">
        <v>2706</v>
      </c>
      <c r="E6839" t="s">
        <v>4322</v>
      </c>
      <c r="F6839" s="440">
        <v>45994</v>
      </c>
      <c r="G6839">
        <v>19421</v>
      </c>
      <c r="H6839" t="s">
        <v>5963</v>
      </c>
      <c r="I6839" t="s">
        <v>6085</v>
      </c>
      <c r="J6839">
        <v>5</v>
      </c>
      <c r="K6839" t="s">
        <v>5703</v>
      </c>
      <c r="L6839">
        <v>288.39999999999998</v>
      </c>
      <c r="M6839">
        <v>57.68</v>
      </c>
      <c r="O6839" t="s">
        <v>460</v>
      </c>
    </row>
    <row r="6840" spans="1:15" x14ac:dyDescent="0.3">
      <c r="A6840">
        <v>186139</v>
      </c>
      <c r="B6840">
        <v>122</v>
      </c>
      <c r="C6840" t="s">
        <v>552</v>
      </c>
      <c r="D6840" t="s">
        <v>2995</v>
      </c>
      <c r="E6840" t="s">
        <v>4323</v>
      </c>
      <c r="F6840" s="440">
        <v>45993</v>
      </c>
      <c r="G6840">
        <v>18261</v>
      </c>
      <c r="H6840" t="s">
        <v>5769</v>
      </c>
      <c r="I6840" t="s">
        <v>4764</v>
      </c>
      <c r="J6840">
        <v>2</v>
      </c>
      <c r="K6840" t="s">
        <v>5601</v>
      </c>
      <c r="L6840">
        <v>965.04</v>
      </c>
      <c r="M6840">
        <v>482.52</v>
      </c>
      <c r="O6840" t="s">
        <v>460</v>
      </c>
    </row>
    <row r="6841" spans="1:15" x14ac:dyDescent="0.3">
      <c r="A6841">
        <v>186139</v>
      </c>
      <c r="B6841">
        <v>122</v>
      </c>
      <c r="C6841" t="s">
        <v>552</v>
      </c>
      <c r="D6841" t="s">
        <v>2995</v>
      </c>
      <c r="E6841" t="s">
        <v>4323</v>
      </c>
      <c r="F6841" s="440">
        <v>45993</v>
      </c>
      <c r="G6841">
        <v>18146</v>
      </c>
      <c r="H6841" t="s">
        <v>5795</v>
      </c>
      <c r="I6841" t="s">
        <v>4764</v>
      </c>
      <c r="J6841">
        <v>2</v>
      </c>
      <c r="K6841" t="s">
        <v>5601</v>
      </c>
      <c r="L6841">
        <v>211.24</v>
      </c>
      <c r="M6841">
        <v>105.62</v>
      </c>
      <c r="O6841" t="s">
        <v>460</v>
      </c>
    </row>
    <row r="6842" spans="1:15" x14ac:dyDescent="0.3">
      <c r="A6842">
        <v>186137</v>
      </c>
      <c r="B6842">
        <v>122</v>
      </c>
      <c r="C6842" t="s">
        <v>552</v>
      </c>
      <c r="D6842" t="s">
        <v>4147</v>
      </c>
      <c r="E6842" t="s">
        <v>4324</v>
      </c>
      <c r="F6842" s="440">
        <v>45993</v>
      </c>
      <c r="G6842">
        <v>19634</v>
      </c>
      <c r="H6842" t="s">
        <v>5925</v>
      </c>
      <c r="I6842" t="s">
        <v>6085</v>
      </c>
      <c r="J6842">
        <v>2</v>
      </c>
      <c r="K6842" t="s">
        <v>5598</v>
      </c>
      <c r="L6842">
        <v>10</v>
      </c>
      <c r="M6842">
        <v>5</v>
      </c>
      <c r="O6842" t="s">
        <v>460</v>
      </c>
    </row>
    <row r="6843" spans="1:15" x14ac:dyDescent="0.3">
      <c r="A6843">
        <v>186137</v>
      </c>
      <c r="B6843">
        <v>122</v>
      </c>
      <c r="C6843" t="s">
        <v>552</v>
      </c>
      <c r="D6843" t="s">
        <v>4147</v>
      </c>
      <c r="E6843" t="s">
        <v>4324</v>
      </c>
      <c r="F6843" s="440">
        <v>45993</v>
      </c>
      <c r="G6843">
        <v>19476</v>
      </c>
      <c r="H6843" t="s">
        <v>6017</v>
      </c>
      <c r="I6843" t="s">
        <v>6085</v>
      </c>
      <c r="J6843">
        <v>0.8</v>
      </c>
      <c r="K6843" t="s">
        <v>5598</v>
      </c>
      <c r="L6843">
        <v>50</v>
      </c>
      <c r="M6843">
        <v>62.5</v>
      </c>
      <c r="O6843" t="s">
        <v>460</v>
      </c>
    </row>
    <row r="6844" spans="1:15" x14ac:dyDescent="0.3">
      <c r="A6844">
        <v>186137</v>
      </c>
      <c r="B6844">
        <v>122</v>
      </c>
      <c r="C6844" t="s">
        <v>552</v>
      </c>
      <c r="D6844" t="s">
        <v>4147</v>
      </c>
      <c r="E6844" t="s">
        <v>4324</v>
      </c>
      <c r="F6844" s="440">
        <v>45993</v>
      </c>
      <c r="G6844">
        <v>19721</v>
      </c>
      <c r="H6844" t="s">
        <v>5952</v>
      </c>
      <c r="I6844" t="s">
        <v>6085</v>
      </c>
      <c r="J6844">
        <v>2</v>
      </c>
      <c r="K6844" t="s">
        <v>5598</v>
      </c>
      <c r="L6844">
        <v>70</v>
      </c>
      <c r="M6844">
        <v>35</v>
      </c>
      <c r="O6844" t="s">
        <v>460</v>
      </c>
    </row>
    <row r="6845" spans="1:15" x14ac:dyDescent="0.3">
      <c r="A6845">
        <v>186137</v>
      </c>
      <c r="B6845">
        <v>122</v>
      </c>
      <c r="C6845" t="s">
        <v>552</v>
      </c>
      <c r="D6845" t="s">
        <v>4147</v>
      </c>
      <c r="E6845" t="s">
        <v>4324</v>
      </c>
      <c r="F6845" s="440">
        <v>45993</v>
      </c>
      <c r="G6845">
        <v>19494</v>
      </c>
      <c r="H6845" t="s">
        <v>6462</v>
      </c>
      <c r="I6845" t="s">
        <v>6085</v>
      </c>
      <c r="J6845">
        <v>20</v>
      </c>
      <c r="K6845" t="s">
        <v>5598</v>
      </c>
      <c r="L6845">
        <v>225</v>
      </c>
      <c r="M6845">
        <v>11.25</v>
      </c>
      <c r="O6845" t="s">
        <v>460</v>
      </c>
    </row>
    <row r="6846" spans="1:15" x14ac:dyDescent="0.3">
      <c r="A6846">
        <v>186137</v>
      </c>
      <c r="B6846">
        <v>122</v>
      </c>
      <c r="C6846" t="s">
        <v>552</v>
      </c>
      <c r="D6846" t="s">
        <v>4147</v>
      </c>
      <c r="E6846" t="s">
        <v>4324</v>
      </c>
      <c r="F6846" s="440">
        <v>45993</v>
      </c>
      <c r="G6846">
        <v>19846</v>
      </c>
      <c r="H6846" t="s">
        <v>6060</v>
      </c>
      <c r="I6846" t="s">
        <v>6085</v>
      </c>
      <c r="J6846">
        <v>0.5</v>
      </c>
      <c r="K6846" t="s">
        <v>5598</v>
      </c>
      <c r="L6846">
        <v>8.75</v>
      </c>
      <c r="M6846">
        <v>17.5</v>
      </c>
      <c r="O6846" t="s">
        <v>460</v>
      </c>
    </row>
    <row r="6847" spans="1:15" x14ac:dyDescent="0.3">
      <c r="A6847">
        <v>186137</v>
      </c>
      <c r="B6847">
        <v>122</v>
      </c>
      <c r="C6847" t="s">
        <v>552</v>
      </c>
      <c r="D6847" t="s">
        <v>4147</v>
      </c>
      <c r="E6847" t="s">
        <v>4324</v>
      </c>
      <c r="F6847" s="440">
        <v>45993</v>
      </c>
      <c r="G6847">
        <v>23241</v>
      </c>
      <c r="H6847" t="s">
        <v>5932</v>
      </c>
      <c r="I6847" t="s">
        <v>6085</v>
      </c>
      <c r="J6847">
        <v>4.3</v>
      </c>
      <c r="K6847" t="s">
        <v>5598</v>
      </c>
      <c r="L6847">
        <v>13.46</v>
      </c>
      <c r="M6847">
        <v>3.130233</v>
      </c>
      <c r="O6847" t="s">
        <v>460</v>
      </c>
    </row>
    <row r="6848" spans="1:15" x14ac:dyDescent="0.3">
      <c r="A6848">
        <v>186137</v>
      </c>
      <c r="B6848">
        <v>122</v>
      </c>
      <c r="C6848" t="s">
        <v>552</v>
      </c>
      <c r="D6848" t="s">
        <v>4147</v>
      </c>
      <c r="E6848" t="s">
        <v>4324</v>
      </c>
      <c r="F6848" s="440">
        <v>45993</v>
      </c>
      <c r="G6848">
        <v>23186</v>
      </c>
      <c r="H6848" t="s">
        <v>5955</v>
      </c>
      <c r="I6848" t="s">
        <v>6085</v>
      </c>
      <c r="J6848">
        <v>20</v>
      </c>
      <c r="K6848" t="s">
        <v>5598</v>
      </c>
      <c r="L6848">
        <v>62.6</v>
      </c>
      <c r="M6848">
        <v>3.13</v>
      </c>
      <c r="O6848" t="s">
        <v>460</v>
      </c>
    </row>
    <row r="6849" spans="1:15" x14ac:dyDescent="0.3">
      <c r="A6849">
        <v>186137</v>
      </c>
      <c r="B6849">
        <v>122</v>
      </c>
      <c r="C6849" t="s">
        <v>552</v>
      </c>
      <c r="D6849" t="s">
        <v>4147</v>
      </c>
      <c r="E6849" t="s">
        <v>4324</v>
      </c>
      <c r="F6849" s="440">
        <v>45993</v>
      </c>
      <c r="G6849">
        <v>23390</v>
      </c>
      <c r="H6849" t="s">
        <v>5922</v>
      </c>
      <c r="I6849" t="s">
        <v>6085</v>
      </c>
      <c r="J6849">
        <v>5</v>
      </c>
      <c r="K6849" t="s">
        <v>5598</v>
      </c>
      <c r="L6849">
        <v>43.75</v>
      </c>
      <c r="M6849">
        <v>8.75</v>
      </c>
      <c r="O6849" t="s">
        <v>460</v>
      </c>
    </row>
    <row r="6850" spans="1:15" x14ac:dyDescent="0.3">
      <c r="A6850">
        <v>186137</v>
      </c>
      <c r="B6850">
        <v>122</v>
      </c>
      <c r="C6850" t="s">
        <v>552</v>
      </c>
      <c r="D6850" t="s">
        <v>4147</v>
      </c>
      <c r="E6850" t="s">
        <v>4324</v>
      </c>
      <c r="F6850" s="440">
        <v>45993</v>
      </c>
      <c r="G6850">
        <v>23359</v>
      </c>
      <c r="H6850" t="s">
        <v>5939</v>
      </c>
      <c r="I6850" t="s">
        <v>6085</v>
      </c>
      <c r="J6850">
        <v>20</v>
      </c>
      <c r="K6850" t="s">
        <v>5598</v>
      </c>
      <c r="L6850">
        <v>57.6</v>
      </c>
      <c r="M6850">
        <v>2.88</v>
      </c>
      <c r="O6850" t="s">
        <v>460</v>
      </c>
    </row>
    <row r="6851" spans="1:15" x14ac:dyDescent="0.3">
      <c r="A6851">
        <v>186137</v>
      </c>
      <c r="B6851">
        <v>122</v>
      </c>
      <c r="C6851" t="s">
        <v>552</v>
      </c>
      <c r="D6851" t="s">
        <v>4147</v>
      </c>
      <c r="E6851" t="s">
        <v>4324</v>
      </c>
      <c r="F6851" s="440">
        <v>45993</v>
      </c>
      <c r="G6851">
        <v>26631</v>
      </c>
      <c r="H6851" t="s">
        <v>6117</v>
      </c>
      <c r="I6851" t="s">
        <v>6085</v>
      </c>
      <c r="J6851">
        <v>1</v>
      </c>
      <c r="K6851" t="s">
        <v>5598</v>
      </c>
      <c r="L6851">
        <v>58.34</v>
      </c>
      <c r="M6851">
        <v>58.34</v>
      </c>
      <c r="O6851" t="s">
        <v>460</v>
      </c>
    </row>
    <row r="6852" spans="1:15" x14ac:dyDescent="0.3">
      <c r="A6852">
        <v>186135</v>
      </c>
      <c r="B6852">
        <v>122</v>
      </c>
      <c r="C6852" t="s">
        <v>552</v>
      </c>
      <c r="D6852" t="s">
        <v>2684</v>
      </c>
      <c r="E6852" t="s">
        <v>4325</v>
      </c>
      <c r="F6852" s="440">
        <v>45993</v>
      </c>
      <c r="G6852">
        <v>25012</v>
      </c>
      <c r="H6852" t="s">
        <v>5700</v>
      </c>
      <c r="I6852" t="s">
        <v>6085</v>
      </c>
      <c r="J6852">
        <v>3.45</v>
      </c>
      <c r="K6852" t="s">
        <v>5598</v>
      </c>
      <c r="L6852">
        <v>303.60000000000002</v>
      </c>
      <c r="M6852">
        <v>88</v>
      </c>
      <c r="O6852" t="s">
        <v>460</v>
      </c>
    </row>
    <row r="6853" spans="1:15" x14ac:dyDescent="0.3">
      <c r="A6853">
        <v>186133</v>
      </c>
      <c r="B6853">
        <v>122</v>
      </c>
      <c r="C6853" t="s">
        <v>552</v>
      </c>
      <c r="D6853" t="s">
        <v>2520</v>
      </c>
      <c r="E6853" t="s">
        <v>4326</v>
      </c>
      <c r="F6853" s="440">
        <v>45993</v>
      </c>
      <c r="G6853">
        <v>19787</v>
      </c>
      <c r="H6853" t="s">
        <v>5914</v>
      </c>
      <c r="I6853" t="s">
        <v>6085</v>
      </c>
      <c r="J6853">
        <v>12</v>
      </c>
      <c r="K6853" t="s">
        <v>5598</v>
      </c>
      <c r="L6853">
        <v>55.2</v>
      </c>
      <c r="M6853">
        <v>4.5999999999999996</v>
      </c>
      <c r="O6853" t="s">
        <v>460</v>
      </c>
    </row>
    <row r="6854" spans="1:15" x14ac:dyDescent="0.3">
      <c r="A6854">
        <v>186133</v>
      </c>
      <c r="B6854">
        <v>122</v>
      </c>
      <c r="C6854" t="s">
        <v>552</v>
      </c>
      <c r="D6854" t="s">
        <v>2520</v>
      </c>
      <c r="E6854" t="s">
        <v>4326</v>
      </c>
      <c r="F6854" s="440">
        <v>45993</v>
      </c>
      <c r="G6854">
        <v>19621</v>
      </c>
      <c r="H6854" t="s">
        <v>5931</v>
      </c>
      <c r="I6854" t="s">
        <v>6085</v>
      </c>
      <c r="J6854">
        <v>3</v>
      </c>
      <c r="K6854" t="s">
        <v>5598</v>
      </c>
      <c r="L6854">
        <v>8.1</v>
      </c>
      <c r="M6854">
        <v>2.7</v>
      </c>
      <c r="O6854" t="s">
        <v>460</v>
      </c>
    </row>
    <row r="6855" spans="1:15" x14ac:dyDescent="0.3">
      <c r="A6855">
        <v>186133</v>
      </c>
      <c r="B6855">
        <v>122</v>
      </c>
      <c r="C6855" t="s">
        <v>552</v>
      </c>
      <c r="D6855" t="s">
        <v>2520</v>
      </c>
      <c r="E6855" t="s">
        <v>4326</v>
      </c>
      <c r="F6855" s="440">
        <v>45993</v>
      </c>
      <c r="G6855">
        <v>24083</v>
      </c>
      <c r="H6855" t="s">
        <v>5924</v>
      </c>
      <c r="I6855" t="s">
        <v>6085</v>
      </c>
      <c r="J6855">
        <v>25</v>
      </c>
      <c r="K6855" t="s">
        <v>5598</v>
      </c>
      <c r="L6855">
        <v>87.5</v>
      </c>
      <c r="M6855">
        <v>3.5</v>
      </c>
      <c r="O6855" t="s">
        <v>460</v>
      </c>
    </row>
    <row r="6856" spans="1:15" x14ac:dyDescent="0.3">
      <c r="A6856">
        <v>186133</v>
      </c>
      <c r="B6856">
        <v>122</v>
      </c>
      <c r="C6856" t="s">
        <v>552</v>
      </c>
      <c r="D6856" t="s">
        <v>2520</v>
      </c>
      <c r="E6856" t="s">
        <v>4326</v>
      </c>
      <c r="F6856" s="440">
        <v>45993</v>
      </c>
      <c r="G6856">
        <v>19465</v>
      </c>
      <c r="H6856" t="s">
        <v>5953</v>
      </c>
      <c r="I6856" t="s">
        <v>6085</v>
      </c>
      <c r="J6856">
        <v>1</v>
      </c>
      <c r="K6856" t="s">
        <v>5598</v>
      </c>
      <c r="L6856">
        <v>4.2</v>
      </c>
      <c r="M6856">
        <v>4.2</v>
      </c>
      <c r="O6856" t="s">
        <v>460</v>
      </c>
    </row>
    <row r="6857" spans="1:15" x14ac:dyDescent="0.3">
      <c r="A6857">
        <v>186133</v>
      </c>
      <c r="B6857">
        <v>122</v>
      </c>
      <c r="C6857" t="s">
        <v>552</v>
      </c>
      <c r="D6857" t="s">
        <v>2520</v>
      </c>
      <c r="E6857" t="s">
        <v>4326</v>
      </c>
      <c r="F6857" s="440">
        <v>45993</v>
      </c>
      <c r="G6857">
        <v>19488</v>
      </c>
      <c r="H6857" t="s">
        <v>5930</v>
      </c>
      <c r="I6857" t="s">
        <v>6085</v>
      </c>
      <c r="J6857">
        <v>1</v>
      </c>
      <c r="K6857" t="s">
        <v>5598</v>
      </c>
      <c r="L6857">
        <v>12</v>
      </c>
      <c r="M6857">
        <v>12</v>
      </c>
      <c r="O6857" t="s">
        <v>460</v>
      </c>
    </row>
    <row r="6858" spans="1:15" x14ac:dyDescent="0.3">
      <c r="A6858">
        <v>186133</v>
      </c>
      <c r="B6858">
        <v>122</v>
      </c>
      <c r="C6858" t="s">
        <v>552</v>
      </c>
      <c r="D6858" t="s">
        <v>2520</v>
      </c>
      <c r="E6858" t="s">
        <v>4326</v>
      </c>
      <c r="F6858" s="440">
        <v>45993</v>
      </c>
      <c r="G6858">
        <v>19502</v>
      </c>
      <c r="H6858" t="s">
        <v>6015</v>
      </c>
      <c r="I6858" t="s">
        <v>6085</v>
      </c>
      <c r="J6858">
        <v>0.5</v>
      </c>
      <c r="K6858" t="s">
        <v>5598</v>
      </c>
      <c r="L6858">
        <v>4.75</v>
      </c>
      <c r="M6858">
        <v>9.5</v>
      </c>
      <c r="O6858" t="s">
        <v>460</v>
      </c>
    </row>
    <row r="6859" spans="1:15" x14ac:dyDescent="0.3">
      <c r="A6859">
        <v>186133</v>
      </c>
      <c r="B6859">
        <v>122</v>
      </c>
      <c r="C6859" t="s">
        <v>552</v>
      </c>
      <c r="D6859" t="s">
        <v>2520</v>
      </c>
      <c r="E6859" t="s">
        <v>4326</v>
      </c>
      <c r="F6859" s="440">
        <v>45993</v>
      </c>
      <c r="G6859">
        <v>19503</v>
      </c>
      <c r="H6859" t="s">
        <v>6058</v>
      </c>
      <c r="I6859" t="s">
        <v>6085</v>
      </c>
      <c r="J6859">
        <v>1</v>
      </c>
      <c r="K6859" t="s">
        <v>5598</v>
      </c>
      <c r="L6859">
        <v>5.5</v>
      </c>
      <c r="M6859">
        <v>5.5</v>
      </c>
      <c r="O6859" t="s">
        <v>460</v>
      </c>
    </row>
    <row r="6860" spans="1:15" x14ac:dyDescent="0.3">
      <c r="A6860">
        <v>186133</v>
      </c>
      <c r="B6860">
        <v>122</v>
      </c>
      <c r="C6860" t="s">
        <v>552</v>
      </c>
      <c r="D6860" t="s">
        <v>2520</v>
      </c>
      <c r="E6860" t="s">
        <v>4326</v>
      </c>
      <c r="F6860" s="440">
        <v>45993</v>
      </c>
      <c r="G6860">
        <v>19480</v>
      </c>
      <c r="H6860" t="s">
        <v>5936</v>
      </c>
      <c r="I6860" t="s">
        <v>6085</v>
      </c>
      <c r="J6860">
        <v>1.5</v>
      </c>
      <c r="K6860" t="s">
        <v>5598</v>
      </c>
      <c r="L6860">
        <v>18</v>
      </c>
      <c r="M6860">
        <v>12</v>
      </c>
      <c r="O6860" t="s">
        <v>460</v>
      </c>
    </row>
    <row r="6861" spans="1:15" x14ac:dyDescent="0.3">
      <c r="A6861">
        <v>186133</v>
      </c>
      <c r="B6861">
        <v>122</v>
      </c>
      <c r="C6861" t="s">
        <v>552</v>
      </c>
      <c r="D6861" t="s">
        <v>2520</v>
      </c>
      <c r="E6861" t="s">
        <v>4326</v>
      </c>
      <c r="F6861" s="440">
        <v>45993</v>
      </c>
      <c r="G6861">
        <v>19647</v>
      </c>
      <c r="H6861" t="s">
        <v>5921</v>
      </c>
      <c r="I6861" t="s">
        <v>6085</v>
      </c>
      <c r="J6861">
        <v>1</v>
      </c>
      <c r="K6861" t="s">
        <v>5598</v>
      </c>
      <c r="L6861">
        <v>6.5</v>
      </c>
      <c r="M6861">
        <v>6.5</v>
      </c>
      <c r="O6861" t="s">
        <v>460</v>
      </c>
    </row>
    <row r="6862" spans="1:15" x14ac:dyDescent="0.3">
      <c r="A6862">
        <v>186133</v>
      </c>
      <c r="B6862">
        <v>122</v>
      </c>
      <c r="C6862" t="s">
        <v>552</v>
      </c>
      <c r="D6862" t="s">
        <v>2520</v>
      </c>
      <c r="E6862" t="s">
        <v>4326</v>
      </c>
      <c r="F6862" s="440">
        <v>45993</v>
      </c>
      <c r="G6862">
        <v>19553</v>
      </c>
      <c r="H6862" t="s">
        <v>6155</v>
      </c>
      <c r="I6862" t="s">
        <v>6085</v>
      </c>
      <c r="J6862">
        <v>3</v>
      </c>
      <c r="K6862" t="s">
        <v>5598</v>
      </c>
      <c r="L6862">
        <v>7.5</v>
      </c>
      <c r="M6862">
        <v>2.5</v>
      </c>
      <c r="O6862" t="s">
        <v>460</v>
      </c>
    </row>
    <row r="6863" spans="1:15" x14ac:dyDescent="0.3">
      <c r="A6863">
        <v>186133</v>
      </c>
      <c r="B6863">
        <v>122</v>
      </c>
      <c r="C6863" t="s">
        <v>552</v>
      </c>
      <c r="D6863" t="s">
        <v>2520</v>
      </c>
      <c r="E6863" t="s">
        <v>4326</v>
      </c>
      <c r="F6863" s="440">
        <v>45993</v>
      </c>
      <c r="G6863">
        <v>19743</v>
      </c>
      <c r="H6863" t="s">
        <v>5940</v>
      </c>
      <c r="I6863" t="s">
        <v>6085</v>
      </c>
      <c r="J6863">
        <v>7</v>
      </c>
      <c r="K6863" t="s">
        <v>5598</v>
      </c>
      <c r="L6863">
        <v>98</v>
      </c>
      <c r="M6863">
        <v>14</v>
      </c>
      <c r="O6863" t="s">
        <v>460</v>
      </c>
    </row>
    <row r="6864" spans="1:15" x14ac:dyDescent="0.3">
      <c r="A6864">
        <v>186133</v>
      </c>
      <c r="B6864">
        <v>122</v>
      </c>
      <c r="C6864" t="s">
        <v>552</v>
      </c>
      <c r="D6864" t="s">
        <v>2520</v>
      </c>
      <c r="E6864" t="s">
        <v>4326</v>
      </c>
      <c r="F6864" s="440">
        <v>45993</v>
      </c>
      <c r="G6864">
        <v>19626</v>
      </c>
      <c r="H6864" t="s">
        <v>5966</v>
      </c>
      <c r="I6864" t="s">
        <v>6085</v>
      </c>
      <c r="J6864">
        <v>2</v>
      </c>
      <c r="K6864" t="s">
        <v>5598</v>
      </c>
      <c r="L6864">
        <v>5.6</v>
      </c>
      <c r="M6864">
        <v>2.8</v>
      </c>
      <c r="O6864" t="s">
        <v>460</v>
      </c>
    </row>
    <row r="6865" spans="1:15" x14ac:dyDescent="0.3">
      <c r="A6865">
        <v>186133</v>
      </c>
      <c r="B6865">
        <v>122</v>
      </c>
      <c r="C6865" t="s">
        <v>552</v>
      </c>
      <c r="D6865" t="s">
        <v>2520</v>
      </c>
      <c r="E6865" t="s">
        <v>4326</v>
      </c>
      <c r="F6865" s="440">
        <v>45993</v>
      </c>
      <c r="G6865">
        <v>19499</v>
      </c>
      <c r="H6865" t="s">
        <v>6392</v>
      </c>
      <c r="I6865" t="s">
        <v>6085</v>
      </c>
      <c r="J6865">
        <v>0.5</v>
      </c>
      <c r="K6865" t="s">
        <v>5598</v>
      </c>
      <c r="L6865">
        <v>4</v>
      </c>
      <c r="M6865">
        <v>8</v>
      </c>
      <c r="O6865" t="s">
        <v>460</v>
      </c>
    </row>
    <row r="6866" spans="1:15" x14ac:dyDescent="0.3">
      <c r="A6866">
        <v>186133</v>
      </c>
      <c r="B6866">
        <v>122</v>
      </c>
      <c r="C6866" t="s">
        <v>552</v>
      </c>
      <c r="D6866" t="s">
        <v>2520</v>
      </c>
      <c r="E6866" t="s">
        <v>4326</v>
      </c>
      <c r="F6866" s="440">
        <v>45993</v>
      </c>
      <c r="G6866">
        <v>23108</v>
      </c>
      <c r="H6866" t="s">
        <v>5986</v>
      </c>
      <c r="I6866" t="s">
        <v>6085</v>
      </c>
      <c r="J6866">
        <v>0.2</v>
      </c>
      <c r="K6866" t="s">
        <v>5598</v>
      </c>
      <c r="L6866">
        <v>11</v>
      </c>
      <c r="M6866">
        <v>55</v>
      </c>
      <c r="O6866" t="s">
        <v>460</v>
      </c>
    </row>
    <row r="6867" spans="1:15" x14ac:dyDescent="0.3">
      <c r="A6867">
        <v>186133</v>
      </c>
      <c r="B6867">
        <v>122</v>
      </c>
      <c r="C6867" t="s">
        <v>552</v>
      </c>
      <c r="D6867" t="s">
        <v>2520</v>
      </c>
      <c r="E6867" t="s">
        <v>4326</v>
      </c>
      <c r="F6867" s="440">
        <v>45993</v>
      </c>
      <c r="G6867">
        <v>23113</v>
      </c>
      <c r="H6867" t="s">
        <v>5985</v>
      </c>
      <c r="I6867" t="s">
        <v>6085</v>
      </c>
      <c r="J6867">
        <v>2</v>
      </c>
      <c r="K6867" t="s">
        <v>5598</v>
      </c>
      <c r="L6867">
        <v>15</v>
      </c>
      <c r="M6867">
        <v>7.5</v>
      </c>
      <c r="O6867" t="s">
        <v>460</v>
      </c>
    </row>
    <row r="6868" spans="1:15" x14ac:dyDescent="0.3">
      <c r="A6868">
        <v>186133</v>
      </c>
      <c r="B6868">
        <v>122</v>
      </c>
      <c r="C6868" t="s">
        <v>552</v>
      </c>
      <c r="D6868" t="s">
        <v>2520</v>
      </c>
      <c r="E6868" t="s">
        <v>4326</v>
      </c>
      <c r="F6868" s="440">
        <v>45993</v>
      </c>
      <c r="G6868">
        <v>19717</v>
      </c>
      <c r="H6868" t="s">
        <v>6340</v>
      </c>
      <c r="I6868" t="s">
        <v>6085</v>
      </c>
      <c r="J6868">
        <v>2</v>
      </c>
      <c r="K6868" t="s">
        <v>5598</v>
      </c>
      <c r="L6868">
        <v>38</v>
      </c>
      <c r="M6868">
        <v>19</v>
      </c>
      <c r="O6868" t="s">
        <v>460</v>
      </c>
    </row>
    <row r="6869" spans="1:15" x14ac:dyDescent="0.3">
      <c r="A6869">
        <v>186133</v>
      </c>
      <c r="B6869">
        <v>122</v>
      </c>
      <c r="C6869" t="s">
        <v>552</v>
      </c>
      <c r="D6869" t="s">
        <v>2520</v>
      </c>
      <c r="E6869" t="s">
        <v>4326</v>
      </c>
      <c r="F6869" s="440">
        <v>45993</v>
      </c>
      <c r="G6869">
        <v>23236</v>
      </c>
      <c r="H6869" t="s">
        <v>5934</v>
      </c>
      <c r="I6869" t="s">
        <v>6085</v>
      </c>
      <c r="J6869">
        <v>2</v>
      </c>
      <c r="K6869" t="s">
        <v>5598</v>
      </c>
      <c r="L6869">
        <v>10</v>
      </c>
      <c r="M6869">
        <v>5</v>
      </c>
      <c r="O6869" t="s">
        <v>460</v>
      </c>
    </row>
    <row r="6870" spans="1:15" x14ac:dyDescent="0.3">
      <c r="A6870">
        <v>186133</v>
      </c>
      <c r="B6870">
        <v>122</v>
      </c>
      <c r="C6870" t="s">
        <v>552</v>
      </c>
      <c r="D6870" t="s">
        <v>2520</v>
      </c>
      <c r="E6870" t="s">
        <v>4326</v>
      </c>
      <c r="F6870" s="440">
        <v>45993</v>
      </c>
      <c r="G6870">
        <v>23361</v>
      </c>
      <c r="H6870" t="s">
        <v>5937</v>
      </c>
      <c r="I6870" t="s">
        <v>6085</v>
      </c>
      <c r="J6870">
        <v>30</v>
      </c>
      <c r="K6870" t="s">
        <v>5598</v>
      </c>
      <c r="L6870">
        <v>93</v>
      </c>
      <c r="M6870">
        <v>3.1</v>
      </c>
      <c r="O6870" t="s">
        <v>460</v>
      </c>
    </row>
    <row r="6871" spans="1:15" x14ac:dyDescent="0.3">
      <c r="A6871">
        <v>186133</v>
      </c>
      <c r="B6871">
        <v>122</v>
      </c>
      <c r="C6871" t="s">
        <v>552</v>
      </c>
      <c r="D6871" t="s">
        <v>2520</v>
      </c>
      <c r="E6871" t="s">
        <v>4326</v>
      </c>
      <c r="F6871" s="440">
        <v>45993</v>
      </c>
      <c r="G6871">
        <v>23389</v>
      </c>
      <c r="H6871" t="s">
        <v>5923</v>
      </c>
      <c r="I6871" t="s">
        <v>6085</v>
      </c>
      <c r="J6871">
        <v>4</v>
      </c>
      <c r="K6871" t="s">
        <v>5598</v>
      </c>
      <c r="L6871">
        <v>24</v>
      </c>
      <c r="M6871">
        <v>6</v>
      </c>
      <c r="O6871" t="s">
        <v>460</v>
      </c>
    </row>
    <row r="6872" spans="1:15" x14ac:dyDescent="0.3">
      <c r="A6872">
        <v>186133</v>
      </c>
      <c r="B6872">
        <v>122</v>
      </c>
      <c r="C6872" t="s">
        <v>552</v>
      </c>
      <c r="D6872" t="s">
        <v>2520</v>
      </c>
      <c r="E6872" t="s">
        <v>4326</v>
      </c>
      <c r="F6872" s="440">
        <v>45993</v>
      </c>
      <c r="G6872">
        <v>24037</v>
      </c>
      <c r="H6872" t="s">
        <v>6116</v>
      </c>
      <c r="I6872" t="s">
        <v>6085</v>
      </c>
      <c r="J6872">
        <v>2</v>
      </c>
      <c r="K6872" t="s">
        <v>5598</v>
      </c>
      <c r="L6872">
        <v>40</v>
      </c>
      <c r="M6872">
        <v>20</v>
      </c>
      <c r="O6872" t="s">
        <v>460</v>
      </c>
    </row>
    <row r="6873" spans="1:15" x14ac:dyDescent="0.3">
      <c r="A6873">
        <v>186133</v>
      </c>
      <c r="B6873">
        <v>122</v>
      </c>
      <c r="C6873" t="s">
        <v>552</v>
      </c>
      <c r="D6873" t="s">
        <v>2520</v>
      </c>
      <c r="E6873" t="s">
        <v>4326</v>
      </c>
      <c r="F6873" s="440">
        <v>45993</v>
      </c>
      <c r="G6873">
        <v>19472</v>
      </c>
      <c r="H6873" t="s">
        <v>6064</v>
      </c>
      <c r="I6873" t="s">
        <v>6085</v>
      </c>
      <c r="J6873">
        <v>2</v>
      </c>
      <c r="K6873" t="s">
        <v>5598</v>
      </c>
      <c r="L6873">
        <v>25</v>
      </c>
      <c r="M6873">
        <v>12.5</v>
      </c>
      <c r="O6873" t="s">
        <v>460</v>
      </c>
    </row>
    <row r="6874" spans="1:15" x14ac:dyDescent="0.3">
      <c r="A6874">
        <v>186130</v>
      </c>
      <c r="B6874">
        <v>122</v>
      </c>
      <c r="C6874" t="s">
        <v>552</v>
      </c>
      <c r="D6874" t="s">
        <v>2693</v>
      </c>
      <c r="E6874" t="s">
        <v>4327</v>
      </c>
      <c r="F6874" s="440">
        <v>46024</v>
      </c>
      <c r="G6874">
        <v>20358</v>
      </c>
      <c r="H6874" t="s">
        <v>5648</v>
      </c>
      <c r="I6874" t="s">
        <v>6085</v>
      </c>
      <c r="J6874">
        <v>6</v>
      </c>
      <c r="K6874" t="s">
        <v>5605</v>
      </c>
      <c r="L6874">
        <v>85.8</v>
      </c>
      <c r="M6874">
        <v>14.3</v>
      </c>
      <c r="N6874" t="s">
        <v>6085</v>
      </c>
      <c r="O6874" t="s">
        <v>461</v>
      </c>
    </row>
    <row r="6875" spans="1:15" x14ac:dyDescent="0.3">
      <c r="A6875">
        <v>186130</v>
      </c>
      <c r="B6875">
        <v>122</v>
      </c>
      <c r="C6875" t="s">
        <v>552</v>
      </c>
      <c r="D6875" t="s">
        <v>2693</v>
      </c>
      <c r="E6875" t="s">
        <v>4327</v>
      </c>
      <c r="F6875" s="440">
        <v>46024</v>
      </c>
      <c r="G6875">
        <v>20809</v>
      </c>
      <c r="H6875" t="s">
        <v>5627</v>
      </c>
      <c r="I6875" t="s">
        <v>6085</v>
      </c>
      <c r="J6875">
        <v>6</v>
      </c>
      <c r="K6875" t="s">
        <v>5605</v>
      </c>
      <c r="L6875">
        <v>204.6</v>
      </c>
      <c r="M6875">
        <v>34.1</v>
      </c>
      <c r="N6875" t="s">
        <v>6085</v>
      </c>
      <c r="O6875" t="s">
        <v>461</v>
      </c>
    </row>
    <row r="6876" spans="1:15" x14ac:dyDescent="0.3">
      <c r="A6876">
        <v>186130</v>
      </c>
      <c r="B6876">
        <v>122</v>
      </c>
      <c r="C6876" t="s">
        <v>552</v>
      </c>
      <c r="D6876" t="s">
        <v>2693</v>
      </c>
      <c r="E6876" t="s">
        <v>4327</v>
      </c>
      <c r="F6876" s="440">
        <v>46024</v>
      </c>
      <c r="G6876">
        <v>20242</v>
      </c>
      <c r="H6876" t="s">
        <v>5649</v>
      </c>
      <c r="I6876" t="s">
        <v>6085</v>
      </c>
      <c r="J6876">
        <v>6</v>
      </c>
      <c r="K6876" t="s">
        <v>5605</v>
      </c>
      <c r="L6876">
        <v>85.2</v>
      </c>
      <c r="M6876">
        <v>14.2</v>
      </c>
      <c r="N6876" t="s">
        <v>6085</v>
      </c>
      <c r="O6876" t="s">
        <v>461</v>
      </c>
    </row>
    <row r="6877" spans="1:15" x14ac:dyDescent="0.3">
      <c r="A6877">
        <v>186130</v>
      </c>
      <c r="B6877">
        <v>122</v>
      </c>
      <c r="C6877" t="s">
        <v>552</v>
      </c>
      <c r="D6877" t="s">
        <v>2693</v>
      </c>
      <c r="E6877" t="s">
        <v>4327</v>
      </c>
      <c r="F6877" s="440">
        <v>46024</v>
      </c>
      <c r="G6877">
        <v>20133</v>
      </c>
      <c r="H6877" t="s">
        <v>6469</v>
      </c>
      <c r="I6877" t="s">
        <v>6085</v>
      </c>
      <c r="J6877">
        <v>30</v>
      </c>
      <c r="K6877" t="s">
        <v>6227</v>
      </c>
      <c r="L6877">
        <v>281.39999999999998</v>
      </c>
      <c r="M6877">
        <v>9.3800000000000008</v>
      </c>
      <c r="N6877" t="s">
        <v>6085</v>
      </c>
      <c r="O6877" t="s">
        <v>461</v>
      </c>
    </row>
    <row r="6878" spans="1:15" x14ac:dyDescent="0.3">
      <c r="A6878">
        <v>186130</v>
      </c>
      <c r="B6878">
        <v>122</v>
      </c>
      <c r="C6878" t="s">
        <v>552</v>
      </c>
      <c r="D6878" t="s">
        <v>2693</v>
      </c>
      <c r="E6878" t="s">
        <v>4327</v>
      </c>
      <c r="F6878" s="440">
        <v>46024</v>
      </c>
      <c r="G6878">
        <v>20715</v>
      </c>
      <c r="H6878" t="s">
        <v>5614</v>
      </c>
      <c r="I6878" t="s">
        <v>6085</v>
      </c>
      <c r="J6878">
        <v>2</v>
      </c>
      <c r="K6878" t="s">
        <v>5615</v>
      </c>
      <c r="L6878">
        <v>1319.8</v>
      </c>
      <c r="M6878">
        <v>659.9</v>
      </c>
      <c r="N6878" t="s">
        <v>6085</v>
      </c>
      <c r="O6878" t="s">
        <v>461</v>
      </c>
    </row>
    <row r="6879" spans="1:15" x14ac:dyDescent="0.3">
      <c r="A6879">
        <v>186130</v>
      </c>
      <c r="B6879">
        <v>122</v>
      </c>
      <c r="C6879" t="s">
        <v>552</v>
      </c>
      <c r="D6879" t="s">
        <v>2693</v>
      </c>
      <c r="E6879" t="s">
        <v>4327</v>
      </c>
      <c r="F6879" s="440">
        <v>46024</v>
      </c>
      <c r="G6879">
        <v>20136</v>
      </c>
      <c r="H6879" t="s">
        <v>5658</v>
      </c>
      <c r="I6879" t="s">
        <v>6085</v>
      </c>
      <c r="J6879">
        <v>14</v>
      </c>
      <c r="K6879" t="s">
        <v>5605</v>
      </c>
      <c r="L6879">
        <v>58.8</v>
      </c>
      <c r="M6879">
        <v>4.2</v>
      </c>
      <c r="N6879" t="s">
        <v>6085</v>
      </c>
      <c r="O6879" t="s">
        <v>461</v>
      </c>
    </row>
    <row r="6880" spans="1:15" x14ac:dyDescent="0.3">
      <c r="A6880">
        <v>186130</v>
      </c>
      <c r="B6880">
        <v>122</v>
      </c>
      <c r="C6880" t="s">
        <v>552</v>
      </c>
      <c r="D6880" t="s">
        <v>2693</v>
      </c>
      <c r="E6880" t="s">
        <v>4327</v>
      </c>
      <c r="F6880" s="440">
        <v>46024</v>
      </c>
      <c r="G6880">
        <v>19324</v>
      </c>
      <c r="H6880" t="s">
        <v>5699</v>
      </c>
      <c r="I6880" t="s">
        <v>6085</v>
      </c>
      <c r="J6880">
        <v>12.44</v>
      </c>
      <c r="K6880" t="s">
        <v>5598</v>
      </c>
      <c r="L6880">
        <v>411.89</v>
      </c>
      <c r="M6880">
        <v>33.110129000000001</v>
      </c>
      <c r="N6880" t="s">
        <v>6085</v>
      </c>
      <c r="O6880" t="s">
        <v>461</v>
      </c>
    </row>
    <row r="6881" spans="1:15" x14ac:dyDescent="0.3">
      <c r="A6881">
        <v>186130</v>
      </c>
      <c r="B6881">
        <v>122</v>
      </c>
      <c r="C6881" t="s">
        <v>552</v>
      </c>
      <c r="D6881" t="s">
        <v>2693</v>
      </c>
      <c r="E6881" t="s">
        <v>4327</v>
      </c>
      <c r="F6881" s="440">
        <v>46024</v>
      </c>
      <c r="G6881">
        <v>20360</v>
      </c>
      <c r="H6881" t="s">
        <v>5646</v>
      </c>
      <c r="I6881" t="s">
        <v>6085</v>
      </c>
      <c r="J6881">
        <v>3</v>
      </c>
      <c r="K6881" t="s">
        <v>6139</v>
      </c>
      <c r="L6881">
        <v>64.95</v>
      </c>
      <c r="M6881">
        <v>21.65</v>
      </c>
      <c r="N6881" t="s">
        <v>6085</v>
      </c>
      <c r="O6881" t="s">
        <v>461</v>
      </c>
    </row>
    <row r="6882" spans="1:15" x14ac:dyDescent="0.3">
      <c r="A6882">
        <v>186130</v>
      </c>
      <c r="B6882">
        <v>122</v>
      </c>
      <c r="C6882" t="s">
        <v>552</v>
      </c>
      <c r="D6882" t="s">
        <v>2693</v>
      </c>
      <c r="E6882" t="s">
        <v>4327</v>
      </c>
      <c r="F6882" s="440">
        <v>46024</v>
      </c>
      <c r="G6882">
        <v>19973</v>
      </c>
      <c r="H6882" t="s">
        <v>5670</v>
      </c>
      <c r="I6882" t="s">
        <v>6085</v>
      </c>
      <c r="J6882">
        <v>6</v>
      </c>
      <c r="K6882" t="s">
        <v>5668</v>
      </c>
      <c r="L6882">
        <v>91.2</v>
      </c>
      <c r="M6882">
        <v>15.2</v>
      </c>
      <c r="N6882" t="s">
        <v>6085</v>
      </c>
      <c r="O6882" t="s">
        <v>461</v>
      </c>
    </row>
    <row r="6883" spans="1:15" x14ac:dyDescent="0.3">
      <c r="A6883">
        <v>186130</v>
      </c>
      <c r="B6883">
        <v>122</v>
      </c>
      <c r="C6883" t="s">
        <v>552</v>
      </c>
      <c r="D6883" t="s">
        <v>2693</v>
      </c>
      <c r="E6883" t="s">
        <v>4327</v>
      </c>
      <c r="F6883" s="440">
        <v>46024</v>
      </c>
      <c r="G6883">
        <v>21047</v>
      </c>
      <c r="H6883" t="s">
        <v>5621</v>
      </c>
      <c r="I6883" t="s">
        <v>6085</v>
      </c>
      <c r="J6883">
        <v>3</v>
      </c>
      <c r="K6883" t="s">
        <v>5622</v>
      </c>
      <c r="L6883">
        <v>369.3</v>
      </c>
      <c r="M6883">
        <v>123.1</v>
      </c>
      <c r="N6883" t="s">
        <v>6085</v>
      </c>
      <c r="O6883" t="s">
        <v>461</v>
      </c>
    </row>
    <row r="6884" spans="1:15" x14ac:dyDescent="0.3">
      <c r="A6884">
        <v>186130</v>
      </c>
      <c r="B6884">
        <v>122</v>
      </c>
      <c r="C6884" t="s">
        <v>552</v>
      </c>
      <c r="D6884" t="s">
        <v>2693</v>
      </c>
      <c r="E6884" t="s">
        <v>4327</v>
      </c>
      <c r="F6884" s="440">
        <v>46024</v>
      </c>
      <c r="G6884">
        <v>21017</v>
      </c>
      <c r="H6884" t="s">
        <v>5673</v>
      </c>
      <c r="I6884" t="s">
        <v>6085</v>
      </c>
      <c r="J6884">
        <v>4</v>
      </c>
      <c r="K6884" t="s">
        <v>6115</v>
      </c>
      <c r="L6884">
        <v>670</v>
      </c>
      <c r="M6884">
        <v>167.5</v>
      </c>
      <c r="N6884" t="s">
        <v>6085</v>
      </c>
      <c r="O6884" t="s">
        <v>461</v>
      </c>
    </row>
    <row r="6885" spans="1:15" x14ac:dyDescent="0.3">
      <c r="A6885">
        <v>186130</v>
      </c>
      <c r="B6885">
        <v>122</v>
      </c>
      <c r="C6885" t="s">
        <v>552</v>
      </c>
      <c r="D6885" t="s">
        <v>2693</v>
      </c>
      <c r="E6885" t="s">
        <v>4327</v>
      </c>
      <c r="F6885" s="440">
        <v>46024</v>
      </c>
      <c r="G6885">
        <v>24118</v>
      </c>
      <c r="H6885" t="s">
        <v>5973</v>
      </c>
      <c r="I6885" t="s">
        <v>6085</v>
      </c>
      <c r="J6885">
        <v>10</v>
      </c>
      <c r="K6885" t="s">
        <v>5598</v>
      </c>
      <c r="L6885">
        <v>743</v>
      </c>
      <c r="M6885">
        <v>74.3</v>
      </c>
      <c r="N6885" t="s">
        <v>6085</v>
      </c>
      <c r="O6885" t="s">
        <v>461</v>
      </c>
    </row>
    <row r="6886" spans="1:15" x14ac:dyDescent="0.3">
      <c r="A6886">
        <v>186130</v>
      </c>
      <c r="B6886">
        <v>122</v>
      </c>
      <c r="C6886" t="s">
        <v>552</v>
      </c>
      <c r="D6886" t="s">
        <v>2693</v>
      </c>
      <c r="E6886" t="s">
        <v>4327</v>
      </c>
      <c r="F6886" s="440">
        <v>46024</v>
      </c>
      <c r="G6886">
        <v>19439</v>
      </c>
      <c r="H6886" t="s">
        <v>5691</v>
      </c>
      <c r="I6886" t="s">
        <v>6085</v>
      </c>
      <c r="J6886">
        <v>10</v>
      </c>
      <c r="K6886" t="s">
        <v>5605</v>
      </c>
      <c r="L6886">
        <v>328.2</v>
      </c>
      <c r="M6886">
        <v>32.82</v>
      </c>
      <c r="N6886" t="s">
        <v>6085</v>
      </c>
      <c r="O6886" t="s">
        <v>461</v>
      </c>
    </row>
    <row r="6887" spans="1:15" x14ac:dyDescent="0.3">
      <c r="A6887">
        <v>186130</v>
      </c>
      <c r="B6887">
        <v>122</v>
      </c>
      <c r="C6887" t="s">
        <v>552</v>
      </c>
      <c r="D6887" t="s">
        <v>2693</v>
      </c>
      <c r="E6887" t="s">
        <v>4327</v>
      </c>
      <c r="F6887" s="440">
        <v>46024</v>
      </c>
      <c r="G6887">
        <v>23648</v>
      </c>
      <c r="H6887" t="s">
        <v>5974</v>
      </c>
      <c r="I6887" t="s">
        <v>6085</v>
      </c>
      <c r="J6887">
        <v>10</v>
      </c>
      <c r="K6887" t="s">
        <v>5598</v>
      </c>
      <c r="L6887">
        <v>1411.5</v>
      </c>
      <c r="M6887">
        <v>141.15</v>
      </c>
      <c r="N6887" t="s">
        <v>6085</v>
      </c>
      <c r="O6887" t="s">
        <v>461</v>
      </c>
    </row>
    <row r="6888" spans="1:15" x14ac:dyDescent="0.3">
      <c r="A6888">
        <v>186130</v>
      </c>
      <c r="B6888">
        <v>122</v>
      </c>
      <c r="C6888" t="s">
        <v>552</v>
      </c>
      <c r="D6888" t="s">
        <v>2693</v>
      </c>
      <c r="E6888" t="s">
        <v>4327</v>
      </c>
      <c r="F6888" s="440">
        <v>46024</v>
      </c>
      <c r="G6888">
        <v>26020</v>
      </c>
      <c r="H6888" t="s">
        <v>5639</v>
      </c>
      <c r="I6888" t="s">
        <v>6085</v>
      </c>
      <c r="J6888">
        <v>36</v>
      </c>
      <c r="K6888" t="s">
        <v>5613</v>
      </c>
      <c r="L6888">
        <v>518.4</v>
      </c>
      <c r="M6888">
        <v>14.4</v>
      </c>
      <c r="N6888" t="s">
        <v>6085</v>
      </c>
      <c r="O6888" t="s">
        <v>461</v>
      </c>
    </row>
    <row r="6889" spans="1:15" x14ac:dyDescent="0.3">
      <c r="A6889">
        <v>186130</v>
      </c>
      <c r="B6889">
        <v>122</v>
      </c>
      <c r="C6889" t="s">
        <v>552</v>
      </c>
      <c r="D6889" t="s">
        <v>2693</v>
      </c>
      <c r="E6889" t="s">
        <v>4327</v>
      </c>
      <c r="F6889" s="440">
        <v>46024</v>
      </c>
      <c r="G6889">
        <v>25481</v>
      </c>
      <c r="H6889" t="s">
        <v>6355</v>
      </c>
      <c r="I6889" t="s">
        <v>6085</v>
      </c>
      <c r="J6889">
        <v>3</v>
      </c>
      <c r="K6889" t="s">
        <v>5605</v>
      </c>
      <c r="L6889">
        <v>211.5</v>
      </c>
      <c r="M6889">
        <v>70.5</v>
      </c>
      <c r="N6889" t="s">
        <v>6085</v>
      </c>
      <c r="O6889" t="s">
        <v>461</v>
      </c>
    </row>
    <row r="6890" spans="1:15" x14ac:dyDescent="0.3">
      <c r="A6890">
        <v>183852</v>
      </c>
      <c r="B6890">
        <v>122</v>
      </c>
      <c r="C6890" t="s">
        <v>552</v>
      </c>
      <c r="D6890" t="s">
        <v>2865</v>
      </c>
      <c r="E6890" t="s">
        <v>4328</v>
      </c>
      <c r="F6890" s="440">
        <v>46003</v>
      </c>
      <c r="G6890">
        <v>27692</v>
      </c>
      <c r="H6890" t="s">
        <v>5895</v>
      </c>
      <c r="I6890" t="s">
        <v>6085</v>
      </c>
      <c r="J6890">
        <v>15</v>
      </c>
      <c r="K6890" t="s">
        <v>5598</v>
      </c>
      <c r="L6890">
        <v>1680</v>
      </c>
      <c r="M6890">
        <v>112</v>
      </c>
      <c r="N6890" t="s">
        <v>6085</v>
      </c>
      <c r="O6890" t="s">
        <v>460</v>
      </c>
    </row>
    <row r="6891" spans="1:15" x14ac:dyDescent="0.3">
      <c r="A6891">
        <v>183851</v>
      </c>
      <c r="B6891">
        <v>122</v>
      </c>
      <c r="C6891" t="s">
        <v>552</v>
      </c>
      <c r="D6891" t="s">
        <v>2746</v>
      </c>
      <c r="E6891" t="s">
        <v>4329</v>
      </c>
      <c r="F6891" s="440">
        <v>46004</v>
      </c>
      <c r="G6891">
        <v>27340</v>
      </c>
      <c r="H6891" t="s">
        <v>6118</v>
      </c>
      <c r="I6891" t="s">
        <v>4764</v>
      </c>
      <c r="J6891">
        <v>14</v>
      </c>
      <c r="K6891" t="s">
        <v>5605</v>
      </c>
      <c r="L6891">
        <v>750.68</v>
      </c>
      <c r="M6891">
        <v>53.62</v>
      </c>
      <c r="N6891" t="s">
        <v>4764</v>
      </c>
      <c r="O6891" t="s">
        <v>460</v>
      </c>
    </row>
    <row r="6892" spans="1:15" x14ac:dyDescent="0.3">
      <c r="A6892">
        <v>183851</v>
      </c>
      <c r="B6892">
        <v>122</v>
      </c>
      <c r="C6892" t="s">
        <v>552</v>
      </c>
      <c r="D6892" t="s">
        <v>2746</v>
      </c>
      <c r="E6892" t="s">
        <v>4329</v>
      </c>
      <c r="F6892" s="440">
        <v>46004</v>
      </c>
      <c r="G6892">
        <v>28315</v>
      </c>
      <c r="H6892" t="s">
        <v>6120</v>
      </c>
      <c r="I6892" t="s">
        <v>4764</v>
      </c>
      <c r="J6892">
        <v>7</v>
      </c>
      <c r="K6892" t="s">
        <v>5605</v>
      </c>
      <c r="L6892">
        <v>304.92</v>
      </c>
      <c r="M6892">
        <v>43.56</v>
      </c>
      <c r="N6892" t="s">
        <v>4764</v>
      </c>
      <c r="O6892" t="s">
        <v>460</v>
      </c>
    </row>
    <row r="6893" spans="1:15" x14ac:dyDescent="0.3">
      <c r="A6893">
        <v>183851</v>
      </c>
      <c r="B6893">
        <v>122</v>
      </c>
      <c r="C6893" t="s">
        <v>552</v>
      </c>
      <c r="D6893" t="s">
        <v>2746</v>
      </c>
      <c r="E6893" t="s">
        <v>4329</v>
      </c>
      <c r="F6893" s="440">
        <v>46004</v>
      </c>
      <c r="G6893">
        <v>28316</v>
      </c>
      <c r="H6893" t="s">
        <v>6119</v>
      </c>
      <c r="I6893" t="s">
        <v>4764</v>
      </c>
      <c r="J6893">
        <v>3</v>
      </c>
      <c r="K6893" t="s">
        <v>5605</v>
      </c>
      <c r="L6893">
        <v>117.15</v>
      </c>
      <c r="M6893">
        <v>39.049999999999997</v>
      </c>
      <c r="N6893" t="s">
        <v>4764</v>
      </c>
      <c r="O6893" t="s">
        <v>460</v>
      </c>
    </row>
    <row r="6894" spans="1:15" x14ac:dyDescent="0.3">
      <c r="A6894">
        <v>183850</v>
      </c>
      <c r="B6894">
        <v>122</v>
      </c>
      <c r="C6894" t="s">
        <v>552</v>
      </c>
      <c r="D6894" t="s">
        <v>2523</v>
      </c>
      <c r="E6894" t="s">
        <v>4330</v>
      </c>
      <c r="F6894" s="440">
        <v>46003</v>
      </c>
      <c r="G6894">
        <v>26881</v>
      </c>
      <c r="H6894" t="s">
        <v>5965</v>
      </c>
      <c r="I6894" t="s">
        <v>6085</v>
      </c>
      <c r="J6894">
        <v>2</v>
      </c>
      <c r="K6894" t="s">
        <v>5598</v>
      </c>
      <c r="L6894">
        <v>130</v>
      </c>
      <c r="M6894">
        <v>65</v>
      </c>
      <c r="N6894" t="s">
        <v>6470</v>
      </c>
      <c r="O6894" t="s">
        <v>460</v>
      </c>
    </row>
    <row r="6895" spans="1:15" x14ac:dyDescent="0.3">
      <c r="A6895">
        <v>183849</v>
      </c>
      <c r="B6895">
        <v>122</v>
      </c>
      <c r="C6895" t="s">
        <v>552</v>
      </c>
      <c r="D6895" t="s">
        <v>2763</v>
      </c>
      <c r="E6895" t="s">
        <v>4331</v>
      </c>
      <c r="F6895" s="440">
        <v>46002</v>
      </c>
      <c r="G6895">
        <v>26880</v>
      </c>
      <c r="H6895" t="s">
        <v>5913</v>
      </c>
      <c r="I6895" t="s">
        <v>6085</v>
      </c>
      <c r="J6895">
        <v>120</v>
      </c>
      <c r="K6895" t="s">
        <v>5613</v>
      </c>
      <c r="L6895">
        <v>300</v>
      </c>
      <c r="M6895">
        <v>2.5</v>
      </c>
      <c r="N6895" t="s">
        <v>6085</v>
      </c>
      <c r="O6895" t="s">
        <v>460</v>
      </c>
    </row>
    <row r="6896" spans="1:15" x14ac:dyDescent="0.3">
      <c r="A6896">
        <v>183848</v>
      </c>
      <c r="B6896">
        <v>122</v>
      </c>
      <c r="C6896" t="s">
        <v>552</v>
      </c>
      <c r="D6896" t="s">
        <v>2715</v>
      </c>
      <c r="E6896" t="s">
        <v>4332</v>
      </c>
      <c r="F6896" s="440">
        <v>46003</v>
      </c>
      <c r="G6896">
        <v>19166</v>
      </c>
      <c r="H6896" t="s">
        <v>5892</v>
      </c>
      <c r="I6896" t="s">
        <v>6085</v>
      </c>
      <c r="J6896">
        <v>20</v>
      </c>
      <c r="K6896" t="s">
        <v>5613</v>
      </c>
      <c r="L6896">
        <v>407</v>
      </c>
      <c r="M6896">
        <v>20.350000000000001</v>
      </c>
      <c r="N6896" t="s">
        <v>6085</v>
      </c>
      <c r="O6896" t="s">
        <v>460</v>
      </c>
    </row>
    <row r="6897" spans="1:15" x14ac:dyDescent="0.3">
      <c r="A6897">
        <v>183848</v>
      </c>
      <c r="B6897">
        <v>122</v>
      </c>
      <c r="C6897" t="s">
        <v>552</v>
      </c>
      <c r="D6897" t="s">
        <v>2715</v>
      </c>
      <c r="E6897" t="s">
        <v>4332</v>
      </c>
      <c r="F6897" s="440">
        <v>46003</v>
      </c>
      <c r="G6897">
        <v>21372</v>
      </c>
      <c r="H6897" t="s">
        <v>5704</v>
      </c>
      <c r="I6897" t="s">
        <v>6085</v>
      </c>
      <c r="J6897">
        <v>18</v>
      </c>
      <c r="K6897" t="s">
        <v>5613</v>
      </c>
      <c r="L6897">
        <v>558</v>
      </c>
      <c r="M6897">
        <v>31</v>
      </c>
      <c r="N6897" t="s">
        <v>6085</v>
      </c>
      <c r="O6897" t="s">
        <v>460</v>
      </c>
    </row>
    <row r="6898" spans="1:15" x14ac:dyDescent="0.3">
      <c r="A6898">
        <v>183848</v>
      </c>
      <c r="B6898">
        <v>122</v>
      </c>
      <c r="C6898" t="s">
        <v>552</v>
      </c>
      <c r="D6898" t="s">
        <v>2715</v>
      </c>
      <c r="E6898" t="s">
        <v>4332</v>
      </c>
      <c r="F6898" s="440">
        <v>46003</v>
      </c>
      <c r="G6898">
        <v>17040</v>
      </c>
      <c r="H6898" t="s">
        <v>5705</v>
      </c>
      <c r="I6898" t="s">
        <v>6085</v>
      </c>
      <c r="J6898">
        <v>40</v>
      </c>
      <c r="K6898" t="s">
        <v>5613</v>
      </c>
      <c r="L6898">
        <v>164</v>
      </c>
      <c r="M6898">
        <v>4.0999999999999996</v>
      </c>
      <c r="N6898" t="s">
        <v>6085</v>
      </c>
      <c r="O6898" t="s">
        <v>460</v>
      </c>
    </row>
    <row r="6899" spans="1:15" x14ac:dyDescent="0.3">
      <c r="A6899">
        <v>183839</v>
      </c>
      <c r="B6899">
        <v>122</v>
      </c>
      <c r="C6899" t="s">
        <v>552</v>
      </c>
      <c r="D6899" t="s">
        <v>2760</v>
      </c>
      <c r="E6899" t="s">
        <v>4333</v>
      </c>
      <c r="F6899" s="440">
        <v>46002</v>
      </c>
      <c r="G6899">
        <v>17437</v>
      </c>
      <c r="H6899" t="s">
        <v>6129</v>
      </c>
      <c r="I6899" t="s">
        <v>6097</v>
      </c>
      <c r="J6899">
        <v>20</v>
      </c>
      <c r="K6899" t="s">
        <v>5613</v>
      </c>
      <c r="L6899">
        <v>50</v>
      </c>
      <c r="M6899">
        <v>2.5</v>
      </c>
      <c r="N6899" t="s">
        <v>6099</v>
      </c>
      <c r="O6899" t="s">
        <v>460</v>
      </c>
    </row>
    <row r="6900" spans="1:15" x14ac:dyDescent="0.3">
      <c r="A6900">
        <v>183839</v>
      </c>
      <c r="B6900">
        <v>122</v>
      </c>
      <c r="C6900" t="s">
        <v>552</v>
      </c>
      <c r="D6900" t="s">
        <v>2760</v>
      </c>
      <c r="E6900" t="s">
        <v>4333</v>
      </c>
      <c r="F6900" s="440">
        <v>46002</v>
      </c>
      <c r="G6900">
        <v>17046</v>
      </c>
      <c r="H6900" t="s">
        <v>6176</v>
      </c>
      <c r="I6900" t="s">
        <v>6097</v>
      </c>
      <c r="J6900">
        <v>6</v>
      </c>
      <c r="K6900" t="s">
        <v>5613</v>
      </c>
      <c r="L6900">
        <v>233.4</v>
      </c>
      <c r="M6900">
        <v>38.9</v>
      </c>
      <c r="N6900" t="s">
        <v>6099</v>
      </c>
      <c r="O6900" t="s">
        <v>460</v>
      </c>
    </row>
    <row r="6901" spans="1:15" x14ac:dyDescent="0.3">
      <c r="A6901">
        <v>183839</v>
      </c>
      <c r="B6901">
        <v>122</v>
      </c>
      <c r="C6901" t="s">
        <v>552</v>
      </c>
      <c r="D6901" t="s">
        <v>2760</v>
      </c>
      <c r="E6901" t="s">
        <v>4333</v>
      </c>
      <c r="F6901" s="440">
        <v>46002</v>
      </c>
      <c r="G6901">
        <v>17409</v>
      </c>
      <c r="H6901" t="s">
        <v>6187</v>
      </c>
      <c r="I6901" t="s">
        <v>6097</v>
      </c>
      <c r="J6901">
        <v>4</v>
      </c>
      <c r="K6901" t="s">
        <v>5605</v>
      </c>
      <c r="L6901">
        <v>164</v>
      </c>
      <c r="M6901">
        <v>41</v>
      </c>
      <c r="N6901" t="s">
        <v>6099</v>
      </c>
      <c r="O6901" t="s">
        <v>460</v>
      </c>
    </row>
    <row r="6902" spans="1:15" x14ac:dyDescent="0.3">
      <c r="A6902">
        <v>183839</v>
      </c>
      <c r="B6902">
        <v>122</v>
      </c>
      <c r="C6902" t="s">
        <v>552</v>
      </c>
      <c r="D6902" t="s">
        <v>2760</v>
      </c>
      <c r="E6902" t="s">
        <v>4333</v>
      </c>
      <c r="F6902" s="440">
        <v>46002</v>
      </c>
      <c r="G6902">
        <v>17553</v>
      </c>
      <c r="H6902" t="s">
        <v>6194</v>
      </c>
      <c r="I6902" t="s">
        <v>6097</v>
      </c>
      <c r="J6902">
        <v>12</v>
      </c>
      <c r="K6902" t="s">
        <v>5605</v>
      </c>
      <c r="L6902">
        <v>106.8</v>
      </c>
      <c r="M6902">
        <v>8.9</v>
      </c>
      <c r="N6902" t="s">
        <v>6099</v>
      </c>
      <c r="O6902" t="s">
        <v>460</v>
      </c>
    </row>
    <row r="6903" spans="1:15" x14ac:dyDescent="0.3">
      <c r="A6903">
        <v>183839</v>
      </c>
      <c r="B6903">
        <v>122</v>
      </c>
      <c r="C6903" t="s">
        <v>552</v>
      </c>
      <c r="D6903" t="s">
        <v>2760</v>
      </c>
      <c r="E6903" t="s">
        <v>4333</v>
      </c>
      <c r="F6903" s="440">
        <v>46002</v>
      </c>
      <c r="G6903">
        <v>24843</v>
      </c>
      <c r="H6903" t="s">
        <v>6368</v>
      </c>
      <c r="I6903" t="s">
        <v>6097</v>
      </c>
      <c r="J6903">
        <v>6</v>
      </c>
      <c r="K6903" t="s">
        <v>5703</v>
      </c>
      <c r="L6903">
        <v>372</v>
      </c>
      <c r="M6903">
        <v>62</v>
      </c>
      <c r="N6903" t="s">
        <v>6099</v>
      </c>
      <c r="O6903" t="s">
        <v>460</v>
      </c>
    </row>
    <row r="6904" spans="1:15" x14ac:dyDescent="0.3">
      <c r="A6904">
        <v>183839</v>
      </c>
      <c r="B6904">
        <v>122</v>
      </c>
      <c r="C6904" t="s">
        <v>552</v>
      </c>
      <c r="D6904" t="s">
        <v>2760</v>
      </c>
      <c r="E6904" t="s">
        <v>4333</v>
      </c>
      <c r="F6904" s="440">
        <v>46002</v>
      </c>
      <c r="G6904">
        <v>17416</v>
      </c>
      <c r="H6904" t="s">
        <v>6403</v>
      </c>
      <c r="I6904" t="s">
        <v>6097</v>
      </c>
      <c r="J6904">
        <v>4</v>
      </c>
      <c r="K6904" t="s">
        <v>5703</v>
      </c>
      <c r="L6904">
        <v>221.2</v>
      </c>
      <c r="M6904">
        <v>55.3</v>
      </c>
      <c r="N6904" t="s">
        <v>6099</v>
      </c>
      <c r="O6904" t="s">
        <v>460</v>
      </c>
    </row>
    <row r="6905" spans="1:15" x14ac:dyDescent="0.3">
      <c r="A6905">
        <v>183839</v>
      </c>
      <c r="B6905">
        <v>122</v>
      </c>
      <c r="C6905" t="s">
        <v>552</v>
      </c>
      <c r="D6905" t="s">
        <v>2760</v>
      </c>
      <c r="E6905" t="s">
        <v>4333</v>
      </c>
      <c r="F6905" s="440">
        <v>46002</v>
      </c>
      <c r="G6905">
        <v>21433</v>
      </c>
      <c r="H6905" t="s">
        <v>6247</v>
      </c>
      <c r="I6905" t="s">
        <v>6097</v>
      </c>
      <c r="J6905">
        <v>2</v>
      </c>
      <c r="K6905" t="s">
        <v>5605</v>
      </c>
      <c r="L6905">
        <v>236</v>
      </c>
      <c r="M6905">
        <v>118</v>
      </c>
      <c r="N6905" t="s">
        <v>6099</v>
      </c>
      <c r="O6905" t="s">
        <v>460</v>
      </c>
    </row>
    <row r="6906" spans="1:15" x14ac:dyDescent="0.3">
      <c r="A6906">
        <v>183839</v>
      </c>
      <c r="B6906">
        <v>122</v>
      </c>
      <c r="C6906" t="s">
        <v>552</v>
      </c>
      <c r="D6906" t="s">
        <v>2760</v>
      </c>
      <c r="E6906" t="s">
        <v>4333</v>
      </c>
      <c r="F6906" s="440">
        <v>46002</v>
      </c>
      <c r="G6906">
        <v>27519</v>
      </c>
      <c r="H6906" t="s">
        <v>6258</v>
      </c>
      <c r="I6906" t="s">
        <v>6102</v>
      </c>
      <c r="J6906">
        <v>6</v>
      </c>
      <c r="L6906">
        <v>75</v>
      </c>
      <c r="M6906">
        <v>12.5</v>
      </c>
      <c r="N6906" t="s">
        <v>6099</v>
      </c>
      <c r="O6906" t="s">
        <v>460</v>
      </c>
    </row>
    <row r="6907" spans="1:15" x14ac:dyDescent="0.3">
      <c r="A6907">
        <v>183839</v>
      </c>
      <c r="B6907">
        <v>122</v>
      </c>
      <c r="C6907" t="s">
        <v>552</v>
      </c>
      <c r="D6907" t="s">
        <v>2760</v>
      </c>
      <c r="E6907" t="s">
        <v>4333</v>
      </c>
      <c r="F6907" s="440">
        <v>46002</v>
      </c>
      <c r="G6907">
        <v>24931</v>
      </c>
      <c r="H6907" t="s">
        <v>6471</v>
      </c>
      <c r="I6907" t="s">
        <v>6097</v>
      </c>
      <c r="J6907">
        <v>2</v>
      </c>
      <c r="L6907">
        <v>100</v>
      </c>
      <c r="M6907">
        <v>50</v>
      </c>
      <c r="N6907" t="s">
        <v>6099</v>
      </c>
      <c r="O6907" t="s">
        <v>460</v>
      </c>
    </row>
    <row r="6908" spans="1:15" x14ac:dyDescent="0.3">
      <c r="A6908">
        <v>183838</v>
      </c>
      <c r="B6908">
        <v>122</v>
      </c>
      <c r="C6908" t="s">
        <v>552</v>
      </c>
      <c r="D6908" t="s">
        <v>2897</v>
      </c>
      <c r="E6908" t="s">
        <v>4334</v>
      </c>
      <c r="F6908" s="440">
        <v>46001</v>
      </c>
      <c r="G6908">
        <v>17934</v>
      </c>
      <c r="H6908" t="s">
        <v>5814</v>
      </c>
      <c r="I6908" t="s">
        <v>4764</v>
      </c>
      <c r="J6908">
        <v>15</v>
      </c>
      <c r="K6908" t="s">
        <v>5605</v>
      </c>
      <c r="L6908">
        <v>1129.8</v>
      </c>
      <c r="M6908">
        <v>75.319999999999993</v>
      </c>
      <c r="N6908" t="s">
        <v>4764</v>
      </c>
      <c r="O6908" t="s">
        <v>460</v>
      </c>
    </row>
    <row r="6909" spans="1:15" x14ac:dyDescent="0.3">
      <c r="A6909">
        <v>183838</v>
      </c>
      <c r="B6909">
        <v>122</v>
      </c>
      <c r="C6909" t="s">
        <v>552</v>
      </c>
      <c r="D6909" t="s">
        <v>2897</v>
      </c>
      <c r="E6909" t="s">
        <v>4334</v>
      </c>
      <c r="F6909" s="440">
        <v>46001</v>
      </c>
      <c r="G6909">
        <v>17933</v>
      </c>
      <c r="H6909" t="s">
        <v>5813</v>
      </c>
      <c r="I6909" t="s">
        <v>4764</v>
      </c>
      <c r="J6909">
        <v>8</v>
      </c>
      <c r="K6909" t="s">
        <v>5605</v>
      </c>
      <c r="L6909">
        <v>602.55999999999995</v>
      </c>
      <c r="M6909">
        <v>75.319999999999993</v>
      </c>
      <c r="N6909" t="s">
        <v>4764</v>
      </c>
      <c r="O6909" t="s">
        <v>460</v>
      </c>
    </row>
    <row r="6910" spans="1:15" x14ac:dyDescent="0.3">
      <c r="A6910">
        <v>183836</v>
      </c>
      <c r="B6910">
        <v>122</v>
      </c>
      <c r="C6910" t="s">
        <v>552</v>
      </c>
      <c r="D6910" t="s">
        <v>2868</v>
      </c>
      <c r="E6910" t="s">
        <v>4335</v>
      </c>
      <c r="F6910" s="440">
        <v>46000</v>
      </c>
      <c r="G6910">
        <v>19370</v>
      </c>
      <c r="H6910" t="s">
        <v>5695</v>
      </c>
      <c r="I6910" t="s">
        <v>6085</v>
      </c>
      <c r="J6910">
        <v>17.100000000000001</v>
      </c>
      <c r="K6910" t="s">
        <v>5598</v>
      </c>
      <c r="L6910">
        <v>1510.44</v>
      </c>
      <c r="M6910">
        <v>88.329825</v>
      </c>
      <c r="N6910" t="s">
        <v>6085</v>
      </c>
      <c r="O6910" t="s">
        <v>460</v>
      </c>
    </row>
    <row r="6911" spans="1:15" x14ac:dyDescent="0.3">
      <c r="A6911">
        <v>183836</v>
      </c>
      <c r="B6911">
        <v>122</v>
      </c>
      <c r="C6911" t="s">
        <v>552</v>
      </c>
      <c r="D6911" t="s">
        <v>2868</v>
      </c>
      <c r="E6911" t="s">
        <v>4335</v>
      </c>
      <c r="F6911" s="440">
        <v>46000</v>
      </c>
      <c r="G6911">
        <v>25868</v>
      </c>
      <c r="H6911" t="s">
        <v>5890</v>
      </c>
      <c r="I6911" t="s">
        <v>6085</v>
      </c>
      <c r="J6911">
        <v>0.97</v>
      </c>
      <c r="K6911" t="s">
        <v>5598</v>
      </c>
      <c r="L6911">
        <v>88.94</v>
      </c>
      <c r="M6911">
        <v>91.690721999999994</v>
      </c>
      <c r="N6911" t="s">
        <v>6085</v>
      </c>
      <c r="O6911" t="s">
        <v>460</v>
      </c>
    </row>
    <row r="6912" spans="1:15" x14ac:dyDescent="0.3">
      <c r="A6912">
        <v>183834</v>
      </c>
      <c r="B6912">
        <v>122</v>
      </c>
      <c r="C6912" t="s">
        <v>552</v>
      </c>
      <c r="D6912" t="s">
        <v>3419</v>
      </c>
      <c r="E6912" t="s">
        <v>4336</v>
      </c>
      <c r="F6912" s="440">
        <v>46000</v>
      </c>
      <c r="G6912">
        <v>27704</v>
      </c>
      <c r="H6912" t="s">
        <v>5893</v>
      </c>
      <c r="I6912" t="s">
        <v>6085</v>
      </c>
      <c r="J6912">
        <v>21</v>
      </c>
      <c r="K6912" t="s">
        <v>5703</v>
      </c>
      <c r="L6912">
        <v>1061.76</v>
      </c>
      <c r="M6912">
        <v>50.56</v>
      </c>
      <c r="N6912" t="s">
        <v>6085</v>
      </c>
      <c r="O6912" t="s">
        <v>460</v>
      </c>
    </row>
    <row r="6913" spans="1:15" x14ac:dyDescent="0.3">
      <c r="A6913">
        <v>183830</v>
      </c>
      <c r="B6913">
        <v>122</v>
      </c>
      <c r="C6913" t="s">
        <v>552</v>
      </c>
      <c r="D6913" t="s">
        <v>4337</v>
      </c>
      <c r="E6913" t="s">
        <v>4338</v>
      </c>
      <c r="F6913" s="440">
        <v>46000</v>
      </c>
      <c r="G6913">
        <v>25284</v>
      </c>
      <c r="H6913" t="s">
        <v>6472</v>
      </c>
      <c r="I6913" t="s">
        <v>6085</v>
      </c>
      <c r="J6913">
        <v>2.2999999999999998</v>
      </c>
      <c r="K6913" t="s">
        <v>5598</v>
      </c>
      <c r="L6913">
        <v>250.7</v>
      </c>
      <c r="M6913">
        <v>109</v>
      </c>
      <c r="N6913" t="s">
        <v>6085</v>
      </c>
      <c r="O6913" t="s">
        <v>460</v>
      </c>
    </row>
    <row r="6914" spans="1:15" x14ac:dyDescent="0.3">
      <c r="A6914">
        <v>183829</v>
      </c>
      <c r="B6914">
        <v>122</v>
      </c>
      <c r="C6914" t="s">
        <v>552</v>
      </c>
      <c r="D6914" t="s">
        <v>4337</v>
      </c>
      <c r="E6914" t="s">
        <v>4339</v>
      </c>
      <c r="F6914" s="440">
        <v>46000</v>
      </c>
      <c r="G6914">
        <v>25284</v>
      </c>
      <c r="H6914" t="s">
        <v>6472</v>
      </c>
      <c r="I6914" t="s">
        <v>6085</v>
      </c>
      <c r="J6914">
        <v>17.7</v>
      </c>
      <c r="K6914" t="s">
        <v>5598</v>
      </c>
      <c r="L6914">
        <v>1929.3</v>
      </c>
      <c r="M6914">
        <v>109</v>
      </c>
      <c r="N6914" t="s">
        <v>6085</v>
      </c>
      <c r="O6914" t="s">
        <v>460</v>
      </c>
    </row>
    <row r="6915" spans="1:15" x14ac:dyDescent="0.3">
      <c r="A6915">
        <v>183827</v>
      </c>
      <c r="B6915">
        <v>122</v>
      </c>
      <c r="C6915" t="s">
        <v>552</v>
      </c>
      <c r="D6915" t="s">
        <v>3093</v>
      </c>
      <c r="E6915" t="s">
        <v>2671</v>
      </c>
      <c r="F6915" s="440">
        <v>45999</v>
      </c>
      <c r="G6915">
        <v>27399</v>
      </c>
      <c r="H6915" t="s">
        <v>5708</v>
      </c>
      <c r="I6915" t="s">
        <v>6085</v>
      </c>
      <c r="J6915">
        <v>10</v>
      </c>
      <c r="K6915" t="s">
        <v>5605</v>
      </c>
      <c r="L6915">
        <v>900</v>
      </c>
      <c r="M6915">
        <v>90</v>
      </c>
      <c r="N6915" t="s">
        <v>6085</v>
      </c>
      <c r="O6915" t="s">
        <v>460</v>
      </c>
    </row>
    <row r="6916" spans="1:15" x14ac:dyDescent="0.3">
      <c r="A6916">
        <v>183815</v>
      </c>
      <c r="B6916">
        <v>122</v>
      </c>
      <c r="C6916" t="s">
        <v>552</v>
      </c>
      <c r="D6916" t="s">
        <v>2725</v>
      </c>
      <c r="E6916" t="s">
        <v>4340</v>
      </c>
      <c r="F6916" s="440">
        <v>45994</v>
      </c>
      <c r="G6916">
        <v>18359</v>
      </c>
      <c r="H6916" t="s">
        <v>5746</v>
      </c>
      <c r="I6916" t="s">
        <v>4764</v>
      </c>
      <c r="J6916">
        <v>60</v>
      </c>
      <c r="K6916" t="s">
        <v>5601</v>
      </c>
      <c r="L6916">
        <v>5820</v>
      </c>
      <c r="M6916">
        <v>97</v>
      </c>
      <c r="N6916" t="s">
        <v>4764</v>
      </c>
      <c r="O6916" t="s">
        <v>460</v>
      </c>
    </row>
    <row r="6917" spans="1:15" x14ac:dyDescent="0.3">
      <c r="A6917">
        <v>183815</v>
      </c>
      <c r="B6917">
        <v>122</v>
      </c>
      <c r="C6917" t="s">
        <v>552</v>
      </c>
      <c r="D6917" t="s">
        <v>2725</v>
      </c>
      <c r="E6917" t="s">
        <v>4340</v>
      </c>
      <c r="F6917" s="440">
        <v>45994</v>
      </c>
      <c r="G6917">
        <v>18179</v>
      </c>
      <c r="H6917" t="s">
        <v>5789</v>
      </c>
      <c r="I6917" t="s">
        <v>4764</v>
      </c>
      <c r="J6917">
        <v>60</v>
      </c>
      <c r="K6917" t="s">
        <v>5601</v>
      </c>
      <c r="L6917">
        <v>6509.4</v>
      </c>
      <c r="M6917">
        <v>108.49</v>
      </c>
      <c r="N6917" t="s">
        <v>4764</v>
      </c>
      <c r="O6917" t="s">
        <v>460</v>
      </c>
    </row>
    <row r="6918" spans="1:15" x14ac:dyDescent="0.3">
      <c r="A6918">
        <v>183812</v>
      </c>
      <c r="B6918">
        <v>122</v>
      </c>
      <c r="C6918" t="s">
        <v>552</v>
      </c>
      <c r="D6918" t="s">
        <v>2702</v>
      </c>
      <c r="E6918" t="s">
        <v>4341</v>
      </c>
      <c r="F6918" s="440">
        <v>45994</v>
      </c>
      <c r="G6918">
        <v>19135</v>
      </c>
      <c r="H6918" t="s">
        <v>5988</v>
      </c>
      <c r="I6918" t="s">
        <v>6085</v>
      </c>
      <c r="J6918">
        <v>60</v>
      </c>
      <c r="K6918" t="s">
        <v>5605</v>
      </c>
      <c r="L6918">
        <v>468</v>
      </c>
      <c r="M6918">
        <v>7.8</v>
      </c>
      <c r="N6918" t="s">
        <v>6085</v>
      </c>
      <c r="O6918" t="s">
        <v>460</v>
      </c>
    </row>
    <row r="6919" spans="1:15" x14ac:dyDescent="0.3">
      <c r="A6919">
        <v>183806</v>
      </c>
      <c r="B6919">
        <v>122</v>
      </c>
      <c r="C6919" t="s">
        <v>552</v>
      </c>
      <c r="D6919" t="s">
        <v>2702</v>
      </c>
      <c r="E6919" t="s">
        <v>4342</v>
      </c>
      <c r="F6919" s="440">
        <v>45993</v>
      </c>
      <c r="G6919">
        <v>21085</v>
      </c>
      <c r="H6919" t="s">
        <v>5885</v>
      </c>
      <c r="I6919" t="s">
        <v>6085</v>
      </c>
      <c r="J6919">
        <v>5</v>
      </c>
      <c r="K6919" t="s">
        <v>5703</v>
      </c>
      <c r="L6919">
        <v>117.5</v>
      </c>
      <c r="M6919">
        <v>23.5</v>
      </c>
      <c r="N6919" t="s">
        <v>6085</v>
      </c>
      <c r="O6919" t="s">
        <v>460</v>
      </c>
    </row>
    <row r="6920" spans="1:15" x14ac:dyDescent="0.3">
      <c r="A6920">
        <v>183806</v>
      </c>
      <c r="B6920">
        <v>122</v>
      </c>
      <c r="C6920" t="s">
        <v>552</v>
      </c>
      <c r="D6920" t="s">
        <v>2702</v>
      </c>
      <c r="E6920" t="s">
        <v>4342</v>
      </c>
      <c r="F6920" s="440">
        <v>45993</v>
      </c>
      <c r="G6920">
        <v>19203</v>
      </c>
      <c r="H6920" t="s">
        <v>5692</v>
      </c>
      <c r="I6920" t="s">
        <v>6085</v>
      </c>
      <c r="J6920">
        <v>84</v>
      </c>
      <c r="K6920" t="s">
        <v>5613</v>
      </c>
      <c r="L6920">
        <v>250.32</v>
      </c>
      <c r="M6920">
        <v>2.98</v>
      </c>
      <c r="N6920" t="s">
        <v>6085</v>
      </c>
      <c r="O6920" t="s">
        <v>460</v>
      </c>
    </row>
    <row r="6921" spans="1:15" x14ac:dyDescent="0.3">
      <c r="A6921">
        <v>183806</v>
      </c>
      <c r="B6921">
        <v>122</v>
      </c>
      <c r="C6921" t="s">
        <v>552</v>
      </c>
      <c r="D6921" t="s">
        <v>2702</v>
      </c>
      <c r="E6921" t="s">
        <v>4342</v>
      </c>
      <c r="F6921" s="440">
        <v>45993</v>
      </c>
      <c r="G6921">
        <v>19906</v>
      </c>
      <c r="H6921" t="s">
        <v>6104</v>
      </c>
      <c r="I6921" t="s">
        <v>6085</v>
      </c>
      <c r="J6921">
        <v>1</v>
      </c>
      <c r="K6921" t="s">
        <v>5605</v>
      </c>
      <c r="L6921">
        <v>26</v>
      </c>
      <c r="M6921">
        <v>26</v>
      </c>
      <c r="N6921" t="s">
        <v>6085</v>
      </c>
      <c r="O6921" t="s">
        <v>460</v>
      </c>
    </row>
    <row r="6922" spans="1:15" x14ac:dyDescent="0.3">
      <c r="A6922">
        <v>183805</v>
      </c>
      <c r="B6922">
        <v>122</v>
      </c>
      <c r="C6922" t="s">
        <v>552</v>
      </c>
      <c r="D6922" t="s">
        <v>2733</v>
      </c>
      <c r="E6922" t="s">
        <v>4343</v>
      </c>
      <c r="F6922" s="440">
        <v>45993</v>
      </c>
      <c r="G6922">
        <v>24507</v>
      </c>
      <c r="H6922" t="s">
        <v>6109</v>
      </c>
      <c r="I6922" t="s">
        <v>6097</v>
      </c>
      <c r="J6922">
        <v>4</v>
      </c>
      <c r="K6922" t="s">
        <v>5622</v>
      </c>
      <c r="L6922">
        <v>325.8</v>
      </c>
      <c r="M6922">
        <v>81.45</v>
      </c>
      <c r="N6922" t="s">
        <v>6107</v>
      </c>
      <c r="O6922" t="s">
        <v>460</v>
      </c>
    </row>
    <row r="6923" spans="1:15" x14ac:dyDescent="0.3">
      <c r="A6923">
        <v>183805</v>
      </c>
      <c r="B6923">
        <v>122</v>
      </c>
      <c r="C6923" t="s">
        <v>552</v>
      </c>
      <c r="D6923" t="s">
        <v>2733</v>
      </c>
      <c r="E6923" t="s">
        <v>4343</v>
      </c>
      <c r="F6923" s="440">
        <v>45993</v>
      </c>
      <c r="G6923">
        <v>17303</v>
      </c>
      <c r="H6923" t="s">
        <v>6111</v>
      </c>
      <c r="I6923" t="s">
        <v>6097</v>
      </c>
      <c r="J6923">
        <v>4</v>
      </c>
      <c r="K6923" t="s">
        <v>5622</v>
      </c>
      <c r="L6923">
        <v>480.2</v>
      </c>
      <c r="M6923">
        <v>120.05</v>
      </c>
      <c r="N6923" t="s">
        <v>6107</v>
      </c>
      <c r="O6923" t="s">
        <v>460</v>
      </c>
    </row>
    <row r="6924" spans="1:15" x14ac:dyDescent="0.3">
      <c r="A6924">
        <v>183805</v>
      </c>
      <c r="B6924">
        <v>122</v>
      </c>
      <c r="C6924" t="s">
        <v>552</v>
      </c>
      <c r="D6924" t="s">
        <v>2733</v>
      </c>
      <c r="E6924" t="s">
        <v>4343</v>
      </c>
      <c r="F6924" s="440">
        <v>45993</v>
      </c>
      <c r="G6924">
        <v>24845</v>
      </c>
      <c r="H6924" t="s">
        <v>6106</v>
      </c>
      <c r="I6924" t="s">
        <v>6097</v>
      </c>
      <c r="J6924">
        <v>1</v>
      </c>
      <c r="K6924" t="s">
        <v>5622</v>
      </c>
      <c r="L6924">
        <v>120.15</v>
      </c>
      <c r="M6924">
        <v>120.15</v>
      </c>
      <c r="N6924" t="s">
        <v>6107</v>
      </c>
      <c r="O6924" t="s">
        <v>460</v>
      </c>
    </row>
    <row r="6925" spans="1:15" x14ac:dyDescent="0.3">
      <c r="A6925">
        <v>183805</v>
      </c>
      <c r="B6925">
        <v>122</v>
      </c>
      <c r="C6925" t="s">
        <v>552</v>
      </c>
      <c r="D6925" t="s">
        <v>2733</v>
      </c>
      <c r="E6925" t="s">
        <v>4343</v>
      </c>
      <c r="F6925" s="440">
        <v>45993</v>
      </c>
      <c r="G6925">
        <v>24514</v>
      </c>
      <c r="H6925" t="s">
        <v>6110</v>
      </c>
      <c r="I6925" t="s">
        <v>6097</v>
      </c>
      <c r="J6925">
        <v>2</v>
      </c>
      <c r="K6925" t="s">
        <v>5622</v>
      </c>
      <c r="L6925">
        <v>236.3</v>
      </c>
      <c r="M6925">
        <v>118.15</v>
      </c>
      <c r="N6925" t="s">
        <v>6107</v>
      </c>
      <c r="O6925" t="s">
        <v>460</v>
      </c>
    </row>
    <row r="6926" spans="1:15" x14ac:dyDescent="0.3">
      <c r="A6926">
        <v>183805</v>
      </c>
      <c r="B6926">
        <v>122</v>
      </c>
      <c r="C6926" t="s">
        <v>552</v>
      </c>
      <c r="D6926" t="s">
        <v>2733</v>
      </c>
      <c r="E6926" t="s">
        <v>4343</v>
      </c>
      <c r="F6926" s="440">
        <v>45993</v>
      </c>
      <c r="G6926">
        <v>26395</v>
      </c>
      <c r="H6926" t="s">
        <v>6158</v>
      </c>
      <c r="I6926" t="s">
        <v>6097</v>
      </c>
      <c r="J6926">
        <v>4</v>
      </c>
      <c r="K6926" t="s">
        <v>5622</v>
      </c>
      <c r="L6926">
        <v>492.4</v>
      </c>
      <c r="M6926">
        <v>123.1</v>
      </c>
      <c r="N6926" t="s">
        <v>6107</v>
      </c>
      <c r="O6926" t="s">
        <v>460</v>
      </c>
    </row>
    <row r="6927" spans="1:15" x14ac:dyDescent="0.3">
      <c r="A6927">
        <v>183799</v>
      </c>
      <c r="B6927">
        <v>122</v>
      </c>
      <c r="C6927" t="s">
        <v>552</v>
      </c>
      <c r="D6927" t="s">
        <v>2706</v>
      </c>
      <c r="E6927" t="s">
        <v>4344</v>
      </c>
      <c r="F6927" s="440">
        <v>45996</v>
      </c>
      <c r="G6927">
        <v>20645</v>
      </c>
      <c r="H6927" t="s">
        <v>5664</v>
      </c>
      <c r="I6927" t="s">
        <v>6085</v>
      </c>
      <c r="J6927">
        <v>1</v>
      </c>
      <c r="K6927" t="s">
        <v>6091</v>
      </c>
      <c r="L6927">
        <v>22.6</v>
      </c>
      <c r="M6927">
        <v>22.6</v>
      </c>
      <c r="N6927" t="s">
        <v>6085</v>
      </c>
      <c r="O6927" t="s">
        <v>460</v>
      </c>
    </row>
    <row r="6928" spans="1:15" x14ac:dyDescent="0.3">
      <c r="A6928">
        <v>183799</v>
      </c>
      <c r="B6928">
        <v>122</v>
      </c>
      <c r="C6928" t="s">
        <v>552</v>
      </c>
      <c r="D6928" t="s">
        <v>2706</v>
      </c>
      <c r="E6928" t="s">
        <v>4344</v>
      </c>
      <c r="F6928" s="440">
        <v>45996</v>
      </c>
      <c r="G6928">
        <v>21130</v>
      </c>
      <c r="H6928" t="s">
        <v>5884</v>
      </c>
      <c r="I6928" t="s">
        <v>6085</v>
      </c>
      <c r="J6928">
        <v>2</v>
      </c>
      <c r="K6928" t="s">
        <v>5613</v>
      </c>
      <c r="L6928">
        <v>73.56</v>
      </c>
      <c r="M6928">
        <v>36.78</v>
      </c>
      <c r="N6928" t="s">
        <v>6085</v>
      </c>
      <c r="O6928" t="s">
        <v>460</v>
      </c>
    </row>
    <row r="6929" spans="1:15" x14ac:dyDescent="0.3">
      <c r="A6929">
        <v>183799</v>
      </c>
      <c r="B6929">
        <v>122</v>
      </c>
      <c r="C6929" t="s">
        <v>552</v>
      </c>
      <c r="D6929" t="s">
        <v>2706</v>
      </c>
      <c r="E6929" t="s">
        <v>4344</v>
      </c>
      <c r="F6929" s="440">
        <v>45996</v>
      </c>
      <c r="G6929">
        <v>20410</v>
      </c>
      <c r="H6929" t="s">
        <v>5644</v>
      </c>
      <c r="I6929" t="s">
        <v>6085</v>
      </c>
      <c r="J6929">
        <v>2</v>
      </c>
      <c r="K6929" t="s">
        <v>5605</v>
      </c>
      <c r="L6929">
        <v>25.1</v>
      </c>
      <c r="M6929">
        <v>12.55</v>
      </c>
      <c r="N6929" t="s">
        <v>6085</v>
      </c>
      <c r="O6929" t="s">
        <v>460</v>
      </c>
    </row>
    <row r="6930" spans="1:15" x14ac:dyDescent="0.3">
      <c r="A6930">
        <v>183799</v>
      </c>
      <c r="B6930">
        <v>122</v>
      </c>
      <c r="C6930" t="s">
        <v>552</v>
      </c>
      <c r="D6930" t="s">
        <v>2706</v>
      </c>
      <c r="E6930" t="s">
        <v>4344</v>
      </c>
      <c r="F6930" s="440">
        <v>45996</v>
      </c>
      <c r="G6930">
        <v>20661</v>
      </c>
      <c r="H6930" t="s">
        <v>5850</v>
      </c>
      <c r="I6930" t="s">
        <v>6085</v>
      </c>
      <c r="J6930">
        <v>10</v>
      </c>
      <c r="K6930" t="s">
        <v>5613</v>
      </c>
      <c r="L6930">
        <v>87.4</v>
      </c>
      <c r="M6930">
        <v>8.74</v>
      </c>
      <c r="N6930" t="s">
        <v>6085</v>
      </c>
      <c r="O6930" t="s">
        <v>460</v>
      </c>
    </row>
    <row r="6931" spans="1:15" x14ac:dyDescent="0.3">
      <c r="A6931">
        <v>183799</v>
      </c>
      <c r="B6931">
        <v>122</v>
      </c>
      <c r="C6931" t="s">
        <v>552</v>
      </c>
      <c r="D6931" t="s">
        <v>2706</v>
      </c>
      <c r="E6931" t="s">
        <v>4344</v>
      </c>
      <c r="F6931" s="440">
        <v>45996</v>
      </c>
      <c r="G6931">
        <v>26704</v>
      </c>
      <c r="H6931" t="s">
        <v>6473</v>
      </c>
      <c r="I6931" t="s">
        <v>6085</v>
      </c>
      <c r="J6931">
        <v>1</v>
      </c>
      <c r="K6931" t="s">
        <v>5613</v>
      </c>
      <c r="L6931">
        <v>17.64</v>
      </c>
      <c r="M6931">
        <v>17.64</v>
      </c>
      <c r="N6931" t="s">
        <v>6085</v>
      </c>
      <c r="O6931" t="s">
        <v>460</v>
      </c>
    </row>
    <row r="6932" spans="1:15" x14ac:dyDescent="0.3">
      <c r="A6932">
        <v>183796</v>
      </c>
      <c r="B6932">
        <v>122</v>
      </c>
      <c r="C6932" t="s">
        <v>552</v>
      </c>
      <c r="D6932" t="s">
        <v>2727</v>
      </c>
      <c r="E6932" t="s">
        <v>4345</v>
      </c>
      <c r="F6932" s="440">
        <v>45995</v>
      </c>
      <c r="G6932">
        <v>26580</v>
      </c>
      <c r="H6932" t="s">
        <v>5909</v>
      </c>
      <c r="I6932" t="s">
        <v>6085</v>
      </c>
      <c r="J6932">
        <v>10.46</v>
      </c>
      <c r="K6932" t="s">
        <v>5598</v>
      </c>
      <c r="L6932">
        <v>1171.52</v>
      </c>
      <c r="M6932">
        <v>112</v>
      </c>
      <c r="N6932" t="s">
        <v>6085</v>
      </c>
      <c r="O6932" t="s">
        <v>460</v>
      </c>
    </row>
    <row r="6933" spans="1:15" x14ac:dyDescent="0.3">
      <c r="A6933">
        <v>183793</v>
      </c>
      <c r="B6933">
        <v>122</v>
      </c>
      <c r="C6933" t="s">
        <v>552</v>
      </c>
      <c r="D6933" t="s">
        <v>2721</v>
      </c>
      <c r="E6933" t="s">
        <v>4346</v>
      </c>
      <c r="F6933" s="440">
        <v>45995</v>
      </c>
      <c r="G6933">
        <v>21783</v>
      </c>
      <c r="H6933" t="s">
        <v>6216</v>
      </c>
      <c r="I6933" t="s">
        <v>6102</v>
      </c>
      <c r="J6933">
        <v>2</v>
      </c>
      <c r="K6933" t="s">
        <v>5613</v>
      </c>
      <c r="L6933">
        <v>18.5</v>
      </c>
      <c r="M6933">
        <v>9.25</v>
      </c>
      <c r="N6933" t="s">
        <v>6099</v>
      </c>
      <c r="O6933" t="s">
        <v>460</v>
      </c>
    </row>
    <row r="6934" spans="1:15" x14ac:dyDescent="0.3">
      <c r="A6934">
        <v>183793</v>
      </c>
      <c r="B6934">
        <v>122</v>
      </c>
      <c r="C6934" t="s">
        <v>552</v>
      </c>
      <c r="D6934" t="s">
        <v>2721</v>
      </c>
      <c r="E6934" t="s">
        <v>4346</v>
      </c>
      <c r="F6934" s="440">
        <v>45995</v>
      </c>
      <c r="G6934">
        <v>17125</v>
      </c>
      <c r="H6934" t="s">
        <v>6193</v>
      </c>
      <c r="I6934" t="s">
        <v>6097</v>
      </c>
      <c r="J6934">
        <v>4</v>
      </c>
      <c r="K6934" t="s">
        <v>5613</v>
      </c>
      <c r="L6934">
        <v>11.76</v>
      </c>
      <c r="M6934">
        <v>2.94</v>
      </c>
      <c r="N6934" t="s">
        <v>6099</v>
      </c>
      <c r="O6934" t="s">
        <v>460</v>
      </c>
    </row>
    <row r="6935" spans="1:15" x14ac:dyDescent="0.3">
      <c r="A6935">
        <v>183793</v>
      </c>
      <c r="B6935">
        <v>122</v>
      </c>
      <c r="C6935" t="s">
        <v>552</v>
      </c>
      <c r="D6935" t="s">
        <v>2721</v>
      </c>
      <c r="E6935" t="s">
        <v>4346</v>
      </c>
      <c r="F6935" s="440">
        <v>45995</v>
      </c>
      <c r="G6935">
        <v>17431</v>
      </c>
      <c r="H6935" t="s">
        <v>6474</v>
      </c>
      <c r="I6935" t="s">
        <v>6097</v>
      </c>
      <c r="J6935">
        <v>2</v>
      </c>
      <c r="K6935" t="s">
        <v>5605</v>
      </c>
      <c r="L6935">
        <v>273</v>
      </c>
      <c r="M6935">
        <v>136.5</v>
      </c>
      <c r="N6935" t="s">
        <v>6099</v>
      </c>
      <c r="O6935" t="s">
        <v>460</v>
      </c>
    </row>
    <row r="6936" spans="1:15" x14ac:dyDescent="0.3">
      <c r="A6936">
        <v>183789</v>
      </c>
      <c r="B6936">
        <v>122</v>
      </c>
      <c r="C6936" t="s">
        <v>552</v>
      </c>
      <c r="D6936" t="s">
        <v>2725</v>
      </c>
      <c r="E6936" t="s">
        <v>4347</v>
      </c>
      <c r="F6936" s="440">
        <v>45993</v>
      </c>
      <c r="G6936">
        <v>18382</v>
      </c>
      <c r="H6936" t="s">
        <v>5738</v>
      </c>
      <c r="I6936" t="s">
        <v>4764</v>
      </c>
      <c r="J6936">
        <v>3</v>
      </c>
      <c r="K6936" t="s">
        <v>5601</v>
      </c>
      <c r="L6936">
        <v>248.07</v>
      </c>
      <c r="M6936">
        <v>82.69</v>
      </c>
      <c r="N6936" t="s">
        <v>4764</v>
      </c>
      <c r="O6936" t="s">
        <v>460</v>
      </c>
    </row>
    <row r="6937" spans="1:15" x14ac:dyDescent="0.3">
      <c r="A6937">
        <v>183789</v>
      </c>
      <c r="B6937">
        <v>122</v>
      </c>
      <c r="C6937" t="s">
        <v>552</v>
      </c>
      <c r="D6937" t="s">
        <v>2725</v>
      </c>
      <c r="E6937" t="s">
        <v>4347</v>
      </c>
      <c r="F6937" s="440">
        <v>45993</v>
      </c>
      <c r="G6937">
        <v>18119</v>
      </c>
      <c r="H6937" t="s">
        <v>5802</v>
      </c>
      <c r="I6937" t="s">
        <v>4764</v>
      </c>
      <c r="J6937">
        <v>12</v>
      </c>
      <c r="K6937" t="s">
        <v>5601</v>
      </c>
      <c r="L6937">
        <v>2124.2399999999998</v>
      </c>
      <c r="M6937">
        <v>177.02</v>
      </c>
      <c r="N6937" t="s">
        <v>4764</v>
      </c>
      <c r="O6937" t="s">
        <v>460</v>
      </c>
    </row>
    <row r="6938" spans="1:15" x14ac:dyDescent="0.3">
      <c r="A6938">
        <v>183787</v>
      </c>
      <c r="B6938">
        <v>122</v>
      </c>
      <c r="C6938" t="s">
        <v>552</v>
      </c>
      <c r="D6938" t="s">
        <v>2693</v>
      </c>
      <c r="E6938" t="s">
        <v>4348</v>
      </c>
      <c r="F6938" s="440">
        <v>45994</v>
      </c>
      <c r="G6938">
        <v>22721</v>
      </c>
      <c r="H6938" t="s">
        <v>5710</v>
      </c>
      <c r="I6938" t="s">
        <v>6085</v>
      </c>
      <c r="J6938">
        <v>5.98</v>
      </c>
      <c r="K6938" t="s">
        <v>5598</v>
      </c>
      <c r="L6938">
        <v>171.63</v>
      </c>
      <c r="M6938">
        <v>28.700669000000001</v>
      </c>
      <c r="N6938" t="s">
        <v>6085</v>
      </c>
      <c r="O6938" t="s">
        <v>460</v>
      </c>
    </row>
    <row r="6939" spans="1:15" x14ac:dyDescent="0.3">
      <c r="A6939">
        <v>183785</v>
      </c>
      <c r="B6939">
        <v>122</v>
      </c>
      <c r="C6939" t="s">
        <v>552</v>
      </c>
      <c r="D6939" t="s">
        <v>2706</v>
      </c>
      <c r="E6939" t="s">
        <v>4349</v>
      </c>
      <c r="F6939" s="440">
        <v>45995</v>
      </c>
      <c r="G6939">
        <v>24331</v>
      </c>
      <c r="H6939" t="s">
        <v>5975</v>
      </c>
      <c r="I6939" t="s">
        <v>6085</v>
      </c>
      <c r="J6939">
        <v>5</v>
      </c>
      <c r="K6939" t="s">
        <v>5598</v>
      </c>
      <c r="L6939">
        <v>111.6</v>
      </c>
      <c r="M6939">
        <v>22.32</v>
      </c>
      <c r="N6939" t="s">
        <v>6085</v>
      </c>
      <c r="O6939" t="s">
        <v>460</v>
      </c>
    </row>
    <row r="6940" spans="1:15" x14ac:dyDescent="0.3">
      <c r="A6940">
        <v>183784</v>
      </c>
      <c r="B6940">
        <v>122</v>
      </c>
      <c r="C6940" t="s">
        <v>552</v>
      </c>
      <c r="D6940" t="s">
        <v>2727</v>
      </c>
      <c r="E6940" t="s">
        <v>4350</v>
      </c>
      <c r="F6940" s="440">
        <v>45992</v>
      </c>
      <c r="G6940">
        <v>26584</v>
      </c>
      <c r="H6940" t="s">
        <v>5713</v>
      </c>
      <c r="I6940" t="s">
        <v>6085</v>
      </c>
      <c r="J6940">
        <v>7.1</v>
      </c>
      <c r="K6940" t="s">
        <v>5598</v>
      </c>
      <c r="L6940">
        <v>575.1</v>
      </c>
      <c r="M6940">
        <v>81</v>
      </c>
      <c r="N6940" t="s">
        <v>6085</v>
      </c>
      <c r="O6940" t="s">
        <v>460</v>
      </c>
    </row>
    <row r="6941" spans="1:15" x14ac:dyDescent="0.3">
      <c r="A6941">
        <v>183784</v>
      </c>
      <c r="B6941">
        <v>122</v>
      </c>
      <c r="C6941" t="s">
        <v>552</v>
      </c>
      <c r="D6941" t="s">
        <v>2727</v>
      </c>
      <c r="E6941" t="s">
        <v>4350</v>
      </c>
      <c r="F6941" s="440">
        <v>45992</v>
      </c>
      <c r="G6941">
        <v>26580</v>
      </c>
      <c r="H6941" t="s">
        <v>5909</v>
      </c>
      <c r="I6941" t="s">
        <v>6085</v>
      </c>
      <c r="J6941">
        <v>11.4</v>
      </c>
      <c r="K6941" t="s">
        <v>5598</v>
      </c>
      <c r="L6941">
        <v>1276.8</v>
      </c>
      <c r="M6941">
        <v>112</v>
      </c>
      <c r="N6941" t="s">
        <v>6085</v>
      </c>
      <c r="O6941" t="s">
        <v>460</v>
      </c>
    </row>
    <row r="6942" spans="1:15" x14ac:dyDescent="0.3">
      <c r="A6942">
        <v>183778</v>
      </c>
      <c r="B6942">
        <v>122</v>
      </c>
      <c r="C6942" t="s">
        <v>552</v>
      </c>
      <c r="D6942" t="s">
        <v>2704</v>
      </c>
      <c r="E6942" t="s">
        <v>4351</v>
      </c>
      <c r="F6942" s="440">
        <v>45997</v>
      </c>
      <c r="G6942">
        <v>24509</v>
      </c>
      <c r="H6942" t="s">
        <v>5928</v>
      </c>
      <c r="I6942" t="s">
        <v>6085</v>
      </c>
      <c r="J6942">
        <v>10</v>
      </c>
      <c r="K6942" t="s">
        <v>5598</v>
      </c>
      <c r="L6942">
        <v>22.5</v>
      </c>
      <c r="M6942">
        <v>2.25</v>
      </c>
      <c r="N6942" t="s">
        <v>6085</v>
      </c>
      <c r="O6942" t="s">
        <v>460</v>
      </c>
    </row>
    <row r="6943" spans="1:15" x14ac:dyDescent="0.3">
      <c r="A6943">
        <v>183778</v>
      </c>
      <c r="B6943">
        <v>122</v>
      </c>
      <c r="C6943" t="s">
        <v>552</v>
      </c>
      <c r="D6943" t="s">
        <v>2704</v>
      </c>
      <c r="E6943" t="s">
        <v>4351</v>
      </c>
      <c r="F6943" s="440">
        <v>45997</v>
      </c>
      <c r="G6943">
        <v>19561</v>
      </c>
      <c r="H6943" t="s">
        <v>6475</v>
      </c>
      <c r="I6943" t="s">
        <v>6085</v>
      </c>
      <c r="J6943">
        <v>2</v>
      </c>
      <c r="K6943" t="s">
        <v>5598</v>
      </c>
      <c r="L6943">
        <v>21.9</v>
      </c>
      <c r="M6943">
        <v>10.95</v>
      </c>
      <c r="N6943" t="s">
        <v>6085</v>
      </c>
      <c r="O6943" t="s">
        <v>460</v>
      </c>
    </row>
    <row r="6944" spans="1:15" x14ac:dyDescent="0.3">
      <c r="A6944">
        <v>183778</v>
      </c>
      <c r="B6944">
        <v>122</v>
      </c>
      <c r="C6944" t="s">
        <v>552</v>
      </c>
      <c r="D6944" t="s">
        <v>2704</v>
      </c>
      <c r="E6944" t="s">
        <v>4351</v>
      </c>
      <c r="F6944" s="440">
        <v>45997</v>
      </c>
      <c r="G6944">
        <v>19562</v>
      </c>
      <c r="H6944" t="s">
        <v>5946</v>
      </c>
      <c r="I6944" t="s">
        <v>6085</v>
      </c>
      <c r="J6944">
        <v>0.5</v>
      </c>
      <c r="K6944" t="s">
        <v>5598</v>
      </c>
      <c r="L6944">
        <v>11.39</v>
      </c>
      <c r="M6944">
        <v>22.78</v>
      </c>
      <c r="N6944" t="s">
        <v>6085</v>
      </c>
      <c r="O6944" t="s">
        <v>460</v>
      </c>
    </row>
    <row r="6945" spans="1:15" x14ac:dyDescent="0.3">
      <c r="A6945">
        <v>183778</v>
      </c>
      <c r="B6945">
        <v>122</v>
      </c>
      <c r="C6945" t="s">
        <v>552</v>
      </c>
      <c r="D6945" t="s">
        <v>2704</v>
      </c>
      <c r="E6945" t="s">
        <v>4351</v>
      </c>
      <c r="F6945" s="440">
        <v>45997</v>
      </c>
      <c r="G6945">
        <v>23365</v>
      </c>
      <c r="H6945" t="s">
        <v>6338</v>
      </c>
      <c r="I6945" t="s">
        <v>6085</v>
      </c>
      <c r="J6945">
        <v>3</v>
      </c>
      <c r="K6945" t="s">
        <v>5598</v>
      </c>
      <c r="L6945">
        <v>89.4</v>
      </c>
      <c r="M6945">
        <v>29.8</v>
      </c>
      <c r="N6945" t="s">
        <v>6085</v>
      </c>
      <c r="O6945" t="s">
        <v>460</v>
      </c>
    </row>
    <row r="6946" spans="1:15" x14ac:dyDescent="0.3">
      <c r="A6946">
        <v>183778</v>
      </c>
      <c r="B6946">
        <v>122</v>
      </c>
      <c r="C6946" t="s">
        <v>552</v>
      </c>
      <c r="D6946" t="s">
        <v>2704</v>
      </c>
      <c r="E6946" t="s">
        <v>4351</v>
      </c>
      <c r="F6946" s="440">
        <v>45997</v>
      </c>
      <c r="G6946">
        <v>23390</v>
      </c>
      <c r="H6946" t="s">
        <v>5922</v>
      </c>
      <c r="I6946" t="s">
        <v>6085</v>
      </c>
      <c r="J6946">
        <v>6.66</v>
      </c>
      <c r="K6946" t="s">
        <v>5598</v>
      </c>
      <c r="L6946">
        <v>72.459999999999994</v>
      </c>
      <c r="M6946">
        <v>10.87988</v>
      </c>
      <c r="N6946" t="s">
        <v>6085</v>
      </c>
      <c r="O6946" t="s">
        <v>460</v>
      </c>
    </row>
    <row r="6947" spans="1:15" x14ac:dyDescent="0.3">
      <c r="A6947">
        <v>183778</v>
      </c>
      <c r="B6947">
        <v>122</v>
      </c>
      <c r="C6947" t="s">
        <v>552</v>
      </c>
      <c r="D6947" t="s">
        <v>2704</v>
      </c>
      <c r="E6947" t="s">
        <v>4351</v>
      </c>
      <c r="F6947" s="440">
        <v>45997</v>
      </c>
      <c r="G6947">
        <v>24037</v>
      </c>
      <c r="H6947" t="s">
        <v>6116</v>
      </c>
      <c r="I6947" t="s">
        <v>6085</v>
      </c>
      <c r="J6947">
        <v>2</v>
      </c>
      <c r="K6947" t="s">
        <v>5598</v>
      </c>
      <c r="L6947">
        <v>46.7</v>
      </c>
      <c r="M6947">
        <v>23.35</v>
      </c>
      <c r="N6947" t="s">
        <v>6085</v>
      </c>
      <c r="O6947" t="s">
        <v>460</v>
      </c>
    </row>
    <row r="6948" spans="1:15" x14ac:dyDescent="0.3">
      <c r="A6948">
        <v>182600</v>
      </c>
      <c r="B6948">
        <v>122</v>
      </c>
      <c r="C6948" t="s">
        <v>552</v>
      </c>
      <c r="D6948" t="s">
        <v>2763</v>
      </c>
      <c r="E6948" t="s">
        <v>4352</v>
      </c>
      <c r="F6948" s="440">
        <v>45992</v>
      </c>
      <c r="G6948">
        <v>26880</v>
      </c>
      <c r="H6948" t="s">
        <v>5913</v>
      </c>
      <c r="I6948" t="s">
        <v>6085</v>
      </c>
      <c r="J6948">
        <v>120</v>
      </c>
      <c r="K6948" t="s">
        <v>5613</v>
      </c>
      <c r="L6948">
        <v>300</v>
      </c>
      <c r="M6948">
        <v>2.5</v>
      </c>
      <c r="N6948" t="s">
        <v>6085</v>
      </c>
      <c r="O6948" t="s">
        <v>460</v>
      </c>
    </row>
    <row r="6949" spans="1:15" x14ac:dyDescent="0.3">
      <c r="A6949">
        <v>182598</v>
      </c>
      <c r="B6949">
        <v>122</v>
      </c>
      <c r="C6949" t="s">
        <v>552</v>
      </c>
      <c r="D6949" t="s">
        <v>2871</v>
      </c>
      <c r="E6949" t="s">
        <v>1238</v>
      </c>
      <c r="F6949" s="440">
        <v>45993</v>
      </c>
      <c r="G6949">
        <v>26336</v>
      </c>
      <c r="H6949" t="s">
        <v>5701</v>
      </c>
      <c r="I6949" t="s">
        <v>6085</v>
      </c>
      <c r="J6949">
        <v>150</v>
      </c>
      <c r="K6949" t="s">
        <v>5613</v>
      </c>
      <c r="L6949">
        <v>900</v>
      </c>
      <c r="M6949">
        <v>6</v>
      </c>
      <c r="N6949" t="s">
        <v>6085</v>
      </c>
      <c r="O6949" t="s">
        <v>460</v>
      </c>
    </row>
    <row r="6950" spans="1:15" x14ac:dyDescent="0.3">
      <c r="A6950">
        <v>182598</v>
      </c>
      <c r="B6950">
        <v>122</v>
      </c>
      <c r="C6950" t="s">
        <v>552</v>
      </c>
      <c r="D6950" t="s">
        <v>2871</v>
      </c>
      <c r="E6950" t="s">
        <v>1238</v>
      </c>
      <c r="F6950" s="440">
        <v>45993</v>
      </c>
      <c r="G6950">
        <v>25429</v>
      </c>
      <c r="H6950" t="s">
        <v>5640</v>
      </c>
      <c r="I6950" t="s">
        <v>6085</v>
      </c>
      <c r="J6950">
        <v>200</v>
      </c>
      <c r="K6950" t="s">
        <v>5613</v>
      </c>
      <c r="L6950">
        <v>1200</v>
      </c>
      <c r="M6950">
        <v>6</v>
      </c>
      <c r="N6950" t="s">
        <v>6085</v>
      </c>
      <c r="O6950" t="s">
        <v>460</v>
      </c>
    </row>
    <row r="6951" spans="1:15" x14ac:dyDescent="0.3">
      <c r="A6951">
        <v>182598</v>
      </c>
      <c r="B6951">
        <v>122</v>
      </c>
      <c r="C6951" t="s">
        <v>552</v>
      </c>
      <c r="D6951" t="s">
        <v>2871</v>
      </c>
      <c r="E6951" t="s">
        <v>1238</v>
      </c>
      <c r="F6951" s="440">
        <v>45993</v>
      </c>
      <c r="G6951">
        <v>26024</v>
      </c>
      <c r="H6951" t="s">
        <v>5641</v>
      </c>
      <c r="I6951" t="s">
        <v>6085</v>
      </c>
      <c r="J6951">
        <v>200</v>
      </c>
      <c r="K6951" t="s">
        <v>5613</v>
      </c>
      <c r="L6951">
        <v>1200</v>
      </c>
      <c r="M6951">
        <v>6</v>
      </c>
      <c r="N6951" t="s">
        <v>6085</v>
      </c>
      <c r="O6951" t="s">
        <v>460</v>
      </c>
    </row>
    <row r="6952" spans="1:15" x14ac:dyDescent="0.3">
      <c r="A6952">
        <v>182596</v>
      </c>
      <c r="B6952">
        <v>122</v>
      </c>
      <c r="C6952" t="s">
        <v>552</v>
      </c>
      <c r="D6952" t="s">
        <v>3068</v>
      </c>
      <c r="E6952" t="s">
        <v>4353</v>
      </c>
      <c r="F6952" s="440">
        <v>45992</v>
      </c>
      <c r="G6952">
        <v>24259</v>
      </c>
      <c r="H6952" t="s">
        <v>5716</v>
      </c>
      <c r="I6952" t="s">
        <v>6085</v>
      </c>
      <c r="J6952">
        <v>32.06</v>
      </c>
      <c r="K6952" t="s">
        <v>5598</v>
      </c>
      <c r="L6952">
        <v>2564.48</v>
      </c>
      <c r="M6952">
        <v>79.990019000000004</v>
      </c>
      <c r="N6952" t="s">
        <v>6085</v>
      </c>
      <c r="O6952" t="s">
        <v>460</v>
      </c>
    </row>
    <row r="6953" spans="1:15" x14ac:dyDescent="0.3">
      <c r="A6953">
        <v>182593</v>
      </c>
      <c r="B6953">
        <v>122</v>
      </c>
      <c r="C6953" t="s">
        <v>552</v>
      </c>
      <c r="D6953" t="s">
        <v>4337</v>
      </c>
      <c r="E6953" t="s">
        <v>4354</v>
      </c>
      <c r="F6953" s="440">
        <v>45993</v>
      </c>
      <c r="G6953">
        <v>25284</v>
      </c>
      <c r="H6953" t="s">
        <v>6472</v>
      </c>
      <c r="I6953" t="s">
        <v>6085</v>
      </c>
      <c r="J6953">
        <v>12.3</v>
      </c>
      <c r="K6953" t="s">
        <v>5598</v>
      </c>
      <c r="L6953">
        <v>1340.7</v>
      </c>
      <c r="M6953">
        <v>109</v>
      </c>
      <c r="N6953" t="s">
        <v>6085</v>
      </c>
      <c r="O6953" t="s">
        <v>460</v>
      </c>
    </row>
    <row r="6954" spans="1:15" x14ac:dyDescent="0.3">
      <c r="A6954">
        <v>182591</v>
      </c>
      <c r="B6954">
        <v>122</v>
      </c>
      <c r="C6954" t="s">
        <v>552</v>
      </c>
      <c r="D6954" t="s">
        <v>4181</v>
      </c>
      <c r="E6954" t="s">
        <v>4355</v>
      </c>
      <c r="F6954" s="440">
        <v>45993</v>
      </c>
      <c r="G6954">
        <v>26711</v>
      </c>
      <c r="H6954" t="s">
        <v>6007</v>
      </c>
      <c r="I6954" t="s">
        <v>6085</v>
      </c>
      <c r="J6954">
        <v>10</v>
      </c>
      <c r="K6954" t="s">
        <v>5613</v>
      </c>
      <c r="L6954">
        <v>379</v>
      </c>
      <c r="M6954">
        <v>37.9</v>
      </c>
      <c r="N6954" t="s">
        <v>6085</v>
      </c>
      <c r="O6954" t="s">
        <v>460</v>
      </c>
    </row>
    <row r="6955" spans="1:15" x14ac:dyDescent="0.3">
      <c r="A6955">
        <v>182587</v>
      </c>
      <c r="B6955">
        <v>122</v>
      </c>
      <c r="C6955" t="s">
        <v>552</v>
      </c>
      <c r="D6955" t="s">
        <v>4356</v>
      </c>
      <c r="E6955" t="s">
        <v>4357</v>
      </c>
      <c r="F6955" s="440">
        <v>45993</v>
      </c>
      <c r="G6955">
        <v>24262</v>
      </c>
      <c r="H6955" t="s">
        <v>6476</v>
      </c>
      <c r="I6955" t="s">
        <v>6085</v>
      </c>
      <c r="J6955">
        <v>10</v>
      </c>
      <c r="K6955" t="s">
        <v>5598</v>
      </c>
      <c r="L6955">
        <v>268</v>
      </c>
      <c r="M6955">
        <v>26.8</v>
      </c>
      <c r="N6955" t="s">
        <v>6085</v>
      </c>
      <c r="O6955" t="s">
        <v>460</v>
      </c>
    </row>
    <row r="6956" spans="1:15" x14ac:dyDescent="0.3">
      <c r="A6956">
        <v>182563</v>
      </c>
      <c r="B6956">
        <v>122</v>
      </c>
      <c r="C6956" t="s">
        <v>552</v>
      </c>
      <c r="D6956" t="s">
        <v>4337</v>
      </c>
      <c r="E6956" t="s">
        <v>4358</v>
      </c>
      <c r="F6956" s="440">
        <v>45995</v>
      </c>
      <c r="G6956">
        <v>25284</v>
      </c>
      <c r="H6956" t="s">
        <v>6472</v>
      </c>
      <c r="I6956" t="s">
        <v>6085</v>
      </c>
      <c r="J6956">
        <v>6.7</v>
      </c>
      <c r="K6956" t="s">
        <v>5598</v>
      </c>
      <c r="L6956">
        <v>730.3</v>
      </c>
      <c r="M6956">
        <v>109</v>
      </c>
      <c r="N6956" t="s">
        <v>6085</v>
      </c>
      <c r="O6956" t="s">
        <v>460</v>
      </c>
    </row>
    <row r="6957" spans="1:15" x14ac:dyDescent="0.3">
      <c r="A6957">
        <v>182560</v>
      </c>
      <c r="B6957">
        <v>122</v>
      </c>
      <c r="C6957" t="s">
        <v>552</v>
      </c>
      <c r="D6957" t="s">
        <v>2760</v>
      </c>
      <c r="E6957" t="s">
        <v>4359</v>
      </c>
      <c r="F6957" s="440">
        <v>45993</v>
      </c>
      <c r="G6957">
        <v>17437</v>
      </c>
      <c r="H6957" t="s">
        <v>6129</v>
      </c>
      <c r="I6957" t="s">
        <v>6097</v>
      </c>
      <c r="J6957">
        <v>10</v>
      </c>
      <c r="K6957" t="s">
        <v>5613</v>
      </c>
      <c r="L6957">
        <v>25</v>
      </c>
      <c r="M6957">
        <v>2.5</v>
      </c>
      <c r="N6957" t="s">
        <v>6099</v>
      </c>
      <c r="O6957" t="s">
        <v>460</v>
      </c>
    </row>
    <row r="6958" spans="1:15" x14ac:dyDescent="0.3">
      <c r="A6958">
        <v>182560</v>
      </c>
      <c r="B6958">
        <v>122</v>
      </c>
      <c r="C6958" t="s">
        <v>552</v>
      </c>
      <c r="D6958" t="s">
        <v>2760</v>
      </c>
      <c r="E6958" t="s">
        <v>4359</v>
      </c>
      <c r="F6958" s="440">
        <v>45993</v>
      </c>
      <c r="G6958">
        <v>17573</v>
      </c>
      <c r="H6958" t="s">
        <v>6100</v>
      </c>
      <c r="I6958" t="s">
        <v>6097</v>
      </c>
      <c r="J6958">
        <v>2</v>
      </c>
      <c r="K6958" t="s">
        <v>5703</v>
      </c>
      <c r="L6958">
        <v>156</v>
      </c>
      <c r="M6958">
        <v>78</v>
      </c>
      <c r="N6958" t="s">
        <v>6099</v>
      </c>
      <c r="O6958" t="s">
        <v>460</v>
      </c>
    </row>
    <row r="6959" spans="1:15" x14ac:dyDescent="0.3">
      <c r="A6959">
        <v>182560</v>
      </c>
      <c r="B6959">
        <v>122</v>
      </c>
      <c r="C6959" t="s">
        <v>552</v>
      </c>
      <c r="D6959" t="s">
        <v>2760</v>
      </c>
      <c r="E6959" t="s">
        <v>4359</v>
      </c>
      <c r="F6959" s="440">
        <v>45993</v>
      </c>
      <c r="G6959">
        <v>17565</v>
      </c>
      <c r="H6959" t="s">
        <v>6143</v>
      </c>
      <c r="I6959" t="s">
        <v>6097</v>
      </c>
      <c r="J6959">
        <v>2</v>
      </c>
      <c r="K6959" t="s">
        <v>5613</v>
      </c>
      <c r="L6959">
        <v>224</v>
      </c>
      <c r="M6959">
        <v>112</v>
      </c>
      <c r="N6959" t="s">
        <v>6099</v>
      </c>
      <c r="O6959" t="s">
        <v>460</v>
      </c>
    </row>
    <row r="6960" spans="1:15" x14ac:dyDescent="0.3">
      <c r="A6960">
        <v>182560</v>
      </c>
      <c r="B6960">
        <v>122</v>
      </c>
      <c r="C6960" t="s">
        <v>552</v>
      </c>
      <c r="D6960" t="s">
        <v>2760</v>
      </c>
      <c r="E6960" t="s">
        <v>4359</v>
      </c>
      <c r="F6960" s="440">
        <v>45993</v>
      </c>
      <c r="G6960">
        <v>17537</v>
      </c>
      <c r="H6960" t="s">
        <v>6435</v>
      </c>
      <c r="I6960" t="s">
        <v>6097</v>
      </c>
      <c r="J6960">
        <v>10</v>
      </c>
      <c r="K6960" t="s">
        <v>5605</v>
      </c>
      <c r="L6960">
        <v>31</v>
      </c>
      <c r="M6960">
        <v>3.1</v>
      </c>
      <c r="N6960" t="s">
        <v>6099</v>
      </c>
      <c r="O6960" t="s">
        <v>460</v>
      </c>
    </row>
    <row r="6961" spans="1:15" x14ac:dyDescent="0.3">
      <c r="A6961">
        <v>182560</v>
      </c>
      <c r="B6961">
        <v>122</v>
      </c>
      <c r="C6961" t="s">
        <v>552</v>
      </c>
      <c r="D6961" t="s">
        <v>2760</v>
      </c>
      <c r="E6961" t="s">
        <v>4359</v>
      </c>
      <c r="F6961" s="440">
        <v>45993</v>
      </c>
      <c r="G6961">
        <v>17416</v>
      </c>
      <c r="H6961" t="s">
        <v>6403</v>
      </c>
      <c r="I6961" t="s">
        <v>6097</v>
      </c>
      <c r="J6961">
        <v>8</v>
      </c>
      <c r="K6961" t="s">
        <v>5703</v>
      </c>
      <c r="L6961">
        <v>441.6</v>
      </c>
      <c r="M6961">
        <v>55.2</v>
      </c>
      <c r="N6961" t="s">
        <v>6099</v>
      </c>
      <c r="O6961" t="s">
        <v>460</v>
      </c>
    </row>
    <row r="6962" spans="1:15" x14ac:dyDescent="0.3">
      <c r="A6962">
        <v>182560</v>
      </c>
      <c r="B6962">
        <v>122</v>
      </c>
      <c r="C6962" t="s">
        <v>552</v>
      </c>
      <c r="D6962" t="s">
        <v>2760</v>
      </c>
      <c r="E6962" t="s">
        <v>4359</v>
      </c>
      <c r="F6962" s="440">
        <v>45993</v>
      </c>
      <c r="G6962">
        <v>24505</v>
      </c>
      <c r="H6962" t="s">
        <v>6257</v>
      </c>
      <c r="I6962" t="s">
        <v>6097</v>
      </c>
      <c r="J6962">
        <v>10</v>
      </c>
      <c r="K6962" t="s">
        <v>5605</v>
      </c>
      <c r="L6962">
        <v>58.9</v>
      </c>
      <c r="M6962">
        <v>5.89</v>
      </c>
      <c r="N6962" t="s">
        <v>6099</v>
      </c>
      <c r="O6962" t="s">
        <v>460</v>
      </c>
    </row>
    <row r="6963" spans="1:15" x14ac:dyDescent="0.3">
      <c r="A6963">
        <v>182560</v>
      </c>
      <c r="B6963">
        <v>122</v>
      </c>
      <c r="C6963" t="s">
        <v>552</v>
      </c>
      <c r="D6963" t="s">
        <v>2760</v>
      </c>
      <c r="E6963" t="s">
        <v>4359</v>
      </c>
      <c r="F6963" s="440">
        <v>45993</v>
      </c>
      <c r="G6963">
        <v>24843</v>
      </c>
      <c r="H6963" t="s">
        <v>6368</v>
      </c>
      <c r="I6963" t="s">
        <v>6097</v>
      </c>
      <c r="J6963">
        <v>10</v>
      </c>
      <c r="K6963" t="s">
        <v>5703</v>
      </c>
      <c r="L6963">
        <v>620</v>
      </c>
      <c r="M6963">
        <v>62</v>
      </c>
      <c r="N6963" t="s">
        <v>6099</v>
      </c>
      <c r="O6963" t="s">
        <v>460</v>
      </c>
    </row>
    <row r="6964" spans="1:15" x14ac:dyDescent="0.3">
      <c r="A6964">
        <v>182558</v>
      </c>
      <c r="B6964">
        <v>122</v>
      </c>
      <c r="C6964" t="s">
        <v>552</v>
      </c>
      <c r="D6964" t="s">
        <v>4360</v>
      </c>
      <c r="E6964" t="s">
        <v>4361</v>
      </c>
      <c r="F6964" s="440">
        <v>45995</v>
      </c>
      <c r="G6964">
        <v>28212</v>
      </c>
      <c r="H6964" t="s">
        <v>5896</v>
      </c>
      <c r="I6964" t="s">
        <v>6085</v>
      </c>
      <c r="J6964">
        <v>15.7</v>
      </c>
      <c r="K6964" t="s">
        <v>5598</v>
      </c>
      <c r="L6964">
        <v>690.8</v>
      </c>
      <c r="M6964">
        <v>44</v>
      </c>
      <c r="N6964" t="s">
        <v>6085</v>
      </c>
      <c r="O6964" t="s">
        <v>460</v>
      </c>
    </row>
    <row r="6965" spans="1:15" x14ac:dyDescent="0.3">
      <c r="A6965">
        <v>182556</v>
      </c>
      <c r="B6965">
        <v>122</v>
      </c>
      <c r="C6965" t="s">
        <v>552</v>
      </c>
      <c r="D6965" t="s">
        <v>2729</v>
      </c>
      <c r="E6965" t="s">
        <v>4362</v>
      </c>
      <c r="F6965" s="440">
        <v>45996</v>
      </c>
      <c r="G6965">
        <v>24339</v>
      </c>
      <c r="H6965" t="s">
        <v>6477</v>
      </c>
      <c r="I6965" t="s">
        <v>6085</v>
      </c>
      <c r="J6965">
        <v>2.5</v>
      </c>
      <c r="K6965" t="s">
        <v>5598</v>
      </c>
      <c r="L6965">
        <v>90</v>
      </c>
      <c r="M6965">
        <v>36</v>
      </c>
      <c r="N6965" t="s">
        <v>6085</v>
      </c>
      <c r="O6965" t="s">
        <v>460</v>
      </c>
    </row>
    <row r="6966" spans="1:15" x14ac:dyDescent="0.3">
      <c r="A6966">
        <v>182554</v>
      </c>
      <c r="B6966">
        <v>122</v>
      </c>
      <c r="C6966" t="s">
        <v>552</v>
      </c>
      <c r="D6966" t="s">
        <v>2715</v>
      </c>
      <c r="E6966" t="s">
        <v>4363</v>
      </c>
      <c r="F6966" s="440">
        <v>45996</v>
      </c>
      <c r="G6966">
        <v>28384</v>
      </c>
      <c r="H6966" t="s">
        <v>5894</v>
      </c>
      <c r="I6966" t="s">
        <v>6085</v>
      </c>
      <c r="J6966">
        <v>6</v>
      </c>
      <c r="K6966" t="s">
        <v>5613</v>
      </c>
      <c r="L6966">
        <v>144.9</v>
      </c>
      <c r="M6966">
        <v>24.15</v>
      </c>
      <c r="N6966" t="s">
        <v>6085</v>
      </c>
      <c r="O6966" t="s">
        <v>460</v>
      </c>
    </row>
    <row r="6967" spans="1:15" x14ac:dyDescent="0.3">
      <c r="A6967">
        <v>182552</v>
      </c>
      <c r="B6967">
        <v>122</v>
      </c>
      <c r="C6967" t="s">
        <v>552</v>
      </c>
      <c r="D6967" t="s">
        <v>2760</v>
      </c>
      <c r="E6967" t="s">
        <v>4364</v>
      </c>
      <c r="F6967" s="440">
        <v>45996</v>
      </c>
      <c r="G6967">
        <v>24586</v>
      </c>
      <c r="H6967" t="s">
        <v>6285</v>
      </c>
      <c r="I6967" t="s">
        <v>6097</v>
      </c>
      <c r="J6967">
        <v>1</v>
      </c>
      <c r="K6967" t="s">
        <v>5605</v>
      </c>
      <c r="L6967">
        <v>118</v>
      </c>
      <c r="M6967">
        <v>118</v>
      </c>
      <c r="N6967" t="s">
        <v>6099</v>
      </c>
      <c r="O6967" t="s">
        <v>460</v>
      </c>
    </row>
    <row r="6968" spans="1:15" x14ac:dyDescent="0.3">
      <c r="A6968">
        <v>182552</v>
      </c>
      <c r="B6968">
        <v>122</v>
      </c>
      <c r="C6968" t="s">
        <v>552</v>
      </c>
      <c r="D6968" t="s">
        <v>2760</v>
      </c>
      <c r="E6968" t="s">
        <v>4364</v>
      </c>
      <c r="F6968" s="440">
        <v>45996</v>
      </c>
      <c r="G6968">
        <v>24787</v>
      </c>
      <c r="H6968" t="s">
        <v>6478</v>
      </c>
      <c r="I6968" t="s">
        <v>6097</v>
      </c>
      <c r="J6968">
        <v>1</v>
      </c>
      <c r="K6968" t="s">
        <v>5605</v>
      </c>
      <c r="L6968">
        <v>89</v>
      </c>
      <c r="M6968">
        <v>89</v>
      </c>
      <c r="N6968" t="s">
        <v>6099</v>
      </c>
      <c r="O6968" t="s">
        <v>460</v>
      </c>
    </row>
    <row r="6969" spans="1:15" x14ac:dyDescent="0.3">
      <c r="A6969">
        <v>182552</v>
      </c>
      <c r="B6969">
        <v>122</v>
      </c>
      <c r="C6969" t="s">
        <v>552</v>
      </c>
      <c r="D6969" t="s">
        <v>2760</v>
      </c>
      <c r="E6969" t="s">
        <v>4364</v>
      </c>
      <c r="F6969" s="440">
        <v>45996</v>
      </c>
      <c r="G6969">
        <v>21432</v>
      </c>
      <c r="H6969" t="s">
        <v>6248</v>
      </c>
      <c r="I6969" t="s">
        <v>6097</v>
      </c>
      <c r="J6969">
        <v>1</v>
      </c>
      <c r="K6969" t="s">
        <v>5605</v>
      </c>
      <c r="L6969">
        <v>118</v>
      </c>
      <c r="M6969">
        <v>118</v>
      </c>
      <c r="N6969" t="s">
        <v>6099</v>
      </c>
      <c r="O6969" t="s">
        <v>460</v>
      </c>
    </row>
    <row r="6970" spans="1:15" x14ac:dyDescent="0.3">
      <c r="A6970">
        <v>182552</v>
      </c>
      <c r="B6970">
        <v>122</v>
      </c>
      <c r="C6970" t="s">
        <v>552</v>
      </c>
      <c r="D6970" t="s">
        <v>2760</v>
      </c>
      <c r="E6970" t="s">
        <v>4364</v>
      </c>
      <c r="F6970" s="440">
        <v>45996</v>
      </c>
      <c r="G6970">
        <v>21433</v>
      </c>
      <c r="H6970" t="s">
        <v>6247</v>
      </c>
      <c r="I6970" t="s">
        <v>6097</v>
      </c>
      <c r="J6970">
        <v>1</v>
      </c>
      <c r="K6970" t="s">
        <v>5605</v>
      </c>
      <c r="L6970">
        <v>118</v>
      </c>
      <c r="M6970">
        <v>118</v>
      </c>
      <c r="N6970" t="s">
        <v>6099</v>
      </c>
      <c r="O6970" t="s">
        <v>460</v>
      </c>
    </row>
    <row r="6971" spans="1:15" x14ac:dyDescent="0.3">
      <c r="A6971">
        <v>182551</v>
      </c>
      <c r="B6971">
        <v>122</v>
      </c>
      <c r="C6971" t="s">
        <v>552</v>
      </c>
      <c r="D6971" t="s">
        <v>2806</v>
      </c>
      <c r="E6971" t="s">
        <v>4365</v>
      </c>
      <c r="F6971" s="440">
        <v>45995</v>
      </c>
      <c r="G6971">
        <v>21159</v>
      </c>
      <c r="H6971" t="s">
        <v>5836</v>
      </c>
      <c r="I6971" t="s">
        <v>6085</v>
      </c>
      <c r="J6971">
        <v>3</v>
      </c>
      <c r="K6971" t="s">
        <v>5625</v>
      </c>
      <c r="L6971">
        <v>433.2</v>
      </c>
      <c r="M6971">
        <v>144.4</v>
      </c>
      <c r="N6971" t="s">
        <v>6085</v>
      </c>
      <c r="O6971" t="s">
        <v>460</v>
      </c>
    </row>
    <row r="6972" spans="1:15" x14ac:dyDescent="0.3">
      <c r="A6972">
        <v>182548</v>
      </c>
      <c r="B6972">
        <v>122</v>
      </c>
      <c r="C6972" t="s">
        <v>552</v>
      </c>
      <c r="D6972" t="s">
        <v>3419</v>
      </c>
      <c r="E6972" t="s">
        <v>4366</v>
      </c>
      <c r="F6972" s="440">
        <v>45995</v>
      </c>
      <c r="G6972">
        <v>27704</v>
      </c>
      <c r="H6972" t="s">
        <v>5893</v>
      </c>
      <c r="I6972" t="s">
        <v>6085</v>
      </c>
      <c r="J6972">
        <v>12</v>
      </c>
      <c r="K6972" t="s">
        <v>5703</v>
      </c>
      <c r="L6972">
        <v>606.72</v>
      </c>
      <c r="M6972">
        <v>50.56</v>
      </c>
      <c r="N6972" t="s">
        <v>6085</v>
      </c>
      <c r="O6972" t="s">
        <v>460</v>
      </c>
    </row>
    <row r="6973" spans="1:15" x14ac:dyDescent="0.3">
      <c r="A6973">
        <v>182547</v>
      </c>
      <c r="B6973">
        <v>122</v>
      </c>
      <c r="C6973" t="s">
        <v>552</v>
      </c>
      <c r="D6973" t="s">
        <v>2715</v>
      </c>
      <c r="E6973" t="s">
        <v>4367</v>
      </c>
      <c r="F6973" s="440">
        <v>45994</v>
      </c>
      <c r="G6973">
        <v>19166</v>
      </c>
      <c r="H6973" t="s">
        <v>5892</v>
      </c>
      <c r="I6973" t="s">
        <v>6085</v>
      </c>
      <c r="J6973">
        <v>30</v>
      </c>
      <c r="K6973" t="s">
        <v>5613</v>
      </c>
      <c r="L6973">
        <v>610.5</v>
      </c>
      <c r="M6973">
        <v>20.350000000000001</v>
      </c>
      <c r="N6973" t="s">
        <v>6085</v>
      </c>
      <c r="O6973" t="s">
        <v>460</v>
      </c>
    </row>
    <row r="6974" spans="1:15" x14ac:dyDescent="0.3">
      <c r="A6974">
        <v>182547</v>
      </c>
      <c r="B6974">
        <v>122</v>
      </c>
      <c r="C6974" t="s">
        <v>552</v>
      </c>
      <c r="D6974" t="s">
        <v>2715</v>
      </c>
      <c r="E6974" t="s">
        <v>4367</v>
      </c>
      <c r="F6974" s="440">
        <v>45994</v>
      </c>
      <c r="G6974">
        <v>21372</v>
      </c>
      <c r="H6974" t="s">
        <v>5704</v>
      </c>
      <c r="I6974" t="s">
        <v>6085</v>
      </c>
      <c r="J6974">
        <v>12</v>
      </c>
      <c r="K6974" t="s">
        <v>5613</v>
      </c>
      <c r="L6974">
        <v>372</v>
      </c>
      <c r="M6974">
        <v>31</v>
      </c>
      <c r="N6974" t="s">
        <v>6085</v>
      </c>
      <c r="O6974" t="s">
        <v>460</v>
      </c>
    </row>
    <row r="6975" spans="1:15" x14ac:dyDescent="0.3">
      <c r="A6975">
        <v>182547</v>
      </c>
      <c r="B6975">
        <v>122</v>
      </c>
      <c r="C6975" t="s">
        <v>552</v>
      </c>
      <c r="D6975" t="s">
        <v>2715</v>
      </c>
      <c r="E6975" t="s">
        <v>4367</v>
      </c>
      <c r="F6975" s="440">
        <v>45994</v>
      </c>
      <c r="G6975">
        <v>17040</v>
      </c>
      <c r="H6975" t="s">
        <v>5705</v>
      </c>
      <c r="I6975" t="s">
        <v>6085</v>
      </c>
      <c r="J6975">
        <v>10</v>
      </c>
      <c r="K6975" t="s">
        <v>5613</v>
      </c>
      <c r="L6975">
        <v>41</v>
      </c>
      <c r="M6975">
        <v>4.0999999999999996</v>
      </c>
      <c r="N6975" t="s">
        <v>6085</v>
      </c>
      <c r="O6975" t="s">
        <v>460</v>
      </c>
    </row>
    <row r="6976" spans="1:15" x14ac:dyDescent="0.3">
      <c r="A6976">
        <v>182546</v>
      </c>
      <c r="B6976">
        <v>122</v>
      </c>
      <c r="C6976" t="s">
        <v>552</v>
      </c>
      <c r="D6976" t="s">
        <v>2868</v>
      </c>
      <c r="E6976" t="s">
        <v>4368</v>
      </c>
      <c r="F6976" s="440">
        <v>45993</v>
      </c>
      <c r="G6976">
        <v>19370</v>
      </c>
      <c r="H6976" t="s">
        <v>5695</v>
      </c>
      <c r="I6976" t="s">
        <v>6085</v>
      </c>
      <c r="J6976">
        <v>21.2</v>
      </c>
      <c r="K6976" t="s">
        <v>5598</v>
      </c>
      <c r="L6976">
        <v>1872.6</v>
      </c>
      <c r="M6976">
        <v>88.330189000000004</v>
      </c>
      <c r="N6976" t="s">
        <v>6085</v>
      </c>
      <c r="O6976" t="s">
        <v>460</v>
      </c>
    </row>
    <row r="6977" spans="1:15" x14ac:dyDescent="0.3">
      <c r="A6977">
        <v>182546</v>
      </c>
      <c r="B6977">
        <v>122</v>
      </c>
      <c r="C6977" t="s">
        <v>552</v>
      </c>
      <c r="D6977" t="s">
        <v>2868</v>
      </c>
      <c r="E6977" t="s">
        <v>4368</v>
      </c>
      <c r="F6977" s="440">
        <v>45993</v>
      </c>
      <c r="G6977">
        <v>25868</v>
      </c>
      <c r="H6977" t="s">
        <v>5890</v>
      </c>
      <c r="I6977" t="s">
        <v>6085</v>
      </c>
      <c r="J6977">
        <v>2.1</v>
      </c>
      <c r="K6977" t="s">
        <v>5598</v>
      </c>
      <c r="L6977">
        <v>192.55</v>
      </c>
      <c r="M6977">
        <v>91.690476000000004</v>
      </c>
      <c r="N6977" t="s">
        <v>6085</v>
      </c>
      <c r="O6977" t="s">
        <v>460</v>
      </c>
    </row>
    <row r="6978" spans="1:15" x14ac:dyDescent="0.3">
      <c r="A6978">
        <v>182546</v>
      </c>
      <c r="B6978">
        <v>122</v>
      </c>
      <c r="C6978" t="s">
        <v>552</v>
      </c>
      <c r="D6978" t="s">
        <v>2868</v>
      </c>
      <c r="E6978" t="s">
        <v>4368</v>
      </c>
      <c r="F6978" s="440">
        <v>45993</v>
      </c>
      <c r="G6978">
        <v>26596</v>
      </c>
      <c r="H6978" t="s">
        <v>5891</v>
      </c>
      <c r="I6978" t="s">
        <v>6085</v>
      </c>
      <c r="J6978">
        <v>2.0299999999999998</v>
      </c>
      <c r="K6978" t="s">
        <v>5598</v>
      </c>
      <c r="L6978">
        <v>189.07</v>
      </c>
      <c r="M6978">
        <v>93.137930999999995</v>
      </c>
      <c r="N6978" t="s">
        <v>6085</v>
      </c>
      <c r="O6978" t="s">
        <v>460</v>
      </c>
    </row>
    <row r="6979" spans="1:15" x14ac:dyDescent="0.3">
      <c r="A6979">
        <v>182545</v>
      </c>
      <c r="B6979">
        <v>122</v>
      </c>
      <c r="C6979" t="s">
        <v>552</v>
      </c>
      <c r="D6979" t="s">
        <v>2776</v>
      </c>
      <c r="E6979" t="s">
        <v>4369</v>
      </c>
      <c r="F6979" s="440">
        <v>45994</v>
      </c>
      <c r="G6979">
        <v>26586</v>
      </c>
      <c r="H6979" t="s">
        <v>5889</v>
      </c>
      <c r="I6979" t="s">
        <v>6085</v>
      </c>
      <c r="J6979">
        <v>2</v>
      </c>
      <c r="K6979" t="s">
        <v>5703</v>
      </c>
      <c r="L6979">
        <v>620</v>
      </c>
      <c r="M6979">
        <v>310</v>
      </c>
      <c r="N6979" t="s">
        <v>6085</v>
      </c>
      <c r="O6979" t="s">
        <v>460</v>
      </c>
    </row>
    <row r="6980" spans="1:15" x14ac:dyDescent="0.3">
      <c r="A6980">
        <v>182544</v>
      </c>
      <c r="B6980">
        <v>122</v>
      </c>
      <c r="C6980" t="s">
        <v>552</v>
      </c>
      <c r="D6980" t="s">
        <v>2877</v>
      </c>
      <c r="E6980" t="s">
        <v>4370</v>
      </c>
      <c r="F6980" s="440">
        <v>45993</v>
      </c>
      <c r="G6980">
        <v>24833</v>
      </c>
      <c r="H6980" t="s">
        <v>5707</v>
      </c>
      <c r="I6980" t="s">
        <v>6085</v>
      </c>
      <c r="J6980">
        <v>15</v>
      </c>
      <c r="K6980" t="s">
        <v>5703</v>
      </c>
      <c r="L6980">
        <v>716.25</v>
      </c>
      <c r="M6980">
        <v>47.75</v>
      </c>
      <c r="N6980" t="s">
        <v>6085</v>
      </c>
      <c r="O6980" t="s">
        <v>460</v>
      </c>
    </row>
    <row r="6981" spans="1:15" x14ac:dyDescent="0.3">
      <c r="A6981">
        <v>182543</v>
      </c>
      <c r="B6981">
        <v>122</v>
      </c>
      <c r="C6981" t="s">
        <v>552</v>
      </c>
      <c r="D6981" t="s">
        <v>2758</v>
      </c>
      <c r="E6981" t="s">
        <v>4371</v>
      </c>
      <c r="F6981" s="440">
        <v>45999</v>
      </c>
      <c r="G6981">
        <v>28220</v>
      </c>
      <c r="H6981" t="s">
        <v>6126</v>
      </c>
      <c r="I6981" t="s">
        <v>6085</v>
      </c>
      <c r="J6981">
        <v>3</v>
      </c>
      <c r="K6981" t="s">
        <v>5598</v>
      </c>
      <c r="L6981">
        <v>81</v>
      </c>
      <c r="M6981">
        <v>27</v>
      </c>
      <c r="N6981" t="s">
        <v>6085</v>
      </c>
      <c r="O6981" t="s">
        <v>460</v>
      </c>
    </row>
    <row r="6982" spans="1:15" x14ac:dyDescent="0.3">
      <c r="A6982">
        <v>182543</v>
      </c>
      <c r="B6982">
        <v>122</v>
      </c>
      <c r="C6982" t="s">
        <v>552</v>
      </c>
      <c r="D6982" t="s">
        <v>2758</v>
      </c>
      <c r="E6982" t="s">
        <v>4371</v>
      </c>
      <c r="F6982" s="440">
        <v>45999</v>
      </c>
      <c r="G6982">
        <v>28221</v>
      </c>
      <c r="H6982" t="s">
        <v>6124</v>
      </c>
      <c r="I6982" t="s">
        <v>6085</v>
      </c>
      <c r="J6982">
        <v>3</v>
      </c>
      <c r="K6982" t="s">
        <v>5598</v>
      </c>
      <c r="L6982">
        <v>105</v>
      </c>
      <c r="M6982">
        <v>35</v>
      </c>
      <c r="N6982" t="s">
        <v>6085</v>
      </c>
      <c r="O6982" t="s">
        <v>460</v>
      </c>
    </row>
    <row r="6983" spans="1:15" x14ac:dyDescent="0.3">
      <c r="A6983">
        <v>182543</v>
      </c>
      <c r="B6983">
        <v>122</v>
      </c>
      <c r="C6983" t="s">
        <v>552</v>
      </c>
      <c r="D6983" t="s">
        <v>2758</v>
      </c>
      <c r="E6983" t="s">
        <v>4371</v>
      </c>
      <c r="F6983" s="440">
        <v>45999</v>
      </c>
      <c r="G6983">
        <v>28222</v>
      </c>
      <c r="H6983" t="s">
        <v>6125</v>
      </c>
      <c r="I6983" t="s">
        <v>6085</v>
      </c>
      <c r="J6983">
        <v>3</v>
      </c>
      <c r="K6983" t="s">
        <v>5598</v>
      </c>
      <c r="L6983">
        <v>126</v>
      </c>
      <c r="M6983">
        <v>42</v>
      </c>
      <c r="N6983" t="s">
        <v>6085</v>
      </c>
      <c r="O6983" t="s">
        <v>460</v>
      </c>
    </row>
    <row r="6984" spans="1:15" x14ac:dyDescent="0.3">
      <c r="A6984">
        <v>182537</v>
      </c>
      <c r="B6984">
        <v>122</v>
      </c>
      <c r="C6984" t="s">
        <v>552</v>
      </c>
      <c r="D6984" t="s">
        <v>2758</v>
      </c>
      <c r="E6984" t="s">
        <v>4372</v>
      </c>
      <c r="F6984" s="440">
        <v>45996</v>
      </c>
      <c r="G6984">
        <v>28220</v>
      </c>
      <c r="H6984" t="s">
        <v>6126</v>
      </c>
      <c r="I6984" t="s">
        <v>6085</v>
      </c>
      <c r="J6984">
        <v>3</v>
      </c>
      <c r="K6984" t="s">
        <v>5598</v>
      </c>
      <c r="L6984">
        <v>112.5</v>
      </c>
      <c r="M6984">
        <v>37.5</v>
      </c>
      <c r="N6984" t="s">
        <v>6085</v>
      </c>
      <c r="O6984" t="s">
        <v>460</v>
      </c>
    </row>
    <row r="6985" spans="1:15" x14ac:dyDescent="0.3">
      <c r="A6985">
        <v>182537</v>
      </c>
      <c r="B6985">
        <v>122</v>
      </c>
      <c r="C6985" t="s">
        <v>552</v>
      </c>
      <c r="D6985" t="s">
        <v>2758</v>
      </c>
      <c r="E6985" t="s">
        <v>4372</v>
      </c>
      <c r="F6985" s="440">
        <v>45996</v>
      </c>
      <c r="G6985">
        <v>28221</v>
      </c>
      <c r="H6985" t="s">
        <v>6124</v>
      </c>
      <c r="I6985" t="s">
        <v>6085</v>
      </c>
      <c r="J6985">
        <v>3</v>
      </c>
      <c r="K6985" t="s">
        <v>5598</v>
      </c>
      <c r="L6985">
        <v>112.5</v>
      </c>
      <c r="M6985">
        <v>37.5</v>
      </c>
      <c r="N6985" t="s">
        <v>6085</v>
      </c>
      <c r="O6985" t="s">
        <v>460</v>
      </c>
    </row>
    <row r="6986" spans="1:15" x14ac:dyDescent="0.3">
      <c r="A6986">
        <v>182537</v>
      </c>
      <c r="B6986">
        <v>122</v>
      </c>
      <c r="C6986" t="s">
        <v>552</v>
      </c>
      <c r="D6986" t="s">
        <v>2758</v>
      </c>
      <c r="E6986" t="s">
        <v>4372</v>
      </c>
      <c r="F6986" s="440">
        <v>45996</v>
      </c>
      <c r="G6986">
        <v>28222</v>
      </c>
      <c r="H6986" t="s">
        <v>6125</v>
      </c>
      <c r="I6986" t="s">
        <v>6085</v>
      </c>
      <c r="J6986">
        <v>3</v>
      </c>
      <c r="K6986" t="s">
        <v>5598</v>
      </c>
      <c r="L6986">
        <v>127.5</v>
      </c>
      <c r="M6986">
        <v>42.5</v>
      </c>
      <c r="N6986" t="s">
        <v>6085</v>
      </c>
      <c r="O6986" t="s">
        <v>460</v>
      </c>
    </row>
    <row r="6987" spans="1:15" x14ac:dyDescent="0.3">
      <c r="A6987">
        <v>182530</v>
      </c>
      <c r="B6987">
        <v>122</v>
      </c>
      <c r="C6987" t="s">
        <v>552</v>
      </c>
      <c r="D6987" t="s">
        <v>2758</v>
      </c>
      <c r="E6987" t="s">
        <v>4373</v>
      </c>
      <c r="F6987" s="440">
        <v>45992</v>
      </c>
      <c r="G6987">
        <v>28220</v>
      </c>
      <c r="H6987" t="s">
        <v>6126</v>
      </c>
      <c r="I6987" t="s">
        <v>6085</v>
      </c>
      <c r="J6987">
        <v>2</v>
      </c>
      <c r="K6987" t="s">
        <v>5598</v>
      </c>
      <c r="L6987">
        <v>54</v>
      </c>
      <c r="M6987">
        <v>27</v>
      </c>
      <c r="N6987" t="s">
        <v>6479</v>
      </c>
      <c r="O6987" t="s">
        <v>460</v>
      </c>
    </row>
    <row r="6988" spans="1:15" x14ac:dyDescent="0.3">
      <c r="A6988">
        <v>182530</v>
      </c>
      <c r="B6988">
        <v>122</v>
      </c>
      <c r="C6988" t="s">
        <v>552</v>
      </c>
      <c r="D6988" t="s">
        <v>2758</v>
      </c>
      <c r="E6988" t="s">
        <v>4373</v>
      </c>
      <c r="F6988" s="440">
        <v>45992</v>
      </c>
      <c r="G6988">
        <v>28221</v>
      </c>
      <c r="H6988" t="s">
        <v>6124</v>
      </c>
      <c r="I6988" t="s">
        <v>6085</v>
      </c>
      <c r="J6988">
        <v>2</v>
      </c>
      <c r="K6988" t="s">
        <v>5598</v>
      </c>
      <c r="L6988">
        <v>70</v>
      </c>
      <c r="M6988">
        <v>35</v>
      </c>
      <c r="N6988" t="s">
        <v>6479</v>
      </c>
      <c r="O6988" t="s">
        <v>460</v>
      </c>
    </row>
    <row r="6989" spans="1:15" x14ac:dyDescent="0.3">
      <c r="A6989">
        <v>182530</v>
      </c>
      <c r="B6989">
        <v>122</v>
      </c>
      <c r="C6989" t="s">
        <v>552</v>
      </c>
      <c r="D6989" t="s">
        <v>2758</v>
      </c>
      <c r="E6989" t="s">
        <v>4373</v>
      </c>
      <c r="F6989" s="440">
        <v>45992</v>
      </c>
      <c r="G6989">
        <v>28222</v>
      </c>
      <c r="H6989" t="s">
        <v>6125</v>
      </c>
      <c r="I6989" t="s">
        <v>6085</v>
      </c>
      <c r="J6989">
        <v>2</v>
      </c>
      <c r="K6989" t="s">
        <v>5598</v>
      </c>
      <c r="L6989">
        <v>84</v>
      </c>
      <c r="M6989">
        <v>42</v>
      </c>
      <c r="N6989" t="s">
        <v>6479</v>
      </c>
      <c r="O6989" t="s">
        <v>460</v>
      </c>
    </row>
    <row r="6990" spans="1:15" x14ac:dyDescent="0.3">
      <c r="A6990">
        <v>182509</v>
      </c>
      <c r="B6990">
        <v>122</v>
      </c>
      <c r="C6990" t="s">
        <v>552</v>
      </c>
      <c r="D6990" t="s">
        <v>2865</v>
      </c>
      <c r="E6990" t="s">
        <v>4374</v>
      </c>
      <c r="F6990" s="440">
        <v>45996</v>
      </c>
      <c r="G6990">
        <v>27692</v>
      </c>
      <c r="H6990" t="s">
        <v>5895</v>
      </c>
      <c r="I6990" t="s">
        <v>6085</v>
      </c>
      <c r="J6990">
        <v>10</v>
      </c>
      <c r="K6990" t="s">
        <v>5598</v>
      </c>
      <c r="L6990">
        <v>1120</v>
      </c>
      <c r="M6990">
        <v>112</v>
      </c>
      <c r="N6990" t="s">
        <v>6085</v>
      </c>
      <c r="O6990" t="s">
        <v>460</v>
      </c>
    </row>
    <row r="6991" spans="1:15" x14ac:dyDescent="0.3">
      <c r="A6991">
        <v>181596</v>
      </c>
      <c r="B6991">
        <v>122</v>
      </c>
      <c r="C6991" t="s">
        <v>552</v>
      </c>
      <c r="D6991" t="s">
        <v>2754</v>
      </c>
      <c r="E6991" t="s">
        <v>4375</v>
      </c>
      <c r="F6991" s="440">
        <v>45993</v>
      </c>
      <c r="G6991">
        <v>18589</v>
      </c>
      <c r="H6991" t="s">
        <v>5722</v>
      </c>
      <c r="I6991" t="s">
        <v>4764</v>
      </c>
      <c r="J6991">
        <v>35</v>
      </c>
      <c r="K6991" t="s">
        <v>5605</v>
      </c>
      <c r="L6991">
        <v>2411.85</v>
      </c>
      <c r="M6991">
        <v>68.91</v>
      </c>
      <c r="N6991" t="s">
        <v>4764</v>
      </c>
      <c r="O6991" t="s">
        <v>460</v>
      </c>
    </row>
    <row r="6992" spans="1:15" x14ac:dyDescent="0.3">
      <c r="A6992">
        <v>181596</v>
      </c>
      <c r="B6992">
        <v>122</v>
      </c>
      <c r="C6992" t="s">
        <v>552</v>
      </c>
      <c r="D6992" t="s">
        <v>2754</v>
      </c>
      <c r="E6992" t="s">
        <v>4375</v>
      </c>
      <c r="F6992" s="440">
        <v>45993</v>
      </c>
      <c r="G6992">
        <v>17905</v>
      </c>
      <c r="H6992" t="s">
        <v>5817</v>
      </c>
      <c r="I6992" t="s">
        <v>4764</v>
      </c>
      <c r="J6992">
        <v>8</v>
      </c>
      <c r="K6992" t="s">
        <v>5605</v>
      </c>
      <c r="L6992">
        <v>201.84</v>
      </c>
      <c r="M6992">
        <v>25.23</v>
      </c>
      <c r="N6992" t="s">
        <v>4764</v>
      </c>
      <c r="O6992" t="s">
        <v>460</v>
      </c>
    </row>
    <row r="6993" spans="1:15" x14ac:dyDescent="0.3">
      <c r="A6993">
        <v>181596</v>
      </c>
      <c r="B6993">
        <v>122</v>
      </c>
      <c r="C6993" t="s">
        <v>552</v>
      </c>
      <c r="D6993" t="s">
        <v>2754</v>
      </c>
      <c r="E6993" t="s">
        <v>4375</v>
      </c>
      <c r="F6993" s="440">
        <v>45993</v>
      </c>
      <c r="G6993">
        <v>17881</v>
      </c>
      <c r="H6993" t="s">
        <v>5822</v>
      </c>
      <c r="I6993" t="s">
        <v>4764</v>
      </c>
      <c r="J6993">
        <v>8</v>
      </c>
      <c r="K6993" t="s">
        <v>5605</v>
      </c>
      <c r="L6993">
        <v>188.48</v>
      </c>
      <c r="M6993">
        <v>23.56</v>
      </c>
      <c r="N6993" t="s">
        <v>4764</v>
      </c>
      <c r="O6993" t="s">
        <v>460</v>
      </c>
    </row>
    <row r="6994" spans="1:15" x14ac:dyDescent="0.3">
      <c r="A6994">
        <v>181596</v>
      </c>
      <c r="B6994">
        <v>122</v>
      </c>
      <c r="C6994" t="s">
        <v>552</v>
      </c>
      <c r="D6994" t="s">
        <v>2754</v>
      </c>
      <c r="E6994" t="s">
        <v>4375</v>
      </c>
      <c r="F6994" s="440">
        <v>45993</v>
      </c>
      <c r="G6994">
        <v>17886</v>
      </c>
      <c r="H6994" t="s">
        <v>5820</v>
      </c>
      <c r="I6994" t="s">
        <v>4764</v>
      </c>
      <c r="J6994">
        <v>8</v>
      </c>
      <c r="K6994" t="s">
        <v>5605</v>
      </c>
      <c r="L6994">
        <v>185.92</v>
      </c>
      <c r="M6994">
        <v>23.24</v>
      </c>
      <c r="N6994" t="s">
        <v>4764</v>
      </c>
      <c r="O6994" t="s">
        <v>460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6698"/>
  <sheetViews>
    <sheetView workbookViewId="0"/>
  </sheetViews>
  <sheetFormatPr defaultRowHeight="14.4" x14ac:dyDescent="0.3"/>
  <sheetData>
    <row r="1" spans="1:17" x14ac:dyDescent="0.3">
      <c r="A1" t="s">
        <v>5591</v>
      </c>
      <c r="B1" t="s">
        <v>2673</v>
      </c>
      <c r="C1" t="s">
        <v>2674</v>
      </c>
      <c r="D1" t="s">
        <v>5592</v>
      </c>
      <c r="E1" t="s">
        <v>5593</v>
      </c>
      <c r="F1" t="s">
        <v>5594</v>
      </c>
      <c r="G1" t="s">
        <v>6480</v>
      </c>
      <c r="H1" t="s">
        <v>5595</v>
      </c>
      <c r="I1" t="s">
        <v>5596</v>
      </c>
      <c r="J1" t="s">
        <v>6481</v>
      </c>
      <c r="K1" t="s">
        <v>550</v>
      </c>
      <c r="L1" t="s">
        <v>6482</v>
      </c>
      <c r="M1" t="s">
        <v>6483</v>
      </c>
      <c r="N1" t="s">
        <v>6484</v>
      </c>
      <c r="O1" t="s">
        <v>6485</v>
      </c>
      <c r="P1" t="s">
        <v>6486</v>
      </c>
      <c r="Q1" t="s">
        <v>542</v>
      </c>
    </row>
    <row r="2" spans="1:17" x14ac:dyDescent="0.3">
      <c r="A2">
        <v>97861</v>
      </c>
      <c r="B2">
        <v>122</v>
      </c>
      <c r="C2" t="s">
        <v>552</v>
      </c>
      <c r="D2" s="441">
        <v>46204</v>
      </c>
      <c r="E2">
        <v>18353</v>
      </c>
      <c r="F2" t="s">
        <v>5747</v>
      </c>
      <c r="G2">
        <v>3282</v>
      </c>
      <c r="H2">
        <v>131.93</v>
      </c>
      <c r="I2" t="s">
        <v>5601</v>
      </c>
      <c r="J2" t="s">
        <v>4764</v>
      </c>
      <c r="K2" t="s">
        <v>466</v>
      </c>
      <c r="L2">
        <v>138.57</v>
      </c>
      <c r="M2" s="441">
        <v>46197</v>
      </c>
      <c r="N2">
        <v>138.57</v>
      </c>
      <c r="O2">
        <v>138.57</v>
      </c>
      <c r="P2">
        <v>18281.54</v>
      </c>
    </row>
    <row r="3" spans="1:17" x14ac:dyDescent="0.3">
      <c r="A3">
        <v>97863</v>
      </c>
      <c r="B3">
        <v>122</v>
      </c>
      <c r="C3" t="s">
        <v>552</v>
      </c>
      <c r="D3" s="441">
        <v>46204</v>
      </c>
      <c r="E3">
        <v>18179</v>
      </c>
      <c r="F3" t="s">
        <v>5789</v>
      </c>
      <c r="G3">
        <v>3443</v>
      </c>
      <c r="H3">
        <v>108.75</v>
      </c>
      <c r="I3" t="s">
        <v>5601</v>
      </c>
      <c r="J3" t="s">
        <v>4764</v>
      </c>
      <c r="K3" t="s">
        <v>466</v>
      </c>
      <c r="L3">
        <v>0</v>
      </c>
      <c r="M3" s="441">
        <v>46171</v>
      </c>
      <c r="N3">
        <v>116.41</v>
      </c>
      <c r="O3">
        <v>116.4</v>
      </c>
      <c r="P3">
        <v>12659.59</v>
      </c>
    </row>
    <row r="4" spans="1:17" x14ac:dyDescent="0.3">
      <c r="A4">
        <v>97864</v>
      </c>
      <c r="B4">
        <v>122</v>
      </c>
      <c r="C4" t="s">
        <v>552</v>
      </c>
      <c r="D4" s="441">
        <v>46204</v>
      </c>
      <c r="E4">
        <v>26582</v>
      </c>
      <c r="F4" t="s">
        <v>5711</v>
      </c>
      <c r="G4">
        <v>6801</v>
      </c>
      <c r="H4">
        <v>79.55</v>
      </c>
      <c r="I4" t="s">
        <v>5598</v>
      </c>
      <c r="J4" t="s">
        <v>6085</v>
      </c>
      <c r="K4" t="s">
        <v>466</v>
      </c>
      <c r="L4">
        <v>134.01</v>
      </c>
      <c r="M4" s="441">
        <v>46202</v>
      </c>
      <c r="N4">
        <v>134</v>
      </c>
      <c r="O4">
        <v>134</v>
      </c>
      <c r="P4">
        <v>10660.5</v>
      </c>
    </row>
    <row r="5" spans="1:17" x14ac:dyDescent="0.3">
      <c r="A5">
        <v>97865</v>
      </c>
      <c r="B5">
        <v>122</v>
      </c>
      <c r="C5" t="s">
        <v>552</v>
      </c>
      <c r="D5" s="441">
        <v>46204</v>
      </c>
      <c r="E5">
        <v>18099</v>
      </c>
      <c r="F5" t="s">
        <v>5810</v>
      </c>
      <c r="G5">
        <v>3511</v>
      </c>
      <c r="H5">
        <v>46.97</v>
      </c>
      <c r="I5" t="s">
        <v>5601</v>
      </c>
      <c r="J5" t="s">
        <v>4764</v>
      </c>
      <c r="K5" t="s">
        <v>466</v>
      </c>
      <c r="L5">
        <v>0</v>
      </c>
      <c r="M5" s="441">
        <v>46171</v>
      </c>
      <c r="N5">
        <v>217.2</v>
      </c>
      <c r="O5">
        <v>217.2</v>
      </c>
      <c r="P5">
        <v>10201.879999999999</v>
      </c>
    </row>
    <row r="6" spans="1:17" x14ac:dyDescent="0.3">
      <c r="A6">
        <v>97866</v>
      </c>
      <c r="B6">
        <v>122</v>
      </c>
      <c r="C6" t="s">
        <v>552</v>
      </c>
      <c r="D6" s="441">
        <v>46204</v>
      </c>
      <c r="E6">
        <v>18119</v>
      </c>
      <c r="F6" t="s">
        <v>5802</v>
      </c>
      <c r="G6">
        <v>3494</v>
      </c>
      <c r="H6">
        <v>49.39</v>
      </c>
      <c r="I6" t="s">
        <v>5601</v>
      </c>
      <c r="J6" t="s">
        <v>4764</v>
      </c>
      <c r="K6" t="s">
        <v>466</v>
      </c>
      <c r="L6">
        <v>0</v>
      </c>
      <c r="M6" s="441">
        <v>46171</v>
      </c>
      <c r="N6">
        <v>166.62</v>
      </c>
      <c r="O6">
        <v>166.62</v>
      </c>
      <c r="P6">
        <v>8229.36</v>
      </c>
    </row>
    <row r="7" spans="1:17" x14ac:dyDescent="0.3">
      <c r="A7">
        <v>97867</v>
      </c>
      <c r="B7">
        <v>122</v>
      </c>
      <c r="C7" t="s">
        <v>552</v>
      </c>
      <c r="D7" s="441">
        <v>46204</v>
      </c>
      <c r="E7">
        <v>18359</v>
      </c>
      <c r="F7" t="s">
        <v>5746</v>
      </c>
      <c r="G7">
        <v>3278</v>
      </c>
      <c r="H7">
        <v>85.01</v>
      </c>
      <c r="I7" t="s">
        <v>5601</v>
      </c>
      <c r="J7" t="s">
        <v>4764</v>
      </c>
      <c r="K7" t="s">
        <v>466</v>
      </c>
      <c r="L7">
        <v>0</v>
      </c>
      <c r="M7" s="441">
        <v>46171</v>
      </c>
      <c r="N7">
        <v>88.9</v>
      </c>
      <c r="O7">
        <v>88.9</v>
      </c>
      <c r="P7">
        <v>7557.39</v>
      </c>
    </row>
    <row r="8" spans="1:17" x14ac:dyDescent="0.3">
      <c r="A8">
        <v>97868</v>
      </c>
      <c r="B8">
        <v>122</v>
      </c>
      <c r="C8" t="s">
        <v>552</v>
      </c>
      <c r="D8" s="441">
        <v>46204</v>
      </c>
      <c r="E8">
        <v>18242</v>
      </c>
      <c r="F8" t="s">
        <v>5771</v>
      </c>
      <c r="G8">
        <v>3386</v>
      </c>
      <c r="H8">
        <v>32.44</v>
      </c>
      <c r="I8" t="s">
        <v>5601</v>
      </c>
      <c r="J8" t="s">
        <v>4764</v>
      </c>
      <c r="K8" t="s">
        <v>466</v>
      </c>
      <c r="L8">
        <v>212.85</v>
      </c>
      <c r="M8" s="441">
        <v>46174</v>
      </c>
      <c r="N8">
        <v>212.85</v>
      </c>
      <c r="O8">
        <v>213.09</v>
      </c>
      <c r="P8">
        <v>6904.85</v>
      </c>
    </row>
    <row r="9" spans="1:17" x14ac:dyDescent="0.3">
      <c r="A9">
        <v>97869</v>
      </c>
      <c r="B9">
        <v>122</v>
      </c>
      <c r="C9" t="s">
        <v>552</v>
      </c>
      <c r="D9" s="441">
        <v>46204</v>
      </c>
      <c r="E9">
        <v>18118</v>
      </c>
      <c r="F9" t="s">
        <v>5803</v>
      </c>
      <c r="G9">
        <v>3495</v>
      </c>
      <c r="H9">
        <v>5</v>
      </c>
      <c r="I9" t="s">
        <v>5601</v>
      </c>
      <c r="J9" t="s">
        <v>4764</v>
      </c>
      <c r="K9" t="s">
        <v>466</v>
      </c>
      <c r="L9">
        <v>0</v>
      </c>
      <c r="M9" s="441">
        <v>46072</v>
      </c>
      <c r="N9">
        <v>1356.9</v>
      </c>
      <c r="O9">
        <v>1335.9</v>
      </c>
      <c r="P9">
        <v>6784.5</v>
      </c>
    </row>
    <row r="10" spans="1:17" x14ac:dyDescent="0.3">
      <c r="A10">
        <v>97871</v>
      </c>
      <c r="B10">
        <v>122</v>
      </c>
      <c r="C10" t="s">
        <v>552</v>
      </c>
      <c r="D10" s="441">
        <v>46204</v>
      </c>
      <c r="E10">
        <v>25507</v>
      </c>
      <c r="F10" t="s">
        <v>5772</v>
      </c>
      <c r="G10">
        <v>6143</v>
      </c>
      <c r="H10">
        <v>19.100000000000001</v>
      </c>
      <c r="I10" t="s">
        <v>5601</v>
      </c>
      <c r="J10" t="s">
        <v>4764</v>
      </c>
      <c r="K10" t="s">
        <v>466</v>
      </c>
      <c r="L10">
        <v>0</v>
      </c>
      <c r="M10" s="441">
        <v>46171</v>
      </c>
      <c r="N10">
        <v>241.79</v>
      </c>
      <c r="O10">
        <v>241.79</v>
      </c>
      <c r="P10">
        <v>4618.1899999999996</v>
      </c>
    </row>
    <row r="11" spans="1:17" x14ac:dyDescent="0.3">
      <c r="A11">
        <v>97873</v>
      </c>
      <c r="B11">
        <v>122</v>
      </c>
      <c r="C11" t="s">
        <v>552</v>
      </c>
      <c r="D11" s="441">
        <v>46204</v>
      </c>
      <c r="E11">
        <v>28818</v>
      </c>
      <c r="F11" t="s">
        <v>5990</v>
      </c>
      <c r="G11">
        <v>8796</v>
      </c>
      <c r="H11">
        <v>8</v>
      </c>
      <c r="I11" t="s">
        <v>5613</v>
      </c>
      <c r="J11" t="s">
        <v>4764</v>
      </c>
      <c r="K11" t="s">
        <v>466</v>
      </c>
      <c r="L11">
        <v>0</v>
      </c>
      <c r="M11" s="441">
        <v>46073</v>
      </c>
      <c r="N11">
        <v>546.37</v>
      </c>
      <c r="O11">
        <v>546.37</v>
      </c>
      <c r="P11">
        <v>4370.96</v>
      </c>
    </row>
    <row r="12" spans="1:17" x14ac:dyDescent="0.3">
      <c r="A12">
        <v>97874</v>
      </c>
      <c r="B12">
        <v>122</v>
      </c>
      <c r="C12" t="s">
        <v>552</v>
      </c>
      <c r="D12" s="441">
        <v>46204</v>
      </c>
      <c r="E12">
        <v>18157</v>
      </c>
      <c r="F12" t="s">
        <v>5793</v>
      </c>
      <c r="G12">
        <v>3463</v>
      </c>
      <c r="H12">
        <v>21.27</v>
      </c>
      <c r="I12" t="s">
        <v>5601</v>
      </c>
      <c r="J12" t="s">
        <v>4764</v>
      </c>
      <c r="K12" t="s">
        <v>466</v>
      </c>
      <c r="L12">
        <v>0</v>
      </c>
      <c r="M12" s="441">
        <v>46126</v>
      </c>
      <c r="N12">
        <v>197.42</v>
      </c>
      <c r="O12">
        <v>207.7</v>
      </c>
      <c r="P12">
        <v>4199.12</v>
      </c>
    </row>
    <row r="13" spans="1:17" x14ac:dyDescent="0.3">
      <c r="A13">
        <v>97875</v>
      </c>
      <c r="B13">
        <v>122</v>
      </c>
      <c r="C13" t="s">
        <v>552</v>
      </c>
      <c r="D13" s="441">
        <v>46204</v>
      </c>
      <c r="E13">
        <v>28479</v>
      </c>
      <c r="F13" t="s">
        <v>5959</v>
      </c>
      <c r="G13">
        <v>8444</v>
      </c>
      <c r="H13">
        <v>49.96</v>
      </c>
      <c r="I13" t="s">
        <v>5598</v>
      </c>
      <c r="J13" t="s">
        <v>6085</v>
      </c>
      <c r="K13" t="s">
        <v>466</v>
      </c>
      <c r="L13">
        <v>81</v>
      </c>
      <c r="M13" s="441">
        <v>46195</v>
      </c>
      <c r="N13">
        <v>81</v>
      </c>
      <c r="O13">
        <v>81</v>
      </c>
      <c r="P13">
        <v>4046.76</v>
      </c>
    </row>
    <row r="14" spans="1:17" x14ac:dyDescent="0.3">
      <c r="A14">
        <v>97877</v>
      </c>
      <c r="B14">
        <v>122</v>
      </c>
      <c r="C14" t="s">
        <v>552</v>
      </c>
      <c r="D14" s="441">
        <v>46204</v>
      </c>
      <c r="E14">
        <v>21945</v>
      </c>
      <c r="F14" t="s">
        <v>5828</v>
      </c>
      <c r="G14">
        <v>3748</v>
      </c>
      <c r="H14">
        <v>80.48</v>
      </c>
      <c r="I14" t="s">
        <v>5615</v>
      </c>
      <c r="J14" t="s">
        <v>4764</v>
      </c>
      <c r="K14" t="s">
        <v>466</v>
      </c>
      <c r="L14">
        <v>39.65</v>
      </c>
      <c r="M14" s="441">
        <v>46182</v>
      </c>
      <c r="N14">
        <v>39.65</v>
      </c>
      <c r="O14">
        <v>39.65</v>
      </c>
      <c r="P14">
        <v>3191.03</v>
      </c>
    </row>
    <row r="15" spans="1:17" x14ac:dyDescent="0.3">
      <c r="A15">
        <v>97878</v>
      </c>
      <c r="B15">
        <v>122</v>
      </c>
      <c r="C15" t="s">
        <v>552</v>
      </c>
      <c r="D15" s="441">
        <v>46204</v>
      </c>
      <c r="E15">
        <v>28955</v>
      </c>
      <c r="F15" t="s">
        <v>6037</v>
      </c>
      <c r="G15">
        <v>3636</v>
      </c>
      <c r="H15">
        <v>77.16</v>
      </c>
      <c r="I15" t="s">
        <v>5605</v>
      </c>
      <c r="J15" t="s">
        <v>4764</v>
      </c>
      <c r="K15" t="s">
        <v>466</v>
      </c>
      <c r="L15">
        <v>41.04</v>
      </c>
      <c r="M15" s="441">
        <v>46189</v>
      </c>
      <c r="N15">
        <v>41.04</v>
      </c>
      <c r="O15">
        <v>41.03</v>
      </c>
      <c r="P15">
        <v>3166.65</v>
      </c>
    </row>
    <row r="16" spans="1:17" x14ac:dyDescent="0.3">
      <c r="A16">
        <v>97879</v>
      </c>
      <c r="B16">
        <v>122</v>
      </c>
      <c r="C16" t="s">
        <v>552</v>
      </c>
      <c r="D16" s="441">
        <v>46204</v>
      </c>
      <c r="E16">
        <v>18097</v>
      </c>
      <c r="F16" t="s">
        <v>5811</v>
      </c>
      <c r="G16">
        <v>3513</v>
      </c>
      <c r="H16">
        <v>7.6</v>
      </c>
      <c r="I16" t="s">
        <v>5601</v>
      </c>
      <c r="J16" t="s">
        <v>4764</v>
      </c>
      <c r="K16" t="s">
        <v>466</v>
      </c>
      <c r="L16">
        <v>0</v>
      </c>
      <c r="M16" s="441">
        <v>46072</v>
      </c>
      <c r="N16">
        <v>413.3</v>
      </c>
      <c r="O16">
        <v>469.4</v>
      </c>
      <c r="P16">
        <v>3141.08</v>
      </c>
    </row>
    <row r="17" spans="1:16" x14ac:dyDescent="0.3">
      <c r="A17">
        <v>97880</v>
      </c>
      <c r="B17">
        <v>122</v>
      </c>
      <c r="C17" t="s">
        <v>552</v>
      </c>
      <c r="D17" s="441">
        <v>46204</v>
      </c>
      <c r="E17">
        <v>18113</v>
      </c>
      <c r="F17" t="s">
        <v>5806</v>
      </c>
      <c r="G17">
        <v>3499</v>
      </c>
      <c r="H17">
        <v>6.4</v>
      </c>
      <c r="I17" t="s">
        <v>5601</v>
      </c>
      <c r="J17" t="s">
        <v>4764</v>
      </c>
      <c r="K17" t="s">
        <v>466</v>
      </c>
      <c r="L17">
        <v>0</v>
      </c>
      <c r="M17" s="441">
        <v>46072</v>
      </c>
      <c r="N17">
        <v>472.8</v>
      </c>
      <c r="O17">
        <v>489.9</v>
      </c>
      <c r="P17">
        <v>3025.92</v>
      </c>
    </row>
    <row r="18" spans="1:16" x14ac:dyDescent="0.3">
      <c r="A18">
        <v>97881</v>
      </c>
      <c r="B18">
        <v>122</v>
      </c>
      <c r="C18" t="s">
        <v>552</v>
      </c>
      <c r="D18" s="441">
        <v>46204</v>
      </c>
      <c r="E18">
        <v>18392</v>
      </c>
      <c r="F18" t="s">
        <v>5740</v>
      </c>
      <c r="G18">
        <v>3248</v>
      </c>
      <c r="H18">
        <v>3.69</v>
      </c>
      <c r="I18" t="s">
        <v>5613</v>
      </c>
      <c r="J18" t="s">
        <v>4764</v>
      </c>
      <c r="K18" t="s">
        <v>466</v>
      </c>
      <c r="L18">
        <v>0</v>
      </c>
      <c r="N18">
        <v>0</v>
      </c>
      <c r="O18">
        <v>0</v>
      </c>
      <c r="P18">
        <v>2952</v>
      </c>
    </row>
    <row r="19" spans="1:16" x14ac:dyDescent="0.3">
      <c r="A19">
        <v>97882</v>
      </c>
      <c r="B19">
        <v>122</v>
      </c>
      <c r="C19" t="s">
        <v>552</v>
      </c>
      <c r="D19" s="441">
        <v>46204</v>
      </c>
      <c r="E19">
        <v>24552</v>
      </c>
      <c r="F19" t="s">
        <v>5812</v>
      </c>
      <c r="G19">
        <v>5669</v>
      </c>
      <c r="H19">
        <v>77.459999999999994</v>
      </c>
      <c r="I19" t="s">
        <v>5601</v>
      </c>
      <c r="J19" t="s">
        <v>4764</v>
      </c>
      <c r="K19" t="s">
        <v>466</v>
      </c>
      <c r="L19">
        <v>36.5</v>
      </c>
      <c r="M19" s="441">
        <v>46197</v>
      </c>
      <c r="N19">
        <v>36.5</v>
      </c>
      <c r="O19">
        <v>38</v>
      </c>
      <c r="P19">
        <v>2827.29</v>
      </c>
    </row>
    <row r="20" spans="1:16" x14ac:dyDescent="0.3">
      <c r="A20">
        <v>97885</v>
      </c>
      <c r="B20">
        <v>122</v>
      </c>
      <c r="C20" t="s">
        <v>552</v>
      </c>
      <c r="D20" s="441">
        <v>46204</v>
      </c>
      <c r="E20">
        <v>17713</v>
      </c>
      <c r="F20" t="s">
        <v>5879</v>
      </c>
      <c r="G20">
        <v>3823</v>
      </c>
      <c r="H20">
        <v>26</v>
      </c>
      <c r="I20" t="s">
        <v>5601</v>
      </c>
      <c r="J20" t="s">
        <v>4764</v>
      </c>
      <c r="K20" t="s">
        <v>466</v>
      </c>
      <c r="L20">
        <v>107.25</v>
      </c>
      <c r="M20" s="441">
        <v>46188</v>
      </c>
      <c r="N20">
        <v>107.25</v>
      </c>
      <c r="O20">
        <v>47.45</v>
      </c>
      <c r="P20">
        <v>2788.5</v>
      </c>
    </row>
    <row r="21" spans="1:16" x14ac:dyDescent="0.3">
      <c r="A21">
        <v>97884</v>
      </c>
      <c r="B21">
        <v>122</v>
      </c>
      <c r="C21" t="s">
        <v>552</v>
      </c>
      <c r="D21" s="441">
        <v>46204</v>
      </c>
      <c r="E21">
        <v>18306</v>
      </c>
      <c r="F21" t="s">
        <v>5759</v>
      </c>
      <c r="G21">
        <v>3327</v>
      </c>
      <c r="H21">
        <v>11.76</v>
      </c>
      <c r="I21" t="s">
        <v>5601</v>
      </c>
      <c r="J21" t="s">
        <v>4764</v>
      </c>
      <c r="K21" t="s">
        <v>466</v>
      </c>
      <c r="L21">
        <v>0</v>
      </c>
      <c r="M21" s="441">
        <v>45980</v>
      </c>
      <c r="N21">
        <v>228.8</v>
      </c>
      <c r="O21">
        <v>232.9</v>
      </c>
      <c r="P21">
        <v>2690.69</v>
      </c>
    </row>
    <row r="22" spans="1:16" x14ac:dyDescent="0.3">
      <c r="A22">
        <v>97886</v>
      </c>
      <c r="B22">
        <v>122</v>
      </c>
      <c r="C22" t="s">
        <v>552</v>
      </c>
      <c r="D22" s="441">
        <v>46204</v>
      </c>
      <c r="E22">
        <v>17710</v>
      </c>
      <c r="F22" t="s">
        <v>5833</v>
      </c>
      <c r="G22">
        <v>3824</v>
      </c>
      <c r="H22">
        <v>67.05</v>
      </c>
      <c r="I22" t="s">
        <v>5601</v>
      </c>
      <c r="J22" t="s">
        <v>4764</v>
      </c>
      <c r="K22" t="s">
        <v>466</v>
      </c>
      <c r="L22">
        <v>39.65</v>
      </c>
      <c r="M22" s="441">
        <v>46182</v>
      </c>
      <c r="N22">
        <v>39.65</v>
      </c>
      <c r="O22">
        <v>39.65</v>
      </c>
      <c r="P22">
        <v>2658.53</v>
      </c>
    </row>
    <row r="23" spans="1:16" x14ac:dyDescent="0.3">
      <c r="A23">
        <v>97887</v>
      </c>
      <c r="B23">
        <v>122</v>
      </c>
      <c r="C23" t="s">
        <v>552</v>
      </c>
      <c r="D23" s="441">
        <v>46204</v>
      </c>
      <c r="E23">
        <v>18589</v>
      </c>
      <c r="F23" t="s">
        <v>5722</v>
      </c>
      <c r="G23">
        <v>3103</v>
      </c>
      <c r="H23">
        <v>34.119999999999997</v>
      </c>
      <c r="I23" t="s">
        <v>5605</v>
      </c>
      <c r="J23" t="s">
        <v>4764</v>
      </c>
      <c r="K23" t="s">
        <v>466</v>
      </c>
      <c r="L23">
        <v>67.14</v>
      </c>
      <c r="M23" s="441">
        <v>46203</v>
      </c>
      <c r="N23">
        <v>66.28</v>
      </c>
      <c r="O23">
        <v>69.040000000000006</v>
      </c>
      <c r="P23">
        <v>2290.8200000000002</v>
      </c>
    </row>
    <row r="24" spans="1:16" x14ac:dyDescent="0.3">
      <c r="A24">
        <v>98174</v>
      </c>
      <c r="B24">
        <v>122</v>
      </c>
      <c r="C24" t="s">
        <v>552</v>
      </c>
      <c r="D24" s="441">
        <v>46204</v>
      </c>
      <c r="E24">
        <v>19291</v>
      </c>
      <c r="F24" t="s">
        <v>6067</v>
      </c>
      <c r="G24">
        <v>2775</v>
      </c>
      <c r="H24">
        <v>37.5</v>
      </c>
      <c r="I24" t="s">
        <v>5598</v>
      </c>
      <c r="J24" t="s">
        <v>6085</v>
      </c>
      <c r="K24" t="s">
        <v>466</v>
      </c>
      <c r="L24">
        <v>59.99</v>
      </c>
      <c r="M24" s="441">
        <v>46188</v>
      </c>
      <c r="N24">
        <v>59.99</v>
      </c>
      <c r="O24">
        <v>59.98</v>
      </c>
      <c r="P24">
        <v>2249.62</v>
      </c>
    </row>
    <row r="25" spans="1:16" x14ac:dyDescent="0.3">
      <c r="A25">
        <v>97888</v>
      </c>
      <c r="B25">
        <v>122</v>
      </c>
      <c r="C25" t="s">
        <v>552</v>
      </c>
      <c r="D25" s="441">
        <v>46204</v>
      </c>
      <c r="E25">
        <v>28954</v>
      </c>
      <c r="F25" t="s">
        <v>6038</v>
      </c>
      <c r="G25">
        <v>3636</v>
      </c>
      <c r="H25">
        <v>49.75</v>
      </c>
      <c r="I25" t="s">
        <v>5605</v>
      </c>
      <c r="J25" t="s">
        <v>4764</v>
      </c>
      <c r="K25" t="s">
        <v>466</v>
      </c>
      <c r="L25">
        <v>45.15</v>
      </c>
      <c r="M25" s="441">
        <v>46189</v>
      </c>
      <c r="N25">
        <v>45.15</v>
      </c>
      <c r="O25">
        <v>45.15</v>
      </c>
      <c r="P25">
        <v>2246.21</v>
      </c>
    </row>
    <row r="26" spans="1:16" x14ac:dyDescent="0.3">
      <c r="A26">
        <v>97889</v>
      </c>
      <c r="B26">
        <v>122</v>
      </c>
      <c r="C26" t="s">
        <v>552</v>
      </c>
      <c r="D26" s="441">
        <v>46204</v>
      </c>
      <c r="E26">
        <v>26014</v>
      </c>
      <c r="F26" t="s">
        <v>6006</v>
      </c>
      <c r="G26">
        <v>3130</v>
      </c>
      <c r="H26">
        <v>5.9</v>
      </c>
      <c r="I26" t="s">
        <v>5601</v>
      </c>
      <c r="J26" t="s">
        <v>4764</v>
      </c>
      <c r="K26" t="s">
        <v>466</v>
      </c>
      <c r="L26">
        <v>375.8</v>
      </c>
      <c r="M26" s="441">
        <v>46182</v>
      </c>
      <c r="N26">
        <v>375.8</v>
      </c>
      <c r="O26">
        <v>375.8</v>
      </c>
      <c r="P26">
        <v>2217.2199999999998</v>
      </c>
    </row>
    <row r="27" spans="1:16" x14ac:dyDescent="0.3">
      <c r="A27">
        <v>98180</v>
      </c>
      <c r="B27">
        <v>122</v>
      </c>
      <c r="C27" t="s">
        <v>552</v>
      </c>
      <c r="D27" s="441">
        <v>46204</v>
      </c>
      <c r="E27">
        <v>25040</v>
      </c>
      <c r="F27" t="s">
        <v>5832</v>
      </c>
      <c r="G27">
        <v>5875</v>
      </c>
      <c r="H27">
        <v>20</v>
      </c>
      <c r="I27" t="s">
        <v>5601</v>
      </c>
      <c r="J27" t="s">
        <v>4764</v>
      </c>
      <c r="K27" t="s">
        <v>466</v>
      </c>
      <c r="L27">
        <v>107.52</v>
      </c>
      <c r="M27" s="441">
        <v>46202</v>
      </c>
      <c r="N27">
        <v>107.52</v>
      </c>
      <c r="O27">
        <v>107.52</v>
      </c>
      <c r="P27">
        <v>2150.4</v>
      </c>
    </row>
    <row r="28" spans="1:16" x14ac:dyDescent="0.3">
      <c r="A28">
        <v>98008</v>
      </c>
      <c r="B28">
        <v>122</v>
      </c>
      <c r="C28" t="s">
        <v>552</v>
      </c>
      <c r="D28" s="441">
        <v>46204</v>
      </c>
      <c r="E28">
        <v>29903</v>
      </c>
      <c r="F28" t="s">
        <v>6048</v>
      </c>
      <c r="G28">
        <v>9843</v>
      </c>
      <c r="H28">
        <v>33</v>
      </c>
      <c r="I28" t="s">
        <v>5613</v>
      </c>
      <c r="J28" t="s">
        <v>6085</v>
      </c>
      <c r="K28" t="s">
        <v>466</v>
      </c>
      <c r="L28">
        <v>64.8</v>
      </c>
      <c r="M28" s="441">
        <v>46203</v>
      </c>
      <c r="N28">
        <v>64.8</v>
      </c>
      <c r="O28">
        <v>9.9700000000000006</v>
      </c>
      <c r="P28">
        <v>2138.4</v>
      </c>
    </row>
    <row r="29" spans="1:16" x14ac:dyDescent="0.3">
      <c r="A29">
        <v>97890</v>
      </c>
      <c r="B29">
        <v>122</v>
      </c>
      <c r="C29" t="s">
        <v>552</v>
      </c>
      <c r="D29" s="441">
        <v>46204</v>
      </c>
      <c r="E29">
        <v>18017</v>
      </c>
      <c r="F29" t="s">
        <v>5863</v>
      </c>
      <c r="G29">
        <v>3580</v>
      </c>
      <c r="H29">
        <v>13</v>
      </c>
      <c r="I29" t="s">
        <v>5601</v>
      </c>
      <c r="J29" t="s">
        <v>4764</v>
      </c>
      <c r="K29" t="s">
        <v>466</v>
      </c>
      <c r="L29">
        <v>0</v>
      </c>
      <c r="M29" s="441">
        <v>46160</v>
      </c>
      <c r="N29">
        <v>144.30000000000001</v>
      </c>
      <c r="O29">
        <v>144.30000000000001</v>
      </c>
      <c r="P29">
        <v>1875.9</v>
      </c>
    </row>
    <row r="30" spans="1:16" x14ac:dyDescent="0.3">
      <c r="A30">
        <v>97891</v>
      </c>
      <c r="B30">
        <v>122</v>
      </c>
      <c r="C30" t="s">
        <v>552</v>
      </c>
      <c r="D30" s="441">
        <v>46204</v>
      </c>
      <c r="E30">
        <v>18143</v>
      </c>
      <c r="F30" t="s">
        <v>5797</v>
      </c>
      <c r="G30">
        <v>3474</v>
      </c>
      <c r="H30">
        <v>2.52</v>
      </c>
      <c r="I30" t="s">
        <v>5601</v>
      </c>
      <c r="J30" t="s">
        <v>4764</v>
      </c>
      <c r="K30" t="s">
        <v>466</v>
      </c>
      <c r="L30">
        <v>0</v>
      </c>
      <c r="N30">
        <v>0</v>
      </c>
      <c r="O30">
        <v>699</v>
      </c>
      <c r="P30">
        <v>1847.66</v>
      </c>
    </row>
    <row r="31" spans="1:16" x14ac:dyDescent="0.3">
      <c r="A31">
        <v>98178</v>
      </c>
      <c r="B31">
        <v>122</v>
      </c>
      <c r="C31" t="s">
        <v>552</v>
      </c>
      <c r="D31" s="441">
        <v>46204</v>
      </c>
      <c r="E31">
        <v>18586</v>
      </c>
      <c r="F31" t="s">
        <v>6013</v>
      </c>
      <c r="G31">
        <v>3104</v>
      </c>
      <c r="H31">
        <v>16.54</v>
      </c>
      <c r="I31" t="s">
        <v>5605</v>
      </c>
      <c r="J31" t="s">
        <v>4764</v>
      </c>
      <c r="K31" t="s">
        <v>466</v>
      </c>
      <c r="L31">
        <v>107.55</v>
      </c>
      <c r="M31" s="441">
        <v>46186</v>
      </c>
      <c r="N31">
        <v>107.55</v>
      </c>
      <c r="O31">
        <v>132.04</v>
      </c>
      <c r="P31">
        <v>1778.88</v>
      </c>
    </row>
    <row r="32" spans="1:16" x14ac:dyDescent="0.3">
      <c r="A32">
        <v>97894</v>
      </c>
      <c r="B32">
        <v>122</v>
      </c>
      <c r="C32" t="s">
        <v>552</v>
      </c>
      <c r="D32" s="441">
        <v>46204</v>
      </c>
      <c r="E32">
        <v>18186</v>
      </c>
      <c r="F32" t="s">
        <v>5787</v>
      </c>
      <c r="G32">
        <v>3437</v>
      </c>
      <c r="H32">
        <v>8.9</v>
      </c>
      <c r="I32" t="s">
        <v>5601</v>
      </c>
      <c r="J32" t="s">
        <v>4764</v>
      </c>
      <c r="K32" t="s">
        <v>466</v>
      </c>
      <c r="L32">
        <v>0</v>
      </c>
      <c r="N32">
        <v>0</v>
      </c>
      <c r="O32">
        <v>168.49</v>
      </c>
      <c r="P32">
        <v>1663.5</v>
      </c>
    </row>
    <row r="33" spans="1:16" x14ac:dyDescent="0.3">
      <c r="A33">
        <v>98130</v>
      </c>
      <c r="B33">
        <v>122</v>
      </c>
      <c r="C33" t="s">
        <v>552</v>
      </c>
      <c r="D33" s="441">
        <v>46204</v>
      </c>
      <c r="E33">
        <v>24172</v>
      </c>
      <c r="F33" t="s">
        <v>6052</v>
      </c>
      <c r="G33">
        <v>2103</v>
      </c>
      <c r="H33">
        <v>21</v>
      </c>
      <c r="I33" t="s">
        <v>5598</v>
      </c>
      <c r="J33" t="s">
        <v>6085</v>
      </c>
      <c r="K33" t="s">
        <v>466</v>
      </c>
      <c r="L33">
        <v>76.2</v>
      </c>
      <c r="M33" s="441">
        <v>46189</v>
      </c>
      <c r="N33">
        <v>76.2</v>
      </c>
      <c r="O33">
        <v>76.2</v>
      </c>
      <c r="P33">
        <v>1600.2</v>
      </c>
    </row>
    <row r="34" spans="1:16" x14ac:dyDescent="0.3">
      <c r="A34">
        <v>97895</v>
      </c>
      <c r="B34">
        <v>122</v>
      </c>
      <c r="C34" t="s">
        <v>552</v>
      </c>
      <c r="D34" s="441">
        <v>46204</v>
      </c>
      <c r="E34">
        <v>18202</v>
      </c>
      <c r="F34" t="s">
        <v>5780</v>
      </c>
      <c r="G34">
        <v>3424</v>
      </c>
      <c r="H34">
        <v>9.17</v>
      </c>
      <c r="I34" t="s">
        <v>5601</v>
      </c>
      <c r="J34" t="s">
        <v>4764</v>
      </c>
      <c r="K34" t="s">
        <v>466</v>
      </c>
      <c r="L34">
        <v>0</v>
      </c>
      <c r="M34" s="441">
        <v>46147</v>
      </c>
      <c r="N34">
        <v>168.06</v>
      </c>
      <c r="O34">
        <v>168.06</v>
      </c>
      <c r="P34">
        <v>1541.11</v>
      </c>
    </row>
    <row r="35" spans="1:16" x14ac:dyDescent="0.3">
      <c r="A35">
        <v>97896</v>
      </c>
      <c r="B35">
        <v>122</v>
      </c>
      <c r="C35" t="s">
        <v>552</v>
      </c>
      <c r="D35" s="441">
        <v>46204</v>
      </c>
      <c r="E35">
        <v>18051</v>
      </c>
      <c r="F35" t="s">
        <v>5871</v>
      </c>
      <c r="G35">
        <v>3552</v>
      </c>
      <c r="H35">
        <v>4</v>
      </c>
      <c r="I35" t="s">
        <v>5601</v>
      </c>
      <c r="J35" t="s">
        <v>4764</v>
      </c>
      <c r="K35" t="s">
        <v>466</v>
      </c>
      <c r="L35">
        <v>0</v>
      </c>
      <c r="M35" s="441">
        <v>45902</v>
      </c>
      <c r="N35">
        <v>375</v>
      </c>
      <c r="O35">
        <v>447.2</v>
      </c>
      <c r="P35">
        <v>1500</v>
      </c>
    </row>
    <row r="36" spans="1:16" x14ac:dyDescent="0.3">
      <c r="A36">
        <v>98189</v>
      </c>
      <c r="B36">
        <v>122</v>
      </c>
      <c r="C36" t="s">
        <v>552</v>
      </c>
      <c r="D36" s="441">
        <v>46204</v>
      </c>
      <c r="E36">
        <v>29182</v>
      </c>
      <c r="F36" t="s">
        <v>6073</v>
      </c>
      <c r="G36">
        <v>9129</v>
      </c>
      <c r="H36">
        <v>10</v>
      </c>
      <c r="I36" t="s">
        <v>5613</v>
      </c>
      <c r="J36" t="s">
        <v>6097</v>
      </c>
      <c r="K36" t="s">
        <v>466</v>
      </c>
      <c r="L36">
        <v>0</v>
      </c>
      <c r="M36" s="441">
        <v>46141</v>
      </c>
      <c r="N36">
        <v>148.63999999999999</v>
      </c>
      <c r="O36">
        <v>148.63999999999999</v>
      </c>
      <c r="P36">
        <v>1486.4</v>
      </c>
    </row>
    <row r="37" spans="1:16" x14ac:dyDescent="0.3">
      <c r="A37">
        <v>97897</v>
      </c>
      <c r="B37">
        <v>122</v>
      </c>
      <c r="C37" t="s">
        <v>552</v>
      </c>
      <c r="D37" s="441">
        <v>46204</v>
      </c>
      <c r="E37">
        <v>25128</v>
      </c>
      <c r="F37" t="s">
        <v>5897</v>
      </c>
      <c r="G37">
        <v>5908</v>
      </c>
      <c r="H37">
        <v>35.200000000000003</v>
      </c>
      <c r="I37" t="s">
        <v>5598</v>
      </c>
      <c r="J37" t="s">
        <v>6085</v>
      </c>
      <c r="K37" t="s">
        <v>466</v>
      </c>
      <c r="L37">
        <v>40.74</v>
      </c>
      <c r="M37" s="441">
        <v>46203</v>
      </c>
      <c r="N37">
        <v>39.9</v>
      </c>
      <c r="O37">
        <v>39.9</v>
      </c>
      <c r="P37">
        <v>1434.05</v>
      </c>
    </row>
    <row r="38" spans="1:16" x14ac:dyDescent="0.3">
      <c r="A38">
        <v>98195</v>
      </c>
      <c r="B38">
        <v>122</v>
      </c>
      <c r="C38" t="s">
        <v>552</v>
      </c>
      <c r="D38" s="441">
        <v>46204</v>
      </c>
      <c r="E38">
        <v>25630</v>
      </c>
      <c r="F38" t="s">
        <v>5754</v>
      </c>
      <c r="G38">
        <v>6202</v>
      </c>
      <c r="H38">
        <v>4</v>
      </c>
      <c r="I38" t="s">
        <v>5601</v>
      </c>
      <c r="J38" t="s">
        <v>4764</v>
      </c>
      <c r="K38" t="s">
        <v>466</v>
      </c>
      <c r="L38">
        <v>0</v>
      </c>
      <c r="M38" s="441">
        <v>46147</v>
      </c>
      <c r="N38">
        <v>348.1</v>
      </c>
      <c r="O38">
        <v>348.1</v>
      </c>
      <c r="P38">
        <v>1392.4</v>
      </c>
    </row>
    <row r="39" spans="1:16" x14ac:dyDescent="0.3">
      <c r="A39">
        <v>97892</v>
      </c>
      <c r="B39">
        <v>122</v>
      </c>
      <c r="C39" t="s">
        <v>552</v>
      </c>
      <c r="D39" s="441">
        <v>46204</v>
      </c>
      <c r="E39">
        <v>24123</v>
      </c>
      <c r="F39" t="s">
        <v>5632</v>
      </c>
      <c r="G39">
        <v>2237</v>
      </c>
      <c r="H39">
        <v>17</v>
      </c>
      <c r="I39" t="s">
        <v>5605</v>
      </c>
      <c r="J39" t="s">
        <v>6085</v>
      </c>
      <c r="K39" t="s">
        <v>466</v>
      </c>
      <c r="L39">
        <v>81.31</v>
      </c>
      <c r="M39" s="441">
        <v>46190</v>
      </c>
      <c r="N39">
        <v>81.900000000000006</v>
      </c>
      <c r="O39">
        <v>81.900000000000006</v>
      </c>
      <c r="P39">
        <v>1382.27</v>
      </c>
    </row>
    <row r="40" spans="1:16" x14ac:dyDescent="0.3">
      <c r="A40">
        <v>97898</v>
      </c>
      <c r="B40">
        <v>122</v>
      </c>
      <c r="C40" t="s">
        <v>552</v>
      </c>
      <c r="D40" s="441">
        <v>46204</v>
      </c>
      <c r="E40">
        <v>19224</v>
      </c>
      <c r="F40" t="s">
        <v>5957</v>
      </c>
      <c r="G40">
        <v>5850</v>
      </c>
      <c r="H40">
        <v>6</v>
      </c>
      <c r="I40" t="s">
        <v>5613</v>
      </c>
      <c r="J40" t="s">
        <v>6085</v>
      </c>
      <c r="K40" t="s">
        <v>466</v>
      </c>
      <c r="L40">
        <v>0</v>
      </c>
      <c r="M40" s="441">
        <v>46064</v>
      </c>
      <c r="N40">
        <v>227.9</v>
      </c>
      <c r="O40">
        <v>231.9</v>
      </c>
      <c r="P40">
        <v>1367.4</v>
      </c>
    </row>
    <row r="41" spans="1:16" x14ac:dyDescent="0.3">
      <c r="A41">
        <v>97899</v>
      </c>
      <c r="B41">
        <v>122</v>
      </c>
      <c r="C41" t="s">
        <v>552</v>
      </c>
      <c r="D41" s="441">
        <v>46204</v>
      </c>
      <c r="E41">
        <v>25033</v>
      </c>
      <c r="F41" t="s">
        <v>5751</v>
      </c>
      <c r="G41">
        <v>5873</v>
      </c>
      <c r="H41">
        <v>6.42</v>
      </c>
      <c r="I41" t="s">
        <v>5613</v>
      </c>
      <c r="J41" t="s">
        <v>4764</v>
      </c>
      <c r="K41" t="s">
        <v>466</v>
      </c>
      <c r="L41">
        <v>0</v>
      </c>
      <c r="M41" s="441">
        <v>46077</v>
      </c>
      <c r="N41">
        <v>210.65</v>
      </c>
      <c r="O41">
        <v>210.65</v>
      </c>
      <c r="P41">
        <v>1352.37</v>
      </c>
    </row>
    <row r="42" spans="1:16" x14ac:dyDescent="0.3">
      <c r="A42">
        <v>97900</v>
      </c>
      <c r="B42">
        <v>122</v>
      </c>
      <c r="C42" t="s">
        <v>552</v>
      </c>
      <c r="D42" s="441">
        <v>46204</v>
      </c>
      <c r="E42">
        <v>18100</v>
      </c>
      <c r="F42" t="s">
        <v>5995</v>
      </c>
      <c r="G42">
        <v>3510</v>
      </c>
      <c r="H42">
        <v>3</v>
      </c>
      <c r="I42" t="s">
        <v>5601</v>
      </c>
      <c r="J42" t="s">
        <v>4764</v>
      </c>
      <c r="K42" t="s">
        <v>466</v>
      </c>
      <c r="L42">
        <v>0</v>
      </c>
      <c r="M42" s="441">
        <v>46073</v>
      </c>
      <c r="N42">
        <v>439.51</v>
      </c>
      <c r="O42">
        <v>442.04</v>
      </c>
      <c r="P42">
        <v>1318.53</v>
      </c>
    </row>
    <row r="43" spans="1:16" x14ac:dyDescent="0.3">
      <c r="A43">
        <v>97902</v>
      </c>
      <c r="B43">
        <v>122</v>
      </c>
      <c r="C43" t="s">
        <v>552</v>
      </c>
      <c r="D43" s="441">
        <v>46204</v>
      </c>
      <c r="E43">
        <v>18114</v>
      </c>
      <c r="F43" t="s">
        <v>5805</v>
      </c>
      <c r="G43">
        <v>3498</v>
      </c>
      <c r="H43">
        <v>4.54</v>
      </c>
      <c r="I43" t="s">
        <v>5601</v>
      </c>
      <c r="J43" t="s">
        <v>4764</v>
      </c>
      <c r="K43" t="s">
        <v>466</v>
      </c>
      <c r="L43">
        <v>0</v>
      </c>
      <c r="M43" s="441">
        <v>46168</v>
      </c>
      <c r="N43">
        <v>279.89999999999998</v>
      </c>
      <c r="O43">
        <v>274.89999999999998</v>
      </c>
      <c r="P43">
        <v>1270.75</v>
      </c>
    </row>
    <row r="44" spans="1:16" x14ac:dyDescent="0.3">
      <c r="A44">
        <v>97903</v>
      </c>
      <c r="B44">
        <v>122</v>
      </c>
      <c r="C44" t="s">
        <v>552</v>
      </c>
      <c r="D44" s="441">
        <v>46204</v>
      </c>
      <c r="E44">
        <v>20887</v>
      </c>
      <c r="F44" t="s">
        <v>5662</v>
      </c>
      <c r="G44">
        <v>2040</v>
      </c>
      <c r="H44">
        <v>33</v>
      </c>
      <c r="I44" t="s">
        <v>5625</v>
      </c>
      <c r="J44" t="s">
        <v>6085</v>
      </c>
      <c r="K44" t="s">
        <v>466</v>
      </c>
      <c r="L44">
        <v>36.9</v>
      </c>
      <c r="M44" s="441">
        <v>46196</v>
      </c>
      <c r="N44">
        <v>36.9</v>
      </c>
      <c r="O44">
        <v>36.9</v>
      </c>
      <c r="P44">
        <v>1217.7</v>
      </c>
    </row>
    <row r="45" spans="1:16" x14ac:dyDescent="0.3">
      <c r="A45">
        <v>97904</v>
      </c>
      <c r="B45">
        <v>122</v>
      </c>
      <c r="C45" t="s">
        <v>552</v>
      </c>
      <c r="D45" s="441">
        <v>46204</v>
      </c>
      <c r="E45">
        <v>17594</v>
      </c>
      <c r="F45" t="s">
        <v>5878</v>
      </c>
      <c r="G45">
        <v>3932</v>
      </c>
      <c r="H45">
        <v>17</v>
      </c>
      <c r="I45" t="s">
        <v>5601</v>
      </c>
      <c r="J45" t="s">
        <v>4764</v>
      </c>
      <c r="K45" t="s">
        <v>466</v>
      </c>
      <c r="L45">
        <v>67.599999999999994</v>
      </c>
      <c r="M45" s="441">
        <v>46188</v>
      </c>
      <c r="N45">
        <v>67.599999999999994</v>
      </c>
      <c r="O45">
        <v>67.599999999999994</v>
      </c>
      <c r="P45">
        <v>1149.2</v>
      </c>
    </row>
    <row r="46" spans="1:16" x14ac:dyDescent="0.3">
      <c r="A46">
        <v>97905</v>
      </c>
      <c r="B46">
        <v>122</v>
      </c>
      <c r="C46" t="s">
        <v>552</v>
      </c>
      <c r="D46" s="441">
        <v>46204</v>
      </c>
      <c r="E46">
        <v>23082</v>
      </c>
      <c r="F46" t="s">
        <v>5697</v>
      </c>
      <c r="G46">
        <v>2763</v>
      </c>
      <c r="H46">
        <v>14</v>
      </c>
      <c r="I46" t="s">
        <v>5598</v>
      </c>
      <c r="J46" t="s">
        <v>6085</v>
      </c>
      <c r="K46" t="s">
        <v>466</v>
      </c>
      <c r="L46">
        <v>81.900000000000006</v>
      </c>
      <c r="M46" s="441">
        <v>46196</v>
      </c>
      <c r="N46">
        <v>81.900000000000006</v>
      </c>
      <c r="O46">
        <v>81.900000000000006</v>
      </c>
      <c r="P46">
        <v>1146.5999999999999</v>
      </c>
    </row>
    <row r="47" spans="1:16" x14ac:dyDescent="0.3">
      <c r="A47">
        <v>97862</v>
      </c>
      <c r="B47">
        <v>122</v>
      </c>
      <c r="C47" t="s">
        <v>552</v>
      </c>
      <c r="D47" s="441">
        <v>46204</v>
      </c>
      <c r="E47">
        <v>19370</v>
      </c>
      <c r="F47" t="s">
        <v>5695</v>
      </c>
      <c r="G47">
        <v>2765</v>
      </c>
      <c r="H47">
        <v>11.08</v>
      </c>
      <c r="I47" t="s">
        <v>5598</v>
      </c>
      <c r="J47" t="s">
        <v>6085</v>
      </c>
      <c r="K47" t="s">
        <v>466</v>
      </c>
      <c r="L47">
        <v>101.2</v>
      </c>
      <c r="M47" s="441">
        <v>46198</v>
      </c>
      <c r="N47">
        <v>101.2</v>
      </c>
      <c r="O47">
        <v>101.2</v>
      </c>
      <c r="P47">
        <v>1121.3</v>
      </c>
    </row>
    <row r="48" spans="1:16" x14ac:dyDescent="0.3">
      <c r="A48">
        <v>98202</v>
      </c>
      <c r="B48">
        <v>122</v>
      </c>
      <c r="C48" t="s">
        <v>552</v>
      </c>
      <c r="D48" s="441">
        <v>46204</v>
      </c>
      <c r="E48">
        <v>29757</v>
      </c>
      <c r="F48" t="s">
        <v>6076</v>
      </c>
      <c r="G48">
        <v>9699</v>
      </c>
      <c r="H48">
        <v>8</v>
      </c>
      <c r="I48" t="s">
        <v>5613</v>
      </c>
      <c r="J48" t="s">
        <v>4764</v>
      </c>
      <c r="K48" t="s">
        <v>466</v>
      </c>
      <c r="L48">
        <v>0</v>
      </c>
      <c r="N48">
        <v>0</v>
      </c>
      <c r="O48">
        <v>0</v>
      </c>
      <c r="P48">
        <v>1117.2</v>
      </c>
    </row>
    <row r="49" spans="1:16" x14ac:dyDescent="0.3">
      <c r="A49">
        <v>97906</v>
      </c>
      <c r="B49">
        <v>122</v>
      </c>
      <c r="C49" t="s">
        <v>552</v>
      </c>
      <c r="D49" s="441">
        <v>46204</v>
      </c>
      <c r="E49">
        <v>21047</v>
      </c>
      <c r="F49" t="s">
        <v>5621</v>
      </c>
      <c r="G49">
        <v>1999</v>
      </c>
      <c r="H49">
        <v>9</v>
      </c>
      <c r="I49" t="s">
        <v>5622</v>
      </c>
      <c r="J49" t="s">
        <v>6085</v>
      </c>
      <c r="K49" t="s">
        <v>466</v>
      </c>
      <c r="L49">
        <v>122.8</v>
      </c>
      <c r="M49" s="441">
        <v>46196</v>
      </c>
      <c r="N49">
        <v>122.8</v>
      </c>
      <c r="O49">
        <v>112.98</v>
      </c>
      <c r="P49">
        <v>1105.2</v>
      </c>
    </row>
    <row r="50" spans="1:16" x14ac:dyDescent="0.3">
      <c r="A50">
        <v>97907</v>
      </c>
      <c r="B50">
        <v>122</v>
      </c>
      <c r="C50" t="s">
        <v>552</v>
      </c>
      <c r="D50" s="441">
        <v>46204</v>
      </c>
      <c r="E50">
        <v>26592</v>
      </c>
      <c r="F50" t="s">
        <v>5717</v>
      </c>
      <c r="G50">
        <v>6806</v>
      </c>
      <c r="H50">
        <v>29.78</v>
      </c>
      <c r="I50" t="s">
        <v>5598</v>
      </c>
      <c r="J50" t="s">
        <v>6085</v>
      </c>
      <c r="K50" t="s">
        <v>466</v>
      </c>
      <c r="L50">
        <v>37</v>
      </c>
      <c r="M50" s="441">
        <v>46202</v>
      </c>
      <c r="N50">
        <v>37</v>
      </c>
      <c r="O50">
        <v>37</v>
      </c>
      <c r="P50">
        <v>1101.8599999999999</v>
      </c>
    </row>
    <row r="51" spans="1:16" x14ac:dyDescent="0.3">
      <c r="A51">
        <v>97908</v>
      </c>
      <c r="B51">
        <v>122</v>
      </c>
      <c r="C51" t="s">
        <v>552</v>
      </c>
      <c r="D51" s="441">
        <v>46204</v>
      </c>
      <c r="E51">
        <v>20270</v>
      </c>
      <c r="F51" t="s">
        <v>5631</v>
      </c>
      <c r="G51">
        <v>2233</v>
      </c>
      <c r="H51">
        <v>13</v>
      </c>
      <c r="I51" t="s">
        <v>5605</v>
      </c>
      <c r="J51" t="s">
        <v>6085</v>
      </c>
      <c r="K51" t="s">
        <v>466</v>
      </c>
      <c r="L51">
        <v>84.6</v>
      </c>
      <c r="M51" s="441">
        <v>46189</v>
      </c>
      <c r="N51">
        <v>84.6</v>
      </c>
      <c r="O51">
        <v>84.6</v>
      </c>
      <c r="P51">
        <v>1099.8</v>
      </c>
    </row>
    <row r="52" spans="1:16" x14ac:dyDescent="0.3">
      <c r="A52">
        <v>98179</v>
      </c>
      <c r="B52">
        <v>122</v>
      </c>
      <c r="C52" t="s">
        <v>552</v>
      </c>
      <c r="D52" s="441">
        <v>46204</v>
      </c>
      <c r="E52">
        <v>27858</v>
      </c>
      <c r="F52" t="s">
        <v>6069</v>
      </c>
      <c r="G52">
        <v>7823</v>
      </c>
      <c r="H52">
        <v>16</v>
      </c>
      <c r="I52" t="s">
        <v>5613</v>
      </c>
      <c r="J52" t="s">
        <v>4764</v>
      </c>
      <c r="K52" t="s">
        <v>466</v>
      </c>
      <c r="L52">
        <v>67.599999999999994</v>
      </c>
      <c r="M52" s="441">
        <v>46174</v>
      </c>
      <c r="N52">
        <v>67.599999999999994</v>
      </c>
      <c r="O52">
        <v>67.599999999999994</v>
      </c>
      <c r="P52">
        <v>1081.5999999999999</v>
      </c>
    </row>
    <row r="53" spans="1:16" x14ac:dyDescent="0.3">
      <c r="A53">
        <v>97909</v>
      </c>
      <c r="B53">
        <v>122</v>
      </c>
      <c r="C53" t="s">
        <v>552</v>
      </c>
      <c r="D53" s="441">
        <v>46204</v>
      </c>
      <c r="E53">
        <v>24039</v>
      </c>
      <c r="F53" t="s">
        <v>5616</v>
      </c>
      <c r="G53">
        <v>2048</v>
      </c>
      <c r="H53">
        <v>15</v>
      </c>
      <c r="I53" t="s">
        <v>5598</v>
      </c>
      <c r="J53" t="s">
        <v>6085</v>
      </c>
      <c r="K53" t="s">
        <v>466</v>
      </c>
      <c r="L53">
        <v>68.72</v>
      </c>
      <c r="M53" s="441">
        <v>46197</v>
      </c>
      <c r="N53">
        <v>71.099999999999994</v>
      </c>
      <c r="O53">
        <v>71.099999999999994</v>
      </c>
      <c r="P53">
        <v>1030.8</v>
      </c>
    </row>
    <row r="54" spans="1:16" x14ac:dyDescent="0.3">
      <c r="A54">
        <v>97910</v>
      </c>
      <c r="B54">
        <v>122</v>
      </c>
      <c r="C54" t="s">
        <v>552</v>
      </c>
      <c r="D54" s="441">
        <v>46204</v>
      </c>
      <c r="E54">
        <v>24831</v>
      </c>
      <c r="F54" t="s">
        <v>5689</v>
      </c>
      <c r="G54">
        <v>5780</v>
      </c>
      <c r="H54">
        <v>8</v>
      </c>
      <c r="I54" t="s">
        <v>5598</v>
      </c>
      <c r="J54" t="s">
        <v>6085</v>
      </c>
      <c r="K54" t="s">
        <v>466</v>
      </c>
      <c r="L54">
        <v>0</v>
      </c>
      <c r="M54" s="441">
        <v>46136</v>
      </c>
      <c r="N54">
        <v>126</v>
      </c>
      <c r="O54">
        <v>126</v>
      </c>
      <c r="P54">
        <v>1008</v>
      </c>
    </row>
    <row r="55" spans="1:16" x14ac:dyDescent="0.3">
      <c r="A55">
        <v>97911</v>
      </c>
      <c r="B55">
        <v>122</v>
      </c>
      <c r="C55" t="s">
        <v>552</v>
      </c>
      <c r="D55" s="441">
        <v>46204</v>
      </c>
      <c r="E55">
        <v>18208</v>
      </c>
      <c r="F55" t="s">
        <v>5776</v>
      </c>
      <c r="G55">
        <v>3418</v>
      </c>
      <c r="H55">
        <v>11.78</v>
      </c>
      <c r="I55" t="s">
        <v>5601</v>
      </c>
      <c r="J55" t="s">
        <v>4764</v>
      </c>
      <c r="K55" t="s">
        <v>466</v>
      </c>
      <c r="L55">
        <v>0</v>
      </c>
      <c r="M55" s="441">
        <v>46000</v>
      </c>
      <c r="N55">
        <v>81.64</v>
      </c>
      <c r="O55">
        <v>95.84</v>
      </c>
      <c r="P55">
        <v>961.72</v>
      </c>
    </row>
    <row r="56" spans="1:16" x14ac:dyDescent="0.3">
      <c r="A56">
        <v>97912</v>
      </c>
      <c r="B56">
        <v>122</v>
      </c>
      <c r="C56" t="s">
        <v>552</v>
      </c>
      <c r="D56" s="441">
        <v>46204</v>
      </c>
      <c r="E56">
        <v>21017</v>
      </c>
      <c r="F56" t="s">
        <v>5673</v>
      </c>
      <c r="G56">
        <v>2005</v>
      </c>
      <c r="H56">
        <v>6</v>
      </c>
      <c r="I56" t="s">
        <v>5610</v>
      </c>
      <c r="J56" t="s">
        <v>6085</v>
      </c>
      <c r="K56" t="s">
        <v>466</v>
      </c>
      <c r="L56">
        <v>158.9</v>
      </c>
      <c r="M56" s="441">
        <v>46203</v>
      </c>
      <c r="N56">
        <v>158.9</v>
      </c>
      <c r="O56">
        <v>158.9</v>
      </c>
      <c r="P56">
        <v>953.4</v>
      </c>
    </row>
    <row r="57" spans="1:16" x14ac:dyDescent="0.3">
      <c r="A57">
        <v>98184</v>
      </c>
      <c r="B57">
        <v>122</v>
      </c>
      <c r="C57" t="s">
        <v>552</v>
      </c>
      <c r="D57" s="441">
        <v>46204</v>
      </c>
      <c r="E57">
        <v>24217</v>
      </c>
      <c r="F57" t="s">
        <v>5714</v>
      </c>
      <c r="G57">
        <v>2937</v>
      </c>
      <c r="H57">
        <v>24.96</v>
      </c>
      <c r="I57" t="s">
        <v>5598</v>
      </c>
      <c r="J57" t="s">
        <v>6085</v>
      </c>
      <c r="K57" t="s">
        <v>466</v>
      </c>
      <c r="L57">
        <v>38</v>
      </c>
      <c r="M57" s="441">
        <v>46203</v>
      </c>
      <c r="N57">
        <v>38</v>
      </c>
      <c r="O57">
        <v>35.61</v>
      </c>
      <c r="P57">
        <v>948.48</v>
      </c>
    </row>
    <row r="58" spans="1:16" x14ac:dyDescent="0.3">
      <c r="A58">
        <v>97913</v>
      </c>
      <c r="B58">
        <v>122</v>
      </c>
      <c r="C58" t="s">
        <v>552</v>
      </c>
      <c r="D58" s="441">
        <v>46204</v>
      </c>
      <c r="E58">
        <v>18214</v>
      </c>
      <c r="F58" t="s">
        <v>5781</v>
      </c>
      <c r="G58">
        <v>3413</v>
      </c>
      <c r="H58">
        <v>27</v>
      </c>
      <c r="I58" t="s">
        <v>5601</v>
      </c>
      <c r="J58" t="s">
        <v>4764</v>
      </c>
      <c r="K58" t="s">
        <v>466</v>
      </c>
      <c r="L58">
        <v>0</v>
      </c>
      <c r="N58">
        <v>0</v>
      </c>
      <c r="O58">
        <v>37.47</v>
      </c>
      <c r="P58">
        <v>919.35</v>
      </c>
    </row>
    <row r="59" spans="1:16" x14ac:dyDescent="0.3">
      <c r="A59">
        <v>98205</v>
      </c>
      <c r="B59">
        <v>122</v>
      </c>
      <c r="C59" t="s">
        <v>552</v>
      </c>
      <c r="D59" s="441">
        <v>46204</v>
      </c>
      <c r="E59">
        <v>25418</v>
      </c>
      <c r="F59" t="s">
        <v>6079</v>
      </c>
      <c r="G59">
        <v>6099</v>
      </c>
      <c r="H59">
        <v>6</v>
      </c>
      <c r="I59" t="s">
        <v>5613</v>
      </c>
      <c r="J59" t="s">
        <v>4764</v>
      </c>
      <c r="K59" t="s">
        <v>466</v>
      </c>
      <c r="L59">
        <v>148.19999999999999</v>
      </c>
      <c r="M59" s="441">
        <v>46192</v>
      </c>
      <c r="N59">
        <v>148.19999999999999</v>
      </c>
      <c r="O59">
        <v>148.19999999999999</v>
      </c>
      <c r="P59">
        <v>889.2</v>
      </c>
    </row>
    <row r="60" spans="1:16" x14ac:dyDescent="0.3">
      <c r="A60">
        <v>97914</v>
      </c>
      <c r="B60">
        <v>122</v>
      </c>
      <c r="C60" t="s">
        <v>552</v>
      </c>
      <c r="D60" s="441">
        <v>46204</v>
      </c>
      <c r="E60">
        <v>20715</v>
      </c>
      <c r="F60" t="s">
        <v>5614</v>
      </c>
      <c r="G60">
        <v>2098</v>
      </c>
      <c r="H60">
        <v>2</v>
      </c>
      <c r="I60" t="s">
        <v>5615</v>
      </c>
      <c r="J60" t="s">
        <v>6085</v>
      </c>
      <c r="K60" t="s">
        <v>466</v>
      </c>
      <c r="L60">
        <v>444.36</v>
      </c>
      <c r="M60" s="441">
        <v>46197</v>
      </c>
      <c r="N60">
        <v>488.9</v>
      </c>
      <c r="O60">
        <v>488.9</v>
      </c>
      <c r="P60">
        <v>888.72</v>
      </c>
    </row>
    <row r="61" spans="1:16" x14ac:dyDescent="0.3">
      <c r="A61">
        <v>97926</v>
      </c>
      <c r="B61">
        <v>122</v>
      </c>
      <c r="C61" t="s">
        <v>552</v>
      </c>
      <c r="D61" s="441">
        <v>46204</v>
      </c>
      <c r="E61">
        <v>24083</v>
      </c>
      <c r="F61" t="s">
        <v>5924</v>
      </c>
      <c r="G61">
        <v>2592</v>
      </c>
      <c r="H61">
        <v>90</v>
      </c>
      <c r="I61" t="s">
        <v>5598</v>
      </c>
      <c r="J61" t="s">
        <v>6085</v>
      </c>
      <c r="K61" t="s">
        <v>466</v>
      </c>
      <c r="L61">
        <v>9.34</v>
      </c>
      <c r="M61" s="441">
        <v>46203</v>
      </c>
      <c r="N61">
        <v>8.5</v>
      </c>
      <c r="O61">
        <v>9.4</v>
      </c>
      <c r="P61">
        <v>840.6</v>
      </c>
    </row>
    <row r="62" spans="1:16" x14ac:dyDescent="0.3">
      <c r="A62">
        <v>97915</v>
      </c>
      <c r="B62">
        <v>122</v>
      </c>
      <c r="C62" t="s">
        <v>552</v>
      </c>
      <c r="D62" s="441">
        <v>46204</v>
      </c>
      <c r="E62">
        <v>24805</v>
      </c>
      <c r="F62" t="s">
        <v>5853</v>
      </c>
      <c r="G62">
        <v>5768</v>
      </c>
      <c r="H62">
        <v>2.5</v>
      </c>
      <c r="I62" t="s">
        <v>5605</v>
      </c>
      <c r="J62" t="s">
        <v>6085</v>
      </c>
      <c r="K62" t="s">
        <v>466</v>
      </c>
      <c r="L62">
        <v>0</v>
      </c>
      <c r="M62" s="441">
        <v>45394</v>
      </c>
      <c r="N62">
        <v>334.8</v>
      </c>
      <c r="O62">
        <v>185</v>
      </c>
      <c r="P62">
        <v>837</v>
      </c>
    </row>
    <row r="63" spans="1:16" x14ac:dyDescent="0.3">
      <c r="A63">
        <v>97920</v>
      </c>
      <c r="B63">
        <v>122</v>
      </c>
      <c r="C63" t="s">
        <v>552</v>
      </c>
      <c r="D63" s="441">
        <v>46204</v>
      </c>
      <c r="E63">
        <v>20117</v>
      </c>
      <c r="F63" t="s">
        <v>5857</v>
      </c>
      <c r="G63">
        <v>2291</v>
      </c>
      <c r="H63">
        <v>20</v>
      </c>
      <c r="I63" t="s">
        <v>5613</v>
      </c>
      <c r="J63" t="s">
        <v>6085</v>
      </c>
      <c r="K63" t="s">
        <v>466</v>
      </c>
      <c r="L63">
        <v>41.08</v>
      </c>
      <c r="M63" s="441">
        <v>46197</v>
      </c>
      <c r="N63">
        <v>41.98</v>
      </c>
      <c r="O63">
        <v>41.98</v>
      </c>
      <c r="P63">
        <v>821.6</v>
      </c>
    </row>
    <row r="64" spans="1:16" x14ac:dyDescent="0.3">
      <c r="A64">
        <v>97916</v>
      </c>
      <c r="B64">
        <v>122</v>
      </c>
      <c r="C64" t="s">
        <v>552</v>
      </c>
      <c r="D64" s="441">
        <v>46204</v>
      </c>
      <c r="E64">
        <v>27438</v>
      </c>
      <c r="F64" t="s">
        <v>5623</v>
      </c>
      <c r="G64">
        <v>7438</v>
      </c>
      <c r="H64">
        <v>30</v>
      </c>
      <c r="I64" t="s">
        <v>5613</v>
      </c>
      <c r="J64" t="s">
        <v>6085</v>
      </c>
      <c r="K64" t="s">
        <v>466</v>
      </c>
      <c r="L64">
        <v>0</v>
      </c>
      <c r="M64" s="441">
        <v>46146</v>
      </c>
      <c r="N64">
        <v>26.1</v>
      </c>
      <c r="O64">
        <v>26.1</v>
      </c>
      <c r="P64">
        <v>783</v>
      </c>
    </row>
    <row r="65" spans="1:16" x14ac:dyDescent="0.3">
      <c r="A65">
        <v>97917</v>
      </c>
      <c r="B65">
        <v>122</v>
      </c>
      <c r="C65" t="s">
        <v>552</v>
      </c>
      <c r="D65" s="441">
        <v>46204</v>
      </c>
      <c r="E65">
        <v>26594</v>
      </c>
      <c r="F65" t="s">
        <v>5698</v>
      </c>
      <c r="G65">
        <v>6807</v>
      </c>
      <c r="H65">
        <v>9</v>
      </c>
      <c r="I65" t="s">
        <v>5598</v>
      </c>
      <c r="J65" t="s">
        <v>6085</v>
      </c>
      <c r="K65" t="s">
        <v>466</v>
      </c>
      <c r="L65">
        <v>86.9</v>
      </c>
      <c r="M65" s="441">
        <v>46189</v>
      </c>
      <c r="N65">
        <v>86.9</v>
      </c>
      <c r="O65">
        <v>86.9</v>
      </c>
      <c r="P65">
        <v>782.1</v>
      </c>
    </row>
    <row r="66" spans="1:16" x14ac:dyDescent="0.3">
      <c r="A66">
        <v>97918</v>
      </c>
      <c r="B66">
        <v>122</v>
      </c>
      <c r="C66" t="s">
        <v>552</v>
      </c>
      <c r="D66" s="441">
        <v>46204</v>
      </c>
      <c r="E66">
        <v>18211</v>
      </c>
      <c r="F66" t="s">
        <v>5782</v>
      </c>
      <c r="G66">
        <v>3416</v>
      </c>
      <c r="H66">
        <v>7</v>
      </c>
      <c r="I66" t="s">
        <v>5601</v>
      </c>
      <c r="J66" t="s">
        <v>4764</v>
      </c>
      <c r="K66" t="s">
        <v>466</v>
      </c>
      <c r="L66">
        <v>0</v>
      </c>
      <c r="N66">
        <v>0</v>
      </c>
      <c r="O66">
        <v>112.96</v>
      </c>
      <c r="P66">
        <v>780.2</v>
      </c>
    </row>
    <row r="67" spans="1:16" x14ac:dyDescent="0.3">
      <c r="A67">
        <v>97919</v>
      </c>
      <c r="B67">
        <v>122</v>
      </c>
      <c r="C67" t="s">
        <v>552</v>
      </c>
      <c r="D67" s="441">
        <v>46204</v>
      </c>
      <c r="E67">
        <v>17722</v>
      </c>
      <c r="F67" t="s">
        <v>5831</v>
      </c>
      <c r="G67">
        <v>3817</v>
      </c>
      <c r="H67">
        <v>5.31</v>
      </c>
      <c r="I67" t="s">
        <v>5601</v>
      </c>
      <c r="J67" t="s">
        <v>4764</v>
      </c>
      <c r="K67" t="s">
        <v>466</v>
      </c>
      <c r="L67">
        <v>0</v>
      </c>
      <c r="M67" s="441">
        <v>45391</v>
      </c>
      <c r="N67">
        <v>146.16999999999999</v>
      </c>
      <c r="O67">
        <v>152.1</v>
      </c>
      <c r="P67">
        <v>776.16</v>
      </c>
    </row>
    <row r="68" spans="1:16" x14ac:dyDescent="0.3">
      <c r="A68">
        <v>97921</v>
      </c>
      <c r="B68">
        <v>122</v>
      </c>
      <c r="C68" t="s">
        <v>552</v>
      </c>
      <c r="D68" s="441">
        <v>46204</v>
      </c>
      <c r="E68">
        <v>22721</v>
      </c>
      <c r="F68" t="s">
        <v>5710</v>
      </c>
      <c r="G68">
        <v>3033</v>
      </c>
      <c r="H68">
        <v>25.82</v>
      </c>
      <c r="I68" t="s">
        <v>5598</v>
      </c>
      <c r="J68" t="s">
        <v>6085</v>
      </c>
      <c r="K68" t="s">
        <v>466</v>
      </c>
      <c r="L68">
        <v>29.5</v>
      </c>
      <c r="M68" s="441">
        <v>46202</v>
      </c>
      <c r="N68">
        <v>29.5</v>
      </c>
      <c r="O68">
        <v>29.5</v>
      </c>
      <c r="P68">
        <v>761.69</v>
      </c>
    </row>
    <row r="69" spans="1:16" x14ac:dyDescent="0.3">
      <c r="A69">
        <v>97922</v>
      </c>
      <c r="B69">
        <v>122</v>
      </c>
      <c r="C69" t="s">
        <v>552</v>
      </c>
      <c r="D69" s="441">
        <v>46204</v>
      </c>
      <c r="E69">
        <v>26429</v>
      </c>
      <c r="F69" t="s">
        <v>5611</v>
      </c>
      <c r="G69">
        <v>6728</v>
      </c>
      <c r="H69">
        <v>2.2999999999999998</v>
      </c>
      <c r="I69" t="s">
        <v>5598</v>
      </c>
      <c r="J69" t="s">
        <v>6085</v>
      </c>
      <c r="K69" t="s">
        <v>466</v>
      </c>
      <c r="L69">
        <v>0</v>
      </c>
      <c r="M69" s="441">
        <v>46041</v>
      </c>
      <c r="N69">
        <v>330</v>
      </c>
      <c r="O69">
        <v>330</v>
      </c>
      <c r="P69">
        <v>759</v>
      </c>
    </row>
    <row r="70" spans="1:16" x14ac:dyDescent="0.3">
      <c r="A70">
        <v>97923</v>
      </c>
      <c r="B70">
        <v>122</v>
      </c>
      <c r="C70" t="s">
        <v>552</v>
      </c>
      <c r="D70" s="441">
        <v>46204</v>
      </c>
      <c r="E70">
        <v>26150</v>
      </c>
      <c r="F70" t="s">
        <v>6047</v>
      </c>
      <c r="G70">
        <v>3409</v>
      </c>
      <c r="H70">
        <v>8</v>
      </c>
      <c r="I70" t="s">
        <v>5601</v>
      </c>
      <c r="J70" t="s">
        <v>4764</v>
      </c>
      <c r="K70" t="s">
        <v>466</v>
      </c>
      <c r="L70">
        <v>0</v>
      </c>
      <c r="M70" s="441">
        <v>45747</v>
      </c>
      <c r="N70">
        <v>89.91</v>
      </c>
      <c r="O70">
        <v>80</v>
      </c>
      <c r="P70">
        <v>719.28</v>
      </c>
    </row>
    <row r="71" spans="1:16" x14ac:dyDescent="0.3">
      <c r="A71">
        <v>97924</v>
      </c>
      <c r="B71">
        <v>122</v>
      </c>
      <c r="C71" t="s">
        <v>552</v>
      </c>
      <c r="D71" s="441">
        <v>46204</v>
      </c>
      <c r="E71">
        <v>18139</v>
      </c>
      <c r="F71" t="s">
        <v>5960</v>
      </c>
      <c r="G71">
        <v>3479</v>
      </c>
      <c r="H71">
        <v>2</v>
      </c>
      <c r="I71" t="s">
        <v>5601</v>
      </c>
      <c r="J71" t="s">
        <v>4764</v>
      </c>
      <c r="K71" t="s">
        <v>466</v>
      </c>
      <c r="L71">
        <v>0</v>
      </c>
      <c r="M71" s="441">
        <v>46035</v>
      </c>
      <c r="N71">
        <v>355.87</v>
      </c>
      <c r="O71">
        <v>364.56</v>
      </c>
      <c r="P71">
        <v>711.74</v>
      </c>
    </row>
    <row r="72" spans="1:16" x14ac:dyDescent="0.3">
      <c r="A72">
        <v>97925</v>
      </c>
      <c r="B72">
        <v>122</v>
      </c>
      <c r="C72" t="s">
        <v>552</v>
      </c>
      <c r="D72" s="441">
        <v>46204</v>
      </c>
      <c r="E72">
        <v>26584</v>
      </c>
      <c r="F72" t="s">
        <v>5713</v>
      </c>
      <c r="G72">
        <v>6802</v>
      </c>
      <c r="H72">
        <v>8.68</v>
      </c>
      <c r="I72" t="s">
        <v>5598</v>
      </c>
      <c r="J72" t="s">
        <v>6085</v>
      </c>
      <c r="K72" t="s">
        <v>466</v>
      </c>
      <c r="L72">
        <v>0</v>
      </c>
      <c r="M72" s="441">
        <v>46160</v>
      </c>
      <c r="N72">
        <v>81</v>
      </c>
      <c r="O72">
        <v>81</v>
      </c>
      <c r="P72">
        <v>703.08</v>
      </c>
    </row>
    <row r="73" spans="1:16" x14ac:dyDescent="0.3">
      <c r="A73">
        <v>97934</v>
      </c>
      <c r="B73">
        <v>122</v>
      </c>
      <c r="C73" t="s">
        <v>552</v>
      </c>
      <c r="D73" s="441">
        <v>46204</v>
      </c>
      <c r="E73">
        <v>18278</v>
      </c>
      <c r="F73" t="s">
        <v>5752</v>
      </c>
      <c r="G73">
        <v>3351</v>
      </c>
      <c r="H73">
        <v>2.61</v>
      </c>
      <c r="I73" t="s">
        <v>5601</v>
      </c>
      <c r="J73" t="s">
        <v>4764</v>
      </c>
      <c r="K73" t="s">
        <v>466</v>
      </c>
      <c r="L73">
        <v>263.39999999999998</v>
      </c>
      <c r="M73" s="441">
        <v>46203</v>
      </c>
      <c r="N73">
        <v>273.89999999999998</v>
      </c>
      <c r="O73">
        <v>273.89999999999998</v>
      </c>
      <c r="P73">
        <v>687.47</v>
      </c>
    </row>
    <row r="74" spans="1:16" x14ac:dyDescent="0.3">
      <c r="A74">
        <v>97927</v>
      </c>
      <c r="B74">
        <v>122</v>
      </c>
      <c r="C74" t="s">
        <v>552</v>
      </c>
      <c r="D74" s="441">
        <v>46204</v>
      </c>
      <c r="E74">
        <v>25068</v>
      </c>
      <c r="F74" t="s">
        <v>5870</v>
      </c>
      <c r="G74">
        <v>3551</v>
      </c>
      <c r="H74">
        <v>2</v>
      </c>
      <c r="I74" t="s">
        <v>5601</v>
      </c>
      <c r="J74" t="s">
        <v>4764</v>
      </c>
      <c r="K74" t="s">
        <v>466</v>
      </c>
      <c r="L74">
        <v>0</v>
      </c>
      <c r="M74" s="441">
        <v>45902</v>
      </c>
      <c r="N74">
        <v>338.26</v>
      </c>
      <c r="O74">
        <v>389.9</v>
      </c>
      <c r="P74">
        <v>676.52</v>
      </c>
    </row>
    <row r="75" spans="1:16" x14ac:dyDescent="0.3">
      <c r="A75">
        <v>97928</v>
      </c>
      <c r="B75">
        <v>122</v>
      </c>
      <c r="C75" t="s">
        <v>552</v>
      </c>
      <c r="D75" s="441">
        <v>46204</v>
      </c>
      <c r="E75">
        <v>28384</v>
      </c>
      <c r="F75" t="s">
        <v>5894</v>
      </c>
      <c r="G75">
        <v>8348</v>
      </c>
      <c r="H75">
        <v>26</v>
      </c>
      <c r="I75" t="s">
        <v>5613</v>
      </c>
      <c r="J75" t="s">
        <v>6085</v>
      </c>
      <c r="K75" t="s">
        <v>466</v>
      </c>
      <c r="L75">
        <v>26</v>
      </c>
      <c r="M75" s="441">
        <v>46203</v>
      </c>
      <c r="N75">
        <v>26</v>
      </c>
      <c r="O75">
        <v>26</v>
      </c>
      <c r="P75">
        <v>676</v>
      </c>
    </row>
    <row r="76" spans="1:16" x14ac:dyDescent="0.3">
      <c r="A76">
        <v>98200</v>
      </c>
      <c r="B76">
        <v>122</v>
      </c>
      <c r="C76" t="s">
        <v>552</v>
      </c>
      <c r="D76" s="441">
        <v>46204</v>
      </c>
      <c r="E76">
        <v>28256</v>
      </c>
      <c r="F76" t="s">
        <v>6075</v>
      </c>
      <c r="G76">
        <v>8218</v>
      </c>
      <c r="H76">
        <v>11</v>
      </c>
      <c r="I76" t="s">
        <v>5613</v>
      </c>
      <c r="J76" t="s">
        <v>4764</v>
      </c>
      <c r="K76" t="s">
        <v>466</v>
      </c>
      <c r="L76">
        <v>0</v>
      </c>
      <c r="N76">
        <v>0</v>
      </c>
      <c r="O76">
        <v>60.65</v>
      </c>
      <c r="P76">
        <v>667.15</v>
      </c>
    </row>
    <row r="77" spans="1:16" x14ac:dyDescent="0.3">
      <c r="A77">
        <v>97929</v>
      </c>
      <c r="B77">
        <v>122</v>
      </c>
      <c r="C77" t="s">
        <v>552</v>
      </c>
      <c r="D77" s="441">
        <v>46204</v>
      </c>
      <c r="E77">
        <v>25184</v>
      </c>
      <c r="F77" t="s">
        <v>5690</v>
      </c>
      <c r="G77">
        <v>5937</v>
      </c>
      <c r="H77">
        <v>3</v>
      </c>
      <c r="I77" t="s">
        <v>5598</v>
      </c>
      <c r="J77" t="s">
        <v>6085</v>
      </c>
      <c r="K77" t="s">
        <v>466</v>
      </c>
      <c r="L77">
        <v>0</v>
      </c>
      <c r="M77" s="441">
        <v>45944</v>
      </c>
      <c r="N77">
        <v>219.9</v>
      </c>
      <c r="O77">
        <v>219.9</v>
      </c>
      <c r="P77">
        <v>659.7</v>
      </c>
    </row>
    <row r="78" spans="1:16" x14ac:dyDescent="0.3">
      <c r="A78">
        <v>97930</v>
      </c>
      <c r="B78">
        <v>122</v>
      </c>
      <c r="C78" t="s">
        <v>552</v>
      </c>
      <c r="D78" s="441">
        <v>46204</v>
      </c>
      <c r="E78">
        <v>20908</v>
      </c>
      <c r="F78" t="s">
        <v>5636</v>
      </c>
      <c r="G78">
        <v>2035</v>
      </c>
      <c r="H78">
        <v>3</v>
      </c>
      <c r="I78" t="s">
        <v>5605</v>
      </c>
      <c r="J78" t="s">
        <v>6085</v>
      </c>
      <c r="K78" t="s">
        <v>466</v>
      </c>
      <c r="L78">
        <v>0</v>
      </c>
      <c r="M78" s="441">
        <v>46119</v>
      </c>
      <c r="N78">
        <v>215.99</v>
      </c>
      <c r="O78">
        <v>215.99</v>
      </c>
      <c r="P78">
        <v>647.97</v>
      </c>
    </row>
    <row r="79" spans="1:16" x14ac:dyDescent="0.3">
      <c r="A79">
        <v>97933</v>
      </c>
      <c r="B79">
        <v>122</v>
      </c>
      <c r="C79" t="s">
        <v>552</v>
      </c>
      <c r="D79" s="441">
        <v>46204</v>
      </c>
      <c r="E79">
        <v>27399</v>
      </c>
      <c r="F79" t="s">
        <v>5708</v>
      </c>
      <c r="G79">
        <v>7401</v>
      </c>
      <c r="H79">
        <v>7</v>
      </c>
      <c r="I79" t="s">
        <v>5605</v>
      </c>
      <c r="J79" t="s">
        <v>6085</v>
      </c>
      <c r="K79" t="s">
        <v>466</v>
      </c>
      <c r="L79">
        <v>0</v>
      </c>
      <c r="M79" s="441">
        <v>46171</v>
      </c>
      <c r="N79">
        <v>90</v>
      </c>
      <c r="O79">
        <v>90</v>
      </c>
      <c r="P79">
        <v>630</v>
      </c>
    </row>
    <row r="80" spans="1:16" x14ac:dyDescent="0.3">
      <c r="A80">
        <v>97935</v>
      </c>
      <c r="B80">
        <v>122</v>
      </c>
      <c r="C80" t="s">
        <v>552</v>
      </c>
      <c r="D80" s="441">
        <v>46204</v>
      </c>
      <c r="E80">
        <v>18545</v>
      </c>
      <c r="F80" t="s">
        <v>5727</v>
      </c>
      <c r="G80">
        <v>3134</v>
      </c>
      <c r="H80">
        <v>13.82</v>
      </c>
      <c r="I80" t="s">
        <v>5601</v>
      </c>
      <c r="J80" t="s">
        <v>4764</v>
      </c>
      <c r="K80" t="s">
        <v>466</v>
      </c>
      <c r="L80">
        <v>45.19</v>
      </c>
      <c r="M80" s="441">
        <v>46197</v>
      </c>
      <c r="N80">
        <v>46</v>
      </c>
      <c r="O80">
        <v>42</v>
      </c>
      <c r="P80">
        <v>624.53</v>
      </c>
    </row>
    <row r="81" spans="1:16" x14ac:dyDescent="0.3">
      <c r="A81">
        <v>98175</v>
      </c>
      <c r="B81">
        <v>122</v>
      </c>
      <c r="C81" t="s">
        <v>552</v>
      </c>
      <c r="D81" s="441">
        <v>46204</v>
      </c>
      <c r="E81">
        <v>19125</v>
      </c>
      <c r="F81" t="s">
        <v>5702</v>
      </c>
      <c r="G81">
        <v>2843</v>
      </c>
      <c r="H81">
        <v>3</v>
      </c>
      <c r="I81" t="s">
        <v>5703</v>
      </c>
      <c r="J81" t="s">
        <v>6085</v>
      </c>
      <c r="K81" t="s">
        <v>466</v>
      </c>
      <c r="L81">
        <v>206.28</v>
      </c>
      <c r="M81" s="441">
        <v>46195</v>
      </c>
      <c r="N81">
        <v>206.28</v>
      </c>
      <c r="O81">
        <v>206.28</v>
      </c>
      <c r="P81">
        <v>618.84</v>
      </c>
    </row>
    <row r="82" spans="1:16" x14ac:dyDescent="0.3">
      <c r="A82">
        <v>97932</v>
      </c>
      <c r="B82">
        <v>122</v>
      </c>
      <c r="C82" t="s">
        <v>552</v>
      </c>
      <c r="D82" s="441">
        <v>46204</v>
      </c>
      <c r="E82">
        <v>18832</v>
      </c>
      <c r="F82" t="s">
        <v>5898</v>
      </c>
      <c r="G82">
        <v>2950</v>
      </c>
      <c r="H82">
        <v>16</v>
      </c>
      <c r="I82" t="s">
        <v>5598</v>
      </c>
      <c r="J82" t="s">
        <v>6085</v>
      </c>
      <c r="K82" t="s">
        <v>466</v>
      </c>
      <c r="L82">
        <v>38.42</v>
      </c>
      <c r="M82" s="441">
        <v>46203</v>
      </c>
      <c r="N82">
        <v>39.9</v>
      </c>
      <c r="O82">
        <v>39.9</v>
      </c>
      <c r="P82">
        <v>614.72</v>
      </c>
    </row>
    <row r="83" spans="1:16" x14ac:dyDescent="0.3">
      <c r="A83">
        <v>97936</v>
      </c>
      <c r="B83">
        <v>122</v>
      </c>
      <c r="C83" t="s">
        <v>552</v>
      </c>
      <c r="D83" s="441">
        <v>46204</v>
      </c>
      <c r="E83">
        <v>18220</v>
      </c>
      <c r="F83" t="s">
        <v>5777</v>
      </c>
      <c r="G83">
        <v>3408</v>
      </c>
      <c r="H83">
        <v>7</v>
      </c>
      <c r="I83" t="s">
        <v>5601</v>
      </c>
      <c r="J83" t="s">
        <v>4764</v>
      </c>
      <c r="K83" t="s">
        <v>466</v>
      </c>
      <c r="L83">
        <v>0</v>
      </c>
      <c r="M83" s="441">
        <v>46147</v>
      </c>
      <c r="N83">
        <v>85.9</v>
      </c>
      <c r="O83">
        <v>83</v>
      </c>
      <c r="P83">
        <v>601.29999999999995</v>
      </c>
    </row>
    <row r="84" spans="1:16" x14ac:dyDescent="0.3">
      <c r="A84">
        <v>97944</v>
      </c>
      <c r="B84">
        <v>122</v>
      </c>
      <c r="C84" t="s">
        <v>552</v>
      </c>
      <c r="D84" s="441">
        <v>46204</v>
      </c>
      <c r="E84">
        <v>19857</v>
      </c>
      <c r="F84" t="s">
        <v>5602</v>
      </c>
      <c r="G84">
        <v>2415</v>
      </c>
      <c r="H84">
        <v>11</v>
      </c>
      <c r="I84" t="s">
        <v>5598</v>
      </c>
      <c r="J84" t="s">
        <v>6085</v>
      </c>
      <c r="K84" t="s">
        <v>466</v>
      </c>
      <c r="L84">
        <v>53.55</v>
      </c>
      <c r="M84" s="441">
        <v>46182</v>
      </c>
      <c r="N84">
        <v>53.55</v>
      </c>
      <c r="O84">
        <v>54</v>
      </c>
      <c r="P84">
        <v>589.04999999999995</v>
      </c>
    </row>
    <row r="85" spans="1:16" x14ac:dyDescent="0.3">
      <c r="A85">
        <v>97938</v>
      </c>
      <c r="B85">
        <v>122</v>
      </c>
      <c r="C85" t="s">
        <v>552</v>
      </c>
      <c r="D85" s="441">
        <v>46204</v>
      </c>
      <c r="E85">
        <v>18272</v>
      </c>
      <c r="F85" t="s">
        <v>5765</v>
      </c>
      <c r="G85">
        <v>3358</v>
      </c>
      <c r="H85">
        <v>16</v>
      </c>
      <c r="I85" t="s">
        <v>5601</v>
      </c>
      <c r="J85" t="s">
        <v>4764</v>
      </c>
      <c r="K85" t="s">
        <v>466</v>
      </c>
      <c r="L85">
        <v>36.15</v>
      </c>
      <c r="M85" s="441">
        <v>46195</v>
      </c>
      <c r="N85">
        <v>36</v>
      </c>
      <c r="O85">
        <v>34.5</v>
      </c>
      <c r="P85">
        <v>578.4</v>
      </c>
    </row>
    <row r="86" spans="1:16" x14ac:dyDescent="0.3">
      <c r="A86">
        <v>97937</v>
      </c>
      <c r="B86">
        <v>122</v>
      </c>
      <c r="C86" t="s">
        <v>552</v>
      </c>
      <c r="D86" s="441">
        <v>46204</v>
      </c>
      <c r="E86">
        <v>24833</v>
      </c>
      <c r="F86" t="s">
        <v>5707</v>
      </c>
      <c r="G86">
        <v>2845</v>
      </c>
      <c r="H86">
        <v>12</v>
      </c>
      <c r="I86" t="s">
        <v>5703</v>
      </c>
      <c r="J86" t="s">
        <v>6085</v>
      </c>
      <c r="K86" t="s">
        <v>466</v>
      </c>
      <c r="L86">
        <v>47.75</v>
      </c>
      <c r="M86" s="441">
        <v>46196</v>
      </c>
      <c r="N86">
        <v>47.75</v>
      </c>
      <c r="O86">
        <v>47.75</v>
      </c>
      <c r="P86">
        <v>573</v>
      </c>
    </row>
    <row r="87" spans="1:16" x14ac:dyDescent="0.3">
      <c r="A87">
        <v>97939</v>
      </c>
      <c r="B87">
        <v>122</v>
      </c>
      <c r="C87" t="s">
        <v>552</v>
      </c>
      <c r="D87" s="441">
        <v>46204</v>
      </c>
      <c r="E87">
        <v>21010</v>
      </c>
      <c r="F87" t="s">
        <v>5674</v>
      </c>
      <c r="G87">
        <v>2006</v>
      </c>
      <c r="H87">
        <v>49</v>
      </c>
      <c r="I87" t="s">
        <v>5668</v>
      </c>
      <c r="J87" t="s">
        <v>6085</v>
      </c>
      <c r="K87" t="s">
        <v>466</v>
      </c>
      <c r="L87">
        <v>11.62</v>
      </c>
      <c r="M87" s="441">
        <v>46202</v>
      </c>
      <c r="N87">
        <v>11.48</v>
      </c>
      <c r="O87">
        <v>11.48</v>
      </c>
      <c r="P87">
        <v>569.38</v>
      </c>
    </row>
    <row r="88" spans="1:16" x14ac:dyDescent="0.3">
      <c r="A88">
        <v>98192</v>
      </c>
      <c r="B88">
        <v>122</v>
      </c>
      <c r="C88" t="s">
        <v>552</v>
      </c>
      <c r="D88" s="441">
        <v>46204</v>
      </c>
      <c r="E88">
        <v>18348</v>
      </c>
      <c r="F88" t="s">
        <v>5750</v>
      </c>
      <c r="G88">
        <v>3287</v>
      </c>
      <c r="H88">
        <v>2</v>
      </c>
      <c r="I88" t="s">
        <v>5613</v>
      </c>
      <c r="J88" t="s">
        <v>4764</v>
      </c>
      <c r="K88" t="s">
        <v>466</v>
      </c>
      <c r="L88">
        <v>0</v>
      </c>
      <c r="N88">
        <v>0</v>
      </c>
      <c r="O88">
        <v>0</v>
      </c>
      <c r="P88">
        <v>559.79999999999995</v>
      </c>
    </row>
    <row r="89" spans="1:16" x14ac:dyDescent="0.3">
      <c r="A89">
        <v>97941</v>
      </c>
      <c r="B89">
        <v>122</v>
      </c>
      <c r="C89" t="s">
        <v>552</v>
      </c>
      <c r="D89" s="441">
        <v>46204</v>
      </c>
      <c r="E89">
        <v>25478</v>
      </c>
      <c r="F89" t="s">
        <v>5656</v>
      </c>
      <c r="G89">
        <v>6129</v>
      </c>
      <c r="H89">
        <v>57</v>
      </c>
      <c r="I89" t="s">
        <v>5613</v>
      </c>
      <c r="J89" t="s">
        <v>6085</v>
      </c>
      <c r="K89" t="s">
        <v>466</v>
      </c>
      <c r="L89">
        <v>9.75</v>
      </c>
      <c r="M89" s="441">
        <v>46196</v>
      </c>
      <c r="N89">
        <v>9.75</v>
      </c>
      <c r="O89">
        <v>9.75</v>
      </c>
      <c r="P89">
        <v>555.75</v>
      </c>
    </row>
    <row r="90" spans="1:16" x14ac:dyDescent="0.3">
      <c r="A90">
        <v>97942</v>
      </c>
      <c r="B90">
        <v>122</v>
      </c>
      <c r="C90" t="s">
        <v>552</v>
      </c>
      <c r="D90" s="441">
        <v>46204</v>
      </c>
      <c r="E90">
        <v>20941</v>
      </c>
      <c r="F90" t="s">
        <v>5886</v>
      </c>
      <c r="G90">
        <v>2031</v>
      </c>
      <c r="H90">
        <v>3</v>
      </c>
      <c r="I90" t="s">
        <v>5605</v>
      </c>
      <c r="J90" t="s">
        <v>6085</v>
      </c>
      <c r="K90" t="s">
        <v>466</v>
      </c>
      <c r="L90">
        <v>182.3</v>
      </c>
      <c r="M90" s="441">
        <v>46196</v>
      </c>
      <c r="N90">
        <v>182.3</v>
      </c>
      <c r="O90">
        <v>215.99</v>
      </c>
      <c r="P90">
        <v>546.9</v>
      </c>
    </row>
    <row r="91" spans="1:16" x14ac:dyDescent="0.3">
      <c r="A91">
        <v>97943</v>
      </c>
      <c r="B91">
        <v>122</v>
      </c>
      <c r="C91" t="s">
        <v>552</v>
      </c>
      <c r="D91" s="441">
        <v>46204</v>
      </c>
      <c r="E91">
        <v>22139</v>
      </c>
      <c r="F91" t="s">
        <v>6019</v>
      </c>
      <c r="G91">
        <v>3580</v>
      </c>
      <c r="H91">
        <v>12</v>
      </c>
      <c r="I91" t="s">
        <v>5615</v>
      </c>
      <c r="J91" t="s">
        <v>4764</v>
      </c>
      <c r="K91" t="s">
        <v>466</v>
      </c>
      <c r="L91">
        <v>0</v>
      </c>
      <c r="N91">
        <v>0</v>
      </c>
      <c r="O91">
        <v>0</v>
      </c>
      <c r="P91">
        <v>540</v>
      </c>
    </row>
    <row r="92" spans="1:16" x14ac:dyDescent="0.3">
      <c r="A92">
        <v>97945</v>
      </c>
      <c r="B92">
        <v>122</v>
      </c>
      <c r="C92" t="s">
        <v>552</v>
      </c>
      <c r="D92" s="441">
        <v>46204</v>
      </c>
      <c r="E92">
        <v>21372</v>
      </c>
      <c r="F92" t="s">
        <v>5704</v>
      </c>
      <c r="G92">
        <v>2827</v>
      </c>
      <c r="H92">
        <v>17</v>
      </c>
      <c r="I92" t="s">
        <v>5613</v>
      </c>
      <c r="J92" t="s">
        <v>6085</v>
      </c>
      <c r="K92" t="s">
        <v>466</v>
      </c>
      <c r="L92">
        <v>31</v>
      </c>
      <c r="M92" s="441">
        <v>46203</v>
      </c>
      <c r="N92">
        <v>31</v>
      </c>
      <c r="O92">
        <v>31</v>
      </c>
      <c r="P92">
        <v>527</v>
      </c>
    </row>
    <row r="93" spans="1:16" x14ac:dyDescent="0.3">
      <c r="A93">
        <v>97946</v>
      </c>
      <c r="B93">
        <v>122</v>
      </c>
      <c r="C93" t="s">
        <v>552</v>
      </c>
      <c r="D93" s="441">
        <v>46204</v>
      </c>
      <c r="E93">
        <v>18237</v>
      </c>
      <c r="F93" t="s">
        <v>5773</v>
      </c>
      <c r="G93">
        <v>3391</v>
      </c>
      <c r="H93">
        <v>2.23</v>
      </c>
      <c r="I93" t="s">
        <v>5601</v>
      </c>
      <c r="J93" t="s">
        <v>4764</v>
      </c>
      <c r="K93" t="s">
        <v>466</v>
      </c>
      <c r="L93">
        <v>0</v>
      </c>
      <c r="M93" s="441">
        <v>45569</v>
      </c>
      <c r="N93">
        <v>228.98</v>
      </c>
      <c r="O93">
        <v>228.98</v>
      </c>
      <c r="P93">
        <v>510.63</v>
      </c>
    </row>
    <row r="94" spans="1:16" x14ac:dyDescent="0.3">
      <c r="A94">
        <v>97947</v>
      </c>
      <c r="B94">
        <v>122</v>
      </c>
      <c r="C94" t="s">
        <v>552</v>
      </c>
      <c r="D94" s="441">
        <v>46204</v>
      </c>
      <c r="E94">
        <v>19166</v>
      </c>
      <c r="F94" t="s">
        <v>5892</v>
      </c>
      <c r="G94">
        <v>2826</v>
      </c>
      <c r="H94">
        <v>25</v>
      </c>
      <c r="I94" t="s">
        <v>5613</v>
      </c>
      <c r="J94" t="s">
        <v>6085</v>
      </c>
      <c r="K94" t="s">
        <v>466</v>
      </c>
      <c r="L94">
        <v>20.350000000000001</v>
      </c>
      <c r="M94" s="441">
        <v>46203</v>
      </c>
      <c r="N94">
        <v>20.350000000000001</v>
      </c>
      <c r="O94">
        <v>20.350000000000001</v>
      </c>
      <c r="P94">
        <v>508.75</v>
      </c>
    </row>
    <row r="95" spans="1:16" x14ac:dyDescent="0.3">
      <c r="A95">
        <v>97948</v>
      </c>
      <c r="B95">
        <v>122</v>
      </c>
      <c r="C95" t="s">
        <v>552</v>
      </c>
      <c r="D95" s="441">
        <v>46204</v>
      </c>
      <c r="E95">
        <v>18486</v>
      </c>
      <c r="F95" t="s">
        <v>5733</v>
      </c>
      <c r="G95">
        <v>3170</v>
      </c>
      <c r="H95">
        <v>18.43</v>
      </c>
      <c r="I95" t="s">
        <v>5601</v>
      </c>
      <c r="J95" t="s">
        <v>4764</v>
      </c>
      <c r="K95" t="s">
        <v>466</v>
      </c>
      <c r="L95">
        <v>27.5</v>
      </c>
      <c r="M95" s="441">
        <v>46182</v>
      </c>
      <c r="N95">
        <v>27.5</v>
      </c>
      <c r="O95">
        <v>27.5</v>
      </c>
      <c r="P95">
        <v>506.82</v>
      </c>
    </row>
    <row r="96" spans="1:16" x14ac:dyDescent="0.3">
      <c r="A96">
        <v>97931</v>
      </c>
      <c r="B96">
        <v>122</v>
      </c>
      <c r="C96" t="s">
        <v>552</v>
      </c>
      <c r="D96" s="441">
        <v>46204</v>
      </c>
      <c r="E96">
        <v>19034</v>
      </c>
      <c r="F96" t="s">
        <v>5712</v>
      </c>
      <c r="G96">
        <v>2890</v>
      </c>
      <c r="H96">
        <v>58.8</v>
      </c>
      <c r="I96" t="s">
        <v>5598</v>
      </c>
      <c r="J96" t="s">
        <v>6085</v>
      </c>
      <c r="K96" t="s">
        <v>466</v>
      </c>
      <c r="L96">
        <v>8.43</v>
      </c>
      <c r="M96" s="441">
        <v>46202</v>
      </c>
      <c r="N96">
        <v>8.3800000000000008</v>
      </c>
      <c r="O96">
        <v>8.3800000000000008</v>
      </c>
      <c r="P96">
        <v>495.68</v>
      </c>
    </row>
    <row r="97" spans="1:16" x14ac:dyDescent="0.3">
      <c r="A97">
        <v>97949</v>
      </c>
      <c r="B97">
        <v>122</v>
      </c>
      <c r="C97" t="s">
        <v>552</v>
      </c>
      <c r="D97" s="441">
        <v>46204</v>
      </c>
      <c r="E97">
        <v>20645</v>
      </c>
      <c r="F97" t="s">
        <v>5664</v>
      </c>
      <c r="G97">
        <v>2113</v>
      </c>
      <c r="H97">
        <v>22</v>
      </c>
      <c r="I97" t="s">
        <v>5615</v>
      </c>
      <c r="J97" t="s">
        <v>6085</v>
      </c>
      <c r="K97" t="s">
        <v>466</v>
      </c>
      <c r="L97">
        <v>22.28</v>
      </c>
      <c r="M97" s="441">
        <v>46198</v>
      </c>
      <c r="N97">
        <v>22.31</v>
      </c>
      <c r="O97">
        <v>22.99</v>
      </c>
      <c r="P97">
        <v>490.16</v>
      </c>
    </row>
    <row r="98" spans="1:16" x14ac:dyDescent="0.3">
      <c r="A98">
        <v>97951</v>
      </c>
      <c r="B98">
        <v>122</v>
      </c>
      <c r="C98" t="s">
        <v>552</v>
      </c>
      <c r="D98" s="441">
        <v>46204</v>
      </c>
      <c r="E98">
        <v>18537</v>
      </c>
      <c r="F98" t="s">
        <v>5731</v>
      </c>
      <c r="G98">
        <v>3140</v>
      </c>
      <c r="H98">
        <v>6.07</v>
      </c>
      <c r="I98" t="s">
        <v>5601</v>
      </c>
      <c r="J98" t="s">
        <v>4764</v>
      </c>
      <c r="K98" t="s">
        <v>466</v>
      </c>
      <c r="L98">
        <v>0</v>
      </c>
      <c r="M98" s="441">
        <v>46098</v>
      </c>
      <c r="N98">
        <v>80</v>
      </c>
      <c r="O98">
        <v>129.68</v>
      </c>
      <c r="P98">
        <v>485.6</v>
      </c>
    </row>
    <row r="99" spans="1:16" x14ac:dyDescent="0.3">
      <c r="A99">
        <v>98181</v>
      </c>
      <c r="B99">
        <v>122</v>
      </c>
      <c r="C99" t="s">
        <v>552</v>
      </c>
      <c r="D99" s="441">
        <v>46204</v>
      </c>
      <c r="E99">
        <v>19790</v>
      </c>
      <c r="F99" t="s">
        <v>5948</v>
      </c>
      <c r="G99">
        <v>2469</v>
      </c>
      <c r="H99">
        <v>10</v>
      </c>
      <c r="I99" t="s">
        <v>5598</v>
      </c>
      <c r="J99" t="s">
        <v>6085</v>
      </c>
      <c r="K99" t="s">
        <v>466</v>
      </c>
      <c r="L99">
        <v>48</v>
      </c>
      <c r="M99" s="441">
        <v>46198</v>
      </c>
      <c r="N99">
        <v>48</v>
      </c>
      <c r="O99">
        <v>48</v>
      </c>
      <c r="P99">
        <v>480</v>
      </c>
    </row>
    <row r="100" spans="1:16" x14ac:dyDescent="0.3">
      <c r="A100">
        <v>97950</v>
      </c>
      <c r="B100">
        <v>122</v>
      </c>
      <c r="C100" t="s">
        <v>552</v>
      </c>
      <c r="D100" s="441">
        <v>46204</v>
      </c>
      <c r="E100">
        <v>20689</v>
      </c>
      <c r="F100" t="s">
        <v>5638</v>
      </c>
      <c r="G100">
        <v>2105</v>
      </c>
      <c r="H100">
        <v>15</v>
      </c>
      <c r="I100" t="s">
        <v>5613</v>
      </c>
      <c r="J100" t="s">
        <v>6085</v>
      </c>
      <c r="K100" t="s">
        <v>466</v>
      </c>
      <c r="L100">
        <v>31.98</v>
      </c>
      <c r="M100" s="441">
        <v>46196</v>
      </c>
      <c r="N100">
        <v>33.92</v>
      </c>
      <c r="O100">
        <v>32</v>
      </c>
      <c r="P100">
        <v>479.7</v>
      </c>
    </row>
    <row r="101" spans="1:16" x14ac:dyDescent="0.3">
      <c r="A101">
        <v>97952</v>
      </c>
      <c r="B101">
        <v>122</v>
      </c>
      <c r="C101" t="s">
        <v>552</v>
      </c>
      <c r="D101" s="441">
        <v>46204</v>
      </c>
      <c r="E101">
        <v>18235</v>
      </c>
      <c r="F101" t="s">
        <v>5774</v>
      </c>
      <c r="G101">
        <v>3393</v>
      </c>
      <c r="H101">
        <v>2.98</v>
      </c>
      <c r="I101" t="s">
        <v>5613</v>
      </c>
      <c r="J101" t="s">
        <v>4764</v>
      </c>
      <c r="K101" t="s">
        <v>466</v>
      </c>
      <c r="L101">
        <v>0</v>
      </c>
      <c r="N101">
        <v>0</v>
      </c>
      <c r="O101">
        <v>0</v>
      </c>
      <c r="P101">
        <v>476.71</v>
      </c>
    </row>
    <row r="102" spans="1:16" x14ac:dyDescent="0.3">
      <c r="A102">
        <v>97940</v>
      </c>
      <c r="B102">
        <v>122</v>
      </c>
      <c r="C102" t="s">
        <v>552</v>
      </c>
      <c r="D102" s="441">
        <v>46204</v>
      </c>
      <c r="E102">
        <v>18540</v>
      </c>
      <c r="F102" t="s">
        <v>5730</v>
      </c>
      <c r="G102">
        <v>3138</v>
      </c>
      <c r="H102">
        <v>5.52</v>
      </c>
      <c r="I102" t="s">
        <v>5601</v>
      </c>
      <c r="J102" t="s">
        <v>4764</v>
      </c>
      <c r="K102" t="s">
        <v>466</v>
      </c>
      <c r="L102">
        <v>84</v>
      </c>
      <c r="M102" s="441">
        <v>46182</v>
      </c>
      <c r="N102">
        <v>84</v>
      </c>
      <c r="O102">
        <v>65.7</v>
      </c>
      <c r="P102">
        <v>463.68</v>
      </c>
    </row>
    <row r="103" spans="1:16" x14ac:dyDescent="0.3">
      <c r="A103">
        <v>97953</v>
      </c>
      <c r="B103">
        <v>122</v>
      </c>
      <c r="C103" t="s">
        <v>552</v>
      </c>
      <c r="D103" s="441">
        <v>46204</v>
      </c>
      <c r="E103">
        <v>26591</v>
      </c>
      <c r="F103" t="s">
        <v>5834</v>
      </c>
      <c r="G103">
        <v>6805</v>
      </c>
      <c r="H103">
        <v>1.4</v>
      </c>
      <c r="I103" t="s">
        <v>5598</v>
      </c>
      <c r="J103" t="s">
        <v>6085</v>
      </c>
      <c r="K103" t="s">
        <v>466</v>
      </c>
      <c r="L103">
        <v>328.5</v>
      </c>
      <c r="M103" s="441">
        <v>46198</v>
      </c>
      <c r="N103">
        <v>328.5</v>
      </c>
      <c r="O103">
        <v>328.5</v>
      </c>
      <c r="P103">
        <v>459.9</v>
      </c>
    </row>
    <row r="104" spans="1:16" x14ac:dyDescent="0.3">
      <c r="A104">
        <v>97960</v>
      </c>
      <c r="B104">
        <v>122</v>
      </c>
      <c r="C104" t="s">
        <v>552</v>
      </c>
      <c r="D104" s="441">
        <v>46204</v>
      </c>
      <c r="E104">
        <v>18382</v>
      </c>
      <c r="F104" t="s">
        <v>5738</v>
      </c>
      <c r="G104">
        <v>3257</v>
      </c>
      <c r="H104">
        <v>7.18</v>
      </c>
      <c r="I104" t="s">
        <v>5601</v>
      </c>
      <c r="J104" t="s">
        <v>4764</v>
      </c>
      <c r="K104" t="s">
        <v>466</v>
      </c>
      <c r="L104">
        <v>63.15</v>
      </c>
      <c r="M104" s="441">
        <v>46188</v>
      </c>
      <c r="N104">
        <v>63.49</v>
      </c>
      <c r="O104">
        <v>63.49</v>
      </c>
      <c r="P104">
        <v>453.42</v>
      </c>
    </row>
    <row r="105" spans="1:16" x14ac:dyDescent="0.3">
      <c r="A105">
        <v>98199</v>
      </c>
      <c r="B105">
        <v>122</v>
      </c>
      <c r="C105" t="s">
        <v>552</v>
      </c>
      <c r="D105" s="441">
        <v>46204</v>
      </c>
      <c r="E105">
        <v>17712</v>
      </c>
      <c r="F105" t="s">
        <v>6074</v>
      </c>
      <c r="G105">
        <v>3823</v>
      </c>
      <c r="H105">
        <v>5</v>
      </c>
      <c r="I105" t="s">
        <v>5613</v>
      </c>
      <c r="J105" t="s">
        <v>4764</v>
      </c>
      <c r="K105" t="s">
        <v>466</v>
      </c>
      <c r="L105">
        <v>0</v>
      </c>
      <c r="N105">
        <v>0</v>
      </c>
      <c r="O105">
        <v>0</v>
      </c>
      <c r="P105">
        <v>449.5</v>
      </c>
    </row>
    <row r="106" spans="1:16" x14ac:dyDescent="0.3">
      <c r="A106">
        <v>97954</v>
      </c>
      <c r="B106">
        <v>122</v>
      </c>
      <c r="C106" t="s">
        <v>552</v>
      </c>
      <c r="D106" s="441">
        <v>46204</v>
      </c>
      <c r="E106">
        <v>24030</v>
      </c>
      <c r="F106" t="s">
        <v>5962</v>
      </c>
      <c r="G106">
        <v>3593</v>
      </c>
      <c r="H106">
        <v>118</v>
      </c>
      <c r="I106" t="s">
        <v>5613</v>
      </c>
      <c r="J106" t="s">
        <v>4764</v>
      </c>
      <c r="K106" t="s">
        <v>466</v>
      </c>
      <c r="L106">
        <v>0</v>
      </c>
      <c r="M106" s="441">
        <v>46085</v>
      </c>
      <c r="N106">
        <v>3.79</v>
      </c>
      <c r="O106">
        <v>17.54</v>
      </c>
      <c r="P106">
        <v>447.22</v>
      </c>
    </row>
    <row r="107" spans="1:16" x14ac:dyDescent="0.3">
      <c r="A107">
        <v>97955</v>
      </c>
      <c r="B107">
        <v>122</v>
      </c>
      <c r="C107" t="s">
        <v>552</v>
      </c>
      <c r="D107" s="441">
        <v>46204</v>
      </c>
      <c r="E107">
        <v>22020</v>
      </c>
      <c r="F107" t="s">
        <v>6014</v>
      </c>
      <c r="G107">
        <v>3675</v>
      </c>
      <c r="H107">
        <v>204</v>
      </c>
      <c r="I107" t="s">
        <v>5613</v>
      </c>
      <c r="J107" t="s">
        <v>4764</v>
      </c>
      <c r="K107" t="s">
        <v>466</v>
      </c>
      <c r="L107">
        <v>0</v>
      </c>
      <c r="M107" s="441">
        <v>45678</v>
      </c>
      <c r="N107">
        <v>2.19</v>
      </c>
      <c r="O107">
        <v>2.16</v>
      </c>
      <c r="P107">
        <v>446.76</v>
      </c>
    </row>
    <row r="108" spans="1:16" x14ac:dyDescent="0.3">
      <c r="A108">
        <v>97956</v>
      </c>
      <c r="B108">
        <v>122</v>
      </c>
      <c r="C108" t="s">
        <v>552</v>
      </c>
      <c r="D108" s="441">
        <v>46204</v>
      </c>
      <c r="E108">
        <v>19017</v>
      </c>
      <c r="F108" t="s">
        <v>5715</v>
      </c>
      <c r="G108">
        <v>2893</v>
      </c>
      <c r="H108">
        <v>29.66</v>
      </c>
      <c r="I108" t="s">
        <v>5598</v>
      </c>
      <c r="J108" t="s">
        <v>6085</v>
      </c>
      <c r="K108" t="s">
        <v>466</v>
      </c>
      <c r="L108">
        <v>14.81</v>
      </c>
      <c r="M108" s="441">
        <v>46202</v>
      </c>
      <c r="N108">
        <v>13.98</v>
      </c>
      <c r="O108">
        <v>14.32</v>
      </c>
      <c r="P108">
        <v>439.26</v>
      </c>
    </row>
    <row r="109" spans="1:16" x14ac:dyDescent="0.3">
      <c r="A109">
        <v>97957</v>
      </c>
      <c r="B109">
        <v>122</v>
      </c>
      <c r="C109" t="s">
        <v>552</v>
      </c>
      <c r="D109" s="441">
        <v>46204</v>
      </c>
      <c r="E109">
        <v>17753</v>
      </c>
      <c r="F109" t="s">
        <v>5883</v>
      </c>
      <c r="G109">
        <v>3789</v>
      </c>
      <c r="H109">
        <v>3</v>
      </c>
      <c r="I109" t="s">
        <v>5601</v>
      </c>
      <c r="J109" t="s">
        <v>4764</v>
      </c>
      <c r="K109" t="s">
        <v>466</v>
      </c>
      <c r="L109">
        <v>0</v>
      </c>
      <c r="N109">
        <v>0</v>
      </c>
      <c r="O109">
        <v>152.1</v>
      </c>
      <c r="P109">
        <v>436.8</v>
      </c>
    </row>
    <row r="110" spans="1:16" x14ac:dyDescent="0.3">
      <c r="A110">
        <v>97961</v>
      </c>
      <c r="B110">
        <v>122</v>
      </c>
      <c r="C110" t="s">
        <v>552</v>
      </c>
      <c r="D110" s="441">
        <v>46204</v>
      </c>
      <c r="E110">
        <v>20752</v>
      </c>
      <c r="F110" t="s">
        <v>5624</v>
      </c>
      <c r="G110">
        <v>2088</v>
      </c>
      <c r="H110">
        <v>4</v>
      </c>
      <c r="I110" t="s">
        <v>5625</v>
      </c>
      <c r="J110" t="s">
        <v>6085</v>
      </c>
      <c r="K110" t="s">
        <v>466</v>
      </c>
      <c r="L110">
        <v>109.12</v>
      </c>
      <c r="M110" s="441">
        <v>46175</v>
      </c>
      <c r="N110">
        <v>109.12</v>
      </c>
      <c r="O110">
        <v>111.47</v>
      </c>
      <c r="P110">
        <v>436.48</v>
      </c>
    </row>
    <row r="111" spans="1:16" x14ac:dyDescent="0.3">
      <c r="A111">
        <v>98177</v>
      </c>
      <c r="B111">
        <v>122</v>
      </c>
      <c r="C111" t="s">
        <v>552</v>
      </c>
      <c r="D111" s="441">
        <v>46204</v>
      </c>
      <c r="E111">
        <v>25126</v>
      </c>
      <c r="F111" t="s">
        <v>5859</v>
      </c>
      <c r="G111">
        <v>5909</v>
      </c>
      <c r="H111">
        <v>10.199999999999999</v>
      </c>
      <c r="I111" t="s">
        <v>5598</v>
      </c>
      <c r="J111" t="s">
        <v>6085</v>
      </c>
      <c r="K111" t="s">
        <v>466</v>
      </c>
      <c r="L111">
        <v>42.57</v>
      </c>
      <c r="M111" s="441">
        <v>46203</v>
      </c>
      <c r="N111">
        <v>42.9</v>
      </c>
      <c r="O111">
        <v>42.9</v>
      </c>
      <c r="P111">
        <v>434.21</v>
      </c>
    </row>
    <row r="112" spans="1:16" x14ac:dyDescent="0.3">
      <c r="A112">
        <v>97958</v>
      </c>
      <c r="B112">
        <v>122</v>
      </c>
      <c r="C112" t="s">
        <v>552</v>
      </c>
      <c r="D112" s="441">
        <v>46204</v>
      </c>
      <c r="E112">
        <v>26149</v>
      </c>
      <c r="F112" t="s">
        <v>6032</v>
      </c>
      <c r="G112">
        <v>3558</v>
      </c>
      <c r="H112">
        <v>6</v>
      </c>
      <c r="I112" t="s">
        <v>5613</v>
      </c>
      <c r="J112" t="s">
        <v>4764</v>
      </c>
      <c r="K112" t="s">
        <v>466</v>
      </c>
      <c r="L112">
        <v>0</v>
      </c>
      <c r="N112">
        <v>0</v>
      </c>
      <c r="O112">
        <v>70.900000000000006</v>
      </c>
      <c r="P112">
        <v>425.4</v>
      </c>
    </row>
    <row r="113" spans="1:16" x14ac:dyDescent="0.3">
      <c r="A113">
        <v>97959</v>
      </c>
      <c r="B113">
        <v>122</v>
      </c>
      <c r="C113" t="s">
        <v>552</v>
      </c>
      <c r="D113" s="441">
        <v>46204</v>
      </c>
      <c r="E113">
        <v>18153</v>
      </c>
      <c r="F113" t="s">
        <v>5794</v>
      </c>
      <c r="G113">
        <v>3466</v>
      </c>
      <c r="H113">
        <v>2.62</v>
      </c>
      <c r="I113" t="s">
        <v>5601</v>
      </c>
      <c r="J113" t="s">
        <v>4764</v>
      </c>
      <c r="K113" t="s">
        <v>466</v>
      </c>
      <c r="L113">
        <v>0</v>
      </c>
      <c r="M113" s="441">
        <v>45975</v>
      </c>
      <c r="N113">
        <v>160.56</v>
      </c>
      <c r="O113">
        <v>160.56</v>
      </c>
      <c r="P113">
        <v>420.67</v>
      </c>
    </row>
    <row r="114" spans="1:16" x14ac:dyDescent="0.3">
      <c r="A114">
        <v>97962</v>
      </c>
      <c r="B114">
        <v>122</v>
      </c>
      <c r="C114" t="s">
        <v>552</v>
      </c>
      <c r="D114" s="441">
        <v>46204</v>
      </c>
      <c r="E114">
        <v>18547</v>
      </c>
      <c r="F114" t="s">
        <v>5726</v>
      </c>
      <c r="G114">
        <v>3132</v>
      </c>
      <c r="H114">
        <v>10.88</v>
      </c>
      <c r="I114" t="s">
        <v>5601</v>
      </c>
      <c r="J114" t="s">
        <v>4764</v>
      </c>
      <c r="K114" t="s">
        <v>466</v>
      </c>
      <c r="L114">
        <v>38.49</v>
      </c>
      <c r="M114" s="441">
        <v>46188</v>
      </c>
      <c r="N114">
        <v>38.49</v>
      </c>
      <c r="O114">
        <v>38.49</v>
      </c>
      <c r="P114">
        <v>418.77</v>
      </c>
    </row>
    <row r="115" spans="1:16" x14ac:dyDescent="0.3">
      <c r="A115">
        <v>97964</v>
      </c>
      <c r="B115">
        <v>122</v>
      </c>
      <c r="C115" t="s">
        <v>552</v>
      </c>
      <c r="D115" s="441">
        <v>46204</v>
      </c>
      <c r="E115">
        <v>18159</v>
      </c>
      <c r="F115" t="s">
        <v>5792</v>
      </c>
      <c r="G115">
        <v>3461</v>
      </c>
      <c r="H115">
        <v>2</v>
      </c>
      <c r="I115" t="s">
        <v>5601</v>
      </c>
      <c r="J115" t="s">
        <v>4764</v>
      </c>
      <c r="K115" t="s">
        <v>466</v>
      </c>
      <c r="L115">
        <v>0</v>
      </c>
      <c r="N115">
        <v>0</v>
      </c>
      <c r="O115">
        <v>0</v>
      </c>
      <c r="P115">
        <v>398.37</v>
      </c>
    </row>
    <row r="116" spans="1:16" x14ac:dyDescent="0.3">
      <c r="A116">
        <v>97965</v>
      </c>
      <c r="B116">
        <v>122</v>
      </c>
      <c r="C116" t="s">
        <v>552</v>
      </c>
      <c r="D116" s="441">
        <v>46204</v>
      </c>
      <c r="E116">
        <v>18185</v>
      </c>
      <c r="F116" t="s">
        <v>5786</v>
      </c>
      <c r="G116">
        <v>3438</v>
      </c>
      <c r="H116">
        <v>2</v>
      </c>
      <c r="I116" t="s">
        <v>5601</v>
      </c>
      <c r="J116" t="s">
        <v>4764</v>
      </c>
      <c r="K116" t="s">
        <v>466</v>
      </c>
      <c r="L116">
        <v>0</v>
      </c>
      <c r="N116">
        <v>0</v>
      </c>
      <c r="O116">
        <v>0</v>
      </c>
      <c r="P116">
        <v>395.22</v>
      </c>
    </row>
    <row r="117" spans="1:16" x14ac:dyDescent="0.3">
      <c r="A117">
        <v>98163</v>
      </c>
      <c r="B117">
        <v>122</v>
      </c>
      <c r="C117" t="s">
        <v>552</v>
      </c>
      <c r="D117" s="441">
        <v>46204</v>
      </c>
      <c r="E117">
        <v>23095</v>
      </c>
      <c r="F117" t="s">
        <v>5942</v>
      </c>
      <c r="G117">
        <v>2754</v>
      </c>
      <c r="H117">
        <v>410</v>
      </c>
      <c r="I117" t="s">
        <v>5613</v>
      </c>
      <c r="J117" t="s">
        <v>6085</v>
      </c>
      <c r="K117" t="s">
        <v>466</v>
      </c>
      <c r="L117">
        <v>0.95</v>
      </c>
      <c r="M117" s="441">
        <v>46203</v>
      </c>
      <c r="N117">
        <v>0.94</v>
      </c>
      <c r="O117">
        <v>0.94</v>
      </c>
      <c r="P117">
        <v>389.5</v>
      </c>
    </row>
    <row r="118" spans="1:16" x14ac:dyDescent="0.3">
      <c r="A118">
        <v>98193</v>
      </c>
      <c r="B118">
        <v>122</v>
      </c>
      <c r="C118" t="s">
        <v>552</v>
      </c>
      <c r="D118" s="441">
        <v>46204</v>
      </c>
      <c r="E118">
        <v>25645</v>
      </c>
      <c r="F118" t="s">
        <v>5912</v>
      </c>
      <c r="G118">
        <v>6208</v>
      </c>
      <c r="H118">
        <v>2</v>
      </c>
      <c r="I118" t="s">
        <v>5601</v>
      </c>
      <c r="J118" t="s">
        <v>4764</v>
      </c>
      <c r="K118" t="s">
        <v>466</v>
      </c>
      <c r="L118">
        <v>0</v>
      </c>
      <c r="N118">
        <v>0</v>
      </c>
      <c r="O118">
        <v>0</v>
      </c>
      <c r="P118">
        <v>389.04</v>
      </c>
    </row>
    <row r="119" spans="1:16" x14ac:dyDescent="0.3">
      <c r="A119">
        <v>97963</v>
      </c>
      <c r="B119">
        <v>122</v>
      </c>
      <c r="C119" t="s">
        <v>552</v>
      </c>
      <c r="D119" s="441">
        <v>46204</v>
      </c>
      <c r="E119">
        <v>19439</v>
      </c>
      <c r="F119" t="s">
        <v>5691</v>
      </c>
      <c r="G119">
        <v>2756</v>
      </c>
      <c r="H119">
        <v>13</v>
      </c>
      <c r="I119" t="s">
        <v>5598</v>
      </c>
      <c r="J119" t="s">
        <v>6085</v>
      </c>
      <c r="K119" t="s">
        <v>466</v>
      </c>
      <c r="L119">
        <v>29.59</v>
      </c>
      <c r="M119" s="441">
        <v>46197</v>
      </c>
      <c r="N119">
        <v>27.9</v>
      </c>
      <c r="O119">
        <v>32.950000000000003</v>
      </c>
      <c r="P119">
        <v>384.67</v>
      </c>
    </row>
    <row r="120" spans="1:16" x14ac:dyDescent="0.3">
      <c r="A120">
        <v>97876</v>
      </c>
      <c r="B120">
        <v>122</v>
      </c>
      <c r="C120" t="s">
        <v>552</v>
      </c>
      <c r="D120" s="441">
        <v>46204</v>
      </c>
      <c r="E120">
        <v>17886</v>
      </c>
      <c r="F120" t="s">
        <v>5820</v>
      </c>
      <c r="G120">
        <v>3670</v>
      </c>
      <c r="H120">
        <v>11.92</v>
      </c>
      <c r="I120" t="s">
        <v>5605</v>
      </c>
      <c r="J120" t="s">
        <v>4764</v>
      </c>
      <c r="K120" t="s">
        <v>466</v>
      </c>
      <c r="L120">
        <v>32.21</v>
      </c>
      <c r="M120" s="441">
        <v>46186</v>
      </c>
      <c r="N120">
        <v>32.21</v>
      </c>
      <c r="O120">
        <v>25.36</v>
      </c>
      <c r="P120">
        <v>383.94</v>
      </c>
    </row>
    <row r="121" spans="1:16" x14ac:dyDescent="0.3">
      <c r="A121">
        <v>97967</v>
      </c>
      <c r="B121">
        <v>122</v>
      </c>
      <c r="C121" t="s">
        <v>552</v>
      </c>
      <c r="D121" s="441">
        <v>46204</v>
      </c>
      <c r="E121">
        <v>25429</v>
      </c>
      <c r="F121" t="s">
        <v>5640</v>
      </c>
      <c r="G121">
        <v>6104</v>
      </c>
      <c r="H121">
        <v>60</v>
      </c>
      <c r="I121" t="s">
        <v>5613</v>
      </c>
      <c r="J121" t="s">
        <v>6085</v>
      </c>
      <c r="K121" t="s">
        <v>466</v>
      </c>
      <c r="L121">
        <v>6.2</v>
      </c>
      <c r="M121" s="441">
        <v>46197</v>
      </c>
      <c r="N121">
        <v>6.2</v>
      </c>
      <c r="O121">
        <v>6.2</v>
      </c>
      <c r="P121">
        <v>372</v>
      </c>
    </row>
    <row r="122" spans="1:16" x14ac:dyDescent="0.3">
      <c r="A122">
        <v>97872</v>
      </c>
      <c r="B122">
        <v>122</v>
      </c>
      <c r="C122" t="s">
        <v>552</v>
      </c>
      <c r="D122" s="441">
        <v>46204</v>
      </c>
      <c r="E122">
        <v>17895</v>
      </c>
      <c r="F122" t="s">
        <v>5819</v>
      </c>
      <c r="G122">
        <v>3665</v>
      </c>
      <c r="H122">
        <v>15.92</v>
      </c>
      <c r="I122" t="s">
        <v>5605</v>
      </c>
      <c r="J122" t="s">
        <v>4764</v>
      </c>
      <c r="K122" t="s">
        <v>466</v>
      </c>
      <c r="L122">
        <v>23.06</v>
      </c>
      <c r="M122" s="441">
        <v>46186</v>
      </c>
      <c r="N122">
        <v>23.06</v>
      </c>
      <c r="O122">
        <v>28.32</v>
      </c>
      <c r="P122">
        <v>367.12</v>
      </c>
    </row>
    <row r="123" spans="1:16" x14ac:dyDescent="0.3">
      <c r="A123">
        <v>97968</v>
      </c>
      <c r="B123">
        <v>122</v>
      </c>
      <c r="C123" t="s">
        <v>552</v>
      </c>
      <c r="D123" s="441">
        <v>46204</v>
      </c>
      <c r="E123">
        <v>26588</v>
      </c>
      <c r="F123" t="s">
        <v>5597</v>
      </c>
      <c r="G123">
        <v>6804</v>
      </c>
      <c r="H123">
        <v>1.3</v>
      </c>
      <c r="I123" t="s">
        <v>5598</v>
      </c>
      <c r="J123" t="s">
        <v>6085</v>
      </c>
      <c r="K123" t="s">
        <v>466</v>
      </c>
      <c r="L123">
        <v>276.5</v>
      </c>
      <c r="M123" s="441">
        <v>46198</v>
      </c>
      <c r="N123">
        <v>276.5</v>
      </c>
      <c r="O123">
        <v>276.5</v>
      </c>
      <c r="P123">
        <v>359.45</v>
      </c>
    </row>
    <row r="124" spans="1:16" x14ac:dyDescent="0.3">
      <c r="A124">
        <v>98194</v>
      </c>
      <c r="B124">
        <v>122</v>
      </c>
      <c r="C124" t="s">
        <v>552</v>
      </c>
      <c r="D124" s="441">
        <v>46204</v>
      </c>
      <c r="E124">
        <v>18284</v>
      </c>
      <c r="F124" t="s">
        <v>5757</v>
      </c>
      <c r="G124">
        <v>3344</v>
      </c>
      <c r="H124">
        <v>3.33</v>
      </c>
      <c r="I124" t="s">
        <v>5601</v>
      </c>
      <c r="J124" t="s">
        <v>4764</v>
      </c>
      <c r="K124" t="s">
        <v>466</v>
      </c>
      <c r="L124">
        <v>0</v>
      </c>
      <c r="M124" s="441">
        <v>46035</v>
      </c>
      <c r="N124">
        <v>107.26</v>
      </c>
      <c r="O124">
        <v>119.78</v>
      </c>
      <c r="P124">
        <v>357.18</v>
      </c>
    </row>
    <row r="125" spans="1:16" x14ac:dyDescent="0.3">
      <c r="A125">
        <v>97969</v>
      </c>
      <c r="B125">
        <v>122</v>
      </c>
      <c r="C125" t="s">
        <v>552</v>
      </c>
      <c r="D125" s="441">
        <v>46204</v>
      </c>
      <c r="E125">
        <v>20922</v>
      </c>
      <c r="F125" t="s">
        <v>5845</v>
      </c>
      <c r="G125">
        <v>2034</v>
      </c>
      <c r="H125">
        <v>6</v>
      </c>
      <c r="I125" t="s">
        <v>5605</v>
      </c>
      <c r="J125" t="s">
        <v>6085</v>
      </c>
      <c r="K125" t="s">
        <v>466</v>
      </c>
      <c r="L125">
        <v>0</v>
      </c>
      <c r="M125" s="441">
        <v>45881</v>
      </c>
      <c r="N125">
        <v>59.35</v>
      </c>
      <c r="O125">
        <v>59.35</v>
      </c>
      <c r="P125">
        <v>356.1</v>
      </c>
    </row>
    <row r="126" spans="1:16" x14ac:dyDescent="0.3">
      <c r="A126">
        <v>97970</v>
      </c>
      <c r="B126">
        <v>122</v>
      </c>
      <c r="C126" t="s">
        <v>552</v>
      </c>
      <c r="D126" s="441">
        <v>46204</v>
      </c>
      <c r="E126">
        <v>18103</v>
      </c>
      <c r="F126" t="s">
        <v>5809</v>
      </c>
      <c r="G126">
        <v>3508</v>
      </c>
      <c r="H126">
        <v>2.41</v>
      </c>
      <c r="I126" t="s">
        <v>5601</v>
      </c>
      <c r="J126" t="s">
        <v>4764</v>
      </c>
      <c r="K126" t="s">
        <v>466</v>
      </c>
      <c r="L126">
        <v>0</v>
      </c>
      <c r="M126" s="441">
        <v>46058</v>
      </c>
      <c r="N126">
        <v>146.28</v>
      </c>
      <c r="O126">
        <v>136.9</v>
      </c>
      <c r="P126">
        <v>352.53</v>
      </c>
    </row>
    <row r="127" spans="1:16" x14ac:dyDescent="0.3">
      <c r="A127">
        <v>97966</v>
      </c>
      <c r="B127">
        <v>122</v>
      </c>
      <c r="C127" t="s">
        <v>552</v>
      </c>
      <c r="D127" s="441">
        <v>46204</v>
      </c>
      <c r="E127">
        <v>26020</v>
      </c>
      <c r="F127" t="s">
        <v>5639</v>
      </c>
      <c r="G127">
        <v>2105</v>
      </c>
      <c r="H127">
        <v>27</v>
      </c>
      <c r="I127" t="s">
        <v>5613</v>
      </c>
      <c r="J127" t="s">
        <v>6085</v>
      </c>
      <c r="K127" t="s">
        <v>466</v>
      </c>
      <c r="L127">
        <v>13.03</v>
      </c>
      <c r="M127" s="441">
        <v>46198</v>
      </c>
      <c r="N127">
        <v>12.29</v>
      </c>
      <c r="O127">
        <v>12.29</v>
      </c>
      <c r="P127">
        <v>351.81</v>
      </c>
    </row>
    <row r="128" spans="1:16" x14ac:dyDescent="0.3">
      <c r="A128">
        <v>97971</v>
      </c>
      <c r="B128">
        <v>122</v>
      </c>
      <c r="C128" t="s">
        <v>552</v>
      </c>
      <c r="D128" s="441">
        <v>46204</v>
      </c>
      <c r="E128">
        <v>18313</v>
      </c>
      <c r="F128" t="s">
        <v>5755</v>
      </c>
      <c r="G128">
        <v>3320</v>
      </c>
      <c r="H128">
        <v>2.78</v>
      </c>
      <c r="I128" t="s">
        <v>5601</v>
      </c>
      <c r="J128" t="s">
        <v>4764</v>
      </c>
      <c r="K128" t="s">
        <v>466</v>
      </c>
      <c r="L128">
        <v>0</v>
      </c>
      <c r="M128" s="441">
        <v>46132</v>
      </c>
      <c r="N128">
        <v>124.67</v>
      </c>
      <c r="O128">
        <v>124.67</v>
      </c>
      <c r="P128">
        <v>346.58</v>
      </c>
    </row>
    <row r="129" spans="1:16" x14ac:dyDescent="0.3">
      <c r="A129">
        <v>97972</v>
      </c>
      <c r="B129">
        <v>122</v>
      </c>
      <c r="C129" t="s">
        <v>552</v>
      </c>
      <c r="D129" s="441">
        <v>46204</v>
      </c>
      <c r="E129">
        <v>25152</v>
      </c>
      <c r="F129" t="s">
        <v>5735</v>
      </c>
      <c r="G129">
        <v>5924</v>
      </c>
      <c r="H129">
        <v>5.29</v>
      </c>
      <c r="I129" t="s">
        <v>5601</v>
      </c>
      <c r="J129" t="s">
        <v>4764</v>
      </c>
      <c r="K129" t="s">
        <v>466</v>
      </c>
      <c r="L129">
        <v>0</v>
      </c>
      <c r="M129" s="441">
        <v>45860</v>
      </c>
      <c r="N129">
        <v>65</v>
      </c>
      <c r="O129">
        <v>65</v>
      </c>
      <c r="P129">
        <v>343.85</v>
      </c>
    </row>
    <row r="130" spans="1:16" x14ac:dyDescent="0.3">
      <c r="A130">
        <v>97973</v>
      </c>
      <c r="B130">
        <v>122</v>
      </c>
      <c r="C130" t="s">
        <v>552</v>
      </c>
      <c r="D130" s="441">
        <v>46204</v>
      </c>
      <c r="E130">
        <v>19356</v>
      </c>
      <c r="F130" t="s">
        <v>5696</v>
      </c>
      <c r="G130">
        <v>2768</v>
      </c>
      <c r="H130">
        <v>6</v>
      </c>
      <c r="I130" t="s">
        <v>5598</v>
      </c>
      <c r="J130" t="s">
        <v>6085</v>
      </c>
      <c r="K130" t="s">
        <v>466</v>
      </c>
      <c r="L130">
        <v>55.21</v>
      </c>
      <c r="M130" s="441">
        <v>46203</v>
      </c>
      <c r="N130">
        <v>55.21</v>
      </c>
      <c r="O130">
        <v>55.21</v>
      </c>
      <c r="P130">
        <v>331.26</v>
      </c>
    </row>
    <row r="131" spans="1:16" x14ac:dyDescent="0.3">
      <c r="A131">
        <v>97974</v>
      </c>
      <c r="B131">
        <v>122</v>
      </c>
      <c r="C131" t="s">
        <v>552</v>
      </c>
      <c r="D131" s="441">
        <v>46204</v>
      </c>
      <c r="E131">
        <v>20349</v>
      </c>
      <c r="F131" t="s">
        <v>5679</v>
      </c>
      <c r="G131">
        <v>2205</v>
      </c>
      <c r="H131">
        <v>25</v>
      </c>
      <c r="I131" t="s">
        <v>5605</v>
      </c>
      <c r="J131" t="s">
        <v>6085</v>
      </c>
      <c r="K131" t="s">
        <v>466</v>
      </c>
      <c r="L131">
        <v>13.16</v>
      </c>
      <c r="M131" s="441">
        <v>46196</v>
      </c>
      <c r="N131">
        <v>13.16</v>
      </c>
      <c r="O131">
        <v>13.16</v>
      </c>
      <c r="P131">
        <v>329</v>
      </c>
    </row>
    <row r="132" spans="1:16" x14ac:dyDescent="0.3">
      <c r="A132">
        <v>97975</v>
      </c>
      <c r="B132">
        <v>122</v>
      </c>
      <c r="C132" t="s">
        <v>552</v>
      </c>
      <c r="D132" s="441">
        <v>46204</v>
      </c>
      <c r="E132">
        <v>19324</v>
      </c>
      <c r="F132" t="s">
        <v>5699</v>
      </c>
      <c r="G132">
        <v>2773</v>
      </c>
      <c r="H132">
        <v>8</v>
      </c>
      <c r="I132" t="s">
        <v>5598</v>
      </c>
      <c r="J132" t="s">
        <v>6085</v>
      </c>
      <c r="K132" t="s">
        <v>466</v>
      </c>
      <c r="L132">
        <v>40.590000000000003</v>
      </c>
      <c r="M132" s="441">
        <v>46203</v>
      </c>
      <c r="N132">
        <v>44.3</v>
      </c>
      <c r="O132">
        <v>42.87</v>
      </c>
      <c r="P132">
        <v>324.72000000000003</v>
      </c>
    </row>
    <row r="133" spans="1:16" x14ac:dyDescent="0.3">
      <c r="A133">
        <v>98135</v>
      </c>
      <c r="B133">
        <v>122</v>
      </c>
      <c r="C133" t="s">
        <v>552</v>
      </c>
      <c r="D133" s="441">
        <v>46204</v>
      </c>
      <c r="E133">
        <v>24331</v>
      </c>
      <c r="F133" t="s">
        <v>5975</v>
      </c>
      <c r="G133">
        <v>2146</v>
      </c>
      <c r="H133">
        <v>15</v>
      </c>
      <c r="I133" t="s">
        <v>5598</v>
      </c>
      <c r="J133" t="s">
        <v>6085</v>
      </c>
      <c r="K133" t="s">
        <v>466</v>
      </c>
      <c r="L133">
        <v>21.5</v>
      </c>
      <c r="M133" s="441">
        <v>46198</v>
      </c>
      <c r="N133">
        <v>21.72</v>
      </c>
      <c r="O133">
        <v>22</v>
      </c>
      <c r="P133">
        <v>322.5</v>
      </c>
    </row>
    <row r="134" spans="1:16" x14ac:dyDescent="0.3">
      <c r="A134">
        <v>97976</v>
      </c>
      <c r="B134">
        <v>122</v>
      </c>
      <c r="C134" t="s">
        <v>552</v>
      </c>
      <c r="D134" s="441">
        <v>46204</v>
      </c>
      <c r="E134">
        <v>18129</v>
      </c>
      <c r="F134" t="s">
        <v>5800</v>
      </c>
      <c r="G134">
        <v>3486</v>
      </c>
      <c r="H134">
        <v>2.71</v>
      </c>
      <c r="I134" t="s">
        <v>5601</v>
      </c>
      <c r="J134" t="s">
        <v>4764</v>
      </c>
      <c r="K134" t="s">
        <v>466</v>
      </c>
      <c r="L134">
        <v>0</v>
      </c>
      <c r="M134" s="441">
        <v>46132</v>
      </c>
      <c r="N134">
        <v>114.66</v>
      </c>
      <c r="O134">
        <v>113</v>
      </c>
      <c r="P134">
        <v>310.73</v>
      </c>
    </row>
    <row r="135" spans="1:16" x14ac:dyDescent="0.3">
      <c r="A135">
        <v>97977</v>
      </c>
      <c r="B135">
        <v>122</v>
      </c>
      <c r="C135" t="s">
        <v>552</v>
      </c>
      <c r="D135" s="441">
        <v>46204</v>
      </c>
      <c r="E135">
        <v>19339</v>
      </c>
      <c r="F135" t="s">
        <v>5987</v>
      </c>
      <c r="G135">
        <v>2771</v>
      </c>
      <c r="H135">
        <v>4</v>
      </c>
      <c r="I135" t="s">
        <v>5598</v>
      </c>
      <c r="J135" t="s">
        <v>6085</v>
      </c>
      <c r="K135" t="s">
        <v>466</v>
      </c>
      <c r="L135">
        <v>73.900000000000006</v>
      </c>
      <c r="M135" s="441">
        <v>46203</v>
      </c>
      <c r="N135">
        <v>73.900000000000006</v>
      </c>
      <c r="O135">
        <v>73.900000000000006</v>
      </c>
      <c r="P135">
        <v>295.60000000000002</v>
      </c>
    </row>
    <row r="136" spans="1:16" x14ac:dyDescent="0.3">
      <c r="A136">
        <v>97978</v>
      </c>
      <c r="B136">
        <v>122</v>
      </c>
      <c r="C136" t="s">
        <v>552</v>
      </c>
      <c r="D136" s="441">
        <v>46204</v>
      </c>
      <c r="E136">
        <v>24712</v>
      </c>
      <c r="F136" t="s">
        <v>5837</v>
      </c>
      <c r="G136">
        <v>5726</v>
      </c>
      <c r="H136">
        <v>2</v>
      </c>
      <c r="I136" t="s">
        <v>5601</v>
      </c>
      <c r="J136" t="s">
        <v>6085</v>
      </c>
      <c r="K136" t="s">
        <v>466</v>
      </c>
      <c r="L136">
        <v>0</v>
      </c>
      <c r="M136" s="441">
        <v>45728</v>
      </c>
      <c r="N136">
        <v>145.6</v>
      </c>
      <c r="O136">
        <v>145.6</v>
      </c>
      <c r="P136">
        <v>291.2</v>
      </c>
    </row>
    <row r="137" spans="1:16" x14ac:dyDescent="0.3">
      <c r="A137">
        <v>97979</v>
      </c>
      <c r="B137">
        <v>122</v>
      </c>
      <c r="C137" t="s">
        <v>552</v>
      </c>
      <c r="D137" s="441">
        <v>46204</v>
      </c>
      <c r="E137">
        <v>25282</v>
      </c>
      <c r="F137" t="s">
        <v>5652</v>
      </c>
      <c r="G137">
        <v>5982</v>
      </c>
      <c r="H137">
        <v>7</v>
      </c>
      <c r="I137" t="s">
        <v>5598</v>
      </c>
      <c r="J137" t="s">
        <v>6085</v>
      </c>
      <c r="K137" t="s">
        <v>466</v>
      </c>
      <c r="L137">
        <v>0</v>
      </c>
      <c r="M137" s="441">
        <v>46136</v>
      </c>
      <c r="N137">
        <v>39</v>
      </c>
      <c r="O137">
        <v>39</v>
      </c>
      <c r="P137">
        <v>273</v>
      </c>
    </row>
    <row r="138" spans="1:16" x14ac:dyDescent="0.3">
      <c r="A138">
        <v>97980</v>
      </c>
      <c r="B138">
        <v>122</v>
      </c>
      <c r="C138" t="s">
        <v>552</v>
      </c>
      <c r="D138" s="441">
        <v>46204</v>
      </c>
      <c r="E138">
        <v>18146</v>
      </c>
      <c r="F138" t="s">
        <v>5795</v>
      </c>
      <c r="G138">
        <v>3471</v>
      </c>
      <c r="H138">
        <v>2.71</v>
      </c>
      <c r="I138" t="s">
        <v>5601</v>
      </c>
      <c r="J138" t="s">
        <v>4764</v>
      </c>
      <c r="K138" t="s">
        <v>466</v>
      </c>
      <c r="L138">
        <v>0</v>
      </c>
      <c r="M138" s="441">
        <v>46132</v>
      </c>
      <c r="N138">
        <v>99.9</v>
      </c>
      <c r="O138">
        <v>93.9</v>
      </c>
      <c r="P138">
        <v>270.73</v>
      </c>
    </row>
    <row r="139" spans="1:16" x14ac:dyDescent="0.3">
      <c r="A139">
        <v>97981</v>
      </c>
      <c r="B139">
        <v>122</v>
      </c>
      <c r="C139" t="s">
        <v>552</v>
      </c>
      <c r="D139" s="441">
        <v>46204</v>
      </c>
      <c r="E139">
        <v>18366</v>
      </c>
      <c r="F139" t="s">
        <v>5742</v>
      </c>
      <c r="G139">
        <v>3272</v>
      </c>
      <c r="H139">
        <v>2.25</v>
      </c>
      <c r="I139" t="s">
        <v>5613</v>
      </c>
      <c r="J139" t="s">
        <v>4764</v>
      </c>
      <c r="K139" t="s">
        <v>466</v>
      </c>
      <c r="L139">
        <v>0</v>
      </c>
      <c r="N139">
        <v>0</v>
      </c>
      <c r="O139">
        <v>0</v>
      </c>
      <c r="P139">
        <v>270</v>
      </c>
    </row>
    <row r="140" spans="1:16" x14ac:dyDescent="0.3">
      <c r="A140">
        <v>98129</v>
      </c>
      <c r="B140">
        <v>122</v>
      </c>
      <c r="C140" t="s">
        <v>552</v>
      </c>
      <c r="D140" s="441">
        <v>46204</v>
      </c>
      <c r="E140">
        <v>20257</v>
      </c>
      <c r="F140" t="s">
        <v>5887</v>
      </c>
      <c r="G140">
        <v>2239</v>
      </c>
      <c r="H140">
        <v>9</v>
      </c>
      <c r="I140" t="s">
        <v>5605</v>
      </c>
      <c r="J140" t="s">
        <v>6085</v>
      </c>
      <c r="K140" t="s">
        <v>466</v>
      </c>
      <c r="L140">
        <v>29.9</v>
      </c>
      <c r="M140" s="441">
        <v>46198</v>
      </c>
      <c r="N140">
        <v>29.9</v>
      </c>
      <c r="O140">
        <v>29.9</v>
      </c>
      <c r="P140">
        <v>269.10000000000002</v>
      </c>
    </row>
    <row r="141" spans="1:16" x14ac:dyDescent="0.3">
      <c r="A141">
        <v>97982</v>
      </c>
      <c r="B141">
        <v>122</v>
      </c>
      <c r="C141" t="s">
        <v>552</v>
      </c>
      <c r="D141" s="441">
        <v>46204</v>
      </c>
      <c r="E141">
        <v>20501</v>
      </c>
      <c r="F141" t="s">
        <v>5976</v>
      </c>
      <c r="G141">
        <v>2154</v>
      </c>
      <c r="H141">
        <v>12</v>
      </c>
      <c r="I141" t="s">
        <v>5598</v>
      </c>
      <c r="J141" t="s">
        <v>6085</v>
      </c>
      <c r="K141" t="s">
        <v>466</v>
      </c>
      <c r="L141">
        <v>21.9</v>
      </c>
      <c r="M141" s="441">
        <v>46203</v>
      </c>
      <c r="N141">
        <v>21.9</v>
      </c>
      <c r="O141">
        <v>21.9</v>
      </c>
      <c r="P141">
        <v>262.8</v>
      </c>
    </row>
    <row r="142" spans="1:16" x14ac:dyDescent="0.3">
      <c r="A142">
        <v>97983</v>
      </c>
      <c r="B142">
        <v>122</v>
      </c>
      <c r="C142" t="s">
        <v>552</v>
      </c>
      <c r="D142" s="441">
        <v>46204</v>
      </c>
      <c r="E142">
        <v>18546</v>
      </c>
      <c r="F142" t="s">
        <v>5860</v>
      </c>
      <c r="G142">
        <v>3133</v>
      </c>
      <c r="H142">
        <v>3.16</v>
      </c>
      <c r="I142" t="s">
        <v>5601</v>
      </c>
      <c r="J142" t="s">
        <v>4764</v>
      </c>
      <c r="K142" t="s">
        <v>466</v>
      </c>
      <c r="L142">
        <v>0</v>
      </c>
      <c r="M142" s="441">
        <v>45987</v>
      </c>
      <c r="N142">
        <v>81.06</v>
      </c>
      <c r="O142">
        <v>98.86</v>
      </c>
      <c r="P142">
        <v>256.14999999999998</v>
      </c>
    </row>
    <row r="143" spans="1:16" x14ac:dyDescent="0.3">
      <c r="A143">
        <v>97984</v>
      </c>
      <c r="B143">
        <v>122</v>
      </c>
      <c r="C143" t="s">
        <v>552</v>
      </c>
      <c r="D143" s="441">
        <v>46204</v>
      </c>
      <c r="E143">
        <v>22598</v>
      </c>
      <c r="F143" t="s">
        <v>5725</v>
      </c>
      <c r="G143">
        <v>3131</v>
      </c>
      <c r="H143">
        <v>2.4500000000000002</v>
      </c>
      <c r="I143" t="s">
        <v>5601</v>
      </c>
      <c r="J143" t="s">
        <v>4764</v>
      </c>
      <c r="K143" t="s">
        <v>466</v>
      </c>
      <c r="L143">
        <v>0</v>
      </c>
      <c r="M143" s="441">
        <v>46132</v>
      </c>
      <c r="N143">
        <v>103.64</v>
      </c>
      <c r="O143">
        <v>106</v>
      </c>
      <c r="P143">
        <v>253.92</v>
      </c>
    </row>
    <row r="144" spans="1:16" x14ac:dyDescent="0.3">
      <c r="A144">
        <v>97994</v>
      </c>
      <c r="B144">
        <v>122</v>
      </c>
      <c r="C144" t="s">
        <v>552</v>
      </c>
      <c r="D144" s="441">
        <v>46204</v>
      </c>
      <c r="E144">
        <v>18218</v>
      </c>
      <c r="F144" t="s">
        <v>5779</v>
      </c>
      <c r="G144">
        <v>3410</v>
      </c>
      <c r="H144">
        <v>8</v>
      </c>
      <c r="I144" t="s">
        <v>5601</v>
      </c>
      <c r="J144" t="s">
        <v>4764</v>
      </c>
      <c r="K144" t="s">
        <v>466</v>
      </c>
      <c r="L144">
        <v>30.56</v>
      </c>
      <c r="M144" s="441">
        <v>46183</v>
      </c>
      <c r="N144">
        <v>30.56</v>
      </c>
      <c r="O144">
        <v>32</v>
      </c>
      <c r="P144">
        <v>244.48</v>
      </c>
    </row>
    <row r="145" spans="1:16" x14ac:dyDescent="0.3">
      <c r="A145">
        <v>97985</v>
      </c>
      <c r="B145">
        <v>122</v>
      </c>
      <c r="C145" t="s">
        <v>552</v>
      </c>
      <c r="D145" s="441">
        <v>46204</v>
      </c>
      <c r="E145">
        <v>18310</v>
      </c>
      <c r="F145" t="s">
        <v>5756</v>
      </c>
      <c r="G145">
        <v>3323</v>
      </c>
      <c r="H145">
        <v>2.68</v>
      </c>
      <c r="I145" t="s">
        <v>5613</v>
      </c>
      <c r="J145" t="s">
        <v>4764</v>
      </c>
      <c r="K145" t="s">
        <v>466</v>
      </c>
      <c r="L145">
        <v>0</v>
      </c>
      <c r="N145">
        <v>0</v>
      </c>
      <c r="O145">
        <v>0</v>
      </c>
      <c r="P145">
        <v>241.2</v>
      </c>
    </row>
    <row r="146" spans="1:16" x14ac:dyDescent="0.3">
      <c r="A146">
        <v>97987</v>
      </c>
      <c r="B146">
        <v>122</v>
      </c>
      <c r="C146" t="s">
        <v>552</v>
      </c>
      <c r="D146" s="441">
        <v>46204</v>
      </c>
      <c r="E146">
        <v>19979</v>
      </c>
      <c r="F146" t="s">
        <v>5667</v>
      </c>
      <c r="G146">
        <v>2353</v>
      </c>
      <c r="H146">
        <v>11</v>
      </c>
      <c r="I146" t="s">
        <v>5668</v>
      </c>
      <c r="J146" t="s">
        <v>6085</v>
      </c>
      <c r="K146" t="s">
        <v>466</v>
      </c>
      <c r="L146">
        <v>21.45</v>
      </c>
      <c r="M146" s="441">
        <v>46182</v>
      </c>
      <c r="N146">
        <v>21.45</v>
      </c>
      <c r="O146">
        <v>21.45</v>
      </c>
      <c r="P146">
        <v>235.95</v>
      </c>
    </row>
    <row r="147" spans="1:16" x14ac:dyDescent="0.3">
      <c r="A147">
        <v>97988</v>
      </c>
      <c r="B147">
        <v>122</v>
      </c>
      <c r="C147" t="s">
        <v>552</v>
      </c>
      <c r="D147" s="441">
        <v>46204</v>
      </c>
      <c r="E147">
        <v>20653</v>
      </c>
      <c r="F147" t="s">
        <v>5655</v>
      </c>
      <c r="G147">
        <v>2111</v>
      </c>
      <c r="H147">
        <v>9</v>
      </c>
      <c r="I147" t="s">
        <v>5613</v>
      </c>
      <c r="J147" t="s">
        <v>6085</v>
      </c>
      <c r="K147" t="s">
        <v>466</v>
      </c>
      <c r="L147">
        <v>25.96</v>
      </c>
      <c r="M147" s="441">
        <v>46182</v>
      </c>
      <c r="N147">
        <v>25.96</v>
      </c>
      <c r="O147">
        <v>25.96</v>
      </c>
      <c r="P147">
        <v>233.64</v>
      </c>
    </row>
    <row r="148" spans="1:16" x14ac:dyDescent="0.3">
      <c r="A148">
        <v>97989</v>
      </c>
      <c r="B148">
        <v>122</v>
      </c>
      <c r="C148" t="s">
        <v>552</v>
      </c>
      <c r="D148" s="441">
        <v>46204</v>
      </c>
      <c r="E148">
        <v>21041</v>
      </c>
      <c r="F148" t="s">
        <v>6025</v>
      </c>
      <c r="G148">
        <v>1999</v>
      </c>
      <c r="H148">
        <v>6</v>
      </c>
      <c r="I148" t="s">
        <v>5613</v>
      </c>
      <c r="J148" t="s">
        <v>6085</v>
      </c>
      <c r="K148" t="s">
        <v>466</v>
      </c>
      <c r="L148">
        <v>0</v>
      </c>
      <c r="N148">
        <v>0</v>
      </c>
      <c r="O148">
        <v>38.9</v>
      </c>
      <c r="P148">
        <v>233.4</v>
      </c>
    </row>
    <row r="149" spans="1:16" x14ac:dyDescent="0.3">
      <c r="A149">
        <v>97883</v>
      </c>
      <c r="B149">
        <v>122</v>
      </c>
      <c r="C149" t="s">
        <v>552</v>
      </c>
      <c r="D149" s="441">
        <v>46204</v>
      </c>
      <c r="E149">
        <v>17903</v>
      </c>
      <c r="F149" t="s">
        <v>5818</v>
      </c>
      <c r="G149">
        <v>3658</v>
      </c>
      <c r="H149">
        <v>11.5</v>
      </c>
      <c r="I149" t="s">
        <v>5605</v>
      </c>
      <c r="J149" t="s">
        <v>4764</v>
      </c>
      <c r="K149" t="s">
        <v>466</v>
      </c>
      <c r="L149">
        <v>0</v>
      </c>
      <c r="M149" s="441">
        <v>46168</v>
      </c>
      <c r="N149">
        <v>19.97</v>
      </c>
      <c r="O149">
        <v>18.98</v>
      </c>
      <c r="P149">
        <v>229.65</v>
      </c>
    </row>
    <row r="150" spans="1:16" x14ac:dyDescent="0.3">
      <c r="A150">
        <v>97986</v>
      </c>
      <c r="B150">
        <v>122</v>
      </c>
      <c r="C150" t="s">
        <v>552</v>
      </c>
      <c r="D150" s="441">
        <v>46204</v>
      </c>
      <c r="E150">
        <v>26717</v>
      </c>
      <c r="F150" t="s">
        <v>5760</v>
      </c>
      <c r="G150">
        <v>6869</v>
      </c>
      <c r="H150">
        <v>4</v>
      </c>
      <c r="I150" t="s">
        <v>5601</v>
      </c>
      <c r="J150" t="s">
        <v>4764</v>
      </c>
      <c r="K150" t="s">
        <v>466</v>
      </c>
      <c r="L150">
        <v>56.77</v>
      </c>
      <c r="M150" s="441">
        <v>46183</v>
      </c>
      <c r="N150">
        <v>56.77</v>
      </c>
      <c r="O150">
        <v>56.77</v>
      </c>
      <c r="P150">
        <v>227.08</v>
      </c>
    </row>
    <row r="151" spans="1:16" x14ac:dyDescent="0.3">
      <c r="A151">
        <v>97990</v>
      </c>
      <c r="B151">
        <v>122</v>
      </c>
      <c r="C151" t="s">
        <v>552</v>
      </c>
      <c r="D151" s="441">
        <v>46204</v>
      </c>
      <c r="E151">
        <v>25416</v>
      </c>
      <c r="F151" t="s">
        <v>5905</v>
      </c>
      <c r="G151">
        <v>6098</v>
      </c>
      <c r="H151">
        <v>15</v>
      </c>
      <c r="I151" t="s">
        <v>5613</v>
      </c>
      <c r="J151" t="s">
        <v>6085</v>
      </c>
      <c r="K151" t="s">
        <v>466</v>
      </c>
      <c r="L151">
        <v>14.9</v>
      </c>
      <c r="M151" s="441">
        <v>46184</v>
      </c>
      <c r="N151">
        <v>14.9</v>
      </c>
      <c r="O151">
        <v>14.9</v>
      </c>
      <c r="P151">
        <v>223.5</v>
      </c>
    </row>
    <row r="152" spans="1:16" x14ac:dyDescent="0.3">
      <c r="A152">
        <v>97991</v>
      </c>
      <c r="B152">
        <v>122</v>
      </c>
      <c r="C152" t="s">
        <v>552</v>
      </c>
      <c r="D152" s="441">
        <v>46204</v>
      </c>
      <c r="E152">
        <v>21098</v>
      </c>
      <c r="F152" t="s">
        <v>5607</v>
      </c>
      <c r="G152">
        <v>1987</v>
      </c>
      <c r="H152">
        <v>12</v>
      </c>
      <c r="I152" t="s">
        <v>5605</v>
      </c>
      <c r="J152" t="s">
        <v>6085</v>
      </c>
      <c r="K152" t="s">
        <v>466</v>
      </c>
      <c r="L152">
        <v>17.829999999999998</v>
      </c>
      <c r="M152" s="441">
        <v>46182</v>
      </c>
      <c r="N152">
        <v>17.829999999999998</v>
      </c>
      <c r="O152">
        <v>34</v>
      </c>
      <c r="P152">
        <v>213.96</v>
      </c>
    </row>
    <row r="153" spans="1:16" x14ac:dyDescent="0.3">
      <c r="A153">
        <v>97992</v>
      </c>
      <c r="B153">
        <v>122</v>
      </c>
      <c r="C153" t="s">
        <v>552</v>
      </c>
      <c r="D153" s="441">
        <v>46204</v>
      </c>
      <c r="E153">
        <v>18352</v>
      </c>
      <c r="F153" t="s">
        <v>5748</v>
      </c>
      <c r="G153">
        <v>3283</v>
      </c>
      <c r="H153">
        <v>1</v>
      </c>
      <c r="I153" t="s">
        <v>5613</v>
      </c>
      <c r="J153" t="s">
        <v>4764</v>
      </c>
      <c r="K153" t="s">
        <v>466</v>
      </c>
      <c r="L153">
        <v>0</v>
      </c>
      <c r="N153">
        <v>0</v>
      </c>
      <c r="O153">
        <v>0</v>
      </c>
      <c r="P153">
        <v>213.33</v>
      </c>
    </row>
    <row r="154" spans="1:16" x14ac:dyDescent="0.3">
      <c r="A154">
        <v>98203</v>
      </c>
      <c r="B154">
        <v>122</v>
      </c>
      <c r="C154" t="s">
        <v>552</v>
      </c>
      <c r="D154" s="441">
        <v>46204</v>
      </c>
      <c r="E154">
        <v>28263</v>
      </c>
      <c r="F154" t="s">
        <v>6077</v>
      </c>
      <c r="G154">
        <v>8225</v>
      </c>
      <c r="H154">
        <v>2</v>
      </c>
      <c r="I154" t="s">
        <v>5613</v>
      </c>
      <c r="J154" t="s">
        <v>4764</v>
      </c>
      <c r="K154" t="s">
        <v>466</v>
      </c>
      <c r="L154">
        <v>0</v>
      </c>
      <c r="N154">
        <v>0</v>
      </c>
      <c r="O154">
        <v>105.3</v>
      </c>
      <c r="P154">
        <v>210.6</v>
      </c>
    </row>
    <row r="155" spans="1:16" x14ac:dyDescent="0.3">
      <c r="A155">
        <v>97993</v>
      </c>
      <c r="B155">
        <v>122</v>
      </c>
      <c r="C155" t="s">
        <v>552</v>
      </c>
      <c r="D155" s="441">
        <v>46204</v>
      </c>
      <c r="E155">
        <v>26508</v>
      </c>
      <c r="F155" t="s">
        <v>6029</v>
      </c>
      <c r="G155">
        <v>3170</v>
      </c>
      <c r="H155">
        <v>7</v>
      </c>
      <c r="I155" t="s">
        <v>5601</v>
      </c>
      <c r="J155" t="s">
        <v>4764</v>
      </c>
      <c r="K155" t="s">
        <v>466</v>
      </c>
      <c r="L155">
        <v>0</v>
      </c>
      <c r="N155">
        <v>0</v>
      </c>
      <c r="O155">
        <v>0</v>
      </c>
      <c r="P155">
        <v>210</v>
      </c>
    </row>
    <row r="156" spans="1:16" x14ac:dyDescent="0.3">
      <c r="A156">
        <v>97995</v>
      </c>
      <c r="B156">
        <v>122</v>
      </c>
      <c r="C156" t="s">
        <v>552</v>
      </c>
      <c r="D156" s="441">
        <v>46204</v>
      </c>
      <c r="E156">
        <v>20054</v>
      </c>
      <c r="F156" t="s">
        <v>5633</v>
      </c>
      <c r="G156">
        <v>2325</v>
      </c>
      <c r="H156">
        <v>18</v>
      </c>
      <c r="I156" t="s">
        <v>5613</v>
      </c>
      <c r="J156" t="s">
        <v>6085</v>
      </c>
      <c r="K156" t="s">
        <v>466</v>
      </c>
      <c r="L156">
        <v>11.48</v>
      </c>
      <c r="M156" s="441">
        <v>46202</v>
      </c>
      <c r="N156">
        <v>11.4</v>
      </c>
      <c r="O156">
        <v>11.4</v>
      </c>
      <c r="P156">
        <v>206.64</v>
      </c>
    </row>
    <row r="157" spans="1:16" x14ac:dyDescent="0.3">
      <c r="A157">
        <v>97997</v>
      </c>
      <c r="B157">
        <v>122</v>
      </c>
      <c r="C157" t="s">
        <v>552</v>
      </c>
      <c r="D157" s="441">
        <v>46204</v>
      </c>
      <c r="E157">
        <v>18372</v>
      </c>
      <c r="F157" t="s">
        <v>5741</v>
      </c>
      <c r="G157">
        <v>3267</v>
      </c>
      <c r="H157">
        <v>1.26</v>
      </c>
      <c r="I157" t="s">
        <v>5601</v>
      </c>
      <c r="J157" t="s">
        <v>4764</v>
      </c>
      <c r="K157" t="s">
        <v>466</v>
      </c>
      <c r="L157">
        <v>0</v>
      </c>
      <c r="N157">
        <v>0</v>
      </c>
      <c r="O157">
        <v>135</v>
      </c>
      <c r="P157">
        <v>196.56</v>
      </c>
    </row>
    <row r="158" spans="1:16" x14ac:dyDescent="0.3">
      <c r="A158">
        <v>97998</v>
      </c>
      <c r="B158">
        <v>122</v>
      </c>
      <c r="C158" t="s">
        <v>552</v>
      </c>
      <c r="D158" s="441">
        <v>46204</v>
      </c>
      <c r="E158">
        <v>26148</v>
      </c>
      <c r="F158" t="s">
        <v>6036</v>
      </c>
      <c r="G158">
        <v>3131</v>
      </c>
      <c r="H158">
        <v>3</v>
      </c>
      <c r="I158" t="s">
        <v>5613</v>
      </c>
      <c r="J158" t="s">
        <v>4764</v>
      </c>
      <c r="K158" t="s">
        <v>466</v>
      </c>
      <c r="L158">
        <v>0</v>
      </c>
      <c r="N158">
        <v>0</v>
      </c>
      <c r="O158">
        <v>0</v>
      </c>
      <c r="P158">
        <v>195</v>
      </c>
    </row>
    <row r="159" spans="1:16" x14ac:dyDescent="0.3">
      <c r="A159">
        <v>97999</v>
      </c>
      <c r="B159">
        <v>122</v>
      </c>
      <c r="C159" t="s">
        <v>552</v>
      </c>
      <c r="D159" s="441">
        <v>46204</v>
      </c>
      <c r="E159">
        <v>20301</v>
      </c>
      <c r="F159" t="s">
        <v>5617</v>
      </c>
      <c r="G159">
        <v>2223</v>
      </c>
      <c r="H159">
        <v>9</v>
      </c>
      <c r="I159" t="s">
        <v>5605</v>
      </c>
      <c r="J159" t="s">
        <v>6085</v>
      </c>
      <c r="K159" t="s">
        <v>466</v>
      </c>
      <c r="L159">
        <v>21</v>
      </c>
      <c r="M159" s="441">
        <v>46203</v>
      </c>
      <c r="N159">
        <v>21</v>
      </c>
      <c r="O159">
        <v>21</v>
      </c>
      <c r="P159">
        <v>189</v>
      </c>
    </row>
    <row r="160" spans="1:16" x14ac:dyDescent="0.3">
      <c r="A160">
        <v>98001</v>
      </c>
      <c r="B160">
        <v>122</v>
      </c>
      <c r="C160" t="s">
        <v>552</v>
      </c>
      <c r="D160" s="441">
        <v>46204</v>
      </c>
      <c r="E160">
        <v>21093</v>
      </c>
      <c r="F160" t="s">
        <v>5608</v>
      </c>
      <c r="G160">
        <v>1988</v>
      </c>
      <c r="H160">
        <v>43</v>
      </c>
      <c r="I160" t="s">
        <v>5598</v>
      </c>
      <c r="J160" t="s">
        <v>6085</v>
      </c>
      <c r="K160" t="s">
        <v>466</v>
      </c>
      <c r="L160">
        <v>4.3899999999999997</v>
      </c>
      <c r="M160" s="441">
        <v>46188</v>
      </c>
      <c r="N160">
        <v>4.3899999999999997</v>
      </c>
      <c r="O160">
        <v>3.95</v>
      </c>
      <c r="P160">
        <v>188.77</v>
      </c>
    </row>
    <row r="161" spans="1:16" x14ac:dyDescent="0.3">
      <c r="A161">
        <v>98002</v>
      </c>
      <c r="B161">
        <v>122</v>
      </c>
      <c r="C161" t="s">
        <v>552</v>
      </c>
      <c r="D161" s="441">
        <v>46204</v>
      </c>
      <c r="E161">
        <v>19203</v>
      </c>
      <c r="F161" t="s">
        <v>5692</v>
      </c>
      <c r="G161">
        <v>2802</v>
      </c>
      <c r="H161">
        <v>18</v>
      </c>
      <c r="I161" t="s">
        <v>5613</v>
      </c>
      <c r="J161" t="s">
        <v>6085</v>
      </c>
      <c r="K161" t="s">
        <v>466</v>
      </c>
      <c r="L161">
        <v>104</v>
      </c>
      <c r="M161" s="441">
        <v>46197</v>
      </c>
      <c r="N161">
        <v>104</v>
      </c>
      <c r="O161">
        <v>104</v>
      </c>
      <c r="P161">
        <v>187.2</v>
      </c>
    </row>
    <row r="162" spans="1:16" x14ac:dyDescent="0.3">
      <c r="A162">
        <v>98014</v>
      </c>
      <c r="B162">
        <v>122</v>
      </c>
      <c r="C162" t="s">
        <v>552</v>
      </c>
      <c r="D162" s="441">
        <v>46204</v>
      </c>
      <c r="E162">
        <v>21130</v>
      </c>
      <c r="F162" t="s">
        <v>5884</v>
      </c>
      <c r="G162">
        <v>1963</v>
      </c>
      <c r="H162">
        <v>4</v>
      </c>
      <c r="I162" t="s">
        <v>5613</v>
      </c>
      <c r="J162" t="s">
        <v>6085</v>
      </c>
      <c r="K162" t="s">
        <v>466</v>
      </c>
      <c r="L162">
        <v>46.53</v>
      </c>
      <c r="M162" s="441">
        <v>46183</v>
      </c>
      <c r="N162">
        <v>46.53</v>
      </c>
      <c r="O162">
        <v>46.53</v>
      </c>
      <c r="P162">
        <v>186.12</v>
      </c>
    </row>
    <row r="163" spans="1:16" x14ac:dyDescent="0.3">
      <c r="A163">
        <v>98191</v>
      </c>
      <c r="B163">
        <v>122</v>
      </c>
      <c r="C163" t="s">
        <v>552</v>
      </c>
      <c r="D163" s="441">
        <v>46204</v>
      </c>
      <c r="E163">
        <v>18363</v>
      </c>
      <c r="F163" t="s">
        <v>5744</v>
      </c>
      <c r="G163">
        <v>3275</v>
      </c>
      <c r="H163">
        <v>1</v>
      </c>
      <c r="I163" t="s">
        <v>5613</v>
      </c>
      <c r="J163" t="s">
        <v>4764</v>
      </c>
      <c r="K163" t="s">
        <v>466</v>
      </c>
      <c r="L163">
        <v>0</v>
      </c>
      <c r="N163">
        <v>0</v>
      </c>
      <c r="O163">
        <v>0</v>
      </c>
      <c r="P163">
        <v>185</v>
      </c>
    </row>
    <row r="164" spans="1:16" x14ac:dyDescent="0.3">
      <c r="A164">
        <v>98003</v>
      </c>
      <c r="B164">
        <v>122</v>
      </c>
      <c r="C164" t="s">
        <v>552</v>
      </c>
      <c r="D164" s="441">
        <v>46204</v>
      </c>
      <c r="E164">
        <v>18510</v>
      </c>
      <c r="F164" t="s">
        <v>5762</v>
      </c>
      <c r="G164">
        <v>3150</v>
      </c>
      <c r="H164">
        <v>1.77</v>
      </c>
      <c r="I164" t="s">
        <v>5613</v>
      </c>
      <c r="J164" t="s">
        <v>4764</v>
      </c>
      <c r="K164" t="s">
        <v>466</v>
      </c>
      <c r="L164">
        <v>0</v>
      </c>
      <c r="M164" s="441">
        <v>45820</v>
      </c>
      <c r="N164">
        <v>104.5</v>
      </c>
      <c r="O164">
        <v>118.3</v>
      </c>
      <c r="P164">
        <v>184.96</v>
      </c>
    </row>
    <row r="165" spans="1:16" x14ac:dyDescent="0.3">
      <c r="A165">
        <v>98004</v>
      </c>
      <c r="B165">
        <v>122</v>
      </c>
      <c r="C165" t="s">
        <v>552</v>
      </c>
      <c r="D165" s="441">
        <v>46204</v>
      </c>
      <c r="E165">
        <v>26052</v>
      </c>
      <c r="F165" t="s">
        <v>5992</v>
      </c>
      <c r="G165">
        <v>6514</v>
      </c>
      <c r="H165">
        <v>2</v>
      </c>
      <c r="I165" t="s">
        <v>5601</v>
      </c>
      <c r="J165" t="s">
        <v>4764</v>
      </c>
      <c r="K165" t="s">
        <v>466</v>
      </c>
      <c r="L165">
        <v>0</v>
      </c>
      <c r="N165">
        <v>0</v>
      </c>
      <c r="O165">
        <v>0</v>
      </c>
      <c r="P165">
        <v>180</v>
      </c>
    </row>
    <row r="166" spans="1:16" x14ac:dyDescent="0.3">
      <c r="A166">
        <v>98138</v>
      </c>
      <c r="B166">
        <v>122</v>
      </c>
      <c r="C166" t="s">
        <v>552</v>
      </c>
      <c r="D166" s="441">
        <v>46204</v>
      </c>
      <c r="E166">
        <v>26882</v>
      </c>
      <c r="F166" t="s">
        <v>6057</v>
      </c>
      <c r="G166">
        <v>6951</v>
      </c>
      <c r="H166">
        <v>0.5</v>
      </c>
      <c r="I166" t="s">
        <v>5598</v>
      </c>
      <c r="J166" t="s">
        <v>6085</v>
      </c>
      <c r="K166" t="s">
        <v>466</v>
      </c>
      <c r="L166">
        <v>360</v>
      </c>
      <c r="M166" s="441">
        <v>46183</v>
      </c>
      <c r="N166">
        <v>360</v>
      </c>
      <c r="O166">
        <v>360</v>
      </c>
      <c r="P166">
        <v>180</v>
      </c>
    </row>
    <row r="167" spans="1:16" x14ac:dyDescent="0.3">
      <c r="A167">
        <v>98005</v>
      </c>
      <c r="B167">
        <v>122</v>
      </c>
      <c r="C167" t="s">
        <v>552</v>
      </c>
      <c r="D167" s="441">
        <v>46204</v>
      </c>
      <c r="E167">
        <v>20809</v>
      </c>
      <c r="F167" t="s">
        <v>5627</v>
      </c>
      <c r="G167">
        <v>2074</v>
      </c>
      <c r="H167">
        <v>6</v>
      </c>
      <c r="I167" t="s">
        <v>5605</v>
      </c>
      <c r="J167" t="s">
        <v>6085</v>
      </c>
      <c r="K167" t="s">
        <v>466</v>
      </c>
      <c r="L167">
        <v>29.99</v>
      </c>
      <c r="M167" s="441">
        <v>46196</v>
      </c>
      <c r="N167">
        <v>29.99</v>
      </c>
      <c r="O167">
        <v>29.96</v>
      </c>
      <c r="P167">
        <v>179.94</v>
      </c>
    </row>
    <row r="168" spans="1:16" x14ac:dyDescent="0.3">
      <c r="A168">
        <v>98006</v>
      </c>
      <c r="B168">
        <v>122</v>
      </c>
      <c r="C168" t="s">
        <v>552</v>
      </c>
      <c r="D168" s="441">
        <v>46204</v>
      </c>
      <c r="E168">
        <v>20871</v>
      </c>
      <c r="F168" t="s">
        <v>5663</v>
      </c>
      <c r="G168">
        <v>2043</v>
      </c>
      <c r="H168">
        <v>9</v>
      </c>
      <c r="I168" t="s">
        <v>5625</v>
      </c>
      <c r="J168" t="s">
        <v>6085</v>
      </c>
      <c r="K168" t="s">
        <v>466</v>
      </c>
      <c r="L168">
        <v>19.940000000000001</v>
      </c>
      <c r="M168" s="441">
        <v>46197</v>
      </c>
      <c r="N168">
        <v>19.899999999999999</v>
      </c>
      <c r="O168">
        <v>19.899999999999999</v>
      </c>
      <c r="P168">
        <v>179.46</v>
      </c>
    </row>
    <row r="169" spans="1:16" x14ac:dyDescent="0.3">
      <c r="A169">
        <v>98182</v>
      </c>
      <c r="B169">
        <v>122</v>
      </c>
      <c r="C169" t="s">
        <v>552</v>
      </c>
      <c r="D169" s="441">
        <v>46204</v>
      </c>
      <c r="E169">
        <v>19762</v>
      </c>
      <c r="F169" t="s">
        <v>6070</v>
      </c>
      <c r="G169">
        <v>2491</v>
      </c>
      <c r="H169">
        <v>18</v>
      </c>
      <c r="I169" t="s">
        <v>5598</v>
      </c>
      <c r="J169" t="s">
        <v>6085</v>
      </c>
      <c r="K169" t="s">
        <v>466</v>
      </c>
      <c r="L169">
        <v>9.93</v>
      </c>
      <c r="M169" s="441">
        <v>46197</v>
      </c>
      <c r="N169">
        <v>9.93</v>
      </c>
      <c r="O169">
        <v>9.93</v>
      </c>
      <c r="P169">
        <v>178.74</v>
      </c>
    </row>
    <row r="170" spans="1:16" x14ac:dyDescent="0.3">
      <c r="A170">
        <v>98010</v>
      </c>
      <c r="B170">
        <v>122</v>
      </c>
      <c r="C170" t="s">
        <v>552</v>
      </c>
      <c r="D170" s="441">
        <v>46204</v>
      </c>
      <c r="E170">
        <v>20358</v>
      </c>
      <c r="F170" t="s">
        <v>5648</v>
      </c>
      <c r="G170">
        <v>2200</v>
      </c>
      <c r="H170">
        <v>12</v>
      </c>
      <c r="I170" t="s">
        <v>5605</v>
      </c>
      <c r="J170" t="s">
        <v>6085</v>
      </c>
      <c r="K170" t="s">
        <v>466</v>
      </c>
      <c r="L170">
        <v>14.85</v>
      </c>
      <c r="M170" s="441">
        <v>46196</v>
      </c>
      <c r="N170">
        <v>14.9</v>
      </c>
      <c r="O170">
        <v>14.25</v>
      </c>
      <c r="P170">
        <v>178.2</v>
      </c>
    </row>
    <row r="171" spans="1:16" x14ac:dyDescent="0.3">
      <c r="A171">
        <v>97996</v>
      </c>
      <c r="B171">
        <v>122</v>
      </c>
      <c r="C171" t="s">
        <v>552</v>
      </c>
      <c r="D171" s="441">
        <v>46204</v>
      </c>
      <c r="E171">
        <v>20421</v>
      </c>
      <c r="F171" t="s">
        <v>5637</v>
      </c>
      <c r="G171">
        <v>2187</v>
      </c>
      <c r="H171">
        <v>10</v>
      </c>
      <c r="I171" t="s">
        <v>5613</v>
      </c>
      <c r="J171" t="s">
        <v>6085</v>
      </c>
      <c r="K171" t="s">
        <v>466</v>
      </c>
      <c r="L171">
        <v>17.79</v>
      </c>
      <c r="M171" s="441">
        <v>46190</v>
      </c>
      <c r="N171">
        <v>17.79</v>
      </c>
      <c r="O171">
        <v>17.79</v>
      </c>
      <c r="P171">
        <v>177.9</v>
      </c>
    </row>
    <row r="172" spans="1:16" x14ac:dyDescent="0.3">
      <c r="A172">
        <v>98009</v>
      </c>
      <c r="B172">
        <v>122</v>
      </c>
      <c r="C172" t="s">
        <v>552</v>
      </c>
      <c r="D172" s="441">
        <v>46204</v>
      </c>
      <c r="E172">
        <v>20672</v>
      </c>
      <c r="F172" t="s">
        <v>5642</v>
      </c>
      <c r="G172">
        <v>2107</v>
      </c>
      <c r="H172">
        <v>6</v>
      </c>
      <c r="I172" t="s">
        <v>5605</v>
      </c>
      <c r="J172" t="s">
        <v>6085</v>
      </c>
      <c r="K172" t="s">
        <v>466</v>
      </c>
      <c r="L172">
        <v>29.55</v>
      </c>
      <c r="M172" s="441">
        <v>46196</v>
      </c>
      <c r="N172">
        <v>29.55</v>
      </c>
      <c r="O172">
        <v>29.55</v>
      </c>
      <c r="P172">
        <v>177.3</v>
      </c>
    </row>
    <row r="173" spans="1:16" x14ac:dyDescent="0.3">
      <c r="A173">
        <v>98011</v>
      </c>
      <c r="B173">
        <v>122</v>
      </c>
      <c r="C173" t="s">
        <v>552</v>
      </c>
      <c r="D173" s="441">
        <v>46204</v>
      </c>
      <c r="E173">
        <v>18133</v>
      </c>
      <c r="F173" t="s">
        <v>5996</v>
      </c>
      <c r="G173">
        <v>3484</v>
      </c>
      <c r="H173">
        <v>0.9</v>
      </c>
      <c r="I173" t="s">
        <v>5601</v>
      </c>
      <c r="J173" t="s">
        <v>4764</v>
      </c>
      <c r="K173" t="s">
        <v>466</v>
      </c>
      <c r="L173">
        <v>0</v>
      </c>
      <c r="N173">
        <v>0</v>
      </c>
      <c r="O173">
        <v>193.9</v>
      </c>
      <c r="P173">
        <v>174.51</v>
      </c>
    </row>
    <row r="174" spans="1:16" x14ac:dyDescent="0.3">
      <c r="A174">
        <v>98012</v>
      </c>
      <c r="B174">
        <v>122</v>
      </c>
      <c r="C174" t="s">
        <v>552</v>
      </c>
      <c r="D174" s="441">
        <v>46204</v>
      </c>
      <c r="E174">
        <v>19946</v>
      </c>
      <c r="F174" t="s">
        <v>5672</v>
      </c>
      <c r="G174">
        <v>2360</v>
      </c>
      <c r="H174">
        <v>3</v>
      </c>
      <c r="I174" t="s">
        <v>5625</v>
      </c>
      <c r="J174" t="s">
        <v>6085</v>
      </c>
      <c r="K174" t="s">
        <v>466</v>
      </c>
      <c r="L174">
        <v>57.48</v>
      </c>
      <c r="M174" s="441">
        <v>46190</v>
      </c>
      <c r="N174">
        <v>57.48</v>
      </c>
      <c r="O174">
        <v>57.48</v>
      </c>
      <c r="P174">
        <v>172.44</v>
      </c>
    </row>
    <row r="175" spans="1:16" x14ac:dyDescent="0.3">
      <c r="A175">
        <v>97893</v>
      </c>
      <c r="B175">
        <v>122</v>
      </c>
      <c r="C175" t="s">
        <v>552</v>
      </c>
      <c r="D175" s="441">
        <v>46204</v>
      </c>
      <c r="E175">
        <v>17883</v>
      </c>
      <c r="F175" t="s">
        <v>5821</v>
      </c>
      <c r="G175">
        <v>3673</v>
      </c>
      <c r="H175">
        <v>7.42</v>
      </c>
      <c r="I175" t="s">
        <v>5605</v>
      </c>
      <c r="J175" t="s">
        <v>4764</v>
      </c>
      <c r="K175" t="s">
        <v>466</v>
      </c>
      <c r="L175">
        <v>22.65</v>
      </c>
      <c r="M175" s="441">
        <v>46203</v>
      </c>
      <c r="N175">
        <v>22.65</v>
      </c>
      <c r="O175">
        <v>24.54</v>
      </c>
      <c r="P175">
        <v>168.06</v>
      </c>
    </row>
    <row r="176" spans="1:16" x14ac:dyDescent="0.3">
      <c r="A176">
        <v>98000</v>
      </c>
      <c r="B176">
        <v>122</v>
      </c>
      <c r="C176" t="s">
        <v>552</v>
      </c>
      <c r="D176" s="441">
        <v>46204</v>
      </c>
      <c r="E176">
        <v>20488</v>
      </c>
      <c r="F176" t="s">
        <v>5851</v>
      </c>
      <c r="G176">
        <v>2157</v>
      </c>
      <c r="H176">
        <v>7</v>
      </c>
      <c r="I176" t="s">
        <v>5598</v>
      </c>
      <c r="J176" t="s">
        <v>6085</v>
      </c>
      <c r="K176" t="s">
        <v>466</v>
      </c>
      <c r="L176">
        <v>23.95</v>
      </c>
      <c r="M176" s="441">
        <v>46190</v>
      </c>
      <c r="N176">
        <v>23.95</v>
      </c>
      <c r="O176">
        <v>23.95</v>
      </c>
      <c r="P176">
        <v>167.65</v>
      </c>
    </row>
    <row r="177" spans="1:16" x14ac:dyDescent="0.3">
      <c r="A177">
        <v>98007</v>
      </c>
      <c r="B177">
        <v>122</v>
      </c>
      <c r="C177" t="s">
        <v>552</v>
      </c>
      <c r="D177" s="441">
        <v>46204</v>
      </c>
      <c r="E177">
        <v>18275</v>
      </c>
      <c r="F177" t="s">
        <v>5764</v>
      </c>
      <c r="G177">
        <v>3355</v>
      </c>
      <c r="H177">
        <v>2.4700000000000002</v>
      </c>
      <c r="I177" t="s">
        <v>5601</v>
      </c>
      <c r="J177" t="s">
        <v>4764</v>
      </c>
      <c r="K177" t="s">
        <v>466</v>
      </c>
      <c r="L177">
        <v>66.64</v>
      </c>
      <c r="M177" s="441">
        <v>46203</v>
      </c>
      <c r="N177">
        <v>59.02</v>
      </c>
      <c r="O177">
        <v>59.02</v>
      </c>
      <c r="P177">
        <v>164.6</v>
      </c>
    </row>
    <row r="178" spans="1:16" x14ac:dyDescent="0.3">
      <c r="A178">
        <v>98016</v>
      </c>
      <c r="B178">
        <v>122</v>
      </c>
      <c r="C178" t="s">
        <v>552</v>
      </c>
      <c r="D178" s="441">
        <v>46204</v>
      </c>
      <c r="E178">
        <v>21030</v>
      </c>
      <c r="F178" t="s">
        <v>5620</v>
      </c>
      <c r="G178">
        <v>2001</v>
      </c>
      <c r="H178">
        <v>8</v>
      </c>
      <c r="I178" t="s">
        <v>5613</v>
      </c>
      <c r="J178" t="s">
        <v>6085</v>
      </c>
      <c r="K178" t="s">
        <v>466</v>
      </c>
      <c r="L178">
        <v>19.899999999999999</v>
      </c>
      <c r="M178" s="441">
        <v>46182</v>
      </c>
      <c r="N178">
        <v>19.899999999999999</v>
      </c>
      <c r="O178">
        <v>17.399999999999999</v>
      </c>
      <c r="P178">
        <v>159.19999999999999</v>
      </c>
    </row>
    <row r="179" spans="1:16" x14ac:dyDescent="0.3">
      <c r="A179">
        <v>98013</v>
      </c>
      <c r="B179">
        <v>122</v>
      </c>
      <c r="C179" t="s">
        <v>552</v>
      </c>
      <c r="D179" s="441">
        <v>46204</v>
      </c>
      <c r="E179">
        <v>20114</v>
      </c>
      <c r="F179" t="s">
        <v>5659</v>
      </c>
      <c r="G179">
        <v>2292</v>
      </c>
      <c r="H179">
        <v>18</v>
      </c>
      <c r="I179" t="s">
        <v>5613</v>
      </c>
      <c r="J179" t="s">
        <v>6085</v>
      </c>
      <c r="K179" t="s">
        <v>466</v>
      </c>
      <c r="L179">
        <v>8.6999999999999993</v>
      </c>
      <c r="M179" s="441">
        <v>46190</v>
      </c>
      <c r="N179">
        <v>8.6999999999999993</v>
      </c>
      <c r="O179">
        <v>8.6999999999999993</v>
      </c>
      <c r="P179">
        <v>156.6</v>
      </c>
    </row>
    <row r="180" spans="1:16" x14ac:dyDescent="0.3">
      <c r="A180">
        <v>98173</v>
      </c>
      <c r="B180">
        <v>122</v>
      </c>
      <c r="C180" t="s">
        <v>552</v>
      </c>
      <c r="D180" s="441">
        <v>46204</v>
      </c>
      <c r="E180">
        <v>27893</v>
      </c>
      <c r="F180" t="s">
        <v>6066</v>
      </c>
      <c r="G180">
        <v>7858</v>
      </c>
      <c r="H180">
        <v>1.5</v>
      </c>
      <c r="I180" t="s">
        <v>5598</v>
      </c>
      <c r="J180" t="s">
        <v>6085</v>
      </c>
      <c r="K180" t="s">
        <v>466</v>
      </c>
      <c r="L180">
        <v>103.3</v>
      </c>
      <c r="M180" s="441">
        <v>46189</v>
      </c>
      <c r="N180">
        <v>103.3</v>
      </c>
      <c r="O180">
        <v>103.3</v>
      </c>
      <c r="P180">
        <v>154.94999999999999</v>
      </c>
    </row>
    <row r="181" spans="1:16" x14ac:dyDescent="0.3">
      <c r="A181">
        <v>98015</v>
      </c>
      <c r="B181">
        <v>122</v>
      </c>
      <c r="C181" t="s">
        <v>552</v>
      </c>
      <c r="D181" s="441">
        <v>46204</v>
      </c>
      <c r="E181">
        <v>18542</v>
      </c>
      <c r="F181" t="s">
        <v>5728</v>
      </c>
      <c r="G181">
        <v>3136</v>
      </c>
      <c r="H181">
        <v>1.41</v>
      </c>
      <c r="I181" t="s">
        <v>5601</v>
      </c>
      <c r="J181" t="s">
        <v>4764</v>
      </c>
      <c r="K181" t="s">
        <v>466</v>
      </c>
      <c r="L181">
        <v>0</v>
      </c>
      <c r="M181" s="441">
        <v>45985</v>
      </c>
      <c r="N181">
        <v>109.11</v>
      </c>
      <c r="O181">
        <v>89.89</v>
      </c>
      <c r="P181">
        <v>153.85</v>
      </c>
    </row>
    <row r="182" spans="1:16" x14ac:dyDescent="0.3">
      <c r="A182">
        <v>98176</v>
      </c>
      <c r="B182">
        <v>122</v>
      </c>
      <c r="C182" t="s">
        <v>552</v>
      </c>
      <c r="D182" s="441">
        <v>46204</v>
      </c>
      <c r="E182">
        <v>26679</v>
      </c>
      <c r="F182" t="s">
        <v>6068</v>
      </c>
      <c r="G182">
        <v>6847</v>
      </c>
      <c r="H182">
        <v>5.08</v>
      </c>
      <c r="I182" t="s">
        <v>5598</v>
      </c>
      <c r="J182" t="s">
        <v>6085</v>
      </c>
      <c r="K182" t="s">
        <v>466</v>
      </c>
      <c r="L182">
        <v>29.89</v>
      </c>
      <c r="M182" s="441">
        <v>46203</v>
      </c>
      <c r="N182">
        <v>29.89</v>
      </c>
      <c r="O182">
        <v>29.9</v>
      </c>
      <c r="P182">
        <v>151.84</v>
      </c>
    </row>
    <row r="183" spans="1:16" x14ac:dyDescent="0.3">
      <c r="A183">
        <v>98021</v>
      </c>
      <c r="B183">
        <v>122</v>
      </c>
      <c r="C183" t="s">
        <v>552</v>
      </c>
      <c r="D183" s="441">
        <v>46204</v>
      </c>
      <c r="E183">
        <v>18543</v>
      </c>
      <c r="F183" t="s">
        <v>5729</v>
      </c>
      <c r="G183">
        <v>3135</v>
      </c>
      <c r="H183">
        <v>7.75</v>
      </c>
      <c r="I183" t="s">
        <v>5601</v>
      </c>
      <c r="J183" t="s">
        <v>4764</v>
      </c>
      <c r="K183" t="s">
        <v>466</v>
      </c>
      <c r="L183">
        <v>19.399999999999999</v>
      </c>
      <c r="M183" s="441">
        <v>46190</v>
      </c>
      <c r="N183">
        <v>19.399999999999999</v>
      </c>
      <c r="O183">
        <v>18</v>
      </c>
      <c r="P183">
        <v>150.35</v>
      </c>
    </row>
    <row r="184" spans="1:16" x14ac:dyDescent="0.3">
      <c r="A184">
        <v>98017</v>
      </c>
      <c r="B184">
        <v>122</v>
      </c>
      <c r="C184" t="s">
        <v>552</v>
      </c>
      <c r="D184" s="441">
        <v>46204</v>
      </c>
      <c r="E184">
        <v>20360</v>
      </c>
      <c r="F184" t="s">
        <v>5646</v>
      </c>
      <c r="G184">
        <v>2199</v>
      </c>
      <c r="H184">
        <v>7</v>
      </c>
      <c r="I184" t="s">
        <v>5605</v>
      </c>
      <c r="J184" t="s">
        <v>6085</v>
      </c>
      <c r="K184" t="s">
        <v>466</v>
      </c>
      <c r="L184">
        <v>21.05</v>
      </c>
      <c r="M184" s="441">
        <v>46198</v>
      </c>
      <c r="N184">
        <v>21.12</v>
      </c>
      <c r="O184">
        <v>21.12</v>
      </c>
      <c r="P184">
        <v>147.35</v>
      </c>
    </row>
    <row r="185" spans="1:16" x14ac:dyDescent="0.3">
      <c r="A185">
        <v>98018</v>
      </c>
      <c r="B185">
        <v>122</v>
      </c>
      <c r="C185" t="s">
        <v>552</v>
      </c>
      <c r="D185" s="441">
        <v>46204</v>
      </c>
      <c r="E185">
        <v>18138</v>
      </c>
      <c r="F185" t="s">
        <v>5799</v>
      </c>
      <c r="G185">
        <v>3480</v>
      </c>
      <c r="H185">
        <v>0.27</v>
      </c>
      <c r="I185" t="s">
        <v>5601</v>
      </c>
      <c r="J185" t="s">
        <v>4764</v>
      </c>
      <c r="K185" t="s">
        <v>466</v>
      </c>
      <c r="L185">
        <v>0</v>
      </c>
      <c r="M185" s="441">
        <v>45811</v>
      </c>
      <c r="N185">
        <v>545.01</v>
      </c>
      <c r="O185">
        <v>545.01</v>
      </c>
      <c r="P185">
        <v>147.15</v>
      </c>
    </row>
    <row r="186" spans="1:16" x14ac:dyDescent="0.3">
      <c r="A186">
        <v>98019</v>
      </c>
      <c r="B186">
        <v>122</v>
      </c>
      <c r="C186" t="s">
        <v>552</v>
      </c>
      <c r="D186" s="441">
        <v>46204</v>
      </c>
      <c r="E186">
        <v>17974</v>
      </c>
      <c r="F186" t="s">
        <v>5839</v>
      </c>
      <c r="G186">
        <v>3613</v>
      </c>
      <c r="H186">
        <v>14</v>
      </c>
      <c r="I186" t="s">
        <v>5613</v>
      </c>
      <c r="J186" t="s">
        <v>4764</v>
      </c>
      <c r="K186" t="s">
        <v>466</v>
      </c>
      <c r="L186">
        <v>10.5</v>
      </c>
      <c r="M186" s="441">
        <v>46195</v>
      </c>
      <c r="N186">
        <v>10.5</v>
      </c>
      <c r="O186">
        <v>10.5</v>
      </c>
      <c r="P186">
        <v>147</v>
      </c>
    </row>
    <row r="187" spans="1:16" x14ac:dyDescent="0.3">
      <c r="A187">
        <v>98025</v>
      </c>
      <c r="B187">
        <v>122</v>
      </c>
      <c r="C187" t="s">
        <v>552</v>
      </c>
      <c r="D187" s="441">
        <v>46204</v>
      </c>
      <c r="E187">
        <v>20242</v>
      </c>
      <c r="F187" t="s">
        <v>5649</v>
      </c>
      <c r="G187">
        <v>2242</v>
      </c>
      <c r="H187">
        <v>7</v>
      </c>
      <c r="I187" t="s">
        <v>5605</v>
      </c>
      <c r="J187" t="s">
        <v>6085</v>
      </c>
      <c r="K187" t="s">
        <v>466</v>
      </c>
      <c r="L187">
        <v>20.69</v>
      </c>
      <c r="M187" s="441">
        <v>46183</v>
      </c>
      <c r="N187">
        <v>20.69</v>
      </c>
      <c r="O187">
        <v>19.64</v>
      </c>
      <c r="P187">
        <v>144.83000000000001</v>
      </c>
    </row>
    <row r="188" spans="1:16" x14ac:dyDescent="0.3">
      <c r="A188">
        <v>98020</v>
      </c>
      <c r="B188">
        <v>122</v>
      </c>
      <c r="C188" t="s">
        <v>552</v>
      </c>
      <c r="D188" s="441">
        <v>46204</v>
      </c>
      <c r="E188">
        <v>21062</v>
      </c>
      <c r="F188" t="s">
        <v>5600</v>
      </c>
      <c r="G188">
        <v>1997</v>
      </c>
      <c r="H188">
        <v>9</v>
      </c>
      <c r="I188" t="s">
        <v>5601</v>
      </c>
      <c r="J188" t="s">
        <v>6085</v>
      </c>
      <c r="K188" t="s">
        <v>466</v>
      </c>
      <c r="L188">
        <v>0</v>
      </c>
      <c r="M188" s="441">
        <v>45936</v>
      </c>
      <c r="N188">
        <v>15.58</v>
      </c>
      <c r="O188">
        <v>16.98</v>
      </c>
      <c r="P188">
        <v>140.22</v>
      </c>
    </row>
    <row r="189" spans="1:16" x14ac:dyDescent="0.3">
      <c r="A189">
        <v>98022</v>
      </c>
      <c r="B189">
        <v>122</v>
      </c>
      <c r="C189" t="s">
        <v>552</v>
      </c>
      <c r="D189" s="441">
        <v>46204</v>
      </c>
      <c r="E189">
        <v>18184</v>
      </c>
      <c r="F189" t="s">
        <v>5997</v>
      </c>
      <c r="G189">
        <v>3439</v>
      </c>
      <c r="H189">
        <v>0.9</v>
      </c>
      <c r="I189" t="s">
        <v>5601</v>
      </c>
      <c r="J189" t="s">
        <v>4764</v>
      </c>
      <c r="K189" t="s">
        <v>466</v>
      </c>
      <c r="L189">
        <v>0</v>
      </c>
      <c r="N189">
        <v>0</v>
      </c>
      <c r="O189">
        <v>153</v>
      </c>
      <c r="P189">
        <v>137.69999999999999</v>
      </c>
    </row>
    <row r="190" spans="1:16" x14ac:dyDescent="0.3">
      <c r="A190">
        <v>98023</v>
      </c>
      <c r="B190">
        <v>122</v>
      </c>
      <c r="C190" t="s">
        <v>552</v>
      </c>
      <c r="D190" s="441">
        <v>46204</v>
      </c>
      <c r="E190">
        <v>18393</v>
      </c>
      <c r="F190" t="s">
        <v>6044</v>
      </c>
      <c r="G190">
        <v>3247</v>
      </c>
      <c r="H190">
        <v>0.49</v>
      </c>
      <c r="I190" t="s">
        <v>5613</v>
      </c>
      <c r="J190" t="s">
        <v>4764</v>
      </c>
      <c r="K190" t="s">
        <v>466</v>
      </c>
      <c r="L190">
        <v>0</v>
      </c>
      <c r="N190">
        <v>0</v>
      </c>
      <c r="O190">
        <v>0</v>
      </c>
      <c r="P190">
        <v>137.19999999999999</v>
      </c>
    </row>
    <row r="191" spans="1:16" x14ac:dyDescent="0.3">
      <c r="A191">
        <v>98024</v>
      </c>
      <c r="B191">
        <v>122</v>
      </c>
      <c r="C191" t="s">
        <v>552</v>
      </c>
      <c r="D191" s="441">
        <v>46204</v>
      </c>
      <c r="E191">
        <v>18367</v>
      </c>
      <c r="F191" t="s">
        <v>5875</v>
      </c>
      <c r="G191">
        <v>3271</v>
      </c>
      <c r="H191">
        <v>0.57999999999999996</v>
      </c>
      <c r="I191" t="s">
        <v>5613</v>
      </c>
      <c r="J191" t="s">
        <v>4764</v>
      </c>
      <c r="K191" t="s">
        <v>466</v>
      </c>
      <c r="L191">
        <v>0</v>
      </c>
      <c r="N191">
        <v>0</v>
      </c>
      <c r="O191">
        <v>230</v>
      </c>
      <c r="P191">
        <v>133.4</v>
      </c>
    </row>
    <row r="192" spans="1:16" x14ac:dyDescent="0.3">
      <c r="A192">
        <v>98030</v>
      </c>
      <c r="B192">
        <v>122</v>
      </c>
      <c r="C192" t="s">
        <v>552</v>
      </c>
      <c r="D192" s="441">
        <v>46204</v>
      </c>
      <c r="E192">
        <v>23992</v>
      </c>
      <c r="F192" t="s">
        <v>5603</v>
      </c>
      <c r="G192">
        <v>2216</v>
      </c>
      <c r="H192">
        <v>2</v>
      </c>
      <c r="I192" t="s">
        <v>5598</v>
      </c>
      <c r="J192" t="s">
        <v>6085</v>
      </c>
      <c r="K192" t="s">
        <v>466</v>
      </c>
      <c r="L192">
        <v>64.03</v>
      </c>
      <c r="M192" s="441">
        <v>46182</v>
      </c>
      <c r="N192">
        <v>64.03</v>
      </c>
      <c r="O192">
        <v>66.03</v>
      </c>
      <c r="P192">
        <v>128.06</v>
      </c>
    </row>
    <row r="193" spans="1:16" x14ac:dyDescent="0.3">
      <c r="A193">
        <v>98026</v>
      </c>
      <c r="B193">
        <v>122</v>
      </c>
      <c r="C193" t="s">
        <v>552</v>
      </c>
      <c r="D193" s="441">
        <v>46204</v>
      </c>
      <c r="E193">
        <v>20034</v>
      </c>
      <c r="F193" t="s">
        <v>5846</v>
      </c>
      <c r="G193">
        <v>2333</v>
      </c>
      <c r="H193">
        <v>2</v>
      </c>
      <c r="I193" t="s">
        <v>5598</v>
      </c>
      <c r="J193" t="s">
        <v>6085</v>
      </c>
      <c r="K193" t="s">
        <v>466</v>
      </c>
      <c r="L193">
        <v>0</v>
      </c>
      <c r="M193" s="441">
        <v>45764</v>
      </c>
      <c r="N193">
        <v>63.06</v>
      </c>
      <c r="O193">
        <v>67</v>
      </c>
      <c r="P193">
        <v>126.12</v>
      </c>
    </row>
    <row r="194" spans="1:16" x14ac:dyDescent="0.3">
      <c r="A194">
        <v>97870</v>
      </c>
      <c r="B194">
        <v>122</v>
      </c>
      <c r="C194" t="s">
        <v>552</v>
      </c>
      <c r="D194" s="441">
        <v>46204</v>
      </c>
      <c r="E194">
        <v>26586</v>
      </c>
      <c r="F194" t="s">
        <v>5889</v>
      </c>
      <c r="G194">
        <v>6803</v>
      </c>
      <c r="H194">
        <v>0.36</v>
      </c>
      <c r="I194" t="s">
        <v>5605</v>
      </c>
      <c r="J194" t="s">
        <v>6085</v>
      </c>
      <c r="K194" t="s">
        <v>466</v>
      </c>
      <c r="L194">
        <v>345</v>
      </c>
      <c r="M194" s="441">
        <v>46203</v>
      </c>
      <c r="N194">
        <v>345</v>
      </c>
      <c r="O194">
        <v>345</v>
      </c>
      <c r="P194">
        <v>124.2</v>
      </c>
    </row>
    <row r="195" spans="1:16" x14ac:dyDescent="0.3">
      <c r="A195">
        <v>98028</v>
      </c>
      <c r="B195">
        <v>122</v>
      </c>
      <c r="C195" t="s">
        <v>552</v>
      </c>
      <c r="D195" s="441">
        <v>46204</v>
      </c>
      <c r="E195">
        <v>18234</v>
      </c>
      <c r="F195" t="s">
        <v>5775</v>
      </c>
      <c r="G195">
        <v>3394</v>
      </c>
      <c r="H195">
        <v>0.7</v>
      </c>
      <c r="I195" t="s">
        <v>5613</v>
      </c>
      <c r="J195" t="s">
        <v>4764</v>
      </c>
      <c r="K195" t="s">
        <v>466</v>
      </c>
      <c r="L195">
        <v>0</v>
      </c>
      <c r="M195" s="441">
        <v>45545</v>
      </c>
      <c r="N195">
        <v>174.8</v>
      </c>
      <c r="O195">
        <v>174.8</v>
      </c>
      <c r="P195">
        <v>122.36</v>
      </c>
    </row>
    <row r="196" spans="1:16" x14ac:dyDescent="0.3">
      <c r="A196">
        <v>98027</v>
      </c>
      <c r="B196">
        <v>122</v>
      </c>
      <c r="C196" t="s">
        <v>552</v>
      </c>
      <c r="D196" s="441">
        <v>46204</v>
      </c>
      <c r="E196">
        <v>19973</v>
      </c>
      <c r="F196" t="s">
        <v>5670</v>
      </c>
      <c r="G196">
        <v>2354</v>
      </c>
      <c r="H196">
        <v>8</v>
      </c>
      <c r="I196" t="s">
        <v>5613</v>
      </c>
      <c r="J196" t="s">
        <v>6085</v>
      </c>
      <c r="K196" t="s">
        <v>466</v>
      </c>
      <c r="L196">
        <v>15.11</v>
      </c>
      <c r="M196" s="441">
        <v>46190</v>
      </c>
      <c r="N196">
        <v>15.11</v>
      </c>
      <c r="O196">
        <v>14.84</v>
      </c>
      <c r="P196">
        <v>120.88</v>
      </c>
    </row>
    <row r="197" spans="1:16" x14ac:dyDescent="0.3">
      <c r="A197">
        <v>98029</v>
      </c>
      <c r="B197">
        <v>122</v>
      </c>
      <c r="C197" t="s">
        <v>552</v>
      </c>
      <c r="D197" s="441">
        <v>46204</v>
      </c>
      <c r="E197">
        <v>18351</v>
      </c>
      <c r="F197" t="s">
        <v>5749</v>
      </c>
      <c r="G197">
        <v>3284</v>
      </c>
      <c r="H197">
        <v>1</v>
      </c>
      <c r="I197" t="s">
        <v>5613</v>
      </c>
      <c r="J197" t="s">
        <v>4764</v>
      </c>
      <c r="K197" t="s">
        <v>466</v>
      </c>
      <c r="L197">
        <v>0</v>
      </c>
      <c r="N197">
        <v>0</v>
      </c>
      <c r="O197">
        <v>0</v>
      </c>
      <c r="P197">
        <v>120</v>
      </c>
    </row>
    <row r="198" spans="1:16" x14ac:dyDescent="0.3">
      <c r="A198">
        <v>98031</v>
      </c>
      <c r="B198">
        <v>122</v>
      </c>
      <c r="C198" t="s">
        <v>552</v>
      </c>
      <c r="D198" s="441">
        <v>46204</v>
      </c>
      <c r="E198">
        <v>26054</v>
      </c>
      <c r="F198" t="s">
        <v>5868</v>
      </c>
      <c r="G198">
        <v>6516</v>
      </c>
      <c r="H198">
        <v>7</v>
      </c>
      <c r="I198" t="s">
        <v>5613</v>
      </c>
      <c r="J198" t="s">
        <v>6085</v>
      </c>
      <c r="K198" t="s">
        <v>466</v>
      </c>
      <c r="L198">
        <v>0</v>
      </c>
      <c r="N198">
        <v>0</v>
      </c>
      <c r="O198">
        <v>16.8</v>
      </c>
      <c r="P198">
        <v>117.6</v>
      </c>
    </row>
    <row r="199" spans="1:16" x14ac:dyDescent="0.3">
      <c r="A199">
        <v>98032</v>
      </c>
      <c r="B199">
        <v>122</v>
      </c>
      <c r="C199" t="s">
        <v>552</v>
      </c>
      <c r="D199" s="441">
        <v>46204</v>
      </c>
      <c r="E199">
        <v>18360</v>
      </c>
      <c r="F199" t="s">
        <v>5745</v>
      </c>
      <c r="G199">
        <v>3277</v>
      </c>
      <c r="H199">
        <v>0.57999999999999996</v>
      </c>
      <c r="I199" t="s">
        <v>5613</v>
      </c>
      <c r="J199" t="s">
        <v>4764</v>
      </c>
      <c r="K199" t="s">
        <v>466</v>
      </c>
      <c r="L199">
        <v>0</v>
      </c>
      <c r="N199">
        <v>0</v>
      </c>
      <c r="O199">
        <v>0</v>
      </c>
      <c r="P199">
        <v>116</v>
      </c>
    </row>
    <row r="200" spans="1:16" x14ac:dyDescent="0.3">
      <c r="A200">
        <v>98034</v>
      </c>
      <c r="B200">
        <v>122</v>
      </c>
      <c r="C200" t="s">
        <v>552</v>
      </c>
      <c r="D200" s="441">
        <v>46204</v>
      </c>
      <c r="E200">
        <v>25445</v>
      </c>
      <c r="F200" t="s">
        <v>5770</v>
      </c>
      <c r="G200">
        <v>6113</v>
      </c>
      <c r="H200">
        <v>0.4</v>
      </c>
      <c r="I200" t="s">
        <v>5601</v>
      </c>
      <c r="J200" t="s">
        <v>4764</v>
      </c>
      <c r="K200" t="s">
        <v>466</v>
      </c>
      <c r="L200">
        <v>0</v>
      </c>
      <c r="M200" s="441">
        <v>46171</v>
      </c>
      <c r="N200">
        <v>286.56</v>
      </c>
      <c r="O200">
        <v>286.56</v>
      </c>
      <c r="P200">
        <v>114.62</v>
      </c>
    </row>
    <row r="201" spans="1:16" x14ac:dyDescent="0.3">
      <c r="A201">
        <v>98035</v>
      </c>
      <c r="B201">
        <v>122</v>
      </c>
      <c r="C201" t="s">
        <v>552</v>
      </c>
      <c r="D201" s="441">
        <v>46204</v>
      </c>
      <c r="E201">
        <v>18364</v>
      </c>
      <c r="F201" t="s">
        <v>5743</v>
      </c>
      <c r="G201">
        <v>3274</v>
      </c>
      <c r="H201">
        <v>1</v>
      </c>
      <c r="I201" t="s">
        <v>5613</v>
      </c>
      <c r="J201" t="s">
        <v>4764</v>
      </c>
      <c r="K201" t="s">
        <v>466</v>
      </c>
      <c r="L201">
        <v>0</v>
      </c>
      <c r="N201">
        <v>0</v>
      </c>
      <c r="O201">
        <v>0</v>
      </c>
      <c r="P201">
        <v>112.33</v>
      </c>
    </row>
    <row r="202" spans="1:16" x14ac:dyDescent="0.3">
      <c r="A202">
        <v>98033</v>
      </c>
      <c r="B202">
        <v>122</v>
      </c>
      <c r="C202" t="s">
        <v>552</v>
      </c>
      <c r="D202" s="441">
        <v>46204</v>
      </c>
      <c r="E202">
        <v>20202</v>
      </c>
      <c r="F202" t="s">
        <v>5852</v>
      </c>
      <c r="G202">
        <v>2255</v>
      </c>
      <c r="H202">
        <v>16</v>
      </c>
      <c r="I202" t="s">
        <v>5613</v>
      </c>
      <c r="J202" t="s">
        <v>6085</v>
      </c>
      <c r="K202" t="s">
        <v>466</v>
      </c>
      <c r="L202">
        <v>6.9</v>
      </c>
      <c r="M202" s="441">
        <v>46197</v>
      </c>
      <c r="N202">
        <v>6.9</v>
      </c>
      <c r="O202">
        <v>6.9</v>
      </c>
      <c r="P202">
        <v>110.4</v>
      </c>
    </row>
    <row r="203" spans="1:16" x14ac:dyDescent="0.3">
      <c r="A203">
        <v>98036</v>
      </c>
      <c r="B203">
        <v>122</v>
      </c>
      <c r="C203" t="s">
        <v>552</v>
      </c>
      <c r="D203" s="441">
        <v>46204</v>
      </c>
      <c r="E203">
        <v>18268</v>
      </c>
      <c r="F203" t="s">
        <v>5766</v>
      </c>
      <c r="G203">
        <v>3362</v>
      </c>
      <c r="H203">
        <v>1.75</v>
      </c>
      <c r="I203" t="s">
        <v>5601</v>
      </c>
      <c r="J203" t="s">
        <v>4764</v>
      </c>
      <c r="K203" t="s">
        <v>466</v>
      </c>
      <c r="L203">
        <v>0</v>
      </c>
      <c r="M203" s="441">
        <v>45978</v>
      </c>
      <c r="N203">
        <v>63.08</v>
      </c>
      <c r="O203">
        <v>70.58</v>
      </c>
      <c r="P203">
        <v>110.39</v>
      </c>
    </row>
    <row r="204" spans="1:16" x14ac:dyDescent="0.3">
      <c r="A204">
        <v>98037</v>
      </c>
      <c r="B204">
        <v>122</v>
      </c>
      <c r="C204" t="s">
        <v>552</v>
      </c>
      <c r="D204" s="441">
        <v>46204</v>
      </c>
      <c r="E204">
        <v>24676</v>
      </c>
      <c r="F204" t="s">
        <v>5688</v>
      </c>
      <c r="G204">
        <v>5710</v>
      </c>
      <c r="H204">
        <v>2</v>
      </c>
      <c r="I204" t="s">
        <v>5605</v>
      </c>
      <c r="J204" t="s">
        <v>6085</v>
      </c>
      <c r="K204" t="s">
        <v>466</v>
      </c>
      <c r="L204">
        <v>0</v>
      </c>
      <c r="M204" s="441">
        <v>46056</v>
      </c>
      <c r="N204">
        <v>55</v>
      </c>
      <c r="O204">
        <v>49</v>
      </c>
      <c r="P204">
        <v>110</v>
      </c>
    </row>
    <row r="205" spans="1:16" x14ac:dyDescent="0.3">
      <c r="A205">
        <v>98038</v>
      </c>
      <c r="B205">
        <v>122</v>
      </c>
      <c r="C205" t="s">
        <v>552</v>
      </c>
      <c r="D205" s="441">
        <v>46204</v>
      </c>
      <c r="E205">
        <v>18327</v>
      </c>
      <c r="F205" t="s">
        <v>5861</v>
      </c>
      <c r="G205">
        <v>3306</v>
      </c>
      <c r="H205">
        <v>1</v>
      </c>
      <c r="I205" t="s">
        <v>5601</v>
      </c>
      <c r="J205" t="s">
        <v>4764</v>
      </c>
      <c r="K205" t="s">
        <v>466</v>
      </c>
      <c r="L205">
        <v>0</v>
      </c>
      <c r="M205" s="441">
        <v>45979</v>
      </c>
      <c r="N205">
        <v>110</v>
      </c>
      <c r="O205">
        <v>93.25</v>
      </c>
      <c r="P205">
        <v>110</v>
      </c>
    </row>
    <row r="206" spans="1:16" x14ac:dyDescent="0.3">
      <c r="A206">
        <v>98183</v>
      </c>
      <c r="B206">
        <v>122</v>
      </c>
      <c r="C206" t="s">
        <v>552</v>
      </c>
      <c r="D206" s="441">
        <v>46204</v>
      </c>
      <c r="E206">
        <v>24199</v>
      </c>
      <c r="F206" t="s">
        <v>6003</v>
      </c>
      <c r="G206">
        <v>5084</v>
      </c>
      <c r="H206">
        <v>5.38</v>
      </c>
      <c r="I206" t="s">
        <v>5598</v>
      </c>
      <c r="J206" t="s">
        <v>6085</v>
      </c>
      <c r="K206" t="s">
        <v>466</v>
      </c>
      <c r="L206">
        <v>0</v>
      </c>
      <c r="M206" s="441">
        <v>46126</v>
      </c>
      <c r="N206">
        <v>19.989999999999998</v>
      </c>
      <c r="O206">
        <v>19.989999999999998</v>
      </c>
      <c r="P206">
        <v>107.55</v>
      </c>
    </row>
    <row r="207" spans="1:16" x14ac:dyDescent="0.3">
      <c r="A207">
        <v>98039</v>
      </c>
      <c r="B207">
        <v>122</v>
      </c>
      <c r="C207" t="s">
        <v>552</v>
      </c>
      <c r="D207" s="441">
        <v>46204</v>
      </c>
      <c r="E207">
        <v>17760</v>
      </c>
      <c r="F207" t="s">
        <v>5972</v>
      </c>
      <c r="G207">
        <v>3782</v>
      </c>
      <c r="H207">
        <v>1</v>
      </c>
      <c r="I207" t="s">
        <v>5601</v>
      </c>
      <c r="J207" t="s">
        <v>4764</v>
      </c>
      <c r="K207" t="s">
        <v>466</v>
      </c>
      <c r="L207">
        <v>0</v>
      </c>
      <c r="M207" s="441">
        <v>45391</v>
      </c>
      <c r="N207">
        <v>107.12</v>
      </c>
      <c r="O207">
        <v>100.32</v>
      </c>
      <c r="P207">
        <v>107.12</v>
      </c>
    </row>
    <row r="208" spans="1:16" x14ac:dyDescent="0.3">
      <c r="A208">
        <v>98040</v>
      </c>
      <c r="B208">
        <v>122</v>
      </c>
      <c r="C208" t="s">
        <v>552</v>
      </c>
      <c r="D208" s="441">
        <v>46204</v>
      </c>
      <c r="E208">
        <v>20892</v>
      </c>
      <c r="F208" t="s">
        <v>5653</v>
      </c>
      <c r="G208">
        <v>2039</v>
      </c>
      <c r="H208">
        <v>8</v>
      </c>
      <c r="I208" t="s">
        <v>5613</v>
      </c>
      <c r="J208" t="s">
        <v>6085</v>
      </c>
      <c r="K208" t="s">
        <v>466</v>
      </c>
      <c r="L208">
        <v>0</v>
      </c>
      <c r="M208" s="441">
        <v>46097</v>
      </c>
      <c r="N208">
        <v>13.3</v>
      </c>
      <c r="O208">
        <v>13.6</v>
      </c>
      <c r="P208">
        <v>106.4</v>
      </c>
    </row>
    <row r="209" spans="1:16" x14ac:dyDescent="0.3">
      <c r="A209">
        <v>97901</v>
      </c>
      <c r="B209">
        <v>122</v>
      </c>
      <c r="C209" t="s">
        <v>552</v>
      </c>
      <c r="D209" s="441">
        <v>46204</v>
      </c>
      <c r="E209">
        <v>17905</v>
      </c>
      <c r="F209" t="s">
        <v>5817</v>
      </c>
      <c r="G209">
        <v>3656</v>
      </c>
      <c r="H209">
        <v>5.33</v>
      </c>
      <c r="I209" t="s">
        <v>5605</v>
      </c>
      <c r="J209" t="s">
        <v>4764</v>
      </c>
      <c r="K209" t="s">
        <v>466</v>
      </c>
      <c r="L209">
        <v>19.96</v>
      </c>
      <c r="M209" s="441">
        <v>46186</v>
      </c>
      <c r="N209">
        <v>19.96</v>
      </c>
      <c r="O209">
        <v>25.53</v>
      </c>
      <c r="P209">
        <v>106.39</v>
      </c>
    </row>
    <row r="210" spans="1:16" x14ac:dyDescent="0.3">
      <c r="A210">
        <v>98041</v>
      </c>
      <c r="B210">
        <v>122</v>
      </c>
      <c r="C210" t="s">
        <v>552</v>
      </c>
      <c r="D210" s="441">
        <v>46204</v>
      </c>
      <c r="E210">
        <v>18391</v>
      </c>
      <c r="F210" t="s">
        <v>5873</v>
      </c>
      <c r="G210">
        <v>3249</v>
      </c>
      <c r="H210">
        <v>2.12</v>
      </c>
      <c r="I210" t="s">
        <v>5613</v>
      </c>
      <c r="J210" t="s">
        <v>4764</v>
      </c>
      <c r="K210" t="s">
        <v>466</v>
      </c>
      <c r="L210">
        <v>0</v>
      </c>
      <c r="N210">
        <v>0</v>
      </c>
      <c r="O210">
        <v>0</v>
      </c>
      <c r="P210">
        <v>106</v>
      </c>
    </row>
    <row r="211" spans="1:16" x14ac:dyDescent="0.3">
      <c r="A211">
        <v>98042</v>
      </c>
      <c r="B211">
        <v>122</v>
      </c>
      <c r="C211" t="s">
        <v>552</v>
      </c>
      <c r="D211" s="441">
        <v>46204</v>
      </c>
      <c r="E211">
        <v>18209</v>
      </c>
      <c r="F211" t="s">
        <v>5783</v>
      </c>
      <c r="G211">
        <v>3417</v>
      </c>
      <c r="H211">
        <v>2</v>
      </c>
      <c r="I211" t="s">
        <v>5601</v>
      </c>
      <c r="J211" t="s">
        <v>4764</v>
      </c>
      <c r="K211" t="s">
        <v>466</v>
      </c>
      <c r="L211">
        <v>0</v>
      </c>
      <c r="N211">
        <v>0</v>
      </c>
      <c r="O211">
        <v>0</v>
      </c>
      <c r="P211">
        <v>103.8</v>
      </c>
    </row>
    <row r="212" spans="1:16" x14ac:dyDescent="0.3">
      <c r="A212">
        <v>98043</v>
      </c>
      <c r="B212">
        <v>122</v>
      </c>
      <c r="C212" t="s">
        <v>552</v>
      </c>
      <c r="D212" s="441">
        <v>46204</v>
      </c>
      <c r="E212">
        <v>20614</v>
      </c>
      <c r="F212" t="s">
        <v>5686</v>
      </c>
      <c r="G212">
        <v>2119</v>
      </c>
      <c r="H212">
        <v>3</v>
      </c>
      <c r="I212" t="s">
        <v>5613</v>
      </c>
      <c r="J212" t="s">
        <v>6085</v>
      </c>
      <c r="K212" t="s">
        <v>466</v>
      </c>
      <c r="L212">
        <v>0</v>
      </c>
      <c r="M212" s="441">
        <v>46154</v>
      </c>
      <c r="N212">
        <v>34.36</v>
      </c>
      <c r="O212">
        <v>32.43</v>
      </c>
      <c r="P212">
        <v>103.08</v>
      </c>
    </row>
    <row r="213" spans="1:16" x14ac:dyDescent="0.3">
      <c r="A213">
        <v>98044</v>
      </c>
      <c r="B213">
        <v>122</v>
      </c>
      <c r="C213" t="s">
        <v>552</v>
      </c>
      <c r="D213" s="441">
        <v>46204</v>
      </c>
      <c r="E213">
        <v>28295</v>
      </c>
      <c r="F213" t="s">
        <v>5968</v>
      </c>
      <c r="G213">
        <v>8258</v>
      </c>
      <c r="H213">
        <v>2</v>
      </c>
      <c r="I213" t="s">
        <v>5613</v>
      </c>
      <c r="J213" t="s">
        <v>6085</v>
      </c>
      <c r="K213" t="s">
        <v>466</v>
      </c>
      <c r="L213">
        <v>0</v>
      </c>
      <c r="N213">
        <v>0</v>
      </c>
      <c r="O213">
        <v>64.239999999999995</v>
      </c>
      <c r="P213">
        <v>99.96</v>
      </c>
    </row>
    <row r="214" spans="1:16" x14ac:dyDescent="0.3">
      <c r="A214">
        <v>98074</v>
      </c>
      <c r="B214">
        <v>122</v>
      </c>
      <c r="C214" t="s">
        <v>552</v>
      </c>
      <c r="D214" s="441">
        <v>46204</v>
      </c>
      <c r="E214">
        <v>27830</v>
      </c>
      <c r="F214" t="s">
        <v>6033</v>
      </c>
      <c r="G214">
        <v>7795</v>
      </c>
      <c r="H214">
        <v>1</v>
      </c>
      <c r="I214" t="s">
        <v>5613</v>
      </c>
      <c r="J214" t="s">
        <v>4764</v>
      </c>
      <c r="K214" t="s">
        <v>466</v>
      </c>
      <c r="L214">
        <v>0</v>
      </c>
      <c r="M214" s="441">
        <v>45958</v>
      </c>
      <c r="N214">
        <v>0</v>
      </c>
      <c r="O214">
        <v>0</v>
      </c>
      <c r="P214">
        <v>99.9</v>
      </c>
    </row>
    <row r="215" spans="1:16" x14ac:dyDescent="0.3">
      <c r="A215">
        <v>98045</v>
      </c>
      <c r="B215">
        <v>122</v>
      </c>
      <c r="C215" t="s">
        <v>552</v>
      </c>
      <c r="D215" s="441">
        <v>46204</v>
      </c>
      <c r="E215">
        <v>20385</v>
      </c>
      <c r="F215" t="s">
        <v>5645</v>
      </c>
      <c r="G215">
        <v>2195</v>
      </c>
      <c r="H215">
        <v>20</v>
      </c>
      <c r="I215" t="s">
        <v>5613</v>
      </c>
      <c r="J215" t="s">
        <v>6085</v>
      </c>
      <c r="K215" t="s">
        <v>466</v>
      </c>
      <c r="L215">
        <v>4.9800000000000004</v>
      </c>
      <c r="M215" s="441">
        <v>46197</v>
      </c>
      <c r="N215">
        <v>4.9800000000000004</v>
      </c>
      <c r="O215">
        <v>4.9800000000000004</v>
      </c>
      <c r="P215">
        <v>99.6</v>
      </c>
    </row>
    <row r="216" spans="1:16" x14ac:dyDescent="0.3">
      <c r="A216">
        <v>98161</v>
      </c>
      <c r="B216">
        <v>122</v>
      </c>
      <c r="C216" t="s">
        <v>552</v>
      </c>
      <c r="D216" s="441">
        <v>46204</v>
      </c>
      <c r="E216">
        <v>27529</v>
      </c>
      <c r="F216" t="s">
        <v>6061</v>
      </c>
      <c r="G216">
        <v>7524</v>
      </c>
      <c r="H216">
        <v>2</v>
      </c>
      <c r="I216" t="s">
        <v>5613</v>
      </c>
      <c r="J216" t="s">
        <v>6085</v>
      </c>
      <c r="K216" t="s">
        <v>466</v>
      </c>
      <c r="L216">
        <v>49.7</v>
      </c>
      <c r="M216" s="441">
        <v>46176</v>
      </c>
      <c r="N216">
        <v>49.7</v>
      </c>
      <c r="O216">
        <v>49.7</v>
      </c>
      <c r="P216">
        <v>99.4</v>
      </c>
    </row>
    <row r="217" spans="1:16" x14ac:dyDescent="0.3">
      <c r="A217">
        <v>98046</v>
      </c>
      <c r="B217">
        <v>122</v>
      </c>
      <c r="C217" t="s">
        <v>552</v>
      </c>
      <c r="D217" s="441">
        <v>46204</v>
      </c>
      <c r="E217">
        <v>19984</v>
      </c>
      <c r="F217" t="s">
        <v>5669</v>
      </c>
      <c r="G217">
        <v>2351</v>
      </c>
      <c r="H217">
        <v>5</v>
      </c>
      <c r="I217" t="s">
        <v>5613</v>
      </c>
      <c r="J217" t="s">
        <v>6085</v>
      </c>
      <c r="K217" t="s">
        <v>466</v>
      </c>
      <c r="L217">
        <v>19.8</v>
      </c>
      <c r="M217" s="441">
        <v>46190</v>
      </c>
      <c r="N217">
        <v>19.8</v>
      </c>
      <c r="O217">
        <v>19.8</v>
      </c>
      <c r="P217">
        <v>99</v>
      </c>
    </row>
    <row r="218" spans="1:16" x14ac:dyDescent="0.3">
      <c r="A218">
        <v>98047</v>
      </c>
      <c r="B218">
        <v>122</v>
      </c>
      <c r="C218" t="s">
        <v>552</v>
      </c>
      <c r="D218" s="441">
        <v>46204</v>
      </c>
      <c r="E218">
        <v>21073</v>
      </c>
      <c r="F218" t="s">
        <v>5628</v>
      </c>
      <c r="G218">
        <v>1994</v>
      </c>
      <c r="H218">
        <v>2</v>
      </c>
      <c r="I218" t="s">
        <v>5613</v>
      </c>
      <c r="J218" t="s">
        <v>6085</v>
      </c>
      <c r="K218" t="s">
        <v>466</v>
      </c>
      <c r="L218">
        <v>48.83</v>
      </c>
      <c r="M218" s="441">
        <v>46190</v>
      </c>
      <c r="N218">
        <v>48.9</v>
      </c>
      <c r="O218">
        <v>48.9</v>
      </c>
      <c r="P218">
        <v>97.66</v>
      </c>
    </row>
    <row r="219" spans="1:16" x14ac:dyDescent="0.3">
      <c r="A219">
        <v>98053</v>
      </c>
      <c r="B219">
        <v>122</v>
      </c>
      <c r="C219" t="s">
        <v>552</v>
      </c>
      <c r="D219" s="441">
        <v>46204</v>
      </c>
      <c r="E219">
        <v>19558</v>
      </c>
      <c r="F219" t="s">
        <v>5950</v>
      </c>
      <c r="G219">
        <v>2659</v>
      </c>
      <c r="H219">
        <v>4.62</v>
      </c>
      <c r="I219" t="s">
        <v>5598</v>
      </c>
      <c r="J219" t="s">
        <v>6085</v>
      </c>
      <c r="K219" t="s">
        <v>466</v>
      </c>
      <c r="L219">
        <v>20.67</v>
      </c>
      <c r="M219" s="441">
        <v>46203</v>
      </c>
      <c r="N219">
        <v>20</v>
      </c>
      <c r="O219">
        <v>20</v>
      </c>
      <c r="P219">
        <v>95.5</v>
      </c>
    </row>
    <row r="220" spans="1:16" x14ac:dyDescent="0.3">
      <c r="A220">
        <v>98048</v>
      </c>
      <c r="B220">
        <v>122</v>
      </c>
      <c r="C220" t="s">
        <v>552</v>
      </c>
      <c r="D220" s="441">
        <v>46204</v>
      </c>
      <c r="E220">
        <v>20861</v>
      </c>
      <c r="F220" t="s">
        <v>5854</v>
      </c>
      <c r="G220">
        <v>2045</v>
      </c>
      <c r="H220">
        <v>2</v>
      </c>
      <c r="I220" t="s">
        <v>5613</v>
      </c>
      <c r="J220" t="s">
        <v>6085</v>
      </c>
      <c r="K220" t="s">
        <v>466</v>
      </c>
      <c r="L220">
        <v>46.7</v>
      </c>
      <c r="M220" s="441">
        <v>46190</v>
      </c>
      <c r="N220">
        <v>46.7</v>
      </c>
      <c r="O220">
        <v>46.7</v>
      </c>
      <c r="P220">
        <v>93.4</v>
      </c>
    </row>
    <row r="221" spans="1:16" x14ac:dyDescent="0.3">
      <c r="A221">
        <v>98170</v>
      </c>
      <c r="B221">
        <v>122</v>
      </c>
      <c r="C221" t="s">
        <v>552</v>
      </c>
      <c r="D221" s="441">
        <v>46204</v>
      </c>
      <c r="E221">
        <v>23186</v>
      </c>
      <c r="F221" t="s">
        <v>5955</v>
      </c>
      <c r="G221">
        <v>2668</v>
      </c>
      <c r="H221">
        <v>8.1</v>
      </c>
      <c r="I221" t="s">
        <v>5598</v>
      </c>
      <c r="J221" t="s">
        <v>6085</v>
      </c>
      <c r="K221" t="s">
        <v>466</v>
      </c>
      <c r="L221">
        <v>11.38</v>
      </c>
      <c r="M221" s="441">
        <v>46203</v>
      </c>
      <c r="N221">
        <v>9.1</v>
      </c>
      <c r="O221">
        <v>9.1</v>
      </c>
      <c r="P221">
        <v>92.18</v>
      </c>
    </row>
    <row r="222" spans="1:16" x14ac:dyDescent="0.3">
      <c r="A222">
        <v>98050</v>
      </c>
      <c r="B222">
        <v>122</v>
      </c>
      <c r="C222" t="s">
        <v>552</v>
      </c>
      <c r="D222" s="441">
        <v>46204</v>
      </c>
      <c r="E222">
        <v>24509</v>
      </c>
      <c r="F222" t="s">
        <v>5928</v>
      </c>
      <c r="G222">
        <v>2607</v>
      </c>
      <c r="H222">
        <v>20</v>
      </c>
      <c r="I222" t="s">
        <v>5598</v>
      </c>
      <c r="J222" t="s">
        <v>6085</v>
      </c>
      <c r="K222" t="s">
        <v>466</v>
      </c>
      <c r="L222">
        <v>4.59</v>
      </c>
      <c r="M222" s="441">
        <v>46203</v>
      </c>
      <c r="N222">
        <v>5.33</v>
      </c>
      <c r="O222">
        <v>5.33</v>
      </c>
      <c r="P222">
        <v>91.8</v>
      </c>
    </row>
    <row r="223" spans="1:16" x14ac:dyDescent="0.3">
      <c r="A223">
        <v>98190</v>
      </c>
      <c r="B223">
        <v>122</v>
      </c>
      <c r="C223" t="s">
        <v>552</v>
      </c>
      <c r="D223" s="441">
        <v>46204</v>
      </c>
      <c r="E223">
        <v>25643</v>
      </c>
      <c r="F223" t="s">
        <v>6031</v>
      </c>
      <c r="G223">
        <v>6207</v>
      </c>
      <c r="H223">
        <v>1</v>
      </c>
      <c r="I223" t="s">
        <v>5601</v>
      </c>
      <c r="J223" t="s">
        <v>4764</v>
      </c>
      <c r="K223" t="s">
        <v>466</v>
      </c>
      <c r="L223">
        <v>0</v>
      </c>
      <c r="N223">
        <v>0</v>
      </c>
      <c r="O223">
        <v>0</v>
      </c>
      <c r="P223">
        <v>90.99</v>
      </c>
    </row>
    <row r="224" spans="1:16" x14ac:dyDescent="0.3">
      <c r="A224">
        <v>98051</v>
      </c>
      <c r="B224">
        <v>122</v>
      </c>
      <c r="C224" t="s">
        <v>552</v>
      </c>
      <c r="D224" s="441">
        <v>46204</v>
      </c>
      <c r="E224">
        <v>21085</v>
      </c>
      <c r="F224" t="s">
        <v>5885</v>
      </c>
      <c r="G224">
        <v>1989</v>
      </c>
      <c r="H224">
        <v>2</v>
      </c>
      <c r="I224" t="s">
        <v>5703</v>
      </c>
      <c r="J224" t="s">
        <v>6085</v>
      </c>
      <c r="K224" t="s">
        <v>466</v>
      </c>
      <c r="L224">
        <v>44.75</v>
      </c>
      <c r="M224" s="441">
        <v>46176</v>
      </c>
      <c r="N224">
        <v>44.75</v>
      </c>
      <c r="O224">
        <v>44.75</v>
      </c>
      <c r="P224">
        <v>89.5</v>
      </c>
    </row>
    <row r="225" spans="1:16" x14ac:dyDescent="0.3">
      <c r="A225">
        <v>98049</v>
      </c>
      <c r="B225">
        <v>122</v>
      </c>
      <c r="C225" t="s">
        <v>552</v>
      </c>
      <c r="D225" s="441">
        <v>46204</v>
      </c>
      <c r="E225">
        <v>20022</v>
      </c>
      <c r="F225" t="s">
        <v>5651</v>
      </c>
      <c r="G225">
        <v>2340</v>
      </c>
      <c r="H225">
        <v>8</v>
      </c>
      <c r="I225" t="s">
        <v>5613</v>
      </c>
      <c r="J225" t="s">
        <v>6085</v>
      </c>
      <c r="K225" t="s">
        <v>466</v>
      </c>
      <c r="L225">
        <v>11.15</v>
      </c>
      <c r="M225" s="441">
        <v>46196</v>
      </c>
      <c r="N225">
        <v>11.13</v>
      </c>
      <c r="O225">
        <v>11.13</v>
      </c>
      <c r="P225">
        <v>89.2</v>
      </c>
    </row>
    <row r="226" spans="1:16" x14ac:dyDescent="0.3">
      <c r="A226">
        <v>98052</v>
      </c>
      <c r="B226">
        <v>122</v>
      </c>
      <c r="C226" t="s">
        <v>552</v>
      </c>
      <c r="D226" s="441">
        <v>46204</v>
      </c>
      <c r="E226">
        <v>18552</v>
      </c>
      <c r="F226" t="s">
        <v>5723</v>
      </c>
      <c r="G226">
        <v>3128</v>
      </c>
      <c r="H226">
        <v>2.63</v>
      </c>
      <c r="I226" t="s">
        <v>5601</v>
      </c>
      <c r="J226" t="s">
        <v>4764</v>
      </c>
      <c r="K226" t="s">
        <v>466</v>
      </c>
      <c r="L226">
        <v>0</v>
      </c>
      <c r="M226" s="441">
        <v>46127</v>
      </c>
      <c r="N226">
        <v>33.6</v>
      </c>
      <c r="O226">
        <v>33.6</v>
      </c>
      <c r="P226">
        <v>88.37</v>
      </c>
    </row>
    <row r="227" spans="1:16" x14ac:dyDescent="0.3">
      <c r="A227">
        <v>98153</v>
      </c>
      <c r="B227">
        <v>122</v>
      </c>
      <c r="C227" t="s">
        <v>552</v>
      </c>
      <c r="D227" s="441">
        <v>46204</v>
      </c>
      <c r="E227">
        <v>19759</v>
      </c>
      <c r="F227" t="s">
        <v>6016</v>
      </c>
      <c r="G227">
        <v>2494</v>
      </c>
      <c r="H227">
        <v>10</v>
      </c>
      <c r="I227" t="s">
        <v>5598</v>
      </c>
      <c r="J227" t="s">
        <v>6085</v>
      </c>
      <c r="K227" t="s">
        <v>466</v>
      </c>
      <c r="L227">
        <v>8.73</v>
      </c>
      <c r="M227" s="441">
        <v>46203</v>
      </c>
      <c r="N227">
        <v>8.5</v>
      </c>
      <c r="O227">
        <v>8.51</v>
      </c>
      <c r="P227">
        <v>87.3</v>
      </c>
    </row>
    <row r="228" spans="1:16" x14ac:dyDescent="0.3">
      <c r="A228">
        <v>98137</v>
      </c>
      <c r="B228">
        <v>122</v>
      </c>
      <c r="C228" t="s">
        <v>552</v>
      </c>
      <c r="D228" s="441">
        <v>46204</v>
      </c>
      <c r="E228">
        <v>19987</v>
      </c>
      <c r="F228" t="s">
        <v>6056</v>
      </c>
      <c r="G228">
        <v>2350</v>
      </c>
      <c r="H228">
        <v>2</v>
      </c>
      <c r="I228" t="s">
        <v>5613</v>
      </c>
      <c r="J228" t="s">
        <v>6085</v>
      </c>
      <c r="K228" t="s">
        <v>466</v>
      </c>
      <c r="L228">
        <v>43.2</v>
      </c>
      <c r="M228" s="441">
        <v>46190</v>
      </c>
      <c r="N228">
        <v>43.2</v>
      </c>
      <c r="O228">
        <v>43.2</v>
      </c>
      <c r="P228">
        <v>86.4</v>
      </c>
    </row>
    <row r="229" spans="1:16" x14ac:dyDescent="0.3">
      <c r="A229">
        <v>98149</v>
      </c>
      <c r="B229">
        <v>122</v>
      </c>
      <c r="C229" t="s">
        <v>552</v>
      </c>
      <c r="D229" s="441">
        <v>46204</v>
      </c>
      <c r="E229">
        <v>19621</v>
      </c>
      <c r="F229" t="s">
        <v>5931</v>
      </c>
      <c r="G229">
        <v>2613</v>
      </c>
      <c r="H229">
        <v>11.24</v>
      </c>
      <c r="I229" t="s">
        <v>5598</v>
      </c>
      <c r="J229" t="s">
        <v>6085</v>
      </c>
      <c r="K229" t="s">
        <v>466</v>
      </c>
      <c r="L229">
        <v>7.58</v>
      </c>
      <c r="M229" s="441">
        <v>46203</v>
      </c>
      <c r="N229">
        <v>7.5</v>
      </c>
      <c r="O229">
        <v>7.94</v>
      </c>
      <c r="P229">
        <v>85.2</v>
      </c>
    </row>
    <row r="230" spans="1:16" x14ac:dyDescent="0.3">
      <c r="A230">
        <v>98055</v>
      </c>
      <c r="B230">
        <v>122</v>
      </c>
      <c r="C230" t="s">
        <v>552</v>
      </c>
      <c r="D230" s="441">
        <v>46204</v>
      </c>
      <c r="E230">
        <v>20332</v>
      </c>
      <c r="F230" t="s">
        <v>5681</v>
      </c>
      <c r="G230">
        <v>2208</v>
      </c>
      <c r="H230">
        <v>6</v>
      </c>
      <c r="I230" t="s">
        <v>5605</v>
      </c>
      <c r="J230" t="s">
        <v>6085</v>
      </c>
      <c r="K230" t="s">
        <v>466</v>
      </c>
      <c r="L230">
        <v>13.9</v>
      </c>
      <c r="M230" s="441">
        <v>46189</v>
      </c>
      <c r="N230">
        <v>13.9</v>
      </c>
      <c r="O230">
        <v>13.9</v>
      </c>
      <c r="P230">
        <v>83.4</v>
      </c>
    </row>
    <row r="231" spans="1:16" x14ac:dyDescent="0.3">
      <c r="A231">
        <v>98054</v>
      </c>
      <c r="B231">
        <v>122</v>
      </c>
      <c r="C231" t="s">
        <v>552</v>
      </c>
      <c r="D231" s="441">
        <v>46204</v>
      </c>
      <c r="E231">
        <v>18550</v>
      </c>
      <c r="F231" t="s">
        <v>5724</v>
      </c>
      <c r="G231">
        <v>3130</v>
      </c>
      <c r="H231">
        <v>0.22</v>
      </c>
      <c r="I231" t="s">
        <v>5601</v>
      </c>
      <c r="J231" t="s">
        <v>4764</v>
      </c>
      <c r="K231" t="s">
        <v>466</v>
      </c>
      <c r="L231">
        <v>0</v>
      </c>
      <c r="M231" s="441">
        <v>46071</v>
      </c>
      <c r="N231">
        <v>375.8</v>
      </c>
      <c r="O231">
        <v>180</v>
      </c>
      <c r="P231">
        <v>82.68</v>
      </c>
    </row>
    <row r="232" spans="1:16" x14ac:dyDescent="0.3">
      <c r="A232">
        <v>98057</v>
      </c>
      <c r="B232">
        <v>122</v>
      </c>
      <c r="C232" t="s">
        <v>552</v>
      </c>
      <c r="D232" s="441">
        <v>46204</v>
      </c>
      <c r="E232">
        <v>26560</v>
      </c>
      <c r="F232" t="s">
        <v>5732</v>
      </c>
      <c r="G232">
        <v>6788</v>
      </c>
      <c r="H232">
        <v>2.94</v>
      </c>
      <c r="I232" t="s">
        <v>5601</v>
      </c>
      <c r="J232" t="s">
        <v>4764</v>
      </c>
      <c r="K232" t="s">
        <v>466</v>
      </c>
      <c r="L232">
        <v>27.5</v>
      </c>
      <c r="M232" s="441">
        <v>46182</v>
      </c>
      <c r="N232">
        <v>27.5</v>
      </c>
      <c r="O232">
        <v>27.5</v>
      </c>
      <c r="P232">
        <v>80.849999999999994</v>
      </c>
    </row>
    <row r="233" spans="1:16" x14ac:dyDescent="0.3">
      <c r="A233">
        <v>98058</v>
      </c>
      <c r="B233">
        <v>122</v>
      </c>
      <c r="C233" t="s">
        <v>552</v>
      </c>
      <c r="D233" s="441">
        <v>46204</v>
      </c>
      <c r="E233">
        <v>18264</v>
      </c>
      <c r="F233" t="s">
        <v>5768</v>
      </c>
      <c r="G233">
        <v>3366</v>
      </c>
      <c r="H233">
        <v>0.17</v>
      </c>
      <c r="I233" t="s">
        <v>5613</v>
      </c>
      <c r="J233" t="s">
        <v>4764</v>
      </c>
      <c r="K233" t="s">
        <v>466</v>
      </c>
      <c r="L233">
        <v>0</v>
      </c>
      <c r="N233">
        <v>0</v>
      </c>
      <c r="O233">
        <v>0</v>
      </c>
      <c r="P233">
        <v>80.010000000000005</v>
      </c>
    </row>
    <row r="234" spans="1:16" x14ac:dyDescent="0.3">
      <c r="A234">
        <v>98059</v>
      </c>
      <c r="B234">
        <v>122</v>
      </c>
      <c r="C234" t="s">
        <v>552</v>
      </c>
      <c r="D234" s="441">
        <v>46204</v>
      </c>
      <c r="E234">
        <v>21004</v>
      </c>
      <c r="F234" t="s">
        <v>5675</v>
      </c>
      <c r="G234">
        <v>2007</v>
      </c>
      <c r="H234">
        <v>1</v>
      </c>
      <c r="I234" t="s">
        <v>5613</v>
      </c>
      <c r="J234" t="s">
        <v>6085</v>
      </c>
      <c r="K234" t="s">
        <v>466</v>
      </c>
      <c r="L234">
        <v>0</v>
      </c>
      <c r="N234">
        <v>0</v>
      </c>
      <c r="O234">
        <v>95.67</v>
      </c>
      <c r="P234">
        <v>79.69</v>
      </c>
    </row>
    <row r="235" spans="1:16" x14ac:dyDescent="0.3">
      <c r="A235">
        <v>98060</v>
      </c>
      <c r="B235">
        <v>122</v>
      </c>
      <c r="C235" t="s">
        <v>552</v>
      </c>
      <c r="D235" s="441">
        <v>46204</v>
      </c>
      <c r="E235">
        <v>19415</v>
      </c>
      <c r="F235" t="s">
        <v>5958</v>
      </c>
      <c r="G235">
        <v>2759</v>
      </c>
      <c r="H235">
        <v>9</v>
      </c>
      <c r="I235" t="s">
        <v>5613</v>
      </c>
      <c r="J235" t="s">
        <v>6085</v>
      </c>
      <c r="K235" t="s">
        <v>466</v>
      </c>
      <c r="L235">
        <v>8.8000000000000007</v>
      </c>
      <c r="M235" s="441">
        <v>46190</v>
      </c>
      <c r="N235">
        <v>8.8000000000000007</v>
      </c>
      <c r="O235">
        <v>8.36</v>
      </c>
      <c r="P235">
        <v>79.2</v>
      </c>
    </row>
    <row r="236" spans="1:16" x14ac:dyDescent="0.3">
      <c r="A236">
        <v>98154</v>
      </c>
      <c r="B236">
        <v>122</v>
      </c>
      <c r="C236" t="s">
        <v>552</v>
      </c>
      <c r="D236" s="441">
        <v>46204</v>
      </c>
      <c r="E236">
        <v>23361</v>
      </c>
      <c r="F236" t="s">
        <v>5937</v>
      </c>
      <c r="G236">
        <v>2497</v>
      </c>
      <c r="H236">
        <v>30</v>
      </c>
      <c r="I236" t="s">
        <v>5598</v>
      </c>
      <c r="J236" t="s">
        <v>6085</v>
      </c>
      <c r="K236" t="s">
        <v>466</v>
      </c>
      <c r="L236">
        <v>2.6</v>
      </c>
      <c r="M236" s="441">
        <v>46203</v>
      </c>
      <c r="N236">
        <v>2.6</v>
      </c>
      <c r="O236">
        <v>2.6</v>
      </c>
      <c r="P236">
        <v>78</v>
      </c>
    </row>
    <row r="237" spans="1:16" x14ac:dyDescent="0.3">
      <c r="A237">
        <v>98056</v>
      </c>
      <c r="B237">
        <v>122</v>
      </c>
      <c r="C237" t="s">
        <v>552</v>
      </c>
      <c r="D237" s="441">
        <v>46204</v>
      </c>
      <c r="E237">
        <v>20757</v>
      </c>
      <c r="F237" t="s">
        <v>5609</v>
      </c>
      <c r="G237">
        <v>2086</v>
      </c>
      <c r="H237">
        <v>1</v>
      </c>
      <c r="I237" t="s">
        <v>5610</v>
      </c>
      <c r="J237" t="s">
        <v>6085</v>
      </c>
      <c r="K237" t="s">
        <v>466</v>
      </c>
      <c r="L237">
        <v>77.900000000000006</v>
      </c>
      <c r="M237" s="441">
        <v>46197</v>
      </c>
      <c r="N237">
        <v>77.900000000000006</v>
      </c>
      <c r="O237">
        <v>77.900000000000006</v>
      </c>
      <c r="P237">
        <v>77.900000000000006</v>
      </c>
    </row>
    <row r="238" spans="1:16" x14ac:dyDescent="0.3">
      <c r="A238">
        <v>98158</v>
      </c>
      <c r="B238">
        <v>122</v>
      </c>
      <c r="C238" t="s">
        <v>552</v>
      </c>
      <c r="D238" s="441">
        <v>46204</v>
      </c>
      <c r="E238">
        <v>19743</v>
      </c>
      <c r="F238" t="s">
        <v>5940</v>
      </c>
      <c r="G238">
        <v>2510</v>
      </c>
      <c r="H238">
        <v>5.16</v>
      </c>
      <c r="I238" t="s">
        <v>5598</v>
      </c>
      <c r="J238" t="s">
        <v>6085</v>
      </c>
      <c r="K238" t="s">
        <v>466</v>
      </c>
      <c r="L238">
        <v>15.09</v>
      </c>
      <c r="M238" s="441">
        <v>46203</v>
      </c>
      <c r="N238">
        <v>15</v>
      </c>
      <c r="O238">
        <v>15</v>
      </c>
      <c r="P238">
        <v>77.86</v>
      </c>
    </row>
    <row r="239" spans="1:16" x14ac:dyDescent="0.3">
      <c r="A239">
        <v>98185</v>
      </c>
      <c r="B239">
        <v>122</v>
      </c>
      <c r="C239" t="s">
        <v>552</v>
      </c>
      <c r="D239" s="441">
        <v>46204</v>
      </c>
      <c r="E239">
        <v>23088</v>
      </c>
      <c r="F239" t="s">
        <v>6071</v>
      </c>
      <c r="G239">
        <v>2760</v>
      </c>
      <c r="H239">
        <v>3</v>
      </c>
      <c r="I239" t="s">
        <v>5613</v>
      </c>
      <c r="J239" t="s">
        <v>6085</v>
      </c>
      <c r="K239" t="s">
        <v>466</v>
      </c>
      <c r="L239">
        <v>0</v>
      </c>
      <c r="N239">
        <v>0</v>
      </c>
      <c r="O239">
        <v>24.9</v>
      </c>
      <c r="P239">
        <v>74.7</v>
      </c>
    </row>
    <row r="240" spans="1:16" x14ac:dyDescent="0.3">
      <c r="A240">
        <v>98155</v>
      </c>
      <c r="B240">
        <v>122</v>
      </c>
      <c r="C240" t="s">
        <v>552</v>
      </c>
      <c r="D240" s="441">
        <v>46204</v>
      </c>
      <c r="E240">
        <v>19751</v>
      </c>
      <c r="F240" t="s">
        <v>5938</v>
      </c>
      <c r="G240">
        <v>2502</v>
      </c>
      <c r="H240">
        <v>8.3800000000000008</v>
      </c>
      <c r="I240" t="s">
        <v>5598</v>
      </c>
      <c r="J240" t="s">
        <v>6085</v>
      </c>
      <c r="K240" t="s">
        <v>466</v>
      </c>
      <c r="L240">
        <v>8.6999999999999993</v>
      </c>
      <c r="M240" s="441">
        <v>46203</v>
      </c>
      <c r="N240">
        <v>9.5</v>
      </c>
      <c r="O240">
        <v>9.5</v>
      </c>
      <c r="P240">
        <v>72.91</v>
      </c>
    </row>
    <row r="241" spans="1:16" x14ac:dyDescent="0.3">
      <c r="A241">
        <v>98061</v>
      </c>
      <c r="B241">
        <v>122</v>
      </c>
      <c r="C241" t="s">
        <v>552</v>
      </c>
      <c r="D241" s="441">
        <v>46204</v>
      </c>
      <c r="E241">
        <v>20961</v>
      </c>
      <c r="F241" t="s">
        <v>5687</v>
      </c>
      <c r="G241">
        <v>2015</v>
      </c>
      <c r="H241">
        <v>8</v>
      </c>
      <c r="I241" t="s">
        <v>5613</v>
      </c>
      <c r="J241" t="s">
        <v>6085</v>
      </c>
      <c r="K241" t="s">
        <v>466</v>
      </c>
      <c r="L241">
        <v>0</v>
      </c>
      <c r="M241" s="441">
        <v>46162</v>
      </c>
      <c r="N241">
        <v>9.1</v>
      </c>
      <c r="O241">
        <v>8.99</v>
      </c>
      <c r="P241">
        <v>72.8</v>
      </c>
    </row>
    <row r="242" spans="1:16" x14ac:dyDescent="0.3">
      <c r="A242">
        <v>98132</v>
      </c>
      <c r="B242">
        <v>122</v>
      </c>
      <c r="C242" t="s">
        <v>552</v>
      </c>
      <c r="D242" s="441">
        <v>46204</v>
      </c>
      <c r="E242">
        <v>20899</v>
      </c>
      <c r="F242" t="s">
        <v>6054</v>
      </c>
      <c r="G242">
        <v>2037</v>
      </c>
      <c r="H242">
        <v>5</v>
      </c>
      <c r="I242" t="s">
        <v>5625</v>
      </c>
      <c r="J242" t="s">
        <v>6085</v>
      </c>
      <c r="K242" t="s">
        <v>466</v>
      </c>
      <c r="L242">
        <v>14.4</v>
      </c>
      <c r="M242" s="441">
        <v>46198</v>
      </c>
      <c r="N242">
        <v>14.38</v>
      </c>
      <c r="O242">
        <v>14.2</v>
      </c>
      <c r="P242">
        <v>72</v>
      </c>
    </row>
    <row r="243" spans="1:16" x14ac:dyDescent="0.3">
      <c r="A243">
        <v>98070</v>
      </c>
      <c r="B243">
        <v>122</v>
      </c>
      <c r="C243" t="s">
        <v>552</v>
      </c>
      <c r="D243" s="441">
        <v>46204</v>
      </c>
      <c r="E243">
        <v>25075</v>
      </c>
      <c r="F243" t="s">
        <v>5661</v>
      </c>
      <c r="G243">
        <v>5883</v>
      </c>
      <c r="H243">
        <v>8</v>
      </c>
      <c r="I243" t="s">
        <v>5605</v>
      </c>
      <c r="J243" t="s">
        <v>6085</v>
      </c>
      <c r="K243" t="s">
        <v>466</v>
      </c>
      <c r="L243">
        <v>8.9499999999999993</v>
      </c>
      <c r="M243" s="441">
        <v>46197</v>
      </c>
      <c r="N243">
        <v>8.9499999999999993</v>
      </c>
      <c r="O243">
        <v>8.9499999999999993</v>
      </c>
      <c r="P243">
        <v>71.599999999999994</v>
      </c>
    </row>
    <row r="244" spans="1:16" x14ac:dyDescent="0.3">
      <c r="A244">
        <v>98067</v>
      </c>
      <c r="B244">
        <v>122</v>
      </c>
      <c r="C244" t="s">
        <v>552</v>
      </c>
      <c r="D244" s="441">
        <v>46204</v>
      </c>
      <c r="E244">
        <v>20227</v>
      </c>
      <c r="F244" t="s">
        <v>5650</v>
      </c>
      <c r="G244">
        <v>2248</v>
      </c>
      <c r="H244">
        <v>5</v>
      </c>
      <c r="I244" t="s">
        <v>5605</v>
      </c>
      <c r="J244" t="s">
        <v>6085</v>
      </c>
      <c r="K244" t="s">
        <v>466</v>
      </c>
      <c r="L244">
        <v>14.21</v>
      </c>
      <c r="M244" s="441">
        <v>46198</v>
      </c>
      <c r="N244">
        <v>15.12</v>
      </c>
      <c r="O244">
        <v>15.12</v>
      </c>
      <c r="P244">
        <v>71.05</v>
      </c>
    </row>
    <row r="245" spans="1:16" x14ac:dyDescent="0.3">
      <c r="A245">
        <v>98066</v>
      </c>
      <c r="B245">
        <v>122</v>
      </c>
      <c r="C245" t="s">
        <v>552</v>
      </c>
      <c r="D245" s="441">
        <v>46204</v>
      </c>
      <c r="E245">
        <v>19434</v>
      </c>
      <c r="F245" t="s">
        <v>5906</v>
      </c>
      <c r="G245">
        <v>2757</v>
      </c>
      <c r="H245">
        <v>3</v>
      </c>
      <c r="I245" t="s">
        <v>5605</v>
      </c>
      <c r="J245" t="s">
        <v>6085</v>
      </c>
      <c r="K245" t="s">
        <v>466</v>
      </c>
      <c r="L245">
        <v>23.3</v>
      </c>
      <c r="M245" s="441">
        <v>46183</v>
      </c>
      <c r="N245">
        <v>23.3</v>
      </c>
      <c r="O245">
        <v>21.9</v>
      </c>
      <c r="P245">
        <v>69.900000000000006</v>
      </c>
    </row>
    <row r="246" spans="1:16" x14ac:dyDescent="0.3">
      <c r="A246">
        <v>98063</v>
      </c>
      <c r="B246">
        <v>122</v>
      </c>
      <c r="C246" t="s">
        <v>552</v>
      </c>
      <c r="D246" s="441">
        <v>46204</v>
      </c>
      <c r="E246">
        <v>26596</v>
      </c>
      <c r="F246" t="s">
        <v>5891</v>
      </c>
      <c r="G246">
        <v>6808</v>
      </c>
      <c r="H246">
        <v>0.66</v>
      </c>
      <c r="I246" t="s">
        <v>5598</v>
      </c>
      <c r="J246" t="s">
        <v>6085</v>
      </c>
      <c r="K246" t="s">
        <v>466</v>
      </c>
      <c r="L246">
        <v>105.2</v>
      </c>
      <c r="M246" s="441">
        <v>46189</v>
      </c>
      <c r="N246">
        <v>105.2</v>
      </c>
      <c r="O246">
        <v>105.2</v>
      </c>
      <c r="P246">
        <v>69.430000000000007</v>
      </c>
    </row>
    <row r="247" spans="1:16" x14ac:dyDescent="0.3">
      <c r="A247">
        <v>98064</v>
      </c>
      <c r="B247">
        <v>122</v>
      </c>
      <c r="C247" t="s">
        <v>552</v>
      </c>
      <c r="D247" s="441">
        <v>46204</v>
      </c>
      <c r="E247">
        <v>18176</v>
      </c>
      <c r="F247" t="s">
        <v>5791</v>
      </c>
      <c r="G247">
        <v>3446</v>
      </c>
      <c r="H247">
        <v>1</v>
      </c>
      <c r="I247" t="s">
        <v>5601</v>
      </c>
      <c r="J247" t="s">
        <v>4764</v>
      </c>
      <c r="K247" t="s">
        <v>466</v>
      </c>
      <c r="L247">
        <v>0</v>
      </c>
      <c r="N247">
        <v>0</v>
      </c>
      <c r="O247">
        <v>0</v>
      </c>
      <c r="P247">
        <v>69</v>
      </c>
    </row>
    <row r="248" spans="1:16" x14ac:dyDescent="0.3">
      <c r="A248">
        <v>98065</v>
      </c>
      <c r="B248">
        <v>122</v>
      </c>
      <c r="C248" t="s">
        <v>552</v>
      </c>
      <c r="D248" s="441">
        <v>46204</v>
      </c>
      <c r="E248">
        <v>23698</v>
      </c>
      <c r="F248" t="s">
        <v>5643</v>
      </c>
      <c r="G248">
        <v>2188</v>
      </c>
      <c r="H248">
        <v>1</v>
      </c>
      <c r="I248" t="s">
        <v>5598</v>
      </c>
      <c r="J248" t="s">
        <v>6085</v>
      </c>
      <c r="K248" t="s">
        <v>466</v>
      </c>
      <c r="L248">
        <v>68</v>
      </c>
      <c r="M248" s="441">
        <v>46203</v>
      </c>
      <c r="N248">
        <v>68</v>
      </c>
      <c r="O248">
        <v>68</v>
      </c>
      <c r="P248">
        <v>68</v>
      </c>
    </row>
    <row r="249" spans="1:16" x14ac:dyDescent="0.3">
      <c r="A249">
        <v>98068</v>
      </c>
      <c r="B249">
        <v>122</v>
      </c>
      <c r="C249" t="s">
        <v>552</v>
      </c>
      <c r="D249" s="441">
        <v>46204</v>
      </c>
      <c r="E249">
        <v>26152</v>
      </c>
      <c r="F249" t="s">
        <v>6045</v>
      </c>
      <c r="G249">
        <v>5634</v>
      </c>
      <c r="H249">
        <v>1</v>
      </c>
      <c r="I249" t="s">
        <v>5601</v>
      </c>
      <c r="J249" t="s">
        <v>4764</v>
      </c>
      <c r="K249" t="s">
        <v>466</v>
      </c>
      <c r="L249">
        <v>0</v>
      </c>
      <c r="N249">
        <v>0</v>
      </c>
      <c r="O249">
        <v>0</v>
      </c>
      <c r="P249">
        <v>65</v>
      </c>
    </row>
    <row r="250" spans="1:16" x14ac:dyDescent="0.3">
      <c r="A250">
        <v>98069</v>
      </c>
      <c r="B250">
        <v>122</v>
      </c>
      <c r="C250" t="s">
        <v>552</v>
      </c>
      <c r="D250" s="441">
        <v>46204</v>
      </c>
      <c r="E250">
        <v>20327</v>
      </c>
      <c r="F250" t="s">
        <v>5888</v>
      </c>
      <c r="G250">
        <v>2211</v>
      </c>
      <c r="H250">
        <v>9</v>
      </c>
      <c r="I250" t="s">
        <v>5605</v>
      </c>
      <c r="J250" t="s">
        <v>6085</v>
      </c>
      <c r="K250" t="s">
        <v>466</v>
      </c>
      <c r="L250">
        <v>0</v>
      </c>
      <c r="M250" s="441">
        <v>46084</v>
      </c>
      <c r="N250">
        <v>7.2</v>
      </c>
      <c r="O250">
        <v>7.2</v>
      </c>
      <c r="P250">
        <v>64.8</v>
      </c>
    </row>
    <row r="251" spans="1:16" x14ac:dyDescent="0.3">
      <c r="A251">
        <v>98159</v>
      </c>
      <c r="B251">
        <v>122</v>
      </c>
      <c r="C251" t="s">
        <v>552</v>
      </c>
      <c r="D251" s="441">
        <v>46204</v>
      </c>
      <c r="E251">
        <v>19738</v>
      </c>
      <c r="F251" t="s">
        <v>6018</v>
      </c>
      <c r="G251">
        <v>2515</v>
      </c>
      <c r="H251">
        <v>22</v>
      </c>
      <c r="I251" t="s">
        <v>5598</v>
      </c>
      <c r="J251" t="s">
        <v>6085</v>
      </c>
      <c r="K251" t="s">
        <v>466</v>
      </c>
      <c r="L251">
        <v>2.86</v>
      </c>
      <c r="M251" s="441">
        <v>46202</v>
      </c>
      <c r="N251">
        <v>2.6</v>
      </c>
      <c r="O251">
        <v>2.72</v>
      </c>
      <c r="P251">
        <v>62.92</v>
      </c>
    </row>
    <row r="252" spans="1:16" x14ac:dyDescent="0.3">
      <c r="A252">
        <v>98089</v>
      </c>
      <c r="B252">
        <v>122</v>
      </c>
      <c r="C252" t="s">
        <v>552</v>
      </c>
      <c r="D252" s="441">
        <v>46204</v>
      </c>
      <c r="E252">
        <v>25315</v>
      </c>
      <c r="F252" t="s">
        <v>5969</v>
      </c>
      <c r="G252">
        <v>2306</v>
      </c>
      <c r="H252">
        <v>1</v>
      </c>
      <c r="I252" t="s">
        <v>5605</v>
      </c>
      <c r="J252" t="s">
        <v>6085</v>
      </c>
      <c r="K252" t="s">
        <v>466</v>
      </c>
      <c r="L252">
        <v>62.5</v>
      </c>
      <c r="M252" s="441">
        <v>46190</v>
      </c>
      <c r="N252">
        <v>62.5</v>
      </c>
      <c r="O252">
        <v>62.5</v>
      </c>
      <c r="P252">
        <v>62.5</v>
      </c>
    </row>
    <row r="253" spans="1:16" x14ac:dyDescent="0.3">
      <c r="A253">
        <v>98071</v>
      </c>
      <c r="B253">
        <v>122</v>
      </c>
      <c r="C253" t="s">
        <v>552</v>
      </c>
      <c r="D253" s="441">
        <v>46204</v>
      </c>
      <c r="E253">
        <v>18121</v>
      </c>
      <c r="F253" t="s">
        <v>5801</v>
      </c>
      <c r="G253">
        <v>3493</v>
      </c>
      <c r="H253">
        <v>0.41</v>
      </c>
      <c r="I253" t="s">
        <v>5601</v>
      </c>
      <c r="J253" t="s">
        <v>4764</v>
      </c>
      <c r="K253" t="s">
        <v>466</v>
      </c>
      <c r="L253">
        <v>0</v>
      </c>
      <c r="M253" s="441">
        <v>45811</v>
      </c>
      <c r="N253">
        <v>149.51</v>
      </c>
      <c r="O253">
        <v>149.51</v>
      </c>
      <c r="P253">
        <v>61.3</v>
      </c>
    </row>
    <row r="254" spans="1:16" x14ac:dyDescent="0.3">
      <c r="A254">
        <v>98072</v>
      </c>
      <c r="B254">
        <v>122</v>
      </c>
      <c r="C254" t="s">
        <v>552</v>
      </c>
      <c r="D254" s="441">
        <v>46204</v>
      </c>
      <c r="E254">
        <v>20661</v>
      </c>
      <c r="F254" t="s">
        <v>5850</v>
      </c>
      <c r="G254">
        <v>2110</v>
      </c>
      <c r="H254">
        <v>7</v>
      </c>
      <c r="I254" t="s">
        <v>5613</v>
      </c>
      <c r="J254" t="s">
        <v>6085</v>
      </c>
      <c r="K254" t="s">
        <v>466</v>
      </c>
      <c r="L254">
        <v>8.59</v>
      </c>
      <c r="M254" s="441">
        <v>46190</v>
      </c>
      <c r="N254">
        <v>8.59</v>
      </c>
      <c r="O254">
        <v>8.59</v>
      </c>
      <c r="P254">
        <v>60.13</v>
      </c>
    </row>
    <row r="255" spans="1:16" x14ac:dyDescent="0.3">
      <c r="A255">
        <v>98073</v>
      </c>
      <c r="B255">
        <v>122</v>
      </c>
      <c r="C255" t="s">
        <v>552</v>
      </c>
      <c r="D255" s="441">
        <v>46204</v>
      </c>
      <c r="E255">
        <v>18178</v>
      </c>
      <c r="F255" t="s">
        <v>5790</v>
      </c>
      <c r="G255">
        <v>3444</v>
      </c>
      <c r="H255">
        <v>1</v>
      </c>
      <c r="I255" t="s">
        <v>5601</v>
      </c>
      <c r="J255" t="s">
        <v>4764</v>
      </c>
      <c r="K255" t="s">
        <v>466</v>
      </c>
      <c r="L255">
        <v>0</v>
      </c>
      <c r="N255">
        <v>0</v>
      </c>
      <c r="O255">
        <v>59.9</v>
      </c>
      <c r="P255">
        <v>59.9</v>
      </c>
    </row>
    <row r="256" spans="1:16" x14ac:dyDescent="0.3">
      <c r="A256">
        <v>98075</v>
      </c>
      <c r="B256">
        <v>122</v>
      </c>
      <c r="C256" t="s">
        <v>552</v>
      </c>
      <c r="D256" s="441">
        <v>46204</v>
      </c>
      <c r="E256">
        <v>18308</v>
      </c>
      <c r="F256" t="s">
        <v>5758</v>
      </c>
      <c r="G256">
        <v>3325</v>
      </c>
      <c r="H256">
        <v>1</v>
      </c>
      <c r="I256" t="s">
        <v>5613</v>
      </c>
      <c r="J256" t="s">
        <v>4764</v>
      </c>
      <c r="K256" t="s">
        <v>466</v>
      </c>
      <c r="L256">
        <v>0</v>
      </c>
      <c r="N256">
        <v>0</v>
      </c>
      <c r="O256">
        <v>0</v>
      </c>
      <c r="P256">
        <v>57</v>
      </c>
    </row>
    <row r="257" spans="1:16" x14ac:dyDescent="0.3">
      <c r="A257">
        <v>98134</v>
      </c>
      <c r="B257">
        <v>122</v>
      </c>
      <c r="C257" t="s">
        <v>552</v>
      </c>
      <c r="D257" s="441">
        <v>46204</v>
      </c>
      <c r="E257">
        <v>24272</v>
      </c>
      <c r="F257" t="s">
        <v>5849</v>
      </c>
      <c r="G257">
        <v>2341</v>
      </c>
      <c r="H257">
        <v>2</v>
      </c>
      <c r="I257" t="s">
        <v>5598</v>
      </c>
      <c r="J257" t="s">
        <v>6085</v>
      </c>
      <c r="K257" t="s">
        <v>466</v>
      </c>
      <c r="L257">
        <v>26.68</v>
      </c>
      <c r="M257" s="441">
        <v>46190</v>
      </c>
      <c r="N257">
        <v>26.68</v>
      </c>
      <c r="O257">
        <v>25.9</v>
      </c>
      <c r="P257">
        <v>53.36</v>
      </c>
    </row>
    <row r="258" spans="1:16" x14ac:dyDescent="0.3">
      <c r="A258">
        <v>98076</v>
      </c>
      <c r="B258">
        <v>122</v>
      </c>
      <c r="C258" t="s">
        <v>552</v>
      </c>
      <c r="D258" s="441">
        <v>46204</v>
      </c>
      <c r="E258">
        <v>19965</v>
      </c>
      <c r="F258" t="s">
        <v>5671</v>
      </c>
      <c r="G258">
        <v>2356</v>
      </c>
      <c r="H258">
        <v>4</v>
      </c>
      <c r="I258" t="s">
        <v>5613</v>
      </c>
      <c r="J258" t="s">
        <v>6085</v>
      </c>
      <c r="K258" t="s">
        <v>466</v>
      </c>
      <c r="L258">
        <v>0</v>
      </c>
      <c r="M258" s="441">
        <v>46120</v>
      </c>
      <c r="N258">
        <v>13.2</v>
      </c>
      <c r="O258">
        <v>13.5</v>
      </c>
      <c r="P258">
        <v>52.8</v>
      </c>
    </row>
    <row r="259" spans="1:16" x14ac:dyDescent="0.3">
      <c r="A259">
        <v>98062</v>
      </c>
      <c r="B259">
        <v>122</v>
      </c>
      <c r="C259" t="s">
        <v>552</v>
      </c>
      <c r="D259" s="441">
        <v>46204</v>
      </c>
      <c r="E259">
        <v>20429</v>
      </c>
      <c r="F259" t="s">
        <v>5840</v>
      </c>
      <c r="G259">
        <v>2184</v>
      </c>
      <c r="H259">
        <v>2.5</v>
      </c>
      <c r="I259" t="s">
        <v>5613</v>
      </c>
      <c r="J259" t="s">
        <v>6085</v>
      </c>
      <c r="K259" t="s">
        <v>466</v>
      </c>
      <c r="L259">
        <v>20.8</v>
      </c>
      <c r="M259" s="441">
        <v>46203</v>
      </c>
      <c r="N259">
        <v>20.8</v>
      </c>
      <c r="O259">
        <v>20.8</v>
      </c>
      <c r="P259">
        <v>52</v>
      </c>
    </row>
    <row r="260" spans="1:16" x14ac:dyDescent="0.3">
      <c r="A260">
        <v>98133</v>
      </c>
      <c r="B260">
        <v>122</v>
      </c>
      <c r="C260" t="s">
        <v>552</v>
      </c>
      <c r="D260" s="441">
        <v>46204</v>
      </c>
      <c r="E260">
        <v>20410</v>
      </c>
      <c r="F260" t="s">
        <v>5644</v>
      </c>
      <c r="G260">
        <v>2190</v>
      </c>
      <c r="H260">
        <v>4</v>
      </c>
      <c r="I260" t="s">
        <v>5613</v>
      </c>
      <c r="J260" t="s">
        <v>6085</v>
      </c>
      <c r="K260" t="s">
        <v>466</v>
      </c>
      <c r="L260">
        <v>12.65</v>
      </c>
      <c r="M260" s="441">
        <v>46183</v>
      </c>
      <c r="N260">
        <v>12.65</v>
      </c>
      <c r="O260">
        <v>12.62</v>
      </c>
      <c r="P260">
        <v>50.6</v>
      </c>
    </row>
    <row r="261" spans="1:16" x14ac:dyDescent="0.3">
      <c r="A261">
        <v>98078</v>
      </c>
      <c r="B261">
        <v>122</v>
      </c>
      <c r="C261" t="s">
        <v>552</v>
      </c>
      <c r="D261" s="441">
        <v>46204</v>
      </c>
      <c r="E261">
        <v>21078</v>
      </c>
      <c r="F261" t="s">
        <v>6039</v>
      </c>
      <c r="G261">
        <v>1991</v>
      </c>
      <c r="H261">
        <v>1</v>
      </c>
      <c r="I261" t="s">
        <v>5703</v>
      </c>
      <c r="J261" t="s">
        <v>6085</v>
      </c>
      <c r="K261" t="s">
        <v>466</v>
      </c>
      <c r="L261">
        <v>0</v>
      </c>
      <c r="M261" s="441">
        <v>46148</v>
      </c>
      <c r="N261">
        <v>49.9</v>
      </c>
      <c r="O261">
        <v>49.99</v>
      </c>
      <c r="P261">
        <v>49.9</v>
      </c>
    </row>
    <row r="262" spans="1:16" x14ac:dyDescent="0.3">
      <c r="A262">
        <v>98079</v>
      </c>
      <c r="B262">
        <v>122</v>
      </c>
      <c r="C262" t="s">
        <v>552</v>
      </c>
      <c r="D262" s="441">
        <v>46204</v>
      </c>
      <c r="E262">
        <v>19623</v>
      </c>
      <c r="F262" t="s">
        <v>5929</v>
      </c>
      <c r="G262">
        <v>2611</v>
      </c>
      <c r="H262">
        <v>8.1999999999999993</v>
      </c>
      <c r="I262" t="s">
        <v>5598</v>
      </c>
      <c r="J262" t="s">
        <v>6085</v>
      </c>
      <c r="K262" t="s">
        <v>466</v>
      </c>
      <c r="L262">
        <v>5.99</v>
      </c>
      <c r="M262" s="441">
        <v>46202</v>
      </c>
      <c r="N262">
        <v>6.8</v>
      </c>
      <c r="O262">
        <v>7.03</v>
      </c>
      <c r="P262">
        <v>49.12</v>
      </c>
    </row>
    <row r="263" spans="1:16" x14ac:dyDescent="0.3">
      <c r="A263">
        <v>98156</v>
      </c>
      <c r="B263">
        <v>122</v>
      </c>
      <c r="C263" t="s">
        <v>552</v>
      </c>
      <c r="D263" s="441">
        <v>46204</v>
      </c>
      <c r="E263">
        <v>23359</v>
      </c>
      <c r="F263" t="s">
        <v>5939</v>
      </c>
      <c r="G263">
        <v>2499</v>
      </c>
      <c r="H263">
        <v>18.5</v>
      </c>
      <c r="I263" t="s">
        <v>5598</v>
      </c>
      <c r="J263" t="s">
        <v>6085</v>
      </c>
      <c r="K263" t="s">
        <v>466</v>
      </c>
      <c r="L263">
        <v>2.65</v>
      </c>
      <c r="M263" s="441">
        <v>46203</v>
      </c>
      <c r="N263">
        <v>2.9</v>
      </c>
      <c r="O263">
        <v>2.9</v>
      </c>
      <c r="P263">
        <v>49.02</v>
      </c>
    </row>
    <row r="264" spans="1:16" x14ac:dyDescent="0.3">
      <c r="A264">
        <v>98077</v>
      </c>
      <c r="B264">
        <v>122</v>
      </c>
      <c r="C264" t="s">
        <v>552</v>
      </c>
      <c r="D264" s="441">
        <v>46204</v>
      </c>
      <c r="E264">
        <v>23198</v>
      </c>
      <c r="F264" t="s">
        <v>5947</v>
      </c>
      <c r="G264">
        <v>2657</v>
      </c>
      <c r="H264">
        <v>3.14</v>
      </c>
      <c r="I264" t="s">
        <v>5598</v>
      </c>
      <c r="J264" t="s">
        <v>6085</v>
      </c>
      <c r="K264" t="s">
        <v>466</v>
      </c>
      <c r="L264">
        <v>14.84</v>
      </c>
      <c r="M264" s="441">
        <v>46203</v>
      </c>
      <c r="N264">
        <v>15.6</v>
      </c>
      <c r="O264">
        <v>15.6</v>
      </c>
      <c r="P264">
        <v>46.6</v>
      </c>
    </row>
    <row r="265" spans="1:16" x14ac:dyDescent="0.3">
      <c r="A265">
        <v>98080</v>
      </c>
      <c r="B265">
        <v>122</v>
      </c>
      <c r="C265" t="s">
        <v>552</v>
      </c>
      <c r="D265" s="441">
        <v>46204</v>
      </c>
      <c r="E265">
        <v>20621</v>
      </c>
      <c r="F265" t="s">
        <v>5677</v>
      </c>
      <c r="G265">
        <v>2117</v>
      </c>
      <c r="H265">
        <v>2</v>
      </c>
      <c r="I265" t="s">
        <v>5625</v>
      </c>
      <c r="J265" t="s">
        <v>6085</v>
      </c>
      <c r="K265" t="s">
        <v>466</v>
      </c>
      <c r="L265">
        <v>0</v>
      </c>
      <c r="M265" s="441">
        <v>46106</v>
      </c>
      <c r="N265">
        <v>22.88</v>
      </c>
      <c r="O265">
        <v>20.28</v>
      </c>
      <c r="P265">
        <v>45.76</v>
      </c>
    </row>
    <row r="266" spans="1:16" x14ac:dyDescent="0.3">
      <c r="A266">
        <v>98081</v>
      </c>
      <c r="B266">
        <v>122</v>
      </c>
      <c r="C266" t="s">
        <v>552</v>
      </c>
      <c r="D266" s="441">
        <v>46204</v>
      </c>
      <c r="E266">
        <v>24006</v>
      </c>
      <c r="F266" t="s">
        <v>5991</v>
      </c>
      <c r="G266">
        <v>3609</v>
      </c>
      <c r="H266">
        <v>1.91</v>
      </c>
      <c r="I266" t="s">
        <v>5605</v>
      </c>
      <c r="J266" t="s">
        <v>4764</v>
      </c>
      <c r="K266" t="s">
        <v>466</v>
      </c>
      <c r="L266">
        <v>0</v>
      </c>
      <c r="M266" s="441">
        <v>46100</v>
      </c>
      <c r="N266">
        <v>23.9</v>
      </c>
      <c r="O266">
        <v>23.9</v>
      </c>
      <c r="P266">
        <v>45.65</v>
      </c>
    </row>
    <row r="267" spans="1:16" x14ac:dyDescent="0.3">
      <c r="A267">
        <v>98167</v>
      </c>
      <c r="B267">
        <v>122</v>
      </c>
      <c r="C267" t="s">
        <v>552</v>
      </c>
      <c r="D267" s="441">
        <v>46204</v>
      </c>
      <c r="E267">
        <v>19721</v>
      </c>
      <c r="F267" t="s">
        <v>5952</v>
      </c>
      <c r="G267">
        <v>2533</v>
      </c>
      <c r="H267">
        <v>1.04</v>
      </c>
      <c r="I267" t="s">
        <v>5598</v>
      </c>
      <c r="J267" t="s">
        <v>6085</v>
      </c>
      <c r="K267" t="s">
        <v>466</v>
      </c>
      <c r="L267">
        <v>42.55</v>
      </c>
      <c r="M267" s="441">
        <v>46203</v>
      </c>
      <c r="N267">
        <v>44.44</v>
      </c>
      <c r="O267">
        <v>44.44</v>
      </c>
      <c r="P267">
        <v>44.25</v>
      </c>
    </row>
    <row r="268" spans="1:16" x14ac:dyDescent="0.3">
      <c r="A268">
        <v>98082</v>
      </c>
      <c r="B268">
        <v>122</v>
      </c>
      <c r="C268" t="s">
        <v>552</v>
      </c>
      <c r="D268" s="441">
        <v>46204</v>
      </c>
      <c r="E268">
        <v>20029</v>
      </c>
      <c r="F268" t="s">
        <v>5848</v>
      </c>
      <c r="G268">
        <v>2337</v>
      </c>
      <c r="H268">
        <v>3</v>
      </c>
      <c r="I268" t="s">
        <v>5668</v>
      </c>
      <c r="J268" t="s">
        <v>6085</v>
      </c>
      <c r="K268" t="s">
        <v>466</v>
      </c>
      <c r="L268">
        <v>0</v>
      </c>
      <c r="M268" s="441">
        <v>46097</v>
      </c>
      <c r="N268">
        <v>13.6</v>
      </c>
      <c r="O268">
        <v>14.96</v>
      </c>
      <c r="P268">
        <v>40.799999999999997</v>
      </c>
    </row>
    <row r="269" spans="1:16" x14ac:dyDescent="0.3">
      <c r="A269">
        <v>98144</v>
      </c>
      <c r="B269">
        <v>122</v>
      </c>
      <c r="C269" t="s">
        <v>552</v>
      </c>
      <c r="D269" s="441">
        <v>46204</v>
      </c>
      <c r="E269">
        <v>23390</v>
      </c>
      <c r="F269" t="s">
        <v>5922</v>
      </c>
      <c r="G269">
        <v>2474</v>
      </c>
      <c r="H269">
        <v>4.96</v>
      </c>
      <c r="I269" t="s">
        <v>5598</v>
      </c>
      <c r="J269" t="s">
        <v>6085</v>
      </c>
      <c r="K269" t="s">
        <v>466</v>
      </c>
      <c r="L269">
        <v>8.1300000000000008</v>
      </c>
      <c r="M269" s="441">
        <v>46203</v>
      </c>
      <c r="N269">
        <v>8.5</v>
      </c>
      <c r="O269">
        <v>8.5</v>
      </c>
      <c r="P269">
        <v>40.32</v>
      </c>
    </row>
    <row r="270" spans="1:16" x14ac:dyDescent="0.3">
      <c r="A270">
        <v>98139</v>
      </c>
      <c r="B270">
        <v>122</v>
      </c>
      <c r="C270" t="s">
        <v>552</v>
      </c>
      <c r="D270" s="441">
        <v>46204</v>
      </c>
      <c r="E270">
        <v>19658</v>
      </c>
      <c r="F270" t="s">
        <v>5915</v>
      </c>
      <c r="G270">
        <v>2582</v>
      </c>
      <c r="H270">
        <v>10.66</v>
      </c>
      <c r="I270" t="s">
        <v>5598</v>
      </c>
      <c r="J270" t="s">
        <v>6085</v>
      </c>
      <c r="K270" t="s">
        <v>466</v>
      </c>
      <c r="L270">
        <v>3.7</v>
      </c>
      <c r="M270" s="441">
        <v>46191</v>
      </c>
      <c r="N270">
        <v>3.7</v>
      </c>
      <c r="O270">
        <v>3.7</v>
      </c>
      <c r="P270">
        <v>39.44</v>
      </c>
    </row>
    <row r="271" spans="1:16" x14ac:dyDescent="0.3">
      <c r="A271">
        <v>98198</v>
      </c>
      <c r="B271">
        <v>122</v>
      </c>
      <c r="C271" t="s">
        <v>552</v>
      </c>
      <c r="D271" s="441">
        <v>46204</v>
      </c>
      <c r="E271">
        <v>18200</v>
      </c>
      <c r="F271" t="s">
        <v>5784</v>
      </c>
      <c r="G271">
        <v>3426</v>
      </c>
      <c r="H271">
        <v>1</v>
      </c>
      <c r="I271" t="s">
        <v>5601</v>
      </c>
      <c r="J271" t="s">
        <v>4764</v>
      </c>
      <c r="K271" t="s">
        <v>466</v>
      </c>
      <c r="L271">
        <v>0</v>
      </c>
      <c r="M271" s="441">
        <v>45462</v>
      </c>
      <c r="N271">
        <v>38.9</v>
      </c>
      <c r="O271">
        <v>36.799999999999997</v>
      </c>
      <c r="P271">
        <v>38.9</v>
      </c>
    </row>
    <row r="272" spans="1:16" x14ac:dyDescent="0.3">
      <c r="A272">
        <v>98162</v>
      </c>
      <c r="B272">
        <v>122</v>
      </c>
      <c r="C272" t="s">
        <v>552</v>
      </c>
      <c r="D272" s="441">
        <v>46204</v>
      </c>
      <c r="E272">
        <v>23096</v>
      </c>
      <c r="F272" t="s">
        <v>5941</v>
      </c>
      <c r="G272">
        <v>2753</v>
      </c>
      <c r="H272">
        <v>60</v>
      </c>
      <c r="I272" t="s">
        <v>5613</v>
      </c>
      <c r="J272" t="s">
        <v>6085</v>
      </c>
      <c r="K272" t="s">
        <v>466</v>
      </c>
      <c r="L272">
        <v>0.62</v>
      </c>
      <c r="M272" s="441">
        <v>46203</v>
      </c>
      <c r="N272">
        <v>0.59</v>
      </c>
      <c r="O272">
        <v>0.59</v>
      </c>
      <c r="P272">
        <v>37.200000000000003</v>
      </c>
    </row>
    <row r="273" spans="1:16" x14ac:dyDescent="0.3">
      <c r="A273">
        <v>98143</v>
      </c>
      <c r="B273">
        <v>122</v>
      </c>
      <c r="C273" t="s">
        <v>552</v>
      </c>
      <c r="D273" s="441">
        <v>46204</v>
      </c>
      <c r="E273">
        <v>24044</v>
      </c>
      <c r="F273" t="s">
        <v>5981</v>
      </c>
      <c r="G273">
        <v>2472</v>
      </c>
      <c r="H273">
        <v>2</v>
      </c>
      <c r="I273" t="s">
        <v>5598</v>
      </c>
      <c r="J273" t="s">
        <v>6085</v>
      </c>
      <c r="K273" t="s">
        <v>466</v>
      </c>
      <c r="L273">
        <v>18.13</v>
      </c>
      <c r="M273" s="441">
        <v>46184</v>
      </c>
      <c r="N273">
        <v>18.13</v>
      </c>
      <c r="O273">
        <v>18.13</v>
      </c>
      <c r="P273">
        <v>36.26</v>
      </c>
    </row>
    <row r="274" spans="1:16" x14ac:dyDescent="0.3">
      <c r="A274">
        <v>98083</v>
      </c>
      <c r="B274">
        <v>122</v>
      </c>
      <c r="C274" t="s">
        <v>552</v>
      </c>
      <c r="D274" s="441">
        <v>46204</v>
      </c>
      <c r="E274">
        <v>19907</v>
      </c>
      <c r="F274" t="s">
        <v>5683</v>
      </c>
      <c r="G274">
        <v>2381</v>
      </c>
      <c r="H274">
        <v>12</v>
      </c>
      <c r="I274" t="s">
        <v>5613</v>
      </c>
      <c r="J274" t="s">
        <v>6085</v>
      </c>
      <c r="K274" t="s">
        <v>466</v>
      </c>
      <c r="L274">
        <v>0</v>
      </c>
      <c r="M274" s="441">
        <v>45686</v>
      </c>
      <c r="N274">
        <v>3.01</v>
      </c>
      <c r="O274">
        <v>3.23</v>
      </c>
      <c r="P274">
        <v>36.119999999999997</v>
      </c>
    </row>
    <row r="275" spans="1:16" x14ac:dyDescent="0.3">
      <c r="A275">
        <v>98085</v>
      </c>
      <c r="B275">
        <v>122</v>
      </c>
      <c r="C275" t="s">
        <v>552</v>
      </c>
      <c r="D275" s="441">
        <v>46204</v>
      </c>
      <c r="E275">
        <v>17778</v>
      </c>
      <c r="F275" t="s">
        <v>5825</v>
      </c>
      <c r="G275">
        <v>3765</v>
      </c>
      <c r="H275">
        <v>0.31</v>
      </c>
      <c r="I275" t="s">
        <v>5601</v>
      </c>
      <c r="J275" t="s">
        <v>4764</v>
      </c>
      <c r="K275" t="s">
        <v>466</v>
      </c>
      <c r="L275">
        <v>115.05</v>
      </c>
      <c r="M275" s="441">
        <v>46188</v>
      </c>
      <c r="N275">
        <v>115.05</v>
      </c>
      <c r="O275">
        <v>115.05</v>
      </c>
      <c r="P275">
        <v>35.67</v>
      </c>
    </row>
    <row r="276" spans="1:16" x14ac:dyDescent="0.3">
      <c r="A276">
        <v>98086</v>
      </c>
      <c r="B276">
        <v>122</v>
      </c>
      <c r="C276" t="s">
        <v>552</v>
      </c>
      <c r="D276" s="441">
        <v>46204</v>
      </c>
      <c r="E276">
        <v>25562</v>
      </c>
      <c r="F276" t="s">
        <v>5719</v>
      </c>
      <c r="G276">
        <v>6169</v>
      </c>
      <c r="H276">
        <v>0.24</v>
      </c>
      <c r="I276" t="s">
        <v>5605</v>
      </c>
      <c r="J276" t="s">
        <v>4764</v>
      </c>
      <c r="K276" t="s">
        <v>466</v>
      </c>
      <c r="L276">
        <v>0</v>
      </c>
      <c r="N276">
        <v>0</v>
      </c>
      <c r="O276">
        <v>146.80000000000001</v>
      </c>
      <c r="P276">
        <v>35.229999999999997</v>
      </c>
    </row>
    <row r="277" spans="1:16" x14ac:dyDescent="0.3">
      <c r="A277">
        <v>98087</v>
      </c>
      <c r="B277">
        <v>122</v>
      </c>
      <c r="C277" t="s">
        <v>552</v>
      </c>
      <c r="D277" s="441">
        <v>46204</v>
      </c>
      <c r="E277">
        <v>25647</v>
      </c>
      <c r="F277" t="s">
        <v>5918</v>
      </c>
      <c r="G277">
        <v>6209</v>
      </c>
      <c r="H277">
        <v>1.74</v>
      </c>
      <c r="I277" t="s">
        <v>5598</v>
      </c>
      <c r="J277" t="s">
        <v>6085</v>
      </c>
      <c r="K277" t="s">
        <v>466</v>
      </c>
      <c r="L277">
        <v>19.239999999999998</v>
      </c>
      <c r="M277" s="441">
        <v>46203</v>
      </c>
      <c r="N277">
        <v>20</v>
      </c>
      <c r="O277">
        <v>20</v>
      </c>
      <c r="P277">
        <v>33.479999999999997</v>
      </c>
    </row>
    <row r="278" spans="1:16" x14ac:dyDescent="0.3">
      <c r="A278">
        <v>98088</v>
      </c>
      <c r="B278">
        <v>122</v>
      </c>
      <c r="C278" t="s">
        <v>552</v>
      </c>
      <c r="D278" s="441">
        <v>46204</v>
      </c>
      <c r="E278">
        <v>24089</v>
      </c>
      <c r="F278" t="s">
        <v>5842</v>
      </c>
      <c r="G278">
        <v>2316</v>
      </c>
      <c r="H278">
        <v>4</v>
      </c>
      <c r="I278" t="s">
        <v>5598</v>
      </c>
      <c r="J278" t="s">
        <v>6085</v>
      </c>
      <c r="K278" t="s">
        <v>466</v>
      </c>
      <c r="L278">
        <v>0</v>
      </c>
      <c r="M278" s="441">
        <v>45979</v>
      </c>
      <c r="N278">
        <v>8.1999999999999993</v>
      </c>
      <c r="O278">
        <v>9.5</v>
      </c>
      <c r="P278">
        <v>32.799999999999997</v>
      </c>
    </row>
    <row r="279" spans="1:16" x14ac:dyDescent="0.3">
      <c r="A279">
        <v>98090</v>
      </c>
      <c r="B279">
        <v>122</v>
      </c>
      <c r="C279" t="s">
        <v>552</v>
      </c>
      <c r="D279" s="441">
        <v>46204</v>
      </c>
      <c r="E279">
        <v>18180</v>
      </c>
      <c r="F279" t="s">
        <v>5788</v>
      </c>
      <c r="G279">
        <v>3442</v>
      </c>
      <c r="H279">
        <v>0.28999999999999998</v>
      </c>
      <c r="I279" t="s">
        <v>5601</v>
      </c>
      <c r="J279" t="s">
        <v>4764</v>
      </c>
      <c r="K279" t="s">
        <v>466</v>
      </c>
      <c r="L279">
        <v>0</v>
      </c>
      <c r="N279">
        <v>0</v>
      </c>
      <c r="O279">
        <v>113.68</v>
      </c>
      <c r="P279">
        <v>31.9</v>
      </c>
    </row>
    <row r="280" spans="1:16" x14ac:dyDescent="0.3">
      <c r="A280">
        <v>98091</v>
      </c>
      <c r="B280">
        <v>122</v>
      </c>
      <c r="C280" t="s">
        <v>552</v>
      </c>
      <c r="D280" s="441">
        <v>46204</v>
      </c>
      <c r="E280">
        <v>20174</v>
      </c>
      <c r="F280" t="s">
        <v>5685</v>
      </c>
      <c r="G280">
        <v>2264</v>
      </c>
      <c r="H280">
        <v>2</v>
      </c>
      <c r="I280" t="s">
        <v>5598</v>
      </c>
      <c r="J280" t="s">
        <v>6085</v>
      </c>
      <c r="K280" t="s">
        <v>466</v>
      </c>
      <c r="L280">
        <v>0</v>
      </c>
      <c r="M280" s="441">
        <v>45979</v>
      </c>
      <c r="N280">
        <v>15.4</v>
      </c>
      <c r="O280">
        <v>18.899999999999999</v>
      </c>
      <c r="P280">
        <v>30.8</v>
      </c>
    </row>
    <row r="281" spans="1:16" x14ac:dyDescent="0.3">
      <c r="A281">
        <v>98160</v>
      </c>
      <c r="B281">
        <v>122</v>
      </c>
      <c r="C281" t="s">
        <v>552</v>
      </c>
      <c r="D281" s="441">
        <v>46204</v>
      </c>
      <c r="E281">
        <v>24385</v>
      </c>
      <c r="F281" t="s">
        <v>5984</v>
      </c>
      <c r="G281">
        <v>2524</v>
      </c>
      <c r="H281">
        <v>2</v>
      </c>
      <c r="I281" t="s">
        <v>5598</v>
      </c>
      <c r="J281" t="s">
        <v>6085</v>
      </c>
      <c r="K281" t="s">
        <v>466</v>
      </c>
      <c r="L281">
        <v>15.22</v>
      </c>
      <c r="M281" s="441">
        <v>46184</v>
      </c>
      <c r="N281">
        <v>15.22</v>
      </c>
      <c r="O281">
        <v>15.22</v>
      </c>
      <c r="P281">
        <v>30.44</v>
      </c>
    </row>
    <row r="282" spans="1:16" x14ac:dyDescent="0.3">
      <c r="A282">
        <v>98092</v>
      </c>
      <c r="B282">
        <v>122</v>
      </c>
      <c r="C282" t="s">
        <v>552</v>
      </c>
      <c r="D282" s="441">
        <v>46204</v>
      </c>
      <c r="E282">
        <v>24110</v>
      </c>
      <c r="F282" t="s">
        <v>5630</v>
      </c>
      <c r="G282">
        <v>2322</v>
      </c>
      <c r="H282">
        <v>2</v>
      </c>
      <c r="I282" t="s">
        <v>5598</v>
      </c>
      <c r="J282" t="s">
        <v>6085</v>
      </c>
      <c r="K282" t="s">
        <v>466</v>
      </c>
      <c r="L282">
        <v>0</v>
      </c>
      <c r="M282" s="441">
        <v>45909</v>
      </c>
      <c r="N282">
        <v>14.6</v>
      </c>
      <c r="O282">
        <v>16.5</v>
      </c>
      <c r="P282">
        <v>29.2</v>
      </c>
    </row>
    <row r="283" spans="1:16" x14ac:dyDescent="0.3">
      <c r="A283">
        <v>98093</v>
      </c>
      <c r="B283">
        <v>122</v>
      </c>
      <c r="C283" t="s">
        <v>552</v>
      </c>
      <c r="D283" s="441">
        <v>46204</v>
      </c>
      <c r="E283">
        <v>18223</v>
      </c>
      <c r="F283" t="s">
        <v>5876</v>
      </c>
      <c r="G283">
        <v>3405</v>
      </c>
      <c r="H283">
        <v>0.16</v>
      </c>
      <c r="I283" t="s">
        <v>5613</v>
      </c>
      <c r="J283" t="s">
        <v>4764</v>
      </c>
      <c r="K283" t="s">
        <v>466</v>
      </c>
      <c r="L283">
        <v>0</v>
      </c>
      <c r="N283">
        <v>0</v>
      </c>
      <c r="O283">
        <v>0</v>
      </c>
      <c r="P283">
        <v>28.8</v>
      </c>
    </row>
    <row r="284" spans="1:16" x14ac:dyDescent="0.3">
      <c r="A284">
        <v>98094</v>
      </c>
      <c r="B284">
        <v>122</v>
      </c>
      <c r="C284" t="s">
        <v>552</v>
      </c>
      <c r="D284" s="441">
        <v>46204</v>
      </c>
      <c r="E284">
        <v>18239</v>
      </c>
      <c r="F284" t="s">
        <v>5999</v>
      </c>
      <c r="G284">
        <v>3389</v>
      </c>
      <c r="H284">
        <v>0.13</v>
      </c>
      <c r="I284" t="s">
        <v>5601</v>
      </c>
      <c r="J284" t="s">
        <v>4764</v>
      </c>
      <c r="K284" t="s">
        <v>466</v>
      </c>
      <c r="L284">
        <v>0</v>
      </c>
      <c r="N284">
        <v>0</v>
      </c>
      <c r="O284">
        <v>0</v>
      </c>
      <c r="P284">
        <v>28.6</v>
      </c>
    </row>
    <row r="285" spans="1:16" x14ac:dyDescent="0.3">
      <c r="A285">
        <v>98168</v>
      </c>
      <c r="B285">
        <v>122</v>
      </c>
      <c r="C285" t="s">
        <v>552</v>
      </c>
      <c r="D285" s="441">
        <v>46204</v>
      </c>
      <c r="E285">
        <v>19472</v>
      </c>
      <c r="F285" t="s">
        <v>6064</v>
      </c>
      <c r="G285">
        <v>2733</v>
      </c>
      <c r="H285">
        <v>1.6</v>
      </c>
      <c r="I285" t="s">
        <v>5598</v>
      </c>
      <c r="J285" t="s">
        <v>6085</v>
      </c>
      <c r="K285" t="s">
        <v>466</v>
      </c>
      <c r="L285">
        <v>17.600000000000001</v>
      </c>
      <c r="M285" s="441">
        <v>46203</v>
      </c>
      <c r="N285">
        <v>13</v>
      </c>
      <c r="O285">
        <v>13</v>
      </c>
      <c r="P285">
        <v>28.16</v>
      </c>
    </row>
    <row r="286" spans="1:16" x14ac:dyDescent="0.3">
      <c r="A286">
        <v>98136</v>
      </c>
      <c r="B286">
        <v>122</v>
      </c>
      <c r="C286" t="s">
        <v>552</v>
      </c>
      <c r="D286" s="441">
        <v>46204</v>
      </c>
      <c r="E286">
        <v>27788</v>
      </c>
      <c r="F286" t="s">
        <v>6055</v>
      </c>
      <c r="G286">
        <v>7755</v>
      </c>
      <c r="H286">
        <v>2</v>
      </c>
      <c r="I286" t="s">
        <v>5613</v>
      </c>
      <c r="J286" t="s">
        <v>6085</v>
      </c>
      <c r="K286" t="s">
        <v>466</v>
      </c>
      <c r="L286">
        <v>13.8</v>
      </c>
      <c r="M286" s="441">
        <v>46176</v>
      </c>
      <c r="N286">
        <v>13.8</v>
      </c>
      <c r="O286">
        <v>13.8</v>
      </c>
      <c r="P286">
        <v>27.6</v>
      </c>
    </row>
    <row r="287" spans="1:16" x14ac:dyDescent="0.3">
      <c r="A287">
        <v>98145</v>
      </c>
      <c r="B287">
        <v>122</v>
      </c>
      <c r="C287" t="s">
        <v>552</v>
      </c>
      <c r="D287" s="441">
        <v>46204</v>
      </c>
      <c r="E287">
        <v>23389</v>
      </c>
      <c r="F287" t="s">
        <v>5923</v>
      </c>
      <c r="G287">
        <v>2475</v>
      </c>
      <c r="H287">
        <v>5.86</v>
      </c>
      <c r="I287" t="s">
        <v>5598</v>
      </c>
      <c r="J287" t="s">
        <v>6085</v>
      </c>
      <c r="K287" t="s">
        <v>466</v>
      </c>
      <c r="L287">
        <v>4.63</v>
      </c>
      <c r="M287" s="441">
        <v>46203</v>
      </c>
      <c r="N287">
        <v>4.67</v>
      </c>
      <c r="O287">
        <v>4.8</v>
      </c>
      <c r="P287">
        <v>27.13</v>
      </c>
    </row>
    <row r="288" spans="1:16" x14ac:dyDescent="0.3">
      <c r="A288">
        <v>98096</v>
      </c>
      <c r="B288">
        <v>122</v>
      </c>
      <c r="C288" t="s">
        <v>552</v>
      </c>
      <c r="D288" s="441">
        <v>46204</v>
      </c>
      <c r="E288">
        <v>18107</v>
      </c>
      <c r="F288" t="s">
        <v>5807</v>
      </c>
      <c r="G288">
        <v>3504</v>
      </c>
      <c r="H288">
        <v>0.15</v>
      </c>
      <c r="I288" t="s">
        <v>5601</v>
      </c>
      <c r="J288" t="s">
        <v>4764</v>
      </c>
      <c r="K288" t="s">
        <v>466</v>
      </c>
      <c r="L288">
        <v>0</v>
      </c>
      <c r="N288">
        <v>0</v>
      </c>
      <c r="O288">
        <v>0</v>
      </c>
      <c r="P288">
        <v>27</v>
      </c>
    </row>
    <row r="289" spans="1:16" x14ac:dyDescent="0.3">
      <c r="A289">
        <v>98097</v>
      </c>
      <c r="B289">
        <v>122</v>
      </c>
      <c r="C289" t="s">
        <v>552</v>
      </c>
      <c r="D289" s="441">
        <v>46204</v>
      </c>
      <c r="E289">
        <v>17838</v>
      </c>
      <c r="F289" t="s">
        <v>5816</v>
      </c>
      <c r="G289">
        <v>3712</v>
      </c>
      <c r="H289">
        <v>3</v>
      </c>
      <c r="I289" t="s">
        <v>5703</v>
      </c>
      <c r="J289" t="s">
        <v>4764</v>
      </c>
      <c r="K289" t="s">
        <v>466</v>
      </c>
      <c r="L289">
        <v>0</v>
      </c>
      <c r="M289" s="441">
        <v>46153</v>
      </c>
      <c r="N289">
        <v>8.9499999999999993</v>
      </c>
      <c r="O289">
        <v>8.9499999999999993</v>
      </c>
      <c r="P289">
        <v>26.85</v>
      </c>
    </row>
    <row r="290" spans="1:16" x14ac:dyDescent="0.3">
      <c r="A290">
        <v>98098</v>
      </c>
      <c r="B290">
        <v>122</v>
      </c>
      <c r="C290" t="s">
        <v>552</v>
      </c>
      <c r="D290" s="441">
        <v>46204</v>
      </c>
      <c r="E290">
        <v>20185</v>
      </c>
      <c r="F290" t="s">
        <v>5684</v>
      </c>
      <c r="G290">
        <v>2259</v>
      </c>
      <c r="H290">
        <v>1</v>
      </c>
      <c r="I290" t="s">
        <v>5598</v>
      </c>
      <c r="J290" t="s">
        <v>6085</v>
      </c>
      <c r="K290" t="s">
        <v>466</v>
      </c>
      <c r="L290">
        <v>0</v>
      </c>
      <c r="M290" s="441">
        <v>45965</v>
      </c>
      <c r="N290">
        <v>25.9</v>
      </c>
      <c r="O290">
        <v>32.9</v>
      </c>
      <c r="P290">
        <v>25.9</v>
      </c>
    </row>
    <row r="291" spans="1:16" x14ac:dyDescent="0.3">
      <c r="A291">
        <v>98127</v>
      </c>
      <c r="B291">
        <v>122</v>
      </c>
      <c r="C291" t="s">
        <v>552</v>
      </c>
      <c r="D291" s="441">
        <v>46204</v>
      </c>
      <c r="E291">
        <v>29363</v>
      </c>
      <c r="F291" t="s">
        <v>6050</v>
      </c>
      <c r="G291">
        <v>9302</v>
      </c>
      <c r="H291">
        <v>1</v>
      </c>
      <c r="I291" t="s">
        <v>5598</v>
      </c>
      <c r="J291" t="s">
        <v>6085</v>
      </c>
      <c r="K291" t="s">
        <v>466</v>
      </c>
      <c r="L291">
        <v>25.47</v>
      </c>
      <c r="M291" s="441">
        <v>46178</v>
      </c>
      <c r="N291">
        <v>25.47</v>
      </c>
      <c r="O291">
        <v>25.47</v>
      </c>
      <c r="P291">
        <v>25.47</v>
      </c>
    </row>
    <row r="292" spans="1:16" x14ac:dyDescent="0.3">
      <c r="A292">
        <v>98099</v>
      </c>
      <c r="B292">
        <v>122</v>
      </c>
      <c r="C292" t="s">
        <v>552</v>
      </c>
      <c r="D292" s="441">
        <v>46204</v>
      </c>
      <c r="E292">
        <v>25885</v>
      </c>
      <c r="F292" t="s">
        <v>6026</v>
      </c>
      <c r="G292">
        <v>6422</v>
      </c>
      <c r="H292">
        <v>3</v>
      </c>
      <c r="I292" t="s">
        <v>5625</v>
      </c>
      <c r="J292" t="s">
        <v>6085</v>
      </c>
      <c r="K292" t="s">
        <v>466</v>
      </c>
      <c r="L292">
        <v>0</v>
      </c>
      <c r="N292">
        <v>0</v>
      </c>
      <c r="O292">
        <v>9.1</v>
      </c>
      <c r="P292">
        <v>24.6</v>
      </c>
    </row>
    <row r="293" spans="1:16" x14ac:dyDescent="0.3">
      <c r="A293">
        <v>98084</v>
      </c>
      <c r="B293">
        <v>122</v>
      </c>
      <c r="C293" t="s">
        <v>552</v>
      </c>
      <c r="D293" s="441">
        <v>46204</v>
      </c>
      <c r="E293">
        <v>18296</v>
      </c>
      <c r="F293" t="s">
        <v>5761</v>
      </c>
      <c r="G293">
        <v>3333</v>
      </c>
      <c r="H293">
        <v>0.4</v>
      </c>
      <c r="I293" t="s">
        <v>5601</v>
      </c>
      <c r="J293" t="s">
        <v>4764</v>
      </c>
      <c r="K293" t="s">
        <v>466</v>
      </c>
      <c r="L293">
        <v>58.68</v>
      </c>
      <c r="M293" s="441">
        <v>46203</v>
      </c>
      <c r="N293">
        <v>58.68</v>
      </c>
      <c r="O293">
        <v>58.68</v>
      </c>
      <c r="P293">
        <v>23.47</v>
      </c>
    </row>
    <row r="294" spans="1:16" x14ac:dyDescent="0.3">
      <c r="A294">
        <v>98095</v>
      </c>
      <c r="B294">
        <v>122</v>
      </c>
      <c r="C294" t="s">
        <v>552</v>
      </c>
      <c r="D294" s="441">
        <v>46204</v>
      </c>
      <c r="E294">
        <v>19748</v>
      </c>
      <c r="F294" t="s">
        <v>5983</v>
      </c>
      <c r="G294">
        <v>2505</v>
      </c>
      <c r="H294">
        <v>4</v>
      </c>
      <c r="I294" t="s">
        <v>5598</v>
      </c>
      <c r="J294" t="s">
        <v>6085</v>
      </c>
      <c r="K294" t="s">
        <v>466</v>
      </c>
      <c r="L294">
        <v>5.73</v>
      </c>
      <c r="M294" s="441">
        <v>46198</v>
      </c>
      <c r="N294">
        <v>5.73</v>
      </c>
      <c r="O294">
        <v>5.73</v>
      </c>
      <c r="P294">
        <v>22.92</v>
      </c>
    </row>
    <row r="295" spans="1:16" x14ac:dyDescent="0.3">
      <c r="A295">
        <v>98100</v>
      </c>
      <c r="B295">
        <v>122</v>
      </c>
      <c r="C295" t="s">
        <v>552</v>
      </c>
      <c r="D295" s="441">
        <v>46204</v>
      </c>
      <c r="E295">
        <v>24322</v>
      </c>
      <c r="F295" t="s">
        <v>5657</v>
      </c>
      <c r="G295">
        <v>2342</v>
      </c>
      <c r="H295">
        <v>2</v>
      </c>
      <c r="I295" t="s">
        <v>5598</v>
      </c>
      <c r="J295" t="s">
        <v>6085</v>
      </c>
      <c r="K295" t="s">
        <v>466</v>
      </c>
      <c r="L295">
        <v>0</v>
      </c>
      <c r="M295" s="441">
        <v>46168</v>
      </c>
      <c r="N295">
        <v>11</v>
      </c>
      <c r="O295">
        <v>22</v>
      </c>
      <c r="P295">
        <v>22</v>
      </c>
    </row>
    <row r="296" spans="1:16" x14ac:dyDescent="0.3">
      <c r="A296">
        <v>98124</v>
      </c>
      <c r="B296">
        <v>122</v>
      </c>
      <c r="C296" t="s">
        <v>552</v>
      </c>
      <c r="D296" s="441">
        <v>46204</v>
      </c>
      <c r="E296">
        <v>21060</v>
      </c>
      <c r="F296" t="s">
        <v>5619</v>
      </c>
      <c r="G296">
        <v>1998</v>
      </c>
      <c r="H296">
        <v>1</v>
      </c>
      <c r="I296" t="s">
        <v>5613</v>
      </c>
      <c r="J296" t="s">
        <v>6085</v>
      </c>
      <c r="K296" t="s">
        <v>466</v>
      </c>
      <c r="L296">
        <v>21.99</v>
      </c>
      <c r="M296" s="441">
        <v>46177</v>
      </c>
      <c r="N296">
        <v>21.99</v>
      </c>
      <c r="O296">
        <v>21.99</v>
      </c>
      <c r="P296">
        <v>21.99</v>
      </c>
    </row>
    <row r="297" spans="1:16" x14ac:dyDescent="0.3">
      <c r="A297">
        <v>98125</v>
      </c>
      <c r="B297">
        <v>122</v>
      </c>
      <c r="C297" t="s">
        <v>552</v>
      </c>
      <c r="D297" s="441">
        <v>46204</v>
      </c>
      <c r="E297">
        <v>23826</v>
      </c>
      <c r="F297" t="s">
        <v>5844</v>
      </c>
      <c r="G297">
        <v>2073</v>
      </c>
      <c r="H297">
        <v>6</v>
      </c>
      <c r="I297" t="s">
        <v>5605</v>
      </c>
      <c r="J297" t="s">
        <v>6085</v>
      </c>
      <c r="K297" t="s">
        <v>466</v>
      </c>
      <c r="L297">
        <v>3.65</v>
      </c>
      <c r="M297" s="441">
        <v>46183</v>
      </c>
      <c r="N297">
        <v>3.65</v>
      </c>
      <c r="O297">
        <v>3.65</v>
      </c>
      <c r="P297">
        <v>21.9</v>
      </c>
    </row>
    <row r="298" spans="1:16" x14ac:dyDescent="0.3">
      <c r="A298">
        <v>98148</v>
      </c>
      <c r="B298">
        <v>122</v>
      </c>
      <c r="C298" t="s">
        <v>552</v>
      </c>
      <c r="D298" s="441">
        <v>46204</v>
      </c>
      <c r="E298">
        <v>19488</v>
      </c>
      <c r="F298" t="s">
        <v>5930</v>
      </c>
      <c r="G298">
        <v>2720</v>
      </c>
      <c r="H298">
        <v>1.5</v>
      </c>
      <c r="I298" t="s">
        <v>5598</v>
      </c>
      <c r="J298" t="s">
        <v>6085</v>
      </c>
      <c r="K298" t="s">
        <v>466</v>
      </c>
      <c r="L298">
        <v>13.97</v>
      </c>
      <c r="M298" s="441">
        <v>46203</v>
      </c>
      <c r="N298">
        <v>15</v>
      </c>
      <c r="O298">
        <v>14.76</v>
      </c>
      <c r="P298">
        <v>20.96</v>
      </c>
    </row>
    <row r="299" spans="1:16" x14ac:dyDescent="0.3">
      <c r="A299">
        <v>98105</v>
      </c>
      <c r="B299">
        <v>122</v>
      </c>
      <c r="C299" t="s">
        <v>552</v>
      </c>
      <c r="D299" s="441">
        <v>46204</v>
      </c>
      <c r="E299">
        <v>23241</v>
      </c>
      <c r="F299" t="s">
        <v>5932</v>
      </c>
      <c r="G299">
        <v>2616</v>
      </c>
      <c r="H299">
        <v>4.96</v>
      </c>
      <c r="I299" t="s">
        <v>5598</v>
      </c>
      <c r="J299" t="s">
        <v>6085</v>
      </c>
      <c r="K299" t="s">
        <v>466</v>
      </c>
      <c r="L299">
        <v>4.04</v>
      </c>
      <c r="M299" s="441">
        <v>46196</v>
      </c>
      <c r="N299">
        <v>4.2</v>
      </c>
      <c r="O299">
        <v>4.5</v>
      </c>
      <c r="P299">
        <v>20.04</v>
      </c>
    </row>
    <row r="300" spans="1:16" x14ac:dyDescent="0.3">
      <c r="A300">
        <v>98101</v>
      </c>
      <c r="B300">
        <v>122</v>
      </c>
      <c r="C300" t="s">
        <v>552</v>
      </c>
      <c r="D300" s="441">
        <v>46204</v>
      </c>
      <c r="E300">
        <v>24219</v>
      </c>
      <c r="F300" t="s">
        <v>5847</v>
      </c>
      <c r="G300">
        <v>2387</v>
      </c>
      <c r="H300">
        <v>1.5</v>
      </c>
      <c r="I300" t="s">
        <v>5598</v>
      </c>
      <c r="J300" t="s">
        <v>6085</v>
      </c>
      <c r="K300" t="s">
        <v>466</v>
      </c>
      <c r="L300">
        <v>13</v>
      </c>
      <c r="M300" s="441">
        <v>46183</v>
      </c>
      <c r="N300">
        <v>13</v>
      </c>
      <c r="O300">
        <v>13</v>
      </c>
      <c r="P300">
        <v>19.5</v>
      </c>
    </row>
    <row r="301" spans="1:16" x14ac:dyDescent="0.3">
      <c r="A301">
        <v>98103</v>
      </c>
      <c r="B301">
        <v>122</v>
      </c>
      <c r="C301" t="s">
        <v>552</v>
      </c>
      <c r="D301" s="441">
        <v>46204</v>
      </c>
      <c r="E301">
        <v>18191</v>
      </c>
      <c r="F301" t="s">
        <v>5998</v>
      </c>
      <c r="G301">
        <v>3433</v>
      </c>
      <c r="H301">
        <v>0.24</v>
      </c>
      <c r="I301" t="s">
        <v>5601</v>
      </c>
      <c r="J301" t="s">
        <v>4764</v>
      </c>
      <c r="K301" t="s">
        <v>466</v>
      </c>
      <c r="L301">
        <v>0</v>
      </c>
      <c r="N301">
        <v>0</v>
      </c>
      <c r="O301">
        <v>0</v>
      </c>
      <c r="P301">
        <v>19.2</v>
      </c>
    </row>
    <row r="302" spans="1:16" x14ac:dyDescent="0.3">
      <c r="A302">
        <v>98142</v>
      </c>
      <c r="B302">
        <v>122</v>
      </c>
      <c r="C302" t="s">
        <v>552</v>
      </c>
      <c r="D302" s="441">
        <v>46204</v>
      </c>
      <c r="E302">
        <v>19652</v>
      </c>
      <c r="F302" t="s">
        <v>5920</v>
      </c>
      <c r="G302">
        <v>2587</v>
      </c>
      <c r="H302">
        <v>0.96</v>
      </c>
      <c r="I302" t="s">
        <v>5598</v>
      </c>
      <c r="J302" t="s">
        <v>6085</v>
      </c>
      <c r="K302" t="s">
        <v>466</v>
      </c>
      <c r="L302">
        <v>19.46</v>
      </c>
      <c r="M302" s="441">
        <v>46191</v>
      </c>
      <c r="N302">
        <v>18.62</v>
      </c>
      <c r="O302">
        <v>18.62</v>
      </c>
      <c r="P302">
        <v>18.68</v>
      </c>
    </row>
    <row r="303" spans="1:16" x14ac:dyDescent="0.3">
      <c r="A303">
        <v>98102</v>
      </c>
      <c r="B303">
        <v>122</v>
      </c>
      <c r="C303" t="s">
        <v>552</v>
      </c>
      <c r="D303" s="441">
        <v>46204</v>
      </c>
      <c r="E303">
        <v>19787</v>
      </c>
      <c r="F303" t="s">
        <v>5914</v>
      </c>
      <c r="G303">
        <v>2471</v>
      </c>
      <c r="H303">
        <v>3.26</v>
      </c>
      <c r="I303" t="s">
        <v>5598</v>
      </c>
      <c r="J303" t="s">
        <v>6085</v>
      </c>
      <c r="K303" t="s">
        <v>466</v>
      </c>
      <c r="L303">
        <v>5.7</v>
      </c>
      <c r="M303" s="441">
        <v>46203</v>
      </c>
      <c r="N303">
        <v>5.7</v>
      </c>
      <c r="O303">
        <v>5.69</v>
      </c>
      <c r="P303">
        <v>18.579999999999998</v>
      </c>
    </row>
    <row r="304" spans="1:16" x14ac:dyDescent="0.3">
      <c r="A304">
        <v>98104</v>
      </c>
      <c r="B304">
        <v>122</v>
      </c>
      <c r="C304" t="s">
        <v>552</v>
      </c>
      <c r="D304" s="441">
        <v>46204</v>
      </c>
      <c r="E304">
        <v>18145</v>
      </c>
      <c r="F304" t="s">
        <v>5796</v>
      </c>
      <c r="G304">
        <v>3472</v>
      </c>
      <c r="H304">
        <v>0.05</v>
      </c>
      <c r="I304" t="s">
        <v>5601</v>
      </c>
      <c r="J304" t="s">
        <v>4764</v>
      </c>
      <c r="K304" t="s">
        <v>466</v>
      </c>
      <c r="L304">
        <v>0</v>
      </c>
      <c r="N304">
        <v>0</v>
      </c>
      <c r="O304">
        <v>335.9</v>
      </c>
      <c r="P304">
        <v>18.579999999999998</v>
      </c>
    </row>
    <row r="305" spans="1:16" x14ac:dyDescent="0.3">
      <c r="A305">
        <v>98186</v>
      </c>
      <c r="B305">
        <v>122</v>
      </c>
      <c r="C305" t="s">
        <v>552</v>
      </c>
      <c r="D305" s="441">
        <v>46204</v>
      </c>
      <c r="E305">
        <v>26946</v>
      </c>
      <c r="F305" t="s">
        <v>6072</v>
      </c>
      <c r="G305">
        <v>7009</v>
      </c>
      <c r="H305">
        <v>1</v>
      </c>
      <c r="I305" t="s">
        <v>5598</v>
      </c>
      <c r="J305" t="s">
        <v>6085</v>
      </c>
      <c r="K305" t="s">
        <v>466</v>
      </c>
      <c r="L305">
        <v>0</v>
      </c>
      <c r="N305">
        <v>0</v>
      </c>
      <c r="O305">
        <v>0</v>
      </c>
      <c r="P305">
        <v>17.829999999999998</v>
      </c>
    </row>
    <row r="306" spans="1:16" x14ac:dyDescent="0.3">
      <c r="A306">
        <v>98131</v>
      </c>
      <c r="B306">
        <v>122</v>
      </c>
      <c r="C306" t="s">
        <v>552</v>
      </c>
      <c r="D306" s="441">
        <v>46204</v>
      </c>
      <c r="E306">
        <v>25328</v>
      </c>
      <c r="F306" t="s">
        <v>6053</v>
      </c>
      <c r="G306">
        <v>6019</v>
      </c>
      <c r="H306">
        <v>0.26</v>
      </c>
      <c r="I306" t="s">
        <v>5598</v>
      </c>
      <c r="J306" t="s">
        <v>6085</v>
      </c>
      <c r="K306" t="s">
        <v>466</v>
      </c>
      <c r="L306">
        <v>68</v>
      </c>
      <c r="M306" s="441">
        <v>46176</v>
      </c>
      <c r="N306">
        <v>68</v>
      </c>
      <c r="O306">
        <v>68</v>
      </c>
      <c r="P306">
        <v>17.68</v>
      </c>
    </row>
    <row r="307" spans="1:16" x14ac:dyDescent="0.3">
      <c r="A307">
        <v>98169</v>
      </c>
      <c r="B307">
        <v>122</v>
      </c>
      <c r="C307" t="s">
        <v>552</v>
      </c>
      <c r="D307" s="441">
        <v>46204</v>
      </c>
      <c r="E307">
        <v>23113</v>
      </c>
      <c r="F307" t="s">
        <v>5985</v>
      </c>
      <c r="G307">
        <v>2736</v>
      </c>
      <c r="H307">
        <v>1.88</v>
      </c>
      <c r="I307" t="s">
        <v>5598</v>
      </c>
      <c r="J307" t="s">
        <v>6085</v>
      </c>
      <c r="K307" t="s">
        <v>466</v>
      </c>
      <c r="L307">
        <v>8.9499999999999993</v>
      </c>
      <c r="M307" s="441">
        <v>46203</v>
      </c>
      <c r="N307">
        <v>8</v>
      </c>
      <c r="O307">
        <v>8.58</v>
      </c>
      <c r="P307">
        <v>16.829999999999998</v>
      </c>
    </row>
    <row r="308" spans="1:16" x14ac:dyDescent="0.3">
      <c r="A308">
        <v>98128</v>
      </c>
      <c r="B308">
        <v>122</v>
      </c>
      <c r="C308" t="s">
        <v>552</v>
      </c>
      <c r="D308" s="441">
        <v>46204</v>
      </c>
      <c r="E308">
        <v>20253</v>
      </c>
      <c r="F308" t="s">
        <v>6051</v>
      </c>
      <c r="G308">
        <v>2240</v>
      </c>
      <c r="H308">
        <v>0.46</v>
      </c>
      <c r="I308" t="s">
        <v>5598</v>
      </c>
      <c r="J308" t="s">
        <v>6085</v>
      </c>
      <c r="K308" t="s">
        <v>466</v>
      </c>
      <c r="L308">
        <v>36</v>
      </c>
      <c r="M308" s="441">
        <v>46177</v>
      </c>
      <c r="N308">
        <v>36</v>
      </c>
      <c r="O308">
        <v>36</v>
      </c>
      <c r="P308">
        <v>16.559999999999999</v>
      </c>
    </row>
    <row r="309" spans="1:16" x14ac:dyDescent="0.3">
      <c r="A309">
        <v>98151</v>
      </c>
      <c r="B309">
        <v>122</v>
      </c>
      <c r="C309" t="s">
        <v>552</v>
      </c>
      <c r="D309" s="441">
        <v>46204</v>
      </c>
      <c r="E309">
        <v>23236</v>
      </c>
      <c r="F309" t="s">
        <v>5934</v>
      </c>
      <c r="G309">
        <v>2620</v>
      </c>
      <c r="H309">
        <v>1.48</v>
      </c>
      <c r="I309" t="s">
        <v>5598</v>
      </c>
      <c r="J309" t="s">
        <v>6085</v>
      </c>
      <c r="K309" t="s">
        <v>466</v>
      </c>
      <c r="L309">
        <v>10.26</v>
      </c>
      <c r="M309" s="441">
        <v>46203</v>
      </c>
      <c r="N309">
        <v>8.5</v>
      </c>
      <c r="O309">
        <v>8.11</v>
      </c>
      <c r="P309">
        <v>15.18</v>
      </c>
    </row>
    <row r="310" spans="1:16" x14ac:dyDescent="0.3">
      <c r="A310">
        <v>98107</v>
      </c>
      <c r="B310">
        <v>122</v>
      </c>
      <c r="C310" t="s">
        <v>552</v>
      </c>
      <c r="D310" s="441">
        <v>46204</v>
      </c>
      <c r="E310">
        <v>19701</v>
      </c>
      <c r="F310" t="s">
        <v>5980</v>
      </c>
      <c r="G310">
        <v>2546</v>
      </c>
      <c r="H310">
        <v>0.72</v>
      </c>
      <c r="I310" t="s">
        <v>5598</v>
      </c>
      <c r="J310" t="s">
        <v>6085</v>
      </c>
      <c r="K310" t="s">
        <v>466</v>
      </c>
      <c r="L310">
        <v>20.39</v>
      </c>
      <c r="M310" s="441">
        <v>46203</v>
      </c>
      <c r="N310">
        <v>20.8</v>
      </c>
      <c r="O310">
        <v>20.8</v>
      </c>
      <c r="P310">
        <v>14.68</v>
      </c>
    </row>
    <row r="311" spans="1:16" x14ac:dyDescent="0.3">
      <c r="A311">
        <v>98157</v>
      </c>
      <c r="B311">
        <v>122</v>
      </c>
      <c r="C311" t="s">
        <v>552</v>
      </c>
      <c r="D311" s="441">
        <v>46204</v>
      </c>
      <c r="E311">
        <v>19478</v>
      </c>
      <c r="F311" t="s">
        <v>5982</v>
      </c>
      <c r="G311">
        <v>2728</v>
      </c>
      <c r="H311">
        <v>0.26</v>
      </c>
      <c r="I311" t="s">
        <v>5598</v>
      </c>
      <c r="J311" t="s">
        <v>6085</v>
      </c>
      <c r="K311" t="s">
        <v>466</v>
      </c>
      <c r="L311">
        <v>56.33</v>
      </c>
      <c r="M311" s="441">
        <v>46198</v>
      </c>
      <c r="N311">
        <v>56.3</v>
      </c>
      <c r="O311">
        <v>60</v>
      </c>
      <c r="P311">
        <v>14.65</v>
      </c>
    </row>
    <row r="312" spans="1:16" x14ac:dyDescent="0.3">
      <c r="A312">
        <v>98106</v>
      </c>
      <c r="B312">
        <v>122</v>
      </c>
      <c r="C312" t="s">
        <v>552</v>
      </c>
      <c r="D312" s="441">
        <v>46204</v>
      </c>
      <c r="E312">
        <v>21972</v>
      </c>
      <c r="F312" t="s">
        <v>6022</v>
      </c>
      <c r="G312">
        <v>3724</v>
      </c>
      <c r="H312">
        <v>2</v>
      </c>
      <c r="I312" t="s">
        <v>5613</v>
      </c>
      <c r="J312" t="s">
        <v>4764</v>
      </c>
      <c r="K312" t="s">
        <v>466</v>
      </c>
      <c r="L312">
        <v>0</v>
      </c>
      <c r="N312">
        <v>0</v>
      </c>
      <c r="O312">
        <v>0</v>
      </c>
      <c r="P312">
        <v>14</v>
      </c>
    </row>
    <row r="313" spans="1:16" x14ac:dyDescent="0.3">
      <c r="A313">
        <v>98108</v>
      </c>
      <c r="B313">
        <v>122</v>
      </c>
      <c r="C313" t="s">
        <v>552</v>
      </c>
      <c r="D313" s="441">
        <v>46204</v>
      </c>
      <c r="E313">
        <v>24036</v>
      </c>
      <c r="F313" t="s">
        <v>5612</v>
      </c>
      <c r="G313">
        <v>2314</v>
      </c>
      <c r="H313">
        <v>1</v>
      </c>
      <c r="I313" t="s">
        <v>5613</v>
      </c>
      <c r="J313" t="s">
        <v>6085</v>
      </c>
      <c r="K313" t="s">
        <v>466</v>
      </c>
      <c r="L313">
        <v>0</v>
      </c>
      <c r="M313" s="441">
        <v>45902</v>
      </c>
      <c r="N313">
        <v>12.9</v>
      </c>
      <c r="O313">
        <v>9.25</v>
      </c>
      <c r="P313">
        <v>12.9</v>
      </c>
    </row>
    <row r="314" spans="1:16" x14ac:dyDescent="0.3">
      <c r="A314">
        <v>98166</v>
      </c>
      <c r="B314">
        <v>122</v>
      </c>
      <c r="C314" t="s">
        <v>552</v>
      </c>
      <c r="D314" s="441">
        <v>46204</v>
      </c>
      <c r="E314">
        <v>19562</v>
      </c>
      <c r="F314" t="s">
        <v>5946</v>
      </c>
      <c r="G314">
        <v>2655</v>
      </c>
      <c r="H314">
        <v>0.8</v>
      </c>
      <c r="I314" t="s">
        <v>5598</v>
      </c>
      <c r="J314" t="s">
        <v>6085</v>
      </c>
      <c r="K314" t="s">
        <v>466</v>
      </c>
      <c r="L314">
        <v>15.59</v>
      </c>
      <c r="M314" s="441">
        <v>46196</v>
      </c>
      <c r="N314">
        <v>13.5</v>
      </c>
      <c r="O314">
        <v>15.6</v>
      </c>
      <c r="P314">
        <v>12.47</v>
      </c>
    </row>
    <row r="315" spans="1:16" x14ac:dyDescent="0.3">
      <c r="A315">
        <v>98109</v>
      </c>
      <c r="B315">
        <v>122</v>
      </c>
      <c r="C315" t="s">
        <v>552</v>
      </c>
      <c r="D315" s="441">
        <v>46204</v>
      </c>
      <c r="E315">
        <v>19917</v>
      </c>
      <c r="F315" t="s">
        <v>5682</v>
      </c>
      <c r="G315">
        <v>2379</v>
      </c>
      <c r="H315">
        <v>4</v>
      </c>
      <c r="I315" t="s">
        <v>5605</v>
      </c>
      <c r="J315" t="s">
        <v>6085</v>
      </c>
      <c r="K315" t="s">
        <v>466</v>
      </c>
      <c r="L315">
        <v>0</v>
      </c>
      <c r="M315" s="441">
        <v>45636</v>
      </c>
      <c r="N315">
        <v>3.09</v>
      </c>
      <c r="O315">
        <v>3.35</v>
      </c>
      <c r="P315">
        <v>12.36</v>
      </c>
    </row>
    <row r="316" spans="1:16" x14ac:dyDescent="0.3">
      <c r="A316">
        <v>98113</v>
      </c>
      <c r="B316">
        <v>122</v>
      </c>
      <c r="C316" t="s">
        <v>552</v>
      </c>
      <c r="D316" s="441">
        <v>46204</v>
      </c>
      <c r="E316">
        <v>19480</v>
      </c>
      <c r="F316" t="s">
        <v>5936</v>
      </c>
      <c r="G316">
        <v>2726</v>
      </c>
      <c r="H316">
        <v>0.52</v>
      </c>
      <c r="I316" t="s">
        <v>5598</v>
      </c>
      <c r="J316" t="s">
        <v>6085</v>
      </c>
      <c r="K316" t="s">
        <v>466</v>
      </c>
      <c r="L316">
        <v>22.14</v>
      </c>
      <c r="M316" s="441">
        <v>46203</v>
      </c>
      <c r="N316">
        <v>24.57</v>
      </c>
      <c r="O316">
        <v>24.58</v>
      </c>
      <c r="P316">
        <v>11.51</v>
      </c>
    </row>
    <row r="317" spans="1:16" x14ac:dyDescent="0.3">
      <c r="A317">
        <v>98110</v>
      </c>
      <c r="B317">
        <v>122</v>
      </c>
      <c r="C317" t="s">
        <v>552</v>
      </c>
      <c r="D317" s="441">
        <v>46204</v>
      </c>
      <c r="E317">
        <v>18420</v>
      </c>
      <c r="F317" t="s">
        <v>6030</v>
      </c>
      <c r="G317">
        <v>3222</v>
      </c>
      <c r="H317">
        <v>1</v>
      </c>
      <c r="I317" t="s">
        <v>5601</v>
      </c>
      <c r="J317" t="s">
        <v>4764</v>
      </c>
      <c r="K317" t="s">
        <v>466</v>
      </c>
      <c r="L317">
        <v>0</v>
      </c>
      <c r="M317" s="441">
        <v>45810</v>
      </c>
      <c r="N317">
        <v>10.9</v>
      </c>
      <c r="O317">
        <v>12.95</v>
      </c>
      <c r="P317">
        <v>10.9</v>
      </c>
    </row>
    <row r="318" spans="1:16" x14ac:dyDescent="0.3">
      <c r="A318">
        <v>98111</v>
      </c>
      <c r="B318">
        <v>122</v>
      </c>
      <c r="C318" t="s">
        <v>552</v>
      </c>
      <c r="D318" s="441">
        <v>46204</v>
      </c>
      <c r="E318">
        <v>20422</v>
      </c>
      <c r="F318" t="s">
        <v>5618</v>
      </c>
      <c r="G318">
        <v>2186</v>
      </c>
      <c r="H318">
        <v>1</v>
      </c>
      <c r="I318" t="s">
        <v>5613</v>
      </c>
      <c r="J318" t="s">
        <v>6085</v>
      </c>
      <c r="K318" t="s">
        <v>466</v>
      </c>
      <c r="L318">
        <v>0</v>
      </c>
      <c r="M318" s="441">
        <v>46161</v>
      </c>
      <c r="N318">
        <v>10.220000000000001</v>
      </c>
      <c r="O318">
        <v>10.220000000000001</v>
      </c>
      <c r="P318">
        <v>10.220000000000001</v>
      </c>
    </row>
    <row r="319" spans="1:16" x14ac:dyDescent="0.3">
      <c r="A319">
        <v>98141</v>
      </c>
      <c r="B319">
        <v>122</v>
      </c>
      <c r="C319" t="s">
        <v>552</v>
      </c>
      <c r="D319" s="441">
        <v>46204</v>
      </c>
      <c r="E319">
        <v>19502</v>
      </c>
      <c r="F319" t="s">
        <v>6015</v>
      </c>
      <c r="G319">
        <v>2708</v>
      </c>
      <c r="H319">
        <v>0.6</v>
      </c>
      <c r="I319" t="s">
        <v>5598</v>
      </c>
      <c r="J319" t="s">
        <v>6085</v>
      </c>
      <c r="K319" t="s">
        <v>466</v>
      </c>
      <c r="L319">
        <v>15.56</v>
      </c>
      <c r="M319" s="441">
        <v>46203</v>
      </c>
      <c r="N319">
        <v>15</v>
      </c>
      <c r="O319">
        <v>15</v>
      </c>
      <c r="P319">
        <v>9.34</v>
      </c>
    </row>
    <row r="320" spans="1:16" x14ac:dyDescent="0.3">
      <c r="A320">
        <v>98164</v>
      </c>
      <c r="B320">
        <v>122</v>
      </c>
      <c r="C320" t="s">
        <v>552</v>
      </c>
      <c r="D320" s="441">
        <v>46204</v>
      </c>
      <c r="E320">
        <v>23215</v>
      </c>
      <c r="F320" t="s">
        <v>6062</v>
      </c>
      <c r="G320">
        <v>2641</v>
      </c>
      <c r="H320">
        <v>0.2</v>
      </c>
      <c r="I320" t="s">
        <v>5598</v>
      </c>
      <c r="J320" t="s">
        <v>6085</v>
      </c>
      <c r="K320" t="s">
        <v>466</v>
      </c>
      <c r="L320">
        <v>45</v>
      </c>
      <c r="M320" s="441">
        <v>46178</v>
      </c>
      <c r="N320">
        <v>45</v>
      </c>
      <c r="O320">
        <v>45</v>
      </c>
      <c r="P320">
        <v>9</v>
      </c>
    </row>
    <row r="321" spans="1:16" x14ac:dyDescent="0.3">
      <c r="A321">
        <v>98112</v>
      </c>
      <c r="B321">
        <v>122</v>
      </c>
      <c r="C321" t="s">
        <v>552</v>
      </c>
      <c r="D321" s="441">
        <v>46204</v>
      </c>
      <c r="E321">
        <v>19647</v>
      </c>
      <c r="F321" t="s">
        <v>5921</v>
      </c>
      <c r="G321">
        <v>2591</v>
      </c>
      <c r="H321">
        <v>0.6</v>
      </c>
      <c r="I321" t="s">
        <v>5598</v>
      </c>
      <c r="J321" t="s">
        <v>6085</v>
      </c>
      <c r="K321" t="s">
        <v>466</v>
      </c>
      <c r="L321">
        <v>14.28</v>
      </c>
      <c r="M321" s="441">
        <v>46203</v>
      </c>
      <c r="N321">
        <v>13</v>
      </c>
      <c r="O321">
        <v>13</v>
      </c>
      <c r="P321">
        <v>8.57</v>
      </c>
    </row>
    <row r="322" spans="1:16" x14ac:dyDescent="0.3">
      <c r="A322">
        <v>98204</v>
      </c>
      <c r="B322">
        <v>122</v>
      </c>
      <c r="C322" t="s">
        <v>552</v>
      </c>
      <c r="D322" s="441">
        <v>46204</v>
      </c>
      <c r="E322">
        <v>28641</v>
      </c>
      <c r="F322" t="s">
        <v>6078</v>
      </c>
      <c r="G322">
        <v>8612</v>
      </c>
      <c r="H322">
        <v>3</v>
      </c>
      <c r="I322" t="s">
        <v>5613</v>
      </c>
      <c r="J322" t="s">
        <v>4764</v>
      </c>
      <c r="K322" t="s">
        <v>466</v>
      </c>
      <c r="L322">
        <v>0</v>
      </c>
      <c r="N322">
        <v>0</v>
      </c>
      <c r="O322">
        <v>2.54</v>
      </c>
      <c r="P322">
        <v>7.62</v>
      </c>
    </row>
    <row r="323" spans="1:16" x14ac:dyDescent="0.3">
      <c r="A323">
        <v>98146</v>
      </c>
      <c r="B323">
        <v>122</v>
      </c>
      <c r="C323" t="s">
        <v>552</v>
      </c>
      <c r="D323" s="441">
        <v>46204</v>
      </c>
      <c r="E323">
        <v>19642</v>
      </c>
      <c r="F323" t="s">
        <v>6059</v>
      </c>
      <c r="G323">
        <v>2596</v>
      </c>
      <c r="H323">
        <v>1.36</v>
      </c>
      <c r="I323" t="s">
        <v>5598</v>
      </c>
      <c r="J323" t="s">
        <v>6085</v>
      </c>
      <c r="K323" t="s">
        <v>466</v>
      </c>
      <c r="L323">
        <v>5.33</v>
      </c>
      <c r="M323" s="441">
        <v>46203</v>
      </c>
      <c r="N323">
        <v>5.2</v>
      </c>
      <c r="O323">
        <v>5.2</v>
      </c>
      <c r="P323">
        <v>7.25</v>
      </c>
    </row>
    <row r="324" spans="1:16" x14ac:dyDescent="0.3">
      <c r="A324">
        <v>98114</v>
      </c>
      <c r="B324">
        <v>122</v>
      </c>
      <c r="C324" t="s">
        <v>552</v>
      </c>
      <c r="D324" s="441">
        <v>46204</v>
      </c>
      <c r="E324">
        <v>18444</v>
      </c>
      <c r="F324" t="s">
        <v>5736</v>
      </c>
      <c r="G324">
        <v>3205</v>
      </c>
      <c r="H324">
        <v>0.2</v>
      </c>
      <c r="I324" t="s">
        <v>5613</v>
      </c>
      <c r="J324" t="s">
        <v>4764</v>
      </c>
      <c r="K324" t="s">
        <v>466</v>
      </c>
      <c r="L324">
        <v>0</v>
      </c>
      <c r="M324" s="441">
        <v>45447</v>
      </c>
      <c r="N324">
        <v>35</v>
      </c>
      <c r="O324">
        <v>34</v>
      </c>
      <c r="P324">
        <v>7</v>
      </c>
    </row>
    <row r="325" spans="1:16" x14ac:dyDescent="0.3">
      <c r="A325">
        <v>98140</v>
      </c>
      <c r="B325">
        <v>122</v>
      </c>
      <c r="C325" t="s">
        <v>552</v>
      </c>
      <c r="D325" s="441">
        <v>46204</v>
      </c>
      <c r="E325">
        <v>19503</v>
      </c>
      <c r="F325" t="s">
        <v>6058</v>
      </c>
      <c r="G325">
        <v>2707</v>
      </c>
      <c r="H325">
        <v>0.56000000000000005</v>
      </c>
      <c r="I325" t="s">
        <v>5598</v>
      </c>
      <c r="J325" t="s">
        <v>6085</v>
      </c>
      <c r="K325" t="s">
        <v>466</v>
      </c>
      <c r="L325">
        <v>12.25</v>
      </c>
      <c r="M325" s="441">
        <v>46203</v>
      </c>
      <c r="N325">
        <v>13.8</v>
      </c>
      <c r="O325">
        <v>13.8</v>
      </c>
      <c r="P325">
        <v>6.86</v>
      </c>
    </row>
    <row r="326" spans="1:16" x14ac:dyDescent="0.3">
      <c r="A326">
        <v>98147</v>
      </c>
      <c r="B326">
        <v>122</v>
      </c>
      <c r="C326" t="s">
        <v>552</v>
      </c>
      <c r="D326" s="441">
        <v>46204</v>
      </c>
      <c r="E326">
        <v>19846</v>
      </c>
      <c r="F326" t="s">
        <v>6060</v>
      </c>
      <c r="G326">
        <v>2422</v>
      </c>
      <c r="H326">
        <v>0.32</v>
      </c>
      <c r="I326" t="s">
        <v>5598</v>
      </c>
      <c r="J326" t="s">
        <v>6085</v>
      </c>
      <c r="K326" t="s">
        <v>466</v>
      </c>
      <c r="L326">
        <v>20.98</v>
      </c>
      <c r="M326" s="441">
        <v>46203</v>
      </c>
      <c r="N326">
        <v>22</v>
      </c>
      <c r="O326">
        <v>22</v>
      </c>
      <c r="P326">
        <v>6.71</v>
      </c>
    </row>
    <row r="327" spans="1:16" x14ac:dyDescent="0.3">
      <c r="A327">
        <v>98150</v>
      </c>
      <c r="B327">
        <v>122</v>
      </c>
      <c r="C327" t="s">
        <v>552</v>
      </c>
      <c r="D327" s="441">
        <v>46204</v>
      </c>
      <c r="E327">
        <v>19617</v>
      </c>
      <c r="F327" t="s">
        <v>5933</v>
      </c>
      <c r="G327">
        <v>2617</v>
      </c>
      <c r="H327">
        <v>0.22</v>
      </c>
      <c r="I327" t="s">
        <v>5598</v>
      </c>
      <c r="J327" t="s">
        <v>6085</v>
      </c>
      <c r="K327" t="s">
        <v>466</v>
      </c>
      <c r="L327">
        <v>29.73</v>
      </c>
      <c r="M327" s="441">
        <v>46203</v>
      </c>
      <c r="N327">
        <v>18</v>
      </c>
      <c r="O327">
        <v>19.399999999999999</v>
      </c>
      <c r="P327">
        <v>6.54</v>
      </c>
    </row>
    <row r="328" spans="1:16" x14ac:dyDescent="0.3">
      <c r="A328">
        <v>98126</v>
      </c>
      <c r="B328">
        <v>122</v>
      </c>
      <c r="C328" t="s">
        <v>552</v>
      </c>
      <c r="D328" s="441">
        <v>46204</v>
      </c>
      <c r="E328">
        <v>20275</v>
      </c>
      <c r="F328" t="s">
        <v>6049</v>
      </c>
      <c r="G328">
        <v>2232</v>
      </c>
      <c r="H328">
        <v>1</v>
      </c>
      <c r="I328" t="s">
        <v>5605</v>
      </c>
      <c r="J328" t="s">
        <v>6085</v>
      </c>
      <c r="K328" t="s">
        <v>466</v>
      </c>
      <c r="L328">
        <v>6.5</v>
      </c>
      <c r="M328" s="441">
        <v>46176</v>
      </c>
      <c r="N328">
        <v>6.5</v>
      </c>
      <c r="O328">
        <v>6.5</v>
      </c>
      <c r="P328">
        <v>6.5</v>
      </c>
    </row>
    <row r="329" spans="1:16" x14ac:dyDescent="0.3">
      <c r="A329">
        <v>98115</v>
      </c>
      <c r="B329">
        <v>122</v>
      </c>
      <c r="C329" t="s">
        <v>552</v>
      </c>
      <c r="D329" s="441">
        <v>46204</v>
      </c>
      <c r="E329">
        <v>21100</v>
      </c>
      <c r="F329" t="s">
        <v>5900</v>
      </c>
      <c r="G329">
        <v>1986</v>
      </c>
      <c r="H329">
        <v>2</v>
      </c>
      <c r="I329" t="s">
        <v>5605</v>
      </c>
      <c r="J329" t="s">
        <v>6085</v>
      </c>
      <c r="K329" t="s">
        <v>466</v>
      </c>
      <c r="L329">
        <v>3.1</v>
      </c>
      <c r="M329" s="441">
        <v>46189</v>
      </c>
      <c r="N329">
        <v>3.1</v>
      </c>
      <c r="O329">
        <v>2.99</v>
      </c>
      <c r="P329">
        <v>6.2</v>
      </c>
    </row>
    <row r="330" spans="1:16" x14ac:dyDescent="0.3">
      <c r="A330">
        <v>98117</v>
      </c>
      <c r="B330">
        <v>122</v>
      </c>
      <c r="C330" t="s">
        <v>552</v>
      </c>
      <c r="D330" s="441">
        <v>46204</v>
      </c>
      <c r="E330">
        <v>19505</v>
      </c>
      <c r="F330" t="s">
        <v>5978</v>
      </c>
      <c r="G330">
        <v>2706</v>
      </c>
      <c r="H330">
        <v>0.56000000000000005</v>
      </c>
      <c r="I330" t="s">
        <v>5598</v>
      </c>
      <c r="J330" t="s">
        <v>6085</v>
      </c>
      <c r="K330" t="s">
        <v>466</v>
      </c>
      <c r="L330">
        <v>10.96</v>
      </c>
      <c r="M330" s="441">
        <v>46203</v>
      </c>
      <c r="N330">
        <v>12</v>
      </c>
      <c r="O330">
        <v>11.67</v>
      </c>
      <c r="P330">
        <v>6.14</v>
      </c>
    </row>
    <row r="331" spans="1:16" x14ac:dyDescent="0.3">
      <c r="A331">
        <v>98152</v>
      </c>
      <c r="B331">
        <v>122</v>
      </c>
      <c r="C331" t="s">
        <v>552</v>
      </c>
      <c r="D331" s="441">
        <v>46204</v>
      </c>
      <c r="E331">
        <v>19485</v>
      </c>
      <c r="F331" t="s">
        <v>5935</v>
      </c>
      <c r="G331">
        <v>2721</v>
      </c>
      <c r="H331">
        <v>0.1</v>
      </c>
      <c r="I331" t="s">
        <v>5598</v>
      </c>
      <c r="J331" t="s">
        <v>6085</v>
      </c>
      <c r="K331" t="s">
        <v>466</v>
      </c>
      <c r="L331">
        <v>60.89</v>
      </c>
      <c r="M331" s="441">
        <v>46203</v>
      </c>
      <c r="N331">
        <v>50</v>
      </c>
      <c r="O331">
        <v>50</v>
      </c>
      <c r="P331">
        <v>6.09</v>
      </c>
    </row>
    <row r="332" spans="1:16" x14ac:dyDescent="0.3">
      <c r="A332">
        <v>98119</v>
      </c>
      <c r="B332">
        <v>122</v>
      </c>
      <c r="C332" t="s">
        <v>552</v>
      </c>
      <c r="D332" s="441">
        <v>46204</v>
      </c>
      <c r="E332">
        <v>19572</v>
      </c>
      <c r="F332" t="s">
        <v>5945</v>
      </c>
      <c r="G332">
        <v>2646</v>
      </c>
      <c r="H332">
        <v>0.6</v>
      </c>
      <c r="I332" t="s">
        <v>5598</v>
      </c>
      <c r="J332" t="s">
        <v>6085</v>
      </c>
      <c r="K332" t="s">
        <v>466</v>
      </c>
      <c r="L332">
        <v>9.6999999999999993</v>
      </c>
      <c r="M332" s="441">
        <v>46203</v>
      </c>
      <c r="N332">
        <v>9.92</v>
      </c>
      <c r="O332">
        <v>9.93</v>
      </c>
      <c r="P332">
        <v>5.82</v>
      </c>
    </row>
    <row r="333" spans="1:16" x14ac:dyDescent="0.3">
      <c r="A333">
        <v>98116</v>
      </c>
      <c r="B333">
        <v>122</v>
      </c>
      <c r="C333" t="s">
        <v>552</v>
      </c>
      <c r="D333" s="441">
        <v>46204</v>
      </c>
      <c r="E333">
        <v>23195</v>
      </c>
      <c r="F333" t="s">
        <v>5951</v>
      </c>
      <c r="G333">
        <v>2660</v>
      </c>
      <c r="H333">
        <v>0.57999999999999996</v>
      </c>
      <c r="I333" t="s">
        <v>5598</v>
      </c>
      <c r="J333" t="s">
        <v>6085</v>
      </c>
      <c r="K333" t="s">
        <v>466</v>
      </c>
      <c r="L333">
        <v>9.99</v>
      </c>
      <c r="M333" s="441">
        <v>46203</v>
      </c>
      <c r="N333">
        <v>9.91</v>
      </c>
      <c r="O333">
        <v>9.91</v>
      </c>
      <c r="P333">
        <v>5.79</v>
      </c>
    </row>
    <row r="334" spans="1:16" x14ac:dyDescent="0.3">
      <c r="A334">
        <v>98120</v>
      </c>
      <c r="B334">
        <v>122</v>
      </c>
      <c r="C334" t="s">
        <v>552</v>
      </c>
      <c r="D334" s="441">
        <v>46204</v>
      </c>
      <c r="E334">
        <v>19476</v>
      </c>
      <c r="F334" t="s">
        <v>6017</v>
      </c>
      <c r="G334">
        <v>2729</v>
      </c>
      <c r="H334">
        <v>0.08</v>
      </c>
      <c r="I334" t="s">
        <v>5598</v>
      </c>
      <c r="J334" t="s">
        <v>6085</v>
      </c>
      <c r="K334" t="s">
        <v>466</v>
      </c>
      <c r="L334">
        <v>63.21</v>
      </c>
      <c r="M334" s="441">
        <v>46203</v>
      </c>
      <c r="N334">
        <v>60</v>
      </c>
      <c r="O334">
        <v>60</v>
      </c>
      <c r="P334">
        <v>5.0599999999999996</v>
      </c>
    </row>
    <row r="335" spans="1:16" x14ac:dyDescent="0.3">
      <c r="A335">
        <v>98118</v>
      </c>
      <c r="B335">
        <v>122</v>
      </c>
      <c r="C335" t="s">
        <v>552</v>
      </c>
      <c r="D335" s="441">
        <v>46204</v>
      </c>
      <c r="E335">
        <v>19632</v>
      </c>
      <c r="F335" t="s">
        <v>5926</v>
      </c>
      <c r="G335">
        <v>2604</v>
      </c>
      <c r="H335">
        <v>1.1200000000000001</v>
      </c>
      <c r="I335" t="s">
        <v>5598</v>
      </c>
      <c r="J335" t="s">
        <v>6085</v>
      </c>
      <c r="K335" t="s">
        <v>466</v>
      </c>
      <c r="L335">
        <v>4.3</v>
      </c>
      <c r="M335" s="441">
        <v>46203</v>
      </c>
      <c r="N335">
        <v>4</v>
      </c>
      <c r="O335">
        <v>4</v>
      </c>
      <c r="P335">
        <v>4.82</v>
      </c>
    </row>
    <row r="336" spans="1:16" x14ac:dyDescent="0.3">
      <c r="A336">
        <v>98171</v>
      </c>
      <c r="B336">
        <v>122</v>
      </c>
      <c r="C336" t="s">
        <v>552</v>
      </c>
      <c r="D336" s="441">
        <v>46204</v>
      </c>
      <c r="E336">
        <v>24484</v>
      </c>
      <c r="F336" t="s">
        <v>6065</v>
      </c>
      <c r="G336">
        <v>2684</v>
      </c>
      <c r="H336">
        <v>0.24</v>
      </c>
      <c r="I336" t="s">
        <v>5598</v>
      </c>
      <c r="J336" t="s">
        <v>6085</v>
      </c>
      <c r="K336" t="s">
        <v>466</v>
      </c>
      <c r="L336">
        <v>17.989999999999998</v>
      </c>
      <c r="M336" s="441">
        <v>46203</v>
      </c>
      <c r="N336">
        <v>15.6</v>
      </c>
      <c r="O336">
        <v>15.6</v>
      </c>
      <c r="P336">
        <v>4.32</v>
      </c>
    </row>
    <row r="337" spans="1:16" x14ac:dyDescent="0.3">
      <c r="A337">
        <v>98165</v>
      </c>
      <c r="B337">
        <v>122</v>
      </c>
      <c r="C337" t="s">
        <v>552</v>
      </c>
      <c r="D337" s="441">
        <v>46204</v>
      </c>
      <c r="E337">
        <v>19570</v>
      </c>
      <c r="F337" t="s">
        <v>6063</v>
      </c>
      <c r="G337">
        <v>2648</v>
      </c>
      <c r="H337">
        <v>0.12</v>
      </c>
      <c r="I337" t="s">
        <v>5598</v>
      </c>
      <c r="J337" t="s">
        <v>6085</v>
      </c>
      <c r="K337" t="s">
        <v>466</v>
      </c>
      <c r="L337">
        <v>31.89</v>
      </c>
      <c r="M337" s="441">
        <v>46203</v>
      </c>
      <c r="N337">
        <v>30</v>
      </c>
      <c r="O337">
        <v>30</v>
      </c>
      <c r="P337">
        <v>3.83</v>
      </c>
    </row>
    <row r="338" spans="1:16" x14ac:dyDescent="0.3">
      <c r="A338">
        <v>98121</v>
      </c>
      <c r="B338">
        <v>122</v>
      </c>
      <c r="C338" t="s">
        <v>552</v>
      </c>
      <c r="D338" s="441">
        <v>46204</v>
      </c>
      <c r="E338">
        <v>19589</v>
      </c>
      <c r="F338" t="s">
        <v>5943</v>
      </c>
      <c r="G338">
        <v>2637</v>
      </c>
      <c r="H338">
        <v>0.32</v>
      </c>
      <c r="I338" t="s">
        <v>5598</v>
      </c>
      <c r="J338" t="s">
        <v>6085</v>
      </c>
      <c r="K338" t="s">
        <v>466</v>
      </c>
      <c r="L338">
        <v>9.0299999999999994</v>
      </c>
      <c r="M338" s="441">
        <v>46203</v>
      </c>
      <c r="N338">
        <v>10.5</v>
      </c>
      <c r="O338">
        <v>10.5</v>
      </c>
      <c r="P338">
        <v>2.89</v>
      </c>
    </row>
    <row r="339" spans="1:16" x14ac:dyDescent="0.3">
      <c r="A339">
        <v>98122</v>
      </c>
      <c r="B339">
        <v>122</v>
      </c>
      <c r="C339" t="s">
        <v>552</v>
      </c>
      <c r="D339" s="441">
        <v>46204</v>
      </c>
      <c r="E339">
        <v>19575</v>
      </c>
      <c r="F339" t="s">
        <v>5944</v>
      </c>
      <c r="G339">
        <v>2643</v>
      </c>
      <c r="H339">
        <v>0.04</v>
      </c>
      <c r="I339" t="s">
        <v>5598</v>
      </c>
      <c r="J339" t="s">
        <v>6085</v>
      </c>
      <c r="K339" t="s">
        <v>466</v>
      </c>
      <c r="L339">
        <v>33.08</v>
      </c>
      <c r="M339" s="441">
        <v>46203</v>
      </c>
      <c r="N339">
        <v>30</v>
      </c>
      <c r="O339">
        <v>32.78</v>
      </c>
      <c r="P339">
        <v>1.32</v>
      </c>
    </row>
    <row r="340" spans="1:16" x14ac:dyDescent="0.3">
      <c r="A340">
        <v>98123</v>
      </c>
      <c r="B340">
        <v>122</v>
      </c>
      <c r="C340" t="s">
        <v>552</v>
      </c>
      <c r="D340" s="441">
        <v>46204</v>
      </c>
      <c r="E340">
        <v>18511</v>
      </c>
      <c r="F340" t="s">
        <v>6028</v>
      </c>
      <c r="G340">
        <v>3149</v>
      </c>
      <c r="H340">
        <v>0.01</v>
      </c>
      <c r="I340" t="s">
        <v>5613</v>
      </c>
      <c r="J340" t="s">
        <v>4764</v>
      </c>
      <c r="K340" t="s">
        <v>466</v>
      </c>
      <c r="L340">
        <v>0</v>
      </c>
      <c r="N340">
        <v>0</v>
      </c>
      <c r="O340">
        <v>0</v>
      </c>
      <c r="P340">
        <v>1.2</v>
      </c>
    </row>
    <row r="341" spans="1:16" x14ac:dyDescent="0.3">
      <c r="A341">
        <v>98172</v>
      </c>
      <c r="B341">
        <v>122</v>
      </c>
      <c r="C341" t="s">
        <v>552</v>
      </c>
      <c r="D341" s="441">
        <v>46204</v>
      </c>
      <c r="E341">
        <v>23108</v>
      </c>
      <c r="F341" t="s">
        <v>5986</v>
      </c>
      <c r="G341">
        <v>2739</v>
      </c>
      <c r="H341">
        <v>0.01</v>
      </c>
      <c r="I341" t="s">
        <v>5598</v>
      </c>
      <c r="J341" t="s">
        <v>6085</v>
      </c>
      <c r="K341" t="s">
        <v>466</v>
      </c>
      <c r="L341">
        <v>78</v>
      </c>
      <c r="M341" s="441">
        <v>46189</v>
      </c>
      <c r="N341">
        <v>78</v>
      </c>
      <c r="O341">
        <v>78</v>
      </c>
      <c r="P341">
        <v>0.78</v>
      </c>
    </row>
    <row r="342" spans="1:16" x14ac:dyDescent="0.3">
      <c r="A342">
        <v>91018</v>
      </c>
      <c r="B342">
        <v>122</v>
      </c>
      <c r="C342" t="s">
        <v>552</v>
      </c>
      <c r="D342" s="441">
        <v>46174</v>
      </c>
      <c r="E342">
        <v>18353</v>
      </c>
      <c r="F342" t="s">
        <v>5747</v>
      </c>
      <c r="G342">
        <v>3282</v>
      </c>
      <c r="H342">
        <v>104.93</v>
      </c>
      <c r="I342" t="s">
        <v>5601</v>
      </c>
      <c r="J342" t="s">
        <v>4764</v>
      </c>
      <c r="K342" t="s">
        <v>465</v>
      </c>
      <c r="L342">
        <v>0</v>
      </c>
      <c r="M342" s="441">
        <v>46072</v>
      </c>
      <c r="N342">
        <v>147.6</v>
      </c>
      <c r="O342">
        <v>138.57</v>
      </c>
      <c r="P342">
        <v>15487.67</v>
      </c>
    </row>
    <row r="343" spans="1:16" x14ac:dyDescent="0.3">
      <c r="A343">
        <v>91019</v>
      </c>
      <c r="B343">
        <v>122</v>
      </c>
      <c r="C343" t="s">
        <v>552</v>
      </c>
      <c r="D343" s="441">
        <v>46174</v>
      </c>
      <c r="E343">
        <v>18179</v>
      </c>
      <c r="F343" t="s">
        <v>5789</v>
      </c>
      <c r="G343">
        <v>3443</v>
      </c>
      <c r="H343">
        <v>121.76</v>
      </c>
      <c r="I343" t="s">
        <v>5601</v>
      </c>
      <c r="J343" t="s">
        <v>4764</v>
      </c>
      <c r="K343" t="s">
        <v>465</v>
      </c>
      <c r="L343">
        <v>117.46</v>
      </c>
      <c r="M343" s="441">
        <v>46171</v>
      </c>
      <c r="N343">
        <v>116.41</v>
      </c>
      <c r="O343">
        <v>116.41</v>
      </c>
      <c r="P343">
        <v>14301.93</v>
      </c>
    </row>
    <row r="344" spans="1:16" x14ac:dyDescent="0.3">
      <c r="A344">
        <v>91021</v>
      </c>
      <c r="B344">
        <v>122</v>
      </c>
      <c r="C344" t="s">
        <v>552</v>
      </c>
      <c r="D344" s="441">
        <v>46174</v>
      </c>
      <c r="E344">
        <v>18099</v>
      </c>
      <c r="F344" t="s">
        <v>5810</v>
      </c>
      <c r="G344">
        <v>3511</v>
      </c>
      <c r="H344">
        <v>51.34</v>
      </c>
      <c r="I344" t="s">
        <v>5601</v>
      </c>
      <c r="J344" t="s">
        <v>4764</v>
      </c>
      <c r="K344" t="s">
        <v>465</v>
      </c>
      <c r="L344">
        <v>217.2</v>
      </c>
      <c r="M344" s="441">
        <v>46171</v>
      </c>
      <c r="N344">
        <v>217.2</v>
      </c>
      <c r="O344">
        <v>217.2</v>
      </c>
      <c r="P344">
        <v>11151.05</v>
      </c>
    </row>
    <row r="345" spans="1:16" x14ac:dyDescent="0.3">
      <c r="A345">
        <v>91020</v>
      </c>
      <c r="B345">
        <v>122</v>
      </c>
      <c r="C345" t="s">
        <v>552</v>
      </c>
      <c r="D345" s="441">
        <v>46174</v>
      </c>
      <c r="E345">
        <v>18359</v>
      </c>
      <c r="F345" t="s">
        <v>5746</v>
      </c>
      <c r="G345">
        <v>3278</v>
      </c>
      <c r="H345">
        <v>116.46</v>
      </c>
      <c r="I345" t="s">
        <v>5601</v>
      </c>
      <c r="J345" t="s">
        <v>4764</v>
      </c>
      <c r="K345" t="s">
        <v>465</v>
      </c>
      <c r="L345">
        <v>91.6</v>
      </c>
      <c r="M345" s="441">
        <v>46171</v>
      </c>
      <c r="N345">
        <v>88.9</v>
      </c>
      <c r="O345">
        <v>88.9</v>
      </c>
      <c r="P345">
        <v>10667.74</v>
      </c>
    </row>
    <row r="346" spans="1:16" x14ac:dyDescent="0.3">
      <c r="A346">
        <v>91022</v>
      </c>
      <c r="B346">
        <v>122</v>
      </c>
      <c r="C346" t="s">
        <v>552</v>
      </c>
      <c r="D346" s="441">
        <v>46174</v>
      </c>
      <c r="E346">
        <v>18119</v>
      </c>
      <c r="F346" t="s">
        <v>5802</v>
      </c>
      <c r="G346">
        <v>3494</v>
      </c>
      <c r="H346">
        <v>55.88</v>
      </c>
      <c r="I346" t="s">
        <v>5601</v>
      </c>
      <c r="J346" t="s">
        <v>4764</v>
      </c>
      <c r="K346" t="s">
        <v>465</v>
      </c>
      <c r="L346">
        <v>166.62</v>
      </c>
      <c r="M346" s="441">
        <v>46171</v>
      </c>
      <c r="N346">
        <v>166.62</v>
      </c>
      <c r="O346">
        <v>166.62</v>
      </c>
      <c r="P346">
        <v>9310.73</v>
      </c>
    </row>
    <row r="347" spans="1:16" x14ac:dyDescent="0.3">
      <c r="A347">
        <v>91024</v>
      </c>
      <c r="B347">
        <v>122</v>
      </c>
      <c r="C347" t="s">
        <v>552</v>
      </c>
      <c r="D347" s="441">
        <v>46174</v>
      </c>
      <c r="E347">
        <v>18118</v>
      </c>
      <c r="F347" t="s">
        <v>5803</v>
      </c>
      <c r="G347">
        <v>3495</v>
      </c>
      <c r="H347">
        <v>5</v>
      </c>
      <c r="I347" t="s">
        <v>5601</v>
      </c>
      <c r="J347" t="s">
        <v>4764</v>
      </c>
      <c r="K347" t="s">
        <v>465</v>
      </c>
      <c r="L347">
        <v>0</v>
      </c>
      <c r="M347" s="441">
        <v>46072</v>
      </c>
      <c r="N347">
        <v>1356.9</v>
      </c>
      <c r="O347">
        <v>1335.9</v>
      </c>
      <c r="P347">
        <v>6784.5</v>
      </c>
    </row>
    <row r="348" spans="1:16" x14ac:dyDescent="0.3">
      <c r="A348">
        <v>91025</v>
      </c>
      <c r="B348">
        <v>122</v>
      </c>
      <c r="C348" t="s">
        <v>552</v>
      </c>
      <c r="D348" s="441">
        <v>46174</v>
      </c>
      <c r="E348">
        <v>18242</v>
      </c>
      <c r="F348" t="s">
        <v>5771</v>
      </c>
      <c r="G348">
        <v>3386</v>
      </c>
      <c r="H348">
        <v>27.85</v>
      </c>
      <c r="I348" t="s">
        <v>5601</v>
      </c>
      <c r="J348" t="s">
        <v>4764</v>
      </c>
      <c r="K348" t="s">
        <v>465</v>
      </c>
      <c r="L348">
        <v>224.57</v>
      </c>
      <c r="M348" s="441">
        <v>46171</v>
      </c>
      <c r="N348">
        <v>213.09</v>
      </c>
      <c r="O348">
        <v>213.09</v>
      </c>
      <c r="P348">
        <v>6254.27</v>
      </c>
    </row>
    <row r="349" spans="1:16" x14ac:dyDescent="0.3">
      <c r="A349">
        <v>91026</v>
      </c>
      <c r="B349">
        <v>122</v>
      </c>
      <c r="C349" t="s">
        <v>552</v>
      </c>
      <c r="D349" s="441">
        <v>46174</v>
      </c>
      <c r="E349">
        <v>18157</v>
      </c>
      <c r="F349" t="s">
        <v>5793</v>
      </c>
      <c r="G349">
        <v>3463</v>
      </c>
      <c r="H349">
        <v>27.12</v>
      </c>
      <c r="I349" t="s">
        <v>5601</v>
      </c>
      <c r="J349" t="s">
        <v>4764</v>
      </c>
      <c r="K349" t="s">
        <v>465</v>
      </c>
      <c r="L349">
        <v>0</v>
      </c>
      <c r="M349" s="441">
        <v>46126</v>
      </c>
      <c r="N349">
        <v>197.42</v>
      </c>
      <c r="O349">
        <v>207.7</v>
      </c>
      <c r="P349">
        <v>5354.03</v>
      </c>
    </row>
    <row r="350" spans="1:16" x14ac:dyDescent="0.3">
      <c r="A350">
        <v>91028</v>
      </c>
      <c r="B350">
        <v>122</v>
      </c>
      <c r="C350" t="s">
        <v>552</v>
      </c>
      <c r="D350" s="441">
        <v>46174</v>
      </c>
      <c r="E350">
        <v>21945</v>
      </c>
      <c r="F350" t="s">
        <v>5828</v>
      </c>
      <c r="G350">
        <v>3748</v>
      </c>
      <c r="H350">
        <v>121.9</v>
      </c>
      <c r="I350" t="s">
        <v>5615</v>
      </c>
      <c r="J350" t="s">
        <v>4764</v>
      </c>
      <c r="K350" t="s">
        <v>465</v>
      </c>
      <c r="L350">
        <v>39.65</v>
      </c>
      <c r="M350" s="441">
        <v>46170</v>
      </c>
      <c r="N350">
        <v>39.65</v>
      </c>
      <c r="O350">
        <v>39.65</v>
      </c>
      <c r="P350">
        <v>4833.34</v>
      </c>
    </row>
    <row r="351" spans="1:16" x14ac:dyDescent="0.3">
      <c r="A351">
        <v>91030</v>
      </c>
      <c r="B351">
        <v>122</v>
      </c>
      <c r="C351" t="s">
        <v>552</v>
      </c>
      <c r="D351" s="441">
        <v>46174</v>
      </c>
      <c r="E351">
        <v>26588</v>
      </c>
      <c r="F351" t="s">
        <v>5597</v>
      </c>
      <c r="G351">
        <v>6804</v>
      </c>
      <c r="H351">
        <v>17</v>
      </c>
      <c r="I351" t="s">
        <v>5598</v>
      </c>
      <c r="J351" t="s">
        <v>6085</v>
      </c>
      <c r="K351" t="s">
        <v>465</v>
      </c>
      <c r="L351">
        <v>276.5</v>
      </c>
      <c r="M351" s="441">
        <v>46163</v>
      </c>
      <c r="N351">
        <v>276.5</v>
      </c>
      <c r="O351">
        <v>276.5</v>
      </c>
      <c r="P351">
        <v>4700.5</v>
      </c>
    </row>
    <row r="352" spans="1:16" x14ac:dyDescent="0.3">
      <c r="A352">
        <v>91029</v>
      </c>
      <c r="B352">
        <v>122</v>
      </c>
      <c r="C352" t="s">
        <v>552</v>
      </c>
      <c r="D352" s="441">
        <v>46174</v>
      </c>
      <c r="E352">
        <v>28818</v>
      </c>
      <c r="F352" t="s">
        <v>5990</v>
      </c>
      <c r="G352">
        <v>8796</v>
      </c>
      <c r="H352">
        <v>8</v>
      </c>
      <c r="I352" t="s">
        <v>5613</v>
      </c>
      <c r="J352" t="s">
        <v>4764</v>
      </c>
      <c r="K352" t="s">
        <v>465</v>
      </c>
      <c r="L352">
        <v>0</v>
      </c>
      <c r="M352" s="441">
        <v>46073</v>
      </c>
      <c r="N352">
        <v>546.37</v>
      </c>
      <c r="O352">
        <v>546.37</v>
      </c>
      <c r="P352">
        <v>4370.96</v>
      </c>
    </row>
    <row r="353" spans="1:16" x14ac:dyDescent="0.3">
      <c r="A353">
        <v>91032</v>
      </c>
      <c r="B353">
        <v>122</v>
      </c>
      <c r="C353" t="s">
        <v>552</v>
      </c>
      <c r="D353" s="441">
        <v>46174</v>
      </c>
      <c r="E353">
        <v>26591</v>
      </c>
      <c r="F353" t="s">
        <v>5834</v>
      </c>
      <c r="G353">
        <v>6805</v>
      </c>
      <c r="H353">
        <v>12</v>
      </c>
      <c r="I353" t="s">
        <v>5598</v>
      </c>
      <c r="J353" t="s">
        <v>6085</v>
      </c>
      <c r="K353" t="s">
        <v>465</v>
      </c>
      <c r="L353">
        <v>328.5</v>
      </c>
      <c r="M353" s="441">
        <v>46163</v>
      </c>
      <c r="N353">
        <v>328.5</v>
      </c>
      <c r="O353">
        <v>328.5</v>
      </c>
      <c r="P353">
        <v>3942</v>
      </c>
    </row>
    <row r="354" spans="1:16" x14ac:dyDescent="0.3">
      <c r="A354">
        <v>91031</v>
      </c>
      <c r="B354">
        <v>122</v>
      </c>
      <c r="C354" t="s">
        <v>552</v>
      </c>
      <c r="D354" s="441">
        <v>46174</v>
      </c>
      <c r="E354">
        <v>17710</v>
      </c>
      <c r="F354" t="s">
        <v>5833</v>
      </c>
      <c r="G354">
        <v>3824</v>
      </c>
      <c r="H354">
        <v>96.83</v>
      </c>
      <c r="I354" t="s">
        <v>5601</v>
      </c>
      <c r="J354" t="s">
        <v>4764</v>
      </c>
      <c r="K354" t="s">
        <v>465</v>
      </c>
      <c r="L354">
        <v>0</v>
      </c>
      <c r="M354" s="441">
        <v>45992</v>
      </c>
      <c r="N354">
        <v>37.700000000000003</v>
      </c>
      <c r="O354">
        <v>37.700000000000003</v>
      </c>
      <c r="P354">
        <v>3650.49</v>
      </c>
    </row>
    <row r="355" spans="1:16" x14ac:dyDescent="0.3">
      <c r="A355">
        <v>91033</v>
      </c>
      <c r="B355">
        <v>122</v>
      </c>
      <c r="C355" t="s">
        <v>552</v>
      </c>
      <c r="D355" s="441">
        <v>46174</v>
      </c>
      <c r="E355">
        <v>26582</v>
      </c>
      <c r="F355" t="s">
        <v>5711</v>
      </c>
      <c r="G355">
        <v>6801</v>
      </c>
      <c r="H355">
        <v>27</v>
      </c>
      <c r="I355" t="s">
        <v>5598</v>
      </c>
      <c r="J355" t="s">
        <v>6085</v>
      </c>
      <c r="K355" t="s">
        <v>465</v>
      </c>
      <c r="L355">
        <v>134</v>
      </c>
      <c r="M355" s="441">
        <v>46167</v>
      </c>
      <c r="N355">
        <v>134</v>
      </c>
      <c r="O355">
        <v>134</v>
      </c>
      <c r="P355">
        <v>3618</v>
      </c>
    </row>
    <row r="356" spans="1:16" x14ac:dyDescent="0.3">
      <c r="A356">
        <v>91037</v>
      </c>
      <c r="B356">
        <v>122</v>
      </c>
      <c r="C356" t="s">
        <v>552</v>
      </c>
      <c r="D356" s="441">
        <v>46174</v>
      </c>
      <c r="E356">
        <v>24552</v>
      </c>
      <c r="F356" t="s">
        <v>5812</v>
      </c>
      <c r="G356">
        <v>5669</v>
      </c>
      <c r="H356">
        <v>85.94</v>
      </c>
      <c r="I356" t="s">
        <v>5601</v>
      </c>
      <c r="J356" t="s">
        <v>4764</v>
      </c>
      <c r="K356" t="s">
        <v>465</v>
      </c>
      <c r="L356">
        <v>37.93</v>
      </c>
      <c r="M356" s="441">
        <v>46168</v>
      </c>
      <c r="N356">
        <v>38.9</v>
      </c>
      <c r="O356">
        <v>38.9</v>
      </c>
      <c r="P356">
        <v>3259.7</v>
      </c>
    </row>
    <row r="357" spans="1:16" x14ac:dyDescent="0.3">
      <c r="A357">
        <v>91297</v>
      </c>
      <c r="B357">
        <v>122</v>
      </c>
      <c r="C357" t="s">
        <v>552</v>
      </c>
      <c r="D357" s="441">
        <v>46174</v>
      </c>
      <c r="E357">
        <v>26586</v>
      </c>
      <c r="F357" t="s">
        <v>5889</v>
      </c>
      <c r="G357">
        <v>6803</v>
      </c>
      <c r="H357">
        <v>10</v>
      </c>
      <c r="I357" t="s">
        <v>5605</v>
      </c>
      <c r="J357" t="s">
        <v>6085</v>
      </c>
      <c r="K357" t="s">
        <v>465</v>
      </c>
      <c r="L357">
        <v>325</v>
      </c>
      <c r="M357" s="441">
        <v>46161</v>
      </c>
      <c r="N357">
        <v>325</v>
      </c>
      <c r="O357">
        <v>325</v>
      </c>
      <c r="P357">
        <v>3250</v>
      </c>
    </row>
    <row r="358" spans="1:16" x14ac:dyDescent="0.3">
      <c r="A358">
        <v>91035</v>
      </c>
      <c r="B358">
        <v>122</v>
      </c>
      <c r="C358" t="s">
        <v>552</v>
      </c>
      <c r="D358" s="441">
        <v>46174</v>
      </c>
      <c r="E358">
        <v>18589</v>
      </c>
      <c r="F358" t="s">
        <v>5722</v>
      </c>
      <c r="G358">
        <v>3103</v>
      </c>
      <c r="H358">
        <v>47.41</v>
      </c>
      <c r="I358" t="s">
        <v>5605</v>
      </c>
      <c r="J358" t="s">
        <v>4764</v>
      </c>
      <c r="K358" t="s">
        <v>465</v>
      </c>
      <c r="L358">
        <v>67.48</v>
      </c>
      <c r="M358" s="441">
        <v>46168</v>
      </c>
      <c r="N358">
        <v>67.48</v>
      </c>
      <c r="O358">
        <v>81.040000000000006</v>
      </c>
      <c r="P358">
        <v>3199.23</v>
      </c>
    </row>
    <row r="359" spans="1:16" x14ac:dyDescent="0.3">
      <c r="A359">
        <v>91036</v>
      </c>
      <c r="B359">
        <v>122</v>
      </c>
      <c r="C359" t="s">
        <v>552</v>
      </c>
      <c r="D359" s="441">
        <v>46174</v>
      </c>
      <c r="E359">
        <v>18097</v>
      </c>
      <c r="F359" t="s">
        <v>5811</v>
      </c>
      <c r="G359">
        <v>3513</v>
      </c>
      <c r="H359">
        <v>7.69</v>
      </c>
      <c r="I359" t="s">
        <v>5601</v>
      </c>
      <c r="J359" t="s">
        <v>4764</v>
      </c>
      <c r="K359" t="s">
        <v>465</v>
      </c>
      <c r="L359">
        <v>0</v>
      </c>
      <c r="M359" s="441">
        <v>46072</v>
      </c>
      <c r="N359">
        <v>413.3</v>
      </c>
      <c r="O359">
        <v>469.4</v>
      </c>
      <c r="P359">
        <v>3178.28</v>
      </c>
    </row>
    <row r="360" spans="1:16" x14ac:dyDescent="0.3">
      <c r="A360">
        <v>91034</v>
      </c>
      <c r="B360">
        <v>122</v>
      </c>
      <c r="C360" t="s">
        <v>552</v>
      </c>
      <c r="D360" s="441">
        <v>46174</v>
      </c>
      <c r="E360">
        <v>25507</v>
      </c>
      <c r="F360" t="s">
        <v>5772</v>
      </c>
      <c r="G360">
        <v>6143</v>
      </c>
      <c r="H360">
        <v>11.83</v>
      </c>
      <c r="I360" t="s">
        <v>5601</v>
      </c>
      <c r="J360" t="s">
        <v>4764</v>
      </c>
      <c r="K360" t="s">
        <v>465</v>
      </c>
      <c r="L360">
        <v>241.79</v>
      </c>
      <c r="M360" s="441">
        <v>46171</v>
      </c>
      <c r="N360">
        <v>241.79</v>
      </c>
      <c r="O360">
        <v>241.79</v>
      </c>
      <c r="P360">
        <v>2860.38</v>
      </c>
    </row>
    <row r="361" spans="1:16" x14ac:dyDescent="0.3">
      <c r="A361">
        <v>91292</v>
      </c>
      <c r="B361">
        <v>122</v>
      </c>
      <c r="C361" t="s">
        <v>552</v>
      </c>
      <c r="D361" s="441">
        <v>46174</v>
      </c>
      <c r="E361">
        <v>28955</v>
      </c>
      <c r="F361" t="s">
        <v>6037</v>
      </c>
      <c r="G361">
        <v>3636</v>
      </c>
      <c r="H361">
        <v>68.5</v>
      </c>
      <c r="I361" t="s">
        <v>5605</v>
      </c>
      <c r="J361" t="s">
        <v>4764</v>
      </c>
      <c r="K361" t="s">
        <v>465</v>
      </c>
      <c r="L361">
        <v>41.04</v>
      </c>
      <c r="M361" s="441">
        <v>46147</v>
      </c>
      <c r="N361">
        <v>41.04</v>
      </c>
      <c r="O361">
        <v>41.04</v>
      </c>
      <c r="P361">
        <v>2811.24</v>
      </c>
    </row>
    <row r="362" spans="1:16" x14ac:dyDescent="0.3">
      <c r="A362">
        <v>91038</v>
      </c>
      <c r="B362">
        <v>122</v>
      </c>
      <c r="C362" t="s">
        <v>552</v>
      </c>
      <c r="D362" s="441">
        <v>46174</v>
      </c>
      <c r="E362">
        <v>18306</v>
      </c>
      <c r="F362" t="s">
        <v>5759</v>
      </c>
      <c r="G362">
        <v>3327</v>
      </c>
      <c r="H362">
        <v>11.77</v>
      </c>
      <c r="I362" t="s">
        <v>5601</v>
      </c>
      <c r="J362" t="s">
        <v>4764</v>
      </c>
      <c r="K362" t="s">
        <v>465</v>
      </c>
      <c r="L362">
        <v>0</v>
      </c>
      <c r="M362" s="441">
        <v>45980</v>
      </c>
      <c r="N362">
        <v>228.8</v>
      </c>
      <c r="O362">
        <v>232.9</v>
      </c>
      <c r="P362">
        <v>2692.98</v>
      </c>
    </row>
    <row r="363" spans="1:16" x14ac:dyDescent="0.3">
      <c r="A363">
        <v>91040</v>
      </c>
      <c r="B363">
        <v>122</v>
      </c>
      <c r="C363" t="s">
        <v>552</v>
      </c>
      <c r="D363" s="441">
        <v>46174</v>
      </c>
      <c r="E363">
        <v>28479</v>
      </c>
      <c r="F363" t="s">
        <v>5959</v>
      </c>
      <c r="G363">
        <v>8444</v>
      </c>
      <c r="H363">
        <v>32.04</v>
      </c>
      <c r="I363" t="s">
        <v>5598</v>
      </c>
      <c r="J363" t="s">
        <v>6085</v>
      </c>
      <c r="K363" t="s">
        <v>465</v>
      </c>
      <c r="L363">
        <v>81</v>
      </c>
      <c r="M363" s="441">
        <v>46167</v>
      </c>
      <c r="N363">
        <v>81</v>
      </c>
      <c r="O363">
        <v>81</v>
      </c>
      <c r="P363">
        <v>2595.2399999999998</v>
      </c>
    </row>
    <row r="364" spans="1:16" x14ac:dyDescent="0.3">
      <c r="A364">
        <v>91041</v>
      </c>
      <c r="B364">
        <v>122</v>
      </c>
      <c r="C364" t="s">
        <v>552</v>
      </c>
      <c r="D364" s="441">
        <v>46174</v>
      </c>
      <c r="E364">
        <v>18202</v>
      </c>
      <c r="F364" t="s">
        <v>5780</v>
      </c>
      <c r="G364">
        <v>3424</v>
      </c>
      <c r="H364">
        <v>15.37</v>
      </c>
      <c r="I364" t="s">
        <v>5601</v>
      </c>
      <c r="J364" t="s">
        <v>4764</v>
      </c>
      <c r="K364" t="s">
        <v>465</v>
      </c>
      <c r="L364">
        <v>168.06</v>
      </c>
      <c r="M364" s="441">
        <v>46147</v>
      </c>
      <c r="N364">
        <v>168.06</v>
      </c>
      <c r="O364">
        <v>168.06</v>
      </c>
      <c r="P364">
        <v>2583.08</v>
      </c>
    </row>
    <row r="365" spans="1:16" x14ac:dyDescent="0.3">
      <c r="A365">
        <v>91039</v>
      </c>
      <c r="B365">
        <v>122</v>
      </c>
      <c r="C365" t="s">
        <v>552</v>
      </c>
      <c r="D365" s="441">
        <v>46174</v>
      </c>
      <c r="E365">
        <v>17713</v>
      </c>
      <c r="F365" t="s">
        <v>5879</v>
      </c>
      <c r="G365">
        <v>3823</v>
      </c>
      <c r="H365">
        <v>25</v>
      </c>
      <c r="I365" t="s">
        <v>5601</v>
      </c>
      <c r="J365" t="s">
        <v>4764</v>
      </c>
      <c r="K365" t="s">
        <v>465</v>
      </c>
      <c r="L365">
        <v>100.5</v>
      </c>
      <c r="M365" s="441">
        <v>46167</v>
      </c>
      <c r="N365">
        <v>107.25</v>
      </c>
      <c r="O365">
        <v>47.45</v>
      </c>
      <c r="P365">
        <v>2512.5</v>
      </c>
    </row>
    <row r="366" spans="1:16" x14ac:dyDescent="0.3">
      <c r="A366">
        <v>91042</v>
      </c>
      <c r="B366">
        <v>122</v>
      </c>
      <c r="C366" t="s">
        <v>552</v>
      </c>
      <c r="D366" s="441">
        <v>46174</v>
      </c>
      <c r="E366">
        <v>18017</v>
      </c>
      <c r="F366" t="s">
        <v>5863</v>
      </c>
      <c r="G366">
        <v>3580</v>
      </c>
      <c r="H366">
        <v>16</v>
      </c>
      <c r="I366" t="s">
        <v>5601</v>
      </c>
      <c r="J366" t="s">
        <v>4764</v>
      </c>
      <c r="K366" t="s">
        <v>465</v>
      </c>
      <c r="L366">
        <v>144.30000000000001</v>
      </c>
      <c r="M366" s="441">
        <v>46160</v>
      </c>
      <c r="N366">
        <v>144.30000000000001</v>
      </c>
      <c r="O366">
        <v>144.30000000000001</v>
      </c>
      <c r="P366">
        <v>2308.8000000000002</v>
      </c>
    </row>
    <row r="367" spans="1:16" x14ac:dyDescent="0.3">
      <c r="A367">
        <v>91043</v>
      </c>
      <c r="B367">
        <v>122</v>
      </c>
      <c r="C367" t="s">
        <v>552</v>
      </c>
      <c r="D367" s="441">
        <v>46174</v>
      </c>
      <c r="E367">
        <v>25630</v>
      </c>
      <c r="F367" t="s">
        <v>5754</v>
      </c>
      <c r="G367">
        <v>6202</v>
      </c>
      <c r="H367">
        <v>6.25</v>
      </c>
      <c r="I367" t="s">
        <v>5601</v>
      </c>
      <c r="J367" t="s">
        <v>4764</v>
      </c>
      <c r="K367" t="s">
        <v>465</v>
      </c>
      <c r="L367">
        <v>348.1</v>
      </c>
      <c r="M367" s="441">
        <v>46147</v>
      </c>
      <c r="N367">
        <v>348.1</v>
      </c>
      <c r="O367">
        <v>348.1</v>
      </c>
      <c r="P367">
        <v>2175.62</v>
      </c>
    </row>
    <row r="368" spans="1:16" x14ac:dyDescent="0.3">
      <c r="A368">
        <v>91045</v>
      </c>
      <c r="B368">
        <v>122</v>
      </c>
      <c r="C368" t="s">
        <v>552</v>
      </c>
      <c r="D368" s="441">
        <v>46174</v>
      </c>
      <c r="E368">
        <v>28819</v>
      </c>
      <c r="F368" t="s">
        <v>6012</v>
      </c>
      <c r="G368">
        <v>8797</v>
      </c>
      <c r="H368">
        <v>36</v>
      </c>
      <c r="I368" t="s">
        <v>5703</v>
      </c>
      <c r="J368" t="s">
        <v>6085</v>
      </c>
      <c r="K368" t="s">
        <v>465</v>
      </c>
      <c r="L368">
        <v>58.9</v>
      </c>
      <c r="M368" s="441">
        <v>46154</v>
      </c>
      <c r="N368">
        <v>58.9</v>
      </c>
      <c r="O368">
        <v>59.34</v>
      </c>
      <c r="P368">
        <v>2120.4</v>
      </c>
    </row>
    <row r="369" spans="1:16" x14ac:dyDescent="0.3">
      <c r="A369">
        <v>91293</v>
      </c>
      <c r="B369">
        <v>122</v>
      </c>
      <c r="C369" t="s">
        <v>552</v>
      </c>
      <c r="D369" s="441">
        <v>46174</v>
      </c>
      <c r="E369">
        <v>28954</v>
      </c>
      <c r="F369" t="s">
        <v>6038</v>
      </c>
      <c r="G369">
        <v>3636</v>
      </c>
      <c r="H369">
        <v>45.2</v>
      </c>
      <c r="I369" t="s">
        <v>5605</v>
      </c>
      <c r="J369" t="s">
        <v>4764</v>
      </c>
      <c r="K369" t="s">
        <v>465</v>
      </c>
      <c r="L369">
        <v>45.15</v>
      </c>
      <c r="M369" s="441">
        <v>46147</v>
      </c>
      <c r="N369">
        <v>45.15</v>
      </c>
      <c r="O369">
        <v>45.15</v>
      </c>
      <c r="P369">
        <v>2040.78</v>
      </c>
    </row>
    <row r="370" spans="1:16" x14ac:dyDescent="0.3">
      <c r="A370">
        <v>91046</v>
      </c>
      <c r="B370">
        <v>122</v>
      </c>
      <c r="C370" t="s">
        <v>552</v>
      </c>
      <c r="D370" s="441">
        <v>46174</v>
      </c>
      <c r="E370">
        <v>26584</v>
      </c>
      <c r="F370" t="s">
        <v>5713</v>
      </c>
      <c r="G370">
        <v>6802</v>
      </c>
      <c r="H370">
        <v>23.88</v>
      </c>
      <c r="I370" t="s">
        <v>5598</v>
      </c>
      <c r="J370" t="s">
        <v>6085</v>
      </c>
      <c r="K370" t="s">
        <v>465</v>
      </c>
      <c r="L370">
        <v>81</v>
      </c>
      <c r="M370" s="441">
        <v>46160</v>
      </c>
      <c r="N370">
        <v>81</v>
      </c>
      <c r="O370">
        <v>81</v>
      </c>
      <c r="P370">
        <v>1934.28</v>
      </c>
    </row>
    <row r="371" spans="1:16" x14ac:dyDescent="0.3">
      <c r="A371">
        <v>91044</v>
      </c>
      <c r="B371">
        <v>122</v>
      </c>
      <c r="C371" t="s">
        <v>552</v>
      </c>
      <c r="D371" s="441">
        <v>46174</v>
      </c>
      <c r="E371">
        <v>24123</v>
      </c>
      <c r="F371" t="s">
        <v>5632</v>
      </c>
      <c r="G371">
        <v>2237</v>
      </c>
      <c r="H371">
        <v>17</v>
      </c>
      <c r="I371" t="s">
        <v>5605</v>
      </c>
      <c r="J371" t="s">
        <v>6085</v>
      </c>
      <c r="K371" t="s">
        <v>465</v>
      </c>
      <c r="L371">
        <v>106</v>
      </c>
      <c r="M371" s="441">
        <v>46169</v>
      </c>
      <c r="N371">
        <v>106</v>
      </c>
      <c r="O371">
        <v>106</v>
      </c>
      <c r="P371">
        <v>1802</v>
      </c>
    </row>
    <row r="372" spans="1:16" x14ac:dyDescent="0.3">
      <c r="A372">
        <v>91047</v>
      </c>
      <c r="B372">
        <v>122</v>
      </c>
      <c r="C372" t="s">
        <v>552</v>
      </c>
      <c r="D372" s="441">
        <v>46174</v>
      </c>
      <c r="E372">
        <v>26580</v>
      </c>
      <c r="F372" t="s">
        <v>5909</v>
      </c>
      <c r="G372">
        <v>6800</v>
      </c>
      <c r="H372">
        <v>16.079999999999998</v>
      </c>
      <c r="I372" t="s">
        <v>5598</v>
      </c>
      <c r="J372" t="s">
        <v>6085</v>
      </c>
      <c r="K372" t="s">
        <v>465</v>
      </c>
      <c r="L372">
        <v>112</v>
      </c>
      <c r="M372" s="441">
        <v>46162</v>
      </c>
      <c r="N372">
        <v>112</v>
      </c>
      <c r="O372">
        <v>112</v>
      </c>
      <c r="P372">
        <v>1800.96</v>
      </c>
    </row>
    <row r="373" spans="1:16" x14ac:dyDescent="0.3">
      <c r="A373">
        <v>91048</v>
      </c>
      <c r="B373">
        <v>122</v>
      </c>
      <c r="C373" t="s">
        <v>552</v>
      </c>
      <c r="D373" s="441">
        <v>46174</v>
      </c>
      <c r="E373">
        <v>18114</v>
      </c>
      <c r="F373" t="s">
        <v>5805</v>
      </c>
      <c r="G373">
        <v>3498</v>
      </c>
      <c r="H373">
        <v>6.27</v>
      </c>
      <c r="I373" t="s">
        <v>5601</v>
      </c>
      <c r="J373" t="s">
        <v>4764</v>
      </c>
      <c r="K373" t="s">
        <v>465</v>
      </c>
      <c r="L373">
        <v>279.89999999999998</v>
      </c>
      <c r="M373" s="441">
        <v>46168</v>
      </c>
      <c r="N373">
        <v>279.89999999999998</v>
      </c>
      <c r="O373">
        <v>279.89999999999998</v>
      </c>
      <c r="P373">
        <v>1754.97</v>
      </c>
    </row>
    <row r="374" spans="1:16" x14ac:dyDescent="0.3">
      <c r="A374">
        <v>91049</v>
      </c>
      <c r="B374">
        <v>122</v>
      </c>
      <c r="C374" t="s">
        <v>552</v>
      </c>
      <c r="D374" s="441">
        <v>46174</v>
      </c>
      <c r="E374">
        <v>18186</v>
      </c>
      <c r="F374" t="s">
        <v>5787</v>
      </c>
      <c r="G374">
        <v>3437</v>
      </c>
      <c r="H374">
        <v>9.1999999999999993</v>
      </c>
      <c r="I374" t="s">
        <v>5601</v>
      </c>
      <c r="J374" t="s">
        <v>4764</v>
      </c>
      <c r="K374" t="s">
        <v>465</v>
      </c>
      <c r="L374">
        <v>0</v>
      </c>
      <c r="N374">
        <v>0</v>
      </c>
      <c r="O374">
        <v>163.98</v>
      </c>
      <c r="P374">
        <v>1719.57</v>
      </c>
    </row>
    <row r="375" spans="1:16" x14ac:dyDescent="0.3">
      <c r="A375">
        <v>91050</v>
      </c>
      <c r="B375">
        <v>122</v>
      </c>
      <c r="C375" t="s">
        <v>552</v>
      </c>
      <c r="D375" s="441">
        <v>46174</v>
      </c>
      <c r="E375">
        <v>21047</v>
      </c>
      <c r="F375" t="s">
        <v>5621</v>
      </c>
      <c r="G375">
        <v>1999</v>
      </c>
      <c r="H375">
        <v>13</v>
      </c>
      <c r="I375" t="s">
        <v>5622</v>
      </c>
      <c r="J375" t="s">
        <v>6085</v>
      </c>
      <c r="K375" t="s">
        <v>465</v>
      </c>
      <c r="L375">
        <v>122.8</v>
      </c>
      <c r="M375" s="441">
        <v>46167</v>
      </c>
      <c r="N375">
        <v>122.8</v>
      </c>
      <c r="O375">
        <v>122.8</v>
      </c>
      <c r="P375">
        <v>1596.4</v>
      </c>
    </row>
    <row r="376" spans="1:16" x14ac:dyDescent="0.3">
      <c r="A376">
        <v>91051</v>
      </c>
      <c r="B376">
        <v>122</v>
      </c>
      <c r="C376" t="s">
        <v>552</v>
      </c>
      <c r="D376" s="441">
        <v>46174</v>
      </c>
      <c r="E376">
        <v>17778</v>
      </c>
      <c r="F376" t="s">
        <v>5825</v>
      </c>
      <c r="G376">
        <v>3765</v>
      </c>
      <c r="H376">
        <v>13.82</v>
      </c>
      <c r="I376" t="s">
        <v>5601</v>
      </c>
      <c r="J376" t="s">
        <v>4764</v>
      </c>
      <c r="K376" t="s">
        <v>465</v>
      </c>
      <c r="L376">
        <v>115.05</v>
      </c>
      <c r="M376" s="441">
        <v>46167</v>
      </c>
      <c r="N376">
        <v>115.05</v>
      </c>
      <c r="O376">
        <v>115.05</v>
      </c>
      <c r="P376">
        <v>1589.99</v>
      </c>
    </row>
    <row r="377" spans="1:16" x14ac:dyDescent="0.3">
      <c r="A377">
        <v>91052</v>
      </c>
      <c r="B377">
        <v>122</v>
      </c>
      <c r="C377" t="s">
        <v>552</v>
      </c>
      <c r="D377" s="441">
        <v>46174</v>
      </c>
      <c r="E377">
        <v>18051</v>
      </c>
      <c r="F377" t="s">
        <v>5871</v>
      </c>
      <c r="G377">
        <v>3552</v>
      </c>
      <c r="H377">
        <v>4</v>
      </c>
      <c r="I377" t="s">
        <v>5601</v>
      </c>
      <c r="J377" t="s">
        <v>4764</v>
      </c>
      <c r="K377" t="s">
        <v>465</v>
      </c>
      <c r="L377">
        <v>0</v>
      </c>
      <c r="M377" s="441">
        <v>45902</v>
      </c>
      <c r="N377">
        <v>375</v>
      </c>
      <c r="O377">
        <v>447.2</v>
      </c>
      <c r="P377">
        <v>1500</v>
      </c>
    </row>
    <row r="378" spans="1:16" x14ac:dyDescent="0.3">
      <c r="A378">
        <v>91053</v>
      </c>
      <c r="B378">
        <v>122</v>
      </c>
      <c r="C378" t="s">
        <v>552</v>
      </c>
      <c r="D378" s="441">
        <v>46174</v>
      </c>
      <c r="E378">
        <v>25429</v>
      </c>
      <c r="F378" t="s">
        <v>5640</v>
      </c>
      <c r="G378">
        <v>6104</v>
      </c>
      <c r="H378">
        <v>240</v>
      </c>
      <c r="I378" t="s">
        <v>5613</v>
      </c>
      <c r="J378" t="s">
        <v>6085</v>
      </c>
      <c r="K378" t="s">
        <v>465</v>
      </c>
      <c r="L378">
        <v>6.2</v>
      </c>
      <c r="M378" s="441">
        <v>46170</v>
      </c>
      <c r="N378">
        <v>6.2</v>
      </c>
      <c r="O378">
        <v>6.2</v>
      </c>
      <c r="P378">
        <v>1488</v>
      </c>
    </row>
    <row r="379" spans="1:16" x14ac:dyDescent="0.3">
      <c r="A379">
        <v>91056</v>
      </c>
      <c r="B379">
        <v>122</v>
      </c>
      <c r="C379" t="s">
        <v>552</v>
      </c>
      <c r="D379" s="441">
        <v>46174</v>
      </c>
      <c r="E379">
        <v>18261</v>
      </c>
      <c r="F379" t="s">
        <v>5769</v>
      </c>
      <c r="G379">
        <v>3368</v>
      </c>
      <c r="H379">
        <v>3.21</v>
      </c>
      <c r="I379" t="s">
        <v>5601</v>
      </c>
      <c r="J379" t="s">
        <v>4764</v>
      </c>
      <c r="K379" t="s">
        <v>465</v>
      </c>
      <c r="L379">
        <v>453.82</v>
      </c>
      <c r="M379" s="441">
        <v>46168</v>
      </c>
      <c r="N379">
        <v>463.2</v>
      </c>
      <c r="O379">
        <v>463.2</v>
      </c>
      <c r="P379">
        <v>1456.76</v>
      </c>
    </row>
    <row r="380" spans="1:16" x14ac:dyDescent="0.3">
      <c r="A380">
        <v>91054</v>
      </c>
      <c r="B380">
        <v>122</v>
      </c>
      <c r="C380" t="s">
        <v>552</v>
      </c>
      <c r="D380" s="441">
        <v>46174</v>
      </c>
      <c r="E380">
        <v>26592</v>
      </c>
      <c r="F380" t="s">
        <v>5717</v>
      </c>
      <c r="G380">
        <v>6806</v>
      </c>
      <c r="H380">
        <v>39.28</v>
      </c>
      <c r="I380" t="s">
        <v>5598</v>
      </c>
      <c r="J380" t="s">
        <v>6085</v>
      </c>
      <c r="K380" t="s">
        <v>465</v>
      </c>
      <c r="L380">
        <v>37</v>
      </c>
      <c r="M380" s="441">
        <v>46167</v>
      </c>
      <c r="N380">
        <v>37</v>
      </c>
      <c r="O380">
        <v>37</v>
      </c>
      <c r="P380">
        <v>1453.36</v>
      </c>
    </row>
    <row r="381" spans="1:16" x14ac:dyDescent="0.3">
      <c r="A381">
        <v>91055</v>
      </c>
      <c r="B381">
        <v>122</v>
      </c>
      <c r="C381" t="s">
        <v>552</v>
      </c>
      <c r="D381" s="441">
        <v>46174</v>
      </c>
      <c r="E381">
        <v>25033</v>
      </c>
      <c r="F381" t="s">
        <v>5751</v>
      </c>
      <c r="G381">
        <v>5873</v>
      </c>
      <c r="H381">
        <v>6.84</v>
      </c>
      <c r="I381" t="s">
        <v>5613</v>
      </c>
      <c r="J381" t="s">
        <v>4764</v>
      </c>
      <c r="K381" t="s">
        <v>465</v>
      </c>
      <c r="L381">
        <v>0</v>
      </c>
      <c r="M381" s="441">
        <v>46077</v>
      </c>
      <c r="N381">
        <v>210.65</v>
      </c>
      <c r="O381">
        <v>210.65</v>
      </c>
      <c r="P381">
        <v>1440.85</v>
      </c>
    </row>
    <row r="382" spans="1:16" x14ac:dyDescent="0.3">
      <c r="A382">
        <v>91057</v>
      </c>
      <c r="B382">
        <v>122</v>
      </c>
      <c r="C382" t="s">
        <v>552</v>
      </c>
      <c r="D382" s="441">
        <v>46174</v>
      </c>
      <c r="E382">
        <v>18278</v>
      </c>
      <c r="F382" t="s">
        <v>5752</v>
      </c>
      <c r="G382">
        <v>3351</v>
      </c>
      <c r="H382">
        <v>5.92</v>
      </c>
      <c r="I382" t="s">
        <v>5601</v>
      </c>
      <c r="J382" t="s">
        <v>4764</v>
      </c>
      <c r="K382" t="s">
        <v>465</v>
      </c>
      <c r="L382">
        <v>238.76</v>
      </c>
      <c r="M382" s="441">
        <v>46168</v>
      </c>
      <c r="N382">
        <v>252.9</v>
      </c>
      <c r="O382">
        <v>252.9</v>
      </c>
      <c r="P382">
        <v>1413.46</v>
      </c>
    </row>
    <row r="383" spans="1:16" x14ac:dyDescent="0.3">
      <c r="A383">
        <v>91023</v>
      </c>
      <c r="B383">
        <v>122</v>
      </c>
      <c r="C383" t="s">
        <v>552</v>
      </c>
      <c r="D383" s="441">
        <v>46174</v>
      </c>
      <c r="E383">
        <v>19224</v>
      </c>
      <c r="F383" t="s">
        <v>5957</v>
      </c>
      <c r="G383">
        <v>5850</v>
      </c>
      <c r="H383">
        <v>6</v>
      </c>
      <c r="I383" t="s">
        <v>5613</v>
      </c>
      <c r="J383" t="s">
        <v>6085</v>
      </c>
      <c r="K383" t="s">
        <v>465</v>
      </c>
      <c r="L383">
        <v>0</v>
      </c>
      <c r="M383" s="441">
        <v>46064</v>
      </c>
      <c r="N383">
        <v>227.9</v>
      </c>
      <c r="O383">
        <v>231.9</v>
      </c>
      <c r="P383">
        <v>1367.4</v>
      </c>
    </row>
    <row r="384" spans="1:16" x14ac:dyDescent="0.3">
      <c r="A384">
        <v>91058</v>
      </c>
      <c r="B384">
        <v>122</v>
      </c>
      <c r="C384" t="s">
        <v>552</v>
      </c>
      <c r="D384" s="441">
        <v>46174</v>
      </c>
      <c r="E384">
        <v>18100</v>
      </c>
      <c r="F384" t="s">
        <v>5995</v>
      </c>
      <c r="G384">
        <v>3510</v>
      </c>
      <c r="H384">
        <v>3</v>
      </c>
      <c r="I384" t="s">
        <v>5601</v>
      </c>
      <c r="J384" t="s">
        <v>4764</v>
      </c>
      <c r="K384" t="s">
        <v>465</v>
      </c>
      <c r="L384">
        <v>0</v>
      </c>
      <c r="M384" s="441">
        <v>46073</v>
      </c>
      <c r="N384">
        <v>439.51</v>
      </c>
      <c r="O384">
        <v>442.04</v>
      </c>
      <c r="P384">
        <v>1318.53</v>
      </c>
    </row>
    <row r="385" spans="1:16" x14ac:dyDescent="0.3">
      <c r="A385">
        <v>91060</v>
      </c>
      <c r="B385">
        <v>122</v>
      </c>
      <c r="C385" t="s">
        <v>552</v>
      </c>
      <c r="D385" s="441">
        <v>46174</v>
      </c>
      <c r="E385">
        <v>20270</v>
      </c>
      <c r="F385" t="s">
        <v>5631</v>
      </c>
      <c r="G385">
        <v>2233</v>
      </c>
      <c r="H385">
        <v>15</v>
      </c>
      <c r="I385" t="s">
        <v>5605</v>
      </c>
      <c r="J385" t="s">
        <v>6085</v>
      </c>
      <c r="K385" t="s">
        <v>465</v>
      </c>
      <c r="L385">
        <v>84.6</v>
      </c>
      <c r="M385" s="441">
        <v>46168</v>
      </c>
      <c r="N385">
        <v>84.6</v>
      </c>
      <c r="O385">
        <v>84.6</v>
      </c>
      <c r="P385">
        <v>1269</v>
      </c>
    </row>
    <row r="386" spans="1:16" x14ac:dyDescent="0.3">
      <c r="A386">
        <v>91059</v>
      </c>
      <c r="B386">
        <v>122</v>
      </c>
      <c r="C386" t="s">
        <v>552</v>
      </c>
      <c r="D386" s="441">
        <v>46174</v>
      </c>
      <c r="E386">
        <v>26024</v>
      </c>
      <c r="F386" t="s">
        <v>5641</v>
      </c>
      <c r="G386">
        <v>6499</v>
      </c>
      <c r="H386">
        <v>204</v>
      </c>
      <c r="I386" t="s">
        <v>5613</v>
      </c>
      <c r="J386" t="s">
        <v>6085</v>
      </c>
      <c r="K386" t="s">
        <v>465</v>
      </c>
      <c r="L386">
        <v>6.2</v>
      </c>
      <c r="M386" s="441">
        <v>46170</v>
      </c>
      <c r="N386">
        <v>6.2</v>
      </c>
      <c r="O386">
        <v>6.2</v>
      </c>
      <c r="P386">
        <v>1264.8</v>
      </c>
    </row>
    <row r="387" spans="1:16" x14ac:dyDescent="0.3">
      <c r="A387">
        <v>91061</v>
      </c>
      <c r="B387">
        <v>122</v>
      </c>
      <c r="C387" t="s">
        <v>552</v>
      </c>
      <c r="D387" s="441">
        <v>46174</v>
      </c>
      <c r="E387">
        <v>27438</v>
      </c>
      <c r="F387" t="s">
        <v>5623</v>
      </c>
      <c r="G387">
        <v>7438</v>
      </c>
      <c r="H387">
        <v>45</v>
      </c>
      <c r="I387" t="s">
        <v>5613</v>
      </c>
      <c r="J387" t="s">
        <v>6085</v>
      </c>
      <c r="K387" t="s">
        <v>465</v>
      </c>
      <c r="L387">
        <v>26.1</v>
      </c>
      <c r="M387" s="441">
        <v>46146</v>
      </c>
      <c r="N387">
        <v>26.1</v>
      </c>
      <c r="O387">
        <v>26.1</v>
      </c>
      <c r="P387">
        <v>1174.5</v>
      </c>
    </row>
    <row r="388" spans="1:16" x14ac:dyDescent="0.3">
      <c r="A388">
        <v>91062</v>
      </c>
      <c r="B388">
        <v>122</v>
      </c>
      <c r="C388" t="s">
        <v>552</v>
      </c>
      <c r="D388" s="441">
        <v>46174</v>
      </c>
      <c r="E388">
        <v>25746</v>
      </c>
      <c r="F388" t="s">
        <v>5720</v>
      </c>
      <c r="G388">
        <v>6298</v>
      </c>
      <c r="H388">
        <v>236</v>
      </c>
      <c r="I388" t="s">
        <v>5601</v>
      </c>
      <c r="J388" t="s">
        <v>4764</v>
      </c>
      <c r="K388" t="s">
        <v>465</v>
      </c>
      <c r="L388">
        <v>0</v>
      </c>
      <c r="M388" s="441">
        <v>45624</v>
      </c>
      <c r="N388">
        <v>4.82</v>
      </c>
      <c r="O388">
        <v>4.82</v>
      </c>
      <c r="P388">
        <v>1138.0899999999999</v>
      </c>
    </row>
    <row r="389" spans="1:16" x14ac:dyDescent="0.3">
      <c r="A389">
        <v>91064</v>
      </c>
      <c r="B389">
        <v>122</v>
      </c>
      <c r="C389" t="s">
        <v>552</v>
      </c>
      <c r="D389" s="441">
        <v>46174</v>
      </c>
      <c r="E389">
        <v>24039</v>
      </c>
      <c r="F389" t="s">
        <v>5616</v>
      </c>
      <c r="G389">
        <v>2048</v>
      </c>
      <c r="H389">
        <v>16</v>
      </c>
      <c r="I389" t="s">
        <v>5598</v>
      </c>
      <c r="J389" t="s">
        <v>6085</v>
      </c>
      <c r="K389" t="s">
        <v>465</v>
      </c>
      <c r="L389">
        <v>70.02</v>
      </c>
      <c r="M389" s="441">
        <v>46168</v>
      </c>
      <c r="N389">
        <v>71.099999999999994</v>
      </c>
      <c r="O389">
        <v>71.099999999999994</v>
      </c>
      <c r="P389">
        <v>1120.32</v>
      </c>
    </row>
    <row r="390" spans="1:16" x14ac:dyDescent="0.3">
      <c r="A390">
        <v>91070</v>
      </c>
      <c r="B390">
        <v>122</v>
      </c>
      <c r="C390" t="s">
        <v>552</v>
      </c>
      <c r="D390" s="441">
        <v>46174</v>
      </c>
      <c r="E390">
        <v>18220</v>
      </c>
      <c r="F390" t="s">
        <v>5777</v>
      </c>
      <c r="G390">
        <v>3408</v>
      </c>
      <c r="H390">
        <v>13</v>
      </c>
      <c r="I390" t="s">
        <v>5601</v>
      </c>
      <c r="J390" t="s">
        <v>4764</v>
      </c>
      <c r="K390" t="s">
        <v>465</v>
      </c>
      <c r="L390">
        <v>85.9</v>
      </c>
      <c r="M390" s="441">
        <v>46147</v>
      </c>
      <c r="N390">
        <v>85.9</v>
      </c>
      <c r="O390">
        <v>79.55</v>
      </c>
      <c r="P390">
        <v>1116.7</v>
      </c>
    </row>
    <row r="391" spans="1:16" x14ac:dyDescent="0.3">
      <c r="A391">
        <v>91063</v>
      </c>
      <c r="B391">
        <v>122</v>
      </c>
      <c r="C391" t="s">
        <v>552</v>
      </c>
      <c r="D391" s="441">
        <v>46174</v>
      </c>
      <c r="E391">
        <v>18143</v>
      </c>
      <c r="F391" t="s">
        <v>5797</v>
      </c>
      <c r="G391">
        <v>3474</v>
      </c>
      <c r="H391">
        <v>1.52</v>
      </c>
      <c r="I391" t="s">
        <v>5601</v>
      </c>
      <c r="J391" t="s">
        <v>4764</v>
      </c>
      <c r="K391" t="s">
        <v>465</v>
      </c>
      <c r="L391">
        <v>0</v>
      </c>
      <c r="N391">
        <v>0</v>
      </c>
      <c r="O391">
        <v>699</v>
      </c>
      <c r="P391">
        <v>1114.46</v>
      </c>
    </row>
    <row r="392" spans="1:16" x14ac:dyDescent="0.3">
      <c r="A392">
        <v>91065</v>
      </c>
      <c r="B392">
        <v>122</v>
      </c>
      <c r="C392" t="s">
        <v>552</v>
      </c>
      <c r="D392" s="441">
        <v>46174</v>
      </c>
      <c r="E392">
        <v>26014</v>
      </c>
      <c r="F392" t="s">
        <v>6006</v>
      </c>
      <c r="G392">
        <v>3130</v>
      </c>
      <c r="H392">
        <v>2.91</v>
      </c>
      <c r="I392" t="s">
        <v>5601</v>
      </c>
      <c r="J392" t="s">
        <v>4764</v>
      </c>
      <c r="K392" t="s">
        <v>465</v>
      </c>
      <c r="L392">
        <v>0</v>
      </c>
      <c r="M392" s="441">
        <v>46132</v>
      </c>
      <c r="N392">
        <v>375.8</v>
      </c>
      <c r="O392">
        <v>375.8</v>
      </c>
      <c r="P392">
        <v>1093.58</v>
      </c>
    </row>
    <row r="393" spans="1:16" x14ac:dyDescent="0.3">
      <c r="A393">
        <v>91066</v>
      </c>
      <c r="B393">
        <v>122</v>
      </c>
      <c r="C393" t="s">
        <v>552</v>
      </c>
      <c r="D393" s="441">
        <v>46174</v>
      </c>
      <c r="E393">
        <v>26560</v>
      </c>
      <c r="F393" t="s">
        <v>5732</v>
      </c>
      <c r="G393">
        <v>6788</v>
      </c>
      <c r="H393">
        <v>39.68</v>
      </c>
      <c r="I393" t="s">
        <v>5601</v>
      </c>
      <c r="J393" t="s">
        <v>4764</v>
      </c>
      <c r="K393" t="s">
        <v>465</v>
      </c>
      <c r="L393">
        <v>27.5</v>
      </c>
      <c r="M393" s="441">
        <v>46168</v>
      </c>
      <c r="N393">
        <v>27.5</v>
      </c>
      <c r="O393">
        <v>27.5</v>
      </c>
      <c r="P393">
        <v>1091.2</v>
      </c>
    </row>
    <row r="394" spans="1:16" x14ac:dyDescent="0.3">
      <c r="A394">
        <v>91325</v>
      </c>
      <c r="B394">
        <v>122</v>
      </c>
      <c r="C394" t="s">
        <v>552</v>
      </c>
      <c r="D394" s="441">
        <v>46174</v>
      </c>
      <c r="E394">
        <v>26150</v>
      </c>
      <c r="F394" t="s">
        <v>6047</v>
      </c>
      <c r="G394">
        <v>3409</v>
      </c>
      <c r="H394">
        <v>12</v>
      </c>
      <c r="I394" t="s">
        <v>5601</v>
      </c>
      <c r="J394" t="s">
        <v>4764</v>
      </c>
      <c r="K394" t="s">
        <v>465</v>
      </c>
      <c r="L394">
        <v>0</v>
      </c>
      <c r="M394" s="441">
        <v>45747</v>
      </c>
      <c r="N394">
        <v>89.91</v>
      </c>
      <c r="O394">
        <v>80</v>
      </c>
      <c r="P394">
        <v>1078.92</v>
      </c>
    </row>
    <row r="395" spans="1:16" x14ac:dyDescent="0.3">
      <c r="A395">
        <v>91067</v>
      </c>
      <c r="B395">
        <v>122</v>
      </c>
      <c r="C395" t="s">
        <v>552</v>
      </c>
      <c r="D395" s="441">
        <v>46174</v>
      </c>
      <c r="E395">
        <v>23082</v>
      </c>
      <c r="F395" t="s">
        <v>5697</v>
      </c>
      <c r="G395">
        <v>2763</v>
      </c>
      <c r="H395">
        <v>13</v>
      </c>
      <c r="I395" t="s">
        <v>5598</v>
      </c>
      <c r="J395" t="s">
        <v>6085</v>
      </c>
      <c r="K395" t="s">
        <v>465</v>
      </c>
      <c r="L395">
        <v>81.900000000000006</v>
      </c>
      <c r="M395" s="441">
        <v>46169</v>
      </c>
      <c r="N395">
        <v>81.900000000000006</v>
      </c>
      <c r="O395">
        <v>81.900000000000006</v>
      </c>
      <c r="P395">
        <v>1064.7</v>
      </c>
    </row>
    <row r="396" spans="1:16" x14ac:dyDescent="0.3">
      <c r="A396">
        <v>91068</v>
      </c>
      <c r="B396">
        <v>122</v>
      </c>
      <c r="C396" t="s">
        <v>552</v>
      </c>
      <c r="D396" s="441">
        <v>46174</v>
      </c>
      <c r="E396">
        <v>24831</v>
      </c>
      <c r="F396" t="s">
        <v>5689</v>
      </c>
      <c r="G396">
        <v>5780</v>
      </c>
      <c r="H396">
        <v>8</v>
      </c>
      <c r="I396" t="s">
        <v>5598</v>
      </c>
      <c r="J396" t="s">
        <v>6085</v>
      </c>
      <c r="K396" t="s">
        <v>465</v>
      </c>
      <c r="L396">
        <v>0</v>
      </c>
      <c r="M396" s="441">
        <v>46136</v>
      </c>
      <c r="N396">
        <v>126</v>
      </c>
      <c r="O396">
        <v>126</v>
      </c>
      <c r="P396">
        <v>1008</v>
      </c>
    </row>
    <row r="397" spans="1:16" x14ac:dyDescent="0.3">
      <c r="A397">
        <v>91069</v>
      </c>
      <c r="B397">
        <v>122</v>
      </c>
      <c r="C397" t="s">
        <v>552</v>
      </c>
      <c r="D397" s="441">
        <v>46174</v>
      </c>
      <c r="E397">
        <v>18208</v>
      </c>
      <c r="F397" t="s">
        <v>5776</v>
      </c>
      <c r="G397">
        <v>3418</v>
      </c>
      <c r="H397">
        <v>12</v>
      </c>
      <c r="I397" t="s">
        <v>5601</v>
      </c>
      <c r="J397" t="s">
        <v>4764</v>
      </c>
      <c r="K397" t="s">
        <v>465</v>
      </c>
      <c r="L397">
        <v>0</v>
      </c>
      <c r="M397" s="441">
        <v>46000</v>
      </c>
      <c r="N397">
        <v>81.64</v>
      </c>
      <c r="O397">
        <v>104.92</v>
      </c>
      <c r="P397">
        <v>979.68</v>
      </c>
    </row>
    <row r="398" spans="1:16" x14ac:dyDescent="0.3">
      <c r="A398">
        <v>91071</v>
      </c>
      <c r="B398">
        <v>122</v>
      </c>
      <c r="C398" t="s">
        <v>552</v>
      </c>
      <c r="D398" s="441">
        <v>46174</v>
      </c>
      <c r="E398">
        <v>21017</v>
      </c>
      <c r="F398" t="s">
        <v>5673</v>
      </c>
      <c r="G398">
        <v>2005</v>
      </c>
      <c r="H398">
        <v>6</v>
      </c>
      <c r="I398" t="s">
        <v>5610</v>
      </c>
      <c r="J398" t="s">
        <v>6085</v>
      </c>
      <c r="K398" t="s">
        <v>465</v>
      </c>
      <c r="L398">
        <v>158.9</v>
      </c>
      <c r="M398" s="441">
        <v>46168</v>
      </c>
      <c r="N398">
        <v>158.9</v>
      </c>
      <c r="O398">
        <v>158.9</v>
      </c>
      <c r="P398">
        <v>953.4</v>
      </c>
    </row>
    <row r="399" spans="1:16" x14ac:dyDescent="0.3">
      <c r="A399">
        <v>91072</v>
      </c>
      <c r="B399">
        <v>122</v>
      </c>
      <c r="C399" t="s">
        <v>552</v>
      </c>
      <c r="D399" s="441">
        <v>46174</v>
      </c>
      <c r="E399">
        <v>20908</v>
      </c>
      <c r="F399" t="s">
        <v>5636</v>
      </c>
      <c r="G399">
        <v>2035</v>
      </c>
      <c r="H399">
        <v>4</v>
      </c>
      <c r="I399" t="s">
        <v>5605</v>
      </c>
      <c r="J399" t="s">
        <v>6085</v>
      </c>
      <c r="K399" t="s">
        <v>465</v>
      </c>
      <c r="L399">
        <v>0</v>
      </c>
      <c r="M399" s="441">
        <v>46119</v>
      </c>
      <c r="N399">
        <v>215.99</v>
      </c>
      <c r="O399">
        <v>72.5</v>
      </c>
      <c r="P399">
        <v>863.96</v>
      </c>
    </row>
    <row r="400" spans="1:16" x14ac:dyDescent="0.3">
      <c r="A400">
        <v>91073</v>
      </c>
      <c r="B400">
        <v>122</v>
      </c>
      <c r="C400" t="s">
        <v>552</v>
      </c>
      <c r="D400" s="441">
        <v>46174</v>
      </c>
      <c r="E400">
        <v>24805</v>
      </c>
      <c r="F400" t="s">
        <v>5853</v>
      </c>
      <c r="G400">
        <v>5768</v>
      </c>
      <c r="H400">
        <v>2.5</v>
      </c>
      <c r="I400" t="s">
        <v>5605</v>
      </c>
      <c r="J400" t="s">
        <v>6085</v>
      </c>
      <c r="K400" t="s">
        <v>465</v>
      </c>
      <c r="L400">
        <v>0</v>
      </c>
      <c r="M400" s="441">
        <v>45394</v>
      </c>
      <c r="N400">
        <v>334.8</v>
      </c>
      <c r="O400">
        <v>185</v>
      </c>
      <c r="P400">
        <v>837</v>
      </c>
    </row>
    <row r="401" spans="1:16" x14ac:dyDescent="0.3">
      <c r="A401">
        <v>91074</v>
      </c>
      <c r="B401">
        <v>122</v>
      </c>
      <c r="C401" t="s">
        <v>552</v>
      </c>
      <c r="D401" s="441">
        <v>46174</v>
      </c>
      <c r="E401">
        <v>26594</v>
      </c>
      <c r="F401" t="s">
        <v>5698</v>
      </c>
      <c r="G401">
        <v>6807</v>
      </c>
      <c r="H401">
        <v>9</v>
      </c>
      <c r="I401" t="s">
        <v>5598</v>
      </c>
      <c r="J401" t="s">
        <v>6085</v>
      </c>
      <c r="K401" t="s">
        <v>465</v>
      </c>
      <c r="L401">
        <v>86.9</v>
      </c>
      <c r="M401" s="441">
        <v>46163</v>
      </c>
      <c r="N401">
        <v>86.9</v>
      </c>
      <c r="O401">
        <v>86.9</v>
      </c>
      <c r="P401">
        <v>782.1</v>
      </c>
    </row>
    <row r="402" spans="1:16" x14ac:dyDescent="0.3">
      <c r="A402">
        <v>91075</v>
      </c>
      <c r="B402">
        <v>122</v>
      </c>
      <c r="C402" t="s">
        <v>552</v>
      </c>
      <c r="D402" s="441">
        <v>46174</v>
      </c>
      <c r="E402">
        <v>18211</v>
      </c>
      <c r="F402" t="s">
        <v>5782</v>
      </c>
      <c r="G402">
        <v>3416</v>
      </c>
      <c r="H402">
        <v>7</v>
      </c>
      <c r="I402" t="s">
        <v>5601</v>
      </c>
      <c r="J402" t="s">
        <v>4764</v>
      </c>
      <c r="K402" t="s">
        <v>465</v>
      </c>
      <c r="L402">
        <v>0</v>
      </c>
      <c r="N402">
        <v>0</v>
      </c>
      <c r="O402">
        <v>112.96</v>
      </c>
      <c r="P402">
        <v>780.2</v>
      </c>
    </row>
    <row r="403" spans="1:16" x14ac:dyDescent="0.3">
      <c r="A403">
        <v>91076</v>
      </c>
      <c r="B403">
        <v>122</v>
      </c>
      <c r="C403" t="s">
        <v>552</v>
      </c>
      <c r="D403" s="441">
        <v>46174</v>
      </c>
      <c r="E403">
        <v>20887</v>
      </c>
      <c r="F403" t="s">
        <v>5662</v>
      </c>
      <c r="G403">
        <v>2040</v>
      </c>
      <c r="H403">
        <v>21</v>
      </c>
      <c r="I403" t="s">
        <v>5625</v>
      </c>
      <c r="J403" t="s">
        <v>6085</v>
      </c>
      <c r="K403" t="s">
        <v>465</v>
      </c>
      <c r="L403">
        <v>36.9</v>
      </c>
      <c r="M403" s="441">
        <v>46167</v>
      </c>
      <c r="N403">
        <v>36.9</v>
      </c>
      <c r="O403">
        <v>36.9</v>
      </c>
      <c r="P403">
        <v>774.9</v>
      </c>
    </row>
    <row r="404" spans="1:16" x14ac:dyDescent="0.3">
      <c r="A404">
        <v>91077</v>
      </c>
      <c r="B404">
        <v>122</v>
      </c>
      <c r="C404" t="s">
        <v>552</v>
      </c>
      <c r="D404" s="441">
        <v>46174</v>
      </c>
      <c r="E404">
        <v>26336</v>
      </c>
      <c r="F404" t="s">
        <v>5701</v>
      </c>
      <c r="G404">
        <v>6685</v>
      </c>
      <c r="H404">
        <v>124</v>
      </c>
      <c r="I404" t="s">
        <v>5613</v>
      </c>
      <c r="J404" t="s">
        <v>6085</v>
      </c>
      <c r="K404" t="s">
        <v>465</v>
      </c>
      <c r="L404">
        <v>6.2</v>
      </c>
      <c r="M404" s="441">
        <v>46170</v>
      </c>
      <c r="N404">
        <v>6.2</v>
      </c>
      <c r="O404">
        <v>6.2</v>
      </c>
      <c r="P404">
        <v>768.8</v>
      </c>
    </row>
    <row r="405" spans="1:16" x14ac:dyDescent="0.3">
      <c r="A405">
        <v>91027</v>
      </c>
      <c r="B405">
        <v>122</v>
      </c>
      <c r="C405" t="s">
        <v>552</v>
      </c>
      <c r="D405" s="441">
        <v>46174</v>
      </c>
      <c r="E405">
        <v>19370</v>
      </c>
      <c r="F405" t="s">
        <v>5695</v>
      </c>
      <c r="G405">
        <v>2765</v>
      </c>
      <c r="H405">
        <v>7.56</v>
      </c>
      <c r="I405" t="s">
        <v>5598</v>
      </c>
      <c r="J405" t="s">
        <v>6085</v>
      </c>
      <c r="K405" t="s">
        <v>465</v>
      </c>
      <c r="L405">
        <v>101.2</v>
      </c>
      <c r="M405" s="441">
        <v>46170</v>
      </c>
      <c r="N405">
        <v>101.2</v>
      </c>
      <c r="O405">
        <v>101.2</v>
      </c>
      <c r="P405">
        <v>765.07</v>
      </c>
    </row>
    <row r="406" spans="1:16" x14ac:dyDescent="0.3">
      <c r="A406">
        <v>91078</v>
      </c>
      <c r="B406">
        <v>122</v>
      </c>
      <c r="C406" t="s">
        <v>552</v>
      </c>
      <c r="D406" s="441">
        <v>46174</v>
      </c>
      <c r="E406">
        <v>26429</v>
      </c>
      <c r="F406" t="s">
        <v>5611</v>
      </c>
      <c r="G406">
        <v>6728</v>
      </c>
      <c r="H406">
        <v>2.2999999999999998</v>
      </c>
      <c r="I406" t="s">
        <v>5598</v>
      </c>
      <c r="J406" t="s">
        <v>6085</v>
      </c>
      <c r="K406" t="s">
        <v>465</v>
      </c>
      <c r="L406">
        <v>0</v>
      </c>
      <c r="M406" s="441">
        <v>46041</v>
      </c>
      <c r="N406">
        <v>330</v>
      </c>
      <c r="O406">
        <v>330</v>
      </c>
      <c r="P406">
        <v>759</v>
      </c>
    </row>
    <row r="407" spans="1:16" x14ac:dyDescent="0.3">
      <c r="A407">
        <v>91079</v>
      </c>
      <c r="B407">
        <v>122</v>
      </c>
      <c r="C407" t="s">
        <v>552</v>
      </c>
      <c r="D407" s="441">
        <v>46174</v>
      </c>
      <c r="E407">
        <v>18214</v>
      </c>
      <c r="F407" t="s">
        <v>5781</v>
      </c>
      <c r="G407">
        <v>3413</v>
      </c>
      <c r="H407">
        <v>22</v>
      </c>
      <c r="I407" t="s">
        <v>5601</v>
      </c>
      <c r="J407" t="s">
        <v>4764</v>
      </c>
      <c r="K407" t="s">
        <v>465</v>
      </c>
      <c r="L407">
        <v>0</v>
      </c>
      <c r="N407">
        <v>0</v>
      </c>
      <c r="O407">
        <v>37.47</v>
      </c>
      <c r="P407">
        <v>749.1</v>
      </c>
    </row>
    <row r="408" spans="1:16" x14ac:dyDescent="0.3">
      <c r="A408">
        <v>91080</v>
      </c>
      <c r="B408">
        <v>122</v>
      </c>
      <c r="C408" t="s">
        <v>552</v>
      </c>
      <c r="D408" s="441">
        <v>46174</v>
      </c>
      <c r="E408">
        <v>17722</v>
      </c>
      <c r="F408" t="s">
        <v>5831</v>
      </c>
      <c r="G408">
        <v>3817</v>
      </c>
      <c r="H408">
        <v>5</v>
      </c>
      <c r="I408" t="s">
        <v>5601</v>
      </c>
      <c r="J408" t="s">
        <v>4764</v>
      </c>
      <c r="K408" t="s">
        <v>465</v>
      </c>
      <c r="L408">
        <v>0</v>
      </c>
      <c r="M408" s="441">
        <v>45391</v>
      </c>
      <c r="N408">
        <v>146.16999999999999</v>
      </c>
      <c r="O408">
        <v>171.87</v>
      </c>
      <c r="P408">
        <v>730.85</v>
      </c>
    </row>
    <row r="409" spans="1:16" x14ac:dyDescent="0.3">
      <c r="A409">
        <v>91081</v>
      </c>
      <c r="B409">
        <v>122</v>
      </c>
      <c r="C409" t="s">
        <v>552</v>
      </c>
      <c r="D409" s="441">
        <v>46174</v>
      </c>
      <c r="E409">
        <v>20941</v>
      </c>
      <c r="F409" t="s">
        <v>5886</v>
      </c>
      <c r="G409">
        <v>2031</v>
      </c>
      <c r="H409">
        <v>4</v>
      </c>
      <c r="I409" t="s">
        <v>5605</v>
      </c>
      <c r="J409" t="s">
        <v>6085</v>
      </c>
      <c r="K409" t="s">
        <v>465</v>
      </c>
      <c r="L409">
        <v>182.3</v>
      </c>
      <c r="M409" s="441">
        <v>46170</v>
      </c>
      <c r="N409">
        <v>182.3</v>
      </c>
      <c r="O409">
        <v>182.3</v>
      </c>
      <c r="P409">
        <v>729.2</v>
      </c>
    </row>
    <row r="410" spans="1:16" x14ac:dyDescent="0.3">
      <c r="A410">
        <v>91082</v>
      </c>
      <c r="B410">
        <v>122</v>
      </c>
      <c r="C410" t="s">
        <v>552</v>
      </c>
      <c r="D410" s="441">
        <v>46174</v>
      </c>
      <c r="E410">
        <v>27399</v>
      </c>
      <c r="F410" t="s">
        <v>5708</v>
      </c>
      <c r="G410">
        <v>7401</v>
      </c>
      <c r="H410">
        <v>8</v>
      </c>
      <c r="I410" t="s">
        <v>5605</v>
      </c>
      <c r="J410" t="s">
        <v>6085</v>
      </c>
      <c r="K410" t="s">
        <v>465</v>
      </c>
      <c r="L410">
        <v>90</v>
      </c>
      <c r="M410" s="441">
        <v>46171</v>
      </c>
      <c r="N410">
        <v>90</v>
      </c>
      <c r="O410">
        <v>90</v>
      </c>
      <c r="P410">
        <v>720</v>
      </c>
    </row>
    <row r="411" spans="1:16" x14ac:dyDescent="0.3">
      <c r="A411">
        <v>91084</v>
      </c>
      <c r="B411">
        <v>122</v>
      </c>
      <c r="C411" t="s">
        <v>552</v>
      </c>
      <c r="D411" s="441">
        <v>46174</v>
      </c>
      <c r="E411">
        <v>21372</v>
      </c>
      <c r="F411" t="s">
        <v>5704</v>
      </c>
      <c r="G411">
        <v>2827</v>
      </c>
      <c r="H411">
        <v>23</v>
      </c>
      <c r="I411" t="s">
        <v>5613</v>
      </c>
      <c r="J411" t="s">
        <v>6085</v>
      </c>
      <c r="K411" t="s">
        <v>465</v>
      </c>
      <c r="L411">
        <v>31</v>
      </c>
      <c r="M411" s="441">
        <v>46170</v>
      </c>
      <c r="N411">
        <v>31</v>
      </c>
      <c r="O411">
        <v>31</v>
      </c>
      <c r="P411">
        <v>713</v>
      </c>
    </row>
    <row r="412" spans="1:16" x14ac:dyDescent="0.3">
      <c r="A412">
        <v>91085</v>
      </c>
      <c r="B412">
        <v>122</v>
      </c>
      <c r="C412" t="s">
        <v>552</v>
      </c>
      <c r="D412" s="441">
        <v>46174</v>
      </c>
      <c r="E412">
        <v>18139</v>
      </c>
      <c r="F412" t="s">
        <v>5960</v>
      </c>
      <c r="G412">
        <v>3479</v>
      </c>
      <c r="H412">
        <v>2</v>
      </c>
      <c r="I412" t="s">
        <v>5601</v>
      </c>
      <c r="J412" t="s">
        <v>4764</v>
      </c>
      <c r="K412" t="s">
        <v>465</v>
      </c>
      <c r="L412">
        <v>0</v>
      </c>
      <c r="M412" s="441">
        <v>46035</v>
      </c>
      <c r="N412">
        <v>355.87</v>
      </c>
      <c r="O412">
        <v>364.56</v>
      </c>
      <c r="P412">
        <v>711.74</v>
      </c>
    </row>
    <row r="413" spans="1:16" x14ac:dyDescent="0.3">
      <c r="A413">
        <v>91319</v>
      </c>
      <c r="B413">
        <v>122</v>
      </c>
      <c r="C413" t="s">
        <v>552</v>
      </c>
      <c r="D413" s="441">
        <v>46174</v>
      </c>
      <c r="E413">
        <v>26149</v>
      </c>
      <c r="F413" t="s">
        <v>6032</v>
      </c>
      <c r="G413">
        <v>3558</v>
      </c>
      <c r="H413">
        <v>10</v>
      </c>
      <c r="I413" t="s">
        <v>5613</v>
      </c>
      <c r="J413" t="s">
        <v>4764</v>
      </c>
      <c r="K413" t="s">
        <v>465</v>
      </c>
      <c r="L413">
        <v>0</v>
      </c>
      <c r="N413">
        <v>0</v>
      </c>
      <c r="O413">
        <v>70.900000000000006</v>
      </c>
      <c r="P413">
        <v>709</v>
      </c>
    </row>
    <row r="414" spans="1:16" x14ac:dyDescent="0.3">
      <c r="A414">
        <v>91086</v>
      </c>
      <c r="B414">
        <v>122</v>
      </c>
      <c r="C414" t="s">
        <v>552</v>
      </c>
      <c r="D414" s="441">
        <v>46174</v>
      </c>
      <c r="E414">
        <v>28384</v>
      </c>
      <c r="F414" t="s">
        <v>5894</v>
      </c>
      <c r="G414">
        <v>8348</v>
      </c>
      <c r="H414">
        <v>27</v>
      </c>
      <c r="I414" t="s">
        <v>5613</v>
      </c>
      <c r="J414" t="s">
        <v>6085</v>
      </c>
      <c r="K414" t="s">
        <v>465</v>
      </c>
      <c r="L414">
        <v>26</v>
      </c>
      <c r="M414" s="441">
        <v>46162</v>
      </c>
      <c r="N414">
        <v>26</v>
      </c>
      <c r="O414">
        <v>26</v>
      </c>
      <c r="P414">
        <v>702</v>
      </c>
    </row>
    <row r="415" spans="1:16" x14ac:dyDescent="0.3">
      <c r="A415">
        <v>91291</v>
      </c>
      <c r="B415">
        <v>122</v>
      </c>
      <c r="C415" t="s">
        <v>552</v>
      </c>
      <c r="D415" s="441">
        <v>46174</v>
      </c>
      <c r="E415">
        <v>24083</v>
      </c>
      <c r="F415" t="s">
        <v>5924</v>
      </c>
      <c r="G415">
        <v>2592</v>
      </c>
      <c r="H415">
        <v>90.76</v>
      </c>
      <c r="I415" t="s">
        <v>5598</v>
      </c>
      <c r="J415" t="s">
        <v>6085</v>
      </c>
      <c r="K415" t="s">
        <v>465</v>
      </c>
      <c r="L415">
        <v>7.73</v>
      </c>
      <c r="M415" s="441">
        <v>46172</v>
      </c>
      <c r="N415">
        <v>8.9</v>
      </c>
      <c r="O415">
        <v>8.9</v>
      </c>
      <c r="P415">
        <v>701.57</v>
      </c>
    </row>
    <row r="416" spans="1:16" x14ac:dyDescent="0.3">
      <c r="A416">
        <v>91087</v>
      </c>
      <c r="B416">
        <v>122</v>
      </c>
      <c r="C416" t="s">
        <v>552</v>
      </c>
      <c r="D416" s="441">
        <v>46174</v>
      </c>
      <c r="E416">
        <v>20117</v>
      </c>
      <c r="F416" t="s">
        <v>5857</v>
      </c>
      <c r="G416">
        <v>2291</v>
      </c>
      <c r="H416">
        <v>18</v>
      </c>
      <c r="I416" t="s">
        <v>5613</v>
      </c>
      <c r="J416" t="s">
        <v>6085</v>
      </c>
      <c r="K416" t="s">
        <v>465</v>
      </c>
      <c r="L416">
        <v>38.67</v>
      </c>
      <c r="M416" s="441">
        <v>46161</v>
      </c>
      <c r="N416">
        <v>38.9</v>
      </c>
      <c r="O416">
        <v>40.4</v>
      </c>
      <c r="P416">
        <v>696.06</v>
      </c>
    </row>
    <row r="417" spans="1:16" x14ac:dyDescent="0.3">
      <c r="A417">
        <v>91088</v>
      </c>
      <c r="B417">
        <v>122</v>
      </c>
      <c r="C417" t="s">
        <v>552</v>
      </c>
      <c r="D417" s="441">
        <v>46174</v>
      </c>
      <c r="E417">
        <v>25068</v>
      </c>
      <c r="F417" t="s">
        <v>5870</v>
      </c>
      <c r="G417">
        <v>3551</v>
      </c>
      <c r="H417">
        <v>2</v>
      </c>
      <c r="I417" t="s">
        <v>5601</v>
      </c>
      <c r="J417" t="s">
        <v>4764</v>
      </c>
      <c r="K417" t="s">
        <v>465</v>
      </c>
      <c r="L417">
        <v>0</v>
      </c>
      <c r="M417" s="441">
        <v>45902</v>
      </c>
      <c r="N417">
        <v>338.26</v>
      </c>
      <c r="O417">
        <v>389.9</v>
      </c>
      <c r="P417">
        <v>676.52</v>
      </c>
    </row>
    <row r="418" spans="1:16" x14ac:dyDescent="0.3">
      <c r="A418">
        <v>91083</v>
      </c>
      <c r="B418">
        <v>122</v>
      </c>
      <c r="C418" t="s">
        <v>552</v>
      </c>
      <c r="D418" s="441">
        <v>46174</v>
      </c>
      <c r="E418">
        <v>24986</v>
      </c>
      <c r="F418" t="s">
        <v>5835</v>
      </c>
      <c r="G418">
        <v>5852</v>
      </c>
      <c r="H418">
        <v>4</v>
      </c>
      <c r="I418" t="s">
        <v>5625</v>
      </c>
      <c r="J418" t="s">
        <v>6085</v>
      </c>
      <c r="K418" t="s">
        <v>465</v>
      </c>
      <c r="L418">
        <v>167.5</v>
      </c>
      <c r="M418" s="441">
        <v>46160</v>
      </c>
      <c r="N418">
        <v>167.5</v>
      </c>
      <c r="O418">
        <v>167.5</v>
      </c>
      <c r="P418">
        <v>670</v>
      </c>
    </row>
    <row r="419" spans="1:16" x14ac:dyDescent="0.3">
      <c r="A419">
        <v>91089</v>
      </c>
      <c r="B419">
        <v>122</v>
      </c>
      <c r="C419" t="s">
        <v>552</v>
      </c>
      <c r="D419" s="441">
        <v>46174</v>
      </c>
      <c r="E419">
        <v>25184</v>
      </c>
      <c r="F419" t="s">
        <v>5690</v>
      </c>
      <c r="G419">
        <v>5937</v>
      </c>
      <c r="H419">
        <v>3</v>
      </c>
      <c r="I419" t="s">
        <v>5598</v>
      </c>
      <c r="J419" t="s">
        <v>6085</v>
      </c>
      <c r="K419" t="s">
        <v>465</v>
      </c>
      <c r="L419">
        <v>0</v>
      </c>
      <c r="M419" s="441">
        <v>45944</v>
      </c>
      <c r="N419">
        <v>219.9</v>
      </c>
      <c r="O419">
        <v>219.9</v>
      </c>
      <c r="P419">
        <v>659.7</v>
      </c>
    </row>
    <row r="420" spans="1:16" x14ac:dyDescent="0.3">
      <c r="A420">
        <v>91090</v>
      </c>
      <c r="B420">
        <v>122</v>
      </c>
      <c r="C420" t="s">
        <v>552</v>
      </c>
      <c r="D420" s="441">
        <v>46174</v>
      </c>
      <c r="E420">
        <v>27406</v>
      </c>
      <c r="F420" t="s">
        <v>5899</v>
      </c>
      <c r="G420">
        <v>7409</v>
      </c>
      <c r="H420">
        <v>3</v>
      </c>
      <c r="I420" t="s">
        <v>5598</v>
      </c>
      <c r="J420" t="s">
        <v>4764</v>
      </c>
      <c r="K420" t="s">
        <v>465</v>
      </c>
      <c r="L420">
        <v>219</v>
      </c>
      <c r="M420" s="441">
        <v>46147</v>
      </c>
      <c r="N420">
        <v>219</v>
      </c>
      <c r="O420">
        <v>219</v>
      </c>
      <c r="P420">
        <v>657</v>
      </c>
    </row>
    <row r="421" spans="1:16" x14ac:dyDescent="0.3">
      <c r="A421">
        <v>91091</v>
      </c>
      <c r="B421">
        <v>122</v>
      </c>
      <c r="C421" t="s">
        <v>552</v>
      </c>
      <c r="D421" s="441">
        <v>46174</v>
      </c>
      <c r="E421">
        <v>18832</v>
      </c>
      <c r="F421" t="s">
        <v>5898</v>
      </c>
      <c r="G421">
        <v>2950</v>
      </c>
      <c r="H421">
        <v>15.8</v>
      </c>
      <c r="I421" t="s">
        <v>5598</v>
      </c>
      <c r="J421" t="s">
        <v>6085</v>
      </c>
      <c r="K421" t="s">
        <v>465</v>
      </c>
      <c r="L421">
        <v>39.9</v>
      </c>
      <c r="M421" s="441">
        <v>46168</v>
      </c>
      <c r="N421">
        <v>39.9</v>
      </c>
      <c r="O421">
        <v>39.9</v>
      </c>
      <c r="P421">
        <v>630.41999999999996</v>
      </c>
    </row>
    <row r="422" spans="1:16" x14ac:dyDescent="0.3">
      <c r="A422">
        <v>91092</v>
      </c>
      <c r="B422">
        <v>122</v>
      </c>
      <c r="C422" t="s">
        <v>552</v>
      </c>
      <c r="D422" s="441">
        <v>46174</v>
      </c>
      <c r="E422">
        <v>22139</v>
      </c>
      <c r="F422" t="s">
        <v>6019</v>
      </c>
      <c r="G422">
        <v>3580</v>
      </c>
      <c r="H422">
        <v>14</v>
      </c>
      <c r="I422" t="s">
        <v>5615</v>
      </c>
      <c r="J422" t="s">
        <v>4764</v>
      </c>
      <c r="K422" t="s">
        <v>465</v>
      </c>
      <c r="L422">
        <v>0</v>
      </c>
      <c r="N422">
        <v>0</v>
      </c>
      <c r="O422">
        <v>0</v>
      </c>
      <c r="P422">
        <v>630</v>
      </c>
    </row>
    <row r="423" spans="1:16" x14ac:dyDescent="0.3">
      <c r="A423">
        <v>91296</v>
      </c>
      <c r="B423">
        <v>122</v>
      </c>
      <c r="C423" t="s">
        <v>552</v>
      </c>
      <c r="D423" s="441">
        <v>46174</v>
      </c>
      <c r="E423">
        <v>25128</v>
      </c>
      <c r="F423" t="s">
        <v>5897</v>
      </c>
      <c r="G423">
        <v>5908</v>
      </c>
      <c r="H423">
        <v>15.5</v>
      </c>
      <c r="I423" t="s">
        <v>5598</v>
      </c>
      <c r="J423" t="s">
        <v>6085</v>
      </c>
      <c r="K423" t="s">
        <v>465</v>
      </c>
      <c r="L423">
        <v>39.9</v>
      </c>
      <c r="M423" s="441">
        <v>46168</v>
      </c>
      <c r="N423">
        <v>39.9</v>
      </c>
      <c r="O423">
        <v>39.9</v>
      </c>
      <c r="P423">
        <v>618.45000000000005</v>
      </c>
    </row>
    <row r="424" spans="1:16" x14ac:dyDescent="0.3">
      <c r="A424">
        <v>91093</v>
      </c>
      <c r="B424">
        <v>122</v>
      </c>
      <c r="C424" t="s">
        <v>552</v>
      </c>
      <c r="D424" s="441">
        <v>46174</v>
      </c>
      <c r="E424">
        <v>17594</v>
      </c>
      <c r="F424" t="s">
        <v>5878</v>
      </c>
      <c r="G424">
        <v>3932</v>
      </c>
      <c r="H424">
        <v>9</v>
      </c>
      <c r="I424" t="s">
        <v>5601</v>
      </c>
      <c r="J424" t="s">
        <v>4764</v>
      </c>
      <c r="K424" t="s">
        <v>465</v>
      </c>
      <c r="L424">
        <v>67.599999999999994</v>
      </c>
      <c r="M424" s="441">
        <v>46167</v>
      </c>
      <c r="N424">
        <v>67.599999999999994</v>
      </c>
      <c r="O424">
        <v>67.599999999999994</v>
      </c>
      <c r="P424">
        <v>608.4</v>
      </c>
    </row>
    <row r="425" spans="1:16" x14ac:dyDescent="0.3">
      <c r="A425">
        <v>91095</v>
      </c>
      <c r="B425">
        <v>122</v>
      </c>
      <c r="C425" t="s">
        <v>552</v>
      </c>
      <c r="D425" s="441">
        <v>46174</v>
      </c>
      <c r="E425">
        <v>17753</v>
      </c>
      <c r="F425" t="s">
        <v>5883</v>
      </c>
      <c r="G425">
        <v>3789</v>
      </c>
      <c r="H425">
        <v>4</v>
      </c>
      <c r="I425" t="s">
        <v>5601</v>
      </c>
      <c r="J425" t="s">
        <v>4764</v>
      </c>
      <c r="K425" t="s">
        <v>465</v>
      </c>
      <c r="L425">
        <v>0</v>
      </c>
      <c r="N425">
        <v>0</v>
      </c>
      <c r="O425">
        <v>152.1</v>
      </c>
      <c r="P425">
        <v>582.4</v>
      </c>
    </row>
    <row r="426" spans="1:16" x14ac:dyDescent="0.3">
      <c r="A426">
        <v>91097</v>
      </c>
      <c r="B426">
        <v>122</v>
      </c>
      <c r="C426" t="s">
        <v>552</v>
      </c>
      <c r="D426" s="441">
        <v>46174</v>
      </c>
      <c r="E426">
        <v>20861</v>
      </c>
      <c r="F426" t="s">
        <v>5854</v>
      </c>
      <c r="G426">
        <v>2045</v>
      </c>
      <c r="H426">
        <v>12</v>
      </c>
      <c r="I426" t="s">
        <v>5613</v>
      </c>
      <c r="J426" t="s">
        <v>6085</v>
      </c>
      <c r="K426" t="s">
        <v>465</v>
      </c>
      <c r="L426">
        <v>46.7</v>
      </c>
      <c r="M426" s="441">
        <v>46169</v>
      </c>
      <c r="N426">
        <v>46.7</v>
      </c>
      <c r="O426">
        <v>46.7</v>
      </c>
      <c r="P426">
        <v>560.4</v>
      </c>
    </row>
    <row r="427" spans="1:16" x14ac:dyDescent="0.3">
      <c r="A427">
        <v>91101</v>
      </c>
      <c r="B427">
        <v>122</v>
      </c>
      <c r="C427" t="s">
        <v>552</v>
      </c>
      <c r="D427" s="441">
        <v>46174</v>
      </c>
      <c r="E427">
        <v>20689</v>
      </c>
      <c r="F427" t="s">
        <v>5638</v>
      </c>
      <c r="G427">
        <v>2105</v>
      </c>
      <c r="H427">
        <v>17</v>
      </c>
      <c r="I427" t="s">
        <v>5613</v>
      </c>
      <c r="J427" t="s">
        <v>6085</v>
      </c>
      <c r="K427" t="s">
        <v>465</v>
      </c>
      <c r="L427">
        <v>32.75</v>
      </c>
      <c r="M427" s="441">
        <v>46167</v>
      </c>
      <c r="N427">
        <v>36.4</v>
      </c>
      <c r="O427">
        <v>32</v>
      </c>
      <c r="P427">
        <v>556.75</v>
      </c>
    </row>
    <row r="428" spans="1:16" x14ac:dyDescent="0.3">
      <c r="A428">
        <v>91098</v>
      </c>
      <c r="B428">
        <v>122</v>
      </c>
      <c r="C428" t="s">
        <v>552</v>
      </c>
      <c r="D428" s="441">
        <v>46174</v>
      </c>
      <c r="E428">
        <v>22721</v>
      </c>
      <c r="F428" t="s">
        <v>5710</v>
      </c>
      <c r="G428">
        <v>3033</v>
      </c>
      <c r="H428">
        <v>18.52</v>
      </c>
      <c r="I428" t="s">
        <v>5598</v>
      </c>
      <c r="J428" t="s">
        <v>6085</v>
      </c>
      <c r="K428" t="s">
        <v>465</v>
      </c>
      <c r="L428">
        <v>29.5</v>
      </c>
      <c r="M428" s="441">
        <v>46160</v>
      </c>
      <c r="N428">
        <v>29.5</v>
      </c>
      <c r="O428">
        <v>29.5</v>
      </c>
      <c r="P428">
        <v>546.34</v>
      </c>
    </row>
    <row r="429" spans="1:16" x14ac:dyDescent="0.3">
      <c r="A429">
        <v>91099</v>
      </c>
      <c r="B429">
        <v>122</v>
      </c>
      <c r="C429" t="s">
        <v>552</v>
      </c>
      <c r="D429" s="441">
        <v>46174</v>
      </c>
      <c r="E429">
        <v>25282</v>
      </c>
      <c r="F429" t="s">
        <v>5652</v>
      </c>
      <c r="G429">
        <v>5982</v>
      </c>
      <c r="H429">
        <v>14</v>
      </c>
      <c r="I429" t="s">
        <v>5598</v>
      </c>
      <c r="J429" t="s">
        <v>6085</v>
      </c>
      <c r="K429" t="s">
        <v>465</v>
      </c>
      <c r="L429">
        <v>0</v>
      </c>
      <c r="M429" s="441">
        <v>46136</v>
      </c>
      <c r="N429">
        <v>39</v>
      </c>
      <c r="O429">
        <v>45</v>
      </c>
      <c r="P429">
        <v>546</v>
      </c>
    </row>
    <row r="430" spans="1:16" x14ac:dyDescent="0.3">
      <c r="A430">
        <v>91096</v>
      </c>
      <c r="B430">
        <v>122</v>
      </c>
      <c r="C430" t="s">
        <v>552</v>
      </c>
      <c r="D430" s="441">
        <v>46174</v>
      </c>
      <c r="E430">
        <v>18545</v>
      </c>
      <c r="F430" t="s">
        <v>5727</v>
      </c>
      <c r="G430">
        <v>3134</v>
      </c>
      <c r="H430">
        <v>12.4</v>
      </c>
      <c r="I430" t="s">
        <v>5601</v>
      </c>
      <c r="J430" t="s">
        <v>4764</v>
      </c>
      <c r="K430" t="s">
        <v>465</v>
      </c>
      <c r="L430">
        <v>43.99</v>
      </c>
      <c r="M430" s="441">
        <v>46146</v>
      </c>
      <c r="N430">
        <v>43.99</v>
      </c>
      <c r="O430">
        <v>44.5</v>
      </c>
      <c r="P430">
        <v>545.48</v>
      </c>
    </row>
    <row r="431" spans="1:16" x14ac:dyDescent="0.3">
      <c r="A431">
        <v>91100</v>
      </c>
      <c r="B431">
        <v>122</v>
      </c>
      <c r="C431" t="s">
        <v>552</v>
      </c>
      <c r="D431" s="441">
        <v>46174</v>
      </c>
      <c r="E431">
        <v>18268</v>
      </c>
      <c r="F431" t="s">
        <v>5766</v>
      </c>
      <c r="G431">
        <v>3362</v>
      </c>
      <c r="H431">
        <v>8.43</v>
      </c>
      <c r="I431" t="s">
        <v>5601</v>
      </c>
      <c r="J431" t="s">
        <v>4764</v>
      </c>
      <c r="K431" t="s">
        <v>465</v>
      </c>
      <c r="L431">
        <v>0</v>
      </c>
      <c r="M431" s="441">
        <v>45978</v>
      </c>
      <c r="N431">
        <v>63.08</v>
      </c>
      <c r="O431">
        <v>67</v>
      </c>
      <c r="P431">
        <v>531.76</v>
      </c>
    </row>
    <row r="432" spans="1:16" x14ac:dyDescent="0.3">
      <c r="A432">
        <v>91102</v>
      </c>
      <c r="B432">
        <v>122</v>
      </c>
      <c r="C432" t="s">
        <v>552</v>
      </c>
      <c r="D432" s="441">
        <v>46174</v>
      </c>
      <c r="E432">
        <v>18537</v>
      </c>
      <c r="F432" t="s">
        <v>5731</v>
      </c>
      <c r="G432">
        <v>3140</v>
      </c>
      <c r="H432">
        <v>6.46</v>
      </c>
      <c r="I432" t="s">
        <v>5601</v>
      </c>
      <c r="J432" t="s">
        <v>4764</v>
      </c>
      <c r="K432" t="s">
        <v>465</v>
      </c>
      <c r="L432">
        <v>0</v>
      </c>
      <c r="M432" s="441">
        <v>46098</v>
      </c>
      <c r="N432">
        <v>80</v>
      </c>
      <c r="O432">
        <v>112.9</v>
      </c>
      <c r="P432">
        <v>516.79999999999995</v>
      </c>
    </row>
    <row r="433" spans="1:16" x14ac:dyDescent="0.3">
      <c r="A433">
        <v>91103</v>
      </c>
      <c r="B433">
        <v>122</v>
      </c>
      <c r="C433" t="s">
        <v>552</v>
      </c>
      <c r="D433" s="441">
        <v>46174</v>
      </c>
      <c r="E433">
        <v>18237</v>
      </c>
      <c r="F433" t="s">
        <v>5773</v>
      </c>
      <c r="G433">
        <v>3391</v>
      </c>
      <c r="H433">
        <v>2.23</v>
      </c>
      <c r="I433" t="s">
        <v>5601</v>
      </c>
      <c r="J433" t="s">
        <v>4764</v>
      </c>
      <c r="K433" t="s">
        <v>465</v>
      </c>
      <c r="L433">
        <v>0</v>
      </c>
      <c r="M433" s="441">
        <v>45569</v>
      </c>
      <c r="N433">
        <v>228.98</v>
      </c>
      <c r="O433">
        <v>228.98</v>
      </c>
      <c r="P433">
        <v>510.63</v>
      </c>
    </row>
    <row r="434" spans="1:16" x14ac:dyDescent="0.3">
      <c r="A434">
        <v>91094</v>
      </c>
      <c r="B434">
        <v>122</v>
      </c>
      <c r="C434" t="s">
        <v>552</v>
      </c>
      <c r="D434" s="441">
        <v>46174</v>
      </c>
      <c r="E434">
        <v>18382</v>
      </c>
      <c r="F434" t="s">
        <v>5738</v>
      </c>
      <c r="G434">
        <v>3257</v>
      </c>
      <c r="H434">
        <v>8.4700000000000006</v>
      </c>
      <c r="I434" t="s">
        <v>5601</v>
      </c>
      <c r="J434" t="s">
        <v>4764</v>
      </c>
      <c r="K434" t="s">
        <v>465</v>
      </c>
      <c r="L434">
        <v>57.77</v>
      </c>
      <c r="M434" s="441">
        <v>46168</v>
      </c>
      <c r="N434">
        <v>55</v>
      </c>
      <c r="O434">
        <v>55</v>
      </c>
      <c r="P434">
        <v>489.31</v>
      </c>
    </row>
    <row r="435" spans="1:16" x14ac:dyDescent="0.3">
      <c r="A435">
        <v>91104</v>
      </c>
      <c r="B435">
        <v>122</v>
      </c>
      <c r="C435" t="s">
        <v>552</v>
      </c>
      <c r="D435" s="441">
        <v>46174</v>
      </c>
      <c r="E435">
        <v>18235</v>
      </c>
      <c r="F435" t="s">
        <v>5774</v>
      </c>
      <c r="G435">
        <v>3393</v>
      </c>
      <c r="H435">
        <v>2.98</v>
      </c>
      <c r="I435" t="s">
        <v>5613</v>
      </c>
      <c r="J435" t="s">
        <v>4764</v>
      </c>
      <c r="K435" t="s">
        <v>465</v>
      </c>
      <c r="L435">
        <v>0</v>
      </c>
      <c r="N435">
        <v>0</v>
      </c>
      <c r="O435">
        <v>0</v>
      </c>
      <c r="P435">
        <v>476.71</v>
      </c>
    </row>
    <row r="436" spans="1:16" x14ac:dyDescent="0.3">
      <c r="A436">
        <v>91105</v>
      </c>
      <c r="B436">
        <v>122</v>
      </c>
      <c r="C436" t="s">
        <v>552</v>
      </c>
      <c r="D436" s="441">
        <v>46174</v>
      </c>
      <c r="E436">
        <v>18113</v>
      </c>
      <c r="F436" t="s">
        <v>5806</v>
      </c>
      <c r="G436">
        <v>3499</v>
      </c>
      <c r="H436">
        <v>1</v>
      </c>
      <c r="I436" t="s">
        <v>5601</v>
      </c>
      <c r="J436" t="s">
        <v>4764</v>
      </c>
      <c r="K436" t="s">
        <v>465</v>
      </c>
      <c r="L436">
        <v>0</v>
      </c>
      <c r="M436" s="441">
        <v>46072</v>
      </c>
      <c r="N436">
        <v>472.8</v>
      </c>
      <c r="O436">
        <v>489.9</v>
      </c>
      <c r="P436">
        <v>472.8</v>
      </c>
    </row>
    <row r="437" spans="1:16" x14ac:dyDescent="0.3">
      <c r="A437">
        <v>91106</v>
      </c>
      <c r="B437">
        <v>122</v>
      </c>
      <c r="C437" t="s">
        <v>552</v>
      </c>
      <c r="D437" s="441">
        <v>46174</v>
      </c>
      <c r="E437">
        <v>21010</v>
      </c>
      <c r="F437" t="s">
        <v>5674</v>
      </c>
      <c r="G437">
        <v>2006</v>
      </c>
      <c r="H437">
        <v>39</v>
      </c>
      <c r="I437" t="s">
        <v>5668</v>
      </c>
      <c r="J437" t="s">
        <v>6085</v>
      </c>
      <c r="K437" t="s">
        <v>465</v>
      </c>
      <c r="L437">
        <v>11.79</v>
      </c>
      <c r="M437" s="441">
        <v>46168</v>
      </c>
      <c r="N437">
        <v>11.8</v>
      </c>
      <c r="O437">
        <v>11.8</v>
      </c>
      <c r="P437">
        <v>459.81</v>
      </c>
    </row>
    <row r="438" spans="1:16" x14ac:dyDescent="0.3">
      <c r="A438">
        <v>91109</v>
      </c>
      <c r="B438">
        <v>122</v>
      </c>
      <c r="C438" t="s">
        <v>552</v>
      </c>
      <c r="D438" s="441">
        <v>46174</v>
      </c>
      <c r="E438">
        <v>20645</v>
      </c>
      <c r="F438" t="s">
        <v>5664</v>
      </c>
      <c r="G438">
        <v>2113</v>
      </c>
      <c r="H438">
        <v>20</v>
      </c>
      <c r="I438" t="s">
        <v>5615</v>
      </c>
      <c r="J438" t="s">
        <v>6085</v>
      </c>
      <c r="K438" t="s">
        <v>465</v>
      </c>
      <c r="L438">
        <v>22.84</v>
      </c>
      <c r="M438" s="441">
        <v>46169</v>
      </c>
      <c r="N438">
        <v>22.7</v>
      </c>
      <c r="O438">
        <v>22.7</v>
      </c>
      <c r="P438">
        <v>456.8</v>
      </c>
    </row>
    <row r="439" spans="1:16" x14ac:dyDescent="0.3">
      <c r="A439">
        <v>91107</v>
      </c>
      <c r="B439">
        <v>122</v>
      </c>
      <c r="C439" t="s">
        <v>552</v>
      </c>
      <c r="D439" s="441">
        <v>46174</v>
      </c>
      <c r="E439">
        <v>21159</v>
      </c>
      <c r="F439" t="s">
        <v>5836</v>
      </c>
      <c r="G439">
        <v>1946</v>
      </c>
      <c r="H439">
        <v>3</v>
      </c>
      <c r="I439" t="s">
        <v>5625</v>
      </c>
      <c r="J439" t="s">
        <v>6085</v>
      </c>
      <c r="K439" t="s">
        <v>465</v>
      </c>
      <c r="L439">
        <v>152</v>
      </c>
      <c r="M439" s="441">
        <v>46160</v>
      </c>
      <c r="N439">
        <v>152</v>
      </c>
      <c r="O439">
        <v>152</v>
      </c>
      <c r="P439">
        <v>456</v>
      </c>
    </row>
    <row r="440" spans="1:16" x14ac:dyDescent="0.3">
      <c r="A440">
        <v>91110</v>
      </c>
      <c r="B440">
        <v>122</v>
      </c>
      <c r="C440" t="s">
        <v>552</v>
      </c>
      <c r="D440" s="441">
        <v>46174</v>
      </c>
      <c r="E440">
        <v>18284</v>
      </c>
      <c r="F440" t="s">
        <v>5757</v>
      </c>
      <c r="G440">
        <v>3344</v>
      </c>
      <c r="H440">
        <v>4.1500000000000004</v>
      </c>
      <c r="I440" t="s">
        <v>5601</v>
      </c>
      <c r="J440" t="s">
        <v>4764</v>
      </c>
      <c r="K440" t="s">
        <v>465</v>
      </c>
      <c r="L440">
        <v>0</v>
      </c>
      <c r="M440" s="441">
        <v>46035</v>
      </c>
      <c r="N440">
        <v>107.26</v>
      </c>
      <c r="O440">
        <v>107</v>
      </c>
      <c r="P440">
        <v>445.13</v>
      </c>
    </row>
    <row r="441" spans="1:16" x14ac:dyDescent="0.3">
      <c r="A441">
        <v>91112</v>
      </c>
      <c r="B441">
        <v>122</v>
      </c>
      <c r="C441" t="s">
        <v>552</v>
      </c>
      <c r="D441" s="441">
        <v>46174</v>
      </c>
      <c r="E441">
        <v>20715</v>
      </c>
      <c r="F441" t="s">
        <v>5614</v>
      </c>
      <c r="G441">
        <v>2098</v>
      </c>
      <c r="H441">
        <v>1</v>
      </c>
      <c r="I441" t="s">
        <v>5615</v>
      </c>
      <c r="J441" t="s">
        <v>6085</v>
      </c>
      <c r="K441" t="s">
        <v>465</v>
      </c>
      <c r="L441">
        <v>442.9</v>
      </c>
      <c r="M441" s="441">
        <v>46161</v>
      </c>
      <c r="N441">
        <v>442.9</v>
      </c>
      <c r="O441">
        <v>442.9</v>
      </c>
      <c r="P441">
        <v>442.9</v>
      </c>
    </row>
    <row r="442" spans="1:16" x14ac:dyDescent="0.3">
      <c r="A442">
        <v>91113</v>
      </c>
      <c r="B442">
        <v>122</v>
      </c>
      <c r="C442" t="s">
        <v>552</v>
      </c>
      <c r="D442" s="441">
        <v>46174</v>
      </c>
      <c r="E442">
        <v>18272</v>
      </c>
      <c r="F442" t="s">
        <v>5765</v>
      </c>
      <c r="G442">
        <v>3358</v>
      </c>
      <c r="H442">
        <v>12.13</v>
      </c>
      <c r="I442" t="s">
        <v>5601</v>
      </c>
      <c r="J442" t="s">
        <v>4764</v>
      </c>
      <c r="K442" t="s">
        <v>465</v>
      </c>
      <c r="L442">
        <v>36.44</v>
      </c>
      <c r="M442" s="441">
        <v>46169</v>
      </c>
      <c r="N442">
        <v>36.44</v>
      </c>
      <c r="O442">
        <v>36.44</v>
      </c>
      <c r="P442">
        <v>442.02</v>
      </c>
    </row>
    <row r="443" spans="1:16" x14ac:dyDescent="0.3">
      <c r="A443">
        <v>91111</v>
      </c>
      <c r="B443">
        <v>122</v>
      </c>
      <c r="C443" t="s">
        <v>552</v>
      </c>
      <c r="D443" s="441">
        <v>46174</v>
      </c>
      <c r="E443">
        <v>25562</v>
      </c>
      <c r="F443" t="s">
        <v>5719</v>
      </c>
      <c r="G443">
        <v>6169</v>
      </c>
      <c r="H443">
        <v>3</v>
      </c>
      <c r="I443" t="s">
        <v>5605</v>
      </c>
      <c r="J443" t="s">
        <v>4764</v>
      </c>
      <c r="K443" t="s">
        <v>465</v>
      </c>
      <c r="L443">
        <v>0</v>
      </c>
      <c r="N443">
        <v>0</v>
      </c>
      <c r="O443">
        <v>146.80000000000001</v>
      </c>
      <c r="P443">
        <v>440.4</v>
      </c>
    </row>
    <row r="444" spans="1:16" x14ac:dyDescent="0.3">
      <c r="A444">
        <v>91120</v>
      </c>
      <c r="B444">
        <v>122</v>
      </c>
      <c r="C444" t="s">
        <v>552</v>
      </c>
      <c r="D444" s="441">
        <v>46174</v>
      </c>
      <c r="E444">
        <v>20421</v>
      </c>
      <c r="F444" t="s">
        <v>5637</v>
      </c>
      <c r="G444">
        <v>2187</v>
      </c>
      <c r="H444">
        <v>22</v>
      </c>
      <c r="I444" t="s">
        <v>5613</v>
      </c>
      <c r="J444" t="s">
        <v>6085</v>
      </c>
      <c r="K444" t="s">
        <v>465</v>
      </c>
      <c r="L444">
        <v>19.95</v>
      </c>
      <c r="M444" s="441">
        <v>46169</v>
      </c>
      <c r="N444">
        <v>17.8</v>
      </c>
      <c r="O444">
        <v>17.8</v>
      </c>
      <c r="P444">
        <v>438.9</v>
      </c>
    </row>
    <row r="445" spans="1:16" x14ac:dyDescent="0.3">
      <c r="A445">
        <v>91108</v>
      </c>
      <c r="B445">
        <v>122</v>
      </c>
      <c r="C445" t="s">
        <v>552</v>
      </c>
      <c r="D445" s="441">
        <v>46174</v>
      </c>
      <c r="E445">
        <v>26020</v>
      </c>
      <c r="F445" t="s">
        <v>5639</v>
      </c>
      <c r="G445">
        <v>2105</v>
      </c>
      <c r="H445">
        <v>31</v>
      </c>
      <c r="I445" t="s">
        <v>5613</v>
      </c>
      <c r="J445" t="s">
        <v>6085</v>
      </c>
      <c r="K445" t="s">
        <v>465</v>
      </c>
      <c r="L445">
        <v>13.95</v>
      </c>
      <c r="M445" s="441">
        <v>46162</v>
      </c>
      <c r="N445">
        <v>13.95</v>
      </c>
      <c r="O445">
        <v>13.95</v>
      </c>
      <c r="P445">
        <v>432.45</v>
      </c>
    </row>
    <row r="446" spans="1:16" x14ac:dyDescent="0.3">
      <c r="A446">
        <v>91114</v>
      </c>
      <c r="B446">
        <v>122</v>
      </c>
      <c r="C446" t="s">
        <v>552</v>
      </c>
      <c r="D446" s="441">
        <v>46174</v>
      </c>
      <c r="E446">
        <v>18129</v>
      </c>
      <c r="F446" t="s">
        <v>5800</v>
      </c>
      <c r="G446">
        <v>3486</v>
      </c>
      <c r="H446">
        <v>3.64</v>
      </c>
      <c r="I446" t="s">
        <v>5601</v>
      </c>
      <c r="J446" t="s">
        <v>4764</v>
      </c>
      <c r="K446" t="s">
        <v>465</v>
      </c>
      <c r="L446">
        <v>0</v>
      </c>
      <c r="M446" s="441">
        <v>46132</v>
      </c>
      <c r="N446">
        <v>114.66</v>
      </c>
      <c r="O446">
        <v>115.62</v>
      </c>
      <c r="P446">
        <v>417.36</v>
      </c>
    </row>
    <row r="447" spans="1:16" x14ac:dyDescent="0.3">
      <c r="A447">
        <v>91115</v>
      </c>
      <c r="B447">
        <v>122</v>
      </c>
      <c r="C447" t="s">
        <v>552</v>
      </c>
      <c r="D447" s="441">
        <v>46174</v>
      </c>
      <c r="E447">
        <v>20922</v>
      </c>
      <c r="F447" t="s">
        <v>5845</v>
      </c>
      <c r="G447">
        <v>2034</v>
      </c>
      <c r="H447">
        <v>7</v>
      </c>
      <c r="I447" t="s">
        <v>5605</v>
      </c>
      <c r="J447" t="s">
        <v>6085</v>
      </c>
      <c r="K447" t="s">
        <v>465</v>
      </c>
      <c r="L447">
        <v>0</v>
      </c>
      <c r="M447" s="441">
        <v>45881</v>
      </c>
      <c r="N447">
        <v>59.35</v>
      </c>
      <c r="O447">
        <v>59.35</v>
      </c>
      <c r="P447">
        <v>415.45</v>
      </c>
    </row>
    <row r="448" spans="1:16" x14ac:dyDescent="0.3">
      <c r="A448">
        <v>91116</v>
      </c>
      <c r="B448">
        <v>122</v>
      </c>
      <c r="C448" t="s">
        <v>552</v>
      </c>
      <c r="D448" s="441">
        <v>46174</v>
      </c>
      <c r="E448">
        <v>18313</v>
      </c>
      <c r="F448" t="s">
        <v>5755</v>
      </c>
      <c r="G448">
        <v>3320</v>
      </c>
      <c r="H448">
        <v>3.3</v>
      </c>
      <c r="I448" t="s">
        <v>5601</v>
      </c>
      <c r="J448" t="s">
        <v>4764</v>
      </c>
      <c r="K448" t="s">
        <v>465</v>
      </c>
      <c r="L448">
        <v>0</v>
      </c>
      <c r="M448" s="441">
        <v>46132</v>
      </c>
      <c r="N448">
        <v>124.67</v>
      </c>
      <c r="O448">
        <v>124.67</v>
      </c>
      <c r="P448">
        <v>411.41</v>
      </c>
    </row>
    <row r="449" spans="1:16" x14ac:dyDescent="0.3">
      <c r="A449">
        <v>91117</v>
      </c>
      <c r="B449">
        <v>122</v>
      </c>
      <c r="C449" t="s">
        <v>552</v>
      </c>
      <c r="D449" s="441">
        <v>46174</v>
      </c>
      <c r="E449">
        <v>18159</v>
      </c>
      <c r="F449" t="s">
        <v>5792</v>
      </c>
      <c r="G449">
        <v>3461</v>
      </c>
      <c r="H449">
        <v>2</v>
      </c>
      <c r="I449" t="s">
        <v>5601</v>
      </c>
      <c r="J449" t="s">
        <v>4764</v>
      </c>
      <c r="K449" t="s">
        <v>465</v>
      </c>
      <c r="L449">
        <v>0</v>
      </c>
      <c r="N449">
        <v>0</v>
      </c>
      <c r="O449">
        <v>0</v>
      </c>
      <c r="P449">
        <v>398.37</v>
      </c>
    </row>
    <row r="450" spans="1:16" x14ac:dyDescent="0.3">
      <c r="A450">
        <v>91118</v>
      </c>
      <c r="B450">
        <v>122</v>
      </c>
      <c r="C450" t="s">
        <v>552</v>
      </c>
      <c r="D450" s="441">
        <v>46174</v>
      </c>
      <c r="E450">
        <v>18185</v>
      </c>
      <c r="F450" t="s">
        <v>5786</v>
      </c>
      <c r="G450">
        <v>3438</v>
      </c>
      <c r="H450">
        <v>2</v>
      </c>
      <c r="I450" t="s">
        <v>5601</v>
      </c>
      <c r="J450" t="s">
        <v>4764</v>
      </c>
      <c r="K450" t="s">
        <v>465</v>
      </c>
      <c r="L450">
        <v>0</v>
      </c>
      <c r="N450">
        <v>0</v>
      </c>
      <c r="O450">
        <v>0</v>
      </c>
      <c r="P450">
        <v>395.22</v>
      </c>
    </row>
    <row r="451" spans="1:16" x14ac:dyDescent="0.3">
      <c r="A451">
        <v>91119</v>
      </c>
      <c r="B451">
        <v>122</v>
      </c>
      <c r="C451" t="s">
        <v>552</v>
      </c>
      <c r="D451" s="441">
        <v>46174</v>
      </c>
      <c r="E451">
        <v>18103</v>
      </c>
      <c r="F451" t="s">
        <v>5809</v>
      </c>
      <c r="G451">
        <v>3508</v>
      </c>
      <c r="H451">
        <v>2.69</v>
      </c>
      <c r="I451" t="s">
        <v>5601</v>
      </c>
      <c r="J451" t="s">
        <v>4764</v>
      </c>
      <c r="K451" t="s">
        <v>465</v>
      </c>
      <c r="L451">
        <v>0</v>
      </c>
      <c r="M451" s="441">
        <v>46058</v>
      </c>
      <c r="N451">
        <v>146.28</v>
      </c>
      <c r="O451">
        <v>136.9</v>
      </c>
      <c r="P451">
        <v>393.49</v>
      </c>
    </row>
    <row r="452" spans="1:16" x14ac:dyDescent="0.3">
      <c r="A452">
        <v>91121</v>
      </c>
      <c r="B452">
        <v>122</v>
      </c>
      <c r="C452" t="s">
        <v>552</v>
      </c>
      <c r="D452" s="441">
        <v>46174</v>
      </c>
      <c r="E452">
        <v>20653</v>
      </c>
      <c r="F452" t="s">
        <v>5655</v>
      </c>
      <c r="G452">
        <v>2111</v>
      </c>
      <c r="H452">
        <v>15</v>
      </c>
      <c r="I452" t="s">
        <v>5613</v>
      </c>
      <c r="J452" t="s">
        <v>6085</v>
      </c>
      <c r="K452" t="s">
        <v>465</v>
      </c>
      <c r="L452">
        <v>25.96</v>
      </c>
      <c r="M452" s="441">
        <v>46160</v>
      </c>
      <c r="N452">
        <v>25.96</v>
      </c>
      <c r="O452">
        <v>25.96</v>
      </c>
      <c r="P452">
        <v>389.4</v>
      </c>
    </row>
    <row r="453" spans="1:16" x14ac:dyDescent="0.3">
      <c r="A453">
        <v>91322</v>
      </c>
      <c r="B453">
        <v>122</v>
      </c>
      <c r="C453" t="s">
        <v>552</v>
      </c>
      <c r="D453" s="441">
        <v>46174</v>
      </c>
      <c r="E453">
        <v>25645</v>
      </c>
      <c r="F453" t="s">
        <v>5912</v>
      </c>
      <c r="G453">
        <v>6208</v>
      </c>
      <c r="H453">
        <v>2</v>
      </c>
      <c r="I453" t="s">
        <v>5601</v>
      </c>
      <c r="J453" t="s">
        <v>4764</v>
      </c>
      <c r="K453" t="s">
        <v>465</v>
      </c>
      <c r="L453">
        <v>0</v>
      </c>
      <c r="N453">
        <v>0</v>
      </c>
      <c r="O453">
        <v>0</v>
      </c>
      <c r="P453">
        <v>389.04</v>
      </c>
    </row>
    <row r="454" spans="1:16" x14ac:dyDescent="0.3">
      <c r="A454">
        <v>91122</v>
      </c>
      <c r="B454">
        <v>122</v>
      </c>
      <c r="C454" t="s">
        <v>552</v>
      </c>
      <c r="D454" s="441">
        <v>46174</v>
      </c>
      <c r="E454">
        <v>22598</v>
      </c>
      <c r="F454" t="s">
        <v>5725</v>
      </c>
      <c r="G454">
        <v>3131</v>
      </c>
      <c r="H454">
        <v>3.63</v>
      </c>
      <c r="I454" t="s">
        <v>5601</v>
      </c>
      <c r="J454" t="s">
        <v>4764</v>
      </c>
      <c r="K454" t="s">
        <v>465</v>
      </c>
      <c r="L454">
        <v>0</v>
      </c>
      <c r="M454" s="441">
        <v>46132</v>
      </c>
      <c r="N454">
        <v>103.64</v>
      </c>
      <c r="O454">
        <v>103</v>
      </c>
      <c r="P454">
        <v>376.21</v>
      </c>
    </row>
    <row r="455" spans="1:16" x14ac:dyDescent="0.3">
      <c r="A455">
        <v>91127</v>
      </c>
      <c r="B455">
        <v>122</v>
      </c>
      <c r="C455" t="s">
        <v>552</v>
      </c>
      <c r="D455" s="441">
        <v>46174</v>
      </c>
      <c r="E455">
        <v>19439</v>
      </c>
      <c r="F455" t="s">
        <v>5691</v>
      </c>
      <c r="G455">
        <v>2756</v>
      </c>
      <c r="H455">
        <v>12</v>
      </c>
      <c r="I455" t="s">
        <v>5598</v>
      </c>
      <c r="J455" t="s">
        <v>6085</v>
      </c>
      <c r="K455" t="s">
        <v>465</v>
      </c>
      <c r="L455">
        <v>30.91</v>
      </c>
      <c r="M455" s="441">
        <v>46148</v>
      </c>
      <c r="N455">
        <v>30.91</v>
      </c>
      <c r="O455">
        <v>28.32</v>
      </c>
      <c r="P455">
        <v>370.92</v>
      </c>
    </row>
    <row r="456" spans="1:16" x14ac:dyDescent="0.3">
      <c r="A456">
        <v>91123</v>
      </c>
      <c r="B456">
        <v>122</v>
      </c>
      <c r="C456" t="s">
        <v>552</v>
      </c>
      <c r="D456" s="441">
        <v>46174</v>
      </c>
      <c r="E456">
        <v>20936</v>
      </c>
      <c r="F456" t="s">
        <v>5634</v>
      </c>
      <c r="G456">
        <v>2031</v>
      </c>
      <c r="H456">
        <v>1</v>
      </c>
      <c r="I456" t="s">
        <v>5613</v>
      </c>
      <c r="J456" t="s">
        <v>6085</v>
      </c>
      <c r="K456" t="s">
        <v>465</v>
      </c>
      <c r="L456">
        <v>0</v>
      </c>
      <c r="M456" s="441">
        <v>45951</v>
      </c>
      <c r="N456">
        <v>369.9</v>
      </c>
      <c r="O456">
        <v>329.6</v>
      </c>
      <c r="P456">
        <v>369.9</v>
      </c>
    </row>
    <row r="457" spans="1:16" x14ac:dyDescent="0.3">
      <c r="A457">
        <v>91126</v>
      </c>
      <c r="B457">
        <v>122</v>
      </c>
      <c r="C457" t="s">
        <v>552</v>
      </c>
      <c r="D457" s="441">
        <v>46174</v>
      </c>
      <c r="E457">
        <v>20358</v>
      </c>
      <c r="F457" t="s">
        <v>5648</v>
      </c>
      <c r="G457">
        <v>2200</v>
      </c>
      <c r="H457">
        <v>25</v>
      </c>
      <c r="I457" t="s">
        <v>5605</v>
      </c>
      <c r="J457" t="s">
        <v>6085</v>
      </c>
      <c r="K457" t="s">
        <v>465</v>
      </c>
      <c r="L457">
        <v>14.68</v>
      </c>
      <c r="M457" s="441">
        <v>46168</v>
      </c>
      <c r="N457">
        <v>14.96</v>
      </c>
      <c r="O457">
        <v>14.25</v>
      </c>
      <c r="P457">
        <v>367</v>
      </c>
    </row>
    <row r="458" spans="1:16" x14ac:dyDescent="0.3">
      <c r="A458">
        <v>91124</v>
      </c>
      <c r="B458">
        <v>122</v>
      </c>
      <c r="C458" t="s">
        <v>552</v>
      </c>
      <c r="D458" s="441">
        <v>46174</v>
      </c>
      <c r="E458">
        <v>21093</v>
      </c>
      <c r="F458" t="s">
        <v>5608</v>
      </c>
      <c r="G458">
        <v>1988</v>
      </c>
      <c r="H458">
        <v>82</v>
      </c>
      <c r="I458" t="s">
        <v>5598</v>
      </c>
      <c r="J458" t="s">
        <v>6085</v>
      </c>
      <c r="K458" t="s">
        <v>465</v>
      </c>
      <c r="L458">
        <v>4.3899999999999997</v>
      </c>
      <c r="M458" s="441">
        <v>46168</v>
      </c>
      <c r="N458">
        <v>4.3899999999999997</v>
      </c>
      <c r="O458">
        <v>4.3899999999999997</v>
      </c>
      <c r="P458">
        <v>359.98</v>
      </c>
    </row>
    <row r="459" spans="1:16" x14ac:dyDescent="0.3">
      <c r="A459">
        <v>91125</v>
      </c>
      <c r="B459">
        <v>122</v>
      </c>
      <c r="C459" t="s">
        <v>552</v>
      </c>
      <c r="D459" s="441">
        <v>46174</v>
      </c>
      <c r="E459">
        <v>25152</v>
      </c>
      <c r="F459" t="s">
        <v>5735</v>
      </c>
      <c r="G459">
        <v>5924</v>
      </c>
      <c r="H459">
        <v>5.53</v>
      </c>
      <c r="I459" t="s">
        <v>5601</v>
      </c>
      <c r="J459" t="s">
        <v>4764</v>
      </c>
      <c r="K459" t="s">
        <v>465</v>
      </c>
      <c r="L459">
        <v>0</v>
      </c>
      <c r="M459" s="441">
        <v>45860</v>
      </c>
      <c r="N459">
        <v>65</v>
      </c>
      <c r="O459">
        <v>65</v>
      </c>
      <c r="P459">
        <v>359.45</v>
      </c>
    </row>
    <row r="460" spans="1:16" x14ac:dyDescent="0.3">
      <c r="A460">
        <v>91320</v>
      </c>
      <c r="B460">
        <v>122</v>
      </c>
      <c r="C460" t="s">
        <v>552</v>
      </c>
      <c r="D460" s="441">
        <v>46174</v>
      </c>
      <c r="E460">
        <v>27830</v>
      </c>
      <c r="F460" t="s">
        <v>6033</v>
      </c>
      <c r="G460">
        <v>7795</v>
      </c>
      <c r="H460">
        <v>6</v>
      </c>
      <c r="I460" t="s">
        <v>5613</v>
      </c>
      <c r="J460" t="s">
        <v>4764</v>
      </c>
      <c r="K460" t="s">
        <v>465</v>
      </c>
      <c r="L460">
        <v>0</v>
      </c>
      <c r="M460" s="441">
        <v>45958</v>
      </c>
      <c r="N460">
        <v>0</v>
      </c>
      <c r="O460">
        <v>0</v>
      </c>
      <c r="P460">
        <v>354</v>
      </c>
    </row>
    <row r="461" spans="1:16" x14ac:dyDescent="0.3">
      <c r="A461">
        <v>91128</v>
      </c>
      <c r="B461">
        <v>122</v>
      </c>
      <c r="C461" t="s">
        <v>552</v>
      </c>
      <c r="D461" s="441">
        <v>46174</v>
      </c>
      <c r="E461">
        <v>17895</v>
      </c>
      <c r="F461" t="s">
        <v>5819</v>
      </c>
      <c r="G461">
        <v>3665</v>
      </c>
      <c r="H461">
        <v>15</v>
      </c>
      <c r="I461" t="s">
        <v>5605</v>
      </c>
      <c r="J461" t="s">
        <v>4764</v>
      </c>
      <c r="K461" t="s">
        <v>465</v>
      </c>
      <c r="L461">
        <v>23.06</v>
      </c>
      <c r="M461" s="441">
        <v>46168</v>
      </c>
      <c r="N461">
        <v>23.06</v>
      </c>
      <c r="O461">
        <v>28.52</v>
      </c>
      <c r="P461">
        <v>345.9</v>
      </c>
    </row>
    <row r="462" spans="1:16" x14ac:dyDescent="0.3">
      <c r="A462">
        <v>91129</v>
      </c>
      <c r="B462">
        <v>122</v>
      </c>
      <c r="C462" t="s">
        <v>552</v>
      </c>
      <c r="D462" s="441">
        <v>46174</v>
      </c>
      <c r="E462">
        <v>17886</v>
      </c>
      <c r="F462" t="s">
        <v>5820</v>
      </c>
      <c r="G462">
        <v>3670</v>
      </c>
      <c r="H462">
        <v>15</v>
      </c>
      <c r="I462" t="s">
        <v>5605</v>
      </c>
      <c r="J462" t="s">
        <v>4764</v>
      </c>
      <c r="K462" t="s">
        <v>465</v>
      </c>
      <c r="L462">
        <v>23.06</v>
      </c>
      <c r="M462" s="441">
        <v>46168</v>
      </c>
      <c r="N462">
        <v>23.06</v>
      </c>
      <c r="O462">
        <v>28.32</v>
      </c>
      <c r="P462">
        <v>345.9</v>
      </c>
    </row>
    <row r="463" spans="1:16" x14ac:dyDescent="0.3">
      <c r="A463">
        <v>91130</v>
      </c>
      <c r="B463">
        <v>122</v>
      </c>
      <c r="C463" t="s">
        <v>552</v>
      </c>
      <c r="D463" s="441">
        <v>46174</v>
      </c>
      <c r="E463">
        <v>19857</v>
      </c>
      <c r="F463" t="s">
        <v>5602</v>
      </c>
      <c r="G463">
        <v>2415</v>
      </c>
      <c r="H463">
        <v>7</v>
      </c>
      <c r="I463" t="s">
        <v>5598</v>
      </c>
      <c r="J463" t="s">
        <v>6085</v>
      </c>
      <c r="K463" t="s">
        <v>465</v>
      </c>
      <c r="L463">
        <v>0</v>
      </c>
      <c r="M463" s="441">
        <v>46136</v>
      </c>
      <c r="N463">
        <v>49</v>
      </c>
      <c r="O463">
        <v>60</v>
      </c>
      <c r="P463">
        <v>343</v>
      </c>
    </row>
    <row r="464" spans="1:16" x14ac:dyDescent="0.3">
      <c r="A464">
        <v>91131</v>
      </c>
      <c r="B464">
        <v>122</v>
      </c>
      <c r="C464" t="s">
        <v>552</v>
      </c>
      <c r="D464" s="441">
        <v>46174</v>
      </c>
      <c r="E464">
        <v>18275</v>
      </c>
      <c r="F464" t="s">
        <v>5764</v>
      </c>
      <c r="G464">
        <v>3355</v>
      </c>
      <c r="H464">
        <v>4.74</v>
      </c>
      <c r="I464" t="s">
        <v>5601</v>
      </c>
      <c r="J464" t="s">
        <v>4764</v>
      </c>
      <c r="K464" t="s">
        <v>465</v>
      </c>
      <c r="L464">
        <v>72.349999999999994</v>
      </c>
      <c r="M464" s="441">
        <v>46169</v>
      </c>
      <c r="N464">
        <v>72.349999999999994</v>
      </c>
      <c r="O464">
        <v>72.349999999999994</v>
      </c>
      <c r="P464">
        <v>342.94</v>
      </c>
    </row>
    <row r="465" spans="1:16" x14ac:dyDescent="0.3">
      <c r="A465">
        <v>91133</v>
      </c>
      <c r="B465">
        <v>122</v>
      </c>
      <c r="C465" t="s">
        <v>552</v>
      </c>
      <c r="D465" s="441">
        <v>46174</v>
      </c>
      <c r="E465">
        <v>18667</v>
      </c>
      <c r="F465" t="s">
        <v>5718</v>
      </c>
      <c r="G465">
        <v>3052</v>
      </c>
      <c r="H465">
        <v>17.059999999999999</v>
      </c>
      <c r="I465" t="s">
        <v>5598</v>
      </c>
      <c r="J465" t="s">
        <v>6085</v>
      </c>
      <c r="K465" t="s">
        <v>465</v>
      </c>
      <c r="L465">
        <v>19.989999999999998</v>
      </c>
      <c r="M465" s="441">
        <v>46169</v>
      </c>
      <c r="N465">
        <v>19.989999999999998</v>
      </c>
      <c r="O465">
        <v>19.989999999999998</v>
      </c>
      <c r="P465">
        <v>341.03</v>
      </c>
    </row>
    <row r="466" spans="1:16" x14ac:dyDescent="0.3">
      <c r="A466">
        <v>91132</v>
      </c>
      <c r="B466">
        <v>122</v>
      </c>
      <c r="C466" t="s">
        <v>552</v>
      </c>
      <c r="D466" s="441">
        <v>46174</v>
      </c>
      <c r="E466">
        <v>17800</v>
      </c>
      <c r="F466" t="s">
        <v>5824</v>
      </c>
      <c r="G466">
        <v>3745</v>
      </c>
      <c r="H466">
        <v>13</v>
      </c>
      <c r="I466" t="s">
        <v>5601</v>
      </c>
      <c r="J466" t="s">
        <v>4764</v>
      </c>
      <c r="K466" t="s">
        <v>465</v>
      </c>
      <c r="L466">
        <v>26.14</v>
      </c>
      <c r="M466" s="441">
        <v>46169</v>
      </c>
      <c r="N466">
        <v>25.92</v>
      </c>
      <c r="O466">
        <v>25.92</v>
      </c>
      <c r="P466">
        <v>339.82</v>
      </c>
    </row>
    <row r="467" spans="1:16" x14ac:dyDescent="0.3">
      <c r="A467">
        <v>91138</v>
      </c>
      <c r="B467">
        <v>122</v>
      </c>
      <c r="C467" t="s">
        <v>552</v>
      </c>
      <c r="D467" s="441">
        <v>46174</v>
      </c>
      <c r="E467">
        <v>19356</v>
      </c>
      <c r="F467" t="s">
        <v>5696</v>
      </c>
      <c r="G467">
        <v>2768</v>
      </c>
      <c r="H467">
        <v>6</v>
      </c>
      <c r="I467" t="s">
        <v>5598</v>
      </c>
      <c r="J467" t="s">
        <v>6085</v>
      </c>
      <c r="K467" t="s">
        <v>465</v>
      </c>
      <c r="L467">
        <v>55.21</v>
      </c>
      <c r="M467" s="441">
        <v>46161</v>
      </c>
      <c r="N467">
        <v>55.21</v>
      </c>
      <c r="O467">
        <v>55.21</v>
      </c>
      <c r="P467">
        <v>331.26</v>
      </c>
    </row>
    <row r="468" spans="1:16" x14ac:dyDescent="0.3">
      <c r="A468">
        <v>91134</v>
      </c>
      <c r="B468">
        <v>122</v>
      </c>
      <c r="C468" t="s">
        <v>552</v>
      </c>
      <c r="D468" s="441">
        <v>46174</v>
      </c>
      <c r="E468">
        <v>18296</v>
      </c>
      <c r="F468" t="s">
        <v>5761</v>
      </c>
      <c r="G468">
        <v>3333</v>
      </c>
      <c r="H468">
        <v>3.57</v>
      </c>
      <c r="I468" t="s">
        <v>5601</v>
      </c>
      <c r="J468" t="s">
        <v>4764</v>
      </c>
      <c r="K468" t="s">
        <v>465</v>
      </c>
      <c r="L468">
        <v>0</v>
      </c>
      <c r="M468" s="441">
        <v>45979</v>
      </c>
      <c r="N468">
        <v>90.08</v>
      </c>
      <c r="O468">
        <v>90.08</v>
      </c>
      <c r="P468">
        <v>321.58999999999997</v>
      </c>
    </row>
    <row r="469" spans="1:16" x14ac:dyDescent="0.3">
      <c r="A469">
        <v>91135</v>
      </c>
      <c r="B469">
        <v>122</v>
      </c>
      <c r="C469" t="s">
        <v>552</v>
      </c>
      <c r="D469" s="441">
        <v>46174</v>
      </c>
      <c r="E469">
        <v>18138</v>
      </c>
      <c r="F469" t="s">
        <v>5799</v>
      </c>
      <c r="G469">
        <v>3480</v>
      </c>
      <c r="H469">
        <v>0.59</v>
      </c>
      <c r="I469" t="s">
        <v>5601</v>
      </c>
      <c r="J469" t="s">
        <v>4764</v>
      </c>
      <c r="K469" t="s">
        <v>465</v>
      </c>
      <c r="L469">
        <v>0</v>
      </c>
      <c r="M469" s="441">
        <v>45811</v>
      </c>
      <c r="N469">
        <v>545.01</v>
      </c>
      <c r="O469">
        <v>545.01</v>
      </c>
      <c r="P469">
        <v>321.56</v>
      </c>
    </row>
    <row r="470" spans="1:16" x14ac:dyDescent="0.3">
      <c r="A470">
        <v>91136</v>
      </c>
      <c r="B470">
        <v>122</v>
      </c>
      <c r="C470" t="s">
        <v>552</v>
      </c>
      <c r="D470" s="441">
        <v>46174</v>
      </c>
      <c r="E470">
        <v>24704</v>
      </c>
      <c r="F470" t="s">
        <v>5872</v>
      </c>
      <c r="G470">
        <v>5722</v>
      </c>
      <c r="H470">
        <v>2</v>
      </c>
      <c r="I470" t="s">
        <v>5601</v>
      </c>
      <c r="J470" t="s">
        <v>4764</v>
      </c>
      <c r="K470" t="s">
        <v>465</v>
      </c>
      <c r="L470">
        <v>0</v>
      </c>
      <c r="M470" s="441">
        <v>45615</v>
      </c>
      <c r="N470">
        <v>159.9</v>
      </c>
      <c r="O470">
        <v>159.9</v>
      </c>
      <c r="P470">
        <v>319.8</v>
      </c>
    </row>
    <row r="471" spans="1:16" x14ac:dyDescent="0.3">
      <c r="A471">
        <v>91137</v>
      </c>
      <c r="B471">
        <v>122</v>
      </c>
      <c r="C471" t="s">
        <v>552</v>
      </c>
      <c r="D471" s="441">
        <v>46174</v>
      </c>
      <c r="E471">
        <v>18266</v>
      </c>
      <c r="F471" t="s">
        <v>5767</v>
      </c>
      <c r="G471">
        <v>3364</v>
      </c>
      <c r="H471">
        <v>2.2999999999999998</v>
      </c>
      <c r="I471" t="s">
        <v>5613</v>
      </c>
      <c r="J471" t="s">
        <v>4764</v>
      </c>
      <c r="K471" t="s">
        <v>465</v>
      </c>
      <c r="L471">
        <v>0</v>
      </c>
      <c r="M471" s="441">
        <v>46127</v>
      </c>
      <c r="N471">
        <v>137.02000000000001</v>
      </c>
      <c r="O471">
        <v>137.02000000000001</v>
      </c>
      <c r="P471">
        <v>315.14999999999998</v>
      </c>
    </row>
    <row r="472" spans="1:16" x14ac:dyDescent="0.3">
      <c r="A472">
        <v>91216</v>
      </c>
      <c r="B472">
        <v>122</v>
      </c>
      <c r="C472" t="s">
        <v>552</v>
      </c>
      <c r="D472" s="441">
        <v>46174</v>
      </c>
      <c r="E472">
        <v>19203</v>
      </c>
      <c r="F472" t="s">
        <v>5692</v>
      </c>
      <c r="G472">
        <v>2802</v>
      </c>
      <c r="H472">
        <v>30</v>
      </c>
      <c r="I472" t="s">
        <v>5613</v>
      </c>
      <c r="J472" t="s">
        <v>6085</v>
      </c>
      <c r="K472" t="s">
        <v>465</v>
      </c>
      <c r="L472">
        <v>10.4</v>
      </c>
      <c r="M472" s="441">
        <v>46162</v>
      </c>
      <c r="N472">
        <v>104</v>
      </c>
      <c r="O472">
        <v>7.7</v>
      </c>
      <c r="P472">
        <v>312</v>
      </c>
    </row>
    <row r="473" spans="1:16" x14ac:dyDescent="0.3">
      <c r="A473">
        <v>91139</v>
      </c>
      <c r="B473">
        <v>122</v>
      </c>
      <c r="C473" t="s">
        <v>552</v>
      </c>
      <c r="D473" s="441">
        <v>46174</v>
      </c>
      <c r="E473">
        <v>20752</v>
      </c>
      <c r="F473" t="s">
        <v>5624</v>
      </c>
      <c r="G473">
        <v>2088</v>
      </c>
      <c r="H473">
        <v>3</v>
      </c>
      <c r="I473" t="s">
        <v>5625</v>
      </c>
      <c r="J473" t="s">
        <v>6085</v>
      </c>
      <c r="K473" t="s">
        <v>465</v>
      </c>
      <c r="L473">
        <v>0</v>
      </c>
      <c r="M473" s="441">
        <v>46111</v>
      </c>
      <c r="N473">
        <v>102.8</v>
      </c>
      <c r="O473">
        <v>112.52</v>
      </c>
      <c r="P473">
        <v>308.39999999999998</v>
      </c>
    </row>
    <row r="474" spans="1:16" x14ac:dyDescent="0.3">
      <c r="A474">
        <v>91144</v>
      </c>
      <c r="B474">
        <v>122</v>
      </c>
      <c r="C474" t="s">
        <v>552</v>
      </c>
      <c r="D474" s="441">
        <v>46174</v>
      </c>
      <c r="E474">
        <v>19339</v>
      </c>
      <c r="F474" t="s">
        <v>5987</v>
      </c>
      <c r="G474">
        <v>2771</v>
      </c>
      <c r="H474">
        <v>4</v>
      </c>
      <c r="I474" t="s">
        <v>5598</v>
      </c>
      <c r="J474" t="s">
        <v>6085</v>
      </c>
      <c r="K474" t="s">
        <v>465</v>
      </c>
      <c r="L474">
        <v>73.900000000000006</v>
      </c>
      <c r="M474" s="441">
        <v>46148</v>
      </c>
      <c r="N474">
        <v>73.900000000000006</v>
      </c>
      <c r="O474">
        <v>73.900000000000006</v>
      </c>
      <c r="P474">
        <v>295.60000000000002</v>
      </c>
    </row>
    <row r="475" spans="1:16" x14ac:dyDescent="0.3">
      <c r="A475">
        <v>91140</v>
      </c>
      <c r="B475">
        <v>122</v>
      </c>
      <c r="C475" t="s">
        <v>552</v>
      </c>
      <c r="D475" s="441">
        <v>46174</v>
      </c>
      <c r="E475">
        <v>24833</v>
      </c>
      <c r="F475" t="s">
        <v>5707</v>
      </c>
      <c r="G475">
        <v>2845</v>
      </c>
      <c r="H475">
        <v>6</v>
      </c>
      <c r="I475" t="s">
        <v>5703</v>
      </c>
      <c r="J475" t="s">
        <v>6085</v>
      </c>
      <c r="K475" t="s">
        <v>465</v>
      </c>
      <c r="L475">
        <v>49.11</v>
      </c>
      <c r="M475" s="441">
        <v>46167</v>
      </c>
      <c r="N475">
        <v>47.75</v>
      </c>
      <c r="O475">
        <v>47.75</v>
      </c>
      <c r="P475">
        <v>294.66000000000003</v>
      </c>
    </row>
    <row r="476" spans="1:16" x14ac:dyDescent="0.3">
      <c r="A476">
        <v>91141</v>
      </c>
      <c r="B476">
        <v>122</v>
      </c>
      <c r="C476" t="s">
        <v>552</v>
      </c>
      <c r="D476" s="441">
        <v>46174</v>
      </c>
      <c r="E476">
        <v>21073</v>
      </c>
      <c r="F476" t="s">
        <v>5628</v>
      </c>
      <c r="G476">
        <v>1994</v>
      </c>
      <c r="H476">
        <v>6</v>
      </c>
      <c r="I476" t="s">
        <v>5613</v>
      </c>
      <c r="J476" t="s">
        <v>6085</v>
      </c>
      <c r="K476" t="s">
        <v>465</v>
      </c>
      <c r="L476">
        <v>48.9</v>
      </c>
      <c r="M476" s="441">
        <v>46162</v>
      </c>
      <c r="N476">
        <v>48.9</v>
      </c>
      <c r="O476">
        <v>48.9</v>
      </c>
      <c r="P476">
        <v>293.39999999999998</v>
      </c>
    </row>
    <row r="477" spans="1:16" x14ac:dyDescent="0.3">
      <c r="A477">
        <v>91142</v>
      </c>
      <c r="B477">
        <v>122</v>
      </c>
      <c r="C477" t="s">
        <v>552</v>
      </c>
      <c r="D477" s="441">
        <v>46174</v>
      </c>
      <c r="E477">
        <v>25478</v>
      </c>
      <c r="F477" t="s">
        <v>5656</v>
      </c>
      <c r="G477">
        <v>6129</v>
      </c>
      <c r="H477">
        <v>30</v>
      </c>
      <c r="I477" t="s">
        <v>5613</v>
      </c>
      <c r="J477" t="s">
        <v>6085</v>
      </c>
      <c r="K477" t="s">
        <v>465</v>
      </c>
      <c r="L477">
        <v>9.75</v>
      </c>
      <c r="M477" s="441">
        <v>46161</v>
      </c>
      <c r="N477">
        <v>9.75</v>
      </c>
      <c r="O477">
        <v>9.75</v>
      </c>
      <c r="P477">
        <v>292.5</v>
      </c>
    </row>
    <row r="478" spans="1:16" x14ac:dyDescent="0.3">
      <c r="A478">
        <v>91143</v>
      </c>
      <c r="B478">
        <v>122</v>
      </c>
      <c r="C478" t="s">
        <v>552</v>
      </c>
      <c r="D478" s="441">
        <v>46174</v>
      </c>
      <c r="E478">
        <v>24712</v>
      </c>
      <c r="F478" t="s">
        <v>5837</v>
      </c>
      <c r="G478">
        <v>5726</v>
      </c>
      <c r="H478">
        <v>2</v>
      </c>
      <c r="I478" t="s">
        <v>5601</v>
      </c>
      <c r="J478" t="s">
        <v>6085</v>
      </c>
      <c r="K478" t="s">
        <v>465</v>
      </c>
      <c r="L478">
        <v>0</v>
      </c>
      <c r="M478" s="441">
        <v>45728</v>
      </c>
      <c r="N478">
        <v>145.6</v>
      </c>
      <c r="O478">
        <v>145.6</v>
      </c>
      <c r="P478">
        <v>291.2</v>
      </c>
    </row>
    <row r="479" spans="1:16" x14ac:dyDescent="0.3">
      <c r="A479">
        <v>91145</v>
      </c>
      <c r="B479">
        <v>122</v>
      </c>
      <c r="C479" t="s">
        <v>552</v>
      </c>
      <c r="D479" s="441">
        <v>46174</v>
      </c>
      <c r="E479">
        <v>20349</v>
      </c>
      <c r="F479" t="s">
        <v>5679</v>
      </c>
      <c r="G479">
        <v>2205</v>
      </c>
      <c r="H479">
        <v>21</v>
      </c>
      <c r="I479" t="s">
        <v>5605</v>
      </c>
      <c r="J479" t="s">
        <v>6085</v>
      </c>
      <c r="K479" t="s">
        <v>465</v>
      </c>
      <c r="L479">
        <v>13.16</v>
      </c>
      <c r="M479" s="441">
        <v>46168</v>
      </c>
      <c r="N479">
        <v>13.16</v>
      </c>
      <c r="O479">
        <v>13.16</v>
      </c>
      <c r="P479">
        <v>276.36</v>
      </c>
    </row>
    <row r="480" spans="1:16" x14ac:dyDescent="0.3">
      <c r="A480">
        <v>91146</v>
      </c>
      <c r="B480">
        <v>122</v>
      </c>
      <c r="C480" t="s">
        <v>552</v>
      </c>
      <c r="D480" s="441">
        <v>46174</v>
      </c>
      <c r="E480">
        <v>17903</v>
      </c>
      <c r="F480" t="s">
        <v>5818</v>
      </c>
      <c r="G480">
        <v>3658</v>
      </c>
      <c r="H480">
        <v>13.83</v>
      </c>
      <c r="I480" t="s">
        <v>5605</v>
      </c>
      <c r="J480" t="s">
        <v>4764</v>
      </c>
      <c r="K480" t="s">
        <v>465</v>
      </c>
      <c r="L480">
        <v>19.97</v>
      </c>
      <c r="M480" s="441">
        <v>46168</v>
      </c>
      <c r="N480">
        <v>19.97</v>
      </c>
      <c r="O480">
        <v>25.53</v>
      </c>
      <c r="P480">
        <v>276.19</v>
      </c>
    </row>
    <row r="481" spans="1:16" x14ac:dyDescent="0.3">
      <c r="A481">
        <v>91147</v>
      </c>
      <c r="B481">
        <v>122</v>
      </c>
      <c r="C481" t="s">
        <v>552</v>
      </c>
      <c r="D481" s="441">
        <v>46174</v>
      </c>
      <c r="E481">
        <v>18366</v>
      </c>
      <c r="F481" t="s">
        <v>5742</v>
      </c>
      <c r="G481">
        <v>3272</v>
      </c>
      <c r="H481">
        <v>2.25</v>
      </c>
      <c r="I481" t="s">
        <v>5613</v>
      </c>
      <c r="J481" t="s">
        <v>4764</v>
      </c>
      <c r="K481" t="s">
        <v>465</v>
      </c>
      <c r="L481">
        <v>0</v>
      </c>
      <c r="N481">
        <v>0</v>
      </c>
      <c r="O481">
        <v>0</v>
      </c>
      <c r="P481">
        <v>270</v>
      </c>
    </row>
    <row r="482" spans="1:16" x14ac:dyDescent="0.3">
      <c r="A482">
        <v>91149</v>
      </c>
      <c r="B482">
        <v>122</v>
      </c>
      <c r="C482" t="s">
        <v>552</v>
      </c>
      <c r="D482" s="441">
        <v>46174</v>
      </c>
      <c r="E482">
        <v>17716</v>
      </c>
      <c r="F482" t="s">
        <v>5830</v>
      </c>
      <c r="G482">
        <v>3822</v>
      </c>
      <c r="H482">
        <v>10</v>
      </c>
      <c r="I482" t="s">
        <v>5601</v>
      </c>
      <c r="J482" t="s">
        <v>4764</v>
      </c>
      <c r="K482" t="s">
        <v>465</v>
      </c>
      <c r="L482">
        <v>26.5</v>
      </c>
      <c r="M482" s="441">
        <v>46168</v>
      </c>
      <c r="N482">
        <v>26.5</v>
      </c>
      <c r="O482">
        <v>26.5</v>
      </c>
      <c r="P482">
        <v>265</v>
      </c>
    </row>
    <row r="483" spans="1:16" x14ac:dyDescent="0.3">
      <c r="A483">
        <v>91150</v>
      </c>
      <c r="B483">
        <v>122</v>
      </c>
      <c r="C483" t="s">
        <v>552</v>
      </c>
      <c r="D483" s="441">
        <v>46174</v>
      </c>
      <c r="E483">
        <v>18218</v>
      </c>
      <c r="F483" t="s">
        <v>5779</v>
      </c>
      <c r="G483">
        <v>3410</v>
      </c>
      <c r="H483">
        <v>10</v>
      </c>
      <c r="I483" t="s">
        <v>5601</v>
      </c>
      <c r="J483" t="s">
        <v>4764</v>
      </c>
      <c r="K483" t="s">
        <v>465</v>
      </c>
      <c r="L483">
        <v>0</v>
      </c>
      <c r="M483" s="441">
        <v>46132</v>
      </c>
      <c r="N483">
        <v>26</v>
      </c>
      <c r="O483">
        <v>29.9</v>
      </c>
      <c r="P483">
        <v>260</v>
      </c>
    </row>
    <row r="484" spans="1:16" x14ac:dyDescent="0.3">
      <c r="A484">
        <v>91151</v>
      </c>
      <c r="B484">
        <v>122</v>
      </c>
      <c r="C484" t="s">
        <v>552</v>
      </c>
      <c r="D484" s="441">
        <v>46174</v>
      </c>
      <c r="E484">
        <v>18310</v>
      </c>
      <c r="F484" t="s">
        <v>5756</v>
      </c>
      <c r="G484">
        <v>3323</v>
      </c>
      <c r="H484">
        <v>2.85</v>
      </c>
      <c r="I484" t="s">
        <v>5613</v>
      </c>
      <c r="J484" t="s">
        <v>4764</v>
      </c>
      <c r="K484" t="s">
        <v>465</v>
      </c>
      <c r="L484">
        <v>0</v>
      </c>
      <c r="N484">
        <v>0</v>
      </c>
      <c r="O484">
        <v>0</v>
      </c>
      <c r="P484">
        <v>256.5</v>
      </c>
    </row>
    <row r="485" spans="1:16" x14ac:dyDescent="0.3">
      <c r="A485">
        <v>91152</v>
      </c>
      <c r="B485">
        <v>122</v>
      </c>
      <c r="C485" t="s">
        <v>552</v>
      </c>
      <c r="D485" s="441">
        <v>46174</v>
      </c>
      <c r="E485">
        <v>18391</v>
      </c>
      <c r="F485" t="s">
        <v>5873</v>
      </c>
      <c r="G485">
        <v>3249</v>
      </c>
      <c r="H485">
        <v>5.12</v>
      </c>
      <c r="I485" t="s">
        <v>5613</v>
      </c>
      <c r="J485" t="s">
        <v>4764</v>
      </c>
      <c r="K485" t="s">
        <v>465</v>
      </c>
      <c r="L485">
        <v>0</v>
      </c>
      <c r="N485">
        <v>0</v>
      </c>
      <c r="O485">
        <v>0</v>
      </c>
      <c r="P485">
        <v>256</v>
      </c>
    </row>
    <row r="486" spans="1:16" x14ac:dyDescent="0.3">
      <c r="A486">
        <v>91153</v>
      </c>
      <c r="B486">
        <v>122</v>
      </c>
      <c r="C486" t="s">
        <v>552</v>
      </c>
      <c r="D486" s="441">
        <v>46174</v>
      </c>
      <c r="E486">
        <v>18540</v>
      </c>
      <c r="F486" t="s">
        <v>5730</v>
      </c>
      <c r="G486">
        <v>3138</v>
      </c>
      <c r="H486">
        <v>2.4900000000000002</v>
      </c>
      <c r="I486" t="s">
        <v>5601</v>
      </c>
      <c r="J486" t="s">
        <v>4764</v>
      </c>
      <c r="K486" t="s">
        <v>465</v>
      </c>
      <c r="L486">
        <v>0</v>
      </c>
      <c r="M486" s="441">
        <v>45978</v>
      </c>
      <c r="N486">
        <v>102</v>
      </c>
      <c r="O486">
        <v>81</v>
      </c>
      <c r="P486">
        <v>253.98</v>
      </c>
    </row>
    <row r="487" spans="1:16" x14ac:dyDescent="0.3">
      <c r="A487">
        <v>91295</v>
      </c>
      <c r="B487">
        <v>122</v>
      </c>
      <c r="C487" t="s">
        <v>552</v>
      </c>
      <c r="D487" s="441">
        <v>46174</v>
      </c>
      <c r="E487">
        <v>19017</v>
      </c>
      <c r="F487" t="s">
        <v>5715</v>
      </c>
      <c r="G487">
        <v>2893</v>
      </c>
      <c r="H487">
        <v>16.399999999999999</v>
      </c>
      <c r="I487" t="s">
        <v>5598</v>
      </c>
      <c r="J487" t="s">
        <v>6085</v>
      </c>
      <c r="K487" t="s">
        <v>465</v>
      </c>
      <c r="L487">
        <v>14.98</v>
      </c>
      <c r="M487" s="441">
        <v>46161</v>
      </c>
      <c r="N487">
        <v>14.89</v>
      </c>
      <c r="O487">
        <v>16</v>
      </c>
      <c r="P487">
        <v>245.67</v>
      </c>
    </row>
    <row r="488" spans="1:16" x14ac:dyDescent="0.3">
      <c r="A488">
        <v>91154</v>
      </c>
      <c r="B488">
        <v>122</v>
      </c>
      <c r="C488" t="s">
        <v>552</v>
      </c>
      <c r="D488" s="441">
        <v>46174</v>
      </c>
      <c r="E488">
        <v>19166</v>
      </c>
      <c r="F488" t="s">
        <v>5892</v>
      </c>
      <c r="G488">
        <v>2826</v>
      </c>
      <c r="H488">
        <v>12</v>
      </c>
      <c r="I488" t="s">
        <v>5613</v>
      </c>
      <c r="J488" t="s">
        <v>6085</v>
      </c>
      <c r="K488" t="s">
        <v>465</v>
      </c>
      <c r="L488">
        <v>20.350000000000001</v>
      </c>
      <c r="M488" s="441">
        <v>46170</v>
      </c>
      <c r="N488">
        <v>20.350000000000001</v>
      </c>
      <c r="O488">
        <v>20.350000000000001</v>
      </c>
      <c r="P488">
        <v>244.2</v>
      </c>
    </row>
    <row r="489" spans="1:16" x14ac:dyDescent="0.3">
      <c r="A489">
        <v>91156</v>
      </c>
      <c r="B489">
        <v>122</v>
      </c>
      <c r="C489" t="s">
        <v>552</v>
      </c>
      <c r="D489" s="441">
        <v>46174</v>
      </c>
      <c r="E489">
        <v>21041</v>
      </c>
      <c r="F489" t="s">
        <v>6025</v>
      </c>
      <c r="G489">
        <v>1999</v>
      </c>
      <c r="H489">
        <v>6</v>
      </c>
      <c r="I489" t="s">
        <v>5613</v>
      </c>
      <c r="J489" t="s">
        <v>6085</v>
      </c>
      <c r="K489" t="s">
        <v>465</v>
      </c>
      <c r="L489">
        <v>0</v>
      </c>
      <c r="N489">
        <v>0</v>
      </c>
      <c r="O489">
        <v>38.9</v>
      </c>
      <c r="P489">
        <v>233.4</v>
      </c>
    </row>
    <row r="490" spans="1:16" x14ac:dyDescent="0.3">
      <c r="A490">
        <v>91157</v>
      </c>
      <c r="B490">
        <v>122</v>
      </c>
      <c r="C490" t="s">
        <v>552</v>
      </c>
      <c r="D490" s="441">
        <v>46174</v>
      </c>
      <c r="E490">
        <v>21098</v>
      </c>
      <c r="F490" t="s">
        <v>5607</v>
      </c>
      <c r="G490">
        <v>1987</v>
      </c>
      <c r="H490">
        <v>13</v>
      </c>
      <c r="I490" t="s">
        <v>5605</v>
      </c>
      <c r="J490" t="s">
        <v>6085</v>
      </c>
      <c r="K490" t="s">
        <v>465</v>
      </c>
      <c r="L490">
        <v>0</v>
      </c>
      <c r="M490" s="441">
        <v>46098</v>
      </c>
      <c r="N490">
        <v>17.829999999999998</v>
      </c>
      <c r="O490">
        <v>17.829999999999998</v>
      </c>
      <c r="P490">
        <v>231.79</v>
      </c>
    </row>
    <row r="491" spans="1:16" x14ac:dyDescent="0.3">
      <c r="A491">
        <v>91155</v>
      </c>
      <c r="B491">
        <v>122</v>
      </c>
      <c r="C491" t="s">
        <v>552</v>
      </c>
      <c r="D491" s="441">
        <v>46174</v>
      </c>
      <c r="E491">
        <v>18547</v>
      </c>
      <c r="F491" t="s">
        <v>5726</v>
      </c>
      <c r="G491">
        <v>3132</v>
      </c>
      <c r="H491">
        <v>6.17</v>
      </c>
      <c r="I491" t="s">
        <v>5601</v>
      </c>
      <c r="J491" t="s">
        <v>4764</v>
      </c>
      <c r="K491" t="s">
        <v>465</v>
      </c>
      <c r="L491">
        <v>37.25</v>
      </c>
      <c r="M491" s="441">
        <v>46153</v>
      </c>
      <c r="N491">
        <v>37.5</v>
      </c>
      <c r="O491">
        <v>37.5</v>
      </c>
      <c r="P491">
        <v>229.83</v>
      </c>
    </row>
    <row r="492" spans="1:16" x14ac:dyDescent="0.3">
      <c r="A492">
        <v>91158</v>
      </c>
      <c r="B492">
        <v>122</v>
      </c>
      <c r="C492" t="s">
        <v>552</v>
      </c>
      <c r="D492" s="441">
        <v>46174</v>
      </c>
      <c r="E492">
        <v>18146</v>
      </c>
      <c r="F492" t="s">
        <v>5795</v>
      </c>
      <c r="G492">
        <v>3471</v>
      </c>
      <c r="H492">
        <v>2.2999999999999998</v>
      </c>
      <c r="I492" t="s">
        <v>5601</v>
      </c>
      <c r="J492" t="s">
        <v>4764</v>
      </c>
      <c r="K492" t="s">
        <v>465</v>
      </c>
      <c r="L492">
        <v>0</v>
      </c>
      <c r="M492" s="441">
        <v>46132</v>
      </c>
      <c r="N492">
        <v>99.9</v>
      </c>
      <c r="O492">
        <v>93.9</v>
      </c>
      <c r="P492">
        <v>229.77</v>
      </c>
    </row>
    <row r="493" spans="1:16" x14ac:dyDescent="0.3">
      <c r="A493">
        <v>91188</v>
      </c>
      <c r="B493">
        <v>122</v>
      </c>
      <c r="C493" t="s">
        <v>552</v>
      </c>
      <c r="D493" s="441">
        <v>46174</v>
      </c>
      <c r="E493">
        <v>20242</v>
      </c>
      <c r="F493" t="s">
        <v>5649</v>
      </c>
      <c r="G493">
        <v>2242</v>
      </c>
      <c r="H493">
        <v>12</v>
      </c>
      <c r="I493" t="s">
        <v>5605</v>
      </c>
      <c r="J493" t="s">
        <v>6085</v>
      </c>
      <c r="K493" t="s">
        <v>465</v>
      </c>
      <c r="L493">
        <v>18.96</v>
      </c>
      <c r="M493" s="441">
        <v>46169</v>
      </c>
      <c r="N493">
        <v>19.739999999999998</v>
      </c>
      <c r="O493">
        <v>19.739999999999998</v>
      </c>
      <c r="P493">
        <v>227.52</v>
      </c>
    </row>
    <row r="494" spans="1:16" x14ac:dyDescent="0.3">
      <c r="A494">
        <v>91294</v>
      </c>
      <c r="B494">
        <v>122</v>
      </c>
      <c r="C494" t="s">
        <v>552</v>
      </c>
      <c r="D494" s="441">
        <v>46174</v>
      </c>
      <c r="E494">
        <v>19034</v>
      </c>
      <c r="F494" t="s">
        <v>5712</v>
      </c>
      <c r="G494">
        <v>2890</v>
      </c>
      <c r="H494">
        <v>20.399999999999999</v>
      </c>
      <c r="I494" t="s">
        <v>5598</v>
      </c>
      <c r="J494" t="s">
        <v>6085</v>
      </c>
      <c r="K494" t="s">
        <v>465</v>
      </c>
      <c r="L494">
        <v>11</v>
      </c>
      <c r="M494" s="441">
        <v>46168</v>
      </c>
      <c r="N494">
        <v>9</v>
      </c>
      <c r="O494">
        <v>9</v>
      </c>
      <c r="P494">
        <v>224.4</v>
      </c>
    </row>
    <row r="495" spans="1:16" x14ac:dyDescent="0.3">
      <c r="A495">
        <v>91159</v>
      </c>
      <c r="B495">
        <v>122</v>
      </c>
      <c r="C495" t="s">
        <v>552</v>
      </c>
      <c r="D495" s="441">
        <v>46174</v>
      </c>
      <c r="E495">
        <v>26717</v>
      </c>
      <c r="F495" t="s">
        <v>5760</v>
      </c>
      <c r="G495">
        <v>6869</v>
      </c>
      <c r="H495">
        <v>3.66</v>
      </c>
      <c r="I495" t="s">
        <v>5601</v>
      </c>
      <c r="J495" t="s">
        <v>4764</v>
      </c>
      <c r="K495" t="s">
        <v>465</v>
      </c>
      <c r="L495">
        <v>0</v>
      </c>
      <c r="M495" s="441">
        <v>46141</v>
      </c>
      <c r="N495">
        <v>60.28</v>
      </c>
      <c r="O495">
        <v>60.28</v>
      </c>
      <c r="P495">
        <v>220.62</v>
      </c>
    </row>
    <row r="496" spans="1:16" x14ac:dyDescent="0.3">
      <c r="A496">
        <v>91161</v>
      </c>
      <c r="B496">
        <v>122</v>
      </c>
      <c r="C496" t="s">
        <v>552</v>
      </c>
      <c r="D496" s="441">
        <v>46174</v>
      </c>
      <c r="E496">
        <v>18546</v>
      </c>
      <c r="F496" t="s">
        <v>5860</v>
      </c>
      <c r="G496">
        <v>3133</v>
      </c>
      <c r="H496">
        <v>2.69</v>
      </c>
      <c r="I496" t="s">
        <v>5601</v>
      </c>
      <c r="J496" t="s">
        <v>4764</v>
      </c>
      <c r="K496" t="s">
        <v>465</v>
      </c>
      <c r="L496">
        <v>0</v>
      </c>
      <c r="M496" s="441">
        <v>45987</v>
      </c>
      <c r="N496">
        <v>81.06</v>
      </c>
      <c r="O496">
        <v>98.86</v>
      </c>
      <c r="P496">
        <v>218.05</v>
      </c>
    </row>
    <row r="497" spans="1:16" x14ac:dyDescent="0.3">
      <c r="A497">
        <v>91148</v>
      </c>
      <c r="B497">
        <v>122</v>
      </c>
      <c r="C497" t="s">
        <v>552</v>
      </c>
      <c r="D497" s="441">
        <v>46174</v>
      </c>
      <c r="E497">
        <v>24952</v>
      </c>
      <c r="F497" t="s">
        <v>5599</v>
      </c>
      <c r="G497">
        <v>5834</v>
      </c>
      <c r="H497">
        <v>3</v>
      </c>
      <c r="I497" t="s">
        <v>5598</v>
      </c>
      <c r="J497" t="s">
        <v>6085</v>
      </c>
      <c r="K497" t="s">
        <v>465</v>
      </c>
      <c r="L497">
        <v>72.3</v>
      </c>
      <c r="M497" s="441">
        <v>46169</v>
      </c>
      <c r="N497">
        <v>72.3</v>
      </c>
      <c r="O497">
        <v>72.3</v>
      </c>
      <c r="P497">
        <v>216.9</v>
      </c>
    </row>
    <row r="498" spans="1:16" x14ac:dyDescent="0.3">
      <c r="A498">
        <v>91160</v>
      </c>
      <c r="B498">
        <v>122</v>
      </c>
      <c r="C498" t="s">
        <v>552</v>
      </c>
      <c r="D498" s="441">
        <v>46174</v>
      </c>
      <c r="E498">
        <v>20501</v>
      </c>
      <c r="F498" t="s">
        <v>5976</v>
      </c>
      <c r="G498">
        <v>2154</v>
      </c>
      <c r="H498">
        <v>10</v>
      </c>
      <c r="I498" t="s">
        <v>5598</v>
      </c>
      <c r="J498" t="s">
        <v>6085</v>
      </c>
      <c r="K498" t="s">
        <v>465</v>
      </c>
      <c r="L498">
        <v>21.4</v>
      </c>
      <c r="M498" s="441">
        <v>46154</v>
      </c>
      <c r="N498">
        <v>21.4</v>
      </c>
      <c r="O498">
        <v>22.2</v>
      </c>
      <c r="P498">
        <v>214</v>
      </c>
    </row>
    <row r="499" spans="1:16" x14ac:dyDescent="0.3">
      <c r="A499">
        <v>91168</v>
      </c>
      <c r="B499">
        <v>122</v>
      </c>
      <c r="C499" t="s">
        <v>552</v>
      </c>
      <c r="D499" s="441">
        <v>46174</v>
      </c>
      <c r="E499">
        <v>20007</v>
      </c>
      <c r="F499" t="s">
        <v>5660</v>
      </c>
      <c r="G499">
        <v>2343</v>
      </c>
      <c r="H499">
        <v>4</v>
      </c>
      <c r="I499" t="s">
        <v>5610</v>
      </c>
      <c r="J499" t="s">
        <v>6085</v>
      </c>
      <c r="K499" t="s">
        <v>465</v>
      </c>
      <c r="L499">
        <v>53.4</v>
      </c>
      <c r="M499" s="441">
        <v>46161</v>
      </c>
      <c r="N499">
        <v>53.4</v>
      </c>
      <c r="O499">
        <v>49.6</v>
      </c>
      <c r="P499">
        <v>213.6</v>
      </c>
    </row>
    <row r="500" spans="1:16" x14ac:dyDescent="0.3">
      <c r="A500">
        <v>91163</v>
      </c>
      <c r="B500">
        <v>122</v>
      </c>
      <c r="C500" t="s">
        <v>552</v>
      </c>
      <c r="D500" s="441">
        <v>46174</v>
      </c>
      <c r="E500">
        <v>18352</v>
      </c>
      <c r="F500" t="s">
        <v>5748</v>
      </c>
      <c r="G500">
        <v>3283</v>
      </c>
      <c r="H500">
        <v>1</v>
      </c>
      <c r="I500" t="s">
        <v>5613</v>
      </c>
      <c r="J500" t="s">
        <v>4764</v>
      </c>
      <c r="K500" t="s">
        <v>465</v>
      </c>
      <c r="L500">
        <v>0</v>
      </c>
      <c r="N500">
        <v>0</v>
      </c>
      <c r="O500">
        <v>0</v>
      </c>
      <c r="P500">
        <v>213.33</v>
      </c>
    </row>
    <row r="501" spans="1:16" x14ac:dyDescent="0.3">
      <c r="A501">
        <v>91166</v>
      </c>
      <c r="B501">
        <v>122</v>
      </c>
      <c r="C501" t="s">
        <v>552</v>
      </c>
      <c r="D501" s="441">
        <v>46174</v>
      </c>
      <c r="E501">
        <v>20114</v>
      </c>
      <c r="F501" t="s">
        <v>5659</v>
      </c>
      <c r="G501">
        <v>2292</v>
      </c>
      <c r="H501">
        <v>24</v>
      </c>
      <c r="I501" t="s">
        <v>5613</v>
      </c>
      <c r="J501" t="s">
        <v>6085</v>
      </c>
      <c r="K501" t="s">
        <v>465</v>
      </c>
      <c r="L501">
        <v>8.8800000000000008</v>
      </c>
      <c r="M501" s="441">
        <v>46162</v>
      </c>
      <c r="N501">
        <v>8.8800000000000008</v>
      </c>
      <c r="O501">
        <v>8.8800000000000008</v>
      </c>
      <c r="P501">
        <v>213.12</v>
      </c>
    </row>
    <row r="502" spans="1:16" x14ac:dyDescent="0.3">
      <c r="A502">
        <v>91165</v>
      </c>
      <c r="B502">
        <v>122</v>
      </c>
      <c r="C502" t="s">
        <v>552</v>
      </c>
      <c r="D502" s="441">
        <v>46174</v>
      </c>
      <c r="E502">
        <v>20360</v>
      </c>
      <c r="F502" t="s">
        <v>5646</v>
      </c>
      <c r="G502">
        <v>2199</v>
      </c>
      <c r="H502">
        <v>10</v>
      </c>
      <c r="I502" t="s">
        <v>5605</v>
      </c>
      <c r="J502" t="s">
        <v>6085</v>
      </c>
      <c r="K502" t="s">
        <v>465</v>
      </c>
      <c r="L502">
        <v>21.05</v>
      </c>
      <c r="M502" s="441">
        <v>46169</v>
      </c>
      <c r="N502">
        <v>20.89</v>
      </c>
      <c r="O502">
        <v>20.89</v>
      </c>
      <c r="P502">
        <v>210.5</v>
      </c>
    </row>
    <row r="503" spans="1:16" x14ac:dyDescent="0.3">
      <c r="A503">
        <v>91162</v>
      </c>
      <c r="B503">
        <v>122</v>
      </c>
      <c r="C503" t="s">
        <v>552</v>
      </c>
      <c r="D503" s="441">
        <v>46174</v>
      </c>
      <c r="E503">
        <v>20301</v>
      </c>
      <c r="F503" t="s">
        <v>5617</v>
      </c>
      <c r="G503">
        <v>2223</v>
      </c>
      <c r="H503">
        <v>10</v>
      </c>
      <c r="I503" t="s">
        <v>5605</v>
      </c>
      <c r="J503" t="s">
        <v>6085</v>
      </c>
      <c r="K503" t="s">
        <v>465</v>
      </c>
      <c r="L503">
        <v>21</v>
      </c>
      <c r="M503" s="441">
        <v>46168</v>
      </c>
      <c r="N503">
        <v>21</v>
      </c>
      <c r="O503">
        <v>21</v>
      </c>
      <c r="P503">
        <v>210</v>
      </c>
    </row>
    <row r="504" spans="1:16" x14ac:dyDescent="0.3">
      <c r="A504">
        <v>91164</v>
      </c>
      <c r="B504">
        <v>122</v>
      </c>
      <c r="C504" t="s">
        <v>552</v>
      </c>
      <c r="D504" s="441">
        <v>46174</v>
      </c>
      <c r="E504">
        <v>26508</v>
      </c>
      <c r="F504" t="s">
        <v>6029</v>
      </c>
      <c r="G504">
        <v>3170</v>
      </c>
      <c r="H504">
        <v>7</v>
      </c>
      <c r="I504" t="s">
        <v>5601</v>
      </c>
      <c r="J504" t="s">
        <v>4764</v>
      </c>
      <c r="K504" t="s">
        <v>465</v>
      </c>
      <c r="L504">
        <v>0</v>
      </c>
      <c r="N504">
        <v>0</v>
      </c>
      <c r="O504">
        <v>0</v>
      </c>
      <c r="P504">
        <v>210</v>
      </c>
    </row>
    <row r="505" spans="1:16" x14ac:dyDescent="0.3">
      <c r="A505">
        <v>91169</v>
      </c>
      <c r="B505">
        <v>122</v>
      </c>
      <c r="C505" t="s">
        <v>552</v>
      </c>
      <c r="D505" s="441">
        <v>46174</v>
      </c>
      <c r="E505">
        <v>19973</v>
      </c>
      <c r="F505" t="s">
        <v>5670</v>
      </c>
      <c r="G505">
        <v>2354</v>
      </c>
      <c r="H505">
        <v>13</v>
      </c>
      <c r="I505" t="s">
        <v>5613</v>
      </c>
      <c r="J505" t="s">
        <v>6085</v>
      </c>
      <c r="K505" t="s">
        <v>465</v>
      </c>
      <c r="L505">
        <v>15.56</v>
      </c>
      <c r="M505" s="441">
        <v>46168</v>
      </c>
      <c r="N505">
        <v>15.11</v>
      </c>
      <c r="O505">
        <v>15.11</v>
      </c>
      <c r="P505">
        <v>202.28</v>
      </c>
    </row>
    <row r="506" spans="1:16" x14ac:dyDescent="0.3">
      <c r="A506">
        <v>91167</v>
      </c>
      <c r="B506">
        <v>122</v>
      </c>
      <c r="C506" t="s">
        <v>552</v>
      </c>
      <c r="D506" s="441">
        <v>46174</v>
      </c>
      <c r="E506">
        <v>25807</v>
      </c>
      <c r="F506" t="s">
        <v>5904</v>
      </c>
      <c r="G506">
        <v>6344</v>
      </c>
      <c r="H506">
        <v>1</v>
      </c>
      <c r="I506" t="s">
        <v>5613</v>
      </c>
      <c r="J506" t="s">
        <v>6085</v>
      </c>
      <c r="K506" t="s">
        <v>465</v>
      </c>
      <c r="L506">
        <v>0</v>
      </c>
      <c r="M506" s="441">
        <v>46009</v>
      </c>
      <c r="N506">
        <v>202</v>
      </c>
      <c r="O506">
        <v>168.77</v>
      </c>
      <c r="P506">
        <v>202</v>
      </c>
    </row>
    <row r="507" spans="1:16" x14ac:dyDescent="0.3">
      <c r="A507">
        <v>91170</v>
      </c>
      <c r="B507">
        <v>122</v>
      </c>
      <c r="C507" t="s">
        <v>552</v>
      </c>
      <c r="D507" s="441">
        <v>46174</v>
      </c>
      <c r="E507">
        <v>18372</v>
      </c>
      <c r="F507" t="s">
        <v>5741</v>
      </c>
      <c r="G507">
        <v>3267</v>
      </c>
      <c r="H507">
        <v>1.26</v>
      </c>
      <c r="I507" t="s">
        <v>5601</v>
      </c>
      <c r="J507" t="s">
        <v>4764</v>
      </c>
      <c r="K507" t="s">
        <v>465</v>
      </c>
      <c r="L507">
        <v>0</v>
      </c>
      <c r="N507">
        <v>0</v>
      </c>
      <c r="O507">
        <v>152.1</v>
      </c>
      <c r="P507">
        <v>196.56</v>
      </c>
    </row>
    <row r="508" spans="1:16" x14ac:dyDescent="0.3">
      <c r="A508">
        <v>91171</v>
      </c>
      <c r="B508">
        <v>122</v>
      </c>
      <c r="C508" t="s">
        <v>552</v>
      </c>
      <c r="D508" s="441">
        <v>46174</v>
      </c>
      <c r="E508">
        <v>25416</v>
      </c>
      <c r="F508" t="s">
        <v>5905</v>
      </c>
      <c r="G508">
        <v>6098</v>
      </c>
      <c r="H508">
        <v>13</v>
      </c>
      <c r="I508" t="s">
        <v>5613</v>
      </c>
      <c r="J508" t="s">
        <v>6085</v>
      </c>
      <c r="K508" t="s">
        <v>465</v>
      </c>
      <c r="L508">
        <v>14.9</v>
      </c>
      <c r="M508" s="441">
        <v>46149</v>
      </c>
      <c r="N508">
        <v>14.9</v>
      </c>
      <c r="O508">
        <v>14.9</v>
      </c>
      <c r="P508">
        <v>193.7</v>
      </c>
    </row>
    <row r="509" spans="1:16" x14ac:dyDescent="0.3">
      <c r="A509">
        <v>91172</v>
      </c>
      <c r="B509">
        <v>122</v>
      </c>
      <c r="C509" t="s">
        <v>552</v>
      </c>
      <c r="D509" s="441">
        <v>46174</v>
      </c>
      <c r="E509">
        <v>25315</v>
      </c>
      <c r="F509" t="s">
        <v>5969</v>
      </c>
      <c r="G509">
        <v>2306</v>
      </c>
      <c r="H509">
        <v>6</v>
      </c>
      <c r="I509" t="s">
        <v>5605</v>
      </c>
      <c r="J509" t="s">
        <v>6085</v>
      </c>
      <c r="K509" t="s">
        <v>465</v>
      </c>
      <c r="L509">
        <v>0</v>
      </c>
      <c r="M509" s="441">
        <v>46049</v>
      </c>
      <c r="N509">
        <v>31.9</v>
      </c>
      <c r="O509">
        <v>57.18</v>
      </c>
      <c r="P509">
        <v>191.4</v>
      </c>
    </row>
    <row r="510" spans="1:16" x14ac:dyDescent="0.3">
      <c r="A510">
        <v>91173</v>
      </c>
      <c r="B510">
        <v>122</v>
      </c>
      <c r="C510" t="s">
        <v>552</v>
      </c>
      <c r="D510" s="441">
        <v>46174</v>
      </c>
      <c r="E510">
        <v>18363</v>
      </c>
      <c r="F510" t="s">
        <v>5744</v>
      </c>
      <c r="G510">
        <v>3275</v>
      </c>
      <c r="H510">
        <v>1</v>
      </c>
      <c r="I510" t="s">
        <v>5613</v>
      </c>
      <c r="J510" t="s">
        <v>4764</v>
      </c>
      <c r="K510" t="s">
        <v>465</v>
      </c>
      <c r="L510">
        <v>0</v>
      </c>
      <c r="N510">
        <v>0</v>
      </c>
      <c r="O510">
        <v>0</v>
      </c>
      <c r="P510">
        <v>185</v>
      </c>
    </row>
    <row r="511" spans="1:16" x14ac:dyDescent="0.3">
      <c r="A511">
        <v>91174</v>
      </c>
      <c r="B511">
        <v>122</v>
      </c>
      <c r="C511" t="s">
        <v>552</v>
      </c>
      <c r="D511" s="441">
        <v>46174</v>
      </c>
      <c r="E511">
        <v>20621</v>
      </c>
      <c r="F511" t="s">
        <v>5677</v>
      </c>
      <c r="G511">
        <v>2117</v>
      </c>
      <c r="H511">
        <v>8</v>
      </c>
      <c r="I511" t="s">
        <v>5625</v>
      </c>
      <c r="J511" t="s">
        <v>6085</v>
      </c>
      <c r="K511" t="s">
        <v>465</v>
      </c>
      <c r="L511">
        <v>0</v>
      </c>
      <c r="M511" s="441">
        <v>46106</v>
      </c>
      <c r="N511">
        <v>22.88</v>
      </c>
      <c r="O511">
        <v>26</v>
      </c>
      <c r="P511">
        <v>183.04</v>
      </c>
    </row>
    <row r="512" spans="1:16" x14ac:dyDescent="0.3">
      <c r="A512">
        <v>91175</v>
      </c>
      <c r="B512">
        <v>122</v>
      </c>
      <c r="C512" t="s">
        <v>552</v>
      </c>
      <c r="D512" s="441">
        <v>46174</v>
      </c>
      <c r="E512">
        <v>17905</v>
      </c>
      <c r="F512" t="s">
        <v>5817</v>
      </c>
      <c r="G512">
        <v>3656</v>
      </c>
      <c r="H512">
        <v>9.16</v>
      </c>
      <c r="I512" t="s">
        <v>5605</v>
      </c>
      <c r="J512" t="s">
        <v>4764</v>
      </c>
      <c r="K512" t="s">
        <v>465</v>
      </c>
      <c r="L512">
        <v>19.97</v>
      </c>
      <c r="M512" s="441">
        <v>46168</v>
      </c>
      <c r="N512">
        <v>19.97</v>
      </c>
      <c r="O512">
        <v>19.97</v>
      </c>
      <c r="P512">
        <v>182.93</v>
      </c>
    </row>
    <row r="513" spans="1:16" x14ac:dyDescent="0.3">
      <c r="A513">
        <v>91176</v>
      </c>
      <c r="B513">
        <v>122</v>
      </c>
      <c r="C513" t="s">
        <v>552</v>
      </c>
      <c r="D513" s="441">
        <v>46174</v>
      </c>
      <c r="E513">
        <v>26052</v>
      </c>
      <c r="F513" t="s">
        <v>5992</v>
      </c>
      <c r="G513">
        <v>6514</v>
      </c>
      <c r="H513">
        <v>2</v>
      </c>
      <c r="I513" t="s">
        <v>5601</v>
      </c>
      <c r="J513" t="s">
        <v>4764</v>
      </c>
      <c r="K513" t="s">
        <v>465</v>
      </c>
      <c r="L513">
        <v>0</v>
      </c>
      <c r="N513">
        <v>0</v>
      </c>
      <c r="O513">
        <v>0</v>
      </c>
      <c r="P513">
        <v>180</v>
      </c>
    </row>
    <row r="514" spans="1:16" x14ac:dyDescent="0.3">
      <c r="A514">
        <v>91177</v>
      </c>
      <c r="B514">
        <v>122</v>
      </c>
      <c r="C514" t="s">
        <v>552</v>
      </c>
      <c r="D514" s="441">
        <v>46174</v>
      </c>
      <c r="E514">
        <v>20809</v>
      </c>
      <c r="F514" t="s">
        <v>5627</v>
      </c>
      <c r="G514">
        <v>2074</v>
      </c>
      <c r="H514">
        <v>6</v>
      </c>
      <c r="I514" t="s">
        <v>5605</v>
      </c>
      <c r="J514" t="s">
        <v>6085</v>
      </c>
      <c r="K514" t="s">
        <v>465</v>
      </c>
      <c r="L514">
        <v>29.99</v>
      </c>
      <c r="M514" s="441">
        <v>46168</v>
      </c>
      <c r="N514">
        <v>29.99</v>
      </c>
      <c r="O514">
        <v>29.66</v>
      </c>
      <c r="P514">
        <v>179.94</v>
      </c>
    </row>
    <row r="515" spans="1:16" x14ac:dyDescent="0.3">
      <c r="A515">
        <v>91178</v>
      </c>
      <c r="B515">
        <v>122</v>
      </c>
      <c r="C515" t="s">
        <v>552</v>
      </c>
      <c r="D515" s="441">
        <v>46174</v>
      </c>
      <c r="E515">
        <v>20672</v>
      </c>
      <c r="F515" t="s">
        <v>5642</v>
      </c>
      <c r="G515">
        <v>2107</v>
      </c>
      <c r="H515">
        <v>6</v>
      </c>
      <c r="I515" t="s">
        <v>5605</v>
      </c>
      <c r="J515" t="s">
        <v>6085</v>
      </c>
      <c r="K515" t="s">
        <v>465</v>
      </c>
      <c r="L515">
        <v>29.55</v>
      </c>
      <c r="M515" s="441">
        <v>46160</v>
      </c>
      <c r="N515">
        <v>29.55</v>
      </c>
      <c r="O515">
        <v>29.55</v>
      </c>
      <c r="P515">
        <v>177.3</v>
      </c>
    </row>
    <row r="516" spans="1:16" x14ac:dyDescent="0.3">
      <c r="A516">
        <v>91179</v>
      </c>
      <c r="B516">
        <v>122</v>
      </c>
      <c r="C516" t="s">
        <v>552</v>
      </c>
      <c r="D516" s="441">
        <v>46174</v>
      </c>
      <c r="E516">
        <v>18133</v>
      </c>
      <c r="F516" t="s">
        <v>5996</v>
      </c>
      <c r="G516">
        <v>3484</v>
      </c>
      <c r="H516">
        <v>0.9</v>
      </c>
      <c r="I516" t="s">
        <v>5601</v>
      </c>
      <c r="J516" t="s">
        <v>4764</v>
      </c>
      <c r="K516" t="s">
        <v>465</v>
      </c>
      <c r="L516">
        <v>0</v>
      </c>
      <c r="N516">
        <v>0</v>
      </c>
      <c r="O516">
        <v>193.9</v>
      </c>
      <c r="P516">
        <v>174.51</v>
      </c>
    </row>
    <row r="517" spans="1:16" x14ac:dyDescent="0.3">
      <c r="A517">
        <v>91317</v>
      </c>
      <c r="B517">
        <v>122</v>
      </c>
      <c r="C517" t="s">
        <v>552</v>
      </c>
      <c r="D517" s="441">
        <v>46174</v>
      </c>
      <c r="E517">
        <v>18393</v>
      </c>
      <c r="F517" t="s">
        <v>6044</v>
      </c>
      <c r="G517">
        <v>3247</v>
      </c>
      <c r="H517">
        <v>0.62</v>
      </c>
      <c r="I517" t="s">
        <v>5613</v>
      </c>
      <c r="J517" t="s">
        <v>4764</v>
      </c>
      <c r="K517" t="s">
        <v>465</v>
      </c>
      <c r="L517">
        <v>0</v>
      </c>
      <c r="N517">
        <v>0</v>
      </c>
      <c r="O517">
        <v>0</v>
      </c>
      <c r="P517">
        <v>173.6</v>
      </c>
    </row>
    <row r="518" spans="1:16" x14ac:dyDescent="0.3">
      <c r="A518">
        <v>91180</v>
      </c>
      <c r="B518">
        <v>122</v>
      </c>
      <c r="C518" t="s">
        <v>552</v>
      </c>
      <c r="D518" s="441">
        <v>46174</v>
      </c>
      <c r="E518">
        <v>18153</v>
      </c>
      <c r="F518" t="s">
        <v>5794</v>
      </c>
      <c r="G518">
        <v>3466</v>
      </c>
      <c r="H518">
        <v>1.07</v>
      </c>
      <c r="I518" t="s">
        <v>5601</v>
      </c>
      <c r="J518" t="s">
        <v>4764</v>
      </c>
      <c r="K518" t="s">
        <v>465</v>
      </c>
      <c r="L518">
        <v>0</v>
      </c>
      <c r="M518" s="441">
        <v>45975</v>
      </c>
      <c r="N518">
        <v>160.56</v>
      </c>
      <c r="O518">
        <v>160.56</v>
      </c>
      <c r="P518">
        <v>171.8</v>
      </c>
    </row>
    <row r="519" spans="1:16" x14ac:dyDescent="0.3">
      <c r="A519">
        <v>91181</v>
      </c>
      <c r="B519">
        <v>122</v>
      </c>
      <c r="C519" t="s">
        <v>552</v>
      </c>
      <c r="D519" s="441">
        <v>46174</v>
      </c>
      <c r="E519">
        <v>18542</v>
      </c>
      <c r="F519" t="s">
        <v>5728</v>
      </c>
      <c r="G519">
        <v>3136</v>
      </c>
      <c r="H519">
        <v>1.55</v>
      </c>
      <c r="I519" t="s">
        <v>5601</v>
      </c>
      <c r="J519" t="s">
        <v>4764</v>
      </c>
      <c r="K519" t="s">
        <v>465</v>
      </c>
      <c r="L519">
        <v>0</v>
      </c>
      <c r="M519" s="441">
        <v>45985</v>
      </c>
      <c r="N519">
        <v>109.11</v>
      </c>
      <c r="O519">
        <v>99.9</v>
      </c>
      <c r="P519">
        <v>169.12</v>
      </c>
    </row>
    <row r="520" spans="1:16" x14ac:dyDescent="0.3">
      <c r="A520">
        <v>91191</v>
      </c>
      <c r="B520">
        <v>122</v>
      </c>
      <c r="C520" t="s">
        <v>552</v>
      </c>
      <c r="D520" s="441">
        <v>46174</v>
      </c>
      <c r="E520">
        <v>18327</v>
      </c>
      <c r="F520" t="s">
        <v>5861</v>
      </c>
      <c r="G520">
        <v>3306</v>
      </c>
      <c r="H520">
        <v>1.52</v>
      </c>
      <c r="I520" t="s">
        <v>5601</v>
      </c>
      <c r="J520" t="s">
        <v>4764</v>
      </c>
      <c r="K520" t="s">
        <v>465</v>
      </c>
      <c r="L520">
        <v>0</v>
      </c>
      <c r="M520" s="441">
        <v>45979</v>
      </c>
      <c r="N520">
        <v>110</v>
      </c>
      <c r="O520">
        <v>97.92</v>
      </c>
      <c r="P520">
        <v>167.2</v>
      </c>
    </row>
    <row r="521" spans="1:16" x14ac:dyDescent="0.3">
      <c r="A521">
        <v>91183</v>
      </c>
      <c r="B521">
        <v>122</v>
      </c>
      <c r="C521" t="s">
        <v>552</v>
      </c>
      <c r="D521" s="441">
        <v>46174</v>
      </c>
      <c r="E521">
        <v>18486</v>
      </c>
      <c r="F521" t="s">
        <v>5733</v>
      </c>
      <c r="G521">
        <v>3170</v>
      </c>
      <c r="H521">
        <v>6</v>
      </c>
      <c r="I521" t="s">
        <v>5601</v>
      </c>
      <c r="J521" t="s">
        <v>4764</v>
      </c>
      <c r="K521" t="s">
        <v>465</v>
      </c>
      <c r="L521">
        <v>27.5</v>
      </c>
      <c r="M521" s="441">
        <v>46168</v>
      </c>
      <c r="N521">
        <v>27.5</v>
      </c>
      <c r="O521">
        <v>27.5</v>
      </c>
      <c r="P521">
        <v>165</v>
      </c>
    </row>
    <row r="522" spans="1:16" x14ac:dyDescent="0.3">
      <c r="A522">
        <v>91184</v>
      </c>
      <c r="B522">
        <v>122</v>
      </c>
      <c r="C522" t="s">
        <v>552</v>
      </c>
      <c r="D522" s="441">
        <v>46174</v>
      </c>
      <c r="E522">
        <v>20332</v>
      </c>
      <c r="F522" t="s">
        <v>5681</v>
      </c>
      <c r="G522">
        <v>2208</v>
      </c>
      <c r="H522">
        <v>12</v>
      </c>
      <c r="I522" t="s">
        <v>5605</v>
      </c>
      <c r="J522" t="s">
        <v>6085</v>
      </c>
      <c r="K522" t="s">
        <v>465</v>
      </c>
      <c r="L522">
        <v>0</v>
      </c>
      <c r="M522" s="441">
        <v>46140</v>
      </c>
      <c r="N522">
        <v>13.6</v>
      </c>
      <c r="O522">
        <v>13.6</v>
      </c>
      <c r="P522">
        <v>163.19999999999999</v>
      </c>
    </row>
    <row r="523" spans="1:16" x14ac:dyDescent="0.3">
      <c r="A523">
        <v>91182</v>
      </c>
      <c r="B523">
        <v>122</v>
      </c>
      <c r="C523" t="s">
        <v>552</v>
      </c>
      <c r="D523" s="441">
        <v>46174</v>
      </c>
      <c r="E523">
        <v>18543</v>
      </c>
      <c r="F523" t="s">
        <v>5729</v>
      </c>
      <c r="G523">
        <v>3135</v>
      </c>
      <c r="H523">
        <v>9</v>
      </c>
      <c r="I523" t="s">
        <v>5601</v>
      </c>
      <c r="J523" t="s">
        <v>4764</v>
      </c>
      <c r="K523" t="s">
        <v>465</v>
      </c>
      <c r="L523">
        <v>18</v>
      </c>
      <c r="M523" s="441">
        <v>46146</v>
      </c>
      <c r="N523">
        <v>18</v>
      </c>
      <c r="O523">
        <v>20.059999999999999</v>
      </c>
      <c r="P523">
        <v>162</v>
      </c>
    </row>
    <row r="524" spans="1:16" x14ac:dyDescent="0.3">
      <c r="A524">
        <v>91301</v>
      </c>
      <c r="B524">
        <v>122</v>
      </c>
      <c r="C524" t="s">
        <v>552</v>
      </c>
      <c r="D524" s="441">
        <v>46174</v>
      </c>
      <c r="E524">
        <v>19421</v>
      </c>
      <c r="F524" t="s">
        <v>5963</v>
      </c>
      <c r="G524">
        <v>2758</v>
      </c>
      <c r="H524">
        <v>2</v>
      </c>
      <c r="I524" t="s">
        <v>5703</v>
      </c>
      <c r="J524" t="s">
        <v>6085</v>
      </c>
      <c r="K524" t="s">
        <v>465</v>
      </c>
      <c r="L524">
        <v>80.790000000000006</v>
      </c>
      <c r="M524" s="441">
        <v>46168</v>
      </c>
      <c r="N524">
        <v>77.64</v>
      </c>
      <c r="O524">
        <v>81.84</v>
      </c>
      <c r="P524">
        <v>161.58000000000001</v>
      </c>
    </row>
    <row r="525" spans="1:16" x14ac:dyDescent="0.3">
      <c r="A525">
        <v>91185</v>
      </c>
      <c r="B525">
        <v>122</v>
      </c>
      <c r="C525" t="s">
        <v>552</v>
      </c>
      <c r="D525" s="441">
        <v>46174</v>
      </c>
      <c r="E525">
        <v>19324</v>
      </c>
      <c r="F525" t="s">
        <v>5699</v>
      </c>
      <c r="G525">
        <v>2773</v>
      </c>
      <c r="H525">
        <v>4</v>
      </c>
      <c r="I525" t="s">
        <v>5598</v>
      </c>
      <c r="J525" t="s">
        <v>6085</v>
      </c>
      <c r="K525" t="s">
        <v>465</v>
      </c>
      <c r="L525">
        <v>40.15</v>
      </c>
      <c r="M525" s="441">
        <v>46161</v>
      </c>
      <c r="N525">
        <v>39.799999999999997</v>
      </c>
      <c r="O525">
        <v>38.950000000000003</v>
      </c>
      <c r="P525">
        <v>160.6</v>
      </c>
    </row>
    <row r="526" spans="1:16" x14ac:dyDescent="0.3">
      <c r="A526">
        <v>91186</v>
      </c>
      <c r="B526">
        <v>122</v>
      </c>
      <c r="C526" t="s">
        <v>552</v>
      </c>
      <c r="D526" s="441">
        <v>46174</v>
      </c>
      <c r="E526">
        <v>21004</v>
      </c>
      <c r="F526" t="s">
        <v>5675</v>
      </c>
      <c r="G526">
        <v>2007</v>
      </c>
      <c r="H526">
        <v>2</v>
      </c>
      <c r="I526" t="s">
        <v>5613</v>
      </c>
      <c r="J526" t="s">
        <v>6085</v>
      </c>
      <c r="K526" t="s">
        <v>465</v>
      </c>
      <c r="L526">
        <v>0</v>
      </c>
      <c r="N526">
        <v>0</v>
      </c>
      <c r="O526">
        <v>95.67</v>
      </c>
      <c r="P526">
        <v>159.38</v>
      </c>
    </row>
    <row r="527" spans="1:16" x14ac:dyDescent="0.3">
      <c r="A527">
        <v>91311</v>
      </c>
      <c r="B527">
        <v>122</v>
      </c>
      <c r="C527" t="s">
        <v>552</v>
      </c>
      <c r="D527" s="441">
        <v>46174</v>
      </c>
      <c r="E527">
        <v>17974</v>
      </c>
      <c r="F527" t="s">
        <v>5839</v>
      </c>
      <c r="G527">
        <v>3613</v>
      </c>
      <c r="H527">
        <v>15</v>
      </c>
      <c r="I527" t="s">
        <v>5613</v>
      </c>
      <c r="J527" t="s">
        <v>4764</v>
      </c>
      <c r="K527" t="s">
        <v>465</v>
      </c>
      <c r="L527">
        <v>10.5</v>
      </c>
      <c r="M527" s="441">
        <v>46160</v>
      </c>
      <c r="N527">
        <v>10.5</v>
      </c>
      <c r="O527">
        <v>10.5</v>
      </c>
      <c r="P527">
        <v>157.5</v>
      </c>
    </row>
    <row r="528" spans="1:16" x14ac:dyDescent="0.3">
      <c r="A528">
        <v>91187</v>
      </c>
      <c r="B528">
        <v>122</v>
      </c>
      <c r="C528" t="s">
        <v>552</v>
      </c>
      <c r="D528" s="441">
        <v>46174</v>
      </c>
      <c r="E528">
        <v>26148</v>
      </c>
      <c r="F528" t="s">
        <v>6036</v>
      </c>
      <c r="G528">
        <v>3131</v>
      </c>
      <c r="H528">
        <v>2.37</v>
      </c>
      <c r="I528" t="s">
        <v>5613</v>
      </c>
      <c r="J528" t="s">
        <v>4764</v>
      </c>
      <c r="K528" t="s">
        <v>465</v>
      </c>
      <c r="L528">
        <v>0</v>
      </c>
      <c r="N528">
        <v>0</v>
      </c>
      <c r="O528">
        <v>0</v>
      </c>
      <c r="P528">
        <v>154.05000000000001</v>
      </c>
    </row>
    <row r="529" spans="1:16" x14ac:dyDescent="0.3">
      <c r="A529">
        <v>91189</v>
      </c>
      <c r="B529">
        <v>122</v>
      </c>
      <c r="C529" t="s">
        <v>552</v>
      </c>
      <c r="D529" s="441">
        <v>46174</v>
      </c>
      <c r="E529">
        <v>26054</v>
      </c>
      <c r="F529" t="s">
        <v>5868</v>
      </c>
      <c r="G529">
        <v>6516</v>
      </c>
      <c r="H529">
        <v>9</v>
      </c>
      <c r="I529" t="s">
        <v>5613</v>
      </c>
      <c r="J529" t="s">
        <v>6085</v>
      </c>
      <c r="K529" t="s">
        <v>465</v>
      </c>
      <c r="L529">
        <v>0</v>
      </c>
      <c r="N529">
        <v>0</v>
      </c>
      <c r="O529">
        <v>16.8</v>
      </c>
      <c r="P529">
        <v>151.19999999999999</v>
      </c>
    </row>
    <row r="530" spans="1:16" x14ac:dyDescent="0.3">
      <c r="A530">
        <v>91190</v>
      </c>
      <c r="B530">
        <v>122</v>
      </c>
      <c r="C530" t="s">
        <v>552</v>
      </c>
      <c r="D530" s="441">
        <v>46174</v>
      </c>
      <c r="E530">
        <v>19979</v>
      </c>
      <c r="F530" t="s">
        <v>5667</v>
      </c>
      <c r="G530">
        <v>2353</v>
      </c>
      <c r="H530">
        <v>7</v>
      </c>
      <c r="I530" t="s">
        <v>5668</v>
      </c>
      <c r="J530" t="s">
        <v>6085</v>
      </c>
      <c r="K530" t="s">
        <v>465</v>
      </c>
      <c r="L530">
        <v>0</v>
      </c>
      <c r="M530" s="441">
        <v>46126</v>
      </c>
      <c r="N530">
        <v>21.45</v>
      </c>
      <c r="O530">
        <v>21.45</v>
      </c>
      <c r="P530">
        <v>150.15</v>
      </c>
    </row>
    <row r="531" spans="1:16" x14ac:dyDescent="0.3">
      <c r="A531">
        <v>91192</v>
      </c>
      <c r="B531">
        <v>122</v>
      </c>
      <c r="C531" t="s">
        <v>552</v>
      </c>
      <c r="D531" s="441">
        <v>46174</v>
      </c>
      <c r="E531">
        <v>21062</v>
      </c>
      <c r="F531" t="s">
        <v>5600</v>
      </c>
      <c r="G531">
        <v>1997</v>
      </c>
      <c r="H531">
        <v>9</v>
      </c>
      <c r="I531" t="s">
        <v>5601</v>
      </c>
      <c r="J531" t="s">
        <v>6085</v>
      </c>
      <c r="K531" t="s">
        <v>465</v>
      </c>
      <c r="L531">
        <v>0</v>
      </c>
      <c r="M531" s="441">
        <v>45936</v>
      </c>
      <c r="N531">
        <v>15.58</v>
      </c>
      <c r="O531">
        <v>16.98</v>
      </c>
      <c r="P531">
        <v>140.22</v>
      </c>
    </row>
    <row r="532" spans="1:16" x14ac:dyDescent="0.3">
      <c r="A532">
        <v>91193</v>
      </c>
      <c r="B532">
        <v>122</v>
      </c>
      <c r="C532" t="s">
        <v>552</v>
      </c>
      <c r="D532" s="441">
        <v>46174</v>
      </c>
      <c r="E532">
        <v>18550</v>
      </c>
      <c r="F532" t="s">
        <v>5724</v>
      </c>
      <c r="G532">
        <v>3130</v>
      </c>
      <c r="H532">
        <v>0.37</v>
      </c>
      <c r="I532" t="s">
        <v>5601</v>
      </c>
      <c r="J532" t="s">
        <v>4764</v>
      </c>
      <c r="K532" t="s">
        <v>465</v>
      </c>
      <c r="L532">
        <v>0</v>
      </c>
      <c r="M532" s="441">
        <v>46071</v>
      </c>
      <c r="N532">
        <v>375.8</v>
      </c>
      <c r="O532">
        <v>180</v>
      </c>
      <c r="P532">
        <v>139.05000000000001</v>
      </c>
    </row>
    <row r="533" spans="1:16" x14ac:dyDescent="0.3">
      <c r="A533">
        <v>91196</v>
      </c>
      <c r="B533">
        <v>122</v>
      </c>
      <c r="C533" t="s">
        <v>552</v>
      </c>
      <c r="D533" s="441">
        <v>46174</v>
      </c>
      <c r="E533">
        <v>18184</v>
      </c>
      <c r="F533" t="s">
        <v>5997</v>
      </c>
      <c r="G533">
        <v>3439</v>
      </c>
      <c r="H533">
        <v>0.9</v>
      </c>
      <c r="I533" t="s">
        <v>5601</v>
      </c>
      <c r="J533" t="s">
        <v>4764</v>
      </c>
      <c r="K533" t="s">
        <v>465</v>
      </c>
      <c r="L533">
        <v>0</v>
      </c>
      <c r="N533">
        <v>0</v>
      </c>
      <c r="O533">
        <v>153</v>
      </c>
      <c r="P533">
        <v>137.69999999999999</v>
      </c>
    </row>
    <row r="534" spans="1:16" x14ac:dyDescent="0.3">
      <c r="A534">
        <v>91197</v>
      </c>
      <c r="B534">
        <v>122</v>
      </c>
      <c r="C534" t="s">
        <v>552</v>
      </c>
      <c r="D534" s="441">
        <v>46174</v>
      </c>
      <c r="E534">
        <v>23698</v>
      </c>
      <c r="F534" t="s">
        <v>5643</v>
      </c>
      <c r="G534">
        <v>2188</v>
      </c>
      <c r="H534">
        <v>2</v>
      </c>
      <c r="I534" t="s">
        <v>5598</v>
      </c>
      <c r="J534" t="s">
        <v>6085</v>
      </c>
      <c r="K534" t="s">
        <v>465</v>
      </c>
      <c r="L534">
        <v>0</v>
      </c>
      <c r="M534" s="441">
        <v>46009</v>
      </c>
      <c r="N534">
        <v>68.75</v>
      </c>
      <c r="O534">
        <v>72.900000000000006</v>
      </c>
      <c r="P534">
        <v>137.5</v>
      </c>
    </row>
    <row r="535" spans="1:16" x14ac:dyDescent="0.3">
      <c r="A535">
        <v>91200</v>
      </c>
      <c r="B535">
        <v>122</v>
      </c>
      <c r="C535" t="s">
        <v>552</v>
      </c>
      <c r="D535" s="441">
        <v>46174</v>
      </c>
      <c r="E535">
        <v>20614</v>
      </c>
      <c r="F535" t="s">
        <v>5686</v>
      </c>
      <c r="G535">
        <v>2119</v>
      </c>
      <c r="H535">
        <v>4</v>
      </c>
      <c r="I535" t="s">
        <v>5613</v>
      </c>
      <c r="J535" t="s">
        <v>6085</v>
      </c>
      <c r="K535" t="s">
        <v>465</v>
      </c>
      <c r="L535">
        <v>34.36</v>
      </c>
      <c r="M535" s="441">
        <v>46154</v>
      </c>
      <c r="N535">
        <v>34.36</v>
      </c>
      <c r="O535">
        <v>34.36</v>
      </c>
      <c r="P535">
        <v>137.44</v>
      </c>
    </row>
    <row r="536" spans="1:16" x14ac:dyDescent="0.3">
      <c r="A536">
        <v>91198</v>
      </c>
      <c r="B536">
        <v>122</v>
      </c>
      <c r="C536" t="s">
        <v>552</v>
      </c>
      <c r="D536" s="441">
        <v>46174</v>
      </c>
      <c r="E536">
        <v>18104</v>
      </c>
      <c r="F536" t="s">
        <v>5808</v>
      </c>
      <c r="G536">
        <v>3507</v>
      </c>
      <c r="H536">
        <v>0.22</v>
      </c>
      <c r="I536" t="s">
        <v>5601</v>
      </c>
      <c r="J536" t="s">
        <v>4764</v>
      </c>
      <c r="K536" t="s">
        <v>465</v>
      </c>
      <c r="L536">
        <v>0</v>
      </c>
      <c r="M536" s="441">
        <v>45985</v>
      </c>
      <c r="N536">
        <v>610</v>
      </c>
      <c r="O536">
        <v>610</v>
      </c>
      <c r="P536">
        <v>134.19999999999999</v>
      </c>
    </row>
    <row r="537" spans="1:16" x14ac:dyDescent="0.3">
      <c r="A537">
        <v>91199</v>
      </c>
      <c r="B537">
        <v>122</v>
      </c>
      <c r="C537" t="s">
        <v>552</v>
      </c>
      <c r="D537" s="441">
        <v>46174</v>
      </c>
      <c r="E537">
        <v>18367</v>
      </c>
      <c r="F537" t="s">
        <v>5875</v>
      </c>
      <c r="G537">
        <v>3271</v>
      </c>
      <c r="H537">
        <v>0.57999999999999996</v>
      </c>
      <c r="I537" t="s">
        <v>5613</v>
      </c>
      <c r="J537" t="s">
        <v>4764</v>
      </c>
      <c r="K537" t="s">
        <v>465</v>
      </c>
      <c r="L537">
        <v>0</v>
      </c>
      <c r="N537">
        <v>0</v>
      </c>
      <c r="O537">
        <v>230</v>
      </c>
      <c r="P537">
        <v>133.4</v>
      </c>
    </row>
    <row r="538" spans="1:16" x14ac:dyDescent="0.3">
      <c r="A538">
        <v>91202</v>
      </c>
      <c r="B538">
        <v>122</v>
      </c>
      <c r="C538" t="s">
        <v>552</v>
      </c>
      <c r="D538" s="441">
        <v>46174</v>
      </c>
      <c r="E538">
        <v>26596</v>
      </c>
      <c r="F538" t="s">
        <v>5891</v>
      </c>
      <c r="G538">
        <v>6808</v>
      </c>
      <c r="H538">
        <v>1.24</v>
      </c>
      <c r="I538" t="s">
        <v>5598</v>
      </c>
      <c r="J538" t="s">
        <v>6085</v>
      </c>
      <c r="K538" t="s">
        <v>465</v>
      </c>
      <c r="L538">
        <v>105.08</v>
      </c>
      <c r="M538" s="441">
        <v>46163</v>
      </c>
      <c r="N538">
        <v>104.91</v>
      </c>
      <c r="O538">
        <v>104.91</v>
      </c>
      <c r="P538">
        <v>130.30000000000001</v>
      </c>
    </row>
    <row r="539" spans="1:16" x14ac:dyDescent="0.3">
      <c r="A539">
        <v>91201</v>
      </c>
      <c r="B539">
        <v>122</v>
      </c>
      <c r="C539" t="s">
        <v>552</v>
      </c>
      <c r="D539" s="441">
        <v>46174</v>
      </c>
      <c r="E539">
        <v>20034</v>
      </c>
      <c r="F539" t="s">
        <v>5846</v>
      </c>
      <c r="G539">
        <v>2333</v>
      </c>
      <c r="H539">
        <v>2</v>
      </c>
      <c r="I539" t="s">
        <v>5598</v>
      </c>
      <c r="J539" t="s">
        <v>6085</v>
      </c>
      <c r="K539" t="s">
        <v>465</v>
      </c>
      <c r="L539">
        <v>0</v>
      </c>
      <c r="M539" s="441">
        <v>45764</v>
      </c>
      <c r="N539">
        <v>63.06</v>
      </c>
      <c r="O539">
        <v>61.6</v>
      </c>
      <c r="P539">
        <v>126.12</v>
      </c>
    </row>
    <row r="540" spans="1:16" x14ac:dyDescent="0.3">
      <c r="A540">
        <v>91312</v>
      </c>
      <c r="B540">
        <v>122</v>
      </c>
      <c r="C540" t="s">
        <v>552</v>
      </c>
      <c r="D540" s="441">
        <v>46174</v>
      </c>
      <c r="E540">
        <v>24006</v>
      </c>
      <c r="F540" t="s">
        <v>5991</v>
      </c>
      <c r="G540">
        <v>3609</v>
      </c>
      <c r="H540">
        <v>5.25</v>
      </c>
      <c r="I540" t="s">
        <v>5605</v>
      </c>
      <c r="J540" t="s">
        <v>4764</v>
      </c>
      <c r="K540" t="s">
        <v>465</v>
      </c>
      <c r="L540">
        <v>0</v>
      </c>
      <c r="M540" s="441">
        <v>46100</v>
      </c>
      <c r="N540">
        <v>23.9</v>
      </c>
      <c r="O540">
        <v>23.9</v>
      </c>
      <c r="P540">
        <v>125.48</v>
      </c>
    </row>
    <row r="541" spans="1:16" x14ac:dyDescent="0.3">
      <c r="A541">
        <v>91203</v>
      </c>
      <c r="B541">
        <v>122</v>
      </c>
      <c r="C541" t="s">
        <v>552</v>
      </c>
      <c r="D541" s="441">
        <v>46174</v>
      </c>
      <c r="E541">
        <v>18234</v>
      </c>
      <c r="F541" t="s">
        <v>5775</v>
      </c>
      <c r="G541">
        <v>3394</v>
      </c>
      <c r="H541">
        <v>0.7</v>
      </c>
      <c r="I541" t="s">
        <v>5613</v>
      </c>
      <c r="J541" t="s">
        <v>4764</v>
      </c>
      <c r="K541" t="s">
        <v>465</v>
      </c>
      <c r="L541">
        <v>0</v>
      </c>
      <c r="M541" s="441">
        <v>45545</v>
      </c>
      <c r="N541">
        <v>174.8</v>
      </c>
      <c r="O541">
        <v>174.8</v>
      </c>
      <c r="P541">
        <v>122.36</v>
      </c>
    </row>
    <row r="542" spans="1:16" x14ac:dyDescent="0.3">
      <c r="A542">
        <v>91204</v>
      </c>
      <c r="B542">
        <v>122</v>
      </c>
      <c r="C542" t="s">
        <v>552</v>
      </c>
      <c r="D542" s="441">
        <v>46174</v>
      </c>
      <c r="E542">
        <v>18351</v>
      </c>
      <c r="F542" t="s">
        <v>5749</v>
      </c>
      <c r="G542">
        <v>3284</v>
      </c>
      <c r="H542">
        <v>1</v>
      </c>
      <c r="I542" t="s">
        <v>5613</v>
      </c>
      <c r="J542" t="s">
        <v>4764</v>
      </c>
      <c r="K542" t="s">
        <v>465</v>
      </c>
      <c r="L542">
        <v>0</v>
      </c>
      <c r="N542">
        <v>0</v>
      </c>
      <c r="O542">
        <v>0</v>
      </c>
      <c r="P542">
        <v>120</v>
      </c>
    </row>
    <row r="543" spans="1:16" x14ac:dyDescent="0.3">
      <c r="A543">
        <v>91194</v>
      </c>
      <c r="B543">
        <v>122</v>
      </c>
      <c r="C543" t="s">
        <v>552</v>
      </c>
      <c r="D543" s="441">
        <v>46174</v>
      </c>
      <c r="E543">
        <v>17883</v>
      </c>
      <c r="F543" t="s">
        <v>5821</v>
      </c>
      <c r="G543">
        <v>3673</v>
      </c>
      <c r="H543">
        <v>5.91</v>
      </c>
      <c r="I543" t="s">
        <v>5605</v>
      </c>
      <c r="J543" t="s">
        <v>4764</v>
      </c>
      <c r="K543" t="s">
        <v>465</v>
      </c>
      <c r="L543">
        <v>20.11</v>
      </c>
      <c r="M543" s="441">
        <v>46168</v>
      </c>
      <c r="N543">
        <v>20.11</v>
      </c>
      <c r="O543">
        <v>28.32</v>
      </c>
      <c r="P543">
        <v>118.85</v>
      </c>
    </row>
    <row r="544" spans="1:16" x14ac:dyDescent="0.3">
      <c r="A544">
        <v>91215</v>
      </c>
      <c r="B544">
        <v>122</v>
      </c>
      <c r="C544" t="s">
        <v>552</v>
      </c>
      <c r="D544" s="441">
        <v>46174</v>
      </c>
      <c r="E544">
        <v>24509</v>
      </c>
      <c r="F544" t="s">
        <v>5928</v>
      </c>
      <c r="G544">
        <v>2607</v>
      </c>
      <c r="H544">
        <v>26.2</v>
      </c>
      <c r="I544" t="s">
        <v>5598</v>
      </c>
      <c r="J544" t="s">
        <v>6085</v>
      </c>
      <c r="K544" t="s">
        <v>465</v>
      </c>
      <c r="L544">
        <v>4.49</v>
      </c>
      <c r="M544" s="441">
        <v>46168</v>
      </c>
      <c r="N544">
        <v>4.55</v>
      </c>
      <c r="O544">
        <v>4.55</v>
      </c>
      <c r="P544">
        <v>117.64</v>
      </c>
    </row>
    <row r="545" spans="1:16" x14ac:dyDescent="0.3">
      <c r="A545">
        <v>91195</v>
      </c>
      <c r="B545">
        <v>122</v>
      </c>
      <c r="C545" t="s">
        <v>552</v>
      </c>
      <c r="D545" s="441">
        <v>46174</v>
      </c>
      <c r="E545">
        <v>21130</v>
      </c>
      <c r="F545" t="s">
        <v>5884</v>
      </c>
      <c r="G545">
        <v>1963</v>
      </c>
      <c r="H545">
        <v>3</v>
      </c>
      <c r="I545" t="s">
        <v>5613</v>
      </c>
      <c r="J545" t="s">
        <v>6085</v>
      </c>
      <c r="K545" t="s">
        <v>465</v>
      </c>
      <c r="L545">
        <v>38.9</v>
      </c>
      <c r="M545" s="441">
        <v>46162</v>
      </c>
      <c r="N545">
        <v>38.9</v>
      </c>
      <c r="O545">
        <v>42.5</v>
      </c>
      <c r="P545">
        <v>116.7</v>
      </c>
    </row>
    <row r="546" spans="1:16" x14ac:dyDescent="0.3">
      <c r="A546">
        <v>91321</v>
      </c>
      <c r="B546">
        <v>122</v>
      </c>
      <c r="C546" t="s">
        <v>552</v>
      </c>
      <c r="D546" s="441">
        <v>46174</v>
      </c>
      <c r="E546">
        <v>18360</v>
      </c>
      <c r="F546" t="s">
        <v>5745</v>
      </c>
      <c r="G546">
        <v>3277</v>
      </c>
      <c r="H546">
        <v>0.57999999999999996</v>
      </c>
      <c r="I546" t="s">
        <v>5613</v>
      </c>
      <c r="J546" t="s">
        <v>4764</v>
      </c>
      <c r="K546" t="s">
        <v>465</v>
      </c>
      <c r="L546">
        <v>0</v>
      </c>
      <c r="N546">
        <v>0</v>
      </c>
      <c r="O546">
        <v>0</v>
      </c>
      <c r="P546">
        <v>116</v>
      </c>
    </row>
    <row r="547" spans="1:16" x14ac:dyDescent="0.3">
      <c r="A547">
        <v>91205</v>
      </c>
      <c r="B547">
        <v>122</v>
      </c>
      <c r="C547" t="s">
        <v>552</v>
      </c>
      <c r="D547" s="441">
        <v>46174</v>
      </c>
      <c r="E547">
        <v>19946</v>
      </c>
      <c r="F547" t="s">
        <v>5672</v>
      </c>
      <c r="G547">
        <v>2360</v>
      </c>
      <c r="H547">
        <v>2</v>
      </c>
      <c r="I547" t="s">
        <v>5625</v>
      </c>
      <c r="J547" t="s">
        <v>6085</v>
      </c>
      <c r="K547" t="s">
        <v>465</v>
      </c>
      <c r="L547">
        <v>0</v>
      </c>
      <c r="M547" s="441">
        <v>46140</v>
      </c>
      <c r="N547">
        <v>57.5</v>
      </c>
      <c r="O547">
        <v>57.5</v>
      </c>
      <c r="P547">
        <v>115</v>
      </c>
    </row>
    <row r="548" spans="1:16" x14ac:dyDescent="0.3">
      <c r="A548">
        <v>91206</v>
      </c>
      <c r="B548">
        <v>122</v>
      </c>
      <c r="C548" t="s">
        <v>552</v>
      </c>
      <c r="D548" s="441">
        <v>46174</v>
      </c>
      <c r="E548">
        <v>18364</v>
      </c>
      <c r="F548" t="s">
        <v>5743</v>
      </c>
      <c r="G548">
        <v>3274</v>
      </c>
      <c r="H548">
        <v>1</v>
      </c>
      <c r="I548" t="s">
        <v>5613</v>
      </c>
      <c r="J548" t="s">
        <v>4764</v>
      </c>
      <c r="K548" t="s">
        <v>465</v>
      </c>
      <c r="L548">
        <v>0</v>
      </c>
      <c r="N548">
        <v>0</v>
      </c>
      <c r="O548">
        <v>0</v>
      </c>
      <c r="P548">
        <v>112.33</v>
      </c>
    </row>
    <row r="549" spans="1:16" x14ac:dyDescent="0.3">
      <c r="A549">
        <v>91208</v>
      </c>
      <c r="B549">
        <v>122</v>
      </c>
      <c r="C549" t="s">
        <v>552</v>
      </c>
      <c r="D549" s="441">
        <v>46174</v>
      </c>
      <c r="E549">
        <v>24676</v>
      </c>
      <c r="F549" t="s">
        <v>5688</v>
      </c>
      <c r="G549">
        <v>5710</v>
      </c>
      <c r="H549">
        <v>2</v>
      </c>
      <c r="I549" t="s">
        <v>5605</v>
      </c>
      <c r="J549" t="s">
        <v>6085</v>
      </c>
      <c r="K549" t="s">
        <v>465</v>
      </c>
      <c r="L549">
        <v>0</v>
      </c>
      <c r="M549" s="441">
        <v>46056</v>
      </c>
      <c r="N549">
        <v>55</v>
      </c>
      <c r="O549">
        <v>55.56</v>
      </c>
      <c r="P549">
        <v>110</v>
      </c>
    </row>
    <row r="550" spans="1:16" x14ac:dyDescent="0.3">
      <c r="A550">
        <v>91326</v>
      </c>
      <c r="B550">
        <v>122</v>
      </c>
      <c r="C550" t="s">
        <v>552</v>
      </c>
      <c r="D550" s="441">
        <v>46174</v>
      </c>
      <c r="E550">
        <v>17760</v>
      </c>
      <c r="F550" t="s">
        <v>5972</v>
      </c>
      <c r="G550">
        <v>3782</v>
      </c>
      <c r="H550">
        <v>1</v>
      </c>
      <c r="I550" t="s">
        <v>5601</v>
      </c>
      <c r="J550" t="s">
        <v>4764</v>
      </c>
      <c r="K550" t="s">
        <v>465</v>
      </c>
      <c r="L550">
        <v>0</v>
      </c>
      <c r="M550" s="441">
        <v>45391</v>
      </c>
      <c r="N550">
        <v>107.12</v>
      </c>
      <c r="O550">
        <v>100.32</v>
      </c>
      <c r="P550">
        <v>107.12</v>
      </c>
    </row>
    <row r="551" spans="1:16" x14ac:dyDescent="0.3">
      <c r="A551">
        <v>91209</v>
      </c>
      <c r="B551">
        <v>122</v>
      </c>
      <c r="C551" t="s">
        <v>552</v>
      </c>
      <c r="D551" s="441">
        <v>46174</v>
      </c>
      <c r="E551">
        <v>20892</v>
      </c>
      <c r="F551" t="s">
        <v>5653</v>
      </c>
      <c r="G551">
        <v>2039</v>
      </c>
      <c r="H551">
        <v>8</v>
      </c>
      <c r="I551" t="s">
        <v>5613</v>
      </c>
      <c r="J551" t="s">
        <v>6085</v>
      </c>
      <c r="K551" t="s">
        <v>465</v>
      </c>
      <c r="L551">
        <v>0</v>
      </c>
      <c r="M551" s="441">
        <v>46097</v>
      </c>
      <c r="N551">
        <v>13.3</v>
      </c>
      <c r="O551">
        <v>13.3</v>
      </c>
      <c r="P551">
        <v>106.4</v>
      </c>
    </row>
    <row r="552" spans="1:16" x14ac:dyDescent="0.3">
      <c r="A552">
        <v>91210</v>
      </c>
      <c r="B552">
        <v>122</v>
      </c>
      <c r="C552" t="s">
        <v>552</v>
      </c>
      <c r="D552" s="441">
        <v>46174</v>
      </c>
      <c r="E552">
        <v>19965</v>
      </c>
      <c r="F552" t="s">
        <v>5671</v>
      </c>
      <c r="G552">
        <v>2356</v>
      </c>
      <c r="H552">
        <v>8</v>
      </c>
      <c r="I552" t="s">
        <v>5613</v>
      </c>
      <c r="J552" t="s">
        <v>6085</v>
      </c>
      <c r="K552" t="s">
        <v>465</v>
      </c>
      <c r="L552">
        <v>0</v>
      </c>
      <c r="M552" s="441">
        <v>46120</v>
      </c>
      <c r="N552">
        <v>13.2</v>
      </c>
      <c r="O552">
        <v>13.4</v>
      </c>
      <c r="P552">
        <v>105.6</v>
      </c>
    </row>
    <row r="553" spans="1:16" x14ac:dyDescent="0.3">
      <c r="A553">
        <v>91217</v>
      </c>
      <c r="B553">
        <v>122</v>
      </c>
      <c r="C553" t="s">
        <v>552</v>
      </c>
      <c r="D553" s="441">
        <v>46174</v>
      </c>
      <c r="E553">
        <v>20227</v>
      </c>
      <c r="F553" t="s">
        <v>5650</v>
      </c>
      <c r="G553">
        <v>2248</v>
      </c>
      <c r="H553">
        <v>8</v>
      </c>
      <c r="I553" t="s">
        <v>5605</v>
      </c>
      <c r="J553" t="s">
        <v>6085</v>
      </c>
      <c r="K553" t="s">
        <v>465</v>
      </c>
      <c r="L553">
        <v>13.2</v>
      </c>
      <c r="M553" s="441">
        <v>46169</v>
      </c>
      <c r="N553">
        <v>13.2</v>
      </c>
      <c r="O553">
        <v>13.29</v>
      </c>
      <c r="P553">
        <v>105.6</v>
      </c>
    </row>
    <row r="554" spans="1:16" x14ac:dyDescent="0.3">
      <c r="A554">
        <v>91211</v>
      </c>
      <c r="B554">
        <v>122</v>
      </c>
      <c r="C554" t="s">
        <v>552</v>
      </c>
      <c r="D554" s="441">
        <v>46174</v>
      </c>
      <c r="E554">
        <v>18510</v>
      </c>
      <c r="F554" t="s">
        <v>5762</v>
      </c>
      <c r="G554">
        <v>3150</v>
      </c>
      <c r="H554">
        <v>1</v>
      </c>
      <c r="I554" t="s">
        <v>5613</v>
      </c>
      <c r="J554" t="s">
        <v>4764</v>
      </c>
      <c r="K554" t="s">
        <v>465</v>
      </c>
      <c r="L554">
        <v>0</v>
      </c>
      <c r="M554" s="441">
        <v>45820</v>
      </c>
      <c r="N554">
        <v>104.5</v>
      </c>
      <c r="O554">
        <v>118.3</v>
      </c>
      <c r="P554">
        <v>104.5</v>
      </c>
    </row>
    <row r="555" spans="1:16" x14ac:dyDescent="0.3">
      <c r="A555">
        <v>91212</v>
      </c>
      <c r="B555">
        <v>122</v>
      </c>
      <c r="C555" t="s">
        <v>552</v>
      </c>
      <c r="D555" s="441">
        <v>46174</v>
      </c>
      <c r="E555">
        <v>19420</v>
      </c>
      <c r="F555" t="s">
        <v>5693</v>
      </c>
      <c r="G555">
        <v>2758</v>
      </c>
      <c r="H555">
        <v>18</v>
      </c>
      <c r="I555" t="s">
        <v>5613</v>
      </c>
      <c r="J555" t="s">
        <v>6085</v>
      </c>
      <c r="K555" t="s">
        <v>465</v>
      </c>
      <c r="L555">
        <v>0</v>
      </c>
      <c r="M555" s="441">
        <v>45678</v>
      </c>
      <c r="N555">
        <v>5.79</v>
      </c>
      <c r="O555">
        <v>5.79</v>
      </c>
      <c r="P555">
        <v>104.22</v>
      </c>
    </row>
    <row r="556" spans="1:16" x14ac:dyDescent="0.3">
      <c r="A556">
        <v>91213</v>
      </c>
      <c r="B556">
        <v>122</v>
      </c>
      <c r="C556" t="s">
        <v>552</v>
      </c>
      <c r="D556" s="441">
        <v>46174</v>
      </c>
      <c r="E556">
        <v>18392</v>
      </c>
      <c r="F556" t="s">
        <v>5740</v>
      </c>
      <c r="G556">
        <v>3248</v>
      </c>
      <c r="H556">
        <v>0.13</v>
      </c>
      <c r="I556" t="s">
        <v>5613</v>
      </c>
      <c r="J556" t="s">
        <v>4764</v>
      </c>
      <c r="K556" t="s">
        <v>465</v>
      </c>
      <c r="L556">
        <v>0</v>
      </c>
      <c r="N556">
        <v>0</v>
      </c>
      <c r="O556">
        <v>0</v>
      </c>
      <c r="P556">
        <v>104</v>
      </c>
    </row>
    <row r="557" spans="1:16" x14ac:dyDescent="0.3">
      <c r="A557">
        <v>91214</v>
      </c>
      <c r="B557">
        <v>122</v>
      </c>
      <c r="C557" t="s">
        <v>552</v>
      </c>
      <c r="D557" s="441">
        <v>46174</v>
      </c>
      <c r="E557">
        <v>18264</v>
      </c>
      <c r="F557" t="s">
        <v>5768</v>
      </c>
      <c r="G557">
        <v>3366</v>
      </c>
      <c r="H557">
        <v>0.22</v>
      </c>
      <c r="I557" t="s">
        <v>5613</v>
      </c>
      <c r="J557" t="s">
        <v>4764</v>
      </c>
      <c r="K557" t="s">
        <v>465</v>
      </c>
      <c r="L557">
        <v>0</v>
      </c>
      <c r="N557">
        <v>0</v>
      </c>
      <c r="O557">
        <v>0</v>
      </c>
      <c r="P557">
        <v>103.54</v>
      </c>
    </row>
    <row r="558" spans="1:16" x14ac:dyDescent="0.3">
      <c r="A558">
        <v>91310</v>
      </c>
      <c r="B558">
        <v>122</v>
      </c>
      <c r="C558" t="s">
        <v>552</v>
      </c>
      <c r="D558" s="441">
        <v>46174</v>
      </c>
      <c r="E558">
        <v>18249</v>
      </c>
      <c r="F558" t="s">
        <v>5907</v>
      </c>
      <c r="G558">
        <v>3381</v>
      </c>
      <c r="H558">
        <v>2</v>
      </c>
      <c r="I558" t="s">
        <v>5613</v>
      </c>
      <c r="J558" t="s">
        <v>4764</v>
      </c>
      <c r="K558" t="s">
        <v>465</v>
      </c>
      <c r="L558">
        <v>0</v>
      </c>
      <c r="N558">
        <v>0</v>
      </c>
      <c r="O558">
        <v>0</v>
      </c>
      <c r="P558">
        <v>100</v>
      </c>
    </row>
    <row r="559" spans="1:16" x14ac:dyDescent="0.3">
      <c r="A559">
        <v>91218</v>
      </c>
      <c r="B559">
        <v>122</v>
      </c>
      <c r="C559" t="s">
        <v>552</v>
      </c>
      <c r="D559" s="441">
        <v>46174</v>
      </c>
      <c r="E559">
        <v>28295</v>
      </c>
      <c r="F559" t="s">
        <v>5968</v>
      </c>
      <c r="G559">
        <v>8258</v>
      </c>
      <c r="H559">
        <v>2</v>
      </c>
      <c r="I559" t="s">
        <v>5613</v>
      </c>
      <c r="J559" t="s">
        <v>6085</v>
      </c>
      <c r="K559" t="s">
        <v>465</v>
      </c>
      <c r="L559">
        <v>0</v>
      </c>
      <c r="N559">
        <v>0</v>
      </c>
      <c r="O559">
        <v>64.239999999999995</v>
      </c>
      <c r="P559">
        <v>99.96</v>
      </c>
    </row>
    <row r="560" spans="1:16" x14ac:dyDescent="0.3">
      <c r="A560">
        <v>91300</v>
      </c>
      <c r="B560">
        <v>122</v>
      </c>
      <c r="C560" t="s">
        <v>552</v>
      </c>
      <c r="D560" s="441">
        <v>46174</v>
      </c>
      <c r="E560">
        <v>21078</v>
      </c>
      <c r="F560" t="s">
        <v>6039</v>
      </c>
      <c r="G560">
        <v>1991</v>
      </c>
      <c r="H560">
        <v>2</v>
      </c>
      <c r="I560" t="s">
        <v>5703</v>
      </c>
      <c r="J560" t="s">
        <v>6085</v>
      </c>
      <c r="K560" t="s">
        <v>465</v>
      </c>
      <c r="L560">
        <v>49.9</v>
      </c>
      <c r="M560" s="441">
        <v>46148</v>
      </c>
      <c r="N560">
        <v>49.9</v>
      </c>
      <c r="O560">
        <v>52.41</v>
      </c>
      <c r="P560">
        <v>99.8</v>
      </c>
    </row>
    <row r="561" spans="1:16" x14ac:dyDescent="0.3">
      <c r="A561">
        <v>91219</v>
      </c>
      <c r="B561">
        <v>122</v>
      </c>
      <c r="C561" t="s">
        <v>552</v>
      </c>
      <c r="D561" s="441">
        <v>46174</v>
      </c>
      <c r="E561">
        <v>18696</v>
      </c>
      <c r="F561" t="s">
        <v>6023</v>
      </c>
      <c r="G561">
        <v>3035</v>
      </c>
      <c r="H561">
        <v>5.54</v>
      </c>
      <c r="I561" t="s">
        <v>5598</v>
      </c>
      <c r="J561" t="s">
        <v>6085</v>
      </c>
      <c r="K561" t="s">
        <v>465</v>
      </c>
      <c r="L561">
        <v>17.989999999999998</v>
      </c>
      <c r="M561" s="441">
        <v>46147</v>
      </c>
      <c r="N561">
        <v>17.989999999999998</v>
      </c>
      <c r="O561">
        <v>19.989999999999998</v>
      </c>
      <c r="P561">
        <v>99.66</v>
      </c>
    </row>
    <row r="562" spans="1:16" x14ac:dyDescent="0.3">
      <c r="A562">
        <v>91220</v>
      </c>
      <c r="B562">
        <v>122</v>
      </c>
      <c r="C562" t="s">
        <v>552</v>
      </c>
      <c r="D562" s="441">
        <v>46174</v>
      </c>
      <c r="E562">
        <v>20871</v>
      </c>
      <c r="F562" t="s">
        <v>5663</v>
      </c>
      <c r="G562">
        <v>2043</v>
      </c>
      <c r="H562">
        <v>5</v>
      </c>
      <c r="I562" t="s">
        <v>5625</v>
      </c>
      <c r="J562" t="s">
        <v>6085</v>
      </c>
      <c r="K562" t="s">
        <v>465</v>
      </c>
      <c r="L562">
        <v>0</v>
      </c>
      <c r="M562" s="441">
        <v>46134</v>
      </c>
      <c r="N562">
        <v>19.899999999999999</v>
      </c>
      <c r="O562">
        <v>19.989999999999998</v>
      </c>
      <c r="P562">
        <v>99.5</v>
      </c>
    </row>
    <row r="563" spans="1:16" x14ac:dyDescent="0.3">
      <c r="A563">
        <v>91298</v>
      </c>
      <c r="B563">
        <v>122</v>
      </c>
      <c r="C563" t="s">
        <v>552</v>
      </c>
      <c r="D563" s="441">
        <v>46174</v>
      </c>
      <c r="E563">
        <v>20488</v>
      </c>
      <c r="F563" t="s">
        <v>5851</v>
      </c>
      <c r="G563">
        <v>2157</v>
      </c>
      <c r="H563">
        <v>3.5</v>
      </c>
      <c r="I563" t="s">
        <v>5598</v>
      </c>
      <c r="J563" t="s">
        <v>6085</v>
      </c>
      <c r="K563" t="s">
        <v>465</v>
      </c>
      <c r="L563">
        <v>27</v>
      </c>
      <c r="M563" s="441">
        <v>46162</v>
      </c>
      <c r="N563">
        <v>23.95</v>
      </c>
      <c r="O563">
        <v>28.95</v>
      </c>
      <c r="P563">
        <v>94.5</v>
      </c>
    </row>
    <row r="564" spans="1:16" x14ac:dyDescent="0.3">
      <c r="A564">
        <v>91221</v>
      </c>
      <c r="B564">
        <v>122</v>
      </c>
      <c r="C564" t="s">
        <v>552</v>
      </c>
      <c r="D564" s="441">
        <v>46174</v>
      </c>
      <c r="E564">
        <v>25868</v>
      </c>
      <c r="F564" t="s">
        <v>5890</v>
      </c>
      <c r="G564">
        <v>6405</v>
      </c>
      <c r="H564">
        <v>0.94</v>
      </c>
      <c r="I564" t="s">
        <v>5598</v>
      </c>
      <c r="J564" t="s">
        <v>6085</v>
      </c>
      <c r="K564" t="s">
        <v>465</v>
      </c>
      <c r="L564">
        <v>0</v>
      </c>
      <c r="M564" s="441">
        <v>46125</v>
      </c>
      <c r="N564">
        <v>98.4</v>
      </c>
      <c r="O564">
        <v>98.4</v>
      </c>
      <c r="P564">
        <v>92.5</v>
      </c>
    </row>
    <row r="565" spans="1:16" x14ac:dyDescent="0.3">
      <c r="A565">
        <v>91222</v>
      </c>
      <c r="B565">
        <v>122</v>
      </c>
      <c r="C565" t="s">
        <v>552</v>
      </c>
      <c r="D565" s="441">
        <v>46174</v>
      </c>
      <c r="E565">
        <v>20961</v>
      </c>
      <c r="F565" t="s">
        <v>5687</v>
      </c>
      <c r="G565">
        <v>2015</v>
      </c>
      <c r="H565">
        <v>10</v>
      </c>
      <c r="I565" t="s">
        <v>5613</v>
      </c>
      <c r="J565" t="s">
        <v>6085</v>
      </c>
      <c r="K565" t="s">
        <v>465</v>
      </c>
      <c r="L565">
        <v>9.1</v>
      </c>
      <c r="M565" s="441">
        <v>46162</v>
      </c>
      <c r="N565">
        <v>9.1</v>
      </c>
      <c r="O565">
        <v>9.08</v>
      </c>
      <c r="P565">
        <v>91</v>
      </c>
    </row>
    <row r="566" spans="1:16" x14ac:dyDescent="0.3">
      <c r="A566">
        <v>91223</v>
      </c>
      <c r="B566">
        <v>122</v>
      </c>
      <c r="C566" t="s">
        <v>552</v>
      </c>
      <c r="D566" s="441">
        <v>46174</v>
      </c>
      <c r="E566">
        <v>18552</v>
      </c>
      <c r="F566" t="s">
        <v>5723</v>
      </c>
      <c r="G566">
        <v>3128</v>
      </c>
      <c r="H566">
        <v>2.64</v>
      </c>
      <c r="I566" t="s">
        <v>5601</v>
      </c>
      <c r="J566" t="s">
        <v>4764</v>
      </c>
      <c r="K566" t="s">
        <v>465</v>
      </c>
      <c r="L566">
        <v>0</v>
      </c>
      <c r="M566" s="441">
        <v>46127</v>
      </c>
      <c r="N566">
        <v>33.6</v>
      </c>
      <c r="O566">
        <v>33.6</v>
      </c>
      <c r="P566">
        <v>88.7</v>
      </c>
    </row>
    <row r="567" spans="1:16" x14ac:dyDescent="0.3">
      <c r="A567">
        <v>91224</v>
      </c>
      <c r="B567">
        <v>122</v>
      </c>
      <c r="C567" t="s">
        <v>552</v>
      </c>
      <c r="D567" s="441">
        <v>46174</v>
      </c>
      <c r="E567">
        <v>20661</v>
      </c>
      <c r="F567" t="s">
        <v>5850</v>
      </c>
      <c r="G567">
        <v>2110</v>
      </c>
      <c r="H567">
        <v>10</v>
      </c>
      <c r="I567" t="s">
        <v>5613</v>
      </c>
      <c r="J567" t="s">
        <v>6085</v>
      </c>
      <c r="K567" t="s">
        <v>465</v>
      </c>
      <c r="L567">
        <v>8.59</v>
      </c>
      <c r="M567" s="441">
        <v>46169</v>
      </c>
      <c r="N567">
        <v>8.59</v>
      </c>
      <c r="O567">
        <v>8.59</v>
      </c>
      <c r="P567">
        <v>85.9</v>
      </c>
    </row>
    <row r="568" spans="1:16" x14ac:dyDescent="0.3">
      <c r="A568">
        <v>91237</v>
      </c>
      <c r="B568">
        <v>122</v>
      </c>
      <c r="C568" t="s">
        <v>552</v>
      </c>
      <c r="D568" s="441">
        <v>46174</v>
      </c>
      <c r="E568">
        <v>20429</v>
      </c>
      <c r="F568" t="s">
        <v>5840</v>
      </c>
      <c r="G568">
        <v>2184</v>
      </c>
      <c r="H568">
        <v>3</v>
      </c>
      <c r="I568" t="s">
        <v>5613</v>
      </c>
      <c r="J568" t="s">
        <v>6085</v>
      </c>
      <c r="K568" t="s">
        <v>465</v>
      </c>
      <c r="L568">
        <v>27.8</v>
      </c>
      <c r="M568" s="441">
        <v>46162</v>
      </c>
      <c r="N568">
        <v>27.8</v>
      </c>
      <c r="O568">
        <v>20.8</v>
      </c>
      <c r="P568">
        <v>83.4</v>
      </c>
    </row>
    <row r="569" spans="1:16" x14ac:dyDescent="0.3">
      <c r="A569">
        <v>91226</v>
      </c>
      <c r="B569">
        <v>122</v>
      </c>
      <c r="C569" t="s">
        <v>552</v>
      </c>
      <c r="D569" s="441">
        <v>46174</v>
      </c>
      <c r="E569">
        <v>20757</v>
      </c>
      <c r="F569" t="s">
        <v>5609</v>
      </c>
      <c r="G569">
        <v>2086</v>
      </c>
      <c r="H569">
        <v>1</v>
      </c>
      <c r="I569" t="s">
        <v>5610</v>
      </c>
      <c r="J569" t="s">
        <v>6085</v>
      </c>
      <c r="K569" t="s">
        <v>465</v>
      </c>
      <c r="L569">
        <v>0</v>
      </c>
      <c r="M569" s="441">
        <v>46065</v>
      </c>
      <c r="N569">
        <v>81</v>
      </c>
      <c r="O569">
        <v>77.8</v>
      </c>
      <c r="P569">
        <v>81</v>
      </c>
    </row>
    <row r="570" spans="1:16" x14ac:dyDescent="0.3">
      <c r="A570">
        <v>91225</v>
      </c>
      <c r="B570">
        <v>122</v>
      </c>
      <c r="C570" t="s">
        <v>552</v>
      </c>
      <c r="D570" s="441">
        <v>46174</v>
      </c>
      <c r="E570">
        <v>17838</v>
      </c>
      <c r="F570" t="s">
        <v>5816</v>
      </c>
      <c r="G570">
        <v>3712</v>
      </c>
      <c r="H570">
        <v>9</v>
      </c>
      <c r="I570" t="s">
        <v>5703</v>
      </c>
      <c r="J570" t="s">
        <v>4764</v>
      </c>
      <c r="K570" t="s">
        <v>465</v>
      </c>
      <c r="L570">
        <v>8.9499999999999993</v>
      </c>
      <c r="M570" s="441">
        <v>46153</v>
      </c>
      <c r="N570">
        <v>8.9499999999999993</v>
      </c>
      <c r="O570">
        <v>8.9499999999999993</v>
      </c>
      <c r="P570">
        <v>80.55</v>
      </c>
    </row>
    <row r="571" spans="1:16" x14ac:dyDescent="0.3">
      <c r="A571">
        <v>91227</v>
      </c>
      <c r="B571">
        <v>122</v>
      </c>
      <c r="C571" t="s">
        <v>552</v>
      </c>
      <c r="D571" s="441">
        <v>46174</v>
      </c>
      <c r="E571">
        <v>20054</v>
      </c>
      <c r="F571" t="s">
        <v>5633</v>
      </c>
      <c r="G571">
        <v>2325</v>
      </c>
      <c r="H571">
        <v>7</v>
      </c>
      <c r="I571" t="s">
        <v>5613</v>
      </c>
      <c r="J571" t="s">
        <v>6085</v>
      </c>
      <c r="K571" t="s">
        <v>465</v>
      </c>
      <c r="L571">
        <v>11.42</v>
      </c>
      <c r="M571" s="441">
        <v>46162</v>
      </c>
      <c r="N571">
        <v>11.42</v>
      </c>
      <c r="O571">
        <v>11.42</v>
      </c>
      <c r="P571">
        <v>79.94</v>
      </c>
    </row>
    <row r="572" spans="1:16" x14ac:dyDescent="0.3">
      <c r="A572">
        <v>91228</v>
      </c>
      <c r="B572">
        <v>122</v>
      </c>
      <c r="C572" t="s">
        <v>552</v>
      </c>
      <c r="D572" s="441">
        <v>46174</v>
      </c>
      <c r="E572">
        <v>20385</v>
      </c>
      <c r="F572" t="s">
        <v>5645</v>
      </c>
      <c r="G572">
        <v>2195</v>
      </c>
      <c r="H572">
        <v>16</v>
      </c>
      <c r="I572" t="s">
        <v>5613</v>
      </c>
      <c r="J572" t="s">
        <v>6085</v>
      </c>
      <c r="K572" t="s">
        <v>465</v>
      </c>
      <c r="L572">
        <v>4.97</v>
      </c>
      <c r="M572" s="441">
        <v>46161</v>
      </c>
      <c r="N572">
        <v>4.9800000000000004</v>
      </c>
      <c r="O572">
        <v>4.9800000000000004</v>
      </c>
      <c r="P572">
        <v>79.52</v>
      </c>
    </row>
    <row r="573" spans="1:16" x14ac:dyDescent="0.3">
      <c r="A573">
        <v>91229</v>
      </c>
      <c r="B573">
        <v>122</v>
      </c>
      <c r="C573" t="s">
        <v>552</v>
      </c>
      <c r="D573" s="441">
        <v>46174</v>
      </c>
      <c r="E573">
        <v>19984</v>
      </c>
      <c r="F573" t="s">
        <v>5669</v>
      </c>
      <c r="G573">
        <v>2351</v>
      </c>
      <c r="H573">
        <v>4</v>
      </c>
      <c r="I573" t="s">
        <v>5613</v>
      </c>
      <c r="J573" t="s">
        <v>6085</v>
      </c>
      <c r="K573" t="s">
        <v>465</v>
      </c>
      <c r="L573">
        <v>19.8</v>
      </c>
      <c r="M573" s="441">
        <v>46147</v>
      </c>
      <c r="N573">
        <v>19.8</v>
      </c>
      <c r="O573">
        <v>19.899999999999999</v>
      </c>
      <c r="P573">
        <v>79.2</v>
      </c>
    </row>
    <row r="574" spans="1:16" x14ac:dyDescent="0.3">
      <c r="A574">
        <v>91230</v>
      </c>
      <c r="B574">
        <v>122</v>
      </c>
      <c r="C574" t="s">
        <v>552</v>
      </c>
      <c r="D574" s="441">
        <v>46174</v>
      </c>
      <c r="E574">
        <v>19923</v>
      </c>
      <c r="F574" t="s">
        <v>5678</v>
      </c>
      <c r="G574">
        <v>2375</v>
      </c>
      <c r="H574">
        <v>2</v>
      </c>
      <c r="I574" t="s">
        <v>5605</v>
      </c>
      <c r="J574" t="s">
        <v>6085</v>
      </c>
      <c r="K574" t="s">
        <v>465</v>
      </c>
      <c r="L574">
        <v>0</v>
      </c>
      <c r="M574" s="441">
        <v>45764</v>
      </c>
      <c r="N574">
        <v>36.44</v>
      </c>
      <c r="O574">
        <v>38.9</v>
      </c>
      <c r="P574">
        <v>72.88</v>
      </c>
    </row>
    <row r="575" spans="1:16" x14ac:dyDescent="0.3">
      <c r="A575">
        <v>91232</v>
      </c>
      <c r="B575">
        <v>122</v>
      </c>
      <c r="C575" t="s">
        <v>552</v>
      </c>
      <c r="D575" s="441">
        <v>46174</v>
      </c>
      <c r="E575">
        <v>28730</v>
      </c>
      <c r="F575" t="s">
        <v>5989</v>
      </c>
      <c r="G575">
        <v>8707</v>
      </c>
      <c r="H575">
        <v>2</v>
      </c>
      <c r="I575" t="s">
        <v>5598</v>
      </c>
      <c r="J575" t="s">
        <v>6085</v>
      </c>
      <c r="K575" t="s">
        <v>465</v>
      </c>
      <c r="L575">
        <v>0</v>
      </c>
      <c r="M575" s="441">
        <v>46097</v>
      </c>
      <c r="N575">
        <v>36</v>
      </c>
      <c r="O575">
        <v>36</v>
      </c>
      <c r="P575">
        <v>72</v>
      </c>
    </row>
    <row r="576" spans="1:16" x14ac:dyDescent="0.3">
      <c r="A576">
        <v>91231</v>
      </c>
      <c r="B576">
        <v>122</v>
      </c>
      <c r="C576" t="s">
        <v>552</v>
      </c>
      <c r="D576" s="441">
        <v>46174</v>
      </c>
      <c r="E576">
        <v>20202</v>
      </c>
      <c r="F576" t="s">
        <v>5852</v>
      </c>
      <c r="G576">
        <v>2255</v>
      </c>
      <c r="H576">
        <v>10</v>
      </c>
      <c r="I576" t="s">
        <v>5613</v>
      </c>
      <c r="J576" t="s">
        <v>6085</v>
      </c>
      <c r="K576" t="s">
        <v>465</v>
      </c>
      <c r="L576">
        <v>7.19</v>
      </c>
      <c r="M576" s="441">
        <v>46169</v>
      </c>
      <c r="N576">
        <v>7.18</v>
      </c>
      <c r="O576">
        <v>7.18</v>
      </c>
      <c r="P576">
        <v>71.900000000000006</v>
      </c>
    </row>
    <row r="577" spans="1:16" x14ac:dyDescent="0.3">
      <c r="A577">
        <v>91233</v>
      </c>
      <c r="B577">
        <v>122</v>
      </c>
      <c r="C577" t="s">
        <v>552</v>
      </c>
      <c r="D577" s="441">
        <v>46174</v>
      </c>
      <c r="E577">
        <v>18121</v>
      </c>
      <c r="F577" t="s">
        <v>5801</v>
      </c>
      <c r="G577">
        <v>3493</v>
      </c>
      <c r="H577">
        <v>0.47</v>
      </c>
      <c r="I577" t="s">
        <v>5601</v>
      </c>
      <c r="J577" t="s">
        <v>4764</v>
      </c>
      <c r="K577" t="s">
        <v>465</v>
      </c>
      <c r="L577">
        <v>0</v>
      </c>
      <c r="M577" s="441">
        <v>45811</v>
      </c>
      <c r="N577">
        <v>149.51</v>
      </c>
      <c r="O577">
        <v>143.91</v>
      </c>
      <c r="P577">
        <v>70.27</v>
      </c>
    </row>
    <row r="578" spans="1:16" x14ac:dyDescent="0.3">
      <c r="A578">
        <v>91234</v>
      </c>
      <c r="B578">
        <v>122</v>
      </c>
      <c r="C578" t="s">
        <v>552</v>
      </c>
      <c r="D578" s="441">
        <v>46174</v>
      </c>
      <c r="E578">
        <v>18176</v>
      </c>
      <c r="F578" t="s">
        <v>5791</v>
      </c>
      <c r="G578">
        <v>3446</v>
      </c>
      <c r="H578">
        <v>1</v>
      </c>
      <c r="I578" t="s">
        <v>5601</v>
      </c>
      <c r="J578" t="s">
        <v>4764</v>
      </c>
      <c r="K578" t="s">
        <v>465</v>
      </c>
      <c r="L578">
        <v>0</v>
      </c>
      <c r="N578">
        <v>0</v>
      </c>
      <c r="O578">
        <v>0</v>
      </c>
      <c r="P578">
        <v>69</v>
      </c>
    </row>
    <row r="579" spans="1:16" x14ac:dyDescent="0.3">
      <c r="A579">
        <v>91235</v>
      </c>
      <c r="B579">
        <v>122</v>
      </c>
      <c r="C579" t="s">
        <v>552</v>
      </c>
      <c r="D579" s="441">
        <v>46174</v>
      </c>
      <c r="E579">
        <v>26881</v>
      </c>
      <c r="F579" t="s">
        <v>5965</v>
      </c>
      <c r="G579">
        <v>6950</v>
      </c>
      <c r="H579">
        <v>1</v>
      </c>
      <c r="I579" t="s">
        <v>5598</v>
      </c>
      <c r="J579" t="s">
        <v>6085</v>
      </c>
      <c r="K579" t="s">
        <v>465</v>
      </c>
      <c r="L579">
        <v>0</v>
      </c>
      <c r="M579" s="441">
        <v>46113</v>
      </c>
      <c r="N579">
        <v>65</v>
      </c>
      <c r="O579">
        <v>65</v>
      </c>
      <c r="P579">
        <v>65</v>
      </c>
    </row>
    <row r="580" spans="1:16" x14ac:dyDescent="0.3">
      <c r="A580">
        <v>91318</v>
      </c>
      <c r="B580">
        <v>122</v>
      </c>
      <c r="C580" t="s">
        <v>552</v>
      </c>
      <c r="D580" s="441">
        <v>46174</v>
      </c>
      <c r="E580">
        <v>26152</v>
      </c>
      <c r="F580" t="s">
        <v>6045</v>
      </c>
      <c r="G580">
        <v>5634</v>
      </c>
      <c r="H580">
        <v>1</v>
      </c>
      <c r="I580" t="s">
        <v>5601</v>
      </c>
      <c r="J580" t="s">
        <v>4764</v>
      </c>
      <c r="K580" t="s">
        <v>465</v>
      </c>
      <c r="L580">
        <v>0</v>
      </c>
      <c r="N580">
        <v>0</v>
      </c>
      <c r="O580">
        <v>0</v>
      </c>
      <c r="P580">
        <v>65</v>
      </c>
    </row>
    <row r="581" spans="1:16" x14ac:dyDescent="0.3">
      <c r="A581">
        <v>91236</v>
      </c>
      <c r="B581">
        <v>122</v>
      </c>
      <c r="C581" t="s">
        <v>552</v>
      </c>
      <c r="D581" s="441">
        <v>46174</v>
      </c>
      <c r="E581">
        <v>20327</v>
      </c>
      <c r="F581" t="s">
        <v>5888</v>
      </c>
      <c r="G581">
        <v>2211</v>
      </c>
      <c r="H581">
        <v>9</v>
      </c>
      <c r="I581" t="s">
        <v>5605</v>
      </c>
      <c r="J581" t="s">
        <v>6085</v>
      </c>
      <c r="K581" t="s">
        <v>465</v>
      </c>
      <c r="L581">
        <v>0</v>
      </c>
      <c r="M581" s="441">
        <v>46084</v>
      </c>
      <c r="N581">
        <v>7.2</v>
      </c>
      <c r="O581">
        <v>7.2</v>
      </c>
      <c r="P581">
        <v>64.8</v>
      </c>
    </row>
    <row r="582" spans="1:16" x14ac:dyDescent="0.3">
      <c r="A582">
        <v>91238</v>
      </c>
      <c r="B582">
        <v>122</v>
      </c>
      <c r="C582" t="s">
        <v>552</v>
      </c>
      <c r="D582" s="441">
        <v>46174</v>
      </c>
      <c r="E582">
        <v>27716</v>
      </c>
      <c r="F582" t="s">
        <v>6009</v>
      </c>
      <c r="G582">
        <v>7683</v>
      </c>
      <c r="H582">
        <v>1</v>
      </c>
      <c r="I582" t="s">
        <v>5613</v>
      </c>
      <c r="J582" t="s">
        <v>4764</v>
      </c>
      <c r="K582" t="s">
        <v>465</v>
      </c>
      <c r="L582">
        <v>0</v>
      </c>
      <c r="M582" s="441">
        <v>46090</v>
      </c>
      <c r="N582">
        <v>60.45</v>
      </c>
      <c r="O582">
        <v>64.38</v>
      </c>
      <c r="P582">
        <v>60.45</v>
      </c>
    </row>
    <row r="583" spans="1:16" x14ac:dyDescent="0.3">
      <c r="A583">
        <v>91239</v>
      </c>
      <c r="B583">
        <v>122</v>
      </c>
      <c r="C583" t="s">
        <v>552</v>
      </c>
      <c r="D583" s="441">
        <v>46174</v>
      </c>
      <c r="E583">
        <v>18178</v>
      </c>
      <c r="F583" t="s">
        <v>5790</v>
      </c>
      <c r="G583">
        <v>3444</v>
      </c>
      <c r="H583">
        <v>1</v>
      </c>
      <c r="I583" t="s">
        <v>5601</v>
      </c>
      <c r="J583" t="s">
        <v>4764</v>
      </c>
      <c r="K583" t="s">
        <v>465</v>
      </c>
      <c r="L583">
        <v>0</v>
      </c>
      <c r="N583">
        <v>0</v>
      </c>
      <c r="O583">
        <v>59.9</v>
      </c>
      <c r="P583">
        <v>59.9</v>
      </c>
    </row>
    <row r="584" spans="1:16" x14ac:dyDescent="0.3">
      <c r="A584">
        <v>91240</v>
      </c>
      <c r="B584">
        <v>122</v>
      </c>
      <c r="C584" t="s">
        <v>552</v>
      </c>
      <c r="D584" s="441">
        <v>46174</v>
      </c>
      <c r="E584">
        <v>23992</v>
      </c>
      <c r="F584" t="s">
        <v>5603</v>
      </c>
      <c r="G584">
        <v>2216</v>
      </c>
      <c r="H584">
        <v>1</v>
      </c>
      <c r="I584" t="s">
        <v>5598</v>
      </c>
      <c r="J584" t="s">
        <v>6085</v>
      </c>
      <c r="K584" t="s">
        <v>465</v>
      </c>
      <c r="L584">
        <v>0</v>
      </c>
      <c r="M584" s="441">
        <v>46136</v>
      </c>
      <c r="N584">
        <v>59.78</v>
      </c>
      <c r="O584">
        <v>59.78</v>
      </c>
      <c r="P584">
        <v>59.78</v>
      </c>
    </row>
    <row r="585" spans="1:16" x14ac:dyDescent="0.3">
      <c r="A585">
        <v>91241</v>
      </c>
      <c r="B585">
        <v>122</v>
      </c>
      <c r="C585" t="s">
        <v>552</v>
      </c>
      <c r="D585" s="441">
        <v>46174</v>
      </c>
      <c r="E585">
        <v>18308</v>
      </c>
      <c r="F585" t="s">
        <v>5758</v>
      </c>
      <c r="G585">
        <v>3325</v>
      </c>
      <c r="H585">
        <v>1</v>
      </c>
      <c r="I585" t="s">
        <v>5613</v>
      </c>
      <c r="J585" t="s">
        <v>4764</v>
      </c>
      <c r="K585" t="s">
        <v>465</v>
      </c>
      <c r="L585">
        <v>0</v>
      </c>
      <c r="N585">
        <v>0</v>
      </c>
      <c r="O585">
        <v>0</v>
      </c>
      <c r="P585">
        <v>57</v>
      </c>
    </row>
    <row r="586" spans="1:16" x14ac:dyDescent="0.3">
      <c r="A586">
        <v>91243</v>
      </c>
      <c r="B586">
        <v>122</v>
      </c>
      <c r="C586" t="s">
        <v>552</v>
      </c>
      <c r="D586" s="441">
        <v>46174</v>
      </c>
      <c r="E586">
        <v>20022</v>
      </c>
      <c r="F586" t="s">
        <v>5651</v>
      </c>
      <c r="G586">
        <v>2340</v>
      </c>
      <c r="H586">
        <v>5</v>
      </c>
      <c r="I586" t="s">
        <v>5613</v>
      </c>
      <c r="J586" t="s">
        <v>6085</v>
      </c>
      <c r="K586" t="s">
        <v>465</v>
      </c>
      <c r="L586">
        <v>11.35</v>
      </c>
      <c r="M586" s="441">
        <v>46160</v>
      </c>
      <c r="N586">
        <v>11.35</v>
      </c>
      <c r="O586">
        <v>11.35</v>
      </c>
      <c r="P586">
        <v>56.75</v>
      </c>
    </row>
    <row r="587" spans="1:16" x14ac:dyDescent="0.3">
      <c r="A587">
        <v>91207</v>
      </c>
      <c r="B587">
        <v>122</v>
      </c>
      <c r="C587" t="s">
        <v>552</v>
      </c>
      <c r="D587" s="441">
        <v>46174</v>
      </c>
      <c r="E587">
        <v>25075</v>
      </c>
      <c r="F587" t="s">
        <v>5661</v>
      </c>
      <c r="G587">
        <v>5883</v>
      </c>
      <c r="H587">
        <v>7</v>
      </c>
      <c r="I587" t="s">
        <v>5605</v>
      </c>
      <c r="J587" t="s">
        <v>6085</v>
      </c>
      <c r="K587" t="s">
        <v>465</v>
      </c>
      <c r="L587">
        <v>7.77</v>
      </c>
      <c r="M587" s="441">
        <v>46162</v>
      </c>
      <c r="N587">
        <v>7.77</v>
      </c>
      <c r="O587">
        <v>7.77</v>
      </c>
      <c r="P587">
        <v>54.39</v>
      </c>
    </row>
    <row r="588" spans="1:16" x14ac:dyDescent="0.3">
      <c r="A588">
        <v>91242</v>
      </c>
      <c r="B588">
        <v>122</v>
      </c>
      <c r="C588" t="s">
        <v>552</v>
      </c>
      <c r="D588" s="441">
        <v>46174</v>
      </c>
      <c r="E588">
        <v>24030</v>
      </c>
      <c r="F588" t="s">
        <v>5962</v>
      </c>
      <c r="G588">
        <v>3593</v>
      </c>
      <c r="H588">
        <v>14</v>
      </c>
      <c r="I588" t="s">
        <v>5613</v>
      </c>
      <c r="J588" t="s">
        <v>4764</v>
      </c>
      <c r="K588" t="s">
        <v>465</v>
      </c>
      <c r="L588">
        <v>0</v>
      </c>
      <c r="M588" s="441">
        <v>46085</v>
      </c>
      <c r="N588">
        <v>3.79</v>
      </c>
      <c r="O588">
        <v>17.54</v>
      </c>
      <c r="P588">
        <v>53.06</v>
      </c>
    </row>
    <row r="589" spans="1:16" x14ac:dyDescent="0.3">
      <c r="A589">
        <v>91244</v>
      </c>
      <c r="B589">
        <v>122</v>
      </c>
      <c r="C589" t="s">
        <v>552</v>
      </c>
      <c r="D589" s="441">
        <v>46174</v>
      </c>
      <c r="E589">
        <v>18209</v>
      </c>
      <c r="F589" t="s">
        <v>5783</v>
      </c>
      <c r="G589">
        <v>3417</v>
      </c>
      <c r="H589">
        <v>1</v>
      </c>
      <c r="I589" t="s">
        <v>5601</v>
      </c>
      <c r="J589" t="s">
        <v>4764</v>
      </c>
      <c r="K589" t="s">
        <v>465</v>
      </c>
      <c r="L589">
        <v>0</v>
      </c>
      <c r="N589">
        <v>0</v>
      </c>
      <c r="O589">
        <v>0</v>
      </c>
      <c r="P589">
        <v>51.9</v>
      </c>
    </row>
    <row r="590" spans="1:16" x14ac:dyDescent="0.3">
      <c r="A590">
        <v>91245</v>
      </c>
      <c r="B590">
        <v>122</v>
      </c>
      <c r="C590" t="s">
        <v>552</v>
      </c>
      <c r="D590" s="441">
        <v>46174</v>
      </c>
      <c r="E590">
        <v>19907</v>
      </c>
      <c r="F590" t="s">
        <v>5683</v>
      </c>
      <c r="G590">
        <v>2381</v>
      </c>
      <c r="H590">
        <v>17</v>
      </c>
      <c r="I590" t="s">
        <v>5613</v>
      </c>
      <c r="J590" t="s">
        <v>6085</v>
      </c>
      <c r="K590" t="s">
        <v>465</v>
      </c>
      <c r="L590">
        <v>0</v>
      </c>
      <c r="M590" s="441">
        <v>45686</v>
      </c>
      <c r="N590">
        <v>3.01</v>
      </c>
      <c r="O590">
        <v>3.23</v>
      </c>
      <c r="P590">
        <v>51.17</v>
      </c>
    </row>
    <row r="591" spans="1:16" x14ac:dyDescent="0.3">
      <c r="A591">
        <v>91246</v>
      </c>
      <c r="B591">
        <v>122</v>
      </c>
      <c r="C591" t="s">
        <v>552</v>
      </c>
      <c r="D591" s="441">
        <v>46174</v>
      </c>
      <c r="E591">
        <v>21085</v>
      </c>
      <c r="F591" t="s">
        <v>5885</v>
      </c>
      <c r="G591">
        <v>1989</v>
      </c>
      <c r="H591">
        <v>1</v>
      </c>
      <c r="I591" t="s">
        <v>5703</v>
      </c>
      <c r="J591" t="s">
        <v>6085</v>
      </c>
      <c r="K591" t="s">
        <v>465</v>
      </c>
      <c r="L591">
        <v>0</v>
      </c>
      <c r="M591" s="441">
        <v>46134</v>
      </c>
      <c r="N591">
        <v>44.75</v>
      </c>
      <c r="O591">
        <v>51.14</v>
      </c>
      <c r="P591">
        <v>44.75</v>
      </c>
    </row>
    <row r="592" spans="1:16" x14ac:dyDescent="0.3">
      <c r="A592">
        <v>91250</v>
      </c>
      <c r="B592">
        <v>122</v>
      </c>
      <c r="C592" t="s">
        <v>552</v>
      </c>
      <c r="D592" s="441">
        <v>46174</v>
      </c>
      <c r="E592">
        <v>19623</v>
      </c>
      <c r="F592" t="s">
        <v>5929</v>
      </c>
      <c r="G592">
        <v>2611</v>
      </c>
      <c r="H592">
        <v>7.3</v>
      </c>
      <c r="I592" t="s">
        <v>5598</v>
      </c>
      <c r="J592" t="s">
        <v>6085</v>
      </c>
      <c r="K592" t="s">
        <v>465</v>
      </c>
      <c r="L592">
        <v>6.04</v>
      </c>
      <c r="M592" s="441">
        <v>46168</v>
      </c>
      <c r="N592">
        <v>6.31</v>
      </c>
      <c r="O592">
        <v>6.3</v>
      </c>
      <c r="P592">
        <v>44.09</v>
      </c>
    </row>
    <row r="593" spans="1:16" x14ac:dyDescent="0.3">
      <c r="A593">
        <v>91248</v>
      </c>
      <c r="B593">
        <v>122</v>
      </c>
      <c r="C593" t="s">
        <v>552</v>
      </c>
      <c r="D593" s="441">
        <v>46174</v>
      </c>
      <c r="E593">
        <v>20029</v>
      </c>
      <c r="F593" t="s">
        <v>5848</v>
      </c>
      <c r="G593">
        <v>2337</v>
      </c>
      <c r="H593">
        <v>3</v>
      </c>
      <c r="I593" t="s">
        <v>5668</v>
      </c>
      <c r="J593" t="s">
        <v>6085</v>
      </c>
      <c r="K593" t="s">
        <v>465</v>
      </c>
      <c r="L593">
        <v>0</v>
      </c>
      <c r="M593" s="441">
        <v>46097</v>
      </c>
      <c r="N593">
        <v>13.6</v>
      </c>
      <c r="O593">
        <v>14.96</v>
      </c>
      <c r="P593">
        <v>40.799999999999997</v>
      </c>
    </row>
    <row r="594" spans="1:16" x14ac:dyDescent="0.3">
      <c r="A594">
        <v>91323</v>
      </c>
      <c r="B594">
        <v>122</v>
      </c>
      <c r="C594" t="s">
        <v>552</v>
      </c>
      <c r="D594" s="441">
        <v>46174</v>
      </c>
      <c r="E594">
        <v>25445</v>
      </c>
      <c r="F594" t="s">
        <v>5770</v>
      </c>
      <c r="G594">
        <v>6113</v>
      </c>
      <c r="H594">
        <v>0.14000000000000001</v>
      </c>
      <c r="I594" t="s">
        <v>5601</v>
      </c>
      <c r="J594" t="s">
        <v>4764</v>
      </c>
      <c r="K594" t="s">
        <v>465</v>
      </c>
      <c r="L594">
        <v>286.56</v>
      </c>
      <c r="M594" s="441">
        <v>46171</v>
      </c>
      <c r="N594">
        <v>286.56</v>
      </c>
      <c r="O594">
        <v>286.56</v>
      </c>
      <c r="P594">
        <v>40.119999999999997</v>
      </c>
    </row>
    <row r="595" spans="1:16" x14ac:dyDescent="0.3">
      <c r="A595">
        <v>91269</v>
      </c>
      <c r="B595">
        <v>122</v>
      </c>
      <c r="C595" t="s">
        <v>552</v>
      </c>
      <c r="D595" s="441">
        <v>46174</v>
      </c>
      <c r="E595">
        <v>23184</v>
      </c>
      <c r="F595" t="s">
        <v>5956</v>
      </c>
      <c r="G595">
        <v>2670</v>
      </c>
      <c r="H595">
        <v>1.22</v>
      </c>
      <c r="I595" t="s">
        <v>5598</v>
      </c>
      <c r="J595" t="s">
        <v>6085</v>
      </c>
      <c r="K595" t="s">
        <v>465</v>
      </c>
      <c r="L595">
        <v>30.64</v>
      </c>
      <c r="M595" s="441">
        <v>46154</v>
      </c>
      <c r="N595">
        <v>35</v>
      </c>
      <c r="O595">
        <v>26</v>
      </c>
      <c r="P595">
        <v>37.380000000000003</v>
      </c>
    </row>
    <row r="596" spans="1:16" x14ac:dyDescent="0.3">
      <c r="A596">
        <v>91302</v>
      </c>
      <c r="B596">
        <v>122</v>
      </c>
      <c r="C596" t="s">
        <v>552</v>
      </c>
      <c r="D596" s="441">
        <v>46174</v>
      </c>
      <c r="E596">
        <v>19714</v>
      </c>
      <c r="F596" t="s">
        <v>6040</v>
      </c>
      <c r="G596">
        <v>2539</v>
      </c>
      <c r="H596">
        <v>1</v>
      </c>
      <c r="I596" t="s">
        <v>5605</v>
      </c>
      <c r="J596" t="s">
        <v>6085</v>
      </c>
      <c r="K596" t="s">
        <v>465</v>
      </c>
      <c r="L596">
        <v>37.17</v>
      </c>
      <c r="M596" s="441">
        <v>46162</v>
      </c>
      <c r="N596">
        <v>37.17</v>
      </c>
      <c r="O596">
        <v>37.17</v>
      </c>
      <c r="P596">
        <v>37.17</v>
      </c>
    </row>
    <row r="597" spans="1:16" x14ac:dyDescent="0.3">
      <c r="A597">
        <v>91249</v>
      </c>
      <c r="B597">
        <v>122</v>
      </c>
      <c r="C597" t="s">
        <v>552</v>
      </c>
      <c r="D597" s="441">
        <v>46174</v>
      </c>
      <c r="E597">
        <v>24110</v>
      </c>
      <c r="F597" t="s">
        <v>5630</v>
      </c>
      <c r="G597">
        <v>2322</v>
      </c>
      <c r="H597">
        <v>2.5</v>
      </c>
      <c r="I597" t="s">
        <v>5598</v>
      </c>
      <c r="J597" t="s">
        <v>6085</v>
      </c>
      <c r="K597" t="s">
        <v>465</v>
      </c>
      <c r="L597">
        <v>0</v>
      </c>
      <c r="M597" s="441">
        <v>45909</v>
      </c>
      <c r="N597">
        <v>14.6</v>
      </c>
      <c r="O597">
        <v>8.25</v>
      </c>
      <c r="P597">
        <v>36.5</v>
      </c>
    </row>
    <row r="598" spans="1:16" x14ac:dyDescent="0.3">
      <c r="A598">
        <v>91308</v>
      </c>
      <c r="B598">
        <v>122</v>
      </c>
      <c r="C598" t="s">
        <v>552</v>
      </c>
      <c r="D598" s="441">
        <v>46174</v>
      </c>
      <c r="E598">
        <v>19558</v>
      </c>
      <c r="F598" t="s">
        <v>5950</v>
      </c>
      <c r="G598">
        <v>2659</v>
      </c>
      <c r="H598">
        <v>1.88</v>
      </c>
      <c r="I598" t="s">
        <v>5598</v>
      </c>
      <c r="J598" t="s">
        <v>6085</v>
      </c>
      <c r="K598" t="s">
        <v>465</v>
      </c>
      <c r="L598">
        <v>18.98</v>
      </c>
      <c r="M598" s="441">
        <v>46172</v>
      </c>
      <c r="N598">
        <v>20.3</v>
      </c>
      <c r="O598">
        <v>20.3</v>
      </c>
      <c r="P598">
        <v>35.68</v>
      </c>
    </row>
    <row r="599" spans="1:16" x14ac:dyDescent="0.3">
      <c r="A599">
        <v>91251</v>
      </c>
      <c r="B599">
        <v>122</v>
      </c>
      <c r="C599" t="s">
        <v>552</v>
      </c>
      <c r="D599" s="441">
        <v>46174</v>
      </c>
      <c r="E599">
        <v>19415</v>
      </c>
      <c r="F599" t="s">
        <v>5958</v>
      </c>
      <c r="G599">
        <v>2759</v>
      </c>
      <c r="H599">
        <v>4</v>
      </c>
      <c r="I599" t="s">
        <v>5613</v>
      </c>
      <c r="J599" t="s">
        <v>6085</v>
      </c>
      <c r="K599" t="s">
        <v>465</v>
      </c>
      <c r="L599">
        <v>8.8000000000000007</v>
      </c>
      <c r="M599" s="441">
        <v>46148</v>
      </c>
      <c r="N599">
        <v>8.8000000000000007</v>
      </c>
      <c r="O599">
        <v>8.8000000000000007</v>
      </c>
      <c r="P599">
        <v>35.200000000000003</v>
      </c>
    </row>
    <row r="600" spans="1:16" x14ac:dyDescent="0.3">
      <c r="A600">
        <v>91316</v>
      </c>
      <c r="B600">
        <v>122</v>
      </c>
      <c r="C600" t="s">
        <v>552</v>
      </c>
      <c r="D600" s="441">
        <v>46174</v>
      </c>
      <c r="E600">
        <v>24145</v>
      </c>
      <c r="F600" t="s">
        <v>6043</v>
      </c>
      <c r="G600">
        <v>3089</v>
      </c>
      <c r="H600">
        <v>1</v>
      </c>
      <c r="I600" t="s">
        <v>5613</v>
      </c>
      <c r="J600" t="s">
        <v>4764</v>
      </c>
      <c r="K600" t="s">
        <v>465</v>
      </c>
      <c r="L600">
        <v>0</v>
      </c>
      <c r="N600">
        <v>0</v>
      </c>
      <c r="O600">
        <v>0</v>
      </c>
      <c r="P600">
        <v>35</v>
      </c>
    </row>
    <row r="601" spans="1:16" x14ac:dyDescent="0.3">
      <c r="A601">
        <v>91252</v>
      </c>
      <c r="B601">
        <v>122</v>
      </c>
      <c r="C601" t="s">
        <v>552</v>
      </c>
      <c r="D601" s="441">
        <v>46174</v>
      </c>
      <c r="E601">
        <v>24089</v>
      </c>
      <c r="F601" t="s">
        <v>5842</v>
      </c>
      <c r="G601">
        <v>2316</v>
      </c>
      <c r="H601">
        <v>4</v>
      </c>
      <c r="I601" t="s">
        <v>5598</v>
      </c>
      <c r="J601" t="s">
        <v>6085</v>
      </c>
      <c r="K601" t="s">
        <v>465</v>
      </c>
      <c r="L601">
        <v>0</v>
      </c>
      <c r="M601" s="441">
        <v>45979</v>
      </c>
      <c r="N601">
        <v>8.1999999999999993</v>
      </c>
      <c r="O601">
        <v>9.5</v>
      </c>
      <c r="P601">
        <v>32.799999999999997</v>
      </c>
    </row>
    <row r="602" spans="1:16" x14ac:dyDescent="0.3">
      <c r="A602">
        <v>91253</v>
      </c>
      <c r="B602">
        <v>122</v>
      </c>
      <c r="C602" t="s">
        <v>552</v>
      </c>
      <c r="D602" s="441">
        <v>46174</v>
      </c>
      <c r="E602">
        <v>25885</v>
      </c>
      <c r="F602" t="s">
        <v>6026</v>
      </c>
      <c r="G602">
        <v>6422</v>
      </c>
      <c r="H602">
        <v>4</v>
      </c>
      <c r="I602" t="s">
        <v>5625</v>
      </c>
      <c r="J602" t="s">
        <v>6085</v>
      </c>
      <c r="K602" t="s">
        <v>465</v>
      </c>
      <c r="L602">
        <v>0</v>
      </c>
      <c r="N602">
        <v>0</v>
      </c>
      <c r="O602">
        <v>9.1</v>
      </c>
      <c r="P602">
        <v>32.799999999999997</v>
      </c>
    </row>
    <row r="603" spans="1:16" x14ac:dyDescent="0.3">
      <c r="A603">
        <v>91254</v>
      </c>
      <c r="B603">
        <v>122</v>
      </c>
      <c r="C603" t="s">
        <v>552</v>
      </c>
      <c r="D603" s="441">
        <v>46174</v>
      </c>
      <c r="E603">
        <v>18223</v>
      </c>
      <c r="F603" t="s">
        <v>5876</v>
      </c>
      <c r="G603">
        <v>3405</v>
      </c>
      <c r="H603">
        <v>0.18</v>
      </c>
      <c r="I603" t="s">
        <v>5613</v>
      </c>
      <c r="J603" t="s">
        <v>4764</v>
      </c>
      <c r="K603" t="s">
        <v>465</v>
      </c>
      <c r="L603">
        <v>0</v>
      </c>
      <c r="N603">
        <v>0</v>
      </c>
      <c r="O603">
        <v>0</v>
      </c>
      <c r="P603">
        <v>32.4</v>
      </c>
    </row>
    <row r="604" spans="1:16" x14ac:dyDescent="0.3">
      <c r="A604">
        <v>91255</v>
      </c>
      <c r="B604">
        <v>122</v>
      </c>
      <c r="C604" t="s">
        <v>552</v>
      </c>
      <c r="D604" s="441">
        <v>46174</v>
      </c>
      <c r="E604">
        <v>18180</v>
      </c>
      <c r="F604" t="s">
        <v>5788</v>
      </c>
      <c r="G604">
        <v>3442</v>
      </c>
      <c r="H604">
        <v>0.28999999999999998</v>
      </c>
      <c r="I604" t="s">
        <v>5601</v>
      </c>
      <c r="J604" t="s">
        <v>4764</v>
      </c>
      <c r="K604" t="s">
        <v>465</v>
      </c>
      <c r="L604">
        <v>0</v>
      </c>
      <c r="N604">
        <v>0</v>
      </c>
      <c r="O604">
        <v>113.68</v>
      </c>
      <c r="P604">
        <v>31.9</v>
      </c>
    </row>
    <row r="605" spans="1:16" x14ac:dyDescent="0.3">
      <c r="A605">
        <v>91256</v>
      </c>
      <c r="B605">
        <v>122</v>
      </c>
      <c r="C605" t="s">
        <v>552</v>
      </c>
      <c r="D605" s="441">
        <v>46174</v>
      </c>
      <c r="E605">
        <v>20174</v>
      </c>
      <c r="F605" t="s">
        <v>5685</v>
      </c>
      <c r="G605">
        <v>2264</v>
      </c>
      <c r="H605">
        <v>2</v>
      </c>
      <c r="I605" t="s">
        <v>5598</v>
      </c>
      <c r="J605" t="s">
        <v>6085</v>
      </c>
      <c r="K605" t="s">
        <v>465</v>
      </c>
      <c r="L605">
        <v>0</v>
      </c>
      <c r="M605" s="441">
        <v>45979</v>
      </c>
      <c r="N605">
        <v>15.4</v>
      </c>
      <c r="O605">
        <v>18.899999999999999</v>
      </c>
      <c r="P605">
        <v>30.8</v>
      </c>
    </row>
    <row r="606" spans="1:16" x14ac:dyDescent="0.3">
      <c r="A606">
        <v>91257</v>
      </c>
      <c r="B606">
        <v>122</v>
      </c>
      <c r="C606" t="s">
        <v>552</v>
      </c>
      <c r="D606" s="441">
        <v>46174</v>
      </c>
      <c r="E606">
        <v>18107</v>
      </c>
      <c r="F606" t="s">
        <v>5807</v>
      </c>
      <c r="G606">
        <v>3504</v>
      </c>
      <c r="H606">
        <v>0.16</v>
      </c>
      <c r="I606" t="s">
        <v>5601</v>
      </c>
      <c r="J606" t="s">
        <v>4764</v>
      </c>
      <c r="K606" t="s">
        <v>465</v>
      </c>
      <c r="L606">
        <v>0</v>
      </c>
      <c r="N606">
        <v>0</v>
      </c>
      <c r="O606">
        <v>0</v>
      </c>
      <c r="P606">
        <v>28.8</v>
      </c>
    </row>
    <row r="607" spans="1:16" x14ac:dyDescent="0.3">
      <c r="A607">
        <v>91258</v>
      </c>
      <c r="B607">
        <v>122</v>
      </c>
      <c r="C607" t="s">
        <v>552</v>
      </c>
      <c r="D607" s="441">
        <v>46174</v>
      </c>
      <c r="E607">
        <v>18239</v>
      </c>
      <c r="F607" t="s">
        <v>5999</v>
      </c>
      <c r="G607">
        <v>3389</v>
      </c>
      <c r="H607">
        <v>0.13</v>
      </c>
      <c r="I607" t="s">
        <v>5601</v>
      </c>
      <c r="J607" t="s">
        <v>4764</v>
      </c>
      <c r="K607" t="s">
        <v>465</v>
      </c>
      <c r="L607">
        <v>0</v>
      </c>
      <c r="N607">
        <v>0</v>
      </c>
      <c r="O607">
        <v>0</v>
      </c>
      <c r="P607">
        <v>28.6</v>
      </c>
    </row>
    <row r="608" spans="1:16" x14ac:dyDescent="0.3">
      <c r="A608">
        <v>91259</v>
      </c>
      <c r="B608">
        <v>122</v>
      </c>
      <c r="C608" t="s">
        <v>552</v>
      </c>
      <c r="D608" s="441">
        <v>46174</v>
      </c>
      <c r="E608">
        <v>20185</v>
      </c>
      <c r="F608" t="s">
        <v>5684</v>
      </c>
      <c r="G608">
        <v>2259</v>
      </c>
      <c r="H608">
        <v>1</v>
      </c>
      <c r="I608" t="s">
        <v>5598</v>
      </c>
      <c r="J608" t="s">
        <v>6085</v>
      </c>
      <c r="K608" t="s">
        <v>465</v>
      </c>
      <c r="L608">
        <v>0</v>
      </c>
      <c r="M608" s="441">
        <v>45965</v>
      </c>
      <c r="N608">
        <v>25.9</v>
      </c>
      <c r="O608">
        <v>32.9</v>
      </c>
      <c r="P608">
        <v>25.9</v>
      </c>
    </row>
    <row r="609" spans="1:16" x14ac:dyDescent="0.3">
      <c r="A609">
        <v>91324</v>
      </c>
      <c r="B609">
        <v>122</v>
      </c>
      <c r="C609" t="s">
        <v>552</v>
      </c>
      <c r="D609" s="441">
        <v>46174</v>
      </c>
      <c r="E609">
        <v>18203</v>
      </c>
      <c r="F609" t="s">
        <v>6046</v>
      </c>
      <c r="G609">
        <v>3423</v>
      </c>
      <c r="H609">
        <v>0.11</v>
      </c>
      <c r="I609" t="s">
        <v>5601</v>
      </c>
      <c r="J609" t="s">
        <v>4764</v>
      </c>
      <c r="K609" t="s">
        <v>465</v>
      </c>
      <c r="L609">
        <v>0</v>
      </c>
      <c r="N609">
        <v>0</v>
      </c>
      <c r="O609">
        <v>230</v>
      </c>
      <c r="P609">
        <v>25.3</v>
      </c>
    </row>
    <row r="610" spans="1:16" x14ac:dyDescent="0.3">
      <c r="A610">
        <v>91262</v>
      </c>
      <c r="B610">
        <v>122</v>
      </c>
      <c r="C610" t="s">
        <v>552</v>
      </c>
      <c r="D610" s="441">
        <v>46174</v>
      </c>
      <c r="E610">
        <v>19465</v>
      </c>
      <c r="F610" t="s">
        <v>5953</v>
      </c>
      <c r="G610">
        <v>2737</v>
      </c>
      <c r="H610">
        <v>3.62</v>
      </c>
      <c r="I610" t="s">
        <v>5598</v>
      </c>
      <c r="J610" t="s">
        <v>6085</v>
      </c>
      <c r="K610" t="s">
        <v>465</v>
      </c>
      <c r="L610">
        <v>6.3</v>
      </c>
      <c r="M610" s="441">
        <v>46172</v>
      </c>
      <c r="N610">
        <v>6.53</v>
      </c>
      <c r="O610">
        <v>6.53</v>
      </c>
      <c r="P610">
        <v>22.81</v>
      </c>
    </row>
    <row r="611" spans="1:16" x14ac:dyDescent="0.3">
      <c r="A611">
        <v>91260</v>
      </c>
      <c r="B611">
        <v>122</v>
      </c>
      <c r="C611" t="s">
        <v>552</v>
      </c>
      <c r="D611" s="441">
        <v>46174</v>
      </c>
      <c r="E611">
        <v>19434</v>
      </c>
      <c r="F611" t="s">
        <v>5906</v>
      </c>
      <c r="G611">
        <v>2757</v>
      </c>
      <c r="H611">
        <v>1</v>
      </c>
      <c r="I611" t="s">
        <v>5605</v>
      </c>
      <c r="J611" t="s">
        <v>6085</v>
      </c>
      <c r="K611" t="s">
        <v>465</v>
      </c>
      <c r="L611">
        <v>0</v>
      </c>
      <c r="M611" s="441">
        <v>46105</v>
      </c>
      <c r="N611">
        <v>22.3</v>
      </c>
      <c r="O611">
        <v>23.1</v>
      </c>
      <c r="P611">
        <v>22.3</v>
      </c>
    </row>
    <row r="612" spans="1:16" x14ac:dyDescent="0.3">
      <c r="A612">
        <v>91247</v>
      </c>
      <c r="B612">
        <v>122</v>
      </c>
      <c r="C612" t="s">
        <v>552</v>
      </c>
      <c r="D612" s="441">
        <v>46174</v>
      </c>
      <c r="E612">
        <v>24322</v>
      </c>
      <c r="F612" t="s">
        <v>5657</v>
      </c>
      <c r="G612">
        <v>2342</v>
      </c>
      <c r="H612">
        <v>2</v>
      </c>
      <c r="I612" t="s">
        <v>5598</v>
      </c>
      <c r="J612" t="s">
        <v>6085</v>
      </c>
      <c r="K612" t="s">
        <v>465</v>
      </c>
      <c r="L612">
        <v>11</v>
      </c>
      <c r="M612" s="441">
        <v>46168</v>
      </c>
      <c r="N612">
        <v>11</v>
      </c>
      <c r="O612">
        <v>22</v>
      </c>
      <c r="P612">
        <v>22</v>
      </c>
    </row>
    <row r="613" spans="1:16" x14ac:dyDescent="0.3">
      <c r="A613">
        <v>91263</v>
      </c>
      <c r="B613">
        <v>122</v>
      </c>
      <c r="C613" t="s">
        <v>552</v>
      </c>
      <c r="D613" s="441">
        <v>46174</v>
      </c>
      <c r="E613">
        <v>19476</v>
      </c>
      <c r="F613" t="s">
        <v>6017</v>
      </c>
      <c r="G613">
        <v>2729</v>
      </c>
      <c r="H613">
        <v>0.32</v>
      </c>
      <c r="I613" t="s">
        <v>5598</v>
      </c>
      <c r="J613" t="s">
        <v>6085</v>
      </c>
      <c r="K613" t="s">
        <v>465</v>
      </c>
      <c r="L613">
        <v>62.96</v>
      </c>
      <c r="M613" s="441">
        <v>46171</v>
      </c>
      <c r="N613">
        <v>50.5</v>
      </c>
      <c r="O613">
        <v>50</v>
      </c>
      <c r="P613">
        <v>20.149999999999999</v>
      </c>
    </row>
    <row r="614" spans="1:16" x14ac:dyDescent="0.3">
      <c r="A614">
        <v>91261</v>
      </c>
      <c r="B614">
        <v>122</v>
      </c>
      <c r="C614" t="s">
        <v>552</v>
      </c>
      <c r="D614" s="441">
        <v>46174</v>
      </c>
      <c r="E614">
        <v>19632</v>
      </c>
      <c r="F614" t="s">
        <v>5926</v>
      </c>
      <c r="G614">
        <v>2604</v>
      </c>
      <c r="H614">
        <v>4.0599999999999996</v>
      </c>
      <c r="I614" t="s">
        <v>5598</v>
      </c>
      <c r="J614" t="s">
        <v>6085</v>
      </c>
      <c r="K614" t="s">
        <v>465</v>
      </c>
      <c r="L614">
        <v>4.9000000000000004</v>
      </c>
      <c r="M614" s="441">
        <v>46171</v>
      </c>
      <c r="N614">
        <v>4.5</v>
      </c>
      <c r="O614">
        <v>4.5</v>
      </c>
      <c r="P614">
        <v>19.89</v>
      </c>
    </row>
    <row r="615" spans="1:16" x14ac:dyDescent="0.3">
      <c r="A615">
        <v>91265</v>
      </c>
      <c r="B615">
        <v>122</v>
      </c>
      <c r="C615" t="s">
        <v>552</v>
      </c>
      <c r="D615" s="441">
        <v>46174</v>
      </c>
      <c r="E615">
        <v>21030</v>
      </c>
      <c r="F615" t="s">
        <v>5620</v>
      </c>
      <c r="G615">
        <v>2001</v>
      </c>
      <c r="H615">
        <v>1</v>
      </c>
      <c r="I615" t="s">
        <v>5613</v>
      </c>
      <c r="J615" t="s">
        <v>6085</v>
      </c>
      <c r="K615" t="s">
        <v>465</v>
      </c>
      <c r="L615">
        <v>0</v>
      </c>
      <c r="M615" s="441">
        <v>46028</v>
      </c>
      <c r="N615">
        <v>19.2</v>
      </c>
      <c r="O615">
        <v>19.899999999999999</v>
      </c>
      <c r="P615">
        <v>19.2</v>
      </c>
    </row>
    <row r="616" spans="1:16" x14ac:dyDescent="0.3">
      <c r="A616">
        <v>91266</v>
      </c>
      <c r="B616">
        <v>122</v>
      </c>
      <c r="C616" t="s">
        <v>552</v>
      </c>
      <c r="D616" s="441">
        <v>46174</v>
      </c>
      <c r="E616">
        <v>18191</v>
      </c>
      <c r="F616" t="s">
        <v>5998</v>
      </c>
      <c r="G616">
        <v>3433</v>
      </c>
      <c r="H616">
        <v>0.24</v>
      </c>
      <c r="I616" t="s">
        <v>5601</v>
      </c>
      <c r="J616" t="s">
        <v>4764</v>
      </c>
      <c r="K616" t="s">
        <v>465</v>
      </c>
      <c r="L616">
        <v>0</v>
      </c>
      <c r="N616">
        <v>0</v>
      </c>
      <c r="O616">
        <v>0</v>
      </c>
      <c r="P616">
        <v>19.2</v>
      </c>
    </row>
    <row r="617" spans="1:16" x14ac:dyDescent="0.3">
      <c r="A617">
        <v>91267</v>
      </c>
      <c r="B617">
        <v>122</v>
      </c>
      <c r="C617" t="s">
        <v>552</v>
      </c>
      <c r="D617" s="441">
        <v>46174</v>
      </c>
      <c r="E617">
        <v>19917</v>
      </c>
      <c r="F617" t="s">
        <v>5682</v>
      </c>
      <c r="G617">
        <v>2379</v>
      </c>
      <c r="H617">
        <v>6</v>
      </c>
      <c r="I617" t="s">
        <v>5605</v>
      </c>
      <c r="J617" t="s">
        <v>6085</v>
      </c>
      <c r="K617" t="s">
        <v>465</v>
      </c>
      <c r="L617">
        <v>0</v>
      </c>
      <c r="M617" s="441">
        <v>45636</v>
      </c>
      <c r="N617">
        <v>3.09</v>
      </c>
      <c r="O617">
        <v>3.35</v>
      </c>
      <c r="P617">
        <v>18.54</v>
      </c>
    </row>
    <row r="618" spans="1:16" x14ac:dyDescent="0.3">
      <c r="A618">
        <v>91270</v>
      </c>
      <c r="B618">
        <v>122</v>
      </c>
      <c r="C618" t="s">
        <v>552</v>
      </c>
      <c r="D618" s="441">
        <v>46174</v>
      </c>
      <c r="E618">
        <v>19787</v>
      </c>
      <c r="F618" t="s">
        <v>5914</v>
      </c>
      <c r="G618">
        <v>2471</v>
      </c>
      <c r="H618">
        <v>3</v>
      </c>
      <c r="I618" t="s">
        <v>5598</v>
      </c>
      <c r="J618" t="s">
        <v>6085</v>
      </c>
      <c r="K618" t="s">
        <v>465</v>
      </c>
      <c r="L618">
        <v>6.05</v>
      </c>
      <c r="M618" s="441">
        <v>46171</v>
      </c>
      <c r="N618">
        <v>5.5</v>
      </c>
      <c r="O618">
        <v>5.5</v>
      </c>
      <c r="P618">
        <v>18.149999999999999</v>
      </c>
    </row>
    <row r="619" spans="1:16" x14ac:dyDescent="0.3">
      <c r="A619">
        <v>91268</v>
      </c>
      <c r="B619">
        <v>122</v>
      </c>
      <c r="C619" t="s">
        <v>552</v>
      </c>
      <c r="D619" s="441">
        <v>46174</v>
      </c>
      <c r="E619">
        <v>22020</v>
      </c>
      <c r="F619" t="s">
        <v>6014</v>
      </c>
      <c r="G619">
        <v>3675</v>
      </c>
      <c r="H619">
        <v>7.91</v>
      </c>
      <c r="I619" t="s">
        <v>5613</v>
      </c>
      <c r="J619" t="s">
        <v>4764</v>
      </c>
      <c r="K619" t="s">
        <v>465</v>
      </c>
      <c r="L619">
        <v>0</v>
      </c>
      <c r="M619" s="441">
        <v>45678</v>
      </c>
      <c r="N619">
        <v>2.19</v>
      </c>
      <c r="O619">
        <v>2.16</v>
      </c>
      <c r="P619">
        <v>17.32</v>
      </c>
    </row>
    <row r="620" spans="1:16" x14ac:dyDescent="0.3">
      <c r="A620">
        <v>91264</v>
      </c>
      <c r="B620">
        <v>122</v>
      </c>
      <c r="C620" t="s">
        <v>552</v>
      </c>
      <c r="D620" s="441">
        <v>46174</v>
      </c>
      <c r="E620">
        <v>19498</v>
      </c>
      <c r="F620" t="s">
        <v>5979</v>
      </c>
      <c r="G620">
        <v>2712</v>
      </c>
      <c r="H620">
        <v>1.42</v>
      </c>
      <c r="I620" t="s">
        <v>5598</v>
      </c>
      <c r="J620" t="s">
        <v>6085</v>
      </c>
      <c r="K620" t="s">
        <v>465</v>
      </c>
      <c r="L620">
        <v>11.87</v>
      </c>
      <c r="M620" s="441">
        <v>46170</v>
      </c>
      <c r="N620">
        <v>10.51</v>
      </c>
      <c r="O620">
        <v>10.51</v>
      </c>
      <c r="P620">
        <v>16.86</v>
      </c>
    </row>
    <row r="621" spans="1:16" x14ac:dyDescent="0.3">
      <c r="A621">
        <v>91272</v>
      </c>
      <c r="B621">
        <v>122</v>
      </c>
      <c r="C621" t="s">
        <v>552</v>
      </c>
      <c r="D621" s="441">
        <v>46174</v>
      </c>
      <c r="E621">
        <v>19575</v>
      </c>
      <c r="F621" t="s">
        <v>5944</v>
      </c>
      <c r="G621">
        <v>2643</v>
      </c>
      <c r="H621">
        <v>0.46</v>
      </c>
      <c r="I621" t="s">
        <v>5598</v>
      </c>
      <c r="J621" t="s">
        <v>6085</v>
      </c>
      <c r="K621" t="s">
        <v>465</v>
      </c>
      <c r="L621">
        <v>31.89</v>
      </c>
      <c r="M621" s="441">
        <v>46170</v>
      </c>
      <c r="N621">
        <v>34</v>
      </c>
      <c r="O621">
        <v>34</v>
      </c>
      <c r="P621">
        <v>14.67</v>
      </c>
    </row>
    <row r="622" spans="1:16" x14ac:dyDescent="0.3">
      <c r="A622">
        <v>91276</v>
      </c>
      <c r="B622">
        <v>122</v>
      </c>
      <c r="C622" t="s">
        <v>552</v>
      </c>
      <c r="D622" s="441">
        <v>46174</v>
      </c>
      <c r="E622">
        <v>25647</v>
      </c>
      <c r="F622" t="s">
        <v>5918</v>
      </c>
      <c r="G622">
        <v>6209</v>
      </c>
      <c r="H622">
        <v>0.74</v>
      </c>
      <c r="I622" t="s">
        <v>5598</v>
      </c>
      <c r="J622" t="s">
        <v>6085</v>
      </c>
      <c r="K622" t="s">
        <v>465</v>
      </c>
      <c r="L622">
        <v>19.059999999999999</v>
      </c>
      <c r="M622" s="441">
        <v>46171</v>
      </c>
      <c r="N622">
        <v>14.3</v>
      </c>
      <c r="O622">
        <v>14.3</v>
      </c>
      <c r="P622">
        <v>14.1</v>
      </c>
    </row>
    <row r="623" spans="1:16" x14ac:dyDescent="0.3">
      <c r="A623">
        <v>91273</v>
      </c>
      <c r="B623">
        <v>122</v>
      </c>
      <c r="C623" t="s">
        <v>552</v>
      </c>
      <c r="D623" s="441">
        <v>46174</v>
      </c>
      <c r="E623">
        <v>21972</v>
      </c>
      <c r="F623" t="s">
        <v>6022</v>
      </c>
      <c r="G623">
        <v>3724</v>
      </c>
      <c r="H623">
        <v>2</v>
      </c>
      <c r="I623" t="s">
        <v>5613</v>
      </c>
      <c r="J623" t="s">
        <v>4764</v>
      </c>
      <c r="K623" t="s">
        <v>465</v>
      </c>
      <c r="L623">
        <v>0</v>
      </c>
      <c r="N623">
        <v>0</v>
      </c>
      <c r="O623">
        <v>0</v>
      </c>
      <c r="P623">
        <v>14</v>
      </c>
    </row>
    <row r="624" spans="1:16" x14ac:dyDescent="0.3">
      <c r="A624">
        <v>91274</v>
      </c>
      <c r="B624">
        <v>122</v>
      </c>
      <c r="C624" t="s">
        <v>552</v>
      </c>
      <c r="D624" s="441">
        <v>46174</v>
      </c>
      <c r="E624">
        <v>19932</v>
      </c>
      <c r="F624" t="s">
        <v>6021</v>
      </c>
      <c r="G624">
        <v>2368</v>
      </c>
      <c r="H624">
        <v>2</v>
      </c>
      <c r="I624" t="s">
        <v>5613</v>
      </c>
      <c r="J624" t="s">
        <v>6085</v>
      </c>
      <c r="K624" t="s">
        <v>465</v>
      </c>
      <c r="L624">
        <v>7</v>
      </c>
      <c r="M624" s="441">
        <v>46168</v>
      </c>
      <c r="N624">
        <v>7</v>
      </c>
      <c r="O624">
        <v>7</v>
      </c>
      <c r="P624">
        <v>14</v>
      </c>
    </row>
    <row r="625" spans="1:16" x14ac:dyDescent="0.3">
      <c r="A625">
        <v>91277</v>
      </c>
      <c r="B625">
        <v>122</v>
      </c>
      <c r="C625" t="s">
        <v>552</v>
      </c>
      <c r="D625" s="441">
        <v>46174</v>
      </c>
      <c r="E625">
        <v>24036</v>
      </c>
      <c r="F625" t="s">
        <v>5612</v>
      </c>
      <c r="G625">
        <v>2314</v>
      </c>
      <c r="H625">
        <v>1</v>
      </c>
      <c r="I625" t="s">
        <v>5613</v>
      </c>
      <c r="J625" t="s">
        <v>6085</v>
      </c>
      <c r="K625" t="s">
        <v>465</v>
      </c>
      <c r="L625">
        <v>0</v>
      </c>
      <c r="M625" s="441">
        <v>45902</v>
      </c>
      <c r="N625">
        <v>12.9</v>
      </c>
      <c r="O625">
        <v>19</v>
      </c>
      <c r="P625">
        <v>12.9</v>
      </c>
    </row>
    <row r="626" spans="1:16" x14ac:dyDescent="0.3">
      <c r="A626">
        <v>91299</v>
      </c>
      <c r="B626">
        <v>122</v>
      </c>
      <c r="C626" t="s">
        <v>552</v>
      </c>
      <c r="D626" s="441">
        <v>46174</v>
      </c>
      <c r="E626">
        <v>23241</v>
      </c>
      <c r="F626" t="s">
        <v>5932</v>
      </c>
      <c r="G626">
        <v>2616</v>
      </c>
      <c r="H626">
        <v>3.32</v>
      </c>
      <c r="I626" t="s">
        <v>5598</v>
      </c>
      <c r="J626" t="s">
        <v>6085</v>
      </c>
      <c r="K626" t="s">
        <v>465</v>
      </c>
      <c r="L626">
        <v>3.59</v>
      </c>
      <c r="M626" s="441">
        <v>46172</v>
      </c>
      <c r="N626">
        <v>4.28</v>
      </c>
      <c r="O626">
        <v>4.28</v>
      </c>
      <c r="P626">
        <v>11.92</v>
      </c>
    </row>
    <row r="627" spans="1:16" x14ac:dyDescent="0.3">
      <c r="A627">
        <v>91314</v>
      </c>
      <c r="B627">
        <v>122</v>
      </c>
      <c r="C627" t="s">
        <v>552</v>
      </c>
      <c r="D627" s="441">
        <v>46174</v>
      </c>
      <c r="E627">
        <v>24004</v>
      </c>
      <c r="F627" t="s">
        <v>6001</v>
      </c>
      <c r="G627">
        <v>3643</v>
      </c>
      <c r="H627">
        <v>0.42</v>
      </c>
      <c r="I627" t="s">
        <v>5605</v>
      </c>
      <c r="J627" t="s">
        <v>4764</v>
      </c>
      <c r="K627" t="s">
        <v>465</v>
      </c>
      <c r="L627">
        <v>0</v>
      </c>
      <c r="M627" s="441">
        <v>46104</v>
      </c>
      <c r="N627">
        <v>26.99</v>
      </c>
      <c r="O627">
        <v>28.09</v>
      </c>
      <c r="P627">
        <v>11.34</v>
      </c>
    </row>
    <row r="628" spans="1:16" x14ac:dyDescent="0.3">
      <c r="A628">
        <v>91278</v>
      </c>
      <c r="B628">
        <v>122</v>
      </c>
      <c r="C628" t="s">
        <v>552</v>
      </c>
      <c r="D628" s="441">
        <v>46174</v>
      </c>
      <c r="E628">
        <v>18145</v>
      </c>
      <c r="F628" t="s">
        <v>5796</v>
      </c>
      <c r="G628">
        <v>3472</v>
      </c>
      <c r="H628">
        <v>0.03</v>
      </c>
      <c r="I628" t="s">
        <v>5601</v>
      </c>
      <c r="J628" t="s">
        <v>4764</v>
      </c>
      <c r="K628" t="s">
        <v>465</v>
      </c>
      <c r="L628">
        <v>0</v>
      </c>
      <c r="N628">
        <v>0</v>
      </c>
      <c r="O628">
        <v>346.9</v>
      </c>
      <c r="P628">
        <v>11.15</v>
      </c>
    </row>
    <row r="629" spans="1:16" x14ac:dyDescent="0.3">
      <c r="A629">
        <v>91315</v>
      </c>
      <c r="B629">
        <v>122</v>
      </c>
      <c r="C629" t="s">
        <v>552</v>
      </c>
      <c r="D629" s="441">
        <v>46174</v>
      </c>
      <c r="E629">
        <v>18420</v>
      </c>
      <c r="F629" t="s">
        <v>6030</v>
      </c>
      <c r="G629">
        <v>3222</v>
      </c>
      <c r="H629">
        <v>1</v>
      </c>
      <c r="I629" t="s">
        <v>5601</v>
      </c>
      <c r="J629" t="s">
        <v>4764</v>
      </c>
      <c r="K629" t="s">
        <v>465</v>
      </c>
      <c r="L629">
        <v>0</v>
      </c>
      <c r="M629" s="441">
        <v>45810</v>
      </c>
      <c r="N629">
        <v>10.9</v>
      </c>
      <c r="O629">
        <v>12.95</v>
      </c>
      <c r="P629">
        <v>10.9</v>
      </c>
    </row>
    <row r="630" spans="1:16" x14ac:dyDescent="0.3">
      <c r="A630">
        <v>91271</v>
      </c>
      <c r="B630">
        <v>122</v>
      </c>
      <c r="C630" t="s">
        <v>552</v>
      </c>
      <c r="D630" s="441">
        <v>46174</v>
      </c>
      <c r="E630">
        <v>19748</v>
      </c>
      <c r="F630" t="s">
        <v>5983</v>
      </c>
      <c r="G630">
        <v>2505</v>
      </c>
      <c r="H630">
        <v>1.58</v>
      </c>
      <c r="I630" t="s">
        <v>5598</v>
      </c>
      <c r="J630" t="s">
        <v>6085</v>
      </c>
      <c r="K630" t="s">
        <v>465</v>
      </c>
      <c r="L630">
        <v>6.76</v>
      </c>
      <c r="M630" s="441">
        <v>46168</v>
      </c>
      <c r="N630">
        <v>5.73</v>
      </c>
      <c r="O630">
        <v>5.73</v>
      </c>
      <c r="P630">
        <v>10.68</v>
      </c>
    </row>
    <row r="631" spans="1:16" x14ac:dyDescent="0.3">
      <c r="A631">
        <v>91279</v>
      </c>
      <c r="B631">
        <v>122</v>
      </c>
      <c r="C631" t="s">
        <v>552</v>
      </c>
      <c r="D631" s="441">
        <v>46174</v>
      </c>
      <c r="E631">
        <v>20422</v>
      </c>
      <c r="F631" t="s">
        <v>5618</v>
      </c>
      <c r="G631">
        <v>2186</v>
      </c>
      <c r="H631">
        <v>1</v>
      </c>
      <c r="I631" t="s">
        <v>5613</v>
      </c>
      <c r="J631" t="s">
        <v>6085</v>
      </c>
      <c r="K631" t="s">
        <v>465</v>
      </c>
      <c r="L631">
        <v>10.220000000000001</v>
      </c>
      <c r="M631" s="441">
        <v>46161</v>
      </c>
      <c r="N631">
        <v>10.220000000000001</v>
      </c>
      <c r="O631">
        <v>10.220000000000001</v>
      </c>
      <c r="P631">
        <v>10.220000000000001</v>
      </c>
    </row>
    <row r="632" spans="1:16" x14ac:dyDescent="0.3">
      <c r="A632">
        <v>91280</v>
      </c>
      <c r="B632">
        <v>122</v>
      </c>
      <c r="C632" t="s">
        <v>552</v>
      </c>
      <c r="D632" s="441">
        <v>46174</v>
      </c>
      <c r="E632">
        <v>21100</v>
      </c>
      <c r="F632" t="s">
        <v>5900</v>
      </c>
      <c r="G632">
        <v>1986</v>
      </c>
      <c r="H632">
        <v>3</v>
      </c>
      <c r="I632" t="s">
        <v>5605</v>
      </c>
      <c r="J632" t="s">
        <v>6085</v>
      </c>
      <c r="K632" t="s">
        <v>465</v>
      </c>
      <c r="L632">
        <v>3.1</v>
      </c>
      <c r="M632" s="441">
        <v>46169</v>
      </c>
      <c r="N632">
        <v>3.1</v>
      </c>
      <c r="O632">
        <v>3.1</v>
      </c>
      <c r="P632">
        <v>9.3000000000000007</v>
      </c>
    </row>
    <row r="633" spans="1:16" x14ac:dyDescent="0.3">
      <c r="A633">
        <v>91303</v>
      </c>
      <c r="B633">
        <v>122</v>
      </c>
      <c r="C633" t="s">
        <v>552</v>
      </c>
      <c r="D633" s="441">
        <v>46174</v>
      </c>
      <c r="E633">
        <v>19549</v>
      </c>
      <c r="F633" t="s">
        <v>6041</v>
      </c>
      <c r="G633">
        <v>2667</v>
      </c>
      <c r="H633">
        <v>0.74</v>
      </c>
      <c r="I633" t="s">
        <v>5598</v>
      </c>
      <c r="J633" t="s">
        <v>6085</v>
      </c>
      <c r="K633" t="s">
        <v>465</v>
      </c>
      <c r="L633">
        <v>11.96</v>
      </c>
      <c r="M633" s="441">
        <v>46161</v>
      </c>
      <c r="N633">
        <v>11.96</v>
      </c>
      <c r="O633">
        <v>12.89</v>
      </c>
      <c r="P633">
        <v>8.85</v>
      </c>
    </row>
    <row r="634" spans="1:16" x14ac:dyDescent="0.3">
      <c r="A634">
        <v>91286</v>
      </c>
      <c r="B634">
        <v>122</v>
      </c>
      <c r="C634" t="s">
        <v>552</v>
      </c>
      <c r="D634" s="441">
        <v>46174</v>
      </c>
      <c r="E634">
        <v>19647</v>
      </c>
      <c r="F634" t="s">
        <v>5921</v>
      </c>
      <c r="G634">
        <v>2591</v>
      </c>
      <c r="H634">
        <v>0.54</v>
      </c>
      <c r="I634" t="s">
        <v>5598</v>
      </c>
      <c r="J634" t="s">
        <v>6085</v>
      </c>
      <c r="K634" t="s">
        <v>465</v>
      </c>
      <c r="L634">
        <v>15.58</v>
      </c>
      <c r="M634" s="441">
        <v>46168</v>
      </c>
      <c r="N634">
        <v>17.5</v>
      </c>
      <c r="O634">
        <v>14.3</v>
      </c>
      <c r="P634">
        <v>8.41</v>
      </c>
    </row>
    <row r="635" spans="1:16" x14ac:dyDescent="0.3">
      <c r="A635">
        <v>91275</v>
      </c>
      <c r="B635">
        <v>122</v>
      </c>
      <c r="C635" t="s">
        <v>552</v>
      </c>
      <c r="D635" s="441">
        <v>46174</v>
      </c>
      <c r="E635">
        <v>24401</v>
      </c>
      <c r="F635" t="s">
        <v>5676</v>
      </c>
      <c r="G635">
        <v>2369</v>
      </c>
      <c r="H635">
        <v>1</v>
      </c>
      <c r="I635" t="s">
        <v>5613</v>
      </c>
      <c r="J635" t="s">
        <v>6085</v>
      </c>
      <c r="K635" t="s">
        <v>465</v>
      </c>
      <c r="L635">
        <v>7.5</v>
      </c>
      <c r="M635" s="441">
        <v>46168</v>
      </c>
      <c r="N635">
        <v>7.5</v>
      </c>
      <c r="O635">
        <v>7.5</v>
      </c>
      <c r="P635">
        <v>7.5</v>
      </c>
    </row>
    <row r="636" spans="1:16" x14ac:dyDescent="0.3">
      <c r="A636">
        <v>91282</v>
      </c>
      <c r="B636">
        <v>122</v>
      </c>
      <c r="C636" t="s">
        <v>552</v>
      </c>
      <c r="D636" s="441">
        <v>46174</v>
      </c>
      <c r="E636">
        <v>18444</v>
      </c>
      <c r="F636" t="s">
        <v>5736</v>
      </c>
      <c r="G636">
        <v>3205</v>
      </c>
      <c r="H636">
        <v>0.2</v>
      </c>
      <c r="I636" t="s">
        <v>5613</v>
      </c>
      <c r="J636" t="s">
        <v>4764</v>
      </c>
      <c r="K636" t="s">
        <v>465</v>
      </c>
      <c r="L636">
        <v>0</v>
      </c>
      <c r="M636" s="441">
        <v>45447</v>
      </c>
      <c r="N636">
        <v>35</v>
      </c>
      <c r="O636">
        <v>34</v>
      </c>
      <c r="P636">
        <v>7</v>
      </c>
    </row>
    <row r="637" spans="1:16" x14ac:dyDescent="0.3">
      <c r="A637">
        <v>91284</v>
      </c>
      <c r="B637">
        <v>122</v>
      </c>
      <c r="C637" t="s">
        <v>552</v>
      </c>
      <c r="D637" s="441">
        <v>46174</v>
      </c>
      <c r="E637">
        <v>24219</v>
      </c>
      <c r="F637" t="s">
        <v>5847</v>
      </c>
      <c r="G637">
        <v>2387</v>
      </c>
      <c r="H637">
        <v>0.5</v>
      </c>
      <c r="I637" t="s">
        <v>5598</v>
      </c>
      <c r="J637" t="s">
        <v>6085</v>
      </c>
      <c r="K637" t="s">
        <v>465</v>
      </c>
      <c r="L637">
        <v>0</v>
      </c>
      <c r="M637" s="441">
        <v>46064</v>
      </c>
      <c r="N637">
        <v>13.4</v>
      </c>
      <c r="O637">
        <v>13.4</v>
      </c>
      <c r="P637">
        <v>6.7</v>
      </c>
    </row>
    <row r="638" spans="1:16" x14ac:dyDescent="0.3">
      <c r="A638">
        <v>91283</v>
      </c>
      <c r="B638">
        <v>122</v>
      </c>
      <c r="C638" t="s">
        <v>552</v>
      </c>
      <c r="D638" s="441">
        <v>46174</v>
      </c>
      <c r="E638">
        <v>19505</v>
      </c>
      <c r="F638" t="s">
        <v>5978</v>
      </c>
      <c r="G638">
        <v>2706</v>
      </c>
      <c r="H638">
        <v>0.66</v>
      </c>
      <c r="I638" t="s">
        <v>5598</v>
      </c>
      <c r="J638" t="s">
        <v>6085</v>
      </c>
      <c r="K638" t="s">
        <v>465</v>
      </c>
      <c r="L638">
        <v>10</v>
      </c>
      <c r="M638" s="441">
        <v>46171</v>
      </c>
      <c r="N638">
        <v>11</v>
      </c>
      <c r="O638">
        <v>11</v>
      </c>
      <c r="P638">
        <v>6.6</v>
      </c>
    </row>
    <row r="639" spans="1:16" x14ac:dyDescent="0.3">
      <c r="A639">
        <v>91281</v>
      </c>
      <c r="B639">
        <v>122</v>
      </c>
      <c r="C639" t="s">
        <v>552</v>
      </c>
      <c r="D639" s="441">
        <v>46174</v>
      </c>
      <c r="E639">
        <v>23198</v>
      </c>
      <c r="F639" t="s">
        <v>5947</v>
      </c>
      <c r="G639">
        <v>2657</v>
      </c>
      <c r="H639">
        <v>0.4</v>
      </c>
      <c r="I639" t="s">
        <v>5598</v>
      </c>
      <c r="J639" t="s">
        <v>6085</v>
      </c>
      <c r="K639" t="s">
        <v>465</v>
      </c>
      <c r="L639">
        <v>16.18</v>
      </c>
      <c r="M639" s="441">
        <v>46170</v>
      </c>
      <c r="N639">
        <v>13</v>
      </c>
      <c r="O639">
        <v>13</v>
      </c>
      <c r="P639">
        <v>6.47</v>
      </c>
    </row>
    <row r="640" spans="1:16" x14ac:dyDescent="0.3">
      <c r="A640">
        <v>91287</v>
      </c>
      <c r="B640">
        <v>122</v>
      </c>
      <c r="C640" t="s">
        <v>552</v>
      </c>
      <c r="D640" s="441">
        <v>46174</v>
      </c>
      <c r="E640">
        <v>19701</v>
      </c>
      <c r="F640" t="s">
        <v>5980</v>
      </c>
      <c r="G640">
        <v>2546</v>
      </c>
      <c r="H640">
        <v>0.3</v>
      </c>
      <c r="I640" t="s">
        <v>5598</v>
      </c>
      <c r="J640" t="s">
        <v>6085</v>
      </c>
      <c r="K640" t="s">
        <v>465</v>
      </c>
      <c r="L640">
        <v>18.25</v>
      </c>
      <c r="M640" s="441">
        <v>46168</v>
      </c>
      <c r="N640">
        <v>19.5</v>
      </c>
      <c r="O640">
        <v>18</v>
      </c>
      <c r="P640">
        <v>5.48</v>
      </c>
    </row>
    <row r="641" spans="1:16" x14ac:dyDescent="0.3">
      <c r="A641">
        <v>91288</v>
      </c>
      <c r="B641">
        <v>122</v>
      </c>
      <c r="C641" t="s">
        <v>552</v>
      </c>
      <c r="D641" s="441">
        <v>46174</v>
      </c>
      <c r="E641">
        <v>19589</v>
      </c>
      <c r="F641" t="s">
        <v>5943</v>
      </c>
      <c r="G641">
        <v>2637</v>
      </c>
      <c r="H641">
        <v>0.57999999999999996</v>
      </c>
      <c r="I641" t="s">
        <v>5598</v>
      </c>
      <c r="J641" t="s">
        <v>6085</v>
      </c>
      <c r="K641" t="s">
        <v>465</v>
      </c>
      <c r="L641">
        <v>8.89</v>
      </c>
      <c r="M641" s="441">
        <v>46170</v>
      </c>
      <c r="N641">
        <v>9.5</v>
      </c>
      <c r="O641">
        <v>9.5</v>
      </c>
      <c r="P641">
        <v>5.16</v>
      </c>
    </row>
    <row r="642" spans="1:16" x14ac:dyDescent="0.3">
      <c r="A642">
        <v>91285</v>
      </c>
      <c r="B642">
        <v>122</v>
      </c>
      <c r="C642" t="s">
        <v>552</v>
      </c>
      <c r="D642" s="441">
        <v>46174</v>
      </c>
      <c r="E642">
        <v>23195</v>
      </c>
      <c r="F642" t="s">
        <v>5951</v>
      </c>
      <c r="G642">
        <v>2660</v>
      </c>
      <c r="H642">
        <v>0.48</v>
      </c>
      <c r="I642" t="s">
        <v>5598</v>
      </c>
      <c r="J642" t="s">
        <v>6085</v>
      </c>
      <c r="K642" t="s">
        <v>465</v>
      </c>
      <c r="L642">
        <v>10.220000000000001</v>
      </c>
      <c r="M642" s="441">
        <v>46170</v>
      </c>
      <c r="N642">
        <v>10</v>
      </c>
      <c r="O642">
        <v>10</v>
      </c>
      <c r="P642">
        <v>4.91</v>
      </c>
    </row>
    <row r="643" spans="1:16" x14ac:dyDescent="0.3">
      <c r="A643">
        <v>91313</v>
      </c>
      <c r="B643">
        <v>122</v>
      </c>
      <c r="C643" t="s">
        <v>552</v>
      </c>
      <c r="D643" s="441">
        <v>46174</v>
      </c>
      <c r="E643">
        <v>17969</v>
      </c>
      <c r="F643" t="s">
        <v>6042</v>
      </c>
      <c r="G643">
        <v>3617</v>
      </c>
      <c r="H643">
        <v>0.17</v>
      </c>
      <c r="I643" t="s">
        <v>5605</v>
      </c>
      <c r="J643" t="s">
        <v>4764</v>
      </c>
      <c r="K643" t="s">
        <v>465</v>
      </c>
      <c r="L643">
        <v>0</v>
      </c>
      <c r="M643" s="441">
        <v>46100</v>
      </c>
      <c r="N643">
        <v>22.7</v>
      </c>
      <c r="O643">
        <v>22.7</v>
      </c>
      <c r="P643">
        <v>3.86</v>
      </c>
    </row>
    <row r="644" spans="1:16" x14ac:dyDescent="0.3">
      <c r="A644">
        <v>91289</v>
      </c>
      <c r="B644">
        <v>122</v>
      </c>
      <c r="C644" t="s">
        <v>552</v>
      </c>
      <c r="D644" s="441">
        <v>46174</v>
      </c>
      <c r="E644">
        <v>18511</v>
      </c>
      <c r="F644" t="s">
        <v>6028</v>
      </c>
      <c r="G644">
        <v>3149</v>
      </c>
      <c r="H644">
        <v>0.02</v>
      </c>
      <c r="I644" t="s">
        <v>5613</v>
      </c>
      <c r="J644" t="s">
        <v>4764</v>
      </c>
      <c r="K644" t="s">
        <v>465</v>
      </c>
      <c r="L644">
        <v>0</v>
      </c>
      <c r="N644">
        <v>0</v>
      </c>
      <c r="O644">
        <v>0</v>
      </c>
      <c r="P644">
        <v>2.4</v>
      </c>
    </row>
    <row r="645" spans="1:16" x14ac:dyDescent="0.3">
      <c r="A645">
        <v>91304</v>
      </c>
      <c r="B645">
        <v>122</v>
      </c>
      <c r="C645" t="s">
        <v>552</v>
      </c>
      <c r="D645" s="441">
        <v>46174</v>
      </c>
      <c r="E645">
        <v>19480</v>
      </c>
      <c r="F645" t="s">
        <v>5936</v>
      </c>
      <c r="G645">
        <v>2726</v>
      </c>
      <c r="H645">
        <v>0.12</v>
      </c>
      <c r="I645" t="s">
        <v>5598</v>
      </c>
      <c r="J645" t="s">
        <v>6085</v>
      </c>
      <c r="K645" t="s">
        <v>465</v>
      </c>
      <c r="L645">
        <v>16.899999999999999</v>
      </c>
      <c r="M645" s="441">
        <v>46171</v>
      </c>
      <c r="N645">
        <v>16</v>
      </c>
      <c r="O645">
        <v>16</v>
      </c>
      <c r="P645">
        <v>2.0299999999999998</v>
      </c>
    </row>
    <row r="646" spans="1:16" x14ac:dyDescent="0.3">
      <c r="A646">
        <v>91290</v>
      </c>
      <c r="B646">
        <v>122</v>
      </c>
      <c r="C646" t="s">
        <v>552</v>
      </c>
      <c r="D646" s="441">
        <v>46174</v>
      </c>
      <c r="E646">
        <v>19572</v>
      </c>
      <c r="F646" t="s">
        <v>5945</v>
      </c>
      <c r="G646">
        <v>2646</v>
      </c>
      <c r="H646">
        <v>0.14000000000000001</v>
      </c>
      <c r="I646" t="s">
        <v>5598</v>
      </c>
      <c r="J646" t="s">
        <v>6085</v>
      </c>
      <c r="K646" t="s">
        <v>465</v>
      </c>
      <c r="L646">
        <v>8.69</v>
      </c>
      <c r="M646" s="441">
        <v>46168</v>
      </c>
      <c r="N646">
        <v>9.0500000000000007</v>
      </c>
      <c r="O646">
        <v>9.06</v>
      </c>
      <c r="P646">
        <v>1.22</v>
      </c>
    </row>
    <row r="647" spans="1:16" x14ac:dyDescent="0.3">
      <c r="A647">
        <v>86869</v>
      </c>
      <c r="B647">
        <v>122</v>
      </c>
      <c r="C647" t="s">
        <v>552</v>
      </c>
      <c r="D647" s="441">
        <v>46143</v>
      </c>
      <c r="E647">
        <v>18353</v>
      </c>
      <c r="F647" t="s">
        <v>5747</v>
      </c>
      <c r="G647">
        <v>3282</v>
      </c>
      <c r="H647">
        <v>117.17</v>
      </c>
      <c r="I647" t="s">
        <v>5601</v>
      </c>
      <c r="J647" t="s">
        <v>4764</v>
      </c>
      <c r="K647" t="s">
        <v>464</v>
      </c>
      <c r="L647">
        <v>0</v>
      </c>
      <c r="M647" s="441">
        <v>46072</v>
      </c>
      <c r="N647">
        <v>147.6</v>
      </c>
      <c r="O647">
        <v>138.56</v>
      </c>
      <c r="P647">
        <v>17294.29</v>
      </c>
    </row>
    <row r="648" spans="1:16" x14ac:dyDescent="0.3">
      <c r="A648">
        <v>86883</v>
      </c>
      <c r="B648">
        <v>122</v>
      </c>
      <c r="C648" t="s">
        <v>552</v>
      </c>
      <c r="D648" s="441">
        <v>46143</v>
      </c>
      <c r="E648">
        <v>19370</v>
      </c>
      <c r="F648" t="s">
        <v>5695</v>
      </c>
      <c r="G648">
        <v>2765</v>
      </c>
      <c r="H648">
        <v>143</v>
      </c>
      <c r="I648" t="s">
        <v>5598</v>
      </c>
      <c r="J648" t="s">
        <v>6085</v>
      </c>
      <c r="K648" t="s">
        <v>464</v>
      </c>
      <c r="L648">
        <v>94.8</v>
      </c>
      <c r="M648" s="441">
        <v>46140</v>
      </c>
      <c r="N648">
        <v>94.8</v>
      </c>
      <c r="O648">
        <v>94.8</v>
      </c>
      <c r="P648">
        <v>13556.4</v>
      </c>
    </row>
    <row r="649" spans="1:16" x14ac:dyDescent="0.3">
      <c r="A649">
        <v>86870</v>
      </c>
      <c r="B649">
        <v>122</v>
      </c>
      <c r="C649" t="s">
        <v>552</v>
      </c>
      <c r="D649" s="441">
        <v>46143</v>
      </c>
      <c r="E649">
        <v>18179</v>
      </c>
      <c r="F649" t="s">
        <v>5789</v>
      </c>
      <c r="G649">
        <v>3443</v>
      </c>
      <c r="H649">
        <v>71.87</v>
      </c>
      <c r="I649" t="s">
        <v>5601</v>
      </c>
      <c r="J649" t="s">
        <v>4764</v>
      </c>
      <c r="K649" t="s">
        <v>464</v>
      </c>
      <c r="L649">
        <v>112.68</v>
      </c>
      <c r="M649" s="441">
        <v>46119</v>
      </c>
      <c r="N649">
        <v>113.3</v>
      </c>
      <c r="O649">
        <v>116.4</v>
      </c>
      <c r="P649">
        <v>8098.31</v>
      </c>
    </row>
    <row r="650" spans="1:16" x14ac:dyDescent="0.3">
      <c r="A650">
        <v>86871</v>
      </c>
      <c r="B650">
        <v>122</v>
      </c>
      <c r="C650" t="s">
        <v>552</v>
      </c>
      <c r="D650" s="441">
        <v>46143</v>
      </c>
      <c r="E650">
        <v>18359</v>
      </c>
      <c r="F650" t="s">
        <v>5746</v>
      </c>
      <c r="G650">
        <v>3278</v>
      </c>
      <c r="H650">
        <v>74.33</v>
      </c>
      <c r="I650" t="s">
        <v>5601</v>
      </c>
      <c r="J650" t="s">
        <v>4764</v>
      </c>
      <c r="K650" t="s">
        <v>464</v>
      </c>
      <c r="L650">
        <v>0</v>
      </c>
      <c r="M650" s="441">
        <v>46072</v>
      </c>
      <c r="N650">
        <v>95.9</v>
      </c>
      <c r="O650">
        <v>94.9</v>
      </c>
      <c r="P650">
        <v>7128.25</v>
      </c>
    </row>
    <row r="651" spans="1:16" x14ac:dyDescent="0.3">
      <c r="A651">
        <v>86872</v>
      </c>
      <c r="B651">
        <v>122</v>
      </c>
      <c r="C651" t="s">
        <v>552</v>
      </c>
      <c r="D651" s="441">
        <v>46143</v>
      </c>
      <c r="E651">
        <v>18118</v>
      </c>
      <c r="F651" t="s">
        <v>5803</v>
      </c>
      <c r="G651">
        <v>3495</v>
      </c>
      <c r="H651">
        <v>5.24</v>
      </c>
      <c r="I651" t="s">
        <v>5601</v>
      </c>
      <c r="J651" t="s">
        <v>4764</v>
      </c>
      <c r="K651" t="s">
        <v>464</v>
      </c>
      <c r="L651">
        <v>0</v>
      </c>
      <c r="M651" s="441">
        <v>46072</v>
      </c>
      <c r="N651">
        <v>1356.9</v>
      </c>
      <c r="O651">
        <v>1296.8399999999999</v>
      </c>
      <c r="P651">
        <v>7110.16</v>
      </c>
    </row>
    <row r="652" spans="1:16" x14ac:dyDescent="0.3">
      <c r="A652">
        <v>86873</v>
      </c>
      <c r="B652">
        <v>122</v>
      </c>
      <c r="C652" t="s">
        <v>552</v>
      </c>
      <c r="D652" s="441">
        <v>46143</v>
      </c>
      <c r="E652">
        <v>28479</v>
      </c>
      <c r="F652" t="s">
        <v>5959</v>
      </c>
      <c r="G652">
        <v>8444</v>
      </c>
      <c r="H652">
        <v>86.98</v>
      </c>
      <c r="I652" t="s">
        <v>5598</v>
      </c>
      <c r="J652" t="s">
        <v>6085</v>
      </c>
      <c r="K652" t="s">
        <v>464</v>
      </c>
      <c r="L652">
        <v>81</v>
      </c>
      <c r="M652" s="441">
        <v>46139</v>
      </c>
      <c r="N652">
        <v>81</v>
      </c>
      <c r="O652">
        <v>81</v>
      </c>
      <c r="P652">
        <v>7045.38</v>
      </c>
    </row>
    <row r="653" spans="1:16" x14ac:dyDescent="0.3">
      <c r="A653">
        <v>86874</v>
      </c>
      <c r="B653">
        <v>122</v>
      </c>
      <c r="C653" t="s">
        <v>552</v>
      </c>
      <c r="D653" s="441">
        <v>46143</v>
      </c>
      <c r="E653">
        <v>18242</v>
      </c>
      <c r="F653" t="s">
        <v>5771</v>
      </c>
      <c r="G653">
        <v>3386</v>
      </c>
      <c r="H653">
        <v>29.44</v>
      </c>
      <c r="I653" t="s">
        <v>5601</v>
      </c>
      <c r="J653" t="s">
        <v>4764</v>
      </c>
      <c r="K653" t="s">
        <v>464</v>
      </c>
      <c r="L653">
        <v>234.1</v>
      </c>
      <c r="M653" s="441">
        <v>46118</v>
      </c>
      <c r="N653">
        <v>234.1</v>
      </c>
      <c r="O653">
        <v>241.79</v>
      </c>
      <c r="P653">
        <v>6891.9</v>
      </c>
    </row>
    <row r="654" spans="1:16" x14ac:dyDescent="0.3">
      <c r="A654">
        <v>86875</v>
      </c>
      <c r="B654">
        <v>122</v>
      </c>
      <c r="C654" t="s">
        <v>552</v>
      </c>
      <c r="D654" s="441">
        <v>46143</v>
      </c>
      <c r="E654">
        <v>18157</v>
      </c>
      <c r="F654" t="s">
        <v>5793</v>
      </c>
      <c r="G654">
        <v>3463</v>
      </c>
      <c r="H654">
        <v>31.08</v>
      </c>
      <c r="I654" t="s">
        <v>5601</v>
      </c>
      <c r="J654" t="s">
        <v>4764</v>
      </c>
      <c r="K654" t="s">
        <v>464</v>
      </c>
      <c r="L654">
        <v>197.42</v>
      </c>
      <c r="M654" s="441">
        <v>46126</v>
      </c>
      <c r="N654">
        <v>197.42</v>
      </c>
      <c r="O654">
        <v>197.42</v>
      </c>
      <c r="P654">
        <v>6135.81</v>
      </c>
    </row>
    <row r="655" spans="1:16" x14ac:dyDescent="0.3">
      <c r="A655">
        <v>86876</v>
      </c>
      <c r="B655">
        <v>122</v>
      </c>
      <c r="C655" t="s">
        <v>552</v>
      </c>
      <c r="D655" s="441">
        <v>46143</v>
      </c>
      <c r="E655">
        <v>26582</v>
      </c>
      <c r="F655" t="s">
        <v>5711</v>
      </c>
      <c r="G655">
        <v>6801</v>
      </c>
      <c r="H655">
        <v>45.72</v>
      </c>
      <c r="I655" t="s">
        <v>5598</v>
      </c>
      <c r="J655" t="s">
        <v>6085</v>
      </c>
      <c r="K655" t="s">
        <v>464</v>
      </c>
      <c r="L655">
        <v>134</v>
      </c>
      <c r="M655" s="441">
        <v>46139</v>
      </c>
      <c r="N655">
        <v>134</v>
      </c>
      <c r="O655">
        <v>134</v>
      </c>
      <c r="P655">
        <v>6126.48</v>
      </c>
    </row>
    <row r="656" spans="1:16" x14ac:dyDescent="0.3">
      <c r="A656">
        <v>86877</v>
      </c>
      <c r="B656">
        <v>122</v>
      </c>
      <c r="C656" t="s">
        <v>552</v>
      </c>
      <c r="D656" s="441">
        <v>46143</v>
      </c>
      <c r="E656">
        <v>17710</v>
      </c>
      <c r="F656" t="s">
        <v>5833</v>
      </c>
      <c r="G656">
        <v>3824</v>
      </c>
      <c r="H656">
        <v>131.97999999999999</v>
      </c>
      <c r="I656" t="s">
        <v>5601</v>
      </c>
      <c r="J656" t="s">
        <v>4764</v>
      </c>
      <c r="K656" t="s">
        <v>464</v>
      </c>
      <c r="L656">
        <v>0</v>
      </c>
      <c r="M656" s="441">
        <v>45992</v>
      </c>
      <c r="N656">
        <v>37.700000000000003</v>
      </c>
      <c r="O656">
        <v>37.700000000000003</v>
      </c>
      <c r="P656">
        <v>4975.6499999999996</v>
      </c>
    </row>
    <row r="657" spans="1:16" x14ac:dyDescent="0.3">
      <c r="A657">
        <v>86878</v>
      </c>
      <c r="B657">
        <v>122</v>
      </c>
      <c r="C657" t="s">
        <v>552</v>
      </c>
      <c r="D657" s="441">
        <v>46143</v>
      </c>
      <c r="E657">
        <v>21945</v>
      </c>
      <c r="F657" t="s">
        <v>5828</v>
      </c>
      <c r="G657">
        <v>3748</v>
      </c>
      <c r="H657">
        <v>115.58</v>
      </c>
      <c r="I657" t="s">
        <v>5615</v>
      </c>
      <c r="J657" t="s">
        <v>4764</v>
      </c>
      <c r="K657" t="s">
        <v>464</v>
      </c>
      <c r="L657">
        <v>39.65</v>
      </c>
      <c r="M657" s="441">
        <v>46125</v>
      </c>
      <c r="N657">
        <v>39.65</v>
      </c>
      <c r="O657">
        <v>39.65</v>
      </c>
      <c r="P657">
        <v>4582.75</v>
      </c>
    </row>
    <row r="658" spans="1:16" x14ac:dyDescent="0.3">
      <c r="A658">
        <v>87160</v>
      </c>
      <c r="B658">
        <v>122</v>
      </c>
      <c r="C658" t="s">
        <v>552</v>
      </c>
      <c r="D658" s="441">
        <v>46143</v>
      </c>
      <c r="E658">
        <v>28818</v>
      </c>
      <c r="F658" t="s">
        <v>5990</v>
      </c>
      <c r="G658">
        <v>8796</v>
      </c>
      <c r="H658">
        <v>8</v>
      </c>
      <c r="I658" t="s">
        <v>5613</v>
      </c>
      <c r="J658" t="s">
        <v>4764</v>
      </c>
      <c r="K658" t="s">
        <v>464</v>
      </c>
      <c r="L658">
        <v>0</v>
      </c>
      <c r="M658" s="441">
        <v>46073</v>
      </c>
      <c r="N658">
        <v>546.37</v>
      </c>
      <c r="O658">
        <v>546.37</v>
      </c>
      <c r="P658">
        <v>4370.96</v>
      </c>
    </row>
    <row r="659" spans="1:16" x14ac:dyDescent="0.3">
      <c r="A659">
        <v>86880</v>
      </c>
      <c r="B659">
        <v>122</v>
      </c>
      <c r="C659" t="s">
        <v>552</v>
      </c>
      <c r="D659" s="441">
        <v>46143</v>
      </c>
      <c r="E659">
        <v>24552</v>
      </c>
      <c r="F659" t="s">
        <v>5812</v>
      </c>
      <c r="G659">
        <v>5669</v>
      </c>
      <c r="H659">
        <v>119.94</v>
      </c>
      <c r="I659" t="s">
        <v>5601</v>
      </c>
      <c r="J659" t="s">
        <v>4764</v>
      </c>
      <c r="K659" t="s">
        <v>464</v>
      </c>
      <c r="L659">
        <v>34.380000000000003</v>
      </c>
      <c r="M659" s="441">
        <v>46127</v>
      </c>
      <c r="N659">
        <v>34.380000000000003</v>
      </c>
      <c r="O659">
        <v>36.020000000000003</v>
      </c>
      <c r="P659">
        <v>4123.54</v>
      </c>
    </row>
    <row r="660" spans="1:16" x14ac:dyDescent="0.3">
      <c r="A660">
        <v>87159</v>
      </c>
      <c r="B660">
        <v>122</v>
      </c>
      <c r="C660" t="s">
        <v>552</v>
      </c>
      <c r="D660" s="441">
        <v>46143</v>
      </c>
      <c r="E660">
        <v>25507</v>
      </c>
      <c r="F660" t="s">
        <v>5772</v>
      </c>
      <c r="G660">
        <v>6143</v>
      </c>
      <c r="H660">
        <v>15.11</v>
      </c>
      <c r="I660" t="s">
        <v>5601</v>
      </c>
      <c r="J660" t="s">
        <v>4764</v>
      </c>
      <c r="K660" t="s">
        <v>464</v>
      </c>
      <c r="L660">
        <v>271</v>
      </c>
      <c r="M660" s="441">
        <v>46126</v>
      </c>
      <c r="N660">
        <v>271</v>
      </c>
      <c r="O660">
        <v>271</v>
      </c>
      <c r="P660">
        <v>4094.81</v>
      </c>
    </row>
    <row r="661" spans="1:16" x14ac:dyDescent="0.3">
      <c r="A661">
        <v>86879</v>
      </c>
      <c r="B661">
        <v>122</v>
      </c>
      <c r="C661" t="s">
        <v>552</v>
      </c>
      <c r="D661" s="441">
        <v>46143</v>
      </c>
      <c r="E661">
        <v>18099</v>
      </c>
      <c r="F661" t="s">
        <v>5810</v>
      </c>
      <c r="G661">
        <v>3511</v>
      </c>
      <c r="H661">
        <v>18.48</v>
      </c>
      <c r="I661" t="s">
        <v>5601</v>
      </c>
      <c r="J661" t="s">
        <v>4764</v>
      </c>
      <c r="K661" t="s">
        <v>464</v>
      </c>
      <c r="L661">
        <v>214.72</v>
      </c>
      <c r="M661" s="441">
        <v>46132</v>
      </c>
      <c r="N661">
        <v>211.39</v>
      </c>
      <c r="O661">
        <v>217.3</v>
      </c>
      <c r="P661">
        <v>3968.03</v>
      </c>
    </row>
    <row r="662" spans="1:16" x14ac:dyDescent="0.3">
      <c r="A662">
        <v>86882</v>
      </c>
      <c r="B662">
        <v>122</v>
      </c>
      <c r="C662" t="s">
        <v>552</v>
      </c>
      <c r="D662" s="441">
        <v>46143</v>
      </c>
      <c r="E662">
        <v>18589</v>
      </c>
      <c r="F662" t="s">
        <v>5722</v>
      </c>
      <c r="G662">
        <v>3103</v>
      </c>
      <c r="H662">
        <v>50.87</v>
      </c>
      <c r="I662" t="s">
        <v>5605</v>
      </c>
      <c r="J662" t="s">
        <v>4764</v>
      </c>
      <c r="K662" t="s">
        <v>464</v>
      </c>
      <c r="L662">
        <v>67.39</v>
      </c>
      <c r="M662" s="441">
        <v>46140</v>
      </c>
      <c r="N662">
        <v>67.39</v>
      </c>
      <c r="O662">
        <v>72.260000000000005</v>
      </c>
      <c r="P662">
        <v>3428.13</v>
      </c>
    </row>
    <row r="663" spans="1:16" x14ac:dyDescent="0.3">
      <c r="A663">
        <v>86881</v>
      </c>
      <c r="B663">
        <v>122</v>
      </c>
      <c r="C663" t="s">
        <v>552</v>
      </c>
      <c r="D663" s="441">
        <v>46143</v>
      </c>
      <c r="E663">
        <v>18119</v>
      </c>
      <c r="F663" t="s">
        <v>5802</v>
      </c>
      <c r="G663">
        <v>3494</v>
      </c>
      <c r="H663">
        <v>20.239999999999998</v>
      </c>
      <c r="I663" t="s">
        <v>5601</v>
      </c>
      <c r="J663" t="s">
        <v>4764</v>
      </c>
      <c r="K663" t="s">
        <v>464</v>
      </c>
      <c r="L663">
        <v>166.61</v>
      </c>
      <c r="M663" s="441">
        <v>46132</v>
      </c>
      <c r="N663">
        <v>166.61</v>
      </c>
      <c r="O663">
        <v>166.62</v>
      </c>
      <c r="P663">
        <v>3372.19</v>
      </c>
    </row>
    <row r="664" spans="1:16" x14ac:dyDescent="0.3">
      <c r="A664">
        <v>87212</v>
      </c>
      <c r="B664">
        <v>122</v>
      </c>
      <c r="C664" t="s">
        <v>552</v>
      </c>
      <c r="D664" s="441">
        <v>46143</v>
      </c>
      <c r="E664">
        <v>26014</v>
      </c>
      <c r="F664" t="s">
        <v>6006</v>
      </c>
      <c r="G664">
        <v>3130</v>
      </c>
      <c r="H664">
        <v>8.6300000000000008</v>
      </c>
      <c r="I664" t="s">
        <v>5601</v>
      </c>
      <c r="J664" t="s">
        <v>4764</v>
      </c>
      <c r="K664" t="s">
        <v>464</v>
      </c>
      <c r="L664">
        <v>375.8</v>
      </c>
      <c r="M664" s="441">
        <v>46132</v>
      </c>
      <c r="N664">
        <v>375.8</v>
      </c>
      <c r="O664">
        <v>375.8</v>
      </c>
      <c r="P664">
        <v>3243.15</v>
      </c>
    </row>
    <row r="665" spans="1:16" x14ac:dyDescent="0.3">
      <c r="A665">
        <v>86884</v>
      </c>
      <c r="B665">
        <v>122</v>
      </c>
      <c r="C665" t="s">
        <v>552</v>
      </c>
      <c r="D665" s="441">
        <v>46143</v>
      </c>
      <c r="E665">
        <v>18097</v>
      </c>
      <c r="F665" t="s">
        <v>5811</v>
      </c>
      <c r="G665">
        <v>3513</v>
      </c>
      <c r="H665">
        <v>7.7</v>
      </c>
      <c r="I665" t="s">
        <v>5601</v>
      </c>
      <c r="J665" t="s">
        <v>4764</v>
      </c>
      <c r="K665" t="s">
        <v>464</v>
      </c>
      <c r="L665">
        <v>0</v>
      </c>
      <c r="M665" s="441">
        <v>46072</v>
      </c>
      <c r="N665">
        <v>413.3</v>
      </c>
      <c r="O665">
        <v>413.3</v>
      </c>
      <c r="P665">
        <v>3182.41</v>
      </c>
    </row>
    <row r="666" spans="1:16" x14ac:dyDescent="0.3">
      <c r="A666">
        <v>86885</v>
      </c>
      <c r="B666">
        <v>122</v>
      </c>
      <c r="C666" t="s">
        <v>552</v>
      </c>
      <c r="D666" s="441">
        <v>46143</v>
      </c>
      <c r="E666">
        <v>18113</v>
      </c>
      <c r="F666" t="s">
        <v>5806</v>
      </c>
      <c r="G666">
        <v>3499</v>
      </c>
      <c r="H666">
        <v>6.54</v>
      </c>
      <c r="I666" t="s">
        <v>5601</v>
      </c>
      <c r="J666" t="s">
        <v>4764</v>
      </c>
      <c r="K666" t="s">
        <v>464</v>
      </c>
      <c r="L666">
        <v>0</v>
      </c>
      <c r="M666" s="441">
        <v>46072</v>
      </c>
      <c r="N666">
        <v>472.8</v>
      </c>
      <c r="O666">
        <v>451.71</v>
      </c>
      <c r="P666">
        <v>3092.11</v>
      </c>
    </row>
    <row r="667" spans="1:16" x14ac:dyDescent="0.3">
      <c r="A667">
        <v>87169</v>
      </c>
      <c r="B667">
        <v>122</v>
      </c>
      <c r="C667" t="s">
        <v>552</v>
      </c>
      <c r="D667" s="441">
        <v>46143</v>
      </c>
      <c r="E667">
        <v>28819</v>
      </c>
      <c r="F667" t="s">
        <v>6012</v>
      </c>
      <c r="G667">
        <v>8797</v>
      </c>
      <c r="H667">
        <v>50</v>
      </c>
      <c r="I667" t="s">
        <v>5703</v>
      </c>
      <c r="J667" t="s">
        <v>6085</v>
      </c>
      <c r="K667" t="s">
        <v>464</v>
      </c>
      <c r="L667">
        <v>56.9</v>
      </c>
      <c r="M667" s="441">
        <v>46140</v>
      </c>
      <c r="N667">
        <v>56.9</v>
      </c>
      <c r="O667">
        <v>56.9</v>
      </c>
      <c r="P667">
        <v>2845</v>
      </c>
    </row>
    <row r="668" spans="1:16" x14ac:dyDescent="0.3">
      <c r="A668">
        <v>86886</v>
      </c>
      <c r="B668">
        <v>122</v>
      </c>
      <c r="C668" t="s">
        <v>552</v>
      </c>
      <c r="D668" s="441">
        <v>46143</v>
      </c>
      <c r="E668">
        <v>18306</v>
      </c>
      <c r="F668" t="s">
        <v>5759</v>
      </c>
      <c r="G668">
        <v>3327</v>
      </c>
      <c r="H668">
        <v>11.81</v>
      </c>
      <c r="I668" t="s">
        <v>5601</v>
      </c>
      <c r="J668" t="s">
        <v>4764</v>
      </c>
      <c r="K668" t="s">
        <v>464</v>
      </c>
      <c r="L668">
        <v>0</v>
      </c>
      <c r="M668" s="441">
        <v>45980</v>
      </c>
      <c r="N668">
        <v>228.8</v>
      </c>
      <c r="O668">
        <v>232.9</v>
      </c>
      <c r="P668">
        <v>2702.13</v>
      </c>
    </row>
    <row r="669" spans="1:16" x14ac:dyDescent="0.3">
      <c r="A669">
        <v>86887</v>
      </c>
      <c r="B669">
        <v>122</v>
      </c>
      <c r="C669" t="s">
        <v>552</v>
      </c>
      <c r="D669" s="441">
        <v>46143</v>
      </c>
      <c r="E669">
        <v>25040</v>
      </c>
      <c r="F669" t="s">
        <v>5832</v>
      </c>
      <c r="G669">
        <v>5875</v>
      </c>
      <c r="H669">
        <v>24</v>
      </c>
      <c r="I669" t="s">
        <v>5601</v>
      </c>
      <c r="J669" t="s">
        <v>4764</v>
      </c>
      <c r="K669" t="s">
        <v>464</v>
      </c>
      <c r="L669">
        <v>107.52</v>
      </c>
      <c r="M669" s="441">
        <v>46135</v>
      </c>
      <c r="N669">
        <v>107.52</v>
      </c>
      <c r="O669">
        <v>107.52</v>
      </c>
      <c r="P669">
        <v>2580.48</v>
      </c>
    </row>
    <row r="670" spans="1:16" x14ac:dyDescent="0.3">
      <c r="A670">
        <v>86888</v>
      </c>
      <c r="B670">
        <v>122</v>
      </c>
      <c r="C670" t="s">
        <v>552</v>
      </c>
      <c r="D670" s="441">
        <v>46143</v>
      </c>
      <c r="E670">
        <v>17934</v>
      </c>
      <c r="F670" t="s">
        <v>5814</v>
      </c>
      <c r="G670">
        <v>3636</v>
      </c>
      <c r="H670">
        <v>33.700000000000003</v>
      </c>
      <c r="I670" t="s">
        <v>5605</v>
      </c>
      <c r="J670" t="s">
        <v>4764</v>
      </c>
      <c r="K670" t="s">
        <v>464</v>
      </c>
      <c r="L670">
        <v>0</v>
      </c>
      <c r="M670" s="441">
        <v>46056</v>
      </c>
      <c r="N670">
        <v>73.84</v>
      </c>
      <c r="O670">
        <v>73.84</v>
      </c>
      <c r="P670">
        <v>2488.41</v>
      </c>
    </row>
    <row r="671" spans="1:16" x14ac:dyDescent="0.3">
      <c r="A671">
        <v>86889</v>
      </c>
      <c r="B671">
        <v>122</v>
      </c>
      <c r="C671" t="s">
        <v>552</v>
      </c>
      <c r="D671" s="441">
        <v>46143</v>
      </c>
      <c r="E671">
        <v>18017</v>
      </c>
      <c r="F671" t="s">
        <v>5863</v>
      </c>
      <c r="G671">
        <v>3580</v>
      </c>
      <c r="H671">
        <v>14</v>
      </c>
      <c r="I671" t="s">
        <v>5601</v>
      </c>
      <c r="J671" t="s">
        <v>4764</v>
      </c>
      <c r="K671" t="s">
        <v>464</v>
      </c>
      <c r="L671">
        <v>0</v>
      </c>
      <c r="M671" s="441">
        <v>46056</v>
      </c>
      <c r="N671">
        <v>144.30000000000001</v>
      </c>
      <c r="O671">
        <v>144.30000000000001</v>
      </c>
      <c r="P671">
        <v>2020.2</v>
      </c>
    </row>
    <row r="672" spans="1:16" x14ac:dyDescent="0.3">
      <c r="A672">
        <v>86891</v>
      </c>
      <c r="B672">
        <v>122</v>
      </c>
      <c r="C672" t="s">
        <v>552</v>
      </c>
      <c r="D672" s="441">
        <v>46143</v>
      </c>
      <c r="E672">
        <v>18202</v>
      </c>
      <c r="F672" t="s">
        <v>5780</v>
      </c>
      <c r="G672">
        <v>3424</v>
      </c>
      <c r="H672">
        <v>12.44</v>
      </c>
      <c r="I672" t="s">
        <v>5601</v>
      </c>
      <c r="J672" t="s">
        <v>4764</v>
      </c>
      <c r="K672" t="s">
        <v>464</v>
      </c>
      <c r="L672">
        <v>0</v>
      </c>
      <c r="M672" s="441">
        <v>46076</v>
      </c>
      <c r="N672">
        <v>156</v>
      </c>
      <c r="O672">
        <v>160</v>
      </c>
      <c r="P672">
        <v>1940.64</v>
      </c>
    </row>
    <row r="673" spans="1:16" x14ac:dyDescent="0.3">
      <c r="A673">
        <v>86892</v>
      </c>
      <c r="B673">
        <v>122</v>
      </c>
      <c r="C673" t="s">
        <v>552</v>
      </c>
      <c r="D673" s="441">
        <v>46143</v>
      </c>
      <c r="E673">
        <v>18143</v>
      </c>
      <c r="F673" t="s">
        <v>5797</v>
      </c>
      <c r="G673">
        <v>3474</v>
      </c>
      <c r="H673">
        <v>2.6</v>
      </c>
      <c r="I673" t="s">
        <v>5601</v>
      </c>
      <c r="J673" t="s">
        <v>4764</v>
      </c>
      <c r="K673" t="s">
        <v>464</v>
      </c>
      <c r="L673">
        <v>0</v>
      </c>
      <c r="N673">
        <v>0</v>
      </c>
      <c r="O673">
        <v>699</v>
      </c>
      <c r="P673">
        <v>1906.31</v>
      </c>
    </row>
    <row r="674" spans="1:16" x14ac:dyDescent="0.3">
      <c r="A674">
        <v>86890</v>
      </c>
      <c r="B674">
        <v>122</v>
      </c>
      <c r="C674" t="s">
        <v>552</v>
      </c>
      <c r="D674" s="441">
        <v>46143</v>
      </c>
      <c r="E674">
        <v>19224</v>
      </c>
      <c r="F674" t="s">
        <v>5957</v>
      </c>
      <c r="G674">
        <v>5850</v>
      </c>
      <c r="H674">
        <v>8</v>
      </c>
      <c r="I674" t="s">
        <v>5613</v>
      </c>
      <c r="J674" t="s">
        <v>6085</v>
      </c>
      <c r="K674" t="s">
        <v>464</v>
      </c>
      <c r="L674">
        <v>0</v>
      </c>
      <c r="M674" s="441">
        <v>46064</v>
      </c>
      <c r="N674">
        <v>227.9</v>
      </c>
      <c r="O674">
        <v>231.9</v>
      </c>
      <c r="P674">
        <v>1823.2</v>
      </c>
    </row>
    <row r="675" spans="1:16" x14ac:dyDescent="0.3">
      <c r="A675">
        <v>86894</v>
      </c>
      <c r="B675">
        <v>122</v>
      </c>
      <c r="C675" t="s">
        <v>552</v>
      </c>
      <c r="D675" s="441">
        <v>46143</v>
      </c>
      <c r="E675">
        <v>26560</v>
      </c>
      <c r="F675" t="s">
        <v>5732</v>
      </c>
      <c r="G675">
        <v>6788</v>
      </c>
      <c r="H675">
        <v>63.02</v>
      </c>
      <c r="I675" t="s">
        <v>5601</v>
      </c>
      <c r="J675" t="s">
        <v>4764</v>
      </c>
      <c r="K675" t="s">
        <v>464</v>
      </c>
      <c r="L675">
        <v>27.5</v>
      </c>
      <c r="M675" s="441">
        <v>46140</v>
      </c>
      <c r="N675">
        <v>27.5</v>
      </c>
      <c r="O675">
        <v>27.5</v>
      </c>
      <c r="P675">
        <v>1733.05</v>
      </c>
    </row>
    <row r="676" spans="1:16" x14ac:dyDescent="0.3">
      <c r="A676">
        <v>86895</v>
      </c>
      <c r="B676">
        <v>122</v>
      </c>
      <c r="C676" t="s">
        <v>552</v>
      </c>
      <c r="D676" s="441">
        <v>46143</v>
      </c>
      <c r="E676">
        <v>18186</v>
      </c>
      <c r="F676" t="s">
        <v>5787</v>
      </c>
      <c r="G676">
        <v>3437</v>
      </c>
      <c r="H676">
        <v>9.1999999999999993</v>
      </c>
      <c r="I676" t="s">
        <v>5601</v>
      </c>
      <c r="J676" t="s">
        <v>4764</v>
      </c>
      <c r="K676" t="s">
        <v>464</v>
      </c>
      <c r="L676">
        <v>0</v>
      </c>
      <c r="N676">
        <v>0</v>
      </c>
      <c r="O676">
        <v>168.49</v>
      </c>
      <c r="P676">
        <v>1719.57</v>
      </c>
    </row>
    <row r="677" spans="1:16" x14ac:dyDescent="0.3">
      <c r="A677">
        <v>86898</v>
      </c>
      <c r="B677">
        <v>122</v>
      </c>
      <c r="C677" t="s">
        <v>552</v>
      </c>
      <c r="D677" s="441">
        <v>46143</v>
      </c>
      <c r="E677">
        <v>17713</v>
      </c>
      <c r="F677" t="s">
        <v>5879</v>
      </c>
      <c r="G677">
        <v>3823</v>
      </c>
      <c r="H677">
        <v>15</v>
      </c>
      <c r="I677" t="s">
        <v>5601</v>
      </c>
      <c r="J677" t="s">
        <v>4764</v>
      </c>
      <c r="K677" t="s">
        <v>464</v>
      </c>
      <c r="L677">
        <v>0</v>
      </c>
      <c r="M677" s="441">
        <v>46090</v>
      </c>
      <c r="N677">
        <v>107.25</v>
      </c>
      <c r="O677">
        <v>47.45</v>
      </c>
      <c r="P677">
        <v>1608.75</v>
      </c>
    </row>
    <row r="678" spans="1:16" x14ac:dyDescent="0.3">
      <c r="A678">
        <v>86893</v>
      </c>
      <c r="B678">
        <v>122</v>
      </c>
      <c r="C678" t="s">
        <v>552</v>
      </c>
      <c r="D678" s="441">
        <v>46143</v>
      </c>
      <c r="E678">
        <v>24123</v>
      </c>
      <c r="F678" t="s">
        <v>5632</v>
      </c>
      <c r="G678">
        <v>2237</v>
      </c>
      <c r="H678">
        <v>13</v>
      </c>
      <c r="I678" t="s">
        <v>5605</v>
      </c>
      <c r="J678" t="s">
        <v>6085</v>
      </c>
      <c r="K678" t="s">
        <v>464</v>
      </c>
      <c r="L678">
        <v>0</v>
      </c>
      <c r="M678" s="441">
        <v>46106</v>
      </c>
      <c r="N678">
        <v>122.8</v>
      </c>
      <c r="O678">
        <v>106.5</v>
      </c>
      <c r="P678">
        <v>1596.4</v>
      </c>
    </row>
    <row r="679" spans="1:16" x14ac:dyDescent="0.3">
      <c r="A679">
        <v>86896</v>
      </c>
      <c r="B679">
        <v>122</v>
      </c>
      <c r="C679" t="s">
        <v>552</v>
      </c>
      <c r="D679" s="441">
        <v>46143</v>
      </c>
      <c r="E679">
        <v>21047</v>
      </c>
      <c r="F679" t="s">
        <v>5621</v>
      </c>
      <c r="G679">
        <v>1999</v>
      </c>
      <c r="H679">
        <v>13</v>
      </c>
      <c r="I679" t="s">
        <v>5622</v>
      </c>
      <c r="J679" t="s">
        <v>6085</v>
      </c>
      <c r="K679" t="s">
        <v>464</v>
      </c>
      <c r="L679">
        <v>122.8</v>
      </c>
      <c r="M679" s="441">
        <v>46140</v>
      </c>
      <c r="N679">
        <v>122.8</v>
      </c>
      <c r="O679">
        <v>122.8</v>
      </c>
      <c r="P679">
        <v>1596.4</v>
      </c>
    </row>
    <row r="680" spans="1:16" x14ac:dyDescent="0.3">
      <c r="A680">
        <v>86901</v>
      </c>
      <c r="B680">
        <v>122</v>
      </c>
      <c r="C680" t="s">
        <v>552</v>
      </c>
      <c r="D680" s="441">
        <v>46143</v>
      </c>
      <c r="E680">
        <v>25033</v>
      </c>
      <c r="F680" t="s">
        <v>5751</v>
      </c>
      <c r="G680">
        <v>5873</v>
      </c>
      <c r="H680">
        <v>7.34</v>
      </c>
      <c r="I680" t="s">
        <v>5613</v>
      </c>
      <c r="J680" t="s">
        <v>4764</v>
      </c>
      <c r="K680" t="s">
        <v>464</v>
      </c>
      <c r="L680">
        <v>0</v>
      </c>
      <c r="M680" s="441">
        <v>46077</v>
      </c>
      <c r="N680">
        <v>210.65</v>
      </c>
      <c r="O680">
        <v>210.65</v>
      </c>
      <c r="P680">
        <v>1546.17</v>
      </c>
    </row>
    <row r="681" spans="1:16" x14ac:dyDescent="0.3">
      <c r="A681">
        <v>86897</v>
      </c>
      <c r="B681">
        <v>122</v>
      </c>
      <c r="C681" t="s">
        <v>552</v>
      </c>
      <c r="D681" s="441">
        <v>46143</v>
      </c>
      <c r="E681">
        <v>27406</v>
      </c>
      <c r="F681" t="s">
        <v>5899</v>
      </c>
      <c r="G681">
        <v>7409</v>
      </c>
      <c r="H681">
        <v>7</v>
      </c>
      <c r="I681" t="s">
        <v>5598</v>
      </c>
      <c r="J681" t="s">
        <v>4764</v>
      </c>
      <c r="K681" t="s">
        <v>464</v>
      </c>
      <c r="L681">
        <v>219</v>
      </c>
      <c r="M681" s="441">
        <v>46135</v>
      </c>
      <c r="N681">
        <v>219</v>
      </c>
      <c r="O681">
        <v>219</v>
      </c>
      <c r="P681">
        <v>1533</v>
      </c>
    </row>
    <row r="682" spans="1:16" x14ac:dyDescent="0.3">
      <c r="A682">
        <v>86899</v>
      </c>
      <c r="B682">
        <v>122</v>
      </c>
      <c r="C682" t="s">
        <v>552</v>
      </c>
      <c r="D682" s="441">
        <v>46143</v>
      </c>
      <c r="E682">
        <v>25630</v>
      </c>
      <c r="F682" t="s">
        <v>5754</v>
      </c>
      <c r="G682">
        <v>6202</v>
      </c>
      <c r="H682">
        <v>4.3600000000000003</v>
      </c>
      <c r="I682" t="s">
        <v>5601</v>
      </c>
      <c r="J682" t="s">
        <v>4764</v>
      </c>
      <c r="K682" t="s">
        <v>464</v>
      </c>
      <c r="L682">
        <v>0</v>
      </c>
      <c r="M682" s="441">
        <v>46091</v>
      </c>
      <c r="N682">
        <v>348.1</v>
      </c>
      <c r="O682">
        <v>348.1</v>
      </c>
      <c r="P682">
        <v>1517.72</v>
      </c>
    </row>
    <row r="683" spans="1:16" x14ac:dyDescent="0.3">
      <c r="A683">
        <v>87161</v>
      </c>
      <c r="B683">
        <v>122</v>
      </c>
      <c r="C683" t="s">
        <v>552</v>
      </c>
      <c r="D683" s="441">
        <v>46143</v>
      </c>
      <c r="E683">
        <v>18114</v>
      </c>
      <c r="F683" t="s">
        <v>5805</v>
      </c>
      <c r="G683">
        <v>3498</v>
      </c>
      <c r="H683">
        <v>5.36</v>
      </c>
      <c r="I683" t="s">
        <v>5601</v>
      </c>
      <c r="J683" t="s">
        <v>4764</v>
      </c>
      <c r="K683" t="s">
        <v>464</v>
      </c>
      <c r="L683">
        <v>0</v>
      </c>
      <c r="M683" s="441">
        <v>46072</v>
      </c>
      <c r="N683">
        <v>279.89999999999998</v>
      </c>
      <c r="O683">
        <v>274.95</v>
      </c>
      <c r="P683">
        <v>1500.26</v>
      </c>
    </row>
    <row r="684" spans="1:16" x14ac:dyDescent="0.3">
      <c r="A684">
        <v>86900</v>
      </c>
      <c r="B684">
        <v>122</v>
      </c>
      <c r="C684" t="s">
        <v>552</v>
      </c>
      <c r="D684" s="441">
        <v>46143</v>
      </c>
      <c r="E684">
        <v>18051</v>
      </c>
      <c r="F684" t="s">
        <v>5871</v>
      </c>
      <c r="G684">
        <v>3552</v>
      </c>
      <c r="H684">
        <v>4</v>
      </c>
      <c r="I684" t="s">
        <v>5601</v>
      </c>
      <c r="J684" t="s">
        <v>4764</v>
      </c>
      <c r="K684" t="s">
        <v>464</v>
      </c>
      <c r="L684">
        <v>0</v>
      </c>
      <c r="M684" s="441">
        <v>45902</v>
      </c>
      <c r="N684">
        <v>375</v>
      </c>
      <c r="O684">
        <v>447.2</v>
      </c>
      <c r="P684">
        <v>1500</v>
      </c>
    </row>
    <row r="685" spans="1:16" x14ac:dyDescent="0.3">
      <c r="A685">
        <v>86903</v>
      </c>
      <c r="B685">
        <v>122</v>
      </c>
      <c r="C685" t="s">
        <v>552</v>
      </c>
      <c r="D685" s="441">
        <v>46143</v>
      </c>
      <c r="E685">
        <v>20887</v>
      </c>
      <c r="F685" t="s">
        <v>5662</v>
      </c>
      <c r="G685">
        <v>2040</v>
      </c>
      <c r="H685">
        <v>37</v>
      </c>
      <c r="I685" t="s">
        <v>5625</v>
      </c>
      <c r="J685" t="s">
        <v>6085</v>
      </c>
      <c r="K685" t="s">
        <v>464</v>
      </c>
      <c r="L685">
        <v>36.880000000000003</v>
      </c>
      <c r="M685" s="441">
        <v>46140</v>
      </c>
      <c r="N685">
        <v>36.9</v>
      </c>
      <c r="O685">
        <v>36.9</v>
      </c>
      <c r="P685">
        <v>1364.56</v>
      </c>
    </row>
    <row r="686" spans="1:16" x14ac:dyDescent="0.3">
      <c r="A686">
        <v>86902</v>
      </c>
      <c r="B686">
        <v>122</v>
      </c>
      <c r="C686" t="s">
        <v>552</v>
      </c>
      <c r="D686" s="441">
        <v>46143</v>
      </c>
      <c r="E686">
        <v>25746</v>
      </c>
      <c r="F686" t="s">
        <v>5720</v>
      </c>
      <c r="G686">
        <v>6298</v>
      </c>
      <c r="H686">
        <v>282</v>
      </c>
      <c r="I686" t="s">
        <v>5601</v>
      </c>
      <c r="J686" t="s">
        <v>4764</v>
      </c>
      <c r="K686" t="s">
        <v>464</v>
      </c>
      <c r="L686">
        <v>0</v>
      </c>
      <c r="M686" s="441">
        <v>45624</v>
      </c>
      <c r="N686">
        <v>4.82</v>
      </c>
      <c r="O686">
        <v>4.82</v>
      </c>
      <c r="P686">
        <v>1359.92</v>
      </c>
    </row>
    <row r="687" spans="1:16" x14ac:dyDescent="0.3">
      <c r="A687">
        <v>87203</v>
      </c>
      <c r="B687">
        <v>122</v>
      </c>
      <c r="C687" t="s">
        <v>552</v>
      </c>
      <c r="D687" s="441">
        <v>46143</v>
      </c>
      <c r="E687">
        <v>17594</v>
      </c>
      <c r="F687" t="s">
        <v>5878</v>
      </c>
      <c r="G687">
        <v>3932</v>
      </c>
      <c r="H687">
        <v>20.010000000000002</v>
      </c>
      <c r="I687" t="s">
        <v>5601</v>
      </c>
      <c r="J687" t="s">
        <v>4764</v>
      </c>
      <c r="K687" t="s">
        <v>464</v>
      </c>
      <c r="L687">
        <v>67.599999999999994</v>
      </c>
      <c r="M687" s="441">
        <v>46140</v>
      </c>
      <c r="N687">
        <v>67.599999999999994</v>
      </c>
      <c r="O687">
        <v>67.599999999999994</v>
      </c>
      <c r="P687">
        <v>1352.68</v>
      </c>
    </row>
    <row r="688" spans="1:16" x14ac:dyDescent="0.3">
      <c r="A688">
        <v>86904</v>
      </c>
      <c r="B688">
        <v>122</v>
      </c>
      <c r="C688" t="s">
        <v>552</v>
      </c>
      <c r="D688" s="441">
        <v>46143</v>
      </c>
      <c r="E688">
        <v>27606</v>
      </c>
      <c r="F688" t="s">
        <v>5910</v>
      </c>
      <c r="G688">
        <v>7572</v>
      </c>
      <c r="H688">
        <v>4.12</v>
      </c>
      <c r="I688" t="s">
        <v>5613</v>
      </c>
      <c r="J688" t="s">
        <v>4764</v>
      </c>
      <c r="K688" t="s">
        <v>464</v>
      </c>
      <c r="L688">
        <v>0</v>
      </c>
      <c r="N688">
        <v>0</v>
      </c>
      <c r="O688">
        <v>349.9</v>
      </c>
      <c r="P688">
        <v>1339</v>
      </c>
    </row>
    <row r="689" spans="1:16" x14ac:dyDescent="0.3">
      <c r="A689">
        <v>87210</v>
      </c>
      <c r="B689">
        <v>122</v>
      </c>
      <c r="C689" t="s">
        <v>552</v>
      </c>
      <c r="D689" s="441">
        <v>46143</v>
      </c>
      <c r="E689">
        <v>18100</v>
      </c>
      <c r="F689" t="s">
        <v>5995</v>
      </c>
      <c r="G689">
        <v>3510</v>
      </c>
      <c r="H689">
        <v>3</v>
      </c>
      <c r="I689" t="s">
        <v>5601</v>
      </c>
      <c r="J689" t="s">
        <v>4764</v>
      </c>
      <c r="K689" t="s">
        <v>464</v>
      </c>
      <c r="L689">
        <v>0</v>
      </c>
      <c r="M689" s="441">
        <v>46073</v>
      </c>
      <c r="N689">
        <v>439.51</v>
      </c>
      <c r="O689">
        <v>442.04</v>
      </c>
      <c r="P689">
        <v>1318.53</v>
      </c>
    </row>
    <row r="690" spans="1:16" x14ac:dyDescent="0.3">
      <c r="A690">
        <v>86905</v>
      </c>
      <c r="B690">
        <v>122</v>
      </c>
      <c r="C690" t="s">
        <v>552</v>
      </c>
      <c r="D690" s="441">
        <v>46143</v>
      </c>
      <c r="E690">
        <v>18586</v>
      </c>
      <c r="F690" t="s">
        <v>6013</v>
      </c>
      <c r="G690">
        <v>3104</v>
      </c>
      <c r="H690">
        <v>11.75</v>
      </c>
      <c r="I690" t="s">
        <v>5605</v>
      </c>
      <c r="J690" t="s">
        <v>4764</v>
      </c>
      <c r="K690" t="s">
        <v>464</v>
      </c>
      <c r="L690">
        <v>107.63</v>
      </c>
      <c r="M690" s="441">
        <v>46126</v>
      </c>
      <c r="N690">
        <v>107.63</v>
      </c>
      <c r="O690">
        <v>107.63</v>
      </c>
      <c r="P690">
        <v>1264.6500000000001</v>
      </c>
    </row>
    <row r="691" spans="1:16" x14ac:dyDescent="0.3">
      <c r="A691">
        <v>86906</v>
      </c>
      <c r="B691">
        <v>122</v>
      </c>
      <c r="C691" t="s">
        <v>552</v>
      </c>
      <c r="D691" s="441">
        <v>46143</v>
      </c>
      <c r="E691">
        <v>24039</v>
      </c>
      <c r="F691" t="s">
        <v>5616</v>
      </c>
      <c r="G691">
        <v>2048</v>
      </c>
      <c r="H691">
        <v>18</v>
      </c>
      <c r="I691" t="s">
        <v>5598</v>
      </c>
      <c r="J691" t="s">
        <v>6085</v>
      </c>
      <c r="K691" t="s">
        <v>464</v>
      </c>
      <c r="L691">
        <v>68.489999999999995</v>
      </c>
      <c r="M691" s="441">
        <v>46134</v>
      </c>
      <c r="N691">
        <v>69.55</v>
      </c>
      <c r="O691">
        <v>69.55</v>
      </c>
      <c r="P691">
        <v>1232.82</v>
      </c>
    </row>
    <row r="692" spans="1:16" x14ac:dyDescent="0.3">
      <c r="A692">
        <v>86912</v>
      </c>
      <c r="B692">
        <v>122</v>
      </c>
      <c r="C692" t="s">
        <v>552</v>
      </c>
      <c r="D692" s="441">
        <v>46143</v>
      </c>
      <c r="E692">
        <v>20270</v>
      </c>
      <c r="F692" t="s">
        <v>5631</v>
      </c>
      <c r="G692">
        <v>2233</v>
      </c>
      <c r="H692">
        <v>15</v>
      </c>
      <c r="I692" t="s">
        <v>5605</v>
      </c>
      <c r="J692" t="s">
        <v>6085</v>
      </c>
      <c r="K692" t="s">
        <v>464</v>
      </c>
      <c r="L692">
        <v>80</v>
      </c>
      <c r="M692" s="441">
        <v>46134</v>
      </c>
      <c r="N692">
        <v>78</v>
      </c>
      <c r="O692">
        <v>84.7</v>
      </c>
      <c r="P692">
        <v>1200</v>
      </c>
    </row>
    <row r="693" spans="1:16" x14ac:dyDescent="0.3">
      <c r="A693">
        <v>86907</v>
      </c>
      <c r="B693">
        <v>122</v>
      </c>
      <c r="C693" t="s">
        <v>552</v>
      </c>
      <c r="D693" s="441">
        <v>46143</v>
      </c>
      <c r="E693">
        <v>18382</v>
      </c>
      <c r="F693" t="s">
        <v>5738</v>
      </c>
      <c r="G693">
        <v>3257</v>
      </c>
      <c r="H693">
        <v>17</v>
      </c>
      <c r="I693" t="s">
        <v>5601</v>
      </c>
      <c r="J693" t="s">
        <v>4764</v>
      </c>
      <c r="K693" t="s">
        <v>464</v>
      </c>
      <c r="L693">
        <v>68.8</v>
      </c>
      <c r="M693" s="441">
        <v>46140</v>
      </c>
      <c r="N693">
        <v>69</v>
      </c>
      <c r="O693">
        <v>69</v>
      </c>
      <c r="P693">
        <v>1169.5999999999999</v>
      </c>
    </row>
    <row r="694" spans="1:16" x14ac:dyDescent="0.3">
      <c r="A694">
        <v>86908</v>
      </c>
      <c r="B694">
        <v>122</v>
      </c>
      <c r="C694" t="s">
        <v>552</v>
      </c>
      <c r="D694" s="441">
        <v>46143</v>
      </c>
      <c r="E694">
        <v>25093</v>
      </c>
      <c r="F694" t="s">
        <v>5823</v>
      </c>
      <c r="G694">
        <v>5891</v>
      </c>
      <c r="H694">
        <v>8</v>
      </c>
      <c r="I694" t="s">
        <v>5601</v>
      </c>
      <c r="J694" t="s">
        <v>4764</v>
      </c>
      <c r="K694" t="s">
        <v>464</v>
      </c>
      <c r="L694">
        <v>0</v>
      </c>
      <c r="M694" s="441">
        <v>46105</v>
      </c>
      <c r="N694">
        <v>142.5</v>
      </c>
      <c r="O694">
        <v>142.5</v>
      </c>
      <c r="P694">
        <v>1140</v>
      </c>
    </row>
    <row r="695" spans="1:16" x14ac:dyDescent="0.3">
      <c r="A695">
        <v>86909</v>
      </c>
      <c r="B695">
        <v>122</v>
      </c>
      <c r="C695" t="s">
        <v>552</v>
      </c>
      <c r="D695" s="441">
        <v>46143</v>
      </c>
      <c r="E695">
        <v>26580</v>
      </c>
      <c r="F695" t="s">
        <v>5909</v>
      </c>
      <c r="G695">
        <v>6800</v>
      </c>
      <c r="H695">
        <v>10.130000000000001</v>
      </c>
      <c r="I695" t="s">
        <v>5598</v>
      </c>
      <c r="J695" t="s">
        <v>6085</v>
      </c>
      <c r="K695" t="s">
        <v>464</v>
      </c>
      <c r="L695">
        <v>112</v>
      </c>
      <c r="M695" s="441">
        <v>46139</v>
      </c>
      <c r="N695">
        <v>112</v>
      </c>
      <c r="O695">
        <v>112</v>
      </c>
      <c r="P695">
        <v>1134.56</v>
      </c>
    </row>
    <row r="696" spans="1:16" x14ac:dyDescent="0.3">
      <c r="A696">
        <v>86910</v>
      </c>
      <c r="B696">
        <v>122</v>
      </c>
      <c r="C696" t="s">
        <v>552</v>
      </c>
      <c r="D696" s="441">
        <v>46143</v>
      </c>
      <c r="E696">
        <v>19166</v>
      </c>
      <c r="F696" t="s">
        <v>5892</v>
      </c>
      <c r="G696">
        <v>2826</v>
      </c>
      <c r="H696">
        <v>55</v>
      </c>
      <c r="I696" t="s">
        <v>5613</v>
      </c>
      <c r="J696" t="s">
        <v>6085</v>
      </c>
      <c r="K696" t="s">
        <v>464</v>
      </c>
      <c r="L696">
        <v>20.350000000000001</v>
      </c>
      <c r="M696" s="441">
        <v>46142</v>
      </c>
      <c r="N696">
        <v>20.350000000000001</v>
      </c>
      <c r="O696">
        <v>20.350000000000001</v>
      </c>
      <c r="P696">
        <v>1119.25</v>
      </c>
    </row>
    <row r="697" spans="1:16" x14ac:dyDescent="0.3">
      <c r="A697">
        <v>86911</v>
      </c>
      <c r="B697">
        <v>122</v>
      </c>
      <c r="C697" t="s">
        <v>552</v>
      </c>
      <c r="D697" s="441">
        <v>46143</v>
      </c>
      <c r="E697">
        <v>21372</v>
      </c>
      <c r="F697" t="s">
        <v>5704</v>
      </c>
      <c r="G697">
        <v>2827</v>
      </c>
      <c r="H697">
        <v>36</v>
      </c>
      <c r="I697" t="s">
        <v>5613</v>
      </c>
      <c r="J697" t="s">
        <v>6085</v>
      </c>
      <c r="K697" t="s">
        <v>464</v>
      </c>
      <c r="L697">
        <v>31</v>
      </c>
      <c r="M697" s="441">
        <v>46142</v>
      </c>
      <c r="N697">
        <v>31</v>
      </c>
      <c r="O697">
        <v>31</v>
      </c>
      <c r="P697">
        <v>1116</v>
      </c>
    </row>
    <row r="698" spans="1:16" x14ac:dyDescent="0.3">
      <c r="A698">
        <v>86923</v>
      </c>
      <c r="B698">
        <v>122</v>
      </c>
      <c r="C698" t="s">
        <v>552</v>
      </c>
      <c r="D698" s="441">
        <v>46143</v>
      </c>
      <c r="E698">
        <v>17778</v>
      </c>
      <c r="F698" t="s">
        <v>5825</v>
      </c>
      <c r="G698">
        <v>3765</v>
      </c>
      <c r="H698">
        <v>9.56</v>
      </c>
      <c r="I698" t="s">
        <v>5601</v>
      </c>
      <c r="J698" t="s">
        <v>4764</v>
      </c>
      <c r="K698" t="s">
        <v>464</v>
      </c>
      <c r="L698">
        <v>115.05</v>
      </c>
      <c r="M698" s="441">
        <v>46132</v>
      </c>
      <c r="N698">
        <v>115.05</v>
      </c>
      <c r="O698">
        <v>88.82</v>
      </c>
      <c r="P698">
        <v>1099.8800000000001</v>
      </c>
    </row>
    <row r="699" spans="1:16" x14ac:dyDescent="0.3">
      <c r="A699">
        <v>86913</v>
      </c>
      <c r="B699">
        <v>122</v>
      </c>
      <c r="C699" t="s">
        <v>552</v>
      </c>
      <c r="D699" s="441">
        <v>46143</v>
      </c>
      <c r="E699">
        <v>19297</v>
      </c>
      <c r="F699" t="s">
        <v>5855</v>
      </c>
      <c r="G699">
        <v>2775</v>
      </c>
      <c r="H699">
        <v>15</v>
      </c>
      <c r="I699" t="s">
        <v>5598</v>
      </c>
      <c r="J699" t="s">
        <v>6085</v>
      </c>
      <c r="K699" t="s">
        <v>464</v>
      </c>
      <c r="L699">
        <v>0</v>
      </c>
      <c r="M699" s="441">
        <v>46064</v>
      </c>
      <c r="N699">
        <v>70.89</v>
      </c>
      <c r="O699">
        <v>60</v>
      </c>
      <c r="P699">
        <v>1063.3800000000001</v>
      </c>
    </row>
    <row r="700" spans="1:16" x14ac:dyDescent="0.3">
      <c r="A700">
        <v>86920</v>
      </c>
      <c r="B700">
        <v>122</v>
      </c>
      <c r="C700" t="s">
        <v>552</v>
      </c>
      <c r="D700" s="441">
        <v>46143</v>
      </c>
      <c r="E700">
        <v>25429</v>
      </c>
      <c r="F700" t="s">
        <v>5640</v>
      </c>
      <c r="G700">
        <v>6104</v>
      </c>
      <c r="H700">
        <v>163</v>
      </c>
      <c r="I700" t="s">
        <v>5613</v>
      </c>
      <c r="J700" t="s">
        <v>6085</v>
      </c>
      <c r="K700" t="s">
        <v>464</v>
      </c>
      <c r="L700">
        <v>6.2</v>
      </c>
      <c r="M700" s="441">
        <v>46127</v>
      </c>
      <c r="N700">
        <v>6.2</v>
      </c>
      <c r="O700">
        <v>6.2</v>
      </c>
      <c r="P700">
        <v>1010.6</v>
      </c>
    </row>
    <row r="701" spans="1:16" x14ac:dyDescent="0.3">
      <c r="A701">
        <v>86918</v>
      </c>
      <c r="B701">
        <v>122</v>
      </c>
      <c r="C701" t="s">
        <v>552</v>
      </c>
      <c r="D701" s="441">
        <v>46143</v>
      </c>
      <c r="E701">
        <v>18278</v>
      </c>
      <c r="F701" t="s">
        <v>5752</v>
      </c>
      <c r="G701">
        <v>3351</v>
      </c>
      <c r="H701">
        <v>4.4000000000000004</v>
      </c>
      <c r="I701" t="s">
        <v>5601</v>
      </c>
      <c r="J701" t="s">
        <v>4764</v>
      </c>
      <c r="K701" t="s">
        <v>464</v>
      </c>
      <c r="L701">
        <v>225.17</v>
      </c>
      <c r="M701" s="441">
        <v>46132</v>
      </c>
      <c r="N701">
        <v>224.61</v>
      </c>
      <c r="O701">
        <v>224.61</v>
      </c>
      <c r="P701">
        <v>990.75</v>
      </c>
    </row>
    <row r="702" spans="1:16" x14ac:dyDescent="0.3">
      <c r="A702">
        <v>86919</v>
      </c>
      <c r="B702">
        <v>122</v>
      </c>
      <c r="C702" t="s">
        <v>552</v>
      </c>
      <c r="D702" s="441">
        <v>46143</v>
      </c>
      <c r="E702">
        <v>18208</v>
      </c>
      <c r="F702" t="s">
        <v>5776</v>
      </c>
      <c r="G702">
        <v>3418</v>
      </c>
      <c r="H702">
        <v>12</v>
      </c>
      <c r="I702" t="s">
        <v>5601</v>
      </c>
      <c r="J702" t="s">
        <v>4764</v>
      </c>
      <c r="K702" t="s">
        <v>464</v>
      </c>
      <c r="L702">
        <v>0</v>
      </c>
      <c r="M702" s="441">
        <v>46000</v>
      </c>
      <c r="N702">
        <v>81.64</v>
      </c>
      <c r="O702">
        <v>104.92</v>
      </c>
      <c r="P702">
        <v>979.68</v>
      </c>
    </row>
    <row r="703" spans="1:16" x14ac:dyDescent="0.3">
      <c r="A703">
        <v>86921</v>
      </c>
      <c r="B703">
        <v>122</v>
      </c>
      <c r="C703" t="s">
        <v>552</v>
      </c>
      <c r="D703" s="441">
        <v>46143</v>
      </c>
      <c r="E703">
        <v>17933</v>
      </c>
      <c r="F703" t="s">
        <v>5813</v>
      </c>
      <c r="G703">
        <v>3636</v>
      </c>
      <c r="H703">
        <v>12.7</v>
      </c>
      <c r="I703" t="s">
        <v>5605</v>
      </c>
      <c r="J703" t="s">
        <v>4764</v>
      </c>
      <c r="K703" t="s">
        <v>464</v>
      </c>
      <c r="L703">
        <v>0</v>
      </c>
      <c r="M703" s="441">
        <v>46056</v>
      </c>
      <c r="N703">
        <v>73.84</v>
      </c>
      <c r="O703">
        <v>46.14</v>
      </c>
      <c r="P703">
        <v>937.77</v>
      </c>
    </row>
    <row r="704" spans="1:16" x14ac:dyDescent="0.3">
      <c r="A704">
        <v>86922</v>
      </c>
      <c r="B704">
        <v>122</v>
      </c>
      <c r="C704" t="s">
        <v>552</v>
      </c>
      <c r="D704" s="441">
        <v>46143</v>
      </c>
      <c r="E704">
        <v>28384</v>
      </c>
      <c r="F704" t="s">
        <v>5894</v>
      </c>
      <c r="G704">
        <v>8348</v>
      </c>
      <c r="H704">
        <v>36</v>
      </c>
      <c r="I704" t="s">
        <v>5613</v>
      </c>
      <c r="J704" t="s">
        <v>6085</v>
      </c>
      <c r="K704" t="s">
        <v>464</v>
      </c>
      <c r="L704">
        <v>26</v>
      </c>
      <c r="M704" s="441">
        <v>46142</v>
      </c>
      <c r="N704">
        <v>26</v>
      </c>
      <c r="O704">
        <v>26</v>
      </c>
      <c r="P704">
        <v>936</v>
      </c>
    </row>
    <row r="705" spans="1:16" x14ac:dyDescent="0.3">
      <c r="A705">
        <v>86917</v>
      </c>
      <c r="B705">
        <v>122</v>
      </c>
      <c r="C705" t="s">
        <v>552</v>
      </c>
      <c r="D705" s="441">
        <v>46143</v>
      </c>
      <c r="E705">
        <v>19356</v>
      </c>
      <c r="F705" t="s">
        <v>5696</v>
      </c>
      <c r="G705">
        <v>2768</v>
      </c>
      <c r="H705">
        <v>18</v>
      </c>
      <c r="I705" t="s">
        <v>5598</v>
      </c>
      <c r="J705" t="s">
        <v>6085</v>
      </c>
      <c r="K705" t="s">
        <v>464</v>
      </c>
      <c r="L705">
        <v>51.6</v>
      </c>
      <c r="M705" s="441">
        <v>46134</v>
      </c>
      <c r="N705">
        <v>51.6</v>
      </c>
      <c r="O705">
        <v>51.6</v>
      </c>
      <c r="P705">
        <v>928.8</v>
      </c>
    </row>
    <row r="706" spans="1:16" x14ac:dyDescent="0.3">
      <c r="A706">
        <v>86915</v>
      </c>
      <c r="B706">
        <v>122</v>
      </c>
      <c r="C706" t="s">
        <v>552</v>
      </c>
      <c r="D706" s="441">
        <v>46143</v>
      </c>
      <c r="E706">
        <v>20941</v>
      </c>
      <c r="F706" t="s">
        <v>5886</v>
      </c>
      <c r="G706">
        <v>2031</v>
      </c>
      <c r="H706">
        <v>5</v>
      </c>
      <c r="I706" t="s">
        <v>5605</v>
      </c>
      <c r="J706" t="s">
        <v>6085</v>
      </c>
      <c r="K706" t="s">
        <v>464</v>
      </c>
      <c r="L706">
        <v>182.3</v>
      </c>
      <c r="M706" s="441">
        <v>46140</v>
      </c>
      <c r="N706">
        <v>182.3</v>
      </c>
      <c r="O706">
        <v>182.3</v>
      </c>
      <c r="P706">
        <v>911.5</v>
      </c>
    </row>
    <row r="707" spans="1:16" x14ac:dyDescent="0.3">
      <c r="A707">
        <v>86927</v>
      </c>
      <c r="B707">
        <v>122</v>
      </c>
      <c r="C707" t="s">
        <v>552</v>
      </c>
      <c r="D707" s="441">
        <v>46143</v>
      </c>
      <c r="E707">
        <v>24030</v>
      </c>
      <c r="F707" t="s">
        <v>5962</v>
      </c>
      <c r="G707">
        <v>3593</v>
      </c>
      <c r="H707">
        <v>239</v>
      </c>
      <c r="I707" t="s">
        <v>5613</v>
      </c>
      <c r="J707" t="s">
        <v>4764</v>
      </c>
      <c r="K707" t="s">
        <v>464</v>
      </c>
      <c r="L707">
        <v>0</v>
      </c>
      <c r="M707" s="441">
        <v>46085</v>
      </c>
      <c r="N707">
        <v>3.79</v>
      </c>
      <c r="O707">
        <v>17.54</v>
      </c>
      <c r="P707">
        <v>905.81</v>
      </c>
    </row>
    <row r="708" spans="1:16" x14ac:dyDescent="0.3">
      <c r="A708">
        <v>86924</v>
      </c>
      <c r="B708">
        <v>122</v>
      </c>
      <c r="C708" t="s">
        <v>552</v>
      </c>
      <c r="D708" s="441">
        <v>46143</v>
      </c>
      <c r="E708">
        <v>24831</v>
      </c>
      <c r="F708" t="s">
        <v>5689</v>
      </c>
      <c r="G708">
        <v>5780</v>
      </c>
      <c r="H708">
        <v>7</v>
      </c>
      <c r="I708" t="s">
        <v>5598</v>
      </c>
      <c r="J708" t="s">
        <v>6085</v>
      </c>
      <c r="K708" t="s">
        <v>464</v>
      </c>
      <c r="L708">
        <v>126</v>
      </c>
      <c r="M708" s="441">
        <v>46136</v>
      </c>
      <c r="N708">
        <v>126</v>
      </c>
      <c r="O708">
        <v>126</v>
      </c>
      <c r="P708">
        <v>882</v>
      </c>
    </row>
    <row r="709" spans="1:16" x14ac:dyDescent="0.3">
      <c r="A709">
        <v>86916</v>
      </c>
      <c r="B709">
        <v>122</v>
      </c>
      <c r="C709" t="s">
        <v>552</v>
      </c>
      <c r="D709" s="441">
        <v>46143</v>
      </c>
      <c r="E709">
        <v>20715</v>
      </c>
      <c r="F709" t="s">
        <v>5614</v>
      </c>
      <c r="G709">
        <v>2098</v>
      </c>
      <c r="H709">
        <v>2</v>
      </c>
      <c r="I709" t="s">
        <v>5615</v>
      </c>
      <c r="J709" t="s">
        <v>6085</v>
      </c>
      <c r="K709" t="s">
        <v>464</v>
      </c>
      <c r="L709">
        <v>439.9</v>
      </c>
      <c r="M709" s="441">
        <v>46140</v>
      </c>
      <c r="N709">
        <v>439.9</v>
      </c>
      <c r="O709">
        <v>439.9</v>
      </c>
      <c r="P709">
        <v>879.8</v>
      </c>
    </row>
    <row r="710" spans="1:16" x14ac:dyDescent="0.3">
      <c r="A710">
        <v>86926</v>
      </c>
      <c r="B710">
        <v>122</v>
      </c>
      <c r="C710" t="s">
        <v>552</v>
      </c>
      <c r="D710" s="441">
        <v>46143</v>
      </c>
      <c r="E710">
        <v>17722</v>
      </c>
      <c r="F710" t="s">
        <v>5831</v>
      </c>
      <c r="G710">
        <v>3817</v>
      </c>
      <c r="H710">
        <v>6</v>
      </c>
      <c r="I710" t="s">
        <v>5601</v>
      </c>
      <c r="J710" t="s">
        <v>4764</v>
      </c>
      <c r="K710" t="s">
        <v>464</v>
      </c>
      <c r="L710">
        <v>0</v>
      </c>
      <c r="M710" s="441">
        <v>45391</v>
      </c>
      <c r="N710">
        <v>146.16999999999999</v>
      </c>
      <c r="O710">
        <v>152.32</v>
      </c>
      <c r="P710">
        <v>877.02</v>
      </c>
    </row>
    <row r="711" spans="1:16" x14ac:dyDescent="0.3">
      <c r="A711">
        <v>87010</v>
      </c>
      <c r="B711">
        <v>122</v>
      </c>
      <c r="C711" t="s">
        <v>552</v>
      </c>
      <c r="D711" s="441">
        <v>46143</v>
      </c>
      <c r="E711">
        <v>20908</v>
      </c>
      <c r="F711" t="s">
        <v>5636</v>
      </c>
      <c r="G711">
        <v>2035</v>
      </c>
      <c r="H711">
        <v>4</v>
      </c>
      <c r="I711" t="s">
        <v>5605</v>
      </c>
      <c r="J711" t="s">
        <v>6085</v>
      </c>
      <c r="K711" t="s">
        <v>464</v>
      </c>
      <c r="L711">
        <v>215.99</v>
      </c>
      <c r="M711" s="441">
        <v>46119</v>
      </c>
      <c r="N711">
        <v>215.99</v>
      </c>
      <c r="O711">
        <v>69.88</v>
      </c>
      <c r="P711">
        <v>863.96</v>
      </c>
    </row>
    <row r="712" spans="1:16" x14ac:dyDescent="0.3">
      <c r="A712">
        <v>87139</v>
      </c>
      <c r="B712">
        <v>122</v>
      </c>
      <c r="C712" t="s">
        <v>552</v>
      </c>
      <c r="D712" s="441">
        <v>46143</v>
      </c>
      <c r="E712">
        <v>25282</v>
      </c>
      <c r="F712" t="s">
        <v>5652</v>
      </c>
      <c r="G712">
        <v>5982</v>
      </c>
      <c r="H712">
        <v>22</v>
      </c>
      <c r="I712" t="s">
        <v>5598</v>
      </c>
      <c r="J712" t="s">
        <v>6085</v>
      </c>
      <c r="K712" t="s">
        <v>464</v>
      </c>
      <c r="L712">
        <v>39</v>
      </c>
      <c r="M712" s="441">
        <v>46136</v>
      </c>
      <c r="N712">
        <v>39</v>
      </c>
      <c r="O712">
        <v>39</v>
      </c>
      <c r="P712">
        <v>858</v>
      </c>
    </row>
    <row r="713" spans="1:16" x14ac:dyDescent="0.3">
      <c r="A713">
        <v>86928</v>
      </c>
      <c r="B713">
        <v>122</v>
      </c>
      <c r="C713" t="s">
        <v>552</v>
      </c>
      <c r="D713" s="441">
        <v>46143</v>
      </c>
      <c r="E713">
        <v>24805</v>
      </c>
      <c r="F713" t="s">
        <v>5853</v>
      </c>
      <c r="G713">
        <v>5768</v>
      </c>
      <c r="H713">
        <v>2.5</v>
      </c>
      <c r="I713" t="s">
        <v>5605</v>
      </c>
      <c r="J713" t="s">
        <v>6085</v>
      </c>
      <c r="K713" t="s">
        <v>464</v>
      </c>
      <c r="L713">
        <v>0</v>
      </c>
      <c r="M713" s="441">
        <v>45394</v>
      </c>
      <c r="N713">
        <v>334.8</v>
      </c>
      <c r="O713">
        <v>185</v>
      </c>
      <c r="P713">
        <v>837</v>
      </c>
    </row>
    <row r="714" spans="1:16" x14ac:dyDescent="0.3">
      <c r="A714">
        <v>86929</v>
      </c>
      <c r="B714">
        <v>122</v>
      </c>
      <c r="C714" t="s">
        <v>552</v>
      </c>
      <c r="D714" s="441">
        <v>46143</v>
      </c>
      <c r="E714">
        <v>21017</v>
      </c>
      <c r="F714" t="s">
        <v>5673</v>
      </c>
      <c r="G714">
        <v>2005</v>
      </c>
      <c r="H714">
        <v>5</v>
      </c>
      <c r="I714" t="s">
        <v>5610</v>
      </c>
      <c r="J714" t="s">
        <v>6085</v>
      </c>
      <c r="K714" t="s">
        <v>464</v>
      </c>
      <c r="L714">
        <v>158.9</v>
      </c>
      <c r="M714" s="441">
        <v>46140</v>
      </c>
      <c r="N714">
        <v>158.9</v>
      </c>
      <c r="O714">
        <v>158.9</v>
      </c>
      <c r="P714">
        <v>794.5</v>
      </c>
    </row>
    <row r="715" spans="1:16" x14ac:dyDescent="0.3">
      <c r="A715">
        <v>86930</v>
      </c>
      <c r="B715">
        <v>122</v>
      </c>
      <c r="C715" t="s">
        <v>552</v>
      </c>
      <c r="D715" s="441">
        <v>46143</v>
      </c>
      <c r="E715">
        <v>18214</v>
      </c>
      <c r="F715" t="s">
        <v>5781</v>
      </c>
      <c r="G715">
        <v>3413</v>
      </c>
      <c r="H715">
        <v>23</v>
      </c>
      <c r="I715" t="s">
        <v>5601</v>
      </c>
      <c r="J715" t="s">
        <v>4764</v>
      </c>
      <c r="K715" t="s">
        <v>464</v>
      </c>
      <c r="L715">
        <v>0</v>
      </c>
      <c r="N715">
        <v>0</v>
      </c>
      <c r="O715">
        <v>37.47</v>
      </c>
      <c r="P715">
        <v>783.15</v>
      </c>
    </row>
    <row r="716" spans="1:16" x14ac:dyDescent="0.3">
      <c r="A716">
        <v>86935</v>
      </c>
      <c r="B716">
        <v>122</v>
      </c>
      <c r="C716" t="s">
        <v>552</v>
      </c>
      <c r="D716" s="441">
        <v>46143</v>
      </c>
      <c r="E716">
        <v>21159</v>
      </c>
      <c r="F716" t="s">
        <v>5836</v>
      </c>
      <c r="G716">
        <v>1946</v>
      </c>
      <c r="H716">
        <v>5</v>
      </c>
      <c r="I716" t="s">
        <v>5625</v>
      </c>
      <c r="J716" t="s">
        <v>6085</v>
      </c>
      <c r="K716" t="s">
        <v>464</v>
      </c>
      <c r="L716">
        <v>152</v>
      </c>
      <c r="M716" s="441">
        <v>46134</v>
      </c>
      <c r="N716">
        <v>152</v>
      </c>
      <c r="O716">
        <v>152</v>
      </c>
      <c r="P716">
        <v>760</v>
      </c>
    </row>
    <row r="717" spans="1:16" x14ac:dyDescent="0.3">
      <c r="A717">
        <v>86931</v>
      </c>
      <c r="B717">
        <v>122</v>
      </c>
      <c r="C717" t="s">
        <v>552</v>
      </c>
      <c r="D717" s="441">
        <v>46143</v>
      </c>
      <c r="E717">
        <v>26429</v>
      </c>
      <c r="F717" t="s">
        <v>5611</v>
      </c>
      <c r="G717">
        <v>6728</v>
      </c>
      <c r="H717">
        <v>2.2999999999999998</v>
      </c>
      <c r="I717" t="s">
        <v>5598</v>
      </c>
      <c r="J717" t="s">
        <v>6085</v>
      </c>
      <c r="K717" t="s">
        <v>464</v>
      </c>
      <c r="L717">
        <v>0</v>
      </c>
      <c r="M717" s="441">
        <v>46041</v>
      </c>
      <c r="N717">
        <v>330</v>
      </c>
      <c r="O717">
        <v>330</v>
      </c>
      <c r="P717">
        <v>759</v>
      </c>
    </row>
    <row r="718" spans="1:16" x14ac:dyDescent="0.3">
      <c r="A718">
        <v>86932</v>
      </c>
      <c r="B718">
        <v>122</v>
      </c>
      <c r="C718" t="s">
        <v>552</v>
      </c>
      <c r="D718" s="441">
        <v>46143</v>
      </c>
      <c r="E718">
        <v>18667</v>
      </c>
      <c r="F718" t="s">
        <v>5718</v>
      </c>
      <c r="G718">
        <v>3052</v>
      </c>
      <c r="H718">
        <v>37.479999999999997</v>
      </c>
      <c r="I718" t="s">
        <v>5598</v>
      </c>
      <c r="J718" t="s">
        <v>6085</v>
      </c>
      <c r="K718" t="s">
        <v>464</v>
      </c>
      <c r="L718">
        <v>19.989999999999998</v>
      </c>
      <c r="M718" s="441">
        <v>46139</v>
      </c>
      <c r="N718">
        <v>19.989999999999998</v>
      </c>
      <c r="O718">
        <v>19.989999999999998</v>
      </c>
      <c r="P718">
        <v>749.23</v>
      </c>
    </row>
    <row r="719" spans="1:16" x14ac:dyDescent="0.3">
      <c r="A719">
        <v>86933</v>
      </c>
      <c r="B719">
        <v>122</v>
      </c>
      <c r="C719" t="s">
        <v>552</v>
      </c>
      <c r="D719" s="441">
        <v>46143</v>
      </c>
      <c r="E719">
        <v>20936</v>
      </c>
      <c r="F719" t="s">
        <v>5634</v>
      </c>
      <c r="G719">
        <v>2031</v>
      </c>
      <c r="H719">
        <v>2</v>
      </c>
      <c r="I719" t="s">
        <v>5613</v>
      </c>
      <c r="J719" t="s">
        <v>6085</v>
      </c>
      <c r="K719" t="s">
        <v>464</v>
      </c>
      <c r="L719">
        <v>0</v>
      </c>
      <c r="M719" s="441">
        <v>45951</v>
      </c>
      <c r="N719">
        <v>369.9</v>
      </c>
      <c r="O719">
        <v>389.9</v>
      </c>
      <c r="P719">
        <v>739.8</v>
      </c>
    </row>
    <row r="720" spans="1:16" x14ac:dyDescent="0.3">
      <c r="A720">
        <v>86937</v>
      </c>
      <c r="B720">
        <v>122</v>
      </c>
      <c r="C720" t="s">
        <v>552</v>
      </c>
      <c r="D720" s="441">
        <v>46143</v>
      </c>
      <c r="E720">
        <v>22721</v>
      </c>
      <c r="F720" t="s">
        <v>5710</v>
      </c>
      <c r="G720">
        <v>3033</v>
      </c>
      <c r="H720">
        <v>24.8</v>
      </c>
      <c r="I720" t="s">
        <v>5598</v>
      </c>
      <c r="J720" t="s">
        <v>6085</v>
      </c>
      <c r="K720" t="s">
        <v>464</v>
      </c>
      <c r="L720">
        <v>29.5</v>
      </c>
      <c r="M720" s="441">
        <v>46139</v>
      </c>
      <c r="N720">
        <v>29.5</v>
      </c>
      <c r="O720">
        <v>29.5</v>
      </c>
      <c r="P720">
        <v>731.6</v>
      </c>
    </row>
    <row r="721" spans="1:16" x14ac:dyDescent="0.3">
      <c r="A721">
        <v>86934</v>
      </c>
      <c r="B721">
        <v>122</v>
      </c>
      <c r="C721" t="s">
        <v>552</v>
      </c>
      <c r="D721" s="441">
        <v>46143</v>
      </c>
      <c r="E721">
        <v>26592</v>
      </c>
      <c r="F721" t="s">
        <v>5717</v>
      </c>
      <c r="G721">
        <v>6806</v>
      </c>
      <c r="H721">
        <v>19.66</v>
      </c>
      <c r="I721" t="s">
        <v>5598</v>
      </c>
      <c r="J721" t="s">
        <v>6085</v>
      </c>
      <c r="K721" t="s">
        <v>464</v>
      </c>
      <c r="L721">
        <v>37</v>
      </c>
      <c r="M721" s="441">
        <v>46129</v>
      </c>
      <c r="N721">
        <v>37</v>
      </c>
      <c r="O721">
        <v>37</v>
      </c>
      <c r="P721">
        <v>727.42</v>
      </c>
    </row>
    <row r="722" spans="1:16" x14ac:dyDescent="0.3">
      <c r="A722">
        <v>86941</v>
      </c>
      <c r="B722">
        <v>122</v>
      </c>
      <c r="C722" t="s">
        <v>552</v>
      </c>
      <c r="D722" s="441">
        <v>46143</v>
      </c>
      <c r="E722">
        <v>18272</v>
      </c>
      <c r="F722" t="s">
        <v>5765</v>
      </c>
      <c r="G722">
        <v>3358</v>
      </c>
      <c r="H722">
        <v>20.13</v>
      </c>
      <c r="I722" t="s">
        <v>5601</v>
      </c>
      <c r="J722" t="s">
        <v>4764</v>
      </c>
      <c r="K722" t="s">
        <v>464</v>
      </c>
      <c r="L722">
        <v>36.07</v>
      </c>
      <c r="M722" s="441">
        <v>46132</v>
      </c>
      <c r="N722">
        <v>35.9</v>
      </c>
      <c r="O722">
        <v>35.9</v>
      </c>
      <c r="P722">
        <v>726.09</v>
      </c>
    </row>
    <row r="723" spans="1:16" x14ac:dyDescent="0.3">
      <c r="A723">
        <v>86948</v>
      </c>
      <c r="B723">
        <v>122</v>
      </c>
      <c r="C723" t="s">
        <v>552</v>
      </c>
      <c r="D723" s="441">
        <v>46143</v>
      </c>
      <c r="E723">
        <v>24952</v>
      </c>
      <c r="F723" t="s">
        <v>5599</v>
      </c>
      <c r="G723">
        <v>5834</v>
      </c>
      <c r="H723">
        <v>8</v>
      </c>
      <c r="I723" t="s">
        <v>5598</v>
      </c>
      <c r="J723" t="s">
        <v>6085</v>
      </c>
      <c r="K723" t="s">
        <v>464</v>
      </c>
      <c r="L723">
        <v>0</v>
      </c>
      <c r="M723" s="441">
        <v>46092</v>
      </c>
      <c r="N723">
        <v>89.9</v>
      </c>
      <c r="O723">
        <v>89.9</v>
      </c>
      <c r="P723">
        <v>719.2</v>
      </c>
    </row>
    <row r="724" spans="1:16" x14ac:dyDescent="0.3">
      <c r="A724">
        <v>86936</v>
      </c>
      <c r="B724">
        <v>122</v>
      </c>
      <c r="C724" t="s">
        <v>552</v>
      </c>
      <c r="D724" s="441">
        <v>46143</v>
      </c>
      <c r="E724">
        <v>18139</v>
      </c>
      <c r="F724" t="s">
        <v>5960</v>
      </c>
      <c r="G724">
        <v>3479</v>
      </c>
      <c r="H724">
        <v>2</v>
      </c>
      <c r="I724" t="s">
        <v>5601</v>
      </c>
      <c r="J724" t="s">
        <v>4764</v>
      </c>
      <c r="K724" t="s">
        <v>464</v>
      </c>
      <c r="L724">
        <v>0</v>
      </c>
      <c r="M724" s="441">
        <v>46035</v>
      </c>
      <c r="N724">
        <v>355.87</v>
      </c>
      <c r="O724">
        <v>359</v>
      </c>
      <c r="P724">
        <v>711.74</v>
      </c>
    </row>
    <row r="725" spans="1:16" x14ac:dyDescent="0.3">
      <c r="A725">
        <v>87172</v>
      </c>
      <c r="B725">
        <v>122</v>
      </c>
      <c r="C725" t="s">
        <v>552</v>
      </c>
      <c r="D725" s="441">
        <v>46143</v>
      </c>
      <c r="E725">
        <v>24217</v>
      </c>
      <c r="F725" t="s">
        <v>5714</v>
      </c>
      <c r="G725">
        <v>2937</v>
      </c>
      <c r="H725">
        <v>21.5</v>
      </c>
      <c r="I725" t="s">
        <v>5598</v>
      </c>
      <c r="J725" t="s">
        <v>6085</v>
      </c>
      <c r="K725" t="s">
        <v>464</v>
      </c>
      <c r="L725">
        <v>32.9</v>
      </c>
      <c r="M725" s="441">
        <v>46140</v>
      </c>
      <c r="N725">
        <v>32.9</v>
      </c>
      <c r="O725">
        <v>32.9</v>
      </c>
      <c r="P725">
        <v>707.35</v>
      </c>
    </row>
    <row r="726" spans="1:16" x14ac:dyDescent="0.3">
      <c r="A726">
        <v>86939</v>
      </c>
      <c r="B726">
        <v>122</v>
      </c>
      <c r="C726" t="s">
        <v>552</v>
      </c>
      <c r="D726" s="441">
        <v>46143</v>
      </c>
      <c r="E726">
        <v>25068</v>
      </c>
      <c r="F726" t="s">
        <v>5870</v>
      </c>
      <c r="G726">
        <v>3551</v>
      </c>
      <c r="H726">
        <v>2</v>
      </c>
      <c r="I726" t="s">
        <v>5601</v>
      </c>
      <c r="J726" t="s">
        <v>4764</v>
      </c>
      <c r="K726" t="s">
        <v>464</v>
      </c>
      <c r="L726">
        <v>0</v>
      </c>
      <c r="M726" s="441">
        <v>45902</v>
      </c>
      <c r="N726">
        <v>338.26</v>
      </c>
      <c r="O726">
        <v>389.9</v>
      </c>
      <c r="P726">
        <v>676.52</v>
      </c>
    </row>
    <row r="727" spans="1:16" x14ac:dyDescent="0.3">
      <c r="A727">
        <v>86938</v>
      </c>
      <c r="B727">
        <v>122</v>
      </c>
      <c r="C727" t="s">
        <v>552</v>
      </c>
      <c r="D727" s="441">
        <v>46143</v>
      </c>
      <c r="E727">
        <v>18220</v>
      </c>
      <c r="F727" t="s">
        <v>5777</v>
      </c>
      <c r="G727">
        <v>3408</v>
      </c>
      <c r="H727">
        <v>9</v>
      </c>
      <c r="I727" t="s">
        <v>5601</v>
      </c>
      <c r="J727" t="s">
        <v>4764</v>
      </c>
      <c r="K727" t="s">
        <v>464</v>
      </c>
      <c r="L727">
        <v>75</v>
      </c>
      <c r="M727" s="441">
        <v>46132</v>
      </c>
      <c r="N727">
        <v>75</v>
      </c>
      <c r="O727">
        <v>42</v>
      </c>
      <c r="P727">
        <v>675</v>
      </c>
    </row>
    <row r="728" spans="1:16" x14ac:dyDescent="0.3">
      <c r="A728">
        <v>86942</v>
      </c>
      <c r="B728">
        <v>122</v>
      </c>
      <c r="C728" t="s">
        <v>552</v>
      </c>
      <c r="D728" s="441">
        <v>46143</v>
      </c>
      <c r="E728">
        <v>18211</v>
      </c>
      <c r="F728" t="s">
        <v>5782</v>
      </c>
      <c r="G728">
        <v>3416</v>
      </c>
      <c r="H728">
        <v>6</v>
      </c>
      <c r="I728" t="s">
        <v>5601</v>
      </c>
      <c r="J728" t="s">
        <v>4764</v>
      </c>
      <c r="K728" t="s">
        <v>464</v>
      </c>
      <c r="L728">
        <v>0</v>
      </c>
      <c r="N728">
        <v>0</v>
      </c>
      <c r="O728">
        <v>112.96</v>
      </c>
      <c r="P728">
        <v>668.74</v>
      </c>
    </row>
    <row r="729" spans="1:16" x14ac:dyDescent="0.3">
      <c r="A729">
        <v>86940</v>
      </c>
      <c r="B729">
        <v>122</v>
      </c>
      <c r="C729" t="s">
        <v>552</v>
      </c>
      <c r="D729" s="441">
        <v>46143</v>
      </c>
      <c r="E729">
        <v>21010</v>
      </c>
      <c r="F729" t="s">
        <v>5674</v>
      </c>
      <c r="G729">
        <v>2006</v>
      </c>
      <c r="H729">
        <v>55</v>
      </c>
      <c r="I729" t="s">
        <v>5668</v>
      </c>
      <c r="J729" t="s">
        <v>6085</v>
      </c>
      <c r="K729" t="s">
        <v>464</v>
      </c>
      <c r="L729">
        <v>12.07</v>
      </c>
      <c r="M729" s="441">
        <v>46140</v>
      </c>
      <c r="N729">
        <v>11.8</v>
      </c>
      <c r="O729">
        <v>11.8</v>
      </c>
      <c r="P729">
        <v>663.85</v>
      </c>
    </row>
    <row r="730" spans="1:16" x14ac:dyDescent="0.3">
      <c r="A730">
        <v>86943</v>
      </c>
      <c r="B730">
        <v>122</v>
      </c>
      <c r="C730" t="s">
        <v>552</v>
      </c>
      <c r="D730" s="441">
        <v>46143</v>
      </c>
      <c r="E730">
        <v>25184</v>
      </c>
      <c r="F730" t="s">
        <v>5690</v>
      </c>
      <c r="G730">
        <v>5937</v>
      </c>
      <c r="H730">
        <v>3</v>
      </c>
      <c r="I730" t="s">
        <v>5598</v>
      </c>
      <c r="J730" t="s">
        <v>6085</v>
      </c>
      <c r="K730" t="s">
        <v>464</v>
      </c>
      <c r="L730">
        <v>0</v>
      </c>
      <c r="M730" s="441">
        <v>45944</v>
      </c>
      <c r="N730">
        <v>219.9</v>
      </c>
      <c r="O730">
        <v>219.9</v>
      </c>
      <c r="P730">
        <v>659.7</v>
      </c>
    </row>
    <row r="731" spans="1:16" x14ac:dyDescent="0.3">
      <c r="A731">
        <v>86946</v>
      </c>
      <c r="B731">
        <v>122</v>
      </c>
      <c r="C731" t="s">
        <v>552</v>
      </c>
      <c r="D731" s="441">
        <v>46143</v>
      </c>
      <c r="E731">
        <v>24833</v>
      </c>
      <c r="F731" t="s">
        <v>5707</v>
      </c>
      <c r="G731">
        <v>2845</v>
      </c>
      <c r="H731">
        <v>13</v>
      </c>
      <c r="I731" t="s">
        <v>5703</v>
      </c>
      <c r="J731" t="s">
        <v>6085</v>
      </c>
      <c r="K731" t="s">
        <v>464</v>
      </c>
      <c r="L731">
        <v>50.32</v>
      </c>
      <c r="M731" s="441">
        <v>46140</v>
      </c>
      <c r="N731">
        <v>50.75</v>
      </c>
      <c r="O731">
        <v>50.75</v>
      </c>
      <c r="P731">
        <v>654.16</v>
      </c>
    </row>
    <row r="732" spans="1:16" x14ac:dyDescent="0.3">
      <c r="A732">
        <v>86945</v>
      </c>
      <c r="B732">
        <v>122</v>
      </c>
      <c r="C732" t="s">
        <v>552</v>
      </c>
      <c r="D732" s="441">
        <v>46143</v>
      </c>
      <c r="E732">
        <v>18284</v>
      </c>
      <c r="F732" t="s">
        <v>5757</v>
      </c>
      <c r="G732">
        <v>3344</v>
      </c>
      <c r="H732">
        <v>5.89</v>
      </c>
      <c r="I732" t="s">
        <v>5601</v>
      </c>
      <c r="J732" t="s">
        <v>4764</v>
      </c>
      <c r="K732" t="s">
        <v>464</v>
      </c>
      <c r="L732">
        <v>0</v>
      </c>
      <c r="M732" s="441">
        <v>46035</v>
      </c>
      <c r="N732">
        <v>107.26</v>
      </c>
      <c r="O732">
        <v>107</v>
      </c>
      <c r="P732">
        <v>631.76</v>
      </c>
    </row>
    <row r="733" spans="1:16" x14ac:dyDescent="0.3">
      <c r="A733">
        <v>86944</v>
      </c>
      <c r="B733">
        <v>122</v>
      </c>
      <c r="C733" t="s">
        <v>552</v>
      </c>
      <c r="D733" s="441">
        <v>46143</v>
      </c>
      <c r="E733">
        <v>21093</v>
      </c>
      <c r="F733" t="s">
        <v>5608</v>
      </c>
      <c r="G733">
        <v>1988</v>
      </c>
      <c r="H733">
        <v>136</v>
      </c>
      <c r="I733" t="s">
        <v>5598</v>
      </c>
      <c r="J733" t="s">
        <v>6085</v>
      </c>
      <c r="K733" t="s">
        <v>464</v>
      </c>
      <c r="L733">
        <v>4.3899999999999997</v>
      </c>
      <c r="M733" s="441">
        <v>46140</v>
      </c>
      <c r="N733">
        <v>4.3899999999999997</v>
      </c>
      <c r="O733">
        <v>4.3899999999999997</v>
      </c>
      <c r="P733">
        <v>597.04</v>
      </c>
    </row>
    <row r="734" spans="1:16" x14ac:dyDescent="0.3">
      <c r="A734">
        <v>86949</v>
      </c>
      <c r="B734">
        <v>122</v>
      </c>
      <c r="C734" t="s">
        <v>552</v>
      </c>
      <c r="D734" s="441">
        <v>46143</v>
      </c>
      <c r="E734">
        <v>20922</v>
      </c>
      <c r="F734" t="s">
        <v>5845</v>
      </c>
      <c r="G734">
        <v>2034</v>
      </c>
      <c r="H734">
        <v>10</v>
      </c>
      <c r="I734" t="s">
        <v>5605</v>
      </c>
      <c r="J734" t="s">
        <v>6085</v>
      </c>
      <c r="K734" t="s">
        <v>464</v>
      </c>
      <c r="L734">
        <v>0</v>
      </c>
      <c r="M734" s="441">
        <v>45881</v>
      </c>
      <c r="N734">
        <v>59.35</v>
      </c>
      <c r="O734">
        <v>59.35</v>
      </c>
      <c r="P734">
        <v>593.5</v>
      </c>
    </row>
    <row r="735" spans="1:16" x14ac:dyDescent="0.3">
      <c r="A735">
        <v>86951</v>
      </c>
      <c r="B735">
        <v>122</v>
      </c>
      <c r="C735" t="s">
        <v>552</v>
      </c>
      <c r="D735" s="441">
        <v>46143</v>
      </c>
      <c r="E735">
        <v>20645</v>
      </c>
      <c r="F735" t="s">
        <v>5664</v>
      </c>
      <c r="G735">
        <v>2113</v>
      </c>
      <c r="H735">
        <v>26</v>
      </c>
      <c r="I735" t="s">
        <v>5615</v>
      </c>
      <c r="J735" t="s">
        <v>6085</v>
      </c>
      <c r="K735" t="s">
        <v>464</v>
      </c>
      <c r="L735">
        <v>22.33</v>
      </c>
      <c r="M735" s="441">
        <v>46141</v>
      </c>
      <c r="N735">
        <v>20.9</v>
      </c>
      <c r="O735">
        <v>21.9</v>
      </c>
      <c r="P735">
        <v>580.58000000000004</v>
      </c>
    </row>
    <row r="736" spans="1:16" x14ac:dyDescent="0.3">
      <c r="A736">
        <v>87155</v>
      </c>
      <c r="B736">
        <v>122</v>
      </c>
      <c r="C736" t="s">
        <v>552</v>
      </c>
      <c r="D736" s="441">
        <v>46143</v>
      </c>
      <c r="E736">
        <v>19339</v>
      </c>
      <c r="F736" t="s">
        <v>5987</v>
      </c>
      <c r="G736">
        <v>2771</v>
      </c>
      <c r="H736">
        <v>8</v>
      </c>
      <c r="I736" t="s">
        <v>5598</v>
      </c>
      <c r="J736" t="s">
        <v>6085</v>
      </c>
      <c r="K736" t="s">
        <v>464</v>
      </c>
      <c r="L736">
        <v>72.36</v>
      </c>
      <c r="M736" s="441">
        <v>46140</v>
      </c>
      <c r="N736">
        <v>73.900000000000006</v>
      </c>
      <c r="O736">
        <v>73.900000000000006</v>
      </c>
      <c r="P736">
        <v>578.88</v>
      </c>
    </row>
    <row r="737" spans="1:16" x14ac:dyDescent="0.3">
      <c r="A737">
        <v>86999</v>
      </c>
      <c r="B737">
        <v>122</v>
      </c>
      <c r="C737" t="s">
        <v>552</v>
      </c>
      <c r="D737" s="441">
        <v>46143</v>
      </c>
      <c r="E737">
        <v>26591</v>
      </c>
      <c r="F737" t="s">
        <v>5834</v>
      </c>
      <c r="G737">
        <v>6805</v>
      </c>
      <c r="H737">
        <v>1.9</v>
      </c>
      <c r="I737" t="s">
        <v>5598</v>
      </c>
      <c r="J737" t="s">
        <v>6085</v>
      </c>
      <c r="K737" t="s">
        <v>464</v>
      </c>
      <c r="L737">
        <v>303</v>
      </c>
      <c r="M737" s="441">
        <v>46135</v>
      </c>
      <c r="N737">
        <v>328.5</v>
      </c>
      <c r="O737">
        <v>328.5</v>
      </c>
      <c r="P737">
        <v>575.70000000000005</v>
      </c>
    </row>
    <row r="738" spans="1:16" x14ac:dyDescent="0.3">
      <c r="A738">
        <v>86952</v>
      </c>
      <c r="B738">
        <v>122</v>
      </c>
      <c r="C738" t="s">
        <v>552</v>
      </c>
      <c r="D738" s="441">
        <v>46143</v>
      </c>
      <c r="E738">
        <v>18261</v>
      </c>
      <c r="F738" t="s">
        <v>5769</v>
      </c>
      <c r="G738">
        <v>3368</v>
      </c>
      <c r="H738">
        <v>1.34</v>
      </c>
      <c r="I738" t="s">
        <v>5601</v>
      </c>
      <c r="J738" t="s">
        <v>4764</v>
      </c>
      <c r="K738" t="s">
        <v>464</v>
      </c>
      <c r="L738">
        <v>427.87</v>
      </c>
      <c r="M738" s="441">
        <v>46132</v>
      </c>
      <c r="N738">
        <v>432.42</v>
      </c>
      <c r="O738">
        <v>432.42</v>
      </c>
      <c r="P738">
        <v>573.35</v>
      </c>
    </row>
    <row r="739" spans="1:16" x14ac:dyDescent="0.3">
      <c r="A739">
        <v>86955</v>
      </c>
      <c r="B739">
        <v>122</v>
      </c>
      <c r="C739" t="s">
        <v>552</v>
      </c>
      <c r="D739" s="441">
        <v>46143</v>
      </c>
      <c r="E739">
        <v>23082</v>
      </c>
      <c r="F739" t="s">
        <v>5697</v>
      </c>
      <c r="G739">
        <v>2763</v>
      </c>
      <c r="H739">
        <v>7</v>
      </c>
      <c r="I739" t="s">
        <v>5598</v>
      </c>
      <c r="J739" t="s">
        <v>6085</v>
      </c>
      <c r="K739" t="s">
        <v>464</v>
      </c>
      <c r="L739">
        <v>81.900000000000006</v>
      </c>
      <c r="M739" s="441">
        <v>46140</v>
      </c>
      <c r="N739">
        <v>81.900000000000006</v>
      </c>
      <c r="O739">
        <v>81.900000000000006</v>
      </c>
      <c r="P739">
        <v>573.29999999999995</v>
      </c>
    </row>
    <row r="740" spans="1:16" x14ac:dyDescent="0.3">
      <c r="A740">
        <v>86954</v>
      </c>
      <c r="B740">
        <v>122</v>
      </c>
      <c r="C740" t="s">
        <v>552</v>
      </c>
      <c r="D740" s="441">
        <v>46143</v>
      </c>
      <c r="E740">
        <v>18103</v>
      </c>
      <c r="F740" t="s">
        <v>5809</v>
      </c>
      <c r="G740">
        <v>3508</v>
      </c>
      <c r="H740">
        <v>3.81</v>
      </c>
      <c r="I740" t="s">
        <v>5601</v>
      </c>
      <c r="J740" t="s">
        <v>4764</v>
      </c>
      <c r="K740" t="s">
        <v>464</v>
      </c>
      <c r="L740">
        <v>0</v>
      </c>
      <c r="M740" s="441">
        <v>46058</v>
      </c>
      <c r="N740">
        <v>146.28</v>
      </c>
      <c r="O740">
        <v>136.9</v>
      </c>
      <c r="P740">
        <v>557.33000000000004</v>
      </c>
    </row>
    <row r="741" spans="1:16" x14ac:dyDescent="0.3">
      <c r="A741">
        <v>86956</v>
      </c>
      <c r="B741">
        <v>122</v>
      </c>
      <c r="C741" t="s">
        <v>552</v>
      </c>
      <c r="D741" s="441">
        <v>46143</v>
      </c>
      <c r="E741">
        <v>26717</v>
      </c>
      <c r="F741" t="s">
        <v>5760</v>
      </c>
      <c r="G741">
        <v>6869</v>
      </c>
      <c r="H741">
        <v>9</v>
      </c>
      <c r="I741" t="s">
        <v>5601</v>
      </c>
      <c r="J741" t="s">
        <v>4764</v>
      </c>
      <c r="K741" t="s">
        <v>464</v>
      </c>
      <c r="L741">
        <v>60.28</v>
      </c>
      <c r="M741" s="441">
        <v>46141</v>
      </c>
      <c r="N741">
        <v>60.28</v>
      </c>
      <c r="O741">
        <v>60.28</v>
      </c>
      <c r="P741">
        <v>542.52</v>
      </c>
    </row>
    <row r="742" spans="1:16" x14ac:dyDescent="0.3">
      <c r="A742">
        <v>86947</v>
      </c>
      <c r="B742">
        <v>122</v>
      </c>
      <c r="C742" t="s">
        <v>552</v>
      </c>
      <c r="D742" s="441">
        <v>46143</v>
      </c>
      <c r="E742">
        <v>19439</v>
      </c>
      <c r="F742" t="s">
        <v>5691</v>
      </c>
      <c r="G742">
        <v>2756</v>
      </c>
      <c r="H742">
        <v>18.399999999999999</v>
      </c>
      <c r="I742" t="s">
        <v>5598</v>
      </c>
      <c r="J742" t="s">
        <v>6085</v>
      </c>
      <c r="K742" t="s">
        <v>464</v>
      </c>
      <c r="L742">
        <v>29.47</v>
      </c>
      <c r="M742" s="441">
        <v>46141</v>
      </c>
      <c r="N742">
        <v>30.9</v>
      </c>
      <c r="O742">
        <v>31.53</v>
      </c>
      <c r="P742">
        <v>542.25</v>
      </c>
    </row>
    <row r="743" spans="1:16" x14ac:dyDescent="0.3">
      <c r="A743">
        <v>86958</v>
      </c>
      <c r="B743">
        <v>122</v>
      </c>
      <c r="C743" t="s">
        <v>552</v>
      </c>
      <c r="D743" s="441">
        <v>46143</v>
      </c>
      <c r="E743">
        <v>19857</v>
      </c>
      <c r="F743" t="s">
        <v>5602</v>
      </c>
      <c r="G743">
        <v>2415</v>
      </c>
      <c r="H743">
        <v>11</v>
      </c>
      <c r="I743" t="s">
        <v>5598</v>
      </c>
      <c r="J743" t="s">
        <v>6085</v>
      </c>
      <c r="K743" t="s">
        <v>464</v>
      </c>
      <c r="L743">
        <v>49</v>
      </c>
      <c r="M743" s="441">
        <v>46136</v>
      </c>
      <c r="N743">
        <v>49</v>
      </c>
      <c r="O743">
        <v>49</v>
      </c>
      <c r="P743">
        <v>539</v>
      </c>
    </row>
    <row r="744" spans="1:16" x14ac:dyDescent="0.3">
      <c r="A744">
        <v>86962</v>
      </c>
      <c r="B744">
        <v>122</v>
      </c>
      <c r="C744" t="s">
        <v>552</v>
      </c>
      <c r="D744" s="441">
        <v>46143</v>
      </c>
      <c r="E744">
        <v>24986</v>
      </c>
      <c r="F744" t="s">
        <v>5835</v>
      </c>
      <c r="G744">
        <v>5852</v>
      </c>
      <c r="H744">
        <v>3</v>
      </c>
      <c r="I744" t="s">
        <v>5625</v>
      </c>
      <c r="J744" t="s">
        <v>6085</v>
      </c>
      <c r="K744" t="s">
        <v>464</v>
      </c>
      <c r="L744">
        <v>179.4</v>
      </c>
      <c r="M744" s="441">
        <v>46134</v>
      </c>
      <c r="N744">
        <v>179.4</v>
      </c>
      <c r="O744">
        <v>179.4</v>
      </c>
      <c r="P744">
        <v>538.20000000000005</v>
      </c>
    </row>
    <row r="745" spans="1:16" x14ac:dyDescent="0.3">
      <c r="A745">
        <v>86966</v>
      </c>
      <c r="B745">
        <v>122</v>
      </c>
      <c r="C745" t="s">
        <v>552</v>
      </c>
      <c r="D745" s="441">
        <v>46143</v>
      </c>
      <c r="E745">
        <v>18537</v>
      </c>
      <c r="F745" t="s">
        <v>5731</v>
      </c>
      <c r="G745">
        <v>3140</v>
      </c>
      <c r="H745">
        <v>6.72</v>
      </c>
      <c r="I745" t="s">
        <v>5601</v>
      </c>
      <c r="J745" t="s">
        <v>4764</v>
      </c>
      <c r="K745" t="s">
        <v>464</v>
      </c>
      <c r="L745">
        <v>0</v>
      </c>
      <c r="M745" s="441">
        <v>46098</v>
      </c>
      <c r="N745">
        <v>80</v>
      </c>
      <c r="O745">
        <v>112.9</v>
      </c>
      <c r="P745">
        <v>537.6</v>
      </c>
    </row>
    <row r="746" spans="1:16" x14ac:dyDescent="0.3">
      <c r="A746">
        <v>86959</v>
      </c>
      <c r="B746">
        <v>122</v>
      </c>
      <c r="C746" t="s">
        <v>552</v>
      </c>
      <c r="D746" s="441">
        <v>46143</v>
      </c>
      <c r="E746">
        <v>25533</v>
      </c>
      <c r="F746" t="s">
        <v>5753</v>
      </c>
      <c r="G746">
        <v>6156</v>
      </c>
      <c r="H746">
        <v>7</v>
      </c>
      <c r="I746" t="s">
        <v>5601</v>
      </c>
      <c r="J746" t="s">
        <v>4764</v>
      </c>
      <c r="K746" t="s">
        <v>464</v>
      </c>
      <c r="L746">
        <v>0</v>
      </c>
      <c r="M746" s="441">
        <v>45680</v>
      </c>
      <c r="N746">
        <v>75</v>
      </c>
      <c r="O746">
        <v>75</v>
      </c>
      <c r="P746">
        <v>525</v>
      </c>
    </row>
    <row r="747" spans="1:16" x14ac:dyDescent="0.3">
      <c r="A747">
        <v>86960</v>
      </c>
      <c r="B747">
        <v>122</v>
      </c>
      <c r="C747" t="s">
        <v>552</v>
      </c>
      <c r="D747" s="441">
        <v>46143</v>
      </c>
      <c r="E747">
        <v>26594</v>
      </c>
      <c r="F747" t="s">
        <v>5698</v>
      </c>
      <c r="G747">
        <v>6807</v>
      </c>
      <c r="H747">
        <v>6</v>
      </c>
      <c r="I747" t="s">
        <v>5598</v>
      </c>
      <c r="J747" t="s">
        <v>6085</v>
      </c>
      <c r="K747" t="s">
        <v>464</v>
      </c>
      <c r="L747">
        <v>86.9</v>
      </c>
      <c r="M747" s="441">
        <v>46139</v>
      </c>
      <c r="N747">
        <v>86.9</v>
      </c>
      <c r="O747">
        <v>86.9</v>
      </c>
      <c r="P747">
        <v>521.4</v>
      </c>
    </row>
    <row r="748" spans="1:16" x14ac:dyDescent="0.3">
      <c r="A748">
        <v>86961</v>
      </c>
      <c r="B748">
        <v>122</v>
      </c>
      <c r="C748" t="s">
        <v>552</v>
      </c>
      <c r="D748" s="441">
        <v>46143</v>
      </c>
      <c r="E748">
        <v>18348</v>
      </c>
      <c r="F748" t="s">
        <v>5750</v>
      </c>
      <c r="G748">
        <v>3287</v>
      </c>
      <c r="H748">
        <v>2</v>
      </c>
      <c r="I748" t="s">
        <v>5613</v>
      </c>
      <c r="J748" t="s">
        <v>4764</v>
      </c>
      <c r="K748" t="s">
        <v>464</v>
      </c>
      <c r="L748">
        <v>0</v>
      </c>
      <c r="N748">
        <v>0</v>
      </c>
      <c r="O748">
        <v>0</v>
      </c>
      <c r="P748">
        <v>520.53</v>
      </c>
    </row>
    <row r="749" spans="1:16" x14ac:dyDescent="0.3">
      <c r="A749">
        <v>86990</v>
      </c>
      <c r="B749">
        <v>122</v>
      </c>
      <c r="C749" t="s">
        <v>552</v>
      </c>
      <c r="D749" s="441">
        <v>46143</v>
      </c>
      <c r="E749">
        <v>23095</v>
      </c>
      <c r="F749" t="s">
        <v>5942</v>
      </c>
      <c r="G749">
        <v>2754</v>
      </c>
      <c r="H749">
        <v>420</v>
      </c>
      <c r="I749" t="s">
        <v>5613</v>
      </c>
      <c r="J749" t="s">
        <v>6085</v>
      </c>
      <c r="K749" t="s">
        <v>464</v>
      </c>
      <c r="L749">
        <v>1.23</v>
      </c>
      <c r="M749" s="441">
        <v>46142</v>
      </c>
      <c r="N749">
        <v>1.17</v>
      </c>
      <c r="O749">
        <v>1.18</v>
      </c>
      <c r="P749">
        <v>516.6</v>
      </c>
    </row>
    <row r="750" spans="1:16" x14ac:dyDescent="0.3">
      <c r="A750">
        <v>86963</v>
      </c>
      <c r="B750">
        <v>122</v>
      </c>
      <c r="C750" t="s">
        <v>552</v>
      </c>
      <c r="D750" s="441">
        <v>46143</v>
      </c>
      <c r="E750">
        <v>20861</v>
      </c>
      <c r="F750" t="s">
        <v>5854</v>
      </c>
      <c r="G750">
        <v>2045</v>
      </c>
      <c r="H750">
        <v>11</v>
      </c>
      <c r="I750" t="s">
        <v>5613</v>
      </c>
      <c r="J750" t="s">
        <v>6085</v>
      </c>
      <c r="K750" t="s">
        <v>464</v>
      </c>
      <c r="L750">
        <v>46.7</v>
      </c>
      <c r="M750" s="441">
        <v>46140</v>
      </c>
      <c r="N750">
        <v>46.7</v>
      </c>
      <c r="O750">
        <v>46.93</v>
      </c>
      <c r="P750">
        <v>513.70000000000005</v>
      </c>
    </row>
    <row r="751" spans="1:16" x14ac:dyDescent="0.3">
      <c r="A751">
        <v>86965</v>
      </c>
      <c r="B751">
        <v>122</v>
      </c>
      <c r="C751" t="s">
        <v>552</v>
      </c>
      <c r="D751" s="441">
        <v>46143</v>
      </c>
      <c r="E751">
        <v>18237</v>
      </c>
      <c r="F751" t="s">
        <v>5773</v>
      </c>
      <c r="G751">
        <v>3391</v>
      </c>
      <c r="H751">
        <v>2.23</v>
      </c>
      <c r="I751" t="s">
        <v>5601</v>
      </c>
      <c r="J751" t="s">
        <v>4764</v>
      </c>
      <c r="K751" t="s">
        <v>464</v>
      </c>
      <c r="L751">
        <v>0</v>
      </c>
      <c r="M751" s="441">
        <v>45569</v>
      </c>
      <c r="N751">
        <v>228.98</v>
      </c>
      <c r="O751">
        <v>228.98</v>
      </c>
      <c r="P751">
        <v>510.63</v>
      </c>
    </row>
    <row r="752" spans="1:16" x14ac:dyDescent="0.3">
      <c r="A752">
        <v>86925</v>
      </c>
      <c r="B752">
        <v>122</v>
      </c>
      <c r="C752" t="s">
        <v>552</v>
      </c>
      <c r="D752" s="441">
        <v>46143</v>
      </c>
      <c r="E752">
        <v>22598</v>
      </c>
      <c r="F752" t="s">
        <v>5725</v>
      </c>
      <c r="G752">
        <v>3131</v>
      </c>
      <c r="H752">
        <v>4.9000000000000004</v>
      </c>
      <c r="I752" t="s">
        <v>5601</v>
      </c>
      <c r="J752" t="s">
        <v>4764</v>
      </c>
      <c r="K752" t="s">
        <v>464</v>
      </c>
      <c r="L752">
        <v>103.64</v>
      </c>
      <c r="M752" s="441">
        <v>46132</v>
      </c>
      <c r="N752">
        <v>103.64</v>
      </c>
      <c r="O752">
        <v>102</v>
      </c>
      <c r="P752">
        <v>507.84</v>
      </c>
    </row>
    <row r="753" spans="1:16" x14ac:dyDescent="0.3">
      <c r="A753">
        <v>86973</v>
      </c>
      <c r="B753">
        <v>122</v>
      </c>
      <c r="C753" t="s">
        <v>552</v>
      </c>
      <c r="D753" s="441">
        <v>46143</v>
      </c>
      <c r="E753">
        <v>18545</v>
      </c>
      <c r="F753" t="s">
        <v>5727</v>
      </c>
      <c r="G753">
        <v>3134</v>
      </c>
      <c r="H753">
        <v>10.93</v>
      </c>
      <c r="I753" t="s">
        <v>5601</v>
      </c>
      <c r="J753" t="s">
        <v>4764</v>
      </c>
      <c r="K753" t="s">
        <v>464</v>
      </c>
      <c r="L753">
        <v>0</v>
      </c>
      <c r="M753" s="441">
        <v>46097</v>
      </c>
      <c r="N753">
        <v>45.99</v>
      </c>
      <c r="O753">
        <v>45.99</v>
      </c>
      <c r="P753">
        <v>502.67</v>
      </c>
    </row>
    <row r="754" spans="1:16" x14ac:dyDescent="0.3">
      <c r="A754">
        <v>86967</v>
      </c>
      <c r="B754">
        <v>122</v>
      </c>
      <c r="C754" t="s">
        <v>552</v>
      </c>
      <c r="D754" s="441">
        <v>46143</v>
      </c>
      <c r="E754">
        <v>18542</v>
      </c>
      <c r="F754" t="s">
        <v>5728</v>
      </c>
      <c r="G754">
        <v>3136</v>
      </c>
      <c r="H754">
        <v>4.59</v>
      </c>
      <c r="I754" t="s">
        <v>5601</v>
      </c>
      <c r="J754" t="s">
        <v>4764</v>
      </c>
      <c r="K754" t="s">
        <v>464</v>
      </c>
      <c r="L754">
        <v>0</v>
      </c>
      <c r="M754" s="441">
        <v>45985</v>
      </c>
      <c r="N754">
        <v>109.11</v>
      </c>
      <c r="O754">
        <v>99.9</v>
      </c>
      <c r="P754">
        <v>500.81</v>
      </c>
    </row>
    <row r="755" spans="1:16" x14ac:dyDescent="0.3">
      <c r="A755">
        <v>86968</v>
      </c>
      <c r="B755">
        <v>122</v>
      </c>
      <c r="C755" t="s">
        <v>552</v>
      </c>
      <c r="D755" s="441">
        <v>46143</v>
      </c>
      <c r="E755">
        <v>25451</v>
      </c>
      <c r="F755" t="s">
        <v>5826</v>
      </c>
      <c r="G755">
        <v>6116</v>
      </c>
      <c r="H755">
        <v>2</v>
      </c>
      <c r="I755" t="s">
        <v>5613</v>
      </c>
      <c r="J755" t="s">
        <v>4764</v>
      </c>
      <c r="K755" t="s">
        <v>464</v>
      </c>
      <c r="L755">
        <v>0</v>
      </c>
      <c r="M755" s="441">
        <v>45594</v>
      </c>
      <c r="N755">
        <v>250</v>
      </c>
      <c r="O755">
        <v>250</v>
      </c>
      <c r="P755">
        <v>500</v>
      </c>
    </row>
    <row r="756" spans="1:16" x14ac:dyDescent="0.3">
      <c r="A756">
        <v>87185</v>
      </c>
      <c r="B756">
        <v>122</v>
      </c>
      <c r="C756" t="s">
        <v>552</v>
      </c>
      <c r="D756" s="441">
        <v>46143</v>
      </c>
      <c r="E756">
        <v>18392</v>
      </c>
      <c r="F756" t="s">
        <v>5740</v>
      </c>
      <c r="G756">
        <v>3248</v>
      </c>
      <c r="H756">
        <v>0.62</v>
      </c>
      <c r="I756" t="s">
        <v>5613</v>
      </c>
      <c r="J756" t="s">
        <v>4764</v>
      </c>
      <c r="K756" t="s">
        <v>464</v>
      </c>
      <c r="L756">
        <v>0</v>
      </c>
      <c r="N756">
        <v>0</v>
      </c>
      <c r="O756">
        <v>0</v>
      </c>
      <c r="P756">
        <v>496</v>
      </c>
    </row>
    <row r="757" spans="1:16" x14ac:dyDescent="0.3">
      <c r="A757">
        <v>86970</v>
      </c>
      <c r="B757">
        <v>122</v>
      </c>
      <c r="C757" t="s">
        <v>552</v>
      </c>
      <c r="D757" s="441">
        <v>46143</v>
      </c>
      <c r="E757">
        <v>26584</v>
      </c>
      <c r="F757" t="s">
        <v>5713</v>
      </c>
      <c r="G757">
        <v>6802</v>
      </c>
      <c r="H757">
        <v>6.12</v>
      </c>
      <c r="I757" t="s">
        <v>5598</v>
      </c>
      <c r="J757" t="s">
        <v>6085</v>
      </c>
      <c r="K757" t="s">
        <v>464</v>
      </c>
      <c r="L757">
        <v>81</v>
      </c>
      <c r="M757" s="441">
        <v>46129</v>
      </c>
      <c r="N757">
        <v>81</v>
      </c>
      <c r="O757">
        <v>81</v>
      </c>
      <c r="P757">
        <v>495.72</v>
      </c>
    </row>
    <row r="758" spans="1:16" x14ac:dyDescent="0.3">
      <c r="A758">
        <v>86972</v>
      </c>
      <c r="B758">
        <v>122</v>
      </c>
      <c r="C758" t="s">
        <v>552</v>
      </c>
      <c r="D758" s="441">
        <v>46143</v>
      </c>
      <c r="E758">
        <v>25152</v>
      </c>
      <c r="F758" t="s">
        <v>5735</v>
      </c>
      <c r="G758">
        <v>5924</v>
      </c>
      <c r="H758">
        <v>7.51</v>
      </c>
      <c r="I758" t="s">
        <v>5601</v>
      </c>
      <c r="J758" t="s">
        <v>4764</v>
      </c>
      <c r="K758" t="s">
        <v>464</v>
      </c>
      <c r="L758">
        <v>0</v>
      </c>
      <c r="M758" s="441">
        <v>45860</v>
      </c>
      <c r="N758">
        <v>65</v>
      </c>
      <c r="O758">
        <v>65</v>
      </c>
      <c r="P758">
        <v>488.15</v>
      </c>
    </row>
    <row r="759" spans="1:16" x14ac:dyDescent="0.3">
      <c r="A759">
        <v>86971</v>
      </c>
      <c r="B759">
        <v>122</v>
      </c>
      <c r="C759" t="s">
        <v>552</v>
      </c>
      <c r="D759" s="441">
        <v>46143</v>
      </c>
      <c r="E759">
        <v>18129</v>
      </c>
      <c r="F759" t="s">
        <v>5800</v>
      </c>
      <c r="G759">
        <v>3486</v>
      </c>
      <c r="H759">
        <v>4.21</v>
      </c>
      <c r="I759" t="s">
        <v>5601</v>
      </c>
      <c r="J759" t="s">
        <v>4764</v>
      </c>
      <c r="K759" t="s">
        <v>464</v>
      </c>
      <c r="L759">
        <v>114.66</v>
      </c>
      <c r="M759" s="441">
        <v>46132</v>
      </c>
      <c r="N759">
        <v>114.66</v>
      </c>
      <c r="O759">
        <v>112.94</v>
      </c>
      <c r="P759">
        <v>482.72</v>
      </c>
    </row>
    <row r="760" spans="1:16" x14ac:dyDescent="0.3">
      <c r="A760">
        <v>86987</v>
      </c>
      <c r="B760">
        <v>122</v>
      </c>
      <c r="C760" t="s">
        <v>552</v>
      </c>
      <c r="D760" s="441">
        <v>46143</v>
      </c>
      <c r="E760">
        <v>19324</v>
      </c>
      <c r="F760" t="s">
        <v>5699</v>
      </c>
      <c r="G760">
        <v>2773</v>
      </c>
      <c r="H760">
        <v>12</v>
      </c>
      <c r="I760" t="s">
        <v>5598</v>
      </c>
      <c r="J760" t="s">
        <v>6085</v>
      </c>
      <c r="K760" t="s">
        <v>464</v>
      </c>
      <c r="L760">
        <v>40.19</v>
      </c>
      <c r="M760" s="441">
        <v>46141</v>
      </c>
      <c r="N760">
        <v>39.979999999999997</v>
      </c>
      <c r="O760">
        <v>40.369999999999997</v>
      </c>
      <c r="P760">
        <v>482.28</v>
      </c>
    </row>
    <row r="761" spans="1:16" x14ac:dyDescent="0.3">
      <c r="A761">
        <v>86976</v>
      </c>
      <c r="B761">
        <v>122</v>
      </c>
      <c r="C761" t="s">
        <v>552</v>
      </c>
      <c r="D761" s="441">
        <v>46143</v>
      </c>
      <c r="E761">
        <v>20301</v>
      </c>
      <c r="F761" t="s">
        <v>5617</v>
      </c>
      <c r="G761">
        <v>2223</v>
      </c>
      <c r="H761">
        <v>22</v>
      </c>
      <c r="I761" t="s">
        <v>5605</v>
      </c>
      <c r="J761" t="s">
        <v>6085</v>
      </c>
      <c r="K761" t="s">
        <v>464</v>
      </c>
      <c r="L761">
        <v>21.68</v>
      </c>
      <c r="M761" s="441">
        <v>46140</v>
      </c>
      <c r="N761">
        <v>21</v>
      </c>
      <c r="O761">
        <v>21</v>
      </c>
      <c r="P761">
        <v>476.96</v>
      </c>
    </row>
    <row r="762" spans="1:16" x14ac:dyDescent="0.3">
      <c r="A762">
        <v>86974</v>
      </c>
      <c r="B762">
        <v>122</v>
      </c>
      <c r="C762" t="s">
        <v>552</v>
      </c>
      <c r="D762" s="441">
        <v>46143</v>
      </c>
      <c r="E762">
        <v>18235</v>
      </c>
      <c r="F762" t="s">
        <v>5774</v>
      </c>
      <c r="G762">
        <v>3393</v>
      </c>
      <c r="H762">
        <v>2.98</v>
      </c>
      <c r="I762" t="s">
        <v>5613</v>
      </c>
      <c r="J762" t="s">
        <v>4764</v>
      </c>
      <c r="K762" t="s">
        <v>464</v>
      </c>
      <c r="L762">
        <v>0</v>
      </c>
      <c r="N762">
        <v>0</v>
      </c>
      <c r="O762">
        <v>0</v>
      </c>
      <c r="P762">
        <v>476.71</v>
      </c>
    </row>
    <row r="763" spans="1:16" x14ac:dyDescent="0.3">
      <c r="A763">
        <v>86979</v>
      </c>
      <c r="B763">
        <v>122</v>
      </c>
      <c r="C763" t="s">
        <v>552</v>
      </c>
      <c r="D763" s="441">
        <v>46143</v>
      </c>
      <c r="E763">
        <v>20653</v>
      </c>
      <c r="F763" t="s">
        <v>5655</v>
      </c>
      <c r="G763">
        <v>2111</v>
      </c>
      <c r="H763">
        <v>18</v>
      </c>
      <c r="I763" t="s">
        <v>5613</v>
      </c>
      <c r="J763" t="s">
        <v>6085</v>
      </c>
      <c r="K763" t="s">
        <v>464</v>
      </c>
      <c r="L763">
        <v>25.96</v>
      </c>
      <c r="M763" s="441">
        <v>46140</v>
      </c>
      <c r="N763">
        <v>25.96</v>
      </c>
      <c r="O763">
        <v>25.96</v>
      </c>
      <c r="P763">
        <v>467.28</v>
      </c>
    </row>
    <row r="764" spans="1:16" x14ac:dyDescent="0.3">
      <c r="A764">
        <v>86975</v>
      </c>
      <c r="B764">
        <v>122</v>
      </c>
      <c r="C764" t="s">
        <v>552</v>
      </c>
      <c r="D764" s="441">
        <v>46143</v>
      </c>
      <c r="E764">
        <v>25535</v>
      </c>
      <c r="F764" t="s">
        <v>5827</v>
      </c>
      <c r="G764">
        <v>6157</v>
      </c>
      <c r="H764">
        <v>4</v>
      </c>
      <c r="I764" t="s">
        <v>5601</v>
      </c>
      <c r="J764" t="s">
        <v>4764</v>
      </c>
      <c r="K764" t="s">
        <v>464</v>
      </c>
      <c r="L764">
        <v>0</v>
      </c>
      <c r="M764" s="441">
        <v>46111</v>
      </c>
      <c r="N764">
        <v>116.76</v>
      </c>
      <c r="O764">
        <v>116.76</v>
      </c>
      <c r="P764">
        <v>467.04</v>
      </c>
    </row>
    <row r="765" spans="1:16" x14ac:dyDescent="0.3">
      <c r="A765">
        <v>86969</v>
      </c>
      <c r="B765">
        <v>122</v>
      </c>
      <c r="C765" t="s">
        <v>552</v>
      </c>
      <c r="D765" s="441">
        <v>46143</v>
      </c>
      <c r="E765">
        <v>18266</v>
      </c>
      <c r="F765" t="s">
        <v>5767</v>
      </c>
      <c r="G765">
        <v>3364</v>
      </c>
      <c r="H765">
        <v>3.34</v>
      </c>
      <c r="I765" t="s">
        <v>5613</v>
      </c>
      <c r="J765" t="s">
        <v>4764</v>
      </c>
      <c r="K765" t="s">
        <v>464</v>
      </c>
      <c r="L765">
        <v>137.02000000000001</v>
      </c>
      <c r="M765" s="441">
        <v>46127</v>
      </c>
      <c r="N765">
        <v>137.02000000000001</v>
      </c>
      <c r="O765">
        <v>137.02000000000001</v>
      </c>
      <c r="P765">
        <v>457.65</v>
      </c>
    </row>
    <row r="766" spans="1:16" x14ac:dyDescent="0.3">
      <c r="A766">
        <v>86977</v>
      </c>
      <c r="B766">
        <v>122</v>
      </c>
      <c r="C766" t="s">
        <v>552</v>
      </c>
      <c r="D766" s="441">
        <v>46143</v>
      </c>
      <c r="E766">
        <v>25156</v>
      </c>
      <c r="F766" t="s">
        <v>5734</v>
      </c>
      <c r="G766">
        <v>5926</v>
      </c>
      <c r="H766">
        <v>7</v>
      </c>
      <c r="I766" t="s">
        <v>5601</v>
      </c>
      <c r="J766" t="s">
        <v>4764</v>
      </c>
      <c r="K766" t="s">
        <v>464</v>
      </c>
      <c r="L766">
        <v>0</v>
      </c>
      <c r="M766" s="441">
        <v>46097</v>
      </c>
      <c r="N766">
        <v>65</v>
      </c>
      <c r="O766">
        <v>65</v>
      </c>
      <c r="P766">
        <v>455</v>
      </c>
    </row>
    <row r="767" spans="1:16" x14ac:dyDescent="0.3">
      <c r="A767">
        <v>86978</v>
      </c>
      <c r="B767">
        <v>122</v>
      </c>
      <c r="C767" t="s">
        <v>552</v>
      </c>
      <c r="D767" s="441">
        <v>46143</v>
      </c>
      <c r="E767">
        <v>22020</v>
      </c>
      <c r="F767" t="s">
        <v>6014</v>
      </c>
      <c r="G767">
        <v>3675</v>
      </c>
      <c r="H767">
        <v>207</v>
      </c>
      <c r="I767" t="s">
        <v>5613</v>
      </c>
      <c r="J767" t="s">
        <v>4764</v>
      </c>
      <c r="K767" t="s">
        <v>464</v>
      </c>
      <c r="L767">
        <v>0</v>
      </c>
      <c r="M767" s="441">
        <v>45678</v>
      </c>
      <c r="N767">
        <v>2.19</v>
      </c>
      <c r="O767">
        <v>2.16</v>
      </c>
      <c r="P767">
        <v>453.33</v>
      </c>
    </row>
    <row r="768" spans="1:16" x14ac:dyDescent="0.3">
      <c r="A768">
        <v>86964</v>
      </c>
      <c r="B768">
        <v>122</v>
      </c>
      <c r="C768" t="s">
        <v>552</v>
      </c>
      <c r="D768" s="441">
        <v>46143</v>
      </c>
      <c r="E768">
        <v>18313</v>
      </c>
      <c r="F768" t="s">
        <v>5755</v>
      </c>
      <c r="G768">
        <v>3320</v>
      </c>
      <c r="H768">
        <v>3.59</v>
      </c>
      <c r="I768" t="s">
        <v>5601</v>
      </c>
      <c r="J768" t="s">
        <v>4764</v>
      </c>
      <c r="K768" t="s">
        <v>464</v>
      </c>
      <c r="L768">
        <v>124.67</v>
      </c>
      <c r="M768" s="441">
        <v>46132</v>
      </c>
      <c r="N768">
        <v>124.67</v>
      </c>
      <c r="O768">
        <v>124.67</v>
      </c>
      <c r="P768">
        <v>447.57</v>
      </c>
    </row>
    <row r="769" spans="1:16" x14ac:dyDescent="0.3">
      <c r="A769">
        <v>86986</v>
      </c>
      <c r="B769">
        <v>122</v>
      </c>
      <c r="C769" t="s">
        <v>552</v>
      </c>
      <c r="D769" s="441">
        <v>46143</v>
      </c>
      <c r="E769">
        <v>19203</v>
      </c>
      <c r="F769" t="s">
        <v>5692</v>
      </c>
      <c r="G769">
        <v>2802</v>
      </c>
      <c r="H769">
        <v>129</v>
      </c>
      <c r="I769" t="s">
        <v>5613</v>
      </c>
      <c r="J769" t="s">
        <v>6085</v>
      </c>
      <c r="K769" t="s">
        <v>464</v>
      </c>
      <c r="L769">
        <v>3.39</v>
      </c>
      <c r="M769" s="441">
        <v>46141</v>
      </c>
      <c r="N769">
        <v>3.72</v>
      </c>
      <c r="O769">
        <v>3.72</v>
      </c>
      <c r="P769">
        <v>437.31</v>
      </c>
    </row>
    <row r="770" spans="1:16" x14ac:dyDescent="0.3">
      <c r="A770">
        <v>86981</v>
      </c>
      <c r="B770">
        <v>122</v>
      </c>
      <c r="C770" t="s">
        <v>552</v>
      </c>
      <c r="D770" s="441">
        <v>46143</v>
      </c>
      <c r="E770">
        <v>17753</v>
      </c>
      <c r="F770" t="s">
        <v>5883</v>
      </c>
      <c r="G770">
        <v>3789</v>
      </c>
      <c r="H770">
        <v>3</v>
      </c>
      <c r="I770" t="s">
        <v>5601</v>
      </c>
      <c r="J770" t="s">
        <v>4764</v>
      </c>
      <c r="K770" t="s">
        <v>464</v>
      </c>
      <c r="L770">
        <v>0</v>
      </c>
      <c r="N770">
        <v>0</v>
      </c>
      <c r="O770">
        <v>152.1</v>
      </c>
      <c r="P770">
        <v>436.8</v>
      </c>
    </row>
    <row r="771" spans="1:16" x14ac:dyDescent="0.3">
      <c r="A771">
        <v>86983</v>
      </c>
      <c r="B771">
        <v>122</v>
      </c>
      <c r="C771" t="s">
        <v>552</v>
      </c>
      <c r="D771" s="441">
        <v>46143</v>
      </c>
      <c r="E771">
        <v>18268</v>
      </c>
      <c r="F771" t="s">
        <v>5766</v>
      </c>
      <c r="G771">
        <v>3362</v>
      </c>
      <c r="H771">
        <v>6.88</v>
      </c>
      <c r="I771" t="s">
        <v>5601</v>
      </c>
      <c r="J771" t="s">
        <v>4764</v>
      </c>
      <c r="K771" t="s">
        <v>464</v>
      </c>
      <c r="L771">
        <v>0</v>
      </c>
      <c r="M771" s="441">
        <v>45978</v>
      </c>
      <c r="N771">
        <v>63.08</v>
      </c>
      <c r="O771">
        <v>68</v>
      </c>
      <c r="P771">
        <v>433.99</v>
      </c>
    </row>
    <row r="772" spans="1:16" x14ac:dyDescent="0.3">
      <c r="A772">
        <v>86984</v>
      </c>
      <c r="B772">
        <v>122</v>
      </c>
      <c r="C772" t="s">
        <v>552</v>
      </c>
      <c r="D772" s="441">
        <v>46143</v>
      </c>
      <c r="E772">
        <v>25044</v>
      </c>
      <c r="F772" t="s">
        <v>5964</v>
      </c>
      <c r="G772">
        <v>5877</v>
      </c>
      <c r="H772">
        <v>3</v>
      </c>
      <c r="I772" t="s">
        <v>5601</v>
      </c>
      <c r="J772" t="s">
        <v>4764</v>
      </c>
      <c r="K772" t="s">
        <v>464</v>
      </c>
      <c r="L772">
        <v>0</v>
      </c>
      <c r="M772" s="441">
        <v>46055</v>
      </c>
      <c r="N772">
        <v>142.80000000000001</v>
      </c>
      <c r="O772">
        <v>142.80000000000001</v>
      </c>
      <c r="P772">
        <v>428.4</v>
      </c>
    </row>
    <row r="773" spans="1:16" x14ac:dyDescent="0.3">
      <c r="A773">
        <v>87189</v>
      </c>
      <c r="B773">
        <v>122</v>
      </c>
      <c r="C773" t="s">
        <v>552</v>
      </c>
      <c r="D773" s="441">
        <v>46143</v>
      </c>
      <c r="E773">
        <v>26149</v>
      </c>
      <c r="F773" t="s">
        <v>6032</v>
      </c>
      <c r="G773">
        <v>3558</v>
      </c>
      <c r="H773">
        <v>6</v>
      </c>
      <c r="I773" t="s">
        <v>5613</v>
      </c>
      <c r="J773" t="s">
        <v>4764</v>
      </c>
      <c r="K773" t="s">
        <v>464</v>
      </c>
      <c r="L773">
        <v>0</v>
      </c>
      <c r="N773">
        <v>0</v>
      </c>
      <c r="O773">
        <v>70.900000000000006</v>
      </c>
      <c r="P773">
        <v>425.4</v>
      </c>
    </row>
    <row r="774" spans="1:16" x14ac:dyDescent="0.3">
      <c r="A774">
        <v>86957</v>
      </c>
      <c r="B774">
        <v>122</v>
      </c>
      <c r="C774" t="s">
        <v>552</v>
      </c>
      <c r="D774" s="441">
        <v>46143</v>
      </c>
      <c r="E774">
        <v>18275</v>
      </c>
      <c r="F774" t="s">
        <v>5764</v>
      </c>
      <c r="G774">
        <v>3355</v>
      </c>
      <c r="H774">
        <v>5.86</v>
      </c>
      <c r="I774" t="s">
        <v>5601</v>
      </c>
      <c r="J774" t="s">
        <v>4764</v>
      </c>
      <c r="K774" t="s">
        <v>464</v>
      </c>
      <c r="L774">
        <v>72.349999999999994</v>
      </c>
      <c r="M774" s="441">
        <v>46132</v>
      </c>
      <c r="N774">
        <v>72.349999999999994</v>
      </c>
      <c r="O774">
        <v>72.349999999999994</v>
      </c>
      <c r="P774">
        <v>423.97</v>
      </c>
    </row>
    <row r="775" spans="1:16" x14ac:dyDescent="0.3">
      <c r="A775">
        <v>86950</v>
      </c>
      <c r="B775">
        <v>122</v>
      </c>
      <c r="C775" t="s">
        <v>552</v>
      </c>
      <c r="D775" s="441">
        <v>46143</v>
      </c>
      <c r="E775">
        <v>17895</v>
      </c>
      <c r="F775" t="s">
        <v>5819</v>
      </c>
      <c r="G775">
        <v>3665</v>
      </c>
      <c r="H775">
        <v>18.329999999999998</v>
      </c>
      <c r="I775" t="s">
        <v>5605</v>
      </c>
      <c r="J775" t="s">
        <v>4764</v>
      </c>
      <c r="K775" t="s">
        <v>464</v>
      </c>
      <c r="L775">
        <v>23.06</v>
      </c>
      <c r="M775" s="441">
        <v>46126</v>
      </c>
      <c r="N775">
        <v>23.06</v>
      </c>
      <c r="O775">
        <v>23.45</v>
      </c>
      <c r="P775">
        <v>422.69</v>
      </c>
    </row>
    <row r="776" spans="1:16" x14ac:dyDescent="0.3">
      <c r="A776">
        <v>87190</v>
      </c>
      <c r="B776">
        <v>122</v>
      </c>
      <c r="C776" t="s">
        <v>552</v>
      </c>
      <c r="D776" s="441">
        <v>46143</v>
      </c>
      <c r="E776">
        <v>27830</v>
      </c>
      <c r="F776" t="s">
        <v>6033</v>
      </c>
      <c r="G776">
        <v>7795</v>
      </c>
      <c r="H776">
        <v>12</v>
      </c>
      <c r="I776" t="s">
        <v>5613</v>
      </c>
      <c r="J776" t="s">
        <v>4764</v>
      </c>
      <c r="K776" t="s">
        <v>464</v>
      </c>
      <c r="L776">
        <v>0</v>
      </c>
      <c r="M776" s="441">
        <v>45958</v>
      </c>
      <c r="N776">
        <v>0</v>
      </c>
      <c r="O776">
        <v>0</v>
      </c>
      <c r="P776">
        <v>420</v>
      </c>
    </row>
    <row r="777" spans="1:16" x14ac:dyDescent="0.3">
      <c r="A777">
        <v>87138</v>
      </c>
      <c r="B777">
        <v>122</v>
      </c>
      <c r="C777" t="s">
        <v>552</v>
      </c>
      <c r="D777" s="441">
        <v>46143</v>
      </c>
      <c r="E777">
        <v>20809</v>
      </c>
      <c r="F777" t="s">
        <v>5627</v>
      </c>
      <c r="G777">
        <v>2074</v>
      </c>
      <c r="H777">
        <v>14</v>
      </c>
      <c r="I777" t="s">
        <v>5605</v>
      </c>
      <c r="J777" t="s">
        <v>6085</v>
      </c>
      <c r="K777" t="s">
        <v>464</v>
      </c>
      <c r="L777">
        <v>29.9</v>
      </c>
      <c r="M777" s="441">
        <v>46140</v>
      </c>
      <c r="N777">
        <v>29.9</v>
      </c>
      <c r="O777">
        <v>29.9</v>
      </c>
      <c r="P777">
        <v>418.6</v>
      </c>
    </row>
    <row r="778" spans="1:16" x14ac:dyDescent="0.3">
      <c r="A778">
        <v>86980</v>
      </c>
      <c r="B778">
        <v>122</v>
      </c>
      <c r="C778" t="s">
        <v>552</v>
      </c>
      <c r="D778" s="441">
        <v>46143</v>
      </c>
      <c r="E778">
        <v>18146</v>
      </c>
      <c r="F778" t="s">
        <v>5795</v>
      </c>
      <c r="G778">
        <v>3471</v>
      </c>
      <c r="H778">
        <v>4.18</v>
      </c>
      <c r="I778" t="s">
        <v>5601</v>
      </c>
      <c r="J778" t="s">
        <v>4764</v>
      </c>
      <c r="K778" t="s">
        <v>464</v>
      </c>
      <c r="L778">
        <v>99.9</v>
      </c>
      <c r="M778" s="441">
        <v>46132</v>
      </c>
      <c r="N778">
        <v>99.9</v>
      </c>
      <c r="O778">
        <v>99.9</v>
      </c>
      <c r="P778">
        <v>417.58</v>
      </c>
    </row>
    <row r="779" spans="1:16" x14ac:dyDescent="0.3">
      <c r="A779">
        <v>86982</v>
      </c>
      <c r="B779">
        <v>122</v>
      </c>
      <c r="C779" t="s">
        <v>552</v>
      </c>
      <c r="D779" s="441">
        <v>46143</v>
      </c>
      <c r="E779">
        <v>20117</v>
      </c>
      <c r="F779" t="s">
        <v>5857</v>
      </c>
      <c r="G779">
        <v>2291</v>
      </c>
      <c r="H779">
        <v>11</v>
      </c>
      <c r="I779" t="s">
        <v>5613</v>
      </c>
      <c r="J779" t="s">
        <v>6085</v>
      </c>
      <c r="K779" t="s">
        <v>464</v>
      </c>
      <c r="L779">
        <v>37.9</v>
      </c>
      <c r="M779" s="441">
        <v>46134</v>
      </c>
      <c r="N779">
        <v>37.9</v>
      </c>
      <c r="O779">
        <v>37.9</v>
      </c>
      <c r="P779">
        <v>416.9</v>
      </c>
    </row>
    <row r="780" spans="1:16" x14ac:dyDescent="0.3">
      <c r="A780">
        <v>86996</v>
      </c>
      <c r="B780">
        <v>122</v>
      </c>
      <c r="C780" t="s">
        <v>552</v>
      </c>
      <c r="D780" s="441">
        <v>46143</v>
      </c>
      <c r="E780">
        <v>26588</v>
      </c>
      <c r="F780" t="s">
        <v>5597</v>
      </c>
      <c r="G780">
        <v>6804</v>
      </c>
      <c r="H780">
        <v>1.6</v>
      </c>
      <c r="I780" t="s">
        <v>5598</v>
      </c>
      <c r="J780" t="s">
        <v>6085</v>
      </c>
      <c r="K780" t="s">
        <v>464</v>
      </c>
      <c r="L780">
        <v>257.10000000000002</v>
      </c>
      <c r="M780" s="441">
        <v>46135</v>
      </c>
      <c r="N780">
        <v>276.5</v>
      </c>
      <c r="O780">
        <v>276.5</v>
      </c>
      <c r="P780">
        <v>411.36</v>
      </c>
    </row>
    <row r="781" spans="1:16" x14ac:dyDescent="0.3">
      <c r="A781">
        <v>86985</v>
      </c>
      <c r="B781">
        <v>122</v>
      </c>
      <c r="C781" t="s">
        <v>552</v>
      </c>
      <c r="D781" s="441">
        <v>46143</v>
      </c>
      <c r="E781">
        <v>20752</v>
      </c>
      <c r="F781" t="s">
        <v>5624</v>
      </c>
      <c r="G781">
        <v>2088</v>
      </c>
      <c r="H781">
        <v>4</v>
      </c>
      <c r="I781" t="s">
        <v>5625</v>
      </c>
      <c r="J781" t="s">
        <v>6085</v>
      </c>
      <c r="K781" t="s">
        <v>464</v>
      </c>
      <c r="L781">
        <v>0</v>
      </c>
      <c r="M781" s="441">
        <v>46111</v>
      </c>
      <c r="N781">
        <v>102.8</v>
      </c>
      <c r="O781">
        <v>102.8</v>
      </c>
      <c r="P781">
        <v>411.2</v>
      </c>
    </row>
    <row r="782" spans="1:16" x14ac:dyDescent="0.3">
      <c r="A782">
        <v>86993</v>
      </c>
      <c r="B782">
        <v>122</v>
      </c>
      <c r="C782" t="s">
        <v>552</v>
      </c>
      <c r="D782" s="441">
        <v>46143</v>
      </c>
      <c r="E782">
        <v>18832</v>
      </c>
      <c r="F782" t="s">
        <v>5898</v>
      </c>
      <c r="G782">
        <v>2950</v>
      </c>
      <c r="H782">
        <v>10</v>
      </c>
      <c r="I782" t="s">
        <v>5598</v>
      </c>
      <c r="J782" t="s">
        <v>6085</v>
      </c>
      <c r="K782" t="s">
        <v>464</v>
      </c>
      <c r="L782">
        <v>39.9</v>
      </c>
      <c r="M782" s="441">
        <v>46141</v>
      </c>
      <c r="N782">
        <v>39.9</v>
      </c>
      <c r="O782">
        <v>39.9</v>
      </c>
      <c r="P782">
        <v>399</v>
      </c>
    </row>
    <row r="783" spans="1:16" x14ac:dyDescent="0.3">
      <c r="A783">
        <v>86988</v>
      </c>
      <c r="B783">
        <v>122</v>
      </c>
      <c r="C783" t="s">
        <v>552</v>
      </c>
      <c r="D783" s="441">
        <v>46143</v>
      </c>
      <c r="E783">
        <v>18159</v>
      </c>
      <c r="F783" t="s">
        <v>5792</v>
      </c>
      <c r="G783">
        <v>3461</v>
      </c>
      <c r="H783">
        <v>2</v>
      </c>
      <c r="I783" t="s">
        <v>5601</v>
      </c>
      <c r="J783" t="s">
        <v>4764</v>
      </c>
      <c r="K783" t="s">
        <v>464</v>
      </c>
      <c r="L783">
        <v>0</v>
      </c>
      <c r="N783">
        <v>0</v>
      </c>
      <c r="O783">
        <v>0</v>
      </c>
      <c r="P783">
        <v>398.37</v>
      </c>
    </row>
    <row r="784" spans="1:16" x14ac:dyDescent="0.3">
      <c r="A784">
        <v>86989</v>
      </c>
      <c r="B784">
        <v>122</v>
      </c>
      <c r="C784" t="s">
        <v>552</v>
      </c>
      <c r="D784" s="441">
        <v>46143</v>
      </c>
      <c r="E784">
        <v>18185</v>
      </c>
      <c r="F784" t="s">
        <v>5786</v>
      </c>
      <c r="G784">
        <v>3438</v>
      </c>
      <c r="H784">
        <v>2</v>
      </c>
      <c r="I784" t="s">
        <v>5601</v>
      </c>
      <c r="J784" t="s">
        <v>4764</v>
      </c>
      <c r="K784" t="s">
        <v>464</v>
      </c>
      <c r="L784">
        <v>0</v>
      </c>
      <c r="N784">
        <v>0</v>
      </c>
      <c r="O784">
        <v>0</v>
      </c>
      <c r="P784">
        <v>395.22</v>
      </c>
    </row>
    <row r="785" spans="1:16" x14ac:dyDescent="0.3">
      <c r="A785">
        <v>86992</v>
      </c>
      <c r="B785">
        <v>122</v>
      </c>
      <c r="C785" t="s">
        <v>552</v>
      </c>
      <c r="D785" s="441">
        <v>46143</v>
      </c>
      <c r="E785">
        <v>21098</v>
      </c>
      <c r="F785" t="s">
        <v>5607</v>
      </c>
      <c r="G785">
        <v>1987</v>
      </c>
      <c r="H785">
        <v>22</v>
      </c>
      <c r="I785" t="s">
        <v>5605</v>
      </c>
      <c r="J785" t="s">
        <v>6085</v>
      </c>
      <c r="K785" t="s">
        <v>464</v>
      </c>
      <c r="L785">
        <v>0</v>
      </c>
      <c r="M785" s="441">
        <v>46098</v>
      </c>
      <c r="N785">
        <v>17.829999999999998</v>
      </c>
      <c r="O785">
        <v>17.829999999999998</v>
      </c>
      <c r="P785">
        <v>392.26</v>
      </c>
    </row>
    <row r="786" spans="1:16" x14ac:dyDescent="0.3">
      <c r="A786">
        <v>87194</v>
      </c>
      <c r="B786">
        <v>122</v>
      </c>
      <c r="C786" t="s">
        <v>552</v>
      </c>
      <c r="D786" s="441">
        <v>46143</v>
      </c>
      <c r="E786">
        <v>25645</v>
      </c>
      <c r="F786" t="s">
        <v>5912</v>
      </c>
      <c r="G786">
        <v>6208</v>
      </c>
      <c r="H786">
        <v>2</v>
      </c>
      <c r="I786" t="s">
        <v>5601</v>
      </c>
      <c r="J786" t="s">
        <v>4764</v>
      </c>
      <c r="K786" t="s">
        <v>464</v>
      </c>
      <c r="L786">
        <v>0</v>
      </c>
      <c r="N786">
        <v>0</v>
      </c>
      <c r="O786">
        <v>0</v>
      </c>
      <c r="P786">
        <v>389.04</v>
      </c>
    </row>
    <row r="787" spans="1:16" x14ac:dyDescent="0.3">
      <c r="A787">
        <v>86995</v>
      </c>
      <c r="B787">
        <v>122</v>
      </c>
      <c r="C787" t="s">
        <v>552</v>
      </c>
      <c r="D787" s="441">
        <v>46143</v>
      </c>
      <c r="E787">
        <v>20349</v>
      </c>
      <c r="F787" t="s">
        <v>5679</v>
      </c>
      <c r="G787">
        <v>2205</v>
      </c>
      <c r="H787">
        <v>29</v>
      </c>
      <c r="I787" t="s">
        <v>5605</v>
      </c>
      <c r="J787" t="s">
        <v>6085</v>
      </c>
      <c r="K787" t="s">
        <v>464</v>
      </c>
      <c r="L787">
        <v>13.16</v>
      </c>
      <c r="M787" s="441">
        <v>46140</v>
      </c>
      <c r="N787">
        <v>13.16</v>
      </c>
      <c r="O787">
        <v>13.16</v>
      </c>
      <c r="P787">
        <v>381.64</v>
      </c>
    </row>
    <row r="788" spans="1:16" x14ac:dyDescent="0.3">
      <c r="A788">
        <v>86994</v>
      </c>
      <c r="B788">
        <v>122</v>
      </c>
      <c r="C788" t="s">
        <v>552</v>
      </c>
      <c r="D788" s="441">
        <v>46143</v>
      </c>
      <c r="E788">
        <v>18296</v>
      </c>
      <c r="F788" t="s">
        <v>5761</v>
      </c>
      <c r="G788">
        <v>3333</v>
      </c>
      <c r="H788">
        <v>4.13</v>
      </c>
      <c r="I788" t="s">
        <v>5601</v>
      </c>
      <c r="J788" t="s">
        <v>4764</v>
      </c>
      <c r="K788" t="s">
        <v>464</v>
      </c>
      <c r="L788">
        <v>0</v>
      </c>
      <c r="M788" s="441">
        <v>45979</v>
      </c>
      <c r="N788">
        <v>90.08</v>
      </c>
      <c r="O788">
        <v>90.08</v>
      </c>
      <c r="P788">
        <v>372.03</v>
      </c>
    </row>
    <row r="789" spans="1:16" x14ac:dyDescent="0.3">
      <c r="A789">
        <v>86997</v>
      </c>
      <c r="B789">
        <v>122</v>
      </c>
      <c r="C789" t="s">
        <v>552</v>
      </c>
      <c r="D789" s="441">
        <v>46143</v>
      </c>
      <c r="E789">
        <v>27399</v>
      </c>
      <c r="F789" t="s">
        <v>5708</v>
      </c>
      <c r="G789">
        <v>7401</v>
      </c>
      <c r="H789">
        <v>4</v>
      </c>
      <c r="I789" t="s">
        <v>5605</v>
      </c>
      <c r="J789" t="s">
        <v>6085</v>
      </c>
      <c r="K789" t="s">
        <v>464</v>
      </c>
      <c r="L789">
        <v>90</v>
      </c>
      <c r="M789" s="441">
        <v>46129</v>
      </c>
      <c r="N789">
        <v>90</v>
      </c>
      <c r="O789">
        <v>90</v>
      </c>
      <c r="P789">
        <v>360</v>
      </c>
    </row>
    <row r="790" spans="1:16" x14ac:dyDescent="0.3">
      <c r="A790">
        <v>86953</v>
      </c>
      <c r="B790">
        <v>122</v>
      </c>
      <c r="C790" t="s">
        <v>552</v>
      </c>
      <c r="D790" s="441">
        <v>46143</v>
      </c>
      <c r="E790">
        <v>17903</v>
      </c>
      <c r="F790" t="s">
        <v>5818</v>
      </c>
      <c r="G790">
        <v>3658</v>
      </c>
      <c r="H790">
        <v>17.66</v>
      </c>
      <c r="I790" t="s">
        <v>5605</v>
      </c>
      <c r="J790" t="s">
        <v>4764</v>
      </c>
      <c r="K790" t="s">
        <v>464</v>
      </c>
      <c r="L790">
        <v>0</v>
      </c>
      <c r="M790" s="441">
        <v>46094</v>
      </c>
      <c r="N790">
        <v>19.97</v>
      </c>
      <c r="O790">
        <v>21.1</v>
      </c>
      <c r="P790">
        <v>352.67</v>
      </c>
    </row>
    <row r="791" spans="1:16" x14ac:dyDescent="0.3">
      <c r="A791">
        <v>87002</v>
      </c>
      <c r="B791">
        <v>122</v>
      </c>
      <c r="C791" t="s">
        <v>552</v>
      </c>
      <c r="D791" s="441">
        <v>46143</v>
      </c>
      <c r="E791">
        <v>27438</v>
      </c>
      <c r="F791" t="s">
        <v>5623</v>
      </c>
      <c r="G791">
        <v>7438</v>
      </c>
      <c r="H791">
        <v>13</v>
      </c>
      <c r="I791" t="s">
        <v>5613</v>
      </c>
      <c r="J791" t="s">
        <v>6085</v>
      </c>
      <c r="K791" t="s">
        <v>464</v>
      </c>
      <c r="L791">
        <v>0</v>
      </c>
      <c r="M791" s="441">
        <v>46082</v>
      </c>
      <c r="N791">
        <v>26.1</v>
      </c>
      <c r="O791">
        <v>26.1</v>
      </c>
      <c r="P791">
        <v>339.3</v>
      </c>
    </row>
    <row r="792" spans="1:16" x14ac:dyDescent="0.3">
      <c r="A792">
        <v>87001</v>
      </c>
      <c r="B792">
        <v>122</v>
      </c>
      <c r="C792" t="s">
        <v>552</v>
      </c>
      <c r="D792" s="441">
        <v>46143</v>
      </c>
      <c r="E792">
        <v>26020</v>
      </c>
      <c r="F792" t="s">
        <v>5639</v>
      </c>
      <c r="G792">
        <v>2105</v>
      </c>
      <c r="H792">
        <v>23</v>
      </c>
      <c r="I792" t="s">
        <v>5613</v>
      </c>
      <c r="J792" t="s">
        <v>6085</v>
      </c>
      <c r="K792" t="s">
        <v>464</v>
      </c>
      <c r="L792">
        <v>14.47</v>
      </c>
      <c r="M792" s="441">
        <v>46141</v>
      </c>
      <c r="N792">
        <v>15.26</v>
      </c>
      <c r="O792">
        <v>13.95</v>
      </c>
      <c r="P792">
        <v>332.81</v>
      </c>
    </row>
    <row r="793" spans="1:16" x14ac:dyDescent="0.3">
      <c r="A793">
        <v>87000</v>
      </c>
      <c r="B793">
        <v>122</v>
      </c>
      <c r="C793" t="s">
        <v>552</v>
      </c>
      <c r="D793" s="441">
        <v>46143</v>
      </c>
      <c r="E793">
        <v>17883</v>
      </c>
      <c r="F793" t="s">
        <v>5821</v>
      </c>
      <c r="G793">
        <v>3673</v>
      </c>
      <c r="H793">
        <v>14.08</v>
      </c>
      <c r="I793" t="s">
        <v>5605</v>
      </c>
      <c r="J793" t="s">
        <v>4764</v>
      </c>
      <c r="K793" t="s">
        <v>464</v>
      </c>
      <c r="L793">
        <v>23.45</v>
      </c>
      <c r="M793" s="441">
        <v>46126</v>
      </c>
      <c r="N793">
        <v>23.45</v>
      </c>
      <c r="O793">
        <v>28.32</v>
      </c>
      <c r="P793">
        <v>330.18</v>
      </c>
    </row>
    <row r="794" spans="1:16" x14ac:dyDescent="0.3">
      <c r="A794">
        <v>87004</v>
      </c>
      <c r="B794">
        <v>122</v>
      </c>
      <c r="C794" t="s">
        <v>552</v>
      </c>
      <c r="D794" s="441">
        <v>46143</v>
      </c>
      <c r="E794">
        <v>20614</v>
      </c>
      <c r="F794" t="s">
        <v>5686</v>
      </c>
      <c r="G794">
        <v>2119</v>
      </c>
      <c r="H794">
        <v>10</v>
      </c>
      <c r="I794" t="s">
        <v>5613</v>
      </c>
      <c r="J794" t="s">
        <v>6085</v>
      </c>
      <c r="K794" t="s">
        <v>464</v>
      </c>
      <c r="L794">
        <v>32.43</v>
      </c>
      <c r="M794" s="441">
        <v>46132</v>
      </c>
      <c r="N794">
        <v>32.43</v>
      </c>
      <c r="O794">
        <v>32.43</v>
      </c>
      <c r="P794">
        <v>324.3</v>
      </c>
    </row>
    <row r="795" spans="1:16" x14ac:dyDescent="0.3">
      <c r="A795">
        <v>86998</v>
      </c>
      <c r="B795">
        <v>122</v>
      </c>
      <c r="C795" t="s">
        <v>552</v>
      </c>
      <c r="D795" s="441">
        <v>46143</v>
      </c>
      <c r="E795">
        <v>19979</v>
      </c>
      <c r="F795" t="s">
        <v>5667</v>
      </c>
      <c r="G795">
        <v>2353</v>
      </c>
      <c r="H795">
        <v>15</v>
      </c>
      <c r="I795" t="s">
        <v>5668</v>
      </c>
      <c r="J795" t="s">
        <v>6085</v>
      </c>
      <c r="K795" t="s">
        <v>464</v>
      </c>
      <c r="L795">
        <v>21.45</v>
      </c>
      <c r="M795" s="441">
        <v>46126</v>
      </c>
      <c r="N795">
        <v>21.45</v>
      </c>
      <c r="O795">
        <v>21.45</v>
      </c>
      <c r="P795">
        <v>321.75</v>
      </c>
    </row>
    <row r="796" spans="1:16" x14ac:dyDescent="0.3">
      <c r="A796">
        <v>87005</v>
      </c>
      <c r="B796">
        <v>122</v>
      </c>
      <c r="C796" t="s">
        <v>552</v>
      </c>
      <c r="D796" s="441">
        <v>46143</v>
      </c>
      <c r="E796">
        <v>18138</v>
      </c>
      <c r="F796" t="s">
        <v>5799</v>
      </c>
      <c r="G796">
        <v>3480</v>
      </c>
      <c r="H796">
        <v>0.59</v>
      </c>
      <c r="I796" t="s">
        <v>5601</v>
      </c>
      <c r="J796" t="s">
        <v>4764</v>
      </c>
      <c r="K796" t="s">
        <v>464</v>
      </c>
      <c r="L796">
        <v>0</v>
      </c>
      <c r="M796" s="441">
        <v>45811</v>
      </c>
      <c r="N796">
        <v>545.01</v>
      </c>
      <c r="O796">
        <v>545.01</v>
      </c>
      <c r="P796">
        <v>321.56</v>
      </c>
    </row>
    <row r="797" spans="1:16" x14ac:dyDescent="0.3">
      <c r="A797">
        <v>87006</v>
      </c>
      <c r="B797">
        <v>122</v>
      </c>
      <c r="C797" t="s">
        <v>552</v>
      </c>
      <c r="D797" s="441">
        <v>46143</v>
      </c>
      <c r="E797">
        <v>24704</v>
      </c>
      <c r="F797" t="s">
        <v>5872</v>
      </c>
      <c r="G797">
        <v>5722</v>
      </c>
      <c r="H797">
        <v>2</v>
      </c>
      <c r="I797" t="s">
        <v>5601</v>
      </c>
      <c r="J797" t="s">
        <v>4764</v>
      </c>
      <c r="K797" t="s">
        <v>464</v>
      </c>
      <c r="L797">
        <v>0</v>
      </c>
      <c r="M797" s="441">
        <v>45615</v>
      </c>
      <c r="N797">
        <v>159.9</v>
      </c>
      <c r="O797">
        <v>159.9</v>
      </c>
      <c r="P797">
        <v>319.8</v>
      </c>
    </row>
    <row r="798" spans="1:16" x14ac:dyDescent="0.3">
      <c r="A798">
        <v>87007</v>
      </c>
      <c r="B798">
        <v>122</v>
      </c>
      <c r="C798" t="s">
        <v>552</v>
      </c>
      <c r="D798" s="441">
        <v>46143</v>
      </c>
      <c r="E798">
        <v>18547</v>
      </c>
      <c r="F798" t="s">
        <v>5726</v>
      </c>
      <c r="G798">
        <v>3132</v>
      </c>
      <c r="H798">
        <v>8.35</v>
      </c>
      <c r="I798" t="s">
        <v>5601</v>
      </c>
      <c r="J798" t="s">
        <v>4764</v>
      </c>
      <c r="K798" t="s">
        <v>464</v>
      </c>
      <c r="L798">
        <v>0</v>
      </c>
      <c r="M798" s="441">
        <v>46105</v>
      </c>
      <c r="N798">
        <v>38</v>
      </c>
      <c r="O798">
        <v>37.99</v>
      </c>
      <c r="P798">
        <v>317.3</v>
      </c>
    </row>
    <row r="799" spans="1:16" x14ac:dyDescent="0.3">
      <c r="A799">
        <v>87158</v>
      </c>
      <c r="B799">
        <v>122</v>
      </c>
      <c r="C799" t="s">
        <v>552</v>
      </c>
      <c r="D799" s="441">
        <v>46143</v>
      </c>
      <c r="E799">
        <v>22139</v>
      </c>
      <c r="F799" t="s">
        <v>6019</v>
      </c>
      <c r="G799">
        <v>3580</v>
      </c>
      <c r="H799">
        <v>7</v>
      </c>
      <c r="I799" t="s">
        <v>5615</v>
      </c>
      <c r="J799" t="s">
        <v>4764</v>
      </c>
      <c r="K799" t="s">
        <v>464</v>
      </c>
      <c r="L799">
        <v>0</v>
      </c>
      <c r="N799">
        <v>0</v>
      </c>
      <c r="O799">
        <v>0</v>
      </c>
      <c r="P799">
        <v>315</v>
      </c>
    </row>
    <row r="800" spans="1:16" x14ac:dyDescent="0.3">
      <c r="A800">
        <v>87008</v>
      </c>
      <c r="B800">
        <v>122</v>
      </c>
      <c r="C800" t="s">
        <v>552</v>
      </c>
      <c r="D800" s="441">
        <v>46143</v>
      </c>
      <c r="E800">
        <v>26024</v>
      </c>
      <c r="F800" t="s">
        <v>5641</v>
      </c>
      <c r="G800">
        <v>6499</v>
      </c>
      <c r="H800">
        <v>50</v>
      </c>
      <c r="I800" t="s">
        <v>5613</v>
      </c>
      <c r="J800" t="s">
        <v>6085</v>
      </c>
      <c r="K800" t="s">
        <v>464</v>
      </c>
      <c r="L800">
        <v>6.2</v>
      </c>
      <c r="M800" s="441">
        <v>46127</v>
      </c>
      <c r="N800">
        <v>6.2</v>
      </c>
      <c r="O800">
        <v>6.2</v>
      </c>
      <c r="P800">
        <v>310</v>
      </c>
    </row>
    <row r="801" spans="1:16" x14ac:dyDescent="0.3">
      <c r="A801">
        <v>87198</v>
      </c>
      <c r="B801">
        <v>122</v>
      </c>
      <c r="C801" t="s">
        <v>552</v>
      </c>
      <c r="D801" s="441">
        <v>46143</v>
      </c>
      <c r="E801">
        <v>28895</v>
      </c>
      <c r="F801" t="s">
        <v>6034</v>
      </c>
      <c r="G801">
        <v>8884</v>
      </c>
      <c r="H801">
        <v>12</v>
      </c>
      <c r="I801" t="s">
        <v>5605</v>
      </c>
      <c r="J801" t="s">
        <v>4764</v>
      </c>
      <c r="K801" t="s">
        <v>464</v>
      </c>
      <c r="L801">
        <v>24.99</v>
      </c>
      <c r="M801" s="441">
        <v>46139</v>
      </c>
      <c r="N801">
        <v>24.99</v>
      </c>
      <c r="O801">
        <v>24.99</v>
      </c>
      <c r="P801">
        <v>299.88</v>
      </c>
    </row>
    <row r="802" spans="1:16" x14ac:dyDescent="0.3">
      <c r="A802">
        <v>87011</v>
      </c>
      <c r="B802">
        <v>122</v>
      </c>
      <c r="C802" t="s">
        <v>552</v>
      </c>
      <c r="D802" s="441">
        <v>46143</v>
      </c>
      <c r="E802">
        <v>25562</v>
      </c>
      <c r="F802" t="s">
        <v>5719</v>
      </c>
      <c r="G802">
        <v>6169</v>
      </c>
      <c r="H802">
        <v>2</v>
      </c>
      <c r="I802" t="s">
        <v>5605</v>
      </c>
      <c r="J802" t="s">
        <v>4764</v>
      </c>
      <c r="K802" t="s">
        <v>464</v>
      </c>
      <c r="L802">
        <v>0</v>
      </c>
      <c r="N802">
        <v>0</v>
      </c>
      <c r="O802">
        <v>146.80000000000001</v>
      </c>
      <c r="P802">
        <v>293.60000000000002</v>
      </c>
    </row>
    <row r="803" spans="1:16" x14ac:dyDescent="0.3">
      <c r="A803">
        <v>87012</v>
      </c>
      <c r="B803">
        <v>122</v>
      </c>
      <c r="C803" t="s">
        <v>552</v>
      </c>
      <c r="D803" s="441">
        <v>46143</v>
      </c>
      <c r="E803">
        <v>21073</v>
      </c>
      <c r="F803" t="s">
        <v>5628</v>
      </c>
      <c r="G803">
        <v>1994</v>
      </c>
      <c r="H803">
        <v>6</v>
      </c>
      <c r="I803" t="s">
        <v>5613</v>
      </c>
      <c r="J803" t="s">
        <v>6085</v>
      </c>
      <c r="K803" t="s">
        <v>464</v>
      </c>
      <c r="L803">
        <v>48.79</v>
      </c>
      <c r="M803" s="441">
        <v>46140</v>
      </c>
      <c r="N803">
        <v>48.9</v>
      </c>
      <c r="O803">
        <v>48.9</v>
      </c>
      <c r="P803">
        <v>292.74</v>
      </c>
    </row>
    <row r="804" spans="1:16" x14ac:dyDescent="0.3">
      <c r="A804">
        <v>87179</v>
      </c>
      <c r="B804">
        <v>122</v>
      </c>
      <c r="C804" t="s">
        <v>552</v>
      </c>
      <c r="D804" s="441">
        <v>46143</v>
      </c>
      <c r="E804">
        <v>18546</v>
      </c>
      <c r="F804" t="s">
        <v>5860</v>
      </c>
      <c r="G804">
        <v>3133</v>
      </c>
      <c r="H804">
        <v>3.57</v>
      </c>
      <c r="I804" t="s">
        <v>5601</v>
      </c>
      <c r="J804" t="s">
        <v>4764</v>
      </c>
      <c r="K804" t="s">
        <v>464</v>
      </c>
      <c r="L804">
        <v>0</v>
      </c>
      <c r="M804" s="441">
        <v>45987</v>
      </c>
      <c r="N804">
        <v>81.06</v>
      </c>
      <c r="O804">
        <v>99.9</v>
      </c>
      <c r="P804">
        <v>289.38</v>
      </c>
    </row>
    <row r="805" spans="1:16" x14ac:dyDescent="0.3">
      <c r="A805">
        <v>87017</v>
      </c>
      <c r="B805">
        <v>122</v>
      </c>
      <c r="C805" t="s">
        <v>552</v>
      </c>
      <c r="D805" s="441">
        <v>46143</v>
      </c>
      <c r="E805">
        <v>18218</v>
      </c>
      <c r="F805" t="s">
        <v>5779</v>
      </c>
      <c r="G805">
        <v>3410</v>
      </c>
      <c r="H805">
        <v>11</v>
      </c>
      <c r="I805" t="s">
        <v>5601</v>
      </c>
      <c r="J805" t="s">
        <v>4764</v>
      </c>
      <c r="K805" t="s">
        <v>464</v>
      </c>
      <c r="L805">
        <v>26</v>
      </c>
      <c r="M805" s="441">
        <v>46132</v>
      </c>
      <c r="N805">
        <v>26</v>
      </c>
      <c r="O805">
        <v>26</v>
      </c>
      <c r="P805">
        <v>286</v>
      </c>
    </row>
    <row r="806" spans="1:16" x14ac:dyDescent="0.3">
      <c r="A806">
        <v>87013</v>
      </c>
      <c r="B806">
        <v>122</v>
      </c>
      <c r="C806" t="s">
        <v>552</v>
      </c>
      <c r="D806" s="441">
        <v>46143</v>
      </c>
      <c r="E806">
        <v>20421</v>
      </c>
      <c r="F806" t="s">
        <v>5637</v>
      </c>
      <c r="G806">
        <v>2187</v>
      </c>
      <c r="H806">
        <v>16</v>
      </c>
      <c r="I806" t="s">
        <v>5613</v>
      </c>
      <c r="J806" t="s">
        <v>6085</v>
      </c>
      <c r="K806" t="s">
        <v>464</v>
      </c>
      <c r="L806">
        <v>17.8</v>
      </c>
      <c r="M806" s="441">
        <v>46141</v>
      </c>
      <c r="N806">
        <v>17.8</v>
      </c>
      <c r="O806">
        <v>17.8</v>
      </c>
      <c r="P806">
        <v>284.8</v>
      </c>
    </row>
    <row r="807" spans="1:16" x14ac:dyDescent="0.3">
      <c r="A807">
        <v>87163</v>
      </c>
      <c r="B807">
        <v>122</v>
      </c>
      <c r="C807" t="s">
        <v>552</v>
      </c>
      <c r="D807" s="441">
        <v>46143</v>
      </c>
      <c r="E807">
        <v>21068</v>
      </c>
      <c r="F807" t="s">
        <v>6020</v>
      </c>
      <c r="G807">
        <v>1997</v>
      </c>
      <c r="H807">
        <v>15</v>
      </c>
      <c r="I807" t="s">
        <v>5601</v>
      </c>
      <c r="J807" t="s">
        <v>6085</v>
      </c>
      <c r="K807" t="s">
        <v>464</v>
      </c>
      <c r="L807">
        <v>0</v>
      </c>
      <c r="N807">
        <v>0</v>
      </c>
      <c r="O807">
        <v>18.920000000000002</v>
      </c>
      <c r="P807">
        <v>283.8</v>
      </c>
    </row>
    <row r="808" spans="1:16" x14ac:dyDescent="0.3">
      <c r="A808">
        <v>87003</v>
      </c>
      <c r="B808">
        <v>122</v>
      </c>
      <c r="C808" t="s">
        <v>552</v>
      </c>
      <c r="D808" s="441">
        <v>46143</v>
      </c>
      <c r="E808">
        <v>20689</v>
      </c>
      <c r="F808" t="s">
        <v>5638</v>
      </c>
      <c r="G808">
        <v>2105</v>
      </c>
      <c r="H808">
        <v>9</v>
      </c>
      <c r="I808" t="s">
        <v>5613</v>
      </c>
      <c r="J808" t="s">
        <v>6085</v>
      </c>
      <c r="K808" t="s">
        <v>464</v>
      </c>
      <c r="L808">
        <v>30.5</v>
      </c>
      <c r="M808" s="441">
        <v>46135</v>
      </c>
      <c r="N808">
        <v>30.5</v>
      </c>
      <c r="O808">
        <v>31.6</v>
      </c>
      <c r="P808">
        <v>274.5</v>
      </c>
    </row>
    <row r="809" spans="1:16" x14ac:dyDescent="0.3">
      <c r="A809">
        <v>87171</v>
      </c>
      <c r="B809">
        <v>122</v>
      </c>
      <c r="C809" t="s">
        <v>552</v>
      </c>
      <c r="D809" s="441">
        <v>46143</v>
      </c>
      <c r="E809">
        <v>18696</v>
      </c>
      <c r="F809" t="s">
        <v>6023</v>
      </c>
      <c r="G809">
        <v>3035</v>
      </c>
      <c r="H809">
        <v>15.18</v>
      </c>
      <c r="I809" t="s">
        <v>5598</v>
      </c>
      <c r="J809" t="s">
        <v>6085</v>
      </c>
      <c r="K809" t="s">
        <v>464</v>
      </c>
      <c r="L809">
        <v>17.989999999999998</v>
      </c>
      <c r="M809" s="441">
        <v>46139</v>
      </c>
      <c r="N809">
        <v>17.989999999999998</v>
      </c>
      <c r="O809">
        <v>17.989999999999998</v>
      </c>
      <c r="P809">
        <v>273.08999999999997</v>
      </c>
    </row>
    <row r="810" spans="1:16" x14ac:dyDescent="0.3">
      <c r="A810">
        <v>87015</v>
      </c>
      <c r="B810">
        <v>122</v>
      </c>
      <c r="C810" t="s">
        <v>552</v>
      </c>
      <c r="D810" s="441">
        <v>46143</v>
      </c>
      <c r="E810">
        <v>19420</v>
      </c>
      <c r="F810" t="s">
        <v>5693</v>
      </c>
      <c r="G810">
        <v>2758</v>
      </c>
      <c r="H810">
        <v>47</v>
      </c>
      <c r="I810" t="s">
        <v>5613</v>
      </c>
      <c r="J810" t="s">
        <v>6085</v>
      </c>
      <c r="K810" t="s">
        <v>464</v>
      </c>
      <c r="L810">
        <v>0</v>
      </c>
      <c r="M810" s="441">
        <v>45678</v>
      </c>
      <c r="N810">
        <v>5.79</v>
      </c>
      <c r="O810">
        <v>5.79</v>
      </c>
      <c r="P810">
        <v>272.13</v>
      </c>
    </row>
    <row r="811" spans="1:16" x14ac:dyDescent="0.3">
      <c r="A811">
        <v>87178</v>
      </c>
      <c r="B811">
        <v>122</v>
      </c>
      <c r="C811" t="s">
        <v>552</v>
      </c>
      <c r="D811" s="441">
        <v>46143</v>
      </c>
      <c r="E811">
        <v>29205</v>
      </c>
      <c r="F811" t="s">
        <v>6027</v>
      </c>
      <c r="G811">
        <v>9149</v>
      </c>
      <c r="H811">
        <v>50</v>
      </c>
      <c r="I811" t="s">
        <v>5598</v>
      </c>
      <c r="J811" t="s">
        <v>6085</v>
      </c>
      <c r="K811" t="s">
        <v>464</v>
      </c>
      <c r="L811">
        <v>0</v>
      </c>
      <c r="N811">
        <v>0</v>
      </c>
      <c r="O811">
        <v>5.44</v>
      </c>
      <c r="P811">
        <v>272</v>
      </c>
    </row>
    <row r="812" spans="1:16" x14ac:dyDescent="0.3">
      <c r="A812">
        <v>87192</v>
      </c>
      <c r="B812">
        <v>122</v>
      </c>
      <c r="C812" t="s">
        <v>552</v>
      </c>
      <c r="D812" s="441">
        <v>46143</v>
      </c>
      <c r="E812">
        <v>18366</v>
      </c>
      <c r="F812" t="s">
        <v>5742</v>
      </c>
      <c r="G812">
        <v>3272</v>
      </c>
      <c r="H812">
        <v>2.25</v>
      </c>
      <c r="I812" t="s">
        <v>5613</v>
      </c>
      <c r="J812" t="s">
        <v>4764</v>
      </c>
      <c r="K812" t="s">
        <v>464</v>
      </c>
      <c r="L812">
        <v>0</v>
      </c>
      <c r="N812">
        <v>0</v>
      </c>
      <c r="O812">
        <v>0</v>
      </c>
      <c r="P812">
        <v>270</v>
      </c>
    </row>
    <row r="813" spans="1:16" x14ac:dyDescent="0.3">
      <c r="A813">
        <v>87014</v>
      </c>
      <c r="B813">
        <v>122</v>
      </c>
      <c r="C813" t="s">
        <v>552</v>
      </c>
      <c r="D813" s="441">
        <v>46143</v>
      </c>
      <c r="E813">
        <v>20114</v>
      </c>
      <c r="F813" t="s">
        <v>5659</v>
      </c>
      <c r="G813">
        <v>2292</v>
      </c>
      <c r="H813">
        <v>31</v>
      </c>
      <c r="I813" t="s">
        <v>5613</v>
      </c>
      <c r="J813" t="s">
        <v>6085</v>
      </c>
      <c r="K813" t="s">
        <v>464</v>
      </c>
      <c r="L813">
        <v>8.6999999999999993</v>
      </c>
      <c r="M813" s="441">
        <v>46132</v>
      </c>
      <c r="N813">
        <v>8.6999999999999993</v>
      </c>
      <c r="O813">
        <v>8.6999999999999993</v>
      </c>
      <c r="P813">
        <v>269.7</v>
      </c>
    </row>
    <row r="814" spans="1:16" x14ac:dyDescent="0.3">
      <c r="A814">
        <v>87016</v>
      </c>
      <c r="B814">
        <v>122</v>
      </c>
      <c r="C814" t="s">
        <v>552</v>
      </c>
      <c r="D814" s="441">
        <v>46143</v>
      </c>
      <c r="E814">
        <v>20672</v>
      </c>
      <c r="F814" t="s">
        <v>5642</v>
      </c>
      <c r="G814">
        <v>2107</v>
      </c>
      <c r="H814">
        <v>9</v>
      </c>
      <c r="I814" t="s">
        <v>5605</v>
      </c>
      <c r="J814" t="s">
        <v>6085</v>
      </c>
      <c r="K814" t="s">
        <v>464</v>
      </c>
      <c r="L814">
        <v>29.55</v>
      </c>
      <c r="M814" s="441">
        <v>46132</v>
      </c>
      <c r="N814">
        <v>29.55</v>
      </c>
      <c r="O814">
        <v>29.55</v>
      </c>
      <c r="P814">
        <v>265.95</v>
      </c>
    </row>
    <row r="815" spans="1:16" x14ac:dyDescent="0.3">
      <c r="A815">
        <v>87196</v>
      </c>
      <c r="B815">
        <v>122</v>
      </c>
      <c r="C815" t="s">
        <v>552</v>
      </c>
      <c r="D815" s="441">
        <v>46143</v>
      </c>
      <c r="E815">
        <v>18310</v>
      </c>
      <c r="F815" t="s">
        <v>5756</v>
      </c>
      <c r="G815">
        <v>3323</v>
      </c>
      <c r="H815">
        <v>2.85</v>
      </c>
      <c r="I815" t="s">
        <v>5613</v>
      </c>
      <c r="J815" t="s">
        <v>4764</v>
      </c>
      <c r="K815" t="s">
        <v>464</v>
      </c>
      <c r="L815">
        <v>0</v>
      </c>
      <c r="N815">
        <v>0</v>
      </c>
      <c r="O815">
        <v>0</v>
      </c>
      <c r="P815">
        <v>256.5</v>
      </c>
    </row>
    <row r="816" spans="1:16" x14ac:dyDescent="0.3">
      <c r="A816">
        <v>87213</v>
      </c>
      <c r="B816">
        <v>122</v>
      </c>
      <c r="C816" t="s">
        <v>552</v>
      </c>
      <c r="D816" s="441">
        <v>46143</v>
      </c>
      <c r="E816">
        <v>18153</v>
      </c>
      <c r="F816" t="s">
        <v>5794</v>
      </c>
      <c r="G816">
        <v>3466</v>
      </c>
      <c r="H816">
        <v>1.57</v>
      </c>
      <c r="I816" t="s">
        <v>5601</v>
      </c>
      <c r="J816" t="s">
        <v>4764</v>
      </c>
      <c r="K816" t="s">
        <v>464</v>
      </c>
      <c r="L816">
        <v>0</v>
      </c>
      <c r="M816" s="441">
        <v>45975</v>
      </c>
      <c r="N816">
        <v>160.56</v>
      </c>
      <c r="O816">
        <v>160.56</v>
      </c>
      <c r="P816">
        <v>252.08</v>
      </c>
    </row>
    <row r="817" spans="1:16" x14ac:dyDescent="0.3">
      <c r="A817">
        <v>87176</v>
      </c>
      <c r="B817">
        <v>122</v>
      </c>
      <c r="C817" t="s">
        <v>552</v>
      </c>
      <c r="D817" s="441">
        <v>46143</v>
      </c>
      <c r="E817">
        <v>21041</v>
      </c>
      <c r="F817" t="s">
        <v>6025</v>
      </c>
      <c r="G817">
        <v>1999</v>
      </c>
      <c r="H817">
        <v>6</v>
      </c>
      <c r="I817" t="s">
        <v>5613</v>
      </c>
      <c r="J817" t="s">
        <v>6085</v>
      </c>
      <c r="K817" t="s">
        <v>464</v>
      </c>
      <c r="L817">
        <v>0</v>
      </c>
      <c r="N817">
        <v>0</v>
      </c>
      <c r="O817">
        <v>38.9</v>
      </c>
      <c r="P817">
        <v>233.4</v>
      </c>
    </row>
    <row r="818" spans="1:16" x14ac:dyDescent="0.3">
      <c r="A818">
        <v>87208</v>
      </c>
      <c r="B818">
        <v>122</v>
      </c>
      <c r="C818" t="s">
        <v>552</v>
      </c>
      <c r="D818" s="441">
        <v>46143</v>
      </c>
      <c r="E818">
        <v>18133</v>
      </c>
      <c r="F818" t="s">
        <v>5996</v>
      </c>
      <c r="G818">
        <v>3484</v>
      </c>
      <c r="H818">
        <v>1.2</v>
      </c>
      <c r="I818" t="s">
        <v>5601</v>
      </c>
      <c r="J818" t="s">
        <v>4764</v>
      </c>
      <c r="K818" t="s">
        <v>464</v>
      </c>
      <c r="L818">
        <v>0</v>
      </c>
      <c r="N818">
        <v>0</v>
      </c>
      <c r="O818">
        <v>193.9</v>
      </c>
      <c r="P818">
        <v>232.68</v>
      </c>
    </row>
    <row r="819" spans="1:16" x14ac:dyDescent="0.3">
      <c r="A819">
        <v>87033</v>
      </c>
      <c r="B819">
        <v>122</v>
      </c>
      <c r="C819" t="s">
        <v>552</v>
      </c>
      <c r="D819" s="441">
        <v>46143</v>
      </c>
      <c r="E819">
        <v>19790</v>
      </c>
      <c r="F819" t="s">
        <v>5948</v>
      </c>
      <c r="G819">
        <v>2469</v>
      </c>
      <c r="H819">
        <v>5</v>
      </c>
      <c r="I819" t="s">
        <v>5598</v>
      </c>
      <c r="J819" t="s">
        <v>6085</v>
      </c>
      <c r="K819" t="s">
        <v>464</v>
      </c>
      <c r="L819">
        <v>46.4</v>
      </c>
      <c r="M819" s="441">
        <v>46142</v>
      </c>
      <c r="N819">
        <v>46.4</v>
      </c>
      <c r="O819">
        <v>46.4</v>
      </c>
      <c r="P819">
        <v>232</v>
      </c>
    </row>
    <row r="820" spans="1:16" x14ac:dyDescent="0.3">
      <c r="A820">
        <v>87021</v>
      </c>
      <c r="B820">
        <v>122</v>
      </c>
      <c r="C820" t="s">
        <v>552</v>
      </c>
      <c r="D820" s="441">
        <v>46143</v>
      </c>
      <c r="E820">
        <v>19946</v>
      </c>
      <c r="F820" t="s">
        <v>5672</v>
      </c>
      <c r="G820">
        <v>2360</v>
      </c>
      <c r="H820">
        <v>4</v>
      </c>
      <c r="I820" t="s">
        <v>5625</v>
      </c>
      <c r="J820" t="s">
        <v>6085</v>
      </c>
      <c r="K820" t="s">
        <v>464</v>
      </c>
      <c r="L820">
        <v>57.5</v>
      </c>
      <c r="M820" s="441">
        <v>46140</v>
      </c>
      <c r="N820">
        <v>57.5</v>
      </c>
      <c r="O820">
        <v>57.5</v>
      </c>
      <c r="P820">
        <v>230</v>
      </c>
    </row>
    <row r="821" spans="1:16" x14ac:dyDescent="0.3">
      <c r="A821">
        <v>87018</v>
      </c>
      <c r="B821">
        <v>122</v>
      </c>
      <c r="C821" t="s">
        <v>552</v>
      </c>
      <c r="D821" s="441">
        <v>46143</v>
      </c>
      <c r="E821">
        <v>20621</v>
      </c>
      <c r="F821" t="s">
        <v>5677</v>
      </c>
      <c r="G821">
        <v>2117</v>
      </c>
      <c r="H821">
        <v>10</v>
      </c>
      <c r="I821" t="s">
        <v>5625</v>
      </c>
      <c r="J821" t="s">
        <v>6085</v>
      </c>
      <c r="K821" t="s">
        <v>464</v>
      </c>
      <c r="L821">
        <v>0</v>
      </c>
      <c r="M821" s="441">
        <v>46106</v>
      </c>
      <c r="N821">
        <v>22.88</v>
      </c>
      <c r="O821">
        <v>26</v>
      </c>
      <c r="P821">
        <v>228.8</v>
      </c>
    </row>
    <row r="822" spans="1:16" x14ac:dyDescent="0.3">
      <c r="A822">
        <v>87020</v>
      </c>
      <c r="B822">
        <v>122</v>
      </c>
      <c r="C822" t="s">
        <v>552</v>
      </c>
      <c r="D822" s="441">
        <v>46143</v>
      </c>
      <c r="E822">
        <v>18543</v>
      </c>
      <c r="F822" t="s">
        <v>5729</v>
      </c>
      <c r="G822">
        <v>3135</v>
      </c>
      <c r="H822">
        <v>11.92</v>
      </c>
      <c r="I822" t="s">
        <v>5601</v>
      </c>
      <c r="J822" t="s">
        <v>4764</v>
      </c>
      <c r="K822" t="s">
        <v>464</v>
      </c>
      <c r="L822">
        <v>18.5</v>
      </c>
      <c r="M822" s="441">
        <v>46132</v>
      </c>
      <c r="N822">
        <v>18.5</v>
      </c>
      <c r="O822">
        <v>21.17</v>
      </c>
      <c r="P822">
        <v>220.52</v>
      </c>
    </row>
    <row r="823" spans="1:16" x14ac:dyDescent="0.3">
      <c r="A823">
        <v>87141</v>
      </c>
      <c r="B823">
        <v>122</v>
      </c>
      <c r="C823" t="s">
        <v>552</v>
      </c>
      <c r="D823" s="441">
        <v>46143</v>
      </c>
      <c r="E823">
        <v>20501</v>
      </c>
      <c r="F823" t="s">
        <v>5976</v>
      </c>
      <c r="G823">
        <v>2154</v>
      </c>
      <c r="H823">
        <v>10</v>
      </c>
      <c r="I823" t="s">
        <v>5598</v>
      </c>
      <c r="J823" t="s">
        <v>6085</v>
      </c>
      <c r="K823" t="s">
        <v>464</v>
      </c>
      <c r="L823">
        <v>22.01</v>
      </c>
      <c r="M823" s="441">
        <v>46126</v>
      </c>
      <c r="N823">
        <v>22.12</v>
      </c>
      <c r="O823">
        <v>22.8</v>
      </c>
      <c r="P823">
        <v>220.1</v>
      </c>
    </row>
    <row r="824" spans="1:16" x14ac:dyDescent="0.3">
      <c r="A824">
        <v>87022</v>
      </c>
      <c r="B824">
        <v>122</v>
      </c>
      <c r="C824" t="s">
        <v>552</v>
      </c>
      <c r="D824" s="441">
        <v>46143</v>
      </c>
      <c r="E824">
        <v>20332</v>
      </c>
      <c r="F824" t="s">
        <v>5681</v>
      </c>
      <c r="G824">
        <v>2208</v>
      </c>
      <c r="H824">
        <v>16</v>
      </c>
      <c r="I824" t="s">
        <v>5605</v>
      </c>
      <c r="J824" t="s">
        <v>6085</v>
      </c>
      <c r="K824" t="s">
        <v>464</v>
      </c>
      <c r="L824">
        <v>13.63</v>
      </c>
      <c r="M824" s="441">
        <v>46140</v>
      </c>
      <c r="N824">
        <v>13.6</v>
      </c>
      <c r="O824">
        <v>13.6</v>
      </c>
      <c r="P824">
        <v>218.08</v>
      </c>
    </row>
    <row r="825" spans="1:16" x14ac:dyDescent="0.3">
      <c r="A825">
        <v>87023</v>
      </c>
      <c r="B825">
        <v>122</v>
      </c>
      <c r="C825" t="s">
        <v>552</v>
      </c>
      <c r="D825" s="441">
        <v>46143</v>
      </c>
      <c r="E825">
        <v>18352</v>
      </c>
      <c r="F825" t="s">
        <v>5748</v>
      </c>
      <c r="G825">
        <v>3283</v>
      </c>
      <c r="H825">
        <v>1</v>
      </c>
      <c r="I825" t="s">
        <v>5613</v>
      </c>
      <c r="J825" t="s">
        <v>4764</v>
      </c>
      <c r="K825" t="s">
        <v>464</v>
      </c>
      <c r="L825">
        <v>0</v>
      </c>
      <c r="N825">
        <v>0</v>
      </c>
      <c r="O825">
        <v>0</v>
      </c>
      <c r="P825">
        <v>213.33</v>
      </c>
    </row>
    <row r="826" spans="1:16" x14ac:dyDescent="0.3">
      <c r="A826">
        <v>87028</v>
      </c>
      <c r="B826">
        <v>122</v>
      </c>
      <c r="C826" t="s">
        <v>552</v>
      </c>
      <c r="D826" s="441">
        <v>46143</v>
      </c>
      <c r="E826">
        <v>17800</v>
      </c>
      <c r="F826" t="s">
        <v>5824</v>
      </c>
      <c r="G826">
        <v>3745</v>
      </c>
      <c r="H826">
        <v>8</v>
      </c>
      <c r="I826" t="s">
        <v>5601</v>
      </c>
      <c r="J826" t="s">
        <v>4764</v>
      </c>
      <c r="K826" t="s">
        <v>464</v>
      </c>
      <c r="L826">
        <v>26.25</v>
      </c>
      <c r="M826" s="441">
        <v>46119</v>
      </c>
      <c r="N826">
        <v>26.25</v>
      </c>
      <c r="O826">
        <v>26.5</v>
      </c>
      <c r="P826">
        <v>210</v>
      </c>
    </row>
    <row r="827" spans="1:16" x14ac:dyDescent="0.3">
      <c r="A827">
        <v>87182</v>
      </c>
      <c r="B827">
        <v>122</v>
      </c>
      <c r="C827" t="s">
        <v>552</v>
      </c>
      <c r="D827" s="441">
        <v>46143</v>
      </c>
      <c r="E827">
        <v>26508</v>
      </c>
      <c r="F827" t="s">
        <v>6029</v>
      </c>
      <c r="G827">
        <v>3170</v>
      </c>
      <c r="H827">
        <v>7</v>
      </c>
      <c r="I827" t="s">
        <v>5601</v>
      </c>
      <c r="J827" t="s">
        <v>4764</v>
      </c>
      <c r="K827" t="s">
        <v>464</v>
      </c>
      <c r="L827">
        <v>0</v>
      </c>
      <c r="N827">
        <v>0</v>
      </c>
      <c r="O827">
        <v>0</v>
      </c>
      <c r="P827">
        <v>210</v>
      </c>
    </row>
    <row r="828" spans="1:16" x14ac:dyDescent="0.3">
      <c r="A828">
        <v>87024</v>
      </c>
      <c r="B828">
        <v>122</v>
      </c>
      <c r="C828" t="s">
        <v>552</v>
      </c>
      <c r="D828" s="441">
        <v>46143</v>
      </c>
      <c r="E828">
        <v>26881</v>
      </c>
      <c r="F828" t="s">
        <v>5965</v>
      </c>
      <c r="G828">
        <v>6950</v>
      </c>
      <c r="H828">
        <v>3.2</v>
      </c>
      <c r="I828" t="s">
        <v>5598</v>
      </c>
      <c r="J828" t="s">
        <v>6085</v>
      </c>
      <c r="K828" t="s">
        <v>464</v>
      </c>
      <c r="L828">
        <v>65</v>
      </c>
      <c r="M828" s="441">
        <v>46113</v>
      </c>
      <c r="N828">
        <v>65</v>
      </c>
      <c r="O828">
        <v>65</v>
      </c>
      <c r="P828">
        <v>208</v>
      </c>
    </row>
    <row r="829" spans="1:16" x14ac:dyDescent="0.3">
      <c r="A829">
        <v>87025</v>
      </c>
      <c r="B829">
        <v>122</v>
      </c>
      <c r="C829" t="s">
        <v>552</v>
      </c>
      <c r="D829" s="441">
        <v>46143</v>
      </c>
      <c r="E829">
        <v>18104</v>
      </c>
      <c r="F829" t="s">
        <v>5808</v>
      </c>
      <c r="G829">
        <v>3507</v>
      </c>
      <c r="H829">
        <v>0.34</v>
      </c>
      <c r="I829" t="s">
        <v>5601</v>
      </c>
      <c r="J829" t="s">
        <v>4764</v>
      </c>
      <c r="K829" t="s">
        <v>464</v>
      </c>
      <c r="L829">
        <v>0</v>
      </c>
      <c r="M829" s="441">
        <v>45985</v>
      </c>
      <c r="N829">
        <v>610</v>
      </c>
      <c r="O829">
        <v>610</v>
      </c>
      <c r="P829">
        <v>207.4</v>
      </c>
    </row>
    <row r="830" spans="1:16" x14ac:dyDescent="0.3">
      <c r="A830">
        <v>87027</v>
      </c>
      <c r="B830">
        <v>122</v>
      </c>
      <c r="C830" t="s">
        <v>552</v>
      </c>
      <c r="D830" s="441">
        <v>46143</v>
      </c>
      <c r="E830">
        <v>25807</v>
      </c>
      <c r="F830" t="s">
        <v>5904</v>
      </c>
      <c r="G830">
        <v>6344</v>
      </c>
      <c r="H830">
        <v>1</v>
      </c>
      <c r="I830" t="s">
        <v>5613</v>
      </c>
      <c r="J830" t="s">
        <v>6085</v>
      </c>
      <c r="K830" t="s">
        <v>464</v>
      </c>
      <c r="L830">
        <v>0</v>
      </c>
      <c r="M830" s="441">
        <v>46009</v>
      </c>
      <c r="N830">
        <v>202</v>
      </c>
      <c r="O830">
        <v>173.99</v>
      </c>
      <c r="P830">
        <v>202</v>
      </c>
    </row>
    <row r="831" spans="1:16" x14ac:dyDescent="0.3">
      <c r="A831">
        <v>87030</v>
      </c>
      <c r="B831">
        <v>122</v>
      </c>
      <c r="C831" t="s">
        <v>552</v>
      </c>
      <c r="D831" s="441">
        <v>46143</v>
      </c>
      <c r="E831">
        <v>20007</v>
      </c>
      <c r="F831" t="s">
        <v>5660</v>
      </c>
      <c r="G831">
        <v>2343</v>
      </c>
      <c r="H831">
        <v>4</v>
      </c>
      <c r="I831" t="s">
        <v>5610</v>
      </c>
      <c r="J831" t="s">
        <v>6085</v>
      </c>
      <c r="K831" t="s">
        <v>464</v>
      </c>
      <c r="L831">
        <v>50.38</v>
      </c>
      <c r="M831" s="441">
        <v>46141</v>
      </c>
      <c r="N831">
        <v>50.38</v>
      </c>
      <c r="O831">
        <v>52.8</v>
      </c>
      <c r="P831">
        <v>201.52</v>
      </c>
    </row>
    <row r="832" spans="1:16" x14ac:dyDescent="0.3">
      <c r="A832">
        <v>87029</v>
      </c>
      <c r="B832">
        <v>122</v>
      </c>
      <c r="C832" t="s">
        <v>552</v>
      </c>
      <c r="D832" s="441">
        <v>46143</v>
      </c>
      <c r="E832">
        <v>18372</v>
      </c>
      <c r="F832" t="s">
        <v>5741</v>
      </c>
      <c r="G832">
        <v>3267</v>
      </c>
      <c r="H832">
        <v>1.26</v>
      </c>
      <c r="I832" t="s">
        <v>5601</v>
      </c>
      <c r="J832" t="s">
        <v>4764</v>
      </c>
      <c r="K832" t="s">
        <v>464</v>
      </c>
      <c r="L832">
        <v>0</v>
      </c>
      <c r="N832">
        <v>0</v>
      </c>
      <c r="O832">
        <v>174.9</v>
      </c>
      <c r="P832">
        <v>196.56</v>
      </c>
    </row>
    <row r="833" spans="1:16" x14ac:dyDescent="0.3">
      <c r="A833">
        <v>87214</v>
      </c>
      <c r="B833">
        <v>122</v>
      </c>
      <c r="C833" t="s">
        <v>552</v>
      </c>
      <c r="D833" s="441">
        <v>46143</v>
      </c>
      <c r="E833">
        <v>26148</v>
      </c>
      <c r="F833" t="s">
        <v>6036</v>
      </c>
      <c r="G833">
        <v>3131</v>
      </c>
      <c r="H833">
        <v>3</v>
      </c>
      <c r="I833" t="s">
        <v>5613</v>
      </c>
      <c r="J833" t="s">
        <v>4764</v>
      </c>
      <c r="K833" t="s">
        <v>464</v>
      </c>
      <c r="L833">
        <v>0</v>
      </c>
      <c r="N833">
        <v>0</v>
      </c>
      <c r="O833">
        <v>0</v>
      </c>
      <c r="P833">
        <v>195</v>
      </c>
    </row>
    <row r="834" spans="1:16" x14ac:dyDescent="0.3">
      <c r="A834">
        <v>87031</v>
      </c>
      <c r="B834">
        <v>122</v>
      </c>
      <c r="C834" t="s">
        <v>552</v>
      </c>
      <c r="D834" s="441">
        <v>46143</v>
      </c>
      <c r="E834">
        <v>25315</v>
      </c>
      <c r="F834" t="s">
        <v>5969</v>
      </c>
      <c r="G834">
        <v>2306</v>
      </c>
      <c r="H834">
        <v>6</v>
      </c>
      <c r="I834" t="s">
        <v>5605</v>
      </c>
      <c r="J834" t="s">
        <v>6085</v>
      </c>
      <c r="K834" t="s">
        <v>464</v>
      </c>
      <c r="L834">
        <v>0</v>
      </c>
      <c r="M834" s="441">
        <v>46049</v>
      </c>
      <c r="N834">
        <v>31.9</v>
      </c>
      <c r="O834">
        <v>57.18</v>
      </c>
      <c r="P834">
        <v>191.4</v>
      </c>
    </row>
    <row r="835" spans="1:16" x14ac:dyDescent="0.3">
      <c r="A835">
        <v>87019</v>
      </c>
      <c r="B835">
        <v>122</v>
      </c>
      <c r="C835" t="s">
        <v>552</v>
      </c>
      <c r="D835" s="441">
        <v>46143</v>
      </c>
      <c r="E835">
        <v>18363</v>
      </c>
      <c r="F835" t="s">
        <v>5744</v>
      </c>
      <c r="G835">
        <v>3275</v>
      </c>
      <c r="H835">
        <v>1</v>
      </c>
      <c r="I835" t="s">
        <v>5613</v>
      </c>
      <c r="J835" t="s">
        <v>4764</v>
      </c>
      <c r="K835" t="s">
        <v>464</v>
      </c>
      <c r="L835">
        <v>0</v>
      </c>
      <c r="N835">
        <v>0</v>
      </c>
      <c r="O835">
        <v>0</v>
      </c>
      <c r="P835">
        <v>185</v>
      </c>
    </row>
    <row r="836" spans="1:16" x14ac:dyDescent="0.3">
      <c r="A836">
        <v>87009</v>
      </c>
      <c r="B836">
        <v>122</v>
      </c>
      <c r="C836" t="s">
        <v>552</v>
      </c>
      <c r="D836" s="441">
        <v>46143</v>
      </c>
      <c r="E836">
        <v>17905</v>
      </c>
      <c r="F836" t="s">
        <v>5817</v>
      </c>
      <c r="G836">
        <v>3656</v>
      </c>
      <c r="H836">
        <v>9.16</v>
      </c>
      <c r="I836" t="s">
        <v>5605</v>
      </c>
      <c r="J836" t="s">
        <v>4764</v>
      </c>
      <c r="K836" t="s">
        <v>464</v>
      </c>
      <c r="L836">
        <v>0</v>
      </c>
      <c r="M836" s="441">
        <v>46094</v>
      </c>
      <c r="N836">
        <v>19.97</v>
      </c>
      <c r="O836">
        <v>25.53</v>
      </c>
      <c r="P836">
        <v>182.93</v>
      </c>
    </row>
    <row r="837" spans="1:16" x14ac:dyDescent="0.3">
      <c r="A837">
        <v>87147</v>
      </c>
      <c r="B837">
        <v>122</v>
      </c>
      <c r="C837" t="s">
        <v>552</v>
      </c>
      <c r="D837" s="441">
        <v>46143</v>
      </c>
      <c r="E837">
        <v>19759</v>
      </c>
      <c r="F837" t="s">
        <v>6016</v>
      </c>
      <c r="G837">
        <v>2494</v>
      </c>
      <c r="H837">
        <v>18.399999999999999</v>
      </c>
      <c r="I837" t="s">
        <v>5598</v>
      </c>
      <c r="J837" t="s">
        <v>6085</v>
      </c>
      <c r="K837" t="s">
        <v>464</v>
      </c>
      <c r="L837">
        <v>9.93</v>
      </c>
      <c r="M837" s="441">
        <v>46136</v>
      </c>
      <c r="N837">
        <v>9</v>
      </c>
      <c r="O837">
        <v>9.8000000000000007</v>
      </c>
      <c r="P837">
        <v>182.71</v>
      </c>
    </row>
    <row r="838" spans="1:16" x14ac:dyDescent="0.3">
      <c r="A838">
        <v>87073</v>
      </c>
      <c r="B838">
        <v>122</v>
      </c>
      <c r="C838" t="s">
        <v>552</v>
      </c>
      <c r="D838" s="441">
        <v>46143</v>
      </c>
      <c r="E838">
        <v>18550</v>
      </c>
      <c r="F838" t="s">
        <v>5724</v>
      </c>
      <c r="G838">
        <v>3130</v>
      </c>
      <c r="H838">
        <v>0.48</v>
      </c>
      <c r="I838" t="s">
        <v>5601</v>
      </c>
      <c r="J838" t="s">
        <v>4764</v>
      </c>
      <c r="K838" t="s">
        <v>464</v>
      </c>
      <c r="L838">
        <v>0</v>
      </c>
      <c r="M838" s="441">
        <v>46071</v>
      </c>
      <c r="N838">
        <v>375.8</v>
      </c>
      <c r="O838">
        <v>180</v>
      </c>
      <c r="P838">
        <v>180.38</v>
      </c>
    </row>
    <row r="839" spans="1:16" x14ac:dyDescent="0.3">
      <c r="A839">
        <v>86914</v>
      </c>
      <c r="B839">
        <v>122</v>
      </c>
      <c r="C839" t="s">
        <v>552</v>
      </c>
      <c r="D839" s="441">
        <v>46143</v>
      </c>
      <c r="E839">
        <v>26052</v>
      </c>
      <c r="F839" t="s">
        <v>5992</v>
      </c>
      <c r="G839">
        <v>6514</v>
      </c>
      <c r="H839">
        <v>2</v>
      </c>
      <c r="I839" t="s">
        <v>5601</v>
      </c>
      <c r="J839" t="s">
        <v>4764</v>
      </c>
      <c r="K839" t="s">
        <v>464</v>
      </c>
      <c r="L839">
        <v>0</v>
      </c>
      <c r="N839">
        <v>0</v>
      </c>
      <c r="O839">
        <v>0</v>
      </c>
      <c r="P839">
        <v>180</v>
      </c>
    </row>
    <row r="840" spans="1:16" x14ac:dyDescent="0.3">
      <c r="A840">
        <v>87032</v>
      </c>
      <c r="B840">
        <v>122</v>
      </c>
      <c r="C840" t="s">
        <v>552</v>
      </c>
      <c r="D840" s="441">
        <v>46143</v>
      </c>
      <c r="E840">
        <v>21085</v>
      </c>
      <c r="F840" t="s">
        <v>5885</v>
      </c>
      <c r="G840">
        <v>1989</v>
      </c>
      <c r="H840">
        <v>4</v>
      </c>
      <c r="I840" t="s">
        <v>5703</v>
      </c>
      <c r="J840" t="s">
        <v>6085</v>
      </c>
      <c r="K840" t="s">
        <v>464</v>
      </c>
      <c r="L840">
        <v>44.75</v>
      </c>
      <c r="M840" s="441">
        <v>46134</v>
      </c>
      <c r="N840">
        <v>44.75</v>
      </c>
      <c r="O840">
        <v>44.75</v>
      </c>
      <c r="P840">
        <v>179</v>
      </c>
    </row>
    <row r="841" spans="1:16" x14ac:dyDescent="0.3">
      <c r="A841">
        <v>87173</v>
      </c>
      <c r="B841">
        <v>122</v>
      </c>
      <c r="C841" t="s">
        <v>552</v>
      </c>
      <c r="D841" s="441">
        <v>46143</v>
      </c>
      <c r="E841">
        <v>27635</v>
      </c>
      <c r="F841" t="s">
        <v>6024</v>
      </c>
      <c r="G841">
        <v>7601</v>
      </c>
      <c r="H841">
        <v>10</v>
      </c>
      <c r="I841" t="s">
        <v>5613</v>
      </c>
      <c r="J841" t="s">
        <v>6085</v>
      </c>
      <c r="K841" t="s">
        <v>464</v>
      </c>
      <c r="L841">
        <v>17.100000000000001</v>
      </c>
      <c r="M841" s="441">
        <v>46134</v>
      </c>
      <c r="N841">
        <v>17.100000000000001</v>
      </c>
      <c r="O841">
        <v>17.100000000000001</v>
      </c>
      <c r="P841">
        <v>171</v>
      </c>
    </row>
    <row r="842" spans="1:16" x14ac:dyDescent="0.3">
      <c r="A842">
        <v>86991</v>
      </c>
      <c r="B842">
        <v>122</v>
      </c>
      <c r="C842" t="s">
        <v>552</v>
      </c>
      <c r="D842" s="441">
        <v>46143</v>
      </c>
      <c r="E842">
        <v>18327</v>
      </c>
      <c r="F842" t="s">
        <v>5861</v>
      </c>
      <c r="G842">
        <v>3306</v>
      </c>
      <c r="H842">
        <v>1.71</v>
      </c>
      <c r="I842" t="s">
        <v>5601</v>
      </c>
      <c r="J842" t="s">
        <v>4764</v>
      </c>
      <c r="K842" t="s">
        <v>464</v>
      </c>
      <c r="L842">
        <v>0</v>
      </c>
      <c r="M842" s="441">
        <v>45979</v>
      </c>
      <c r="N842">
        <v>0</v>
      </c>
      <c r="O842">
        <v>98.24</v>
      </c>
      <c r="P842">
        <v>167.99</v>
      </c>
    </row>
    <row r="843" spans="1:16" x14ac:dyDescent="0.3">
      <c r="A843">
        <v>87156</v>
      </c>
      <c r="B843">
        <v>122</v>
      </c>
      <c r="C843" t="s">
        <v>552</v>
      </c>
      <c r="D843" s="441">
        <v>46143</v>
      </c>
      <c r="E843">
        <v>26336</v>
      </c>
      <c r="F843" t="s">
        <v>5701</v>
      </c>
      <c r="G843">
        <v>6685</v>
      </c>
      <c r="H843">
        <v>27</v>
      </c>
      <c r="I843" t="s">
        <v>5613</v>
      </c>
      <c r="J843" t="s">
        <v>6085</v>
      </c>
      <c r="K843" t="s">
        <v>464</v>
      </c>
      <c r="L843">
        <v>6.2</v>
      </c>
      <c r="M843" s="441">
        <v>46127</v>
      </c>
      <c r="N843">
        <v>6.2</v>
      </c>
      <c r="O843">
        <v>6.2</v>
      </c>
      <c r="P843">
        <v>167.4</v>
      </c>
    </row>
    <row r="844" spans="1:16" x14ac:dyDescent="0.3">
      <c r="A844">
        <v>87034</v>
      </c>
      <c r="B844">
        <v>122</v>
      </c>
      <c r="C844" t="s">
        <v>552</v>
      </c>
      <c r="D844" s="441">
        <v>46143</v>
      </c>
      <c r="E844">
        <v>20360</v>
      </c>
      <c r="F844" t="s">
        <v>5646</v>
      </c>
      <c r="G844">
        <v>2199</v>
      </c>
      <c r="H844">
        <v>8</v>
      </c>
      <c r="I844" t="s">
        <v>5605</v>
      </c>
      <c r="J844" t="s">
        <v>6085</v>
      </c>
      <c r="K844" t="s">
        <v>464</v>
      </c>
      <c r="L844">
        <v>20.9</v>
      </c>
      <c r="M844" s="441">
        <v>46134</v>
      </c>
      <c r="N844">
        <v>20.9</v>
      </c>
      <c r="O844">
        <v>20.89</v>
      </c>
      <c r="P844">
        <v>167.2</v>
      </c>
    </row>
    <row r="845" spans="1:16" x14ac:dyDescent="0.3">
      <c r="A845">
        <v>87035</v>
      </c>
      <c r="B845">
        <v>122</v>
      </c>
      <c r="C845" t="s">
        <v>552</v>
      </c>
      <c r="D845" s="441">
        <v>46143</v>
      </c>
      <c r="E845">
        <v>18486</v>
      </c>
      <c r="F845" t="s">
        <v>5733</v>
      </c>
      <c r="G845">
        <v>3170</v>
      </c>
      <c r="H845">
        <v>6</v>
      </c>
      <c r="I845" t="s">
        <v>5601</v>
      </c>
      <c r="J845" t="s">
        <v>4764</v>
      </c>
      <c r="K845" t="s">
        <v>464</v>
      </c>
      <c r="L845">
        <v>27.5</v>
      </c>
      <c r="M845" s="441">
        <v>46140</v>
      </c>
      <c r="N845">
        <v>27.5</v>
      </c>
      <c r="O845">
        <v>27.5</v>
      </c>
      <c r="P845">
        <v>165</v>
      </c>
    </row>
    <row r="846" spans="1:16" x14ac:dyDescent="0.3">
      <c r="A846">
        <v>87039</v>
      </c>
      <c r="B846">
        <v>122</v>
      </c>
      <c r="C846" t="s">
        <v>552</v>
      </c>
      <c r="D846" s="441">
        <v>46143</v>
      </c>
      <c r="E846">
        <v>24676</v>
      </c>
      <c r="F846" t="s">
        <v>5688</v>
      </c>
      <c r="G846">
        <v>5710</v>
      </c>
      <c r="H846">
        <v>3</v>
      </c>
      <c r="I846" t="s">
        <v>5605</v>
      </c>
      <c r="J846" t="s">
        <v>6085</v>
      </c>
      <c r="K846" t="s">
        <v>464</v>
      </c>
      <c r="L846">
        <v>0</v>
      </c>
      <c r="M846" s="441">
        <v>46056</v>
      </c>
      <c r="N846">
        <v>55</v>
      </c>
      <c r="O846">
        <v>56.33</v>
      </c>
      <c r="P846">
        <v>165</v>
      </c>
    </row>
    <row r="847" spans="1:16" x14ac:dyDescent="0.3">
      <c r="A847">
        <v>87037</v>
      </c>
      <c r="B847">
        <v>122</v>
      </c>
      <c r="C847" t="s">
        <v>552</v>
      </c>
      <c r="D847" s="441">
        <v>46143</v>
      </c>
      <c r="E847">
        <v>20757</v>
      </c>
      <c r="F847" t="s">
        <v>5609</v>
      </c>
      <c r="G847">
        <v>2086</v>
      </c>
      <c r="H847">
        <v>2</v>
      </c>
      <c r="I847" t="s">
        <v>5610</v>
      </c>
      <c r="J847" t="s">
        <v>6085</v>
      </c>
      <c r="K847" t="s">
        <v>464</v>
      </c>
      <c r="L847">
        <v>0</v>
      </c>
      <c r="M847" s="441">
        <v>46065</v>
      </c>
      <c r="N847">
        <v>81</v>
      </c>
      <c r="O847">
        <v>72.900000000000006</v>
      </c>
      <c r="P847">
        <v>162</v>
      </c>
    </row>
    <row r="848" spans="1:16" x14ac:dyDescent="0.3">
      <c r="A848">
        <v>87211</v>
      </c>
      <c r="B848">
        <v>122</v>
      </c>
      <c r="C848" t="s">
        <v>552</v>
      </c>
      <c r="D848" s="441">
        <v>46143</v>
      </c>
      <c r="E848">
        <v>27742</v>
      </c>
      <c r="F848" t="s">
        <v>6035</v>
      </c>
      <c r="G848">
        <v>7709</v>
      </c>
      <c r="H848">
        <v>3.22</v>
      </c>
      <c r="I848" t="s">
        <v>5613</v>
      </c>
      <c r="J848" t="s">
        <v>4764</v>
      </c>
      <c r="K848" t="s">
        <v>464</v>
      </c>
      <c r="L848">
        <v>0</v>
      </c>
      <c r="N848">
        <v>0</v>
      </c>
      <c r="O848">
        <v>49.9</v>
      </c>
      <c r="P848">
        <v>160.68</v>
      </c>
    </row>
    <row r="849" spans="1:16" x14ac:dyDescent="0.3">
      <c r="A849">
        <v>87036</v>
      </c>
      <c r="B849">
        <v>122</v>
      </c>
      <c r="C849" t="s">
        <v>552</v>
      </c>
      <c r="D849" s="441">
        <v>46143</v>
      </c>
      <c r="E849">
        <v>21004</v>
      </c>
      <c r="F849" t="s">
        <v>5675</v>
      </c>
      <c r="G849">
        <v>2007</v>
      </c>
      <c r="H849">
        <v>2</v>
      </c>
      <c r="I849" t="s">
        <v>5613</v>
      </c>
      <c r="J849" t="s">
        <v>6085</v>
      </c>
      <c r="K849" t="s">
        <v>464</v>
      </c>
      <c r="L849">
        <v>0</v>
      </c>
      <c r="N849">
        <v>0</v>
      </c>
      <c r="O849">
        <v>95.67</v>
      </c>
      <c r="P849">
        <v>159.38</v>
      </c>
    </row>
    <row r="850" spans="1:16" x14ac:dyDescent="0.3">
      <c r="A850">
        <v>87042</v>
      </c>
      <c r="B850">
        <v>122</v>
      </c>
      <c r="C850" t="s">
        <v>552</v>
      </c>
      <c r="D850" s="441">
        <v>46143</v>
      </c>
      <c r="E850">
        <v>20871</v>
      </c>
      <c r="F850" t="s">
        <v>5663</v>
      </c>
      <c r="G850">
        <v>2043</v>
      </c>
      <c r="H850">
        <v>8</v>
      </c>
      <c r="I850" t="s">
        <v>5625</v>
      </c>
      <c r="J850" t="s">
        <v>6085</v>
      </c>
      <c r="K850" t="s">
        <v>464</v>
      </c>
      <c r="L850">
        <v>19.899999999999999</v>
      </c>
      <c r="M850" s="441">
        <v>46134</v>
      </c>
      <c r="N850">
        <v>19.899999999999999</v>
      </c>
      <c r="O850">
        <v>19.989999999999998</v>
      </c>
      <c r="P850">
        <v>159.19999999999999</v>
      </c>
    </row>
    <row r="851" spans="1:16" x14ac:dyDescent="0.3">
      <c r="A851">
        <v>87040</v>
      </c>
      <c r="B851">
        <v>122</v>
      </c>
      <c r="C851" t="s">
        <v>552</v>
      </c>
      <c r="D851" s="441">
        <v>46143</v>
      </c>
      <c r="E851">
        <v>19973</v>
      </c>
      <c r="F851" t="s">
        <v>5670</v>
      </c>
      <c r="G851">
        <v>2354</v>
      </c>
      <c r="H851">
        <v>10</v>
      </c>
      <c r="I851" t="s">
        <v>5613</v>
      </c>
      <c r="J851" t="s">
        <v>6085</v>
      </c>
      <c r="K851" t="s">
        <v>464</v>
      </c>
      <c r="L851">
        <v>15.3</v>
      </c>
      <c r="M851" s="441">
        <v>46134</v>
      </c>
      <c r="N851">
        <v>15.3</v>
      </c>
      <c r="O851">
        <v>15.4</v>
      </c>
      <c r="P851">
        <v>153</v>
      </c>
    </row>
    <row r="852" spans="1:16" x14ac:dyDescent="0.3">
      <c r="A852">
        <v>87041</v>
      </c>
      <c r="B852">
        <v>122</v>
      </c>
      <c r="C852" t="s">
        <v>552</v>
      </c>
      <c r="D852" s="441">
        <v>46143</v>
      </c>
      <c r="E852">
        <v>26054</v>
      </c>
      <c r="F852" t="s">
        <v>5868</v>
      </c>
      <c r="G852">
        <v>6516</v>
      </c>
      <c r="H852">
        <v>9</v>
      </c>
      <c r="I852" t="s">
        <v>5613</v>
      </c>
      <c r="J852" t="s">
        <v>6085</v>
      </c>
      <c r="K852" t="s">
        <v>464</v>
      </c>
      <c r="L852">
        <v>0</v>
      </c>
      <c r="N852">
        <v>0</v>
      </c>
      <c r="O852">
        <v>16.8</v>
      </c>
      <c r="P852">
        <v>151.19999999999999</v>
      </c>
    </row>
    <row r="853" spans="1:16" x14ac:dyDescent="0.3">
      <c r="A853">
        <v>87043</v>
      </c>
      <c r="B853">
        <v>122</v>
      </c>
      <c r="C853" t="s">
        <v>552</v>
      </c>
      <c r="D853" s="441">
        <v>46143</v>
      </c>
      <c r="E853">
        <v>28295</v>
      </c>
      <c r="F853" t="s">
        <v>5968</v>
      </c>
      <c r="G853">
        <v>8258</v>
      </c>
      <c r="H853">
        <v>3</v>
      </c>
      <c r="I853" t="s">
        <v>5613</v>
      </c>
      <c r="J853" t="s">
        <v>6085</v>
      </c>
      <c r="K853" t="s">
        <v>464</v>
      </c>
      <c r="L853">
        <v>0</v>
      </c>
      <c r="N853">
        <v>0</v>
      </c>
      <c r="O853">
        <v>64.239999999999995</v>
      </c>
      <c r="P853">
        <v>149.94</v>
      </c>
    </row>
    <row r="854" spans="1:16" x14ac:dyDescent="0.3">
      <c r="A854">
        <v>87026</v>
      </c>
      <c r="B854">
        <v>122</v>
      </c>
      <c r="C854" t="s">
        <v>552</v>
      </c>
      <c r="D854" s="441">
        <v>46143</v>
      </c>
      <c r="E854">
        <v>17886</v>
      </c>
      <c r="F854" t="s">
        <v>5820</v>
      </c>
      <c r="G854">
        <v>3670</v>
      </c>
      <c r="H854">
        <v>6.41</v>
      </c>
      <c r="I854" t="s">
        <v>5605</v>
      </c>
      <c r="J854" t="s">
        <v>4764</v>
      </c>
      <c r="K854" t="s">
        <v>464</v>
      </c>
      <c r="L854">
        <v>0</v>
      </c>
      <c r="M854" s="441">
        <v>46094</v>
      </c>
      <c r="N854">
        <v>23.06</v>
      </c>
      <c r="O854">
        <v>23.46</v>
      </c>
      <c r="P854">
        <v>147.81</v>
      </c>
    </row>
    <row r="855" spans="1:16" x14ac:dyDescent="0.3">
      <c r="A855">
        <v>87046</v>
      </c>
      <c r="B855">
        <v>122</v>
      </c>
      <c r="C855" t="s">
        <v>552</v>
      </c>
      <c r="D855" s="441">
        <v>46143</v>
      </c>
      <c r="E855">
        <v>24712</v>
      </c>
      <c r="F855" t="s">
        <v>5837</v>
      </c>
      <c r="G855">
        <v>5726</v>
      </c>
      <c r="H855">
        <v>1</v>
      </c>
      <c r="I855" t="s">
        <v>5601</v>
      </c>
      <c r="J855" t="s">
        <v>6085</v>
      </c>
      <c r="K855" t="s">
        <v>464</v>
      </c>
      <c r="L855">
        <v>0</v>
      </c>
      <c r="M855" s="441">
        <v>45728</v>
      </c>
      <c r="N855">
        <v>145.6</v>
      </c>
      <c r="O855">
        <v>145.6</v>
      </c>
      <c r="P855">
        <v>145.6</v>
      </c>
    </row>
    <row r="856" spans="1:16" x14ac:dyDescent="0.3">
      <c r="A856">
        <v>87045</v>
      </c>
      <c r="B856">
        <v>122</v>
      </c>
      <c r="C856" t="s">
        <v>552</v>
      </c>
      <c r="D856" s="441">
        <v>46143</v>
      </c>
      <c r="E856">
        <v>19965</v>
      </c>
      <c r="F856" t="s">
        <v>5671</v>
      </c>
      <c r="G856">
        <v>2356</v>
      </c>
      <c r="H856">
        <v>11</v>
      </c>
      <c r="I856" t="s">
        <v>5613</v>
      </c>
      <c r="J856" t="s">
        <v>6085</v>
      </c>
      <c r="K856" t="s">
        <v>464</v>
      </c>
      <c r="L856">
        <v>13.2</v>
      </c>
      <c r="M856" s="441">
        <v>46120</v>
      </c>
      <c r="N856">
        <v>13.2</v>
      </c>
      <c r="O856">
        <v>13.2</v>
      </c>
      <c r="P856">
        <v>145.19999999999999</v>
      </c>
    </row>
    <row r="857" spans="1:16" x14ac:dyDescent="0.3">
      <c r="A857">
        <v>87157</v>
      </c>
      <c r="B857">
        <v>122</v>
      </c>
      <c r="C857" t="s">
        <v>552</v>
      </c>
      <c r="D857" s="441">
        <v>46143</v>
      </c>
      <c r="E857">
        <v>28730</v>
      </c>
      <c r="F857" t="s">
        <v>5989</v>
      </c>
      <c r="G857">
        <v>8707</v>
      </c>
      <c r="H857">
        <v>4</v>
      </c>
      <c r="I857" t="s">
        <v>5598</v>
      </c>
      <c r="J857" t="s">
        <v>6085</v>
      </c>
      <c r="K857" t="s">
        <v>464</v>
      </c>
      <c r="L857">
        <v>0</v>
      </c>
      <c r="M857" s="441">
        <v>46097</v>
      </c>
      <c r="N857">
        <v>36</v>
      </c>
      <c r="O857">
        <v>36</v>
      </c>
      <c r="P857">
        <v>144</v>
      </c>
    </row>
    <row r="858" spans="1:16" x14ac:dyDescent="0.3">
      <c r="A858">
        <v>87047</v>
      </c>
      <c r="B858">
        <v>122</v>
      </c>
      <c r="C858" t="s">
        <v>552</v>
      </c>
      <c r="D858" s="441">
        <v>46143</v>
      </c>
      <c r="E858">
        <v>21062</v>
      </c>
      <c r="F858" t="s">
        <v>5600</v>
      </c>
      <c r="G858">
        <v>1997</v>
      </c>
      <c r="H858">
        <v>9</v>
      </c>
      <c r="I858" t="s">
        <v>5601</v>
      </c>
      <c r="J858" t="s">
        <v>6085</v>
      </c>
      <c r="K858" t="s">
        <v>464</v>
      </c>
      <c r="L858">
        <v>0</v>
      </c>
      <c r="M858" s="441">
        <v>45936</v>
      </c>
      <c r="N858">
        <v>15.58</v>
      </c>
      <c r="O858">
        <v>16.98</v>
      </c>
      <c r="P858">
        <v>140.22</v>
      </c>
    </row>
    <row r="859" spans="1:16" x14ac:dyDescent="0.3">
      <c r="A859">
        <v>87137</v>
      </c>
      <c r="B859">
        <v>122</v>
      </c>
      <c r="C859" t="s">
        <v>552</v>
      </c>
      <c r="D859" s="441">
        <v>46143</v>
      </c>
      <c r="E859">
        <v>21130</v>
      </c>
      <c r="F859" t="s">
        <v>5884</v>
      </c>
      <c r="G859">
        <v>1963</v>
      </c>
      <c r="H859">
        <v>3</v>
      </c>
      <c r="I859" t="s">
        <v>5613</v>
      </c>
      <c r="J859" t="s">
        <v>6085</v>
      </c>
      <c r="K859" t="s">
        <v>464</v>
      </c>
      <c r="L859">
        <v>46.17</v>
      </c>
      <c r="M859" s="441">
        <v>46127</v>
      </c>
      <c r="N859">
        <v>46.17</v>
      </c>
      <c r="O859">
        <v>38.9</v>
      </c>
      <c r="P859">
        <v>138.51</v>
      </c>
    </row>
    <row r="860" spans="1:16" x14ac:dyDescent="0.3">
      <c r="A860">
        <v>87206</v>
      </c>
      <c r="B860">
        <v>122</v>
      </c>
      <c r="C860" t="s">
        <v>552</v>
      </c>
      <c r="D860" s="441">
        <v>46143</v>
      </c>
      <c r="E860">
        <v>18184</v>
      </c>
      <c r="F860" t="s">
        <v>5997</v>
      </c>
      <c r="G860">
        <v>3439</v>
      </c>
      <c r="H860">
        <v>0.9</v>
      </c>
      <c r="I860" t="s">
        <v>5601</v>
      </c>
      <c r="J860" t="s">
        <v>4764</v>
      </c>
      <c r="K860" t="s">
        <v>464</v>
      </c>
      <c r="L860">
        <v>0</v>
      </c>
      <c r="N860">
        <v>0</v>
      </c>
      <c r="O860">
        <v>153</v>
      </c>
      <c r="P860">
        <v>137.69999999999999</v>
      </c>
    </row>
    <row r="861" spans="1:16" x14ac:dyDescent="0.3">
      <c r="A861">
        <v>87044</v>
      </c>
      <c r="B861">
        <v>122</v>
      </c>
      <c r="C861" t="s">
        <v>552</v>
      </c>
      <c r="D861" s="441">
        <v>46143</v>
      </c>
      <c r="E861">
        <v>18219</v>
      </c>
      <c r="F861" t="s">
        <v>5778</v>
      </c>
      <c r="G861">
        <v>3409</v>
      </c>
      <c r="H861">
        <v>1.72</v>
      </c>
      <c r="I861" t="s">
        <v>5601</v>
      </c>
      <c r="J861" t="s">
        <v>4764</v>
      </c>
      <c r="K861" t="s">
        <v>464</v>
      </c>
      <c r="L861">
        <v>80</v>
      </c>
      <c r="M861" s="441">
        <v>46132</v>
      </c>
      <c r="N861">
        <v>80</v>
      </c>
      <c r="O861">
        <v>80</v>
      </c>
      <c r="P861">
        <v>137.6</v>
      </c>
    </row>
    <row r="862" spans="1:16" x14ac:dyDescent="0.3">
      <c r="A862">
        <v>87048</v>
      </c>
      <c r="B862">
        <v>122</v>
      </c>
      <c r="C862" t="s">
        <v>552</v>
      </c>
      <c r="D862" s="441">
        <v>46143</v>
      </c>
      <c r="E862">
        <v>23698</v>
      </c>
      <c r="F862" t="s">
        <v>5643</v>
      </c>
      <c r="G862">
        <v>2188</v>
      </c>
      <c r="H862">
        <v>2</v>
      </c>
      <c r="I862" t="s">
        <v>5598</v>
      </c>
      <c r="J862" t="s">
        <v>6085</v>
      </c>
      <c r="K862" t="s">
        <v>464</v>
      </c>
      <c r="L862">
        <v>0</v>
      </c>
      <c r="M862" s="441">
        <v>46009</v>
      </c>
      <c r="N862">
        <v>68.75</v>
      </c>
      <c r="O862">
        <v>72.900000000000006</v>
      </c>
      <c r="P862">
        <v>137.5</v>
      </c>
    </row>
    <row r="863" spans="1:16" x14ac:dyDescent="0.3">
      <c r="A863">
        <v>87049</v>
      </c>
      <c r="B863">
        <v>122</v>
      </c>
      <c r="C863" t="s">
        <v>552</v>
      </c>
      <c r="D863" s="441">
        <v>46143</v>
      </c>
      <c r="E863">
        <v>18145</v>
      </c>
      <c r="F863" t="s">
        <v>5796</v>
      </c>
      <c r="G863">
        <v>3472</v>
      </c>
      <c r="H863">
        <v>0.37</v>
      </c>
      <c r="I863" t="s">
        <v>5601</v>
      </c>
      <c r="J863" t="s">
        <v>4764</v>
      </c>
      <c r="K863" t="s">
        <v>464</v>
      </c>
      <c r="L863">
        <v>0</v>
      </c>
      <c r="N863">
        <v>0</v>
      </c>
      <c r="O863">
        <v>346.9</v>
      </c>
      <c r="P863">
        <v>137.46</v>
      </c>
    </row>
    <row r="864" spans="1:16" x14ac:dyDescent="0.3">
      <c r="A864">
        <v>87038</v>
      </c>
      <c r="B864">
        <v>122</v>
      </c>
      <c r="C864" t="s">
        <v>552</v>
      </c>
      <c r="D864" s="441">
        <v>46143</v>
      </c>
      <c r="E864">
        <v>19751</v>
      </c>
      <c r="F864" t="s">
        <v>5938</v>
      </c>
      <c r="G864">
        <v>2502</v>
      </c>
      <c r="H864">
        <v>13.2</v>
      </c>
      <c r="I864" t="s">
        <v>5598</v>
      </c>
      <c r="J864" t="s">
        <v>6085</v>
      </c>
      <c r="K864" t="s">
        <v>464</v>
      </c>
      <c r="L864">
        <v>10.26</v>
      </c>
      <c r="M864" s="441">
        <v>46142</v>
      </c>
      <c r="N864">
        <v>9.4</v>
      </c>
      <c r="O864">
        <v>10.19</v>
      </c>
      <c r="P864">
        <v>135.43</v>
      </c>
    </row>
    <row r="865" spans="1:16" x14ac:dyDescent="0.3">
      <c r="A865">
        <v>87050</v>
      </c>
      <c r="B865">
        <v>122</v>
      </c>
      <c r="C865" t="s">
        <v>552</v>
      </c>
      <c r="D865" s="441">
        <v>46143</v>
      </c>
      <c r="E865">
        <v>21030</v>
      </c>
      <c r="F865" t="s">
        <v>5620</v>
      </c>
      <c r="G865">
        <v>2001</v>
      </c>
      <c r="H865">
        <v>7</v>
      </c>
      <c r="I865" t="s">
        <v>5613</v>
      </c>
      <c r="J865" t="s">
        <v>6085</v>
      </c>
      <c r="K865" t="s">
        <v>464</v>
      </c>
      <c r="L865">
        <v>0</v>
      </c>
      <c r="M865" s="441">
        <v>46028</v>
      </c>
      <c r="N865">
        <v>19.2</v>
      </c>
      <c r="O865">
        <v>19.899999999999999</v>
      </c>
      <c r="P865">
        <v>134.4</v>
      </c>
    </row>
    <row r="866" spans="1:16" x14ac:dyDescent="0.3">
      <c r="A866">
        <v>87191</v>
      </c>
      <c r="B866">
        <v>122</v>
      </c>
      <c r="C866" t="s">
        <v>552</v>
      </c>
      <c r="D866" s="441">
        <v>46143</v>
      </c>
      <c r="E866">
        <v>18367</v>
      </c>
      <c r="F866" t="s">
        <v>5875</v>
      </c>
      <c r="G866">
        <v>3271</v>
      </c>
      <c r="H866">
        <v>0.57999999999999996</v>
      </c>
      <c r="I866" t="s">
        <v>5613</v>
      </c>
      <c r="J866" t="s">
        <v>4764</v>
      </c>
      <c r="K866" t="s">
        <v>464</v>
      </c>
      <c r="L866">
        <v>0</v>
      </c>
      <c r="N866">
        <v>0</v>
      </c>
      <c r="O866">
        <v>230</v>
      </c>
      <c r="P866">
        <v>133.4</v>
      </c>
    </row>
    <row r="867" spans="1:16" x14ac:dyDescent="0.3">
      <c r="A867">
        <v>87052</v>
      </c>
      <c r="B867">
        <v>122</v>
      </c>
      <c r="C867" t="s">
        <v>552</v>
      </c>
      <c r="D867" s="441">
        <v>46143</v>
      </c>
      <c r="E867">
        <v>20358</v>
      </c>
      <c r="F867" t="s">
        <v>5648</v>
      </c>
      <c r="G867">
        <v>2200</v>
      </c>
      <c r="H867">
        <v>9</v>
      </c>
      <c r="I867" t="s">
        <v>5605</v>
      </c>
      <c r="J867" t="s">
        <v>6085</v>
      </c>
      <c r="K867" t="s">
        <v>464</v>
      </c>
      <c r="L867">
        <v>14.25</v>
      </c>
      <c r="M867" s="441">
        <v>46132</v>
      </c>
      <c r="N867">
        <v>14.25</v>
      </c>
      <c r="O867">
        <v>14.25</v>
      </c>
      <c r="P867">
        <v>128.25</v>
      </c>
    </row>
    <row r="868" spans="1:16" x14ac:dyDescent="0.3">
      <c r="A868">
        <v>87066</v>
      </c>
      <c r="B868">
        <v>122</v>
      </c>
      <c r="C868" t="s">
        <v>552</v>
      </c>
      <c r="D868" s="441">
        <v>46143</v>
      </c>
      <c r="E868">
        <v>20227</v>
      </c>
      <c r="F868" t="s">
        <v>5650</v>
      </c>
      <c r="G868">
        <v>2248</v>
      </c>
      <c r="H868">
        <v>10</v>
      </c>
      <c r="I868" t="s">
        <v>5605</v>
      </c>
      <c r="J868" t="s">
        <v>6085</v>
      </c>
      <c r="K868" t="s">
        <v>464</v>
      </c>
      <c r="L868">
        <v>12.7</v>
      </c>
      <c r="M868" s="441">
        <v>46141</v>
      </c>
      <c r="N868">
        <v>12.7</v>
      </c>
      <c r="O868">
        <v>12.7</v>
      </c>
      <c r="P868">
        <v>127</v>
      </c>
    </row>
    <row r="869" spans="1:16" x14ac:dyDescent="0.3">
      <c r="A869">
        <v>87154</v>
      </c>
      <c r="B869">
        <v>122</v>
      </c>
      <c r="C869" t="s">
        <v>552</v>
      </c>
      <c r="D869" s="441">
        <v>46143</v>
      </c>
      <c r="E869">
        <v>26596</v>
      </c>
      <c r="F869" t="s">
        <v>5891</v>
      </c>
      <c r="G869">
        <v>6808</v>
      </c>
      <c r="H869">
        <v>1.26</v>
      </c>
      <c r="I869" t="s">
        <v>5598</v>
      </c>
      <c r="J869" t="s">
        <v>6085</v>
      </c>
      <c r="K869" t="s">
        <v>464</v>
      </c>
      <c r="L869">
        <v>100.2</v>
      </c>
      <c r="M869" s="441">
        <v>46125</v>
      </c>
      <c r="N869">
        <v>100.2</v>
      </c>
      <c r="O869">
        <v>100.2</v>
      </c>
      <c r="P869">
        <v>126.25</v>
      </c>
    </row>
    <row r="870" spans="1:16" x14ac:dyDescent="0.3">
      <c r="A870">
        <v>87054</v>
      </c>
      <c r="B870">
        <v>122</v>
      </c>
      <c r="C870" t="s">
        <v>552</v>
      </c>
      <c r="D870" s="441">
        <v>46143</v>
      </c>
      <c r="E870">
        <v>20034</v>
      </c>
      <c r="F870" t="s">
        <v>5846</v>
      </c>
      <c r="G870">
        <v>2333</v>
      </c>
      <c r="H870">
        <v>2</v>
      </c>
      <c r="I870" t="s">
        <v>5598</v>
      </c>
      <c r="J870" t="s">
        <v>6085</v>
      </c>
      <c r="K870" t="s">
        <v>464</v>
      </c>
      <c r="L870">
        <v>0</v>
      </c>
      <c r="M870" s="441">
        <v>45764</v>
      </c>
      <c r="N870">
        <v>63.06</v>
      </c>
      <c r="O870">
        <v>61.6</v>
      </c>
      <c r="P870">
        <v>126.12</v>
      </c>
    </row>
    <row r="871" spans="1:16" x14ac:dyDescent="0.3">
      <c r="A871">
        <v>87055</v>
      </c>
      <c r="B871">
        <v>122</v>
      </c>
      <c r="C871" t="s">
        <v>552</v>
      </c>
      <c r="D871" s="441">
        <v>46143</v>
      </c>
      <c r="E871">
        <v>20054</v>
      </c>
      <c r="F871" t="s">
        <v>5633</v>
      </c>
      <c r="G871">
        <v>2325</v>
      </c>
      <c r="H871">
        <v>11</v>
      </c>
      <c r="I871" t="s">
        <v>5613</v>
      </c>
      <c r="J871" t="s">
        <v>6085</v>
      </c>
      <c r="K871" t="s">
        <v>464</v>
      </c>
      <c r="L871">
        <v>11.45</v>
      </c>
      <c r="M871" s="441">
        <v>46121</v>
      </c>
      <c r="N871">
        <v>11.45</v>
      </c>
      <c r="O871">
        <v>22.9</v>
      </c>
      <c r="P871">
        <v>125.95</v>
      </c>
    </row>
    <row r="872" spans="1:16" x14ac:dyDescent="0.3">
      <c r="A872">
        <v>87057</v>
      </c>
      <c r="B872">
        <v>122</v>
      </c>
      <c r="C872" t="s">
        <v>552</v>
      </c>
      <c r="D872" s="441">
        <v>46143</v>
      </c>
      <c r="E872">
        <v>26425</v>
      </c>
      <c r="F872" t="s">
        <v>5949</v>
      </c>
      <c r="G872">
        <v>6726</v>
      </c>
      <c r="H872">
        <v>4</v>
      </c>
      <c r="I872" t="s">
        <v>5598</v>
      </c>
      <c r="J872" t="s">
        <v>6085</v>
      </c>
      <c r="K872" t="s">
        <v>464</v>
      </c>
      <c r="L872">
        <v>30</v>
      </c>
      <c r="M872" s="441">
        <v>46142</v>
      </c>
      <c r="N872">
        <v>30</v>
      </c>
      <c r="O872">
        <v>30</v>
      </c>
      <c r="P872">
        <v>120</v>
      </c>
    </row>
    <row r="873" spans="1:16" x14ac:dyDescent="0.3">
      <c r="A873">
        <v>87193</v>
      </c>
      <c r="B873">
        <v>122</v>
      </c>
      <c r="C873" t="s">
        <v>552</v>
      </c>
      <c r="D873" s="441">
        <v>46143</v>
      </c>
      <c r="E873">
        <v>18351</v>
      </c>
      <c r="F873" t="s">
        <v>5749</v>
      </c>
      <c r="G873">
        <v>3284</v>
      </c>
      <c r="H873">
        <v>1</v>
      </c>
      <c r="I873" t="s">
        <v>5613</v>
      </c>
      <c r="J873" t="s">
        <v>4764</v>
      </c>
      <c r="K873" t="s">
        <v>464</v>
      </c>
      <c r="L873">
        <v>0</v>
      </c>
      <c r="N873">
        <v>0</v>
      </c>
      <c r="O873">
        <v>0</v>
      </c>
      <c r="P873">
        <v>120</v>
      </c>
    </row>
    <row r="874" spans="1:16" x14ac:dyDescent="0.3">
      <c r="A874">
        <v>87051</v>
      </c>
      <c r="B874">
        <v>122</v>
      </c>
      <c r="C874" t="s">
        <v>552</v>
      </c>
      <c r="D874" s="441">
        <v>46143</v>
      </c>
      <c r="E874">
        <v>23992</v>
      </c>
      <c r="F874" t="s">
        <v>5603</v>
      </c>
      <c r="G874">
        <v>2216</v>
      </c>
      <c r="H874">
        <v>2</v>
      </c>
      <c r="I874" t="s">
        <v>5598</v>
      </c>
      <c r="J874" t="s">
        <v>6085</v>
      </c>
      <c r="K874" t="s">
        <v>464</v>
      </c>
      <c r="L874">
        <v>59.78</v>
      </c>
      <c r="M874" s="441">
        <v>46136</v>
      </c>
      <c r="N874">
        <v>59.78</v>
      </c>
      <c r="O874">
        <v>68.11</v>
      </c>
      <c r="P874">
        <v>119.56</v>
      </c>
    </row>
    <row r="875" spans="1:16" x14ac:dyDescent="0.3">
      <c r="A875">
        <v>87056</v>
      </c>
      <c r="B875">
        <v>122</v>
      </c>
      <c r="C875" t="s">
        <v>552</v>
      </c>
      <c r="D875" s="441">
        <v>46143</v>
      </c>
      <c r="E875">
        <v>25416</v>
      </c>
      <c r="F875" t="s">
        <v>5905</v>
      </c>
      <c r="G875">
        <v>6098</v>
      </c>
      <c r="H875">
        <v>8</v>
      </c>
      <c r="I875" t="s">
        <v>5613</v>
      </c>
      <c r="J875" t="s">
        <v>6085</v>
      </c>
      <c r="K875" t="s">
        <v>464</v>
      </c>
      <c r="L875">
        <v>0</v>
      </c>
      <c r="M875" s="441">
        <v>46085</v>
      </c>
      <c r="N875">
        <v>14.9</v>
      </c>
      <c r="O875">
        <v>14.9</v>
      </c>
      <c r="P875">
        <v>119.2</v>
      </c>
    </row>
    <row r="876" spans="1:16" x14ac:dyDescent="0.3">
      <c r="A876">
        <v>87068</v>
      </c>
      <c r="B876">
        <v>122</v>
      </c>
      <c r="C876" t="s">
        <v>552</v>
      </c>
      <c r="D876" s="441">
        <v>46143</v>
      </c>
      <c r="E876">
        <v>25478</v>
      </c>
      <c r="F876" t="s">
        <v>5656</v>
      </c>
      <c r="G876">
        <v>6129</v>
      </c>
      <c r="H876">
        <v>12</v>
      </c>
      <c r="I876" t="s">
        <v>5613</v>
      </c>
      <c r="J876" t="s">
        <v>6085</v>
      </c>
      <c r="K876" t="s">
        <v>464</v>
      </c>
      <c r="L876">
        <v>9.75</v>
      </c>
      <c r="M876" s="441">
        <v>46126</v>
      </c>
      <c r="N876">
        <v>9.75</v>
      </c>
      <c r="O876">
        <v>9.75</v>
      </c>
      <c r="P876">
        <v>117</v>
      </c>
    </row>
    <row r="877" spans="1:16" x14ac:dyDescent="0.3">
      <c r="A877">
        <v>87059</v>
      </c>
      <c r="B877">
        <v>122</v>
      </c>
      <c r="C877" t="s">
        <v>552</v>
      </c>
      <c r="D877" s="441">
        <v>46143</v>
      </c>
      <c r="E877">
        <v>18234</v>
      </c>
      <c r="F877" t="s">
        <v>5775</v>
      </c>
      <c r="G877">
        <v>3394</v>
      </c>
      <c r="H877">
        <v>0.66</v>
      </c>
      <c r="I877" t="s">
        <v>5613</v>
      </c>
      <c r="J877" t="s">
        <v>4764</v>
      </c>
      <c r="K877" t="s">
        <v>464</v>
      </c>
      <c r="L877">
        <v>0</v>
      </c>
      <c r="M877" s="441">
        <v>45545</v>
      </c>
      <c r="N877">
        <v>174.8</v>
      </c>
      <c r="O877">
        <v>174.8</v>
      </c>
      <c r="P877">
        <v>115.37</v>
      </c>
    </row>
    <row r="878" spans="1:16" x14ac:dyDescent="0.3">
      <c r="A878">
        <v>87053</v>
      </c>
      <c r="B878">
        <v>122</v>
      </c>
      <c r="C878" t="s">
        <v>552</v>
      </c>
      <c r="D878" s="441">
        <v>46143</v>
      </c>
      <c r="E878">
        <v>20242</v>
      </c>
      <c r="F878" t="s">
        <v>5649</v>
      </c>
      <c r="G878">
        <v>2242</v>
      </c>
      <c r="H878">
        <v>9</v>
      </c>
      <c r="I878" t="s">
        <v>5605</v>
      </c>
      <c r="J878" t="s">
        <v>6085</v>
      </c>
      <c r="K878" t="s">
        <v>464</v>
      </c>
      <c r="L878">
        <v>12.63</v>
      </c>
      <c r="M878" s="441">
        <v>46140</v>
      </c>
      <c r="N878">
        <v>9.61</v>
      </c>
      <c r="O878">
        <v>18.239999999999998</v>
      </c>
      <c r="P878">
        <v>113.67</v>
      </c>
    </row>
    <row r="879" spans="1:16" x14ac:dyDescent="0.3">
      <c r="A879">
        <v>87060</v>
      </c>
      <c r="B879">
        <v>122</v>
      </c>
      <c r="C879" t="s">
        <v>552</v>
      </c>
      <c r="D879" s="441">
        <v>46143</v>
      </c>
      <c r="E879">
        <v>18364</v>
      </c>
      <c r="F879" t="s">
        <v>5743</v>
      </c>
      <c r="G879">
        <v>3274</v>
      </c>
      <c r="H879">
        <v>1</v>
      </c>
      <c r="I879" t="s">
        <v>5613</v>
      </c>
      <c r="J879" t="s">
        <v>4764</v>
      </c>
      <c r="K879" t="s">
        <v>464</v>
      </c>
      <c r="L879">
        <v>0</v>
      </c>
      <c r="N879">
        <v>0</v>
      </c>
      <c r="O879">
        <v>0</v>
      </c>
      <c r="P879">
        <v>112.33</v>
      </c>
    </row>
    <row r="880" spans="1:16" x14ac:dyDescent="0.3">
      <c r="A880">
        <v>87058</v>
      </c>
      <c r="B880">
        <v>122</v>
      </c>
      <c r="C880" t="s">
        <v>552</v>
      </c>
      <c r="D880" s="441">
        <v>46143</v>
      </c>
      <c r="E880">
        <v>25075</v>
      </c>
      <c r="F880" t="s">
        <v>5661</v>
      </c>
      <c r="G880">
        <v>5883</v>
      </c>
      <c r="H880">
        <v>7</v>
      </c>
      <c r="I880" t="s">
        <v>5605</v>
      </c>
      <c r="J880" t="s">
        <v>6085</v>
      </c>
      <c r="K880" t="s">
        <v>464</v>
      </c>
      <c r="L880">
        <v>16</v>
      </c>
      <c r="M880" s="441">
        <v>46134</v>
      </c>
      <c r="N880">
        <v>16</v>
      </c>
      <c r="O880">
        <v>16</v>
      </c>
      <c r="P880">
        <v>112</v>
      </c>
    </row>
    <row r="881" spans="1:16" x14ac:dyDescent="0.3">
      <c r="A881">
        <v>87168</v>
      </c>
      <c r="B881">
        <v>122</v>
      </c>
      <c r="C881" t="s">
        <v>552</v>
      </c>
      <c r="D881" s="441">
        <v>46143</v>
      </c>
      <c r="E881">
        <v>26713</v>
      </c>
      <c r="F881" t="s">
        <v>5903</v>
      </c>
      <c r="G881">
        <v>6867</v>
      </c>
      <c r="H881">
        <v>2</v>
      </c>
      <c r="I881" t="s">
        <v>5598</v>
      </c>
      <c r="J881" t="s">
        <v>6085</v>
      </c>
      <c r="K881" t="s">
        <v>464</v>
      </c>
      <c r="L881">
        <v>55</v>
      </c>
      <c r="M881" s="441">
        <v>46122</v>
      </c>
      <c r="N881">
        <v>55</v>
      </c>
      <c r="O881">
        <v>55</v>
      </c>
      <c r="P881">
        <v>110</v>
      </c>
    </row>
    <row r="882" spans="1:16" x14ac:dyDescent="0.3">
      <c r="A882">
        <v>87140</v>
      </c>
      <c r="B882">
        <v>122</v>
      </c>
      <c r="C882" t="s">
        <v>552</v>
      </c>
      <c r="D882" s="441">
        <v>46143</v>
      </c>
      <c r="E882">
        <v>24331</v>
      </c>
      <c r="F882" t="s">
        <v>5975</v>
      </c>
      <c r="G882">
        <v>2146</v>
      </c>
      <c r="H882">
        <v>5</v>
      </c>
      <c r="I882" t="s">
        <v>5598</v>
      </c>
      <c r="J882" t="s">
        <v>6085</v>
      </c>
      <c r="K882" t="s">
        <v>464</v>
      </c>
      <c r="L882">
        <v>21.4</v>
      </c>
      <c r="M882" s="441">
        <v>46122</v>
      </c>
      <c r="N882">
        <v>20.89</v>
      </c>
      <c r="O882">
        <v>22.41</v>
      </c>
      <c r="P882">
        <v>107</v>
      </c>
    </row>
    <row r="883" spans="1:16" x14ac:dyDescent="0.3">
      <c r="A883">
        <v>87061</v>
      </c>
      <c r="B883">
        <v>122</v>
      </c>
      <c r="C883" t="s">
        <v>552</v>
      </c>
      <c r="D883" s="441">
        <v>46143</v>
      </c>
      <c r="E883">
        <v>20892</v>
      </c>
      <c r="F883" t="s">
        <v>5653</v>
      </c>
      <c r="G883">
        <v>2039</v>
      </c>
      <c r="H883">
        <v>8</v>
      </c>
      <c r="I883" t="s">
        <v>5613</v>
      </c>
      <c r="J883" t="s">
        <v>6085</v>
      </c>
      <c r="K883" t="s">
        <v>464</v>
      </c>
      <c r="L883">
        <v>0</v>
      </c>
      <c r="M883" s="441">
        <v>46097</v>
      </c>
      <c r="N883">
        <v>13.3</v>
      </c>
      <c r="O883">
        <v>13.3</v>
      </c>
      <c r="P883">
        <v>106.4</v>
      </c>
    </row>
    <row r="884" spans="1:16" x14ac:dyDescent="0.3">
      <c r="A884">
        <v>87186</v>
      </c>
      <c r="B884">
        <v>122</v>
      </c>
      <c r="C884" t="s">
        <v>552</v>
      </c>
      <c r="D884" s="441">
        <v>46143</v>
      </c>
      <c r="E884">
        <v>18391</v>
      </c>
      <c r="F884" t="s">
        <v>5873</v>
      </c>
      <c r="G884">
        <v>3249</v>
      </c>
      <c r="H884">
        <v>2.12</v>
      </c>
      <c r="I884" t="s">
        <v>5613</v>
      </c>
      <c r="J884" t="s">
        <v>4764</v>
      </c>
      <c r="K884" t="s">
        <v>464</v>
      </c>
      <c r="L884">
        <v>0</v>
      </c>
      <c r="N884">
        <v>0</v>
      </c>
      <c r="O884">
        <v>0</v>
      </c>
      <c r="P884">
        <v>106</v>
      </c>
    </row>
    <row r="885" spans="1:16" x14ac:dyDescent="0.3">
      <c r="A885">
        <v>87065</v>
      </c>
      <c r="B885">
        <v>122</v>
      </c>
      <c r="C885" t="s">
        <v>552</v>
      </c>
      <c r="D885" s="441">
        <v>46143</v>
      </c>
      <c r="E885">
        <v>20022</v>
      </c>
      <c r="F885" t="s">
        <v>5651</v>
      </c>
      <c r="G885">
        <v>2340</v>
      </c>
      <c r="H885">
        <v>10</v>
      </c>
      <c r="I885" t="s">
        <v>5613</v>
      </c>
      <c r="J885" t="s">
        <v>6085</v>
      </c>
      <c r="K885" t="s">
        <v>464</v>
      </c>
      <c r="L885">
        <v>10.5</v>
      </c>
      <c r="M885" s="441">
        <v>46140</v>
      </c>
      <c r="N885">
        <v>10.5</v>
      </c>
      <c r="O885">
        <v>10.5</v>
      </c>
      <c r="P885">
        <v>105</v>
      </c>
    </row>
    <row r="886" spans="1:16" x14ac:dyDescent="0.3">
      <c r="A886">
        <v>87062</v>
      </c>
      <c r="B886">
        <v>122</v>
      </c>
      <c r="C886" t="s">
        <v>552</v>
      </c>
      <c r="D886" s="441">
        <v>46143</v>
      </c>
      <c r="E886">
        <v>18510</v>
      </c>
      <c r="F886" t="s">
        <v>5762</v>
      </c>
      <c r="G886">
        <v>3150</v>
      </c>
      <c r="H886">
        <v>1</v>
      </c>
      <c r="I886" t="s">
        <v>5613</v>
      </c>
      <c r="J886" t="s">
        <v>4764</v>
      </c>
      <c r="K886" t="s">
        <v>464</v>
      </c>
      <c r="L886">
        <v>0</v>
      </c>
      <c r="M886" s="441">
        <v>45820</v>
      </c>
      <c r="N886">
        <v>104.5</v>
      </c>
      <c r="O886">
        <v>118.3</v>
      </c>
      <c r="P886">
        <v>104.5</v>
      </c>
    </row>
    <row r="887" spans="1:16" x14ac:dyDescent="0.3">
      <c r="A887">
        <v>87063</v>
      </c>
      <c r="B887">
        <v>122</v>
      </c>
      <c r="C887" t="s">
        <v>552</v>
      </c>
      <c r="D887" s="441">
        <v>46143</v>
      </c>
      <c r="E887">
        <v>18209</v>
      </c>
      <c r="F887" t="s">
        <v>5783</v>
      </c>
      <c r="G887">
        <v>3417</v>
      </c>
      <c r="H887">
        <v>2</v>
      </c>
      <c r="I887" t="s">
        <v>5601</v>
      </c>
      <c r="J887" t="s">
        <v>4764</v>
      </c>
      <c r="K887" t="s">
        <v>464</v>
      </c>
      <c r="L887">
        <v>0</v>
      </c>
      <c r="N887">
        <v>0</v>
      </c>
      <c r="O887">
        <v>0</v>
      </c>
      <c r="P887">
        <v>103.8</v>
      </c>
    </row>
    <row r="888" spans="1:16" x14ac:dyDescent="0.3">
      <c r="A888">
        <v>87064</v>
      </c>
      <c r="B888">
        <v>122</v>
      </c>
      <c r="C888" t="s">
        <v>552</v>
      </c>
      <c r="D888" s="441">
        <v>46143</v>
      </c>
      <c r="E888">
        <v>18264</v>
      </c>
      <c r="F888" t="s">
        <v>5768</v>
      </c>
      <c r="G888">
        <v>3366</v>
      </c>
      <c r="H888">
        <v>0.22</v>
      </c>
      <c r="I888" t="s">
        <v>5613</v>
      </c>
      <c r="J888" t="s">
        <v>4764</v>
      </c>
      <c r="K888" t="s">
        <v>464</v>
      </c>
      <c r="L888">
        <v>0</v>
      </c>
      <c r="N888">
        <v>0</v>
      </c>
      <c r="O888">
        <v>0</v>
      </c>
      <c r="P888">
        <v>103.54</v>
      </c>
    </row>
    <row r="889" spans="1:16" x14ac:dyDescent="0.3">
      <c r="A889">
        <v>87067</v>
      </c>
      <c r="B889">
        <v>122</v>
      </c>
      <c r="C889" t="s">
        <v>552</v>
      </c>
      <c r="D889" s="441">
        <v>46143</v>
      </c>
      <c r="E889">
        <v>20429</v>
      </c>
      <c r="F889" t="s">
        <v>5840</v>
      </c>
      <c r="G889">
        <v>2184</v>
      </c>
      <c r="H889">
        <v>5</v>
      </c>
      <c r="I889" t="s">
        <v>5613</v>
      </c>
      <c r="J889" t="s">
        <v>6085</v>
      </c>
      <c r="K889" t="s">
        <v>464</v>
      </c>
      <c r="L889">
        <v>0</v>
      </c>
      <c r="M889" s="441">
        <v>46111</v>
      </c>
      <c r="N889">
        <v>20.2</v>
      </c>
      <c r="O889">
        <v>20.8</v>
      </c>
      <c r="P889">
        <v>101</v>
      </c>
    </row>
    <row r="890" spans="1:16" x14ac:dyDescent="0.3">
      <c r="A890">
        <v>87162</v>
      </c>
      <c r="B890">
        <v>122</v>
      </c>
      <c r="C890" t="s">
        <v>552</v>
      </c>
      <c r="D890" s="441">
        <v>46143</v>
      </c>
      <c r="E890">
        <v>18249</v>
      </c>
      <c r="F890" t="s">
        <v>5907</v>
      </c>
      <c r="G890">
        <v>3381</v>
      </c>
      <c r="H890">
        <v>2</v>
      </c>
      <c r="I890" t="s">
        <v>5613</v>
      </c>
      <c r="J890" t="s">
        <v>4764</v>
      </c>
      <c r="K890" t="s">
        <v>464</v>
      </c>
      <c r="L890">
        <v>0</v>
      </c>
      <c r="N890">
        <v>0</v>
      </c>
      <c r="O890">
        <v>0</v>
      </c>
      <c r="P890">
        <v>100</v>
      </c>
    </row>
    <row r="891" spans="1:16" x14ac:dyDescent="0.3">
      <c r="A891">
        <v>87177</v>
      </c>
      <c r="B891">
        <v>122</v>
      </c>
      <c r="C891" t="s">
        <v>552</v>
      </c>
      <c r="D891" s="441">
        <v>46143</v>
      </c>
      <c r="E891">
        <v>25885</v>
      </c>
      <c r="F891" t="s">
        <v>6026</v>
      </c>
      <c r="G891">
        <v>6422</v>
      </c>
      <c r="H891">
        <v>12</v>
      </c>
      <c r="I891" t="s">
        <v>5625</v>
      </c>
      <c r="J891" t="s">
        <v>6085</v>
      </c>
      <c r="K891" t="s">
        <v>464</v>
      </c>
      <c r="L891">
        <v>0</v>
      </c>
      <c r="N891">
        <v>0</v>
      </c>
      <c r="O891">
        <v>8.1999999999999993</v>
      </c>
      <c r="P891">
        <v>98.4</v>
      </c>
    </row>
    <row r="892" spans="1:16" x14ac:dyDescent="0.3">
      <c r="A892">
        <v>87195</v>
      </c>
      <c r="B892">
        <v>122</v>
      </c>
      <c r="C892" t="s">
        <v>552</v>
      </c>
      <c r="D892" s="441">
        <v>46143</v>
      </c>
      <c r="E892">
        <v>18552</v>
      </c>
      <c r="F892" t="s">
        <v>5723</v>
      </c>
      <c r="G892">
        <v>3128</v>
      </c>
      <c r="H892">
        <v>2.64</v>
      </c>
      <c r="I892" t="s">
        <v>5601</v>
      </c>
      <c r="J892" t="s">
        <v>4764</v>
      </c>
      <c r="K892" t="s">
        <v>464</v>
      </c>
      <c r="L892">
        <v>33.6</v>
      </c>
      <c r="M892" s="441">
        <v>46127</v>
      </c>
      <c r="N892">
        <v>33.6</v>
      </c>
      <c r="O892">
        <v>33.6</v>
      </c>
      <c r="P892">
        <v>88.7</v>
      </c>
    </row>
    <row r="893" spans="1:16" x14ac:dyDescent="0.3">
      <c r="A893">
        <v>87070</v>
      </c>
      <c r="B893">
        <v>122</v>
      </c>
      <c r="C893" t="s">
        <v>552</v>
      </c>
      <c r="D893" s="441">
        <v>46143</v>
      </c>
      <c r="E893">
        <v>25868</v>
      </c>
      <c r="F893" t="s">
        <v>5890</v>
      </c>
      <c r="G893">
        <v>6405</v>
      </c>
      <c r="H893">
        <v>0.9</v>
      </c>
      <c r="I893" t="s">
        <v>5598</v>
      </c>
      <c r="J893" t="s">
        <v>6085</v>
      </c>
      <c r="K893" t="s">
        <v>464</v>
      </c>
      <c r="L893">
        <v>98.4</v>
      </c>
      <c r="M893" s="441">
        <v>46125</v>
      </c>
      <c r="N893">
        <v>98.4</v>
      </c>
      <c r="O893">
        <v>98.4</v>
      </c>
      <c r="P893">
        <v>88.56</v>
      </c>
    </row>
    <row r="894" spans="1:16" x14ac:dyDescent="0.3">
      <c r="A894">
        <v>87069</v>
      </c>
      <c r="B894">
        <v>122</v>
      </c>
      <c r="C894" t="s">
        <v>552</v>
      </c>
      <c r="D894" s="441">
        <v>46143</v>
      </c>
      <c r="E894">
        <v>20202</v>
      </c>
      <c r="F894" t="s">
        <v>5852</v>
      </c>
      <c r="G894">
        <v>2255</v>
      </c>
      <c r="H894">
        <v>12</v>
      </c>
      <c r="I894" t="s">
        <v>5613</v>
      </c>
      <c r="J894" t="s">
        <v>6085</v>
      </c>
      <c r="K894" t="s">
        <v>464</v>
      </c>
      <c r="L894">
        <v>7.2</v>
      </c>
      <c r="M894" s="441">
        <v>46134</v>
      </c>
      <c r="N894">
        <v>7.2</v>
      </c>
      <c r="O894">
        <v>7.2</v>
      </c>
      <c r="P894">
        <v>86.4</v>
      </c>
    </row>
    <row r="895" spans="1:16" x14ac:dyDescent="0.3">
      <c r="A895">
        <v>87071</v>
      </c>
      <c r="B895">
        <v>122</v>
      </c>
      <c r="C895" t="s">
        <v>552</v>
      </c>
      <c r="D895" s="441">
        <v>46143</v>
      </c>
      <c r="E895">
        <v>23390</v>
      </c>
      <c r="F895" t="s">
        <v>5922</v>
      </c>
      <c r="G895">
        <v>2474</v>
      </c>
      <c r="H895">
        <v>9.5399999999999991</v>
      </c>
      <c r="I895" t="s">
        <v>5598</v>
      </c>
      <c r="J895" t="s">
        <v>6085</v>
      </c>
      <c r="K895" t="s">
        <v>464</v>
      </c>
      <c r="L895">
        <v>8.6</v>
      </c>
      <c r="M895" s="441">
        <v>46142</v>
      </c>
      <c r="N895">
        <v>8</v>
      </c>
      <c r="O895">
        <v>8.02</v>
      </c>
      <c r="P895">
        <v>82.04</v>
      </c>
    </row>
    <row r="896" spans="1:16" x14ac:dyDescent="0.3">
      <c r="A896">
        <v>87075</v>
      </c>
      <c r="B896">
        <v>122</v>
      </c>
      <c r="C896" t="s">
        <v>552</v>
      </c>
      <c r="D896" s="441">
        <v>46143</v>
      </c>
      <c r="E896">
        <v>20961</v>
      </c>
      <c r="F896" t="s">
        <v>5687</v>
      </c>
      <c r="G896">
        <v>2015</v>
      </c>
      <c r="H896">
        <v>9</v>
      </c>
      <c r="I896" t="s">
        <v>5613</v>
      </c>
      <c r="J896" t="s">
        <v>6085</v>
      </c>
      <c r="K896" t="s">
        <v>464</v>
      </c>
      <c r="L896">
        <v>8.9</v>
      </c>
      <c r="M896" s="441">
        <v>46126</v>
      </c>
      <c r="N896">
        <v>8.9</v>
      </c>
      <c r="O896">
        <v>8.9</v>
      </c>
      <c r="P896">
        <v>80.099999999999994</v>
      </c>
    </row>
    <row r="897" spans="1:16" x14ac:dyDescent="0.3">
      <c r="A897">
        <v>87072</v>
      </c>
      <c r="B897">
        <v>122</v>
      </c>
      <c r="C897" t="s">
        <v>552</v>
      </c>
      <c r="D897" s="441">
        <v>46143</v>
      </c>
      <c r="E897">
        <v>17716</v>
      </c>
      <c r="F897" t="s">
        <v>5830</v>
      </c>
      <c r="G897">
        <v>3822</v>
      </c>
      <c r="H897">
        <v>3</v>
      </c>
      <c r="I897" t="s">
        <v>5601</v>
      </c>
      <c r="J897" t="s">
        <v>4764</v>
      </c>
      <c r="K897" t="s">
        <v>464</v>
      </c>
      <c r="L897">
        <v>26.5</v>
      </c>
      <c r="M897" s="441">
        <v>46119</v>
      </c>
      <c r="N897">
        <v>26.5</v>
      </c>
      <c r="O897">
        <v>26.5</v>
      </c>
      <c r="P897">
        <v>79.5</v>
      </c>
    </row>
    <row r="898" spans="1:16" x14ac:dyDescent="0.3">
      <c r="A898">
        <v>87074</v>
      </c>
      <c r="B898">
        <v>122</v>
      </c>
      <c r="C898" t="s">
        <v>552</v>
      </c>
      <c r="D898" s="441">
        <v>46143</v>
      </c>
      <c r="E898">
        <v>20327</v>
      </c>
      <c r="F898" t="s">
        <v>5888</v>
      </c>
      <c r="G898">
        <v>2211</v>
      </c>
      <c r="H898">
        <v>11</v>
      </c>
      <c r="I898" t="s">
        <v>5605</v>
      </c>
      <c r="J898" t="s">
        <v>6085</v>
      </c>
      <c r="K898" t="s">
        <v>464</v>
      </c>
      <c r="L898">
        <v>0</v>
      </c>
      <c r="M898" s="441">
        <v>46084</v>
      </c>
      <c r="N898">
        <v>7.2</v>
      </c>
      <c r="O898">
        <v>7.2</v>
      </c>
      <c r="P898">
        <v>79.2</v>
      </c>
    </row>
    <row r="899" spans="1:16" x14ac:dyDescent="0.3">
      <c r="A899">
        <v>87076</v>
      </c>
      <c r="B899">
        <v>122</v>
      </c>
      <c r="C899" t="s">
        <v>552</v>
      </c>
      <c r="D899" s="441">
        <v>46143</v>
      </c>
      <c r="E899">
        <v>19923</v>
      </c>
      <c r="F899" t="s">
        <v>5678</v>
      </c>
      <c r="G899">
        <v>2375</v>
      </c>
      <c r="H899">
        <v>2</v>
      </c>
      <c r="I899" t="s">
        <v>5605</v>
      </c>
      <c r="J899" t="s">
        <v>6085</v>
      </c>
      <c r="K899" t="s">
        <v>464</v>
      </c>
      <c r="L899">
        <v>0</v>
      </c>
      <c r="M899" s="441">
        <v>45764</v>
      </c>
      <c r="N899">
        <v>36.44</v>
      </c>
      <c r="O899">
        <v>36.9</v>
      </c>
      <c r="P899">
        <v>72.88</v>
      </c>
    </row>
    <row r="900" spans="1:16" x14ac:dyDescent="0.3">
      <c r="A900">
        <v>87078</v>
      </c>
      <c r="B900">
        <v>122</v>
      </c>
      <c r="C900" t="s">
        <v>552</v>
      </c>
      <c r="D900" s="441">
        <v>46143</v>
      </c>
      <c r="E900">
        <v>18121</v>
      </c>
      <c r="F900" t="s">
        <v>5801</v>
      </c>
      <c r="G900">
        <v>3493</v>
      </c>
      <c r="H900">
        <v>0.47</v>
      </c>
      <c r="I900" t="s">
        <v>5601</v>
      </c>
      <c r="J900" t="s">
        <v>4764</v>
      </c>
      <c r="K900" t="s">
        <v>464</v>
      </c>
      <c r="L900">
        <v>0</v>
      </c>
      <c r="M900" s="441">
        <v>45811</v>
      </c>
      <c r="N900">
        <v>149.51</v>
      </c>
      <c r="O900">
        <v>143.91</v>
      </c>
      <c r="P900">
        <v>70.27</v>
      </c>
    </row>
    <row r="901" spans="1:16" x14ac:dyDescent="0.3">
      <c r="A901">
        <v>87079</v>
      </c>
      <c r="B901">
        <v>122</v>
      </c>
      <c r="C901" t="s">
        <v>552</v>
      </c>
      <c r="D901" s="441">
        <v>46143</v>
      </c>
      <c r="E901">
        <v>18176</v>
      </c>
      <c r="F901" t="s">
        <v>5791</v>
      </c>
      <c r="G901">
        <v>3446</v>
      </c>
      <c r="H901">
        <v>1</v>
      </c>
      <c r="I901" t="s">
        <v>5601</v>
      </c>
      <c r="J901" t="s">
        <v>4764</v>
      </c>
      <c r="K901" t="s">
        <v>464</v>
      </c>
      <c r="L901">
        <v>0</v>
      </c>
      <c r="N901">
        <v>0</v>
      </c>
      <c r="O901">
        <v>0</v>
      </c>
      <c r="P901">
        <v>69</v>
      </c>
    </row>
    <row r="902" spans="1:16" x14ac:dyDescent="0.3">
      <c r="A902">
        <v>87077</v>
      </c>
      <c r="B902">
        <v>122</v>
      </c>
      <c r="C902" t="s">
        <v>552</v>
      </c>
      <c r="D902" s="441">
        <v>46143</v>
      </c>
      <c r="E902">
        <v>20661</v>
      </c>
      <c r="F902" t="s">
        <v>5850</v>
      </c>
      <c r="G902">
        <v>2110</v>
      </c>
      <c r="H902">
        <v>8</v>
      </c>
      <c r="I902" t="s">
        <v>5613</v>
      </c>
      <c r="J902" t="s">
        <v>6085</v>
      </c>
      <c r="K902" t="s">
        <v>464</v>
      </c>
      <c r="L902">
        <v>0</v>
      </c>
      <c r="M902" s="441">
        <v>46106</v>
      </c>
      <c r="N902">
        <v>8.2899999999999991</v>
      </c>
      <c r="O902">
        <v>8.83</v>
      </c>
      <c r="P902">
        <v>66.319999999999993</v>
      </c>
    </row>
    <row r="903" spans="1:16" x14ac:dyDescent="0.3">
      <c r="A903">
        <v>87084</v>
      </c>
      <c r="B903">
        <v>122</v>
      </c>
      <c r="C903" t="s">
        <v>552</v>
      </c>
      <c r="D903" s="441">
        <v>46143</v>
      </c>
      <c r="E903">
        <v>19658</v>
      </c>
      <c r="F903" t="s">
        <v>5915</v>
      </c>
      <c r="G903">
        <v>2582</v>
      </c>
      <c r="H903">
        <v>18.34</v>
      </c>
      <c r="I903" t="s">
        <v>5598</v>
      </c>
      <c r="J903" t="s">
        <v>6085</v>
      </c>
      <c r="K903" t="s">
        <v>464</v>
      </c>
      <c r="L903">
        <v>3.5</v>
      </c>
      <c r="M903" s="441">
        <v>46135</v>
      </c>
      <c r="N903">
        <v>3.5</v>
      </c>
      <c r="O903">
        <v>3.8</v>
      </c>
      <c r="P903">
        <v>64.19</v>
      </c>
    </row>
    <row r="904" spans="1:16" x14ac:dyDescent="0.3">
      <c r="A904">
        <v>87204</v>
      </c>
      <c r="B904">
        <v>122</v>
      </c>
      <c r="C904" t="s">
        <v>552</v>
      </c>
      <c r="D904" s="441">
        <v>46143</v>
      </c>
      <c r="E904">
        <v>27716</v>
      </c>
      <c r="F904" t="s">
        <v>6009</v>
      </c>
      <c r="G904">
        <v>7683</v>
      </c>
      <c r="H904">
        <v>1</v>
      </c>
      <c r="I904" t="s">
        <v>5613</v>
      </c>
      <c r="J904" t="s">
        <v>4764</v>
      </c>
      <c r="K904" t="s">
        <v>464</v>
      </c>
      <c r="L904">
        <v>0</v>
      </c>
      <c r="M904" s="441">
        <v>46090</v>
      </c>
      <c r="N904">
        <v>60.45</v>
      </c>
      <c r="O904">
        <v>64.38</v>
      </c>
      <c r="P904">
        <v>60.45</v>
      </c>
    </row>
    <row r="905" spans="1:16" x14ac:dyDescent="0.3">
      <c r="A905">
        <v>87080</v>
      </c>
      <c r="B905">
        <v>122</v>
      </c>
      <c r="C905" t="s">
        <v>552</v>
      </c>
      <c r="D905" s="441">
        <v>46143</v>
      </c>
      <c r="E905">
        <v>18178</v>
      </c>
      <c r="F905" t="s">
        <v>5790</v>
      </c>
      <c r="G905">
        <v>3444</v>
      </c>
      <c r="H905">
        <v>1</v>
      </c>
      <c r="I905" t="s">
        <v>5601</v>
      </c>
      <c r="J905" t="s">
        <v>4764</v>
      </c>
      <c r="K905" t="s">
        <v>464</v>
      </c>
      <c r="L905">
        <v>0</v>
      </c>
      <c r="N905">
        <v>0</v>
      </c>
      <c r="O905">
        <v>59.9</v>
      </c>
      <c r="P905">
        <v>59.9</v>
      </c>
    </row>
    <row r="906" spans="1:16" x14ac:dyDescent="0.3">
      <c r="A906">
        <v>87081</v>
      </c>
      <c r="B906">
        <v>122</v>
      </c>
      <c r="C906" t="s">
        <v>552</v>
      </c>
      <c r="D906" s="441">
        <v>46143</v>
      </c>
      <c r="E906">
        <v>20385</v>
      </c>
      <c r="F906" t="s">
        <v>5645</v>
      </c>
      <c r="G906">
        <v>2195</v>
      </c>
      <c r="H906">
        <v>12</v>
      </c>
      <c r="I906" t="s">
        <v>5613</v>
      </c>
      <c r="J906" t="s">
        <v>6085</v>
      </c>
      <c r="K906" t="s">
        <v>464</v>
      </c>
      <c r="L906">
        <v>4.95</v>
      </c>
      <c r="M906" s="441">
        <v>46140</v>
      </c>
      <c r="N906">
        <v>4.95</v>
      </c>
      <c r="O906">
        <v>4.95</v>
      </c>
      <c r="P906">
        <v>59.4</v>
      </c>
    </row>
    <row r="907" spans="1:16" x14ac:dyDescent="0.3">
      <c r="A907">
        <v>87205</v>
      </c>
      <c r="B907">
        <v>122</v>
      </c>
      <c r="C907" t="s">
        <v>552</v>
      </c>
      <c r="D907" s="441">
        <v>46143</v>
      </c>
      <c r="E907">
        <v>27715</v>
      </c>
      <c r="F907" t="s">
        <v>6008</v>
      </c>
      <c r="G907">
        <v>7682</v>
      </c>
      <c r="H907">
        <v>0.95</v>
      </c>
      <c r="I907" t="s">
        <v>5613</v>
      </c>
      <c r="J907" t="s">
        <v>4764</v>
      </c>
      <c r="K907" t="s">
        <v>464</v>
      </c>
      <c r="L907">
        <v>0</v>
      </c>
      <c r="M907" s="441">
        <v>46090</v>
      </c>
      <c r="N907">
        <v>60.45</v>
      </c>
      <c r="O907">
        <v>0.01</v>
      </c>
      <c r="P907">
        <v>57.43</v>
      </c>
    </row>
    <row r="908" spans="1:16" x14ac:dyDescent="0.3">
      <c r="A908">
        <v>87107</v>
      </c>
      <c r="B908">
        <v>122</v>
      </c>
      <c r="C908" t="s">
        <v>552</v>
      </c>
      <c r="D908" s="441">
        <v>46143</v>
      </c>
      <c r="E908">
        <v>24509</v>
      </c>
      <c r="F908" t="s">
        <v>5928</v>
      </c>
      <c r="G908">
        <v>2607</v>
      </c>
      <c r="H908">
        <v>14.7</v>
      </c>
      <c r="I908" t="s">
        <v>5598</v>
      </c>
      <c r="J908" t="s">
        <v>6085</v>
      </c>
      <c r="K908" t="s">
        <v>464</v>
      </c>
      <c r="L908">
        <v>3.9</v>
      </c>
      <c r="M908" s="441">
        <v>46142</v>
      </c>
      <c r="N908">
        <v>4</v>
      </c>
      <c r="O908">
        <v>4.04</v>
      </c>
      <c r="P908">
        <v>57.33</v>
      </c>
    </row>
    <row r="909" spans="1:16" x14ac:dyDescent="0.3">
      <c r="A909">
        <v>87083</v>
      </c>
      <c r="B909">
        <v>122</v>
      </c>
      <c r="C909" t="s">
        <v>552</v>
      </c>
      <c r="D909" s="441">
        <v>46143</v>
      </c>
      <c r="E909">
        <v>18308</v>
      </c>
      <c r="F909" t="s">
        <v>5758</v>
      </c>
      <c r="G909">
        <v>3325</v>
      </c>
      <c r="H909">
        <v>1</v>
      </c>
      <c r="I909" t="s">
        <v>5613</v>
      </c>
      <c r="J909" t="s">
        <v>4764</v>
      </c>
      <c r="K909" t="s">
        <v>464</v>
      </c>
      <c r="L909">
        <v>0</v>
      </c>
      <c r="N909">
        <v>0</v>
      </c>
      <c r="O909">
        <v>0</v>
      </c>
      <c r="P909">
        <v>57</v>
      </c>
    </row>
    <row r="910" spans="1:16" x14ac:dyDescent="0.3">
      <c r="A910">
        <v>87188</v>
      </c>
      <c r="B910">
        <v>122</v>
      </c>
      <c r="C910" t="s">
        <v>552</v>
      </c>
      <c r="D910" s="441">
        <v>46143</v>
      </c>
      <c r="E910">
        <v>25643</v>
      </c>
      <c r="F910" t="s">
        <v>6031</v>
      </c>
      <c r="G910">
        <v>6207</v>
      </c>
      <c r="H910">
        <v>1</v>
      </c>
      <c r="I910" t="s">
        <v>5601</v>
      </c>
      <c r="J910" t="s">
        <v>4764</v>
      </c>
      <c r="K910" t="s">
        <v>464</v>
      </c>
      <c r="L910">
        <v>0</v>
      </c>
      <c r="N910">
        <v>0</v>
      </c>
      <c r="O910">
        <v>0</v>
      </c>
      <c r="P910">
        <v>55</v>
      </c>
    </row>
    <row r="911" spans="1:16" x14ac:dyDescent="0.3">
      <c r="A911">
        <v>87146</v>
      </c>
      <c r="B911">
        <v>122</v>
      </c>
      <c r="C911" t="s">
        <v>552</v>
      </c>
      <c r="D911" s="441">
        <v>46143</v>
      </c>
      <c r="E911">
        <v>24044</v>
      </c>
      <c r="F911" t="s">
        <v>5981</v>
      </c>
      <c r="G911">
        <v>2472</v>
      </c>
      <c r="H911">
        <v>3</v>
      </c>
      <c r="I911" t="s">
        <v>5598</v>
      </c>
      <c r="J911" t="s">
        <v>6085</v>
      </c>
      <c r="K911" t="s">
        <v>464</v>
      </c>
      <c r="L911">
        <v>0</v>
      </c>
      <c r="M911" s="441">
        <v>46100</v>
      </c>
      <c r="N911">
        <v>18.13</v>
      </c>
      <c r="O911">
        <v>18.13</v>
      </c>
      <c r="P911">
        <v>54.39</v>
      </c>
    </row>
    <row r="912" spans="1:16" x14ac:dyDescent="0.3">
      <c r="A912">
        <v>87089</v>
      </c>
      <c r="B912">
        <v>122</v>
      </c>
      <c r="C912" t="s">
        <v>552</v>
      </c>
      <c r="D912" s="441">
        <v>46143</v>
      </c>
      <c r="E912">
        <v>19721</v>
      </c>
      <c r="F912" t="s">
        <v>5952</v>
      </c>
      <c r="G912">
        <v>2533</v>
      </c>
      <c r="H912">
        <v>1.26</v>
      </c>
      <c r="I912" t="s">
        <v>5598</v>
      </c>
      <c r="J912" t="s">
        <v>6085</v>
      </c>
      <c r="K912" t="s">
        <v>464</v>
      </c>
      <c r="L912">
        <v>43.09</v>
      </c>
      <c r="M912" s="441">
        <v>46142</v>
      </c>
      <c r="N912">
        <v>41.6</v>
      </c>
      <c r="O912">
        <v>41.6</v>
      </c>
      <c r="P912">
        <v>54.29</v>
      </c>
    </row>
    <row r="913" spans="1:16" x14ac:dyDescent="0.3">
      <c r="A913">
        <v>87090</v>
      </c>
      <c r="B913">
        <v>122</v>
      </c>
      <c r="C913" t="s">
        <v>552</v>
      </c>
      <c r="D913" s="441">
        <v>46143</v>
      </c>
      <c r="E913">
        <v>19558</v>
      </c>
      <c r="F913" t="s">
        <v>5950</v>
      </c>
      <c r="G913">
        <v>2659</v>
      </c>
      <c r="H913">
        <v>3.5</v>
      </c>
      <c r="I913" t="s">
        <v>5598</v>
      </c>
      <c r="J913" t="s">
        <v>6085</v>
      </c>
      <c r="K913" t="s">
        <v>464</v>
      </c>
      <c r="L913">
        <v>14.97</v>
      </c>
      <c r="M913" s="441">
        <v>46142</v>
      </c>
      <c r="N913">
        <v>13.8</v>
      </c>
      <c r="O913">
        <v>14.03</v>
      </c>
      <c r="P913">
        <v>52.4</v>
      </c>
    </row>
    <row r="914" spans="1:16" x14ac:dyDescent="0.3">
      <c r="A914">
        <v>87085</v>
      </c>
      <c r="B914">
        <v>122</v>
      </c>
      <c r="C914" t="s">
        <v>552</v>
      </c>
      <c r="D914" s="441">
        <v>46143</v>
      </c>
      <c r="E914">
        <v>19409</v>
      </c>
      <c r="F914" t="s">
        <v>5694</v>
      </c>
      <c r="G914">
        <v>2760</v>
      </c>
      <c r="H914">
        <v>2</v>
      </c>
      <c r="I914" t="s">
        <v>5613</v>
      </c>
      <c r="J914" t="s">
        <v>6085</v>
      </c>
      <c r="K914" t="s">
        <v>464</v>
      </c>
      <c r="L914">
        <v>24.5</v>
      </c>
      <c r="M914" s="441">
        <v>46120</v>
      </c>
      <c r="N914">
        <v>24.5</v>
      </c>
      <c r="O914">
        <v>24.5</v>
      </c>
      <c r="P914">
        <v>49</v>
      </c>
    </row>
    <row r="915" spans="1:16" x14ac:dyDescent="0.3">
      <c r="A915">
        <v>87086</v>
      </c>
      <c r="B915">
        <v>122</v>
      </c>
      <c r="C915" t="s">
        <v>552</v>
      </c>
      <c r="D915" s="441">
        <v>46143</v>
      </c>
      <c r="E915">
        <v>23361</v>
      </c>
      <c r="F915" t="s">
        <v>5937</v>
      </c>
      <c r="G915">
        <v>2497</v>
      </c>
      <c r="H915">
        <v>15.7</v>
      </c>
      <c r="I915" t="s">
        <v>5598</v>
      </c>
      <c r="J915" t="s">
        <v>6085</v>
      </c>
      <c r="K915" t="s">
        <v>464</v>
      </c>
      <c r="L915">
        <v>2.96</v>
      </c>
      <c r="M915" s="441">
        <v>46142</v>
      </c>
      <c r="N915">
        <v>2.97</v>
      </c>
      <c r="O915">
        <v>2.99</v>
      </c>
      <c r="P915">
        <v>46.47</v>
      </c>
    </row>
    <row r="916" spans="1:16" x14ac:dyDescent="0.3">
      <c r="A916">
        <v>87150</v>
      </c>
      <c r="B916">
        <v>122</v>
      </c>
      <c r="C916" t="s">
        <v>552</v>
      </c>
      <c r="D916" s="441">
        <v>46143</v>
      </c>
      <c r="E916">
        <v>19476</v>
      </c>
      <c r="F916" t="s">
        <v>6017</v>
      </c>
      <c r="G916">
        <v>2729</v>
      </c>
      <c r="H916">
        <v>0.7</v>
      </c>
      <c r="I916" t="s">
        <v>5598</v>
      </c>
      <c r="J916" t="s">
        <v>6085</v>
      </c>
      <c r="K916" t="s">
        <v>464</v>
      </c>
      <c r="L916">
        <v>65.819999999999993</v>
      </c>
      <c r="M916" s="441">
        <v>46142</v>
      </c>
      <c r="N916">
        <v>65</v>
      </c>
      <c r="O916">
        <v>66.97</v>
      </c>
      <c r="P916">
        <v>46.07</v>
      </c>
    </row>
    <row r="917" spans="1:16" x14ac:dyDescent="0.3">
      <c r="A917">
        <v>87087</v>
      </c>
      <c r="B917">
        <v>122</v>
      </c>
      <c r="C917" t="s">
        <v>552</v>
      </c>
      <c r="D917" s="441">
        <v>46143</v>
      </c>
      <c r="E917">
        <v>19434</v>
      </c>
      <c r="F917" t="s">
        <v>5906</v>
      </c>
      <c r="G917">
        <v>2757</v>
      </c>
      <c r="H917">
        <v>2</v>
      </c>
      <c r="I917" t="s">
        <v>5605</v>
      </c>
      <c r="J917" t="s">
        <v>6085</v>
      </c>
      <c r="K917" t="s">
        <v>464</v>
      </c>
      <c r="L917">
        <v>0</v>
      </c>
      <c r="M917" s="441">
        <v>46105</v>
      </c>
      <c r="N917">
        <v>22.3</v>
      </c>
      <c r="O917">
        <v>23.05</v>
      </c>
      <c r="P917">
        <v>44.6</v>
      </c>
    </row>
    <row r="918" spans="1:16" x14ac:dyDescent="0.3">
      <c r="A918">
        <v>87105</v>
      </c>
      <c r="B918">
        <v>122</v>
      </c>
      <c r="C918" t="s">
        <v>552</v>
      </c>
      <c r="D918" s="441">
        <v>46143</v>
      </c>
      <c r="E918">
        <v>23096</v>
      </c>
      <c r="F918" t="s">
        <v>5941</v>
      </c>
      <c r="G918">
        <v>2753</v>
      </c>
      <c r="H918">
        <v>60</v>
      </c>
      <c r="I918" t="s">
        <v>5613</v>
      </c>
      <c r="J918" t="s">
        <v>6085</v>
      </c>
      <c r="K918" t="s">
        <v>464</v>
      </c>
      <c r="L918">
        <v>0.74</v>
      </c>
      <c r="M918" s="441">
        <v>46142</v>
      </c>
      <c r="N918">
        <v>0.65</v>
      </c>
      <c r="O918">
        <v>0.65</v>
      </c>
      <c r="P918">
        <v>44.4</v>
      </c>
    </row>
    <row r="919" spans="1:16" x14ac:dyDescent="0.3">
      <c r="A919">
        <v>87091</v>
      </c>
      <c r="B919">
        <v>122</v>
      </c>
      <c r="C919" t="s">
        <v>552</v>
      </c>
      <c r="D919" s="441">
        <v>46143</v>
      </c>
      <c r="E919">
        <v>20029</v>
      </c>
      <c r="F919" t="s">
        <v>5848</v>
      </c>
      <c r="G919">
        <v>2337</v>
      </c>
      <c r="H919">
        <v>3</v>
      </c>
      <c r="I919" t="s">
        <v>5668</v>
      </c>
      <c r="J919" t="s">
        <v>6085</v>
      </c>
      <c r="K919" t="s">
        <v>464</v>
      </c>
      <c r="L919">
        <v>0</v>
      </c>
      <c r="M919" s="441">
        <v>46097</v>
      </c>
      <c r="N919">
        <v>13.6</v>
      </c>
      <c r="O919">
        <v>13.6</v>
      </c>
      <c r="P919">
        <v>40.799999999999997</v>
      </c>
    </row>
    <row r="920" spans="1:16" x14ac:dyDescent="0.3">
      <c r="A920">
        <v>87093</v>
      </c>
      <c r="B920">
        <v>122</v>
      </c>
      <c r="C920" t="s">
        <v>552</v>
      </c>
      <c r="D920" s="441">
        <v>46143</v>
      </c>
      <c r="E920">
        <v>19984</v>
      </c>
      <c r="F920" t="s">
        <v>5669</v>
      </c>
      <c r="G920">
        <v>2351</v>
      </c>
      <c r="H920">
        <v>2</v>
      </c>
      <c r="I920" t="s">
        <v>5613</v>
      </c>
      <c r="J920" t="s">
        <v>6085</v>
      </c>
      <c r="K920" t="s">
        <v>464</v>
      </c>
      <c r="L920">
        <v>0</v>
      </c>
      <c r="M920" s="441">
        <v>46112</v>
      </c>
      <c r="N920">
        <v>19.8</v>
      </c>
      <c r="O920">
        <v>19.899999999999999</v>
      </c>
      <c r="P920">
        <v>39.6</v>
      </c>
    </row>
    <row r="921" spans="1:16" x14ac:dyDescent="0.3">
      <c r="A921">
        <v>87095</v>
      </c>
      <c r="B921">
        <v>122</v>
      </c>
      <c r="C921" t="s">
        <v>552</v>
      </c>
      <c r="D921" s="441">
        <v>46143</v>
      </c>
      <c r="E921">
        <v>20136</v>
      </c>
      <c r="F921" t="s">
        <v>5658</v>
      </c>
      <c r="G921">
        <v>2284</v>
      </c>
      <c r="H921">
        <v>9</v>
      </c>
      <c r="I921" t="s">
        <v>5605</v>
      </c>
      <c r="J921" t="s">
        <v>6085</v>
      </c>
      <c r="K921" t="s">
        <v>464</v>
      </c>
      <c r="L921">
        <v>4.2</v>
      </c>
      <c r="M921" s="441">
        <v>46134</v>
      </c>
      <c r="N921">
        <v>4.2</v>
      </c>
      <c r="O921">
        <v>4.9000000000000004</v>
      </c>
      <c r="P921">
        <v>37.799999999999997</v>
      </c>
    </row>
    <row r="922" spans="1:16" x14ac:dyDescent="0.3">
      <c r="A922">
        <v>87094</v>
      </c>
      <c r="B922">
        <v>122</v>
      </c>
      <c r="C922" t="s">
        <v>552</v>
      </c>
      <c r="D922" s="441">
        <v>46143</v>
      </c>
      <c r="E922">
        <v>19652</v>
      </c>
      <c r="F922" t="s">
        <v>5920</v>
      </c>
      <c r="G922">
        <v>2587</v>
      </c>
      <c r="H922">
        <v>1.98</v>
      </c>
      <c r="I922" t="s">
        <v>5598</v>
      </c>
      <c r="J922" t="s">
        <v>6085</v>
      </c>
      <c r="K922" t="s">
        <v>464</v>
      </c>
      <c r="L922">
        <v>18.7</v>
      </c>
      <c r="M922" s="441">
        <v>46140</v>
      </c>
      <c r="N922">
        <v>17.559999999999999</v>
      </c>
      <c r="O922">
        <v>17.559999999999999</v>
      </c>
      <c r="P922">
        <v>37.03</v>
      </c>
    </row>
    <row r="923" spans="1:16" x14ac:dyDescent="0.3">
      <c r="A923">
        <v>87088</v>
      </c>
      <c r="B923">
        <v>122</v>
      </c>
      <c r="C923" t="s">
        <v>552</v>
      </c>
      <c r="D923" s="441">
        <v>46143</v>
      </c>
      <c r="E923">
        <v>23359</v>
      </c>
      <c r="F923" t="s">
        <v>5939</v>
      </c>
      <c r="G923">
        <v>2499</v>
      </c>
      <c r="H923">
        <v>16.8</v>
      </c>
      <c r="I923" t="s">
        <v>5598</v>
      </c>
      <c r="J923" t="s">
        <v>6085</v>
      </c>
      <c r="K923" t="s">
        <v>464</v>
      </c>
      <c r="L923">
        <v>2.19</v>
      </c>
      <c r="M923" s="441">
        <v>46142</v>
      </c>
      <c r="N923">
        <v>2.1</v>
      </c>
      <c r="O923">
        <v>2.21</v>
      </c>
      <c r="P923">
        <v>36.79</v>
      </c>
    </row>
    <row r="924" spans="1:16" x14ac:dyDescent="0.3">
      <c r="A924">
        <v>87096</v>
      </c>
      <c r="B924">
        <v>122</v>
      </c>
      <c r="C924" t="s">
        <v>552</v>
      </c>
      <c r="D924" s="441">
        <v>46143</v>
      </c>
      <c r="E924">
        <v>24110</v>
      </c>
      <c r="F924" t="s">
        <v>5630</v>
      </c>
      <c r="G924">
        <v>2322</v>
      </c>
      <c r="H924">
        <v>2.5</v>
      </c>
      <c r="I924" t="s">
        <v>5598</v>
      </c>
      <c r="J924" t="s">
        <v>6085</v>
      </c>
      <c r="K924" t="s">
        <v>464</v>
      </c>
      <c r="L924">
        <v>0</v>
      </c>
      <c r="M924" s="441">
        <v>45909</v>
      </c>
      <c r="N924">
        <v>14.6</v>
      </c>
      <c r="O924">
        <v>16.5</v>
      </c>
      <c r="P924">
        <v>36.5</v>
      </c>
    </row>
    <row r="925" spans="1:16" x14ac:dyDescent="0.3">
      <c r="A925">
        <v>87092</v>
      </c>
      <c r="B925">
        <v>122</v>
      </c>
      <c r="C925" t="s">
        <v>552</v>
      </c>
      <c r="D925" s="441">
        <v>46143</v>
      </c>
      <c r="E925">
        <v>17838</v>
      </c>
      <c r="F925" t="s">
        <v>5816</v>
      </c>
      <c r="G925">
        <v>3712</v>
      </c>
      <c r="H925">
        <v>4</v>
      </c>
      <c r="I925" t="s">
        <v>5703</v>
      </c>
      <c r="J925" t="s">
        <v>4764</v>
      </c>
      <c r="K925" t="s">
        <v>464</v>
      </c>
      <c r="L925">
        <v>0</v>
      </c>
      <c r="M925" s="441">
        <v>46097</v>
      </c>
      <c r="N925">
        <v>9.1</v>
      </c>
      <c r="O925">
        <v>8.9499999999999993</v>
      </c>
      <c r="P925">
        <v>36.4</v>
      </c>
    </row>
    <row r="926" spans="1:16" x14ac:dyDescent="0.3">
      <c r="A926">
        <v>87099</v>
      </c>
      <c r="B926">
        <v>122</v>
      </c>
      <c r="C926" t="s">
        <v>552</v>
      </c>
      <c r="D926" s="441">
        <v>46143</v>
      </c>
      <c r="E926">
        <v>19647</v>
      </c>
      <c r="F926" t="s">
        <v>5921</v>
      </c>
      <c r="G926">
        <v>2591</v>
      </c>
      <c r="H926">
        <v>3</v>
      </c>
      <c r="I926" t="s">
        <v>5598</v>
      </c>
      <c r="J926" t="s">
        <v>6085</v>
      </c>
      <c r="K926" t="s">
        <v>464</v>
      </c>
      <c r="L926">
        <v>11.65</v>
      </c>
      <c r="M926" s="441">
        <v>46140</v>
      </c>
      <c r="N926">
        <v>7.3</v>
      </c>
      <c r="O926">
        <v>14.93</v>
      </c>
      <c r="P926">
        <v>34.950000000000003</v>
      </c>
    </row>
    <row r="927" spans="1:16" x14ac:dyDescent="0.3">
      <c r="A927">
        <v>87103</v>
      </c>
      <c r="B927">
        <v>122</v>
      </c>
      <c r="C927" t="s">
        <v>552</v>
      </c>
      <c r="D927" s="441">
        <v>46143</v>
      </c>
      <c r="E927">
        <v>19743</v>
      </c>
      <c r="F927" t="s">
        <v>5940</v>
      </c>
      <c r="G927">
        <v>2510</v>
      </c>
      <c r="H927">
        <v>2.2400000000000002</v>
      </c>
      <c r="I927" t="s">
        <v>5598</v>
      </c>
      <c r="J927" t="s">
        <v>6085</v>
      </c>
      <c r="K927" t="s">
        <v>464</v>
      </c>
      <c r="L927">
        <v>15.49</v>
      </c>
      <c r="M927" s="441">
        <v>46142</v>
      </c>
      <c r="N927">
        <v>15.6</v>
      </c>
      <c r="O927">
        <v>15.6</v>
      </c>
      <c r="P927">
        <v>34.700000000000003</v>
      </c>
    </row>
    <row r="928" spans="1:16" x14ac:dyDescent="0.3">
      <c r="A928">
        <v>87106</v>
      </c>
      <c r="B928">
        <v>122</v>
      </c>
      <c r="C928" t="s">
        <v>552</v>
      </c>
      <c r="D928" s="441">
        <v>46143</v>
      </c>
      <c r="E928">
        <v>19623</v>
      </c>
      <c r="F928" t="s">
        <v>5929</v>
      </c>
      <c r="G928">
        <v>2611</v>
      </c>
      <c r="H928">
        <v>6.86</v>
      </c>
      <c r="I928" t="s">
        <v>5598</v>
      </c>
      <c r="J928" t="s">
        <v>6085</v>
      </c>
      <c r="K928" t="s">
        <v>464</v>
      </c>
      <c r="L928">
        <v>4.93</v>
      </c>
      <c r="M928" s="441">
        <v>46142</v>
      </c>
      <c r="N928">
        <v>5.5</v>
      </c>
      <c r="O928">
        <v>5.57</v>
      </c>
      <c r="P928">
        <v>33.82</v>
      </c>
    </row>
    <row r="929" spans="1:16" x14ac:dyDescent="0.3">
      <c r="A929">
        <v>87097</v>
      </c>
      <c r="B929">
        <v>122</v>
      </c>
      <c r="C929" t="s">
        <v>552</v>
      </c>
      <c r="D929" s="441">
        <v>46143</v>
      </c>
      <c r="E929">
        <v>19907</v>
      </c>
      <c r="F929" t="s">
        <v>5683</v>
      </c>
      <c r="G929">
        <v>2381</v>
      </c>
      <c r="H929">
        <v>11</v>
      </c>
      <c r="I929" t="s">
        <v>5613</v>
      </c>
      <c r="J929" t="s">
        <v>6085</v>
      </c>
      <c r="K929" t="s">
        <v>464</v>
      </c>
      <c r="L929">
        <v>0</v>
      </c>
      <c r="M929" s="441">
        <v>45686</v>
      </c>
      <c r="N929">
        <v>3.01</v>
      </c>
      <c r="O929">
        <v>3.23</v>
      </c>
      <c r="P929">
        <v>33.11</v>
      </c>
    </row>
    <row r="930" spans="1:16" x14ac:dyDescent="0.3">
      <c r="A930">
        <v>87098</v>
      </c>
      <c r="B930">
        <v>122</v>
      </c>
      <c r="C930" t="s">
        <v>552</v>
      </c>
      <c r="D930" s="441">
        <v>46143</v>
      </c>
      <c r="E930">
        <v>24322</v>
      </c>
      <c r="F930" t="s">
        <v>5657</v>
      </c>
      <c r="G930">
        <v>2342</v>
      </c>
      <c r="H930">
        <v>1.5</v>
      </c>
      <c r="I930" t="s">
        <v>5598</v>
      </c>
      <c r="J930" t="s">
        <v>6085</v>
      </c>
      <c r="K930" t="s">
        <v>464</v>
      </c>
      <c r="L930">
        <v>0</v>
      </c>
      <c r="M930" s="441">
        <v>46001</v>
      </c>
      <c r="N930">
        <v>22</v>
      </c>
      <c r="O930">
        <v>22</v>
      </c>
      <c r="P930">
        <v>33</v>
      </c>
    </row>
    <row r="931" spans="1:16" x14ac:dyDescent="0.3">
      <c r="A931">
        <v>87101</v>
      </c>
      <c r="B931">
        <v>122</v>
      </c>
      <c r="C931" t="s">
        <v>552</v>
      </c>
      <c r="D931" s="441">
        <v>46143</v>
      </c>
      <c r="E931">
        <v>24089</v>
      </c>
      <c r="F931" t="s">
        <v>5842</v>
      </c>
      <c r="G931">
        <v>2316</v>
      </c>
      <c r="H931">
        <v>4</v>
      </c>
      <c r="I931" t="s">
        <v>5598</v>
      </c>
      <c r="J931" t="s">
        <v>6085</v>
      </c>
      <c r="K931" t="s">
        <v>464</v>
      </c>
      <c r="L931">
        <v>0</v>
      </c>
      <c r="M931" s="441">
        <v>45979</v>
      </c>
      <c r="N931">
        <v>8.1999999999999993</v>
      </c>
      <c r="O931">
        <v>9.5</v>
      </c>
      <c r="P931">
        <v>32.799999999999997</v>
      </c>
    </row>
    <row r="932" spans="1:16" x14ac:dyDescent="0.3">
      <c r="A932">
        <v>87082</v>
      </c>
      <c r="B932">
        <v>122</v>
      </c>
      <c r="C932" t="s">
        <v>552</v>
      </c>
      <c r="D932" s="441">
        <v>46143</v>
      </c>
      <c r="E932">
        <v>18223</v>
      </c>
      <c r="F932" t="s">
        <v>5876</v>
      </c>
      <c r="G932">
        <v>3405</v>
      </c>
      <c r="H932">
        <v>0.18</v>
      </c>
      <c r="I932" t="s">
        <v>5613</v>
      </c>
      <c r="J932" t="s">
        <v>4764</v>
      </c>
      <c r="K932" t="s">
        <v>464</v>
      </c>
      <c r="L932">
        <v>0</v>
      </c>
      <c r="N932">
        <v>0</v>
      </c>
      <c r="O932">
        <v>0</v>
      </c>
      <c r="P932">
        <v>32.4</v>
      </c>
    </row>
    <row r="933" spans="1:16" x14ac:dyDescent="0.3">
      <c r="A933">
        <v>87102</v>
      </c>
      <c r="B933">
        <v>122</v>
      </c>
      <c r="C933" t="s">
        <v>552</v>
      </c>
      <c r="D933" s="441">
        <v>46143</v>
      </c>
      <c r="E933">
        <v>18180</v>
      </c>
      <c r="F933" t="s">
        <v>5788</v>
      </c>
      <c r="G933">
        <v>3442</v>
      </c>
      <c r="H933">
        <v>0.28999999999999998</v>
      </c>
      <c r="I933" t="s">
        <v>5601</v>
      </c>
      <c r="J933" t="s">
        <v>4764</v>
      </c>
      <c r="K933" t="s">
        <v>464</v>
      </c>
      <c r="L933">
        <v>0</v>
      </c>
      <c r="N933">
        <v>0</v>
      </c>
      <c r="O933">
        <v>108</v>
      </c>
      <c r="P933">
        <v>31.9</v>
      </c>
    </row>
    <row r="934" spans="1:16" x14ac:dyDescent="0.3">
      <c r="A934">
        <v>87104</v>
      </c>
      <c r="B934">
        <v>122</v>
      </c>
      <c r="C934" t="s">
        <v>552</v>
      </c>
      <c r="D934" s="441">
        <v>46143</v>
      </c>
      <c r="E934">
        <v>20174</v>
      </c>
      <c r="F934" t="s">
        <v>5685</v>
      </c>
      <c r="G934">
        <v>2264</v>
      </c>
      <c r="H934">
        <v>2</v>
      </c>
      <c r="I934" t="s">
        <v>5598</v>
      </c>
      <c r="J934" t="s">
        <v>6085</v>
      </c>
      <c r="K934" t="s">
        <v>464</v>
      </c>
      <c r="L934">
        <v>0</v>
      </c>
      <c r="M934" s="441">
        <v>45979</v>
      </c>
      <c r="N934">
        <v>15.4</v>
      </c>
      <c r="O934">
        <v>18.899999999999999</v>
      </c>
      <c r="P934">
        <v>30.8</v>
      </c>
    </row>
    <row r="935" spans="1:16" x14ac:dyDescent="0.3">
      <c r="A935">
        <v>87100</v>
      </c>
      <c r="B935">
        <v>122</v>
      </c>
      <c r="C935" t="s">
        <v>552</v>
      </c>
      <c r="D935" s="441">
        <v>46143</v>
      </c>
      <c r="E935">
        <v>25647</v>
      </c>
      <c r="F935" t="s">
        <v>5918</v>
      </c>
      <c r="G935">
        <v>6209</v>
      </c>
      <c r="H935">
        <v>1.58</v>
      </c>
      <c r="I935" t="s">
        <v>5598</v>
      </c>
      <c r="J935" t="s">
        <v>6085</v>
      </c>
      <c r="K935" t="s">
        <v>464</v>
      </c>
      <c r="L935">
        <v>18.7</v>
      </c>
      <c r="M935" s="441">
        <v>46142</v>
      </c>
      <c r="N935">
        <v>20</v>
      </c>
      <c r="O935">
        <v>20</v>
      </c>
      <c r="P935">
        <v>29.55</v>
      </c>
    </row>
    <row r="936" spans="1:16" x14ac:dyDescent="0.3">
      <c r="A936">
        <v>87151</v>
      </c>
      <c r="B936">
        <v>122</v>
      </c>
      <c r="C936" t="s">
        <v>552</v>
      </c>
      <c r="D936" s="441">
        <v>46143</v>
      </c>
      <c r="E936">
        <v>19738</v>
      </c>
      <c r="F936" t="s">
        <v>6018</v>
      </c>
      <c r="G936">
        <v>2515</v>
      </c>
      <c r="H936">
        <v>10.28</v>
      </c>
      <c r="I936" t="s">
        <v>5598</v>
      </c>
      <c r="J936" t="s">
        <v>6085</v>
      </c>
      <c r="K936" t="s">
        <v>464</v>
      </c>
      <c r="L936">
        <v>2.87</v>
      </c>
      <c r="M936" s="441">
        <v>46142</v>
      </c>
      <c r="N936">
        <v>2.99</v>
      </c>
      <c r="O936">
        <v>2.99</v>
      </c>
      <c r="P936">
        <v>29.5</v>
      </c>
    </row>
    <row r="937" spans="1:16" x14ac:dyDescent="0.3">
      <c r="A937">
        <v>87209</v>
      </c>
      <c r="B937">
        <v>122</v>
      </c>
      <c r="C937" t="s">
        <v>552</v>
      </c>
      <c r="D937" s="441">
        <v>46143</v>
      </c>
      <c r="E937">
        <v>18107</v>
      </c>
      <c r="F937" t="s">
        <v>5807</v>
      </c>
      <c r="G937">
        <v>3504</v>
      </c>
      <c r="H937">
        <v>0.16</v>
      </c>
      <c r="I937" t="s">
        <v>5601</v>
      </c>
      <c r="J937" t="s">
        <v>4764</v>
      </c>
      <c r="K937" t="s">
        <v>464</v>
      </c>
      <c r="L937">
        <v>0</v>
      </c>
      <c r="N937">
        <v>0</v>
      </c>
      <c r="O937">
        <v>0</v>
      </c>
      <c r="P937">
        <v>28.8</v>
      </c>
    </row>
    <row r="938" spans="1:16" x14ac:dyDescent="0.3">
      <c r="A938">
        <v>87200</v>
      </c>
      <c r="B938">
        <v>122</v>
      </c>
      <c r="C938" t="s">
        <v>552</v>
      </c>
      <c r="D938" s="441">
        <v>46143</v>
      </c>
      <c r="E938">
        <v>18239</v>
      </c>
      <c r="F938" t="s">
        <v>5999</v>
      </c>
      <c r="G938">
        <v>3389</v>
      </c>
      <c r="H938">
        <v>0.13</v>
      </c>
      <c r="I938" t="s">
        <v>5601</v>
      </c>
      <c r="J938" t="s">
        <v>4764</v>
      </c>
      <c r="K938" t="s">
        <v>464</v>
      </c>
      <c r="L938">
        <v>0</v>
      </c>
      <c r="N938">
        <v>0</v>
      </c>
      <c r="O938">
        <v>0</v>
      </c>
      <c r="P938">
        <v>28.6</v>
      </c>
    </row>
    <row r="939" spans="1:16" x14ac:dyDescent="0.3">
      <c r="A939">
        <v>87108</v>
      </c>
      <c r="B939">
        <v>122</v>
      </c>
      <c r="C939" t="s">
        <v>552</v>
      </c>
      <c r="D939" s="441">
        <v>46143</v>
      </c>
      <c r="E939">
        <v>20185</v>
      </c>
      <c r="F939" t="s">
        <v>5684</v>
      </c>
      <c r="G939">
        <v>2259</v>
      </c>
      <c r="H939">
        <v>1</v>
      </c>
      <c r="I939" t="s">
        <v>5598</v>
      </c>
      <c r="J939" t="s">
        <v>6085</v>
      </c>
      <c r="K939" t="s">
        <v>464</v>
      </c>
      <c r="L939">
        <v>0</v>
      </c>
      <c r="M939" s="441">
        <v>45965</v>
      </c>
      <c r="N939">
        <v>25.9</v>
      </c>
      <c r="O939">
        <v>32.9</v>
      </c>
      <c r="P939">
        <v>25.9</v>
      </c>
    </row>
    <row r="940" spans="1:16" x14ac:dyDescent="0.3">
      <c r="A940">
        <v>87110</v>
      </c>
      <c r="B940">
        <v>122</v>
      </c>
      <c r="C940" t="s">
        <v>552</v>
      </c>
      <c r="D940" s="441">
        <v>46143</v>
      </c>
      <c r="E940">
        <v>19634</v>
      </c>
      <c r="F940" t="s">
        <v>5925</v>
      </c>
      <c r="G940">
        <v>2602</v>
      </c>
      <c r="H940">
        <v>3.28</v>
      </c>
      <c r="I940" t="s">
        <v>5598</v>
      </c>
      <c r="J940" t="s">
        <v>6085</v>
      </c>
      <c r="K940" t="s">
        <v>464</v>
      </c>
      <c r="L940">
        <v>7.56</v>
      </c>
      <c r="M940" s="441">
        <v>46136</v>
      </c>
      <c r="N940">
        <v>7.8</v>
      </c>
      <c r="O940">
        <v>7.8</v>
      </c>
      <c r="P940">
        <v>24.8</v>
      </c>
    </row>
    <row r="941" spans="1:16" x14ac:dyDescent="0.3">
      <c r="A941">
        <v>87143</v>
      </c>
      <c r="B941">
        <v>122</v>
      </c>
      <c r="C941" t="s">
        <v>552</v>
      </c>
      <c r="D941" s="441">
        <v>46143</v>
      </c>
      <c r="E941">
        <v>19502</v>
      </c>
      <c r="F941" t="s">
        <v>6015</v>
      </c>
      <c r="G941">
        <v>2708</v>
      </c>
      <c r="H941">
        <v>1.22</v>
      </c>
      <c r="I941" t="s">
        <v>5598</v>
      </c>
      <c r="J941" t="s">
        <v>6085</v>
      </c>
      <c r="K941" t="s">
        <v>464</v>
      </c>
      <c r="L941">
        <v>19.86</v>
      </c>
      <c r="M941" s="441">
        <v>46142</v>
      </c>
      <c r="N941">
        <v>18</v>
      </c>
      <c r="O941">
        <v>18.5</v>
      </c>
      <c r="P941">
        <v>24.23</v>
      </c>
    </row>
    <row r="942" spans="1:16" x14ac:dyDescent="0.3">
      <c r="A942">
        <v>87113</v>
      </c>
      <c r="B942">
        <v>122</v>
      </c>
      <c r="C942" t="s">
        <v>552</v>
      </c>
      <c r="D942" s="441">
        <v>46143</v>
      </c>
      <c r="E942">
        <v>23186</v>
      </c>
      <c r="F942" t="s">
        <v>5955</v>
      </c>
      <c r="G942">
        <v>2668</v>
      </c>
      <c r="H942">
        <v>1.98</v>
      </c>
      <c r="I942" t="s">
        <v>5598</v>
      </c>
      <c r="J942" t="s">
        <v>6085</v>
      </c>
      <c r="K942" t="s">
        <v>464</v>
      </c>
      <c r="L942">
        <v>11.55</v>
      </c>
      <c r="M942" s="441">
        <v>46142</v>
      </c>
      <c r="N942">
        <v>11.7</v>
      </c>
      <c r="O942">
        <v>11.7</v>
      </c>
      <c r="P942">
        <v>22.87</v>
      </c>
    </row>
    <row r="943" spans="1:16" x14ac:dyDescent="0.3">
      <c r="A943">
        <v>87109</v>
      </c>
      <c r="B943">
        <v>122</v>
      </c>
      <c r="C943" t="s">
        <v>552</v>
      </c>
      <c r="D943" s="441">
        <v>46143</v>
      </c>
      <c r="E943">
        <v>19657</v>
      </c>
      <c r="F943" t="s">
        <v>5916</v>
      </c>
      <c r="G943">
        <v>2583</v>
      </c>
      <c r="H943">
        <v>4.62</v>
      </c>
      <c r="I943" t="s">
        <v>5598</v>
      </c>
      <c r="J943" t="s">
        <v>6085</v>
      </c>
      <c r="K943" t="s">
        <v>464</v>
      </c>
      <c r="L943">
        <v>4.82</v>
      </c>
      <c r="M943" s="441">
        <v>46133</v>
      </c>
      <c r="N943">
        <v>4.9000000000000004</v>
      </c>
      <c r="O943">
        <v>4.6500000000000004</v>
      </c>
      <c r="P943">
        <v>22.27</v>
      </c>
    </row>
    <row r="944" spans="1:16" x14ac:dyDescent="0.3">
      <c r="A944">
        <v>87111</v>
      </c>
      <c r="B944">
        <v>122</v>
      </c>
      <c r="C944" t="s">
        <v>552</v>
      </c>
      <c r="D944" s="441">
        <v>46143</v>
      </c>
      <c r="E944">
        <v>24401</v>
      </c>
      <c r="F944" t="s">
        <v>5676</v>
      </c>
      <c r="G944">
        <v>2369</v>
      </c>
      <c r="H944">
        <v>1.5</v>
      </c>
      <c r="I944" t="s">
        <v>5613</v>
      </c>
      <c r="J944" t="s">
        <v>6085</v>
      </c>
      <c r="K944" t="s">
        <v>464</v>
      </c>
      <c r="L944">
        <v>0</v>
      </c>
      <c r="M944" s="441">
        <v>46077</v>
      </c>
      <c r="N944">
        <v>14</v>
      </c>
      <c r="O944">
        <v>15</v>
      </c>
      <c r="P944">
        <v>21</v>
      </c>
    </row>
    <row r="945" spans="1:16" x14ac:dyDescent="0.3">
      <c r="A945">
        <v>87142</v>
      </c>
      <c r="B945">
        <v>122</v>
      </c>
      <c r="C945" t="s">
        <v>552</v>
      </c>
      <c r="D945" s="441">
        <v>46143</v>
      </c>
      <c r="E945">
        <v>19505</v>
      </c>
      <c r="F945" t="s">
        <v>5978</v>
      </c>
      <c r="G945">
        <v>2706</v>
      </c>
      <c r="H945">
        <v>1.98</v>
      </c>
      <c r="I945" t="s">
        <v>5598</v>
      </c>
      <c r="J945" t="s">
        <v>6085</v>
      </c>
      <c r="K945" t="s">
        <v>464</v>
      </c>
      <c r="L945">
        <v>10.4</v>
      </c>
      <c r="M945" s="441">
        <v>46142</v>
      </c>
      <c r="N945">
        <v>9.5</v>
      </c>
      <c r="O945">
        <v>9.89</v>
      </c>
      <c r="P945">
        <v>20.59</v>
      </c>
    </row>
    <row r="946" spans="1:16" x14ac:dyDescent="0.3">
      <c r="A946">
        <v>87164</v>
      </c>
      <c r="B946">
        <v>122</v>
      </c>
      <c r="C946" t="s">
        <v>552</v>
      </c>
      <c r="D946" s="441">
        <v>46143</v>
      </c>
      <c r="E946">
        <v>24219</v>
      </c>
      <c r="F946" t="s">
        <v>5847</v>
      </c>
      <c r="G946">
        <v>2387</v>
      </c>
      <c r="H946">
        <v>1.5</v>
      </c>
      <c r="I946" t="s">
        <v>5598</v>
      </c>
      <c r="J946" t="s">
        <v>6085</v>
      </c>
      <c r="K946" t="s">
        <v>464</v>
      </c>
      <c r="L946">
        <v>0</v>
      </c>
      <c r="M946" s="441">
        <v>46064</v>
      </c>
      <c r="N946">
        <v>13.4</v>
      </c>
      <c r="O946">
        <v>13.4</v>
      </c>
      <c r="P946">
        <v>20.100000000000001</v>
      </c>
    </row>
    <row r="947" spans="1:16" x14ac:dyDescent="0.3">
      <c r="A947">
        <v>87207</v>
      </c>
      <c r="B947">
        <v>122</v>
      </c>
      <c r="C947" t="s">
        <v>552</v>
      </c>
      <c r="D947" s="441">
        <v>46143</v>
      </c>
      <c r="E947">
        <v>18191</v>
      </c>
      <c r="F947" t="s">
        <v>5998</v>
      </c>
      <c r="G947">
        <v>3433</v>
      </c>
      <c r="H947">
        <v>0.24</v>
      </c>
      <c r="I947" t="s">
        <v>5601</v>
      </c>
      <c r="J947" t="s">
        <v>4764</v>
      </c>
      <c r="K947" t="s">
        <v>464</v>
      </c>
      <c r="L947">
        <v>0</v>
      </c>
      <c r="N947">
        <v>0</v>
      </c>
      <c r="O947">
        <v>0</v>
      </c>
      <c r="P947">
        <v>19.2</v>
      </c>
    </row>
    <row r="948" spans="1:16" x14ac:dyDescent="0.3">
      <c r="A948">
        <v>87115</v>
      </c>
      <c r="B948">
        <v>122</v>
      </c>
      <c r="C948" t="s">
        <v>552</v>
      </c>
      <c r="D948" s="441">
        <v>46143</v>
      </c>
      <c r="E948">
        <v>19485</v>
      </c>
      <c r="F948" t="s">
        <v>5935</v>
      </c>
      <c r="G948">
        <v>2721</v>
      </c>
      <c r="H948">
        <v>0.14000000000000001</v>
      </c>
      <c r="I948" t="s">
        <v>5598</v>
      </c>
      <c r="J948" t="s">
        <v>6085</v>
      </c>
      <c r="K948" t="s">
        <v>464</v>
      </c>
      <c r="L948">
        <v>133.78</v>
      </c>
      <c r="M948" s="441">
        <v>46142</v>
      </c>
      <c r="N948">
        <v>85</v>
      </c>
      <c r="O948">
        <v>85</v>
      </c>
      <c r="P948">
        <v>18.73</v>
      </c>
    </row>
    <row r="949" spans="1:16" x14ac:dyDescent="0.3">
      <c r="A949">
        <v>87123</v>
      </c>
      <c r="B949">
        <v>122</v>
      </c>
      <c r="C949" t="s">
        <v>552</v>
      </c>
      <c r="D949" s="441">
        <v>46143</v>
      </c>
      <c r="E949">
        <v>19632</v>
      </c>
      <c r="F949" t="s">
        <v>5926</v>
      </c>
      <c r="G949">
        <v>2604</v>
      </c>
      <c r="H949">
        <v>3.46</v>
      </c>
      <c r="I949" t="s">
        <v>5598</v>
      </c>
      <c r="J949" t="s">
        <v>6085</v>
      </c>
      <c r="K949" t="s">
        <v>464</v>
      </c>
      <c r="L949">
        <v>5.4</v>
      </c>
      <c r="M949" s="441">
        <v>46142</v>
      </c>
      <c r="N949">
        <v>5.51</v>
      </c>
      <c r="O949">
        <v>5.51</v>
      </c>
      <c r="P949">
        <v>18.68</v>
      </c>
    </row>
    <row r="950" spans="1:16" x14ac:dyDescent="0.3">
      <c r="A950">
        <v>87126</v>
      </c>
      <c r="B950">
        <v>122</v>
      </c>
      <c r="C950" t="s">
        <v>552</v>
      </c>
      <c r="D950" s="441">
        <v>46143</v>
      </c>
      <c r="E950">
        <v>19621</v>
      </c>
      <c r="F950" t="s">
        <v>5931</v>
      </c>
      <c r="G950">
        <v>2613</v>
      </c>
      <c r="H950">
        <v>2.5</v>
      </c>
      <c r="I950" t="s">
        <v>5598</v>
      </c>
      <c r="J950" t="s">
        <v>6085</v>
      </c>
      <c r="K950" t="s">
        <v>464</v>
      </c>
      <c r="L950">
        <v>7.21</v>
      </c>
      <c r="M950" s="441">
        <v>46142</v>
      </c>
      <c r="N950">
        <v>7.97</v>
      </c>
      <c r="O950">
        <v>7.97</v>
      </c>
      <c r="P950">
        <v>18.02</v>
      </c>
    </row>
    <row r="951" spans="1:16" x14ac:dyDescent="0.3">
      <c r="A951">
        <v>87148</v>
      </c>
      <c r="B951">
        <v>122</v>
      </c>
      <c r="C951" t="s">
        <v>552</v>
      </c>
      <c r="D951" s="441">
        <v>46143</v>
      </c>
      <c r="E951">
        <v>19478</v>
      </c>
      <c r="F951" t="s">
        <v>5982</v>
      </c>
      <c r="G951">
        <v>2728</v>
      </c>
      <c r="H951">
        <v>0.24</v>
      </c>
      <c r="I951" t="s">
        <v>5598</v>
      </c>
      <c r="J951" t="s">
        <v>6085</v>
      </c>
      <c r="K951" t="s">
        <v>464</v>
      </c>
      <c r="L951">
        <v>75</v>
      </c>
      <c r="M951" s="441">
        <v>46129</v>
      </c>
      <c r="N951">
        <v>75</v>
      </c>
      <c r="O951">
        <v>70</v>
      </c>
      <c r="P951">
        <v>18</v>
      </c>
    </row>
    <row r="952" spans="1:16" x14ac:dyDescent="0.3">
      <c r="A952">
        <v>87116</v>
      </c>
      <c r="B952">
        <v>122</v>
      </c>
      <c r="C952" t="s">
        <v>552</v>
      </c>
      <c r="D952" s="441">
        <v>46143</v>
      </c>
      <c r="E952">
        <v>19488</v>
      </c>
      <c r="F952" t="s">
        <v>5930</v>
      </c>
      <c r="G952">
        <v>2720</v>
      </c>
      <c r="H952">
        <v>1.22</v>
      </c>
      <c r="I952" t="s">
        <v>5598</v>
      </c>
      <c r="J952" t="s">
        <v>6085</v>
      </c>
      <c r="K952" t="s">
        <v>464</v>
      </c>
      <c r="L952">
        <v>13.46</v>
      </c>
      <c r="M952" s="441">
        <v>46142</v>
      </c>
      <c r="N952">
        <v>14</v>
      </c>
      <c r="O952">
        <v>13.98</v>
      </c>
      <c r="P952">
        <v>16.420000000000002</v>
      </c>
    </row>
    <row r="953" spans="1:16" x14ac:dyDescent="0.3">
      <c r="A953">
        <v>87112</v>
      </c>
      <c r="B953">
        <v>122</v>
      </c>
      <c r="C953" t="s">
        <v>552</v>
      </c>
      <c r="D953" s="441">
        <v>46143</v>
      </c>
      <c r="E953">
        <v>19654</v>
      </c>
      <c r="F953" t="s">
        <v>5917</v>
      </c>
      <c r="G953">
        <v>2586</v>
      </c>
      <c r="H953">
        <v>3.1</v>
      </c>
      <c r="I953" t="s">
        <v>5598</v>
      </c>
      <c r="J953" t="s">
        <v>6085</v>
      </c>
      <c r="K953" t="s">
        <v>464</v>
      </c>
      <c r="L953">
        <v>5.26</v>
      </c>
      <c r="M953" s="441">
        <v>46142</v>
      </c>
      <c r="N953">
        <v>3.51</v>
      </c>
      <c r="O953">
        <v>3.51</v>
      </c>
      <c r="P953">
        <v>16.309999999999999</v>
      </c>
    </row>
    <row r="954" spans="1:16" x14ac:dyDescent="0.3">
      <c r="A954">
        <v>87114</v>
      </c>
      <c r="B954">
        <v>122</v>
      </c>
      <c r="C954" t="s">
        <v>552</v>
      </c>
      <c r="D954" s="441">
        <v>46143</v>
      </c>
      <c r="E954">
        <v>19917</v>
      </c>
      <c r="F954" t="s">
        <v>5682</v>
      </c>
      <c r="G954">
        <v>2379</v>
      </c>
      <c r="H954">
        <v>5</v>
      </c>
      <c r="I954" t="s">
        <v>5605</v>
      </c>
      <c r="J954" t="s">
        <v>6085</v>
      </c>
      <c r="K954" t="s">
        <v>464</v>
      </c>
      <c r="L954">
        <v>0</v>
      </c>
      <c r="M954" s="441">
        <v>45636</v>
      </c>
      <c r="N954">
        <v>3.09</v>
      </c>
      <c r="O954">
        <v>3.35</v>
      </c>
      <c r="P954">
        <v>15.45</v>
      </c>
    </row>
    <row r="955" spans="1:16" x14ac:dyDescent="0.3">
      <c r="A955">
        <v>87125</v>
      </c>
      <c r="B955">
        <v>122</v>
      </c>
      <c r="C955" t="s">
        <v>552</v>
      </c>
      <c r="D955" s="441">
        <v>46143</v>
      </c>
      <c r="E955">
        <v>23198</v>
      </c>
      <c r="F955" t="s">
        <v>5947</v>
      </c>
      <c r="G955">
        <v>2657</v>
      </c>
      <c r="H955">
        <v>0.78</v>
      </c>
      <c r="I955" t="s">
        <v>5598</v>
      </c>
      <c r="J955" t="s">
        <v>6085</v>
      </c>
      <c r="K955" t="s">
        <v>464</v>
      </c>
      <c r="L955">
        <v>17.97</v>
      </c>
      <c r="M955" s="441">
        <v>46142</v>
      </c>
      <c r="N955">
        <v>11.7</v>
      </c>
      <c r="O955">
        <v>11.77</v>
      </c>
      <c r="P955">
        <v>14.02</v>
      </c>
    </row>
    <row r="956" spans="1:16" x14ac:dyDescent="0.3">
      <c r="A956">
        <v>87167</v>
      </c>
      <c r="B956">
        <v>122</v>
      </c>
      <c r="C956" t="s">
        <v>552</v>
      </c>
      <c r="D956" s="441">
        <v>46143</v>
      </c>
      <c r="E956">
        <v>21972</v>
      </c>
      <c r="F956" t="s">
        <v>6022</v>
      </c>
      <c r="G956">
        <v>3724</v>
      </c>
      <c r="H956">
        <v>2</v>
      </c>
      <c r="I956" t="s">
        <v>5613</v>
      </c>
      <c r="J956" t="s">
        <v>4764</v>
      </c>
      <c r="K956" t="s">
        <v>464</v>
      </c>
      <c r="L956">
        <v>0</v>
      </c>
      <c r="N956">
        <v>0</v>
      </c>
      <c r="O956">
        <v>0</v>
      </c>
      <c r="P956">
        <v>14</v>
      </c>
    </row>
    <row r="957" spans="1:16" x14ac:dyDescent="0.3">
      <c r="A957">
        <v>87145</v>
      </c>
      <c r="B957">
        <v>122</v>
      </c>
      <c r="C957" t="s">
        <v>552</v>
      </c>
      <c r="D957" s="441">
        <v>46143</v>
      </c>
      <c r="E957">
        <v>19701</v>
      </c>
      <c r="F957" t="s">
        <v>5980</v>
      </c>
      <c r="G957">
        <v>2546</v>
      </c>
      <c r="H957">
        <v>0.8</v>
      </c>
      <c r="I957" t="s">
        <v>5598</v>
      </c>
      <c r="J957" t="s">
        <v>6085</v>
      </c>
      <c r="K957" t="s">
        <v>464</v>
      </c>
      <c r="L957">
        <v>16.98</v>
      </c>
      <c r="M957" s="441">
        <v>46140</v>
      </c>
      <c r="N957">
        <v>17.37</v>
      </c>
      <c r="O957">
        <v>16.899999999999999</v>
      </c>
      <c r="P957">
        <v>13.58</v>
      </c>
    </row>
    <row r="958" spans="1:16" x14ac:dyDescent="0.3">
      <c r="A958">
        <v>87153</v>
      </c>
      <c r="B958">
        <v>122</v>
      </c>
      <c r="C958" t="s">
        <v>552</v>
      </c>
      <c r="D958" s="441">
        <v>46143</v>
      </c>
      <c r="E958">
        <v>23108</v>
      </c>
      <c r="F958" t="s">
        <v>5986</v>
      </c>
      <c r="G958">
        <v>2739</v>
      </c>
      <c r="H958">
        <v>0.14000000000000001</v>
      </c>
      <c r="I958" t="s">
        <v>5598</v>
      </c>
      <c r="J958" t="s">
        <v>6085</v>
      </c>
      <c r="K958" t="s">
        <v>464</v>
      </c>
      <c r="L958">
        <v>93.33</v>
      </c>
      <c r="M958" s="441">
        <v>46140</v>
      </c>
      <c r="N958">
        <v>91</v>
      </c>
      <c r="O958">
        <v>94.06</v>
      </c>
      <c r="P958">
        <v>13.07</v>
      </c>
    </row>
    <row r="959" spans="1:16" x14ac:dyDescent="0.3">
      <c r="A959">
        <v>87117</v>
      </c>
      <c r="B959">
        <v>122</v>
      </c>
      <c r="C959" t="s">
        <v>552</v>
      </c>
      <c r="D959" s="441">
        <v>46143</v>
      </c>
      <c r="E959">
        <v>24036</v>
      </c>
      <c r="F959" t="s">
        <v>5612</v>
      </c>
      <c r="G959">
        <v>2314</v>
      </c>
      <c r="H959">
        <v>1</v>
      </c>
      <c r="I959" t="s">
        <v>5613</v>
      </c>
      <c r="J959" t="s">
        <v>6085</v>
      </c>
      <c r="K959" t="s">
        <v>464</v>
      </c>
      <c r="L959">
        <v>0</v>
      </c>
      <c r="M959" s="441">
        <v>45902</v>
      </c>
      <c r="N959">
        <v>12.9</v>
      </c>
      <c r="O959">
        <v>19</v>
      </c>
      <c r="P959">
        <v>12.9</v>
      </c>
    </row>
    <row r="960" spans="1:16" x14ac:dyDescent="0.3">
      <c r="A960">
        <v>87120</v>
      </c>
      <c r="B960">
        <v>122</v>
      </c>
      <c r="C960" t="s">
        <v>552</v>
      </c>
      <c r="D960" s="441">
        <v>46143</v>
      </c>
      <c r="E960">
        <v>23184</v>
      </c>
      <c r="F960" t="s">
        <v>5956</v>
      </c>
      <c r="G960">
        <v>2670</v>
      </c>
      <c r="H960">
        <v>0.86</v>
      </c>
      <c r="I960" t="s">
        <v>5598</v>
      </c>
      <c r="J960" t="s">
        <v>6085</v>
      </c>
      <c r="K960" t="s">
        <v>464</v>
      </c>
      <c r="L960">
        <v>14.02</v>
      </c>
      <c r="M960" s="441">
        <v>46142</v>
      </c>
      <c r="N960">
        <v>20.8</v>
      </c>
      <c r="O960">
        <v>20.170000000000002</v>
      </c>
      <c r="P960">
        <v>12.06</v>
      </c>
    </row>
    <row r="961" spans="1:16" x14ac:dyDescent="0.3">
      <c r="A961">
        <v>87121</v>
      </c>
      <c r="B961">
        <v>122</v>
      </c>
      <c r="C961" t="s">
        <v>552</v>
      </c>
      <c r="D961" s="441">
        <v>46143</v>
      </c>
      <c r="E961">
        <v>19575</v>
      </c>
      <c r="F961" t="s">
        <v>5944</v>
      </c>
      <c r="G961">
        <v>2643</v>
      </c>
      <c r="H961">
        <v>0.36</v>
      </c>
      <c r="I961" t="s">
        <v>5598</v>
      </c>
      <c r="J961" t="s">
        <v>6085</v>
      </c>
      <c r="K961" t="s">
        <v>464</v>
      </c>
      <c r="L961">
        <v>30.92</v>
      </c>
      <c r="M961" s="441">
        <v>46142</v>
      </c>
      <c r="N961">
        <v>30</v>
      </c>
      <c r="O961">
        <v>30.38</v>
      </c>
      <c r="P961">
        <v>11.13</v>
      </c>
    </row>
    <row r="962" spans="1:16" x14ac:dyDescent="0.3">
      <c r="A962">
        <v>87184</v>
      </c>
      <c r="B962">
        <v>122</v>
      </c>
      <c r="C962" t="s">
        <v>552</v>
      </c>
      <c r="D962" s="441">
        <v>46143</v>
      </c>
      <c r="E962">
        <v>18420</v>
      </c>
      <c r="F962" t="s">
        <v>6030</v>
      </c>
      <c r="G962">
        <v>3222</v>
      </c>
      <c r="H962">
        <v>1</v>
      </c>
      <c r="I962" t="s">
        <v>5601</v>
      </c>
      <c r="J962" t="s">
        <v>4764</v>
      </c>
      <c r="K962" t="s">
        <v>464</v>
      </c>
      <c r="L962">
        <v>0</v>
      </c>
      <c r="M962" s="441">
        <v>45810</v>
      </c>
      <c r="N962">
        <v>10.9</v>
      </c>
      <c r="O962">
        <v>11.35</v>
      </c>
      <c r="P962">
        <v>10.9</v>
      </c>
    </row>
    <row r="963" spans="1:16" x14ac:dyDescent="0.3">
      <c r="A963">
        <v>87165</v>
      </c>
      <c r="B963">
        <v>122</v>
      </c>
      <c r="C963" t="s">
        <v>552</v>
      </c>
      <c r="D963" s="441">
        <v>46143</v>
      </c>
      <c r="E963">
        <v>19932</v>
      </c>
      <c r="F963" t="s">
        <v>6021</v>
      </c>
      <c r="G963">
        <v>2368</v>
      </c>
      <c r="H963">
        <v>1.5</v>
      </c>
      <c r="I963" t="s">
        <v>5613</v>
      </c>
      <c r="J963" t="s">
        <v>6085</v>
      </c>
      <c r="K963" t="s">
        <v>464</v>
      </c>
      <c r="L963">
        <v>0</v>
      </c>
      <c r="M963" s="441">
        <v>46077</v>
      </c>
      <c r="N963">
        <v>7</v>
      </c>
      <c r="O963">
        <v>7</v>
      </c>
      <c r="P963">
        <v>10.5</v>
      </c>
    </row>
    <row r="964" spans="1:16" x14ac:dyDescent="0.3">
      <c r="A964">
        <v>87122</v>
      </c>
      <c r="B964">
        <v>122</v>
      </c>
      <c r="C964" t="s">
        <v>552</v>
      </c>
      <c r="D964" s="441">
        <v>46143</v>
      </c>
      <c r="E964">
        <v>19787</v>
      </c>
      <c r="F964" t="s">
        <v>5914</v>
      </c>
      <c r="G964">
        <v>2471</v>
      </c>
      <c r="H964">
        <v>1.8</v>
      </c>
      <c r="I964" t="s">
        <v>5598</v>
      </c>
      <c r="J964" t="s">
        <v>6085</v>
      </c>
      <c r="K964" t="s">
        <v>464</v>
      </c>
      <c r="L964">
        <v>5.66</v>
      </c>
      <c r="M964" s="441">
        <v>46142</v>
      </c>
      <c r="N964">
        <v>5.4</v>
      </c>
      <c r="O964">
        <v>5.61</v>
      </c>
      <c r="P964">
        <v>10.19</v>
      </c>
    </row>
    <row r="965" spans="1:16" x14ac:dyDescent="0.3">
      <c r="A965">
        <v>87119</v>
      </c>
      <c r="B965">
        <v>122</v>
      </c>
      <c r="C965" t="s">
        <v>552</v>
      </c>
      <c r="D965" s="441">
        <v>46143</v>
      </c>
      <c r="E965">
        <v>23389</v>
      </c>
      <c r="F965" t="s">
        <v>5923</v>
      </c>
      <c r="G965">
        <v>2475</v>
      </c>
      <c r="H965">
        <v>1.98</v>
      </c>
      <c r="I965" t="s">
        <v>5598</v>
      </c>
      <c r="J965" t="s">
        <v>6085</v>
      </c>
      <c r="K965" t="s">
        <v>464</v>
      </c>
      <c r="L965">
        <v>5.0199999999999996</v>
      </c>
      <c r="M965" s="441">
        <v>46142</v>
      </c>
      <c r="N965">
        <v>4.55</v>
      </c>
      <c r="O965">
        <v>4.57</v>
      </c>
      <c r="P965">
        <v>9.94</v>
      </c>
    </row>
    <row r="966" spans="1:16" x14ac:dyDescent="0.3">
      <c r="A966">
        <v>87144</v>
      </c>
      <c r="B966">
        <v>122</v>
      </c>
      <c r="C966" t="s">
        <v>552</v>
      </c>
      <c r="D966" s="441">
        <v>46143</v>
      </c>
      <c r="E966">
        <v>19498</v>
      </c>
      <c r="F966" t="s">
        <v>5979</v>
      </c>
      <c r="G966">
        <v>2712</v>
      </c>
      <c r="H966">
        <v>0.68</v>
      </c>
      <c r="I966" t="s">
        <v>5598</v>
      </c>
      <c r="J966" t="s">
        <v>6085</v>
      </c>
      <c r="K966" t="s">
        <v>464</v>
      </c>
      <c r="L966">
        <v>14.11</v>
      </c>
      <c r="M966" s="441">
        <v>46142</v>
      </c>
      <c r="N966">
        <v>15</v>
      </c>
      <c r="O966">
        <v>14.67</v>
      </c>
      <c r="P966">
        <v>9.59</v>
      </c>
    </row>
    <row r="967" spans="1:16" x14ac:dyDescent="0.3">
      <c r="A967">
        <v>87175</v>
      </c>
      <c r="B967">
        <v>122</v>
      </c>
      <c r="C967" t="s">
        <v>552</v>
      </c>
      <c r="D967" s="441">
        <v>46143</v>
      </c>
      <c r="E967">
        <v>20422</v>
      </c>
      <c r="F967" t="s">
        <v>5618</v>
      </c>
      <c r="G967">
        <v>2186</v>
      </c>
      <c r="H967">
        <v>1</v>
      </c>
      <c r="I967" t="s">
        <v>5613</v>
      </c>
      <c r="J967" t="s">
        <v>6085</v>
      </c>
      <c r="K967" t="s">
        <v>464</v>
      </c>
      <c r="L967">
        <v>0</v>
      </c>
      <c r="M967" s="441">
        <v>46097</v>
      </c>
      <c r="N967">
        <v>9.35</v>
      </c>
      <c r="O967">
        <v>10.220000000000001</v>
      </c>
      <c r="P967">
        <v>9.35</v>
      </c>
    </row>
    <row r="968" spans="1:16" x14ac:dyDescent="0.3">
      <c r="A968">
        <v>87118</v>
      </c>
      <c r="B968">
        <v>122</v>
      </c>
      <c r="C968" t="s">
        <v>552</v>
      </c>
      <c r="D968" s="441">
        <v>46143</v>
      </c>
      <c r="E968">
        <v>19415</v>
      </c>
      <c r="F968" t="s">
        <v>5958</v>
      </c>
      <c r="G968">
        <v>2759</v>
      </c>
      <c r="H968">
        <v>1</v>
      </c>
      <c r="I968" t="s">
        <v>5613</v>
      </c>
      <c r="J968" t="s">
        <v>6085</v>
      </c>
      <c r="K968" t="s">
        <v>464</v>
      </c>
      <c r="L968">
        <v>8.65</v>
      </c>
      <c r="M968" s="441">
        <v>46121</v>
      </c>
      <c r="N968">
        <v>8.65</v>
      </c>
      <c r="O968">
        <v>8.8000000000000007</v>
      </c>
      <c r="P968">
        <v>8.65</v>
      </c>
    </row>
    <row r="969" spans="1:16" x14ac:dyDescent="0.3">
      <c r="A969">
        <v>87129</v>
      </c>
      <c r="B969">
        <v>122</v>
      </c>
      <c r="C969" t="s">
        <v>552</v>
      </c>
      <c r="D969" s="441">
        <v>46143</v>
      </c>
      <c r="E969">
        <v>19506</v>
      </c>
      <c r="F969" t="s">
        <v>5919</v>
      </c>
      <c r="G969">
        <v>2705</v>
      </c>
      <c r="H969">
        <v>0.12</v>
      </c>
      <c r="I969" t="s">
        <v>5598</v>
      </c>
      <c r="J969" t="s">
        <v>6085</v>
      </c>
      <c r="K969" t="s">
        <v>464</v>
      </c>
      <c r="L969">
        <v>67.5</v>
      </c>
      <c r="M969" s="441">
        <v>46142</v>
      </c>
      <c r="N969">
        <v>60</v>
      </c>
      <c r="O969">
        <v>62.86</v>
      </c>
      <c r="P969">
        <v>8.1</v>
      </c>
    </row>
    <row r="970" spans="1:16" x14ac:dyDescent="0.3">
      <c r="A970">
        <v>87149</v>
      </c>
      <c r="B970">
        <v>122</v>
      </c>
      <c r="C970" t="s">
        <v>552</v>
      </c>
      <c r="D970" s="441">
        <v>46143</v>
      </c>
      <c r="E970">
        <v>19748</v>
      </c>
      <c r="F970" t="s">
        <v>5983</v>
      </c>
      <c r="G970">
        <v>2505</v>
      </c>
      <c r="H970">
        <v>0.74</v>
      </c>
      <c r="I970" t="s">
        <v>5598</v>
      </c>
      <c r="J970" t="s">
        <v>6085</v>
      </c>
      <c r="K970" t="s">
        <v>464</v>
      </c>
      <c r="L970">
        <v>9.7799999999999994</v>
      </c>
      <c r="M970" s="441">
        <v>46137</v>
      </c>
      <c r="N970">
        <v>9.67</v>
      </c>
      <c r="O970">
        <v>9.67</v>
      </c>
      <c r="P970">
        <v>7.24</v>
      </c>
    </row>
    <row r="971" spans="1:16" x14ac:dyDescent="0.3">
      <c r="A971">
        <v>87124</v>
      </c>
      <c r="B971">
        <v>122</v>
      </c>
      <c r="C971" t="s">
        <v>552</v>
      </c>
      <c r="D971" s="441">
        <v>46143</v>
      </c>
      <c r="E971">
        <v>19589</v>
      </c>
      <c r="F971" t="s">
        <v>5943</v>
      </c>
      <c r="G971">
        <v>2637</v>
      </c>
      <c r="H971">
        <v>0.98</v>
      </c>
      <c r="I971" t="s">
        <v>5598</v>
      </c>
      <c r="J971" t="s">
        <v>6085</v>
      </c>
      <c r="K971" t="s">
        <v>464</v>
      </c>
      <c r="L971">
        <v>7.22</v>
      </c>
      <c r="M971" s="441">
        <v>46142</v>
      </c>
      <c r="N971">
        <v>7</v>
      </c>
      <c r="O971">
        <v>7.24</v>
      </c>
      <c r="P971">
        <v>7.08</v>
      </c>
    </row>
    <row r="972" spans="1:16" x14ac:dyDescent="0.3">
      <c r="A972">
        <v>87127</v>
      </c>
      <c r="B972">
        <v>122</v>
      </c>
      <c r="C972" t="s">
        <v>552</v>
      </c>
      <c r="D972" s="441">
        <v>46143</v>
      </c>
      <c r="E972">
        <v>18444</v>
      </c>
      <c r="F972" t="s">
        <v>5736</v>
      </c>
      <c r="G972">
        <v>3205</v>
      </c>
      <c r="H972">
        <v>0.2</v>
      </c>
      <c r="I972" t="s">
        <v>5613</v>
      </c>
      <c r="J972" t="s">
        <v>4764</v>
      </c>
      <c r="K972" t="s">
        <v>464</v>
      </c>
      <c r="L972">
        <v>0</v>
      </c>
      <c r="M972" s="441">
        <v>45447</v>
      </c>
      <c r="N972">
        <v>35</v>
      </c>
      <c r="O972">
        <v>34</v>
      </c>
      <c r="P972">
        <v>7</v>
      </c>
    </row>
    <row r="973" spans="1:16" x14ac:dyDescent="0.3">
      <c r="A973">
        <v>87131</v>
      </c>
      <c r="B973">
        <v>122</v>
      </c>
      <c r="C973" t="s">
        <v>552</v>
      </c>
      <c r="D973" s="441">
        <v>46143</v>
      </c>
      <c r="E973">
        <v>19465</v>
      </c>
      <c r="F973" t="s">
        <v>5953</v>
      </c>
      <c r="G973">
        <v>2737</v>
      </c>
      <c r="H973">
        <v>0.9</v>
      </c>
      <c r="I973" t="s">
        <v>5598</v>
      </c>
      <c r="J973" t="s">
        <v>6085</v>
      </c>
      <c r="K973" t="s">
        <v>464</v>
      </c>
      <c r="L973">
        <v>5.94</v>
      </c>
      <c r="M973" s="441">
        <v>46142</v>
      </c>
      <c r="N973">
        <v>5.8</v>
      </c>
      <c r="O973">
        <v>5.8</v>
      </c>
      <c r="P973">
        <v>5.35</v>
      </c>
    </row>
    <row r="974" spans="1:16" x14ac:dyDescent="0.3">
      <c r="A974">
        <v>87128</v>
      </c>
      <c r="B974">
        <v>122</v>
      </c>
      <c r="C974" t="s">
        <v>552</v>
      </c>
      <c r="D974" s="441">
        <v>46143</v>
      </c>
      <c r="E974">
        <v>24272</v>
      </c>
      <c r="F974" t="s">
        <v>5849</v>
      </c>
      <c r="G974">
        <v>2341</v>
      </c>
      <c r="H974">
        <v>0.25</v>
      </c>
      <c r="I974" t="s">
        <v>5598</v>
      </c>
      <c r="J974" t="s">
        <v>6085</v>
      </c>
      <c r="K974" t="s">
        <v>464</v>
      </c>
      <c r="L974">
        <v>0</v>
      </c>
      <c r="M974" s="441">
        <v>45937</v>
      </c>
      <c r="N974">
        <v>19.899999999999999</v>
      </c>
      <c r="O974">
        <v>26.68</v>
      </c>
      <c r="P974">
        <v>4.97</v>
      </c>
    </row>
    <row r="975" spans="1:16" x14ac:dyDescent="0.3">
      <c r="A975">
        <v>87135</v>
      </c>
      <c r="B975">
        <v>122</v>
      </c>
      <c r="C975" t="s">
        <v>552</v>
      </c>
      <c r="D975" s="441">
        <v>46143</v>
      </c>
      <c r="E975">
        <v>19626</v>
      </c>
      <c r="F975" t="s">
        <v>5966</v>
      </c>
      <c r="G975">
        <v>2608</v>
      </c>
      <c r="H975">
        <v>1</v>
      </c>
      <c r="I975" t="s">
        <v>5598</v>
      </c>
      <c r="J975" t="s">
        <v>6085</v>
      </c>
      <c r="K975" t="s">
        <v>464</v>
      </c>
      <c r="L975">
        <v>4.7699999999999996</v>
      </c>
      <c r="M975" s="441">
        <v>46133</v>
      </c>
      <c r="N975">
        <v>4.95</v>
      </c>
      <c r="O975">
        <v>4.95</v>
      </c>
      <c r="P975">
        <v>4.7699999999999996</v>
      </c>
    </row>
    <row r="976" spans="1:16" x14ac:dyDescent="0.3">
      <c r="A976">
        <v>87152</v>
      </c>
      <c r="B976">
        <v>122</v>
      </c>
      <c r="C976" t="s">
        <v>552</v>
      </c>
      <c r="D976" s="441">
        <v>46143</v>
      </c>
      <c r="E976">
        <v>23113</v>
      </c>
      <c r="F976" t="s">
        <v>5985</v>
      </c>
      <c r="G976">
        <v>2736</v>
      </c>
      <c r="H976">
        <v>0.36</v>
      </c>
      <c r="I976" t="s">
        <v>5598</v>
      </c>
      <c r="J976" t="s">
        <v>6085</v>
      </c>
      <c r="K976" t="s">
        <v>464</v>
      </c>
      <c r="L976">
        <v>12.28</v>
      </c>
      <c r="M976" s="441">
        <v>46142</v>
      </c>
      <c r="N976">
        <v>14.5</v>
      </c>
      <c r="O976">
        <v>13.87</v>
      </c>
      <c r="P976">
        <v>4.42</v>
      </c>
    </row>
    <row r="977" spans="1:16" x14ac:dyDescent="0.3">
      <c r="A977">
        <v>87132</v>
      </c>
      <c r="B977">
        <v>122</v>
      </c>
      <c r="C977" t="s">
        <v>552</v>
      </c>
      <c r="D977" s="441">
        <v>46143</v>
      </c>
      <c r="E977">
        <v>23195</v>
      </c>
      <c r="F977" t="s">
        <v>5951</v>
      </c>
      <c r="G977">
        <v>2660</v>
      </c>
      <c r="H977">
        <v>0.3</v>
      </c>
      <c r="I977" t="s">
        <v>5598</v>
      </c>
      <c r="J977" t="s">
        <v>6085</v>
      </c>
      <c r="K977" t="s">
        <v>464</v>
      </c>
      <c r="L977">
        <v>13.92</v>
      </c>
      <c r="M977" s="441">
        <v>46140</v>
      </c>
      <c r="N977">
        <v>12</v>
      </c>
      <c r="O977">
        <v>10.16</v>
      </c>
      <c r="P977">
        <v>4.18</v>
      </c>
    </row>
    <row r="978" spans="1:16" x14ac:dyDescent="0.3">
      <c r="A978">
        <v>87133</v>
      </c>
      <c r="B978">
        <v>122</v>
      </c>
      <c r="C978" t="s">
        <v>552</v>
      </c>
      <c r="D978" s="441">
        <v>46143</v>
      </c>
      <c r="E978">
        <v>23826</v>
      </c>
      <c r="F978" t="s">
        <v>5844</v>
      </c>
      <c r="G978">
        <v>2073</v>
      </c>
      <c r="H978">
        <v>1</v>
      </c>
      <c r="I978" t="s">
        <v>5605</v>
      </c>
      <c r="J978" t="s">
        <v>6085</v>
      </c>
      <c r="K978" t="s">
        <v>464</v>
      </c>
      <c r="L978">
        <v>0</v>
      </c>
      <c r="M978" s="441">
        <v>45986</v>
      </c>
      <c r="N978">
        <v>3.56</v>
      </c>
      <c r="O978">
        <v>3.58</v>
      </c>
      <c r="P978">
        <v>3.56</v>
      </c>
    </row>
    <row r="979" spans="1:16" x14ac:dyDescent="0.3">
      <c r="A979">
        <v>87130</v>
      </c>
      <c r="B979">
        <v>122</v>
      </c>
      <c r="C979" t="s">
        <v>552</v>
      </c>
      <c r="D979" s="441">
        <v>46143</v>
      </c>
      <c r="E979">
        <v>19572</v>
      </c>
      <c r="F979" t="s">
        <v>5945</v>
      </c>
      <c r="G979">
        <v>2646</v>
      </c>
      <c r="H979">
        <v>0.3</v>
      </c>
      <c r="I979" t="s">
        <v>5598</v>
      </c>
      <c r="J979" t="s">
        <v>6085</v>
      </c>
      <c r="K979" t="s">
        <v>464</v>
      </c>
      <c r="L979">
        <v>11.77</v>
      </c>
      <c r="M979" s="441">
        <v>46135</v>
      </c>
      <c r="N979">
        <v>10</v>
      </c>
      <c r="O979">
        <v>10.85</v>
      </c>
      <c r="P979">
        <v>3.53</v>
      </c>
    </row>
    <row r="980" spans="1:16" x14ac:dyDescent="0.3">
      <c r="A980">
        <v>87134</v>
      </c>
      <c r="B980">
        <v>122</v>
      </c>
      <c r="C980" t="s">
        <v>552</v>
      </c>
      <c r="D980" s="441">
        <v>46143</v>
      </c>
      <c r="E980">
        <v>21100</v>
      </c>
      <c r="F980" t="s">
        <v>5900</v>
      </c>
      <c r="G980">
        <v>1986</v>
      </c>
      <c r="H980">
        <v>1</v>
      </c>
      <c r="I980" t="s">
        <v>5605</v>
      </c>
      <c r="J980" t="s">
        <v>6085</v>
      </c>
      <c r="K980" t="s">
        <v>464</v>
      </c>
      <c r="L980">
        <v>0</v>
      </c>
      <c r="M980" s="441">
        <v>45747</v>
      </c>
      <c r="N980">
        <v>0</v>
      </c>
      <c r="O980">
        <v>3.1</v>
      </c>
      <c r="P980">
        <v>2.9</v>
      </c>
    </row>
    <row r="981" spans="1:16" x14ac:dyDescent="0.3">
      <c r="A981">
        <v>87181</v>
      </c>
      <c r="B981">
        <v>122</v>
      </c>
      <c r="C981" t="s">
        <v>552</v>
      </c>
      <c r="D981" s="441">
        <v>46143</v>
      </c>
      <c r="E981">
        <v>18511</v>
      </c>
      <c r="F981" t="s">
        <v>6028</v>
      </c>
      <c r="G981">
        <v>3149</v>
      </c>
      <c r="H981">
        <v>0.01</v>
      </c>
      <c r="I981" t="s">
        <v>5613</v>
      </c>
      <c r="J981" t="s">
        <v>4764</v>
      </c>
      <c r="K981" t="s">
        <v>464</v>
      </c>
      <c r="L981">
        <v>0</v>
      </c>
      <c r="N981">
        <v>0</v>
      </c>
      <c r="O981">
        <v>0</v>
      </c>
      <c r="P981">
        <v>1.2</v>
      </c>
    </row>
    <row r="982" spans="1:16" x14ac:dyDescent="0.3">
      <c r="A982">
        <v>87136</v>
      </c>
      <c r="B982">
        <v>122</v>
      </c>
      <c r="C982" t="s">
        <v>552</v>
      </c>
      <c r="D982" s="441">
        <v>46143</v>
      </c>
      <c r="E982">
        <v>18540</v>
      </c>
      <c r="F982" t="s">
        <v>5730</v>
      </c>
      <c r="G982">
        <v>3138</v>
      </c>
      <c r="H982">
        <v>0.01</v>
      </c>
      <c r="I982" t="s">
        <v>5601</v>
      </c>
      <c r="J982" t="s">
        <v>4764</v>
      </c>
      <c r="K982" t="s">
        <v>464</v>
      </c>
      <c r="L982">
        <v>0</v>
      </c>
      <c r="M982" s="441">
        <v>45978</v>
      </c>
      <c r="N982">
        <v>102</v>
      </c>
      <c r="O982">
        <v>89.4</v>
      </c>
      <c r="P982">
        <v>1.02</v>
      </c>
    </row>
    <row r="983" spans="1:16" x14ac:dyDescent="0.3">
      <c r="A983">
        <v>79883</v>
      </c>
      <c r="B983">
        <v>122</v>
      </c>
      <c r="C983" t="s">
        <v>552</v>
      </c>
      <c r="D983" s="441">
        <v>46113</v>
      </c>
      <c r="E983">
        <v>18353</v>
      </c>
      <c r="F983" t="s">
        <v>5747</v>
      </c>
      <c r="G983">
        <v>3282</v>
      </c>
      <c r="H983">
        <v>147.44999999999999</v>
      </c>
      <c r="I983" t="s">
        <v>5601</v>
      </c>
      <c r="J983" t="s">
        <v>4764</v>
      </c>
      <c r="K983" t="s">
        <v>463</v>
      </c>
      <c r="L983">
        <v>0</v>
      </c>
      <c r="M983" s="441">
        <v>46072</v>
      </c>
      <c r="N983">
        <v>147.6</v>
      </c>
      <c r="O983">
        <v>153.9</v>
      </c>
      <c r="P983">
        <v>21763.62</v>
      </c>
    </row>
    <row r="984" spans="1:16" x14ac:dyDescent="0.3">
      <c r="A984">
        <v>79884</v>
      </c>
      <c r="B984">
        <v>122</v>
      </c>
      <c r="C984" t="s">
        <v>552</v>
      </c>
      <c r="D984" s="441">
        <v>46113</v>
      </c>
      <c r="E984">
        <v>18359</v>
      </c>
      <c r="F984" t="s">
        <v>5746</v>
      </c>
      <c r="G984">
        <v>3278</v>
      </c>
      <c r="H984">
        <v>172.08</v>
      </c>
      <c r="I984" t="s">
        <v>5601</v>
      </c>
      <c r="J984" t="s">
        <v>4764</v>
      </c>
      <c r="K984" t="s">
        <v>463</v>
      </c>
      <c r="L984">
        <v>0</v>
      </c>
      <c r="M984" s="441">
        <v>46072</v>
      </c>
      <c r="N984">
        <v>95.9</v>
      </c>
      <c r="O984">
        <v>94.8</v>
      </c>
      <c r="P984">
        <v>16502.47</v>
      </c>
    </row>
    <row r="985" spans="1:16" x14ac:dyDescent="0.3">
      <c r="A985">
        <v>80069</v>
      </c>
      <c r="B985">
        <v>122</v>
      </c>
      <c r="C985" t="s">
        <v>552</v>
      </c>
      <c r="D985" s="441">
        <v>46113</v>
      </c>
      <c r="E985">
        <v>26586</v>
      </c>
      <c r="F985" t="s">
        <v>5889</v>
      </c>
      <c r="G985">
        <v>6803</v>
      </c>
      <c r="H985">
        <v>26</v>
      </c>
      <c r="I985" t="s">
        <v>5605</v>
      </c>
      <c r="J985" t="s">
        <v>6085</v>
      </c>
      <c r="K985" t="s">
        <v>463</v>
      </c>
      <c r="L985">
        <v>325</v>
      </c>
      <c r="M985" s="441">
        <v>46093</v>
      </c>
      <c r="N985">
        <v>325</v>
      </c>
      <c r="O985">
        <v>325</v>
      </c>
      <c r="P985">
        <v>8450</v>
      </c>
    </row>
    <row r="986" spans="1:16" x14ac:dyDescent="0.3">
      <c r="A986">
        <v>80067</v>
      </c>
      <c r="B986">
        <v>122</v>
      </c>
      <c r="C986" t="s">
        <v>552</v>
      </c>
      <c r="D986" s="441">
        <v>46113</v>
      </c>
      <c r="E986">
        <v>26582</v>
      </c>
      <c r="F986" t="s">
        <v>5711</v>
      </c>
      <c r="G986">
        <v>6801</v>
      </c>
      <c r="H986">
        <v>62.06</v>
      </c>
      <c r="I986" t="s">
        <v>5598</v>
      </c>
      <c r="J986" t="s">
        <v>6085</v>
      </c>
      <c r="K986" t="s">
        <v>463</v>
      </c>
      <c r="L986">
        <v>132.29</v>
      </c>
      <c r="M986" s="441">
        <v>46111</v>
      </c>
      <c r="N986">
        <v>134</v>
      </c>
      <c r="O986">
        <v>134</v>
      </c>
      <c r="P986">
        <v>8209.92</v>
      </c>
    </row>
    <row r="987" spans="1:16" x14ac:dyDescent="0.3">
      <c r="A987">
        <v>79825</v>
      </c>
      <c r="B987">
        <v>122</v>
      </c>
      <c r="C987" t="s">
        <v>552</v>
      </c>
      <c r="D987" s="441">
        <v>46113</v>
      </c>
      <c r="E987">
        <v>18099</v>
      </c>
      <c r="F987" t="s">
        <v>5810</v>
      </c>
      <c r="G987">
        <v>3511</v>
      </c>
      <c r="H987">
        <v>36.090000000000003</v>
      </c>
      <c r="I987" t="s">
        <v>5601</v>
      </c>
      <c r="J987" t="s">
        <v>4764</v>
      </c>
      <c r="K987" t="s">
        <v>463</v>
      </c>
      <c r="L987">
        <v>225.23</v>
      </c>
      <c r="M987" s="441">
        <v>46092</v>
      </c>
      <c r="N987">
        <v>225.23</v>
      </c>
      <c r="O987">
        <v>225.2</v>
      </c>
      <c r="P987">
        <v>8128.55</v>
      </c>
    </row>
    <row r="988" spans="1:16" x14ac:dyDescent="0.3">
      <c r="A988">
        <v>79846</v>
      </c>
      <c r="B988">
        <v>122</v>
      </c>
      <c r="C988" t="s">
        <v>552</v>
      </c>
      <c r="D988" s="441">
        <v>46113</v>
      </c>
      <c r="E988">
        <v>18179</v>
      </c>
      <c r="F988" t="s">
        <v>5789</v>
      </c>
      <c r="G988">
        <v>3443</v>
      </c>
      <c r="H988">
        <v>66.78</v>
      </c>
      <c r="I988" t="s">
        <v>5601</v>
      </c>
      <c r="J988" t="s">
        <v>4764</v>
      </c>
      <c r="K988" t="s">
        <v>463</v>
      </c>
      <c r="L988">
        <v>119.9</v>
      </c>
      <c r="M988" s="441">
        <v>46097</v>
      </c>
      <c r="N988">
        <v>119.9</v>
      </c>
      <c r="O988">
        <v>112.05</v>
      </c>
      <c r="P988">
        <v>8006.92</v>
      </c>
    </row>
    <row r="989" spans="1:16" x14ac:dyDescent="0.3">
      <c r="A989">
        <v>79918</v>
      </c>
      <c r="B989">
        <v>122</v>
      </c>
      <c r="C989" t="s">
        <v>552</v>
      </c>
      <c r="D989" s="441">
        <v>46113</v>
      </c>
      <c r="E989">
        <v>19370</v>
      </c>
      <c r="F989" t="s">
        <v>5695</v>
      </c>
      <c r="G989">
        <v>2765</v>
      </c>
      <c r="H989">
        <v>82</v>
      </c>
      <c r="I989" t="s">
        <v>5598</v>
      </c>
      <c r="J989" t="s">
        <v>6085</v>
      </c>
      <c r="K989" t="s">
        <v>463</v>
      </c>
      <c r="L989">
        <v>94.8</v>
      </c>
      <c r="M989" s="441">
        <v>46111</v>
      </c>
      <c r="N989">
        <v>94.8</v>
      </c>
      <c r="O989">
        <v>94.8</v>
      </c>
      <c r="P989">
        <v>7773.6</v>
      </c>
    </row>
    <row r="990" spans="1:16" x14ac:dyDescent="0.3">
      <c r="A990">
        <v>79832</v>
      </c>
      <c r="B990">
        <v>122</v>
      </c>
      <c r="C990" t="s">
        <v>552</v>
      </c>
      <c r="D990" s="441">
        <v>46113</v>
      </c>
      <c r="E990">
        <v>18118</v>
      </c>
      <c r="F990" t="s">
        <v>5803</v>
      </c>
      <c r="G990">
        <v>3495</v>
      </c>
      <c r="H990">
        <v>5.16</v>
      </c>
      <c r="I990" t="s">
        <v>5601</v>
      </c>
      <c r="J990" t="s">
        <v>4764</v>
      </c>
      <c r="K990" t="s">
        <v>463</v>
      </c>
      <c r="L990">
        <v>0</v>
      </c>
      <c r="M990" s="441">
        <v>46072</v>
      </c>
      <c r="N990">
        <v>1356.9</v>
      </c>
      <c r="O990">
        <v>1272.51</v>
      </c>
      <c r="P990">
        <v>7001.6</v>
      </c>
    </row>
    <row r="991" spans="1:16" x14ac:dyDescent="0.3">
      <c r="A991">
        <v>79905</v>
      </c>
      <c r="B991">
        <v>122</v>
      </c>
      <c r="C991" t="s">
        <v>552</v>
      </c>
      <c r="D991" s="441">
        <v>46113</v>
      </c>
      <c r="E991">
        <v>18589</v>
      </c>
      <c r="F991" t="s">
        <v>5722</v>
      </c>
      <c r="G991">
        <v>3103</v>
      </c>
      <c r="H991">
        <v>56.88</v>
      </c>
      <c r="I991" t="s">
        <v>5605</v>
      </c>
      <c r="J991" t="s">
        <v>4764</v>
      </c>
      <c r="K991" t="s">
        <v>463</v>
      </c>
      <c r="L991">
        <v>117.56</v>
      </c>
      <c r="M991" s="441">
        <v>46100</v>
      </c>
      <c r="N991">
        <v>117.56</v>
      </c>
      <c r="O991">
        <v>117.56</v>
      </c>
      <c r="P991">
        <v>6686.81</v>
      </c>
    </row>
    <row r="992" spans="1:16" x14ac:dyDescent="0.3">
      <c r="A992">
        <v>79804</v>
      </c>
      <c r="B992">
        <v>122</v>
      </c>
      <c r="C992" t="s">
        <v>552</v>
      </c>
      <c r="D992" s="441">
        <v>46113</v>
      </c>
      <c r="E992">
        <v>17710</v>
      </c>
      <c r="F992" t="s">
        <v>5833</v>
      </c>
      <c r="G992">
        <v>3824</v>
      </c>
      <c r="H992">
        <v>155.24</v>
      </c>
      <c r="I992" t="s">
        <v>5601</v>
      </c>
      <c r="J992" t="s">
        <v>4764</v>
      </c>
      <c r="K992" t="s">
        <v>463</v>
      </c>
      <c r="L992">
        <v>0</v>
      </c>
      <c r="M992" s="441">
        <v>45992</v>
      </c>
      <c r="N992">
        <v>37.700000000000003</v>
      </c>
      <c r="O992">
        <v>37.700000000000003</v>
      </c>
      <c r="P992">
        <v>5852.55</v>
      </c>
    </row>
    <row r="993" spans="1:16" x14ac:dyDescent="0.3">
      <c r="A993">
        <v>79842</v>
      </c>
      <c r="B993">
        <v>122</v>
      </c>
      <c r="C993" t="s">
        <v>552</v>
      </c>
      <c r="D993" s="441">
        <v>46113</v>
      </c>
      <c r="E993">
        <v>18157</v>
      </c>
      <c r="F993" t="s">
        <v>5793</v>
      </c>
      <c r="G993">
        <v>3463</v>
      </c>
      <c r="H993">
        <v>28.2</v>
      </c>
      <c r="I993" t="s">
        <v>5601</v>
      </c>
      <c r="J993" t="s">
        <v>4764</v>
      </c>
      <c r="K993" t="s">
        <v>463</v>
      </c>
      <c r="L993">
        <v>198</v>
      </c>
      <c r="M993" s="441">
        <v>46091</v>
      </c>
      <c r="N993">
        <v>198</v>
      </c>
      <c r="O993">
        <v>207.7</v>
      </c>
      <c r="P993">
        <v>5583.6</v>
      </c>
    </row>
    <row r="994" spans="1:16" x14ac:dyDescent="0.3">
      <c r="A994">
        <v>79833</v>
      </c>
      <c r="B994">
        <v>122</v>
      </c>
      <c r="C994" t="s">
        <v>552</v>
      </c>
      <c r="D994" s="441">
        <v>46113</v>
      </c>
      <c r="E994">
        <v>18119</v>
      </c>
      <c r="F994" t="s">
        <v>5802</v>
      </c>
      <c r="G994">
        <v>3494</v>
      </c>
      <c r="H994">
        <v>31.24</v>
      </c>
      <c r="I994" t="s">
        <v>5601</v>
      </c>
      <c r="J994" t="s">
        <v>4764</v>
      </c>
      <c r="K994" t="s">
        <v>463</v>
      </c>
      <c r="L994">
        <v>173.18</v>
      </c>
      <c r="M994" s="441">
        <v>46085</v>
      </c>
      <c r="N994">
        <v>173.18</v>
      </c>
      <c r="O994">
        <v>175.4</v>
      </c>
      <c r="P994">
        <v>5410.14</v>
      </c>
    </row>
    <row r="995" spans="1:16" x14ac:dyDescent="0.3">
      <c r="A995">
        <v>79924</v>
      </c>
      <c r="B995">
        <v>122</v>
      </c>
      <c r="C995" t="s">
        <v>552</v>
      </c>
      <c r="D995" s="441">
        <v>46113</v>
      </c>
      <c r="E995">
        <v>19818</v>
      </c>
      <c r="F995" t="s">
        <v>5971</v>
      </c>
      <c r="G995">
        <v>2446</v>
      </c>
      <c r="H995">
        <v>19</v>
      </c>
      <c r="I995" t="s">
        <v>5703</v>
      </c>
      <c r="J995" t="s">
        <v>6085</v>
      </c>
      <c r="K995" t="s">
        <v>463</v>
      </c>
      <c r="L995">
        <v>0</v>
      </c>
      <c r="M995" s="441">
        <v>46007</v>
      </c>
      <c r="N995">
        <v>238</v>
      </c>
      <c r="O995">
        <v>238</v>
      </c>
      <c r="P995">
        <v>4522</v>
      </c>
    </row>
    <row r="996" spans="1:16" x14ac:dyDescent="0.3">
      <c r="A996">
        <v>80091</v>
      </c>
      <c r="B996">
        <v>122</v>
      </c>
      <c r="C996" t="s">
        <v>552</v>
      </c>
      <c r="D996" s="441">
        <v>46113</v>
      </c>
      <c r="E996">
        <v>28818</v>
      </c>
      <c r="F996" t="s">
        <v>5990</v>
      </c>
      <c r="G996">
        <v>8796</v>
      </c>
      <c r="H996">
        <v>8</v>
      </c>
      <c r="I996" t="s">
        <v>5613</v>
      </c>
      <c r="J996" t="s">
        <v>4764</v>
      </c>
      <c r="K996" t="s">
        <v>463</v>
      </c>
      <c r="L996">
        <v>0</v>
      </c>
      <c r="M996" s="441">
        <v>46073</v>
      </c>
      <c r="N996">
        <v>546.37</v>
      </c>
      <c r="O996">
        <v>546.37</v>
      </c>
      <c r="P996">
        <v>4370.96</v>
      </c>
    </row>
    <row r="997" spans="1:16" x14ac:dyDescent="0.3">
      <c r="A997">
        <v>79914</v>
      </c>
      <c r="B997">
        <v>122</v>
      </c>
      <c r="C997" t="s">
        <v>552</v>
      </c>
      <c r="D997" s="441">
        <v>46113</v>
      </c>
      <c r="E997">
        <v>19297</v>
      </c>
      <c r="F997" t="s">
        <v>5855</v>
      </c>
      <c r="G997">
        <v>2775</v>
      </c>
      <c r="H997">
        <v>60</v>
      </c>
      <c r="I997" t="s">
        <v>5598</v>
      </c>
      <c r="J997" t="s">
        <v>6085</v>
      </c>
      <c r="K997" t="s">
        <v>463</v>
      </c>
      <c r="L997">
        <v>0</v>
      </c>
      <c r="M997" s="441">
        <v>46064</v>
      </c>
      <c r="N997">
        <v>70.89</v>
      </c>
      <c r="O997">
        <v>60</v>
      </c>
      <c r="P997">
        <v>4253.54</v>
      </c>
    </row>
    <row r="998" spans="1:16" x14ac:dyDescent="0.3">
      <c r="A998">
        <v>79864</v>
      </c>
      <c r="B998">
        <v>122</v>
      </c>
      <c r="C998" t="s">
        <v>552</v>
      </c>
      <c r="D998" s="441">
        <v>46113</v>
      </c>
      <c r="E998">
        <v>18242</v>
      </c>
      <c r="F998" t="s">
        <v>5771</v>
      </c>
      <c r="G998">
        <v>3386</v>
      </c>
      <c r="H998">
        <v>17.68</v>
      </c>
      <c r="I998" t="s">
        <v>5601</v>
      </c>
      <c r="J998" t="s">
        <v>4764</v>
      </c>
      <c r="K998" t="s">
        <v>463</v>
      </c>
      <c r="L998">
        <v>227.47</v>
      </c>
      <c r="M998" s="441">
        <v>46111</v>
      </c>
      <c r="N998">
        <v>234.1</v>
      </c>
      <c r="O998">
        <v>234.1</v>
      </c>
      <c r="P998">
        <v>4021.67</v>
      </c>
    </row>
    <row r="999" spans="1:16" x14ac:dyDescent="0.3">
      <c r="A999">
        <v>79998</v>
      </c>
      <c r="B999">
        <v>122</v>
      </c>
      <c r="C999" t="s">
        <v>552</v>
      </c>
      <c r="D999" s="441">
        <v>46113</v>
      </c>
      <c r="E999">
        <v>21945</v>
      </c>
      <c r="F999" t="s">
        <v>5828</v>
      </c>
      <c r="G999">
        <v>3748</v>
      </c>
      <c r="H999">
        <v>100.97</v>
      </c>
      <c r="I999" t="s">
        <v>5615</v>
      </c>
      <c r="J999" t="s">
        <v>4764</v>
      </c>
      <c r="K999" t="s">
        <v>463</v>
      </c>
      <c r="L999">
        <v>39.65</v>
      </c>
      <c r="M999" s="441">
        <v>46111</v>
      </c>
      <c r="N999">
        <v>39.65</v>
      </c>
      <c r="O999">
        <v>39.65</v>
      </c>
      <c r="P999">
        <v>4003.46</v>
      </c>
    </row>
    <row r="1000" spans="1:16" x14ac:dyDescent="0.3">
      <c r="A1000">
        <v>79824</v>
      </c>
      <c r="B1000">
        <v>122</v>
      </c>
      <c r="C1000" t="s">
        <v>552</v>
      </c>
      <c r="D1000" s="441">
        <v>46113</v>
      </c>
      <c r="E1000">
        <v>18097</v>
      </c>
      <c r="F1000" t="s">
        <v>5811</v>
      </c>
      <c r="G1000">
        <v>3513</v>
      </c>
      <c r="H1000">
        <v>7.75</v>
      </c>
      <c r="I1000" t="s">
        <v>5601</v>
      </c>
      <c r="J1000" t="s">
        <v>4764</v>
      </c>
      <c r="K1000" t="s">
        <v>463</v>
      </c>
      <c r="L1000">
        <v>0</v>
      </c>
      <c r="M1000" s="441">
        <v>46072</v>
      </c>
      <c r="N1000">
        <v>413.3</v>
      </c>
      <c r="O1000">
        <v>413.3</v>
      </c>
      <c r="P1000">
        <v>3203.08</v>
      </c>
    </row>
    <row r="1001" spans="1:16" x14ac:dyDescent="0.3">
      <c r="A1001">
        <v>79829</v>
      </c>
      <c r="B1001">
        <v>122</v>
      </c>
      <c r="C1001" t="s">
        <v>552</v>
      </c>
      <c r="D1001" s="441">
        <v>46113</v>
      </c>
      <c r="E1001">
        <v>18113</v>
      </c>
      <c r="F1001" t="s">
        <v>5806</v>
      </c>
      <c r="G1001">
        <v>3499</v>
      </c>
      <c r="H1001">
        <v>6.53</v>
      </c>
      <c r="I1001" t="s">
        <v>5601</v>
      </c>
      <c r="J1001" t="s">
        <v>4764</v>
      </c>
      <c r="K1001" t="s">
        <v>463</v>
      </c>
      <c r="L1001">
        <v>0</v>
      </c>
      <c r="M1001" s="441">
        <v>46072</v>
      </c>
      <c r="N1001">
        <v>472.8</v>
      </c>
      <c r="O1001">
        <v>451.71</v>
      </c>
      <c r="P1001">
        <v>3087.38</v>
      </c>
    </row>
    <row r="1002" spans="1:16" x14ac:dyDescent="0.3">
      <c r="A1002">
        <v>80049</v>
      </c>
      <c r="B1002">
        <v>122</v>
      </c>
      <c r="C1002" t="s">
        <v>552</v>
      </c>
      <c r="D1002" s="441">
        <v>46113</v>
      </c>
      <c r="E1002">
        <v>25507</v>
      </c>
      <c r="F1002" t="s">
        <v>5772</v>
      </c>
      <c r="G1002">
        <v>6143</v>
      </c>
      <c r="H1002">
        <v>11.14</v>
      </c>
      <c r="I1002" t="s">
        <v>5601</v>
      </c>
      <c r="J1002" t="s">
        <v>4764</v>
      </c>
      <c r="K1002" t="s">
        <v>463</v>
      </c>
      <c r="L1002">
        <v>0</v>
      </c>
      <c r="M1002" s="441">
        <v>46072</v>
      </c>
      <c r="N1002">
        <v>264.5</v>
      </c>
      <c r="O1002">
        <v>271</v>
      </c>
      <c r="P1002">
        <v>2946.53</v>
      </c>
    </row>
    <row r="1003" spans="1:16" x14ac:dyDescent="0.3">
      <c r="A1003">
        <v>79852</v>
      </c>
      <c r="B1003">
        <v>122</v>
      </c>
      <c r="C1003" t="s">
        <v>552</v>
      </c>
      <c r="D1003" s="441">
        <v>46113</v>
      </c>
      <c r="E1003">
        <v>18202</v>
      </c>
      <c r="F1003" t="s">
        <v>5780</v>
      </c>
      <c r="G1003">
        <v>3424</v>
      </c>
      <c r="H1003">
        <v>18.670000000000002</v>
      </c>
      <c r="I1003" t="s">
        <v>5601</v>
      </c>
      <c r="J1003" t="s">
        <v>4764</v>
      </c>
      <c r="K1003" t="s">
        <v>463</v>
      </c>
      <c r="L1003">
        <v>0</v>
      </c>
      <c r="M1003" s="441">
        <v>46076</v>
      </c>
      <c r="N1003">
        <v>156</v>
      </c>
      <c r="O1003">
        <v>156</v>
      </c>
      <c r="P1003">
        <v>2912.52</v>
      </c>
    </row>
    <row r="1004" spans="1:16" x14ac:dyDescent="0.3">
      <c r="A1004">
        <v>79820</v>
      </c>
      <c r="B1004">
        <v>122</v>
      </c>
      <c r="C1004" t="s">
        <v>552</v>
      </c>
      <c r="D1004" s="441">
        <v>46113</v>
      </c>
      <c r="E1004">
        <v>17933</v>
      </c>
      <c r="F1004" t="s">
        <v>5813</v>
      </c>
      <c r="G1004">
        <v>3636</v>
      </c>
      <c r="H1004">
        <v>38.46</v>
      </c>
      <c r="I1004" t="s">
        <v>5605</v>
      </c>
      <c r="J1004" t="s">
        <v>4764</v>
      </c>
      <c r="K1004" t="s">
        <v>463</v>
      </c>
      <c r="L1004">
        <v>0</v>
      </c>
      <c r="M1004" s="441">
        <v>46056</v>
      </c>
      <c r="N1004">
        <v>73.84</v>
      </c>
      <c r="O1004">
        <v>46.14</v>
      </c>
      <c r="P1004">
        <v>2839.89</v>
      </c>
    </row>
    <row r="1005" spans="1:16" x14ac:dyDescent="0.3">
      <c r="A1005">
        <v>80015</v>
      </c>
      <c r="B1005">
        <v>122</v>
      </c>
      <c r="C1005" t="s">
        <v>552</v>
      </c>
      <c r="D1005" s="441">
        <v>46113</v>
      </c>
      <c r="E1005">
        <v>24123</v>
      </c>
      <c r="F1005" t="s">
        <v>5632</v>
      </c>
      <c r="G1005">
        <v>2237</v>
      </c>
      <c r="H1005">
        <v>24</v>
      </c>
      <c r="I1005" t="s">
        <v>5605</v>
      </c>
      <c r="J1005" t="s">
        <v>6085</v>
      </c>
      <c r="K1005" t="s">
        <v>463</v>
      </c>
      <c r="L1005">
        <v>116.73</v>
      </c>
      <c r="M1005" s="441">
        <v>46106</v>
      </c>
      <c r="N1005">
        <v>122.8</v>
      </c>
      <c r="O1005">
        <v>122.8</v>
      </c>
      <c r="P1005">
        <v>2801.52</v>
      </c>
    </row>
    <row r="1006" spans="1:16" x14ac:dyDescent="0.3">
      <c r="A1006">
        <v>80070</v>
      </c>
      <c r="B1006">
        <v>122</v>
      </c>
      <c r="C1006" t="s">
        <v>552</v>
      </c>
      <c r="D1006" s="441">
        <v>46113</v>
      </c>
      <c r="E1006">
        <v>26588</v>
      </c>
      <c r="F1006" t="s">
        <v>5597</v>
      </c>
      <c r="G1006">
        <v>6804</v>
      </c>
      <c r="H1006">
        <v>12</v>
      </c>
      <c r="I1006" t="s">
        <v>5598</v>
      </c>
      <c r="J1006" t="s">
        <v>6085</v>
      </c>
      <c r="K1006" t="s">
        <v>463</v>
      </c>
      <c r="L1006">
        <v>228</v>
      </c>
      <c r="M1006" s="441">
        <v>46106</v>
      </c>
      <c r="N1006">
        <v>228</v>
      </c>
      <c r="O1006">
        <v>228</v>
      </c>
      <c r="P1006">
        <v>2736</v>
      </c>
    </row>
    <row r="1007" spans="1:16" x14ac:dyDescent="0.3">
      <c r="A1007">
        <v>80089</v>
      </c>
      <c r="B1007">
        <v>122</v>
      </c>
      <c r="C1007" t="s">
        <v>552</v>
      </c>
      <c r="D1007" s="441">
        <v>46113</v>
      </c>
      <c r="E1007">
        <v>28479</v>
      </c>
      <c r="F1007" t="s">
        <v>5959</v>
      </c>
      <c r="G1007">
        <v>8444</v>
      </c>
      <c r="H1007">
        <v>33.46</v>
      </c>
      <c r="I1007" t="s">
        <v>5598</v>
      </c>
      <c r="J1007" t="s">
        <v>6085</v>
      </c>
      <c r="K1007" t="s">
        <v>463</v>
      </c>
      <c r="L1007">
        <v>81</v>
      </c>
      <c r="M1007" s="441">
        <v>46104</v>
      </c>
      <c r="N1007">
        <v>81</v>
      </c>
      <c r="O1007">
        <v>81</v>
      </c>
      <c r="P1007">
        <v>2710.26</v>
      </c>
    </row>
    <row r="1008" spans="1:16" x14ac:dyDescent="0.3">
      <c r="A1008">
        <v>79875</v>
      </c>
      <c r="B1008">
        <v>122</v>
      </c>
      <c r="C1008" t="s">
        <v>552</v>
      </c>
      <c r="D1008" s="441">
        <v>46113</v>
      </c>
      <c r="E1008">
        <v>18306</v>
      </c>
      <c r="F1008" t="s">
        <v>5759</v>
      </c>
      <c r="G1008">
        <v>3327</v>
      </c>
      <c r="H1008">
        <v>11.83</v>
      </c>
      <c r="I1008" t="s">
        <v>5601</v>
      </c>
      <c r="J1008" t="s">
        <v>4764</v>
      </c>
      <c r="K1008" t="s">
        <v>463</v>
      </c>
      <c r="L1008">
        <v>0</v>
      </c>
      <c r="M1008" s="441">
        <v>45980</v>
      </c>
      <c r="N1008">
        <v>228.8</v>
      </c>
      <c r="O1008">
        <v>232.9</v>
      </c>
      <c r="P1008">
        <v>2706.7</v>
      </c>
    </row>
    <row r="1009" spans="1:16" x14ac:dyDescent="0.3">
      <c r="A1009">
        <v>80053</v>
      </c>
      <c r="B1009">
        <v>122</v>
      </c>
      <c r="C1009" t="s">
        <v>552</v>
      </c>
      <c r="D1009" s="441">
        <v>46113</v>
      </c>
      <c r="E1009">
        <v>25630</v>
      </c>
      <c r="F1009" t="s">
        <v>5754</v>
      </c>
      <c r="G1009">
        <v>6202</v>
      </c>
      <c r="H1009">
        <v>7.57</v>
      </c>
      <c r="I1009" t="s">
        <v>5601</v>
      </c>
      <c r="J1009" t="s">
        <v>4764</v>
      </c>
      <c r="K1009" t="s">
        <v>463</v>
      </c>
      <c r="L1009">
        <v>348.1</v>
      </c>
      <c r="M1009" s="441">
        <v>46091</v>
      </c>
      <c r="N1009">
        <v>348.1</v>
      </c>
      <c r="O1009">
        <v>348.1</v>
      </c>
      <c r="P1009">
        <v>2635.12</v>
      </c>
    </row>
    <row r="1010" spans="1:16" x14ac:dyDescent="0.3">
      <c r="A1010">
        <v>80022</v>
      </c>
      <c r="B1010">
        <v>122</v>
      </c>
      <c r="C1010" t="s">
        <v>552</v>
      </c>
      <c r="D1010" s="441">
        <v>46113</v>
      </c>
      <c r="E1010">
        <v>24552</v>
      </c>
      <c r="F1010" t="s">
        <v>5812</v>
      </c>
      <c r="G1010">
        <v>5669</v>
      </c>
      <c r="H1010">
        <v>73.98</v>
      </c>
      <c r="I1010" t="s">
        <v>5601</v>
      </c>
      <c r="J1010" t="s">
        <v>4764</v>
      </c>
      <c r="K1010" t="s">
        <v>463</v>
      </c>
      <c r="L1010">
        <v>34.68</v>
      </c>
      <c r="M1010" s="441">
        <v>46111</v>
      </c>
      <c r="N1010">
        <v>37.6</v>
      </c>
      <c r="O1010">
        <v>37.6</v>
      </c>
      <c r="P1010">
        <v>2565.63</v>
      </c>
    </row>
    <row r="1011" spans="1:16" x14ac:dyDescent="0.3">
      <c r="A1011">
        <v>80036</v>
      </c>
      <c r="B1011">
        <v>122</v>
      </c>
      <c r="C1011" t="s">
        <v>552</v>
      </c>
      <c r="D1011" s="441">
        <v>46113</v>
      </c>
      <c r="E1011">
        <v>25093</v>
      </c>
      <c r="F1011" t="s">
        <v>5823</v>
      </c>
      <c r="G1011">
        <v>5891</v>
      </c>
      <c r="H1011">
        <v>17</v>
      </c>
      <c r="I1011" t="s">
        <v>5601</v>
      </c>
      <c r="J1011" t="s">
        <v>4764</v>
      </c>
      <c r="K1011" t="s">
        <v>463</v>
      </c>
      <c r="L1011">
        <v>142.5</v>
      </c>
      <c r="M1011" s="441">
        <v>46105</v>
      </c>
      <c r="N1011">
        <v>142.5</v>
      </c>
      <c r="O1011">
        <v>142.5</v>
      </c>
      <c r="P1011">
        <v>2422.5</v>
      </c>
    </row>
    <row r="1012" spans="1:16" x14ac:dyDescent="0.3">
      <c r="A1012">
        <v>80071</v>
      </c>
      <c r="B1012">
        <v>122</v>
      </c>
      <c r="C1012" t="s">
        <v>552</v>
      </c>
      <c r="D1012" s="441">
        <v>46113</v>
      </c>
      <c r="E1012">
        <v>26591</v>
      </c>
      <c r="F1012" t="s">
        <v>5834</v>
      </c>
      <c r="G1012">
        <v>6805</v>
      </c>
      <c r="H1012">
        <v>9</v>
      </c>
      <c r="I1012" t="s">
        <v>5598</v>
      </c>
      <c r="J1012" t="s">
        <v>6085</v>
      </c>
      <c r="K1012" t="s">
        <v>463</v>
      </c>
      <c r="L1012">
        <v>252</v>
      </c>
      <c r="M1012" s="441">
        <v>46106</v>
      </c>
      <c r="N1012">
        <v>252</v>
      </c>
      <c r="O1012">
        <v>252</v>
      </c>
      <c r="P1012">
        <v>2268</v>
      </c>
    </row>
    <row r="1013" spans="1:16" x14ac:dyDescent="0.3">
      <c r="A1013">
        <v>80032</v>
      </c>
      <c r="B1013">
        <v>122</v>
      </c>
      <c r="C1013" t="s">
        <v>552</v>
      </c>
      <c r="D1013" s="441">
        <v>46113</v>
      </c>
      <c r="E1013">
        <v>25040</v>
      </c>
      <c r="F1013" t="s">
        <v>5832</v>
      </c>
      <c r="G1013">
        <v>5875</v>
      </c>
      <c r="H1013">
        <v>21</v>
      </c>
      <c r="I1013" t="s">
        <v>5601</v>
      </c>
      <c r="J1013" t="s">
        <v>4764</v>
      </c>
      <c r="K1013" t="s">
        <v>463</v>
      </c>
      <c r="L1013">
        <v>107.52</v>
      </c>
      <c r="M1013" s="441">
        <v>46111</v>
      </c>
      <c r="N1013">
        <v>107.52</v>
      </c>
      <c r="O1013">
        <v>107.52</v>
      </c>
      <c r="P1013">
        <v>2257.92</v>
      </c>
    </row>
    <row r="1014" spans="1:16" x14ac:dyDescent="0.3">
      <c r="A1014">
        <v>80033</v>
      </c>
      <c r="B1014">
        <v>122</v>
      </c>
      <c r="C1014" t="s">
        <v>552</v>
      </c>
      <c r="D1014" s="441">
        <v>46113</v>
      </c>
      <c r="E1014">
        <v>25044</v>
      </c>
      <c r="F1014" t="s">
        <v>5964</v>
      </c>
      <c r="G1014">
        <v>5877</v>
      </c>
      <c r="H1014">
        <v>15</v>
      </c>
      <c r="I1014" t="s">
        <v>5601</v>
      </c>
      <c r="J1014" t="s">
        <v>4764</v>
      </c>
      <c r="K1014" t="s">
        <v>463</v>
      </c>
      <c r="L1014">
        <v>0</v>
      </c>
      <c r="M1014" s="441">
        <v>46055</v>
      </c>
      <c r="N1014">
        <v>142.80000000000001</v>
      </c>
      <c r="O1014">
        <v>142.80000000000001</v>
      </c>
      <c r="P1014">
        <v>2142</v>
      </c>
    </row>
    <row r="1015" spans="1:16" x14ac:dyDescent="0.3">
      <c r="A1015">
        <v>80051</v>
      </c>
      <c r="B1015">
        <v>122</v>
      </c>
      <c r="C1015" t="s">
        <v>552</v>
      </c>
      <c r="D1015" s="441">
        <v>46113</v>
      </c>
      <c r="E1015">
        <v>25535</v>
      </c>
      <c r="F1015" t="s">
        <v>5827</v>
      </c>
      <c r="G1015">
        <v>6157</v>
      </c>
      <c r="H1015">
        <v>18</v>
      </c>
      <c r="I1015" t="s">
        <v>5601</v>
      </c>
      <c r="J1015" t="s">
        <v>4764</v>
      </c>
      <c r="K1015" t="s">
        <v>463</v>
      </c>
      <c r="L1015">
        <v>116.76</v>
      </c>
      <c r="M1015" s="441">
        <v>46111</v>
      </c>
      <c r="N1015">
        <v>116.76</v>
      </c>
      <c r="O1015">
        <v>116.76</v>
      </c>
      <c r="P1015">
        <v>2101.6799999999998</v>
      </c>
    </row>
    <row r="1016" spans="1:16" x14ac:dyDescent="0.3">
      <c r="A1016">
        <v>79809</v>
      </c>
      <c r="B1016">
        <v>122</v>
      </c>
      <c r="C1016" t="s">
        <v>552</v>
      </c>
      <c r="D1016" s="441">
        <v>46113</v>
      </c>
      <c r="E1016">
        <v>17778</v>
      </c>
      <c r="F1016" t="s">
        <v>5825</v>
      </c>
      <c r="G1016">
        <v>3765</v>
      </c>
      <c r="H1016">
        <v>16.989999999999998</v>
      </c>
      <c r="I1016" t="s">
        <v>5601</v>
      </c>
      <c r="J1016" t="s">
        <v>4764</v>
      </c>
      <c r="K1016" t="s">
        <v>463</v>
      </c>
      <c r="L1016">
        <v>115.05</v>
      </c>
      <c r="M1016" s="441">
        <v>46105</v>
      </c>
      <c r="N1016">
        <v>115.05</v>
      </c>
      <c r="O1016">
        <v>88.82</v>
      </c>
      <c r="P1016">
        <v>1954.7</v>
      </c>
    </row>
    <row r="1017" spans="1:16" x14ac:dyDescent="0.3">
      <c r="A1017">
        <v>79839</v>
      </c>
      <c r="B1017">
        <v>122</v>
      </c>
      <c r="C1017" t="s">
        <v>552</v>
      </c>
      <c r="D1017" s="441">
        <v>46113</v>
      </c>
      <c r="E1017">
        <v>18143</v>
      </c>
      <c r="F1017" t="s">
        <v>5797</v>
      </c>
      <c r="G1017">
        <v>3474</v>
      </c>
      <c r="H1017">
        <v>2.59</v>
      </c>
      <c r="I1017" t="s">
        <v>5601</v>
      </c>
      <c r="J1017" t="s">
        <v>4764</v>
      </c>
      <c r="K1017" t="s">
        <v>463</v>
      </c>
      <c r="L1017">
        <v>0</v>
      </c>
      <c r="N1017">
        <v>0</v>
      </c>
      <c r="O1017">
        <v>699</v>
      </c>
      <c r="P1017">
        <v>1898.98</v>
      </c>
    </row>
    <row r="1018" spans="1:16" x14ac:dyDescent="0.3">
      <c r="A1018">
        <v>79850</v>
      </c>
      <c r="B1018">
        <v>122</v>
      </c>
      <c r="C1018" t="s">
        <v>552</v>
      </c>
      <c r="D1018" s="441">
        <v>46113</v>
      </c>
      <c r="E1018">
        <v>18186</v>
      </c>
      <c r="F1018" t="s">
        <v>5787</v>
      </c>
      <c r="G1018">
        <v>3437</v>
      </c>
      <c r="H1018">
        <v>9.7799999999999994</v>
      </c>
      <c r="I1018" t="s">
        <v>5601</v>
      </c>
      <c r="J1018" t="s">
        <v>4764</v>
      </c>
      <c r="K1018" t="s">
        <v>463</v>
      </c>
      <c r="L1018">
        <v>0</v>
      </c>
      <c r="N1018">
        <v>0</v>
      </c>
      <c r="O1018">
        <v>170.79</v>
      </c>
      <c r="P1018">
        <v>1827.98</v>
      </c>
    </row>
    <row r="1019" spans="1:16" x14ac:dyDescent="0.3">
      <c r="A1019">
        <v>79913</v>
      </c>
      <c r="B1019">
        <v>122</v>
      </c>
      <c r="C1019" t="s">
        <v>552</v>
      </c>
      <c r="D1019" s="441">
        <v>46113</v>
      </c>
      <c r="E1019">
        <v>19224</v>
      </c>
      <c r="F1019" t="s">
        <v>5957</v>
      </c>
      <c r="G1019">
        <v>5850</v>
      </c>
      <c r="H1019">
        <v>8</v>
      </c>
      <c r="I1019" t="s">
        <v>5613</v>
      </c>
      <c r="J1019" t="s">
        <v>6085</v>
      </c>
      <c r="K1019" t="s">
        <v>463</v>
      </c>
      <c r="L1019">
        <v>0</v>
      </c>
      <c r="M1019" s="441">
        <v>46064</v>
      </c>
      <c r="N1019">
        <v>227.9</v>
      </c>
      <c r="O1019">
        <v>231.9</v>
      </c>
      <c r="P1019">
        <v>1823.2</v>
      </c>
    </row>
    <row r="1020" spans="1:16" x14ac:dyDescent="0.3">
      <c r="A1020">
        <v>80058</v>
      </c>
      <c r="B1020">
        <v>122</v>
      </c>
      <c r="C1020" t="s">
        <v>552</v>
      </c>
      <c r="D1020" s="441">
        <v>46113</v>
      </c>
      <c r="E1020">
        <v>26014</v>
      </c>
      <c r="F1020" t="s">
        <v>6006</v>
      </c>
      <c r="G1020">
        <v>3130</v>
      </c>
      <c r="H1020">
        <v>4.76</v>
      </c>
      <c r="I1020" t="s">
        <v>5601</v>
      </c>
      <c r="J1020" t="s">
        <v>4764</v>
      </c>
      <c r="K1020" t="s">
        <v>463</v>
      </c>
      <c r="L1020">
        <v>375.8</v>
      </c>
      <c r="M1020" s="441">
        <v>46097</v>
      </c>
      <c r="N1020">
        <v>375.8</v>
      </c>
      <c r="O1020">
        <v>375.8</v>
      </c>
      <c r="P1020">
        <v>1788.81</v>
      </c>
    </row>
    <row r="1021" spans="1:16" x14ac:dyDescent="0.3">
      <c r="A1021">
        <v>80072</v>
      </c>
      <c r="B1021">
        <v>122</v>
      </c>
      <c r="C1021" t="s">
        <v>552</v>
      </c>
      <c r="D1021" s="441">
        <v>46113</v>
      </c>
      <c r="E1021">
        <v>26592</v>
      </c>
      <c r="F1021" t="s">
        <v>5717</v>
      </c>
      <c r="G1021">
        <v>6806</v>
      </c>
      <c r="H1021">
        <v>47.04</v>
      </c>
      <c r="I1021" t="s">
        <v>5598</v>
      </c>
      <c r="J1021" t="s">
        <v>6085</v>
      </c>
      <c r="K1021" t="s">
        <v>463</v>
      </c>
      <c r="L1021">
        <v>37</v>
      </c>
      <c r="M1021" s="441">
        <v>46111</v>
      </c>
      <c r="N1021">
        <v>37</v>
      </c>
      <c r="O1021">
        <v>37</v>
      </c>
      <c r="P1021">
        <v>1740.48</v>
      </c>
    </row>
    <row r="1022" spans="1:16" x14ac:dyDescent="0.3">
      <c r="A1022">
        <v>80046</v>
      </c>
      <c r="B1022">
        <v>122</v>
      </c>
      <c r="C1022" t="s">
        <v>552</v>
      </c>
      <c r="D1022" s="441">
        <v>46113</v>
      </c>
      <c r="E1022">
        <v>25429</v>
      </c>
      <c r="F1022" t="s">
        <v>5640</v>
      </c>
      <c r="G1022">
        <v>6104</v>
      </c>
      <c r="H1022">
        <v>265</v>
      </c>
      <c r="I1022" t="s">
        <v>5613</v>
      </c>
      <c r="J1022" t="s">
        <v>6085</v>
      </c>
      <c r="K1022" t="s">
        <v>463</v>
      </c>
      <c r="L1022">
        <v>6.2</v>
      </c>
      <c r="M1022" s="441">
        <v>46100</v>
      </c>
      <c r="N1022">
        <v>6.2</v>
      </c>
      <c r="O1022">
        <v>6.2</v>
      </c>
      <c r="P1022">
        <v>1643</v>
      </c>
    </row>
    <row r="1023" spans="1:16" x14ac:dyDescent="0.3">
      <c r="A1023">
        <v>80031</v>
      </c>
      <c r="B1023">
        <v>122</v>
      </c>
      <c r="C1023" t="s">
        <v>552</v>
      </c>
      <c r="D1023" s="441">
        <v>46113</v>
      </c>
      <c r="E1023">
        <v>25033</v>
      </c>
      <c r="F1023" t="s">
        <v>5751</v>
      </c>
      <c r="G1023">
        <v>5873</v>
      </c>
      <c r="H1023">
        <v>7.55</v>
      </c>
      <c r="I1023" t="s">
        <v>5613</v>
      </c>
      <c r="J1023" t="s">
        <v>4764</v>
      </c>
      <c r="K1023" t="s">
        <v>463</v>
      </c>
      <c r="L1023">
        <v>0</v>
      </c>
      <c r="M1023" s="441">
        <v>46077</v>
      </c>
      <c r="N1023">
        <v>210.65</v>
      </c>
      <c r="O1023">
        <v>210.65</v>
      </c>
      <c r="P1023">
        <v>1590.41</v>
      </c>
    </row>
    <row r="1024" spans="1:16" x14ac:dyDescent="0.3">
      <c r="A1024">
        <v>79984</v>
      </c>
      <c r="B1024">
        <v>122</v>
      </c>
      <c r="C1024" t="s">
        <v>552</v>
      </c>
      <c r="D1024" s="441">
        <v>46113</v>
      </c>
      <c r="E1024">
        <v>21017</v>
      </c>
      <c r="F1024" t="s">
        <v>5673</v>
      </c>
      <c r="G1024">
        <v>2005</v>
      </c>
      <c r="H1024">
        <v>10</v>
      </c>
      <c r="I1024" t="s">
        <v>5610</v>
      </c>
      <c r="J1024" t="s">
        <v>6085</v>
      </c>
      <c r="K1024" t="s">
        <v>463</v>
      </c>
      <c r="L1024">
        <v>155.93</v>
      </c>
      <c r="M1024" s="441">
        <v>46111</v>
      </c>
      <c r="N1024">
        <v>155.9</v>
      </c>
      <c r="O1024">
        <v>155.9</v>
      </c>
      <c r="P1024">
        <v>1559.3</v>
      </c>
    </row>
    <row r="1025" spans="1:16" x14ac:dyDescent="0.3">
      <c r="A1025">
        <v>80082</v>
      </c>
      <c r="B1025">
        <v>122</v>
      </c>
      <c r="C1025" t="s">
        <v>552</v>
      </c>
      <c r="D1025" s="441">
        <v>46113</v>
      </c>
      <c r="E1025">
        <v>27606</v>
      </c>
      <c r="F1025" t="s">
        <v>5910</v>
      </c>
      <c r="G1025">
        <v>7572</v>
      </c>
      <c r="H1025">
        <v>4.79</v>
      </c>
      <c r="I1025" t="s">
        <v>5613</v>
      </c>
      <c r="J1025" t="s">
        <v>4764</v>
      </c>
      <c r="K1025" t="s">
        <v>463</v>
      </c>
      <c r="L1025">
        <v>0</v>
      </c>
      <c r="N1025">
        <v>0</v>
      </c>
      <c r="O1025">
        <v>359.9</v>
      </c>
      <c r="P1025">
        <v>1556.75</v>
      </c>
    </row>
    <row r="1026" spans="1:16" x14ac:dyDescent="0.3">
      <c r="A1026">
        <v>80079</v>
      </c>
      <c r="B1026">
        <v>122</v>
      </c>
      <c r="C1026" t="s">
        <v>552</v>
      </c>
      <c r="D1026" s="441">
        <v>46113</v>
      </c>
      <c r="E1026">
        <v>27399</v>
      </c>
      <c r="F1026" t="s">
        <v>5708</v>
      </c>
      <c r="G1026">
        <v>7401</v>
      </c>
      <c r="H1026">
        <v>17</v>
      </c>
      <c r="I1026" t="s">
        <v>5605</v>
      </c>
      <c r="J1026" t="s">
        <v>6085</v>
      </c>
      <c r="K1026" t="s">
        <v>463</v>
      </c>
      <c r="L1026">
        <v>90</v>
      </c>
      <c r="M1026" s="441">
        <v>46108</v>
      </c>
      <c r="N1026">
        <v>90</v>
      </c>
      <c r="O1026">
        <v>90</v>
      </c>
      <c r="P1026">
        <v>1530</v>
      </c>
    </row>
    <row r="1027" spans="1:16" x14ac:dyDescent="0.3">
      <c r="A1027">
        <v>79830</v>
      </c>
      <c r="B1027">
        <v>122</v>
      </c>
      <c r="C1027" t="s">
        <v>552</v>
      </c>
      <c r="D1027" s="441">
        <v>46113</v>
      </c>
      <c r="E1027">
        <v>18114</v>
      </c>
      <c r="F1027" t="s">
        <v>5805</v>
      </c>
      <c r="G1027">
        <v>3498</v>
      </c>
      <c r="H1027">
        <v>5.44</v>
      </c>
      <c r="I1027" t="s">
        <v>5601</v>
      </c>
      <c r="J1027" t="s">
        <v>4764</v>
      </c>
      <c r="K1027" t="s">
        <v>463</v>
      </c>
      <c r="L1027">
        <v>0</v>
      </c>
      <c r="M1027" s="441">
        <v>46072</v>
      </c>
      <c r="N1027">
        <v>279.89999999999998</v>
      </c>
      <c r="O1027">
        <v>276.86</v>
      </c>
      <c r="P1027">
        <v>1522.66</v>
      </c>
    </row>
    <row r="1028" spans="1:16" x14ac:dyDescent="0.3">
      <c r="A1028">
        <v>79805</v>
      </c>
      <c r="B1028">
        <v>122</v>
      </c>
      <c r="C1028" t="s">
        <v>552</v>
      </c>
      <c r="D1028" s="441">
        <v>46113</v>
      </c>
      <c r="E1028">
        <v>17713</v>
      </c>
      <c r="F1028" t="s">
        <v>5879</v>
      </c>
      <c r="G1028">
        <v>3823</v>
      </c>
      <c r="H1028">
        <v>14</v>
      </c>
      <c r="I1028" t="s">
        <v>5601</v>
      </c>
      <c r="J1028" t="s">
        <v>4764</v>
      </c>
      <c r="K1028" t="s">
        <v>463</v>
      </c>
      <c r="L1028">
        <v>107.25</v>
      </c>
      <c r="M1028" s="441">
        <v>46090</v>
      </c>
      <c r="N1028">
        <v>107.25</v>
      </c>
      <c r="O1028">
        <v>47.45</v>
      </c>
      <c r="P1028">
        <v>1501.5</v>
      </c>
    </row>
    <row r="1029" spans="1:16" x14ac:dyDescent="0.3">
      <c r="A1029">
        <v>79823</v>
      </c>
      <c r="B1029">
        <v>122</v>
      </c>
      <c r="C1029" t="s">
        <v>552</v>
      </c>
      <c r="D1029" s="441">
        <v>46113</v>
      </c>
      <c r="E1029">
        <v>18051</v>
      </c>
      <c r="F1029" t="s">
        <v>5871</v>
      </c>
      <c r="G1029">
        <v>3552</v>
      </c>
      <c r="H1029">
        <v>4</v>
      </c>
      <c r="I1029" t="s">
        <v>5601</v>
      </c>
      <c r="J1029" t="s">
        <v>4764</v>
      </c>
      <c r="K1029" t="s">
        <v>463</v>
      </c>
      <c r="L1029">
        <v>0</v>
      </c>
      <c r="M1029" s="441">
        <v>45902</v>
      </c>
      <c r="N1029">
        <v>375</v>
      </c>
      <c r="O1029">
        <v>447.2</v>
      </c>
      <c r="P1029">
        <v>1500</v>
      </c>
    </row>
    <row r="1030" spans="1:16" x14ac:dyDescent="0.3">
      <c r="A1030">
        <v>80065</v>
      </c>
      <c r="B1030">
        <v>122</v>
      </c>
      <c r="C1030" t="s">
        <v>552</v>
      </c>
      <c r="D1030" s="441">
        <v>46113</v>
      </c>
      <c r="E1030">
        <v>26560</v>
      </c>
      <c r="F1030" t="s">
        <v>5732</v>
      </c>
      <c r="G1030">
        <v>6788</v>
      </c>
      <c r="H1030">
        <v>47.95</v>
      </c>
      <c r="I1030" t="s">
        <v>5601</v>
      </c>
      <c r="J1030" t="s">
        <v>4764</v>
      </c>
      <c r="K1030" t="s">
        <v>463</v>
      </c>
      <c r="L1030">
        <v>27.5</v>
      </c>
      <c r="M1030" s="441">
        <v>46097</v>
      </c>
      <c r="N1030">
        <v>27.5</v>
      </c>
      <c r="O1030">
        <v>27.5</v>
      </c>
      <c r="P1030">
        <v>1318.62</v>
      </c>
    </row>
    <row r="1031" spans="1:16" x14ac:dyDescent="0.3">
      <c r="A1031">
        <v>79826</v>
      </c>
      <c r="B1031">
        <v>122</v>
      </c>
      <c r="C1031" t="s">
        <v>552</v>
      </c>
      <c r="D1031" s="441">
        <v>46113</v>
      </c>
      <c r="E1031">
        <v>18100</v>
      </c>
      <c r="F1031" t="s">
        <v>5995</v>
      </c>
      <c r="G1031">
        <v>3510</v>
      </c>
      <c r="H1031">
        <v>3</v>
      </c>
      <c r="I1031" t="s">
        <v>5601</v>
      </c>
      <c r="J1031" t="s">
        <v>4764</v>
      </c>
      <c r="K1031" t="s">
        <v>463</v>
      </c>
      <c r="L1031">
        <v>0</v>
      </c>
      <c r="M1031" s="441">
        <v>46073</v>
      </c>
      <c r="N1031">
        <v>439.51</v>
      </c>
      <c r="O1031">
        <v>442.04</v>
      </c>
      <c r="P1031">
        <v>1318.53</v>
      </c>
    </row>
    <row r="1032" spans="1:16" x14ac:dyDescent="0.3">
      <c r="A1032">
        <v>80080</v>
      </c>
      <c r="B1032">
        <v>122</v>
      </c>
      <c r="C1032" t="s">
        <v>552</v>
      </c>
      <c r="D1032" s="441">
        <v>46113</v>
      </c>
      <c r="E1032">
        <v>27406</v>
      </c>
      <c r="F1032" t="s">
        <v>5899</v>
      </c>
      <c r="G1032">
        <v>7409</v>
      </c>
      <c r="H1032">
        <v>6</v>
      </c>
      <c r="I1032" t="s">
        <v>5598</v>
      </c>
      <c r="J1032" t="s">
        <v>4764</v>
      </c>
      <c r="K1032" t="s">
        <v>463</v>
      </c>
      <c r="L1032">
        <v>219</v>
      </c>
      <c r="M1032" s="441">
        <v>46097</v>
      </c>
      <c r="N1032">
        <v>219</v>
      </c>
      <c r="O1032">
        <v>219</v>
      </c>
      <c r="P1032">
        <v>1314</v>
      </c>
    </row>
    <row r="1033" spans="1:16" x14ac:dyDescent="0.3">
      <c r="A1033">
        <v>80001</v>
      </c>
      <c r="B1033">
        <v>122</v>
      </c>
      <c r="C1033" t="s">
        <v>552</v>
      </c>
      <c r="D1033" s="441">
        <v>46113</v>
      </c>
      <c r="E1033">
        <v>23082</v>
      </c>
      <c r="F1033" t="s">
        <v>5697</v>
      </c>
      <c r="G1033">
        <v>2763</v>
      </c>
      <c r="H1033">
        <v>16</v>
      </c>
      <c r="I1033" t="s">
        <v>5598</v>
      </c>
      <c r="J1033" t="s">
        <v>6085</v>
      </c>
      <c r="K1033" t="s">
        <v>463</v>
      </c>
      <c r="L1033">
        <v>81.900000000000006</v>
      </c>
      <c r="M1033" s="441">
        <v>46111</v>
      </c>
      <c r="N1033">
        <v>81.900000000000006</v>
      </c>
      <c r="O1033">
        <v>81.900000000000006</v>
      </c>
      <c r="P1033">
        <v>1310.4000000000001</v>
      </c>
    </row>
    <row r="1034" spans="1:16" x14ac:dyDescent="0.3">
      <c r="A1034">
        <v>79803</v>
      </c>
      <c r="B1034">
        <v>122</v>
      </c>
      <c r="C1034" t="s">
        <v>552</v>
      </c>
      <c r="D1034" s="441">
        <v>46113</v>
      </c>
      <c r="E1034">
        <v>17594</v>
      </c>
      <c r="F1034" t="s">
        <v>5878</v>
      </c>
      <c r="G1034">
        <v>3932</v>
      </c>
      <c r="H1034">
        <v>19.27</v>
      </c>
      <c r="I1034" t="s">
        <v>5601</v>
      </c>
      <c r="J1034" t="s">
        <v>4764</v>
      </c>
      <c r="K1034" t="s">
        <v>463</v>
      </c>
      <c r="L1034">
        <v>67.599999999999994</v>
      </c>
      <c r="M1034" s="441">
        <v>46111</v>
      </c>
      <c r="N1034">
        <v>67.599999999999994</v>
      </c>
      <c r="O1034">
        <v>67.599999999999994</v>
      </c>
      <c r="P1034">
        <v>1302.6500000000001</v>
      </c>
    </row>
    <row r="1035" spans="1:16" x14ac:dyDescent="0.3">
      <c r="A1035">
        <v>80029</v>
      </c>
      <c r="B1035">
        <v>122</v>
      </c>
      <c r="C1035" t="s">
        <v>552</v>
      </c>
      <c r="D1035" s="441">
        <v>46113</v>
      </c>
      <c r="E1035">
        <v>24952</v>
      </c>
      <c r="F1035" t="s">
        <v>5599</v>
      </c>
      <c r="G1035">
        <v>5834</v>
      </c>
      <c r="H1035">
        <v>14</v>
      </c>
      <c r="I1035" t="s">
        <v>5598</v>
      </c>
      <c r="J1035" t="s">
        <v>6085</v>
      </c>
      <c r="K1035" t="s">
        <v>463</v>
      </c>
      <c r="L1035">
        <v>89.9</v>
      </c>
      <c r="M1035" s="441">
        <v>46092</v>
      </c>
      <c r="N1035">
        <v>89.9</v>
      </c>
      <c r="O1035">
        <v>89.9</v>
      </c>
      <c r="P1035">
        <v>1258.5999999999999</v>
      </c>
    </row>
    <row r="1036" spans="1:16" x14ac:dyDescent="0.3">
      <c r="A1036">
        <v>80012</v>
      </c>
      <c r="B1036">
        <v>122</v>
      </c>
      <c r="C1036" t="s">
        <v>552</v>
      </c>
      <c r="D1036" s="441">
        <v>46113</v>
      </c>
      <c r="E1036">
        <v>24039</v>
      </c>
      <c r="F1036" t="s">
        <v>5616</v>
      </c>
      <c r="G1036">
        <v>2048</v>
      </c>
      <c r="H1036">
        <v>18</v>
      </c>
      <c r="I1036" t="s">
        <v>5598</v>
      </c>
      <c r="J1036" t="s">
        <v>6085</v>
      </c>
      <c r="K1036" t="s">
        <v>463</v>
      </c>
      <c r="L1036">
        <v>69.650000000000006</v>
      </c>
      <c r="M1036" s="441">
        <v>46105</v>
      </c>
      <c r="N1036">
        <v>69.900000000000006</v>
      </c>
      <c r="O1036">
        <v>69.900000000000006</v>
      </c>
      <c r="P1036">
        <v>1253.7</v>
      </c>
    </row>
    <row r="1037" spans="1:16" x14ac:dyDescent="0.3">
      <c r="A1037">
        <v>80060</v>
      </c>
      <c r="B1037">
        <v>122</v>
      </c>
      <c r="C1037" t="s">
        <v>552</v>
      </c>
      <c r="D1037" s="441">
        <v>46113</v>
      </c>
      <c r="E1037">
        <v>26024</v>
      </c>
      <c r="F1037" t="s">
        <v>5641</v>
      </c>
      <c r="G1037">
        <v>6499</v>
      </c>
      <c r="H1037">
        <v>200</v>
      </c>
      <c r="I1037" t="s">
        <v>5613</v>
      </c>
      <c r="J1037" t="s">
        <v>6085</v>
      </c>
      <c r="K1037" t="s">
        <v>463</v>
      </c>
      <c r="L1037">
        <v>6.2</v>
      </c>
      <c r="M1037" s="441">
        <v>46100</v>
      </c>
      <c r="N1037">
        <v>6.2</v>
      </c>
      <c r="O1037">
        <v>6.2</v>
      </c>
      <c r="P1037">
        <v>1240</v>
      </c>
    </row>
    <row r="1038" spans="1:16" x14ac:dyDescent="0.3">
      <c r="A1038">
        <v>79949</v>
      </c>
      <c r="B1038">
        <v>122</v>
      </c>
      <c r="C1038" t="s">
        <v>552</v>
      </c>
      <c r="D1038" s="441">
        <v>46113</v>
      </c>
      <c r="E1038">
        <v>20270</v>
      </c>
      <c r="F1038" t="s">
        <v>5631</v>
      </c>
      <c r="G1038">
        <v>2233</v>
      </c>
      <c r="H1038">
        <v>15</v>
      </c>
      <c r="I1038" t="s">
        <v>5605</v>
      </c>
      <c r="J1038" t="s">
        <v>6085</v>
      </c>
      <c r="K1038" t="s">
        <v>463</v>
      </c>
      <c r="L1038">
        <v>81.599999999999994</v>
      </c>
      <c r="M1038" s="441">
        <v>46105</v>
      </c>
      <c r="N1038">
        <v>81.599999999999994</v>
      </c>
      <c r="O1038">
        <v>77.900000000000006</v>
      </c>
      <c r="P1038">
        <v>1224</v>
      </c>
    </row>
    <row r="1039" spans="1:16" x14ac:dyDescent="0.3">
      <c r="A1039">
        <v>80066</v>
      </c>
      <c r="B1039">
        <v>122</v>
      </c>
      <c r="C1039" t="s">
        <v>552</v>
      </c>
      <c r="D1039" s="441">
        <v>46113</v>
      </c>
      <c r="E1039">
        <v>26580</v>
      </c>
      <c r="F1039" t="s">
        <v>5909</v>
      </c>
      <c r="G1039">
        <v>6800</v>
      </c>
      <c r="H1039">
        <v>10.72</v>
      </c>
      <c r="I1039" t="s">
        <v>5598</v>
      </c>
      <c r="J1039" t="s">
        <v>6085</v>
      </c>
      <c r="K1039" t="s">
        <v>463</v>
      </c>
      <c r="L1039">
        <v>112</v>
      </c>
      <c r="M1039" s="441">
        <v>46111</v>
      </c>
      <c r="N1039">
        <v>112</v>
      </c>
      <c r="O1039">
        <v>112</v>
      </c>
      <c r="P1039">
        <v>1200.6400000000001</v>
      </c>
    </row>
    <row r="1040" spans="1:16" x14ac:dyDescent="0.3">
      <c r="A1040">
        <v>79858</v>
      </c>
      <c r="B1040">
        <v>122</v>
      </c>
      <c r="C1040" t="s">
        <v>552</v>
      </c>
      <c r="D1040" s="441">
        <v>46113</v>
      </c>
      <c r="E1040">
        <v>18219</v>
      </c>
      <c r="F1040" t="s">
        <v>5778</v>
      </c>
      <c r="G1040">
        <v>3409</v>
      </c>
      <c r="H1040">
        <v>15</v>
      </c>
      <c r="I1040" t="s">
        <v>5601</v>
      </c>
      <c r="J1040" t="s">
        <v>4764</v>
      </c>
      <c r="K1040" t="s">
        <v>463</v>
      </c>
      <c r="L1040">
        <v>80</v>
      </c>
      <c r="M1040" s="441">
        <v>46105</v>
      </c>
      <c r="N1040">
        <v>80</v>
      </c>
      <c r="O1040">
        <v>80</v>
      </c>
      <c r="P1040">
        <v>1200</v>
      </c>
    </row>
    <row r="1041" spans="1:16" x14ac:dyDescent="0.3">
      <c r="A1041">
        <v>79979</v>
      </c>
      <c r="B1041">
        <v>122</v>
      </c>
      <c r="C1041" t="s">
        <v>552</v>
      </c>
      <c r="D1041" s="441">
        <v>46113</v>
      </c>
      <c r="E1041">
        <v>20936</v>
      </c>
      <c r="F1041" t="s">
        <v>5634</v>
      </c>
      <c r="G1041">
        <v>2031</v>
      </c>
      <c r="H1041">
        <v>3</v>
      </c>
      <c r="I1041" t="s">
        <v>5613</v>
      </c>
      <c r="J1041" t="s">
        <v>6085</v>
      </c>
      <c r="K1041" t="s">
        <v>463</v>
      </c>
      <c r="L1041">
        <v>0</v>
      </c>
      <c r="M1041" s="441">
        <v>45951</v>
      </c>
      <c r="N1041">
        <v>369.9</v>
      </c>
      <c r="O1041">
        <v>389.9</v>
      </c>
      <c r="P1041">
        <v>1109.7</v>
      </c>
    </row>
    <row r="1042" spans="1:16" x14ac:dyDescent="0.3">
      <c r="A1042">
        <v>79900</v>
      </c>
      <c r="B1042">
        <v>122</v>
      </c>
      <c r="C1042" t="s">
        <v>552</v>
      </c>
      <c r="D1042" s="441">
        <v>46113</v>
      </c>
      <c r="E1042">
        <v>18545</v>
      </c>
      <c r="F1042" t="s">
        <v>5727</v>
      </c>
      <c r="G1042">
        <v>3134</v>
      </c>
      <c r="H1042">
        <v>23.5</v>
      </c>
      <c r="I1042" t="s">
        <v>5601</v>
      </c>
      <c r="J1042" t="s">
        <v>4764</v>
      </c>
      <c r="K1042" t="s">
        <v>463</v>
      </c>
      <c r="L1042">
        <v>46.9</v>
      </c>
      <c r="M1042" s="441">
        <v>46097</v>
      </c>
      <c r="N1042">
        <v>45.99</v>
      </c>
      <c r="O1042">
        <v>44</v>
      </c>
      <c r="P1042">
        <v>1102.1500000000001</v>
      </c>
    </row>
    <row r="1043" spans="1:16" x14ac:dyDescent="0.3">
      <c r="A1043">
        <v>79975</v>
      </c>
      <c r="B1043">
        <v>122</v>
      </c>
      <c r="C1043" t="s">
        <v>552</v>
      </c>
      <c r="D1043" s="441">
        <v>46113</v>
      </c>
      <c r="E1043">
        <v>20887</v>
      </c>
      <c r="F1043" t="s">
        <v>5662</v>
      </c>
      <c r="G1043">
        <v>2040</v>
      </c>
      <c r="H1043">
        <v>30</v>
      </c>
      <c r="I1043" t="s">
        <v>5625</v>
      </c>
      <c r="J1043" t="s">
        <v>6085</v>
      </c>
      <c r="K1043" t="s">
        <v>463</v>
      </c>
      <c r="L1043">
        <v>36.5</v>
      </c>
      <c r="M1043" s="441">
        <v>46111</v>
      </c>
      <c r="N1043">
        <v>36.5</v>
      </c>
      <c r="O1043">
        <v>36.5</v>
      </c>
      <c r="P1043">
        <v>1095</v>
      </c>
    </row>
    <row r="1044" spans="1:16" x14ac:dyDescent="0.3">
      <c r="A1044">
        <v>79872</v>
      </c>
      <c r="B1044">
        <v>122</v>
      </c>
      <c r="C1044" t="s">
        <v>552</v>
      </c>
      <c r="D1044" s="441">
        <v>46113</v>
      </c>
      <c r="E1044">
        <v>18278</v>
      </c>
      <c r="F1044" t="s">
        <v>5752</v>
      </c>
      <c r="G1044">
        <v>3351</v>
      </c>
      <c r="H1044">
        <v>4.72</v>
      </c>
      <c r="I1044" t="s">
        <v>5601</v>
      </c>
      <c r="J1044" t="s">
        <v>4764</v>
      </c>
      <c r="K1044" t="s">
        <v>463</v>
      </c>
      <c r="L1044">
        <v>225.72</v>
      </c>
      <c r="M1044" s="441">
        <v>46092</v>
      </c>
      <c r="N1044">
        <v>225.72</v>
      </c>
      <c r="O1044">
        <v>225.72</v>
      </c>
      <c r="P1044">
        <v>1065.4000000000001</v>
      </c>
    </row>
    <row r="1045" spans="1:16" x14ac:dyDescent="0.3">
      <c r="A1045">
        <v>79986</v>
      </c>
      <c r="B1045">
        <v>122</v>
      </c>
      <c r="C1045" t="s">
        <v>552</v>
      </c>
      <c r="D1045" s="441">
        <v>46113</v>
      </c>
      <c r="E1045">
        <v>21047</v>
      </c>
      <c r="F1045" t="s">
        <v>5621</v>
      </c>
      <c r="G1045">
        <v>1999</v>
      </c>
      <c r="H1045">
        <v>9</v>
      </c>
      <c r="I1045" t="s">
        <v>5622</v>
      </c>
      <c r="J1045" t="s">
        <v>6085</v>
      </c>
      <c r="K1045" t="s">
        <v>463</v>
      </c>
      <c r="L1045">
        <v>114.7</v>
      </c>
      <c r="M1045" s="441">
        <v>46105</v>
      </c>
      <c r="N1045">
        <v>114.5</v>
      </c>
      <c r="O1045">
        <v>118.2</v>
      </c>
      <c r="P1045">
        <v>1032.3</v>
      </c>
    </row>
    <row r="1046" spans="1:16" x14ac:dyDescent="0.3">
      <c r="A1046">
        <v>79821</v>
      </c>
      <c r="B1046">
        <v>122</v>
      </c>
      <c r="C1046" t="s">
        <v>552</v>
      </c>
      <c r="D1046" s="441">
        <v>46113</v>
      </c>
      <c r="E1046">
        <v>18017</v>
      </c>
      <c r="F1046" t="s">
        <v>5863</v>
      </c>
      <c r="G1046">
        <v>3580</v>
      </c>
      <c r="H1046">
        <v>7</v>
      </c>
      <c r="I1046" t="s">
        <v>5601</v>
      </c>
      <c r="J1046" t="s">
        <v>4764</v>
      </c>
      <c r="K1046" t="s">
        <v>463</v>
      </c>
      <c r="L1046">
        <v>0</v>
      </c>
      <c r="M1046" s="441">
        <v>46056</v>
      </c>
      <c r="N1046">
        <v>144.30000000000001</v>
      </c>
      <c r="O1046">
        <v>144.30000000000001</v>
      </c>
      <c r="P1046">
        <v>1010.1</v>
      </c>
    </row>
    <row r="1047" spans="1:16" x14ac:dyDescent="0.3">
      <c r="A1047">
        <v>79890</v>
      </c>
      <c r="B1047">
        <v>122</v>
      </c>
      <c r="C1047" t="s">
        <v>552</v>
      </c>
      <c r="D1047" s="441">
        <v>46113</v>
      </c>
      <c r="E1047">
        <v>18382</v>
      </c>
      <c r="F1047" t="s">
        <v>5738</v>
      </c>
      <c r="G1047">
        <v>3257</v>
      </c>
      <c r="H1047">
        <v>15</v>
      </c>
      <c r="I1047" t="s">
        <v>5601</v>
      </c>
      <c r="J1047" t="s">
        <v>4764</v>
      </c>
      <c r="K1047" t="s">
        <v>463</v>
      </c>
      <c r="L1047">
        <v>67</v>
      </c>
      <c r="M1047" s="441">
        <v>46105</v>
      </c>
      <c r="N1047">
        <v>69</v>
      </c>
      <c r="O1047">
        <v>69</v>
      </c>
      <c r="P1047">
        <v>1005</v>
      </c>
    </row>
    <row r="1048" spans="1:16" x14ac:dyDescent="0.3">
      <c r="A1048">
        <v>79822</v>
      </c>
      <c r="B1048">
        <v>122</v>
      </c>
      <c r="C1048" t="s">
        <v>552</v>
      </c>
      <c r="D1048" s="441">
        <v>46113</v>
      </c>
      <c r="E1048">
        <v>18018</v>
      </c>
      <c r="F1048" t="s">
        <v>5961</v>
      </c>
      <c r="G1048">
        <v>3580</v>
      </c>
      <c r="H1048">
        <v>8</v>
      </c>
      <c r="I1048" t="s">
        <v>5601</v>
      </c>
      <c r="J1048" t="s">
        <v>4764</v>
      </c>
      <c r="K1048" t="s">
        <v>463</v>
      </c>
      <c r="L1048">
        <v>0</v>
      </c>
      <c r="M1048" s="441">
        <v>46035</v>
      </c>
      <c r="N1048">
        <v>122.85</v>
      </c>
      <c r="O1048">
        <v>126.93</v>
      </c>
      <c r="P1048">
        <v>982.8</v>
      </c>
    </row>
    <row r="1049" spans="1:16" x14ac:dyDescent="0.3">
      <c r="A1049">
        <v>79853</v>
      </c>
      <c r="B1049">
        <v>122</v>
      </c>
      <c r="C1049" t="s">
        <v>552</v>
      </c>
      <c r="D1049" s="441">
        <v>46113</v>
      </c>
      <c r="E1049">
        <v>18208</v>
      </c>
      <c r="F1049" t="s">
        <v>5776</v>
      </c>
      <c r="G1049">
        <v>3418</v>
      </c>
      <c r="H1049">
        <v>12</v>
      </c>
      <c r="I1049" t="s">
        <v>5601</v>
      </c>
      <c r="J1049" t="s">
        <v>4764</v>
      </c>
      <c r="K1049" t="s">
        <v>463</v>
      </c>
      <c r="L1049">
        <v>0</v>
      </c>
      <c r="M1049" s="441">
        <v>46000</v>
      </c>
      <c r="N1049">
        <v>81.64</v>
      </c>
      <c r="O1049">
        <v>104.92</v>
      </c>
      <c r="P1049">
        <v>979.68</v>
      </c>
    </row>
    <row r="1050" spans="1:16" x14ac:dyDescent="0.3">
      <c r="A1050">
        <v>79917</v>
      </c>
      <c r="B1050">
        <v>122</v>
      </c>
      <c r="C1050" t="s">
        <v>552</v>
      </c>
      <c r="D1050" s="441">
        <v>46113</v>
      </c>
      <c r="E1050">
        <v>19356</v>
      </c>
      <c r="F1050" t="s">
        <v>5696</v>
      </c>
      <c r="G1050">
        <v>2768</v>
      </c>
      <c r="H1050">
        <v>18</v>
      </c>
      <c r="I1050" t="s">
        <v>5598</v>
      </c>
      <c r="J1050" t="s">
        <v>6085</v>
      </c>
      <c r="K1050" t="s">
        <v>463</v>
      </c>
      <c r="L1050">
        <v>53.73</v>
      </c>
      <c r="M1050" s="441">
        <v>46111</v>
      </c>
      <c r="N1050">
        <v>51.6</v>
      </c>
      <c r="O1050">
        <v>51.6</v>
      </c>
      <c r="P1050">
        <v>967.14</v>
      </c>
    </row>
    <row r="1051" spans="1:16" x14ac:dyDescent="0.3">
      <c r="A1051">
        <v>79980</v>
      </c>
      <c r="B1051">
        <v>122</v>
      </c>
      <c r="C1051" t="s">
        <v>552</v>
      </c>
      <c r="D1051" s="441">
        <v>46113</v>
      </c>
      <c r="E1051">
        <v>20941</v>
      </c>
      <c r="F1051" t="s">
        <v>5886</v>
      </c>
      <c r="G1051">
        <v>2031</v>
      </c>
      <c r="H1051">
        <v>5</v>
      </c>
      <c r="I1051" t="s">
        <v>5605</v>
      </c>
      <c r="J1051" t="s">
        <v>6085</v>
      </c>
      <c r="K1051" t="s">
        <v>463</v>
      </c>
      <c r="L1051">
        <v>182.3</v>
      </c>
      <c r="M1051" s="441">
        <v>46105</v>
      </c>
      <c r="N1051">
        <v>182.3</v>
      </c>
      <c r="O1051">
        <v>182.3</v>
      </c>
      <c r="P1051">
        <v>911.5</v>
      </c>
    </row>
    <row r="1052" spans="1:16" x14ac:dyDescent="0.3">
      <c r="A1052">
        <v>79807</v>
      </c>
      <c r="B1052">
        <v>122</v>
      </c>
      <c r="C1052" t="s">
        <v>552</v>
      </c>
      <c r="D1052" s="441">
        <v>46113</v>
      </c>
      <c r="E1052">
        <v>17722</v>
      </c>
      <c r="F1052" t="s">
        <v>5831</v>
      </c>
      <c r="G1052">
        <v>3817</v>
      </c>
      <c r="H1052">
        <v>6</v>
      </c>
      <c r="I1052" t="s">
        <v>5601</v>
      </c>
      <c r="J1052" t="s">
        <v>4764</v>
      </c>
      <c r="K1052" t="s">
        <v>463</v>
      </c>
      <c r="L1052">
        <v>0</v>
      </c>
      <c r="M1052" s="441">
        <v>45391</v>
      </c>
      <c r="N1052">
        <v>146.16999999999999</v>
      </c>
      <c r="O1052">
        <v>152.1</v>
      </c>
      <c r="P1052">
        <v>877.02</v>
      </c>
    </row>
    <row r="1053" spans="1:16" x14ac:dyDescent="0.3">
      <c r="A1053">
        <v>79817</v>
      </c>
      <c r="B1053">
        <v>122</v>
      </c>
      <c r="C1053" t="s">
        <v>552</v>
      </c>
      <c r="D1053" s="441">
        <v>46113</v>
      </c>
      <c r="E1053">
        <v>17903</v>
      </c>
      <c r="F1053" t="s">
        <v>5818</v>
      </c>
      <c r="G1053">
        <v>3658</v>
      </c>
      <c r="H1053">
        <v>33.5</v>
      </c>
      <c r="I1053" t="s">
        <v>5605</v>
      </c>
      <c r="J1053" t="s">
        <v>4764</v>
      </c>
      <c r="K1053" t="s">
        <v>463</v>
      </c>
      <c r="L1053">
        <v>26.07</v>
      </c>
      <c r="M1053" s="441">
        <v>46094</v>
      </c>
      <c r="N1053">
        <v>19.97</v>
      </c>
      <c r="O1053">
        <v>23</v>
      </c>
      <c r="P1053">
        <v>873.34</v>
      </c>
    </row>
    <row r="1054" spans="1:16" x14ac:dyDescent="0.3">
      <c r="A1054">
        <v>80026</v>
      </c>
      <c r="B1054">
        <v>122</v>
      </c>
      <c r="C1054" t="s">
        <v>552</v>
      </c>
      <c r="D1054" s="441">
        <v>46113</v>
      </c>
      <c r="E1054">
        <v>24805</v>
      </c>
      <c r="F1054" t="s">
        <v>5853</v>
      </c>
      <c r="G1054">
        <v>5768</v>
      </c>
      <c r="H1054">
        <v>2.5</v>
      </c>
      <c r="I1054" t="s">
        <v>5605</v>
      </c>
      <c r="J1054" t="s">
        <v>6085</v>
      </c>
      <c r="K1054" t="s">
        <v>463</v>
      </c>
      <c r="L1054">
        <v>0</v>
      </c>
      <c r="M1054" s="441">
        <v>45394</v>
      </c>
      <c r="N1054">
        <v>334.8</v>
      </c>
      <c r="O1054">
        <v>185</v>
      </c>
      <c r="P1054">
        <v>837</v>
      </c>
    </row>
    <row r="1055" spans="1:16" x14ac:dyDescent="0.3">
      <c r="A1055">
        <v>80087</v>
      </c>
      <c r="B1055">
        <v>122</v>
      </c>
      <c r="C1055" t="s">
        <v>552</v>
      </c>
      <c r="D1055" s="441">
        <v>46113</v>
      </c>
      <c r="E1055">
        <v>28384</v>
      </c>
      <c r="F1055" t="s">
        <v>5894</v>
      </c>
      <c r="G1055">
        <v>8348</v>
      </c>
      <c r="H1055">
        <v>32</v>
      </c>
      <c r="I1055" t="s">
        <v>5613</v>
      </c>
      <c r="J1055" t="s">
        <v>6085</v>
      </c>
      <c r="K1055" t="s">
        <v>463</v>
      </c>
      <c r="L1055">
        <v>26</v>
      </c>
      <c r="M1055" s="441">
        <v>46107</v>
      </c>
      <c r="N1055">
        <v>26</v>
      </c>
      <c r="O1055">
        <v>26</v>
      </c>
      <c r="P1055">
        <v>832</v>
      </c>
    </row>
    <row r="1056" spans="1:16" x14ac:dyDescent="0.3">
      <c r="A1056">
        <v>79989</v>
      </c>
      <c r="B1056">
        <v>122</v>
      </c>
      <c r="C1056" t="s">
        <v>552</v>
      </c>
      <c r="D1056" s="441">
        <v>46113</v>
      </c>
      <c r="E1056">
        <v>21073</v>
      </c>
      <c r="F1056" t="s">
        <v>5628</v>
      </c>
      <c r="G1056">
        <v>1994</v>
      </c>
      <c r="H1056">
        <v>17</v>
      </c>
      <c r="I1056" t="s">
        <v>5613</v>
      </c>
      <c r="J1056" t="s">
        <v>6085</v>
      </c>
      <c r="K1056" t="s">
        <v>463</v>
      </c>
      <c r="L1056">
        <v>48.9</v>
      </c>
      <c r="M1056" s="441">
        <v>46105</v>
      </c>
      <c r="N1056">
        <v>48.9</v>
      </c>
      <c r="O1056">
        <v>48.7</v>
      </c>
      <c r="P1056">
        <v>831.3</v>
      </c>
    </row>
    <row r="1057" spans="1:16" x14ac:dyDescent="0.3">
      <c r="A1057">
        <v>80068</v>
      </c>
      <c r="B1057">
        <v>122</v>
      </c>
      <c r="C1057" t="s">
        <v>552</v>
      </c>
      <c r="D1057" s="441">
        <v>46113</v>
      </c>
      <c r="E1057">
        <v>26584</v>
      </c>
      <c r="F1057" t="s">
        <v>5713</v>
      </c>
      <c r="G1057">
        <v>6802</v>
      </c>
      <c r="H1057">
        <v>10.16</v>
      </c>
      <c r="I1057" t="s">
        <v>5598</v>
      </c>
      <c r="J1057" t="s">
        <v>6085</v>
      </c>
      <c r="K1057" t="s">
        <v>463</v>
      </c>
      <c r="L1057">
        <v>81</v>
      </c>
      <c r="M1057" s="441">
        <v>46097</v>
      </c>
      <c r="N1057">
        <v>81</v>
      </c>
      <c r="O1057">
        <v>81</v>
      </c>
      <c r="P1057">
        <v>822.96</v>
      </c>
    </row>
    <row r="1058" spans="1:16" x14ac:dyDescent="0.3">
      <c r="A1058">
        <v>79983</v>
      </c>
      <c r="B1058">
        <v>122</v>
      </c>
      <c r="C1058" t="s">
        <v>552</v>
      </c>
      <c r="D1058" s="441">
        <v>46113</v>
      </c>
      <c r="E1058">
        <v>21010</v>
      </c>
      <c r="F1058" t="s">
        <v>5674</v>
      </c>
      <c r="G1058">
        <v>2006</v>
      </c>
      <c r="H1058">
        <v>69</v>
      </c>
      <c r="I1058" t="s">
        <v>5668</v>
      </c>
      <c r="J1058" t="s">
        <v>6085</v>
      </c>
      <c r="K1058" t="s">
        <v>463</v>
      </c>
      <c r="L1058">
        <v>11.9</v>
      </c>
      <c r="M1058" s="441">
        <v>46111</v>
      </c>
      <c r="N1058">
        <v>11.9</v>
      </c>
      <c r="O1058">
        <v>11.9</v>
      </c>
      <c r="P1058">
        <v>821.1</v>
      </c>
    </row>
    <row r="1059" spans="1:16" x14ac:dyDescent="0.3">
      <c r="A1059">
        <v>79911</v>
      </c>
      <c r="B1059">
        <v>122</v>
      </c>
      <c r="C1059" t="s">
        <v>552</v>
      </c>
      <c r="D1059" s="441">
        <v>46113</v>
      </c>
      <c r="E1059">
        <v>19166</v>
      </c>
      <c r="F1059" t="s">
        <v>5892</v>
      </c>
      <c r="G1059">
        <v>2826</v>
      </c>
      <c r="H1059">
        <v>40</v>
      </c>
      <c r="I1059" t="s">
        <v>5613</v>
      </c>
      <c r="J1059" t="s">
        <v>6085</v>
      </c>
      <c r="K1059" t="s">
        <v>463</v>
      </c>
      <c r="L1059">
        <v>20.350000000000001</v>
      </c>
      <c r="M1059" s="441">
        <v>46107</v>
      </c>
      <c r="N1059">
        <v>20.350000000000001</v>
      </c>
      <c r="O1059">
        <v>20.350000000000001</v>
      </c>
      <c r="P1059">
        <v>814</v>
      </c>
    </row>
    <row r="1060" spans="1:16" x14ac:dyDescent="0.3">
      <c r="A1060">
        <v>80063</v>
      </c>
      <c r="B1060">
        <v>122</v>
      </c>
      <c r="C1060" t="s">
        <v>552</v>
      </c>
      <c r="D1060" s="441">
        <v>46113</v>
      </c>
      <c r="E1060">
        <v>26336</v>
      </c>
      <c r="F1060" t="s">
        <v>5701</v>
      </c>
      <c r="G1060">
        <v>6685</v>
      </c>
      <c r="H1060">
        <v>130</v>
      </c>
      <c r="I1060" t="s">
        <v>5613</v>
      </c>
      <c r="J1060" t="s">
        <v>6085</v>
      </c>
      <c r="K1060" t="s">
        <v>463</v>
      </c>
      <c r="L1060">
        <v>6.2</v>
      </c>
      <c r="M1060" s="441">
        <v>46100</v>
      </c>
      <c r="N1060">
        <v>6.2</v>
      </c>
      <c r="O1060">
        <v>6.2</v>
      </c>
      <c r="P1060">
        <v>806</v>
      </c>
    </row>
    <row r="1061" spans="1:16" x14ac:dyDescent="0.3">
      <c r="A1061">
        <v>79906</v>
      </c>
      <c r="B1061">
        <v>122</v>
      </c>
      <c r="C1061" t="s">
        <v>552</v>
      </c>
      <c r="D1061" s="441">
        <v>46113</v>
      </c>
      <c r="E1061">
        <v>18667</v>
      </c>
      <c r="F1061" t="s">
        <v>5718</v>
      </c>
      <c r="G1061">
        <v>3052</v>
      </c>
      <c r="H1061">
        <v>39.78</v>
      </c>
      <c r="I1061" t="s">
        <v>5598</v>
      </c>
      <c r="J1061" t="s">
        <v>6085</v>
      </c>
      <c r="K1061" t="s">
        <v>463</v>
      </c>
      <c r="L1061">
        <v>19.989999999999998</v>
      </c>
      <c r="M1061" s="441">
        <v>46111</v>
      </c>
      <c r="N1061">
        <v>19.989999999999998</v>
      </c>
      <c r="O1061">
        <v>19.989999999999998</v>
      </c>
      <c r="P1061">
        <v>795.2</v>
      </c>
    </row>
    <row r="1062" spans="1:16" x14ac:dyDescent="0.3">
      <c r="A1062">
        <v>80073</v>
      </c>
      <c r="B1062">
        <v>122</v>
      </c>
      <c r="C1062" t="s">
        <v>552</v>
      </c>
      <c r="D1062" s="441">
        <v>46113</v>
      </c>
      <c r="E1062">
        <v>26594</v>
      </c>
      <c r="F1062" t="s">
        <v>5698</v>
      </c>
      <c r="G1062">
        <v>6807</v>
      </c>
      <c r="H1062">
        <v>9</v>
      </c>
      <c r="I1062" t="s">
        <v>5598</v>
      </c>
      <c r="J1062" t="s">
        <v>6085</v>
      </c>
      <c r="K1062" t="s">
        <v>463</v>
      </c>
      <c r="L1062">
        <v>86.9</v>
      </c>
      <c r="M1062" s="441">
        <v>46111</v>
      </c>
      <c r="N1062">
        <v>86.9</v>
      </c>
      <c r="O1062">
        <v>86.9</v>
      </c>
      <c r="P1062">
        <v>782.1</v>
      </c>
    </row>
    <row r="1063" spans="1:16" x14ac:dyDescent="0.3">
      <c r="A1063">
        <v>80038</v>
      </c>
      <c r="B1063">
        <v>122</v>
      </c>
      <c r="C1063" t="s">
        <v>552</v>
      </c>
      <c r="D1063" s="441">
        <v>46113</v>
      </c>
      <c r="E1063">
        <v>25128</v>
      </c>
      <c r="F1063" t="s">
        <v>5897</v>
      </c>
      <c r="G1063">
        <v>5908</v>
      </c>
      <c r="H1063">
        <v>20</v>
      </c>
      <c r="I1063" t="s">
        <v>5598</v>
      </c>
      <c r="J1063" t="s">
        <v>6085</v>
      </c>
      <c r="K1063" t="s">
        <v>463</v>
      </c>
      <c r="L1063">
        <v>38.9</v>
      </c>
      <c r="M1063" s="441">
        <v>46111</v>
      </c>
      <c r="N1063">
        <v>38.9</v>
      </c>
      <c r="O1063">
        <v>38.9</v>
      </c>
      <c r="P1063">
        <v>778</v>
      </c>
    </row>
    <row r="1064" spans="1:16" x14ac:dyDescent="0.3">
      <c r="A1064">
        <v>80064</v>
      </c>
      <c r="B1064">
        <v>122</v>
      </c>
      <c r="C1064" t="s">
        <v>552</v>
      </c>
      <c r="D1064" s="441">
        <v>46113</v>
      </c>
      <c r="E1064">
        <v>26429</v>
      </c>
      <c r="F1064" t="s">
        <v>5611</v>
      </c>
      <c r="G1064">
        <v>6728</v>
      </c>
      <c r="H1064">
        <v>2.2999999999999998</v>
      </c>
      <c r="I1064" t="s">
        <v>5598</v>
      </c>
      <c r="J1064" t="s">
        <v>6085</v>
      </c>
      <c r="K1064" t="s">
        <v>463</v>
      </c>
      <c r="L1064">
        <v>0</v>
      </c>
      <c r="M1064" s="441">
        <v>46041</v>
      </c>
      <c r="N1064">
        <v>330</v>
      </c>
      <c r="O1064">
        <v>330</v>
      </c>
      <c r="P1064">
        <v>759</v>
      </c>
    </row>
    <row r="1065" spans="1:16" x14ac:dyDescent="0.3">
      <c r="A1065">
        <v>79827</v>
      </c>
      <c r="B1065">
        <v>122</v>
      </c>
      <c r="C1065" t="s">
        <v>552</v>
      </c>
      <c r="D1065" s="441">
        <v>46113</v>
      </c>
      <c r="E1065">
        <v>18103</v>
      </c>
      <c r="F1065" t="s">
        <v>5809</v>
      </c>
      <c r="G1065">
        <v>3508</v>
      </c>
      <c r="H1065">
        <v>5.13</v>
      </c>
      <c r="I1065" t="s">
        <v>5601</v>
      </c>
      <c r="J1065" t="s">
        <v>4764</v>
      </c>
      <c r="K1065" t="s">
        <v>463</v>
      </c>
      <c r="L1065">
        <v>0</v>
      </c>
      <c r="M1065" s="441">
        <v>46058</v>
      </c>
      <c r="N1065">
        <v>146.28</v>
      </c>
      <c r="O1065">
        <v>144.9</v>
      </c>
      <c r="P1065">
        <v>750.42</v>
      </c>
    </row>
    <row r="1066" spans="1:16" x14ac:dyDescent="0.3">
      <c r="A1066">
        <v>79859</v>
      </c>
      <c r="B1066">
        <v>122</v>
      </c>
      <c r="C1066" t="s">
        <v>552</v>
      </c>
      <c r="D1066" s="441">
        <v>46113</v>
      </c>
      <c r="E1066">
        <v>18220</v>
      </c>
      <c r="F1066" t="s">
        <v>5777</v>
      </c>
      <c r="G1066">
        <v>3408</v>
      </c>
      <c r="H1066">
        <v>10</v>
      </c>
      <c r="I1066" t="s">
        <v>5601</v>
      </c>
      <c r="J1066" t="s">
        <v>4764</v>
      </c>
      <c r="K1066" t="s">
        <v>463</v>
      </c>
      <c r="L1066">
        <v>74.989999999999995</v>
      </c>
      <c r="M1066" s="441">
        <v>46105</v>
      </c>
      <c r="N1066">
        <v>74.989999999999995</v>
      </c>
      <c r="O1066">
        <v>75</v>
      </c>
      <c r="P1066">
        <v>749.9</v>
      </c>
    </row>
    <row r="1067" spans="1:16" x14ac:dyDescent="0.3">
      <c r="A1067">
        <v>79856</v>
      </c>
      <c r="B1067">
        <v>122</v>
      </c>
      <c r="C1067" t="s">
        <v>552</v>
      </c>
      <c r="D1067" s="441">
        <v>46113</v>
      </c>
      <c r="E1067">
        <v>18214</v>
      </c>
      <c r="F1067" t="s">
        <v>5781</v>
      </c>
      <c r="G1067">
        <v>3413</v>
      </c>
      <c r="H1067">
        <v>22</v>
      </c>
      <c r="I1067" t="s">
        <v>5601</v>
      </c>
      <c r="J1067" t="s">
        <v>4764</v>
      </c>
      <c r="K1067" t="s">
        <v>463</v>
      </c>
      <c r="L1067">
        <v>0</v>
      </c>
      <c r="N1067">
        <v>0</v>
      </c>
      <c r="O1067">
        <v>37.47</v>
      </c>
      <c r="P1067">
        <v>749.1</v>
      </c>
    </row>
    <row r="1068" spans="1:16" x14ac:dyDescent="0.3">
      <c r="A1068">
        <v>79873</v>
      </c>
      <c r="B1068">
        <v>122</v>
      </c>
      <c r="C1068" t="s">
        <v>552</v>
      </c>
      <c r="D1068" s="441">
        <v>46113</v>
      </c>
      <c r="E1068">
        <v>18284</v>
      </c>
      <c r="F1068" t="s">
        <v>5757</v>
      </c>
      <c r="G1068">
        <v>3344</v>
      </c>
      <c r="H1068">
        <v>6.84</v>
      </c>
      <c r="I1068" t="s">
        <v>5601</v>
      </c>
      <c r="J1068" t="s">
        <v>4764</v>
      </c>
      <c r="K1068" t="s">
        <v>463</v>
      </c>
      <c r="L1068">
        <v>0</v>
      </c>
      <c r="M1068" s="441">
        <v>46035</v>
      </c>
      <c r="N1068">
        <v>107.26</v>
      </c>
      <c r="O1068">
        <v>107</v>
      </c>
      <c r="P1068">
        <v>733.66</v>
      </c>
    </row>
    <row r="1069" spans="1:16" x14ac:dyDescent="0.3">
      <c r="A1069">
        <v>79838</v>
      </c>
      <c r="B1069">
        <v>122</v>
      </c>
      <c r="C1069" t="s">
        <v>552</v>
      </c>
      <c r="D1069" s="441">
        <v>46113</v>
      </c>
      <c r="E1069">
        <v>18139</v>
      </c>
      <c r="F1069" t="s">
        <v>5960</v>
      </c>
      <c r="G1069">
        <v>3479</v>
      </c>
      <c r="H1069">
        <v>2</v>
      </c>
      <c r="I1069" t="s">
        <v>5601</v>
      </c>
      <c r="J1069" t="s">
        <v>4764</v>
      </c>
      <c r="K1069" t="s">
        <v>463</v>
      </c>
      <c r="L1069">
        <v>0</v>
      </c>
      <c r="M1069" s="441">
        <v>46035</v>
      </c>
      <c r="N1069">
        <v>355.87</v>
      </c>
      <c r="O1069">
        <v>359</v>
      </c>
      <c r="P1069">
        <v>711.74</v>
      </c>
    </row>
    <row r="1070" spans="1:16" x14ac:dyDescent="0.3">
      <c r="A1070">
        <v>79969</v>
      </c>
      <c r="B1070">
        <v>122</v>
      </c>
      <c r="C1070" t="s">
        <v>552</v>
      </c>
      <c r="D1070" s="441">
        <v>46113</v>
      </c>
      <c r="E1070">
        <v>20689</v>
      </c>
      <c r="F1070" t="s">
        <v>5638</v>
      </c>
      <c r="G1070">
        <v>2105</v>
      </c>
      <c r="H1070">
        <v>22</v>
      </c>
      <c r="I1070" t="s">
        <v>5613</v>
      </c>
      <c r="J1070" t="s">
        <v>6085</v>
      </c>
      <c r="K1070" t="s">
        <v>463</v>
      </c>
      <c r="L1070">
        <v>31.92</v>
      </c>
      <c r="M1070" s="441">
        <v>46111</v>
      </c>
      <c r="N1070">
        <v>32</v>
      </c>
      <c r="O1070">
        <v>32</v>
      </c>
      <c r="P1070">
        <v>702.24</v>
      </c>
    </row>
    <row r="1071" spans="1:16" x14ac:dyDescent="0.3">
      <c r="A1071">
        <v>80059</v>
      </c>
      <c r="B1071">
        <v>122</v>
      </c>
      <c r="C1071" t="s">
        <v>552</v>
      </c>
      <c r="D1071" s="441">
        <v>46113</v>
      </c>
      <c r="E1071">
        <v>26020</v>
      </c>
      <c r="F1071" t="s">
        <v>5639</v>
      </c>
      <c r="G1071">
        <v>2105</v>
      </c>
      <c r="H1071">
        <v>53</v>
      </c>
      <c r="I1071" t="s">
        <v>5613</v>
      </c>
      <c r="J1071" t="s">
        <v>6085</v>
      </c>
      <c r="K1071" t="s">
        <v>463</v>
      </c>
      <c r="L1071">
        <v>13.16</v>
      </c>
      <c r="M1071" s="441">
        <v>46106</v>
      </c>
      <c r="N1071">
        <v>13.23</v>
      </c>
      <c r="O1071">
        <v>13.69</v>
      </c>
      <c r="P1071">
        <v>697.48</v>
      </c>
    </row>
    <row r="1072" spans="1:16" x14ac:dyDescent="0.3">
      <c r="A1072">
        <v>79999</v>
      </c>
      <c r="B1072">
        <v>122</v>
      </c>
      <c r="C1072" t="s">
        <v>552</v>
      </c>
      <c r="D1072" s="441">
        <v>46113</v>
      </c>
      <c r="E1072">
        <v>22598</v>
      </c>
      <c r="F1072" t="s">
        <v>5725</v>
      </c>
      <c r="G1072">
        <v>3131</v>
      </c>
      <c r="H1072">
        <v>6.66</v>
      </c>
      <c r="I1072" t="s">
        <v>5601</v>
      </c>
      <c r="J1072" t="s">
        <v>4764</v>
      </c>
      <c r="K1072" t="s">
        <v>463</v>
      </c>
      <c r="L1072">
        <v>103.64</v>
      </c>
      <c r="M1072" s="441">
        <v>46097</v>
      </c>
      <c r="N1072">
        <v>103.64</v>
      </c>
      <c r="O1072">
        <v>100</v>
      </c>
      <c r="P1072">
        <v>690.24</v>
      </c>
    </row>
    <row r="1073" spans="1:16" x14ac:dyDescent="0.3">
      <c r="A1073">
        <v>80081</v>
      </c>
      <c r="B1073">
        <v>122</v>
      </c>
      <c r="C1073" t="s">
        <v>552</v>
      </c>
      <c r="D1073" s="441">
        <v>46113</v>
      </c>
      <c r="E1073">
        <v>27438</v>
      </c>
      <c r="F1073" t="s">
        <v>5623</v>
      </c>
      <c r="G1073">
        <v>7438</v>
      </c>
      <c r="H1073">
        <v>26</v>
      </c>
      <c r="I1073" t="s">
        <v>5613</v>
      </c>
      <c r="J1073" t="s">
        <v>6085</v>
      </c>
      <c r="K1073" t="s">
        <v>463</v>
      </c>
      <c r="L1073">
        <v>26.1</v>
      </c>
      <c r="M1073" s="441">
        <v>46082</v>
      </c>
      <c r="N1073">
        <v>26.1</v>
      </c>
      <c r="O1073">
        <v>26.1</v>
      </c>
      <c r="P1073">
        <v>678.6</v>
      </c>
    </row>
    <row r="1074" spans="1:16" x14ac:dyDescent="0.3">
      <c r="A1074">
        <v>80034</v>
      </c>
      <c r="B1074">
        <v>122</v>
      </c>
      <c r="C1074" t="s">
        <v>552</v>
      </c>
      <c r="D1074" s="441">
        <v>46113</v>
      </c>
      <c r="E1074">
        <v>25068</v>
      </c>
      <c r="F1074" t="s">
        <v>5870</v>
      </c>
      <c r="G1074">
        <v>3551</v>
      </c>
      <c r="H1074">
        <v>2</v>
      </c>
      <c r="I1074" t="s">
        <v>5601</v>
      </c>
      <c r="J1074" t="s">
        <v>4764</v>
      </c>
      <c r="K1074" t="s">
        <v>463</v>
      </c>
      <c r="L1074">
        <v>0</v>
      </c>
      <c r="M1074" s="441">
        <v>45902</v>
      </c>
      <c r="N1074">
        <v>338.26</v>
      </c>
      <c r="O1074">
        <v>389.9</v>
      </c>
      <c r="P1074">
        <v>676.52</v>
      </c>
    </row>
    <row r="1075" spans="1:16" x14ac:dyDescent="0.3">
      <c r="A1075">
        <v>79966</v>
      </c>
      <c r="B1075">
        <v>122</v>
      </c>
      <c r="C1075" t="s">
        <v>552</v>
      </c>
      <c r="D1075" s="441">
        <v>46113</v>
      </c>
      <c r="E1075">
        <v>20653</v>
      </c>
      <c r="F1075" t="s">
        <v>5655</v>
      </c>
      <c r="G1075">
        <v>2111</v>
      </c>
      <c r="H1075">
        <v>26</v>
      </c>
      <c r="I1075" t="s">
        <v>5613</v>
      </c>
      <c r="J1075" t="s">
        <v>6085</v>
      </c>
      <c r="K1075" t="s">
        <v>463</v>
      </c>
      <c r="L1075">
        <v>25.96</v>
      </c>
      <c r="M1075" s="441">
        <v>46098</v>
      </c>
      <c r="N1075">
        <v>25.96</v>
      </c>
      <c r="O1075">
        <v>25.96</v>
      </c>
      <c r="P1075">
        <v>674.96</v>
      </c>
    </row>
    <row r="1076" spans="1:16" x14ac:dyDescent="0.3">
      <c r="A1076">
        <v>79855</v>
      </c>
      <c r="B1076">
        <v>122</v>
      </c>
      <c r="C1076" t="s">
        <v>552</v>
      </c>
      <c r="D1076" s="441">
        <v>46113</v>
      </c>
      <c r="E1076">
        <v>18211</v>
      </c>
      <c r="F1076" t="s">
        <v>5782</v>
      </c>
      <c r="G1076">
        <v>3416</v>
      </c>
      <c r="H1076">
        <v>6</v>
      </c>
      <c r="I1076" t="s">
        <v>5601</v>
      </c>
      <c r="J1076" t="s">
        <v>4764</v>
      </c>
      <c r="K1076" t="s">
        <v>463</v>
      </c>
      <c r="L1076">
        <v>0</v>
      </c>
      <c r="N1076">
        <v>0</v>
      </c>
      <c r="O1076">
        <v>112.96</v>
      </c>
      <c r="P1076">
        <v>668.74</v>
      </c>
    </row>
    <row r="1077" spans="1:16" x14ac:dyDescent="0.3">
      <c r="A1077">
        <v>80041</v>
      </c>
      <c r="B1077">
        <v>122</v>
      </c>
      <c r="C1077" t="s">
        <v>552</v>
      </c>
      <c r="D1077" s="441">
        <v>46113</v>
      </c>
      <c r="E1077">
        <v>25184</v>
      </c>
      <c r="F1077" t="s">
        <v>5690</v>
      </c>
      <c r="G1077">
        <v>5937</v>
      </c>
      <c r="H1077">
        <v>3</v>
      </c>
      <c r="I1077" t="s">
        <v>5598</v>
      </c>
      <c r="J1077" t="s">
        <v>6085</v>
      </c>
      <c r="K1077" t="s">
        <v>463</v>
      </c>
      <c r="L1077">
        <v>0</v>
      </c>
      <c r="M1077" s="441">
        <v>45944</v>
      </c>
      <c r="N1077">
        <v>219.9</v>
      </c>
      <c r="O1077">
        <v>219.9</v>
      </c>
      <c r="P1077">
        <v>659.7</v>
      </c>
    </row>
    <row r="1078" spans="1:16" x14ac:dyDescent="0.3">
      <c r="A1078">
        <v>79959</v>
      </c>
      <c r="B1078">
        <v>122</v>
      </c>
      <c r="C1078" t="s">
        <v>552</v>
      </c>
      <c r="D1078" s="441">
        <v>46113</v>
      </c>
      <c r="E1078">
        <v>20421</v>
      </c>
      <c r="F1078" t="s">
        <v>5637</v>
      </c>
      <c r="G1078">
        <v>2187</v>
      </c>
      <c r="H1078">
        <v>36</v>
      </c>
      <c r="I1078" t="s">
        <v>5613</v>
      </c>
      <c r="J1078" t="s">
        <v>6085</v>
      </c>
      <c r="K1078" t="s">
        <v>463</v>
      </c>
      <c r="L1078">
        <v>17.8</v>
      </c>
      <c r="M1078" s="441">
        <v>46111</v>
      </c>
      <c r="N1078">
        <v>17.8</v>
      </c>
      <c r="O1078">
        <v>17.8</v>
      </c>
      <c r="P1078">
        <v>640.79999999999995</v>
      </c>
    </row>
    <row r="1079" spans="1:16" x14ac:dyDescent="0.3">
      <c r="A1079">
        <v>80027</v>
      </c>
      <c r="B1079">
        <v>122</v>
      </c>
      <c r="C1079" t="s">
        <v>552</v>
      </c>
      <c r="D1079" s="441">
        <v>46113</v>
      </c>
      <c r="E1079">
        <v>24831</v>
      </c>
      <c r="F1079" t="s">
        <v>5689</v>
      </c>
      <c r="G1079">
        <v>5780</v>
      </c>
      <c r="H1079">
        <v>5</v>
      </c>
      <c r="I1079" t="s">
        <v>5598</v>
      </c>
      <c r="J1079" t="s">
        <v>6085</v>
      </c>
      <c r="K1079" t="s">
        <v>463</v>
      </c>
      <c r="L1079">
        <v>126</v>
      </c>
      <c r="M1079" s="441">
        <v>46083</v>
      </c>
      <c r="N1079">
        <v>126</v>
      </c>
      <c r="O1079">
        <v>126</v>
      </c>
      <c r="P1079">
        <v>630</v>
      </c>
    </row>
    <row r="1080" spans="1:16" x14ac:dyDescent="0.3">
      <c r="A1080">
        <v>80037</v>
      </c>
      <c r="B1080">
        <v>122</v>
      </c>
      <c r="C1080" t="s">
        <v>552</v>
      </c>
      <c r="D1080" s="441">
        <v>46113</v>
      </c>
      <c r="E1080">
        <v>25126</v>
      </c>
      <c r="F1080" t="s">
        <v>5859</v>
      </c>
      <c r="G1080">
        <v>5909</v>
      </c>
      <c r="H1080">
        <v>15</v>
      </c>
      <c r="I1080" t="s">
        <v>5598</v>
      </c>
      <c r="J1080" t="s">
        <v>6085</v>
      </c>
      <c r="K1080" t="s">
        <v>463</v>
      </c>
      <c r="L1080">
        <v>41.9</v>
      </c>
      <c r="M1080" s="441">
        <v>46111</v>
      </c>
      <c r="N1080">
        <v>41.9</v>
      </c>
      <c r="O1080">
        <v>41.9</v>
      </c>
      <c r="P1080">
        <v>628.5</v>
      </c>
    </row>
    <row r="1081" spans="1:16" x14ac:dyDescent="0.3">
      <c r="A1081">
        <v>79910</v>
      </c>
      <c r="B1081">
        <v>122</v>
      </c>
      <c r="C1081" t="s">
        <v>552</v>
      </c>
      <c r="D1081" s="441">
        <v>46113</v>
      </c>
      <c r="E1081">
        <v>19125</v>
      </c>
      <c r="F1081" t="s">
        <v>5702</v>
      </c>
      <c r="G1081">
        <v>2843</v>
      </c>
      <c r="H1081">
        <v>3</v>
      </c>
      <c r="I1081" t="s">
        <v>5703</v>
      </c>
      <c r="J1081" t="s">
        <v>6085</v>
      </c>
      <c r="K1081" t="s">
        <v>463</v>
      </c>
      <c r="L1081">
        <v>206.28</v>
      </c>
      <c r="M1081" s="441">
        <v>46111</v>
      </c>
      <c r="N1081">
        <v>206.28</v>
      </c>
      <c r="O1081">
        <v>206.28</v>
      </c>
      <c r="P1081">
        <v>618.84</v>
      </c>
    </row>
    <row r="1082" spans="1:16" x14ac:dyDescent="0.3">
      <c r="A1082">
        <v>80007</v>
      </c>
      <c r="B1082">
        <v>122</v>
      </c>
      <c r="C1082" t="s">
        <v>552</v>
      </c>
      <c r="D1082" s="441">
        <v>46113</v>
      </c>
      <c r="E1082">
        <v>24004</v>
      </c>
      <c r="F1082" t="s">
        <v>6001</v>
      </c>
      <c r="G1082">
        <v>3643</v>
      </c>
      <c r="H1082">
        <v>20.83</v>
      </c>
      <c r="I1082" t="s">
        <v>5605</v>
      </c>
      <c r="J1082" t="s">
        <v>4764</v>
      </c>
      <c r="K1082" t="s">
        <v>463</v>
      </c>
      <c r="L1082">
        <v>29.14</v>
      </c>
      <c r="M1082" s="441">
        <v>46104</v>
      </c>
      <c r="N1082">
        <v>26.99</v>
      </c>
      <c r="O1082">
        <v>26.99</v>
      </c>
      <c r="P1082">
        <v>606.99</v>
      </c>
    </row>
    <row r="1083" spans="1:16" x14ac:dyDescent="0.3">
      <c r="A1083">
        <v>80008</v>
      </c>
      <c r="B1083">
        <v>122</v>
      </c>
      <c r="C1083" t="s">
        <v>552</v>
      </c>
      <c r="D1083" s="441">
        <v>46113</v>
      </c>
      <c r="E1083">
        <v>24006</v>
      </c>
      <c r="F1083" t="s">
        <v>5991</v>
      </c>
      <c r="G1083">
        <v>3609</v>
      </c>
      <c r="H1083">
        <v>25</v>
      </c>
      <c r="I1083" t="s">
        <v>5605</v>
      </c>
      <c r="J1083" t="s">
        <v>4764</v>
      </c>
      <c r="K1083" t="s">
        <v>463</v>
      </c>
      <c r="L1083">
        <v>24.15</v>
      </c>
      <c r="M1083" s="441">
        <v>46100</v>
      </c>
      <c r="N1083">
        <v>23.9</v>
      </c>
      <c r="O1083">
        <v>23.9</v>
      </c>
      <c r="P1083">
        <v>603.75</v>
      </c>
    </row>
    <row r="1084" spans="1:16" x14ac:dyDescent="0.3">
      <c r="A1084">
        <v>79907</v>
      </c>
      <c r="B1084">
        <v>122</v>
      </c>
      <c r="C1084" t="s">
        <v>552</v>
      </c>
      <c r="D1084" s="441">
        <v>46113</v>
      </c>
      <c r="E1084">
        <v>18832</v>
      </c>
      <c r="F1084" t="s">
        <v>5898</v>
      </c>
      <c r="G1084">
        <v>2950</v>
      </c>
      <c r="H1084">
        <v>15</v>
      </c>
      <c r="I1084" t="s">
        <v>5598</v>
      </c>
      <c r="J1084" t="s">
        <v>6085</v>
      </c>
      <c r="K1084" t="s">
        <v>463</v>
      </c>
      <c r="L1084">
        <v>39.9</v>
      </c>
      <c r="M1084" s="441">
        <v>46111</v>
      </c>
      <c r="N1084">
        <v>39.9</v>
      </c>
      <c r="O1084">
        <v>39.9</v>
      </c>
      <c r="P1084">
        <v>598.5</v>
      </c>
    </row>
    <row r="1085" spans="1:16" x14ac:dyDescent="0.3">
      <c r="A1085">
        <v>79972</v>
      </c>
      <c r="B1085">
        <v>122</v>
      </c>
      <c r="C1085" t="s">
        <v>552</v>
      </c>
      <c r="D1085" s="441">
        <v>46113</v>
      </c>
      <c r="E1085">
        <v>20809</v>
      </c>
      <c r="F1085" t="s">
        <v>5627</v>
      </c>
      <c r="G1085">
        <v>2074</v>
      </c>
      <c r="H1085">
        <v>20</v>
      </c>
      <c r="I1085" t="s">
        <v>5605</v>
      </c>
      <c r="J1085" t="s">
        <v>6085</v>
      </c>
      <c r="K1085" t="s">
        <v>463</v>
      </c>
      <c r="L1085">
        <v>29.85</v>
      </c>
      <c r="M1085" s="441">
        <v>46111</v>
      </c>
      <c r="N1085">
        <v>29.9</v>
      </c>
      <c r="O1085">
        <v>29.92</v>
      </c>
      <c r="P1085">
        <v>597</v>
      </c>
    </row>
    <row r="1086" spans="1:16" x14ac:dyDescent="0.3">
      <c r="A1086">
        <v>79996</v>
      </c>
      <c r="B1086">
        <v>122</v>
      </c>
      <c r="C1086" t="s">
        <v>552</v>
      </c>
      <c r="D1086" s="441">
        <v>46113</v>
      </c>
      <c r="E1086">
        <v>21159</v>
      </c>
      <c r="F1086" t="s">
        <v>5836</v>
      </c>
      <c r="G1086">
        <v>1946</v>
      </c>
      <c r="H1086">
        <v>4</v>
      </c>
      <c r="I1086" t="s">
        <v>5625</v>
      </c>
      <c r="J1086" t="s">
        <v>6085</v>
      </c>
      <c r="K1086" t="s">
        <v>463</v>
      </c>
      <c r="L1086">
        <v>147.44</v>
      </c>
      <c r="M1086" s="441">
        <v>46105</v>
      </c>
      <c r="N1086">
        <v>152</v>
      </c>
      <c r="O1086">
        <v>152</v>
      </c>
      <c r="P1086">
        <v>589.76</v>
      </c>
    </row>
    <row r="1087" spans="1:16" x14ac:dyDescent="0.3">
      <c r="A1087">
        <v>79818</v>
      </c>
      <c r="B1087">
        <v>122</v>
      </c>
      <c r="C1087" t="s">
        <v>552</v>
      </c>
      <c r="D1087" s="441">
        <v>46113</v>
      </c>
      <c r="E1087">
        <v>17905</v>
      </c>
      <c r="F1087" t="s">
        <v>5817</v>
      </c>
      <c r="G1087">
        <v>3656</v>
      </c>
      <c r="H1087">
        <v>22.33</v>
      </c>
      <c r="I1087" t="s">
        <v>5605</v>
      </c>
      <c r="J1087" t="s">
        <v>4764</v>
      </c>
      <c r="K1087" t="s">
        <v>463</v>
      </c>
      <c r="L1087">
        <v>26.07</v>
      </c>
      <c r="M1087" s="441">
        <v>46094</v>
      </c>
      <c r="N1087">
        <v>19.97</v>
      </c>
      <c r="O1087">
        <v>26.13</v>
      </c>
      <c r="P1087">
        <v>582.14</v>
      </c>
    </row>
    <row r="1088" spans="1:16" x14ac:dyDescent="0.3">
      <c r="A1088">
        <v>79940</v>
      </c>
      <c r="B1088">
        <v>122</v>
      </c>
      <c r="C1088" t="s">
        <v>552</v>
      </c>
      <c r="D1088" s="441">
        <v>46113</v>
      </c>
      <c r="E1088">
        <v>20117</v>
      </c>
      <c r="F1088" t="s">
        <v>5857</v>
      </c>
      <c r="G1088">
        <v>2291</v>
      </c>
      <c r="H1088">
        <v>15</v>
      </c>
      <c r="I1088" t="s">
        <v>5613</v>
      </c>
      <c r="J1088" t="s">
        <v>6085</v>
      </c>
      <c r="K1088" t="s">
        <v>463</v>
      </c>
      <c r="L1088">
        <v>38.119999999999997</v>
      </c>
      <c r="M1088" s="441">
        <v>46112</v>
      </c>
      <c r="N1088">
        <v>38.9</v>
      </c>
      <c r="O1088">
        <v>38.57</v>
      </c>
      <c r="P1088">
        <v>571.79999999999995</v>
      </c>
    </row>
    <row r="1089" spans="1:16" x14ac:dyDescent="0.3">
      <c r="A1089">
        <v>79954</v>
      </c>
      <c r="B1089">
        <v>122</v>
      </c>
      <c r="C1089" t="s">
        <v>552</v>
      </c>
      <c r="D1089" s="441">
        <v>46113</v>
      </c>
      <c r="E1089">
        <v>20349</v>
      </c>
      <c r="F1089" t="s">
        <v>5679</v>
      </c>
      <c r="G1089">
        <v>2205</v>
      </c>
      <c r="H1089">
        <v>44</v>
      </c>
      <c r="I1089" t="s">
        <v>5605</v>
      </c>
      <c r="J1089" t="s">
        <v>6085</v>
      </c>
      <c r="K1089" t="s">
        <v>463</v>
      </c>
      <c r="L1089">
        <v>12.92</v>
      </c>
      <c r="M1089" s="441">
        <v>46111</v>
      </c>
      <c r="N1089">
        <v>13.16</v>
      </c>
      <c r="O1089">
        <v>13.16</v>
      </c>
      <c r="P1089">
        <v>568.48</v>
      </c>
    </row>
    <row r="1090" spans="1:16" x14ac:dyDescent="0.3">
      <c r="A1090">
        <v>79869</v>
      </c>
      <c r="B1090">
        <v>122</v>
      </c>
      <c r="C1090" t="s">
        <v>552</v>
      </c>
      <c r="D1090" s="441">
        <v>46113</v>
      </c>
      <c r="E1090">
        <v>18268</v>
      </c>
      <c r="F1090" t="s">
        <v>5766</v>
      </c>
      <c r="G1090">
        <v>3362</v>
      </c>
      <c r="H1090">
        <v>8.74</v>
      </c>
      <c r="I1090" t="s">
        <v>5601</v>
      </c>
      <c r="J1090" t="s">
        <v>4764</v>
      </c>
      <c r="K1090" t="s">
        <v>463</v>
      </c>
      <c r="L1090">
        <v>0</v>
      </c>
      <c r="M1090" s="441">
        <v>45978</v>
      </c>
      <c r="N1090">
        <v>63.08</v>
      </c>
      <c r="O1090">
        <v>65</v>
      </c>
      <c r="P1090">
        <v>551.32000000000005</v>
      </c>
    </row>
    <row r="1091" spans="1:16" x14ac:dyDescent="0.3">
      <c r="A1091">
        <v>80048</v>
      </c>
      <c r="B1091">
        <v>122</v>
      </c>
      <c r="C1091" t="s">
        <v>552</v>
      </c>
      <c r="D1091" s="441">
        <v>46113</v>
      </c>
      <c r="E1091">
        <v>25478</v>
      </c>
      <c r="F1091" t="s">
        <v>5656</v>
      </c>
      <c r="G1091">
        <v>6129</v>
      </c>
      <c r="H1091">
        <v>63</v>
      </c>
      <c r="I1091" t="s">
        <v>5613</v>
      </c>
      <c r="J1091" t="s">
        <v>6085</v>
      </c>
      <c r="K1091" t="s">
        <v>463</v>
      </c>
      <c r="L1091">
        <v>8.75</v>
      </c>
      <c r="M1091" s="441">
        <v>46105</v>
      </c>
      <c r="N1091">
        <v>8.9499999999999993</v>
      </c>
      <c r="O1091">
        <v>8.9499999999999993</v>
      </c>
      <c r="P1091">
        <v>551.25</v>
      </c>
    </row>
    <row r="1092" spans="1:16" x14ac:dyDescent="0.3">
      <c r="A1092">
        <v>79896</v>
      </c>
      <c r="B1092">
        <v>122</v>
      </c>
      <c r="C1092" t="s">
        <v>552</v>
      </c>
      <c r="D1092" s="441">
        <v>46113</v>
      </c>
      <c r="E1092">
        <v>18537</v>
      </c>
      <c r="F1092" t="s">
        <v>5731</v>
      </c>
      <c r="G1092">
        <v>3140</v>
      </c>
      <c r="H1092">
        <v>6.89</v>
      </c>
      <c r="I1092" t="s">
        <v>5601</v>
      </c>
      <c r="J1092" t="s">
        <v>4764</v>
      </c>
      <c r="K1092" t="s">
        <v>463</v>
      </c>
      <c r="L1092">
        <v>80</v>
      </c>
      <c r="M1092" s="441">
        <v>46098</v>
      </c>
      <c r="N1092">
        <v>80</v>
      </c>
      <c r="O1092">
        <v>80</v>
      </c>
      <c r="P1092">
        <v>551.20000000000005</v>
      </c>
    </row>
    <row r="1093" spans="1:16" x14ac:dyDescent="0.3">
      <c r="A1093">
        <v>79923</v>
      </c>
      <c r="B1093">
        <v>122</v>
      </c>
      <c r="C1093" t="s">
        <v>552</v>
      </c>
      <c r="D1093" s="441">
        <v>46113</v>
      </c>
      <c r="E1093">
        <v>19439</v>
      </c>
      <c r="F1093" t="s">
        <v>5691</v>
      </c>
      <c r="G1093">
        <v>2756</v>
      </c>
      <c r="H1093">
        <v>16.399999999999999</v>
      </c>
      <c r="I1093" t="s">
        <v>5598</v>
      </c>
      <c r="J1093" t="s">
        <v>6085</v>
      </c>
      <c r="K1093" t="s">
        <v>463</v>
      </c>
      <c r="L1093">
        <v>32.99</v>
      </c>
      <c r="M1093" s="441">
        <v>46105</v>
      </c>
      <c r="N1093">
        <v>33.299999999999997</v>
      </c>
      <c r="O1093">
        <v>26.99</v>
      </c>
      <c r="P1093">
        <v>541.04</v>
      </c>
    </row>
    <row r="1094" spans="1:16" x14ac:dyDescent="0.3">
      <c r="A1094">
        <v>80030</v>
      </c>
      <c r="B1094">
        <v>122</v>
      </c>
      <c r="C1094" t="s">
        <v>552</v>
      </c>
      <c r="D1094" s="441">
        <v>46113</v>
      </c>
      <c r="E1094">
        <v>24986</v>
      </c>
      <c r="F1094" t="s">
        <v>5835</v>
      </c>
      <c r="G1094">
        <v>5852</v>
      </c>
      <c r="H1094">
        <v>3</v>
      </c>
      <c r="I1094" t="s">
        <v>5625</v>
      </c>
      <c r="J1094" t="s">
        <v>6085</v>
      </c>
      <c r="K1094" t="s">
        <v>463</v>
      </c>
      <c r="L1094">
        <v>179.4</v>
      </c>
      <c r="M1094" s="441">
        <v>46111</v>
      </c>
      <c r="N1094">
        <v>179.4</v>
      </c>
      <c r="O1094">
        <v>179.4</v>
      </c>
      <c r="P1094">
        <v>538.20000000000005</v>
      </c>
    </row>
    <row r="1095" spans="1:16" x14ac:dyDescent="0.3">
      <c r="A1095">
        <v>79862</v>
      </c>
      <c r="B1095">
        <v>122</v>
      </c>
      <c r="C1095" t="s">
        <v>552</v>
      </c>
      <c r="D1095" s="441">
        <v>46113</v>
      </c>
      <c r="E1095">
        <v>18237</v>
      </c>
      <c r="F1095" t="s">
        <v>5773</v>
      </c>
      <c r="G1095">
        <v>3391</v>
      </c>
      <c r="H1095">
        <v>2.35</v>
      </c>
      <c r="I1095" t="s">
        <v>5601</v>
      </c>
      <c r="J1095" t="s">
        <v>4764</v>
      </c>
      <c r="K1095" t="s">
        <v>463</v>
      </c>
      <c r="L1095">
        <v>0</v>
      </c>
      <c r="M1095" s="441">
        <v>45569</v>
      </c>
      <c r="N1095">
        <v>228.98</v>
      </c>
      <c r="O1095">
        <v>228.98</v>
      </c>
      <c r="P1095">
        <v>538.1</v>
      </c>
    </row>
    <row r="1096" spans="1:16" x14ac:dyDescent="0.3">
      <c r="A1096">
        <v>79978</v>
      </c>
      <c r="B1096">
        <v>122</v>
      </c>
      <c r="C1096" t="s">
        <v>552</v>
      </c>
      <c r="D1096" s="441">
        <v>46113</v>
      </c>
      <c r="E1096">
        <v>20922</v>
      </c>
      <c r="F1096" t="s">
        <v>5845</v>
      </c>
      <c r="G1096">
        <v>2034</v>
      </c>
      <c r="H1096">
        <v>9</v>
      </c>
      <c r="I1096" t="s">
        <v>5605</v>
      </c>
      <c r="J1096" t="s">
        <v>6085</v>
      </c>
      <c r="K1096" t="s">
        <v>463</v>
      </c>
      <c r="L1096">
        <v>0</v>
      </c>
      <c r="M1096" s="441">
        <v>45881</v>
      </c>
      <c r="N1096">
        <v>59.35</v>
      </c>
      <c r="O1096">
        <v>59.35</v>
      </c>
      <c r="P1096">
        <v>534.15</v>
      </c>
    </row>
    <row r="1097" spans="1:16" x14ac:dyDescent="0.3">
      <c r="A1097">
        <v>79997</v>
      </c>
      <c r="B1097">
        <v>122</v>
      </c>
      <c r="C1097" t="s">
        <v>552</v>
      </c>
      <c r="D1097" s="441">
        <v>46113</v>
      </c>
      <c r="E1097">
        <v>21372</v>
      </c>
      <c r="F1097" t="s">
        <v>5704</v>
      </c>
      <c r="G1097">
        <v>2827</v>
      </c>
      <c r="H1097">
        <v>17</v>
      </c>
      <c r="I1097" t="s">
        <v>5613</v>
      </c>
      <c r="J1097" t="s">
        <v>6085</v>
      </c>
      <c r="K1097" t="s">
        <v>463</v>
      </c>
      <c r="L1097">
        <v>31</v>
      </c>
      <c r="M1097" s="441">
        <v>46107</v>
      </c>
      <c r="N1097">
        <v>31</v>
      </c>
      <c r="O1097">
        <v>31</v>
      </c>
      <c r="P1097">
        <v>527</v>
      </c>
    </row>
    <row r="1098" spans="1:16" x14ac:dyDescent="0.3">
      <c r="A1098">
        <v>80050</v>
      </c>
      <c r="B1098">
        <v>122</v>
      </c>
      <c r="C1098" t="s">
        <v>552</v>
      </c>
      <c r="D1098" s="441">
        <v>46113</v>
      </c>
      <c r="E1098">
        <v>25533</v>
      </c>
      <c r="F1098" t="s">
        <v>5753</v>
      </c>
      <c r="G1098">
        <v>6156</v>
      </c>
      <c r="H1098">
        <v>7</v>
      </c>
      <c r="I1098" t="s">
        <v>5601</v>
      </c>
      <c r="J1098" t="s">
        <v>4764</v>
      </c>
      <c r="K1098" t="s">
        <v>463</v>
      </c>
      <c r="L1098">
        <v>0</v>
      </c>
      <c r="M1098" s="441">
        <v>45680</v>
      </c>
      <c r="N1098">
        <v>75</v>
      </c>
      <c r="O1098">
        <v>75</v>
      </c>
      <c r="P1098">
        <v>525</v>
      </c>
    </row>
    <row r="1099" spans="1:16" x14ac:dyDescent="0.3">
      <c r="A1099">
        <v>79880</v>
      </c>
      <c r="B1099">
        <v>122</v>
      </c>
      <c r="C1099" t="s">
        <v>552</v>
      </c>
      <c r="D1099" s="441">
        <v>46113</v>
      </c>
      <c r="E1099">
        <v>18348</v>
      </c>
      <c r="F1099" t="s">
        <v>5750</v>
      </c>
      <c r="G1099">
        <v>3287</v>
      </c>
      <c r="H1099">
        <v>2</v>
      </c>
      <c r="I1099" t="s">
        <v>5613</v>
      </c>
      <c r="J1099" t="s">
        <v>4764</v>
      </c>
      <c r="K1099" t="s">
        <v>463</v>
      </c>
      <c r="L1099">
        <v>0</v>
      </c>
      <c r="N1099">
        <v>0</v>
      </c>
      <c r="O1099">
        <v>0</v>
      </c>
      <c r="P1099">
        <v>520.53</v>
      </c>
    </row>
    <row r="1100" spans="1:16" x14ac:dyDescent="0.3">
      <c r="A1100">
        <v>79970</v>
      </c>
      <c r="B1100">
        <v>122</v>
      </c>
      <c r="C1100" t="s">
        <v>552</v>
      </c>
      <c r="D1100" s="441">
        <v>46113</v>
      </c>
      <c r="E1100">
        <v>20752</v>
      </c>
      <c r="F1100" t="s">
        <v>5624</v>
      </c>
      <c r="G1100">
        <v>2088</v>
      </c>
      <c r="H1100">
        <v>5</v>
      </c>
      <c r="I1100" t="s">
        <v>5625</v>
      </c>
      <c r="J1100" t="s">
        <v>6085</v>
      </c>
      <c r="K1100" t="s">
        <v>463</v>
      </c>
      <c r="L1100">
        <v>102.8</v>
      </c>
      <c r="M1100" s="441">
        <v>46111</v>
      </c>
      <c r="N1100">
        <v>102.8</v>
      </c>
      <c r="O1100">
        <v>102.8</v>
      </c>
      <c r="P1100">
        <v>514</v>
      </c>
    </row>
    <row r="1101" spans="1:16" x14ac:dyDescent="0.3">
      <c r="A1101">
        <v>79815</v>
      </c>
      <c r="B1101">
        <v>122</v>
      </c>
      <c r="C1101" t="s">
        <v>552</v>
      </c>
      <c r="D1101" s="441">
        <v>46113</v>
      </c>
      <c r="E1101">
        <v>17886</v>
      </c>
      <c r="F1101" t="s">
        <v>5820</v>
      </c>
      <c r="G1101">
        <v>3670</v>
      </c>
      <c r="H1101">
        <v>22.17</v>
      </c>
      <c r="I1101" t="s">
        <v>5605</v>
      </c>
      <c r="J1101" t="s">
        <v>4764</v>
      </c>
      <c r="K1101" t="s">
        <v>463</v>
      </c>
      <c r="L1101">
        <v>23.06</v>
      </c>
      <c r="M1101" s="441">
        <v>46094</v>
      </c>
      <c r="N1101">
        <v>23.06</v>
      </c>
      <c r="O1101">
        <v>32.21</v>
      </c>
      <c r="P1101">
        <v>511.24</v>
      </c>
    </row>
    <row r="1102" spans="1:16" x14ac:dyDescent="0.3">
      <c r="A1102">
        <v>80047</v>
      </c>
      <c r="B1102">
        <v>122</v>
      </c>
      <c r="C1102" t="s">
        <v>552</v>
      </c>
      <c r="D1102" s="441">
        <v>46113</v>
      </c>
      <c r="E1102">
        <v>25451</v>
      </c>
      <c r="F1102" t="s">
        <v>5826</v>
      </c>
      <c r="G1102">
        <v>6116</v>
      </c>
      <c r="H1102">
        <v>2</v>
      </c>
      <c r="I1102" t="s">
        <v>5613</v>
      </c>
      <c r="J1102" t="s">
        <v>4764</v>
      </c>
      <c r="K1102" t="s">
        <v>463</v>
      </c>
      <c r="L1102">
        <v>0</v>
      </c>
      <c r="M1102" s="441">
        <v>45594</v>
      </c>
      <c r="N1102">
        <v>250</v>
      </c>
      <c r="O1102">
        <v>250</v>
      </c>
      <c r="P1102">
        <v>500</v>
      </c>
    </row>
    <row r="1103" spans="1:16" x14ac:dyDescent="0.3">
      <c r="A1103">
        <v>80042</v>
      </c>
      <c r="B1103">
        <v>122</v>
      </c>
      <c r="C1103" t="s">
        <v>552</v>
      </c>
      <c r="D1103" s="441">
        <v>46113</v>
      </c>
      <c r="E1103">
        <v>25282</v>
      </c>
      <c r="F1103" t="s">
        <v>5652</v>
      </c>
      <c r="G1103">
        <v>5982</v>
      </c>
      <c r="H1103">
        <v>12</v>
      </c>
      <c r="I1103" t="s">
        <v>5598</v>
      </c>
      <c r="J1103" t="s">
        <v>6085</v>
      </c>
      <c r="K1103" t="s">
        <v>463</v>
      </c>
      <c r="L1103">
        <v>41.5</v>
      </c>
      <c r="M1103" s="441">
        <v>46083</v>
      </c>
      <c r="N1103">
        <v>41.5</v>
      </c>
      <c r="O1103">
        <v>39</v>
      </c>
      <c r="P1103">
        <v>498</v>
      </c>
    </row>
    <row r="1104" spans="1:16" x14ac:dyDescent="0.3">
      <c r="A1104">
        <v>80028</v>
      </c>
      <c r="B1104">
        <v>122</v>
      </c>
      <c r="C1104" t="s">
        <v>552</v>
      </c>
      <c r="D1104" s="441">
        <v>46113</v>
      </c>
      <c r="E1104">
        <v>24833</v>
      </c>
      <c r="F1104" t="s">
        <v>5707</v>
      </c>
      <c r="G1104">
        <v>2845</v>
      </c>
      <c r="H1104">
        <v>10</v>
      </c>
      <c r="I1104" t="s">
        <v>5703</v>
      </c>
      <c r="J1104" t="s">
        <v>6085</v>
      </c>
      <c r="K1104" t="s">
        <v>463</v>
      </c>
      <c r="L1104">
        <v>49.46</v>
      </c>
      <c r="M1104" s="441">
        <v>46092</v>
      </c>
      <c r="N1104">
        <v>47.75</v>
      </c>
      <c r="O1104">
        <v>47.75</v>
      </c>
      <c r="P1104">
        <v>494.6</v>
      </c>
    </row>
    <row r="1105" spans="1:16" x14ac:dyDescent="0.3">
      <c r="A1105">
        <v>79916</v>
      </c>
      <c r="B1105">
        <v>122</v>
      </c>
      <c r="C1105" t="s">
        <v>552</v>
      </c>
      <c r="D1105" s="441">
        <v>46113</v>
      </c>
      <c r="E1105">
        <v>19339</v>
      </c>
      <c r="F1105" t="s">
        <v>5987</v>
      </c>
      <c r="G1105">
        <v>2771</v>
      </c>
      <c r="H1105">
        <v>7</v>
      </c>
      <c r="I1105" t="s">
        <v>5598</v>
      </c>
      <c r="J1105" t="s">
        <v>6085</v>
      </c>
      <c r="K1105" t="s">
        <v>463</v>
      </c>
      <c r="L1105">
        <v>69.52</v>
      </c>
      <c r="M1105" s="441">
        <v>46111</v>
      </c>
      <c r="N1105">
        <v>69.900000000000006</v>
      </c>
      <c r="O1105">
        <v>69.900000000000006</v>
      </c>
      <c r="P1105">
        <v>486.64</v>
      </c>
    </row>
    <row r="1106" spans="1:16" x14ac:dyDescent="0.3">
      <c r="A1106">
        <v>80039</v>
      </c>
      <c r="B1106">
        <v>122</v>
      </c>
      <c r="C1106" t="s">
        <v>552</v>
      </c>
      <c r="D1106" s="441">
        <v>46113</v>
      </c>
      <c r="E1106">
        <v>25152</v>
      </c>
      <c r="F1106" t="s">
        <v>5735</v>
      </c>
      <c r="G1106">
        <v>5924</v>
      </c>
      <c r="H1106">
        <v>7.47</v>
      </c>
      <c r="I1106" t="s">
        <v>5601</v>
      </c>
      <c r="J1106" t="s">
        <v>4764</v>
      </c>
      <c r="K1106" t="s">
        <v>463</v>
      </c>
      <c r="L1106">
        <v>0</v>
      </c>
      <c r="M1106" s="441">
        <v>45860</v>
      </c>
      <c r="N1106">
        <v>65</v>
      </c>
      <c r="O1106">
        <v>65</v>
      </c>
      <c r="P1106">
        <v>485.55</v>
      </c>
    </row>
    <row r="1107" spans="1:16" x14ac:dyDescent="0.3">
      <c r="A1107">
        <v>79861</v>
      </c>
      <c r="B1107">
        <v>122</v>
      </c>
      <c r="C1107" t="s">
        <v>552</v>
      </c>
      <c r="D1107" s="441">
        <v>46113</v>
      </c>
      <c r="E1107">
        <v>18235</v>
      </c>
      <c r="F1107" t="s">
        <v>5774</v>
      </c>
      <c r="G1107">
        <v>3393</v>
      </c>
      <c r="H1107">
        <v>2.98</v>
      </c>
      <c r="I1107" t="s">
        <v>5613</v>
      </c>
      <c r="J1107" t="s">
        <v>4764</v>
      </c>
      <c r="K1107" t="s">
        <v>463</v>
      </c>
      <c r="L1107">
        <v>0</v>
      </c>
      <c r="N1107">
        <v>0</v>
      </c>
      <c r="O1107">
        <v>0</v>
      </c>
      <c r="P1107">
        <v>476.71</v>
      </c>
    </row>
    <row r="1108" spans="1:16" x14ac:dyDescent="0.3">
      <c r="A1108">
        <v>80000</v>
      </c>
      <c r="B1108">
        <v>122</v>
      </c>
      <c r="C1108" t="s">
        <v>552</v>
      </c>
      <c r="D1108" s="441">
        <v>46113</v>
      </c>
      <c r="E1108">
        <v>22721</v>
      </c>
      <c r="F1108" t="s">
        <v>5710</v>
      </c>
      <c r="G1108">
        <v>3033</v>
      </c>
      <c r="H1108">
        <v>16.2</v>
      </c>
      <c r="I1108" t="s">
        <v>5598</v>
      </c>
      <c r="J1108" t="s">
        <v>6085</v>
      </c>
      <c r="K1108" t="s">
        <v>463</v>
      </c>
      <c r="L1108">
        <v>29.19</v>
      </c>
      <c r="M1108" s="441">
        <v>46104</v>
      </c>
      <c r="N1108">
        <v>29.5</v>
      </c>
      <c r="O1108">
        <v>29.5</v>
      </c>
      <c r="P1108">
        <v>472.88</v>
      </c>
    </row>
    <row r="1109" spans="1:16" x14ac:dyDescent="0.3">
      <c r="A1109">
        <v>79870</v>
      </c>
      <c r="B1109">
        <v>122</v>
      </c>
      <c r="C1109" t="s">
        <v>552</v>
      </c>
      <c r="D1109" s="441">
        <v>46113</v>
      </c>
      <c r="E1109">
        <v>18272</v>
      </c>
      <c r="F1109" t="s">
        <v>5765</v>
      </c>
      <c r="G1109">
        <v>3358</v>
      </c>
      <c r="H1109">
        <v>12.37</v>
      </c>
      <c r="I1109" t="s">
        <v>5601</v>
      </c>
      <c r="J1109" t="s">
        <v>4764</v>
      </c>
      <c r="K1109" t="s">
        <v>463</v>
      </c>
      <c r="L1109">
        <v>37.9</v>
      </c>
      <c r="M1109" s="441">
        <v>46097</v>
      </c>
      <c r="N1109">
        <v>36</v>
      </c>
      <c r="O1109">
        <v>36</v>
      </c>
      <c r="P1109">
        <v>468.82</v>
      </c>
    </row>
    <row r="1110" spans="1:16" x14ac:dyDescent="0.3">
      <c r="A1110">
        <v>79973</v>
      </c>
      <c r="B1110">
        <v>122</v>
      </c>
      <c r="C1110" t="s">
        <v>552</v>
      </c>
      <c r="D1110" s="441">
        <v>46113</v>
      </c>
      <c r="E1110">
        <v>20861</v>
      </c>
      <c r="F1110" t="s">
        <v>5854</v>
      </c>
      <c r="G1110">
        <v>2045</v>
      </c>
      <c r="H1110">
        <v>10</v>
      </c>
      <c r="I1110" t="s">
        <v>5613</v>
      </c>
      <c r="J1110" t="s">
        <v>6085</v>
      </c>
      <c r="K1110" t="s">
        <v>463</v>
      </c>
      <c r="L1110">
        <v>46.7</v>
      </c>
      <c r="M1110" s="441">
        <v>46105</v>
      </c>
      <c r="N1110">
        <v>46.7</v>
      </c>
      <c r="O1110">
        <v>46.7</v>
      </c>
      <c r="P1110">
        <v>467</v>
      </c>
    </row>
    <row r="1111" spans="1:16" x14ac:dyDescent="0.3">
      <c r="A1111">
        <v>79903</v>
      </c>
      <c r="B1111">
        <v>122</v>
      </c>
      <c r="C1111" t="s">
        <v>552</v>
      </c>
      <c r="D1111" s="441">
        <v>46113</v>
      </c>
      <c r="E1111">
        <v>18550</v>
      </c>
      <c r="F1111" t="s">
        <v>5724</v>
      </c>
      <c r="G1111">
        <v>3130</v>
      </c>
      <c r="H1111">
        <v>1.23</v>
      </c>
      <c r="I1111" t="s">
        <v>5601</v>
      </c>
      <c r="J1111" t="s">
        <v>4764</v>
      </c>
      <c r="K1111" t="s">
        <v>463</v>
      </c>
      <c r="L1111">
        <v>0</v>
      </c>
      <c r="M1111" s="441">
        <v>46071</v>
      </c>
      <c r="N1111">
        <v>375.8</v>
      </c>
      <c r="O1111">
        <v>180</v>
      </c>
      <c r="P1111">
        <v>462.23</v>
      </c>
    </row>
    <row r="1112" spans="1:16" x14ac:dyDescent="0.3">
      <c r="A1112">
        <v>80045</v>
      </c>
      <c r="B1112">
        <v>122</v>
      </c>
      <c r="C1112" t="s">
        <v>552</v>
      </c>
      <c r="D1112" s="441">
        <v>46113</v>
      </c>
      <c r="E1112">
        <v>25416</v>
      </c>
      <c r="F1112" t="s">
        <v>5905</v>
      </c>
      <c r="G1112">
        <v>6098</v>
      </c>
      <c r="H1112">
        <v>31</v>
      </c>
      <c r="I1112" t="s">
        <v>5613</v>
      </c>
      <c r="J1112" t="s">
        <v>6085</v>
      </c>
      <c r="K1112" t="s">
        <v>463</v>
      </c>
      <c r="L1112">
        <v>14.9</v>
      </c>
      <c r="M1112" s="441">
        <v>46085</v>
      </c>
      <c r="N1112">
        <v>14.9</v>
      </c>
      <c r="O1112">
        <v>14.9</v>
      </c>
      <c r="P1112">
        <v>461.9</v>
      </c>
    </row>
    <row r="1113" spans="1:16" x14ac:dyDescent="0.3">
      <c r="A1113">
        <v>80040</v>
      </c>
      <c r="B1113">
        <v>122</v>
      </c>
      <c r="C1113" t="s">
        <v>552</v>
      </c>
      <c r="D1113" s="441">
        <v>46113</v>
      </c>
      <c r="E1113">
        <v>25156</v>
      </c>
      <c r="F1113" t="s">
        <v>5734</v>
      </c>
      <c r="G1113">
        <v>5926</v>
      </c>
      <c r="H1113">
        <v>7</v>
      </c>
      <c r="I1113" t="s">
        <v>5601</v>
      </c>
      <c r="J1113" t="s">
        <v>4764</v>
      </c>
      <c r="K1113" t="s">
        <v>463</v>
      </c>
      <c r="L1113">
        <v>65</v>
      </c>
      <c r="M1113" s="441">
        <v>46097</v>
      </c>
      <c r="N1113">
        <v>65</v>
      </c>
      <c r="O1113">
        <v>65</v>
      </c>
      <c r="P1113">
        <v>455</v>
      </c>
    </row>
    <row r="1114" spans="1:16" x14ac:dyDescent="0.3">
      <c r="A1114">
        <v>79992</v>
      </c>
      <c r="B1114">
        <v>122</v>
      </c>
      <c r="C1114" t="s">
        <v>552</v>
      </c>
      <c r="D1114" s="441">
        <v>46113</v>
      </c>
      <c r="E1114">
        <v>21093</v>
      </c>
      <c r="F1114" t="s">
        <v>5608</v>
      </c>
      <c r="G1114">
        <v>1988</v>
      </c>
      <c r="H1114">
        <v>102</v>
      </c>
      <c r="I1114" t="s">
        <v>5598</v>
      </c>
      <c r="J1114" t="s">
        <v>6085</v>
      </c>
      <c r="K1114" t="s">
        <v>463</v>
      </c>
      <c r="L1114">
        <v>4.37</v>
      </c>
      <c r="M1114" s="441">
        <v>46111</v>
      </c>
      <c r="N1114">
        <v>4.3899999999999997</v>
      </c>
      <c r="O1114">
        <v>4.3899999999999997</v>
      </c>
      <c r="P1114">
        <v>445.74</v>
      </c>
    </row>
    <row r="1115" spans="1:16" x14ac:dyDescent="0.3">
      <c r="A1115">
        <v>80052</v>
      </c>
      <c r="B1115">
        <v>122</v>
      </c>
      <c r="C1115" t="s">
        <v>552</v>
      </c>
      <c r="D1115" s="441">
        <v>46113</v>
      </c>
      <c r="E1115">
        <v>25562</v>
      </c>
      <c r="F1115" t="s">
        <v>5719</v>
      </c>
      <c r="G1115">
        <v>6169</v>
      </c>
      <c r="H1115">
        <v>3</v>
      </c>
      <c r="I1115" t="s">
        <v>5605</v>
      </c>
      <c r="J1115" t="s">
        <v>4764</v>
      </c>
      <c r="K1115" t="s">
        <v>463</v>
      </c>
      <c r="L1115">
        <v>0</v>
      </c>
      <c r="N1115">
        <v>0</v>
      </c>
      <c r="O1115">
        <v>146.80000000000001</v>
      </c>
      <c r="P1115">
        <v>440.4</v>
      </c>
    </row>
    <row r="1116" spans="1:16" x14ac:dyDescent="0.3">
      <c r="A1116">
        <v>79808</v>
      </c>
      <c r="B1116">
        <v>122</v>
      </c>
      <c r="C1116" t="s">
        <v>552</v>
      </c>
      <c r="D1116" s="441">
        <v>46113</v>
      </c>
      <c r="E1116">
        <v>17753</v>
      </c>
      <c r="F1116" t="s">
        <v>5883</v>
      </c>
      <c r="G1116">
        <v>3789</v>
      </c>
      <c r="H1116">
        <v>3</v>
      </c>
      <c r="I1116" t="s">
        <v>5601</v>
      </c>
      <c r="J1116" t="s">
        <v>4764</v>
      </c>
      <c r="K1116" t="s">
        <v>463</v>
      </c>
      <c r="L1116">
        <v>0</v>
      </c>
      <c r="N1116">
        <v>0</v>
      </c>
      <c r="O1116">
        <v>152.1</v>
      </c>
      <c r="P1116">
        <v>436.8</v>
      </c>
    </row>
    <row r="1117" spans="1:16" x14ac:dyDescent="0.3">
      <c r="A1117">
        <v>79921</v>
      </c>
      <c r="B1117">
        <v>122</v>
      </c>
      <c r="C1117" t="s">
        <v>552</v>
      </c>
      <c r="D1117" s="441">
        <v>46113</v>
      </c>
      <c r="E1117">
        <v>19421</v>
      </c>
      <c r="F1117" t="s">
        <v>5963</v>
      </c>
      <c r="G1117">
        <v>2758</v>
      </c>
      <c r="H1117">
        <v>7</v>
      </c>
      <c r="I1117" t="s">
        <v>5703</v>
      </c>
      <c r="J1117" t="s">
        <v>6085</v>
      </c>
      <c r="K1117" t="s">
        <v>463</v>
      </c>
      <c r="L1117">
        <v>62.34</v>
      </c>
      <c r="M1117" s="441">
        <v>46111</v>
      </c>
      <c r="N1117">
        <v>73.44</v>
      </c>
      <c r="O1117">
        <v>73.92</v>
      </c>
      <c r="P1117">
        <v>436.38</v>
      </c>
    </row>
    <row r="1118" spans="1:16" x14ac:dyDescent="0.3">
      <c r="A1118">
        <v>80092</v>
      </c>
      <c r="B1118">
        <v>122</v>
      </c>
      <c r="C1118" t="s">
        <v>552</v>
      </c>
      <c r="D1118" s="441">
        <v>46113</v>
      </c>
      <c r="E1118">
        <v>28819</v>
      </c>
      <c r="F1118" t="s">
        <v>6012</v>
      </c>
      <c r="G1118">
        <v>8797</v>
      </c>
      <c r="H1118">
        <v>7</v>
      </c>
      <c r="I1118" t="s">
        <v>5703</v>
      </c>
      <c r="J1118" t="s">
        <v>6085</v>
      </c>
      <c r="K1118" t="s">
        <v>463</v>
      </c>
      <c r="L1118">
        <v>61.79</v>
      </c>
      <c r="M1118" s="441">
        <v>46111</v>
      </c>
      <c r="N1118">
        <v>68.45</v>
      </c>
      <c r="O1118">
        <v>68.45</v>
      </c>
      <c r="P1118">
        <v>432.53</v>
      </c>
    </row>
    <row r="1119" spans="1:16" x14ac:dyDescent="0.3">
      <c r="A1119">
        <v>79902</v>
      </c>
      <c r="B1119">
        <v>122</v>
      </c>
      <c r="C1119" t="s">
        <v>552</v>
      </c>
      <c r="D1119" s="441">
        <v>46113</v>
      </c>
      <c r="E1119">
        <v>18547</v>
      </c>
      <c r="F1119" t="s">
        <v>5726</v>
      </c>
      <c r="G1119">
        <v>3132</v>
      </c>
      <c r="H1119">
        <v>11.19</v>
      </c>
      <c r="I1119" t="s">
        <v>5601</v>
      </c>
      <c r="J1119" t="s">
        <v>4764</v>
      </c>
      <c r="K1119" t="s">
        <v>463</v>
      </c>
      <c r="L1119">
        <v>38</v>
      </c>
      <c r="M1119" s="441">
        <v>46105</v>
      </c>
      <c r="N1119">
        <v>38</v>
      </c>
      <c r="O1119">
        <v>37.5</v>
      </c>
      <c r="P1119">
        <v>425.22</v>
      </c>
    </row>
    <row r="1120" spans="1:16" x14ac:dyDescent="0.3">
      <c r="A1120">
        <v>79925</v>
      </c>
      <c r="B1120">
        <v>122</v>
      </c>
      <c r="C1120" t="s">
        <v>552</v>
      </c>
      <c r="D1120" s="441">
        <v>46113</v>
      </c>
      <c r="E1120">
        <v>19857</v>
      </c>
      <c r="F1120" t="s">
        <v>5602</v>
      </c>
      <c r="G1120">
        <v>2415</v>
      </c>
      <c r="H1120">
        <v>8</v>
      </c>
      <c r="I1120" t="s">
        <v>5598</v>
      </c>
      <c r="J1120" t="s">
        <v>6085</v>
      </c>
      <c r="K1120" t="s">
        <v>463</v>
      </c>
      <c r="L1120">
        <v>52</v>
      </c>
      <c r="M1120" s="441">
        <v>46083</v>
      </c>
      <c r="N1120">
        <v>52</v>
      </c>
      <c r="O1120">
        <v>57.33</v>
      </c>
      <c r="P1120">
        <v>416</v>
      </c>
    </row>
    <row r="1121" spans="1:16" x14ac:dyDescent="0.3">
      <c r="A1121">
        <v>79965</v>
      </c>
      <c r="B1121">
        <v>122</v>
      </c>
      <c r="C1121" t="s">
        <v>552</v>
      </c>
      <c r="D1121" s="441">
        <v>46113</v>
      </c>
      <c r="E1121">
        <v>20645</v>
      </c>
      <c r="F1121" t="s">
        <v>5664</v>
      </c>
      <c r="G1121">
        <v>2113</v>
      </c>
      <c r="H1121">
        <v>18</v>
      </c>
      <c r="I1121" t="s">
        <v>5615</v>
      </c>
      <c r="J1121" t="s">
        <v>6085</v>
      </c>
      <c r="K1121" t="s">
        <v>463</v>
      </c>
      <c r="L1121">
        <v>22.98</v>
      </c>
      <c r="M1121" s="441">
        <v>46111</v>
      </c>
      <c r="N1121">
        <v>22.9</v>
      </c>
      <c r="O1121">
        <v>22.9</v>
      </c>
      <c r="P1121">
        <v>413.64</v>
      </c>
    </row>
    <row r="1122" spans="1:16" x14ac:dyDescent="0.3">
      <c r="A1122">
        <v>79868</v>
      </c>
      <c r="B1122">
        <v>122</v>
      </c>
      <c r="C1122" t="s">
        <v>552</v>
      </c>
      <c r="D1122" s="441">
        <v>46113</v>
      </c>
      <c r="E1122">
        <v>18266</v>
      </c>
      <c r="F1122" t="s">
        <v>5767</v>
      </c>
      <c r="G1122">
        <v>3364</v>
      </c>
      <c r="H1122">
        <v>2.76</v>
      </c>
      <c r="I1122" t="s">
        <v>5613</v>
      </c>
      <c r="J1122" t="s">
        <v>4764</v>
      </c>
      <c r="K1122" t="s">
        <v>463</v>
      </c>
      <c r="L1122">
        <v>0</v>
      </c>
      <c r="M1122" s="441">
        <v>45994</v>
      </c>
      <c r="N1122">
        <v>148.77000000000001</v>
      </c>
      <c r="O1122">
        <v>148.77000000000001</v>
      </c>
      <c r="P1122">
        <v>410.61</v>
      </c>
    </row>
    <row r="1123" spans="1:16" x14ac:dyDescent="0.3">
      <c r="A1123">
        <v>79993</v>
      </c>
      <c r="B1123">
        <v>122</v>
      </c>
      <c r="C1123" t="s">
        <v>552</v>
      </c>
      <c r="D1123" s="441">
        <v>46113</v>
      </c>
      <c r="E1123">
        <v>21098</v>
      </c>
      <c r="F1123" t="s">
        <v>5607</v>
      </c>
      <c r="G1123">
        <v>1987</v>
      </c>
      <c r="H1123">
        <v>23</v>
      </c>
      <c r="I1123" t="s">
        <v>5605</v>
      </c>
      <c r="J1123" t="s">
        <v>6085</v>
      </c>
      <c r="K1123" t="s">
        <v>463</v>
      </c>
      <c r="L1123">
        <v>17.510000000000002</v>
      </c>
      <c r="M1123" s="441">
        <v>46098</v>
      </c>
      <c r="N1123">
        <v>17.829999999999998</v>
      </c>
      <c r="O1123">
        <v>17.829999999999998</v>
      </c>
      <c r="P1123">
        <v>402.73</v>
      </c>
    </row>
    <row r="1124" spans="1:16" x14ac:dyDescent="0.3">
      <c r="A1124">
        <v>80016</v>
      </c>
      <c r="B1124">
        <v>122</v>
      </c>
      <c r="C1124" t="s">
        <v>552</v>
      </c>
      <c r="D1124" s="441">
        <v>46113</v>
      </c>
      <c r="E1124">
        <v>24199</v>
      </c>
      <c r="F1124" t="s">
        <v>6003</v>
      </c>
      <c r="G1124">
        <v>5084</v>
      </c>
      <c r="H1124">
        <v>20</v>
      </c>
      <c r="I1124" t="s">
        <v>5598</v>
      </c>
      <c r="J1124" t="s">
        <v>6085</v>
      </c>
      <c r="K1124" t="s">
        <v>463</v>
      </c>
      <c r="L1124">
        <v>19.989999999999998</v>
      </c>
      <c r="M1124" s="441">
        <v>46111</v>
      </c>
      <c r="N1124">
        <v>19.989999999999998</v>
      </c>
      <c r="O1124">
        <v>19.989999999999998</v>
      </c>
      <c r="P1124">
        <v>399.8</v>
      </c>
    </row>
    <row r="1125" spans="1:16" x14ac:dyDescent="0.3">
      <c r="A1125">
        <v>79843</v>
      </c>
      <c r="B1125">
        <v>122</v>
      </c>
      <c r="C1125" t="s">
        <v>552</v>
      </c>
      <c r="D1125" s="441">
        <v>46113</v>
      </c>
      <c r="E1125">
        <v>18159</v>
      </c>
      <c r="F1125" t="s">
        <v>5792</v>
      </c>
      <c r="G1125">
        <v>3461</v>
      </c>
      <c r="H1125">
        <v>2</v>
      </c>
      <c r="I1125" t="s">
        <v>5601</v>
      </c>
      <c r="J1125" t="s">
        <v>4764</v>
      </c>
      <c r="K1125" t="s">
        <v>463</v>
      </c>
      <c r="L1125">
        <v>0</v>
      </c>
      <c r="N1125">
        <v>0</v>
      </c>
      <c r="O1125">
        <v>0</v>
      </c>
      <c r="P1125">
        <v>398.37</v>
      </c>
    </row>
    <row r="1126" spans="1:16" x14ac:dyDescent="0.3">
      <c r="A1126">
        <v>79849</v>
      </c>
      <c r="B1126">
        <v>122</v>
      </c>
      <c r="C1126" t="s">
        <v>552</v>
      </c>
      <c r="D1126" s="441">
        <v>46113</v>
      </c>
      <c r="E1126">
        <v>18185</v>
      </c>
      <c r="F1126" t="s">
        <v>5786</v>
      </c>
      <c r="G1126">
        <v>3438</v>
      </c>
      <c r="H1126">
        <v>2</v>
      </c>
      <c r="I1126" t="s">
        <v>5601</v>
      </c>
      <c r="J1126" t="s">
        <v>4764</v>
      </c>
      <c r="K1126" t="s">
        <v>463</v>
      </c>
      <c r="L1126">
        <v>0</v>
      </c>
      <c r="N1126">
        <v>0</v>
      </c>
      <c r="O1126">
        <v>0</v>
      </c>
      <c r="P1126">
        <v>395.22</v>
      </c>
    </row>
    <row r="1127" spans="1:16" x14ac:dyDescent="0.3">
      <c r="A1127">
        <v>80054</v>
      </c>
      <c r="B1127">
        <v>122</v>
      </c>
      <c r="C1127" t="s">
        <v>552</v>
      </c>
      <c r="D1127" s="441">
        <v>46113</v>
      </c>
      <c r="E1127">
        <v>25645</v>
      </c>
      <c r="F1127" t="s">
        <v>5912</v>
      </c>
      <c r="G1127">
        <v>6208</v>
      </c>
      <c r="H1127">
        <v>2</v>
      </c>
      <c r="I1127" t="s">
        <v>5601</v>
      </c>
      <c r="J1127" t="s">
        <v>4764</v>
      </c>
      <c r="K1127" t="s">
        <v>463</v>
      </c>
      <c r="L1127">
        <v>0</v>
      </c>
      <c r="N1127">
        <v>0</v>
      </c>
      <c r="O1127">
        <v>0</v>
      </c>
      <c r="P1127">
        <v>389.04</v>
      </c>
    </row>
    <row r="1128" spans="1:16" x14ac:dyDescent="0.3">
      <c r="A1128">
        <v>79874</v>
      </c>
      <c r="B1128">
        <v>122</v>
      </c>
      <c r="C1128" t="s">
        <v>552</v>
      </c>
      <c r="D1128" s="441">
        <v>46113</v>
      </c>
      <c r="E1128">
        <v>18296</v>
      </c>
      <c r="F1128" t="s">
        <v>5761</v>
      </c>
      <c r="G1128">
        <v>3333</v>
      </c>
      <c r="H1128">
        <v>4.3099999999999996</v>
      </c>
      <c r="I1128" t="s">
        <v>5601</v>
      </c>
      <c r="J1128" t="s">
        <v>4764</v>
      </c>
      <c r="K1128" t="s">
        <v>463</v>
      </c>
      <c r="L1128">
        <v>0</v>
      </c>
      <c r="M1128" s="441">
        <v>45979</v>
      </c>
      <c r="N1128">
        <v>90.08</v>
      </c>
      <c r="O1128">
        <v>90.08</v>
      </c>
      <c r="P1128">
        <v>388.24</v>
      </c>
    </row>
    <row r="1129" spans="1:16" x14ac:dyDescent="0.3">
      <c r="A1129">
        <v>79899</v>
      </c>
      <c r="B1129">
        <v>122</v>
      </c>
      <c r="C1129" t="s">
        <v>552</v>
      </c>
      <c r="D1129" s="441">
        <v>46113</v>
      </c>
      <c r="E1129">
        <v>18543</v>
      </c>
      <c r="F1129" t="s">
        <v>5729</v>
      </c>
      <c r="G1129">
        <v>3135</v>
      </c>
      <c r="H1129">
        <v>17.600000000000001</v>
      </c>
      <c r="I1129" t="s">
        <v>5601</v>
      </c>
      <c r="J1129" t="s">
        <v>4764</v>
      </c>
      <c r="K1129" t="s">
        <v>463</v>
      </c>
      <c r="L1129">
        <v>21.71</v>
      </c>
      <c r="M1129" s="441">
        <v>46094</v>
      </c>
      <c r="N1129">
        <v>22.3</v>
      </c>
      <c r="O1129">
        <v>18</v>
      </c>
      <c r="P1129">
        <v>382.1</v>
      </c>
    </row>
    <row r="1130" spans="1:16" x14ac:dyDescent="0.3">
      <c r="A1130">
        <v>79897</v>
      </c>
      <c r="B1130">
        <v>122</v>
      </c>
      <c r="C1130" t="s">
        <v>552</v>
      </c>
      <c r="D1130" s="441">
        <v>46113</v>
      </c>
      <c r="E1130">
        <v>18540</v>
      </c>
      <c r="F1130" t="s">
        <v>5730</v>
      </c>
      <c r="G1130">
        <v>3138</v>
      </c>
      <c r="H1130">
        <v>3.56</v>
      </c>
      <c r="I1130" t="s">
        <v>5601</v>
      </c>
      <c r="J1130" t="s">
        <v>4764</v>
      </c>
      <c r="K1130" t="s">
        <v>463</v>
      </c>
      <c r="L1130">
        <v>0</v>
      </c>
      <c r="M1130" s="441">
        <v>45978</v>
      </c>
      <c r="N1130">
        <v>102</v>
      </c>
      <c r="O1130">
        <v>82</v>
      </c>
      <c r="P1130">
        <v>363.12</v>
      </c>
    </row>
    <row r="1131" spans="1:16" x14ac:dyDescent="0.3">
      <c r="A1131">
        <v>80078</v>
      </c>
      <c r="B1131">
        <v>122</v>
      </c>
      <c r="C1131" t="s">
        <v>552</v>
      </c>
      <c r="D1131" s="441">
        <v>46113</v>
      </c>
      <c r="E1131">
        <v>26881</v>
      </c>
      <c r="F1131" t="s">
        <v>5965</v>
      </c>
      <c r="G1131">
        <v>6950</v>
      </c>
      <c r="H1131">
        <v>5.5</v>
      </c>
      <c r="I1131" t="s">
        <v>5598</v>
      </c>
      <c r="J1131" t="s">
        <v>6085</v>
      </c>
      <c r="K1131" t="s">
        <v>463</v>
      </c>
      <c r="L1131">
        <v>0</v>
      </c>
      <c r="M1131" s="441">
        <v>46003</v>
      </c>
      <c r="N1131">
        <v>65</v>
      </c>
      <c r="O1131">
        <v>65</v>
      </c>
      <c r="P1131">
        <v>357.5</v>
      </c>
    </row>
    <row r="1132" spans="1:16" x14ac:dyDescent="0.3">
      <c r="A1132">
        <v>79857</v>
      </c>
      <c r="B1132">
        <v>122</v>
      </c>
      <c r="C1132" t="s">
        <v>552</v>
      </c>
      <c r="D1132" s="441">
        <v>46113</v>
      </c>
      <c r="E1132">
        <v>18218</v>
      </c>
      <c r="F1132" t="s">
        <v>5779</v>
      </c>
      <c r="G1132">
        <v>3410</v>
      </c>
      <c r="H1132">
        <v>13</v>
      </c>
      <c r="I1132" t="s">
        <v>5601</v>
      </c>
      <c r="J1132" t="s">
        <v>4764</v>
      </c>
      <c r="K1132" t="s">
        <v>463</v>
      </c>
      <c r="L1132">
        <v>26.4</v>
      </c>
      <c r="M1132" s="441">
        <v>46106</v>
      </c>
      <c r="N1132">
        <v>26.4</v>
      </c>
      <c r="O1132">
        <v>26</v>
      </c>
      <c r="P1132">
        <v>343.2</v>
      </c>
    </row>
    <row r="1133" spans="1:16" x14ac:dyDescent="0.3">
      <c r="A1133">
        <v>79964</v>
      </c>
      <c r="B1133">
        <v>122</v>
      </c>
      <c r="C1133" t="s">
        <v>552</v>
      </c>
      <c r="D1133" s="441">
        <v>46113</v>
      </c>
      <c r="E1133">
        <v>20621</v>
      </c>
      <c r="F1133" t="s">
        <v>5677</v>
      </c>
      <c r="G1133">
        <v>2117</v>
      </c>
      <c r="H1133">
        <v>15</v>
      </c>
      <c r="I1133" t="s">
        <v>5625</v>
      </c>
      <c r="J1133" t="s">
        <v>6085</v>
      </c>
      <c r="K1133" t="s">
        <v>463</v>
      </c>
      <c r="L1133">
        <v>22.88</v>
      </c>
      <c r="M1133" s="441">
        <v>46106</v>
      </c>
      <c r="N1133">
        <v>22.88</v>
      </c>
      <c r="O1133">
        <v>22.88</v>
      </c>
      <c r="P1133">
        <v>343.2</v>
      </c>
    </row>
    <row r="1134" spans="1:16" x14ac:dyDescent="0.3">
      <c r="A1134">
        <v>79939</v>
      </c>
      <c r="B1134">
        <v>122</v>
      </c>
      <c r="C1134" t="s">
        <v>552</v>
      </c>
      <c r="D1134" s="441">
        <v>46113</v>
      </c>
      <c r="E1134">
        <v>20114</v>
      </c>
      <c r="F1134" t="s">
        <v>5659</v>
      </c>
      <c r="G1134">
        <v>2292</v>
      </c>
      <c r="H1134">
        <v>39</v>
      </c>
      <c r="I1134" t="s">
        <v>5613</v>
      </c>
      <c r="J1134" t="s">
        <v>6085</v>
      </c>
      <c r="K1134" t="s">
        <v>463</v>
      </c>
      <c r="L1134">
        <v>8.7100000000000009</v>
      </c>
      <c r="M1134" s="441">
        <v>46098</v>
      </c>
      <c r="N1134">
        <v>8.6999999999999993</v>
      </c>
      <c r="O1134">
        <v>8.6999999999999993</v>
      </c>
      <c r="P1134">
        <v>339.69</v>
      </c>
    </row>
    <row r="1135" spans="1:16" x14ac:dyDescent="0.3">
      <c r="A1135">
        <v>80074</v>
      </c>
      <c r="B1135">
        <v>122</v>
      </c>
      <c r="C1135" t="s">
        <v>552</v>
      </c>
      <c r="D1135" s="441">
        <v>46113</v>
      </c>
      <c r="E1135">
        <v>26596</v>
      </c>
      <c r="F1135" t="s">
        <v>5891</v>
      </c>
      <c r="G1135">
        <v>6808</v>
      </c>
      <c r="H1135">
        <v>3.3</v>
      </c>
      <c r="I1135" t="s">
        <v>5598</v>
      </c>
      <c r="J1135" t="s">
        <v>6085</v>
      </c>
      <c r="K1135" t="s">
        <v>463</v>
      </c>
      <c r="L1135">
        <v>100.2</v>
      </c>
      <c r="M1135" s="441">
        <v>46106</v>
      </c>
      <c r="N1135">
        <v>100.2</v>
      </c>
      <c r="O1135">
        <v>100.2</v>
      </c>
      <c r="P1135">
        <v>330.66</v>
      </c>
    </row>
    <row r="1136" spans="1:16" x14ac:dyDescent="0.3">
      <c r="A1136">
        <v>79955</v>
      </c>
      <c r="B1136">
        <v>122</v>
      </c>
      <c r="C1136" t="s">
        <v>552</v>
      </c>
      <c r="D1136" s="441">
        <v>46113</v>
      </c>
      <c r="E1136">
        <v>20358</v>
      </c>
      <c r="F1136" t="s">
        <v>5648</v>
      </c>
      <c r="G1136">
        <v>2200</v>
      </c>
      <c r="H1136">
        <v>23</v>
      </c>
      <c r="I1136" t="s">
        <v>5605</v>
      </c>
      <c r="J1136" t="s">
        <v>6085</v>
      </c>
      <c r="K1136" t="s">
        <v>463</v>
      </c>
      <c r="L1136">
        <v>14.25</v>
      </c>
      <c r="M1136" s="441">
        <v>46111</v>
      </c>
      <c r="N1136">
        <v>14.25</v>
      </c>
      <c r="O1136">
        <v>14.25</v>
      </c>
      <c r="P1136">
        <v>327.75</v>
      </c>
    </row>
    <row r="1137" spans="1:16" x14ac:dyDescent="0.3">
      <c r="A1137">
        <v>79837</v>
      </c>
      <c r="B1137">
        <v>122</v>
      </c>
      <c r="C1137" t="s">
        <v>552</v>
      </c>
      <c r="D1137" s="441">
        <v>46113</v>
      </c>
      <c r="E1137">
        <v>18138</v>
      </c>
      <c r="F1137" t="s">
        <v>5799</v>
      </c>
      <c r="G1137">
        <v>3480</v>
      </c>
      <c r="H1137">
        <v>0.6</v>
      </c>
      <c r="I1137" t="s">
        <v>5601</v>
      </c>
      <c r="J1137" t="s">
        <v>4764</v>
      </c>
      <c r="K1137" t="s">
        <v>463</v>
      </c>
      <c r="L1137">
        <v>0</v>
      </c>
      <c r="M1137" s="441">
        <v>45811</v>
      </c>
      <c r="N1137">
        <v>545.01</v>
      </c>
      <c r="O1137">
        <v>545.01</v>
      </c>
      <c r="P1137">
        <v>327.01</v>
      </c>
    </row>
    <row r="1138" spans="1:16" x14ac:dyDescent="0.3">
      <c r="A1138">
        <v>79816</v>
      </c>
      <c r="B1138">
        <v>122</v>
      </c>
      <c r="C1138" t="s">
        <v>552</v>
      </c>
      <c r="D1138" s="441">
        <v>46113</v>
      </c>
      <c r="E1138">
        <v>17895</v>
      </c>
      <c r="F1138" t="s">
        <v>5819</v>
      </c>
      <c r="G1138">
        <v>3665</v>
      </c>
      <c r="H1138">
        <v>14.17</v>
      </c>
      <c r="I1138" t="s">
        <v>5605</v>
      </c>
      <c r="J1138" t="s">
        <v>4764</v>
      </c>
      <c r="K1138" t="s">
        <v>463</v>
      </c>
      <c r="L1138">
        <v>23.06</v>
      </c>
      <c r="M1138" s="441">
        <v>46094</v>
      </c>
      <c r="N1138">
        <v>23.06</v>
      </c>
      <c r="O1138">
        <v>26.57</v>
      </c>
      <c r="P1138">
        <v>326.76</v>
      </c>
    </row>
    <row r="1139" spans="1:16" x14ac:dyDescent="0.3">
      <c r="A1139">
        <v>80024</v>
      </c>
      <c r="B1139">
        <v>122</v>
      </c>
      <c r="C1139" t="s">
        <v>552</v>
      </c>
      <c r="D1139" s="441">
        <v>46113</v>
      </c>
      <c r="E1139">
        <v>24704</v>
      </c>
      <c r="F1139" t="s">
        <v>5872</v>
      </c>
      <c r="G1139">
        <v>5722</v>
      </c>
      <c r="H1139">
        <v>2</v>
      </c>
      <c r="I1139" t="s">
        <v>5601</v>
      </c>
      <c r="J1139" t="s">
        <v>4764</v>
      </c>
      <c r="K1139" t="s">
        <v>463</v>
      </c>
      <c r="L1139">
        <v>0</v>
      </c>
      <c r="M1139" s="441">
        <v>45615</v>
      </c>
      <c r="N1139">
        <v>159.9</v>
      </c>
      <c r="O1139">
        <v>159.9</v>
      </c>
      <c r="P1139">
        <v>319.8</v>
      </c>
    </row>
    <row r="1140" spans="1:16" x14ac:dyDescent="0.3">
      <c r="A1140">
        <v>79835</v>
      </c>
      <c r="B1140">
        <v>122</v>
      </c>
      <c r="C1140" t="s">
        <v>552</v>
      </c>
      <c r="D1140" s="441">
        <v>46113</v>
      </c>
      <c r="E1140">
        <v>18129</v>
      </c>
      <c r="F1140" t="s">
        <v>5800</v>
      </c>
      <c r="G1140">
        <v>3486</v>
      </c>
      <c r="H1140">
        <v>2.71</v>
      </c>
      <c r="I1140" t="s">
        <v>5601</v>
      </c>
      <c r="J1140" t="s">
        <v>4764</v>
      </c>
      <c r="K1140" t="s">
        <v>463</v>
      </c>
      <c r="L1140">
        <v>0</v>
      </c>
      <c r="M1140" s="441">
        <v>45993</v>
      </c>
      <c r="N1140">
        <v>117</v>
      </c>
      <c r="O1140">
        <v>132.05000000000001</v>
      </c>
      <c r="P1140">
        <v>317.07</v>
      </c>
    </row>
    <row r="1141" spans="1:16" x14ac:dyDescent="0.3">
      <c r="A1141">
        <v>79814</v>
      </c>
      <c r="B1141">
        <v>122</v>
      </c>
      <c r="C1141" t="s">
        <v>552</v>
      </c>
      <c r="D1141" s="441">
        <v>46113</v>
      </c>
      <c r="E1141">
        <v>17883</v>
      </c>
      <c r="F1141" t="s">
        <v>5821</v>
      </c>
      <c r="G1141">
        <v>3673</v>
      </c>
      <c r="H1141">
        <v>13.33</v>
      </c>
      <c r="I1141" t="s">
        <v>5605</v>
      </c>
      <c r="J1141" t="s">
        <v>4764</v>
      </c>
      <c r="K1141" t="s">
        <v>463</v>
      </c>
      <c r="L1141">
        <v>23.45</v>
      </c>
      <c r="M1141" s="441">
        <v>46094</v>
      </c>
      <c r="N1141">
        <v>23.45</v>
      </c>
      <c r="O1141">
        <v>28.32</v>
      </c>
      <c r="P1141">
        <v>312.58999999999997</v>
      </c>
    </row>
    <row r="1142" spans="1:16" x14ac:dyDescent="0.3">
      <c r="A1142">
        <v>79901</v>
      </c>
      <c r="B1142">
        <v>122</v>
      </c>
      <c r="C1142" t="s">
        <v>552</v>
      </c>
      <c r="D1142" s="441">
        <v>46113</v>
      </c>
      <c r="E1142">
        <v>18546</v>
      </c>
      <c r="F1142" t="s">
        <v>5860</v>
      </c>
      <c r="G1142">
        <v>3133</v>
      </c>
      <c r="H1142">
        <v>3.75</v>
      </c>
      <c r="I1142" t="s">
        <v>5601</v>
      </c>
      <c r="J1142" t="s">
        <v>4764</v>
      </c>
      <c r="K1142" t="s">
        <v>463</v>
      </c>
      <c r="L1142">
        <v>0</v>
      </c>
      <c r="M1142" s="441">
        <v>45987</v>
      </c>
      <c r="N1142">
        <v>81.06</v>
      </c>
      <c r="O1142">
        <v>82.69</v>
      </c>
      <c r="P1142">
        <v>303.98</v>
      </c>
    </row>
    <row r="1143" spans="1:16" x14ac:dyDescent="0.3">
      <c r="A1143">
        <v>79977</v>
      </c>
      <c r="B1143">
        <v>122</v>
      </c>
      <c r="C1143" t="s">
        <v>552</v>
      </c>
      <c r="D1143" s="441">
        <v>46113</v>
      </c>
      <c r="E1143">
        <v>20908</v>
      </c>
      <c r="F1143" t="s">
        <v>5636</v>
      </c>
      <c r="G1143">
        <v>2035</v>
      </c>
      <c r="H1143">
        <v>4</v>
      </c>
      <c r="I1143" t="s">
        <v>5605</v>
      </c>
      <c r="J1143" t="s">
        <v>6085</v>
      </c>
      <c r="K1143" t="s">
        <v>463</v>
      </c>
      <c r="L1143">
        <v>0</v>
      </c>
      <c r="M1143" s="441">
        <v>46049</v>
      </c>
      <c r="N1143">
        <v>74.849999999999994</v>
      </c>
      <c r="O1143">
        <v>79.989999999999995</v>
      </c>
      <c r="P1143">
        <v>299.39999999999998</v>
      </c>
    </row>
    <row r="1144" spans="1:16" x14ac:dyDescent="0.3">
      <c r="A1144">
        <v>79915</v>
      </c>
      <c r="B1144">
        <v>122</v>
      </c>
      <c r="C1144" t="s">
        <v>552</v>
      </c>
      <c r="D1144" s="441">
        <v>46113</v>
      </c>
      <c r="E1144">
        <v>19324</v>
      </c>
      <c r="F1144" t="s">
        <v>5699</v>
      </c>
      <c r="G1144">
        <v>2773</v>
      </c>
      <c r="H1144">
        <v>8</v>
      </c>
      <c r="I1144" t="s">
        <v>5598</v>
      </c>
      <c r="J1144" t="s">
        <v>6085</v>
      </c>
      <c r="K1144" t="s">
        <v>463</v>
      </c>
      <c r="L1144">
        <v>37.1</v>
      </c>
      <c r="M1144" s="441">
        <v>46105</v>
      </c>
      <c r="N1144">
        <v>41.22</v>
      </c>
      <c r="O1144">
        <v>37.94</v>
      </c>
      <c r="P1144">
        <v>296.8</v>
      </c>
    </row>
    <row r="1145" spans="1:16" x14ac:dyDescent="0.3">
      <c r="A1145">
        <v>80025</v>
      </c>
      <c r="B1145">
        <v>122</v>
      </c>
      <c r="C1145" t="s">
        <v>552</v>
      </c>
      <c r="D1145" s="441">
        <v>46113</v>
      </c>
      <c r="E1145">
        <v>24712</v>
      </c>
      <c r="F1145" t="s">
        <v>5837</v>
      </c>
      <c r="G1145">
        <v>5726</v>
      </c>
      <c r="H1145">
        <v>2</v>
      </c>
      <c r="I1145" t="s">
        <v>5601</v>
      </c>
      <c r="J1145" t="s">
        <v>6085</v>
      </c>
      <c r="K1145" t="s">
        <v>463</v>
      </c>
      <c r="L1145">
        <v>0</v>
      </c>
      <c r="M1145" s="441">
        <v>45728</v>
      </c>
      <c r="N1145">
        <v>145.6</v>
      </c>
      <c r="O1145">
        <v>145.6</v>
      </c>
      <c r="P1145">
        <v>291.2</v>
      </c>
    </row>
    <row r="1146" spans="1:16" x14ac:dyDescent="0.3">
      <c r="A1146">
        <v>79956</v>
      </c>
      <c r="B1146">
        <v>122</v>
      </c>
      <c r="C1146" t="s">
        <v>552</v>
      </c>
      <c r="D1146" s="441">
        <v>46113</v>
      </c>
      <c r="E1146">
        <v>20360</v>
      </c>
      <c r="F1146" t="s">
        <v>5646</v>
      </c>
      <c r="G1146">
        <v>2199</v>
      </c>
      <c r="H1146">
        <v>13</v>
      </c>
      <c r="I1146" t="s">
        <v>5605</v>
      </c>
      <c r="J1146" t="s">
        <v>6085</v>
      </c>
      <c r="K1146" t="s">
        <v>463</v>
      </c>
      <c r="L1146">
        <v>21.65</v>
      </c>
      <c r="M1146" s="441">
        <v>46111</v>
      </c>
      <c r="N1146">
        <v>21.1</v>
      </c>
      <c r="O1146">
        <v>21.1</v>
      </c>
      <c r="P1146">
        <v>281.45</v>
      </c>
    </row>
    <row r="1147" spans="1:16" x14ac:dyDescent="0.3">
      <c r="A1147">
        <v>80004</v>
      </c>
      <c r="B1147">
        <v>122</v>
      </c>
      <c r="C1147" t="s">
        <v>552</v>
      </c>
      <c r="D1147" s="441">
        <v>46113</v>
      </c>
      <c r="E1147">
        <v>23698</v>
      </c>
      <c r="F1147" t="s">
        <v>5643</v>
      </c>
      <c r="G1147">
        <v>2188</v>
      </c>
      <c r="H1147">
        <v>4</v>
      </c>
      <c r="I1147" t="s">
        <v>5598</v>
      </c>
      <c r="J1147" t="s">
        <v>6085</v>
      </c>
      <c r="K1147" t="s">
        <v>463</v>
      </c>
      <c r="L1147">
        <v>0</v>
      </c>
      <c r="M1147" s="441">
        <v>46009</v>
      </c>
      <c r="N1147">
        <v>68.75</v>
      </c>
      <c r="O1147">
        <v>75.2</v>
      </c>
      <c r="P1147">
        <v>275</v>
      </c>
    </row>
    <row r="1148" spans="1:16" x14ac:dyDescent="0.3">
      <c r="A1148">
        <v>79878</v>
      </c>
      <c r="B1148">
        <v>122</v>
      </c>
      <c r="C1148" t="s">
        <v>552</v>
      </c>
      <c r="D1148" s="441">
        <v>46113</v>
      </c>
      <c r="E1148">
        <v>18313</v>
      </c>
      <c r="F1148" t="s">
        <v>5755</v>
      </c>
      <c r="G1148">
        <v>3320</v>
      </c>
      <c r="H1148">
        <v>1.89</v>
      </c>
      <c r="I1148" t="s">
        <v>5601</v>
      </c>
      <c r="J1148" t="s">
        <v>4764</v>
      </c>
      <c r="K1148" t="s">
        <v>463</v>
      </c>
      <c r="L1148">
        <v>0</v>
      </c>
      <c r="M1148" s="441">
        <v>45978</v>
      </c>
      <c r="N1148">
        <v>143</v>
      </c>
      <c r="O1148">
        <v>115.7</v>
      </c>
      <c r="P1148">
        <v>270.27</v>
      </c>
    </row>
    <row r="1149" spans="1:16" x14ac:dyDescent="0.3">
      <c r="A1149">
        <v>79887</v>
      </c>
      <c r="B1149">
        <v>122</v>
      </c>
      <c r="C1149" t="s">
        <v>552</v>
      </c>
      <c r="D1149" s="441">
        <v>46113</v>
      </c>
      <c r="E1149">
        <v>18366</v>
      </c>
      <c r="F1149" t="s">
        <v>5742</v>
      </c>
      <c r="G1149">
        <v>3272</v>
      </c>
      <c r="H1149">
        <v>2.25</v>
      </c>
      <c r="I1149" t="s">
        <v>5613</v>
      </c>
      <c r="J1149" t="s">
        <v>4764</v>
      </c>
      <c r="K1149" t="s">
        <v>463</v>
      </c>
      <c r="L1149">
        <v>0</v>
      </c>
      <c r="N1149">
        <v>0</v>
      </c>
      <c r="O1149">
        <v>0</v>
      </c>
      <c r="P1149">
        <v>270</v>
      </c>
    </row>
    <row r="1150" spans="1:16" x14ac:dyDescent="0.3">
      <c r="A1150">
        <v>79877</v>
      </c>
      <c r="B1150">
        <v>122</v>
      </c>
      <c r="C1150" t="s">
        <v>552</v>
      </c>
      <c r="D1150" s="441">
        <v>46113</v>
      </c>
      <c r="E1150">
        <v>18310</v>
      </c>
      <c r="F1150" t="s">
        <v>5756</v>
      </c>
      <c r="G1150">
        <v>3323</v>
      </c>
      <c r="H1150">
        <v>2.85</v>
      </c>
      <c r="I1150" t="s">
        <v>5613</v>
      </c>
      <c r="J1150" t="s">
        <v>4764</v>
      </c>
      <c r="K1150" t="s">
        <v>463</v>
      </c>
      <c r="L1150">
        <v>0</v>
      </c>
      <c r="N1150">
        <v>0</v>
      </c>
      <c r="O1150">
        <v>0</v>
      </c>
      <c r="P1150">
        <v>256.5</v>
      </c>
    </row>
    <row r="1151" spans="1:16" x14ac:dyDescent="0.3">
      <c r="A1151">
        <v>80043</v>
      </c>
      <c r="B1151">
        <v>122</v>
      </c>
      <c r="C1151" t="s">
        <v>552</v>
      </c>
      <c r="D1151" s="441">
        <v>46113</v>
      </c>
      <c r="E1151">
        <v>25315</v>
      </c>
      <c r="F1151" t="s">
        <v>5969</v>
      </c>
      <c r="G1151">
        <v>2306</v>
      </c>
      <c r="H1151">
        <v>8</v>
      </c>
      <c r="I1151" t="s">
        <v>5605</v>
      </c>
      <c r="J1151" t="s">
        <v>6085</v>
      </c>
      <c r="K1151" t="s">
        <v>463</v>
      </c>
      <c r="L1151">
        <v>0</v>
      </c>
      <c r="M1151" s="441">
        <v>46049</v>
      </c>
      <c r="N1151">
        <v>31.9</v>
      </c>
      <c r="O1151">
        <v>57.18</v>
      </c>
      <c r="P1151">
        <v>255.2</v>
      </c>
    </row>
    <row r="1152" spans="1:16" x14ac:dyDescent="0.3">
      <c r="A1152">
        <v>80090</v>
      </c>
      <c r="B1152">
        <v>122</v>
      </c>
      <c r="C1152" t="s">
        <v>552</v>
      </c>
      <c r="D1152" s="441">
        <v>46113</v>
      </c>
      <c r="E1152">
        <v>28730</v>
      </c>
      <c r="F1152" t="s">
        <v>5989</v>
      </c>
      <c r="G1152">
        <v>8707</v>
      </c>
      <c r="H1152">
        <v>7</v>
      </c>
      <c r="I1152" t="s">
        <v>5598</v>
      </c>
      <c r="J1152" t="s">
        <v>6085</v>
      </c>
      <c r="K1152" t="s">
        <v>463</v>
      </c>
      <c r="L1152">
        <v>36</v>
      </c>
      <c r="M1152" s="441">
        <v>46097</v>
      </c>
      <c r="N1152">
        <v>36</v>
      </c>
      <c r="O1152">
        <v>36</v>
      </c>
      <c r="P1152">
        <v>252</v>
      </c>
    </row>
    <row r="1153" spans="1:16" x14ac:dyDescent="0.3">
      <c r="A1153">
        <v>79950</v>
      </c>
      <c r="B1153">
        <v>122</v>
      </c>
      <c r="C1153" t="s">
        <v>552</v>
      </c>
      <c r="D1153" s="441">
        <v>46113</v>
      </c>
      <c r="E1153">
        <v>20301</v>
      </c>
      <c r="F1153" t="s">
        <v>5617</v>
      </c>
      <c r="G1153">
        <v>2223</v>
      </c>
      <c r="H1153">
        <v>13</v>
      </c>
      <c r="I1153" t="s">
        <v>5605</v>
      </c>
      <c r="J1153" t="s">
        <v>6085</v>
      </c>
      <c r="K1153" t="s">
        <v>463</v>
      </c>
      <c r="L1153">
        <v>19.079999999999998</v>
      </c>
      <c r="M1153" s="441">
        <v>46111</v>
      </c>
      <c r="N1153">
        <v>18.899999999999999</v>
      </c>
      <c r="O1153">
        <v>18.899999999999999</v>
      </c>
      <c r="P1153">
        <v>248.04</v>
      </c>
    </row>
    <row r="1154" spans="1:16" x14ac:dyDescent="0.3">
      <c r="A1154">
        <v>79813</v>
      </c>
      <c r="B1154">
        <v>122</v>
      </c>
      <c r="C1154" t="s">
        <v>552</v>
      </c>
      <c r="D1154" s="441">
        <v>46113</v>
      </c>
      <c r="E1154">
        <v>17881</v>
      </c>
      <c r="F1154" t="s">
        <v>5822</v>
      </c>
      <c r="G1154">
        <v>3675</v>
      </c>
      <c r="H1154">
        <v>12.25</v>
      </c>
      <c r="I1154" t="s">
        <v>5605</v>
      </c>
      <c r="J1154" t="s">
        <v>4764</v>
      </c>
      <c r="K1154" t="s">
        <v>463</v>
      </c>
      <c r="L1154">
        <v>20.11</v>
      </c>
      <c r="M1154" s="441">
        <v>46094</v>
      </c>
      <c r="N1154">
        <v>20.11</v>
      </c>
      <c r="O1154">
        <v>21.01</v>
      </c>
      <c r="P1154">
        <v>246.35</v>
      </c>
    </row>
    <row r="1155" spans="1:16" x14ac:dyDescent="0.3">
      <c r="A1155">
        <v>79841</v>
      </c>
      <c r="B1155">
        <v>122</v>
      </c>
      <c r="C1155" t="s">
        <v>552</v>
      </c>
      <c r="D1155" s="441">
        <v>46113</v>
      </c>
      <c r="E1155">
        <v>18146</v>
      </c>
      <c r="F1155" t="s">
        <v>5795</v>
      </c>
      <c r="G1155">
        <v>3471</v>
      </c>
      <c r="H1155">
        <v>2.2400000000000002</v>
      </c>
      <c r="I1155" t="s">
        <v>5601</v>
      </c>
      <c r="J1155" t="s">
        <v>4764</v>
      </c>
      <c r="K1155" t="s">
        <v>463</v>
      </c>
      <c r="L1155">
        <v>0</v>
      </c>
      <c r="M1155" s="441">
        <v>46057</v>
      </c>
      <c r="N1155">
        <v>107.9</v>
      </c>
      <c r="O1155">
        <v>96</v>
      </c>
      <c r="P1155">
        <v>241.7</v>
      </c>
    </row>
    <row r="1156" spans="1:16" x14ac:dyDescent="0.3">
      <c r="A1156">
        <v>79836</v>
      </c>
      <c r="B1156">
        <v>122</v>
      </c>
      <c r="C1156" t="s">
        <v>552</v>
      </c>
      <c r="D1156" s="441">
        <v>46113</v>
      </c>
      <c r="E1156">
        <v>18133</v>
      </c>
      <c r="F1156" t="s">
        <v>5996</v>
      </c>
      <c r="G1156">
        <v>3484</v>
      </c>
      <c r="H1156">
        <v>1.21</v>
      </c>
      <c r="I1156" t="s">
        <v>5601</v>
      </c>
      <c r="J1156" t="s">
        <v>4764</v>
      </c>
      <c r="K1156" t="s">
        <v>463</v>
      </c>
      <c r="L1156">
        <v>0</v>
      </c>
      <c r="N1156">
        <v>0</v>
      </c>
      <c r="O1156">
        <v>193.9</v>
      </c>
      <c r="P1156">
        <v>234.62</v>
      </c>
    </row>
    <row r="1157" spans="1:16" x14ac:dyDescent="0.3">
      <c r="A1157">
        <v>79968</v>
      </c>
      <c r="B1157">
        <v>122</v>
      </c>
      <c r="C1157" t="s">
        <v>552</v>
      </c>
      <c r="D1157" s="441">
        <v>46113</v>
      </c>
      <c r="E1157">
        <v>20672</v>
      </c>
      <c r="F1157" t="s">
        <v>5642</v>
      </c>
      <c r="G1157">
        <v>2107</v>
      </c>
      <c r="H1157">
        <v>8</v>
      </c>
      <c r="I1157" t="s">
        <v>5605</v>
      </c>
      <c r="J1157" t="s">
        <v>6085</v>
      </c>
      <c r="K1157" t="s">
        <v>463</v>
      </c>
      <c r="L1157">
        <v>29.14</v>
      </c>
      <c r="M1157" s="441">
        <v>46106</v>
      </c>
      <c r="N1157">
        <v>29.55</v>
      </c>
      <c r="O1157">
        <v>29.55</v>
      </c>
      <c r="P1157">
        <v>233.12</v>
      </c>
    </row>
    <row r="1158" spans="1:16" x14ac:dyDescent="0.3">
      <c r="A1158">
        <v>79967</v>
      </c>
      <c r="B1158">
        <v>122</v>
      </c>
      <c r="C1158" t="s">
        <v>552</v>
      </c>
      <c r="D1158" s="441">
        <v>46113</v>
      </c>
      <c r="E1158">
        <v>20661</v>
      </c>
      <c r="F1158" t="s">
        <v>5850</v>
      </c>
      <c r="G1158">
        <v>2110</v>
      </c>
      <c r="H1158">
        <v>28</v>
      </c>
      <c r="I1158" t="s">
        <v>5613</v>
      </c>
      <c r="J1158" t="s">
        <v>6085</v>
      </c>
      <c r="K1158" t="s">
        <v>463</v>
      </c>
      <c r="L1158">
        <v>8.32</v>
      </c>
      <c r="M1158" s="441">
        <v>46106</v>
      </c>
      <c r="N1158">
        <v>8.2899999999999991</v>
      </c>
      <c r="O1158">
        <v>8.36</v>
      </c>
      <c r="P1158">
        <v>232.96</v>
      </c>
    </row>
    <row r="1159" spans="1:16" x14ac:dyDescent="0.3">
      <c r="A1159">
        <v>79912</v>
      </c>
      <c r="B1159">
        <v>122</v>
      </c>
      <c r="C1159" t="s">
        <v>552</v>
      </c>
      <c r="D1159" s="441">
        <v>46113</v>
      </c>
      <c r="E1159">
        <v>19203</v>
      </c>
      <c r="F1159" t="s">
        <v>5692</v>
      </c>
      <c r="G1159">
        <v>2802</v>
      </c>
      <c r="H1159">
        <v>73</v>
      </c>
      <c r="I1159" t="s">
        <v>5613</v>
      </c>
      <c r="J1159" t="s">
        <v>6085</v>
      </c>
      <c r="K1159" t="s">
        <v>463</v>
      </c>
      <c r="L1159">
        <v>3.19</v>
      </c>
      <c r="M1159" s="441">
        <v>46111</v>
      </c>
      <c r="N1159">
        <v>3.19</v>
      </c>
      <c r="O1159">
        <v>3.19</v>
      </c>
      <c r="P1159">
        <v>232.87</v>
      </c>
    </row>
    <row r="1160" spans="1:16" x14ac:dyDescent="0.3">
      <c r="A1160">
        <v>79931</v>
      </c>
      <c r="B1160">
        <v>122</v>
      </c>
      <c r="C1160" t="s">
        <v>552</v>
      </c>
      <c r="D1160" s="441">
        <v>46113</v>
      </c>
      <c r="E1160">
        <v>19973</v>
      </c>
      <c r="F1160" t="s">
        <v>5670</v>
      </c>
      <c r="G1160">
        <v>2354</v>
      </c>
      <c r="H1160">
        <v>15</v>
      </c>
      <c r="I1160" t="s">
        <v>5613</v>
      </c>
      <c r="J1160" t="s">
        <v>6085</v>
      </c>
      <c r="K1160" t="s">
        <v>463</v>
      </c>
      <c r="L1160">
        <v>15.2</v>
      </c>
      <c r="M1160" s="441">
        <v>46111</v>
      </c>
      <c r="N1160">
        <v>15.2</v>
      </c>
      <c r="O1160">
        <v>15.2</v>
      </c>
      <c r="P1160">
        <v>228</v>
      </c>
    </row>
    <row r="1161" spans="1:16" x14ac:dyDescent="0.3">
      <c r="A1161">
        <v>79929</v>
      </c>
      <c r="B1161">
        <v>122</v>
      </c>
      <c r="C1161" t="s">
        <v>552</v>
      </c>
      <c r="D1161" s="441">
        <v>46113</v>
      </c>
      <c r="E1161">
        <v>19946</v>
      </c>
      <c r="F1161" t="s">
        <v>5672</v>
      </c>
      <c r="G1161">
        <v>2360</v>
      </c>
      <c r="H1161">
        <v>4</v>
      </c>
      <c r="I1161" t="s">
        <v>5625</v>
      </c>
      <c r="J1161" t="s">
        <v>6085</v>
      </c>
      <c r="K1161" t="s">
        <v>463</v>
      </c>
      <c r="L1161">
        <v>56.8</v>
      </c>
      <c r="M1161" s="441">
        <v>46106</v>
      </c>
      <c r="N1161">
        <v>56.8</v>
      </c>
      <c r="O1161">
        <v>56.8</v>
      </c>
      <c r="P1161">
        <v>227.2</v>
      </c>
    </row>
    <row r="1162" spans="1:16" x14ac:dyDescent="0.3">
      <c r="A1162">
        <v>79828</v>
      </c>
      <c r="B1162">
        <v>122</v>
      </c>
      <c r="C1162" t="s">
        <v>552</v>
      </c>
      <c r="D1162" s="441">
        <v>46113</v>
      </c>
      <c r="E1162">
        <v>18104</v>
      </c>
      <c r="F1162" t="s">
        <v>5808</v>
      </c>
      <c r="G1162">
        <v>3507</v>
      </c>
      <c r="H1162">
        <v>0.37</v>
      </c>
      <c r="I1162" t="s">
        <v>5601</v>
      </c>
      <c r="J1162" t="s">
        <v>4764</v>
      </c>
      <c r="K1162" t="s">
        <v>463</v>
      </c>
      <c r="L1162">
        <v>0</v>
      </c>
      <c r="M1162" s="441">
        <v>45985</v>
      </c>
      <c r="N1162">
        <v>610</v>
      </c>
      <c r="O1162">
        <v>610</v>
      </c>
      <c r="P1162">
        <v>225.7</v>
      </c>
    </row>
    <row r="1163" spans="1:16" x14ac:dyDescent="0.3">
      <c r="A1163">
        <v>79987</v>
      </c>
      <c r="B1163">
        <v>122</v>
      </c>
      <c r="C1163" t="s">
        <v>552</v>
      </c>
      <c r="D1163" s="441">
        <v>46113</v>
      </c>
      <c r="E1163">
        <v>21062</v>
      </c>
      <c r="F1163" t="s">
        <v>5600</v>
      </c>
      <c r="G1163">
        <v>1997</v>
      </c>
      <c r="H1163">
        <v>14</v>
      </c>
      <c r="I1163" t="s">
        <v>5601</v>
      </c>
      <c r="J1163" t="s">
        <v>6085</v>
      </c>
      <c r="K1163" t="s">
        <v>463</v>
      </c>
      <c r="L1163">
        <v>0</v>
      </c>
      <c r="M1163" s="441">
        <v>45936</v>
      </c>
      <c r="N1163">
        <v>15.58</v>
      </c>
      <c r="O1163">
        <v>17.149999999999999</v>
      </c>
      <c r="P1163">
        <v>218.12</v>
      </c>
    </row>
    <row r="1164" spans="1:16" x14ac:dyDescent="0.3">
      <c r="A1164">
        <v>80062</v>
      </c>
      <c r="B1164">
        <v>122</v>
      </c>
      <c r="C1164" t="s">
        <v>552</v>
      </c>
      <c r="D1164" s="441">
        <v>46113</v>
      </c>
      <c r="E1164">
        <v>26187</v>
      </c>
      <c r="F1164" t="s">
        <v>5635</v>
      </c>
      <c r="G1164">
        <v>2033</v>
      </c>
      <c r="H1164">
        <v>1</v>
      </c>
      <c r="I1164" t="s">
        <v>5625</v>
      </c>
      <c r="J1164" t="s">
        <v>6085</v>
      </c>
      <c r="K1164" t="s">
        <v>463</v>
      </c>
      <c r="L1164">
        <v>0</v>
      </c>
      <c r="M1164" s="441">
        <v>46001</v>
      </c>
      <c r="N1164">
        <v>214.82</v>
      </c>
      <c r="O1164">
        <v>209.9</v>
      </c>
      <c r="P1164">
        <v>214.82</v>
      </c>
    </row>
    <row r="1165" spans="1:16" x14ac:dyDescent="0.3">
      <c r="A1165">
        <v>79882</v>
      </c>
      <c r="B1165">
        <v>122</v>
      </c>
      <c r="C1165" t="s">
        <v>552</v>
      </c>
      <c r="D1165" s="441">
        <v>46113</v>
      </c>
      <c r="E1165">
        <v>18352</v>
      </c>
      <c r="F1165" t="s">
        <v>5748</v>
      </c>
      <c r="G1165">
        <v>3283</v>
      </c>
      <c r="H1165">
        <v>1</v>
      </c>
      <c r="I1165" t="s">
        <v>5613</v>
      </c>
      <c r="J1165" t="s">
        <v>4764</v>
      </c>
      <c r="K1165" t="s">
        <v>463</v>
      </c>
      <c r="L1165">
        <v>0</v>
      </c>
      <c r="N1165">
        <v>0</v>
      </c>
      <c r="O1165">
        <v>0</v>
      </c>
      <c r="P1165">
        <v>213.33</v>
      </c>
    </row>
    <row r="1166" spans="1:16" x14ac:dyDescent="0.3">
      <c r="A1166">
        <v>79810</v>
      </c>
      <c r="B1166">
        <v>122</v>
      </c>
      <c r="C1166" t="s">
        <v>552</v>
      </c>
      <c r="D1166" s="441">
        <v>46113</v>
      </c>
      <c r="E1166">
        <v>17800</v>
      </c>
      <c r="F1166" t="s">
        <v>5824</v>
      </c>
      <c r="G1166">
        <v>3745</v>
      </c>
      <c r="H1166">
        <v>8</v>
      </c>
      <c r="I1166" t="s">
        <v>5601</v>
      </c>
      <c r="J1166" t="s">
        <v>4764</v>
      </c>
      <c r="K1166" t="s">
        <v>463</v>
      </c>
      <c r="L1166">
        <v>25.8</v>
      </c>
      <c r="M1166" s="441">
        <v>46097</v>
      </c>
      <c r="N1166">
        <v>25.8</v>
      </c>
      <c r="O1166">
        <v>25.8</v>
      </c>
      <c r="P1166">
        <v>206.4</v>
      </c>
    </row>
    <row r="1167" spans="1:16" x14ac:dyDescent="0.3">
      <c r="A1167">
        <v>80056</v>
      </c>
      <c r="B1167">
        <v>122</v>
      </c>
      <c r="C1167" t="s">
        <v>552</v>
      </c>
      <c r="D1167" s="441">
        <v>46113</v>
      </c>
      <c r="E1167">
        <v>25807</v>
      </c>
      <c r="F1167" t="s">
        <v>5904</v>
      </c>
      <c r="G1167">
        <v>6344</v>
      </c>
      <c r="H1167">
        <v>1</v>
      </c>
      <c r="I1167" t="s">
        <v>5613</v>
      </c>
      <c r="J1167" t="s">
        <v>6085</v>
      </c>
      <c r="K1167" t="s">
        <v>463</v>
      </c>
      <c r="L1167">
        <v>0</v>
      </c>
      <c r="M1167" s="441">
        <v>46009</v>
      </c>
      <c r="N1167">
        <v>202</v>
      </c>
      <c r="O1167">
        <v>173.99</v>
      </c>
      <c r="P1167">
        <v>202</v>
      </c>
    </row>
    <row r="1168" spans="1:16" x14ac:dyDescent="0.3">
      <c r="A1168">
        <v>79889</v>
      </c>
      <c r="B1168">
        <v>122</v>
      </c>
      <c r="C1168" t="s">
        <v>552</v>
      </c>
      <c r="D1168" s="441">
        <v>46113</v>
      </c>
      <c r="E1168">
        <v>18372</v>
      </c>
      <c r="F1168" t="s">
        <v>5741</v>
      </c>
      <c r="G1168">
        <v>3267</v>
      </c>
      <c r="H1168">
        <v>1.26</v>
      </c>
      <c r="I1168" t="s">
        <v>5601</v>
      </c>
      <c r="J1168" t="s">
        <v>4764</v>
      </c>
      <c r="K1168" t="s">
        <v>463</v>
      </c>
      <c r="L1168">
        <v>0</v>
      </c>
      <c r="N1168">
        <v>0</v>
      </c>
      <c r="O1168">
        <v>142.34</v>
      </c>
      <c r="P1168">
        <v>196.56</v>
      </c>
    </row>
    <row r="1169" spans="1:16" x14ac:dyDescent="0.3">
      <c r="A1169">
        <v>79995</v>
      </c>
      <c r="B1169">
        <v>122</v>
      </c>
      <c r="C1169" t="s">
        <v>552</v>
      </c>
      <c r="D1169" s="441">
        <v>46113</v>
      </c>
      <c r="E1169">
        <v>21130</v>
      </c>
      <c r="F1169" t="s">
        <v>5884</v>
      </c>
      <c r="G1169">
        <v>1963</v>
      </c>
      <c r="H1169">
        <v>4</v>
      </c>
      <c r="I1169" t="s">
        <v>5613</v>
      </c>
      <c r="J1169" t="s">
        <v>6085</v>
      </c>
      <c r="K1169" t="s">
        <v>463</v>
      </c>
      <c r="L1169">
        <v>48.97</v>
      </c>
      <c r="M1169" s="441">
        <v>46106</v>
      </c>
      <c r="N1169">
        <v>48.88</v>
      </c>
      <c r="O1169">
        <v>48.88</v>
      </c>
      <c r="P1169">
        <v>195.88</v>
      </c>
    </row>
    <row r="1170" spans="1:16" x14ac:dyDescent="0.3">
      <c r="A1170">
        <v>79932</v>
      </c>
      <c r="B1170">
        <v>122</v>
      </c>
      <c r="C1170" t="s">
        <v>552</v>
      </c>
      <c r="D1170" s="441">
        <v>46113</v>
      </c>
      <c r="E1170">
        <v>19979</v>
      </c>
      <c r="F1170" t="s">
        <v>5667</v>
      </c>
      <c r="G1170">
        <v>2353</v>
      </c>
      <c r="H1170">
        <v>9</v>
      </c>
      <c r="I1170" t="s">
        <v>5668</v>
      </c>
      <c r="J1170" t="s">
        <v>6085</v>
      </c>
      <c r="K1170" t="s">
        <v>463</v>
      </c>
      <c r="L1170">
        <v>21.45</v>
      </c>
      <c r="M1170" s="441">
        <v>46097</v>
      </c>
      <c r="N1170">
        <v>21.45</v>
      </c>
      <c r="O1170">
        <v>21.45</v>
      </c>
      <c r="P1170">
        <v>193.05</v>
      </c>
    </row>
    <row r="1171" spans="1:16" x14ac:dyDescent="0.3">
      <c r="A1171">
        <v>79898</v>
      </c>
      <c r="B1171">
        <v>122</v>
      </c>
      <c r="C1171" t="s">
        <v>552</v>
      </c>
      <c r="D1171" s="441">
        <v>46113</v>
      </c>
      <c r="E1171">
        <v>18542</v>
      </c>
      <c r="F1171" t="s">
        <v>5728</v>
      </c>
      <c r="G1171">
        <v>3136</v>
      </c>
      <c r="H1171">
        <v>1.76</v>
      </c>
      <c r="I1171" t="s">
        <v>5601</v>
      </c>
      <c r="J1171" t="s">
        <v>4764</v>
      </c>
      <c r="K1171" t="s">
        <v>463</v>
      </c>
      <c r="L1171">
        <v>0</v>
      </c>
      <c r="M1171" s="441">
        <v>45985</v>
      </c>
      <c r="N1171">
        <v>109.11</v>
      </c>
      <c r="O1171">
        <v>90.9</v>
      </c>
      <c r="P1171">
        <v>192.03</v>
      </c>
    </row>
    <row r="1172" spans="1:16" x14ac:dyDescent="0.3">
      <c r="A1172">
        <v>79894</v>
      </c>
      <c r="B1172">
        <v>122</v>
      </c>
      <c r="C1172" t="s">
        <v>552</v>
      </c>
      <c r="D1172" s="441">
        <v>46113</v>
      </c>
      <c r="E1172">
        <v>18510</v>
      </c>
      <c r="F1172" t="s">
        <v>5762</v>
      </c>
      <c r="G1172">
        <v>3150</v>
      </c>
      <c r="H1172">
        <v>1.81</v>
      </c>
      <c r="I1172" t="s">
        <v>5613</v>
      </c>
      <c r="J1172" t="s">
        <v>4764</v>
      </c>
      <c r="K1172" t="s">
        <v>463</v>
      </c>
      <c r="L1172">
        <v>0</v>
      </c>
      <c r="M1172" s="441">
        <v>45820</v>
      </c>
      <c r="N1172">
        <v>104.5</v>
      </c>
      <c r="O1172">
        <v>118.3</v>
      </c>
      <c r="P1172">
        <v>189.14</v>
      </c>
    </row>
    <row r="1173" spans="1:16" x14ac:dyDescent="0.3">
      <c r="A1173">
        <v>79944</v>
      </c>
      <c r="B1173">
        <v>122</v>
      </c>
      <c r="C1173" t="s">
        <v>552</v>
      </c>
      <c r="D1173" s="441">
        <v>46113</v>
      </c>
      <c r="E1173">
        <v>20202</v>
      </c>
      <c r="F1173" t="s">
        <v>5852</v>
      </c>
      <c r="G1173">
        <v>2255</v>
      </c>
      <c r="H1173">
        <v>25</v>
      </c>
      <c r="I1173" t="s">
        <v>5613</v>
      </c>
      <c r="J1173" t="s">
        <v>6085</v>
      </c>
      <c r="K1173" t="s">
        <v>463</v>
      </c>
      <c r="L1173">
        <v>7.29</v>
      </c>
      <c r="M1173" s="441">
        <v>46106</v>
      </c>
      <c r="N1173">
        <v>7.29</v>
      </c>
      <c r="O1173">
        <v>7.29</v>
      </c>
      <c r="P1173">
        <v>182.25</v>
      </c>
    </row>
    <row r="1174" spans="1:16" x14ac:dyDescent="0.3">
      <c r="A1174">
        <v>80003</v>
      </c>
      <c r="B1174">
        <v>122</v>
      </c>
      <c r="C1174" t="s">
        <v>552</v>
      </c>
      <c r="D1174" s="441">
        <v>46113</v>
      </c>
      <c r="E1174">
        <v>23548</v>
      </c>
      <c r="F1174" t="s">
        <v>5629</v>
      </c>
      <c r="G1174">
        <v>2321</v>
      </c>
      <c r="H1174">
        <v>3</v>
      </c>
      <c r="I1174" t="s">
        <v>5598</v>
      </c>
      <c r="J1174" t="s">
        <v>6085</v>
      </c>
      <c r="K1174" t="s">
        <v>463</v>
      </c>
      <c r="L1174">
        <v>0</v>
      </c>
      <c r="M1174" s="441">
        <v>45764</v>
      </c>
      <c r="N1174">
        <v>60.45</v>
      </c>
      <c r="O1174">
        <v>48.9</v>
      </c>
      <c r="P1174">
        <v>181.35</v>
      </c>
    </row>
    <row r="1175" spans="1:16" x14ac:dyDescent="0.3">
      <c r="A1175">
        <v>79806</v>
      </c>
      <c r="B1175">
        <v>122</v>
      </c>
      <c r="C1175" t="s">
        <v>552</v>
      </c>
      <c r="D1175" s="441">
        <v>46113</v>
      </c>
      <c r="E1175">
        <v>17716</v>
      </c>
      <c r="F1175" t="s">
        <v>5830</v>
      </c>
      <c r="G1175">
        <v>3822</v>
      </c>
      <c r="H1175">
        <v>7</v>
      </c>
      <c r="I1175" t="s">
        <v>5601</v>
      </c>
      <c r="J1175" t="s">
        <v>4764</v>
      </c>
      <c r="K1175" t="s">
        <v>463</v>
      </c>
      <c r="L1175">
        <v>25.8</v>
      </c>
      <c r="M1175" s="441">
        <v>46097</v>
      </c>
      <c r="N1175">
        <v>25.8</v>
      </c>
      <c r="O1175">
        <v>25.8</v>
      </c>
      <c r="P1175">
        <v>180.6</v>
      </c>
    </row>
    <row r="1176" spans="1:16" x14ac:dyDescent="0.3">
      <c r="A1176">
        <v>79909</v>
      </c>
      <c r="B1176">
        <v>122</v>
      </c>
      <c r="C1176" t="s">
        <v>552</v>
      </c>
      <c r="D1176" s="441">
        <v>46113</v>
      </c>
      <c r="E1176">
        <v>19034</v>
      </c>
      <c r="F1176" t="s">
        <v>5712</v>
      </c>
      <c r="G1176">
        <v>2890</v>
      </c>
      <c r="H1176">
        <v>20</v>
      </c>
      <c r="I1176" t="s">
        <v>5598</v>
      </c>
      <c r="J1176" t="s">
        <v>6085</v>
      </c>
      <c r="K1176" t="s">
        <v>463</v>
      </c>
      <c r="L1176">
        <v>8.99</v>
      </c>
      <c r="M1176" s="441">
        <v>46111</v>
      </c>
      <c r="N1176">
        <v>8.99</v>
      </c>
      <c r="O1176">
        <v>7.94</v>
      </c>
      <c r="P1176">
        <v>179.8</v>
      </c>
    </row>
    <row r="1177" spans="1:16" x14ac:dyDescent="0.3">
      <c r="A1177">
        <v>79871</v>
      </c>
      <c r="B1177">
        <v>122</v>
      </c>
      <c r="C1177" t="s">
        <v>552</v>
      </c>
      <c r="D1177" s="441">
        <v>46113</v>
      </c>
      <c r="E1177">
        <v>18275</v>
      </c>
      <c r="F1177" t="s">
        <v>5764</v>
      </c>
      <c r="G1177">
        <v>3355</v>
      </c>
      <c r="H1177">
        <v>2.4300000000000002</v>
      </c>
      <c r="I1177" t="s">
        <v>5601</v>
      </c>
      <c r="J1177" t="s">
        <v>4764</v>
      </c>
      <c r="K1177" t="s">
        <v>463</v>
      </c>
      <c r="L1177">
        <v>72.349999999999994</v>
      </c>
      <c r="M1177" s="441">
        <v>46098</v>
      </c>
      <c r="N1177">
        <v>72.349999999999994</v>
      </c>
      <c r="O1177">
        <v>72.349999999999994</v>
      </c>
      <c r="P1177">
        <v>175.81</v>
      </c>
    </row>
    <row r="1178" spans="1:16" x14ac:dyDescent="0.3">
      <c r="A1178">
        <v>79860</v>
      </c>
      <c r="B1178">
        <v>122</v>
      </c>
      <c r="C1178" t="s">
        <v>552</v>
      </c>
      <c r="D1178" s="441">
        <v>46113</v>
      </c>
      <c r="E1178">
        <v>18234</v>
      </c>
      <c r="F1178" t="s">
        <v>5775</v>
      </c>
      <c r="G1178">
        <v>3394</v>
      </c>
      <c r="H1178">
        <v>1</v>
      </c>
      <c r="I1178" t="s">
        <v>5613</v>
      </c>
      <c r="J1178" t="s">
        <v>4764</v>
      </c>
      <c r="K1178" t="s">
        <v>463</v>
      </c>
      <c r="L1178">
        <v>0</v>
      </c>
      <c r="M1178" s="441">
        <v>45545</v>
      </c>
      <c r="N1178">
        <v>174.8</v>
      </c>
      <c r="O1178">
        <v>174.8</v>
      </c>
      <c r="P1178">
        <v>174.8</v>
      </c>
    </row>
    <row r="1179" spans="1:16" x14ac:dyDescent="0.3">
      <c r="A1179">
        <v>79947</v>
      </c>
      <c r="B1179">
        <v>122</v>
      </c>
      <c r="C1179" t="s">
        <v>552</v>
      </c>
      <c r="D1179" s="441">
        <v>46113</v>
      </c>
      <c r="E1179">
        <v>20242</v>
      </c>
      <c r="F1179" t="s">
        <v>5649</v>
      </c>
      <c r="G1179">
        <v>2242</v>
      </c>
      <c r="H1179">
        <v>10</v>
      </c>
      <c r="I1179" t="s">
        <v>5605</v>
      </c>
      <c r="J1179" t="s">
        <v>6085</v>
      </c>
      <c r="K1179" t="s">
        <v>463</v>
      </c>
      <c r="L1179">
        <v>17.010000000000002</v>
      </c>
      <c r="M1179" s="441">
        <v>46105</v>
      </c>
      <c r="N1179">
        <v>17.88</v>
      </c>
      <c r="O1179">
        <v>17.82</v>
      </c>
      <c r="P1179">
        <v>170.1</v>
      </c>
    </row>
    <row r="1180" spans="1:16" x14ac:dyDescent="0.3">
      <c r="A1180">
        <v>80023</v>
      </c>
      <c r="B1180">
        <v>122</v>
      </c>
      <c r="C1180" t="s">
        <v>552</v>
      </c>
      <c r="D1180" s="441">
        <v>46113</v>
      </c>
      <c r="E1180">
        <v>24676</v>
      </c>
      <c r="F1180" t="s">
        <v>5688</v>
      </c>
      <c r="G1180">
        <v>5710</v>
      </c>
      <c r="H1180">
        <v>3</v>
      </c>
      <c r="I1180" t="s">
        <v>5605</v>
      </c>
      <c r="J1180" t="s">
        <v>6085</v>
      </c>
      <c r="K1180" t="s">
        <v>463</v>
      </c>
      <c r="L1180">
        <v>0</v>
      </c>
      <c r="M1180" s="441">
        <v>46056</v>
      </c>
      <c r="N1180">
        <v>55</v>
      </c>
      <c r="O1180">
        <v>49</v>
      </c>
      <c r="P1180">
        <v>165</v>
      </c>
    </row>
    <row r="1181" spans="1:16" x14ac:dyDescent="0.3">
      <c r="A1181">
        <v>79971</v>
      </c>
      <c r="B1181">
        <v>122</v>
      </c>
      <c r="C1181" t="s">
        <v>552</v>
      </c>
      <c r="D1181" s="441">
        <v>46113</v>
      </c>
      <c r="E1181">
        <v>20757</v>
      </c>
      <c r="F1181" t="s">
        <v>5609</v>
      </c>
      <c r="G1181">
        <v>2086</v>
      </c>
      <c r="H1181">
        <v>2</v>
      </c>
      <c r="I1181" t="s">
        <v>5610</v>
      </c>
      <c r="J1181" t="s">
        <v>6085</v>
      </c>
      <c r="K1181" t="s">
        <v>463</v>
      </c>
      <c r="L1181">
        <v>0</v>
      </c>
      <c r="M1181" s="441">
        <v>46065</v>
      </c>
      <c r="N1181">
        <v>81</v>
      </c>
      <c r="O1181">
        <v>76.900000000000006</v>
      </c>
      <c r="P1181">
        <v>162</v>
      </c>
    </row>
    <row r="1182" spans="1:16" x14ac:dyDescent="0.3">
      <c r="A1182">
        <v>79879</v>
      </c>
      <c r="B1182">
        <v>122</v>
      </c>
      <c r="C1182" t="s">
        <v>552</v>
      </c>
      <c r="D1182" s="441">
        <v>46113</v>
      </c>
      <c r="E1182">
        <v>18327</v>
      </c>
      <c r="F1182" t="s">
        <v>5861</v>
      </c>
      <c r="G1182">
        <v>3306</v>
      </c>
      <c r="H1182">
        <v>1.79</v>
      </c>
      <c r="I1182" t="s">
        <v>5601</v>
      </c>
      <c r="J1182" t="s">
        <v>4764</v>
      </c>
      <c r="K1182" t="s">
        <v>463</v>
      </c>
      <c r="L1182">
        <v>0</v>
      </c>
      <c r="M1182" s="441">
        <v>45979</v>
      </c>
      <c r="N1182">
        <v>0</v>
      </c>
      <c r="O1182">
        <v>105.9</v>
      </c>
      <c r="P1182">
        <v>161.1</v>
      </c>
    </row>
    <row r="1183" spans="1:16" x14ac:dyDescent="0.3">
      <c r="A1183">
        <v>79934</v>
      </c>
      <c r="B1183">
        <v>122</v>
      </c>
      <c r="C1183" t="s">
        <v>552</v>
      </c>
      <c r="D1183" s="441">
        <v>46113</v>
      </c>
      <c r="E1183">
        <v>20007</v>
      </c>
      <c r="F1183" t="s">
        <v>5660</v>
      </c>
      <c r="G1183">
        <v>2343</v>
      </c>
      <c r="H1183">
        <v>3</v>
      </c>
      <c r="I1183" t="s">
        <v>5610</v>
      </c>
      <c r="J1183" t="s">
        <v>6085</v>
      </c>
      <c r="K1183" t="s">
        <v>463</v>
      </c>
      <c r="L1183">
        <v>53.21</v>
      </c>
      <c r="M1183" s="441">
        <v>46106</v>
      </c>
      <c r="N1183">
        <v>54.37</v>
      </c>
      <c r="O1183">
        <v>49.86</v>
      </c>
      <c r="P1183">
        <v>159.63</v>
      </c>
    </row>
    <row r="1184" spans="1:16" x14ac:dyDescent="0.3">
      <c r="A1184">
        <v>79908</v>
      </c>
      <c r="B1184">
        <v>122</v>
      </c>
      <c r="C1184" t="s">
        <v>552</v>
      </c>
      <c r="D1184" s="441">
        <v>46113</v>
      </c>
      <c r="E1184">
        <v>19017</v>
      </c>
      <c r="F1184" t="s">
        <v>5715</v>
      </c>
      <c r="G1184">
        <v>2893</v>
      </c>
      <c r="H1184">
        <v>11.12</v>
      </c>
      <c r="I1184" t="s">
        <v>5598</v>
      </c>
      <c r="J1184" t="s">
        <v>6085</v>
      </c>
      <c r="K1184" t="s">
        <v>463</v>
      </c>
      <c r="L1184">
        <v>14.24</v>
      </c>
      <c r="M1184" s="441">
        <v>46111</v>
      </c>
      <c r="N1184">
        <v>13.6</v>
      </c>
      <c r="O1184">
        <v>13.6</v>
      </c>
      <c r="P1184">
        <v>158.35</v>
      </c>
    </row>
    <row r="1185" spans="1:16" x14ac:dyDescent="0.3">
      <c r="A1185">
        <v>79919</v>
      </c>
      <c r="B1185">
        <v>122</v>
      </c>
      <c r="C1185" t="s">
        <v>552</v>
      </c>
      <c r="D1185" s="441">
        <v>46113</v>
      </c>
      <c r="E1185">
        <v>19409</v>
      </c>
      <c r="F1185" t="s">
        <v>5694</v>
      </c>
      <c r="G1185">
        <v>2760</v>
      </c>
      <c r="H1185">
        <v>6</v>
      </c>
      <c r="I1185" t="s">
        <v>5613</v>
      </c>
      <c r="J1185" t="s">
        <v>6085</v>
      </c>
      <c r="K1185" t="s">
        <v>463</v>
      </c>
      <c r="L1185">
        <v>0</v>
      </c>
      <c r="M1185" s="441">
        <v>46071</v>
      </c>
      <c r="N1185">
        <v>25.9</v>
      </c>
      <c r="O1185">
        <v>24.5</v>
      </c>
      <c r="P1185">
        <v>155.4</v>
      </c>
    </row>
    <row r="1186" spans="1:16" x14ac:dyDescent="0.3">
      <c r="A1186">
        <v>80061</v>
      </c>
      <c r="B1186">
        <v>122</v>
      </c>
      <c r="C1186" t="s">
        <v>552</v>
      </c>
      <c r="D1186" s="441">
        <v>46113</v>
      </c>
      <c r="E1186">
        <v>26054</v>
      </c>
      <c r="F1186" t="s">
        <v>5868</v>
      </c>
      <c r="G1186">
        <v>6516</v>
      </c>
      <c r="H1186">
        <v>9</v>
      </c>
      <c r="I1186" t="s">
        <v>5613</v>
      </c>
      <c r="J1186" t="s">
        <v>6085</v>
      </c>
      <c r="K1186" t="s">
        <v>463</v>
      </c>
      <c r="L1186">
        <v>0</v>
      </c>
      <c r="N1186">
        <v>0</v>
      </c>
      <c r="O1186">
        <v>16.8</v>
      </c>
      <c r="P1186">
        <v>151.19999999999999</v>
      </c>
    </row>
    <row r="1187" spans="1:16" x14ac:dyDescent="0.3">
      <c r="A1187">
        <v>79920</v>
      </c>
      <c r="B1187">
        <v>122</v>
      </c>
      <c r="C1187" t="s">
        <v>552</v>
      </c>
      <c r="D1187" s="441">
        <v>46113</v>
      </c>
      <c r="E1187">
        <v>19420</v>
      </c>
      <c r="F1187" t="s">
        <v>5693</v>
      </c>
      <c r="G1187">
        <v>2758</v>
      </c>
      <c r="H1187">
        <v>26</v>
      </c>
      <c r="I1187" t="s">
        <v>5613</v>
      </c>
      <c r="J1187" t="s">
        <v>6085</v>
      </c>
      <c r="K1187" t="s">
        <v>463</v>
      </c>
      <c r="L1187">
        <v>0</v>
      </c>
      <c r="M1187" s="441">
        <v>45678</v>
      </c>
      <c r="N1187">
        <v>5.79</v>
      </c>
      <c r="O1187">
        <v>5.79</v>
      </c>
      <c r="P1187">
        <v>150.54</v>
      </c>
    </row>
    <row r="1188" spans="1:16" x14ac:dyDescent="0.3">
      <c r="A1188">
        <v>79866</v>
      </c>
      <c r="B1188">
        <v>122</v>
      </c>
      <c r="C1188" t="s">
        <v>552</v>
      </c>
      <c r="D1188" s="441">
        <v>46113</v>
      </c>
      <c r="E1188">
        <v>18261</v>
      </c>
      <c r="F1188" t="s">
        <v>5769</v>
      </c>
      <c r="G1188">
        <v>3368</v>
      </c>
      <c r="H1188">
        <v>0.34</v>
      </c>
      <c r="I1188" t="s">
        <v>5601</v>
      </c>
      <c r="J1188" t="s">
        <v>4764</v>
      </c>
      <c r="K1188" t="s">
        <v>463</v>
      </c>
      <c r="L1188">
        <v>440.78</v>
      </c>
      <c r="M1188" s="441">
        <v>46092</v>
      </c>
      <c r="N1188">
        <v>440.78</v>
      </c>
      <c r="O1188">
        <v>463.2</v>
      </c>
      <c r="P1188">
        <v>149.87</v>
      </c>
    </row>
    <row r="1189" spans="1:16" x14ac:dyDescent="0.3">
      <c r="A1189">
        <v>79848</v>
      </c>
      <c r="B1189">
        <v>122</v>
      </c>
      <c r="C1189" t="s">
        <v>552</v>
      </c>
      <c r="D1189" s="441">
        <v>46113</v>
      </c>
      <c r="E1189">
        <v>18184</v>
      </c>
      <c r="F1189" t="s">
        <v>5997</v>
      </c>
      <c r="G1189">
        <v>3439</v>
      </c>
      <c r="H1189">
        <v>0.91</v>
      </c>
      <c r="I1189" t="s">
        <v>5601</v>
      </c>
      <c r="J1189" t="s">
        <v>4764</v>
      </c>
      <c r="K1189" t="s">
        <v>463</v>
      </c>
      <c r="L1189">
        <v>0</v>
      </c>
      <c r="N1189">
        <v>0</v>
      </c>
      <c r="O1189">
        <v>153</v>
      </c>
      <c r="P1189">
        <v>139.22999999999999</v>
      </c>
    </row>
    <row r="1190" spans="1:16" x14ac:dyDescent="0.3">
      <c r="A1190">
        <v>79974</v>
      </c>
      <c r="B1190">
        <v>122</v>
      </c>
      <c r="C1190" t="s">
        <v>552</v>
      </c>
      <c r="D1190" s="441">
        <v>46113</v>
      </c>
      <c r="E1190">
        <v>20871</v>
      </c>
      <c r="F1190" t="s">
        <v>5663</v>
      </c>
      <c r="G1190">
        <v>2043</v>
      </c>
      <c r="H1190">
        <v>7</v>
      </c>
      <c r="I1190" t="s">
        <v>5625</v>
      </c>
      <c r="J1190" t="s">
        <v>6085</v>
      </c>
      <c r="K1190" t="s">
        <v>463</v>
      </c>
      <c r="L1190">
        <v>19.829999999999998</v>
      </c>
      <c r="M1190" s="441">
        <v>46098</v>
      </c>
      <c r="N1190">
        <v>19.8</v>
      </c>
      <c r="O1190">
        <v>19.8</v>
      </c>
      <c r="P1190">
        <v>138.81</v>
      </c>
    </row>
    <row r="1191" spans="1:16" x14ac:dyDescent="0.3">
      <c r="A1191">
        <v>79985</v>
      </c>
      <c r="B1191">
        <v>122</v>
      </c>
      <c r="C1191" t="s">
        <v>552</v>
      </c>
      <c r="D1191" s="441">
        <v>46113</v>
      </c>
      <c r="E1191">
        <v>21030</v>
      </c>
      <c r="F1191" t="s">
        <v>5620</v>
      </c>
      <c r="G1191">
        <v>2001</v>
      </c>
      <c r="H1191">
        <v>7</v>
      </c>
      <c r="I1191" t="s">
        <v>5613</v>
      </c>
      <c r="J1191" t="s">
        <v>6085</v>
      </c>
      <c r="K1191" t="s">
        <v>463</v>
      </c>
      <c r="L1191">
        <v>0</v>
      </c>
      <c r="M1191" s="441">
        <v>46028</v>
      </c>
      <c r="N1191">
        <v>19.2</v>
      </c>
      <c r="O1191">
        <v>19.059999999999999</v>
      </c>
      <c r="P1191">
        <v>134.4</v>
      </c>
    </row>
    <row r="1192" spans="1:16" x14ac:dyDescent="0.3">
      <c r="A1192">
        <v>79991</v>
      </c>
      <c r="B1192">
        <v>122</v>
      </c>
      <c r="C1192" t="s">
        <v>552</v>
      </c>
      <c r="D1192" s="441">
        <v>46113</v>
      </c>
      <c r="E1192">
        <v>21085</v>
      </c>
      <c r="F1192" t="s">
        <v>5885</v>
      </c>
      <c r="G1192">
        <v>1989</v>
      </c>
      <c r="H1192">
        <v>3</v>
      </c>
      <c r="I1192" t="s">
        <v>5703</v>
      </c>
      <c r="J1192" t="s">
        <v>6085</v>
      </c>
      <c r="K1192" t="s">
        <v>463</v>
      </c>
      <c r="L1192">
        <v>44.75</v>
      </c>
      <c r="M1192" s="441">
        <v>46085</v>
      </c>
      <c r="N1192">
        <v>44.75</v>
      </c>
      <c r="O1192">
        <v>44.75</v>
      </c>
      <c r="P1192">
        <v>134.25</v>
      </c>
    </row>
    <row r="1193" spans="1:16" x14ac:dyDescent="0.3">
      <c r="A1193">
        <v>79888</v>
      </c>
      <c r="B1193">
        <v>122</v>
      </c>
      <c r="C1193" t="s">
        <v>552</v>
      </c>
      <c r="D1193" s="441">
        <v>46113</v>
      </c>
      <c r="E1193">
        <v>18367</v>
      </c>
      <c r="F1193" t="s">
        <v>5875</v>
      </c>
      <c r="G1193">
        <v>3271</v>
      </c>
      <c r="H1193">
        <v>0.57999999999999996</v>
      </c>
      <c r="I1193" t="s">
        <v>5613</v>
      </c>
      <c r="J1193" t="s">
        <v>4764</v>
      </c>
      <c r="K1193" t="s">
        <v>463</v>
      </c>
      <c r="L1193">
        <v>0</v>
      </c>
      <c r="N1193">
        <v>0</v>
      </c>
      <c r="O1193">
        <v>230</v>
      </c>
      <c r="P1193">
        <v>133.4</v>
      </c>
    </row>
    <row r="1194" spans="1:16" x14ac:dyDescent="0.3">
      <c r="A1194">
        <v>79957</v>
      </c>
      <c r="B1194">
        <v>122</v>
      </c>
      <c r="C1194" t="s">
        <v>552</v>
      </c>
      <c r="D1194" s="441">
        <v>46113</v>
      </c>
      <c r="E1194">
        <v>20385</v>
      </c>
      <c r="F1194" t="s">
        <v>5645</v>
      </c>
      <c r="G1194">
        <v>2195</v>
      </c>
      <c r="H1194">
        <v>26</v>
      </c>
      <c r="I1194" t="s">
        <v>5613</v>
      </c>
      <c r="J1194" t="s">
        <v>6085</v>
      </c>
      <c r="K1194" t="s">
        <v>463</v>
      </c>
      <c r="L1194">
        <v>4.95</v>
      </c>
      <c r="M1194" s="441">
        <v>46111</v>
      </c>
      <c r="N1194">
        <v>4.95</v>
      </c>
      <c r="O1194">
        <v>4.95</v>
      </c>
      <c r="P1194">
        <v>128.69999999999999</v>
      </c>
    </row>
    <row r="1195" spans="1:16" x14ac:dyDescent="0.3">
      <c r="A1195">
        <v>79945</v>
      </c>
      <c r="B1195">
        <v>122</v>
      </c>
      <c r="C1195" t="s">
        <v>552</v>
      </c>
      <c r="D1195" s="441">
        <v>46113</v>
      </c>
      <c r="E1195">
        <v>20213</v>
      </c>
      <c r="F1195" t="s">
        <v>5654</v>
      </c>
      <c r="G1195">
        <v>2251</v>
      </c>
      <c r="H1195">
        <v>4</v>
      </c>
      <c r="I1195" t="s">
        <v>5605</v>
      </c>
      <c r="J1195" t="s">
        <v>6085</v>
      </c>
      <c r="K1195" t="s">
        <v>463</v>
      </c>
      <c r="L1195">
        <v>0</v>
      </c>
      <c r="M1195" s="441">
        <v>45994</v>
      </c>
      <c r="N1195">
        <v>31.72</v>
      </c>
      <c r="O1195">
        <v>31.6</v>
      </c>
      <c r="P1195">
        <v>126.88</v>
      </c>
    </row>
    <row r="1196" spans="1:16" x14ac:dyDescent="0.3">
      <c r="A1196">
        <v>80075</v>
      </c>
      <c r="B1196">
        <v>122</v>
      </c>
      <c r="C1196" t="s">
        <v>552</v>
      </c>
      <c r="D1196" s="441">
        <v>46113</v>
      </c>
      <c r="E1196">
        <v>26711</v>
      </c>
      <c r="F1196" t="s">
        <v>6007</v>
      </c>
      <c r="G1196">
        <v>6866</v>
      </c>
      <c r="H1196">
        <v>3</v>
      </c>
      <c r="I1196" t="s">
        <v>5613</v>
      </c>
      <c r="J1196" t="s">
        <v>6085</v>
      </c>
      <c r="K1196" t="s">
        <v>463</v>
      </c>
      <c r="L1196">
        <v>42.09</v>
      </c>
      <c r="M1196" s="441">
        <v>46105</v>
      </c>
      <c r="N1196">
        <v>47</v>
      </c>
      <c r="O1196">
        <v>47</v>
      </c>
      <c r="P1196">
        <v>126.27</v>
      </c>
    </row>
    <row r="1197" spans="1:16" x14ac:dyDescent="0.3">
      <c r="A1197">
        <v>79937</v>
      </c>
      <c r="B1197">
        <v>122</v>
      </c>
      <c r="C1197" t="s">
        <v>552</v>
      </c>
      <c r="D1197" s="441">
        <v>46113</v>
      </c>
      <c r="E1197">
        <v>20034</v>
      </c>
      <c r="F1197" t="s">
        <v>5846</v>
      </c>
      <c r="G1197">
        <v>2333</v>
      </c>
      <c r="H1197">
        <v>2</v>
      </c>
      <c r="I1197" t="s">
        <v>5598</v>
      </c>
      <c r="J1197" t="s">
        <v>6085</v>
      </c>
      <c r="K1197" t="s">
        <v>463</v>
      </c>
      <c r="L1197">
        <v>0</v>
      </c>
      <c r="M1197" s="441">
        <v>45764</v>
      </c>
      <c r="N1197">
        <v>63.06</v>
      </c>
      <c r="O1197">
        <v>6.5</v>
      </c>
      <c r="P1197">
        <v>126.12</v>
      </c>
    </row>
    <row r="1198" spans="1:16" x14ac:dyDescent="0.3">
      <c r="A1198">
        <v>79946</v>
      </c>
      <c r="B1198">
        <v>122</v>
      </c>
      <c r="C1198" t="s">
        <v>552</v>
      </c>
      <c r="D1198" s="441">
        <v>46113</v>
      </c>
      <c r="E1198">
        <v>20227</v>
      </c>
      <c r="F1198" t="s">
        <v>5650</v>
      </c>
      <c r="G1198">
        <v>2248</v>
      </c>
      <c r="H1198">
        <v>10</v>
      </c>
      <c r="I1198" t="s">
        <v>5605</v>
      </c>
      <c r="J1198" t="s">
        <v>6085</v>
      </c>
      <c r="K1198" t="s">
        <v>463</v>
      </c>
      <c r="L1198">
        <v>12.44</v>
      </c>
      <c r="M1198" s="441">
        <v>46111</v>
      </c>
      <c r="N1198">
        <v>12.72</v>
      </c>
      <c r="O1198">
        <v>12.72</v>
      </c>
      <c r="P1198">
        <v>124.4</v>
      </c>
    </row>
    <row r="1199" spans="1:16" x14ac:dyDescent="0.3">
      <c r="A1199">
        <v>79881</v>
      </c>
      <c r="B1199">
        <v>122</v>
      </c>
      <c r="C1199" t="s">
        <v>552</v>
      </c>
      <c r="D1199" s="441">
        <v>46113</v>
      </c>
      <c r="E1199">
        <v>18351</v>
      </c>
      <c r="F1199" t="s">
        <v>5749</v>
      </c>
      <c r="G1199">
        <v>3284</v>
      </c>
      <c r="H1199">
        <v>1</v>
      </c>
      <c r="I1199" t="s">
        <v>5613</v>
      </c>
      <c r="J1199" t="s">
        <v>4764</v>
      </c>
      <c r="K1199" t="s">
        <v>463</v>
      </c>
      <c r="L1199">
        <v>0</v>
      </c>
      <c r="N1199">
        <v>0</v>
      </c>
      <c r="O1199">
        <v>0</v>
      </c>
      <c r="P1199">
        <v>120</v>
      </c>
    </row>
    <row r="1200" spans="1:16" x14ac:dyDescent="0.3">
      <c r="A1200">
        <v>79960</v>
      </c>
      <c r="B1200">
        <v>122</v>
      </c>
      <c r="C1200" t="s">
        <v>552</v>
      </c>
      <c r="D1200" s="441">
        <v>46113</v>
      </c>
      <c r="E1200">
        <v>20429</v>
      </c>
      <c r="F1200" t="s">
        <v>5840</v>
      </c>
      <c r="G1200">
        <v>2184</v>
      </c>
      <c r="H1200">
        <v>6</v>
      </c>
      <c r="I1200" t="s">
        <v>5613</v>
      </c>
      <c r="J1200" t="s">
        <v>6085</v>
      </c>
      <c r="K1200" t="s">
        <v>463</v>
      </c>
      <c r="L1200">
        <v>19.899999999999999</v>
      </c>
      <c r="M1200" s="441">
        <v>46111</v>
      </c>
      <c r="N1200">
        <v>20.2</v>
      </c>
      <c r="O1200">
        <v>20.2</v>
      </c>
      <c r="P1200">
        <v>119.4</v>
      </c>
    </row>
    <row r="1201" spans="1:16" x14ac:dyDescent="0.3">
      <c r="A1201">
        <v>79938</v>
      </c>
      <c r="B1201">
        <v>122</v>
      </c>
      <c r="C1201" t="s">
        <v>552</v>
      </c>
      <c r="D1201" s="441">
        <v>46113</v>
      </c>
      <c r="E1201">
        <v>20054</v>
      </c>
      <c r="F1201" t="s">
        <v>5633</v>
      </c>
      <c r="G1201">
        <v>2325</v>
      </c>
      <c r="H1201">
        <v>10</v>
      </c>
      <c r="I1201" t="s">
        <v>5613</v>
      </c>
      <c r="J1201" t="s">
        <v>6085</v>
      </c>
      <c r="K1201" t="s">
        <v>463</v>
      </c>
      <c r="L1201">
        <v>11.45</v>
      </c>
      <c r="M1201" s="441">
        <v>46111</v>
      </c>
      <c r="N1201">
        <v>11.45</v>
      </c>
      <c r="O1201">
        <v>11.45</v>
      </c>
      <c r="P1201">
        <v>114.5</v>
      </c>
    </row>
    <row r="1202" spans="1:16" x14ac:dyDescent="0.3">
      <c r="A1202">
        <v>79886</v>
      </c>
      <c r="B1202">
        <v>122</v>
      </c>
      <c r="C1202" t="s">
        <v>552</v>
      </c>
      <c r="D1202" s="441">
        <v>46113</v>
      </c>
      <c r="E1202">
        <v>18364</v>
      </c>
      <c r="F1202" t="s">
        <v>5743</v>
      </c>
      <c r="G1202">
        <v>3274</v>
      </c>
      <c r="H1202">
        <v>1</v>
      </c>
      <c r="I1202" t="s">
        <v>5613</v>
      </c>
      <c r="J1202" t="s">
        <v>4764</v>
      </c>
      <c r="K1202" t="s">
        <v>463</v>
      </c>
      <c r="L1202">
        <v>0</v>
      </c>
      <c r="N1202">
        <v>0</v>
      </c>
      <c r="O1202">
        <v>0</v>
      </c>
      <c r="P1202">
        <v>112.33</v>
      </c>
    </row>
    <row r="1203" spans="1:16" x14ac:dyDescent="0.3">
      <c r="A1203">
        <v>79962</v>
      </c>
      <c r="B1203">
        <v>122</v>
      </c>
      <c r="C1203" t="s">
        <v>552</v>
      </c>
      <c r="D1203" s="441">
        <v>46113</v>
      </c>
      <c r="E1203">
        <v>20501</v>
      </c>
      <c r="F1203" t="s">
        <v>5976</v>
      </c>
      <c r="G1203">
        <v>2154</v>
      </c>
      <c r="H1203">
        <v>5</v>
      </c>
      <c r="I1203" t="s">
        <v>5598</v>
      </c>
      <c r="J1203" t="s">
        <v>6085</v>
      </c>
      <c r="K1203" t="s">
        <v>463</v>
      </c>
      <c r="L1203">
        <v>21.9</v>
      </c>
      <c r="M1203" s="441">
        <v>46111</v>
      </c>
      <c r="N1203">
        <v>21.9</v>
      </c>
      <c r="O1203">
        <v>21.34</v>
      </c>
      <c r="P1203">
        <v>109.5</v>
      </c>
    </row>
    <row r="1204" spans="1:16" x14ac:dyDescent="0.3">
      <c r="A1204">
        <v>79812</v>
      </c>
      <c r="B1204">
        <v>122</v>
      </c>
      <c r="C1204" t="s">
        <v>552</v>
      </c>
      <c r="D1204" s="441">
        <v>46113</v>
      </c>
      <c r="E1204">
        <v>17838</v>
      </c>
      <c r="F1204" t="s">
        <v>5816</v>
      </c>
      <c r="G1204">
        <v>3712</v>
      </c>
      <c r="H1204">
        <v>12</v>
      </c>
      <c r="I1204" t="s">
        <v>5703</v>
      </c>
      <c r="J1204" t="s">
        <v>4764</v>
      </c>
      <c r="K1204" t="s">
        <v>463</v>
      </c>
      <c r="L1204">
        <v>9.1</v>
      </c>
      <c r="M1204" s="441">
        <v>46097</v>
      </c>
      <c r="N1204">
        <v>9.1</v>
      </c>
      <c r="O1204">
        <v>9.1999999999999993</v>
      </c>
      <c r="P1204">
        <v>109.2</v>
      </c>
    </row>
    <row r="1205" spans="1:16" x14ac:dyDescent="0.3">
      <c r="A1205">
        <v>79976</v>
      </c>
      <c r="B1205">
        <v>122</v>
      </c>
      <c r="C1205" t="s">
        <v>552</v>
      </c>
      <c r="D1205" s="441">
        <v>46113</v>
      </c>
      <c r="E1205">
        <v>20892</v>
      </c>
      <c r="F1205" t="s">
        <v>5653</v>
      </c>
      <c r="G1205">
        <v>2039</v>
      </c>
      <c r="H1205">
        <v>8</v>
      </c>
      <c r="I1205" t="s">
        <v>5613</v>
      </c>
      <c r="J1205" t="s">
        <v>6085</v>
      </c>
      <c r="K1205" t="s">
        <v>463</v>
      </c>
      <c r="L1205">
        <v>13.3</v>
      </c>
      <c r="M1205" s="441">
        <v>46097</v>
      </c>
      <c r="N1205">
        <v>13.3</v>
      </c>
      <c r="O1205">
        <v>13.3</v>
      </c>
      <c r="P1205">
        <v>106.4</v>
      </c>
    </row>
    <row r="1206" spans="1:16" x14ac:dyDescent="0.3">
      <c r="A1206">
        <v>79854</v>
      </c>
      <c r="B1206">
        <v>122</v>
      </c>
      <c r="C1206" t="s">
        <v>552</v>
      </c>
      <c r="D1206" s="441">
        <v>46113</v>
      </c>
      <c r="E1206">
        <v>18209</v>
      </c>
      <c r="F1206" t="s">
        <v>5783</v>
      </c>
      <c r="G1206">
        <v>3417</v>
      </c>
      <c r="H1206">
        <v>2</v>
      </c>
      <c r="I1206" t="s">
        <v>5601</v>
      </c>
      <c r="J1206" t="s">
        <v>4764</v>
      </c>
      <c r="K1206" t="s">
        <v>463</v>
      </c>
      <c r="L1206">
        <v>0</v>
      </c>
      <c r="N1206">
        <v>0</v>
      </c>
      <c r="O1206">
        <v>0</v>
      </c>
      <c r="P1206">
        <v>103.8</v>
      </c>
    </row>
    <row r="1207" spans="1:16" x14ac:dyDescent="0.3">
      <c r="A1207">
        <v>79867</v>
      </c>
      <c r="B1207">
        <v>122</v>
      </c>
      <c r="C1207" t="s">
        <v>552</v>
      </c>
      <c r="D1207" s="441">
        <v>46113</v>
      </c>
      <c r="E1207">
        <v>18264</v>
      </c>
      <c r="F1207" t="s">
        <v>5768</v>
      </c>
      <c r="G1207">
        <v>3366</v>
      </c>
      <c r="H1207">
        <v>0.22</v>
      </c>
      <c r="I1207" t="s">
        <v>5613</v>
      </c>
      <c r="J1207" t="s">
        <v>4764</v>
      </c>
      <c r="K1207" t="s">
        <v>463</v>
      </c>
      <c r="L1207">
        <v>0</v>
      </c>
      <c r="N1207">
        <v>0</v>
      </c>
      <c r="O1207">
        <v>0</v>
      </c>
      <c r="P1207">
        <v>103.54</v>
      </c>
    </row>
    <row r="1208" spans="1:16" x14ac:dyDescent="0.3">
      <c r="A1208">
        <v>79961</v>
      </c>
      <c r="B1208">
        <v>122</v>
      </c>
      <c r="C1208" t="s">
        <v>552</v>
      </c>
      <c r="D1208" s="441">
        <v>46113</v>
      </c>
      <c r="E1208">
        <v>20488</v>
      </c>
      <c r="F1208" t="s">
        <v>5851</v>
      </c>
      <c r="G1208">
        <v>2157</v>
      </c>
      <c r="H1208">
        <v>3.5</v>
      </c>
      <c r="I1208" t="s">
        <v>5598</v>
      </c>
      <c r="J1208" t="s">
        <v>6085</v>
      </c>
      <c r="K1208" t="s">
        <v>463</v>
      </c>
      <c r="L1208">
        <v>28.95</v>
      </c>
      <c r="M1208" s="441">
        <v>46105</v>
      </c>
      <c r="N1208">
        <v>28.95</v>
      </c>
      <c r="O1208">
        <v>28.95</v>
      </c>
      <c r="P1208">
        <v>101.32</v>
      </c>
    </row>
    <row r="1209" spans="1:16" x14ac:dyDescent="0.3">
      <c r="A1209">
        <v>80055</v>
      </c>
      <c r="B1209">
        <v>122</v>
      </c>
      <c r="C1209" t="s">
        <v>552</v>
      </c>
      <c r="D1209" s="441">
        <v>46113</v>
      </c>
      <c r="E1209">
        <v>25746</v>
      </c>
      <c r="F1209" t="s">
        <v>5720</v>
      </c>
      <c r="G1209">
        <v>6298</v>
      </c>
      <c r="H1209">
        <v>20.96</v>
      </c>
      <c r="I1209" t="s">
        <v>5601</v>
      </c>
      <c r="J1209" t="s">
        <v>4764</v>
      </c>
      <c r="K1209" t="s">
        <v>463</v>
      </c>
      <c r="L1209">
        <v>0</v>
      </c>
      <c r="M1209" s="441">
        <v>45624</v>
      </c>
      <c r="N1209">
        <v>4.82</v>
      </c>
      <c r="O1209">
        <v>4.82</v>
      </c>
      <c r="P1209">
        <v>101.08</v>
      </c>
    </row>
    <row r="1210" spans="1:16" x14ac:dyDescent="0.3">
      <c r="A1210">
        <v>79952</v>
      </c>
      <c r="B1210">
        <v>122</v>
      </c>
      <c r="C1210" t="s">
        <v>552</v>
      </c>
      <c r="D1210" s="441">
        <v>46113</v>
      </c>
      <c r="E1210">
        <v>20327</v>
      </c>
      <c r="F1210" t="s">
        <v>5888</v>
      </c>
      <c r="G1210">
        <v>2211</v>
      </c>
      <c r="H1210">
        <v>14</v>
      </c>
      <c r="I1210" t="s">
        <v>5605</v>
      </c>
      <c r="J1210" t="s">
        <v>6085</v>
      </c>
      <c r="K1210" t="s">
        <v>463</v>
      </c>
      <c r="L1210">
        <v>7.2</v>
      </c>
      <c r="M1210" s="441">
        <v>46084</v>
      </c>
      <c r="N1210">
        <v>7.2</v>
      </c>
      <c r="O1210">
        <v>7.2</v>
      </c>
      <c r="P1210">
        <v>100.8</v>
      </c>
    </row>
    <row r="1211" spans="1:16" x14ac:dyDescent="0.3">
      <c r="A1211">
        <v>79865</v>
      </c>
      <c r="B1211">
        <v>122</v>
      </c>
      <c r="C1211" t="s">
        <v>552</v>
      </c>
      <c r="D1211" s="441">
        <v>46113</v>
      </c>
      <c r="E1211">
        <v>18249</v>
      </c>
      <c r="F1211" t="s">
        <v>5907</v>
      </c>
      <c r="G1211">
        <v>3381</v>
      </c>
      <c r="H1211">
        <v>2</v>
      </c>
      <c r="I1211" t="s">
        <v>5613</v>
      </c>
      <c r="J1211" t="s">
        <v>4764</v>
      </c>
      <c r="K1211" t="s">
        <v>463</v>
      </c>
      <c r="L1211">
        <v>0</v>
      </c>
      <c r="N1211">
        <v>0</v>
      </c>
      <c r="O1211">
        <v>0</v>
      </c>
      <c r="P1211">
        <v>100</v>
      </c>
    </row>
    <row r="1212" spans="1:16" x14ac:dyDescent="0.3">
      <c r="A1212">
        <v>80086</v>
      </c>
      <c r="B1212">
        <v>122</v>
      </c>
      <c r="C1212" t="s">
        <v>552</v>
      </c>
      <c r="D1212" s="441">
        <v>46113</v>
      </c>
      <c r="E1212">
        <v>28295</v>
      </c>
      <c r="F1212" t="s">
        <v>5968</v>
      </c>
      <c r="G1212">
        <v>8258</v>
      </c>
      <c r="H1212">
        <v>2</v>
      </c>
      <c r="I1212" t="s">
        <v>5613</v>
      </c>
      <c r="J1212" t="s">
        <v>6085</v>
      </c>
      <c r="K1212" t="s">
        <v>463</v>
      </c>
      <c r="L1212">
        <v>0</v>
      </c>
      <c r="N1212">
        <v>0</v>
      </c>
      <c r="O1212">
        <v>64.239999999999995</v>
      </c>
      <c r="P1212">
        <v>99.96</v>
      </c>
    </row>
    <row r="1213" spans="1:16" x14ac:dyDescent="0.3">
      <c r="A1213">
        <v>80057</v>
      </c>
      <c r="B1213">
        <v>122</v>
      </c>
      <c r="C1213" t="s">
        <v>552</v>
      </c>
      <c r="D1213" s="441">
        <v>46113</v>
      </c>
      <c r="E1213">
        <v>25868</v>
      </c>
      <c r="F1213" t="s">
        <v>5890</v>
      </c>
      <c r="G1213">
        <v>6405</v>
      </c>
      <c r="H1213">
        <v>1</v>
      </c>
      <c r="I1213" t="s">
        <v>5598</v>
      </c>
      <c r="J1213" t="s">
        <v>6085</v>
      </c>
      <c r="K1213" t="s">
        <v>463</v>
      </c>
      <c r="L1213">
        <v>98.4</v>
      </c>
      <c r="M1213" s="441">
        <v>46106</v>
      </c>
      <c r="N1213">
        <v>98.4</v>
      </c>
      <c r="O1213">
        <v>98.4</v>
      </c>
      <c r="P1213">
        <v>98.4</v>
      </c>
    </row>
    <row r="1214" spans="1:16" x14ac:dyDescent="0.3">
      <c r="A1214">
        <v>79963</v>
      </c>
      <c r="B1214">
        <v>122</v>
      </c>
      <c r="C1214" t="s">
        <v>552</v>
      </c>
      <c r="D1214" s="441">
        <v>46113</v>
      </c>
      <c r="E1214">
        <v>20614</v>
      </c>
      <c r="F1214" t="s">
        <v>5686</v>
      </c>
      <c r="G1214">
        <v>2119</v>
      </c>
      <c r="H1214">
        <v>3</v>
      </c>
      <c r="I1214" t="s">
        <v>5613</v>
      </c>
      <c r="J1214" t="s">
        <v>6085</v>
      </c>
      <c r="K1214" t="s">
        <v>463</v>
      </c>
      <c r="L1214">
        <v>32.42</v>
      </c>
      <c r="M1214" s="441">
        <v>46106</v>
      </c>
      <c r="N1214">
        <v>32.43</v>
      </c>
      <c r="O1214">
        <v>32.43</v>
      </c>
      <c r="P1214">
        <v>97.26</v>
      </c>
    </row>
    <row r="1215" spans="1:16" x14ac:dyDescent="0.3">
      <c r="A1215">
        <v>79935</v>
      </c>
      <c r="B1215">
        <v>122</v>
      </c>
      <c r="C1215" t="s">
        <v>552</v>
      </c>
      <c r="D1215" s="441">
        <v>46113</v>
      </c>
      <c r="E1215">
        <v>20022</v>
      </c>
      <c r="F1215" t="s">
        <v>5651</v>
      </c>
      <c r="G1215">
        <v>2340</v>
      </c>
      <c r="H1215">
        <v>9</v>
      </c>
      <c r="I1215" t="s">
        <v>5613</v>
      </c>
      <c r="J1215" t="s">
        <v>6085</v>
      </c>
      <c r="K1215" t="s">
        <v>463</v>
      </c>
      <c r="L1215">
        <v>10.44</v>
      </c>
      <c r="M1215" s="441">
        <v>46106</v>
      </c>
      <c r="N1215">
        <v>10.5</v>
      </c>
      <c r="O1215">
        <v>10.5</v>
      </c>
      <c r="P1215">
        <v>93.96</v>
      </c>
    </row>
    <row r="1216" spans="1:16" x14ac:dyDescent="0.3">
      <c r="A1216">
        <v>79819</v>
      </c>
      <c r="B1216">
        <v>122</v>
      </c>
      <c r="C1216" t="s">
        <v>552</v>
      </c>
      <c r="D1216" s="441">
        <v>46113</v>
      </c>
      <c r="E1216">
        <v>17925</v>
      </c>
      <c r="F1216" t="s">
        <v>5994</v>
      </c>
      <c r="G1216">
        <v>3643</v>
      </c>
      <c r="H1216">
        <v>2.83</v>
      </c>
      <c r="I1216" t="s">
        <v>5605</v>
      </c>
      <c r="J1216" t="s">
        <v>4764</v>
      </c>
      <c r="K1216" t="s">
        <v>463</v>
      </c>
      <c r="L1216">
        <v>33.18</v>
      </c>
      <c r="M1216" s="441">
        <v>46102</v>
      </c>
      <c r="N1216">
        <v>33.18</v>
      </c>
      <c r="O1216">
        <v>29.79</v>
      </c>
      <c r="P1216">
        <v>93.9</v>
      </c>
    </row>
    <row r="1217" spans="1:16" x14ac:dyDescent="0.3">
      <c r="A1217">
        <v>79922</v>
      </c>
      <c r="B1217">
        <v>122</v>
      </c>
      <c r="C1217" t="s">
        <v>552</v>
      </c>
      <c r="D1217" s="441">
        <v>46113</v>
      </c>
      <c r="E1217">
        <v>19434</v>
      </c>
      <c r="F1217" t="s">
        <v>5906</v>
      </c>
      <c r="G1217">
        <v>2757</v>
      </c>
      <c r="H1217">
        <v>4</v>
      </c>
      <c r="I1217" t="s">
        <v>5605</v>
      </c>
      <c r="J1217" t="s">
        <v>6085</v>
      </c>
      <c r="K1217" t="s">
        <v>463</v>
      </c>
      <c r="L1217">
        <v>22.3</v>
      </c>
      <c r="M1217" s="441">
        <v>46105</v>
      </c>
      <c r="N1217">
        <v>22.3</v>
      </c>
      <c r="O1217">
        <v>23.4</v>
      </c>
      <c r="P1217">
        <v>89.2</v>
      </c>
    </row>
    <row r="1218" spans="1:16" x14ac:dyDescent="0.3">
      <c r="A1218">
        <v>79958</v>
      </c>
      <c r="B1218">
        <v>122</v>
      </c>
      <c r="C1218" t="s">
        <v>552</v>
      </c>
      <c r="D1218" s="441">
        <v>46113</v>
      </c>
      <c r="E1218">
        <v>20410</v>
      </c>
      <c r="F1218" t="s">
        <v>5644</v>
      </c>
      <c r="G1218">
        <v>2190</v>
      </c>
      <c r="H1218">
        <v>7</v>
      </c>
      <c r="I1218" t="s">
        <v>5613</v>
      </c>
      <c r="J1218" t="s">
        <v>6085</v>
      </c>
      <c r="K1218" t="s">
        <v>463</v>
      </c>
      <c r="L1218">
        <v>12.65</v>
      </c>
      <c r="M1218" s="441">
        <v>46097</v>
      </c>
      <c r="N1218">
        <v>12.65</v>
      </c>
      <c r="O1218">
        <v>12.65</v>
      </c>
      <c r="P1218">
        <v>88.55</v>
      </c>
    </row>
    <row r="1219" spans="1:16" x14ac:dyDescent="0.3">
      <c r="A1219">
        <v>79948</v>
      </c>
      <c r="B1219">
        <v>122</v>
      </c>
      <c r="C1219" t="s">
        <v>552</v>
      </c>
      <c r="D1219" s="441">
        <v>46113</v>
      </c>
      <c r="E1219">
        <v>20257</v>
      </c>
      <c r="F1219" t="s">
        <v>5887</v>
      </c>
      <c r="G1219">
        <v>2239</v>
      </c>
      <c r="H1219">
        <v>3</v>
      </c>
      <c r="I1219" t="s">
        <v>5605</v>
      </c>
      <c r="J1219" t="s">
        <v>6085</v>
      </c>
      <c r="K1219" t="s">
        <v>463</v>
      </c>
      <c r="L1219">
        <v>29.06</v>
      </c>
      <c r="M1219" s="441">
        <v>46111</v>
      </c>
      <c r="N1219">
        <v>29.9</v>
      </c>
      <c r="O1219">
        <v>29.9</v>
      </c>
      <c r="P1219">
        <v>87.18</v>
      </c>
    </row>
    <row r="1220" spans="1:16" x14ac:dyDescent="0.3">
      <c r="A1220">
        <v>80085</v>
      </c>
      <c r="B1220">
        <v>122</v>
      </c>
      <c r="C1220" t="s">
        <v>552</v>
      </c>
      <c r="D1220" s="441">
        <v>46113</v>
      </c>
      <c r="E1220">
        <v>28071</v>
      </c>
      <c r="F1220" t="s">
        <v>6010</v>
      </c>
      <c r="G1220">
        <v>8035</v>
      </c>
      <c r="H1220">
        <v>0.54</v>
      </c>
      <c r="I1220" t="s">
        <v>5613</v>
      </c>
      <c r="J1220" t="s">
        <v>4764</v>
      </c>
      <c r="K1220" t="s">
        <v>463</v>
      </c>
      <c r="L1220">
        <v>0</v>
      </c>
      <c r="M1220" s="441">
        <v>46062</v>
      </c>
      <c r="N1220">
        <v>156</v>
      </c>
      <c r="O1220">
        <v>156</v>
      </c>
      <c r="P1220">
        <v>84.24</v>
      </c>
    </row>
    <row r="1221" spans="1:16" x14ac:dyDescent="0.3">
      <c r="A1221">
        <v>79930</v>
      </c>
      <c r="B1221">
        <v>122</v>
      </c>
      <c r="C1221" t="s">
        <v>552</v>
      </c>
      <c r="D1221" s="441">
        <v>46113</v>
      </c>
      <c r="E1221">
        <v>19965</v>
      </c>
      <c r="F1221" t="s">
        <v>5671</v>
      </c>
      <c r="G1221">
        <v>2356</v>
      </c>
      <c r="H1221">
        <v>6</v>
      </c>
      <c r="I1221" t="s">
        <v>5613</v>
      </c>
      <c r="J1221" t="s">
        <v>6085</v>
      </c>
      <c r="K1221" t="s">
        <v>463</v>
      </c>
      <c r="L1221">
        <v>0</v>
      </c>
      <c r="M1221" s="441">
        <v>46064</v>
      </c>
      <c r="N1221">
        <v>13.45</v>
      </c>
      <c r="O1221">
        <v>13.45</v>
      </c>
      <c r="P1221">
        <v>80.7</v>
      </c>
    </row>
    <row r="1222" spans="1:16" x14ac:dyDescent="0.3">
      <c r="A1222">
        <v>79982</v>
      </c>
      <c r="B1222">
        <v>122</v>
      </c>
      <c r="C1222" t="s">
        <v>552</v>
      </c>
      <c r="D1222" s="441">
        <v>46113</v>
      </c>
      <c r="E1222">
        <v>21004</v>
      </c>
      <c r="F1222" t="s">
        <v>5675</v>
      </c>
      <c r="G1222">
        <v>2007</v>
      </c>
      <c r="H1222">
        <v>1</v>
      </c>
      <c r="I1222" t="s">
        <v>5613</v>
      </c>
      <c r="J1222" t="s">
        <v>6085</v>
      </c>
      <c r="K1222" t="s">
        <v>463</v>
      </c>
      <c r="L1222">
        <v>0</v>
      </c>
      <c r="N1222">
        <v>0</v>
      </c>
      <c r="O1222">
        <v>95.67</v>
      </c>
      <c r="P1222">
        <v>79.69</v>
      </c>
    </row>
    <row r="1223" spans="1:16" x14ac:dyDescent="0.3">
      <c r="A1223">
        <v>79926</v>
      </c>
      <c r="B1223">
        <v>122</v>
      </c>
      <c r="C1223" t="s">
        <v>552</v>
      </c>
      <c r="D1223" s="441">
        <v>46113</v>
      </c>
      <c r="E1223">
        <v>19907</v>
      </c>
      <c r="F1223" t="s">
        <v>5683</v>
      </c>
      <c r="G1223">
        <v>2381</v>
      </c>
      <c r="H1223">
        <v>26</v>
      </c>
      <c r="I1223" t="s">
        <v>5613</v>
      </c>
      <c r="J1223" t="s">
        <v>6085</v>
      </c>
      <c r="K1223" t="s">
        <v>463</v>
      </c>
      <c r="L1223">
        <v>0</v>
      </c>
      <c r="M1223" s="441">
        <v>45686</v>
      </c>
      <c r="N1223">
        <v>3.01</v>
      </c>
      <c r="O1223">
        <v>3.23</v>
      </c>
      <c r="P1223">
        <v>78.260000000000005</v>
      </c>
    </row>
    <row r="1224" spans="1:16" x14ac:dyDescent="0.3">
      <c r="A1224">
        <v>79928</v>
      </c>
      <c r="B1224">
        <v>122</v>
      </c>
      <c r="C1224" t="s">
        <v>552</v>
      </c>
      <c r="D1224" s="441">
        <v>46113</v>
      </c>
      <c r="E1224">
        <v>19923</v>
      </c>
      <c r="F1224" t="s">
        <v>5678</v>
      </c>
      <c r="G1224">
        <v>2375</v>
      </c>
      <c r="H1224">
        <v>2</v>
      </c>
      <c r="I1224" t="s">
        <v>5605</v>
      </c>
      <c r="J1224" t="s">
        <v>6085</v>
      </c>
      <c r="K1224" t="s">
        <v>463</v>
      </c>
      <c r="L1224">
        <v>0</v>
      </c>
      <c r="M1224" s="441">
        <v>45764</v>
      </c>
      <c r="N1224">
        <v>36.44</v>
      </c>
      <c r="O1224">
        <v>36.9</v>
      </c>
      <c r="P1224">
        <v>72.88</v>
      </c>
    </row>
    <row r="1225" spans="1:16" x14ac:dyDescent="0.3">
      <c r="A1225">
        <v>79885</v>
      </c>
      <c r="B1225">
        <v>122</v>
      </c>
      <c r="C1225" t="s">
        <v>552</v>
      </c>
      <c r="D1225" s="441">
        <v>46113</v>
      </c>
      <c r="E1225">
        <v>18360</v>
      </c>
      <c r="F1225" t="s">
        <v>5745</v>
      </c>
      <c r="G1225">
        <v>3277</v>
      </c>
      <c r="H1225">
        <v>0.57999999999999996</v>
      </c>
      <c r="I1225" t="s">
        <v>5613</v>
      </c>
      <c r="J1225" t="s">
        <v>4764</v>
      </c>
      <c r="K1225" t="s">
        <v>463</v>
      </c>
      <c r="L1225">
        <v>0</v>
      </c>
      <c r="N1225">
        <v>0</v>
      </c>
      <c r="O1225">
        <v>0</v>
      </c>
      <c r="P1225">
        <v>69.599999999999994</v>
      </c>
    </row>
    <row r="1226" spans="1:16" x14ac:dyDescent="0.3">
      <c r="A1226">
        <v>79844</v>
      </c>
      <c r="B1226">
        <v>122</v>
      </c>
      <c r="C1226" t="s">
        <v>552</v>
      </c>
      <c r="D1226" s="441">
        <v>46113</v>
      </c>
      <c r="E1226">
        <v>18176</v>
      </c>
      <c r="F1226" t="s">
        <v>5791</v>
      </c>
      <c r="G1226">
        <v>3446</v>
      </c>
      <c r="H1226">
        <v>1</v>
      </c>
      <c r="I1226" t="s">
        <v>5601</v>
      </c>
      <c r="J1226" t="s">
        <v>4764</v>
      </c>
      <c r="K1226" t="s">
        <v>463</v>
      </c>
      <c r="L1226">
        <v>0</v>
      </c>
      <c r="N1226">
        <v>0</v>
      </c>
      <c r="O1226">
        <v>0</v>
      </c>
      <c r="P1226">
        <v>69</v>
      </c>
    </row>
    <row r="1227" spans="1:16" x14ac:dyDescent="0.3">
      <c r="A1227">
        <v>79834</v>
      </c>
      <c r="B1227">
        <v>122</v>
      </c>
      <c r="C1227" t="s">
        <v>552</v>
      </c>
      <c r="D1227" s="441">
        <v>46113</v>
      </c>
      <c r="E1227">
        <v>18121</v>
      </c>
      <c r="F1227" t="s">
        <v>5801</v>
      </c>
      <c r="G1227">
        <v>3493</v>
      </c>
      <c r="H1227">
        <v>0.46</v>
      </c>
      <c r="I1227" t="s">
        <v>5601</v>
      </c>
      <c r="J1227" t="s">
        <v>4764</v>
      </c>
      <c r="K1227" t="s">
        <v>463</v>
      </c>
      <c r="L1227">
        <v>0</v>
      </c>
      <c r="M1227" s="441">
        <v>45811</v>
      </c>
      <c r="N1227">
        <v>149.51</v>
      </c>
      <c r="O1227">
        <v>143.91</v>
      </c>
      <c r="P1227">
        <v>68.77</v>
      </c>
    </row>
    <row r="1228" spans="1:16" x14ac:dyDescent="0.3">
      <c r="A1228">
        <v>79941</v>
      </c>
      <c r="B1228">
        <v>122</v>
      </c>
      <c r="C1228" t="s">
        <v>552</v>
      </c>
      <c r="D1228" s="441">
        <v>46113</v>
      </c>
      <c r="E1228">
        <v>20136</v>
      </c>
      <c r="F1228" t="s">
        <v>5658</v>
      </c>
      <c r="G1228">
        <v>2284</v>
      </c>
      <c r="H1228">
        <v>16</v>
      </c>
      <c r="I1228" t="s">
        <v>5605</v>
      </c>
      <c r="J1228" t="s">
        <v>6085</v>
      </c>
      <c r="K1228" t="s">
        <v>463</v>
      </c>
      <c r="L1228">
        <v>4.2</v>
      </c>
      <c r="M1228" s="441">
        <v>46111</v>
      </c>
      <c r="N1228">
        <v>4.2</v>
      </c>
      <c r="O1228">
        <v>4.2</v>
      </c>
      <c r="P1228">
        <v>67.2</v>
      </c>
    </row>
    <row r="1229" spans="1:16" x14ac:dyDescent="0.3">
      <c r="A1229">
        <v>79953</v>
      </c>
      <c r="B1229">
        <v>122</v>
      </c>
      <c r="C1229" t="s">
        <v>552</v>
      </c>
      <c r="D1229" s="441">
        <v>46113</v>
      </c>
      <c r="E1229">
        <v>20332</v>
      </c>
      <c r="F1229" t="s">
        <v>5681</v>
      </c>
      <c r="G1229">
        <v>2208</v>
      </c>
      <c r="H1229">
        <v>5</v>
      </c>
      <c r="I1229" t="s">
        <v>5605</v>
      </c>
      <c r="J1229" t="s">
        <v>6085</v>
      </c>
      <c r="K1229" t="s">
        <v>463</v>
      </c>
      <c r="L1229">
        <v>13.4</v>
      </c>
      <c r="M1229" s="441">
        <v>46092</v>
      </c>
      <c r="N1229">
        <v>13.4</v>
      </c>
      <c r="O1229">
        <v>13.65</v>
      </c>
      <c r="P1229">
        <v>67</v>
      </c>
    </row>
    <row r="1230" spans="1:16" x14ac:dyDescent="0.3">
      <c r="A1230">
        <v>80006</v>
      </c>
      <c r="B1230">
        <v>122</v>
      </c>
      <c r="C1230" t="s">
        <v>552</v>
      </c>
      <c r="D1230" s="441">
        <v>46113</v>
      </c>
      <c r="E1230">
        <v>23992</v>
      </c>
      <c r="F1230" t="s">
        <v>5603</v>
      </c>
      <c r="G1230">
        <v>2216</v>
      </c>
      <c r="H1230">
        <v>1</v>
      </c>
      <c r="I1230" t="s">
        <v>5598</v>
      </c>
      <c r="J1230" t="s">
        <v>6085</v>
      </c>
      <c r="K1230" t="s">
        <v>463</v>
      </c>
      <c r="L1230">
        <v>0</v>
      </c>
      <c r="M1230" s="441">
        <v>46056</v>
      </c>
      <c r="N1230">
        <v>65</v>
      </c>
      <c r="O1230">
        <v>59.78</v>
      </c>
      <c r="P1230">
        <v>65</v>
      </c>
    </row>
    <row r="1231" spans="1:16" x14ac:dyDescent="0.3">
      <c r="A1231">
        <v>79990</v>
      </c>
      <c r="B1231">
        <v>122</v>
      </c>
      <c r="C1231" t="s">
        <v>552</v>
      </c>
      <c r="D1231" s="441">
        <v>46113</v>
      </c>
      <c r="E1231">
        <v>21079</v>
      </c>
      <c r="F1231" t="s">
        <v>5838</v>
      </c>
      <c r="G1231">
        <v>1991</v>
      </c>
      <c r="H1231">
        <v>2</v>
      </c>
      <c r="I1231" t="s">
        <v>5613</v>
      </c>
      <c r="J1231" t="s">
        <v>6085</v>
      </c>
      <c r="K1231" t="s">
        <v>463</v>
      </c>
      <c r="L1231">
        <v>0</v>
      </c>
      <c r="M1231" s="441">
        <v>45818</v>
      </c>
      <c r="N1231">
        <v>32.06</v>
      </c>
      <c r="O1231">
        <v>49.36</v>
      </c>
      <c r="P1231">
        <v>64.12</v>
      </c>
    </row>
    <row r="1232" spans="1:16" x14ac:dyDescent="0.3">
      <c r="A1232">
        <v>80035</v>
      </c>
      <c r="B1232">
        <v>122</v>
      </c>
      <c r="C1232" t="s">
        <v>552</v>
      </c>
      <c r="D1232" s="441">
        <v>46113</v>
      </c>
      <c r="E1232">
        <v>25075</v>
      </c>
      <c r="F1232" t="s">
        <v>5661</v>
      </c>
      <c r="G1232">
        <v>5883</v>
      </c>
      <c r="H1232">
        <v>7</v>
      </c>
      <c r="I1232" t="s">
        <v>5605</v>
      </c>
      <c r="J1232" t="s">
        <v>6085</v>
      </c>
      <c r="K1232" t="s">
        <v>463</v>
      </c>
      <c r="L1232">
        <v>0</v>
      </c>
      <c r="M1232" s="441">
        <v>46077</v>
      </c>
      <c r="N1232">
        <v>8.9499999999999993</v>
      </c>
      <c r="O1232">
        <v>16.8</v>
      </c>
      <c r="P1232">
        <v>62.65</v>
      </c>
    </row>
    <row r="1233" spans="1:16" x14ac:dyDescent="0.3">
      <c r="A1233">
        <v>79981</v>
      </c>
      <c r="B1233">
        <v>122</v>
      </c>
      <c r="C1233" t="s">
        <v>552</v>
      </c>
      <c r="D1233" s="441">
        <v>46113</v>
      </c>
      <c r="E1233">
        <v>20961</v>
      </c>
      <c r="F1233" t="s">
        <v>5687</v>
      </c>
      <c r="G1233">
        <v>2015</v>
      </c>
      <c r="H1233">
        <v>7</v>
      </c>
      <c r="I1233" t="s">
        <v>5613</v>
      </c>
      <c r="J1233" t="s">
        <v>6085</v>
      </c>
      <c r="K1233" t="s">
        <v>463</v>
      </c>
      <c r="L1233">
        <v>8.9</v>
      </c>
      <c r="M1233" s="441">
        <v>46085</v>
      </c>
      <c r="N1233">
        <v>8.9</v>
      </c>
      <c r="O1233">
        <v>8.9</v>
      </c>
      <c r="P1233">
        <v>62.3</v>
      </c>
    </row>
    <row r="1234" spans="1:16" x14ac:dyDescent="0.3">
      <c r="A1234">
        <v>80084</v>
      </c>
      <c r="B1234">
        <v>122</v>
      </c>
      <c r="C1234" t="s">
        <v>552</v>
      </c>
      <c r="D1234" s="441">
        <v>46113</v>
      </c>
      <c r="E1234">
        <v>27716</v>
      </c>
      <c r="F1234" t="s">
        <v>6009</v>
      </c>
      <c r="G1234">
        <v>7683</v>
      </c>
      <c r="H1234">
        <v>1</v>
      </c>
      <c r="I1234" t="s">
        <v>5613</v>
      </c>
      <c r="J1234" t="s">
        <v>4764</v>
      </c>
      <c r="K1234" t="s">
        <v>463</v>
      </c>
      <c r="L1234">
        <v>60.45</v>
      </c>
      <c r="M1234" s="441">
        <v>46090</v>
      </c>
      <c r="N1234">
        <v>60.45</v>
      </c>
      <c r="O1234">
        <v>64.38</v>
      </c>
      <c r="P1234">
        <v>60.45</v>
      </c>
    </row>
    <row r="1235" spans="1:16" x14ac:dyDescent="0.3">
      <c r="A1235">
        <v>80077</v>
      </c>
      <c r="B1235">
        <v>122</v>
      </c>
      <c r="C1235" t="s">
        <v>552</v>
      </c>
      <c r="D1235" s="441">
        <v>46113</v>
      </c>
      <c r="E1235">
        <v>26717</v>
      </c>
      <c r="F1235" t="s">
        <v>5760</v>
      </c>
      <c r="G1235">
        <v>6869</v>
      </c>
      <c r="H1235">
        <v>1</v>
      </c>
      <c r="I1235" t="s">
        <v>5601</v>
      </c>
      <c r="J1235" t="s">
        <v>4764</v>
      </c>
      <c r="K1235" t="s">
        <v>463</v>
      </c>
      <c r="L1235">
        <v>0</v>
      </c>
      <c r="M1235" s="441">
        <v>46064</v>
      </c>
      <c r="N1235">
        <v>60.28</v>
      </c>
      <c r="O1235">
        <v>60.28</v>
      </c>
      <c r="P1235">
        <v>60.28</v>
      </c>
    </row>
    <row r="1236" spans="1:16" x14ac:dyDescent="0.3">
      <c r="A1236">
        <v>79845</v>
      </c>
      <c r="B1236">
        <v>122</v>
      </c>
      <c r="C1236" t="s">
        <v>552</v>
      </c>
      <c r="D1236" s="441">
        <v>46113</v>
      </c>
      <c r="E1236">
        <v>18178</v>
      </c>
      <c r="F1236" t="s">
        <v>5790</v>
      </c>
      <c r="G1236">
        <v>3444</v>
      </c>
      <c r="H1236">
        <v>1</v>
      </c>
      <c r="I1236" t="s">
        <v>5601</v>
      </c>
      <c r="J1236" t="s">
        <v>4764</v>
      </c>
      <c r="K1236" t="s">
        <v>463</v>
      </c>
      <c r="L1236">
        <v>0</v>
      </c>
      <c r="N1236">
        <v>0</v>
      </c>
      <c r="O1236">
        <v>59.9</v>
      </c>
      <c r="P1236">
        <v>59.9</v>
      </c>
    </row>
    <row r="1237" spans="1:16" x14ac:dyDescent="0.3">
      <c r="A1237">
        <v>79876</v>
      </c>
      <c r="B1237">
        <v>122</v>
      </c>
      <c r="C1237" t="s">
        <v>552</v>
      </c>
      <c r="D1237" s="441">
        <v>46113</v>
      </c>
      <c r="E1237">
        <v>18308</v>
      </c>
      <c r="F1237" t="s">
        <v>5758</v>
      </c>
      <c r="G1237">
        <v>3325</v>
      </c>
      <c r="H1237">
        <v>1</v>
      </c>
      <c r="I1237" t="s">
        <v>5613</v>
      </c>
      <c r="J1237" t="s">
        <v>4764</v>
      </c>
      <c r="K1237" t="s">
        <v>463</v>
      </c>
      <c r="L1237">
        <v>0</v>
      </c>
      <c r="N1237">
        <v>0</v>
      </c>
      <c r="O1237">
        <v>0</v>
      </c>
      <c r="P1237">
        <v>57</v>
      </c>
    </row>
    <row r="1238" spans="1:16" x14ac:dyDescent="0.3">
      <c r="A1238">
        <v>79831</v>
      </c>
      <c r="B1238">
        <v>122</v>
      </c>
      <c r="C1238" t="s">
        <v>552</v>
      </c>
      <c r="D1238" s="441">
        <v>46113</v>
      </c>
      <c r="E1238">
        <v>18115</v>
      </c>
      <c r="F1238" t="s">
        <v>5804</v>
      </c>
      <c r="G1238">
        <v>3497</v>
      </c>
      <c r="H1238">
        <v>0.23</v>
      </c>
      <c r="I1238" t="s">
        <v>5601</v>
      </c>
      <c r="J1238" t="s">
        <v>4764</v>
      </c>
      <c r="K1238" t="s">
        <v>463</v>
      </c>
      <c r="L1238">
        <v>0</v>
      </c>
      <c r="M1238" s="441">
        <v>46056</v>
      </c>
      <c r="N1238">
        <v>247.33</v>
      </c>
      <c r="O1238">
        <v>206.91</v>
      </c>
      <c r="P1238">
        <v>56.89</v>
      </c>
    </row>
    <row r="1239" spans="1:16" x14ac:dyDescent="0.3">
      <c r="A1239">
        <v>80083</v>
      </c>
      <c r="B1239">
        <v>122</v>
      </c>
      <c r="C1239" t="s">
        <v>552</v>
      </c>
      <c r="D1239" s="441">
        <v>46113</v>
      </c>
      <c r="E1239">
        <v>27715</v>
      </c>
      <c r="F1239" t="s">
        <v>6008</v>
      </c>
      <c r="G1239">
        <v>7682</v>
      </c>
      <c r="H1239">
        <v>0.94</v>
      </c>
      <c r="I1239" t="s">
        <v>5613</v>
      </c>
      <c r="J1239" t="s">
        <v>4764</v>
      </c>
      <c r="K1239" t="s">
        <v>463</v>
      </c>
      <c r="L1239">
        <v>60.45</v>
      </c>
      <c r="M1239" s="441">
        <v>46090</v>
      </c>
      <c r="N1239">
        <v>60.45</v>
      </c>
      <c r="O1239">
        <v>64.38</v>
      </c>
      <c r="P1239">
        <v>56.82</v>
      </c>
    </row>
    <row r="1240" spans="1:16" x14ac:dyDescent="0.3">
      <c r="A1240">
        <v>79891</v>
      </c>
      <c r="B1240">
        <v>122</v>
      </c>
      <c r="C1240" t="s">
        <v>552</v>
      </c>
      <c r="D1240" s="441">
        <v>46113</v>
      </c>
      <c r="E1240">
        <v>18391</v>
      </c>
      <c r="F1240" t="s">
        <v>5873</v>
      </c>
      <c r="G1240">
        <v>3249</v>
      </c>
      <c r="H1240">
        <v>1.1100000000000001</v>
      </c>
      <c r="I1240" t="s">
        <v>5613</v>
      </c>
      <c r="J1240" t="s">
        <v>4764</v>
      </c>
      <c r="K1240" t="s">
        <v>463</v>
      </c>
      <c r="L1240">
        <v>0</v>
      </c>
      <c r="N1240">
        <v>0</v>
      </c>
      <c r="O1240">
        <v>0</v>
      </c>
      <c r="P1240">
        <v>55.5</v>
      </c>
    </row>
    <row r="1241" spans="1:16" x14ac:dyDescent="0.3">
      <c r="A1241">
        <v>80076</v>
      </c>
      <c r="B1241">
        <v>122</v>
      </c>
      <c r="C1241" t="s">
        <v>552</v>
      </c>
      <c r="D1241" s="441">
        <v>46113</v>
      </c>
      <c r="E1241">
        <v>26713</v>
      </c>
      <c r="F1241" t="s">
        <v>5903</v>
      </c>
      <c r="G1241">
        <v>6867</v>
      </c>
      <c r="H1241">
        <v>1</v>
      </c>
      <c r="I1241" t="s">
        <v>5598</v>
      </c>
      <c r="J1241" t="s">
        <v>6085</v>
      </c>
      <c r="K1241" t="s">
        <v>463</v>
      </c>
      <c r="L1241">
        <v>0</v>
      </c>
      <c r="M1241" s="441">
        <v>46009</v>
      </c>
      <c r="N1241">
        <v>55</v>
      </c>
      <c r="O1241">
        <v>55</v>
      </c>
      <c r="P1241">
        <v>55</v>
      </c>
    </row>
    <row r="1242" spans="1:16" x14ac:dyDescent="0.3">
      <c r="A1242">
        <v>79895</v>
      </c>
      <c r="B1242">
        <v>122</v>
      </c>
      <c r="C1242" t="s">
        <v>552</v>
      </c>
      <c r="D1242" s="441">
        <v>46113</v>
      </c>
      <c r="E1242">
        <v>18536</v>
      </c>
      <c r="F1242" t="s">
        <v>6000</v>
      </c>
      <c r="G1242">
        <v>3141</v>
      </c>
      <c r="H1242">
        <v>1</v>
      </c>
      <c r="I1242" t="s">
        <v>5613</v>
      </c>
      <c r="J1242" t="s">
        <v>4764</v>
      </c>
      <c r="K1242" t="s">
        <v>463</v>
      </c>
      <c r="L1242">
        <v>0</v>
      </c>
      <c r="N1242">
        <v>0</v>
      </c>
      <c r="O1242">
        <v>0</v>
      </c>
      <c r="P1242">
        <v>50</v>
      </c>
    </row>
    <row r="1243" spans="1:16" x14ac:dyDescent="0.3">
      <c r="A1243">
        <v>80009</v>
      </c>
      <c r="B1243">
        <v>122</v>
      </c>
      <c r="C1243" t="s">
        <v>552</v>
      </c>
      <c r="D1243" s="441">
        <v>46113</v>
      </c>
      <c r="E1243">
        <v>24019</v>
      </c>
      <c r="F1243" t="s">
        <v>6002</v>
      </c>
      <c r="G1243">
        <v>3617</v>
      </c>
      <c r="H1243">
        <v>27.83</v>
      </c>
      <c r="I1243" t="s">
        <v>5613</v>
      </c>
      <c r="J1243" t="s">
        <v>4764</v>
      </c>
      <c r="K1243" t="s">
        <v>463</v>
      </c>
      <c r="L1243">
        <v>0</v>
      </c>
      <c r="N1243">
        <v>0</v>
      </c>
      <c r="O1243">
        <v>1.63</v>
      </c>
      <c r="P1243">
        <v>45.36</v>
      </c>
    </row>
    <row r="1244" spans="1:16" x14ac:dyDescent="0.3">
      <c r="A1244">
        <v>80020</v>
      </c>
      <c r="B1244">
        <v>122</v>
      </c>
      <c r="C1244" t="s">
        <v>552</v>
      </c>
      <c r="D1244" s="441">
        <v>46113</v>
      </c>
      <c r="E1244">
        <v>24400</v>
      </c>
      <c r="F1244" t="s">
        <v>6004</v>
      </c>
      <c r="G1244">
        <v>2368</v>
      </c>
      <c r="H1244">
        <v>3</v>
      </c>
      <c r="I1244" t="s">
        <v>5613</v>
      </c>
      <c r="J1244" t="s">
        <v>6085</v>
      </c>
      <c r="K1244" t="s">
        <v>463</v>
      </c>
      <c r="L1244">
        <v>14</v>
      </c>
      <c r="M1244" s="441">
        <v>46111</v>
      </c>
      <c r="N1244">
        <v>14</v>
      </c>
      <c r="O1244">
        <v>14</v>
      </c>
      <c r="P1244">
        <v>42</v>
      </c>
    </row>
    <row r="1245" spans="1:16" x14ac:dyDescent="0.3">
      <c r="A1245">
        <v>79936</v>
      </c>
      <c r="B1245">
        <v>122</v>
      </c>
      <c r="C1245" t="s">
        <v>552</v>
      </c>
      <c r="D1245" s="441">
        <v>46113</v>
      </c>
      <c r="E1245">
        <v>20029</v>
      </c>
      <c r="F1245" t="s">
        <v>5848</v>
      </c>
      <c r="G1245">
        <v>2337</v>
      </c>
      <c r="H1245">
        <v>3</v>
      </c>
      <c r="I1245" t="s">
        <v>5668</v>
      </c>
      <c r="J1245" t="s">
        <v>6085</v>
      </c>
      <c r="K1245" t="s">
        <v>463</v>
      </c>
      <c r="L1245">
        <v>13.6</v>
      </c>
      <c r="M1245" s="441">
        <v>46097</v>
      </c>
      <c r="N1245">
        <v>13.6</v>
      </c>
      <c r="O1245">
        <v>13.6</v>
      </c>
      <c r="P1245">
        <v>40.799999999999997</v>
      </c>
    </row>
    <row r="1246" spans="1:16" x14ac:dyDescent="0.3">
      <c r="A1246">
        <v>80010</v>
      </c>
      <c r="B1246">
        <v>122</v>
      </c>
      <c r="C1246" t="s">
        <v>552</v>
      </c>
      <c r="D1246" s="441">
        <v>46113</v>
      </c>
      <c r="E1246">
        <v>24030</v>
      </c>
      <c r="F1246" t="s">
        <v>5962</v>
      </c>
      <c r="G1246">
        <v>3593</v>
      </c>
      <c r="H1246">
        <v>10.5</v>
      </c>
      <c r="I1246" t="s">
        <v>5613</v>
      </c>
      <c r="J1246" t="s">
        <v>4764</v>
      </c>
      <c r="K1246" t="s">
        <v>463</v>
      </c>
      <c r="L1246">
        <v>3.79</v>
      </c>
      <c r="M1246" s="441">
        <v>46085</v>
      </c>
      <c r="N1246">
        <v>3.79</v>
      </c>
      <c r="O1246">
        <v>17.54</v>
      </c>
      <c r="P1246">
        <v>39.799999999999997</v>
      </c>
    </row>
    <row r="1247" spans="1:16" x14ac:dyDescent="0.3">
      <c r="A1247">
        <v>79933</v>
      </c>
      <c r="B1247">
        <v>122</v>
      </c>
      <c r="C1247" t="s">
        <v>552</v>
      </c>
      <c r="D1247" s="441">
        <v>46113</v>
      </c>
      <c r="E1247">
        <v>19984</v>
      </c>
      <c r="F1247" t="s">
        <v>5669</v>
      </c>
      <c r="G1247">
        <v>2351</v>
      </c>
      <c r="H1247">
        <v>2</v>
      </c>
      <c r="I1247" t="s">
        <v>5613</v>
      </c>
      <c r="J1247" t="s">
        <v>6085</v>
      </c>
      <c r="K1247" t="s">
        <v>463</v>
      </c>
      <c r="L1247">
        <v>19.8</v>
      </c>
      <c r="M1247" s="441">
        <v>46112</v>
      </c>
      <c r="N1247">
        <v>19.8</v>
      </c>
      <c r="O1247">
        <v>19.8</v>
      </c>
      <c r="P1247">
        <v>39.6</v>
      </c>
    </row>
    <row r="1248" spans="1:16" x14ac:dyDescent="0.3">
      <c r="A1248">
        <v>80014</v>
      </c>
      <c r="B1248">
        <v>122</v>
      </c>
      <c r="C1248" t="s">
        <v>552</v>
      </c>
      <c r="D1248" s="441">
        <v>46113</v>
      </c>
      <c r="E1248">
        <v>24110</v>
      </c>
      <c r="F1248" t="s">
        <v>5630</v>
      </c>
      <c r="G1248">
        <v>2322</v>
      </c>
      <c r="H1248">
        <v>2.5</v>
      </c>
      <c r="I1248" t="s">
        <v>5598</v>
      </c>
      <c r="J1248" t="s">
        <v>6085</v>
      </c>
      <c r="K1248" t="s">
        <v>463</v>
      </c>
      <c r="L1248">
        <v>0</v>
      </c>
      <c r="M1248" s="441">
        <v>45909</v>
      </c>
      <c r="N1248">
        <v>14.6</v>
      </c>
      <c r="O1248">
        <v>16.5</v>
      </c>
      <c r="P1248">
        <v>36.5</v>
      </c>
    </row>
    <row r="1249" spans="1:16" x14ac:dyDescent="0.3">
      <c r="A1249">
        <v>80019</v>
      </c>
      <c r="B1249">
        <v>122</v>
      </c>
      <c r="C1249" t="s">
        <v>552</v>
      </c>
      <c r="D1249" s="441">
        <v>46113</v>
      </c>
      <c r="E1249">
        <v>24322</v>
      </c>
      <c r="F1249" t="s">
        <v>5657</v>
      </c>
      <c r="G1249">
        <v>2342</v>
      </c>
      <c r="H1249">
        <v>1.5</v>
      </c>
      <c r="I1249" t="s">
        <v>5598</v>
      </c>
      <c r="J1249" t="s">
        <v>6085</v>
      </c>
      <c r="K1249" t="s">
        <v>463</v>
      </c>
      <c r="L1249">
        <v>0</v>
      </c>
      <c r="M1249" s="441">
        <v>46001</v>
      </c>
      <c r="N1249">
        <v>22</v>
      </c>
      <c r="O1249">
        <v>22</v>
      </c>
      <c r="P1249">
        <v>33</v>
      </c>
    </row>
    <row r="1250" spans="1:16" x14ac:dyDescent="0.3">
      <c r="A1250">
        <v>80013</v>
      </c>
      <c r="B1250">
        <v>122</v>
      </c>
      <c r="C1250" t="s">
        <v>552</v>
      </c>
      <c r="D1250" s="441">
        <v>46113</v>
      </c>
      <c r="E1250">
        <v>24089</v>
      </c>
      <c r="F1250" t="s">
        <v>5842</v>
      </c>
      <c r="G1250">
        <v>2316</v>
      </c>
      <c r="H1250">
        <v>4</v>
      </c>
      <c r="I1250" t="s">
        <v>5598</v>
      </c>
      <c r="J1250" t="s">
        <v>6085</v>
      </c>
      <c r="K1250" t="s">
        <v>463</v>
      </c>
      <c r="L1250">
        <v>0</v>
      </c>
      <c r="M1250" s="441">
        <v>45979</v>
      </c>
      <c r="N1250">
        <v>8.1999999999999993</v>
      </c>
      <c r="O1250">
        <v>9.5</v>
      </c>
      <c r="P1250">
        <v>32.799999999999997</v>
      </c>
    </row>
    <row r="1251" spans="1:16" x14ac:dyDescent="0.3">
      <c r="A1251">
        <v>80044</v>
      </c>
      <c r="B1251">
        <v>122</v>
      </c>
      <c r="C1251" t="s">
        <v>552</v>
      </c>
      <c r="D1251" s="441">
        <v>46113</v>
      </c>
      <c r="E1251">
        <v>25382</v>
      </c>
      <c r="F1251" t="s">
        <v>6005</v>
      </c>
      <c r="G1251">
        <v>6071</v>
      </c>
      <c r="H1251">
        <v>0.16</v>
      </c>
      <c r="I1251" t="s">
        <v>5601</v>
      </c>
      <c r="J1251" t="s">
        <v>4764</v>
      </c>
      <c r="K1251" t="s">
        <v>463</v>
      </c>
      <c r="L1251">
        <v>0</v>
      </c>
      <c r="N1251">
        <v>0</v>
      </c>
      <c r="O1251">
        <v>201.12</v>
      </c>
      <c r="P1251">
        <v>32.18</v>
      </c>
    </row>
    <row r="1252" spans="1:16" x14ac:dyDescent="0.3">
      <c r="A1252">
        <v>79847</v>
      </c>
      <c r="B1252">
        <v>122</v>
      </c>
      <c r="C1252" t="s">
        <v>552</v>
      </c>
      <c r="D1252" s="441">
        <v>46113</v>
      </c>
      <c r="E1252">
        <v>18180</v>
      </c>
      <c r="F1252" t="s">
        <v>5788</v>
      </c>
      <c r="G1252">
        <v>3442</v>
      </c>
      <c r="H1252">
        <v>0.28999999999999998</v>
      </c>
      <c r="I1252" t="s">
        <v>5601</v>
      </c>
      <c r="J1252" t="s">
        <v>4764</v>
      </c>
      <c r="K1252" t="s">
        <v>463</v>
      </c>
      <c r="L1252">
        <v>0</v>
      </c>
      <c r="N1252">
        <v>0</v>
      </c>
      <c r="O1252">
        <v>108</v>
      </c>
      <c r="P1252">
        <v>31.9</v>
      </c>
    </row>
    <row r="1253" spans="1:16" x14ac:dyDescent="0.3">
      <c r="A1253">
        <v>79942</v>
      </c>
      <c r="B1253">
        <v>122</v>
      </c>
      <c r="C1253" t="s">
        <v>552</v>
      </c>
      <c r="D1253" s="441">
        <v>46113</v>
      </c>
      <c r="E1253">
        <v>20174</v>
      </c>
      <c r="F1253" t="s">
        <v>5685</v>
      </c>
      <c r="G1253">
        <v>2264</v>
      </c>
      <c r="H1253">
        <v>2</v>
      </c>
      <c r="I1253" t="s">
        <v>5598</v>
      </c>
      <c r="J1253" t="s">
        <v>6085</v>
      </c>
      <c r="K1253" t="s">
        <v>463</v>
      </c>
      <c r="L1253">
        <v>0</v>
      </c>
      <c r="M1253" s="441">
        <v>45979</v>
      </c>
      <c r="N1253">
        <v>15.4</v>
      </c>
      <c r="O1253">
        <v>16.5</v>
      </c>
      <c r="P1253">
        <v>30.8</v>
      </c>
    </row>
    <row r="1254" spans="1:16" x14ac:dyDescent="0.3">
      <c r="A1254">
        <v>80002</v>
      </c>
      <c r="B1254">
        <v>122</v>
      </c>
      <c r="C1254" t="s">
        <v>552</v>
      </c>
      <c r="D1254" s="441">
        <v>46113</v>
      </c>
      <c r="E1254">
        <v>23502</v>
      </c>
      <c r="F1254" t="s">
        <v>5977</v>
      </c>
      <c r="G1254">
        <v>2367</v>
      </c>
      <c r="H1254">
        <v>2</v>
      </c>
      <c r="I1254" t="s">
        <v>5613</v>
      </c>
      <c r="J1254" t="s">
        <v>6085</v>
      </c>
      <c r="K1254" t="s">
        <v>463</v>
      </c>
      <c r="L1254">
        <v>0</v>
      </c>
      <c r="M1254" s="441">
        <v>46057</v>
      </c>
      <c r="N1254">
        <v>14.9</v>
      </c>
      <c r="O1254">
        <v>12.97</v>
      </c>
      <c r="P1254">
        <v>29.8</v>
      </c>
    </row>
    <row r="1255" spans="1:16" x14ac:dyDescent="0.3">
      <c r="A1255">
        <v>79840</v>
      </c>
      <c r="B1255">
        <v>122</v>
      </c>
      <c r="C1255" t="s">
        <v>552</v>
      </c>
      <c r="D1255" s="441">
        <v>46113</v>
      </c>
      <c r="E1255">
        <v>18145</v>
      </c>
      <c r="F1255" t="s">
        <v>5796</v>
      </c>
      <c r="G1255">
        <v>3472</v>
      </c>
      <c r="H1255">
        <v>0.08</v>
      </c>
      <c r="I1255" t="s">
        <v>5601</v>
      </c>
      <c r="J1255" t="s">
        <v>4764</v>
      </c>
      <c r="K1255" t="s">
        <v>463</v>
      </c>
      <c r="L1255">
        <v>0</v>
      </c>
      <c r="N1255">
        <v>0</v>
      </c>
      <c r="O1255">
        <v>346.9</v>
      </c>
      <c r="P1255">
        <v>29.72</v>
      </c>
    </row>
    <row r="1256" spans="1:16" x14ac:dyDescent="0.3">
      <c r="A1256">
        <v>80021</v>
      </c>
      <c r="B1256">
        <v>122</v>
      </c>
      <c r="C1256" t="s">
        <v>552</v>
      </c>
      <c r="D1256" s="441">
        <v>46113</v>
      </c>
      <c r="E1256">
        <v>24401</v>
      </c>
      <c r="F1256" t="s">
        <v>5676</v>
      </c>
      <c r="G1256">
        <v>2369</v>
      </c>
      <c r="H1256">
        <v>2</v>
      </c>
      <c r="I1256" t="s">
        <v>5613</v>
      </c>
      <c r="J1256" t="s">
        <v>6085</v>
      </c>
      <c r="K1256" t="s">
        <v>463</v>
      </c>
      <c r="L1256">
        <v>0</v>
      </c>
      <c r="M1256" s="441">
        <v>46077</v>
      </c>
      <c r="N1256">
        <v>14</v>
      </c>
      <c r="O1256">
        <v>15</v>
      </c>
      <c r="P1256">
        <v>28</v>
      </c>
    </row>
    <row r="1257" spans="1:16" x14ac:dyDescent="0.3">
      <c r="A1257">
        <v>80017</v>
      </c>
      <c r="B1257">
        <v>122</v>
      </c>
      <c r="C1257" t="s">
        <v>552</v>
      </c>
      <c r="D1257" s="441">
        <v>46113</v>
      </c>
      <c r="E1257">
        <v>24219</v>
      </c>
      <c r="F1257" t="s">
        <v>5847</v>
      </c>
      <c r="G1257">
        <v>2387</v>
      </c>
      <c r="H1257">
        <v>2</v>
      </c>
      <c r="I1257" t="s">
        <v>5598</v>
      </c>
      <c r="J1257" t="s">
        <v>6085</v>
      </c>
      <c r="K1257" t="s">
        <v>463</v>
      </c>
      <c r="L1257">
        <v>0</v>
      </c>
      <c r="M1257" s="441">
        <v>46064</v>
      </c>
      <c r="N1257">
        <v>13.4</v>
      </c>
      <c r="O1257">
        <v>13.4</v>
      </c>
      <c r="P1257">
        <v>26.8</v>
      </c>
    </row>
    <row r="1258" spans="1:16" x14ac:dyDescent="0.3">
      <c r="A1258">
        <v>79863</v>
      </c>
      <c r="B1258">
        <v>122</v>
      </c>
      <c r="C1258" t="s">
        <v>552</v>
      </c>
      <c r="D1258" s="441">
        <v>46113</v>
      </c>
      <c r="E1258">
        <v>18239</v>
      </c>
      <c r="F1258" t="s">
        <v>5999</v>
      </c>
      <c r="G1258">
        <v>3389</v>
      </c>
      <c r="H1258">
        <v>0.12</v>
      </c>
      <c r="I1258" t="s">
        <v>5601</v>
      </c>
      <c r="J1258" t="s">
        <v>4764</v>
      </c>
      <c r="K1258" t="s">
        <v>463</v>
      </c>
      <c r="L1258">
        <v>0</v>
      </c>
      <c r="N1258">
        <v>0</v>
      </c>
      <c r="O1258">
        <v>0</v>
      </c>
      <c r="P1258">
        <v>26.4</v>
      </c>
    </row>
    <row r="1259" spans="1:16" x14ac:dyDescent="0.3">
      <c r="A1259">
        <v>79943</v>
      </c>
      <c r="B1259">
        <v>122</v>
      </c>
      <c r="C1259" t="s">
        <v>552</v>
      </c>
      <c r="D1259" s="441">
        <v>46113</v>
      </c>
      <c r="E1259">
        <v>20185</v>
      </c>
      <c r="F1259" t="s">
        <v>5684</v>
      </c>
      <c r="G1259">
        <v>2259</v>
      </c>
      <c r="H1259">
        <v>1</v>
      </c>
      <c r="I1259" t="s">
        <v>5598</v>
      </c>
      <c r="J1259" t="s">
        <v>6085</v>
      </c>
      <c r="K1259" t="s">
        <v>463</v>
      </c>
      <c r="L1259">
        <v>0</v>
      </c>
      <c r="M1259" s="441">
        <v>45965</v>
      </c>
      <c r="N1259">
        <v>25.9</v>
      </c>
      <c r="O1259">
        <v>32.9</v>
      </c>
      <c r="P1259">
        <v>25.9</v>
      </c>
    </row>
    <row r="1260" spans="1:16" x14ac:dyDescent="0.3">
      <c r="A1260">
        <v>79904</v>
      </c>
      <c r="B1260">
        <v>122</v>
      </c>
      <c r="C1260" t="s">
        <v>552</v>
      </c>
      <c r="D1260" s="441">
        <v>46113</v>
      </c>
      <c r="E1260">
        <v>18552</v>
      </c>
      <c r="F1260" t="s">
        <v>5723</v>
      </c>
      <c r="G1260">
        <v>3128</v>
      </c>
      <c r="H1260">
        <v>0.66</v>
      </c>
      <c r="I1260" t="s">
        <v>5601</v>
      </c>
      <c r="J1260" t="s">
        <v>4764</v>
      </c>
      <c r="K1260" t="s">
        <v>463</v>
      </c>
      <c r="L1260">
        <v>0</v>
      </c>
      <c r="M1260" s="441">
        <v>45825</v>
      </c>
      <c r="N1260">
        <v>34.909999999999997</v>
      </c>
      <c r="O1260">
        <v>33.6</v>
      </c>
      <c r="P1260">
        <v>23.04</v>
      </c>
    </row>
    <row r="1261" spans="1:16" x14ac:dyDescent="0.3">
      <c r="A1261">
        <v>79811</v>
      </c>
      <c r="B1261">
        <v>122</v>
      </c>
      <c r="C1261" t="s">
        <v>552</v>
      </c>
      <c r="D1261" s="441">
        <v>46113</v>
      </c>
      <c r="E1261">
        <v>17828</v>
      </c>
      <c r="F1261" t="s">
        <v>5993</v>
      </c>
      <c r="G1261">
        <v>3724</v>
      </c>
      <c r="H1261">
        <v>2</v>
      </c>
      <c r="I1261" t="s">
        <v>5613</v>
      </c>
      <c r="J1261" t="s">
        <v>4764</v>
      </c>
      <c r="K1261" t="s">
        <v>463</v>
      </c>
      <c r="L1261">
        <v>0</v>
      </c>
      <c r="N1261">
        <v>0</v>
      </c>
      <c r="O1261">
        <v>0</v>
      </c>
      <c r="P1261">
        <v>20</v>
      </c>
    </row>
    <row r="1262" spans="1:16" x14ac:dyDescent="0.3">
      <c r="A1262">
        <v>79851</v>
      </c>
      <c r="B1262">
        <v>122</v>
      </c>
      <c r="C1262" t="s">
        <v>552</v>
      </c>
      <c r="D1262" s="441">
        <v>46113</v>
      </c>
      <c r="E1262">
        <v>18191</v>
      </c>
      <c r="F1262" t="s">
        <v>5998</v>
      </c>
      <c r="G1262">
        <v>3433</v>
      </c>
      <c r="H1262">
        <v>0.24</v>
      </c>
      <c r="I1262" t="s">
        <v>5601</v>
      </c>
      <c r="J1262" t="s">
        <v>4764</v>
      </c>
      <c r="K1262" t="s">
        <v>463</v>
      </c>
      <c r="L1262">
        <v>0</v>
      </c>
      <c r="N1262">
        <v>0</v>
      </c>
      <c r="O1262">
        <v>0</v>
      </c>
      <c r="P1262">
        <v>19.2</v>
      </c>
    </row>
    <row r="1263" spans="1:16" x14ac:dyDescent="0.3">
      <c r="A1263">
        <v>79927</v>
      </c>
      <c r="B1263">
        <v>122</v>
      </c>
      <c r="C1263" t="s">
        <v>552</v>
      </c>
      <c r="D1263" s="441">
        <v>46113</v>
      </c>
      <c r="E1263">
        <v>19917</v>
      </c>
      <c r="F1263" t="s">
        <v>5682</v>
      </c>
      <c r="G1263">
        <v>2379</v>
      </c>
      <c r="H1263">
        <v>5</v>
      </c>
      <c r="I1263" t="s">
        <v>5605</v>
      </c>
      <c r="J1263" t="s">
        <v>6085</v>
      </c>
      <c r="K1263" t="s">
        <v>463</v>
      </c>
      <c r="L1263">
        <v>0</v>
      </c>
      <c r="M1263" s="441">
        <v>45636</v>
      </c>
      <c r="N1263">
        <v>3.09</v>
      </c>
      <c r="O1263">
        <v>3.35</v>
      </c>
      <c r="P1263">
        <v>15.45</v>
      </c>
    </row>
    <row r="1264" spans="1:16" x14ac:dyDescent="0.3">
      <c r="A1264">
        <v>79893</v>
      </c>
      <c r="B1264">
        <v>122</v>
      </c>
      <c r="C1264" t="s">
        <v>552</v>
      </c>
      <c r="D1264" s="441">
        <v>46113</v>
      </c>
      <c r="E1264">
        <v>18486</v>
      </c>
      <c r="F1264" t="s">
        <v>5733</v>
      </c>
      <c r="G1264">
        <v>3170</v>
      </c>
      <c r="H1264">
        <v>0.48</v>
      </c>
      <c r="I1264" t="s">
        <v>5601</v>
      </c>
      <c r="J1264" t="s">
        <v>4764</v>
      </c>
      <c r="K1264" t="s">
        <v>463</v>
      </c>
      <c r="L1264">
        <v>0</v>
      </c>
      <c r="M1264" s="441">
        <v>46063</v>
      </c>
      <c r="N1264">
        <v>27.5</v>
      </c>
      <c r="O1264">
        <v>27.5</v>
      </c>
      <c r="P1264">
        <v>13.2</v>
      </c>
    </row>
    <row r="1265" spans="1:16" x14ac:dyDescent="0.3">
      <c r="A1265">
        <v>80011</v>
      </c>
      <c r="B1265">
        <v>122</v>
      </c>
      <c r="C1265" t="s">
        <v>552</v>
      </c>
      <c r="D1265" s="441">
        <v>46113</v>
      </c>
      <c r="E1265">
        <v>24036</v>
      </c>
      <c r="F1265" t="s">
        <v>5612</v>
      </c>
      <c r="G1265">
        <v>2314</v>
      </c>
      <c r="H1265">
        <v>1</v>
      </c>
      <c r="I1265" t="s">
        <v>5613</v>
      </c>
      <c r="J1265" t="s">
        <v>6085</v>
      </c>
      <c r="K1265" t="s">
        <v>463</v>
      </c>
      <c r="L1265">
        <v>0</v>
      </c>
      <c r="M1265" s="441">
        <v>45902</v>
      </c>
      <c r="N1265">
        <v>12.9</v>
      </c>
      <c r="O1265">
        <v>19</v>
      </c>
      <c r="P1265">
        <v>12.9</v>
      </c>
    </row>
    <row r="1266" spans="1:16" x14ac:dyDescent="0.3">
      <c r="A1266">
        <v>80018</v>
      </c>
      <c r="B1266">
        <v>122</v>
      </c>
      <c r="C1266" t="s">
        <v>552</v>
      </c>
      <c r="D1266" s="441">
        <v>46113</v>
      </c>
      <c r="E1266">
        <v>24272</v>
      </c>
      <c r="F1266" t="s">
        <v>5849</v>
      </c>
      <c r="G1266">
        <v>2341</v>
      </c>
      <c r="H1266">
        <v>0.5</v>
      </c>
      <c r="I1266" t="s">
        <v>5598</v>
      </c>
      <c r="J1266" t="s">
        <v>6085</v>
      </c>
      <c r="K1266" t="s">
        <v>463</v>
      </c>
      <c r="L1266">
        <v>0</v>
      </c>
      <c r="M1266" s="441">
        <v>45937</v>
      </c>
      <c r="N1266">
        <v>19.899999999999999</v>
      </c>
      <c r="O1266">
        <v>105.6</v>
      </c>
      <c r="P1266">
        <v>9.9499999999999993</v>
      </c>
    </row>
    <row r="1267" spans="1:16" x14ac:dyDescent="0.3">
      <c r="A1267">
        <v>79951</v>
      </c>
      <c r="B1267">
        <v>122</v>
      </c>
      <c r="C1267" t="s">
        <v>552</v>
      </c>
      <c r="D1267" s="441">
        <v>46113</v>
      </c>
      <c r="E1267">
        <v>20322</v>
      </c>
      <c r="F1267" t="s">
        <v>5647</v>
      </c>
      <c r="G1267">
        <v>2212</v>
      </c>
      <c r="H1267">
        <v>1</v>
      </c>
      <c r="I1267" t="s">
        <v>5605</v>
      </c>
      <c r="J1267" t="s">
        <v>6085</v>
      </c>
      <c r="K1267" t="s">
        <v>463</v>
      </c>
      <c r="L1267">
        <v>0</v>
      </c>
      <c r="M1267" s="441">
        <v>45951</v>
      </c>
      <c r="N1267">
        <v>9.74</v>
      </c>
      <c r="O1267">
        <v>10.8</v>
      </c>
      <c r="P1267">
        <v>9.74</v>
      </c>
    </row>
    <row r="1268" spans="1:16" x14ac:dyDescent="0.3">
      <c r="A1268">
        <v>79892</v>
      </c>
      <c r="B1268">
        <v>122</v>
      </c>
      <c r="C1268" t="s">
        <v>552</v>
      </c>
      <c r="D1268" s="441">
        <v>46113</v>
      </c>
      <c r="E1268">
        <v>18444</v>
      </c>
      <c r="F1268" t="s">
        <v>5736</v>
      </c>
      <c r="G1268">
        <v>3205</v>
      </c>
      <c r="H1268">
        <v>0.19</v>
      </c>
      <c r="I1268" t="s">
        <v>5613</v>
      </c>
      <c r="J1268" t="s">
        <v>4764</v>
      </c>
      <c r="K1268" t="s">
        <v>463</v>
      </c>
      <c r="L1268">
        <v>0</v>
      </c>
      <c r="M1268" s="441">
        <v>45447</v>
      </c>
      <c r="N1268">
        <v>35</v>
      </c>
      <c r="O1268">
        <v>34</v>
      </c>
      <c r="P1268">
        <v>6.65</v>
      </c>
    </row>
    <row r="1269" spans="1:16" x14ac:dyDescent="0.3">
      <c r="A1269">
        <v>79994</v>
      </c>
      <c r="B1269">
        <v>122</v>
      </c>
      <c r="C1269" t="s">
        <v>552</v>
      </c>
      <c r="D1269" s="441">
        <v>46113</v>
      </c>
      <c r="E1269">
        <v>21100</v>
      </c>
      <c r="F1269" t="s">
        <v>5900</v>
      </c>
      <c r="G1269">
        <v>1986</v>
      </c>
      <c r="H1269">
        <v>2</v>
      </c>
      <c r="I1269" t="s">
        <v>5605</v>
      </c>
      <c r="J1269" t="s">
        <v>6085</v>
      </c>
      <c r="K1269" t="s">
        <v>463</v>
      </c>
      <c r="L1269">
        <v>0</v>
      </c>
      <c r="M1269" s="441">
        <v>45747</v>
      </c>
      <c r="N1269">
        <v>0</v>
      </c>
      <c r="O1269">
        <v>2.9</v>
      </c>
      <c r="P1269">
        <v>5.8</v>
      </c>
    </row>
    <row r="1270" spans="1:16" x14ac:dyDescent="0.3">
      <c r="A1270">
        <v>80005</v>
      </c>
      <c r="B1270">
        <v>122</v>
      </c>
      <c r="C1270" t="s">
        <v>552</v>
      </c>
      <c r="D1270" s="441">
        <v>46113</v>
      </c>
      <c r="E1270">
        <v>23826</v>
      </c>
      <c r="F1270" t="s">
        <v>5844</v>
      </c>
      <c r="G1270">
        <v>2073</v>
      </c>
      <c r="H1270">
        <v>1</v>
      </c>
      <c r="I1270" t="s">
        <v>5605</v>
      </c>
      <c r="J1270" t="s">
        <v>6085</v>
      </c>
      <c r="K1270" t="s">
        <v>463</v>
      </c>
      <c r="L1270">
        <v>0</v>
      </c>
      <c r="M1270" s="441">
        <v>45986</v>
      </c>
      <c r="N1270">
        <v>3.56</v>
      </c>
      <c r="O1270">
        <v>3.55</v>
      </c>
      <c r="P1270">
        <v>3.56</v>
      </c>
    </row>
    <row r="1271" spans="1:16" x14ac:dyDescent="0.3">
      <c r="A1271">
        <v>75492</v>
      </c>
      <c r="B1271">
        <v>122</v>
      </c>
      <c r="C1271" t="s">
        <v>552</v>
      </c>
      <c r="D1271" s="441">
        <v>46082</v>
      </c>
      <c r="E1271">
        <v>18353</v>
      </c>
      <c r="F1271" t="s">
        <v>5747</v>
      </c>
      <c r="G1271">
        <v>3282</v>
      </c>
      <c r="H1271">
        <v>127.84</v>
      </c>
      <c r="I1271" t="s">
        <v>5601</v>
      </c>
      <c r="J1271" t="s">
        <v>4764</v>
      </c>
      <c r="K1271" t="s">
        <v>462</v>
      </c>
      <c r="L1271">
        <v>151.9</v>
      </c>
      <c r="M1271" s="441">
        <v>46072</v>
      </c>
      <c r="N1271">
        <v>147.6</v>
      </c>
      <c r="O1271">
        <v>152.91</v>
      </c>
      <c r="P1271">
        <v>19418.900000000001</v>
      </c>
    </row>
    <row r="1272" spans="1:16" x14ac:dyDescent="0.3">
      <c r="A1272">
        <v>75491</v>
      </c>
      <c r="B1272">
        <v>122</v>
      </c>
      <c r="C1272" t="s">
        <v>552</v>
      </c>
      <c r="D1272" s="441">
        <v>46082</v>
      </c>
      <c r="E1272">
        <v>18359</v>
      </c>
      <c r="F1272" t="s">
        <v>5746</v>
      </c>
      <c r="G1272">
        <v>3278</v>
      </c>
      <c r="H1272">
        <v>143.5</v>
      </c>
      <c r="I1272" t="s">
        <v>5601</v>
      </c>
      <c r="J1272" t="s">
        <v>4764</v>
      </c>
      <c r="K1272" t="s">
        <v>462</v>
      </c>
      <c r="L1272">
        <v>95.9</v>
      </c>
      <c r="M1272" s="441">
        <v>46072</v>
      </c>
      <c r="N1272">
        <v>95.9</v>
      </c>
      <c r="O1272">
        <v>94.8</v>
      </c>
      <c r="P1272">
        <v>13761.65</v>
      </c>
    </row>
    <row r="1273" spans="1:16" x14ac:dyDescent="0.3">
      <c r="A1273">
        <v>75533</v>
      </c>
      <c r="B1273">
        <v>122</v>
      </c>
      <c r="C1273" t="s">
        <v>552</v>
      </c>
      <c r="D1273" s="441">
        <v>46082</v>
      </c>
      <c r="E1273">
        <v>18179</v>
      </c>
      <c r="F1273" t="s">
        <v>5789</v>
      </c>
      <c r="G1273">
        <v>3443</v>
      </c>
      <c r="H1273">
        <v>96.7</v>
      </c>
      <c r="I1273" t="s">
        <v>5601</v>
      </c>
      <c r="J1273" t="s">
        <v>4764</v>
      </c>
      <c r="K1273" t="s">
        <v>462</v>
      </c>
      <c r="L1273">
        <v>0</v>
      </c>
      <c r="M1273" s="441">
        <v>45994</v>
      </c>
      <c r="N1273">
        <v>108.49</v>
      </c>
      <c r="O1273">
        <v>112.05</v>
      </c>
      <c r="P1273">
        <v>10490.98</v>
      </c>
    </row>
    <row r="1274" spans="1:16" x14ac:dyDescent="0.3">
      <c r="A1274">
        <v>75547</v>
      </c>
      <c r="B1274">
        <v>122</v>
      </c>
      <c r="C1274" t="s">
        <v>552</v>
      </c>
      <c r="D1274" s="441">
        <v>46082</v>
      </c>
      <c r="E1274">
        <v>18118</v>
      </c>
      <c r="F1274" t="s">
        <v>5803</v>
      </c>
      <c r="G1274">
        <v>3495</v>
      </c>
      <c r="H1274">
        <v>5.17</v>
      </c>
      <c r="I1274" t="s">
        <v>5601</v>
      </c>
      <c r="J1274" t="s">
        <v>4764</v>
      </c>
      <c r="K1274" t="s">
        <v>462</v>
      </c>
      <c r="L1274">
        <v>1356.9</v>
      </c>
      <c r="M1274" s="441">
        <v>46072</v>
      </c>
      <c r="N1274">
        <v>1356.9</v>
      </c>
      <c r="O1274">
        <v>1356.9</v>
      </c>
      <c r="P1274">
        <v>7015.17</v>
      </c>
    </row>
    <row r="1275" spans="1:16" x14ac:dyDescent="0.3">
      <c r="A1275">
        <v>75515</v>
      </c>
      <c r="B1275">
        <v>122</v>
      </c>
      <c r="C1275" t="s">
        <v>552</v>
      </c>
      <c r="D1275" s="441">
        <v>46082</v>
      </c>
      <c r="E1275">
        <v>18242</v>
      </c>
      <c r="F1275" t="s">
        <v>5771</v>
      </c>
      <c r="G1275">
        <v>3386</v>
      </c>
      <c r="H1275">
        <v>25.14</v>
      </c>
      <c r="I1275" t="s">
        <v>5601</v>
      </c>
      <c r="J1275" t="s">
        <v>4764</v>
      </c>
      <c r="K1275" t="s">
        <v>462</v>
      </c>
      <c r="L1275">
        <v>235.06</v>
      </c>
      <c r="M1275" s="441">
        <v>46072</v>
      </c>
      <c r="N1275">
        <v>235.69</v>
      </c>
      <c r="O1275">
        <v>235.69</v>
      </c>
      <c r="P1275">
        <v>5909.41</v>
      </c>
    </row>
    <row r="1276" spans="1:16" x14ac:dyDescent="0.3">
      <c r="A1276">
        <v>75583</v>
      </c>
      <c r="B1276">
        <v>122</v>
      </c>
      <c r="C1276" t="s">
        <v>552</v>
      </c>
      <c r="D1276" s="441">
        <v>46082</v>
      </c>
      <c r="E1276">
        <v>17716</v>
      </c>
      <c r="F1276" t="s">
        <v>5830</v>
      </c>
      <c r="G1276">
        <v>3822</v>
      </c>
      <c r="H1276">
        <v>213.9</v>
      </c>
      <c r="I1276" t="s">
        <v>5601</v>
      </c>
      <c r="J1276" t="s">
        <v>4764</v>
      </c>
      <c r="K1276" t="s">
        <v>462</v>
      </c>
      <c r="L1276">
        <v>25.8</v>
      </c>
      <c r="M1276" s="441">
        <v>46062</v>
      </c>
      <c r="N1276">
        <v>25.8</v>
      </c>
      <c r="O1276">
        <v>25.8</v>
      </c>
      <c r="P1276">
        <v>5518.62</v>
      </c>
    </row>
    <row r="1277" spans="1:16" x14ac:dyDescent="0.3">
      <c r="A1277">
        <v>75387</v>
      </c>
      <c r="B1277">
        <v>122</v>
      </c>
      <c r="C1277" t="s">
        <v>552</v>
      </c>
      <c r="D1277" s="441">
        <v>46082</v>
      </c>
      <c r="E1277">
        <v>26586</v>
      </c>
      <c r="F1277" t="s">
        <v>5889</v>
      </c>
      <c r="G1277">
        <v>6803</v>
      </c>
      <c r="H1277">
        <v>15</v>
      </c>
      <c r="I1277" t="s">
        <v>5605</v>
      </c>
      <c r="J1277" t="s">
        <v>6085</v>
      </c>
      <c r="K1277" t="s">
        <v>462</v>
      </c>
      <c r="L1277">
        <v>325</v>
      </c>
      <c r="M1277" s="441">
        <v>46064</v>
      </c>
      <c r="N1277">
        <v>325</v>
      </c>
      <c r="O1277">
        <v>325</v>
      </c>
      <c r="P1277">
        <v>4875</v>
      </c>
    </row>
    <row r="1278" spans="1:16" x14ac:dyDescent="0.3">
      <c r="A1278">
        <v>75448</v>
      </c>
      <c r="B1278">
        <v>122</v>
      </c>
      <c r="C1278" t="s">
        <v>552</v>
      </c>
      <c r="D1278" s="441">
        <v>46082</v>
      </c>
      <c r="E1278">
        <v>19224</v>
      </c>
      <c r="F1278" t="s">
        <v>5957</v>
      </c>
      <c r="G1278">
        <v>5850</v>
      </c>
      <c r="H1278">
        <v>20</v>
      </c>
      <c r="I1278" t="s">
        <v>5613</v>
      </c>
      <c r="J1278" t="s">
        <v>6085</v>
      </c>
      <c r="K1278" t="s">
        <v>462</v>
      </c>
      <c r="L1278">
        <v>232.51</v>
      </c>
      <c r="M1278" s="441">
        <v>46064</v>
      </c>
      <c r="N1278">
        <v>227.9</v>
      </c>
      <c r="O1278">
        <v>231.9</v>
      </c>
      <c r="P1278">
        <v>4650.2</v>
      </c>
    </row>
    <row r="1279" spans="1:16" x14ac:dyDescent="0.3">
      <c r="A1279">
        <v>75545</v>
      </c>
      <c r="B1279">
        <v>122</v>
      </c>
      <c r="C1279" t="s">
        <v>552</v>
      </c>
      <c r="D1279" s="441">
        <v>46082</v>
      </c>
      <c r="E1279">
        <v>28818</v>
      </c>
      <c r="F1279" t="s">
        <v>5990</v>
      </c>
      <c r="G1279">
        <v>8796</v>
      </c>
      <c r="H1279">
        <v>8</v>
      </c>
      <c r="I1279" t="s">
        <v>5613</v>
      </c>
      <c r="J1279" t="s">
        <v>4764</v>
      </c>
      <c r="K1279" t="s">
        <v>462</v>
      </c>
      <c r="L1279">
        <v>553.14</v>
      </c>
      <c r="M1279" s="441">
        <v>46073</v>
      </c>
      <c r="N1279">
        <v>546.37</v>
      </c>
      <c r="O1279">
        <v>546.37</v>
      </c>
      <c r="P1279">
        <v>4425.12</v>
      </c>
    </row>
    <row r="1280" spans="1:16" x14ac:dyDescent="0.3">
      <c r="A1280">
        <v>75537</v>
      </c>
      <c r="B1280">
        <v>122</v>
      </c>
      <c r="C1280" t="s">
        <v>552</v>
      </c>
      <c r="D1280" s="441">
        <v>46082</v>
      </c>
      <c r="E1280">
        <v>18157</v>
      </c>
      <c r="F1280" t="s">
        <v>5793</v>
      </c>
      <c r="G1280">
        <v>3463</v>
      </c>
      <c r="H1280">
        <v>19.57</v>
      </c>
      <c r="I1280" t="s">
        <v>5601</v>
      </c>
      <c r="J1280" t="s">
        <v>4764</v>
      </c>
      <c r="K1280" t="s">
        <v>462</v>
      </c>
      <c r="L1280">
        <v>195.25</v>
      </c>
      <c r="M1280" s="441">
        <v>46056</v>
      </c>
      <c r="N1280">
        <v>195.25</v>
      </c>
      <c r="O1280">
        <v>195.23</v>
      </c>
      <c r="P1280">
        <v>3821.04</v>
      </c>
    </row>
    <row r="1281" spans="1:16" x14ac:dyDescent="0.3">
      <c r="A1281">
        <v>75525</v>
      </c>
      <c r="B1281">
        <v>122</v>
      </c>
      <c r="C1281" t="s">
        <v>552</v>
      </c>
      <c r="D1281" s="441">
        <v>46082</v>
      </c>
      <c r="E1281">
        <v>18202</v>
      </c>
      <c r="F1281" t="s">
        <v>5780</v>
      </c>
      <c r="G1281">
        <v>3424</v>
      </c>
      <c r="H1281">
        <v>22.29</v>
      </c>
      <c r="I1281" t="s">
        <v>5601</v>
      </c>
      <c r="J1281" t="s">
        <v>4764</v>
      </c>
      <c r="K1281" t="s">
        <v>462</v>
      </c>
      <c r="L1281">
        <v>163.30000000000001</v>
      </c>
      <c r="M1281" s="441">
        <v>46076</v>
      </c>
      <c r="N1281">
        <v>156</v>
      </c>
      <c r="O1281">
        <v>156</v>
      </c>
      <c r="P1281">
        <v>3639.96</v>
      </c>
    </row>
    <row r="1282" spans="1:16" x14ac:dyDescent="0.3">
      <c r="A1282">
        <v>75449</v>
      </c>
      <c r="B1282">
        <v>122</v>
      </c>
      <c r="C1282" t="s">
        <v>552</v>
      </c>
      <c r="D1282" s="441">
        <v>46082</v>
      </c>
      <c r="E1282">
        <v>19370</v>
      </c>
      <c r="F1282" t="s">
        <v>5695</v>
      </c>
      <c r="G1282">
        <v>2765</v>
      </c>
      <c r="H1282">
        <v>35</v>
      </c>
      <c r="I1282" t="s">
        <v>5598</v>
      </c>
      <c r="J1282" t="s">
        <v>6085</v>
      </c>
      <c r="K1282" t="s">
        <v>462</v>
      </c>
      <c r="L1282">
        <v>94.8</v>
      </c>
      <c r="M1282" s="441">
        <v>46077</v>
      </c>
      <c r="N1282">
        <v>94.8</v>
      </c>
      <c r="O1282">
        <v>94.8</v>
      </c>
      <c r="P1282">
        <v>3318</v>
      </c>
    </row>
    <row r="1283" spans="1:16" x14ac:dyDescent="0.3">
      <c r="A1283">
        <v>75546</v>
      </c>
      <c r="B1283">
        <v>122</v>
      </c>
      <c r="C1283" t="s">
        <v>552</v>
      </c>
      <c r="D1283" s="441">
        <v>46082</v>
      </c>
      <c r="E1283">
        <v>18119</v>
      </c>
      <c r="F1283" t="s">
        <v>5802</v>
      </c>
      <c r="G1283">
        <v>3494</v>
      </c>
      <c r="H1283">
        <v>18.02</v>
      </c>
      <c r="I1283" t="s">
        <v>5601</v>
      </c>
      <c r="J1283" t="s">
        <v>4764</v>
      </c>
      <c r="K1283" t="s">
        <v>462</v>
      </c>
      <c r="L1283">
        <v>181.77</v>
      </c>
      <c r="M1283" s="441">
        <v>46072</v>
      </c>
      <c r="N1283">
        <v>185.9</v>
      </c>
      <c r="O1283">
        <v>174.15</v>
      </c>
      <c r="P1283">
        <v>3275.5</v>
      </c>
    </row>
    <row r="1284" spans="1:16" x14ac:dyDescent="0.3">
      <c r="A1284">
        <v>75554</v>
      </c>
      <c r="B1284">
        <v>122</v>
      </c>
      <c r="C1284" t="s">
        <v>552</v>
      </c>
      <c r="D1284" s="441">
        <v>46082</v>
      </c>
      <c r="E1284">
        <v>18097</v>
      </c>
      <c r="F1284" t="s">
        <v>5811</v>
      </c>
      <c r="G1284">
        <v>3513</v>
      </c>
      <c r="H1284">
        <v>7.89</v>
      </c>
      <c r="I1284" t="s">
        <v>5601</v>
      </c>
      <c r="J1284" t="s">
        <v>4764</v>
      </c>
      <c r="K1284" t="s">
        <v>462</v>
      </c>
      <c r="L1284">
        <v>413.3</v>
      </c>
      <c r="M1284" s="441">
        <v>46072</v>
      </c>
      <c r="N1284">
        <v>413.3</v>
      </c>
      <c r="O1284">
        <v>413.3</v>
      </c>
      <c r="P1284">
        <v>3260.94</v>
      </c>
    </row>
    <row r="1285" spans="1:16" x14ac:dyDescent="0.3">
      <c r="A1285">
        <v>75550</v>
      </c>
      <c r="B1285">
        <v>122</v>
      </c>
      <c r="C1285" t="s">
        <v>552</v>
      </c>
      <c r="D1285" s="441">
        <v>46082</v>
      </c>
      <c r="E1285">
        <v>18113</v>
      </c>
      <c r="F1285" t="s">
        <v>5806</v>
      </c>
      <c r="G1285">
        <v>3499</v>
      </c>
      <c r="H1285">
        <v>6.54</v>
      </c>
      <c r="I1285" t="s">
        <v>5601</v>
      </c>
      <c r="J1285" t="s">
        <v>4764</v>
      </c>
      <c r="K1285" t="s">
        <v>462</v>
      </c>
      <c r="L1285">
        <v>472.8</v>
      </c>
      <c r="M1285" s="441">
        <v>46072</v>
      </c>
      <c r="N1285">
        <v>472.8</v>
      </c>
      <c r="O1285">
        <v>451.71</v>
      </c>
      <c r="P1285">
        <v>3092.11</v>
      </c>
    </row>
    <row r="1286" spans="1:16" x14ac:dyDescent="0.3">
      <c r="A1286">
        <v>75514</v>
      </c>
      <c r="B1286">
        <v>122</v>
      </c>
      <c r="C1286" t="s">
        <v>552</v>
      </c>
      <c r="D1286" s="441">
        <v>46082</v>
      </c>
      <c r="E1286">
        <v>25445</v>
      </c>
      <c r="F1286" t="s">
        <v>5770</v>
      </c>
      <c r="G1286">
        <v>6113</v>
      </c>
      <c r="H1286">
        <v>10.31</v>
      </c>
      <c r="I1286" t="s">
        <v>5601</v>
      </c>
      <c r="J1286" t="s">
        <v>4764</v>
      </c>
      <c r="K1286" t="s">
        <v>462</v>
      </c>
      <c r="L1286">
        <v>298.14999999999998</v>
      </c>
      <c r="M1286" s="441">
        <v>46072</v>
      </c>
      <c r="N1286">
        <v>298.14999999999998</v>
      </c>
      <c r="O1286">
        <v>298.14999999999998</v>
      </c>
      <c r="P1286">
        <v>3073.93</v>
      </c>
    </row>
    <row r="1287" spans="1:16" x14ac:dyDescent="0.3">
      <c r="A1287">
        <v>75558</v>
      </c>
      <c r="B1287">
        <v>122</v>
      </c>
      <c r="C1287" t="s">
        <v>552</v>
      </c>
      <c r="D1287" s="441">
        <v>46082</v>
      </c>
      <c r="E1287">
        <v>18017</v>
      </c>
      <c r="F1287" t="s">
        <v>5863</v>
      </c>
      <c r="G1287">
        <v>3580</v>
      </c>
      <c r="H1287">
        <v>20</v>
      </c>
      <c r="I1287" t="s">
        <v>5601</v>
      </c>
      <c r="J1287" t="s">
        <v>4764</v>
      </c>
      <c r="K1287" t="s">
        <v>462</v>
      </c>
      <c r="L1287">
        <v>144.30000000000001</v>
      </c>
      <c r="M1287" s="441">
        <v>46056</v>
      </c>
      <c r="N1287">
        <v>144.30000000000001</v>
      </c>
      <c r="O1287">
        <v>144.30000000000001</v>
      </c>
      <c r="P1287">
        <v>2886</v>
      </c>
    </row>
    <row r="1288" spans="1:16" x14ac:dyDescent="0.3">
      <c r="A1288">
        <v>75557</v>
      </c>
      <c r="B1288">
        <v>122</v>
      </c>
      <c r="C1288" t="s">
        <v>552</v>
      </c>
      <c r="D1288" s="441">
        <v>46082</v>
      </c>
      <c r="E1288">
        <v>24552</v>
      </c>
      <c r="F1288" t="s">
        <v>5812</v>
      </c>
      <c r="G1288">
        <v>5669</v>
      </c>
      <c r="H1288">
        <v>80.23</v>
      </c>
      <c r="I1288" t="s">
        <v>5601</v>
      </c>
      <c r="J1288" t="s">
        <v>4764</v>
      </c>
      <c r="K1288" t="s">
        <v>462</v>
      </c>
      <c r="L1288">
        <v>34.5</v>
      </c>
      <c r="M1288" s="441">
        <v>46064</v>
      </c>
      <c r="N1288">
        <v>34.5</v>
      </c>
      <c r="O1288">
        <v>34.5</v>
      </c>
      <c r="P1288">
        <v>2767.94</v>
      </c>
    </row>
    <row r="1289" spans="1:16" x14ac:dyDescent="0.3">
      <c r="A1289">
        <v>75504</v>
      </c>
      <c r="B1289">
        <v>122</v>
      </c>
      <c r="C1289" t="s">
        <v>552</v>
      </c>
      <c r="D1289" s="441">
        <v>46082</v>
      </c>
      <c r="E1289">
        <v>18306</v>
      </c>
      <c r="F1289" t="s">
        <v>5759</v>
      </c>
      <c r="G1289">
        <v>3327</v>
      </c>
      <c r="H1289">
        <v>11.83</v>
      </c>
      <c r="I1289" t="s">
        <v>5601</v>
      </c>
      <c r="J1289" t="s">
        <v>4764</v>
      </c>
      <c r="K1289" t="s">
        <v>462</v>
      </c>
      <c r="L1289">
        <v>0</v>
      </c>
      <c r="M1289" s="441">
        <v>45980</v>
      </c>
      <c r="N1289">
        <v>228.8</v>
      </c>
      <c r="O1289">
        <v>232.9</v>
      </c>
      <c r="P1289">
        <v>2706.7</v>
      </c>
    </row>
    <row r="1290" spans="1:16" x14ac:dyDescent="0.3">
      <c r="A1290">
        <v>75579</v>
      </c>
      <c r="B1290">
        <v>122</v>
      </c>
      <c r="C1290" t="s">
        <v>552</v>
      </c>
      <c r="D1290" s="441">
        <v>46082</v>
      </c>
      <c r="E1290">
        <v>21945</v>
      </c>
      <c r="F1290" t="s">
        <v>5828</v>
      </c>
      <c r="G1290">
        <v>3748</v>
      </c>
      <c r="H1290">
        <v>67.5</v>
      </c>
      <c r="I1290" t="s">
        <v>5615</v>
      </c>
      <c r="J1290" t="s">
        <v>4764</v>
      </c>
      <c r="K1290" t="s">
        <v>462</v>
      </c>
      <c r="L1290">
        <v>39.65</v>
      </c>
      <c r="M1290" s="441">
        <v>46077</v>
      </c>
      <c r="N1290">
        <v>39.65</v>
      </c>
      <c r="O1290">
        <v>40.159999999999997</v>
      </c>
      <c r="P1290">
        <v>2676.38</v>
      </c>
    </row>
    <row r="1291" spans="1:16" x14ac:dyDescent="0.3">
      <c r="A1291">
        <v>75455</v>
      </c>
      <c r="B1291">
        <v>122</v>
      </c>
      <c r="C1291" t="s">
        <v>552</v>
      </c>
      <c r="D1291" s="441">
        <v>46082</v>
      </c>
      <c r="E1291">
        <v>19297</v>
      </c>
      <c r="F1291" t="s">
        <v>5855</v>
      </c>
      <c r="G1291">
        <v>2775</v>
      </c>
      <c r="H1291">
        <v>37.5</v>
      </c>
      <c r="I1291" t="s">
        <v>5598</v>
      </c>
      <c r="J1291" t="s">
        <v>6085</v>
      </c>
      <c r="K1291" t="s">
        <v>462</v>
      </c>
      <c r="L1291">
        <v>70.89</v>
      </c>
      <c r="M1291" s="441">
        <v>46064</v>
      </c>
      <c r="N1291">
        <v>70.89</v>
      </c>
      <c r="O1291">
        <v>70.89</v>
      </c>
      <c r="P1291">
        <v>2658.38</v>
      </c>
    </row>
    <row r="1292" spans="1:16" x14ac:dyDescent="0.3">
      <c r="A1292">
        <v>75553</v>
      </c>
      <c r="B1292">
        <v>122</v>
      </c>
      <c r="C1292" t="s">
        <v>552</v>
      </c>
      <c r="D1292" s="441">
        <v>46082</v>
      </c>
      <c r="E1292">
        <v>18099</v>
      </c>
      <c r="F1292" t="s">
        <v>5810</v>
      </c>
      <c r="G1292">
        <v>3511</v>
      </c>
      <c r="H1292">
        <v>10.59</v>
      </c>
      <c r="I1292" t="s">
        <v>5601</v>
      </c>
      <c r="J1292" t="s">
        <v>4764</v>
      </c>
      <c r="K1292" t="s">
        <v>462</v>
      </c>
      <c r="L1292">
        <v>225.23</v>
      </c>
      <c r="M1292" s="441">
        <v>46056</v>
      </c>
      <c r="N1292">
        <v>225.23</v>
      </c>
      <c r="O1292">
        <v>226.54</v>
      </c>
      <c r="P1292">
        <v>2385.19</v>
      </c>
    </row>
    <row r="1293" spans="1:16" x14ac:dyDescent="0.3">
      <c r="A1293">
        <v>75513</v>
      </c>
      <c r="B1293">
        <v>122</v>
      </c>
      <c r="C1293" t="s">
        <v>552</v>
      </c>
      <c r="D1293" s="441">
        <v>46082</v>
      </c>
      <c r="E1293">
        <v>18261</v>
      </c>
      <c r="F1293" t="s">
        <v>5769</v>
      </c>
      <c r="G1293">
        <v>3368</v>
      </c>
      <c r="H1293">
        <v>5</v>
      </c>
      <c r="I1293" t="s">
        <v>5601</v>
      </c>
      <c r="J1293" t="s">
        <v>4764</v>
      </c>
      <c r="K1293" t="s">
        <v>462</v>
      </c>
      <c r="L1293">
        <v>456.79</v>
      </c>
      <c r="M1293" s="441">
        <v>46072</v>
      </c>
      <c r="N1293">
        <v>463.2</v>
      </c>
      <c r="O1293">
        <v>463.2</v>
      </c>
      <c r="P1293">
        <v>2283.9499999999998</v>
      </c>
    </row>
    <row r="1294" spans="1:16" x14ac:dyDescent="0.3">
      <c r="A1294">
        <v>75572</v>
      </c>
      <c r="B1294">
        <v>122</v>
      </c>
      <c r="C1294" t="s">
        <v>552</v>
      </c>
      <c r="D1294" s="441">
        <v>46082</v>
      </c>
      <c r="E1294">
        <v>25093</v>
      </c>
      <c r="F1294" t="s">
        <v>5823</v>
      </c>
      <c r="G1294">
        <v>5891</v>
      </c>
      <c r="H1294">
        <v>16</v>
      </c>
      <c r="I1294" t="s">
        <v>5601</v>
      </c>
      <c r="J1294" t="s">
        <v>4764</v>
      </c>
      <c r="K1294" t="s">
        <v>462</v>
      </c>
      <c r="L1294">
        <v>0</v>
      </c>
      <c r="M1294" s="441">
        <v>46038</v>
      </c>
      <c r="N1294">
        <v>142.5</v>
      </c>
      <c r="O1294">
        <v>142.5</v>
      </c>
      <c r="P1294">
        <v>2280</v>
      </c>
    </row>
    <row r="1295" spans="1:16" x14ac:dyDescent="0.3">
      <c r="A1295">
        <v>75472</v>
      </c>
      <c r="B1295">
        <v>122</v>
      </c>
      <c r="C1295" t="s">
        <v>552</v>
      </c>
      <c r="D1295" s="441">
        <v>46082</v>
      </c>
      <c r="E1295">
        <v>18589</v>
      </c>
      <c r="F1295" t="s">
        <v>5722</v>
      </c>
      <c r="G1295">
        <v>3103</v>
      </c>
      <c r="H1295">
        <v>31.46</v>
      </c>
      <c r="I1295" t="s">
        <v>5605</v>
      </c>
      <c r="J1295" t="s">
        <v>4764</v>
      </c>
      <c r="K1295" t="s">
        <v>462</v>
      </c>
      <c r="L1295">
        <v>67.38</v>
      </c>
      <c r="M1295" s="441">
        <v>46077</v>
      </c>
      <c r="N1295">
        <v>67.39</v>
      </c>
      <c r="O1295">
        <v>67.39</v>
      </c>
      <c r="P1295">
        <v>2119.77</v>
      </c>
    </row>
    <row r="1296" spans="1:16" x14ac:dyDescent="0.3">
      <c r="A1296">
        <v>75587</v>
      </c>
      <c r="B1296">
        <v>122</v>
      </c>
      <c r="C1296" t="s">
        <v>552</v>
      </c>
      <c r="D1296" s="441">
        <v>46082</v>
      </c>
      <c r="E1296">
        <v>17713</v>
      </c>
      <c r="F1296" t="s">
        <v>5879</v>
      </c>
      <c r="G1296">
        <v>3823</v>
      </c>
      <c r="H1296">
        <v>18</v>
      </c>
      <c r="I1296" t="s">
        <v>5601</v>
      </c>
      <c r="J1296" t="s">
        <v>4764</v>
      </c>
      <c r="K1296" t="s">
        <v>462</v>
      </c>
      <c r="L1296">
        <v>107.25</v>
      </c>
      <c r="M1296" s="441">
        <v>46062</v>
      </c>
      <c r="N1296">
        <v>107.25</v>
      </c>
      <c r="O1296">
        <v>47.45</v>
      </c>
      <c r="P1296">
        <v>1930.5</v>
      </c>
    </row>
    <row r="1297" spans="1:16" x14ac:dyDescent="0.3">
      <c r="A1297">
        <v>75540</v>
      </c>
      <c r="B1297">
        <v>122</v>
      </c>
      <c r="C1297" t="s">
        <v>552</v>
      </c>
      <c r="D1297" s="441">
        <v>46082</v>
      </c>
      <c r="E1297">
        <v>18143</v>
      </c>
      <c r="F1297" t="s">
        <v>5797</v>
      </c>
      <c r="G1297">
        <v>3474</v>
      </c>
      <c r="H1297">
        <v>2.6</v>
      </c>
      <c r="I1297" t="s">
        <v>5601</v>
      </c>
      <c r="J1297" t="s">
        <v>4764</v>
      </c>
      <c r="K1297" t="s">
        <v>462</v>
      </c>
      <c r="L1297">
        <v>0</v>
      </c>
      <c r="N1297">
        <v>0</v>
      </c>
      <c r="O1297">
        <v>699</v>
      </c>
      <c r="P1297">
        <v>1906.31</v>
      </c>
    </row>
    <row r="1298" spans="1:16" x14ac:dyDescent="0.3">
      <c r="A1298">
        <v>75498</v>
      </c>
      <c r="B1298">
        <v>122</v>
      </c>
      <c r="C1298" t="s">
        <v>552</v>
      </c>
      <c r="D1298" s="441">
        <v>46082</v>
      </c>
      <c r="E1298">
        <v>18278</v>
      </c>
      <c r="F1298" t="s">
        <v>5752</v>
      </c>
      <c r="G1298">
        <v>3351</v>
      </c>
      <c r="H1298">
        <v>8.16</v>
      </c>
      <c r="I1298" t="s">
        <v>5601</v>
      </c>
      <c r="J1298" t="s">
        <v>4764</v>
      </c>
      <c r="K1298" t="s">
        <v>462</v>
      </c>
      <c r="L1298">
        <v>229.83</v>
      </c>
      <c r="M1298" s="441">
        <v>46077</v>
      </c>
      <c r="N1298">
        <v>234.83</v>
      </c>
      <c r="O1298">
        <v>234.83</v>
      </c>
      <c r="P1298">
        <v>1875.41</v>
      </c>
    </row>
    <row r="1299" spans="1:16" x14ac:dyDescent="0.3">
      <c r="A1299">
        <v>75531</v>
      </c>
      <c r="B1299">
        <v>122</v>
      </c>
      <c r="C1299" t="s">
        <v>552</v>
      </c>
      <c r="D1299" s="441">
        <v>46082</v>
      </c>
      <c r="E1299">
        <v>18186</v>
      </c>
      <c r="F1299" t="s">
        <v>5787</v>
      </c>
      <c r="G1299">
        <v>3437</v>
      </c>
      <c r="H1299">
        <v>9.9700000000000006</v>
      </c>
      <c r="I1299" t="s">
        <v>5601</v>
      </c>
      <c r="J1299" t="s">
        <v>4764</v>
      </c>
      <c r="K1299" t="s">
        <v>462</v>
      </c>
      <c r="L1299">
        <v>0</v>
      </c>
      <c r="N1299">
        <v>0</v>
      </c>
      <c r="O1299">
        <v>170.79</v>
      </c>
      <c r="P1299">
        <v>1863.49</v>
      </c>
    </row>
    <row r="1300" spans="1:16" x14ac:dyDescent="0.3">
      <c r="A1300">
        <v>75323</v>
      </c>
      <c r="B1300">
        <v>122</v>
      </c>
      <c r="C1300" t="s">
        <v>552</v>
      </c>
      <c r="D1300" s="441">
        <v>46082</v>
      </c>
      <c r="E1300">
        <v>20936</v>
      </c>
      <c r="F1300" t="s">
        <v>5634</v>
      </c>
      <c r="G1300">
        <v>2031</v>
      </c>
      <c r="H1300">
        <v>5</v>
      </c>
      <c r="I1300" t="s">
        <v>5613</v>
      </c>
      <c r="J1300" t="s">
        <v>6085</v>
      </c>
      <c r="K1300" t="s">
        <v>462</v>
      </c>
      <c r="L1300">
        <v>0</v>
      </c>
      <c r="M1300" s="441">
        <v>45951</v>
      </c>
      <c r="N1300">
        <v>369.9</v>
      </c>
      <c r="O1300">
        <v>389.9</v>
      </c>
      <c r="P1300">
        <v>1849.5</v>
      </c>
    </row>
    <row r="1301" spans="1:16" x14ac:dyDescent="0.3">
      <c r="A1301">
        <v>75467</v>
      </c>
      <c r="B1301">
        <v>122</v>
      </c>
      <c r="C1301" t="s">
        <v>552</v>
      </c>
      <c r="D1301" s="441">
        <v>46082</v>
      </c>
      <c r="E1301">
        <v>28479</v>
      </c>
      <c r="F1301" t="s">
        <v>5959</v>
      </c>
      <c r="G1301">
        <v>8444</v>
      </c>
      <c r="H1301">
        <v>22.68</v>
      </c>
      <c r="I1301" t="s">
        <v>5598</v>
      </c>
      <c r="J1301" t="s">
        <v>6085</v>
      </c>
      <c r="K1301" t="s">
        <v>462</v>
      </c>
      <c r="L1301">
        <v>81</v>
      </c>
      <c r="M1301" s="441">
        <v>46069</v>
      </c>
      <c r="N1301">
        <v>81</v>
      </c>
      <c r="O1301">
        <v>81</v>
      </c>
      <c r="P1301">
        <v>1837.08</v>
      </c>
    </row>
    <row r="1302" spans="1:16" x14ac:dyDescent="0.3">
      <c r="A1302">
        <v>75563</v>
      </c>
      <c r="B1302">
        <v>122</v>
      </c>
      <c r="C1302" t="s">
        <v>552</v>
      </c>
      <c r="D1302" s="441">
        <v>46082</v>
      </c>
      <c r="E1302">
        <v>17933</v>
      </c>
      <c r="F1302" t="s">
        <v>5813</v>
      </c>
      <c r="G1302">
        <v>3636</v>
      </c>
      <c r="H1302">
        <v>24.25</v>
      </c>
      <c r="I1302" t="s">
        <v>5605</v>
      </c>
      <c r="J1302" t="s">
        <v>4764</v>
      </c>
      <c r="K1302" t="s">
        <v>462</v>
      </c>
      <c r="L1302">
        <v>73.84</v>
      </c>
      <c r="M1302" s="441">
        <v>46056</v>
      </c>
      <c r="N1302">
        <v>73.84</v>
      </c>
      <c r="O1302">
        <v>73.84</v>
      </c>
      <c r="P1302">
        <v>1790.62</v>
      </c>
    </row>
    <row r="1303" spans="1:16" x14ac:dyDescent="0.3">
      <c r="A1303">
        <v>75576</v>
      </c>
      <c r="B1303">
        <v>122</v>
      </c>
      <c r="C1303" t="s">
        <v>552</v>
      </c>
      <c r="D1303" s="441">
        <v>46082</v>
      </c>
      <c r="E1303">
        <v>25535</v>
      </c>
      <c r="F1303" t="s">
        <v>5827</v>
      </c>
      <c r="G1303">
        <v>6157</v>
      </c>
      <c r="H1303">
        <v>15</v>
      </c>
      <c r="I1303" t="s">
        <v>5601</v>
      </c>
      <c r="J1303" t="s">
        <v>4764</v>
      </c>
      <c r="K1303" t="s">
        <v>462</v>
      </c>
      <c r="L1303">
        <v>0</v>
      </c>
      <c r="M1303" s="441">
        <v>46034</v>
      </c>
      <c r="N1303">
        <v>116.76</v>
      </c>
      <c r="O1303">
        <v>116.76</v>
      </c>
      <c r="P1303">
        <v>1751.4</v>
      </c>
    </row>
    <row r="1304" spans="1:16" x14ac:dyDescent="0.3">
      <c r="A1304">
        <v>75321</v>
      </c>
      <c r="B1304">
        <v>122</v>
      </c>
      <c r="C1304" t="s">
        <v>552</v>
      </c>
      <c r="D1304" s="441">
        <v>46082</v>
      </c>
      <c r="E1304">
        <v>23648</v>
      </c>
      <c r="F1304" t="s">
        <v>5974</v>
      </c>
      <c r="G1304">
        <v>2236</v>
      </c>
      <c r="H1304">
        <v>13</v>
      </c>
      <c r="I1304" t="s">
        <v>5598</v>
      </c>
      <c r="J1304" t="s">
        <v>6085</v>
      </c>
      <c r="K1304" t="s">
        <v>462</v>
      </c>
      <c r="L1304">
        <v>129.9</v>
      </c>
      <c r="M1304" s="441">
        <v>46056</v>
      </c>
      <c r="N1304">
        <v>129.9</v>
      </c>
      <c r="O1304">
        <v>129.9</v>
      </c>
      <c r="P1304">
        <v>1688.7</v>
      </c>
    </row>
    <row r="1305" spans="1:16" x14ac:dyDescent="0.3">
      <c r="A1305">
        <v>75575</v>
      </c>
      <c r="B1305">
        <v>122</v>
      </c>
      <c r="C1305" t="s">
        <v>552</v>
      </c>
      <c r="D1305" s="441">
        <v>46082</v>
      </c>
      <c r="E1305">
        <v>17778</v>
      </c>
      <c r="F1305" t="s">
        <v>5825</v>
      </c>
      <c r="G1305">
        <v>3765</v>
      </c>
      <c r="H1305">
        <v>14.58</v>
      </c>
      <c r="I1305" t="s">
        <v>5601</v>
      </c>
      <c r="J1305" t="s">
        <v>4764</v>
      </c>
      <c r="K1305" t="s">
        <v>462</v>
      </c>
      <c r="L1305">
        <v>115.05</v>
      </c>
      <c r="M1305" s="441">
        <v>46077</v>
      </c>
      <c r="N1305">
        <v>115.05</v>
      </c>
      <c r="O1305">
        <v>115.05</v>
      </c>
      <c r="P1305">
        <v>1677.43</v>
      </c>
    </row>
    <row r="1306" spans="1:16" x14ac:dyDescent="0.3">
      <c r="A1306">
        <v>75496</v>
      </c>
      <c r="B1306">
        <v>122</v>
      </c>
      <c r="C1306" t="s">
        <v>552</v>
      </c>
      <c r="D1306" s="441">
        <v>46082</v>
      </c>
      <c r="E1306">
        <v>25033</v>
      </c>
      <c r="F1306" t="s">
        <v>5751</v>
      </c>
      <c r="G1306">
        <v>5873</v>
      </c>
      <c r="H1306">
        <v>7.79</v>
      </c>
      <c r="I1306" t="s">
        <v>5613</v>
      </c>
      <c r="J1306" t="s">
        <v>4764</v>
      </c>
      <c r="K1306" t="s">
        <v>462</v>
      </c>
      <c r="L1306">
        <v>210.65</v>
      </c>
      <c r="M1306" s="441">
        <v>46077</v>
      </c>
      <c r="N1306">
        <v>210.65</v>
      </c>
      <c r="O1306">
        <v>210.65</v>
      </c>
      <c r="P1306">
        <v>1640.96</v>
      </c>
    </row>
    <row r="1307" spans="1:16" x14ac:dyDescent="0.3">
      <c r="A1307">
        <v>75474</v>
      </c>
      <c r="B1307">
        <v>122</v>
      </c>
      <c r="C1307" t="s">
        <v>552</v>
      </c>
      <c r="D1307" s="441">
        <v>46082</v>
      </c>
      <c r="E1307">
        <v>22598</v>
      </c>
      <c r="F1307" t="s">
        <v>5725</v>
      </c>
      <c r="G1307">
        <v>3131</v>
      </c>
      <c r="H1307">
        <v>9.02</v>
      </c>
      <c r="I1307" t="s">
        <v>5601</v>
      </c>
      <c r="J1307" t="s">
        <v>4764</v>
      </c>
      <c r="K1307" t="s">
        <v>462</v>
      </c>
      <c r="L1307">
        <v>179.9</v>
      </c>
      <c r="M1307" s="441">
        <v>46071</v>
      </c>
      <c r="N1307">
        <v>179.9</v>
      </c>
      <c r="O1307">
        <v>179.9</v>
      </c>
      <c r="P1307">
        <v>1622.7</v>
      </c>
    </row>
    <row r="1308" spans="1:16" x14ac:dyDescent="0.3">
      <c r="A1308">
        <v>75549</v>
      </c>
      <c r="B1308">
        <v>122</v>
      </c>
      <c r="C1308" t="s">
        <v>552</v>
      </c>
      <c r="D1308" s="441">
        <v>46082</v>
      </c>
      <c r="E1308">
        <v>18114</v>
      </c>
      <c r="F1308" t="s">
        <v>5805</v>
      </c>
      <c r="G1308">
        <v>3498</v>
      </c>
      <c r="H1308">
        <v>5.5</v>
      </c>
      <c r="I1308" t="s">
        <v>5601</v>
      </c>
      <c r="J1308" t="s">
        <v>4764</v>
      </c>
      <c r="K1308" t="s">
        <v>462</v>
      </c>
      <c r="L1308">
        <v>279.89999999999998</v>
      </c>
      <c r="M1308" s="441">
        <v>46072</v>
      </c>
      <c r="N1308">
        <v>279.89999999999998</v>
      </c>
      <c r="O1308">
        <v>278</v>
      </c>
      <c r="P1308">
        <v>1539.45</v>
      </c>
    </row>
    <row r="1309" spans="1:16" x14ac:dyDescent="0.3">
      <c r="A1309">
        <v>75462</v>
      </c>
      <c r="B1309">
        <v>122</v>
      </c>
      <c r="C1309" t="s">
        <v>552</v>
      </c>
      <c r="D1309" s="441">
        <v>46082</v>
      </c>
      <c r="E1309">
        <v>27399</v>
      </c>
      <c r="F1309" t="s">
        <v>5708</v>
      </c>
      <c r="G1309">
        <v>7401</v>
      </c>
      <c r="H1309">
        <v>17</v>
      </c>
      <c r="I1309" t="s">
        <v>5605</v>
      </c>
      <c r="J1309" t="s">
        <v>6085</v>
      </c>
      <c r="K1309" t="s">
        <v>462</v>
      </c>
      <c r="L1309">
        <v>90</v>
      </c>
      <c r="M1309" s="441">
        <v>46080</v>
      </c>
      <c r="N1309">
        <v>90</v>
      </c>
      <c r="O1309">
        <v>90</v>
      </c>
      <c r="P1309">
        <v>1530</v>
      </c>
    </row>
    <row r="1310" spans="1:16" x14ac:dyDescent="0.3">
      <c r="A1310">
        <v>75556</v>
      </c>
      <c r="B1310">
        <v>122</v>
      </c>
      <c r="C1310" t="s">
        <v>552</v>
      </c>
      <c r="D1310" s="441">
        <v>46082</v>
      </c>
      <c r="E1310">
        <v>18051</v>
      </c>
      <c r="F1310" t="s">
        <v>5871</v>
      </c>
      <c r="G1310">
        <v>3552</v>
      </c>
      <c r="H1310">
        <v>4</v>
      </c>
      <c r="I1310" t="s">
        <v>5601</v>
      </c>
      <c r="J1310" t="s">
        <v>4764</v>
      </c>
      <c r="K1310" t="s">
        <v>462</v>
      </c>
      <c r="L1310">
        <v>0</v>
      </c>
      <c r="M1310" s="441">
        <v>45902</v>
      </c>
      <c r="N1310">
        <v>375</v>
      </c>
      <c r="O1310">
        <v>447.2</v>
      </c>
      <c r="P1310">
        <v>1500</v>
      </c>
    </row>
    <row r="1311" spans="1:16" x14ac:dyDescent="0.3">
      <c r="A1311">
        <v>75500</v>
      </c>
      <c r="B1311">
        <v>122</v>
      </c>
      <c r="C1311" t="s">
        <v>552</v>
      </c>
      <c r="D1311" s="441">
        <v>46082</v>
      </c>
      <c r="E1311">
        <v>25630</v>
      </c>
      <c r="F1311" t="s">
        <v>5754</v>
      </c>
      <c r="G1311">
        <v>6202</v>
      </c>
      <c r="H1311">
        <v>4.0999999999999996</v>
      </c>
      <c r="I1311" t="s">
        <v>5601</v>
      </c>
      <c r="J1311" t="s">
        <v>4764</v>
      </c>
      <c r="K1311" t="s">
        <v>462</v>
      </c>
      <c r="L1311">
        <v>0</v>
      </c>
      <c r="M1311" s="441">
        <v>46036</v>
      </c>
      <c r="N1311">
        <v>348.1</v>
      </c>
      <c r="O1311">
        <v>348.1</v>
      </c>
      <c r="P1311">
        <v>1427.21</v>
      </c>
    </row>
    <row r="1312" spans="1:16" x14ac:dyDescent="0.3">
      <c r="A1312">
        <v>75372</v>
      </c>
      <c r="B1312">
        <v>122</v>
      </c>
      <c r="C1312" t="s">
        <v>552</v>
      </c>
      <c r="D1312" s="441">
        <v>46082</v>
      </c>
      <c r="E1312">
        <v>21017</v>
      </c>
      <c r="F1312" t="s">
        <v>5673</v>
      </c>
      <c r="G1312">
        <v>2005</v>
      </c>
      <c r="H1312">
        <v>9</v>
      </c>
      <c r="I1312" t="s">
        <v>5610</v>
      </c>
      <c r="J1312" t="s">
        <v>6085</v>
      </c>
      <c r="K1312" t="s">
        <v>462</v>
      </c>
      <c r="L1312">
        <v>155.9</v>
      </c>
      <c r="M1312" s="441">
        <v>46076</v>
      </c>
      <c r="N1312">
        <v>155.9</v>
      </c>
      <c r="O1312">
        <v>155.9</v>
      </c>
      <c r="P1312">
        <v>1403.1</v>
      </c>
    </row>
    <row r="1313" spans="1:16" x14ac:dyDescent="0.3">
      <c r="A1313">
        <v>75450</v>
      </c>
      <c r="B1313">
        <v>122</v>
      </c>
      <c r="C1313" t="s">
        <v>552</v>
      </c>
      <c r="D1313" s="441">
        <v>46082</v>
      </c>
      <c r="E1313">
        <v>19356</v>
      </c>
      <c r="F1313" t="s">
        <v>5696</v>
      </c>
      <c r="G1313">
        <v>2768</v>
      </c>
      <c r="H1313">
        <v>24</v>
      </c>
      <c r="I1313" t="s">
        <v>5598</v>
      </c>
      <c r="J1313" t="s">
        <v>6085</v>
      </c>
      <c r="K1313" t="s">
        <v>462</v>
      </c>
      <c r="L1313">
        <v>55.56</v>
      </c>
      <c r="M1313" s="441">
        <v>46056</v>
      </c>
      <c r="N1313">
        <v>55.56</v>
      </c>
      <c r="O1313">
        <v>51.6</v>
      </c>
      <c r="P1313">
        <v>1333.44</v>
      </c>
    </row>
    <row r="1314" spans="1:16" x14ac:dyDescent="0.3">
      <c r="A1314">
        <v>75548</v>
      </c>
      <c r="B1314">
        <v>122</v>
      </c>
      <c r="C1314" t="s">
        <v>552</v>
      </c>
      <c r="D1314" s="441">
        <v>46082</v>
      </c>
      <c r="E1314">
        <v>18115</v>
      </c>
      <c r="F1314" t="s">
        <v>5804</v>
      </c>
      <c r="G1314">
        <v>3497</v>
      </c>
      <c r="H1314">
        <v>5.23</v>
      </c>
      <c r="I1314" t="s">
        <v>5601</v>
      </c>
      <c r="J1314" t="s">
        <v>4764</v>
      </c>
      <c r="K1314" t="s">
        <v>462</v>
      </c>
      <c r="L1314">
        <v>247.33</v>
      </c>
      <c r="M1314" s="441">
        <v>46056</v>
      </c>
      <c r="N1314">
        <v>247.33</v>
      </c>
      <c r="O1314">
        <v>247.33</v>
      </c>
      <c r="P1314">
        <v>1293.54</v>
      </c>
    </row>
    <row r="1315" spans="1:16" x14ac:dyDescent="0.3">
      <c r="A1315">
        <v>75304</v>
      </c>
      <c r="B1315">
        <v>122</v>
      </c>
      <c r="C1315" t="s">
        <v>552</v>
      </c>
      <c r="D1315" s="441">
        <v>46082</v>
      </c>
      <c r="E1315">
        <v>24039</v>
      </c>
      <c r="F1315" t="s">
        <v>5616</v>
      </c>
      <c r="G1315">
        <v>2048</v>
      </c>
      <c r="H1315">
        <v>16</v>
      </c>
      <c r="I1315" t="s">
        <v>5598</v>
      </c>
      <c r="J1315" t="s">
        <v>6085</v>
      </c>
      <c r="K1315" t="s">
        <v>462</v>
      </c>
      <c r="L1315">
        <v>69.900000000000006</v>
      </c>
      <c r="M1315" s="441">
        <v>46077</v>
      </c>
      <c r="N1315">
        <v>69.900000000000006</v>
      </c>
      <c r="O1315">
        <v>69.900000000000006</v>
      </c>
      <c r="P1315">
        <v>1118.4000000000001</v>
      </c>
    </row>
    <row r="1316" spans="1:16" x14ac:dyDescent="0.3">
      <c r="A1316">
        <v>75523</v>
      </c>
      <c r="B1316">
        <v>122</v>
      </c>
      <c r="C1316" t="s">
        <v>552</v>
      </c>
      <c r="D1316" s="441">
        <v>46082</v>
      </c>
      <c r="E1316">
        <v>18219</v>
      </c>
      <c r="F1316" t="s">
        <v>5778</v>
      </c>
      <c r="G1316">
        <v>3409</v>
      </c>
      <c r="H1316">
        <v>13</v>
      </c>
      <c r="I1316" t="s">
        <v>5601</v>
      </c>
      <c r="J1316" t="s">
        <v>4764</v>
      </c>
      <c r="K1316" t="s">
        <v>462</v>
      </c>
      <c r="L1316">
        <v>0</v>
      </c>
      <c r="M1316" s="441">
        <v>46035</v>
      </c>
      <c r="N1316">
        <v>86</v>
      </c>
      <c r="O1316">
        <v>80</v>
      </c>
      <c r="P1316">
        <v>1118</v>
      </c>
    </row>
    <row r="1317" spans="1:16" x14ac:dyDescent="0.3">
      <c r="A1317">
        <v>75560</v>
      </c>
      <c r="B1317">
        <v>122</v>
      </c>
      <c r="C1317" t="s">
        <v>552</v>
      </c>
      <c r="D1317" s="441">
        <v>46082</v>
      </c>
      <c r="E1317">
        <v>27406</v>
      </c>
      <c r="F1317" t="s">
        <v>5899</v>
      </c>
      <c r="G1317">
        <v>7409</v>
      </c>
      <c r="H1317">
        <v>5</v>
      </c>
      <c r="I1317" t="s">
        <v>5598</v>
      </c>
      <c r="J1317" t="s">
        <v>4764</v>
      </c>
      <c r="K1317" t="s">
        <v>462</v>
      </c>
      <c r="L1317">
        <v>0</v>
      </c>
      <c r="M1317" s="441">
        <v>46038</v>
      </c>
      <c r="N1317">
        <v>219</v>
      </c>
      <c r="O1317">
        <v>219</v>
      </c>
      <c r="P1317">
        <v>1095</v>
      </c>
    </row>
    <row r="1318" spans="1:16" x14ac:dyDescent="0.3">
      <c r="A1318">
        <v>75564</v>
      </c>
      <c r="B1318">
        <v>122</v>
      </c>
      <c r="C1318" t="s">
        <v>552</v>
      </c>
      <c r="D1318" s="441">
        <v>46082</v>
      </c>
      <c r="E1318">
        <v>17934</v>
      </c>
      <c r="F1318" t="s">
        <v>5814</v>
      </c>
      <c r="G1318">
        <v>3636</v>
      </c>
      <c r="H1318">
        <v>14.79</v>
      </c>
      <c r="I1318" t="s">
        <v>5605</v>
      </c>
      <c r="J1318" t="s">
        <v>4764</v>
      </c>
      <c r="K1318" t="s">
        <v>462</v>
      </c>
      <c r="L1318">
        <v>73.84</v>
      </c>
      <c r="M1318" s="441">
        <v>46056</v>
      </c>
      <c r="N1318">
        <v>73.84</v>
      </c>
      <c r="O1318">
        <v>73.84</v>
      </c>
      <c r="P1318">
        <v>1092.0899999999999</v>
      </c>
    </row>
    <row r="1319" spans="1:16" x14ac:dyDescent="0.3">
      <c r="A1319">
        <v>75334</v>
      </c>
      <c r="B1319">
        <v>122</v>
      </c>
      <c r="C1319" t="s">
        <v>552</v>
      </c>
      <c r="D1319" s="441">
        <v>46082</v>
      </c>
      <c r="E1319">
        <v>25429</v>
      </c>
      <c r="F1319" t="s">
        <v>5640</v>
      </c>
      <c r="G1319">
        <v>6104</v>
      </c>
      <c r="H1319">
        <v>175</v>
      </c>
      <c r="I1319" t="s">
        <v>5613</v>
      </c>
      <c r="J1319" t="s">
        <v>6085</v>
      </c>
      <c r="K1319" t="s">
        <v>462</v>
      </c>
      <c r="L1319">
        <v>6</v>
      </c>
      <c r="M1319" s="441">
        <v>46055</v>
      </c>
      <c r="N1319">
        <v>6</v>
      </c>
      <c r="O1319">
        <v>6</v>
      </c>
      <c r="P1319">
        <v>1050</v>
      </c>
    </row>
    <row r="1320" spans="1:16" x14ac:dyDescent="0.3">
      <c r="A1320">
        <v>75310</v>
      </c>
      <c r="B1320">
        <v>122</v>
      </c>
      <c r="C1320" t="s">
        <v>552</v>
      </c>
      <c r="D1320" s="441">
        <v>46082</v>
      </c>
      <c r="E1320">
        <v>27438</v>
      </c>
      <c r="F1320" t="s">
        <v>5623</v>
      </c>
      <c r="G1320">
        <v>7438</v>
      </c>
      <c r="H1320">
        <v>40</v>
      </c>
      <c r="I1320" t="s">
        <v>5613</v>
      </c>
      <c r="J1320" t="s">
        <v>6085</v>
      </c>
      <c r="K1320" t="s">
        <v>462</v>
      </c>
      <c r="L1320">
        <v>0</v>
      </c>
      <c r="M1320" s="441">
        <v>45965</v>
      </c>
      <c r="N1320">
        <v>25.43</v>
      </c>
      <c r="O1320">
        <v>25.43</v>
      </c>
      <c r="P1320">
        <v>1017.2</v>
      </c>
    </row>
    <row r="1321" spans="1:16" x14ac:dyDescent="0.3">
      <c r="A1321">
        <v>75447</v>
      </c>
      <c r="B1321">
        <v>122</v>
      </c>
      <c r="C1321" t="s">
        <v>552</v>
      </c>
      <c r="D1321" s="441">
        <v>46082</v>
      </c>
      <c r="E1321">
        <v>19405</v>
      </c>
      <c r="F1321" t="s">
        <v>5908</v>
      </c>
      <c r="G1321">
        <v>2761</v>
      </c>
      <c r="H1321">
        <v>6</v>
      </c>
      <c r="I1321" t="s">
        <v>5598</v>
      </c>
      <c r="J1321" t="s">
        <v>6085</v>
      </c>
      <c r="K1321" t="s">
        <v>462</v>
      </c>
      <c r="L1321">
        <v>0</v>
      </c>
      <c r="M1321" s="441">
        <v>46036</v>
      </c>
      <c r="N1321">
        <v>165.9</v>
      </c>
      <c r="O1321">
        <v>145.9</v>
      </c>
      <c r="P1321">
        <v>995.4</v>
      </c>
    </row>
    <row r="1322" spans="1:16" x14ac:dyDescent="0.3">
      <c r="A1322">
        <v>75326</v>
      </c>
      <c r="B1322">
        <v>122</v>
      </c>
      <c r="C1322" t="s">
        <v>552</v>
      </c>
      <c r="D1322" s="441">
        <v>46082</v>
      </c>
      <c r="E1322">
        <v>20941</v>
      </c>
      <c r="F1322" t="s">
        <v>5886</v>
      </c>
      <c r="G1322">
        <v>2031</v>
      </c>
      <c r="H1322">
        <v>5</v>
      </c>
      <c r="I1322" t="s">
        <v>5605</v>
      </c>
      <c r="J1322" t="s">
        <v>6085</v>
      </c>
      <c r="K1322" t="s">
        <v>462</v>
      </c>
      <c r="L1322">
        <v>198.65</v>
      </c>
      <c r="M1322" s="441">
        <v>46072</v>
      </c>
      <c r="N1322">
        <v>182.3</v>
      </c>
      <c r="O1322">
        <v>182.3</v>
      </c>
      <c r="P1322">
        <v>993.25</v>
      </c>
    </row>
    <row r="1323" spans="1:16" x14ac:dyDescent="0.3">
      <c r="A1323">
        <v>75559</v>
      </c>
      <c r="B1323">
        <v>122</v>
      </c>
      <c r="C1323" t="s">
        <v>552</v>
      </c>
      <c r="D1323" s="441">
        <v>46082</v>
      </c>
      <c r="E1323">
        <v>18018</v>
      </c>
      <c r="F1323" t="s">
        <v>5961</v>
      </c>
      <c r="G1323">
        <v>3580</v>
      </c>
      <c r="H1323">
        <v>8</v>
      </c>
      <c r="I1323" t="s">
        <v>5601</v>
      </c>
      <c r="J1323" t="s">
        <v>4764</v>
      </c>
      <c r="K1323" t="s">
        <v>462</v>
      </c>
      <c r="L1323">
        <v>0</v>
      </c>
      <c r="M1323" s="441">
        <v>46035</v>
      </c>
      <c r="N1323">
        <v>122.85</v>
      </c>
      <c r="O1323">
        <v>128.69999999999999</v>
      </c>
      <c r="P1323">
        <v>982.8</v>
      </c>
    </row>
    <row r="1324" spans="1:16" x14ac:dyDescent="0.3">
      <c r="A1324">
        <v>75521</v>
      </c>
      <c r="B1324">
        <v>122</v>
      </c>
      <c r="C1324" t="s">
        <v>552</v>
      </c>
      <c r="D1324" s="441">
        <v>46082</v>
      </c>
      <c r="E1324">
        <v>18208</v>
      </c>
      <c r="F1324" t="s">
        <v>5776</v>
      </c>
      <c r="G1324">
        <v>3418</v>
      </c>
      <c r="H1324">
        <v>12</v>
      </c>
      <c r="I1324" t="s">
        <v>5601</v>
      </c>
      <c r="J1324" t="s">
        <v>4764</v>
      </c>
      <c r="K1324" t="s">
        <v>462</v>
      </c>
      <c r="L1324">
        <v>0</v>
      </c>
      <c r="M1324" s="441">
        <v>46000</v>
      </c>
      <c r="N1324">
        <v>81.64</v>
      </c>
      <c r="O1324">
        <v>95.84</v>
      </c>
      <c r="P1324">
        <v>979.68</v>
      </c>
    </row>
    <row r="1325" spans="1:16" x14ac:dyDescent="0.3">
      <c r="A1325">
        <v>75585</v>
      </c>
      <c r="B1325">
        <v>122</v>
      </c>
      <c r="C1325" t="s">
        <v>552</v>
      </c>
      <c r="D1325" s="441">
        <v>46082</v>
      </c>
      <c r="E1325">
        <v>25040</v>
      </c>
      <c r="F1325" t="s">
        <v>5832</v>
      </c>
      <c r="G1325">
        <v>5875</v>
      </c>
      <c r="H1325">
        <v>9</v>
      </c>
      <c r="I1325" t="s">
        <v>5601</v>
      </c>
      <c r="J1325" t="s">
        <v>4764</v>
      </c>
      <c r="K1325" t="s">
        <v>462</v>
      </c>
      <c r="L1325">
        <v>0</v>
      </c>
      <c r="M1325" s="441">
        <v>46034</v>
      </c>
      <c r="N1325">
        <v>107.52</v>
      </c>
      <c r="O1325">
        <v>107.52</v>
      </c>
      <c r="P1325">
        <v>967.68</v>
      </c>
    </row>
    <row r="1326" spans="1:16" x14ac:dyDescent="0.3">
      <c r="A1326">
        <v>75541</v>
      </c>
      <c r="B1326">
        <v>122</v>
      </c>
      <c r="C1326" t="s">
        <v>552</v>
      </c>
      <c r="D1326" s="441">
        <v>46082</v>
      </c>
      <c r="E1326">
        <v>18139</v>
      </c>
      <c r="F1326" t="s">
        <v>5960</v>
      </c>
      <c r="G1326">
        <v>3479</v>
      </c>
      <c r="H1326">
        <v>2.7</v>
      </c>
      <c r="I1326" t="s">
        <v>5601</v>
      </c>
      <c r="J1326" t="s">
        <v>4764</v>
      </c>
      <c r="K1326" t="s">
        <v>462</v>
      </c>
      <c r="L1326">
        <v>0</v>
      </c>
      <c r="M1326" s="441">
        <v>46035</v>
      </c>
      <c r="N1326">
        <v>355.87</v>
      </c>
      <c r="O1326">
        <v>355.87</v>
      </c>
      <c r="P1326">
        <v>960.85</v>
      </c>
    </row>
    <row r="1327" spans="1:16" x14ac:dyDescent="0.3">
      <c r="A1327">
        <v>75487</v>
      </c>
      <c r="B1327">
        <v>122</v>
      </c>
      <c r="C1327" t="s">
        <v>552</v>
      </c>
      <c r="D1327" s="441">
        <v>46082</v>
      </c>
      <c r="E1327">
        <v>18382</v>
      </c>
      <c r="F1327" t="s">
        <v>5738</v>
      </c>
      <c r="G1327">
        <v>3257</v>
      </c>
      <c r="H1327">
        <v>14.04</v>
      </c>
      <c r="I1327" t="s">
        <v>5601</v>
      </c>
      <c r="J1327" t="s">
        <v>4764</v>
      </c>
      <c r="K1327" t="s">
        <v>462</v>
      </c>
      <c r="L1327">
        <v>68.27</v>
      </c>
      <c r="M1327" s="441">
        <v>46064</v>
      </c>
      <c r="N1327">
        <v>68.27</v>
      </c>
      <c r="O1327">
        <v>68.27</v>
      </c>
      <c r="P1327">
        <v>958.51</v>
      </c>
    </row>
    <row r="1328" spans="1:16" x14ac:dyDescent="0.3">
      <c r="A1328">
        <v>75516</v>
      </c>
      <c r="B1328">
        <v>122</v>
      </c>
      <c r="C1328" t="s">
        <v>552</v>
      </c>
      <c r="D1328" s="441">
        <v>46082</v>
      </c>
      <c r="E1328">
        <v>25507</v>
      </c>
      <c r="F1328" t="s">
        <v>5772</v>
      </c>
      <c r="G1328">
        <v>6143</v>
      </c>
      <c r="H1328">
        <v>3.44</v>
      </c>
      <c r="I1328" t="s">
        <v>5601</v>
      </c>
      <c r="J1328" t="s">
        <v>4764</v>
      </c>
      <c r="K1328" t="s">
        <v>462</v>
      </c>
      <c r="L1328">
        <v>264.5</v>
      </c>
      <c r="M1328" s="441">
        <v>46072</v>
      </c>
      <c r="N1328">
        <v>264.5</v>
      </c>
      <c r="O1328">
        <v>264.5</v>
      </c>
      <c r="P1328">
        <v>909.88</v>
      </c>
    </row>
    <row r="1329" spans="1:16" x14ac:dyDescent="0.3">
      <c r="A1329">
        <v>75584</v>
      </c>
      <c r="B1329">
        <v>122</v>
      </c>
      <c r="C1329" t="s">
        <v>552</v>
      </c>
      <c r="D1329" s="441">
        <v>46082</v>
      </c>
      <c r="E1329">
        <v>17722</v>
      </c>
      <c r="F1329" t="s">
        <v>5831</v>
      </c>
      <c r="G1329">
        <v>3817</v>
      </c>
      <c r="H1329">
        <v>6</v>
      </c>
      <c r="I1329" t="s">
        <v>5601</v>
      </c>
      <c r="J1329" t="s">
        <v>4764</v>
      </c>
      <c r="K1329" t="s">
        <v>462</v>
      </c>
      <c r="L1329">
        <v>0</v>
      </c>
      <c r="M1329" s="441">
        <v>45391</v>
      </c>
      <c r="N1329">
        <v>146.16999999999999</v>
      </c>
      <c r="O1329">
        <v>145.6</v>
      </c>
      <c r="P1329">
        <v>877.02</v>
      </c>
    </row>
    <row r="1330" spans="1:16" x14ac:dyDescent="0.3">
      <c r="A1330">
        <v>75502</v>
      </c>
      <c r="B1330">
        <v>122</v>
      </c>
      <c r="C1330" t="s">
        <v>552</v>
      </c>
      <c r="D1330" s="441">
        <v>46082</v>
      </c>
      <c r="E1330">
        <v>18284</v>
      </c>
      <c r="F1330" t="s">
        <v>5757</v>
      </c>
      <c r="G1330">
        <v>3344</v>
      </c>
      <c r="H1330">
        <v>8</v>
      </c>
      <c r="I1330" t="s">
        <v>5601</v>
      </c>
      <c r="J1330" t="s">
        <v>4764</v>
      </c>
      <c r="K1330" t="s">
        <v>462</v>
      </c>
      <c r="L1330">
        <v>0</v>
      </c>
      <c r="M1330" s="441">
        <v>46035</v>
      </c>
      <c r="N1330">
        <v>107.26</v>
      </c>
      <c r="O1330">
        <v>107</v>
      </c>
      <c r="P1330">
        <v>858.08</v>
      </c>
    </row>
    <row r="1331" spans="1:16" x14ac:dyDescent="0.3">
      <c r="A1331">
        <v>75303</v>
      </c>
      <c r="B1331">
        <v>122</v>
      </c>
      <c r="C1331" t="s">
        <v>552</v>
      </c>
      <c r="D1331" s="441">
        <v>46082</v>
      </c>
      <c r="E1331">
        <v>20715</v>
      </c>
      <c r="F1331" t="s">
        <v>5614</v>
      </c>
      <c r="G1331">
        <v>2098</v>
      </c>
      <c r="H1331">
        <v>2</v>
      </c>
      <c r="I1331" t="s">
        <v>5615</v>
      </c>
      <c r="J1331" t="s">
        <v>6085</v>
      </c>
      <c r="K1331" t="s">
        <v>462</v>
      </c>
      <c r="L1331">
        <v>419.92</v>
      </c>
      <c r="M1331" s="441">
        <v>46071</v>
      </c>
      <c r="N1331">
        <v>439.9</v>
      </c>
      <c r="O1331">
        <v>439.9</v>
      </c>
      <c r="P1331">
        <v>839.84</v>
      </c>
    </row>
    <row r="1332" spans="1:16" x14ac:dyDescent="0.3">
      <c r="A1332">
        <v>75438</v>
      </c>
      <c r="B1332">
        <v>122</v>
      </c>
      <c r="C1332" t="s">
        <v>552</v>
      </c>
      <c r="D1332" s="441">
        <v>46082</v>
      </c>
      <c r="E1332">
        <v>24805</v>
      </c>
      <c r="F1332" t="s">
        <v>5853</v>
      </c>
      <c r="G1332">
        <v>5768</v>
      </c>
      <c r="H1332">
        <v>2.5</v>
      </c>
      <c r="I1332" t="s">
        <v>5605</v>
      </c>
      <c r="J1332" t="s">
        <v>6085</v>
      </c>
      <c r="K1332" t="s">
        <v>462</v>
      </c>
      <c r="L1332">
        <v>0</v>
      </c>
      <c r="M1332" s="441">
        <v>45394</v>
      </c>
      <c r="N1332">
        <v>334.8</v>
      </c>
      <c r="O1332">
        <v>195</v>
      </c>
      <c r="P1332">
        <v>837</v>
      </c>
    </row>
    <row r="1333" spans="1:16" x14ac:dyDescent="0.3">
      <c r="A1333">
        <v>75552</v>
      </c>
      <c r="B1333">
        <v>122</v>
      </c>
      <c r="C1333" t="s">
        <v>552</v>
      </c>
      <c r="D1333" s="441">
        <v>46082</v>
      </c>
      <c r="E1333">
        <v>18103</v>
      </c>
      <c r="F1333" t="s">
        <v>5809</v>
      </c>
      <c r="G1333">
        <v>3508</v>
      </c>
      <c r="H1333">
        <v>6</v>
      </c>
      <c r="I1333" t="s">
        <v>5601</v>
      </c>
      <c r="J1333" t="s">
        <v>4764</v>
      </c>
      <c r="K1333" t="s">
        <v>462</v>
      </c>
      <c r="L1333">
        <v>138.06</v>
      </c>
      <c r="M1333" s="441">
        <v>46058</v>
      </c>
      <c r="N1333">
        <v>146.28</v>
      </c>
      <c r="O1333">
        <v>133</v>
      </c>
      <c r="P1333">
        <v>828.36</v>
      </c>
    </row>
    <row r="1334" spans="1:16" x14ac:dyDescent="0.3">
      <c r="A1334">
        <v>75469</v>
      </c>
      <c r="B1334">
        <v>122</v>
      </c>
      <c r="C1334" t="s">
        <v>552</v>
      </c>
      <c r="D1334" s="441">
        <v>46082</v>
      </c>
      <c r="E1334">
        <v>26592</v>
      </c>
      <c r="F1334" t="s">
        <v>5717</v>
      </c>
      <c r="G1334">
        <v>6806</v>
      </c>
      <c r="H1334">
        <v>22.24</v>
      </c>
      <c r="I1334" t="s">
        <v>5598</v>
      </c>
      <c r="J1334" t="s">
        <v>6085</v>
      </c>
      <c r="K1334" t="s">
        <v>462</v>
      </c>
      <c r="L1334">
        <v>37</v>
      </c>
      <c r="M1334" s="441">
        <v>46062</v>
      </c>
      <c r="N1334">
        <v>37</v>
      </c>
      <c r="O1334">
        <v>37</v>
      </c>
      <c r="P1334">
        <v>822.88</v>
      </c>
    </row>
    <row r="1335" spans="1:16" x14ac:dyDescent="0.3">
      <c r="A1335">
        <v>75460</v>
      </c>
      <c r="B1335">
        <v>122</v>
      </c>
      <c r="C1335" t="s">
        <v>552</v>
      </c>
      <c r="D1335" s="441">
        <v>46082</v>
      </c>
      <c r="E1335">
        <v>24833</v>
      </c>
      <c r="F1335" t="s">
        <v>5707</v>
      </c>
      <c r="G1335">
        <v>2845</v>
      </c>
      <c r="H1335">
        <v>17</v>
      </c>
      <c r="I1335" t="s">
        <v>5703</v>
      </c>
      <c r="J1335" t="s">
        <v>6085</v>
      </c>
      <c r="K1335" t="s">
        <v>462</v>
      </c>
      <c r="L1335">
        <v>47.75</v>
      </c>
      <c r="M1335" s="441">
        <v>46078</v>
      </c>
      <c r="N1335">
        <v>47.75</v>
      </c>
      <c r="O1335">
        <v>47.75</v>
      </c>
      <c r="P1335">
        <v>811.75</v>
      </c>
    </row>
    <row r="1336" spans="1:16" x14ac:dyDescent="0.3">
      <c r="A1336">
        <v>75333</v>
      </c>
      <c r="B1336">
        <v>122</v>
      </c>
      <c r="C1336" t="s">
        <v>552</v>
      </c>
      <c r="D1336" s="441">
        <v>46082</v>
      </c>
      <c r="E1336">
        <v>26020</v>
      </c>
      <c r="F1336" t="s">
        <v>5639</v>
      </c>
      <c r="G1336">
        <v>2105</v>
      </c>
      <c r="H1336">
        <v>56</v>
      </c>
      <c r="I1336" t="s">
        <v>5613</v>
      </c>
      <c r="J1336" t="s">
        <v>6085</v>
      </c>
      <c r="K1336" t="s">
        <v>462</v>
      </c>
      <c r="L1336">
        <v>13.94</v>
      </c>
      <c r="M1336" s="441">
        <v>46071</v>
      </c>
      <c r="N1336">
        <v>13.94</v>
      </c>
      <c r="O1336">
        <v>13.94</v>
      </c>
      <c r="P1336">
        <v>780.64</v>
      </c>
    </row>
    <row r="1337" spans="1:16" x14ac:dyDescent="0.3">
      <c r="A1337">
        <v>75463</v>
      </c>
      <c r="B1337">
        <v>122</v>
      </c>
      <c r="C1337" t="s">
        <v>552</v>
      </c>
      <c r="D1337" s="441">
        <v>46082</v>
      </c>
      <c r="E1337">
        <v>28384</v>
      </c>
      <c r="F1337" t="s">
        <v>5894</v>
      </c>
      <c r="G1337">
        <v>8348</v>
      </c>
      <c r="H1337">
        <v>30</v>
      </c>
      <c r="I1337" t="s">
        <v>5613</v>
      </c>
      <c r="J1337" t="s">
        <v>6085</v>
      </c>
      <c r="K1337" t="s">
        <v>462</v>
      </c>
      <c r="L1337">
        <v>26</v>
      </c>
      <c r="M1337" s="441">
        <v>46058</v>
      </c>
      <c r="N1337">
        <v>26</v>
      </c>
      <c r="O1337">
        <v>26</v>
      </c>
      <c r="P1337">
        <v>780</v>
      </c>
    </row>
    <row r="1338" spans="1:16" x14ac:dyDescent="0.3">
      <c r="A1338">
        <v>75301</v>
      </c>
      <c r="B1338">
        <v>122</v>
      </c>
      <c r="C1338" t="s">
        <v>552</v>
      </c>
      <c r="D1338" s="441">
        <v>46082</v>
      </c>
      <c r="E1338">
        <v>26429</v>
      </c>
      <c r="F1338" t="s">
        <v>5611</v>
      </c>
      <c r="G1338">
        <v>6728</v>
      </c>
      <c r="H1338">
        <v>2.2999999999999998</v>
      </c>
      <c r="I1338" t="s">
        <v>5598</v>
      </c>
      <c r="J1338" t="s">
        <v>6085</v>
      </c>
      <c r="K1338" t="s">
        <v>462</v>
      </c>
      <c r="L1338">
        <v>0</v>
      </c>
      <c r="M1338" s="441">
        <v>46041</v>
      </c>
      <c r="N1338">
        <v>330</v>
      </c>
      <c r="O1338">
        <v>330</v>
      </c>
      <c r="P1338">
        <v>759</v>
      </c>
    </row>
    <row r="1339" spans="1:16" x14ac:dyDescent="0.3">
      <c r="A1339">
        <v>75526</v>
      </c>
      <c r="B1339">
        <v>122</v>
      </c>
      <c r="C1339" t="s">
        <v>552</v>
      </c>
      <c r="D1339" s="441">
        <v>46082</v>
      </c>
      <c r="E1339">
        <v>18214</v>
      </c>
      <c r="F1339" t="s">
        <v>5781</v>
      </c>
      <c r="G1339">
        <v>3413</v>
      </c>
      <c r="H1339">
        <v>22</v>
      </c>
      <c r="I1339" t="s">
        <v>5601</v>
      </c>
      <c r="J1339" t="s">
        <v>4764</v>
      </c>
      <c r="K1339" t="s">
        <v>462</v>
      </c>
      <c r="L1339">
        <v>0</v>
      </c>
      <c r="N1339">
        <v>0</v>
      </c>
      <c r="O1339">
        <v>37.47</v>
      </c>
      <c r="P1339">
        <v>749.1</v>
      </c>
    </row>
    <row r="1340" spans="1:16" x14ac:dyDescent="0.3">
      <c r="A1340">
        <v>75309</v>
      </c>
      <c r="B1340">
        <v>122</v>
      </c>
      <c r="C1340" t="s">
        <v>552</v>
      </c>
      <c r="D1340" s="441">
        <v>46082</v>
      </c>
      <c r="E1340">
        <v>21047</v>
      </c>
      <c r="F1340" t="s">
        <v>5621</v>
      </c>
      <c r="G1340">
        <v>1999</v>
      </c>
      <c r="H1340">
        <v>6</v>
      </c>
      <c r="I1340" t="s">
        <v>5622</v>
      </c>
      <c r="J1340" t="s">
        <v>6085</v>
      </c>
      <c r="K1340" t="s">
        <v>462</v>
      </c>
      <c r="L1340">
        <v>122.83</v>
      </c>
      <c r="M1340" s="441">
        <v>46078</v>
      </c>
      <c r="N1340">
        <v>122.7</v>
      </c>
      <c r="O1340">
        <v>122.6</v>
      </c>
      <c r="P1340">
        <v>736.98</v>
      </c>
    </row>
    <row r="1341" spans="1:16" x14ac:dyDescent="0.3">
      <c r="A1341">
        <v>75456</v>
      </c>
      <c r="B1341">
        <v>122</v>
      </c>
      <c r="C1341" t="s">
        <v>552</v>
      </c>
      <c r="D1341" s="441">
        <v>46082</v>
      </c>
      <c r="E1341">
        <v>19166</v>
      </c>
      <c r="F1341" t="s">
        <v>5892</v>
      </c>
      <c r="G1341">
        <v>2826</v>
      </c>
      <c r="H1341">
        <v>35</v>
      </c>
      <c r="I1341" t="s">
        <v>5613</v>
      </c>
      <c r="J1341" t="s">
        <v>6085</v>
      </c>
      <c r="K1341" t="s">
        <v>462</v>
      </c>
      <c r="L1341">
        <v>20.350000000000001</v>
      </c>
      <c r="M1341" s="441">
        <v>46065</v>
      </c>
      <c r="N1341">
        <v>20.350000000000001</v>
      </c>
      <c r="O1341">
        <v>20.350000000000001</v>
      </c>
      <c r="P1341">
        <v>712.25</v>
      </c>
    </row>
    <row r="1342" spans="1:16" x14ac:dyDescent="0.3">
      <c r="A1342">
        <v>75362</v>
      </c>
      <c r="B1342">
        <v>122</v>
      </c>
      <c r="C1342" t="s">
        <v>552</v>
      </c>
      <c r="D1342" s="441">
        <v>46082</v>
      </c>
      <c r="E1342">
        <v>20117</v>
      </c>
      <c r="F1342" t="s">
        <v>5857</v>
      </c>
      <c r="G1342">
        <v>2291</v>
      </c>
      <c r="H1342">
        <v>18</v>
      </c>
      <c r="I1342" t="s">
        <v>5613</v>
      </c>
      <c r="J1342" t="s">
        <v>6085</v>
      </c>
      <c r="K1342" t="s">
        <v>462</v>
      </c>
      <c r="L1342">
        <v>38.950000000000003</v>
      </c>
      <c r="M1342" s="441">
        <v>46064</v>
      </c>
      <c r="N1342">
        <v>38.950000000000003</v>
      </c>
      <c r="O1342">
        <v>38.950000000000003</v>
      </c>
      <c r="P1342">
        <v>701.1</v>
      </c>
    </row>
    <row r="1343" spans="1:16" x14ac:dyDescent="0.3">
      <c r="A1343">
        <v>75320</v>
      </c>
      <c r="B1343">
        <v>122</v>
      </c>
      <c r="C1343" t="s">
        <v>552</v>
      </c>
      <c r="D1343" s="441">
        <v>46082</v>
      </c>
      <c r="E1343">
        <v>24118</v>
      </c>
      <c r="F1343" t="s">
        <v>5973</v>
      </c>
      <c r="G1343">
        <v>2233</v>
      </c>
      <c r="H1343">
        <v>8</v>
      </c>
      <c r="I1343" t="s">
        <v>5598</v>
      </c>
      <c r="J1343" t="s">
        <v>6085</v>
      </c>
      <c r="K1343" t="s">
        <v>462</v>
      </c>
      <c r="L1343">
        <v>87</v>
      </c>
      <c r="M1343" s="441">
        <v>46056</v>
      </c>
      <c r="N1343">
        <v>87</v>
      </c>
      <c r="O1343">
        <v>72</v>
      </c>
      <c r="P1343">
        <v>696</v>
      </c>
    </row>
    <row r="1344" spans="1:16" x14ac:dyDescent="0.3">
      <c r="A1344">
        <v>75555</v>
      </c>
      <c r="B1344">
        <v>122</v>
      </c>
      <c r="C1344" t="s">
        <v>552</v>
      </c>
      <c r="D1344" s="441">
        <v>46082</v>
      </c>
      <c r="E1344">
        <v>25068</v>
      </c>
      <c r="F1344" t="s">
        <v>5870</v>
      </c>
      <c r="G1344">
        <v>3551</v>
      </c>
      <c r="H1344">
        <v>2</v>
      </c>
      <c r="I1344" t="s">
        <v>5601</v>
      </c>
      <c r="J1344" t="s">
        <v>4764</v>
      </c>
      <c r="K1344" t="s">
        <v>462</v>
      </c>
      <c r="L1344">
        <v>0</v>
      </c>
      <c r="M1344" s="441">
        <v>45902</v>
      </c>
      <c r="N1344">
        <v>338.26</v>
      </c>
      <c r="O1344">
        <v>389.9</v>
      </c>
      <c r="P1344">
        <v>676.52</v>
      </c>
    </row>
    <row r="1345" spans="1:16" x14ac:dyDescent="0.3">
      <c r="A1345">
        <v>75527</v>
      </c>
      <c r="B1345">
        <v>122</v>
      </c>
      <c r="C1345" t="s">
        <v>552</v>
      </c>
      <c r="D1345" s="441">
        <v>46082</v>
      </c>
      <c r="E1345">
        <v>18211</v>
      </c>
      <c r="F1345" t="s">
        <v>5782</v>
      </c>
      <c r="G1345">
        <v>3416</v>
      </c>
      <c r="H1345">
        <v>6</v>
      </c>
      <c r="I1345" t="s">
        <v>5601</v>
      </c>
      <c r="J1345" t="s">
        <v>4764</v>
      </c>
      <c r="K1345" t="s">
        <v>462</v>
      </c>
      <c r="L1345">
        <v>0</v>
      </c>
      <c r="N1345">
        <v>0</v>
      </c>
      <c r="O1345">
        <v>112.96</v>
      </c>
      <c r="P1345">
        <v>668.74</v>
      </c>
    </row>
    <row r="1346" spans="1:16" x14ac:dyDescent="0.3">
      <c r="A1346">
        <v>75440</v>
      </c>
      <c r="B1346">
        <v>122</v>
      </c>
      <c r="C1346" t="s">
        <v>552</v>
      </c>
      <c r="D1346" s="441">
        <v>46082</v>
      </c>
      <c r="E1346">
        <v>25184</v>
      </c>
      <c r="F1346" t="s">
        <v>5690</v>
      </c>
      <c r="G1346">
        <v>5937</v>
      </c>
      <c r="H1346">
        <v>3</v>
      </c>
      <c r="I1346" t="s">
        <v>5598</v>
      </c>
      <c r="J1346" t="s">
        <v>6085</v>
      </c>
      <c r="K1346" t="s">
        <v>462</v>
      </c>
      <c r="L1346">
        <v>0</v>
      </c>
      <c r="M1346" s="441">
        <v>45944</v>
      </c>
      <c r="N1346">
        <v>219.9</v>
      </c>
      <c r="O1346">
        <v>219.9</v>
      </c>
      <c r="P1346">
        <v>659.7</v>
      </c>
    </row>
    <row r="1347" spans="1:16" x14ac:dyDescent="0.3">
      <c r="A1347">
        <v>75522</v>
      </c>
      <c r="B1347">
        <v>122</v>
      </c>
      <c r="C1347" t="s">
        <v>552</v>
      </c>
      <c r="D1347" s="441">
        <v>46082</v>
      </c>
      <c r="E1347">
        <v>18220</v>
      </c>
      <c r="F1347" t="s">
        <v>5777</v>
      </c>
      <c r="G1347">
        <v>3408</v>
      </c>
      <c r="H1347">
        <v>8.6</v>
      </c>
      <c r="I1347" t="s">
        <v>5601</v>
      </c>
      <c r="J1347" t="s">
        <v>4764</v>
      </c>
      <c r="K1347" t="s">
        <v>462</v>
      </c>
      <c r="L1347">
        <v>0</v>
      </c>
      <c r="M1347" s="441">
        <v>46035</v>
      </c>
      <c r="N1347">
        <v>76.5</v>
      </c>
      <c r="O1347">
        <v>77</v>
      </c>
      <c r="P1347">
        <v>657.9</v>
      </c>
    </row>
    <row r="1348" spans="1:16" x14ac:dyDescent="0.3">
      <c r="A1348">
        <v>75562</v>
      </c>
      <c r="B1348">
        <v>122</v>
      </c>
      <c r="C1348" t="s">
        <v>552</v>
      </c>
      <c r="D1348" s="441">
        <v>46082</v>
      </c>
      <c r="E1348">
        <v>24006</v>
      </c>
      <c r="F1348" t="s">
        <v>5991</v>
      </c>
      <c r="G1348">
        <v>3609</v>
      </c>
      <c r="H1348">
        <v>25.83</v>
      </c>
      <c r="I1348" t="s">
        <v>5605</v>
      </c>
      <c r="J1348" t="s">
        <v>4764</v>
      </c>
      <c r="K1348" t="s">
        <v>462</v>
      </c>
      <c r="L1348">
        <v>24.6</v>
      </c>
      <c r="M1348" s="441">
        <v>46079</v>
      </c>
      <c r="N1348">
        <v>24.6</v>
      </c>
      <c r="O1348">
        <v>24.6</v>
      </c>
      <c r="P1348">
        <v>635.41999999999996</v>
      </c>
    </row>
    <row r="1349" spans="1:16" x14ac:dyDescent="0.3">
      <c r="A1349">
        <v>75289</v>
      </c>
      <c r="B1349">
        <v>122</v>
      </c>
      <c r="C1349" t="s">
        <v>552</v>
      </c>
      <c r="D1349" s="441">
        <v>46082</v>
      </c>
      <c r="E1349">
        <v>24952</v>
      </c>
      <c r="F1349" t="s">
        <v>5599</v>
      </c>
      <c r="G1349">
        <v>5834</v>
      </c>
      <c r="H1349">
        <v>7</v>
      </c>
      <c r="I1349" t="s">
        <v>5598</v>
      </c>
      <c r="J1349" t="s">
        <v>6085</v>
      </c>
      <c r="K1349" t="s">
        <v>462</v>
      </c>
      <c r="L1349">
        <v>89.9</v>
      </c>
      <c r="M1349" s="441">
        <v>46056</v>
      </c>
      <c r="N1349">
        <v>89.9</v>
      </c>
      <c r="O1349">
        <v>89.9</v>
      </c>
      <c r="P1349">
        <v>629.29999999999995</v>
      </c>
    </row>
    <row r="1350" spans="1:16" x14ac:dyDescent="0.3">
      <c r="A1350">
        <v>75364</v>
      </c>
      <c r="B1350">
        <v>122</v>
      </c>
      <c r="C1350" t="s">
        <v>552</v>
      </c>
      <c r="D1350" s="441">
        <v>46082</v>
      </c>
      <c r="E1350">
        <v>20887</v>
      </c>
      <c r="F1350" t="s">
        <v>5662</v>
      </c>
      <c r="G1350">
        <v>2040</v>
      </c>
      <c r="H1350">
        <v>17</v>
      </c>
      <c r="I1350" t="s">
        <v>5625</v>
      </c>
      <c r="J1350" t="s">
        <v>6085</v>
      </c>
      <c r="K1350" t="s">
        <v>462</v>
      </c>
      <c r="L1350">
        <v>36.299999999999997</v>
      </c>
      <c r="M1350" s="441">
        <v>46071</v>
      </c>
      <c r="N1350">
        <v>36.299999999999997</v>
      </c>
      <c r="O1350">
        <v>34</v>
      </c>
      <c r="P1350">
        <v>617.1</v>
      </c>
    </row>
    <row r="1351" spans="1:16" x14ac:dyDescent="0.3">
      <c r="A1351">
        <v>75582</v>
      </c>
      <c r="B1351">
        <v>122</v>
      </c>
      <c r="C1351" t="s">
        <v>552</v>
      </c>
      <c r="D1351" s="441">
        <v>46082</v>
      </c>
      <c r="E1351">
        <v>17594</v>
      </c>
      <c r="F1351" t="s">
        <v>5878</v>
      </c>
      <c r="G1351">
        <v>3932</v>
      </c>
      <c r="H1351">
        <v>9</v>
      </c>
      <c r="I1351" t="s">
        <v>5601</v>
      </c>
      <c r="J1351" t="s">
        <v>4764</v>
      </c>
      <c r="K1351" t="s">
        <v>462</v>
      </c>
      <c r="L1351">
        <v>67.599999999999994</v>
      </c>
      <c r="M1351" s="441">
        <v>46062</v>
      </c>
      <c r="N1351">
        <v>67.599999999999994</v>
      </c>
      <c r="O1351">
        <v>71.989999999999995</v>
      </c>
      <c r="P1351">
        <v>608.4</v>
      </c>
    </row>
    <row r="1352" spans="1:16" x14ac:dyDescent="0.3">
      <c r="A1352">
        <v>75457</v>
      </c>
      <c r="B1352">
        <v>122</v>
      </c>
      <c r="C1352" t="s">
        <v>552</v>
      </c>
      <c r="D1352" s="441">
        <v>46082</v>
      </c>
      <c r="E1352">
        <v>26336</v>
      </c>
      <c r="F1352" t="s">
        <v>5701</v>
      </c>
      <c r="G1352">
        <v>6685</v>
      </c>
      <c r="H1352">
        <v>100</v>
      </c>
      <c r="I1352" t="s">
        <v>5613</v>
      </c>
      <c r="J1352" t="s">
        <v>6085</v>
      </c>
      <c r="K1352" t="s">
        <v>462</v>
      </c>
      <c r="L1352">
        <v>6.08</v>
      </c>
      <c r="M1352" s="441">
        <v>46080</v>
      </c>
      <c r="N1352">
        <v>6.2</v>
      </c>
      <c r="O1352">
        <v>6.2</v>
      </c>
      <c r="P1352">
        <v>608</v>
      </c>
    </row>
    <row r="1353" spans="1:16" x14ac:dyDescent="0.3">
      <c r="A1353">
        <v>75569</v>
      </c>
      <c r="B1353">
        <v>122</v>
      </c>
      <c r="C1353" t="s">
        <v>552</v>
      </c>
      <c r="D1353" s="441">
        <v>46082</v>
      </c>
      <c r="E1353">
        <v>17895</v>
      </c>
      <c r="F1353" t="s">
        <v>5819</v>
      </c>
      <c r="G1353">
        <v>3665</v>
      </c>
      <c r="H1353">
        <v>17.829999999999998</v>
      </c>
      <c r="I1353" t="s">
        <v>5605</v>
      </c>
      <c r="J1353" t="s">
        <v>4764</v>
      </c>
      <c r="K1353" t="s">
        <v>462</v>
      </c>
      <c r="L1353">
        <v>0</v>
      </c>
      <c r="M1353" s="441">
        <v>46049</v>
      </c>
      <c r="N1353">
        <v>32.21</v>
      </c>
      <c r="O1353">
        <v>23.06</v>
      </c>
      <c r="P1353">
        <v>574.29999999999995</v>
      </c>
    </row>
    <row r="1354" spans="1:16" x14ac:dyDescent="0.3">
      <c r="A1354">
        <v>75510</v>
      </c>
      <c r="B1354">
        <v>122</v>
      </c>
      <c r="C1354" t="s">
        <v>552</v>
      </c>
      <c r="D1354" s="441">
        <v>46082</v>
      </c>
      <c r="E1354">
        <v>18268</v>
      </c>
      <c r="F1354" t="s">
        <v>5766</v>
      </c>
      <c r="G1354">
        <v>3362</v>
      </c>
      <c r="H1354">
        <v>8.9499999999999993</v>
      </c>
      <c r="I1354" t="s">
        <v>5601</v>
      </c>
      <c r="J1354" t="s">
        <v>4764</v>
      </c>
      <c r="K1354" t="s">
        <v>462</v>
      </c>
      <c r="L1354">
        <v>0</v>
      </c>
      <c r="M1354" s="441">
        <v>45978</v>
      </c>
      <c r="N1354">
        <v>63.08</v>
      </c>
      <c r="O1354">
        <v>65</v>
      </c>
      <c r="P1354">
        <v>564.57000000000005</v>
      </c>
    </row>
    <row r="1355" spans="1:16" x14ac:dyDescent="0.3">
      <c r="A1355">
        <v>75517</v>
      </c>
      <c r="B1355">
        <v>122</v>
      </c>
      <c r="C1355" t="s">
        <v>552</v>
      </c>
      <c r="D1355" s="441">
        <v>46082</v>
      </c>
      <c r="E1355">
        <v>18237</v>
      </c>
      <c r="F1355" t="s">
        <v>5773</v>
      </c>
      <c r="G1355">
        <v>3391</v>
      </c>
      <c r="H1355">
        <v>2.36</v>
      </c>
      <c r="I1355" t="s">
        <v>5601</v>
      </c>
      <c r="J1355" t="s">
        <v>4764</v>
      </c>
      <c r="K1355" t="s">
        <v>462</v>
      </c>
      <c r="L1355">
        <v>0</v>
      </c>
      <c r="M1355" s="441">
        <v>45569</v>
      </c>
      <c r="N1355">
        <v>228.98</v>
      </c>
      <c r="O1355">
        <v>228.98</v>
      </c>
      <c r="P1355">
        <v>540.39</v>
      </c>
    </row>
    <row r="1356" spans="1:16" x14ac:dyDescent="0.3">
      <c r="A1356">
        <v>75577</v>
      </c>
      <c r="B1356">
        <v>122</v>
      </c>
      <c r="C1356" t="s">
        <v>552</v>
      </c>
      <c r="D1356" s="441">
        <v>46082</v>
      </c>
      <c r="E1356">
        <v>17760</v>
      </c>
      <c r="F1356" t="s">
        <v>5972</v>
      </c>
      <c r="G1356">
        <v>3782</v>
      </c>
      <c r="H1356">
        <v>5</v>
      </c>
      <c r="I1356" t="s">
        <v>5601</v>
      </c>
      <c r="J1356" t="s">
        <v>4764</v>
      </c>
      <c r="K1356" t="s">
        <v>462</v>
      </c>
      <c r="L1356">
        <v>0</v>
      </c>
      <c r="M1356" s="441">
        <v>45391</v>
      </c>
      <c r="N1356">
        <v>107.12</v>
      </c>
      <c r="O1356">
        <v>0</v>
      </c>
      <c r="P1356">
        <v>535.6</v>
      </c>
    </row>
    <row r="1357" spans="1:16" x14ac:dyDescent="0.3">
      <c r="A1357">
        <v>75499</v>
      </c>
      <c r="B1357">
        <v>122</v>
      </c>
      <c r="C1357" t="s">
        <v>552</v>
      </c>
      <c r="D1357" s="441">
        <v>46082</v>
      </c>
      <c r="E1357">
        <v>25533</v>
      </c>
      <c r="F1357" t="s">
        <v>5753</v>
      </c>
      <c r="G1357">
        <v>6156</v>
      </c>
      <c r="H1357">
        <v>7</v>
      </c>
      <c r="I1357" t="s">
        <v>5601</v>
      </c>
      <c r="J1357" t="s">
        <v>4764</v>
      </c>
      <c r="K1357" t="s">
        <v>462</v>
      </c>
      <c r="L1357">
        <v>0</v>
      </c>
      <c r="M1357" s="441">
        <v>45680</v>
      </c>
      <c r="N1357">
        <v>75</v>
      </c>
      <c r="O1357">
        <v>75</v>
      </c>
      <c r="P1357">
        <v>525</v>
      </c>
    </row>
    <row r="1358" spans="1:16" x14ac:dyDescent="0.3">
      <c r="A1358">
        <v>75570</v>
      </c>
      <c r="B1358">
        <v>122</v>
      </c>
      <c r="C1358" t="s">
        <v>552</v>
      </c>
      <c r="D1358" s="441">
        <v>46082</v>
      </c>
      <c r="E1358">
        <v>17886</v>
      </c>
      <c r="F1358" t="s">
        <v>5820</v>
      </c>
      <c r="G1358">
        <v>3670</v>
      </c>
      <c r="H1358">
        <v>16.25</v>
      </c>
      <c r="I1358" t="s">
        <v>5605</v>
      </c>
      <c r="J1358" t="s">
        <v>4764</v>
      </c>
      <c r="K1358" t="s">
        <v>462</v>
      </c>
      <c r="L1358">
        <v>0</v>
      </c>
      <c r="M1358" s="441">
        <v>46049</v>
      </c>
      <c r="N1358">
        <v>32.200000000000003</v>
      </c>
      <c r="O1358">
        <v>25.69</v>
      </c>
      <c r="P1358">
        <v>523.25</v>
      </c>
    </row>
    <row r="1359" spans="1:16" x14ac:dyDescent="0.3">
      <c r="A1359">
        <v>75494</v>
      </c>
      <c r="B1359">
        <v>122</v>
      </c>
      <c r="C1359" t="s">
        <v>552</v>
      </c>
      <c r="D1359" s="441">
        <v>46082</v>
      </c>
      <c r="E1359">
        <v>18348</v>
      </c>
      <c r="F1359" t="s">
        <v>5750</v>
      </c>
      <c r="G1359">
        <v>3287</v>
      </c>
      <c r="H1359">
        <v>2</v>
      </c>
      <c r="I1359" t="s">
        <v>5613</v>
      </c>
      <c r="J1359" t="s">
        <v>4764</v>
      </c>
      <c r="K1359" t="s">
        <v>462</v>
      </c>
      <c r="L1359">
        <v>0</v>
      </c>
      <c r="N1359">
        <v>0</v>
      </c>
      <c r="O1359">
        <v>0</v>
      </c>
      <c r="P1359">
        <v>520.53</v>
      </c>
    </row>
    <row r="1360" spans="1:16" x14ac:dyDescent="0.3">
      <c r="A1360">
        <v>75354</v>
      </c>
      <c r="B1360">
        <v>122</v>
      </c>
      <c r="C1360" t="s">
        <v>552</v>
      </c>
      <c r="D1360" s="441">
        <v>46082</v>
      </c>
      <c r="E1360">
        <v>20653</v>
      </c>
      <c r="F1360" t="s">
        <v>5655</v>
      </c>
      <c r="G1360">
        <v>2111</v>
      </c>
      <c r="H1360">
        <v>21</v>
      </c>
      <c r="I1360" t="s">
        <v>5613</v>
      </c>
      <c r="J1360" t="s">
        <v>6085</v>
      </c>
      <c r="K1360" t="s">
        <v>462</v>
      </c>
      <c r="L1360">
        <v>24.7</v>
      </c>
      <c r="M1360" s="441">
        <v>46071</v>
      </c>
      <c r="N1360">
        <v>24.7</v>
      </c>
      <c r="O1360">
        <v>25.97</v>
      </c>
      <c r="P1360">
        <v>518.70000000000005</v>
      </c>
    </row>
    <row r="1361" spans="1:16" x14ac:dyDescent="0.3">
      <c r="A1361">
        <v>75351</v>
      </c>
      <c r="B1361">
        <v>122</v>
      </c>
      <c r="C1361" t="s">
        <v>552</v>
      </c>
      <c r="D1361" s="441">
        <v>46082</v>
      </c>
      <c r="E1361">
        <v>20861</v>
      </c>
      <c r="F1361" t="s">
        <v>5854</v>
      </c>
      <c r="G1361">
        <v>2045</v>
      </c>
      <c r="H1361">
        <v>11</v>
      </c>
      <c r="I1361" t="s">
        <v>5613</v>
      </c>
      <c r="J1361" t="s">
        <v>6085</v>
      </c>
      <c r="K1361" t="s">
        <v>462</v>
      </c>
      <c r="L1361">
        <v>46.7</v>
      </c>
      <c r="M1361" s="441">
        <v>46078</v>
      </c>
      <c r="N1361">
        <v>46.7</v>
      </c>
      <c r="O1361">
        <v>46.7</v>
      </c>
      <c r="P1361">
        <v>513.70000000000005</v>
      </c>
    </row>
    <row r="1362" spans="1:16" x14ac:dyDescent="0.3">
      <c r="A1362">
        <v>75439</v>
      </c>
      <c r="B1362">
        <v>122</v>
      </c>
      <c r="C1362" t="s">
        <v>552</v>
      </c>
      <c r="D1362" s="441">
        <v>46082</v>
      </c>
      <c r="E1362">
        <v>24831</v>
      </c>
      <c r="F1362" t="s">
        <v>5689</v>
      </c>
      <c r="G1362">
        <v>5780</v>
      </c>
      <c r="H1362">
        <v>4</v>
      </c>
      <c r="I1362" t="s">
        <v>5598</v>
      </c>
      <c r="J1362" t="s">
        <v>6085</v>
      </c>
      <c r="K1362" t="s">
        <v>462</v>
      </c>
      <c r="L1362">
        <v>126</v>
      </c>
      <c r="M1362" s="441">
        <v>46056</v>
      </c>
      <c r="N1362">
        <v>126</v>
      </c>
      <c r="O1362">
        <v>126</v>
      </c>
      <c r="P1362">
        <v>504</v>
      </c>
    </row>
    <row r="1363" spans="1:16" x14ac:dyDescent="0.3">
      <c r="A1363">
        <v>75586</v>
      </c>
      <c r="B1363">
        <v>122</v>
      </c>
      <c r="C1363" t="s">
        <v>552</v>
      </c>
      <c r="D1363" s="441">
        <v>46082</v>
      </c>
      <c r="E1363">
        <v>17710</v>
      </c>
      <c r="F1363" t="s">
        <v>5833</v>
      </c>
      <c r="G1363">
        <v>3824</v>
      </c>
      <c r="H1363">
        <v>13</v>
      </c>
      <c r="I1363" t="s">
        <v>5601</v>
      </c>
      <c r="J1363" t="s">
        <v>4764</v>
      </c>
      <c r="K1363" t="s">
        <v>462</v>
      </c>
      <c r="L1363">
        <v>0</v>
      </c>
      <c r="M1363" s="441">
        <v>45992</v>
      </c>
      <c r="N1363">
        <v>37.700000000000003</v>
      </c>
      <c r="O1363">
        <v>37.700000000000003</v>
      </c>
      <c r="P1363">
        <v>490.1</v>
      </c>
    </row>
    <row r="1364" spans="1:16" x14ac:dyDescent="0.3">
      <c r="A1364">
        <v>75479</v>
      </c>
      <c r="B1364">
        <v>122</v>
      </c>
      <c r="C1364" t="s">
        <v>552</v>
      </c>
      <c r="D1364" s="441">
        <v>46082</v>
      </c>
      <c r="E1364">
        <v>18540</v>
      </c>
      <c r="F1364" t="s">
        <v>5730</v>
      </c>
      <c r="G1364">
        <v>3138</v>
      </c>
      <c r="H1364">
        <v>4.7699999999999996</v>
      </c>
      <c r="I1364" t="s">
        <v>5601</v>
      </c>
      <c r="J1364" t="s">
        <v>4764</v>
      </c>
      <c r="K1364" t="s">
        <v>462</v>
      </c>
      <c r="L1364">
        <v>0</v>
      </c>
      <c r="M1364" s="441">
        <v>45978</v>
      </c>
      <c r="N1364">
        <v>102</v>
      </c>
      <c r="O1364">
        <v>84.88</v>
      </c>
      <c r="P1364">
        <v>486.54</v>
      </c>
    </row>
    <row r="1365" spans="1:16" x14ac:dyDescent="0.3">
      <c r="A1365">
        <v>75518</v>
      </c>
      <c r="B1365">
        <v>122</v>
      </c>
      <c r="C1365" t="s">
        <v>552</v>
      </c>
      <c r="D1365" s="441">
        <v>46082</v>
      </c>
      <c r="E1365">
        <v>18235</v>
      </c>
      <c r="F1365" t="s">
        <v>5774</v>
      </c>
      <c r="G1365">
        <v>3393</v>
      </c>
      <c r="H1365">
        <v>2.98</v>
      </c>
      <c r="I1365" t="s">
        <v>5613</v>
      </c>
      <c r="J1365" t="s">
        <v>4764</v>
      </c>
      <c r="K1365" t="s">
        <v>462</v>
      </c>
      <c r="L1365">
        <v>0</v>
      </c>
      <c r="N1365">
        <v>0</v>
      </c>
      <c r="O1365">
        <v>0</v>
      </c>
      <c r="P1365">
        <v>476.71</v>
      </c>
    </row>
    <row r="1366" spans="1:16" x14ac:dyDescent="0.3">
      <c r="A1366">
        <v>75476</v>
      </c>
      <c r="B1366">
        <v>122</v>
      </c>
      <c r="C1366" t="s">
        <v>552</v>
      </c>
      <c r="D1366" s="441">
        <v>46082</v>
      </c>
      <c r="E1366">
        <v>18545</v>
      </c>
      <c r="F1366" t="s">
        <v>5727</v>
      </c>
      <c r="G1366">
        <v>3134</v>
      </c>
      <c r="H1366">
        <v>9.98</v>
      </c>
      <c r="I1366" t="s">
        <v>5601</v>
      </c>
      <c r="J1366" t="s">
        <v>4764</v>
      </c>
      <c r="K1366" t="s">
        <v>462</v>
      </c>
      <c r="L1366">
        <v>46.25</v>
      </c>
      <c r="M1366" s="441">
        <v>46058</v>
      </c>
      <c r="N1366">
        <v>46.25</v>
      </c>
      <c r="O1366">
        <v>47.9</v>
      </c>
      <c r="P1366">
        <v>461.58</v>
      </c>
    </row>
    <row r="1367" spans="1:16" x14ac:dyDescent="0.3">
      <c r="A1367">
        <v>75481</v>
      </c>
      <c r="B1367">
        <v>122</v>
      </c>
      <c r="C1367" t="s">
        <v>552</v>
      </c>
      <c r="D1367" s="441">
        <v>46082</v>
      </c>
      <c r="E1367">
        <v>26560</v>
      </c>
      <c r="F1367" t="s">
        <v>5732</v>
      </c>
      <c r="G1367">
        <v>6788</v>
      </c>
      <c r="H1367">
        <v>16.23</v>
      </c>
      <c r="I1367" t="s">
        <v>5601</v>
      </c>
      <c r="J1367" t="s">
        <v>4764</v>
      </c>
      <c r="K1367" t="s">
        <v>462</v>
      </c>
      <c r="L1367">
        <v>27.5</v>
      </c>
      <c r="M1367" s="441">
        <v>46063</v>
      </c>
      <c r="N1367">
        <v>27.5</v>
      </c>
      <c r="O1367">
        <v>27.5</v>
      </c>
      <c r="P1367">
        <v>446.32</v>
      </c>
    </row>
    <row r="1368" spans="1:16" x14ac:dyDescent="0.3">
      <c r="A1368">
        <v>75470</v>
      </c>
      <c r="B1368">
        <v>122</v>
      </c>
      <c r="C1368" t="s">
        <v>552</v>
      </c>
      <c r="D1368" s="441">
        <v>46082</v>
      </c>
      <c r="E1368">
        <v>25562</v>
      </c>
      <c r="F1368" t="s">
        <v>5719</v>
      </c>
      <c r="G1368">
        <v>6169</v>
      </c>
      <c r="H1368">
        <v>3</v>
      </c>
      <c r="I1368" t="s">
        <v>5605</v>
      </c>
      <c r="J1368" t="s">
        <v>4764</v>
      </c>
      <c r="K1368" t="s">
        <v>462</v>
      </c>
      <c r="L1368">
        <v>0</v>
      </c>
      <c r="N1368">
        <v>0</v>
      </c>
      <c r="O1368">
        <v>146.80000000000001</v>
      </c>
      <c r="P1368">
        <v>440.4</v>
      </c>
    </row>
    <row r="1369" spans="1:16" x14ac:dyDescent="0.3">
      <c r="A1369">
        <v>75568</v>
      </c>
      <c r="B1369">
        <v>122</v>
      </c>
      <c r="C1369" t="s">
        <v>552</v>
      </c>
      <c r="D1369" s="441">
        <v>46082</v>
      </c>
      <c r="E1369">
        <v>17903</v>
      </c>
      <c r="F1369" t="s">
        <v>5818</v>
      </c>
      <c r="G1369">
        <v>3658</v>
      </c>
      <c r="H1369">
        <v>15.25</v>
      </c>
      <c r="I1369" t="s">
        <v>5605</v>
      </c>
      <c r="J1369" t="s">
        <v>4764</v>
      </c>
      <c r="K1369" t="s">
        <v>462</v>
      </c>
      <c r="L1369">
        <v>28.8</v>
      </c>
      <c r="M1369" s="441">
        <v>46077</v>
      </c>
      <c r="N1369">
        <v>28.8</v>
      </c>
      <c r="O1369">
        <v>23.06</v>
      </c>
      <c r="P1369">
        <v>439.2</v>
      </c>
    </row>
    <row r="1370" spans="1:16" x14ac:dyDescent="0.3">
      <c r="A1370">
        <v>75581</v>
      </c>
      <c r="B1370">
        <v>122</v>
      </c>
      <c r="C1370" t="s">
        <v>552</v>
      </c>
      <c r="D1370" s="441">
        <v>46082</v>
      </c>
      <c r="E1370">
        <v>17753</v>
      </c>
      <c r="F1370" t="s">
        <v>5883</v>
      </c>
      <c r="G1370">
        <v>3789</v>
      </c>
      <c r="H1370">
        <v>3</v>
      </c>
      <c r="I1370" t="s">
        <v>5601</v>
      </c>
      <c r="J1370" t="s">
        <v>4764</v>
      </c>
      <c r="K1370" t="s">
        <v>462</v>
      </c>
      <c r="L1370">
        <v>0</v>
      </c>
      <c r="N1370">
        <v>0</v>
      </c>
      <c r="O1370">
        <v>152.1</v>
      </c>
      <c r="P1370">
        <v>436.8</v>
      </c>
    </row>
    <row r="1371" spans="1:16" x14ac:dyDescent="0.3">
      <c r="A1371">
        <v>75441</v>
      </c>
      <c r="B1371">
        <v>122</v>
      </c>
      <c r="C1371" t="s">
        <v>552</v>
      </c>
      <c r="D1371" s="441">
        <v>46082</v>
      </c>
      <c r="E1371">
        <v>19439</v>
      </c>
      <c r="F1371" t="s">
        <v>5691</v>
      </c>
      <c r="G1371">
        <v>2756</v>
      </c>
      <c r="H1371">
        <v>13</v>
      </c>
      <c r="I1371" t="s">
        <v>5598</v>
      </c>
      <c r="J1371" t="s">
        <v>6085</v>
      </c>
      <c r="K1371" t="s">
        <v>462</v>
      </c>
      <c r="L1371">
        <v>33.380000000000003</v>
      </c>
      <c r="M1371" s="441">
        <v>46071</v>
      </c>
      <c r="N1371">
        <v>33.380000000000003</v>
      </c>
      <c r="O1371">
        <v>33.380000000000003</v>
      </c>
      <c r="P1371">
        <v>433.94</v>
      </c>
    </row>
    <row r="1372" spans="1:16" x14ac:dyDescent="0.3">
      <c r="A1372">
        <v>75288</v>
      </c>
      <c r="B1372">
        <v>122</v>
      </c>
      <c r="C1372" t="s">
        <v>552</v>
      </c>
      <c r="D1372" s="441">
        <v>46082</v>
      </c>
      <c r="E1372">
        <v>21159</v>
      </c>
      <c r="F1372" t="s">
        <v>5836</v>
      </c>
      <c r="G1372">
        <v>1946</v>
      </c>
      <c r="H1372">
        <v>3</v>
      </c>
      <c r="I1372" t="s">
        <v>5625</v>
      </c>
      <c r="J1372" t="s">
        <v>6085</v>
      </c>
      <c r="K1372" t="s">
        <v>462</v>
      </c>
      <c r="L1372">
        <v>144.4</v>
      </c>
      <c r="M1372" s="441">
        <v>46076</v>
      </c>
      <c r="N1372">
        <v>144.4</v>
      </c>
      <c r="O1372">
        <v>144.4</v>
      </c>
      <c r="P1372">
        <v>433.2</v>
      </c>
    </row>
    <row r="1373" spans="1:16" x14ac:dyDescent="0.3">
      <c r="A1373">
        <v>75505</v>
      </c>
      <c r="B1373">
        <v>122</v>
      </c>
      <c r="C1373" t="s">
        <v>552</v>
      </c>
      <c r="D1373" s="441">
        <v>46082</v>
      </c>
      <c r="E1373">
        <v>26717</v>
      </c>
      <c r="F1373" t="s">
        <v>5760</v>
      </c>
      <c r="G1373">
        <v>6869</v>
      </c>
      <c r="H1373">
        <v>7</v>
      </c>
      <c r="I1373" t="s">
        <v>5601</v>
      </c>
      <c r="J1373" t="s">
        <v>4764</v>
      </c>
      <c r="K1373" t="s">
        <v>462</v>
      </c>
      <c r="L1373">
        <v>60.28</v>
      </c>
      <c r="M1373" s="441">
        <v>46064</v>
      </c>
      <c r="N1373">
        <v>60.28</v>
      </c>
      <c r="O1373">
        <v>60.28</v>
      </c>
      <c r="P1373">
        <v>421.96</v>
      </c>
    </row>
    <row r="1374" spans="1:16" x14ac:dyDescent="0.3">
      <c r="A1374">
        <v>75473</v>
      </c>
      <c r="B1374">
        <v>122</v>
      </c>
      <c r="C1374" t="s">
        <v>552</v>
      </c>
      <c r="D1374" s="441">
        <v>46082</v>
      </c>
      <c r="E1374">
        <v>18550</v>
      </c>
      <c r="F1374" t="s">
        <v>5724</v>
      </c>
      <c r="G1374">
        <v>3130</v>
      </c>
      <c r="H1374">
        <v>1.1100000000000001</v>
      </c>
      <c r="I1374" t="s">
        <v>5601</v>
      </c>
      <c r="J1374" t="s">
        <v>4764</v>
      </c>
      <c r="K1374" t="s">
        <v>462</v>
      </c>
      <c r="L1374">
        <v>375.8</v>
      </c>
      <c r="M1374" s="441">
        <v>46071</v>
      </c>
      <c r="N1374">
        <v>375.8</v>
      </c>
      <c r="O1374">
        <v>187.9</v>
      </c>
      <c r="P1374">
        <v>417.14</v>
      </c>
    </row>
    <row r="1375" spans="1:16" x14ac:dyDescent="0.3">
      <c r="A1375">
        <v>75311</v>
      </c>
      <c r="B1375">
        <v>122</v>
      </c>
      <c r="C1375" t="s">
        <v>552</v>
      </c>
      <c r="D1375" s="441">
        <v>46082</v>
      </c>
      <c r="E1375">
        <v>20752</v>
      </c>
      <c r="F1375" t="s">
        <v>5624</v>
      </c>
      <c r="G1375">
        <v>2088</v>
      </c>
      <c r="H1375">
        <v>4</v>
      </c>
      <c r="I1375" t="s">
        <v>5625</v>
      </c>
      <c r="J1375" t="s">
        <v>6085</v>
      </c>
      <c r="K1375" t="s">
        <v>462</v>
      </c>
      <c r="L1375">
        <v>104.26</v>
      </c>
      <c r="M1375" s="441">
        <v>46078</v>
      </c>
      <c r="N1375">
        <v>102.8</v>
      </c>
      <c r="O1375">
        <v>102.8</v>
      </c>
      <c r="P1375">
        <v>417.04</v>
      </c>
    </row>
    <row r="1376" spans="1:16" x14ac:dyDescent="0.3">
      <c r="A1376">
        <v>75453</v>
      </c>
      <c r="B1376">
        <v>122</v>
      </c>
      <c r="C1376" t="s">
        <v>552</v>
      </c>
      <c r="D1376" s="441">
        <v>46082</v>
      </c>
      <c r="E1376">
        <v>19339</v>
      </c>
      <c r="F1376" t="s">
        <v>5987</v>
      </c>
      <c r="G1376">
        <v>2771</v>
      </c>
      <c r="H1376">
        <v>6</v>
      </c>
      <c r="I1376" t="s">
        <v>5598</v>
      </c>
      <c r="J1376" t="s">
        <v>6085</v>
      </c>
      <c r="K1376" t="s">
        <v>462</v>
      </c>
      <c r="L1376">
        <v>68.900000000000006</v>
      </c>
      <c r="M1376" s="441">
        <v>46071</v>
      </c>
      <c r="N1376">
        <v>68.900000000000006</v>
      </c>
      <c r="O1376">
        <v>68.900000000000006</v>
      </c>
      <c r="P1376">
        <v>413.4</v>
      </c>
    </row>
    <row r="1377" spans="1:16" x14ac:dyDescent="0.3">
      <c r="A1377">
        <v>75338</v>
      </c>
      <c r="B1377">
        <v>122</v>
      </c>
      <c r="C1377" t="s">
        <v>552</v>
      </c>
      <c r="D1377" s="441">
        <v>46082</v>
      </c>
      <c r="E1377">
        <v>23698</v>
      </c>
      <c r="F1377" t="s">
        <v>5643</v>
      </c>
      <c r="G1377">
        <v>2188</v>
      </c>
      <c r="H1377">
        <v>6</v>
      </c>
      <c r="I1377" t="s">
        <v>5598</v>
      </c>
      <c r="J1377" t="s">
        <v>6085</v>
      </c>
      <c r="K1377" t="s">
        <v>462</v>
      </c>
      <c r="L1377">
        <v>0</v>
      </c>
      <c r="M1377" s="441">
        <v>46009</v>
      </c>
      <c r="N1377">
        <v>68.75</v>
      </c>
      <c r="O1377">
        <v>71.599999999999994</v>
      </c>
      <c r="P1377">
        <v>412.5</v>
      </c>
    </row>
    <row r="1378" spans="1:16" x14ac:dyDescent="0.3">
      <c r="A1378">
        <v>75373</v>
      </c>
      <c r="B1378">
        <v>122</v>
      </c>
      <c r="C1378" t="s">
        <v>552</v>
      </c>
      <c r="D1378" s="441">
        <v>46082</v>
      </c>
      <c r="E1378">
        <v>21010</v>
      </c>
      <c r="F1378" t="s">
        <v>5674</v>
      </c>
      <c r="G1378">
        <v>2006</v>
      </c>
      <c r="H1378">
        <v>34</v>
      </c>
      <c r="I1378" t="s">
        <v>5668</v>
      </c>
      <c r="J1378" t="s">
        <v>6085</v>
      </c>
      <c r="K1378" t="s">
        <v>462</v>
      </c>
      <c r="L1378">
        <v>12.06</v>
      </c>
      <c r="M1378" s="441">
        <v>46071</v>
      </c>
      <c r="N1378">
        <v>11.96</v>
      </c>
      <c r="O1378">
        <v>11.9</v>
      </c>
      <c r="P1378">
        <v>410.04</v>
      </c>
    </row>
    <row r="1379" spans="1:16" x14ac:dyDescent="0.3">
      <c r="A1379">
        <v>75567</v>
      </c>
      <c r="B1379">
        <v>122</v>
      </c>
      <c r="C1379" t="s">
        <v>552</v>
      </c>
      <c r="D1379" s="441">
        <v>46082</v>
      </c>
      <c r="E1379">
        <v>17905</v>
      </c>
      <c r="F1379" t="s">
        <v>5817</v>
      </c>
      <c r="G1379">
        <v>3656</v>
      </c>
      <c r="H1379">
        <v>12.5</v>
      </c>
      <c r="I1379" t="s">
        <v>5605</v>
      </c>
      <c r="J1379" t="s">
        <v>4764</v>
      </c>
      <c r="K1379" t="s">
        <v>462</v>
      </c>
      <c r="L1379">
        <v>0</v>
      </c>
      <c r="M1379" s="441">
        <v>46049</v>
      </c>
      <c r="N1379">
        <v>32.729999999999997</v>
      </c>
      <c r="O1379">
        <v>22.75</v>
      </c>
      <c r="P1379">
        <v>409.12</v>
      </c>
    </row>
    <row r="1380" spans="1:16" x14ac:dyDescent="0.3">
      <c r="A1380">
        <v>75511</v>
      </c>
      <c r="B1380">
        <v>122</v>
      </c>
      <c r="C1380" t="s">
        <v>552</v>
      </c>
      <c r="D1380" s="441">
        <v>46082</v>
      </c>
      <c r="E1380">
        <v>18266</v>
      </c>
      <c r="F1380" t="s">
        <v>5767</v>
      </c>
      <c r="G1380">
        <v>3364</v>
      </c>
      <c r="H1380">
        <v>2.74</v>
      </c>
      <c r="I1380" t="s">
        <v>5613</v>
      </c>
      <c r="J1380" t="s">
        <v>4764</v>
      </c>
      <c r="K1380" t="s">
        <v>462</v>
      </c>
      <c r="L1380">
        <v>0</v>
      </c>
      <c r="M1380" s="441">
        <v>45994</v>
      </c>
      <c r="N1380">
        <v>148.77000000000001</v>
      </c>
      <c r="O1380">
        <v>148.77000000000001</v>
      </c>
      <c r="P1380">
        <v>407.63</v>
      </c>
    </row>
    <row r="1381" spans="1:16" x14ac:dyDescent="0.3">
      <c r="A1381">
        <v>75332</v>
      </c>
      <c r="B1381">
        <v>122</v>
      </c>
      <c r="C1381" t="s">
        <v>552</v>
      </c>
      <c r="D1381" s="441">
        <v>46082</v>
      </c>
      <c r="E1381">
        <v>20689</v>
      </c>
      <c r="F1381" t="s">
        <v>5638</v>
      </c>
      <c r="G1381">
        <v>2105</v>
      </c>
      <c r="H1381">
        <v>12</v>
      </c>
      <c r="I1381" t="s">
        <v>5613</v>
      </c>
      <c r="J1381" t="s">
        <v>6085</v>
      </c>
      <c r="K1381" t="s">
        <v>462</v>
      </c>
      <c r="L1381">
        <v>33.85</v>
      </c>
      <c r="M1381" s="441">
        <v>46076</v>
      </c>
      <c r="N1381">
        <v>32</v>
      </c>
      <c r="O1381">
        <v>32</v>
      </c>
      <c r="P1381">
        <v>406.2</v>
      </c>
    </row>
    <row r="1382" spans="1:16" x14ac:dyDescent="0.3">
      <c r="A1382">
        <v>75551</v>
      </c>
      <c r="B1382">
        <v>122</v>
      </c>
      <c r="C1382" t="s">
        <v>552</v>
      </c>
      <c r="D1382" s="441">
        <v>46082</v>
      </c>
      <c r="E1382">
        <v>18104</v>
      </c>
      <c r="F1382" t="s">
        <v>5808</v>
      </c>
      <c r="G1382">
        <v>3507</v>
      </c>
      <c r="H1382">
        <v>0.66</v>
      </c>
      <c r="I1382" t="s">
        <v>5601</v>
      </c>
      <c r="J1382" t="s">
        <v>4764</v>
      </c>
      <c r="K1382" t="s">
        <v>462</v>
      </c>
      <c r="L1382">
        <v>0</v>
      </c>
      <c r="M1382" s="441">
        <v>45985</v>
      </c>
      <c r="N1382">
        <v>610</v>
      </c>
      <c r="O1382">
        <v>610</v>
      </c>
      <c r="P1382">
        <v>402.6</v>
      </c>
    </row>
    <row r="1383" spans="1:16" x14ac:dyDescent="0.3">
      <c r="A1383">
        <v>75543</v>
      </c>
      <c r="B1383">
        <v>122</v>
      </c>
      <c r="C1383" t="s">
        <v>552</v>
      </c>
      <c r="D1383" s="441">
        <v>46082</v>
      </c>
      <c r="E1383">
        <v>18129</v>
      </c>
      <c r="F1383" t="s">
        <v>5800</v>
      </c>
      <c r="G1383">
        <v>3486</v>
      </c>
      <c r="H1383">
        <v>3.42</v>
      </c>
      <c r="I1383" t="s">
        <v>5601</v>
      </c>
      <c r="J1383" t="s">
        <v>4764</v>
      </c>
      <c r="K1383" t="s">
        <v>462</v>
      </c>
      <c r="L1383">
        <v>0</v>
      </c>
      <c r="M1383" s="441">
        <v>45993</v>
      </c>
      <c r="N1383">
        <v>117</v>
      </c>
      <c r="O1383">
        <v>116</v>
      </c>
      <c r="P1383">
        <v>400.14</v>
      </c>
    </row>
    <row r="1384" spans="1:16" x14ac:dyDescent="0.3">
      <c r="A1384">
        <v>75506</v>
      </c>
      <c r="B1384">
        <v>122</v>
      </c>
      <c r="C1384" t="s">
        <v>552</v>
      </c>
      <c r="D1384" s="441">
        <v>46082</v>
      </c>
      <c r="E1384">
        <v>18296</v>
      </c>
      <c r="F1384" t="s">
        <v>5761</v>
      </c>
      <c r="G1384">
        <v>3333</v>
      </c>
      <c r="H1384">
        <v>4.43</v>
      </c>
      <c r="I1384" t="s">
        <v>5601</v>
      </c>
      <c r="J1384" t="s">
        <v>4764</v>
      </c>
      <c r="K1384" t="s">
        <v>462</v>
      </c>
      <c r="L1384">
        <v>0</v>
      </c>
      <c r="M1384" s="441">
        <v>45979</v>
      </c>
      <c r="N1384">
        <v>90.08</v>
      </c>
      <c r="O1384">
        <v>90.08</v>
      </c>
      <c r="P1384">
        <v>399.05</v>
      </c>
    </row>
    <row r="1385" spans="1:16" x14ac:dyDescent="0.3">
      <c r="A1385">
        <v>75536</v>
      </c>
      <c r="B1385">
        <v>122</v>
      </c>
      <c r="C1385" t="s">
        <v>552</v>
      </c>
      <c r="D1385" s="441">
        <v>46082</v>
      </c>
      <c r="E1385">
        <v>18159</v>
      </c>
      <c r="F1385" t="s">
        <v>5792</v>
      </c>
      <c r="G1385">
        <v>3461</v>
      </c>
      <c r="H1385">
        <v>2</v>
      </c>
      <c r="I1385" t="s">
        <v>5601</v>
      </c>
      <c r="J1385" t="s">
        <v>4764</v>
      </c>
      <c r="K1385" t="s">
        <v>462</v>
      </c>
      <c r="L1385">
        <v>0</v>
      </c>
      <c r="N1385">
        <v>0</v>
      </c>
      <c r="O1385">
        <v>0</v>
      </c>
      <c r="P1385">
        <v>398.37</v>
      </c>
    </row>
    <row r="1386" spans="1:16" x14ac:dyDescent="0.3">
      <c r="A1386">
        <v>75530</v>
      </c>
      <c r="B1386">
        <v>122</v>
      </c>
      <c r="C1386" t="s">
        <v>552</v>
      </c>
      <c r="D1386" s="441">
        <v>46082</v>
      </c>
      <c r="E1386">
        <v>18185</v>
      </c>
      <c r="F1386" t="s">
        <v>5786</v>
      </c>
      <c r="G1386">
        <v>3438</v>
      </c>
      <c r="H1386">
        <v>2</v>
      </c>
      <c r="I1386" t="s">
        <v>5601</v>
      </c>
      <c r="J1386" t="s">
        <v>4764</v>
      </c>
      <c r="K1386" t="s">
        <v>462</v>
      </c>
      <c r="L1386">
        <v>0</v>
      </c>
      <c r="N1386">
        <v>0</v>
      </c>
      <c r="O1386">
        <v>0</v>
      </c>
      <c r="P1386">
        <v>395.22</v>
      </c>
    </row>
    <row r="1387" spans="1:16" x14ac:dyDescent="0.3">
      <c r="A1387">
        <v>75574</v>
      </c>
      <c r="B1387">
        <v>122</v>
      </c>
      <c r="C1387" t="s">
        <v>552</v>
      </c>
      <c r="D1387" s="441">
        <v>46082</v>
      </c>
      <c r="E1387">
        <v>25645</v>
      </c>
      <c r="F1387" t="s">
        <v>5912</v>
      </c>
      <c r="G1387">
        <v>6208</v>
      </c>
      <c r="H1387">
        <v>2</v>
      </c>
      <c r="I1387" t="s">
        <v>5601</v>
      </c>
      <c r="J1387" t="s">
        <v>4764</v>
      </c>
      <c r="K1387" t="s">
        <v>462</v>
      </c>
      <c r="L1387">
        <v>0</v>
      </c>
      <c r="N1387">
        <v>0</v>
      </c>
      <c r="O1387">
        <v>0</v>
      </c>
      <c r="P1387">
        <v>389.04</v>
      </c>
    </row>
    <row r="1388" spans="1:16" x14ac:dyDescent="0.3">
      <c r="A1388">
        <v>75475</v>
      </c>
      <c r="B1388">
        <v>122</v>
      </c>
      <c r="C1388" t="s">
        <v>552</v>
      </c>
      <c r="D1388" s="441">
        <v>46082</v>
      </c>
      <c r="E1388">
        <v>18547</v>
      </c>
      <c r="F1388" t="s">
        <v>5726</v>
      </c>
      <c r="G1388">
        <v>3132</v>
      </c>
      <c r="H1388">
        <v>10.49</v>
      </c>
      <c r="I1388" t="s">
        <v>5601</v>
      </c>
      <c r="J1388" t="s">
        <v>4764</v>
      </c>
      <c r="K1388" t="s">
        <v>462</v>
      </c>
      <c r="L1388">
        <v>0</v>
      </c>
      <c r="M1388" s="441">
        <v>46048</v>
      </c>
      <c r="N1388">
        <v>36.99</v>
      </c>
      <c r="O1388">
        <v>38.9</v>
      </c>
      <c r="P1388">
        <v>388.03</v>
      </c>
    </row>
    <row r="1389" spans="1:16" x14ac:dyDescent="0.3">
      <c r="A1389">
        <v>75284</v>
      </c>
      <c r="B1389">
        <v>122</v>
      </c>
      <c r="C1389" t="s">
        <v>552</v>
      </c>
      <c r="D1389" s="441">
        <v>46082</v>
      </c>
      <c r="E1389">
        <v>26591</v>
      </c>
      <c r="F1389" t="s">
        <v>5834</v>
      </c>
      <c r="G1389">
        <v>6805</v>
      </c>
      <c r="H1389">
        <v>1.5</v>
      </c>
      <c r="I1389" t="s">
        <v>5598</v>
      </c>
      <c r="J1389" t="s">
        <v>6085</v>
      </c>
      <c r="K1389" t="s">
        <v>462</v>
      </c>
      <c r="L1389">
        <v>252</v>
      </c>
      <c r="M1389" s="441">
        <v>46072</v>
      </c>
      <c r="N1389">
        <v>252</v>
      </c>
      <c r="O1389">
        <v>252</v>
      </c>
      <c r="P1389">
        <v>378</v>
      </c>
    </row>
    <row r="1390" spans="1:16" x14ac:dyDescent="0.3">
      <c r="A1390">
        <v>75328</v>
      </c>
      <c r="B1390">
        <v>122</v>
      </c>
      <c r="C1390" t="s">
        <v>552</v>
      </c>
      <c r="D1390" s="441">
        <v>46082</v>
      </c>
      <c r="E1390">
        <v>20908</v>
      </c>
      <c r="F1390" t="s">
        <v>5636</v>
      </c>
      <c r="G1390">
        <v>2035</v>
      </c>
      <c r="H1390">
        <v>5</v>
      </c>
      <c r="I1390" t="s">
        <v>5605</v>
      </c>
      <c r="J1390" t="s">
        <v>6085</v>
      </c>
      <c r="K1390" t="s">
        <v>462</v>
      </c>
      <c r="L1390">
        <v>0</v>
      </c>
      <c r="M1390" s="441">
        <v>46049</v>
      </c>
      <c r="N1390">
        <v>74.849999999999994</v>
      </c>
      <c r="O1390">
        <v>79.989999999999995</v>
      </c>
      <c r="P1390">
        <v>374.25</v>
      </c>
    </row>
    <row r="1391" spans="1:16" x14ac:dyDescent="0.3">
      <c r="A1391">
        <v>75464</v>
      </c>
      <c r="B1391">
        <v>122</v>
      </c>
      <c r="C1391" t="s">
        <v>552</v>
      </c>
      <c r="D1391" s="441">
        <v>46082</v>
      </c>
      <c r="E1391">
        <v>22721</v>
      </c>
      <c r="F1391" t="s">
        <v>5710</v>
      </c>
      <c r="G1391">
        <v>3033</v>
      </c>
      <c r="H1391">
        <v>13.18</v>
      </c>
      <c r="I1391" t="s">
        <v>5598</v>
      </c>
      <c r="J1391" t="s">
        <v>6085</v>
      </c>
      <c r="K1391" t="s">
        <v>462</v>
      </c>
      <c r="L1391">
        <v>28.3</v>
      </c>
      <c r="M1391" s="441">
        <v>46076</v>
      </c>
      <c r="N1391">
        <v>28.3</v>
      </c>
      <c r="O1391">
        <v>28.3</v>
      </c>
      <c r="P1391">
        <v>372.99</v>
      </c>
    </row>
    <row r="1392" spans="1:16" x14ac:dyDescent="0.3">
      <c r="A1392">
        <v>75423</v>
      </c>
      <c r="B1392">
        <v>122</v>
      </c>
      <c r="C1392" t="s">
        <v>552</v>
      </c>
      <c r="D1392" s="441">
        <v>46082</v>
      </c>
      <c r="E1392">
        <v>23095</v>
      </c>
      <c r="F1392" t="s">
        <v>5942</v>
      </c>
      <c r="G1392">
        <v>2754</v>
      </c>
      <c r="H1392">
        <v>310</v>
      </c>
      <c r="I1392" t="s">
        <v>5613</v>
      </c>
      <c r="J1392" t="s">
        <v>6085</v>
      </c>
      <c r="K1392" t="s">
        <v>462</v>
      </c>
      <c r="L1392">
        <v>1.2</v>
      </c>
      <c r="M1392" s="441">
        <v>46080</v>
      </c>
      <c r="N1392">
        <v>1.25</v>
      </c>
      <c r="O1392">
        <v>1.25</v>
      </c>
      <c r="P1392">
        <v>372</v>
      </c>
    </row>
    <row r="1393" spans="1:16" x14ac:dyDescent="0.3">
      <c r="A1393">
        <v>75458</v>
      </c>
      <c r="B1393">
        <v>122</v>
      </c>
      <c r="C1393" t="s">
        <v>552</v>
      </c>
      <c r="D1393" s="441">
        <v>46082</v>
      </c>
      <c r="E1393">
        <v>21372</v>
      </c>
      <c r="F1393" t="s">
        <v>5704</v>
      </c>
      <c r="G1393">
        <v>2827</v>
      </c>
      <c r="H1393">
        <v>12</v>
      </c>
      <c r="I1393" t="s">
        <v>5613</v>
      </c>
      <c r="J1393" t="s">
        <v>6085</v>
      </c>
      <c r="K1393" t="s">
        <v>462</v>
      </c>
      <c r="L1393">
        <v>31</v>
      </c>
      <c r="M1393" s="441">
        <v>46077</v>
      </c>
      <c r="N1393">
        <v>31</v>
      </c>
      <c r="O1393">
        <v>31</v>
      </c>
      <c r="P1393">
        <v>372</v>
      </c>
    </row>
    <row r="1394" spans="1:16" x14ac:dyDescent="0.3">
      <c r="A1394">
        <v>75366</v>
      </c>
      <c r="B1394">
        <v>122</v>
      </c>
      <c r="C1394" t="s">
        <v>552</v>
      </c>
      <c r="D1394" s="441">
        <v>46082</v>
      </c>
      <c r="E1394">
        <v>20645</v>
      </c>
      <c r="F1394" t="s">
        <v>5664</v>
      </c>
      <c r="G1394">
        <v>2113</v>
      </c>
      <c r="H1394">
        <v>16</v>
      </c>
      <c r="I1394" t="s">
        <v>5615</v>
      </c>
      <c r="J1394" t="s">
        <v>6085</v>
      </c>
      <c r="K1394" t="s">
        <v>462</v>
      </c>
      <c r="L1394">
        <v>23.17</v>
      </c>
      <c r="M1394" s="441">
        <v>46071</v>
      </c>
      <c r="N1394">
        <v>23</v>
      </c>
      <c r="O1394">
        <v>23</v>
      </c>
      <c r="P1394">
        <v>370.72</v>
      </c>
    </row>
    <row r="1395" spans="1:16" x14ac:dyDescent="0.3">
      <c r="A1395">
        <v>75509</v>
      </c>
      <c r="B1395">
        <v>122</v>
      </c>
      <c r="C1395" t="s">
        <v>552</v>
      </c>
      <c r="D1395" s="441">
        <v>46082</v>
      </c>
      <c r="E1395">
        <v>18272</v>
      </c>
      <c r="F1395" t="s">
        <v>5765</v>
      </c>
      <c r="G1395">
        <v>3358</v>
      </c>
      <c r="H1395">
        <v>10.58</v>
      </c>
      <c r="I1395" t="s">
        <v>5601</v>
      </c>
      <c r="J1395" t="s">
        <v>4764</v>
      </c>
      <c r="K1395" t="s">
        <v>462</v>
      </c>
      <c r="L1395">
        <v>34</v>
      </c>
      <c r="M1395" s="441">
        <v>46062</v>
      </c>
      <c r="N1395">
        <v>34</v>
      </c>
      <c r="O1395">
        <v>35.79</v>
      </c>
      <c r="P1395">
        <v>359.72</v>
      </c>
    </row>
    <row r="1396" spans="1:16" x14ac:dyDescent="0.3">
      <c r="A1396">
        <v>75482</v>
      </c>
      <c r="B1396">
        <v>122</v>
      </c>
      <c r="C1396" t="s">
        <v>552</v>
      </c>
      <c r="D1396" s="441">
        <v>46082</v>
      </c>
      <c r="E1396">
        <v>18486</v>
      </c>
      <c r="F1396" t="s">
        <v>5733</v>
      </c>
      <c r="G1396">
        <v>3170</v>
      </c>
      <c r="H1396">
        <v>13</v>
      </c>
      <c r="I1396" t="s">
        <v>5601</v>
      </c>
      <c r="J1396" t="s">
        <v>4764</v>
      </c>
      <c r="K1396" t="s">
        <v>462</v>
      </c>
      <c r="L1396">
        <v>27.5</v>
      </c>
      <c r="M1396" s="441">
        <v>46063</v>
      </c>
      <c r="N1396">
        <v>27.5</v>
      </c>
      <c r="O1396">
        <v>27.5</v>
      </c>
      <c r="P1396">
        <v>357.5</v>
      </c>
    </row>
    <row r="1397" spans="1:16" x14ac:dyDescent="0.3">
      <c r="A1397">
        <v>75454</v>
      </c>
      <c r="B1397">
        <v>122</v>
      </c>
      <c r="C1397" t="s">
        <v>552</v>
      </c>
      <c r="D1397" s="441">
        <v>46082</v>
      </c>
      <c r="E1397">
        <v>19324</v>
      </c>
      <c r="F1397" t="s">
        <v>5699</v>
      </c>
      <c r="G1397">
        <v>2773</v>
      </c>
      <c r="H1397">
        <v>12</v>
      </c>
      <c r="I1397" t="s">
        <v>5598</v>
      </c>
      <c r="J1397" t="s">
        <v>6085</v>
      </c>
      <c r="K1397" t="s">
        <v>462</v>
      </c>
      <c r="L1397">
        <v>29.72</v>
      </c>
      <c r="M1397" s="441">
        <v>46077</v>
      </c>
      <c r="N1397">
        <v>29.74</v>
      </c>
      <c r="O1397">
        <v>29.74</v>
      </c>
      <c r="P1397">
        <v>356.64</v>
      </c>
    </row>
    <row r="1398" spans="1:16" x14ac:dyDescent="0.3">
      <c r="A1398">
        <v>75327</v>
      </c>
      <c r="B1398">
        <v>122</v>
      </c>
      <c r="C1398" t="s">
        <v>552</v>
      </c>
      <c r="D1398" s="441">
        <v>46082</v>
      </c>
      <c r="E1398">
        <v>20922</v>
      </c>
      <c r="F1398" t="s">
        <v>5845</v>
      </c>
      <c r="G1398">
        <v>2034</v>
      </c>
      <c r="H1398">
        <v>6</v>
      </c>
      <c r="I1398" t="s">
        <v>5605</v>
      </c>
      <c r="J1398" t="s">
        <v>6085</v>
      </c>
      <c r="K1398" t="s">
        <v>462</v>
      </c>
      <c r="L1398">
        <v>0</v>
      </c>
      <c r="M1398" s="441">
        <v>45881</v>
      </c>
      <c r="N1398">
        <v>59.35</v>
      </c>
      <c r="O1398">
        <v>59.35</v>
      </c>
      <c r="P1398">
        <v>356.1</v>
      </c>
    </row>
    <row r="1399" spans="1:16" x14ac:dyDescent="0.3">
      <c r="A1399">
        <v>75287</v>
      </c>
      <c r="B1399">
        <v>122</v>
      </c>
      <c r="C1399" t="s">
        <v>552</v>
      </c>
      <c r="D1399" s="441">
        <v>46082</v>
      </c>
      <c r="E1399">
        <v>24986</v>
      </c>
      <c r="F1399" t="s">
        <v>5835</v>
      </c>
      <c r="G1399">
        <v>5852</v>
      </c>
      <c r="H1399">
        <v>2</v>
      </c>
      <c r="I1399" t="s">
        <v>5625</v>
      </c>
      <c r="J1399" t="s">
        <v>6085</v>
      </c>
      <c r="K1399" t="s">
        <v>462</v>
      </c>
      <c r="L1399">
        <v>171.6</v>
      </c>
      <c r="M1399" s="441">
        <v>46076</v>
      </c>
      <c r="N1399">
        <v>171.6</v>
      </c>
      <c r="O1399">
        <v>171.6</v>
      </c>
      <c r="P1399">
        <v>343.2</v>
      </c>
    </row>
    <row r="1400" spans="1:16" x14ac:dyDescent="0.3">
      <c r="A1400">
        <v>75285</v>
      </c>
      <c r="B1400">
        <v>122</v>
      </c>
      <c r="C1400" t="s">
        <v>552</v>
      </c>
      <c r="D1400" s="441">
        <v>46082</v>
      </c>
      <c r="E1400">
        <v>26588</v>
      </c>
      <c r="F1400" t="s">
        <v>5597</v>
      </c>
      <c r="G1400">
        <v>6804</v>
      </c>
      <c r="H1400">
        <v>1.5</v>
      </c>
      <c r="I1400" t="s">
        <v>5598</v>
      </c>
      <c r="J1400" t="s">
        <v>6085</v>
      </c>
      <c r="K1400" t="s">
        <v>462</v>
      </c>
      <c r="L1400">
        <v>228</v>
      </c>
      <c r="M1400" s="441">
        <v>46072</v>
      </c>
      <c r="N1400">
        <v>228</v>
      </c>
      <c r="O1400">
        <v>228</v>
      </c>
      <c r="P1400">
        <v>342</v>
      </c>
    </row>
    <row r="1401" spans="1:16" x14ac:dyDescent="0.3">
      <c r="A1401">
        <v>75483</v>
      </c>
      <c r="B1401">
        <v>122</v>
      </c>
      <c r="C1401" t="s">
        <v>552</v>
      </c>
      <c r="D1401" s="441">
        <v>46082</v>
      </c>
      <c r="E1401">
        <v>25156</v>
      </c>
      <c r="F1401" t="s">
        <v>5734</v>
      </c>
      <c r="G1401">
        <v>5926</v>
      </c>
      <c r="H1401">
        <v>5.19</v>
      </c>
      <c r="I1401" t="s">
        <v>5601</v>
      </c>
      <c r="J1401" t="s">
        <v>4764</v>
      </c>
      <c r="K1401" t="s">
        <v>462</v>
      </c>
      <c r="L1401">
        <v>0</v>
      </c>
      <c r="M1401" s="441">
        <v>45986</v>
      </c>
      <c r="N1401">
        <v>65</v>
      </c>
      <c r="O1401">
        <v>65</v>
      </c>
      <c r="P1401">
        <v>337.35</v>
      </c>
    </row>
    <row r="1402" spans="1:16" x14ac:dyDescent="0.3">
      <c r="A1402">
        <v>75542</v>
      </c>
      <c r="B1402">
        <v>122</v>
      </c>
      <c r="C1402" t="s">
        <v>552</v>
      </c>
      <c r="D1402" s="441">
        <v>46082</v>
      </c>
      <c r="E1402">
        <v>18138</v>
      </c>
      <c r="F1402" t="s">
        <v>5799</v>
      </c>
      <c r="G1402">
        <v>3480</v>
      </c>
      <c r="H1402">
        <v>0.6</v>
      </c>
      <c r="I1402" t="s">
        <v>5601</v>
      </c>
      <c r="J1402" t="s">
        <v>4764</v>
      </c>
      <c r="K1402" t="s">
        <v>462</v>
      </c>
      <c r="L1402">
        <v>0</v>
      </c>
      <c r="M1402" s="441">
        <v>45811</v>
      </c>
      <c r="N1402">
        <v>545.01</v>
      </c>
      <c r="O1402">
        <v>545.01</v>
      </c>
      <c r="P1402">
        <v>327.01</v>
      </c>
    </row>
    <row r="1403" spans="1:16" x14ac:dyDescent="0.3">
      <c r="A1403">
        <v>75358</v>
      </c>
      <c r="B1403">
        <v>122</v>
      </c>
      <c r="C1403" t="s">
        <v>552</v>
      </c>
      <c r="D1403" s="441">
        <v>46082</v>
      </c>
      <c r="E1403">
        <v>20501</v>
      </c>
      <c r="F1403" t="s">
        <v>5976</v>
      </c>
      <c r="G1403">
        <v>2154</v>
      </c>
      <c r="H1403">
        <v>15</v>
      </c>
      <c r="I1403" t="s">
        <v>5598</v>
      </c>
      <c r="J1403" t="s">
        <v>6085</v>
      </c>
      <c r="K1403" t="s">
        <v>462</v>
      </c>
      <c r="L1403">
        <v>21.45</v>
      </c>
      <c r="M1403" s="441">
        <v>46077</v>
      </c>
      <c r="N1403">
        <v>21.4</v>
      </c>
      <c r="O1403">
        <v>21.68</v>
      </c>
      <c r="P1403">
        <v>321.75</v>
      </c>
    </row>
    <row r="1404" spans="1:16" x14ac:dyDescent="0.3">
      <c r="A1404">
        <v>75495</v>
      </c>
      <c r="B1404">
        <v>122</v>
      </c>
      <c r="C1404" t="s">
        <v>552</v>
      </c>
      <c r="D1404" s="441">
        <v>46082</v>
      </c>
      <c r="E1404">
        <v>24704</v>
      </c>
      <c r="F1404" t="s">
        <v>5872</v>
      </c>
      <c r="G1404">
        <v>5722</v>
      </c>
      <c r="H1404">
        <v>2</v>
      </c>
      <c r="I1404" t="s">
        <v>5601</v>
      </c>
      <c r="J1404" t="s">
        <v>4764</v>
      </c>
      <c r="K1404" t="s">
        <v>462</v>
      </c>
      <c r="L1404">
        <v>0</v>
      </c>
      <c r="M1404" s="441">
        <v>45615</v>
      </c>
      <c r="N1404">
        <v>159.9</v>
      </c>
      <c r="O1404">
        <v>159.9</v>
      </c>
      <c r="P1404">
        <v>319.8</v>
      </c>
    </row>
    <row r="1405" spans="1:16" x14ac:dyDescent="0.3">
      <c r="A1405">
        <v>75573</v>
      </c>
      <c r="B1405">
        <v>122</v>
      </c>
      <c r="C1405" t="s">
        <v>552</v>
      </c>
      <c r="D1405" s="441">
        <v>46082</v>
      </c>
      <c r="E1405">
        <v>17800</v>
      </c>
      <c r="F1405" t="s">
        <v>5824</v>
      </c>
      <c r="G1405">
        <v>3745</v>
      </c>
      <c r="H1405">
        <v>13</v>
      </c>
      <c r="I1405" t="s">
        <v>5601</v>
      </c>
      <c r="J1405" t="s">
        <v>4764</v>
      </c>
      <c r="K1405" t="s">
        <v>462</v>
      </c>
      <c r="L1405">
        <v>24.34</v>
      </c>
      <c r="M1405" s="441">
        <v>46064</v>
      </c>
      <c r="N1405">
        <v>24.34</v>
      </c>
      <c r="O1405">
        <v>25.8</v>
      </c>
      <c r="P1405">
        <v>316.42</v>
      </c>
    </row>
    <row r="1406" spans="1:16" x14ac:dyDescent="0.3">
      <c r="A1406">
        <v>75343</v>
      </c>
      <c r="B1406">
        <v>122</v>
      </c>
      <c r="C1406" t="s">
        <v>552</v>
      </c>
      <c r="D1406" s="441">
        <v>46082</v>
      </c>
      <c r="E1406">
        <v>20358</v>
      </c>
      <c r="F1406" t="s">
        <v>5648</v>
      </c>
      <c r="G1406">
        <v>2200</v>
      </c>
      <c r="H1406">
        <v>22</v>
      </c>
      <c r="I1406" t="s">
        <v>5605</v>
      </c>
      <c r="J1406" t="s">
        <v>6085</v>
      </c>
      <c r="K1406" t="s">
        <v>462</v>
      </c>
      <c r="L1406">
        <v>14.23</v>
      </c>
      <c r="M1406" s="441">
        <v>46071</v>
      </c>
      <c r="N1406">
        <v>14.23</v>
      </c>
      <c r="O1406">
        <v>14.24</v>
      </c>
      <c r="P1406">
        <v>313.06</v>
      </c>
    </row>
    <row r="1407" spans="1:16" x14ac:dyDescent="0.3">
      <c r="A1407">
        <v>75360</v>
      </c>
      <c r="B1407">
        <v>122</v>
      </c>
      <c r="C1407" t="s">
        <v>552</v>
      </c>
      <c r="D1407" s="441">
        <v>46082</v>
      </c>
      <c r="E1407">
        <v>20114</v>
      </c>
      <c r="F1407" t="s">
        <v>5659</v>
      </c>
      <c r="G1407">
        <v>2292</v>
      </c>
      <c r="H1407">
        <v>35</v>
      </c>
      <c r="I1407" t="s">
        <v>5613</v>
      </c>
      <c r="J1407" t="s">
        <v>6085</v>
      </c>
      <c r="K1407" t="s">
        <v>462</v>
      </c>
      <c r="L1407">
        <v>8.7899999999999991</v>
      </c>
      <c r="M1407" s="441">
        <v>46057</v>
      </c>
      <c r="N1407">
        <v>8.7899999999999991</v>
      </c>
      <c r="O1407">
        <v>8.7899999999999991</v>
      </c>
      <c r="P1407">
        <v>307.64999999999998</v>
      </c>
    </row>
    <row r="1408" spans="1:16" x14ac:dyDescent="0.3">
      <c r="A1408">
        <v>75445</v>
      </c>
      <c r="B1408">
        <v>122</v>
      </c>
      <c r="C1408" t="s">
        <v>552</v>
      </c>
      <c r="D1408" s="441">
        <v>46082</v>
      </c>
      <c r="E1408">
        <v>19420</v>
      </c>
      <c r="F1408" t="s">
        <v>5693</v>
      </c>
      <c r="G1408">
        <v>2758</v>
      </c>
      <c r="H1408">
        <v>53</v>
      </c>
      <c r="I1408" t="s">
        <v>5613</v>
      </c>
      <c r="J1408" t="s">
        <v>6085</v>
      </c>
      <c r="K1408" t="s">
        <v>462</v>
      </c>
      <c r="L1408">
        <v>0</v>
      </c>
      <c r="M1408" s="441">
        <v>45678</v>
      </c>
      <c r="N1408">
        <v>5.79</v>
      </c>
      <c r="O1408">
        <v>5.79</v>
      </c>
      <c r="P1408">
        <v>306.87</v>
      </c>
    </row>
    <row r="1409" spans="1:16" x14ac:dyDescent="0.3">
      <c r="A1409">
        <v>75501</v>
      </c>
      <c r="B1409">
        <v>122</v>
      </c>
      <c r="C1409" t="s">
        <v>552</v>
      </c>
      <c r="D1409" s="441">
        <v>46082</v>
      </c>
      <c r="E1409">
        <v>18313</v>
      </c>
      <c r="F1409" t="s">
        <v>5755</v>
      </c>
      <c r="G1409">
        <v>3320</v>
      </c>
      <c r="H1409">
        <v>2.11</v>
      </c>
      <c r="I1409" t="s">
        <v>5601</v>
      </c>
      <c r="J1409" t="s">
        <v>4764</v>
      </c>
      <c r="K1409" t="s">
        <v>462</v>
      </c>
      <c r="L1409">
        <v>0</v>
      </c>
      <c r="M1409" s="441">
        <v>45978</v>
      </c>
      <c r="N1409">
        <v>143</v>
      </c>
      <c r="O1409">
        <v>115.7</v>
      </c>
      <c r="P1409">
        <v>301.73</v>
      </c>
    </row>
    <row r="1410" spans="1:16" x14ac:dyDescent="0.3">
      <c r="A1410">
        <v>75524</v>
      </c>
      <c r="B1410">
        <v>122</v>
      </c>
      <c r="C1410" t="s">
        <v>552</v>
      </c>
      <c r="D1410" s="441">
        <v>46082</v>
      </c>
      <c r="E1410">
        <v>18218</v>
      </c>
      <c r="F1410" t="s">
        <v>5779</v>
      </c>
      <c r="G1410">
        <v>3410</v>
      </c>
      <c r="H1410">
        <v>12</v>
      </c>
      <c r="I1410" t="s">
        <v>5601</v>
      </c>
      <c r="J1410" t="s">
        <v>4764</v>
      </c>
      <c r="K1410" t="s">
        <v>462</v>
      </c>
      <c r="L1410">
        <v>0</v>
      </c>
      <c r="M1410" s="441">
        <v>45985</v>
      </c>
      <c r="N1410">
        <v>24.64</v>
      </c>
      <c r="O1410">
        <v>26</v>
      </c>
      <c r="P1410">
        <v>295.68</v>
      </c>
    </row>
    <row r="1411" spans="1:16" x14ac:dyDescent="0.3">
      <c r="A1411">
        <v>75290</v>
      </c>
      <c r="B1411">
        <v>122</v>
      </c>
      <c r="C1411" t="s">
        <v>552</v>
      </c>
      <c r="D1411" s="441">
        <v>46082</v>
      </c>
      <c r="E1411">
        <v>24712</v>
      </c>
      <c r="F1411" t="s">
        <v>5837</v>
      </c>
      <c r="G1411">
        <v>5726</v>
      </c>
      <c r="H1411">
        <v>2</v>
      </c>
      <c r="I1411" t="s">
        <v>5601</v>
      </c>
      <c r="J1411" t="s">
        <v>6085</v>
      </c>
      <c r="K1411" t="s">
        <v>462</v>
      </c>
      <c r="L1411">
        <v>0</v>
      </c>
      <c r="M1411" s="441">
        <v>45728</v>
      </c>
      <c r="N1411">
        <v>145.6</v>
      </c>
      <c r="O1411">
        <v>145.6</v>
      </c>
      <c r="P1411">
        <v>291.2</v>
      </c>
    </row>
    <row r="1412" spans="1:16" x14ac:dyDescent="0.3">
      <c r="A1412">
        <v>75508</v>
      </c>
      <c r="B1412">
        <v>122</v>
      </c>
      <c r="C1412" t="s">
        <v>552</v>
      </c>
      <c r="D1412" s="441">
        <v>46082</v>
      </c>
      <c r="E1412">
        <v>18275</v>
      </c>
      <c r="F1412" t="s">
        <v>5764</v>
      </c>
      <c r="G1412">
        <v>3355</v>
      </c>
      <c r="H1412">
        <v>3.9</v>
      </c>
      <c r="I1412" t="s">
        <v>5601</v>
      </c>
      <c r="J1412" t="s">
        <v>4764</v>
      </c>
      <c r="K1412" t="s">
        <v>462</v>
      </c>
      <c r="L1412">
        <v>74.64</v>
      </c>
      <c r="M1412" s="441">
        <v>46062</v>
      </c>
      <c r="N1412">
        <v>74.64</v>
      </c>
      <c r="O1412">
        <v>72.349999999999994</v>
      </c>
      <c r="P1412">
        <v>291.10000000000002</v>
      </c>
    </row>
    <row r="1413" spans="1:16" x14ac:dyDescent="0.3">
      <c r="A1413">
        <v>75580</v>
      </c>
      <c r="B1413">
        <v>122</v>
      </c>
      <c r="C1413" t="s">
        <v>552</v>
      </c>
      <c r="D1413" s="441">
        <v>46082</v>
      </c>
      <c r="E1413">
        <v>26052</v>
      </c>
      <c r="F1413" t="s">
        <v>5992</v>
      </c>
      <c r="G1413">
        <v>6514</v>
      </c>
      <c r="H1413">
        <v>2</v>
      </c>
      <c r="I1413" t="s">
        <v>5601</v>
      </c>
      <c r="J1413" t="s">
        <v>4764</v>
      </c>
      <c r="K1413" t="s">
        <v>462</v>
      </c>
      <c r="L1413">
        <v>0</v>
      </c>
      <c r="N1413">
        <v>0</v>
      </c>
      <c r="O1413">
        <v>0</v>
      </c>
      <c r="P1413">
        <v>290</v>
      </c>
    </row>
    <row r="1414" spans="1:16" x14ac:dyDescent="0.3">
      <c r="A1414">
        <v>75296</v>
      </c>
      <c r="B1414">
        <v>122</v>
      </c>
      <c r="C1414" t="s">
        <v>552</v>
      </c>
      <c r="D1414" s="441">
        <v>46082</v>
      </c>
      <c r="E1414">
        <v>21093</v>
      </c>
      <c r="F1414" t="s">
        <v>5608</v>
      </c>
      <c r="G1414">
        <v>1988</v>
      </c>
      <c r="H1414">
        <v>61</v>
      </c>
      <c r="I1414" t="s">
        <v>5598</v>
      </c>
      <c r="J1414" t="s">
        <v>6085</v>
      </c>
      <c r="K1414" t="s">
        <v>462</v>
      </c>
      <c r="L1414">
        <v>4.5</v>
      </c>
      <c r="M1414" s="441">
        <v>46071</v>
      </c>
      <c r="N1414">
        <v>4.3899999999999997</v>
      </c>
      <c r="O1414">
        <v>4.3899999999999997</v>
      </c>
      <c r="P1414">
        <v>274.5</v>
      </c>
    </row>
    <row r="1415" spans="1:16" x14ac:dyDescent="0.3">
      <c r="A1415">
        <v>75306</v>
      </c>
      <c r="B1415">
        <v>122</v>
      </c>
      <c r="C1415" t="s">
        <v>552</v>
      </c>
      <c r="D1415" s="441">
        <v>46082</v>
      </c>
      <c r="E1415">
        <v>20301</v>
      </c>
      <c r="F1415" t="s">
        <v>5617</v>
      </c>
      <c r="G1415">
        <v>2223</v>
      </c>
      <c r="H1415">
        <v>14</v>
      </c>
      <c r="I1415" t="s">
        <v>5605</v>
      </c>
      <c r="J1415" t="s">
        <v>6085</v>
      </c>
      <c r="K1415" t="s">
        <v>462</v>
      </c>
      <c r="L1415">
        <v>19.21</v>
      </c>
      <c r="M1415" s="441">
        <v>46076</v>
      </c>
      <c r="N1415">
        <v>18.899999999999999</v>
      </c>
      <c r="O1415">
        <v>18.899999999999999</v>
      </c>
      <c r="P1415">
        <v>268.94</v>
      </c>
    </row>
    <row r="1416" spans="1:16" x14ac:dyDescent="0.3">
      <c r="A1416">
        <v>75538</v>
      </c>
      <c r="B1416">
        <v>122</v>
      </c>
      <c r="C1416" t="s">
        <v>552</v>
      </c>
      <c r="D1416" s="441">
        <v>46082</v>
      </c>
      <c r="E1416">
        <v>18146</v>
      </c>
      <c r="F1416" t="s">
        <v>5795</v>
      </c>
      <c r="G1416">
        <v>3471</v>
      </c>
      <c r="H1416">
        <v>2.4300000000000002</v>
      </c>
      <c r="I1416" t="s">
        <v>5601</v>
      </c>
      <c r="J1416" t="s">
        <v>4764</v>
      </c>
      <c r="K1416" t="s">
        <v>462</v>
      </c>
      <c r="L1416">
        <v>107.9</v>
      </c>
      <c r="M1416" s="441">
        <v>46057</v>
      </c>
      <c r="N1416">
        <v>107.9</v>
      </c>
      <c r="O1416">
        <v>99</v>
      </c>
      <c r="P1416">
        <v>262.2</v>
      </c>
    </row>
    <row r="1417" spans="1:16" x14ac:dyDescent="0.3">
      <c r="A1417">
        <v>75490</v>
      </c>
      <c r="B1417">
        <v>122</v>
      </c>
      <c r="C1417" t="s">
        <v>552</v>
      </c>
      <c r="D1417" s="441">
        <v>46082</v>
      </c>
      <c r="E1417">
        <v>18363</v>
      </c>
      <c r="F1417" t="s">
        <v>5744</v>
      </c>
      <c r="G1417">
        <v>3275</v>
      </c>
      <c r="H1417">
        <v>1</v>
      </c>
      <c r="I1417" t="s">
        <v>5613</v>
      </c>
      <c r="J1417" t="s">
        <v>4764</v>
      </c>
      <c r="K1417" t="s">
        <v>462</v>
      </c>
      <c r="L1417">
        <v>0</v>
      </c>
      <c r="N1417">
        <v>0</v>
      </c>
      <c r="O1417">
        <v>0</v>
      </c>
      <c r="P1417">
        <v>256.5</v>
      </c>
    </row>
    <row r="1418" spans="1:16" x14ac:dyDescent="0.3">
      <c r="A1418">
        <v>75300</v>
      </c>
      <c r="B1418">
        <v>122</v>
      </c>
      <c r="C1418" t="s">
        <v>552</v>
      </c>
      <c r="D1418" s="441">
        <v>46082</v>
      </c>
      <c r="E1418">
        <v>25315</v>
      </c>
      <c r="F1418" t="s">
        <v>5969</v>
      </c>
      <c r="G1418">
        <v>2306</v>
      </c>
      <c r="H1418">
        <v>8</v>
      </c>
      <c r="I1418" t="s">
        <v>5605</v>
      </c>
      <c r="J1418" t="s">
        <v>6085</v>
      </c>
      <c r="K1418" t="s">
        <v>462</v>
      </c>
      <c r="L1418">
        <v>0</v>
      </c>
      <c r="M1418" s="441">
        <v>46049</v>
      </c>
      <c r="N1418">
        <v>31.9</v>
      </c>
      <c r="O1418">
        <v>31.9</v>
      </c>
      <c r="P1418">
        <v>255.2</v>
      </c>
    </row>
    <row r="1419" spans="1:16" x14ac:dyDescent="0.3">
      <c r="A1419">
        <v>75379</v>
      </c>
      <c r="B1419">
        <v>122</v>
      </c>
      <c r="C1419" t="s">
        <v>552</v>
      </c>
      <c r="D1419" s="441">
        <v>46082</v>
      </c>
      <c r="E1419">
        <v>20349</v>
      </c>
      <c r="F1419" t="s">
        <v>5679</v>
      </c>
      <c r="G1419">
        <v>2205</v>
      </c>
      <c r="H1419">
        <v>20</v>
      </c>
      <c r="I1419" t="s">
        <v>5605</v>
      </c>
      <c r="J1419" t="s">
        <v>6085</v>
      </c>
      <c r="K1419" t="s">
        <v>462</v>
      </c>
      <c r="L1419">
        <v>12.75</v>
      </c>
      <c r="M1419" s="441">
        <v>46056</v>
      </c>
      <c r="N1419">
        <v>12.75</v>
      </c>
      <c r="O1419">
        <v>12.75</v>
      </c>
      <c r="P1419">
        <v>255</v>
      </c>
    </row>
    <row r="1420" spans="1:16" x14ac:dyDescent="0.3">
      <c r="A1420">
        <v>75466</v>
      </c>
      <c r="B1420">
        <v>122</v>
      </c>
      <c r="C1420" t="s">
        <v>552</v>
      </c>
      <c r="D1420" s="441">
        <v>46082</v>
      </c>
      <c r="E1420">
        <v>26584</v>
      </c>
      <c r="F1420" t="s">
        <v>5713</v>
      </c>
      <c r="G1420">
        <v>6802</v>
      </c>
      <c r="H1420">
        <v>3.14</v>
      </c>
      <c r="I1420" t="s">
        <v>5598</v>
      </c>
      <c r="J1420" t="s">
        <v>6085</v>
      </c>
      <c r="K1420" t="s">
        <v>462</v>
      </c>
      <c r="L1420">
        <v>81</v>
      </c>
      <c r="M1420" s="441">
        <v>46069</v>
      </c>
      <c r="N1420">
        <v>81</v>
      </c>
      <c r="O1420">
        <v>81</v>
      </c>
      <c r="P1420">
        <v>254.34</v>
      </c>
    </row>
    <row r="1421" spans="1:16" x14ac:dyDescent="0.3">
      <c r="A1421">
        <v>75443</v>
      </c>
      <c r="B1421">
        <v>122</v>
      </c>
      <c r="C1421" t="s">
        <v>552</v>
      </c>
      <c r="D1421" s="441">
        <v>46082</v>
      </c>
      <c r="E1421">
        <v>25416</v>
      </c>
      <c r="F1421" t="s">
        <v>5905</v>
      </c>
      <c r="G1421">
        <v>6098</v>
      </c>
      <c r="H1421">
        <v>17</v>
      </c>
      <c r="I1421" t="s">
        <v>5613</v>
      </c>
      <c r="J1421" t="s">
        <v>6085</v>
      </c>
      <c r="K1421" t="s">
        <v>462</v>
      </c>
      <c r="L1421">
        <v>0</v>
      </c>
      <c r="M1421" s="441">
        <v>46048</v>
      </c>
      <c r="N1421">
        <v>14.9</v>
      </c>
      <c r="O1421">
        <v>14.9</v>
      </c>
      <c r="P1421">
        <v>253.3</v>
      </c>
    </row>
    <row r="1422" spans="1:16" x14ac:dyDescent="0.3">
      <c r="A1422">
        <v>75316</v>
      </c>
      <c r="B1422">
        <v>122</v>
      </c>
      <c r="C1422" t="s">
        <v>552</v>
      </c>
      <c r="D1422" s="441">
        <v>46082</v>
      </c>
      <c r="E1422">
        <v>21073</v>
      </c>
      <c r="F1422" t="s">
        <v>5628</v>
      </c>
      <c r="G1422">
        <v>1994</v>
      </c>
      <c r="H1422">
        <v>5</v>
      </c>
      <c r="I1422" t="s">
        <v>5613</v>
      </c>
      <c r="J1422" t="s">
        <v>6085</v>
      </c>
      <c r="K1422" t="s">
        <v>462</v>
      </c>
      <c r="L1422">
        <v>48.9</v>
      </c>
      <c r="M1422" s="441">
        <v>46078</v>
      </c>
      <c r="N1422">
        <v>48.9</v>
      </c>
      <c r="O1422">
        <v>48.9</v>
      </c>
      <c r="P1422">
        <v>244.5</v>
      </c>
    </row>
    <row r="1423" spans="1:16" x14ac:dyDescent="0.3">
      <c r="A1423">
        <v>75299</v>
      </c>
      <c r="B1423">
        <v>122</v>
      </c>
      <c r="C1423" t="s">
        <v>552</v>
      </c>
      <c r="D1423" s="441">
        <v>46082</v>
      </c>
      <c r="E1423">
        <v>20757</v>
      </c>
      <c r="F1423" t="s">
        <v>5609</v>
      </c>
      <c r="G1423">
        <v>2086</v>
      </c>
      <c r="H1423">
        <v>3</v>
      </c>
      <c r="I1423" t="s">
        <v>5610</v>
      </c>
      <c r="J1423" t="s">
        <v>6085</v>
      </c>
      <c r="K1423" t="s">
        <v>462</v>
      </c>
      <c r="L1423">
        <v>81</v>
      </c>
      <c r="M1423" s="441">
        <v>46065</v>
      </c>
      <c r="N1423">
        <v>81</v>
      </c>
      <c r="O1423">
        <v>78.3</v>
      </c>
      <c r="P1423">
        <v>243</v>
      </c>
    </row>
    <row r="1424" spans="1:16" x14ac:dyDescent="0.3">
      <c r="A1424">
        <v>75561</v>
      </c>
      <c r="B1424">
        <v>122</v>
      </c>
      <c r="C1424" t="s">
        <v>552</v>
      </c>
      <c r="D1424" s="441">
        <v>46082</v>
      </c>
      <c r="E1424">
        <v>17974</v>
      </c>
      <c r="F1424" t="s">
        <v>5839</v>
      </c>
      <c r="G1424">
        <v>3613</v>
      </c>
      <c r="H1424">
        <v>18</v>
      </c>
      <c r="I1424" t="s">
        <v>5613</v>
      </c>
      <c r="J1424" t="s">
        <v>4764</v>
      </c>
      <c r="K1424" t="s">
        <v>462</v>
      </c>
      <c r="L1424">
        <v>13.5</v>
      </c>
      <c r="M1424" s="441">
        <v>46077</v>
      </c>
      <c r="N1424">
        <v>13.5</v>
      </c>
      <c r="O1424">
        <v>13.5</v>
      </c>
      <c r="P1424">
        <v>243</v>
      </c>
    </row>
    <row r="1425" spans="1:16" x14ac:dyDescent="0.3">
      <c r="A1425">
        <v>75355</v>
      </c>
      <c r="B1425">
        <v>122</v>
      </c>
      <c r="C1425" t="s">
        <v>552</v>
      </c>
      <c r="D1425" s="441">
        <v>46082</v>
      </c>
      <c r="E1425">
        <v>25478</v>
      </c>
      <c r="F1425" t="s">
        <v>5656</v>
      </c>
      <c r="G1425">
        <v>6129</v>
      </c>
      <c r="H1425">
        <v>28</v>
      </c>
      <c r="I1425" t="s">
        <v>5613</v>
      </c>
      <c r="J1425" t="s">
        <v>6085</v>
      </c>
      <c r="K1425" t="s">
        <v>462</v>
      </c>
      <c r="L1425">
        <v>8.5500000000000007</v>
      </c>
      <c r="M1425" s="441">
        <v>46063</v>
      </c>
      <c r="N1425">
        <v>8.5500000000000007</v>
      </c>
      <c r="O1425">
        <v>8.5500000000000007</v>
      </c>
      <c r="P1425">
        <v>239.4</v>
      </c>
    </row>
    <row r="1426" spans="1:16" x14ac:dyDescent="0.3">
      <c r="A1426">
        <v>75446</v>
      </c>
      <c r="B1426">
        <v>122</v>
      </c>
      <c r="C1426" t="s">
        <v>552</v>
      </c>
      <c r="D1426" s="441">
        <v>46082</v>
      </c>
      <c r="E1426">
        <v>19409</v>
      </c>
      <c r="F1426" t="s">
        <v>5694</v>
      </c>
      <c r="G1426">
        <v>2760</v>
      </c>
      <c r="H1426">
        <v>9</v>
      </c>
      <c r="I1426" t="s">
        <v>5613</v>
      </c>
      <c r="J1426" t="s">
        <v>6085</v>
      </c>
      <c r="K1426" t="s">
        <v>462</v>
      </c>
      <c r="L1426">
        <v>25.9</v>
      </c>
      <c r="M1426" s="441">
        <v>46071</v>
      </c>
      <c r="N1426">
        <v>25.9</v>
      </c>
      <c r="O1426">
        <v>24.88</v>
      </c>
      <c r="P1426">
        <v>233.1</v>
      </c>
    </row>
    <row r="1427" spans="1:16" x14ac:dyDescent="0.3">
      <c r="A1427">
        <v>75571</v>
      </c>
      <c r="B1427">
        <v>122</v>
      </c>
      <c r="C1427" t="s">
        <v>552</v>
      </c>
      <c r="D1427" s="441">
        <v>46082</v>
      </c>
      <c r="E1427">
        <v>17881</v>
      </c>
      <c r="F1427" t="s">
        <v>5822</v>
      </c>
      <c r="G1427">
        <v>3675</v>
      </c>
      <c r="H1427">
        <v>11.25</v>
      </c>
      <c r="I1427" t="s">
        <v>5605</v>
      </c>
      <c r="J1427" t="s">
        <v>4764</v>
      </c>
      <c r="K1427" t="s">
        <v>462</v>
      </c>
      <c r="L1427">
        <v>20.11</v>
      </c>
      <c r="M1427" s="441">
        <v>46056</v>
      </c>
      <c r="N1427">
        <v>20.11</v>
      </c>
      <c r="O1427">
        <v>25.53</v>
      </c>
      <c r="P1427">
        <v>226.24</v>
      </c>
    </row>
    <row r="1428" spans="1:16" x14ac:dyDescent="0.3">
      <c r="A1428">
        <v>75468</v>
      </c>
      <c r="B1428">
        <v>122</v>
      </c>
      <c r="C1428" t="s">
        <v>552</v>
      </c>
      <c r="D1428" s="441">
        <v>46082</v>
      </c>
      <c r="E1428">
        <v>19017</v>
      </c>
      <c r="F1428" t="s">
        <v>5715</v>
      </c>
      <c r="G1428">
        <v>2893</v>
      </c>
      <c r="H1428">
        <v>15.08</v>
      </c>
      <c r="I1428" t="s">
        <v>5598</v>
      </c>
      <c r="J1428" t="s">
        <v>6085</v>
      </c>
      <c r="K1428" t="s">
        <v>462</v>
      </c>
      <c r="L1428">
        <v>14.99</v>
      </c>
      <c r="M1428" s="441">
        <v>46077</v>
      </c>
      <c r="N1428">
        <v>14.99</v>
      </c>
      <c r="O1428">
        <v>14.99</v>
      </c>
      <c r="P1428">
        <v>226.05</v>
      </c>
    </row>
    <row r="1429" spans="1:16" x14ac:dyDescent="0.3">
      <c r="A1429">
        <v>75437</v>
      </c>
      <c r="B1429">
        <v>122</v>
      </c>
      <c r="C1429" t="s">
        <v>552</v>
      </c>
      <c r="D1429" s="441">
        <v>46082</v>
      </c>
      <c r="E1429">
        <v>24676</v>
      </c>
      <c r="F1429" t="s">
        <v>5688</v>
      </c>
      <c r="G1429">
        <v>5710</v>
      </c>
      <c r="H1429">
        <v>4</v>
      </c>
      <c r="I1429" t="s">
        <v>5605</v>
      </c>
      <c r="J1429" t="s">
        <v>6085</v>
      </c>
      <c r="K1429" t="s">
        <v>462</v>
      </c>
      <c r="L1429">
        <v>55</v>
      </c>
      <c r="M1429" s="441">
        <v>46056</v>
      </c>
      <c r="N1429">
        <v>55</v>
      </c>
      <c r="O1429">
        <v>49</v>
      </c>
      <c r="P1429">
        <v>220</v>
      </c>
    </row>
    <row r="1430" spans="1:16" x14ac:dyDescent="0.3">
      <c r="A1430">
        <v>75324</v>
      </c>
      <c r="B1430">
        <v>122</v>
      </c>
      <c r="C1430" t="s">
        <v>552</v>
      </c>
      <c r="D1430" s="441">
        <v>46082</v>
      </c>
      <c r="E1430">
        <v>26187</v>
      </c>
      <c r="F1430" t="s">
        <v>5635</v>
      </c>
      <c r="G1430">
        <v>2033</v>
      </c>
      <c r="H1430">
        <v>1</v>
      </c>
      <c r="I1430" t="s">
        <v>5625</v>
      </c>
      <c r="J1430" t="s">
        <v>6085</v>
      </c>
      <c r="K1430" t="s">
        <v>462</v>
      </c>
      <c r="L1430">
        <v>0</v>
      </c>
      <c r="M1430" s="441">
        <v>46001</v>
      </c>
      <c r="N1430">
        <v>214.82</v>
      </c>
      <c r="O1430">
        <v>209.9</v>
      </c>
      <c r="P1430">
        <v>214.82</v>
      </c>
    </row>
    <row r="1431" spans="1:16" x14ac:dyDescent="0.3">
      <c r="A1431">
        <v>75497</v>
      </c>
      <c r="B1431">
        <v>122</v>
      </c>
      <c r="C1431" t="s">
        <v>552</v>
      </c>
      <c r="D1431" s="441">
        <v>46082</v>
      </c>
      <c r="E1431">
        <v>18327</v>
      </c>
      <c r="F1431" t="s">
        <v>5861</v>
      </c>
      <c r="G1431">
        <v>3306</v>
      </c>
      <c r="H1431">
        <v>1.95</v>
      </c>
      <c r="I1431" t="s">
        <v>5601</v>
      </c>
      <c r="J1431" t="s">
        <v>4764</v>
      </c>
      <c r="K1431" t="s">
        <v>462</v>
      </c>
      <c r="L1431">
        <v>0</v>
      </c>
      <c r="M1431" s="441">
        <v>45979</v>
      </c>
      <c r="N1431">
        <v>110</v>
      </c>
      <c r="O1431">
        <v>104.73</v>
      </c>
      <c r="P1431">
        <v>214.5</v>
      </c>
    </row>
    <row r="1432" spans="1:16" x14ac:dyDescent="0.3">
      <c r="A1432">
        <v>75503</v>
      </c>
      <c r="B1432">
        <v>122</v>
      </c>
      <c r="C1432" t="s">
        <v>552</v>
      </c>
      <c r="D1432" s="441">
        <v>46082</v>
      </c>
      <c r="E1432">
        <v>18308</v>
      </c>
      <c r="F1432" t="s">
        <v>5758</v>
      </c>
      <c r="G1432">
        <v>3325</v>
      </c>
      <c r="H1432">
        <v>3.75</v>
      </c>
      <c r="I1432" t="s">
        <v>5613</v>
      </c>
      <c r="J1432" t="s">
        <v>4764</v>
      </c>
      <c r="K1432" t="s">
        <v>462</v>
      </c>
      <c r="L1432">
        <v>0</v>
      </c>
      <c r="N1432">
        <v>0</v>
      </c>
      <c r="O1432">
        <v>0</v>
      </c>
      <c r="P1432">
        <v>213.75</v>
      </c>
    </row>
    <row r="1433" spans="1:16" x14ac:dyDescent="0.3">
      <c r="A1433">
        <v>75493</v>
      </c>
      <c r="B1433">
        <v>122</v>
      </c>
      <c r="C1433" t="s">
        <v>552</v>
      </c>
      <c r="D1433" s="441">
        <v>46082</v>
      </c>
      <c r="E1433">
        <v>18352</v>
      </c>
      <c r="F1433" t="s">
        <v>5748</v>
      </c>
      <c r="G1433">
        <v>3283</v>
      </c>
      <c r="H1433">
        <v>1</v>
      </c>
      <c r="I1433" t="s">
        <v>5613</v>
      </c>
      <c r="J1433" t="s">
        <v>4764</v>
      </c>
      <c r="K1433" t="s">
        <v>462</v>
      </c>
      <c r="L1433">
        <v>0</v>
      </c>
      <c r="N1433">
        <v>0</v>
      </c>
      <c r="O1433">
        <v>0</v>
      </c>
      <c r="P1433">
        <v>213.33</v>
      </c>
    </row>
    <row r="1434" spans="1:16" x14ac:dyDescent="0.3">
      <c r="A1434">
        <v>75380</v>
      </c>
      <c r="B1434">
        <v>122</v>
      </c>
      <c r="C1434" t="s">
        <v>552</v>
      </c>
      <c r="D1434" s="441">
        <v>46082</v>
      </c>
      <c r="E1434">
        <v>20488</v>
      </c>
      <c r="F1434" t="s">
        <v>5851</v>
      </c>
      <c r="G1434">
        <v>2157</v>
      </c>
      <c r="H1434">
        <v>7.5</v>
      </c>
      <c r="I1434" t="s">
        <v>5598</v>
      </c>
      <c r="J1434" t="s">
        <v>6085</v>
      </c>
      <c r="K1434" t="s">
        <v>462</v>
      </c>
      <c r="L1434">
        <v>0</v>
      </c>
      <c r="M1434" s="441">
        <v>45978</v>
      </c>
      <c r="N1434">
        <v>28.35</v>
      </c>
      <c r="O1434">
        <v>28.95</v>
      </c>
      <c r="P1434">
        <v>212.62</v>
      </c>
    </row>
    <row r="1435" spans="1:16" x14ac:dyDescent="0.3">
      <c r="A1435">
        <v>75308</v>
      </c>
      <c r="B1435">
        <v>122</v>
      </c>
      <c r="C1435" t="s">
        <v>552</v>
      </c>
      <c r="D1435" s="441">
        <v>46082</v>
      </c>
      <c r="E1435">
        <v>21030</v>
      </c>
      <c r="F1435" t="s">
        <v>5620</v>
      </c>
      <c r="G1435">
        <v>2001</v>
      </c>
      <c r="H1435">
        <v>11</v>
      </c>
      <c r="I1435" t="s">
        <v>5613</v>
      </c>
      <c r="J1435" t="s">
        <v>6085</v>
      </c>
      <c r="K1435" t="s">
        <v>462</v>
      </c>
      <c r="L1435">
        <v>0</v>
      </c>
      <c r="M1435" s="441">
        <v>46028</v>
      </c>
      <c r="N1435">
        <v>19.2</v>
      </c>
      <c r="O1435">
        <v>19.059999999999999</v>
      </c>
      <c r="P1435">
        <v>211.2</v>
      </c>
    </row>
    <row r="1436" spans="1:16" x14ac:dyDescent="0.3">
      <c r="A1436">
        <v>75377</v>
      </c>
      <c r="B1436">
        <v>122</v>
      </c>
      <c r="C1436" t="s">
        <v>552</v>
      </c>
      <c r="D1436" s="441">
        <v>46082</v>
      </c>
      <c r="E1436">
        <v>20621</v>
      </c>
      <c r="F1436" t="s">
        <v>5677</v>
      </c>
      <c r="G1436">
        <v>2117</v>
      </c>
      <c r="H1436">
        <v>8</v>
      </c>
      <c r="I1436" t="s">
        <v>5625</v>
      </c>
      <c r="J1436" t="s">
        <v>6085</v>
      </c>
      <c r="K1436" t="s">
        <v>462</v>
      </c>
      <c r="L1436">
        <v>0</v>
      </c>
      <c r="M1436" s="441">
        <v>46044</v>
      </c>
      <c r="N1436">
        <v>26</v>
      </c>
      <c r="O1436">
        <v>22.98</v>
      </c>
      <c r="P1436">
        <v>208</v>
      </c>
    </row>
    <row r="1437" spans="1:16" x14ac:dyDescent="0.3">
      <c r="A1437">
        <v>75361</v>
      </c>
      <c r="B1437">
        <v>122</v>
      </c>
      <c r="C1437" t="s">
        <v>552</v>
      </c>
      <c r="D1437" s="441">
        <v>46082</v>
      </c>
      <c r="E1437">
        <v>20007</v>
      </c>
      <c r="F1437" t="s">
        <v>5660</v>
      </c>
      <c r="G1437">
        <v>2343</v>
      </c>
      <c r="H1437">
        <v>4</v>
      </c>
      <c r="I1437" t="s">
        <v>5610</v>
      </c>
      <c r="J1437" t="s">
        <v>6085</v>
      </c>
      <c r="K1437" t="s">
        <v>462</v>
      </c>
      <c r="L1437">
        <v>50.9</v>
      </c>
      <c r="M1437" s="441">
        <v>46071</v>
      </c>
      <c r="N1437">
        <v>50.9</v>
      </c>
      <c r="O1437">
        <v>41.9</v>
      </c>
      <c r="P1437">
        <v>203.6</v>
      </c>
    </row>
    <row r="1438" spans="1:16" x14ac:dyDescent="0.3">
      <c r="A1438">
        <v>75325</v>
      </c>
      <c r="B1438">
        <v>122</v>
      </c>
      <c r="C1438" t="s">
        <v>552</v>
      </c>
      <c r="D1438" s="441">
        <v>46082</v>
      </c>
      <c r="E1438">
        <v>25807</v>
      </c>
      <c r="F1438" t="s">
        <v>5904</v>
      </c>
      <c r="G1438">
        <v>6344</v>
      </c>
      <c r="H1438">
        <v>1</v>
      </c>
      <c r="I1438" t="s">
        <v>5613</v>
      </c>
      <c r="J1438" t="s">
        <v>6085</v>
      </c>
      <c r="K1438" t="s">
        <v>462</v>
      </c>
      <c r="L1438">
        <v>0</v>
      </c>
      <c r="M1438" s="441">
        <v>46009</v>
      </c>
      <c r="N1438">
        <v>202</v>
      </c>
      <c r="O1438">
        <v>202.53</v>
      </c>
      <c r="P1438">
        <v>202</v>
      </c>
    </row>
    <row r="1439" spans="1:16" x14ac:dyDescent="0.3">
      <c r="A1439">
        <v>75477</v>
      </c>
      <c r="B1439">
        <v>122</v>
      </c>
      <c r="C1439" t="s">
        <v>552</v>
      </c>
      <c r="D1439" s="441">
        <v>46082</v>
      </c>
      <c r="E1439">
        <v>18542</v>
      </c>
      <c r="F1439" t="s">
        <v>5728</v>
      </c>
      <c r="G1439">
        <v>3136</v>
      </c>
      <c r="H1439">
        <v>1.85</v>
      </c>
      <c r="I1439" t="s">
        <v>5601</v>
      </c>
      <c r="J1439" t="s">
        <v>4764</v>
      </c>
      <c r="K1439" t="s">
        <v>462</v>
      </c>
      <c r="L1439">
        <v>0</v>
      </c>
      <c r="M1439" s="441">
        <v>45985</v>
      </c>
      <c r="N1439">
        <v>109.11</v>
      </c>
      <c r="O1439">
        <v>90.9</v>
      </c>
      <c r="P1439">
        <v>201.85</v>
      </c>
    </row>
    <row r="1440" spans="1:16" x14ac:dyDescent="0.3">
      <c r="A1440">
        <v>75381</v>
      </c>
      <c r="B1440">
        <v>122</v>
      </c>
      <c r="C1440" t="s">
        <v>552</v>
      </c>
      <c r="D1440" s="441">
        <v>46082</v>
      </c>
      <c r="E1440">
        <v>20332</v>
      </c>
      <c r="F1440" t="s">
        <v>5681</v>
      </c>
      <c r="G1440">
        <v>2208</v>
      </c>
      <c r="H1440">
        <v>15</v>
      </c>
      <c r="I1440" t="s">
        <v>5605</v>
      </c>
      <c r="J1440" t="s">
        <v>6085</v>
      </c>
      <c r="K1440" t="s">
        <v>462</v>
      </c>
      <c r="L1440">
        <v>13.4</v>
      </c>
      <c r="M1440" s="441">
        <v>46077</v>
      </c>
      <c r="N1440">
        <v>13.4</v>
      </c>
      <c r="O1440">
        <v>13.4</v>
      </c>
      <c r="P1440">
        <v>201</v>
      </c>
    </row>
    <row r="1441" spans="1:16" x14ac:dyDescent="0.3">
      <c r="A1441">
        <v>75488</v>
      </c>
      <c r="B1441">
        <v>122</v>
      </c>
      <c r="C1441" t="s">
        <v>552</v>
      </c>
      <c r="D1441" s="441">
        <v>46082</v>
      </c>
      <c r="E1441">
        <v>18372</v>
      </c>
      <c r="F1441" t="s">
        <v>5741</v>
      </c>
      <c r="G1441">
        <v>3267</v>
      </c>
      <c r="H1441">
        <v>1.26</v>
      </c>
      <c r="I1441" t="s">
        <v>5601</v>
      </c>
      <c r="J1441" t="s">
        <v>4764</v>
      </c>
      <c r="K1441" t="s">
        <v>462</v>
      </c>
      <c r="L1441">
        <v>0</v>
      </c>
      <c r="N1441">
        <v>0</v>
      </c>
      <c r="O1441">
        <v>142.34</v>
      </c>
      <c r="P1441">
        <v>196.56</v>
      </c>
    </row>
    <row r="1442" spans="1:16" x14ac:dyDescent="0.3">
      <c r="A1442">
        <v>75293</v>
      </c>
      <c r="B1442">
        <v>122</v>
      </c>
      <c r="C1442" t="s">
        <v>552</v>
      </c>
      <c r="D1442" s="441">
        <v>46082</v>
      </c>
      <c r="E1442">
        <v>23992</v>
      </c>
      <c r="F1442" t="s">
        <v>5603</v>
      </c>
      <c r="G1442">
        <v>2216</v>
      </c>
      <c r="H1442">
        <v>3</v>
      </c>
      <c r="I1442" t="s">
        <v>5598</v>
      </c>
      <c r="J1442" t="s">
        <v>6085</v>
      </c>
      <c r="K1442" t="s">
        <v>462</v>
      </c>
      <c r="L1442">
        <v>65</v>
      </c>
      <c r="M1442" s="441">
        <v>46056</v>
      </c>
      <c r="N1442">
        <v>65</v>
      </c>
      <c r="O1442">
        <v>59.78</v>
      </c>
      <c r="P1442">
        <v>195</v>
      </c>
    </row>
    <row r="1443" spans="1:16" x14ac:dyDescent="0.3">
      <c r="A1443">
        <v>75507</v>
      </c>
      <c r="B1443">
        <v>122</v>
      </c>
      <c r="C1443" t="s">
        <v>552</v>
      </c>
      <c r="D1443" s="441">
        <v>46082</v>
      </c>
      <c r="E1443">
        <v>18510</v>
      </c>
      <c r="F1443" t="s">
        <v>5762</v>
      </c>
      <c r="G1443">
        <v>3150</v>
      </c>
      <c r="H1443">
        <v>1.82</v>
      </c>
      <c r="I1443" t="s">
        <v>5613</v>
      </c>
      <c r="J1443" t="s">
        <v>4764</v>
      </c>
      <c r="K1443" t="s">
        <v>462</v>
      </c>
      <c r="L1443">
        <v>0</v>
      </c>
      <c r="M1443" s="441">
        <v>45820</v>
      </c>
      <c r="N1443">
        <v>104.5</v>
      </c>
      <c r="O1443">
        <v>118.3</v>
      </c>
      <c r="P1443">
        <v>190.19</v>
      </c>
    </row>
    <row r="1444" spans="1:16" x14ac:dyDescent="0.3">
      <c r="A1444">
        <v>75478</v>
      </c>
      <c r="B1444">
        <v>122</v>
      </c>
      <c r="C1444" t="s">
        <v>552</v>
      </c>
      <c r="D1444" s="441">
        <v>46082</v>
      </c>
      <c r="E1444">
        <v>18543</v>
      </c>
      <c r="F1444" t="s">
        <v>5729</v>
      </c>
      <c r="G1444">
        <v>3135</v>
      </c>
      <c r="H1444">
        <v>8.89</v>
      </c>
      <c r="I1444" t="s">
        <v>5601</v>
      </c>
      <c r="J1444" t="s">
        <v>4764</v>
      </c>
      <c r="K1444" t="s">
        <v>462</v>
      </c>
      <c r="L1444">
        <v>20.7</v>
      </c>
      <c r="M1444" s="441">
        <v>46063</v>
      </c>
      <c r="N1444">
        <v>20.7</v>
      </c>
      <c r="O1444">
        <v>20.7</v>
      </c>
      <c r="P1444">
        <v>184.02</v>
      </c>
    </row>
    <row r="1445" spans="1:16" x14ac:dyDescent="0.3">
      <c r="A1445">
        <v>75317</v>
      </c>
      <c r="B1445">
        <v>122</v>
      </c>
      <c r="C1445" t="s">
        <v>552</v>
      </c>
      <c r="D1445" s="441">
        <v>46082</v>
      </c>
      <c r="E1445">
        <v>23548</v>
      </c>
      <c r="F1445" t="s">
        <v>5629</v>
      </c>
      <c r="G1445">
        <v>2321</v>
      </c>
      <c r="H1445">
        <v>3</v>
      </c>
      <c r="I1445" t="s">
        <v>5598</v>
      </c>
      <c r="J1445" t="s">
        <v>6085</v>
      </c>
      <c r="K1445" t="s">
        <v>462</v>
      </c>
      <c r="L1445">
        <v>0</v>
      </c>
      <c r="M1445" s="441">
        <v>45764</v>
      </c>
      <c r="N1445">
        <v>60.45</v>
      </c>
      <c r="O1445">
        <v>44.9</v>
      </c>
      <c r="P1445">
        <v>181.35</v>
      </c>
    </row>
    <row r="1446" spans="1:16" x14ac:dyDescent="0.3">
      <c r="A1446">
        <v>75337</v>
      </c>
      <c r="B1446">
        <v>122</v>
      </c>
      <c r="C1446" t="s">
        <v>552</v>
      </c>
      <c r="D1446" s="441">
        <v>46082</v>
      </c>
      <c r="E1446">
        <v>20672</v>
      </c>
      <c r="F1446" t="s">
        <v>5642</v>
      </c>
      <c r="G1446">
        <v>2107</v>
      </c>
      <c r="H1446">
        <v>6</v>
      </c>
      <c r="I1446" t="s">
        <v>5605</v>
      </c>
      <c r="J1446" t="s">
        <v>6085</v>
      </c>
      <c r="K1446" t="s">
        <v>462</v>
      </c>
      <c r="L1446">
        <v>30.22</v>
      </c>
      <c r="M1446" s="441">
        <v>46078</v>
      </c>
      <c r="N1446">
        <v>30.22</v>
      </c>
      <c r="O1446">
        <v>30.22</v>
      </c>
      <c r="P1446">
        <v>181.32</v>
      </c>
    </row>
    <row r="1447" spans="1:16" x14ac:dyDescent="0.3">
      <c r="A1447">
        <v>75519</v>
      </c>
      <c r="B1447">
        <v>122</v>
      </c>
      <c r="C1447" t="s">
        <v>552</v>
      </c>
      <c r="D1447" s="441">
        <v>46082</v>
      </c>
      <c r="E1447">
        <v>18234</v>
      </c>
      <c r="F1447" t="s">
        <v>5775</v>
      </c>
      <c r="G1447">
        <v>3394</v>
      </c>
      <c r="H1447">
        <v>1.01</v>
      </c>
      <c r="I1447" t="s">
        <v>5613</v>
      </c>
      <c r="J1447" t="s">
        <v>4764</v>
      </c>
      <c r="K1447" t="s">
        <v>462</v>
      </c>
      <c r="L1447">
        <v>0</v>
      </c>
      <c r="M1447" s="441">
        <v>45545</v>
      </c>
      <c r="N1447">
        <v>174.8</v>
      </c>
      <c r="O1447">
        <v>174.8</v>
      </c>
      <c r="P1447">
        <v>176.55</v>
      </c>
    </row>
    <row r="1448" spans="1:16" x14ac:dyDescent="0.3">
      <c r="A1448">
        <v>75369</v>
      </c>
      <c r="B1448">
        <v>122</v>
      </c>
      <c r="C1448" t="s">
        <v>552</v>
      </c>
      <c r="D1448" s="441">
        <v>46082</v>
      </c>
      <c r="E1448">
        <v>19973</v>
      </c>
      <c r="F1448" t="s">
        <v>5670</v>
      </c>
      <c r="G1448">
        <v>2354</v>
      </c>
      <c r="H1448">
        <v>11</v>
      </c>
      <c r="I1448" t="s">
        <v>5613</v>
      </c>
      <c r="J1448" t="s">
        <v>6085</v>
      </c>
      <c r="K1448" t="s">
        <v>462</v>
      </c>
      <c r="L1448">
        <v>15.2</v>
      </c>
      <c r="M1448" s="441">
        <v>46064</v>
      </c>
      <c r="N1448">
        <v>15.2</v>
      </c>
      <c r="O1448">
        <v>15.2</v>
      </c>
      <c r="P1448">
        <v>167.2</v>
      </c>
    </row>
    <row r="1449" spans="1:16" x14ac:dyDescent="0.3">
      <c r="A1449">
        <v>75315</v>
      </c>
      <c r="B1449">
        <v>122</v>
      </c>
      <c r="C1449" t="s">
        <v>552</v>
      </c>
      <c r="D1449" s="441">
        <v>46082</v>
      </c>
      <c r="E1449">
        <v>20809</v>
      </c>
      <c r="F1449" t="s">
        <v>5627</v>
      </c>
      <c r="G1449">
        <v>2074</v>
      </c>
      <c r="H1449">
        <v>5</v>
      </c>
      <c r="I1449" t="s">
        <v>5605</v>
      </c>
      <c r="J1449" t="s">
        <v>6085</v>
      </c>
      <c r="K1449" t="s">
        <v>462</v>
      </c>
      <c r="L1449">
        <v>32.22</v>
      </c>
      <c r="M1449" s="441">
        <v>46064</v>
      </c>
      <c r="N1449">
        <v>30.8</v>
      </c>
      <c r="O1449">
        <v>30.83</v>
      </c>
      <c r="P1449">
        <v>161.1</v>
      </c>
    </row>
    <row r="1450" spans="1:16" x14ac:dyDescent="0.3">
      <c r="A1450">
        <v>75330</v>
      </c>
      <c r="B1450">
        <v>122</v>
      </c>
      <c r="C1450" t="s">
        <v>552</v>
      </c>
      <c r="D1450" s="441">
        <v>46082</v>
      </c>
      <c r="E1450">
        <v>20421</v>
      </c>
      <c r="F1450" t="s">
        <v>5637</v>
      </c>
      <c r="G1450">
        <v>2187</v>
      </c>
      <c r="H1450">
        <v>9</v>
      </c>
      <c r="I1450" t="s">
        <v>5613</v>
      </c>
      <c r="J1450" t="s">
        <v>6085</v>
      </c>
      <c r="K1450" t="s">
        <v>462</v>
      </c>
      <c r="L1450">
        <v>17.899999999999999</v>
      </c>
      <c r="M1450" s="441">
        <v>46064</v>
      </c>
      <c r="N1450">
        <v>17.899999999999999</v>
      </c>
      <c r="O1450">
        <v>17.899999999999999</v>
      </c>
      <c r="P1450">
        <v>161.1</v>
      </c>
    </row>
    <row r="1451" spans="1:16" x14ac:dyDescent="0.3">
      <c r="A1451">
        <v>75374</v>
      </c>
      <c r="B1451">
        <v>122</v>
      </c>
      <c r="C1451" t="s">
        <v>552</v>
      </c>
      <c r="D1451" s="441">
        <v>46082</v>
      </c>
      <c r="E1451">
        <v>21004</v>
      </c>
      <c r="F1451" t="s">
        <v>5675</v>
      </c>
      <c r="G1451">
        <v>2007</v>
      </c>
      <c r="H1451">
        <v>2</v>
      </c>
      <c r="I1451" t="s">
        <v>5613</v>
      </c>
      <c r="J1451" t="s">
        <v>6085</v>
      </c>
      <c r="K1451" t="s">
        <v>462</v>
      </c>
      <c r="L1451">
        <v>0</v>
      </c>
      <c r="N1451">
        <v>0</v>
      </c>
      <c r="O1451">
        <v>95.67</v>
      </c>
      <c r="P1451">
        <v>159.38</v>
      </c>
    </row>
    <row r="1452" spans="1:16" x14ac:dyDescent="0.3">
      <c r="A1452">
        <v>75365</v>
      </c>
      <c r="B1452">
        <v>122</v>
      </c>
      <c r="C1452" t="s">
        <v>552</v>
      </c>
      <c r="D1452" s="441">
        <v>46082</v>
      </c>
      <c r="E1452">
        <v>20871</v>
      </c>
      <c r="F1452" t="s">
        <v>5663</v>
      </c>
      <c r="G1452">
        <v>2043</v>
      </c>
      <c r="H1452">
        <v>8</v>
      </c>
      <c r="I1452" t="s">
        <v>5625</v>
      </c>
      <c r="J1452" t="s">
        <v>6085</v>
      </c>
      <c r="K1452" t="s">
        <v>462</v>
      </c>
      <c r="L1452">
        <v>18.899999999999999</v>
      </c>
      <c r="M1452" s="441">
        <v>46071</v>
      </c>
      <c r="N1452">
        <v>18.899999999999999</v>
      </c>
      <c r="O1452">
        <v>18.899999999999999</v>
      </c>
      <c r="P1452">
        <v>151.19999999999999</v>
      </c>
    </row>
    <row r="1453" spans="1:16" x14ac:dyDescent="0.3">
      <c r="A1453">
        <v>75389</v>
      </c>
      <c r="B1453">
        <v>122</v>
      </c>
      <c r="C1453" t="s">
        <v>552</v>
      </c>
      <c r="D1453" s="441">
        <v>46082</v>
      </c>
      <c r="E1453">
        <v>26054</v>
      </c>
      <c r="F1453" t="s">
        <v>5868</v>
      </c>
      <c r="G1453">
        <v>6516</v>
      </c>
      <c r="H1453">
        <v>9</v>
      </c>
      <c r="I1453" t="s">
        <v>5613</v>
      </c>
      <c r="J1453" t="s">
        <v>6085</v>
      </c>
      <c r="K1453" t="s">
        <v>462</v>
      </c>
      <c r="L1453">
        <v>0</v>
      </c>
      <c r="N1453">
        <v>0</v>
      </c>
      <c r="O1453">
        <v>16.8</v>
      </c>
      <c r="P1453">
        <v>151.19999999999999</v>
      </c>
    </row>
    <row r="1454" spans="1:16" x14ac:dyDescent="0.3">
      <c r="A1454">
        <v>75339</v>
      </c>
      <c r="B1454">
        <v>122</v>
      </c>
      <c r="C1454" t="s">
        <v>552</v>
      </c>
      <c r="D1454" s="441">
        <v>46082</v>
      </c>
      <c r="E1454">
        <v>20410</v>
      </c>
      <c r="F1454" t="s">
        <v>5644</v>
      </c>
      <c r="G1454">
        <v>2190</v>
      </c>
      <c r="H1454">
        <v>12</v>
      </c>
      <c r="I1454" t="s">
        <v>5613</v>
      </c>
      <c r="J1454" t="s">
        <v>6085</v>
      </c>
      <c r="K1454" t="s">
        <v>462</v>
      </c>
      <c r="L1454">
        <v>12.55</v>
      </c>
      <c r="M1454" s="441">
        <v>46071</v>
      </c>
      <c r="N1454">
        <v>12.55</v>
      </c>
      <c r="O1454">
        <v>12.65</v>
      </c>
      <c r="P1454">
        <v>150.6</v>
      </c>
    </row>
    <row r="1455" spans="1:16" x14ac:dyDescent="0.3">
      <c r="A1455">
        <v>75307</v>
      </c>
      <c r="B1455">
        <v>122</v>
      </c>
      <c r="C1455" t="s">
        <v>552</v>
      </c>
      <c r="D1455" s="441">
        <v>46082</v>
      </c>
      <c r="E1455">
        <v>28295</v>
      </c>
      <c r="F1455" t="s">
        <v>5968</v>
      </c>
      <c r="G1455">
        <v>8258</v>
      </c>
      <c r="H1455">
        <v>3</v>
      </c>
      <c r="I1455" t="s">
        <v>5613</v>
      </c>
      <c r="J1455" t="s">
        <v>6085</v>
      </c>
      <c r="K1455" t="s">
        <v>462</v>
      </c>
      <c r="L1455">
        <v>0</v>
      </c>
      <c r="N1455">
        <v>0</v>
      </c>
      <c r="O1455">
        <v>64.239999999999995</v>
      </c>
      <c r="P1455">
        <v>149.94</v>
      </c>
    </row>
    <row r="1456" spans="1:16" x14ac:dyDescent="0.3">
      <c r="A1456">
        <v>75335</v>
      </c>
      <c r="B1456">
        <v>122</v>
      </c>
      <c r="C1456" t="s">
        <v>552</v>
      </c>
      <c r="D1456" s="441">
        <v>46082</v>
      </c>
      <c r="E1456">
        <v>26024</v>
      </c>
      <c r="F1456" t="s">
        <v>5641</v>
      </c>
      <c r="G1456">
        <v>6499</v>
      </c>
      <c r="H1456">
        <v>23</v>
      </c>
      <c r="I1456" t="s">
        <v>5613</v>
      </c>
      <c r="J1456" t="s">
        <v>6085</v>
      </c>
      <c r="K1456" t="s">
        <v>462</v>
      </c>
      <c r="L1456">
        <v>6.2</v>
      </c>
      <c r="M1456" s="441">
        <v>46080</v>
      </c>
      <c r="N1456">
        <v>6.2</v>
      </c>
      <c r="O1456">
        <v>6.2</v>
      </c>
      <c r="P1456">
        <v>142.6</v>
      </c>
    </row>
    <row r="1457" spans="1:16" x14ac:dyDescent="0.3">
      <c r="A1457">
        <v>75291</v>
      </c>
      <c r="B1457">
        <v>122</v>
      </c>
      <c r="C1457" t="s">
        <v>552</v>
      </c>
      <c r="D1457" s="441">
        <v>46082</v>
      </c>
      <c r="E1457">
        <v>21062</v>
      </c>
      <c r="F1457" t="s">
        <v>5600</v>
      </c>
      <c r="G1457">
        <v>1997</v>
      </c>
      <c r="H1457">
        <v>9</v>
      </c>
      <c r="I1457" t="s">
        <v>5601</v>
      </c>
      <c r="J1457" t="s">
        <v>6085</v>
      </c>
      <c r="K1457" t="s">
        <v>462</v>
      </c>
      <c r="L1457">
        <v>0</v>
      </c>
      <c r="M1457" s="441">
        <v>45936</v>
      </c>
      <c r="N1457">
        <v>15.58</v>
      </c>
      <c r="O1457">
        <v>18.920000000000002</v>
      </c>
      <c r="P1457">
        <v>140.22</v>
      </c>
    </row>
    <row r="1458" spans="1:16" x14ac:dyDescent="0.3">
      <c r="A1458">
        <v>75442</v>
      </c>
      <c r="B1458">
        <v>122</v>
      </c>
      <c r="C1458" t="s">
        <v>552</v>
      </c>
      <c r="D1458" s="441">
        <v>46082</v>
      </c>
      <c r="E1458">
        <v>19203</v>
      </c>
      <c r="F1458" t="s">
        <v>5692</v>
      </c>
      <c r="G1458">
        <v>2802</v>
      </c>
      <c r="H1458">
        <v>43</v>
      </c>
      <c r="I1458" t="s">
        <v>5613</v>
      </c>
      <c r="J1458" t="s">
        <v>6085</v>
      </c>
      <c r="K1458" t="s">
        <v>462</v>
      </c>
      <c r="L1458">
        <v>3.25</v>
      </c>
      <c r="M1458" s="441">
        <v>46077</v>
      </c>
      <c r="N1458">
        <v>3.7</v>
      </c>
      <c r="O1458">
        <v>3.7</v>
      </c>
      <c r="P1458">
        <v>139.75</v>
      </c>
    </row>
    <row r="1459" spans="1:16" x14ac:dyDescent="0.3">
      <c r="A1459">
        <v>75312</v>
      </c>
      <c r="B1459">
        <v>122</v>
      </c>
      <c r="C1459" t="s">
        <v>552</v>
      </c>
      <c r="D1459" s="441">
        <v>46082</v>
      </c>
      <c r="E1459">
        <v>20287</v>
      </c>
      <c r="F1459" t="s">
        <v>5626</v>
      </c>
      <c r="G1459">
        <v>2229</v>
      </c>
      <c r="H1459">
        <v>5</v>
      </c>
      <c r="I1459" t="s">
        <v>5605</v>
      </c>
      <c r="J1459" t="s">
        <v>6085</v>
      </c>
      <c r="K1459" t="s">
        <v>462</v>
      </c>
      <c r="L1459">
        <v>0</v>
      </c>
      <c r="M1459" s="441">
        <v>45951</v>
      </c>
      <c r="N1459">
        <v>26.99</v>
      </c>
      <c r="O1459">
        <v>24.85</v>
      </c>
      <c r="P1459">
        <v>134.94999999999999</v>
      </c>
    </row>
    <row r="1460" spans="1:16" x14ac:dyDescent="0.3">
      <c r="A1460">
        <v>75452</v>
      </c>
      <c r="B1460">
        <v>122</v>
      </c>
      <c r="C1460" t="s">
        <v>552</v>
      </c>
      <c r="D1460" s="441">
        <v>46082</v>
      </c>
      <c r="E1460">
        <v>26596</v>
      </c>
      <c r="F1460" t="s">
        <v>5891</v>
      </c>
      <c r="G1460">
        <v>6808</v>
      </c>
      <c r="H1460">
        <v>1.32</v>
      </c>
      <c r="I1460" t="s">
        <v>5598</v>
      </c>
      <c r="J1460" t="s">
        <v>6085</v>
      </c>
      <c r="K1460" t="s">
        <v>462</v>
      </c>
      <c r="L1460">
        <v>100.04</v>
      </c>
      <c r="M1460" s="441">
        <v>46077</v>
      </c>
      <c r="N1460">
        <v>99.94</v>
      </c>
      <c r="O1460">
        <v>99.94</v>
      </c>
      <c r="P1460">
        <v>132.05000000000001</v>
      </c>
    </row>
    <row r="1461" spans="1:16" x14ac:dyDescent="0.3">
      <c r="A1461">
        <v>75353</v>
      </c>
      <c r="B1461">
        <v>122</v>
      </c>
      <c r="C1461" t="s">
        <v>552</v>
      </c>
      <c r="D1461" s="441">
        <v>46082</v>
      </c>
      <c r="E1461">
        <v>20661</v>
      </c>
      <c r="F1461" t="s">
        <v>5850</v>
      </c>
      <c r="G1461">
        <v>2110</v>
      </c>
      <c r="H1461">
        <v>15</v>
      </c>
      <c r="I1461" t="s">
        <v>5613</v>
      </c>
      <c r="J1461" t="s">
        <v>6085</v>
      </c>
      <c r="K1461" t="s">
        <v>462</v>
      </c>
      <c r="L1461">
        <v>8.77</v>
      </c>
      <c r="M1461" s="441">
        <v>46056</v>
      </c>
      <c r="N1461">
        <v>8.77</v>
      </c>
      <c r="O1461">
        <v>8.85</v>
      </c>
      <c r="P1461">
        <v>131.55000000000001</v>
      </c>
    </row>
    <row r="1462" spans="1:16" x14ac:dyDescent="0.3">
      <c r="A1462">
        <v>75428</v>
      </c>
      <c r="B1462">
        <v>122</v>
      </c>
      <c r="C1462" t="s">
        <v>552</v>
      </c>
      <c r="D1462" s="441">
        <v>46082</v>
      </c>
      <c r="E1462">
        <v>19790</v>
      </c>
      <c r="F1462" t="s">
        <v>5948</v>
      </c>
      <c r="G1462">
        <v>2469</v>
      </c>
      <c r="H1462">
        <v>3</v>
      </c>
      <c r="I1462" t="s">
        <v>5598</v>
      </c>
      <c r="J1462" t="s">
        <v>6085</v>
      </c>
      <c r="K1462" t="s">
        <v>462</v>
      </c>
      <c r="L1462">
        <v>43.75</v>
      </c>
      <c r="M1462" s="441">
        <v>46058</v>
      </c>
      <c r="N1462">
        <v>43.75</v>
      </c>
      <c r="O1462">
        <v>43.75</v>
      </c>
      <c r="P1462">
        <v>131.25</v>
      </c>
    </row>
    <row r="1463" spans="1:16" x14ac:dyDescent="0.3">
      <c r="A1463">
        <v>75484</v>
      </c>
      <c r="B1463">
        <v>122</v>
      </c>
      <c r="C1463" t="s">
        <v>552</v>
      </c>
      <c r="D1463" s="441">
        <v>46082</v>
      </c>
      <c r="E1463">
        <v>25152</v>
      </c>
      <c r="F1463" t="s">
        <v>5735</v>
      </c>
      <c r="G1463">
        <v>5924</v>
      </c>
      <c r="H1463">
        <v>2</v>
      </c>
      <c r="I1463" t="s">
        <v>5601</v>
      </c>
      <c r="J1463" t="s">
        <v>4764</v>
      </c>
      <c r="K1463" t="s">
        <v>462</v>
      </c>
      <c r="L1463">
        <v>0</v>
      </c>
      <c r="M1463" s="441">
        <v>45860</v>
      </c>
      <c r="N1463">
        <v>65</v>
      </c>
      <c r="O1463">
        <v>65</v>
      </c>
      <c r="P1463">
        <v>130</v>
      </c>
    </row>
    <row r="1464" spans="1:16" x14ac:dyDescent="0.3">
      <c r="A1464">
        <v>75341</v>
      </c>
      <c r="B1464">
        <v>122</v>
      </c>
      <c r="C1464" t="s">
        <v>552</v>
      </c>
      <c r="D1464" s="441">
        <v>46082</v>
      </c>
      <c r="E1464">
        <v>20360</v>
      </c>
      <c r="F1464" t="s">
        <v>5646</v>
      </c>
      <c r="G1464">
        <v>2199</v>
      </c>
      <c r="H1464">
        <v>6</v>
      </c>
      <c r="I1464" t="s">
        <v>5605</v>
      </c>
      <c r="J1464" t="s">
        <v>6085</v>
      </c>
      <c r="K1464" t="s">
        <v>462</v>
      </c>
      <c r="L1464">
        <v>21.52</v>
      </c>
      <c r="M1464" s="441">
        <v>46077</v>
      </c>
      <c r="N1464">
        <v>21.1</v>
      </c>
      <c r="O1464">
        <v>21.1</v>
      </c>
      <c r="P1464">
        <v>129.12</v>
      </c>
    </row>
    <row r="1465" spans="1:16" x14ac:dyDescent="0.3">
      <c r="A1465">
        <v>75344</v>
      </c>
      <c r="B1465">
        <v>122</v>
      </c>
      <c r="C1465" t="s">
        <v>552</v>
      </c>
      <c r="D1465" s="441">
        <v>46082</v>
      </c>
      <c r="E1465">
        <v>20242</v>
      </c>
      <c r="F1465" t="s">
        <v>5649</v>
      </c>
      <c r="G1465">
        <v>2242</v>
      </c>
      <c r="H1465">
        <v>9</v>
      </c>
      <c r="I1465" t="s">
        <v>5605</v>
      </c>
      <c r="J1465" t="s">
        <v>6085</v>
      </c>
      <c r="K1465" t="s">
        <v>462</v>
      </c>
      <c r="L1465">
        <v>14.31</v>
      </c>
      <c r="M1465" s="441">
        <v>46077</v>
      </c>
      <c r="N1465">
        <v>14.56</v>
      </c>
      <c r="O1465">
        <v>14.56</v>
      </c>
      <c r="P1465">
        <v>128.79</v>
      </c>
    </row>
    <row r="1466" spans="1:16" x14ac:dyDescent="0.3">
      <c r="A1466">
        <v>75352</v>
      </c>
      <c r="B1466">
        <v>122</v>
      </c>
      <c r="C1466" t="s">
        <v>552</v>
      </c>
      <c r="D1466" s="441">
        <v>46082</v>
      </c>
      <c r="E1466">
        <v>20213</v>
      </c>
      <c r="F1466" t="s">
        <v>5654</v>
      </c>
      <c r="G1466">
        <v>2251</v>
      </c>
      <c r="H1466">
        <v>4</v>
      </c>
      <c r="I1466" t="s">
        <v>5605</v>
      </c>
      <c r="J1466" t="s">
        <v>6085</v>
      </c>
      <c r="K1466" t="s">
        <v>462</v>
      </c>
      <c r="L1466">
        <v>0</v>
      </c>
      <c r="M1466" s="441">
        <v>45994</v>
      </c>
      <c r="N1466">
        <v>31.72</v>
      </c>
      <c r="O1466">
        <v>31.6</v>
      </c>
      <c r="P1466">
        <v>126.88</v>
      </c>
    </row>
    <row r="1467" spans="1:16" x14ac:dyDescent="0.3">
      <c r="A1467">
        <v>75331</v>
      </c>
      <c r="B1467">
        <v>122</v>
      </c>
      <c r="C1467" t="s">
        <v>552</v>
      </c>
      <c r="D1467" s="441">
        <v>46082</v>
      </c>
      <c r="E1467">
        <v>20034</v>
      </c>
      <c r="F1467" t="s">
        <v>5846</v>
      </c>
      <c r="G1467">
        <v>2333</v>
      </c>
      <c r="H1467">
        <v>2</v>
      </c>
      <c r="I1467" t="s">
        <v>5598</v>
      </c>
      <c r="J1467" t="s">
        <v>6085</v>
      </c>
      <c r="K1467" t="s">
        <v>462</v>
      </c>
      <c r="L1467">
        <v>0</v>
      </c>
      <c r="M1467" s="441">
        <v>45764</v>
      </c>
      <c r="N1467">
        <v>63.06</v>
      </c>
      <c r="O1467">
        <v>64.8</v>
      </c>
      <c r="P1467">
        <v>126.12</v>
      </c>
    </row>
    <row r="1468" spans="1:16" x14ac:dyDescent="0.3">
      <c r="A1468">
        <v>75348</v>
      </c>
      <c r="B1468">
        <v>122</v>
      </c>
      <c r="C1468" t="s">
        <v>552</v>
      </c>
      <c r="D1468" s="441">
        <v>46082</v>
      </c>
      <c r="E1468">
        <v>25282</v>
      </c>
      <c r="F1468" t="s">
        <v>5652</v>
      </c>
      <c r="G1468">
        <v>5982</v>
      </c>
      <c r="H1468">
        <v>3</v>
      </c>
      <c r="I1468" t="s">
        <v>5598</v>
      </c>
      <c r="J1468" t="s">
        <v>6085</v>
      </c>
      <c r="K1468" t="s">
        <v>462</v>
      </c>
      <c r="L1468">
        <v>41.5</v>
      </c>
      <c r="M1468" s="441">
        <v>46056</v>
      </c>
      <c r="N1468">
        <v>41.5</v>
      </c>
      <c r="O1468">
        <v>64</v>
      </c>
      <c r="P1468">
        <v>124.5</v>
      </c>
    </row>
    <row r="1469" spans="1:16" x14ac:dyDescent="0.3">
      <c r="A1469">
        <v>75295</v>
      </c>
      <c r="B1469">
        <v>122</v>
      </c>
      <c r="C1469" t="s">
        <v>552</v>
      </c>
      <c r="D1469" s="441">
        <v>46082</v>
      </c>
      <c r="E1469">
        <v>21098</v>
      </c>
      <c r="F1469" t="s">
        <v>5607</v>
      </c>
      <c r="G1469">
        <v>1987</v>
      </c>
      <c r="H1469">
        <v>7</v>
      </c>
      <c r="I1469" t="s">
        <v>5605</v>
      </c>
      <c r="J1469" t="s">
        <v>6085</v>
      </c>
      <c r="K1469" t="s">
        <v>462</v>
      </c>
      <c r="L1469">
        <v>17.649999999999999</v>
      </c>
      <c r="M1469" s="441">
        <v>46057</v>
      </c>
      <c r="N1469">
        <v>17.649999999999999</v>
      </c>
      <c r="O1469">
        <v>17.850000000000001</v>
      </c>
      <c r="P1469">
        <v>123.55</v>
      </c>
    </row>
    <row r="1470" spans="1:16" x14ac:dyDescent="0.3">
      <c r="A1470">
        <v>75370</v>
      </c>
      <c r="B1470">
        <v>122</v>
      </c>
      <c r="C1470" t="s">
        <v>552</v>
      </c>
      <c r="D1470" s="441">
        <v>46082</v>
      </c>
      <c r="E1470">
        <v>19965</v>
      </c>
      <c r="F1470" t="s">
        <v>5671</v>
      </c>
      <c r="G1470">
        <v>2356</v>
      </c>
      <c r="H1470">
        <v>9</v>
      </c>
      <c r="I1470" t="s">
        <v>5613</v>
      </c>
      <c r="J1470" t="s">
        <v>6085</v>
      </c>
      <c r="K1470" t="s">
        <v>462</v>
      </c>
      <c r="L1470">
        <v>13.45</v>
      </c>
      <c r="M1470" s="441">
        <v>46064</v>
      </c>
      <c r="N1470">
        <v>13.45</v>
      </c>
      <c r="O1470">
        <v>13.45</v>
      </c>
      <c r="P1470">
        <v>121.05</v>
      </c>
    </row>
    <row r="1471" spans="1:16" x14ac:dyDescent="0.3">
      <c r="A1471">
        <v>75322</v>
      </c>
      <c r="B1471">
        <v>122</v>
      </c>
      <c r="C1471" t="s">
        <v>552</v>
      </c>
      <c r="D1471" s="441">
        <v>46082</v>
      </c>
      <c r="E1471">
        <v>20054</v>
      </c>
      <c r="F1471" t="s">
        <v>5633</v>
      </c>
      <c r="G1471">
        <v>2325</v>
      </c>
      <c r="H1471">
        <v>10</v>
      </c>
      <c r="I1471" t="s">
        <v>5613</v>
      </c>
      <c r="J1471" t="s">
        <v>6085</v>
      </c>
      <c r="K1471" t="s">
        <v>462</v>
      </c>
      <c r="L1471">
        <v>11.71</v>
      </c>
      <c r="M1471" s="441">
        <v>46071</v>
      </c>
      <c r="N1471">
        <v>11.85</v>
      </c>
      <c r="O1471">
        <v>11.85</v>
      </c>
      <c r="P1471">
        <v>117.1</v>
      </c>
    </row>
    <row r="1472" spans="1:16" x14ac:dyDescent="0.3">
      <c r="A1472">
        <v>75367</v>
      </c>
      <c r="B1472">
        <v>122</v>
      </c>
      <c r="C1472" t="s">
        <v>552</v>
      </c>
      <c r="D1472" s="441">
        <v>46082</v>
      </c>
      <c r="E1472">
        <v>19979</v>
      </c>
      <c r="F1472" t="s">
        <v>5667</v>
      </c>
      <c r="G1472">
        <v>2353</v>
      </c>
      <c r="H1472">
        <v>5</v>
      </c>
      <c r="I1472" t="s">
        <v>5668</v>
      </c>
      <c r="J1472" t="s">
        <v>6085</v>
      </c>
      <c r="K1472" t="s">
        <v>462</v>
      </c>
      <c r="L1472">
        <v>0</v>
      </c>
      <c r="M1472" s="441">
        <v>46028</v>
      </c>
      <c r="N1472">
        <v>23.15</v>
      </c>
      <c r="O1472">
        <v>22.96</v>
      </c>
      <c r="P1472">
        <v>115.75</v>
      </c>
    </row>
    <row r="1473" spans="1:16" x14ac:dyDescent="0.3">
      <c r="A1473">
        <v>75371</v>
      </c>
      <c r="B1473">
        <v>122</v>
      </c>
      <c r="C1473" t="s">
        <v>552</v>
      </c>
      <c r="D1473" s="441">
        <v>46082</v>
      </c>
      <c r="E1473">
        <v>19946</v>
      </c>
      <c r="F1473" t="s">
        <v>5672</v>
      </c>
      <c r="G1473">
        <v>2360</v>
      </c>
      <c r="H1473">
        <v>2</v>
      </c>
      <c r="I1473" t="s">
        <v>5625</v>
      </c>
      <c r="J1473" t="s">
        <v>6085</v>
      </c>
      <c r="K1473" t="s">
        <v>462</v>
      </c>
      <c r="L1473">
        <v>56.9</v>
      </c>
      <c r="M1473" s="441">
        <v>46056</v>
      </c>
      <c r="N1473">
        <v>56.9</v>
      </c>
      <c r="O1473">
        <v>56.9</v>
      </c>
      <c r="P1473">
        <v>113.8</v>
      </c>
    </row>
    <row r="1474" spans="1:16" x14ac:dyDescent="0.3">
      <c r="A1474">
        <v>75286</v>
      </c>
      <c r="B1474">
        <v>122</v>
      </c>
      <c r="C1474" t="s">
        <v>552</v>
      </c>
      <c r="D1474" s="441">
        <v>46082</v>
      </c>
      <c r="E1474">
        <v>21130</v>
      </c>
      <c r="F1474" t="s">
        <v>5884</v>
      </c>
      <c r="G1474">
        <v>1963</v>
      </c>
      <c r="H1474">
        <v>3</v>
      </c>
      <c r="I1474" t="s">
        <v>5613</v>
      </c>
      <c r="J1474" t="s">
        <v>6085</v>
      </c>
      <c r="K1474" t="s">
        <v>462</v>
      </c>
      <c r="L1474">
        <v>37.880000000000003</v>
      </c>
      <c r="M1474" s="441">
        <v>46057</v>
      </c>
      <c r="N1474">
        <v>37.880000000000003</v>
      </c>
      <c r="O1474">
        <v>38.9</v>
      </c>
      <c r="P1474">
        <v>113.64</v>
      </c>
    </row>
    <row r="1475" spans="1:16" x14ac:dyDescent="0.3">
      <c r="A1475">
        <v>75489</v>
      </c>
      <c r="B1475">
        <v>122</v>
      </c>
      <c r="C1475" t="s">
        <v>552</v>
      </c>
      <c r="D1475" s="441">
        <v>46082</v>
      </c>
      <c r="E1475">
        <v>18364</v>
      </c>
      <c r="F1475" t="s">
        <v>5743</v>
      </c>
      <c r="G1475">
        <v>3274</v>
      </c>
      <c r="H1475">
        <v>1</v>
      </c>
      <c r="I1475" t="s">
        <v>5613</v>
      </c>
      <c r="J1475" t="s">
        <v>4764</v>
      </c>
      <c r="K1475" t="s">
        <v>462</v>
      </c>
      <c r="L1475">
        <v>0</v>
      </c>
      <c r="N1475">
        <v>0</v>
      </c>
      <c r="O1475">
        <v>0</v>
      </c>
      <c r="P1475">
        <v>112.33</v>
      </c>
    </row>
    <row r="1476" spans="1:16" x14ac:dyDescent="0.3">
      <c r="A1476">
        <v>75329</v>
      </c>
      <c r="B1476">
        <v>122</v>
      </c>
      <c r="C1476" t="s">
        <v>552</v>
      </c>
      <c r="D1476" s="441">
        <v>46082</v>
      </c>
      <c r="E1476">
        <v>20257</v>
      </c>
      <c r="F1476" t="s">
        <v>5887</v>
      </c>
      <c r="G1476">
        <v>2239</v>
      </c>
      <c r="H1476">
        <v>4</v>
      </c>
      <c r="I1476" t="s">
        <v>5605</v>
      </c>
      <c r="J1476" t="s">
        <v>6085</v>
      </c>
      <c r="K1476" t="s">
        <v>462</v>
      </c>
      <c r="L1476">
        <v>27.5</v>
      </c>
      <c r="M1476" s="441">
        <v>46073</v>
      </c>
      <c r="N1476">
        <v>27.5</v>
      </c>
      <c r="O1476">
        <v>27.5</v>
      </c>
      <c r="P1476">
        <v>110</v>
      </c>
    </row>
    <row r="1477" spans="1:16" x14ac:dyDescent="0.3">
      <c r="A1477">
        <v>75528</v>
      </c>
      <c r="B1477">
        <v>122</v>
      </c>
      <c r="C1477" t="s">
        <v>552</v>
      </c>
      <c r="D1477" s="441">
        <v>46082</v>
      </c>
      <c r="E1477">
        <v>18209</v>
      </c>
      <c r="F1477" t="s">
        <v>5783</v>
      </c>
      <c r="G1477">
        <v>3417</v>
      </c>
      <c r="H1477">
        <v>2</v>
      </c>
      <c r="I1477" t="s">
        <v>5601</v>
      </c>
      <c r="J1477" t="s">
        <v>4764</v>
      </c>
      <c r="K1477" t="s">
        <v>462</v>
      </c>
      <c r="L1477">
        <v>0</v>
      </c>
      <c r="N1477">
        <v>0</v>
      </c>
      <c r="O1477">
        <v>0</v>
      </c>
      <c r="P1477">
        <v>103.8</v>
      </c>
    </row>
    <row r="1478" spans="1:16" x14ac:dyDescent="0.3">
      <c r="A1478">
        <v>75512</v>
      </c>
      <c r="B1478">
        <v>122</v>
      </c>
      <c r="C1478" t="s">
        <v>552</v>
      </c>
      <c r="D1478" s="441">
        <v>46082</v>
      </c>
      <c r="E1478">
        <v>18264</v>
      </c>
      <c r="F1478" t="s">
        <v>5768</v>
      </c>
      <c r="G1478">
        <v>3366</v>
      </c>
      <c r="H1478">
        <v>0.22</v>
      </c>
      <c r="I1478" t="s">
        <v>5613</v>
      </c>
      <c r="J1478" t="s">
        <v>4764</v>
      </c>
      <c r="K1478" t="s">
        <v>462</v>
      </c>
      <c r="L1478">
        <v>0</v>
      </c>
      <c r="N1478">
        <v>0</v>
      </c>
      <c r="O1478">
        <v>0</v>
      </c>
      <c r="P1478">
        <v>103.54</v>
      </c>
    </row>
    <row r="1479" spans="1:16" x14ac:dyDescent="0.3">
      <c r="A1479">
        <v>75465</v>
      </c>
      <c r="B1479">
        <v>122</v>
      </c>
      <c r="C1479" t="s">
        <v>552</v>
      </c>
      <c r="D1479" s="441">
        <v>46082</v>
      </c>
      <c r="E1479">
        <v>19034</v>
      </c>
      <c r="F1479" t="s">
        <v>5712</v>
      </c>
      <c r="G1479">
        <v>2890</v>
      </c>
      <c r="H1479">
        <v>10.3</v>
      </c>
      <c r="I1479" t="s">
        <v>5598</v>
      </c>
      <c r="J1479" t="s">
        <v>6085</v>
      </c>
      <c r="K1479" t="s">
        <v>462</v>
      </c>
      <c r="L1479">
        <v>9.93</v>
      </c>
      <c r="M1479" s="441">
        <v>46077</v>
      </c>
      <c r="N1479">
        <v>8.99</v>
      </c>
      <c r="O1479">
        <v>8.99</v>
      </c>
      <c r="P1479">
        <v>102.28</v>
      </c>
    </row>
    <row r="1480" spans="1:16" x14ac:dyDescent="0.3">
      <c r="A1480">
        <v>75305</v>
      </c>
      <c r="B1480">
        <v>122</v>
      </c>
      <c r="C1480" t="s">
        <v>552</v>
      </c>
      <c r="D1480" s="441">
        <v>46082</v>
      </c>
      <c r="E1480">
        <v>20429</v>
      </c>
      <c r="F1480" t="s">
        <v>5840</v>
      </c>
      <c r="G1480">
        <v>2184</v>
      </c>
      <c r="H1480">
        <v>5</v>
      </c>
      <c r="I1480" t="s">
        <v>5613</v>
      </c>
      <c r="J1480" t="s">
        <v>6085</v>
      </c>
      <c r="K1480" t="s">
        <v>462</v>
      </c>
      <c r="L1480">
        <v>19.600000000000001</v>
      </c>
      <c r="M1480" s="441">
        <v>46056</v>
      </c>
      <c r="N1480">
        <v>19.600000000000001</v>
      </c>
      <c r="O1480">
        <v>19.600000000000001</v>
      </c>
      <c r="P1480">
        <v>98</v>
      </c>
    </row>
    <row r="1481" spans="1:16" x14ac:dyDescent="0.3">
      <c r="A1481">
        <v>75319</v>
      </c>
      <c r="B1481">
        <v>122</v>
      </c>
      <c r="C1481" t="s">
        <v>552</v>
      </c>
      <c r="D1481" s="441">
        <v>46082</v>
      </c>
      <c r="E1481">
        <v>26881</v>
      </c>
      <c r="F1481" t="s">
        <v>5965</v>
      </c>
      <c r="G1481">
        <v>6950</v>
      </c>
      <c r="H1481">
        <v>1.5</v>
      </c>
      <c r="I1481" t="s">
        <v>5598</v>
      </c>
      <c r="J1481" t="s">
        <v>6085</v>
      </c>
      <c r="K1481" t="s">
        <v>462</v>
      </c>
      <c r="L1481">
        <v>0</v>
      </c>
      <c r="M1481" s="441">
        <v>46003</v>
      </c>
      <c r="N1481">
        <v>65</v>
      </c>
      <c r="O1481">
        <v>65</v>
      </c>
      <c r="P1481">
        <v>97.5</v>
      </c>
    </row>
    <row r="1482" spans="1:16" x14ac:dyDescent="0.3">
      <c r="A1482">
        <v>75340</v>
      </c>
      <c r="B1482">
        <v>122</v>
      </c>
      <c r="C1482" t="s">
        <v>552</v>
      </c>
      <c r="D1482" s="441">
        <v>46082</v>
      </c>
      <c r="E1482">
        <v>20385</v>
      </c>
      <c r="F1482" t="s">
        <v>5645</v>
      </c>
      <c r="G1482">
        <v>2195</v>
      </c>
      <c r="H1482">
        <v>18</v>
      </c>
      <c r="I1482" t="s">
        <v>5613</v>
      </c>
      <c r="J1482" t="s">
        <v>6085</v>
      </c>
      <c r="K1482" t="s">
        <v>462</v>
      </c>
      <c r="L1482">
        <v>4.95</v>
      </c>
      <c r="M1482" s="441">
        <v>46071</v>
      </c>
      <c r="N1482">
        <v>4.95</v>
      </c>
      <c r="O1482">
        <v>4.95</v>
      </c>
      <c r="P1482">
        <v>89.1</v>
      </c>
    </row>
    <row r="1483" spans="1:16" x14ac:dyDescent="0.3">
      <c r="A1483">
        <v>75415</v>
      </c>
      <c r="B1483">
        <v>122</v>
      </c>
      <c r="C1483" t="s">
        <v>552</v>
      </c>
      <c r="D1483" s="441">
        <v>46082</v>
      </c>
      <c r="E1483">
        <v>23361</v>
      </c>
      <c r="F1483" t="s">
        <v>5937</v>
      </c>
      <c r="G1483">
        <v>2497</v>
      </c>
      <c r="H1483">
        <v>25</v>
      </c>
      <c r="I1483" t="s">
        <v>5598</v>
      </c>
      <c r="J1483" t="s">
        <v>6085</v>
      </c>
      <c r="K1483" t="s">
        <v>462</v>
      </c>
      <c r="L1483">
        <v>3.36</v>
      </c>
      <c r="M1483" s="441">
        <v>46079</v>
      </c>
      <c r="N1483">
        <v>3.55</v>
      </c>
      <c r="O1483">
        <v>3.87</v>
      </c>
      <c r="P1483">
        <v>84</v>
      </c>
    </row>
    <row r="1484" spans="1:16" x14ac:dyDescent="0.3">
      <c r="A1484">
        <v>75350</v>
      </c>
      <c r="B1484">
        <v>122</v>
      </c>
      <c r="C1484" t="s">
        <v>552</v>
      </c>
      <c r="D1484" s="441">
        <v>46082</v>
      </c>
      <c r="E1484">
        <v>20892</v>
      </c>
      <c r="F1484" t="s">
        <v>5653</v>
      </c>
      <c r="G1484">
        <v>2039</v>
      </c>
      <c r="H1484">
        <v>6</v>
      </c>
      <c r="I1484" t="s">
        <v>5613</v>
      </c>
      <c r="J1484" t="s">
        <v>6085</v>
      </c>
      <c r="K1484" t="s">
        <v>462</v>
      </c>
      <c r="L1484">
        <v>13.3</v>
      </c>
      <c r="M1484" s="441">
        <v>46077</v>
      </c>
      <c r="N1484">
        <v>13.3</v>
      </c>
      <c r="O1484">
        <v>13.3</v>
      </c>
      <c r="P1484">
        <v>79.8</v>
      </c>
    </row>
    <row r="1485" spans="1:16" x14ac:dyDescent="0.3">
      <c r="A1485">
        <v>75349</v>
      </c>
      <c r="B1485">
        <v>122</v>
      </c>
      <c r="C1485" t="s">
        <v>552</v>
      </c>
      <c r="D1485" s="441">
        <v>46082</v>
      </c>
      <c r="E1485">
        <v>20327</v>
      </c>
      <c r="F1485" t="s">
        <v>5888</v>
      </c>
      <c r="G1485">
        <v>2211</v>
      </c>
      <c r="H1485">
        <v>11</v>
      </c>
      <c r="I1485" t="s">
        <v>5605</v>
      </c>
      <c r="J1485" t="s">
        <v>6085</v>
      </c>
      <c r="K1485" t="s">
        <v>462</v>
      </c>
      <c r="L1485">
        <v>0</v>
      </c>
      <c r="M1485" s="441">
        <v>45995</v>
      </c>
      <c r="N1485">
        <v>6.95</v>
      </c>
      <c r="O1485">
        <v>7.2</v>
      </c>
      <c r="P1485">
        <v>76.45</v>
      </c>
    </row>
    <row r="1486" spans="1:16" x14ac:dyDescent="0.3">
      <c r="A1486">
        <v>75480</v>
      </c>
      <c r="B1486">
        <v>122</v>
      </c>
      <c r="C1486" t="s">
        <v>552</v>
      </c>
      <c r="D1486" s="441">
        <v>46082</v>
      </c>
      <c r="E1486">
        <v>18537</v>
      </c>
      <c r="F1486" t="s">
        <v>5731</v>
      </c>
      <c r="G1486">
        <v>3140</v>
      </c>
      <c r="H1486">
        <v>1</v>
      </c>
      <c r="I1486" t="s">
        <v>5601</v>
      </c>
      <c r="J1486" t="s">
        <v>4764</v>
      </c>
      <c r="K1486" t="s">
        <v>462</v>
      </c>
      <c r="L1486">
        <v>0</v>
      </c>
      <c r="M1486" s="441">
        <v>45734</v>
      </c>
      <c r="N1486">
        <v>75.5</v>
      </c>
      <c r="O1486">
        <v>73.319999999999993</v>
      </c>
      <c r="P1486">
        <v>75.5</v>
      </c>
    </row>
    <row r="1487" spans="1:16" x14ac:dyDescent="0.3">
      <c r="A1487">
        <v>75388</v>
      </c>
      <c r="B1487">
        <v>122</v>
      </c>
      <c r="C1487" t="s">
        <v>552</v>
      </c>
      <c r="D1487" s="441">
        <v>46082</v>
      </c>
      <c r="E1487">
        <v>20202</v>
      </c>
      <c r="F1487" t="s">
        <v>5852</v>
      </c>
      <c r="G1487">
        <v>2255</v>
      </c>
      <c r="H1487">
        <v>10</v>
      </c>
      <c r="I1487" t="s">
        <v>5613</v>
      </c>
      <c r="J1487" t="s">
        <v>6085</v>
      </c>
      <c r="K1487" t="s">
        <v>462</v>
      </c>
      <c r="L1487">
        <v>7.45</v>
      </c>
      <c r="M1487" s="441">
        <v>46057</v>
      </c>
      <c r="N1487">
        <v>7.45</v>
      </c>
      <c r="O1487">
        <v>7.45</v>
      </c>
      <c r="P1487">
        <v>74.5</v>
      </c>
    </row>
    <row r="1488" spans="1:16" x14ac:dyDescent="0.3">
      <c r="A1488">
        <v>75378</v>
      </c>
      <c r="B1488">
        <v>122</v>
      </c>
      <c r="C1488" t="s">
        <v>552</v>
      </c>
      <c r="D1488" s="441">
        <v>46082</v>
      </c>
      <c r="E1488">
        <v>19923</v>
      </c>
      <c r="F1488" t="s">
        <v>5678</v>
      </c>
      <c r="G1488">
        <v>2375</v>
      </c>
      <c r="H1488">
        <v>2</v>
      </c>
      <c r="I1488" t="s">
        <v>5605</v>
      </c>
      <c r="J1488" t="s">
        <v>6085</v>
      </c>
      <c r="K1488" t="s">
        <v>462</v>
      </c>
      <c r="L1488">
        <v>0</v>
      </c>
      <c r="M1488" s="441">
        <v>45764</v>
      </c>
      <c r="N1488">
        <v>36.44</v>
      </c>
      <c r="O1488">
        <v>73.8</v>
      </c>
      <c r="P1488">
        <v>72.88</v>
      </c>
    </row>
    <row r="1489" spans="1:16" x14ac:dyDescent="0.3">
      <c r="A1489">
        <v>75461</v>
      </c>
      <c r="B1489">
        <v>122</v>
      </c>
      <c r="C1489" t="s">
        <v>552</v>
      </c>
      <c r="D1489" s="441">
        <v>46082</v>
      </c>
      <c r="E1489">
        <v>28730</v>
      </c>
      <c r="F1489" t="s">
        <v>5989</v>
      </c>
      <c r="G1489">
        <v>8707</v>
      </c>
      <c r="H1489">
        <v>2</v>
      </c>
      <c r="I1489" t="s">
        <v>5598</v>
      </c>
      <c r="J1489" t="s">
        <v>6085</v>
      </c>
      <c r="K1489" t="s">
        <v>462</v>
      </c>
      <c r="L1489">
        <v>36</v>
      </c>
      <c r="M1489" s="441">
        <v>46057</v>
      </c>
      <c r="N1489">
        <v>36</v>
      </c>
      <c r="O1489">
        <v>36</v>
      </c>
      <c r="P1489">
        <v>72</v>
      </c>
    </row>
    <row r="1490" spans="1:16" x14ac:dyDescent="0.3">
      <c r="A1490">
        <v>75544</v>
      </c>
      <c r="B1490">
        <v>122</v>
      </c>
      <c r="C1490" t="s">
        <v>552</v>
      </c>
      <c r="D1490" s="441">
        <v>46082</v>
      </c>
      <c r="E1490">
        <v>18121</v>
      </c>
      <c r="F1490" t="s">
        <v>5801</v>
      </c>
      <c r="G1490">
        <v>3493</v>
      </c>
      <c r="H1490">
        <v>0.47</v>
      </c>
      <c r="I1490" t="s">
        <v>5601</v>
      </c>
      <c r="J1490" t="s">
        <v>4764</v>
      </c>
      <c r="K1490" t="s">
        <v>462</v>
      </c>
      <c r="L1490">
        <v>0</v>
      </c>
      <c r="M1490" s="441">
        <v>45811</v>
      </c>
      <c r="N1490">
        <v>149.51</v>
      </c>
      <c r="O1490">
        <v>167.73</v>
      </c>
      <c r="P1490">
        <v>70.27</v>
      </c>
    </row>
    <row r="1491" spans="1:16" x14ac:dyDescent="0.3">
      <c r="A1491">
        <v>75535</v>
      </c>
      <c r="B1491">
        <v>122</v>
      </c>
      <c r="C1491" t="s">
        <v>552</v>
      </c>
      <c r="D1491" s="441">
        <v>46082</v>
      </c>
      <c r="E1491">
        <v>18176</v>
      </c>
      <c r="F1491" t="s">
        <v>5791</v>
      </c>
      <c r="G1491">
        <v>3446</v>
      </c>
      <c r="H1491">
        <v>1</v>
      </c>
      <c r="I1491" t="s">
        <v>5601</v>
      </c>
      <c r="J1491" t="s">
        <v>4764</v>
      </c>
      <c r="K1491" t="s">
        <v>462</v>
      </c>
      <c r="L1491">
        <v>0</v>
      </c>
      <c r="N1491">
        <v>0</v>
      </c>
      <c r="O1491">
        <v>0</v>
      </c>
      <c r="P1491">
        <v>69</v>
      </c>
    </row>
    <row r="1492" spans="1:16" x14ac:dyDescent="0.3">
      <c r="A1492">
        <v>75390</v>
      </c>
      <c r="B1492">
        <v>122</v>
      </c>
      <c r="C1492" t="s">
        <v>552</v>
      </c>
      <c r="D1492" s="441">
        <v>46082</v>
      </c>
      <c r="E1492">
        <v>20961</v>
      </c>
      <c r="F1492" t="s">
        <v>5687</v>
      </c>
      <c r="G1492">
        <v>2015</v>
      </c>
      <c r="H1492">
        <v>8</v>
      </c>
      <c r="I1492" t="s">
        <v>5613</v>
      </c>
      <c r="J1492" t="s">
        <v>6085</v>
      </c>
      <c r="K1492" t="s">
        <v>462</v>
      </c>
      <c r="L1492">
        <v>0</v>
      </c>
      <c r="M1492" s="441">
        <v>45889</v>
      </c>
      <c r="N1492">
        <v>8.11</v>
      </c>
      <c r="O1492">
        <v>8.9</v>
      </c>
      <c r="P1492">
        <v>64.88</v>
      </c>
    </row>
    <row r="1493" spans="1:16" x14ac:dyDescent="0.3">
      <c r="A1493">
        <v>75298</v>
      </c>
      <c r="B1493">
        <v>122</v>
      </c>
      <c r="C1493" t="s">
        <v>552</v>
      </c>
      <c r="D1493" s="441">
        <v>46082</v>
      </c>
      <c r="E1493">
        <v>21079</v>
      </c>
      <c r="F1493" t="s">
        <v>5838</v>
      </c>
      <c r="G1493">
        <v>1991</v>
      </c>
      <c r="H1493">
        <v>2</v>
      </c>
      <c r="I1493" t="s">
        <v>5613</v>
      </c>
      <c r="J1493" t="s">
        <v>6085</v>
      </c>
      <c r="K1493" t="s">
        <v>462</v>
      </c>
      <c r="L1493">
        <v>0</v>
      </c>
      <c r="M1493" s="441">
        <v>45818</v>
      </c>
      <c r="N1493">
        <v>32.06</v>
      </c>
      <c r="O1493">
        <v>49.36</v>
      </c>
      <c r="P1493">
        <v>64.12</v>
      </c>
    </row>
    <row r="1494" spans="1:16" x14ac:dyDescent="0.3">
      <c r="A1494">
        <v>75471</v>
      </c>
      <c r="B1494">
        <v>122</v>
      </c>
      <c r="C1494" t="s">
        <v>552</v>
      </c>
      <c r="D1494" s="441">
        <v>46082</v>
      </c>
      <c r="E1494">
        <v>25746</v>
      </c>
      <c r="F1494" t="s">
        <v>5720</v>
      </c>
      <c r="G1494">
        <v>6298</v>
      </c>
      <c r="H1494">
        <v>13.29</v>
      </c>
      <c r="I1494" t="s">
        <v>5601</v>
      </c>
      <c r="J1494" t="s">
        <v>4764</v>
      </c>
      <c r="K1494" t="s">
        <v>462</v>
      </c>
      <c r="L1494">
        <v>0</v>
      </c>
      <c r="M1494" s="441">
        <v>45624</v>
      </c>
      <c r="N1494">
        <v>4.82</v>
      </c>
      <c r="O1494">
        <v>4.82</v>
      </c>
      <c r="P1494">
        <v>64.09</v>
      </c>
    </row>
    <row r="1495" spans="1:16" x14ac:dyDescent="0.3">
      <c r="A1495">
        <v>75363</v>
      </c>
      <c r="B1495">
        <v>122</v>
      </c>
      <c r="C1495" t="s">
        <v>552</v>
      </c>
      <c r="D1495" s="441">
        <v>46082</v>
      </c>
      <c r="E1495">
        <v>25075</v>
      </c>
      <c r="F1495" t="s">
        <v>5661</v>
      </c>
      <c r="G1495">
        <v>5883</v>
      </c>
      <c r="H1495">
        <v>7</v>
      </c>
      <c r="I1495" t="s">
        <v>5605</v>
      </c>
      <c r="J1495" t="s">
        <v>6085</v>
      </c>
      <c r="K1495" t="s">
        <v>462</v>
      </c>
      <c r="L1495">
        <v>8.9499999999999993</v>
      </c>
      <c r="M1495" s="441">
        <v>46077</v>
      </c>
      <c r="N1495">
        <v>8.9499999999999993</v>
      </c>
      <c r="O1495">
        <v>12.62</v>
      </c>
      <c r="P1495">
        <v>62.65</v>
      </c>
    </row>
    <row r="1496" spans="1:16" x14ac:dyDescent="0.3">
      <c r="A1496">
        <v>75346</v>
      </c>
      <c r="B1496">
        <v>122</v>
      </c>
      <c r="C1496" t="s">
        <v>552</v>
      </c>
      <c r="D1496" s="441">
        <v>46082</v>
      </c>
      <c r="E1496">
        <v>20022</v>
      </c>
      <c r="F1496" t="s">
        <v>5651</v>
      </c>
      <c r="G1496">
        <v>2340</v>
      </c>
      <c r="H1496">
        <v>6</v>
      </c>
      <c r="I1496" t="s">
        <v>5613</v>
      </c>
      <c r="J1496" t="s">
        <v>6085</v>
      </c>
      <c r="K1496" t="s">
        <v>462</v>
      </c>
      <c r="L1496">
        <v>10.26</v>
      </c>
      <c r="M1496" s="441">
        <v>46078</v>
      </c>
      <c r="N1496">
        <v>10.26</v>
      </c>
      <c r="O1496">
        <v>10.26</v>
      </c>
      <c r="P1496">
        <v>61.56</v>
      </c>
    </row>
    <row r="1497" spans="1:16" x14ac:dyDescent="0.3">
      <c r="A1497">
        <v>75345</v>
      </c>
      <c r="B1497">
        <v>122</v>
      </c>
      <c r="C1497" t="s">
        <v>552</v>
      </c>
      <c r="D1497" s="441">
        <v>46082</v>
      </c>
      <c r="E1497">
        <v>20227</v>
      </c>
      <c r="F1497" t="s">
        <v>5650</v>
      </c>
      <c r="G1497">
        <v>2248</v>
      </c>
      <c r="H1497">
        <v>6</v>
      </c>
      <c r="I1497" t="s">
        <v>5605</v>
      </c>
      <c r="J1497" t="s">
        <v>6085</v>
      </c>
      <c r="K1497" t="s">
        <v>462</v>
      </c>
      <c r="L1497">
        <v>10.210000000000001</v>
      </c>
      <c r="M1497" s="441">
        <v>46071</v>
      </c>
      <c r="N1497">
        <v>10.53</v>
      </c>
      <c r="O1497">
        <v>11.5</v>
      </c>
      <c r="P1497">
        <v>61.26</v>
      </c>
    </row>
    <row r="1498" spans="1:16" x14ac:dyDescent="0.3">
      <c r="A1498">
        <v>75566</v>
      </c>
      <c r="B1498">
        <v>122</v>
      </c>
      <c r="C1498" t="s">
        <v>552</v>
      </c>
      <c r="D1498" s="441">
        <v>46082</v>
      </c>
      <c r="E1498">
        <v>17838</v>
      </c>
      <c r="F1498" t="s">
        <v>5816</v>
      </c>
      <c r="G1498">
        <v>3712</v>
      </c>
      <c r="H1498">
        <v>6</v>
      </c>
      <c r="I1498" t="s">
        <v>5703</v>
      </c>
      <c r="J1498" t="s">
        <v>4764</v>
      </c>
      <c r="K1498" t="s">
        <v>462</v>
      </c>
      <c r="L1498">
        <v>0</v>
      </c>
      <c r="M1498" s="441">
        <v>46049</v>
      </c>
      <c r="N1498">
        <v>10</v>
      </c>
      <c r="O1498">
        <v>8.9499999999999993</v>
      </c>
      <c r="P1498">
        <v>60</v>
      </c>
    </row>
    <row r="1499" spans="1:16" x14ac:dyDescent="0.3">
      <c r="A1499">
        <v>75534</v>
      </c>
      <c r="B1499">
        <v>122</v>
      </c>
      <c r="C1499" t="s">
        <v>552</v>
      </c>
      <c r="D1499" s="441">
        <v>46082</v>
      </c>
      <c r="E1499">
        <v>18178</v>
      </c>
      <c r="F1499" t="s">
        <v>5790</v>
      </c>
      <c r="G1499">
        <v>3444</v>
      </c>
      <c r="H1499">
        <v>1</v>
      </c>
      <c r="I1499" t="s">
        <v>5601</v>
      </c>
      <c r="J1499" t="s">
        <v>4764</v>
      </c>
      <c r="K1499" t="s">
        <v>462</v>
      </c>
      <c r="L1499">
        <v>0</v>
      </c>
      <c r="N1499">
        <v>0</v>
      </c>
      <c r="O1499">
        <v>59.9</v>
      </c>
      <c r="P1499">
        <v>59.9</v>
      </c>
    </row>
    <row r="1500" spans="1:16" x14ac:dyDescent="0.3">
      <c r="A1500">
        <v>75539</v>
      </c>
      <c r="B1500">
        <v>122</v>
      </c>
      <c r="C1500" t="s">
        <v>552</v>
      </c>
      <c r="D1500" s="441">
        <v>46082</v>
      </c>
      <c r="E1500">
        <v>18145</v>
      </c>
      <c r="F1500" t="s">
        <v>5796</v>
      </c>
      <c r="G1500">
        <v>3472</v>
      </c>
      <c r="H1500">
        <v>0.16</v>
      </c>
      <c r="I1500" t="s">
        <v>5601</v>
      </c>
      <c r="J1500" t="s">
        <v>4764</v>
      </c>
      <c r="K1500" t="s">
        <v>462</v>
      </c>
      <c r="L1500">
        <v>0</v>
      </c>
      <c r="N1500">
        <v>0</v>
      </c>
      <c r="O1500">
        <v>346.9</v>
      </c>
      <c r="P1500">
        <v>59.45</v>
      </c>
    </row>
    <row r="1501" spans="1:16" x14ac:dyDescent="0.3">
      <c r="A1501">
        <v>75578</v>
      </c>
      <c r="B1501">
        <v>122</v>
      </c>
      <c r="C1501" t="s">
        <v>552</v>
      </c>
      <c r="D1501" s="441">
        <v>46082</v>
      </c>
      <c r="E1501">
        <v>21944</v>
      </c>
      <c r="F1501" t="s">
        <v>5867</v>
      </c>
      <c r="G1501">
        <v>3748</v>
      </c>
      <c r="H1501">
        <v>1.57</v>
      </c>
      <c r="I1501" t="s">
        <v>5601</v>
      </c>
      <c r="J1501" t="s">
        <v>4764</v>
      </c>
      <c r="K1501" t="s">
        <v>462</v>
      </c>
      <c r="L1501">
        <v>0</v>
      </c>
      <c r="M1501" s="441">
        <v>45974</v>
      </c>
      <c r="N1501">
        <v>37.700000000000003</v>
      </c>
      <c r="O1501">
        <v>40.159999999999997</v>
      </c>
      <c r="P1501">
        <v>59.19</v>
      </c>
    </row>
    <row r="1502" spans="1:16" x14ac:dyDescent="0.3">
      <c r="A1502">
        <v>75359</v>
      </c>
      <c r="B1502">
        <v>122</v>
      </c>
      <c r="C1502" t="s">
        <v>552</v>
      </c>
      <c r="D1502" s="441">
        <v>46082</v>
      </c>
      <c r="E1502">
        <v>20136</v>
      </c>
      <c r="F1502" t="s">
        <v>5658</v>
      </c>
      <c r="G1502">
        <v>2284</v>
      </c>
      <c r="H1502">
        <v>14</v>
      </c>
      <c r="I1502" t="s">
        <v>5605</v>
      </c>
      <c r="J1502" t="s">
        <v>6085</v>
      </c>
      <c r="K1502" t="s">
        <v>462</v>
      </c>
      <c r="L1502">
        <v>4.2</v>
      </c>
      <c r="M1502" s="441">
        <v>46077</v>
      </c>
      <c r="N1502">
        <v>4.2</v>
      </c>
      <c r="O1502">
        <v>4.2</v>
      </c>
      <c r="P1502">
        <v>58.8</v>
      </c>
    </row>
    <row r="1503" spans="1:16" x14ac:dyDescent="0.3">
      <c r="A1503">
        <v>75520</v>
      </c>
      <c r="B1503">
        <v>122</v>
      </c>
      <c r="C1503" t="s">
        <v>552</v>
      </c>
      <c r="D1503" s="441">
        <v>46082</v>
      </c>
      <c r="E1503">
        <v>18223</v>
      </c>
      <c r="F1503" t="s">
        <v>5876</v>
      </c>
      <c r="G1503">
        <v>3405</v>
      </c>
      <c r="H1503">
        <v>0.18</v>
      </c>
      <c r="I1503" t="s">
        <v>5613</v>
      </c>
      <c r="J1503" t="s">
        <v>4764</v>
      </c>
      <c r="K1503" t="s">
        <v>462</v>
      </c>
      <c r="L1503">
        <v>0</v>
      </c>
      <c r="N1503">
        <v>0</v>
      </c>
      <c r="O1503">
        <v>0</v>
      </c>
      <c r="P1503">
        <v>57.65</v>
      </c>
    </row>
    <row r="1504" spans="1:16" x14ac:dyDescent="0.3">
      <c r="A1504">
        <v>75405</v>
      </c>
      <c r="B1504">
        <v>122</v>
      </c>
      <c r="C1504" t="s">
        <v>552</v>
      </c>
      <c r="D1504" s="441">
        <v>46082</v>
      </c>
      <c r="E1504">
        <v>26713</v>
      </c>
      <c r="F1504" t="s">
        <v>5903</v>
      </c>
      <c r="G1504">
        <v>6867</v>
      </c>
      <c r="H1504">
        <v>1</v>
      </c>
      <c r="I1504" t="s">
        <v>5598</v>
      </c>
      <c r="J1504" t="s">
        <v>6085</v>
      </c>
      <c r="K1504" t="s">
        <v>462</v>
      </c>
      <c r="L1504">
        <v>0</v>
      </c>
      <c r="M1504" s="441">
        <v>46009</v>
      </c>
      <c r="N1504">
        <v>55</v>
      </c>
      <c r="O1504">
        <v>55</v>
      </c>
      <c r="P1504">
        <v>55</v>
      </c>
    </row>
    <row r="1505" spans="1:16" x14ac:dyDescent="0.3">
      <c r="A1505">
        <v>75357</v>
      </c>
      <c r="B1505">
        <v>122</v>
      </c>
      <c r="C1505" t="s">
        <v>552</v>
      </c>
      <c r="D1505" s="441">
        <v>46082</v>
      </c>
      <c r="E1505">
        <v>24331</v>
      </c>
      <c r="F1505" t="s">
        <v>5975</v>
      </c>
      <c r="G1505">
        <v>2146</v>
      </c>
      <c r="H1505">
        <v>2.46</v>
      </c>
      <c r="I1505" t="s">
        <v>5598</v>
      </c>
      <c r="J1505" t="s">
        <v>6085</v>
      </c>
      <c r="K1505" t="s">
        <v>462</v>
      </c>
      <c r="L1505">
        <v>21.9</v>
      </c>
      <c r="M1505" s="441">
        <v>46056</v>
      </c>
      <c r="N1505">
        <v>21.9</v>
      </c>
      <c r="O1505">
        <v>20.85</v>
      </c>
      <c r="P1505">
        <v>53.87</v>
      </c>
    </row>
    <row r="1506" spans="1:16" x14ac:dyDescent="0.3">
      <c r="A1506">
        <v>75292</v>
      </c>
      <c r="B1506">
        <v>122</v>
      </c>
      <c r="C1506" t="s">
        <v>552</v>
      </c>
      <c r="D1506" s="441">
        <v>46082</v>
      </c>
      <c r="E1506">
        <v>19857</v>
      </c>
      <c r="F1506" t="s">
        <v>5602</v>
      </c>
      <c r="G1506">
        <v>2415</v>
      </c>
      <c r="H1506">
        <v>1</v>
      </c>
      <c r="I1506" t="s">
        <v>5598</v>
      </c>
      <c r="J1506" t="s">
        <v>6085</v>
      </c>
      <c r="K1506" t="s">
        <v>462</v>
      </c>
      <c r="L1506">
        <v>49</v>
      </c>
      <c r="M1506" s="441">
        <v>46056</v>
      </c>
      <c r="N1506">
        <v>49</v>
      </c>
      <c r="O1506">
        <v>61.5</v>
      </c>
      <c r="P1506">
        <v>49</v>
      </c>
    </row>
    <row r="1507" spans="1:16" x14ac:dyDescent="0.3">
      <c r="A1507">
        <v>75444</v>
      </c>
      <c r="B1507">
        <v>122</v>
      </c>
      <c r="C1507" t="s">
        <v>552</v>
      </c>
      <c r="D1507" s="441">
        <v>46082</v>
      </c>
      <c r="E1507">
        <v>19434</v>
      </c>
      <c r="F1507" t="s">
        <v>5906</v>
      </c>
      <c r="G1507">
        <v>2757</v>
      </c>
      <c r="H1507">
        <v>2</v>
      </c>
      <c r="I1507" t="s">
        <v>5605</v>
      </c>
      <c r="J1507" t="s">
        <v>6085</v>
      </c>
      <c r="K1507" t="s">
        <v>462</v>
      </c>
      <c r="L1507">
        <v>0</v>
      </c>
      <c r="M1507" s="441">
        <v>46048</v>
      </c>
      <c r="N1507">
        <v>23.98</v>
      </c>
      <c r="O1507">
        <v>23.2</v>
      </c>
      <c r="P1507">
        <v>47.96</v>
      </c>
    </row>
    <row r="1508" spans="1:16" x14ac:dyDescent="0.3">
      <c r="A1508">
        <v>75385</v>
      </c>
      <c r="B1508">
        <v>122</v>
      </c>
      <c r="C1508" t="s">
        <v>552</v>
      </c>
      <c r="D1508" s="441">
        <v>46082</v>
      </c>
      <c r="E1508">
        <v>20174</v>
      </c>
      <c r="F1508" t="s">
        <v>5685</v>
      </c>
      <c r="G1508">
        <v>2264</v>
      </c>
      <c r="H1508">
        <v>3</v>
      </c>
      <c r="I1508" t="s">
        <v>5598</v>
      </c>
      <c r="J1508" t="s">
        <v>6085</v>
      </c>
      <c r="K1508" t="s">
        <v>462</v>
      </c>
      <c r="L1508">
        <v>0</v>
      </c>
      <c r="M1508" s="441">
        <v>45979</v>
      </c>
      <c r="N1508">
        <v>15.4</v>
      </c>
      <c r="O1508">
        <v>16.5</v>
      </c>
      <c r="P1508">
        <v>46.2</v>
      </c>
    </row>
    <row r="1509" spans="1:16" x14ac:dyDescent="0.3">
      <c r="A1509">
        <v>75297</v>
      </c>
      <c r="B1509">
        <v>122</v>
      </c>
      <c r="C1509" t="s">
        <v>552</v>
      </c>
      <c r="D1509" s="441">
        <v>46082</v>
      </c>
      <c r="E1509">
        <v>21085</v>
      </c>
      <c r="F1509" t="s">
        <v>5885</v>
      </c>
      <c r="G1509">
        <v>1989</v>
      </c>
      <c r="H1509">
        <v>1</v>
      </c>
      <c r="I1509" t="s">
        <v>5703</v>
      </c>
      <c r="J1509" t="s">
        <v>6085</v>
      </c>
      <c r="K1509" t="s">
        <v>462</v>
      </c>
      <c r="L1509">
        <v>0</v>
      </c>
      <c r="M1509" s="441">
        <v>46001</v>
      </c>
      <c r="N1509">
        <v>45.31</v>
      </c>
      <c r="O1509">
        <v>45.1</v>
      </c>
      <c r="P1509">
        <v>45.31</v>
      </c>
    </row>
    <row r="1510" spans="1:16" x14ac:dyDescent="0.3">
      <c r="A1510">
        <v>75486</v>
      </c>
      <c r="B1510">
        <v>122</v>
      </c>
      <c r="C1510" t="s">
        <v>552</v>
      </c>
      <c r="D1510" s="441">
        <v>46082</v>
      </c>
      <c r="E1510">
        <v>27606</v>
      </c>
      <c r="F1510" t="s">
        <v>5910</v>
      </c>
      <c r="G1510">
        <v>7572</v>
      </c>
      <c r="H1510">
        <v>0.13</v>
      </c>
      <c r="I1510" t="s">
        <v>5613</v>
      </c>
      <c r="J1510" t="s">
        <v>4764</v>
      </c>
      <c r="K1510" t="s">
        <v>462</v>
      </c>
      <c r="L1510">
        <v>0</v>
      </c>
      <c r="N1510">
        <v>0</v>
      </c>
      <c r="O1510">
        <v>325</v>
      </c>
      <c r="P1510">
        <v>42.25</v>
      </c>
    </row>
    <row r="1511" spans="1:16" x14ac:dyDescent="0.3">
      <c r="A1511">
        <v>75376</v>
      </c>
      <c r="B1511">
        <v>122</v>
      </c>
      <c r="C1511" t="s">
        <v>552</v>
      </c>
      <c r="D1511" s="441">
        <v>46082</v>
      </c>
      <c r="E1511">
        <v>24401</v>
      </c>
      <c r="F1511" t="s">
        <v>5676</v>
      </c>
      <c r="G1511">
        <v>2369</v>
      </c>
      <c r="H1511">
        <v>3</v>
      </c>
      <c r="I1511" t="s">
        <v>5613</v>
      </c>
      <c r="J1511" t="s">
        <v>6085</v>
      </c>
      <c r="K1511" t="s">
        <v>462</v>
      </c>
      <c r="L1511">
        <v>14</v>
      </c>
      <c r="M1511" s="441">
        <v>46077</v>
      </c>
      <c r="N1511">
        <v>14</v>
      </c>
      <c r="O1511">
        <v>14</v>
      </c>
      <c r="P1511">
        <v>42</v>
      </c>
    </row>
    <row r="1512" spans="1:16" x14ac:dyDescent="0.3">
      <c r="A1512">
        <v>75451</v>
      </c>
      <c r="B1512">
        <v>122</v>
      </c>
      <c r="C1512" t="s">
        <v>552</v>
      </c>
      <c r="D1512" s="441">
        <v>46082</v>
      </c>
      <c r="E1512">
        <v>25868</v>
      </c>
      <c r="F1512" t="s">
        <v>5890</v>
      </c>
      <c r="G1512">
        <v>6405</v>
      </c>
      <c r="H1512">
        <v>0.42</v>
      </c>
      <c r="I1512" t="s">
        <v>5598</v>
      </c>
      <c r="J1512" t="s">
        <v>6085</v>
      </c>
      <c r="K1512" t="s">
        <v>462</v>
      </c>
      <c r="L1512">
        <v>98.19</v>
      </c>
      <c r="M1512" s="441">
        <v>46063</v>
      </c>
      <c r="N1512">
        <v>98.05</v>
      </c>
      <c r="O1512">
        <v>98.05</v>
      </c>
      <c r="P1512">
        <v>41.24</v>
      </c>
    </row>
    <row r="1513" spans="1:16" x14ac:dyDescent="0.3">
      <c r="A1513">
        <v>75313</v>
      </c>
      <c r="B1513">
        <v>122</v>
      </c>
      <c r="C1513" t="s">
        <v>552</v>
      </c>
      <c r="D1513" s="441">
        <v>46082</v>
      </c>
      <c r="E1513">
        <v>24089</v>
      </c>
      <c r="F1513" t="s">
        <v>5842</v>
      </c>
      <c r="G1513">
        <v>2316</v>
      </c>
      <c r="H1513">
        <v>5</v>
      </c>
      <c r="I1513" t="s">
        <v>5598</v>
      </c>
      <c r="J1513" t="s">
        <v>6085</v>
      </c>
      <c r="K1513" t="s">
        <v>462</v>
      </c>
      <c r="L1513">
        <v>0</v>
      </c>
      <c r="M1513" s="441">
        <v>45979</v>
      </c>
      <c r="N1513">
        <v>8.1999999999999993</v>
      </c>
      <c r="O1513">
        <v>9.5</v>
      </c>
      <c r="P1513">
        <v>41</v>
      </c>
    </row>
    <row r="1514" spans="1:16" x14ac:dyDescent="0.3">
      <c r="A1514">
        <v>75413</v>
      </c>
      <c r="B1514">
        <v>122</v>
      </c>
      <c r="C1514" t="s">
        <v>552</v>
      </c>
      <c r="D1514" s="441">
        <v>46082</v>
      </c>
      <c r="E1514">
        <v>19485</v>
      </c>
      <c r="F1514" t="s">
        <v>5935</v>
      </c>
      <c r="G1514">
        <v>2721</v>
      </c>
      <c r="H1514">
        <v>0.22</v>
      </c>
      <c r="I1514" t="s">
        <v>5598</v>
      </c>
      <c r="J1514" t="s">
        <v>6085</v>
      </c>
      <c r="K1514" t="s">
        <v>462</v>
      </c>
      <c r="L1514">
        <v>168.08</v>
      </c>
      <c r="M1514" s="441">
        <v>46079</v>
      </c>
      <c r="N1514">
        <v>217.48</v>
      </c>
      <c r="O1514">
        <v>217.5</v>
      </c>
      <c r="P1514">
        <v>36.979999999999997</v>
      </c>
    </row>
    <row r="1515" spans="1:16" x14ac:dyDescent="0.3">
      <c r="A1515">
        <v>75318</v>
      </c>
      <c r="B1515">
        <v>122</v>
      </c>
      <c r="C1515" t="s">
        <v>552</v>
      </c>
      <c r="D1515" s="441">
        <v>46082</v>
      </c>
      <c r="E1515">
        <v>24110</v>
      </c>
      <c r="F1515" t="s">
        <v>5630</v>
      </c>
      <c r="G1515">
        <v>2322</v>
      </c>
      <c r="H1515">
        <v>2.5</v>
      </c>
      <c r="I1515" t="s">
        <v>5598</v>
      </c>
      <c r="J1515" t="s">
        <v>6085</v>
      </c>
      <c r="K1515" t="s">
        <v>462</v>
      </c>
      <c r="L1515">
        <v>0</v>
      </c>
      <c r="M1515" s="441">
        <v>45909</v>
      </c>
      <c r="N1515">
        <v>14.6</v>
      </c>
      <c r="O1515">
        <v>16.5</v>
      </c>
      <c r="P1515">
        <v>36.5</v>
      </c>
    </row>
    <row r="1516" spans="1:16" x14ac:dyDescent="0.3">
      <c r="A1516">
        <v>75422</v>
      </c>
      <c r="B1516">
        <v>122</v>
      </c>
      <c r="C1516" t="s">
        <v>552</v>
      </c>
      <c r="D1516" s="441">
        <v>46082</v>
      </c>
      <c r="E1516">
        <v>23096</v>
      </c>
      <c r="F1516" t="s">
        <v>5941</v>
      </c>
      <c r="G1516">
        <v>2753</v>
      </c>
      <c r="H1516">
        <v>54</v>
      </c>
      <c r="I1516" t="s">
        <v>5613</v>
      </c>
      <c r="J1516" t="s">
        <v>6085</v>
      </c>
      <c r="K1516" t="s">
        <v>462</v>
      </c>
      <c r="L1516">
        <v>0.66</v>
      </c>
      <c r="M1516" s="441">
        <v>46079</v>
      </c>
      <c r="N1516">
        <v>0.66</v>
      </c>
      <c r="O1516">
        <v>0.67</v>
      </c>
      <c r="P1516">
        <v>35.64</v>
      </c>
    </row>
    <row r="1517" spans="1:16" x14ac:dyDescent="0.3">
      <c r="A1517">
        <v>75433</v>
      </c>
      <c r="B1517">
        <v>122</v>
      </c>
      <c r="C1517" t="s">
        <v>552</v>
      </c>
      <c r="D1517" s="441">
        <v>46082</v>
      </c>
      <c r="E1517">
        <v>23186</v>
      </c>
      <c r="F1517" t="s">
        <v>5955</v>
      </c>
      <c r="G1517">
        <v>2668</v>
      </c>
      <c r="H1517">
        <v>4.4800000000000004</v>
      </c>
      <c r="I1517" t="s">
        <v>5598</v>
      </c>
      <c r="J1517" t="s">
        <v>6085</v>
      </c>
      <c r="K1517" t="s">
        <v>462</v>
      </c>
      <c r="L1517">
        <v>7.66</v>
      </c>
      <c r="M1517" s="441">
        <v>46080</v>
      </c>
      <c r="N1517">
        <v>7.5</v>
      </c>
      <c r="O1517">
        <v>7.5</v>
      </c>
      <c r="P1517">
        <v>34.32</v>
      </c>
    </row>
    <row r="1518" spans="1:16" x14ac:dyDescent="0.3">
      <c r="A1518">
        <v>75383</v>
      </c>
      <c r="B1518">
        <v>122</v>
      </c>
      <c r="C1518" t="s">
        <v>552</v>
      </c>
      <c r="D1518" s="441">
        <v>46082</v>
      </c>
      <c r="E1518">
        <v>19907</v>
      </c>
      <c r="F1518" t="s">
        <v>5683</v>
      </c>
      <c r="G1518">
        <v>2381</v>
      </c>
      <c r="H1518">
        <v>11</v>
      </c>
      <c r="I1518" t="s">
        <v>5613</v>
      </c>
      <c r="J1518" t="s">
        <v>6085</v>
      </c>
      <c r="K1518" t="s">
        <v>462</v>
      </c>
      <c r="L1518">
        <v>0</v>
      </c>
      <c r="M1518" s="441">
        <v>45686</v>
      </c>
      <c r="N1518">
        <v>3.01</v>
      </c>
      <c r="O1518">
        <v>3.23</v>
      </c>
      <c r="P1518">
        <v>33.11</v>
      </c>
    </row>
    <row r="1519" spans="1:16" x14ac:dyDescent="0.3">
      <c r="A1519">
        <v>75356</v>
      </c>
      <c r="B1519">
        <v>122</v>
      </c>
      <c r="C1519" t="s">
        <v>552</v>
      </c>
      <c r="D1519" s="441">
        <v>46082</v>
      </c>
      <c r="E1519">
        <v>24322</v>
      </c>
      <c r="F1519" t="s">
        <v>5657</v>
      </c>
      <c r="G1519">
        <v>2342</v>
      </c>
      <c r="H1519">
        <v>1.5</v>
      </c>
      <c r="I1519" t="s">
        <v>5598</v>
      </c>
      <c r="J1519" t="s">
        <v>6085</v>
      </c>
      <c r="K1519" t="s">
        <v>462</v>
      </c>
      <c r="L1519">
        <v>0</v>
      </c>
      <c r="M1519" s="441">
        <v>46001</v>
      </c>
      <c r="N1519">
        <v>22</v>
      </c>
      <c r="O1519">
        <v>22</v>
      </c>
      <c r="P1519">
        <v>33</v>
      </c>
    </row>
    <row r="1520" spans="1:16" x14ac:dyDescent="0.3">
      <c r="A1520">
        <v>75386</v>
      </c>
      <c r="B1520">
        <v>122</v>
      </c>
      <c r="C1520" t="s">
        <v>552</v>
      </c>
      <c r="D1520" s="441">
        <v>46082</v>
      </c>
      <c r="E1520">
        <v>20614</v>
      </c>
      <c r="F1520" t="s">
        <v>5686</v>
      </c>
      <c r="G1520">
        <v>2119</v>
      </c>
      <c r="H1520">
        <v>1</v>
      </c>
      <c r="I1520" t="s">
        <v>5613</v>
      </c>
      <c r="J1520" t="s">
        <v>6085</v>
      </c>
      <c r="K1520" t="s">
        <v>462</v>
      </c>
      <c r="L1520">
        <v>0</v>
      </c>
      <c r="M1520" s="441">
        <v>46037</v>
      </c>
      <c r="N1520">
        <v>32.4</v>
      </c>
      <c r="O1520">
        <v>32.4</v>
      </c>
      <c r="P1520">
        <v>32.4</v>
      </c>
    </row>
    <row r="1521" spans="1:16" x14ac:dyDescent="0.3">
      <c r="A1521">
        <v>75436</v>
      </c>
      <c r="B1521">
        <v>122</v>
      </c>
      <c r="C1521" t="s">
        <v>552</v>
      </c>
      <c r="D1521" s="441">
        <v>46082</v>
      </c>
      <c r="E1521">
        <v>23320</v>
      </c>
      <c r="F1521" t="s">
        <v>5970</v>
      </c>
      <c r="G1521">
        <v>2539</v>
      </c>
      <c r="H1521">
        <v>1</v>
      </c>
      <c r="I1521" t="s">
        <v>5598</v>
      </c>
      <c r="J1521" t="s">
        <v>6085</v>
      </c>
      <c r="K1521" t="s">
        <v>462</v>
      </c>
      <c r="L1521">
        <v>0</v>
      </c>
      <c r="M1521" s="441">
        <v>45617</v>
      </c>
      <c r="N1521">
        <v>0</v>
      </c>
      <c r="O1521">
        <v>31.9</v>
      </c>
      <c r="P1521">
        <v>31.9</v>
      </c>
    </row>
    <row r="1522" spans="1:16" x14ac:dyDescent="0.3">
      <c r="A1522">
        <v>75532</v>
      </c>
      <c r="B1522">
        <v>122</v>
      </c>
      <c r="C1522" t="s">
        <v>552</v>
      </c>
      <c r="D1522" s="441">
        <v>46082</v>
      </c>
      <c r="E1522">
        <v>18180</v>
      </c>
      <c r="F1522" t="s">
        <v>5788</v>
      </c>
      <c r="G1522">
        <v>3442</v>
      </c>
      <c r="H1522">
        <v>0.28999999999999998</v>
      </c>
      <c r="I1522" t="s">
        <v>5601</v>
      </c>
      <c r="J1522" t="s">
        <v>4764</v>
      </c>
      <c r="K1522" t="s">
        <v>462</v>
      </c>
      <c r="L1522">
        <v>0</v>
      </c>
      <c r="N1522">
        <v>0</v>
      </c>
      <c r="O1522">
        <v>99</v>
      </c>
      <c r="P1522">
        <v>31.9</v>
      </c>
    </row>
    <row r="1523" spans="1:16" x14ac:dyDescent="0.3">
      <c r="A1523">
        <v>75375</v>
      </c>
      <c r="B1523">
        <v>122</v>
      </c>
      <c r="C1523" t="s">
        <v>552</v>
      </c>
      <c r="D1523" s="441">
        <v>46082</v>
      </c>
      <c r="E1523">
        <v>23502</v>
      </c>
      <c r="F1523" t="s">
        <v>5977</v>
      </c>
      <c r="G1523">
        <v>2367</v>
      </c>
      <c r="H1523">
        <v>2</v>
      </c>
      <c r="I1523" t="s">
        <v>5613</v>
      </c>
      <c r="J1523" t="s">
        <v>6085</v>
      </c>
      <c r="K1523" t="s">
        <v>462</v>
      </c>
      <c r="L1523">
        <v>14.9</v>
      </c>
      <c r="M1523" s="441">
        <v>46057</v>
      </c>
      <c r="N1523">
        <v>14.9</v>
      </c>
      <c r="O1523">
        <v>15</v>
      </c>
      <c r="P1523">
        <v>29.8</v>
      </c>
    </row>
    <row r="1524" spans="1:16" x14ac:dyDescent="0.3">
      <c r="A1524">
        <v>75336</v>
      </c>
      <c r="B1524">
        <v>122</v>
      </c>
      <c r="C1524" t="s">
        <v>552</v>
      </c>
      <c r="D1524" s="441">
        <v>46082</v>
      </c>
      <c r="E1524">
        <v>20029</v>
      </c>
      <c r="F1524" t="s">
        <v>5848</v>
      </c>
      <c r="G1524">
        <v>2337</v>
      </c>
      <c r="H1524">
        <v>2</v>
      </c>
      <c r="I1524" t="s">
        <v>5668</v>
      </c>
      <c r="J1524" t="s">
        <v>6085</v>
      </c>
      <c r="K1524" t="s">
        <v>462</v>
      </c>
      <c r="L1524">
        <v>0</v>
      </c>
      <c r="M1524" s="441">
        <v>45636</v>
      </c>
      <c r="N1524">
        <v>14.81</v>
      </c>
      <c r="O1524">
        <v>14.74</v>
      </c>
      <c r="P1524">
        <v>29.62</v>
      </c>
    </row>
    <row r="1525" spans="1:16" x14ac:dyDescent="0.3">
      <c r="A1525">
        <v>75430</v>
      </c>
      <c r="B1525">
        <v>122</v>
      </c>
      <c r="C1525" t="s">
        <v>552</v>
      </c>
      <c r="D1525" s="441">
        <v>46082</v>
      </c>
      <c r="E1525">
        <v>19721</v>
      </c>
      <c r="F1525" t="s">
        <v>5952</v>
      </c>
      <c r="G1525">
        <v>2533</v>
      </c>
      <c r="H1525">
        <v>0.76</v>
      </c>
      <c r="I1525" t="s">
        <v>5598</v>
      </c>
      <c r="J1525" t="s">
        <v>6085</v>
      </c>
      <c r="K1525" t="s">
        <v>462</v>
      </c>
      <c r="L1525">
        <v>38.54</v>
      </c>
      <c r="M1525" s="441">
        <v>46080</v>
      </c>
      <c r="N1525">
        <v>40</v>
      </c>
      <c r="O1525">
        <v>40</v>
      </c>
      <c r="P1525">
        <v>29.29</v>
      </c>
    </row>
    <row r="1526" spans="1:16" x14ac:dyDescent="0.3">
      <c r="A1526">
        <v>75397</v>
      </c>
      <c r="B1526">
        <v>122</v>
      </c>
      <c r="C1526" t="s">
        <v>552</v>
      </c>
      <c r="D1526" s="441">
        <v>46082</v>
      </c>
      <c r="E1526">
        <v>19652</v>
      </c>
      <c r="F1526" t="s">
        <v>5920</v>
      </c>
      <c r="G1526">
        <v>2587</v>
      </c>
      <c r="H1526">
        <v>1.34</v>
      </c>
      <c r="I1526" t="s">
        <v>5598</v>
      </c>
      <c r="J1526" t="s">
        <v>6085</v>
      </c>
      <c r="K1526" t="s">
        <v>462</v>
      </c>
      <c r="L1526">
        <v>19.72</v>
      </c>
      <c r="M1526" s="441">
        <v>46076</v>
      </c>
      <c r="N1526">
        <v>19.079999999999998</v>
      </c>
      <c r="O1526">
        <v>19.079999999999998</v>
      </c>
      <c r="P1526">
        <v>26.42</v>
      </c>
    </row>
    <row r="1527" spans="1:16" x14ac:dyDescent="0.3">
      <c r="A1527">
        <v>75384</v>
      </c>
      <c r="B1527">
        <v>122</v>
      </c>
      <c r="C1527" t="s">
        <v>552</v>
      </c>
      <c r="D1527" s="441">
        <v>46082</v>
      </c>
      <c r="E1527">
        <v>20185</v>
      </c>
      <c r="F1527" t="s">
        <v>5684</v>
      </c>
      <c r="G1527">
        <v>2259</v>
      </c>
      <c r="H1527">
        <v>1</v>
      </c>
      <c r="I1527" t="s">
        <v>5598</v>
      </c>
      <c r="J1527" t="s">
        <v>6085</v>
      </c>
      <c r="K1527" t="s">
        <v>462</v>
      </c>
      <c r="L1527">
        <v>0</v>
      </c>
      <c r="M1527" s="441">
        <v>45965</v>
      </c>
      <c r="N1527">
        <v>25.9</v>
      </c>
      <c r="O1527">
        <v>32.9</v>
      </c>
      <c r="P1527">
        <v>25.9</v>
      </c>
    </row>
    <row r="1528" spans="1:16" x14ac:dyDescent="0.3">
      <c r="A1528">
        <v>75294</v>
      </c>
      <c r="B1528">
        <v>122</v>
      </c>
      <c r="C1528" t="s">
        <v>552</v>
      </c>
      <c r="D1528" s="441">
        <v>46082</v>
      </c>
      <c r="E1528">
        <v>26342</v>
      </c>
      <c r="F1528" t="s">
        <v>5604</v>
      </c>
      <c r="G1528">
        <v>1986</v>
      </c>
      <c r="H1528">
        <v>2</v>
      </c>
      <c r="I1528" t="s">
        <v>5605</v>
      </c>
      <c r="J1528" t="s">
        <v>6085</v>
      </c>
      <c r="K1528" t="s">
        <v>462</v>
      </c>
      <c r="L1528">
        <v>0</v>
      </c>
      <c r="M1528" s="441">
        <v>45979</v>
      </c>
      <c r="N1528">
        <v>11.7</v>
      </c>
      <c r="O1528">
        <v>13</v>
      </c>
      <c r="P1528">
        <v>23.4</v>
      </c>
    </row>
    <row r="1529" spans="1:16" x14ac:dyDescent="0.3">
      <c r="A1529">
        <v>75416</v>
      </c>
      <c r="B1529">
        <v>122</v>
      </c>
      <c r="C1529" t="s">
        <v>552</v>
      </c>
      <c r="D1529" s="441">
        <v>46082</v>
      </c>
      <c r="E1529">
        <v>19751</v>
      </c>
      <c r="F1529" t="s">
        <v>5938</v>
      </c>
      <c r="G1529">
        <v>2502</v>
      </c>
      <c r="H1529">
        <v>1.42</v>
      </c>
      <c r="I1529" t="s">
        <v>5598</v>
      </c>
      <c r="J1529" t="s">
        <v>6085</v>
      </c>
      <c r="K1529" t="s">
        <v>462</v>
      </c>
      <c r="L1529">
        <v>16.079999999999998</v>
      </c>
      <c r="M1529" s="441">
        <v>46080</v>
      </c>
      <c r="N1529">
        <v>16.88</v>
      </c>
      <c r="O1529">
        <v>16.88</v>
      </c>
      <c r="P1529">
        <v>22.83</v>
      </c>
    </row>
    <row r="1530" spans="1:16" x14ac:dyDescent="0.3">
      <c r="A1530">
        <v>75411</v>
      </c>
      <c r="B1530">
        <v>122</v>
      </c>
      <c r="C1530" t="s">
        <v>552</v>
      </c>
      <c r="D1530" s="441">
        <v>46082</v>
      </c>
      <c r="E1530">
        <v>23241</v>
      </c>
      <c r="F1530" t="s">
        <v>5932</v>
      </c>
      <c r="G1530">
        <v>2616</v>
      </c>
      <c r="H1530">
        <v>4.0999999999999996</v>
      </c>
      <c r="I1530" t="s">
        <v>5598</v>
      </c>
      <c r="J1530" t="s">
        <v>6085</v>
      </c>
      <c r="K1530" t="s">
        <v>462</v>
      </c>
      <c r="L1530">
        <v>5.5</v>
      </c>
      <c r="M1530" s="441">
        <v>46080</v>
      </c>
      <c r="N1530">
        <v>3.5</v>
      </c>
      <c r="O1530">
        <v>3.5</v>
      </c>
      <c r="P1530">
        <v>22.55</v>
      </c>
    </row>
    <row r="1531" spans="1:16" x14ac:dyDescent="0.3">
      <c r="A1531">
        <v>75382</v>
      </c>
      <c r="B1531">
        <v>122</v>
      </c>
      <c r="C1531" t="s">
        <v>552</v>
      </c>
      <c r="D1531" s="441">
        <v>46082</v>
      </c>
      <c r="E1531">
        <v>19917</v>
      </c>
      <c r="F1531" t="s">
        <v>5682</v>
      </c>
      <c r="G1531">
        <v>2379</v>
      </c>
      <c r="H1531">
        <v>7</v>
      </c>
      <c r="I1531" t="s">
        <v>5605</v>
      </c>
      <c r="J1531" t="s">
        <v>6085</v>
      </c>
      <c r="K1531" t="s">
        <v>462</v>
      </c>
      <c r="L1531">
        <v>0</v>
      </c>
      <c r="M1531" s="441">
        <v>45636</v>
      </c>
      <c r="N1531">
        <v>3.09</v>
      </c>
      <c r="O1531">
        <v>3.35</v>
      </c>
      <c r="P1531">
        <v>21.63</v>
      </c>
    </row>
    <row r="1532" spans="1:16" x14ac:dyDescent="0.3">
      <c r="A1532">
        <v>75459</v>
      </c>
      <c r="B1532">
        <v>122</v>
      </c>
      <c r="C1532" t="s">
        <v>552</v>
      </c>
      <c r="D1532" s="441">
        <v>46082</v>
      </c>
      <c r="E1532">
        <v>19135</v>
      </c>
      <c r="F1532" t="s">
        <v>5988</v>
      </c>
      <c r="G1532">
        <v>2836</v>
      </c>
      <c r="H1532">
        <v>3</v>
      </c>
      <c r="I1532" t="s">
        <v>5605</v>
      </c>
      <c r="J1532" t="s">
        <v>6085</v>
      </c>
      <c r="K1532" t="s">
        <v>462</v>
      </c>
      <c r="L1532">
        <v>7.14</v>
      </c>
      <c r="M1532" s="441">
        <v>46073</v>
      </c>
      <c r="N1532">
        <v>6.5</v>
      </c>
      <c r="O1532">
        <v>8.92</v>
      </c>
      <c r="P1532">
        <v>21.42</v>
      </c>
    </row>
    <row r="1533" spans="1:16" x14ac:dyDescent="0.3">
      <c r="A1533">
        <v>75529</v>
      </c>
      <c r="B1533">
        <v>122</v>
      </c>
      <c r="C1533" t="s">
        <v>552</v>
      </c>
      <c r="D1533" s="441">
        <v>46082</v>
      </c>
      <c r="E1533">
        <v>18189</v>
      </c>
      <c r="F1533" t="s">
        <v>5785</v>
      </c>
      <c r="G1533">
        <v>3435</v>
      </c>
      <c r="H1533">
        <v>0.17</v>
      </c>
      <c r="I1533" t="s">
        <v>5601</v>
      </c>
      <c r="J1533" t="s">
        <v>4764</v>
      </c>
      <c r="K1533" t="s">
        <v>462</v>
      </c>
      <c r="L1533">
        <v>0</v>
      </c>
      <c r="M1533" s="441">
        <v>45874</v>
      </c>
      <c r="N1533">
        <v>0</v>
      </c>
      <c r="O1533">
        <v>0</v>
      </c>
      <c r="P1533">
        <v>20.91</v>
      </c>
    </row>
    <row r="1534" spans="1:16" x14ac:dyDescent="0.3">
      <c r="A1534">
        <v>75408</v>
      </c>
      <c r="B1534">
        <v>122</v>
      </c>
      <c r="C1534" t="s">
        <v>552</v>
      </c>
      <c r="D1534" s="441">
        <v>46082</v>
      </c>
      <c r="E1534">
        <v>19623</v>
      </c>
      <c r="F1534" t="s">
        <v>5929</v>
      </c>
      <c r="G1534">
        <v>2611</v>
      </c>
      <c r="H1534">
        <v>5.5</v>
      </c>
      <c r="I1534" t="s">
        <v>5598</v>
      </c>
      <c r="J1534" t="s">
        <v>6085</v>
      </c>
      <c r="K1534" t="s">
        <v>462</v>
      </c>
      <c r="L1534">
        <v>3.62</v>
      </c>
      <c r="M1534" s="441">
        <v>46080</v>
      </c>
      <c r="N1534">
        <v>3.5</v>
      </c>
      <c r="O1534">
        <v>3.47</v>
      </c>
      <c r="P1534">
        <v>19.91</v>
      </c>
    </row>
    <row r="1535" spans="1:16" x14ac:dyDescent="0.3">
      <c r="A1535">
        <v>75368</v>
      </c>
      <c r="B1535">
        <v>122</v>
      </c>
      <c r="C1535" t="s">
        <v>552</v>
      </c>
      <c r="D1535" s="441">
        <v>46082</v>
      </c>
      <c r="E1535">
        <v>19984</v>
      </c>
      <c r="F1535" t="s">
        <v>5669</v>
      </c>
      <c r="G1535">
        <v>2351</v>
      </c>
      <c r="H1535">
        <v>1</v>
      </c>
      <c r="I1535" t="s">
        <v>5613</v>
      </c>
      <c r="J1535" t="s">
        <v>6085</v>
      </c>
      <c r="K1535" t="s">
        <v>462</v>
      </c>
      <c r="L1535">
        <v>0</v>
      </c>
      <c r="M1535" s="441">
        <v>46044</v>
      </c>
      <c r="N1535">
        <v>19.8</v>
      </c>
      <c r="O1535">
        <v>19.8</v>
      </c>
      <c r="P1535">
        <v>19.8</v>
      </c>
    </row>
    <row r="1536" spans="1:16" x14ac:dyDescent="0.3">
      <c r="A1536">
        <v>75400</v>
      </c>
      <c r="B1536">
        <v>122</v>
      </c>
      <c r="C1536" t="s">
        <v>552</v>
      </c>
      <c r="D1536" s="441">
        <v>46082</v>
      </c>
      <c r="E1536">
        <v>24044</v>
      </c>
      <c r="F1536" t="s">
        <v>5981</v>
      </c>
      <c r="G1536">
        <v>2472</v>
      </c>
      <c r="H1536">
        <v>1</v>
      </c>
      <c r="I1536" t="s">
        <v>5598</v>
      </c>
      <c r="J1536" t="s">
        <v>6085</v>
      </c>
      <c r="K1536" t="s">
        <v>462</v>
      </c>
      <c r="L1536">
        <v>18.13</v>
      </c>
      <c r="M1536" s="441">
        <v>46079</v>
      </c>
      <c r="N1536">
        <v>18.13</v>
      </c>
      <c r="O1536">
        <v>18.13</v>
      </c>
      <c r="P1536">
        <v>18.13</v>
      </c>
    </row>
    <row r="1537" spans="1:16" x14ac:dyDescent="0.3">
      <c r="A1537">
        <v>75347</v>
      </c>
      <c r="B1537">
        <v>122</v>
      </c>
      <c r="C1537" t="s">
        <v>552</v>
      </c>
      <c r="D1537" s="441">
        <v>46082</v>
      </c>
      <c r="E1537">
        <v>24272</v>
      </c>
      <c r="F1537" t="s">
        <v>5849</v>
      </c>
      <c r="G1537">
        <v>2341</v>
      </c>
      <c r="H1537">
        <v>0.88</v>
      </c>
      <c r="I1537" t="s">
        <v>5598</v>
      </c>
      <c r="J1537" t="s">
        <v>6085</v>
      </c>
      <c r="K1537" t="s">
        <v>462</v>
      </c>
      <c r="L1537">
        <v>0</v>
      </c>
      <c r="M1537" s="441">
        <v>45937</v>
      </c>
      <c r="N1537">
        <v>19.899999999999999</v>
      </c>
      <c r="O1537">
        <v>29.9</v>
      </c>
      <c r="P1537">
        <v>17.510000000000002</v>
      </c>
    </row>
    <row r="1538" spans="1:16" x14ac:dyDescent="0.3">
      <c r="A1538">
        <v>75398</v>
      </c>
      <c r="B1538">
        <v>122</v>
      </c>
      <c r="C1538" t="s">
        <v>552</v>
      </c>
      <c r="D1538" s="441">
        <v>46082</v>
      </c>
      <c r="E1538">
        <v>19647</v>
      </c>
      <c r="F1538" t="s">
        <v>5921</v>
      </c>
      <c r="G1538">
        <v>2591</v>
      </c>
      <c r="H1538">
        <v>1.2</v>
      </c>
      <c r="I1538" t="s">
        <v>5598</v>
      </c>
      <c r="J1538" t="s">
        <v>6085</v>
      </c>
      <c r="K1538" t="s">
        <v>462</v>
      </c>
      <c r="L1538">
        <v>13.55</v>
      </c>
      <c r="M1538" s="441">
        <v>46080</v>
      </c>
      <c r="N1538">
        <v>14</v>
      </c>
      <c r="O1538">
        <v>14.24</v>
      </c>
      <c r="P1538">
        <v>16.260000000000002</v>
      </c>
    </row>
    <row r="1539" spans="1:16" x14ac:dyDescent="0.3">
      <c r="A1539">
        <v>75421</v>
      </c>
      <c r="B1539">
        <v>122</v>
      </c>
      <c r="C1539" t="s">
        <v>552</v>
      </c>
      <c r="D1539" s="441">
        <v>46082</v>
      </c>
      <c r="E1539">
        <v>24385</v>
      </c>
      <c r="F1539" t="s">
        <v>5984</v>
      </c>
      <c r="G1539">
        <v>2524</v>
      </c>
      <c r="H1539">
        <v>1</v>
      </c>
      <c r="I1539" t="s">
        <v>5598</v>
      </c>
      <c r="J1539" t="s">
        <v>6085</v>
      </c>
      <c r="K1539" t="s">
        <v>462</v>
      </c>
      <c r="L1539">
        <v>15.22</v>
      </c>
      <c r="M1539" s="441">
        <v>46079</v>
      </c>
      <c r="N1539">
        <v>15.22</v>
      </c>
      <c r="O1539">
        <v>15.22</v>
      </c>
      <c r="P1539">
        <v>15.22</v>
      </c>
    </row>
    <row r="1540" spans="1:16" x14ac:dyDescent="0.3">
      <c r="A1540">
        <v>75402</v>
      </c>
      <c r="B1540">
        <v>122</v>
      </c>
      <c r="C1540" t="s">
        <v>552</v>
      </c>
      <c r="D1540" s="441">
        <v>46082</v>
      </c>
      <c r="E1540">
        <v>23389</v>
      </c>
      <c r="F1540" t="s">
        <v>5923</v>
      </c>
      <c r="G1540">
        <v>2475</v>
      </c>
      <c r="H1540">
        <v>3</v>
      </c>
      <c r="I1540" t="s">
        <v>5598</v>
      </c>
      <c r="J1540" t="s">
        <v>6085</v>
      </c>
      <c r="K1540" t="s">
        <v>462</v>
      </c>
      <c r="L1540">
        <v>4.99</v>
      </c>
      <c r="M1540" s="441">
        <v>46079</v>
      </c>
      <c r="N1540">
        <v>4.83</v>
      </c>
      <c r="O1540">
        <v>4.83</v>
      </c>
      <c r="P1540">
        <v>14.97</v>
      </c>
    </row>
    <row r="1541" spans="1:16" x14ac:dyDescent="0.3">
      <c r="A1541">
        <v>75410</v>
      </c>
      <c r="B1541">
        <v>122</v>
      </c>
      <c r="C1541" t="s">
        <v>552</v>
      </c>
      <c r="D1541" s="441">
        <v>46082</v>
      </c>
      <c r="E1541">
        <v>19621</v>
      </c>
      <c r="F1541" t="s">
        <v>5931</v>
      </c>
      <c r="G1541">
        <v>2613</v>
      </c>
      <c r="H1541">
        <v>5</v>
      </c>
      <c r="I1541" t="s">
        <v>5598</v>
      </c>
      <c r="J1541" t="s">
        <v>6085</v>
      </c>
      <c r="K1541" t="s">
        <v>462</v>
      </c>
      <c r="L1541">
        <v>2.91</v>
      </c>
      <c r="M1541" s="441">
        <v>46079</v>
      </c>
      <c r="N1541">
        <v>3.04</v>
      </c>
      <c r="O1541">
        <v>3.04</v>
      </c>
      <c r="P1541">
        <v>14.55</v>
      </c>
    </row>
    <row r="1542" spans="1:16" x14ac:dyDescent="0.3">
      <c r="A1542">
        <v>75401</v>
      </c>
      <c r="B1542">
        <v>122</v>
      </c>
      <c r="C1542" t="s">
        <v>552</v>
      </c>
      <c r="D1542" s="441">
        <v>46082</v>
      </c>
      <c r="E1542">
        <v>23390</v>
      </c>
      <c r="F1542" t="s">
        <v>5922</v>
      </c>
      <c r="G1542">
        <v>2474</v>
      </c>
      <c r="H1542">
        <v>1.72</v>
      </c>
      <c r="I1542" t="s">
        <v>5598</v>
      </c>
      <c r="J1542" t="s">
        <v>6085</v>
      </c>
      <c r="K1542" t="s">
        <v>462</v>
      </c>
      <c r="L1542">
        <v>8.43</v>
      </c>
      <c r="M1542" s="441">
        <v>46080</v>
      </c>
      <c r="N1542">
        <v>8.5</v>
      </c>
      <c r="O1542">
        <v>8.5</v>
      </c>
      <c r="P1542">
        <v>14.5</v>
      </c>
    </row>
    <row r="1543" spans="1:16" x14ac:dyDescent="0.3">
      <c r="A1543">
        <v>75391</v>
      </c>
      <c r="B1543">
        <v>122</v>
      </c>
      <c r="C1543" t="s">
        <v>552</v>
      </c>
      <c r="D1543" s="441">
        <v>46082</v>
      </c>
      <c r="E1543">
        <v>19658</v>
      </c>
      <c r="F1543" t="s">
        <v>5915</v>
      </c>
      <c r="G1543">
        <v>2582</v>
      </c>
      <c r="H1543">
        <v>5.0599999999999996</v>
      </c>
      <c r="I1543" t="s">
        <v>5598</v>
      </c>
      <c r="J1543" t="s">
        <v>6085</v>
      </c>
      <c r="K1543" t="s">
        <v>462</v>
      </c>
      <c r="L1543">
        <v>2.83</v>
      </c>
      <c r="M1543" s="441">
        <v>46056</v>
      </c>
      <c r="N1543">
        <v>2.83</v>
      </c>
      <c r="O1543">
        <v>2.9</v>
      </c>
      <c r="P1543">
        <v>14.32</v>
      </c>
    </row>
    <row r="1544" spans="1:16" x14ac:dyDescent="0.3">
      <c r="A1544">
        <v>75565</v>
      </c>
      <c r="B1544">
        <v>122</v>
      </c>
      <c r="C1544" t="s">
        <v>552</v>
      </c>
      <c r="D1544" s="441">
        <v>46082</v>
      </c>
      <c r="E1544">
        <v>18003</v>
      </c>
      <c r="F1544" t="s">
        <v>5815</v>
      </c>
      <c r="G1544">
        <v>3593</v>
      </c>
      <c r="H1544">
        <v>4.03</v>
      </c>
      <c r="I1544" t="s">
        <v>5605</v>
      </c>
      <c r="J1544" t="s">
        <v>4764</v>
      </c>
      <c r="K1544" t="s">
        <v>462</v>
      </c>
      <c r="L1544">
        <v>3.51</v>
      </c>
      <c r="M1544" s="441">
        <v>46056</v>
      </c>
      <c r="N1544">
        <v>3.51</v>
      </c>
      <c r="O1544">
        <v>90.96</v>
      </c>
      <c r="P1544">
        <v>14.15</v>
      </c>
    </row>
    <row r="1545" spans="1:16" x14ac:dyDescent="0.3">
      <c r="A1545">
        <v>75425</v>
      </c>
      <c r="B1545">
        <v>122</v>
      </c>
      <c r="C1545" t="s">
        <v>552</v>
      </c>
      <c r="D1545" s="441">
        <v>46082</v>
      </c>
      <c r="E1545">
        <v>19575</v>
      </c>
      <c r="F1545" t="s">
        <v>5944</v>
      </c>
      <c r="G1545">
        <v>2643</v>
      </c>
      <c r="H1545">
        <v>0.48</v>
      </c>
      <c r="I1545" t="s">
        <v>5598</v>
      </c>
      <c r="J1545" t="s">
        <v>6085</v>
      </c>
      <c r="K1545" t="s">
        <v>462</v>
      </c>
      <c r="L1545">
        <v>28.66</v>
      </c>
      <c r="M1545" s="441">
        <v>46080</v>
      </c>
      <c r="N1545">
        <v>32</v>
      </c>
      <c r="O1545">
        <v>32</v>
      </c>
      <c r="P1545">
        <v>13.76</v>
      </c>
    </row>
    <row r="1546" spans="1:16" x14ac:dyDescent="0.3">
      <c r="A1546">
        <v>75412</v>
      </c>
      <c r="B1546">
        <v>122</v>
      </c>
      <c r="C1546" t="s">
        <v>552</v>
      </c>
      <c r="D1546" s="441">
        <v>46082</v>
      </c>
      <c r="E1546">
        <v>19617</v>
      </c>
      <c r="F1546" t="s">
        <v>5933</v>
      </c>
      <c r="G1546">
        <v>2617</v>
      </c>
      <c r="H1546">
        <v>0.36</v>
      </c>
      <c r="I1546" t="s">
        <v>5598</v>
      </c>
      <c r="J1546" t="s">
        <v>6085</v>
      </c>
      <c r="K1546" t="s">
        <v>462</v>
      </c>
      <c r="L1546">
        <v>37.840000000000003</v>
      </c>
      <c r="M1546" s="441">
        <v>46079</v>
      </c>
      <c r="N1546">
        <v>35</v>
      </c>
      <c r="O1546">
        <v>32.409999999999997</v>
      </c>
      <c r="P1546">
        <v>13.62</v>
      </c>
    </row>
    <row r="1547" spans="1:16" x14ac:dyDescent="0.3">
      <c r="A1547">
        <v>75392</v>
      </c>
      <c r="B1547">
        <v>122</v>
      </c>
      <c r="C1547" t="s">
        <v>552</v>
      </c>
      <c r="D1547" s="441">
        <v>46082</v>
      </c>
      <c r="E1547">
        <v>19654</v>
      </c>
      <c r="F1547" t="s">
        <v>5917</v>
      </c>
      <c r="G1547">
        <v>2586</v>
      </c>
      <c r="H1547">
        <v>2.3199999999999998</v>
      </c>
      <c r="I1547" t="s">
        <v>5598</v>
      </c>
      <c r="J1547" t="s">
        <v>6085</v>
      </c>
      <c r="K1547" t="s">
        <v>462</v>
      </c>
      <c r="L1547">
        <v>5.72</v>
      </c>
      <c r="M1547" s="441">
        <v>46080</v>
      </c>
      <c r="N1547">
        <v>6</v>
      </c>
      <c r="O1547">
        <v>6.36</v>
      </c>
      <c r="P1547">
        <v>13.27</v>
      </c>
    </row>
    <row r="1548" spans="1:16" x14ac:dyDescent="0.3">
      <c r="A1548">
        <v>75302</v>
      </c>
      <c r="B1548">
        <v>122</v>
      </c>
      <c r="C1548" t="s">
        <v>552</v>
      </c>
      <c r="D1548" s="441">
        <v>46082</v>
      </c>
      <c r="E1548">
        <v>24036</v>
      </c>
      <c r="F1548" t="s">
        <v>5612</v>
      </c>
      <c r="G1548">
        <v>2314</v>
      </c>
      <c r="H1548">
        <v>1</v>
      </c>
      <c r="I1548" t="s">
        <v>5613</v>
      </c>
      <c r="J1548" t="s">
        <v>6085</v>
      </c>
      <c r="K1548" t="s">
        <v>462</v>
      </c>
      <c r="L1548">
        <v>0</v>
      </c>
      <c r="M1548" s="441">
        <v>45902</v>
      </c>
      <c r="N1548">
        <v>12.9</v>
      </c>
      <c r="O1548">
        <v>22.9</v>
      </c>
      <c r="P1548">
        <v>12.9</v>
      </c>
    </row>
    <row r="1549" spans="1:16" x14ac:dyDescent="0.3">
      <c r="A1549">
        <v>75429</v>
      </c>
      <c r="B1549">
        <v>122</v>
      </c>
      <c r="C1549" t="s">
        <v>552</v>
      </c>
      <c r="D1549" s="441">
        <v>46082</v>
      </c>
      <c r="E1549">
        <v>23195</v>
      </c>
      <c r="F1549" t="s">
        <v>5951</v>
      </c>
      <c r="G1549">
        <v>2660</v>
      </c>
      <c r="H1549">
        <v>0.88</v>
      </c>
      <c r="I1549" t="s">
        <v>5598</v>
      </c>
      <c r="J1549" t="s">
        <v>6085</v>
      </c>
      <c r="K1549" t="s">
        <v>462</v>
      </c>
      <c r="L1549">
        <v>14.5</v>
      </c>
      <c r="M1549" s="441">
        <v>46074</v>
      </c>
      <c r="N1549">
        <v>14.5</v>
      </c>
      <c r="O1549">
        <v>14.51</v>
      </c>
      <c r="P1549">
        <v>12.76</v>
      </c>
    </row>
    <row r="1550" spans="1:16" x14ac:dyDescent="0.3">
      <c r="A1550">
        <v>75409</v>
      </c>
      <c r="B1550">
        <v>122</v>
      </c>
      <c r="C1550" t="s">
        <v>552</v>
      </c>
      <c r="D1550" s="441">
        <v>46082</v>
      </c>
      <c r="E1550">
        <v>19488</v>
      </c>
      <c r="F1550" t="s">
        <v>5930</v>
      </c>
      <c r="G1550">
        <v>2720</v>
      </c>
      <c r="H1550">
        <v>0.76</v>
      </c>
      <c r="I1550" t="s">
        <v>5598</v>
      </c>
      <c r="J1550" t="s">
        <v>6085</v>
      </c>
      <c r="K1550" t="s">
        <v>462</v>
      </c>
      <c r="L1550">
        <v>13.33</v>
      </c>
      <c r="M1550" s="441">
        <v>46080</v>
      </c>
      <c r="N1550">
        <v>13</v>
      </c>
      <c r="O1550">
        <v>13.22</v>
      </c>
      <c r="P1550">
        <v>10.130000000000001</v>
      </c>
    </row>
    <row r="1551" spans="1:16" x14ac:dyDescent="0.3">
      <c r="A1551">
        <v>75393</v>
      </c>
      <c r="B1551">
        <v>122</v>
      </c>
      <c r="C1551" t="s">
        <v>552</v>
      </c>
      <c r="D1551" s="441">
        <v>46082</v>
      </c>
      <c r="E1551">
        <v>25647</v>
      </c>
      <c r="F1551" t="s">
        <v>5918</v>
      </c>
      <c r="G1551">
        <v>6209</v>
      </c>
      <c r="H1551">
        <v>0.44</v>
      </c>
      <c r="I1551" t="s">
        <v>5598</v>
      </c>
      <c r="J1551" t="s">
        <v>6085</v>
      </c>
      <c r="K1551" t="s">
        <v>462</v>
      </c>
      <c r="L1551">
        <v>22.82</v>
      </c>
      <c r="M1551" s="441">
        <v>46079</v>
      </c>
      <c r="N1551">
        <v>24.5</v>
      </c>
      <c r="O1551">
        <v>24.5</v>
      </c>
      <c r="P1551">
        <v>10.039999999999999</v>
      </c>
    </row>
    <row r="1552" spans="1:16" x14ac:dyDescent="0.3">
      <c r="A1552">
        <v>75394</v>
      </c>
      <c r="B1552">
        <v>122</v>
      </c>
      <c r="C1552" t="s">
        <v>552</v>
      </c>
      <c r="D1552" s="441">
        <v>46082</v>
      </c>
      <c r="E1552">
        <v>19506</v>
      </c>
      <c r="F1552" t="s">
        <v>5919</v>
      </c>
      <c r="G1552">
        <v>2705</v>
      </c>
      <c r="H1552">
        <v>0.26</v>
      </c>
      <c r="I1552" t="s">
        <v>5598</v>
      </c>
      <c r="J1552" t="s">
        <v>6085</v>
      </c>
      <c r="K1552" t="s">
        <v>462</v>
      </c>
      <c r="L1552">
        <v>38.33</v>
      </c>
      <c r="M1552" s="441">
        <v>46063</v>
      </c>
      <c r="N1552">
        <v>38</v>
      </c>
      <c r="O1552">
        <v>38</v>
      </c>
      <c r="P1552">
        <v>9.9700000000000006</v>
      </c>
    </row>
    <row r="1553" spans="1:16" x14ac:dyDescent="0.3">
      <c r="A1553">
        <v>75419</v>
      </c>
      <c r="B1553">
        <v>122</v>
      </c>
      <c r="C1553" t="s">
        <v>552</v>
      </c>
      <c r="D1553" s="441">
        <v>46082</v>
      </c>
      <c r="E1553">
        <v>19748</v>
      </c>
      <c r="F1553" t="s">
        <v>5983</v>
      </c>
      <c r="G1553">
        <v>2505</v>
      </c>
      <c r="H1553">
        <v>0.8</v>
      </c>
      <c r="I1553" t="s">
        <v>5598</v>
      </c>
      <c r="J1553" t="s">
        <v>6085</v>
      </c>
      <c r="K1553" t="s">
        <v>462</v>
      </c>
      <c r="L1553">
        <v>12.25</v>
      </c>
      <c r="M1553" s="441">
        <v>46074</v>
      </c>
      <c r="N1553">
        <v>12.25</v>
      </c>
      <c r="O1553">
        <v>13.05</v>
      </c>
      <c r="P1553">
        <v>9.8000000000000007</v>
      </c>
    </row>
    <row r="1554" spans="1:16" x14ac:dyDescent="0.3">
      <c r="A1554">
        <v>75406</v>
      </c>
      <c r="B1554">
        <v>122</v>
      </c>
      <c r="C1554" t="s">
        <v>552</v>
      </c>
      <c r="D1554" s="441">
        <v>46082</v>
      </c>
      <c r="E1554">
        <v>24509</v>
      </c>
      <c r="F1554" t="s">
        <v>5928</v>
      </c>
      <c r="G1554">
        <v>2607</v>
      </c>
      <c r="H1554">
        <v>4.9000000000000004</v>
      </c>
      <c r="I1554" t="s">
        <v>5598</v>
      </c>
      <c r="J1554" t="s">
        <v>6085</v>
      </c>
      <c r="K1554" t="s">
        <v>462</v>
      </c>
      <c r="L1554">
        <v>1.99</v>
      </c>
      <c r="M1554" s="441">
        <v>46080</v>
      </c>
      <c r="N1554">
        <v>2.2999999999999998</v>
      </c>
      <c r="O1554">
        <v>2.29</v>
      </c>
      <c r="P1554">
        <v>9.75</v>
      </c>
    </row>
    <row r="1555" spans="1:16" x14ac:dyDescent="0.3">
      <c r="A1555">
        <v>75342</v>
      </c>
      <c r="B1555">
        <v>122</v>
      </c>
      <c r="C1555" t="s">
        <v>552</v>
      </c>
      <c r="D1555" s="441">
        <v>46082</v>
      </c>
      <c r="E1555">
        <v>20322</v>
      </c>
      <c r="F1555" t="s">
        <v>5647</v>
      </c>
      <c r="G1555">
        <v>2212</v>
      </c>
      <c r="H1555">
        <v>1</v>
      </c>
      <c r="I1555" t="s">
        <v>5605</v>
      </c>
      <c r="J1555" t="s">
        <v>6085</v>
      </c>
      <c r="K1555" t="s">
        <v>462</v>
      </c>
      <c r="L1555">
        <v>0</v>
      </c>
      <c r="M1555" s="441">
        <v>45951</v>
      </c>
      <c r="N1555">
        <v>9.74</v>
      </c>
      <c r="O1555">
        <v>10.8</v>
      </c>
      <c r="P1555">
        <v>9.74</v>
      </c>
    </row>
    <row r="1556" spans="1:16" x14ac:dyDescent="0.3">
      <c r="A1556">
        <v>75396</v>
      </c>
      <c r="B1556">
        <v>122</v>
      </c>
      <c r="C1556" t="s">
        <v>552</v>
      </c>
      <c r="D1556" s="441">
        <v>46082</v>
      </c>
      <c r="E1556">
        <v>19498</v>
      </c>
      <c r="F1556" t="s">
        <v>5979</v>
      </c>
      <c r="G1556">
        <v>2712</v>
      </c>
      <c r="H1556">
        <v>0.48</v>
      </c>
      <c r="I1556" t="s">
        <v>5598</v>
      </c>
      <c r="J1556" t="s">
        <v>6085</v>
      </c>
      <c r="K1556" t="s">
        <v>462</v>
      </c>
      <c r="L1556">
        <v>18.72</v>
      </c>
      <c r="M1556" s="441">
        <v>46080</v>
      </c>
      <c r="N1556">
        <v>24</v>
      </c>
      <c r="O1556">
        <v>24.26</v>
      </c>
      <c r="P1556">
        <v>8.99</v>
      </c>
    </row>
    <row r="1557" spans="1:16" x14ac:dyDescent="0.3">
      <c r="A1557">
        <v>75403</v>
      </c>
      <c r="B1557">
        <v>122</v>
      </c>
      <c r="C1557" t="s">
        <v>552</v>
      </c>
      <c r="D1557" s="441">
        <v>46082</v>
      </c>
      <c r="E1557">
        <v>19634</v>
      </c>
      <c r="F1557" t="s">
        <v>5925</v>
      </c>
      <c r="G1557">
        <v>2602</v>
      </c>
      <c r="H1557">
        <v>1.1599999999999999</v>
      </c>
      <c r="I1557" t="s">
        <v>5598</v>
      </c>
      <c r="J1557" t="s">
        <v>6085</v>
      </c>
      <c r="K1557" t="s">
        <v>462</v>
      </c>
      <c r="L1557">
        <v>7.3</v>
      </c>
      <c r="M1557" s="441">
        <v>46080</v>
      </c>
      <c r="N1557">
        <v>9</v>
      </c>
      <c r="O1557">
        <v>8.74</v>
      </c>
      <c r="P1557">
        <v>8.4700000000000006</v>
      </c>
    </row>
    <row r="1558" spans="1:16" x14ac:dyDescent="0.3">
      <c r="A1558">
        <v>75404</v>
      </c>
      <c r="B1558">
        <v>122</v>
      </c>
      <c r="C1558" t="s">
        <v>552</v>
      </c>
      <c r="D1558" s="441">
        <v>46082</v>
      </c>
      <c r="E1558">
        <v>19632</v>
      </c>
      <c r="F1558" t="s">
        <v>5926</v>
      </c>
      <c r="G1558">
        <v>2604</v>
      </c>
      <c r="H1558">
        <v>2.3199999999999998</v>
      </c>
      <c r="I1558" t="s">
        <v>5598</v>
      </c>
      <c r="J1558" t="s">
        <v>6085</v>
      </c>
      <c r="K1558" t="s">
        <v>462</v>
      </c>
      <c r="L1558">
        <v>3.61</v>
      </c>
      <c r="M1558" s="441">
        <v>46080</v>
      </c>
      <c r="N1558">
        <v>4.5</v>
      </c>
      <c r="O1558">
        <v>4.5</v>
      </c>
      <c r="P1558">
        <v>8.3800000000000008</v>
      </c>
    </row>
    <row r="1559" spans="1:16" x14ac:dyDescent="0.3">
      <c r="A1559">
        <v>75426</v>
      </c>
      <c r="B1559">
        <v>122</v>
      </c>
      <c r="C1559" t="s">
        <v>552</v>
      </c>
      <c r="D1559" s="441">
        <v>46082</v>
      </c>
      <c r="E1559">
        <v>19572</v>
      </c>
      <c r="F1559" t="s">
        <v>5945</v>
      </c>
      <c r="G1559">
        <v>2646</v>
      </c>
      <c r="H1559">
        <v>0.42</v>
      </c>
      <c r="I1559" t="s">
        <v>5598</v>
      </c>
      <c r="J1559" t="s">
        <v>6085</v>
      </c>
      <c r="K1559" t="s">
        <v>462</v>
      </c>
      <c r="L1559">
        <v>18.66</v>
      </c>
      <c r="M1559" s="441">
        <v>46074</v>
      </c>
      <c r="N1559">
        <v>18.850000000000001</v>
      </c>
      <c r="O1559">
        <v>18.850000000000001</v>
      </c>
      <c r="P1559">
        <v>7.84</v>
      </c>
    </row>
    <row r="1560" spans="1:16" x14ac:dyDescent="0.3">
      <c r="A1560">
        <v>75420</v>
      </c>
      <c r="B1560">
        <v>122</v>
      </c>
      <c r="C1560" t="s">
        <v>552</v>
      </c>
      <c r="D1560" s="441">
        <v>46082</v>
      </c>
      <c r="E1560">
        <v>19743</v>
      </c>
      <c r="F1560" t="s">
        <v>5940</v>
      </c>
      <c r="G1560">
        <v>2510</v>
      </c>
      <c r="H1560">
        <v>0.54</v>
      </c>
      <c r="I1560" t="s">
        <v>5598</v>
      </c>
      <c r="J1560" t="s">
        <v>6085</v>
      </c>
      <c r="K1560" t="s">
        <v>462</v>
      </c>
      <c r="L1560">
        <v>14.22</v>
      </c>
      <c r="M1560" s="441">
        <v>46080</v>
      </c>
      <c r="N1560">
        <v>14</v>
      </c>
      <c r="O1560">
        <v>14</v>
      </c>
      <c r="P1560">
        <v>7.68</v>
      </c>
    </row>
    <row r="1561" spans="1:16" x14ac:dyDescent="0.3">
      <c r="A1561">
        <v>75485</v>
      </c>
      <c r="B1561">
        <v>122</v>
      </c>
      <c r="C1561" t="s">
        <v>552</v>
      </c>
      <c r="D1561" s="441">
        <v>46082</v>
      </c>
      <c r="E1561">
        <v>18444</v>
      </c>
      <c r="F1561" t="s">
        <v>5736</v>
      </c>
      <c r="G1561">
        <v>3205</v>
      </c>
      <c r="H1561">
        <v>0.2</v>
      </c>
      <c r="I1561" t="s">
        <v>5613</v>
      </c>
      <c r="J1561" t="s">
        <v>4764</v>
      </c>
      <c r="K1561" t="s">
        <v>462</v>
      </c>
      <c r="L1561">
        <v>0</v>
      </c>
      <c r="M1561" s="441">
        <v>45447</v>
      </c>
      <c r="N1561">
        <v>35</v>
      </c>
      <c r="O1561">
        <v>34</v>
      </c>
      <c r="P1561">
        <v>7</v>
      </c>
    </row>
    <row r="1562" spans="1:16" x14ac:dyDescent="0.3">
      <c r="A1562">
        <v>75427</v>
      </c>
      <c r="B1562">
        <v>122</v>
      </c>
      <c r="C1562" t="s">
        <v>552</v>
      </c>
      <c r="D1562" s="441">
        <v>46082</v>
      </c>
      <c r="E1562">
        <v>19562</v>
      </c>
      <c r="F1562" t="s">
        <v>5946</v>
      </c>
      <c r="G1562">
        <v>2655</v>
      </c>
      <c r="H1562">
        <v>0.54</v>
      </c>
      <c r="I1562" t="s">
        <v>5598</v>
      </c>
      <c r="J1562" t="s">
        <v>6085</v>
      </c>
      <c r="K1562" t="s">
        <v>462</v>
      </c>
      <c r="L1562">
        <v>12.5</v>
      </c>
      <c r="M1562" s="441">
        <v>46079</v>
      </c>
      <c r="N1562">
        <v>12.5</v>
      </c>
      <c r="O1562">
        <v>12.5</v>
      </c>
      <c r="P1562">
        <v>6.75</v>
      </c>
    </row>
    <row r="1563" spans="1:16" x14ac:dyDescent="0.3">
      <c r="A1563">
        <v>75431</v>
      </c>
      <c r="B1563">
        <v>122</v>
      </c>
      <c r="C1563" t="s">
        <v>552</v>
      </c>
      <c r="D1563" s="441">
        <v>46082</v>
      </c>
      <c r="E1563">
        <v>23113</v>
      </c>
      <c r="F1563" t="s">
        <v>5985</v>
      </c>
      <c r="G1563">
        <v>2736</v>
      </c>
      <c r="H1563">
        <v>0.66</v>
      </c>
      <c r="I1563" t="s">
        <v>5598</v>
      </c>
      <c r="J1563" t="s">
        <v>6085</v>
      </c>
      <c r="K1563" t="s">
        <v>462</v>
      </c>
      <c r="L1563">
        <v>9.8699999999999992</v>
      </c>
      <c r="M1563" s="441">
        <v>46080</v>
      </c>
      <c r="N1563">
        <v>11.5</v>
      </c>
      <c r="O1563">
        <v>11.5</v>
      </c>
      <c r="P1563">
        <v>6.51</v>
      </c>
    </row>
    <row r="1564" spans="1:16" x14ac:dyDescent="0.3">
      <c r="A1564">
        <v>75399</v>
      </c>
      <c r="B1564">
        <v>122</v>
      </c>
      <c r="C1564" t="s">
        <v>552</v>
      </c>
      <c r="D1564" s="441">
        <v>46082</v>
      </c>
      <c r="E1564">
        <v>19701</v>
      </c>
      <c r="F1564" t="s">
        <v>5980</v>
      </c>
      <c r="G1564">
        <v>2546</v>
      </c>
      <c r="H1564">
        <v>0.52</v>
      </c>
      <c r="I1564" t="s">
        <v>5598</v>
      </c>
      <c r="J1564" t="s">
        <v>6085</v>
      </c>
      <c r="K1564" t="s">
        <v>462</v>
      </c>
      <c r="L1564">
        <v>11.46</v>
      </c>
      <c r="M1564" s="441">
        <v>46079</v>
      </c>
      <c r="N1564">
        <v>11.17</v>
      </c>
      <c r="O1564">
        <v>11.17</v>
      </c>
      <c r="P1564">
        <v>5.96</v>
      </c>
    </row>
    <row r="1565" spans="1:16" x14ac:dyDescent="0.3">
      <c r="A1565">
        <v>75395</v>
      </c>
      <c r="B1565">
        <v>122</v>
      </c>
      <c r="C1565" t="s">
        <v>552</v>
      </c>
      <c r="D1565" s="441">
        <v>46082</v>
      </c>
      <c r="E1565">
        <v>19505</v>
      </c>
      <c r="F1565" t="s">
        <v>5978</v>
      </c>
      <c r="G1565">
        <v>2706</v>
      </c>
      <c r="H1565">
        <v>0.4</v>
      </c>
      <c r="I1565" t="s">
        <v>5598</v>
      </c>
      <c r="J1565" t="s">
        <v>6085</v>
      </c>
      <c r="K1565" t="s">
        <v>462</v>
      </c>
      <c r="L1565">
        <v>14.82</v>
      </c>
      <c r="M1565" s="441">
        <v>46080</v>
      </c>
      <c r="N1565">
        <v>15.63</v>
      </c>
      <c r="O1565">
        <v>15.63</v>
      </c>
      <c r="P1565">
        <v>5.93</v>
      </c>
    </row>
    <row r="1566" spans="1:16" x14ac:dyDescent="0.3">
      <c r="A1566">
        <v>75417</v>
      </c>
      <c r="B1566">
        <v>122</v>
      </c>
      <c r="C1566" t="s">
        <v>552</v>
      </c>
      <c r="D1566" s="441">
        <v>46082</v>
      </c>
      <c r="E1566">
        <v>23359</v>
      </c>
      <c r="F1566" t="s">
        <v>5939</v>
      </c>
      <c r="G1566">
        <v>2499</v>
      </c>
      <c r="H1566">
        <v>2</v>
      </c>
      <c r="I1566" t="s">
        <v>5598</v>
      </c>
      <c r="J1566" t="s">
        <v>6085</v>
      </c>
      <c r="K1566" t="s">
        <v>462</v>
      </c>
      <c r="L1566">
        <v>2.67</v>
      </c>
      <c r="M1566" s="441">
        <v>46080</v>
      </c>
      <c r="N1566">
        <v>2.4</v>
      </c>
      <c r="O1566">
        <v>2.41</v>
      </c>
      <c r="P1566">
        <v>5.34</v>
      </c>
    </row>
    <row r="1567" spans="1:16" x14ac:dyDescent="0.3">
      <c r="A1567">
        <v>75414</v>
      </c>
      <c r="B1567">
        <v>122</v>
      </c>
      <c r="C1567" t="s">
        <v>552</v>
      </c>
      <c r="D1567" s="441">
        <v>46082</v>
      </c>
      <c r="E1567">
        <v>19480</v>
      </c>
      <c r="F1567" t="s">
        <v>5936</v>
      </c>
      <c r="G1567">
        <v>2726</v>
      </c>
      <c r="H1567">
        <v>0.32</v>
      </c>
      <c r="I1567" t="s">
        <v>5598</v>
      </c>
      <c r="J1567" t="s">
        <v>6085</v>
      </c>
      <c r="K1567" t="s">
        <v>462</v>
      </c>
      <c r="L1567">
        <v>16.670000000000002</v>
      </c>
      <c r="M1567" s="441">
        <v>46080</v>
      </c>
      <c r="N1567">
        <v>16</v>
      </c>
      <c r="O1567">
        <v>16</v>
      </c>
      <c r="P1567">
        <v>5.33</v>
      </c>
    </row>
    <row r="1568" spans="1:16" x14ac:dyDescent="0.3">
      <c r="A1568">
        <v>75418</v>
      </c>
      <c r="B1568">
        <v>122</v>
      </c>
      <c r="C1568" t="s">
        <v>552</v>
      </c>
      <c r="D1568" s="441">
        <v>46082</v>
      </c>
      <c r="E1568">
        <v>19478</v>
      </c>
      <c r="F1568" t="s">
        <v>5982</v>
      </c>
      <c r="G1568">
        <v>2728</v>
      </c>
      <c r="H1568">
        <v>0.06</v>
      </c>
      <c r="I1568" t="s">
        <v>5598</v>
      </c>
      <c r="J1568" t="s">
        <v>6085</v>
      </c>
      <c r="K1568" t="s">
        <v>462</v>
      </c>
      <c r="L1568">
        <v>80</v>
      </c>
      <c r="M1568" s="441">
        <v>46058</v>
      </c>
      <c r="N1568">
        <v>80</v>
      </c>
      <c r="O1568">
        <v>75</v>
      </c>
      <c r="P1568">
        <v>4.8</v>
      </c>
    </row>
    <row r="1569" spans="1:16" x14ac:dyDescent="0.3">
      <c r="A1569">
        <v>75434</v>
      </c>
      <c r="B1569">
        <v>122</v>
      </c>
      <c r="C1569" t="s">
        <v>552</v>
      </c>
      <c r="D1569" s="441">
        <v>46082</v>
      </c>
      <c r="E1569">
        <v>23184</v>
      </c>
      <c r="F1569" t="s">
        <v>5956</v>
      </c>
      <c r="G1569">
        <v>2670</v>
      </c>
      <c r="H1569">
        <v>0.45</v>
      </c>
      <c r="I1569" t="s">
        <v>5598</v>
      </c>
      <c r="J1569" t="s">
        <v>6085</v>
      </c>
      <c r="K1569" t="s">
        <v>462</v>
      </c>
      <c r="L1569">
        <v>10.27</v>
      </c>
      <c r="M1569" s="441">
        <v>46080</v>
      </c>
      <c r="N1569">
        <v>12.5</v>
      </c>
      <c r="O1569">
        <v>12.5</v>
      </c>
      <c r="P1569">
        <v>4.62</v>
      </c>
    </row>
    <row r="1570" spans="1:16" x14ac:dyDescent="0.3">
      <c r="A1570">
        <v>75424</v>
      </c>
      <c r="B1570">
        <v>122</v>
      </c>
      <c r="C1570" t="s">
        <v>552</v>
      </c>
      <c r="D1570" s="441">
        <v>46082</v>
      </c>
      <c r="E1570">
        <v>19589</v>
      </c>
      <c r="F1570" t="s">
        <v>5943</v>
      </c>
      <c r="G1570">
        <v>2637</v>
      </c>
      <c r="H1570">
        <v>0.96</v>
      </c>
      <c r="I1570" t="s">
        <v>5598</v>
      </c>
      <c r="J1570" t="s">
        <v>6085</v>
      </c>
      <c r="K1570" t="s">
        <v>462</v>
      </c>
      <c r="L1570">
        <v>4.8</v>
      </c>
      <c r="M1570" s="441">
        <v>46073</v>
      </c>
      <c r="N1570">
        <v>4.5</v>
      </c>
      <c r="O1570">
        <v>5.58</v>
      </c>
      <c r="P1570">
        <v>4.6100000000000003</v>
      </c>
    </row>
    <row r="1571" spans="1:16" x14ac:dyDescent="0.3">
      <c r="A1571">
        <v>75432</v>
      </c>
      <c r="B1571">
        <v>122</v>
      </c>
      <c r="C1571" t="s">
        <v>552</v>
      </c>
      <c r="D1571" s="441">
        <v>46082</v>
      </c>
      <c r="E1571">
        <v>19465</v>
      </c>
      <c r="F1571" t="s">
        <v>5953</v>
      </c>
      <c r="G1571">
        <v>2737</v>
      </c>
      <c r="H1571">
        <v>0.66</v>
      </c>
      <c r="I1571" t="s">
        <v>5598</v>
      </c>
      <c r="J1571" t="s">
        <v>6085</v>
      </c>
      <c r="K1571" t="s">
        <v>462</v>
      </c>
      <c r="L1571">
        <v>6.64</v>
      </c>
      <c r="M1571" s="441">
        <v>46077</v>
      </c>
      <c r="N1571">
        <v>7.5</v>
      </c>
      <c r="O1571">
        <v>6.53</v>
      </c>
      <c r="P1571">
        <v>4.38</v>
      </c>
    </row>
    <row r="1572" spans="1:16" x14ac:dyDescent="0.3">
      <c r="A1572">
        <v>75407</v>
      </c>
      <c r="B1572">
        <v>122</v>
      </c>
      <c r="C1572" t="s">
        <v>552</v>
      </c>
      <c r="D1572" s="441">
        <v>46082</v>
      </c>
      <c r="E1572">
        <v>19626</v>
      </c>
      <c r="F1572" t="s">
        <v>5966</v>
      </c>
      <c r="G1572">
        <v>2608</v>
      </c>
      <c r="H1572">
        <v>1.24</v>
      </c>
      <c r="I1572" t="s">
        <v>5598</v>
      </c>
      <c r="J1572" t="s">
        <v>6085</v>
      </c>
      <c r="K1572" t="s">
        <v>462</v>
      </c>
      <c r="L1572">
        <v>3.06</v>
      </c>
      <c r="M1572" s="441">
        <v>46073</v>
      </c>
      <c r="N1572">
        <v>3</v>
      </c>
      <c r="O1572">
        <v>3</v>
      </c>
      <c r="P1572">
        <v>3.79</v>
      </c>
    </row>
    <row r="1573" spans="1:16" x14ac:dyDescent="0.3">
      <c r="A1573">
        <v>75314</v>
      </c>
      <c r="B1573">
        <v>122</v>
      </c>
      <c r="C1573" t="s">
        <v>552</v>
      </c>
      <c r="D1573" s="441">
        <v>46082</v>
      </c>
      <c r="E1573">
        <v>23826</v>
      </c>
      <c r="F1573" t="s">
        <v>5844</v>
      </c>
      <c r="G1573">
        <v>2073</v>
      </c>
      <c r="H1573">
        <v>1</v>
      </c>
      <c r="I1573" t="s">
        <v>5605</v>
      </c>
      <c r="J1573" t="s">
        <v>6085</v>
      </c>
      <c r="K1573" t="s">
        <v>462</v>
      </c>
      <c r="L1573">
        <v>0</v>
      </c>
      <c r="M1573" s="441">
        <v>45986</v>
      </c>
      <c r="N1573">
        <v>3.56</v>
      </c>
      <c r="O1573">
        <v>3.55</v>
      </c>
      <c r="P1573">
        <v>3.56</v>
      </c>
    </row>
    <row r="1574" spans="1:16" x14ac:dyDescent="0.3">
      <c r="A1574">
        <v>75435</v>
      </c>
      <c r="B1574">
        <v>122</v>
      </c>
      <c r="C1574" t="s">
        <v>552</v>
      </c>
      <c r="D1574" s="441">
        <v>46082</v>
      </c>
      <c r="E1574">
        <v>23108</v>
      </c>
      <c r="F1574" t="s">
        <v>5986</v>
      </c>
      <c r="G1574">
        <v>2739</v>
      </c>
      <c r="H1574">
        <v>0.02</v>
      </c>
      <c r="I1574" t="s">
        <v>5598</v>
      </c>
      <c r="J1574" t="s">
        <v>6085</v>
      </c>
      <c r="K1574" t="s">
        <v>462</v>
      </c>
      <c r="L1574">
        <v>60</v>
      </c>
      <c r="M1574" s="441">
        <v>46066</v>
      </c>
      <c r="N1574">
        <v>60</v>
      </c>
      <c r="O1574">
        <v>60</v>
      </c>
      <c r="P1574">
        <v>1.2</v>
      </c>
    </row>
    <row r="1575" spans="1:16" x14ac:dyDescent="0.3">
      <c r="A1575">
        <v>70498</v>
      </c>
      <c r="B1575">
        <v>122</v>
      </c>
      <c r="C1575" t="s">
        <v>552</v>
      </c>
      <c r="D1575" s="441">
        <v>46054</v>
      </c>
      <c r="E1575">
        <v>18179</v>
      </c>
      <c r="F1575" t="s">
        <v>5789</v>
      </c>
      <c r="G1575">
        <v>3443</v>
      </c>
      <c r="H1575">
        <v>114.8</v>
      </c>
      <c r="I1575" t="s">
        <v>5601</v>
      </c>
      <c r="J1575" t="s">
        <v>4764</v>
      </c>
      <c r="K1575" t="s">
        <v>461</v>
      </c>
      <c r="L1575">
        <v>0</v>
      </c>
      <c r="M1575" s="441">
        <v>45994</v>
      </c>
      <c r="N1575">
        <v>108.49</v>
      </c>
      <c r="O1575">
        <v>107.47</v>
      </c>
      <c r="P1575">
        <v>12454.65</v>
      </c>
    </row>
    <row r="1576" spans="1:16" x14ac:dyDescent="0.3">
      <c r="A1576">
        <v>70457</v>
      </c>
      <c r="B1576">
        <v>122</v>
      </c>
      <c r="C1576" t="s">
        <v>552</v>
      </c>
      <c r="D1576" s="441">
        <v>46054</v>
      </c>
      <c r="E1576">
        <v>18353</v>
      </c>
      <c r="F1576" t="s">
        <v>5747</v>
      </c>
      <c r="G1576">
        <v>3282</v>
      </c>
      <c r="H1576">
        <v>61.27</v>
      </c>
      <c r="I1576" t="s">
        <v>5601</v>
      </c>
      <c r="J1576" t="s">
        <v>4764</v>
      </c>
      <c r="K1576" t="s">
        <v>461</v>
      </c>
      <c r="L1576">
        <v>172.81</v>
      </c>
      <c r="M1576" s="441">
        <v>46038</v>
      </c>
      <c r="N1576">
        <v>172.81</v>
      </c>
      <c r="O1576">
        <v>172.8</v>
      </c>
      <c r="P1576">
        <v>10588.07</v>
      </c>
    </row>
    <row r="1577" spans="1:16" x14ac:dyDescent="0.3">
      <c r="A1577">
        <v>70456</v>
      </c>
      <c r="B1577">
        <v>122</v>
      </c>
      <c r="C1577" t="s">
        <v>552</v>
      </c>
      <c r="D1577" s="441">
        <v>46054</v>
      </c>
      <c r="E1577">
        <v>18359</v>
      </c>
      <c r="F1577" t="s">
        <v>5746</v>
      </c>
      <c r="G1577">
        <v>3278</v>
      </c>
      <c r="H1577">
        <v>100.75</v>
      </c>
      <c r="I1577" t="s">
        <v>5601</v>
      </c>
      <c r="J1577" t="s">
        <v>4764</v>
      </c>
      <c r="K1577" t="s">
        <v>461</v>
      </c>
      <c r="L1577">
        <v>98.45</v>
      </c>
      <c r="M1577" s="441">
        <v>46050</v>
      </c>
      <c r="N1577">
        <v>95.9</v>
      </c>
      <c r="O1577">
        <v>95.9</v>
      </c>
      <c r="P1577">
        <v>9918.84</v>
      </c>
    </row>
    <row r="1578" spans="1:16" x14ac:dyDescent="0.3">
      <c r="A1578">
        <v>70549</v>
      </c>
      <c r="B1578">
        <v>122</v>
      </c>
      <c r="C1578" t="s">
        <v>552</v>
      </c>
      <c r="D1578" s="441">
        <v>46054</v>
      </c>
      <c r="E1578">
        <v>17710</v>
      </c>
      <c r="F1578" t="s">
        <v>5833</v>
      </c>
      <c r="G1578">
        <v>3824</v>
      </c>
      <c r="H1578">
        <v>232.48</v>
      </c>
      <c r="I1578" t="s">
        <v>5601</v>
      </c>
      <c r="J1578" t="s">
        <v>4764</v>
      </c>
      <c r="K1578" t="s">
        <v>461</v>
      </c>
      <c r="L1578">
        <v>0</v>
      </c>
      <c r="M1578" s="441">
        <v>45992</v>
      </c>
      <c r="N1578">
        <v>37.700000000000003</v>
      </c>
      <c r="O1578">
        <v>37.700000000000003</v>
      </c>
      <c r="P1578">
        <v>8764.5</v>
      </c>
    </row>
    <row r="1579" spans="1:16" x14ac:dyDescent="0.3">
      <c r="A1579">
        <v>70481</v>
      </c>
      <c r="B1579">
        <v>122</v>
      </c>
      <c r="C1579" t="s">
        <v>552</v>
      </c>
      <c r="D1579" s="441">
        <v>46054</v>
      </c>
      <c r="E1579">
        <v>18242</v>
      </c>
      <c r="F1579" t="s">
        <v>5771</v>
      </c>
      <c r="G1579">
        <v>3386</v>
      </c>
      <c r="H1579">
        <v>31.27</v>
      </c>
      <c r="I1579" t="s">
        <v>5601</v>
      </c>
      <c r="J1579" t="s">
        <v>4764</v>
      </c>
      <c r="K1579" t="s">
        <v>461</v>
      </c>
      <c r="L1579">
        <v>230.15</v>
      </c>
      <c r="M1579" s="441">
        <v>46050</v>
      </c>
      <c r="N1579">
        <v>225.6</v>
      </c>
      <c r="O1579">
        <v>225.6</v>
      </c>
      <c r="P1579">
        <v>7196.79</v>
      </c>
    </row>
    <row r="1580" spans="1:16" x14ac:dyDescent="0.3">
      <c r="A1580">
        <v>70429</v>
      </c>
      <c r="B1580">
        <v>122</v>
      </c>
      <c r="C1580" t="s">
        <v>552</v>
      </c>
      <c r="D1580" s="441">
        <v>46054</v>
      </c>
      <c r="E1580">
        <v>28479</v>
      </c>
      <c r="F1580" t="s">
        <v>5959</v>
      </c>
      <c r="G1580">
        <v>8444</v>
      </c>
      <c r="H1580">
        <v>60.38</v>
      </c>
      <c r="I1580" t="s">
        <v>5598</v>
      </c>
      <c r="J1580" t="s">
        <v>6085</v>
      </c>
      <c r="K1580" t="s">
        <v>461</v>
      </c>
      <c r="L1580">
        <v>81</v>
      </c>
      <c r="M1580" s="441">
        <v>46048</v>
      </c>
      <c r="N1580">
        <v>81</v>
      </c>
      <c r="O1580">
        <v>81</v>
      </c>
      <c r="P1580">
        <v>4890.78</v>
      </c>
    </row>
    <row r="1581" spans="1:16" x14ac:dyDescent="0.3">
      <c r="A1581">
        <v>70548</v>
      </c>
      <c r="B1581">
        <v>122</v>
      </c>
      <c r="C1581" t="s">
        <v>552</v>
      </c>
      <c r="D1581" s="441">
        <v>46054</v>
      </c>
      <c r="E1581">
        <v>25040</v>
      </c>
      <c r="F1581" t="s">
        <v>5832</v>
      </c>
      <c r="G1581">
        <v>5875</v>
      </c>
      <c r="H1581">
        <v>38</v>
      </c>
      <c r="I1581" t="s">
        <v>5601</v>
      </c>
      <c r="J1581" t="s">
        <v>4764</v>
      </c>
      <c r="K1581" t="s">
        <v>461</v>
      </c>
      <c r="L1581">
        <v>107.52</v>
      </c>
      <c r="M1581" s="441">
        <v>46034</v>
      </c>
      <c r="N1581">
        <v>107.52</v>
      </c>
      <c r="O1581">
        <v>107.52</v>
      </c>
      <c r="P1581">
        <v>4085.76</v>
      </c>
    </row>
    <row r="1582" spans="1:16" x14ac:dyDescent="0.3">
      <c r="A1582">
        <v>70520</v>
      </c>
      <c r="B1582">
        <v>122</v>
      </c>
      <c r="C1582" t="s">
        <v>552</v>
      </c>
      <c r="D1582" s="441">
        <v>46054</v>
      </c>
      <c r="E1582">
        <v>24552</v>
      </c>
      <c r="F1582" t="s">
        <v>5812</v>
      </c>
      <c r="G1582">
        <v>5669</v>
      </c>
      <c r="H1582">
        <v>88.94</v>
      </c>
      <c r="I1582" t="s">
        <v>5601</v>
      </c>
      <c r="J1582" t="s">
        <v>4764</v>
      </c>
      <c r="K1582" t="s">
        <v>461</v>
      </c>
      <c r="L1582">
        <v>34.51</v>
      </c>
      <c r="M1582" s="441">
        <v>46036</v>
      </c>
      <c r="N1582">
        <v>34.51</v>
      </c>
      <c r="O1582">
        <v>36.5</v>
      </c>
      <c r="P1582">
        <v>3069.32</v>
      </c>
    </row>
    <row r="1583" spans="1:16" x14ac:dyDescent="0.3">
      <c r="A1583">
        <v>70523</v>
      </c>
      <c r="B1583">
        <v>122</v>
      </c>
      <c r="C1583" t="s">
        <v>552</v>
      </c>
      <c r="D1583" s="441">
        <v>46054</v>
      </c>
      <c r="E1583">
        <v>27406</v>
      </c>
      <c r="F1583" t="s">
        <v>5899</v>
      </c>
      <c r="G1583">
        <v>7409</v>
      </c>
      <c r="H1583">
        <v>14</v>
      </c>
      <c r="I1583" t="s">
        <v>5598</v>
      </c>
      <c r="J1583" t="s">
        <v>4764</v>
      </c>
      <c r="K1583" t="s">
        <v>461</v>
      </c>
      <c r="L1583">
        <v>219</v>
      </c>
      <c r="M1583" s="441">
        <v>46038</v>
      </c>
      <c r="N1583">
        <v>219</v>
      </c>
      <c r="O1583">
        <v>219</v>
      </c>
      <c r="P1583">
        <v>3066</v>
      </c>
    </row>
    <row r="1584" spans="1:16" x14ac:dyDescent="0.3">
      <c r="A1584">
        <v>70543</v>
      </c>
      <c r="B1584">
        <v>122</v>
      </c>
      <c r="C1584" t="s">
        <v>552</v>
      </c>
      <c r="D1584" s="441">
        <v>46054</v>
      </c>
      <c r="E1584">
        <v>21945</v>
      </c>
      <c r="F1584" t="s">
        <v>5828</v>
      </c>
      <c r="G1584">
        <v>3748</v>
      </c>
      <c r="H1584">
        <v>72.22</v>
      </c>
      <c r="I1584" t="s">
        <v>5615</v>
      </c>
      <c r="J1584" t="s">
        <v>4764</v>
      </c>
      <c r="K1584" t="s">
        <v>461</v>
      </c>
      <c r="L1584">
        <v>37.700000000000003</v>
      </c>
      <c r="M1584" s="441">
        <v>46035</v>
      </c>
      <c r="N1584">
        <v>37.700000000000003</v>
      </c>
      <c r="O1584">
        <v>39.340000000000003</v>
      </c>
      <c r="P1584">
        <v>2722.69</v>
      </c>
    </row>
    <row r="1585" spans="1:16" x14ac:dyDescent="0.3">
      <c r="A1585">
        <v>70469</v>
      </c>
      <c r="B1585">
        <v>122</v>
      </c>
      <c r="C1585" t="s">
        <v>552</v>
      </c>
      <c r="D1585" s="441">
        <v>46054</v>
      </c>
      <c r="E1585">
        <v>18306</v>
      </c>
      <c r="F1585" t="s">
        <v>5759</v>
      </c>
      <c r="G1585">
        <v>3327</v>
      </c>
      <c r="H1585">
        <v>11.83</v>
      </c>
      <c r="I1585" t="s">
        <v>5601</v>
      </c>
      <c r="J1585" t="s">
        <v>4764</v>
      </c>
      <c r="K1585" t="s">
        <v>461</v>
      </c>
      <c r="L1585">
        <v>0</v>
      </c>
      <c r="M1585" s="441">
        <v>45980</v>
      </c>
      <c r="N1585">
        <v>228.8</v>
      </c>
      <c r="O1585">
        <v>228.8</v>
      </c>
      <c r="P1585">
        <v>2706.7</v>
      </c>
    </row>
    <row r="1586" spans="1:16" x14ac:dyDescent="0.3">
      <c r="A1586">
        <v>70536</v>
      </c>
      <c r="B1586">
        <v>122</v>
      </c>
      <c r="C1586" t="s">
        <v>552</v>
      </c>
      <c r="D1586" s="441">
        <v>46054</v>
      </c>
      <c r="E1586">
        <v>25093</v>
      </c>
      <c r="F1586" t="s">
        <v>5823</v>
      </c>
      <c r="G1586">
        <v>5891</v>
      </c>
      <c r="H1586">
        <v>18</v>
      </c>
      <c r="I1586" t="s">
        <v>5601</v>
      </c>
      <c r="J1586" t="s">
        <v>4764</v>
      </c>
      <c r="K1586" t="s">
        <v>461</v>
      </c>
      <c r="L1586">
        <v>142.5</v>
      </c>
      <c r="M1586" s="441">
        <v>46038</v>
      </c>
      <c r="N1586">
        <v>142.5</v>
      </c>
      <c r="O1586">
        <v>142.5</v>
      </c>
      <c r="P1586">
        <v>2565</v>
      </c>
    </row>
    <row r="1587" spans="1:16" x14ac:dyDescent="0.3">
      <c r="A1587">
        <v>70501</v>
      </c>
      <c r="B1587">
        <v>122</v>
      </c>
      <c r="C1587" t="s">
        <v>552</v>
      </c>
      <c r="D1587" s="441">
        <v>46054</v>
      </c>
      <c r="E1587">
        <v>18157</v>
      </c>
      <c r="F1587" t="s">
        <v>5793</v>
      </c>
      <c r="G1587">
        <v>3463</v>
      </c>
      <c r="H1587">
        <v>11.74</v>
      </c>
      <c r="I1587" t="s">
        <v>5601</v>
      </c>
      <c r="J1587" t="s">
        <v>4764</v>
      </c>
      <c r="K1587" t="s">
        <v>461</v>
      </c>
      <c r="L1587">
        <v>202.84</v>
      </c>
      <c r="M1587" s="441">
        <v>46029</v>
      </c>
      <c r="N1587">
        <v>202.84</v>
      </c>
      <c r="O1587">
        <v>197.9</v>
      </c>
      <c r="P1587">
        <v>2381.34</v>
      </c>
    </row>
    <row r="1588" spans="1:16" x14ac:dyDescent="0.3">
      <c r="A1588">
        <v>70436</v>
      </c>
      <c r="B1588">
        <v>122</v>
      </c>
      <c r="C1588" t="s">
        <v>552</v>
      </c>
      <c r="D1588" s="441">
        <v>46054</v>
      </c>
      <c r="E1588">
        <v>25746</v>
      </c>
      <c r="F1588" t="s">
        <v>5720</v>
      </c>
      <c r="G1588">
        <v>6298</v>
      </c>
      <c r="H1588">
        <v>465</v>
      </c>
      <c r="I1588" t="s">
        <v>5601</v>
      </c>
      <c r="J1588" t="s">
        <v>4764</v>
      </c>
      <c r="K1588" t="s">
        <v>461</v>
      </c>
      <c r="L1588">
        <v>0</v>
      </c>
      <c r="M1588" s="441">
        <v>45624</v>
      </c>
      <c r="N1588">
        <v>4.82</v>
      </c>
      <c r="O1588">
        <v>4.82</v>
      </c>
      <c r="P1588">
        <v>2242.42</v>
      </c>
    </row>
    <row r="1589" spans="1:16" x14ac:dyDescent="0.3">
      <c r="A1589">
        <v>70522</v>
      </c>
      <c r="B1589">
        <v>122</v>
      </c>
      <c r="C1589" t="s">
        <v>552</v>
      </c>
      <c r="D1589" s="441">
        <v>46054</v>
      </c>
      <c r="E1589">
        <v>18018</v>
      </c>
      <c r="F1589" t="s">
        <v>5961</v>
      </c>
      <c r="G1589">
        <v>3580</v>
      </c>
      <c r="H1589">
        <v>18</v>
      </c>
      <c r="I1589" t="s">
        <v>5601</v>
      </c>
      <c r="J1589" t="s">
        <v>4764</v>
      </c>
      <c r="K1589" t="s">
        <v>461</v>
      </c>
      <c r="L1589">
        <v>122.85</v>
      </c>
      <c r="M1589" s="441">
        <v>46035</v>
      </c>
      <c r="N1589">
        <v>122.85</v>
      </c>
      <c r="O1589">
        <v>128.52000000000001</v>
      </c>
      <c r="P1589">
        <v>2211.3000000000002</v>
      </c>
    </row>
    <row r="1590" spans="1:16" x14ac:dyDescent="0.3">
      <c r="A1590">
        <v>70490</v>
      </c>
      <c r="B1590">
        <v>122</v>
      </c>
      <c r="C1590" t="s">
        <v>552</v>
      </c>
      <c r="D1590" s="441">
        <v>46054</v>
      </c>
      <c r="E1590">
        <v>18202</v>
      </c>
      <c r="F1590" t="s">
        <v>5780</v>
      </c>
      <c r="G1590">
        <v>3424</v>
      </c>
      <c r="H1590">
        <v>13.84</v>
      </c>
      <c r="I1590" t="s">
        <v>5601</v>
      </c>
      <c r="J1590" t="s">
        <v>4764</v>
      </c>
      <c r="K1590" t="s">
        <v>461</v>
      </c>
      <c r="L1590">
        <v>156</v>
      </c>
      <c r="M1590" s="441">
        <v>46035</v>
      </c>
      <c r="N1590">
        <v>156</v>
      </c>
      <c r="O1590">
        <v>156</v>
      </c>
      <c r="P1590">
        <v>2159.04</v>
      </c>
    </row>
    <row r="1591" spans="1:16" x14ac:dyDescent="0.3">
      <c r="A1591">
        <v>70465</v>
      </c>
      <c r="B1591">
        <v>122</v>
      </c>
      <c r="C1591" t="s">
        <v>552</v>
      </c>
      <c r="D1591" s="441">
        <v>46054</v>
      </c>
      <c r="E1591">
        <v>25630</v>
      </c>
      <c r="F1591" t="s">
        <v>5754</v>
      </c>
      <c r="G1591">
        <v>6202</v>
      </c>
      <c r="H1591">
        <v>6.08</v>
      </c>
      <c r="I1591" t="s">
        <v>5601</v>
      </c>
      <c r="J1591" t="s">
        <v>4764</v>
      </c>
      <c r="K1591" t="s">
        <v>461</v>
      </c>
      <c r="L1591">
        <v>348.1</v>
      </c>
      <c r="M1591" s="441">
        <v>46036</v>
      </c>
      <c r="N1591">
        <v>348.1</v>
      </c>
      <c r="O1591">
        <v>348.1</v>
      </c>
      <c r="P1591">
        <v>2116.4499999999998</v>
      </c>
    </row>
    <row r="1592" spans="1:16" x14ac:dyDescent="0.3">
      <c r="A1592">
        <v>70517</v>
      </c>
      <c r="B1592">
        <v>122</v>
      </c>
      <c r="C1592" t="s">
        <v>552</v>
      </c>
      <c r="D1592" s="441">
        <v>46054</v>
      </c>
      <c r="E1592">
        <v>18097</v>
      </c>
      <c r="F1592" t="s">
        <v>5811</v>
      </c>
      <c r="G1592">
        <v>3513</v>
      </c>
      <c r="H1592">
        <v>5.24</v>
      </c>
      <c r="I1592" t="s">
        <v>5601</v>
      </c>
      <c r="J1592" t="s">
        <v>4764</v>
      </c>
      <c r="K1592" t="s">
        <v>461</v>
      </c>
      <c r="L1592">
        <v>399.03</v>
      </c>
      <c r="M1592" s="441">
        <v>46036</v>
      </c>
      <c r="N1592">
        <v>399.03</v>
      </c>
      <c r="O1592">
        <v>399.03</v>
      </c>
      <c r="P1592">
        <v>2090.92</v>
      </c>
    </row>
    <row r="1593" spans="1:16" x14ac:dyDescent="0.3">
      <c r="A1593">
        <v>70411</v>
      </c>
      <c r="B1593">
        <v>122</v>
      </c>
      <c r="C1593" t="s">
        <v>552</v>
      </c>
      <c r="D1593" s="441">
        <v>46054</v>
      </c>
      <c r="E1593">
        <v>19370</v>
      </c>
      <c r="F1593" t="s">
        <v>5695</v>
      </c>
      <c r="G1593">
        <v>2765</v>
      </c>
      <c r="H1593">
        <v>89</v>
      </c>
      <c r="I1593" t="s">
        <v>5598</v>
      </c>
      <c r="J1593" t="s">
        <v>6085</v>
      </c>
      <c r="K1593" t="s">
        <v>461</v>
      </c>
      <c r="L1593">
        <v>94.8</v>
      </c>
      <c r="M1593" s="441">
        <v>46048</v>
      </c>
      <c r="N1593">
        <v>94.8</v>
      </c>
      <c r="O1593">
        <v>94.8</v>
      </c>
      <c r="P1593">
        <v>1984.7</v>
      </c>
    </row>
    <row r="1594" spans="1:16" x14ac:dyDescent="0.3">
      <c r="A1594">
        <v>70330</v>
      </c>
      <c r="B1594">
        <v>122</v>
      </c>
      <c r="C1594" t="s">
        <v>552</v>
      </c>
      <c r="D1594" s="441">
        <v>46054</v>
      </c>
      <c r="E1594">
        <v>26586</v>
      </c>
      <c r="F1594" t="s">
        <v>5889</v>
      </c>
      <c r="G1594">
        <v>6803</v>
      </c>
      <c r="H1594">
        <v>6</v>
      </c>
      <c r="I1594" t="s">
        <v>5605</v>
      </c>
      <c r="J1594" t="s">
        <v>6085</v>
      </c>
      <c r="K1594" t="s">
        <v>461</v>
      </c>
      <c r="L1594">
        <v>325</v>
      </c>
      <c r="M1594" s="441">
        <v>46036</v>
      </c>
      <c r="N1594">
        <v>325</v>
      </c>
      <c r="O1594">
        <v>325</v>
      </c>
      <c r="P1594">
        <v>1950</v>
      </c>
    </row>
    <row r="1595" spans="1:16" x14ac:dyDescent="0.3">
      <c r="A1595">
        <v>70516</v>
      </c>
      <c r="B1595">
        <v>122</v>
      </c>
      <c r="C1595" t="s">
        <v>552</v>
      </c>
      <c r="D1595" s="441">
        <v>46054</v>
      </c>
      <c r="E1595">
        <v>18099</v>
      </c>
      <c r="F1595" t="s">
        <v>5810</v>
      </c>
      <c r="G1595">
        <v>3511</v>
      </c>
      <c r="H1595">
        <v>8.6</v>
      </c>
      <c r="I1595" t="s">
        <v>5601</v>
      </c>
      <c r="J1595" t="s">
        <v>4764</v>
      </c>
      <c r="K1595" t="s">
        <v>461</v>
      </c>
      <c r="L1595">
        <v>225.23</v>
      </c>
      <c r="M1595" s="441">
        <v>46036</v>
      </c>
      <c r="N1595">
        <v>225.22</v>
      </c>
      <c r="O1595">
        <v>222.75</v>
      </c>
      <c r="P1595">
        <v>1936.98</v>
      </c>
    </row>
    <row r="1596" spans="1:16" x14ac:dyDescent="0.3">
      <c r="A1596">
        <v>70504</v>
      </c>
      <c r="B1596">
        <v>122</v>
      </c>
      <c r="C1596" t="s">
        <v>552</v>
      </c>
      <c r="D1596" s="441">
        <v>46054</v>
      </c>
      <c r="E1596">
        <v>18143</v>
      </c>
      <c r="F1596" t="s">
        <v>5797</v>
      </c>
      <c r="G1596">
        <v>3474</v>
      </c>
      <c r="H1596">
        <v>2.6</v>
      </c>
      <c r="I1596" t="s">
        <v>5601</v>
      </c>
      <c r="J1596" t="s">
        <v>4764</v>
      </c>
      <c r="K1596" t="s">
        <v>461</v>
      </c>
      <c r="L1596">
        <v>0</v>
      </c>
      <c r="N1596">
        <v>0</v>
      </c>
      <c r="O1596">
        <v>739.9</v>
      </c>
      <c r="P1596">
        <v>1906.31</v>
      </c>
    </row>
    <row r="1597" spans="1:16" x14ac:dyDescent="0.3">
      <c r="A1597">
        <v>70496</v>
      </c>
      <c r="B1597">
        <v>122</v>
      </c>
      <c r="C1597" t="s">
        <v>552</v>
      </c>
      <c r="D1597" s="441">
        <v>46054</v>
      </c>
      <c r="E1597">
        <v>18186</v>
      </c>
      <c r="F1597" t="s">
        <v>5787</v>
      </c>
      <c r="G1597">
        <v>3437</v>
      </c>
      <c r="H1597">
        <v>9.9600000000000009</v>
      </c>
      <c r="I1597" t="s">
        <v>5601</v>
      </c>
      <c r="J1597" t="s">
        <v>4764</v>
      </c>
      <c r="K1597" t="s">
        <v>461</v>
      </c>
      <c r="L1597">
        <v>0</v>
      </c>
      <c r="N1597">
        <v>0</v>
      </c>
      <c r="O1597">
        <v>162.80000000000001</v>
      </c>
      <c r="P1597">
        <v>1861.62</v>
      </c>
    </row>
    <row r="1598" spans="1:16" x14ac:dyDescent="0.3">
      <c r="A1598">
        <v>70286</v>
      </c>
      <c r="B1598">
        <v>122</v>
      </c>
      <c r="C1598" t="s">
        <v>552</v>
      </c>
      <c r="D1598" s="441">
        <v>46054</v>
      </c>
      <c r="E1598">
        <v>20936</v>
      </c>
      <c r="F1598" t="s">
        <v>5634</v>
      </c>
      <c r="G1598">
        <v>2031</v>
      </c>
      <c r="H1598">
        <v>5</v>
      </c>
      <c r="I1598" t="s">
        <v>5613</v>
      </c>
      <c r="J1598" t="s">
        <v>6085</v>
      </c>
      <c r="K1598" t="s">
        <v>461</v>
      </c>
      <c r="L1598">
        <v>0</v>
      </c>
      <c r="M1598" s="441">
        <v>45951</v>
      </c>
      <c r="N1598">
        <v>369.9</v>
      </c>
      <c r="O1598">
        <v>389.9</v>
      </c>
      <c r="P1598">
        <v>1849.5</v>
      </c>
    </row>
    <row r="1599" spans="1:16" x14ac:dyDescent="0.3">
      <c r="A1599">
        <v>70510</v>
      </c>
      <c r="B1599">
        <v>122</v>
      </c>
      <c r="C1599" t="s">
        <v>552</v>
      </c>
      <c r="D1599" s="441">
        <v>46054</v>
      </c>
      <c r="E1599">
        <v>18119</v>
      </c>
      <c r="F1599" t="s">
        <v>5802</v>
      </c>
      <c r="G1599">
        <v>3494</v>
      </c>
      <c r="H1599">
        <v>9.6999999999999993</v>
      </c>
      <c r="I1599" t="s">
        <v>5601</v>
      </c>
      <c r="J1599" t="s">
        <v>4764</v>
      </c>
      <c r="K1599" t="s">
        <v>461</v>
      </c>
      <c r="L1599">
        <v>181</v>
      </c>
      <c r="M1599" s="441">
        <v>46036</v>
      </c>
      <c r="N1599">
        <v>181</v>
      </c>
      <c r="O1599">
        <v>181</v>
      </c>
      <c r="P1599">
        <v>1755.7</v>
      </c>
    </row>
    <row r="1600" spans="1:16" x14ac:dyDescent="0.3">
      <c r="A1600">
        <v>70480</v>
      </c>
      <c r="B1600">
        <v>122</v>
      </c>
      <c r="C1600" t="s">
        <v>552</v>
      </c>
      <c r="D1600" s="441">
        <v>46054</v>
      </c>
      <c r="E1600">
        <v>25445</v>
      </c>
      <c r="F1600" t="s">
        <v>5770</v>
      </c>
      <c r="G1600">
        <v>6113</v>
      </c>
      <c r="H1600">
        <v>5.15</v>
      </c>
      <c r="I1600" t="s">
        <v>5601</v>
      </c>
      <c r="J1600" t="s">
        <v>4764</v>
      </c>
      <c r="K1600" t="s">
        <v>461</v>
      </c>
      <c r="L1600">
        <v>310.08999999999997</v>
      </c>
      <c r="M1600" s="441">
        <v>46050</v>
      </c>
      <c r="N1600">
        <v>298.14999999999998</v>
      </c>
      <c r="O1600">
        <v>298.14999999999998</v>
      </c>
      <c r="P1600">
        <v>1596.96</v>
      </c>
    </row>
    <row r="1601" spans="1:16" x14ac:dyDescent="0.3">
      <c r="A1601">
        <v>70290</v>
      </c>
      <c r="B1601">
        <v>122</v>
      </c>
      <c r="C1601" t="s">
        <v>552</v>
      </c>
      <c r="D1601" s="441">
        <v>46054</v>
      </c>
      <c r="E1601">
        <v>24123</v>
      </c>
      <c r="F1601" t="s">
        <v>5632</v>
      </c>
      <c r="G1601">
        <v>2237</v>
      </c>
      <c r="H1601">
        <v>11</v>
      </c>
      <c r="I1601" t="s">
        <v>5605</v>
      </c>
      <c r="J1601" t="s">
        <v>6085</v>
      </c>
      <c r="K1601" t="s">
        <v>461</v>
      </c>
      <c r="L1601">
        <v>0</v>
      </c>
      <c r="M1601" s="441">
        <v>46008</v>
      </c>
      <c r="N1601">
        <v>141.9</v>
      </c>
      <c r="O1601">
        <v>129.19999999999999</v>
      </c>
      <c r="P1601">
        <v>1560.9</v>
      </c>
    </row>
    <row r="1602" spans="1:16" x14ac:dyDescent="0.3">
      <c r="A1602">
        <v>70268</v>
      </c>
      <c r="B1602">
        <v>122</v>
      </c>
      <c r="C1602" t="s">
        <v>552</v>
      </c>
      <c r="D1602" s="441">
        <v>46054</v>
      </c>
      <c r="E1602">
        <v>24039</v>
      </c>
      <c r="F1602" t="s">
        <v>5616</v>
      </c>
      <c r="G1602">
        <v>2048</v>
      </c>
      <c r="H1602">
        <v>22</v>
      </c>
      <c r="I1602" t="s">
        <v>5598</v>
      </c>
      <c r="J1602" t="s">
        <v>6085</v>
      </c>
      <c r="K1602" t="s">
        <v>461</v>
      </c>
      <c r="L1602">
        <v>69.77</v>
      </c>
      <c r="M1602" s="441">
        <v>46049</v>
      </c>
      <c r="N1602">
        <v>69.900000000000006</v>
      </c>
      <c r="O1602">
        <v>69.900000000000006</v>
      </c>
      <c r="P1602">
        <v>1534.94</v>
      </c>
    </row>
    <row r="1603" spans="1:16" x14ac:dyDescent="0.3">
      <c r="A1603">
        <v>70428</v>
      </c>
      <c r="B1603">
        <v>122</v>
      </c>
      <c r="C1603" t="s">
        <v>552</v>
      </c>
      <c r="D1603" s="441">
        <v>46054</v>
      </c>
      <c r="E1603">
        <v>26584</v>
      </c>
      <c r="F1603" t="s">
        <v>5713</v>
      </c>
      <c r="G1603">
        <v>6802</v>
      </c>
      <c r="H1603">
        <v>18.52</v>
      </c>
      <c r="I1603" t="s">
        <v>5598</v>
      </c>
      <c r="J1603" t="s">
        <v>6085</v>
      </c>
      <c r="K1603" t="s">
        <v>461</v>
      </c>
      <c r="L1603">
        <v>81</v>
      </c>
      <c r="M1603" s="441">
        <v>46048</v>
      </c>
      <c r="N1603">
        <v>81</v>
      </c>
      <c r="O1603">
        <v>81</v>
      </c>
      <c r="P1603">
        <v>1500.12</v>
      </c>
    </row>
    <row r="1604" spans="1:16" x14ac:dyDescent="0.3">
      <c r="A1604">
        <v>70519</v>
      </c>
      <c r="B1604">
        <v>122</v>
      </c>
      <c r="C1604" t="s">
        <v>552</v>
      </c>
      <c r="D1604" s="441">
        <v>46054</v>
      </c>
      <c r="E1604">
        <v>18051</v>
      </c>
      <c r="F1604" t="s">
        <v>5871</v>
      </c>
      <c r="G1604">
        <v>3552</v>
      </c>
      <c r="H1604">
        <v>4</v>
      </c>
      <c r="I1604" t="s">
        <v>5601</v>
      </c>
      <c r="J1604" t="s">
        <v>4764</v>
      </c>
      <c r="K1604" t="s">
        <v>461</v>
      </c>
      <c r="L1604">
        <v>0</v>
      </c>
      <c r="M1604" s="441">
        <v>45902</v>
      </c>
      <c r="N1604">
        <v>375</v>
      </c>
      <c r="O1604">
        <v>447.2</v>
      </c>
      <c r="P1604">
        <v>1500</v>
      </c>
    </row>
    <row r="1605" spans="1:16" x14ac:dyDescent="0.3">
      <c r="A1605">
        <v>70270</v>
      </c>
      <c r="B1605">
        <v>122</v>
      </c>
      <c r="C1605" t="s">
        <v>552</v>
      </c>
      <c r="D1605" s="441">
        <v>46054</v>
      </c>
      <c r="E1605">
        <v>17933</v>
      </c>
      <c r="F1605" t="s">
        <v>5813</v>
      </c>
      <c r="G1605">
        <v>3636</v>
      </c>
      <c r="H1605">
        <v>19.75</v>
      </c>
      <c r="I1605" t="s">
        <v>5605</v>
      </c>
      <c r="J1605" t="s">
        <v>4764</v>
      </c>
      <c r="K1605" t="s">
        <v>461</v>
      </c>
      <c r="L1605">
        <v>73.84</v>
      </c>
      <c r="M1605" s="441">
        <v>46049</v>
      </c>
      <c r="N1605">
        <v>73.84</v>
      </c>
      <c r="O1605">
        <v>73.84</v>
      </c>
      <c r="P1605">
        <v>1458.34</v>
      </c>
    </row>
    <row r="1606" spans="1:16" x14ac:dyDescent="0.3">
      <c r="A1606">
        <v>70551</v>
      </c>
      <c r="B1606">
        <v>122</v>
      </c>
      <c r="C1606" t="s">
        <v>552</v>
      </c>
      <c r="D1606" s="441">
        <v>46054</v>
      </c>
      <c r="E1606">
        <v>25044</v>
      </c>
      <c r="F1606" t="s">
        <v>5964</v>
      </c>
      <c r="G1606">
        <v>5877</v>
      </c>
      <c r="H1606">
        <v>10</v>
      </c>
      <c r="I1606" t="s">
        <v>5601</v>
      </c>
      <c r="J1606" t="s">
        <v>4764</v>
      </c>
      <c r="K1606" t="s">
        <v>461</v>
      </c>
      <c r="L1606">
        <v>142.80000000000001</v>
      </c>
      <c r="M1606" s="441">
        <v>46035</v>
      </c>
      <c r="N1606">
        <v>142.80000000000001</v>
      </c>
      <c r="O1606">
        <v>142.80000000000001</v>
      </c>
      <c r="P1606">
        <v>1428</v>
      </c>
    </row>
    <row r="1607" spans="1:16" x14ac:dyDescent="0.3">
      <c r="A1607">
        <v>70431</v>
      </c>
      <c r="B1607">
        <v>122</v>
      </c>
      <c r="C1607" t="s">
        <v>552</v>
      </c>
      <c r="D1607" s="441">
        <v>46054</v>
      </c>
      <c r="E1607">
        <v>26592</v>
      </c>
      <c r="F1607" t="s">
        <v>5717</v>
      </c>
      <c r="G1607">
        <v>6806</v>
      </c>
      <c r="H1607">
        <v>37.520000000000003</v>
      </c>
      <c r="I1607" t="s">
        <v>5598</v>
      </c>
      <c r="J1607" t="s">
        <v>6085</v>
      </c>
      <c r="K1607" t="s">
        <v>461</v>
      </c>
      <c r="L1607">
        <v>37</v>
      </c>
      <c r="M1607" s="441">
        <v>46048</v>
      </c>
      <c r="N1607">
        <v>37</v>
      </c>
      <c r="O1607">
        <v>37</v>
      </c>
      <c r="P1607">
        <v>1388.24</v>
      </c>
    </row>
    <row r="1608" spans="1:16" x14ac:dyDescent="0.3">
      <c r="A1608">
        <v>70451</v>
      </c>
      <c r="B1608">
        <v>122</v>
      </c>
      <c r="C1608" t="s">
        <v>552</v>
      </c>
      <c r="D1608" s="441">
        <v>46054</v>
      </c>
      <c r="E1608">
        <v>27606</v>
      </c>
      <c r="F1608" t="s">
        <v>5910</v>
      </c>
      <c r="G1608">
        <v>7572</v>
      </c>
      <c r="H1608">
        <v>4.12</v>
      </c>
      <c r="I1608" t="s">
        <v>5613</v>
      </c>
      <c r="J1608" t="s">
        <v>4764</v>
      </c>
      <c r="K1608" t="s">
        <v>461</v>
      </c>
      <c r="L1608">
        <v>0</v>
      </c>
      <c r="N1608">
        <v>0</v>
      </c>
      <c r="O1608">
        <v>325</v>
      </c>
      <c r="P1608">
        <v>1339</v>
      </c>
    </row>
    <row r="1609" spans="1:16" x14ac:dyDescent="0.3">
      <c r="A1609">
        <v>70415</v>
      </c>
      <c r="B1609">
        <v>122</v>
      </c>
      <c r="C1609" t="s">
        <v>552</v>
      </c>
      <c r="D1609" s="441">
        <v>46054</v>
      </c>
      <c r="E1609">
        <v>26594</v>
      </c>
      <c r="F1609" t="s">
        <v>5698</v>
      </c>
      <c r="G1609">
        <v>6807</v>
      </c>
      <c r="H1609">
        <v>15</v>
      </c>
      <c r="I1609" t="s">
        <v>5598</v>
      </c>
      <c r="J1609" t="s">
        <v>6085</v>
      </c>
      <c r="K1609" t="s">
        <v>461</v>
      </c>
      <c r="L1609">
        <v>86.9</v>
      </c>
      <c r="M1609" s="441">
        <v>46049</v>
      </c>
      <c r="N1609">
        <v>86.9</v>
      </c>
      <c r="O1609">
        <v>86.9</v>
      </c>
      <c r="P1609">
        <v>1303.5</v>
      </c>
    </row>
    <row r="1610" spans="1:16" x14ac:dyDescent="0.3">
      <c r="A1610">
        <v>70271</v>
      </c>
      <c r="B1610">
        <v>122</v>
      </c>
      <c r="C1610" t="s">
        <v>552</v>
      </c>
      <c r="D1610" s="441">
        <v>46054</v>
      </c>
      <c r="E1610">
        <v>18589</v>
      </c>
      <c r="F1610" t="s">
        <v>5722</v>
      </c>
      <c r="G1610">
        <v>3103</v>
      </c>
      <c r="H1610">
        <v>19.329999999999998</v>
      </c>
      <c r="I1610" t="s">
        <v>5605</v>
      </c>
      <c r="J1610" t="s">
        <v>4764</v>
      </c>
      <c r="K1610" t="s">
        <v>461</v>
      </c>
      <c r="L1610">
        <v>67.39</v>
      </c>
      <c r="M1610" s="441">
        <v>46042</v>
      </c>
      <c r="N1610">
        <v>67.39</v>
      </c>
      <c r="O1610">
        <v>96.64</v>
      </c>
      <c r="P1610">
        <v>1302.6500000000001</v>
      </c>
    </row>
    <row r="1611" spans="1:16" x14ac:dyDescent="0.3">
      <c r="A1611">
        <v>70512</v>
      </c>
      <c r="B1611">
        <v>122</v>
      </c>
      <c r="C1611" t="s">
        <v>552</v>
      </c>
      <c r="D1611" s="441">
        <v>46054</v>
      </c>
      <c r="E1611">
        <v>18115</v>
      </c>
      <c r="F1611" t="s">
        <v>5804</v>
      </c>
      <c r="G1611">
        <v>3497</v>
      </c>
      <c r="H1611">
        <v>5</v>
      </c>
      <c r="I1611" t="s">
        <v>5601</v>
      </c>
      <c r="J1611" t="s">
        <v>4764</v>
      </c>
      <c r="K1611" t="s">
        <v>461</v>
      </c>
      <c r="L1611">
        <v>252.89</v>
      </c>
      <c r="M1611" s="441">
        <v>46036</v>
      </c>
      <c r="N1611">
        <v>252.89</v>
      </c>
      <c r="O1611">
        <v>247.63</v>
      </c>
      <c r="P1611">
        <v>1264.45</v>
      </c>
    </row>
    <row r="1612" spans="1:16" x14ac:dyDescent="0.3">
      <c r="A1612">
        <v>70274</v>
      </c>
      <c r="B1612">
        <v>122</v>
      </c>
      <c r="C1612" t="s">
        <v>552</v>
      </c>
      <c r="D1612" s="441">
        <v>46054</v>
      </c>
      <c r="E1612">
        <v>21047</v>
      </c>
      <c r="F1612" t="s">
        <v>5621</v>
      </c>
      <c r="G1612">
        <v>1999</v>
      </c>
      <c r="H1612">
        <v>10</v>
      </c>
      <c r="I1612" t="s">
        <v>5622</v>
      </c>
      <c r="J1612" t="s">
        <v>6085</v>
      </c>
      <c r="K1612" t="s">
        <v>461</v>
      </c>
      <c r="L1612">
        <v>124.19</v>
      </c>
      <c r="M1612" s="441">
        <v>46049</v>
      </c>
      <c r="N1612">
        <v>120.9</v>
      </c>
      <c r="O1612">
        <v>118.9</v>
      </c>
      <c r="P1612">
        <v>1241.9000000000001</v>
      </c>
    </row>
    <row r="1613" spans="1:16" x14ac:dyDescent="0.3">
      <c r="A1613">
        <v>70550</v>
      </c>
      <c r="B1613">
        <v>122</v>
      </c>
      <c r="C1613" t="s">
        <v>552</v>
      </c>
      <c r="D1613" s="441">
        <v>46054</v>
      </c>
      <c r="E1613">
        <v>17713</v>
      </c>
      <c r="F1613" t="s">
        <v>5879</v>
      </c>
      <c r="G1613">
        <v>3823</v>
      </c>
      <c r="H1613">
        <v>12</v>
      </c>
      <c r="I1613" t="s">
        <v>5601</v>
      </c>
      <c r="J1613" t="s">
        <v>4764</v>
      </c>
      <c r="K1613" t="s">
        <v>461</v>
      </c>
      <c r="L1613">
        <v>102.05</v>
      </c>
      <c r="M1613" s="441">
        <v>46035</v>
      </c>
      <c r="N1613">
        <v>102.05</v>
      </c>
      <c r="O1613">
        <v>45.5</v>
      </c>
      <c r="P1613">
        <v>1224.5999999999999</v>
      </c>
    </row>
    <row r="1614" spans="1:16" x14ac:dyDescent="0.3">
      <c r="A1614">
        <v>70488</v>
      </c>
      <c r="B1614">
        <v>122</v>
      </c>
      <c r="C1614" t="s">
        <v>552</v>
      </c>
      <c r="D1614" s="441">
        <v>46054</v>
      </c>
      <c r="E1614">
        <v>18219</v>
      </c>
      <c r="F1614" t="s">
        <v>5778</v>
      </c>
      <c r="G1614">
        <v>3409</v>
      </c>
      <c r="H1614">
        <v>14</v>
      </c>
      <c r="I1614" t="s">
        <v>5601</v>
      </c>
      <c r="J1614" t="s">
        <v>4764</v>
      </c>
      <c r="K1614" t="s">
        <v>461</v>
      </c>
      <c r="L1614">
        <v>86</v>
      </c>
      <c r="M1614" s="441">
        <v>46035</v>
      </c>
      <c r="N1614">
        <v>86</v>
      </c>
      <c r="O1614">
        <v>86.5</v>
      </c>
      <c r="P1614">
        <v>1204</v>
      </c>
    </row>
    <row r="1615" spans="1:16" x14ac:dyDescent="0.3">
      <c r="A1615">
        <v>70541</v>
      </c>
      <c r="B1615">
        <v>122</v>
      </c>
      <c r="C1615" t="s">
        <v>552</v>
      </c>
      <c r="D1615" s="441">
        <v>46054</v>
      </c>
      <c r="E1615">
        <v>25535</v>
      </c>
      <c r="F1615" t="s">
        <v>5827</v>
      </c>
      <c r="G1615">
        <v>6157</v>
      </c>
      <c r="H1615">
        <v>10</v>
      </c>
      <c r="I1615" t="s">
        <v>5601</v>
      </c>
      <c r="J1615" t="s">
        <v>4764</v>
      </c>
      <c r="K1615" t="s">
        <v>461</v>
      </c>
      <c r="L1615">
        <v>116.76</v>
      </c>
      <c r="M1615" s="441">
        <v>46034</v>
      </c>
      <c r="N1615">
        <v>116.76</v>
      </c>
      <c r="O1615">
        <v>116.76</v>
      </c>
      <c r="P1615">
        <v>1167.5999999999999</v>
      </c>
    </row>
    <row r="1616" spans="1:16" x14ac:dyDescent="0.3">
      <c r="A1616">
        <v>70310</v>
      </c>
      <c r="B1616">
        <v>122</v>
      </c>
      <c r="C1616" t="s">
        <v>552</v>
      </c>
      <c r="D1616" s="441">
        <v>46054</v>
      </c>
      <c r="E1616">
        <v>21017</v>
      </c>
      <c r="F1616" t="s">
        <v>5673</v>
      </c>
      <c r="G1616">
        <v>2005</v>
      </c>
      <c r="H1616">
        <v>7</v>
      </c>
      <c r="I1616" t="s">
        <v>5610</v>
      </c>
      <c r="J1616" t="s">
        <v>6085</v>
      </c>
      <c r="K1616" t="s">
        <v>461</v>
      </c>
      <c r="L1616">
        <v>165.4</v>
      </c>
      <c r="M1616" s="441">
        <v>46048</v>
      </c>
      <c r="N1616">
        <v>159.99</v>
      </c>
      <c r="O1616">
        <v>167.1</v>
      </c>
      <c r="P1616">
        <v>1157.8</v>
      </c>
    </row>
    <row r="1617" spans="1:16" x14ac:dyDescent="0.3">
      <c r="A1617">
        <v>70463</v>
      </c>
      <c r="B1617">
        <v>122</v>
      </c>
      <c r="C1617" t="s">
        <v>552</v>
      </c>
      <c r="D1617" s="441">
        <v>46054</v>
      </c>
      <c r="E1617">
        <v>18278</v>
      </c>
      <c r="F1617" t="s">
        <v>5752</v>
      </c>
      <c r="G1617">
        <v>3351</v>
      </c>
      <c r="H1617">
        <v>5.14</v>
      </c>
      <c r="I1617" t="s">
        <v>5601</v>
      </c>
      <c r="J1617" t="s">
        <v>4764</v>
      </c>
      <c r="K1617" t="s">
        <v>461</v>
      </c>
      <c r="L1617">
        <v>223.63</v>
      </c>
      <c r="M1617" s="441">
        <v>46043</v>
      </c>
      <c r="N1617">
        <v>223.61</v>
      </c>
      <c r="O1617">
        <v>223.61</v>
      </c>
      <c r="P1617">
        <v>1149.46</v>
      </c>
    </row>
    <row r="1618" spans="1:16" x14ac:dyDescent="0.3">
      <c r="A1618">
        <v>70417</v>
      </c>
      <c r="B1618">
        <v>122</v>
      </c>
      <c r="C1618" t="s">
        <v>552</v>
      </c>
      <c r="D1618" s="441">
        <v>46054</v>
      </c>
      <c r="E1618">
        <v>19297</v>
      </c>
      <c r="F1618" t="s">
        <v>5855</v>
      </c>
      <c r="G1618">
        <v>2775</v>
      </c>
      <c r="H1618">
        <v>15</v>
      </c>
      <c r="I1618" t="s">
        <v>5598</v>
      </c>
      <c r="J1618" t="s">
        <v>6085</v>
      </c>
      <c r="K1618" t="s">
        <v>461</v>
      </c>
      <c r="L1618">
        <v>154.58000000000001</v>
      </c>
      <c r="M1618" s="441">
        <v>46043</v>
      </c>
      <c r="N1618">
        <v>73.900000000000006</v>
      </c>
      <c r="O1618">
        <v>74.900000000000006</v>
      </c>
      <c r="P1618">
        <v>1108.5</v>
      </c>
    </row>
    <row r="1619" spans="1:16" x14ac:dyDescent="0.3">
      <c r="A1619">
        <v>70439</v>
      </c>
      <c r="B1619">
        <v>122</v>
      </c>
      <c r="C1619" t="s">
        <v>552</v>
      </c>
      <c r="D1619" s="441">
        <v>46054</v>
      </c>
      <c r="E1619">
        <v>22598</v>
      </c>
      <c r="F1619" t="s">
        <v>5725</v>
      </c>
      <c r="G1619">
        <v>3131</v>
      </c>
      <c r="H1619">
        <v>6.1</v>
      </c>
      <c r="I1619" t="s">
        <v>5601</v>
      </c>
      <c r="J1619" t="s">
        <v>4764</v>
      </c>
      <c r="K1619" t="s">
        <v>461</v>
      </c>
      <c r="L1619">
        <v>0</v>
      </c>
      <c r="M1619" s="441">
        <v>45979</v>
      </c>
      <c r="N1619">
        <v>179.9</v>
      </c>
      <c r="O1619">
        <v>179.9</v>
      </c>
      <c r="P1619">
        <v>1097.3900000000001</v>
      </c>
    </row>
    <row r="1620" spans="1:16" x14ac:dyDescent="0.3">
      <c r="A1620">
        <v>70260</v>
      </c>
      <c r="B1620">
        <v>122</v>
      </c>
      <c r="C1620" t="s">
        <v>552</v>
      </c>
      <c r="D1620" s="441">
        <v>46054</v>
      </c>
      <c r="E1620">
        <v>17895</v>
      </c>
      <c r="F1620" t="s">
        <v>5819</v>
      </c>
      <c r="G1620">
        <v>3665</v>
      </c>
      <c r="H1620">
        <v>32.83</v>
      </c>
      <c r="I1620" t="s">
        <v>5605</v>
      </c>
      <c r="J1620" t="s">
        <v>4764</v>
      </c>
      <c r="K1620" t="s">
        <v>461</v>
      </c>
      <c r="L1620">
        <v>32.21</v>
      </c>
      <c r="M1620" s="441">
        <v>46049</v>
      </c>
      <c r="N1620">
        <v>32.21</v>
      </c>
      <c r="O1620">
        <v>23.06</v>
      </c>
      <c r="P1620">
        <v>1057.45</v>
      </c>
    </row>
    <row r="1621" spans="1:16" x14ac:dyDescent="0.3">
      <c r="A1621">
        <v>70424</v>
      </c>
      <c r="B1621">
        <v>122</v>
      </c>
      <c r="C1621" t="s">
        <v>552</v>
      </c>
      <c r="D1621" s="441">
        <v>46054</v>
      </c>
      <c r="E1621">
        <v>28384</v>
      </c>
      <c r="F1621" t="s">
        <v>5894</v>
      </c>
      <c r="G1621">
        <v>8348</v>
      </c>
      <c r="H1621">
        <v>40</v>
      </c>
      <c r="I1621" t="s">
        <v>5613</v>
      </c>
      <c r="J1621" t="s">
        <v>6085</v>
      </c>
      <c r="K1621" t="s">
        <v>461</v>
      </c>
      <c r="L1621">
        <v>26</v>
      </c>
      <c r="M1621" s="441">
        <v>46050</v>
      </c>
      <c r="N1621">
        <v>26</v>
      </c>
      <c r="O1621">
        <v>26</v>
      </c>
      <c r="P1621">
        <v>1040</v>
      </c>
    </row>
    <row r="1622" spans="1:16" x14ac:dyDescent="0.3">
      <c r="A1622">
        <v>70539</v>
      </c>
      <c r="B1622">
        <v>122</v>
      </c>
      <c r="C1622" t="s">
        <v>552</v>
      </c>
      <c r="D1622" s="441">
        <v>46054</v>
      </c>
      <c r="E1622">
        <v>17778</v>
      </c>
      <c r="F1622" t="s">
        <v>5825</v>
      </c>
      <c r="G1622">
        <v>3765</v>
      </c>
      <c r="H1622">
        <v>10.76</v>
      </c>
      <c r="I1622" t="s">
        <v>5601</v>
      </c>
      <c r="J1622" t="s">
        <v>4764</v>
      </c>
      <c r="K1622" t="s">
        <v>461</v>
      </c>
      <c r="L1622">
        <v>95.55</v>
      </c>
      <c r="M1622" s="441">
        <v>46035</v>
      </c>
      <c r="N1622">
        <v>95.55</v>
      </c>
      <c r="O1622">
        <v>95.55</v>
      </c>
      <c r="P1622">
        <v>1028.1199999999999</v>
      </c>
    </row>
    <row r="1623" spans="1:16" x14ac:dyDescent="0.3">
      <c r="A1623">
        <v>70479</v>
      </c>
      <c r="B1623">
        <v>122</v>
      </c>
      <c r="C1623" t="s">
        <v>552</v>
      </c>
      <c r="D1623" s="441">
        <v>46054</v>
      </c>
      <c r="E1623">
        <v>18261</v>
      </c>
      <c r="F1623" t="s">
        <v>5769</v>
      </c>
      <c r="G1623">
        <v>3368</v>
      </c>
      <c r="H1623">
        <v>2.34</v>
      </c>
      <c r="I1623" t="s">
        <v>5601</v>
      </c>
      <c r="J1623" t="s">
        <v>4764</v>
      </c>
      <c r="K1623" t="s">
        <v>461</v>
      </c>
      <c r="L1623">
        <v>432.71</v>
      </c>
      <c r="M1623" s="441">
        <v>46029</v>
      </c>
      <c r="N1623">
        <v>432.71</v>
      </c>
      <c r="O1623">
        <v>463.2</v>
      </c>
      <c r="P1623">
        <v>1012.54</v>
      </c>
    </row>
    <row r="1624" spans="1:16" x14ac:dyDescent="0.3">
      <c r="A1624">
        <v>70452</v>
      </c>
      <c r="B1624">
        <v>122</v>
      </c>
      <c r="C1624" t="s">
        <v>552</v>
      </c>
      <c r="D1624" s="441">
        <v>46054</v>
      </c>
      <c r="E1624">
        <v>18382</v>
      </c>
      <c r="F1624" t="s">
        <v>5738</v>
      </c>
      <c r="G1624">
        <v>3257</v>
      </c>
      <c r="H1624">
        <v>14.17</v>
      </c>
      <c r="I1624" t="s">
        <v>5601</v>
      </c>
      <c r="J1624" t="s">
        <v>4764</v>
      </c>
      <c r="K1624" t="s">
        <v>461</v>
      </c>
      <c r="L1624">
        <v>69.63</v>
      </c>
      <c r="M1624" s="441">
        <v>46050</v>
      </c>
      <c r="N1624">
        <v>69</v>
      </c>
      <c r="O1624">
        <v>69</v>
      </c>
      <c r="P1624">
        <v>986.66</v>
      </c>
    </row>
    <row r="1625" spans="1:16" x14ac:dyDescent="0.3">
      <c r="A1625">
        <v>70486</v>
      </c>
      <c r="B1625">
        <v>122</v>
      </c>
      <c r="C1625" t="s">
        <v>552</v>
      </c>
      <c r="D1625" s="441">
        <v>46054</v>
      </c>
      <c r="E1625">
        <v>18208</v>
      </c>
      <c r="F1625" t="s">
        <v>5776</v>
      </c>
      <c r="G1625">
        <v>3418</v>
      </c>
      <c r="H1625">
        <v>12</v>
      </c>
      <c r="I1625" t="s">
        <v>5601</v>
      </c>
      <c r="J1625" t="s">
        <v>4764</v>
      </c>
      <c r="K1625" t="s">
        <v>461</v>
      </c>
      <c r="L1625">
        <v>0</v>
      </c>
      <c r="M1625" s="441">
        <v>46000</v>
      </c>
      <c r="N1625">
        <v>81.64</v>
      </c>
      <c r="O1625">
        <v>81.64</v>
      </c>
      <c r="P1625">
        <v>979.68</v>
      </c>
    </row>
    <row r="1626" spans="1:16" x14ac:dyDescent="0.3">
      <c r="A1626">
        <v>70521</v>
      </c>
      <c r="B1626">
        <v>122</v>
      </c>
      <c r="C1626" t="s">
        <v>552</v>
      </c>
      <c r="D1626" s="441">
        <v>46054</v>
      </c>
      <c r="E1626">
        <v>18017</v>
      </c>
      <c r="F1626" t="s">
        <v>5863</v>
      </c>
      <c r="G1626">
        <v>3580</v>
      </c>
      <c r="H1626">
        <v>7</v>
      </c>
      <c r="I1626" t="s">
        <v>5601</v>
      </c>
      <c r="J1626" t="s">
        <v>4764</v>
      </c>
      <c r="K1626" t="s">
        <v>461</v>
      </c>
      <c r="L1626">
        <v>0</v>
      </c>
      <c r="M1626" s="441">
        <v>46006</v>
      </c>
      <c r="N1626">
        <v>137.80000000000001</v>
      </c>
      <c r="O1626">
        <v>137.80000000000001</v>
      </c>
      <c r="P1626">
        <v>964.6</v>
      </c>
    </row>
    <row r="1627" spans="1:16" x14ac:dyDescent="0.3">
      <c r="A1627">
        <v>70487</v>
      </c>
      <c r="B1627">
        <v>122</v>
      </c>
      <c r="C1627" t="s">
        <v>552</v>
      </c>
      <c r="D1627" s="441">
        <v>46054</v>
      </c>
      <c r="E1627">
        <v>18220</v>
      </c>
      <c r="F1627" t="s">
        <v>5777</v>
      </c>
      <c r="G1627">
        <v>3408</v>
      </c>
      <c r="H1627">
        <v>12.6</v>
      </c>
      <c r="I1627" t="s">
        <v>5601</v>
      </c>
      <c r="J1627" t="s">
        <v>4764</v>
      </c>
      <c r="K1627" t="s">
        <v>461</v>
      </c>
      <c r="L1627">
        <v>76.5</v>
      </c>
      <c r="M1627" s="441">
        <v>46035</v>
      </c>
      <c r="N1627">
        <v>76.5</v>
      </c>
      <c r="O1627">
        <v>76.5</v>
      </c>
      <c r="P1627">
        <v>963.9</v>
      </c>
    </row>
    <row r="1628" spans="1:16" x14ac:dyDescent="0.3">
      <c r="A1628">
        <v>70433</v>
      </c>
      <c r="B1628">
        <v>122</v>
      </c>
      <c r="C1628" t="s">
        <v>552</v>
      </c>
      <c r="D1628" s="441">
        <v>46054</v>
      </c>
      <c r="E1628">
        <v>26580</v>
      </c>
      <c r="F1628" t="s">
        <v>5909</v>
      </c>
      <c r="G1628">
        <v>6800</v>
      </c>
      <c r="H1628">
        <v>8.4</v>
      </c>
      <c r="I1628" t="s">
        <v>5598</v>
      </c>
      <c r="J1628" t="s">
        <v>6085</v>
      </c>
      <c r="K1628" t="s">
        <v>461</v>
      </c>
      <c r="L1628">
        <v>112</v>
      </c>
      <c r="M1628" s="441">
        <v>46041</v>
      </c>
      <c r="N1628">
        <v>112</v>
      </c>
      <c r="O1628">
        <v>112</v>
      </c>
      <c r="P1628">
        <v>940.8</v>
      </c>
    </row>
    <row r="1629" spans="1:16" x14ac:dyDescent="0.3">
      <c r="A1629">
        <v>70467</v>
      </c>
      <c r="B1629">
        <v>122</v>
      </c>
      <c r="C1629" t="s">
        <v>552</v>
      </c>
      <c r="D1629" s="441">
        <v>46054</v>
      </c>
      <c r="E1629">
        <v>18284</v>
      </c>
      <c r="F1629" t="s">
        <v>5757</v>
      </c>
      <c r="G1629">
        <v>3344</v>
      </c>
      <c r="H1629">
        <v>8.74</v>
      </c>
      <c r="I1629" t="s">
        <v>5601</v>
      </c>
      <c r="J1629" t="s">
        <v>4764</v>
      </c>
      <c r="K1629" t="s">
        <v>461</v>
      </c>
      <c r="L1629">
        <v>107.26</v>
      </c>
      <c r="M1629" s="441">
        <v>46035</v>
      </c>
      <c r="N1629">
        <v>107.26</v>
      </c>
      <c r="O1629">
        <v>107.26</v>
      </c>
      <c r="P1629">
        <v>937.45</v>
      </c>
    </row>
    <row r="1630" spans="1:16" x14ac:dyDescent="0.3">
      <c r="A1630">
        <v>70491</v>
      </c>
      <c r="B1630">
        <v>122</v>
      </c>
      <c r="C1630" t="s">
        <v>552</v>
      </c>
      <c r="D1630" s="441">
        <v>46054</v>
      </c>
      <c r="E1630">
        <v>18214</v>
      </c>
      <c r="F1630" t="s">
        <v>5781</v>
      </c>
      <c r="G1630">
        <v>3413</v>
      </c>
      <c r="H1630">
        <v>27</v>
      </c>
      <c r="I1630" t="s">
        <v>5601</v>
      </c>
      <c r="J1630" t="s">
        <v>4764</v>
      </c>
      <c r="K1630" t="s">
        <v>461</v>
      </c>
      <c r="L1630">
        <v>0</v>
      </c>
      <c r="N1630">
        <v>0</v>
      </c>
      <c r="O1630">
        <v>37.47</v>
      </c>
      <c r="P1630">
        <v>919.35</v>
      </c>
    </row>
    <row r="1631" spans="1:16" x14ac:dyDescent="0.3">
      <c r="A1631">
        <v>70426</v>
      </c>
      <c r="B1631">
        <v>122</v>
      </c>
      <c r="C1631" t="s">
        <v>552</v>
      </c>
      <c r="D1631" s="441">
        <v>46054</v>
      </c>
      <c r="E1631">
        <v>26582</v>
      </c>
      <c r="F1631" t="s">
        <v>5711</v>
      </c>
      <c r="G1631">
        <v>6801</v>
      </c>
      <c r="H1631">
        <v>7.1</v>
      </c>
      <c r="I1631" t="s">
        <v>5598</v>
      </c>
      <c r="J1631" t="s">
        <v>6085</v>
      </c>
      <c r="K1631" t="s">
        <v>461</v>
      </c>
      <c r="L1631">
        <v>129</v>
      </c>
      <c r="M1631" s="441">
        <v>46048</v>
      </c>
      <c r="N1631">
        <v>129</v>
      </c>
      <c r="O1631">
        <v>129</v>
      </c>
      <c r="P1631">
        <v>915.9</v>
      </c>
    </row>
    <row r="1632" spans="1:16" x14ac:dyDescent="0.3">
      <c r="A1632">
        <v>70298</v>
      </c>
      <c r="B1632">
        <v>122</v>
      </c>
      <c r="C1632" t="s">
        <v>552</v>
      </c>
      <c r="D1632" s="441">
        <v>46054</v>
      </c>
      <c r="E1632">
        <v>25429</v>
      </c>
      <c r="F1632" t="s">
        <v>5640</v>
      </c>
      <c r="G1632">
        <v>6104</v>
      </c>
      <c r="H1632">
        <v>150</v>
      </c>
      <c r="I1632" t="s">
        <v>5613</v>
      </c>
      <c r="J1632" t="s">
        <v>6085</v>
      </c>
      <c r="K1632" t="s">
        <v>461</v>
      </c>
      <c r="L1632">
        <v>6</v>
      </c>
      <c r="M1632" s="441">
        <v>46044</v>
      </c>
      <c r="N1632">
        <v>6</v>
      </c>
      <c r="O1632">
        <v>6</v>
      </c>
      <c r="P1632">
        <v>900</v>
      </c>
    </row>
    <row r="1633" spans="1:16" x14ac:dyDescent="0.3">
      <c r="A1633">
        <v>70261</v>
      </c>
      <c r="B1633">
        <v>122</v>
      </c>
      <c r="C1633" t="s">
        <v>552</v>
      </c>
      <c r="D1633" s="441">
        <v>46054</v>
      </c>
      <c r="E1633">
        <v>17886</v>
      </c>
      <c r="F1633" t="s">
        <v>5820</v>
      </c>
      <c r="G1633">
        <v>3670</v>
      </c>
      <c r="H1633">
        <v>27.25</v>
      </c>
      <c r="I1633" t="s">
        <v>5605</v>
      </c>
      <c r="J1633" t="s">
        <v>4764</v>
      </c>
      <c r="K1633" t="s">
        <v>461</v>
      </c>
      <c r="L1633">
        <v>32.200000000000003</v>
      </c>
      <c r="M1633" s="441">
        <v>46049</v>
      </c>
      <c r="N1633">
        <v>32.200000000000003</v>
      </c>
      <c r="O1633">
        <v>23.06</v>
      </c>
      <c r="P1633">
        <v>877.45</v>
      </c>
    </row>
    <row r="1634" spans="1:16" x14ac:dyDescent="0.3">
      <c r="A1634">
        <v>70547</v>
      </c>
      <c r="B1634">
        <v>122</v>
      </c>
      <c r="C1634" t="s">
        <v>552</v>
      </c>
      <c r="D1634" s="441">
        <v>46054</v>
      </c>
      <c r="E1634">
        <v>17722</v>
      </c>
      <c r="F1634" t="s">
        <v>5831</v>
      </c>
      <c r="G1634">
        <v>3817</v>
      </c>
      <c r="H1634">
        <v>6</v>
      </c>
      <c r="I1634" t="s">
        <v>5601</v>
      </c>
      <c r="J1634" t="s">
        <v>4764</v>
      </c>
      <c r="K1634" t="s">
        <v>461</v>
      </c>
      <c r="L1634">
        <v>0</v>
      </c>
      <c r="M1634" s="441">
        <v>45391</v>
      </c>
      <c r="N1634">
        <v>146.16999999999999</v>
      </c>
      <c r="O1634">
        <v>171.8</v>
      </c>
      <c r="P1634">
        <v>877.02</v>
      </c>
    </row>
    <row r="1635" spans="1:16" x14ac:dyDescent="0.3">
      <c r="A1635">
        <v>70437</v>
      </c>
      <c r="B1635">
        <v>122</v>
      </c>
      <c r="C1635" t="s">
        <v>552</v>
      </c>
      <c r="D1635" s="441">
        <v>46054</v>
      </c>
      <c r="E1635">
        <v>24805</v>
      </c>
      <c r="F1635" t="s">
        <v>5853</v>
      </c>
      <c r="G1635">
        <v>5768</v>
      </c>
      <c r="H1635">
        <v>2.5</v>
      </c>
      <c r="I1635" t="s">
        <v>5605</v>
      </c>
      <c r="J1635" t="s">
        <v>6085</v>
      </c>
      <c r="K1635" t="s">
        <v>461</v>
      </c>
      <c r="L1635">
        <v>0</v>
      </c>
      <c r="M1635" s="441">
        <v>45394</v>
      </c>
      <c r="N1635">
        <v>334.8</v>
      </c>
      <c r="O1635">
        <v>165</v>
      </c>
      <c r="P1635">
        <v>837</v>
      </c>
    </row>
    <row r="1636" spans="1:16" x14ac:dyDescent="0.3">
      <c r="A1636">
        <v>70399</v>
      </c>
      <c r="B1636">
        <v>122</v>
      </c>
      <c r="C1636" t="s">
        <v>552</v>
      </c>
      <c r="D1636" s="441">
        <v>46054</v>
      </c>
      <c r="E1636">
        <v>19125</v>
      </c>
      <c r="F1636" t="s">
        <v>5702</v>
      </c>
      <c r="G1636">
        <v>2843</v>
      </c>
      <c r="H1636">
        <v>4</v>
      </c>
      <c r="I1636" t="s">
        <v>5703</v>
      </c>
      <c r="J1636" t="s">
        <v>6085</v>
      </c>
      <c r="K1636" t="s">
        <v>461</v>
      </c>
      <c r="L1636">
        <v>206.28</v>
      </c>
      <c r="M1636" s="441">
        <v>46049</v>
      </c>
      <c r="N1636">
        <v>206.28</v>
      </c>
      <c r="O1636">
        <v>206.28</v>
      </c>
      <c r="P1636">
        <v>825.12</v>
      </c>
    </row>
    <row r="1637" spans="1:16" x14ac:dyDescent="0.3">
      <c r="A1637">
        <v>70324</v>
      </c>
      <c r="B1637">
        <v>122</v>
      </c>
      <c r="C1637" t="s">
        <v>552</v>
      </c>
      <c r="D1637" s="441">
        <v>46054</v>
      </c>
      <c r="E1637">
        <v>20117</v>
      </c>
      <c r="F1637" t="s">
        <v>5857</v>
      </c>
      <c r="G1637">
        <v>2291</v>
      </c>
      <c r="H1637">
        <v>20</v>
      </c>
      <c r="I1637" t="s">
        <v>5613</v>
      </c>
      <c r="J1637" t="s">
        <v>6085</v>
      </c>
      <c r="K1637" t="s">
        <v>461</v>
      </c>
      <c r="L1637">
        <v>39.700000000000003</v>
      </c>
      <c r="M1637" s="441">
        <v>46049</v>
      </c>
      <c r="N1637">
        <v>38.950000000000003</v>
      </c>
      <c r="O1637">
        <v>38.950000000000003</v>
      </c>
      <c r="P1637">
        <v>794</v>
      </c>
    </row>
    <row r="1638" spans="1:16" x14ac:dyDescent="0.3">
      <c r="A1638">
        <v>70291</v>
      </c>
      <c r="B1638">
        <v>122</v>
      </c>
      <c r="C1638" t="s">
        <v>552</v>
      </c>
      <c r="D1638" s="441">
        <v>46054</v>
      </c>
      <c r="E1638">
        <v>17934</v>
      </c>
      <c r="F1638" t="s">
        <v>5814</v>
      </c>
      <c r="G1638">
        <v>3636</v>
      </c>
      <c r="H1638">
        <v>10.29</v>
      </c>
      <c r="I1638" t="s">
        <v>5605</v>
      </c>
      <c r="J1638" t="s">
        <v>4764</v>
      </c>
      <c r="K1638" t="s">
        <v>461</v>
      </c>
      <c r="L1638">
        <v>73.84</v>
      </c>
      <c r="M1638" s="441">
        <v>46049</v>
      </c>
      <c r="N1638">
        <v>73.84</v>
      </c>
      <c r="O1638">
        <v>73.790000000000006</v>
      </c>
      <c r="P1638">
        <v>759.81</v>
      </c>
    </row>
    <row r="1639" spans="1:16" x14ac:dyDescent="0.3">
      <c r="A1639">
        <v>70265</v>
      </c>
      <c r="B1639">
        <v>122</v>
      </c>
      <c r="C1639" t="s">
        <v>552</v>
      </c>
      <c r="D1639" s="441">
        <v>46054</v>
      </c>
      <c r="E1639">
        <v>26429</v>
      </c>
      <c r="F1639" t="s">
        <v>5611</v>
      </c>
      <c r="G1639">
        <v>6728</v>
      </c>
      <c r="H1639">
        <v>2.2999999999999998</v>
      </c>
      <c r="I1639" t="s">
        <v>5598</v>
      </c>
      <c r="J1639" t="s">
        <v>6085</v>
      </c>
      <c r="K1639" t="s">
        <v>461</v>
      </c>
      <c r="L1639">
        <v>330</v>
      </c>
      <c r="M1639" s="441">
        <v>46041</v>
      </c>
      <c r="N1639">
        <v>330</v>
      </c>
      <c r="O1639">
        <v>330</v>
      </c>
      <c r="P1639">
        <v>759</v>
      </c>
    </row>
    <row r="1640" spans="1:16" x14ac:dyDescent="0.3">
      <c r="A1640">
        <v>70299</v>
      </c>
      <c r="B1640">
        <v>122</v>
      </c>
      <c r="C1640" t="s">
        <v>552</v>
      </c>
      <c r="D1640" s="441">
        <v>46054</v>
      </c>
      <c r="E1640">
        <v>26024</v>
      </c>
      <c r="F1640" t="s">
        <v>5641</v>
      </c>
      <c r="G1640">
        <v>6499</v>
      </c>
      <c r="H1640">
        <v>125</v>
      </c>
      <c r="I1640" t="s">
        <v>5613</v>
      </c>
      <c r="J1640" t="s">
        <v>6085</v>
      </c>
      <c r="K1640" t="s">
        <v>461</v>
      </c>
      <c r="L1640">
        <v>0</v>
      </c>
      <c r="M1640" s="441">
        <v>45993</v>
      </c>
      <c r="N1640">
        <v>6</v>
      </c>
      <c r="O1640">
        <v>6</v>
      </c>
      <c r="P1640">
        <v>750</v>
      </c>
    </row>
    <row r="1641" spans="1:16" x14ac:dyDescent="0.3">
      <c r="A1641">
        <v>70409</v>
      </c>
      <c r="B1641">
        <v>122</v>
      </c>
      <c r="C1641" t="s">
        <v>552</v>
      </c>
      <c r="D1641" s="441">
        <v>46054</v>
      </c>
      <c r="E1641">
        <v>19224</v>
      </c>
      <c r="F1641" t="s">
        <v>5957</v>
      </c>
      <c r="G1641">
        <v>5850</v>
      </c>
      <c r="H1641">
        <v>3</v>
      </c>
      <c r="I1641" t="s">
        <v>5613</v>
      </c>
      <c r="J1641" t="s">
        <v>6085</v>
      </c>
      <c r="K1641" t="s">
        <v>461</v>
      </c>
      <c r="L1641">
        <v>247.8</v>
      </c>
      <c r="M1641" s="441">
        <v>46043</v>
      </c>
      <c r="N1641">
        <v>247.8</v>
      </c>
      <c r="O1641">
        <v>244.5</v>
      </c>
      <c r="P1641">
        <v>743.4</v>
      </c>
    </row>
    <row r="1642" spans="1:16" x14ac:dyDescent="0.3">
      <c r="A1642">
        <v>70269</v>
      </c>
      <c r="B1642">
        <v>122</v>
      </c>
      <c r="C1642" t="s">
        <v>552</v>
      </c>
      <c r="D1642" s="441">
        <v>46054</v>
      </c>
      <c r="E1642">
        <v>17905</v>
      </c>
      <c r="F1642" t="s">
        <v>5817</v>
      </c>
      <c r="G1642">
        <v>3656</v>
      </c>
      <c r="H1642">
        <v>22.66</v>
      </c>
      <c r="I1642" t="s">
        <v>5605</v>
      </c>
      <c r="J1642" t="s">
        <v>4764</v>
      </c>
      <c r="K1642" t="s">
        <v>461</v>
      </c>
      <c r="L1642">
        <v>32.729999999999997</v>
      </c>
      <c r="M1642" s="441">
        <v>46049</v>
      </c>
      <c r="N1642">
        <v>32.729999999999997</v>
      </c>
      <c r="O1642">
        <v>32.729999999999997</v>
      </c>
      <c r="P1642">
        <v>741.66</v>
      </c>
    </row>
    <row r="1643" spans="1:16" x14ac:dyDescent="0.3">
      <c r="A1643">
        <v>70277</v>
      </c>
      <c r="B1643">
        <v>122</v>
      </c>
      <c r="C1643" t="s">
        <v>552</v>
      </c>
      <c r="D1643" s="441">
        <v>46054</v>
      </c>
      <c r="E1643">
        <v>24833</v>
      </c>
      <c r="F1643" t="s">
        <v>5707</v>
      </c>
      <c r="G1643">
        <v>2845</v>
      </c>
      <c r="H1643">
        <v>15</v>
      </c>
      <c r="I1643" t="s">
        <v>5703</v>
      </c>
      <c r="J1643" t="s">
        <v>6085</v>
      </c>
      <c r="K1643" t="s">
        <v>461</v>
      </c>
      <c r="L1643">
        <v>47.75</v>
      </c>
      <c r="M1643" s="441">
        <v>46050</v>
      </c>
      <c r="N1643">
        <v>47.75</v>
      </c>
      <c r="O1643">
        <v>47.75</v>
      </c>
      <c r="P1643">
        <v>716.25</v>
      </c>
    </row>
    <row r="1644" spans="1:16" x14ac:dyDescent="0.3">
      <c r="A1644">
        <v>70506</v>
      </c>
      <c r="B1644">
        <v>122</v>
      </c>
      <c r="C1644" t="s">
        <v>552</v>
      </c>
      <c r="D1644" s="441">
        <v>46054</v>
      </c>
      <c r="E1644">
        <v>18139</v>
      </c>
      <c r="F1644" t="s">
        <v>5960</v>
      </c>
      <c r="G1644">
        <v>3479</v>
      </c>
      <c r="H1644">
        <v>2</v>
      </c>
      <c r="I1644" t="s">
        <v>5601</v>
      </c>
      <c r="J1644" t="s">
        <v>4764</v>
      </c>
      <c r="K1644" t="s">
        <v>461</v>
      </c>
      <c r="L1644">
        <v>355.87</v>
      </c>
      <c r="M1644" s="441">
        <v>46035</v>
      </c>
      <c r="N1644">
        <v>355.87</v>
      </c>
      <c r="O1644">
        <v>355.87</v>
      </c>
      <c r="P1644">
        <v>711.74</v>
      </c>
    </row>
    <row r="1645" spans="1:16" x14ac:dyDescent="0.3">
      <c r="A1645">
        <v>70461</v>
      </c>
      <c r="B1645">
        <v>122</v>
      </c>
      <c r="C1645" t="s">
        <v>552</v>
      </c>
      <c r="D1645" s="441">
        <v>46054</v>
      </c>
      <c r="E1645">
        <v>25033</v>
      </c>
      <c r="F1645" t="s">
        <v>5751</v>
      </c>
      <c r="G1645">
        <v>5873</v>
      </c>
      <c r="H1645">
        <v>3.36</v>
      </c>
      <c r="I1645" t="s">
        <v>5613</v>
      </c>
      <c r="J1645" t="s">
        <v>4764</v>
      </c>
      <c r="K1645" t="s">
        <v>461</v>
      </c>
      <c r="L1645">
        <v>0</v>
      </c>
      <c r="M1645" s="441">
        <v>45754</v>
      </c>
      <c r="N1645">
        <v>204.23</v>
      </c>
      <c r="O1645">
        <v>204.19</v>
      </c>
      <c r="P1645">
        <v>686.21</v>
      </c>
    </row>
    <row r="1646" spans="1:16" x14ac:dyDescent="0.3">
      <c r="A1646">
        <v>70518</v>
      </c>
      <c r="B1646">
        <v>122</v>
      </c>
      <c r="C1646" t="s">
        <v>552</v>
      </c>
      <c r="D1646" s="441">
        <v>46054</v>
      </c>
      <c r="E1646">
        <v>25068</v>
      </c>
      <c r="F1646" t="s">
        <v>5870</v>
      </c>
      <c r="G1646">
        <v>3551</v>
      </c>
      <c r="H1646">
        <v>2</v>
      </c>
      <c r="I1646" t="s">
        <v>5601</v>
      </c>
      <c r="J1646" t="s">
        <v>4764</v>
      </c>
      <c r="K1646" t="s">
        <v>461</v>
      </c>
      <c r="L1646">
        <v>0</v>
      </c>
      <c r="M1646" s="441">
        <v>45902</v>
      </c>
      <c r="N1646">
        <v>338.26</v>
      </c>
      <c r="O1646">
        <v>389.9</v>
      </c>
      <c r="P1646">
        <v>676.52</v>
      </c>
    </row>
    <row r="1647" spans="1:16" x14ac:dyDescent="0.3">
      <c r="A1647">
        <v>70297</v>
      </c>
      <c r="B1647">
        <v>122</v>
      </c>
      <c r="C1647" t="s">
        <v>552</v>
      </c>
      <c r="D1647" s="441">
        <v>46054</v>
      </c>
      <c r="E1647">
        <v>26020</v>
      </c>
      <c r="F1647" t="s">
        <v>5639</v>
      </c>
      <c r="G1647">
        <v>2105</v>
      </c>
      <c r="H1647">
        <v>47</v>
      </c>
      <c r="I1647" t="s">
        <v>5613</v>
      </c>
      <c r="J1647" t="s">
        <v>6085</v>
      </c>
      <c r="K1647" t="s">
        <v>461</v>
      </c>
      <c r="L1647">
        <v>14.38</v>
      </c>
      <c r="M1647" s="441">
        <v>46048</v>
      </c>
      <c r="N1647">
        <v>14.38</v>
      </c>
      <c r="O1647">
        <v>13.95</v>
      </c>
      <c r="P1647">
        <v>675.86</v>
      </c>
    </row>
    <row r="1648" spans="1:16" x14ac:dyDescent="0.3">
      <c r="A1648">
        <v>70492</v>
      </c>
      <c r="B1648">
        <v>122</v>
      </c>
      <c r="C1648" t="s">
        <v>552</v>
      </c>
      <c r="D1648" s="441">
        <v>46054</v>
      </c>
      <c r="E1648">
        <v>18211</v>
      </c>
      <c r="F1648" t="s">
        <v>5782</v>
      </c>
      <c r="G1648">
        <v>3416</v>
      </c>
      <c r="H1648">
        <v>6</v>
      </c>
      <c r="I1648" t="s">
        <v>5601</v>
      </c>
      <c r="J1648" t="s">
        <v>4764</v>
      </c>
      <c r="K1648" t="s">
        <v>461</v>
      </c>
      <c r="L1648">
        <v>0</v>
      </c>
      <c r="N1648">
        <v>0</v>
      </c>
      <c r="O1648">
        <v>112.48</v>
      </c>
      <c r="P1648">
        <v>668.74</v>
      </c>
    </row>
    <row r="1649" spans="1:16" x14ac:dyDescent="0.3">
      <c r="A1649">
        <v>70292</v>
      </c>
      <c r="B1649">
        <v>122</v>
      </c>
      <c r="C1649" t="s">
        <v>552</v>
      </c>
      <c r="D1649" s="441">
        <v>46054</v>
      </c>
      <c r="E1649">
        <v>20270</v>
      </c>
      <c r="F1649" t="s">
        <v>5631</v>
      </c>
      <c r="G1649">
        <v>2233</v>
      </c>
      <c r="H1649">
        <v>9</v>
      </c>
      <c r="I1649" t="s">
        <v>5605</v>
      </c>
      <c r="J1649" t="s">
        <v>6085</v>
      </c>
      <c r="K1649" t="s">
        <v>461</v>
      </c>
      <c r="L1649">
        <v>0</v>
      </c>
      <c r="M1649" s="441">
        <v>45965</v>
      </c>
      <c r="N1649">
        <v>73.900000000000006</v>
      </c>
      <c r="O1649">
        <v>74.3</v>
      </c>
      <c r="P1649">
        <v>665.1</v>
      </c>
    </row>
    <row r="1650" spans="1:16" x14ac:dyDescent="0.3">
      <c r="A1650">
        <v>70400</v>
      </c>
      <c r="B1650">
        <v>122</v>
      </c>
      <c r="C1650" t="s">
        <v>552</v>
      </c>
      <c r="D1650" s="441">
        <v>46054</v>
      </c>
      <c r="E1650">
        <v>25184</v>
      </c>
      <c r="F1650" t="s">
        <v>5690</v>
      </c>
      <c r="G1650">
        <v>5937</v>
      </c>
      <c r="H1650">
        <v>3</v>
      </c>
      <c r="I1650" t="s">
        <v>5598</v>
      </c>
      <c r="J1650" t="s">
        <v>6085</v>
      </c>
      <c r="K1650" t="s">
        <v>461</v>
      </c>
      <c r="L1650">
        <v>0</v>
      </c>
      <c r="M1650" s="441">
        <v>45944</v>
      </c>
      <c r="N1650">
        <v>219.9</v>
      </c>
      <c r="O1650">
        <v>219.9</v>
      </c>
      <c r="P1650">
        <v>659.7</v>
      </c>
    </row>
    <row r="1651" spans="1:16" x14ac:dyDescent="0.3">
      <c r="A1651">
        <v>70513</v>
      </c>
      <c r="B1651">
        <v>122</v>
      </c>
      <c r="C1651" t="s">
        <v>552</v>
      </c>
      <c r="D1651" s="441">
        <v>46054</v>
      </c>
      <c r="E1651">
        <v>18113</v>
      </c>
      <c r="F1651" t="s">
        <v>5806</v>
      </c>
      <c r="G1651">
        <v>3499</v>
      </c>
      <c r="H1651">
        <v>1.53</v>
      </c>
      <c r="I1651" t="s">
        <v>5601</v>
      </c>
      <c r="J1651" t="s">
        <v>4764</v>
      </c>
      <c r="K1651" t="s">
        <v>461</v>
      </c>
      <c r="L1651">
        <v>0</v>
      </c>
      <c r="N1651">
        <v>0</v>
      </c>
      <c r="O1651">
        <v>450.73</v>
      </c>
      <c r="P1651">
        <v>645.69000000000005</v>
      </c>
    </row>
    <row r="1652" spans="1:16" x14ac:dyDescent="0.3">
      <c r="A1652">
        <v>70419</v>
      </c>
      <c r="B1652">
        <v>122</v>
      </c>
      <c r="C1652" t="s">
        <v>552</v>
      </c>
      <c r="D1652" s="441">
        <v>46054</v>
      </c>
      <c r="E1652">
        <v>20941</v>
      </c>
      <c r="F1652" t="s">
        <v>5886</v>
      </c>
      <c r="G1652">
        <v>2031</v>
      </c>
      <c r="H1652">
        <v>3</v>
      </c>
      <c r="I1652" t="s">
        <v>5605</v>
      </c>
      <c r="J1652" t="s">
        <v>6085</v>
      </c>
      <c r="K1652" t="s">
        <v>461</v>
      </c>
      <c r="L1652">
        <v>214.99</v>
      </c>
      <c r="M1652" s="441">
        <v>46044</v>
      </c>
      <c r="N1652">
        <v>214.99</v>
      </c>
      <c r="O1652">
        <v>214.99</v>
      </c>
      <c r="P1652">
        <v>644.97</v>
      </c>
    </row>
    <row r="1653" spans="1:16" x14ac:dyDescent="0.3">
      <c r="A1653">
        <v>70316</v>
      </c>
      <c r="B1653">
        <v>122</v>
      </c>
      <c r="C1653" t="s">
        <v>552</v>
      </c>
      <c r="D1653" s="441">
        <v>46054</v>
      </c>
      <c r="E1653">
        <v>27399</v>
      </c>
      <c r="F1653" t="s">
        <v>5708</v>
      </c>
      <c r="G1653">
        <v>7401</v>
      </c>
      <c r="H1653">
        <v>7</v>
      </c>
      <c r="I1653" t="s">
        <v>5605</v>
      </c>
      <c r="J1653" t="s">
        <v>6085</v>
      </c>
      <c r="K1653" t="s">
        <v>461</v>
      </c>
      <c r="L1653">
        <v>90</v>
      </c>
      <c r="M1653" s="441">
        <v>46042</v>
      </c>
      <c r="N1653">
        <v>90</v>
      </c>
      <c r="O1653">
        <v>90</v>
      </c>
      <c r="P1653">
        <v>630</v>
      </c>
    </row>
    <row r="1654" spans="1:16" x14ac:dyDescent="0.3">
      <c r="A1654">
        <v>70514</v>
      </c>
      <c r="B1654">
        <v>122</v>
      </c>
      <c r="C1654" t="s">
        <v>552</v>
      </c>
      <c r="D1654" s="441">
        <v>46054</v>
      </c>
      <c r="E1654">
        <v>18104</v>
      </c>
      <c r="F1654" t="s">
        <v>5808</v>
      </c>
      <c r="G1654">
        <v>3507</v>
      </c>
      <c r="H1654">
        <v>1</v>
      </c>
      <c r="I1654" t="s">
        <v>5601</v>
      </c>
      <c r="J1654" t="s">
        <v>4764</v>
      </c>
      <c r="K1654" t="s">
        <v>461</v>
      </c>
      <c r="L1654">
        <v>0</v>
      </c>
      <c r="M1654" s="441">
        <v>45985</v>
      </c>
      <c r="N1654">
        <v>610</v>
      </c>
      <c r="O1654">
        <v>610</v>
      </c>
      <c r="P1654">
        <v>610</v>
      </c>
    </row>
    <row r="1655" spans="1:16" x14ac:dyDescent="0.3">
      <c r="A1655">
        <v>70432</v>
      </c>
      <c r="B1655">
        <v>122</v>
      </c>
      <c r="C1655" t="s">
        <v>552</v>
      </c>
      <c r="D1655" s="441">
        <v>46054</v>
      </c>
      <c r="E1655">
        <v>18832</v>
      </c>
      <c r="F1655" t="s">
        <v>5898</v>
      </c>
      <c r="G1655">
        <v>2950</v>
      </c>
      <c r="H1655">
        <v>15.8</v>
      </c>
      <c r="I1655" t="s">
        <v>5598</v>
      </c>
      <c r="J1655" t="s">
        <v>6085</v>
      </c>
      <c r="K1655" t="s">
        <v>461</v>
      </c>
      <c r="L1655">
        <v>38.270000000000003</v>
      </c>
      <c r="M1655" s="441">
        <v>46050</v>
      </c>
      <c r="N1655">
        <v>36</v>
      </c>
      <c r="O1655">
        <v>39.9</v>
      </c>
      <c r="P1655">
        <v>604.66999999999996</v>
      </c>
    </row>
    <row r="1656" spans="1:16" x14ac:dyDescent="0.3">
      <c r="A1656">
        <v>70482</v>
      </c>
      <c r="B1656">
        <v>122</v>
      </c>
      <c r="C1656" t="s">
        <v>552</v>
      </c>
      <c r="D1656" s="441">
        <v>46054</v>
      </c>
      <c r="E1656">
        <v>18237</v>
      </c>
      <c r="F1656" t="s">
        <v>5773</v>
      </c>
      <c r="G1656">
        <v>3391</v>
      </c>
      <c r="H1656">
        <v>2.64</v>
      </c>
      <c r="I1656" t="s">
        <v>5601</v>
      </c>
      <c r="J1656" t="s">
        <v>4764</v>
      </c>
      <c r="K1656" t="s">
        <v>461</v>
      </c>
      <c r="L1656">
        <v>0</v>
      </c>
      <c r="M1656" s="441">
        <v>45569</v>
      </c>
      <c r="N1656">
        <v>228.98</v>
      </c>
      <c r="O1656">
        <v>228.98</v>
      </c>
      <c r="P1656">
        <v>604.51</v>
      </c>
    </row>
    <row r="1657" spans="1:16" x14ac:dyDescent="0.3">
      <c r="A1657">
        <v>70444</v>
      </c>
      <c r="B1657">
        <v>122</v>
      </c>
      <c r="C1657" t="s">
        <v>552</v>
      </c>
      <c r="D1657" s="441">
        <v>46054</v>
      </c>
      <c r="E1657">
        <v>18540</v>
      </c>
      <c r="F1657" t="s">
        <v>5730</v>
      </c>
      <c r="G1657">
        <v>3138</v>
      </c>
      <c r="H1657">
        <v>5.55</v>
      </c>
      <c r="I1657" t="s">
        <v>5601</v>
      </c>
      <c r="J1657" t="s">
        <v>4764</v>
      </c>
      <c r="K1657" t="s">
        <v>461</v>
      </c>
      <c r="L1657">
        <v>0</v>
      </c>
      <c r="M1657" s="441">
        <v>45978</v>
      </c>
      <c r="N1657">
        <v>102</v>
      </c>
      <c r="O1657">
        <v>96</v>
      </c>
      <c r="P1657">
        <v>566.1</v>
      </c>
    </row>
    <row r="1658" spans="1:16" x14ac:dyDescent="0.3">
      <c r="A1658">
        <v>70476</v>
      </c>
      <c r="B1658">
        <v>122</v>
      </c>
      <c r="C1658" t="s">
        <v>552</v>
      </c>
      <c r="D1658" s="441">
        <v>46054</v>
      </c>
      <c r="E1658">
        <v>18268</v>
      </c>
      <c r="F1658" t="s">
        <v>5766</v>
      </c>
      <c r="G1658">
        <v>3362</v>
      </c>
      <c r="H1658">
        <v>8.9</v>
      </c>
      <c r="I1658" t="s">
        <v>5601</v>
      </c>
      <c r="J1658" t="s">
        <v>4764</v>
      </c>
      <c r="K1658" t="s">
        <v>461</v>
      </c>
      <c r="L1658">
        <v>0</v>
      </c>
      <c r="M1658" s="441">
        <v>45978</v>
      </c>
      <c r="N1658">
        <v>63.08</v>
      </c>
      <c r="O1658">
        <v>65.84</v>
      </c>
      <c r="P1658">
        <v>561.41</v>
      </c>
    </row>
    <row r="1659" spans="1:16" x14ac:dyDescent="0.3">
      <c r="A1659">
        <v>70441</v>
      </c>
      <c r="B1659">
        <v>122</v>
      </c>
      <c r="C1659" t="s">
        <v>552</v>
      </c>
      <c r="D1659" s="441">
        <v>46054</v>
      </c>
      <c r="E1659">
        <v>18545</v>
      </c>
      <c r="F1659" t="s">
        <v>5727</v>
      </c>
      <c r="G1659">
        <v>3134</v>
      </c>
      <c r="H1659">
        <v>12.58</v>
      </c>
      <c r="I1659" t="s">
        <v>5601</v>
      </c>
      <c r="J1659" t="s">
        <v>4764</v>
      </c>
      <c r="K1659" t="s">
        <v>461</v>
      </c>
      <c r="L1659">
        <v>44.6</v>
      </c>
      <c r="M1659" s="441">
        <v>46035</v>
      </c>
      <c r="N1659">
        <v>44.6</v>
      </c>
      <c r="O1659">
        <v>45.9</v>
      </c>
      <c r="P1659">
        <v>561.07000000000005</v>
      </c>
    </row>
    <row r="1660" spans="1:16" x14ac:dyDescent="0.3">
      <c r="A1660">
        <v>70438</v>
      </c>
      <c r="B1660">
        <v>122</v>
      </c>
      <c r="C1660" t="s">
        <v>552</v>
      </c>
      <c r="D1660" s="441">
        <v>46054</v>
      </c>
      <c r="E1660">
        <v>18550</v>
      </c>
      <c r="F1660" t="s">
        <v>5724</v>
      </c>
      <c r="G1660">
        <v>3130</v>
      </c>
      <c r="H1660">
        <v>3.45</v>
      </c>
      <c r="I1660" t="s">
        <v>5601</v>
      </c>
      <c r="J1660" t="s">
        <v>4764</v>
      </c>
      <c r="K1660" t="s">
        <v>461</v>
      </c>
      <c r="L1660">
        <v>159.9</v>
      </c>
      <c r="M1660" s="441">
        <v>46035</v>
      </c>
      <c r="N1660">
        <v>159.9</v>
      </c>
      <c r="O1660">
        <v>315.33</v>
      </c>
      <c r="P1660">
        <v>551.66</v>
      </c>
    </row>
    <row r="1661" spans="1:16" x14ac:dyDescent="0.3">
      <c r="A1661">
        <v>70440</v>
      </c>
      <c r="B1661">
        <v>122</v>
      </c>
      <c r="C1661" t="s">
        <v>552</v>
      </c>
      <c r="D1661" s="441">
        <v>46054</v>
      </c>
      <c r="E1661">
        <v>18547</v>
      </c>
      <c r="F1661" t="s">
        <v>5726</v>
      </c>
      <c r="G1661">
        <v>3132</v>
      </c>
      <c r="H1661">
        <v>14.92</v>
      </c>
      <c r="I1661" t="s">
        <v>5601</v>
      </c>
      <c r="J1661" t="s">
        <v>4764</v>
      </c>
      <c r="K1661" t="s">
        <v>461</v>
      </c>
      <c r="L1661">
        <v>36.590000000000003</v>
      </c>
      <c r="M1661" s="441">
        <v>46048</v>
      </c>
      <c r="N1661">
        <v>36.99</v>
      </c>
      <c r="O1661">
        <v>36.99</v>
      </c>
      <c r="P1661">
        <v>545.91999999999996</v>
      </c>
    </row>
    <row r="1662" spans="1:16" x14ac:dyDescent="0.3">
      <c r="A1662">
        <v>70326</v>
      </c>
      <c r="B1662">
        <v>122</v>
      </c>
      <c r="C1662" t="s">
        <v>552</v>
      </c>
      <c r="D1662" s="441">
        <v>46054</v>
      </c>
      <c r="E1662">
        <v>20887</v>
      </c>
      <c r="F1662" t="s">
        <v>5662</v>
      </c>
      <c r="G1662">
        <v>2040</v>
      </c>
      <c r="H1662">
        <v>15</v>
      </c>
      <c r="I1662" t="s">
        <v>5625</v>
      </c>
      <c r="J1662" t="s">
        <v>6085</v>
      </c>
      <c r="K1662" t="s">
        <v>461</v>
      </c>
      <c r="L1662">
        <v>36.299999999999997</v>
      </c>
      <c r="M1662" s="441">
        <v>46049</v>
      </c>
      <c r="N1662">
        <v>36.299999999999997</v>
      </c>
      <c r="O1662">
        <v>36.299999999999997</v>
      </c>
      <c r="P1662">
        <v>544.5</v>
      </c>
    </row>
    <row r="1663" spans="1:16" x14ac:dyDescent="0.3">
      <c r="A1663">
        <v>70508</v>
      </c>
      <c r="B1663">
        <v>122</v>
      </c>
      <c r="C1663" t="s">
        <v>552</v>
      </c>
      <c r="D1663" s="441">
        <v>46054</v>
      </c>
      <c r="E1663">
        <v>18129</v>
      </c>
      <c r="F1663" t="s">
        <v>5800</v>
      </c>
      <c r="G1663">
        <v>3486</v>
      </c>
      <c r="H1663">
        <v>4.6100000000000003</v>
      </c>
      <c r="I1663" t="s">
        <v>5601</v>
      </c>
      <c r="J1663" t="s">
        <v>4764</v>
      </c>
      <c r="K1663" t="s">
        <v>461</v>
      </c>
      <c r="L1663">
        <v>0</v>
      </c>
      <c r="M1663" s="441">
        <v>45993</v>
      </c>
      <c r="N1663">
        <v>117</v>
      </c>
      <c r="O1663">
        <v>116</v>
      </c>
      <c r="P1663">
        <v>539.37</v>
      </c>
    </row>
    <row r="1664" spans="1:16" x14ac:dyDescent="0.3">
      <c r="A1664">
        <v>70560</v>
      </c>
      <c r="B1664">
        <v>122</v>
      </c>
      <c r="C1664" t="s">
        <v>552</v>
      </c>
      <c r="D1664" s="441">
        <v>46054</v>
      </c>
      <c r="E1664">
        <v>17760</v>
      </c>
      <c r="F1664" t="s">
        <v>5972</v>
      </c>
      <c r="G1664">
        <v>3782</v>
      </c>
      <c r="H1664">
        <v>5</v>
      </c>
      <c r="I1664" t="s">
        <v>5601</v>
      </c>
      <c r="J1664" t="s">
        <v>4764</v>
      </c>
      <c r="K1664" t="s">
        <v>461</v>
      </c>
      <c r="L1664">
        <v>0</v>
      </c>
      <c r="M1664" s="441">
        <v>45391</v>
      </c>
      <c r="N1664">
        <v>107.12</v>
      </c>
      <c r="O1664">
        <v>0</v>
      </c>
      <c r="P1664">
        <v>535.6</v>
      </c>
    </row>
    <row r="1665" spans="1:16" x14ac:dyDescent="0.3">
      <c r="A1665">
        <v>70267</v>
      </c>
      <c r="B1665">
        <v>122</v>
      </c>
      <c r="C1665" t="s">
        <v>552</v>
      </c>
      <c r="D1665" s="441">
        <v>46054</v>
      </c>
      <c r="E1665">
        <v>20715</v>
      </c>
      <c r="F1665" t="s">
        <v>5614</v>
      </c>
      <c r="G1665">
        <v>2098</v>
      </c>
      <c r="H1665">
        <v>1</v>
      </c>
      <c r="I1665" t="s">
        <v>5615</v>
      </c>
      <c r="J1665" t="s">
        <v>6085</v>
      </c>
      <c r="K1665" t="s">
        <v>461</v>
      </c>
      <c r="L1665">
        <v>531.95000000000005</v>
      </c>
      <c r="M1665" s="441">
        <v>46042</v>
      </c>
      <c r="N1665">
        <v>404</v>
      </c>
      <c r="O1665">
        <v>431.93</v>
      </c>
      <c r="P1665">
        <v>531.95000000000005</v>
      </c>
    </row>
    <row r="1666" spans="1:16" x14ac:dyDescent="0.3">
      <c r="A1666">
        <v>70459</v>
      </c>
      <c r="B1666">
        <v>122</v>
      </c>
      <c r="C1666" t="s">
        <v>552</v>
      </c>
      <c r="D1666" s="441">
        <v>46054</v>
      </c>
      <c r="E1666">
        <v>18348</v>
      </c>
      <c r="F1666" t="s">
        <v>5750</v>
      </c>
      <c r="G1666">
        <v>3287</v>
      </c>
      <c r="H1666">
        <v>2</v>
      </c>
      <c r="I1666" t="s">
        <v>5613</v>
      </c>
      <c r="J1666" t="s">
        <v>4764</v>
      </c>
      <c r="K1666" t="s">
        <v>461</v>
      </c>
      <c r="L1666">
        <v>0</v>
      </c>
      <c r="N1666">
        <v>0</v>
      </c>
      <c r="O1666">
        <v>0</v>
      </c>
      <c r="P1666">
        <v>520.53</v>
      </c>
    </row>
    <row r="1667" spans="1:16" x14ac:dyDescent="0.3">
      <c r="A1667">
        <v>70545</v>
      </c>
      <c r="B1667">
        <v>122</v>
      </c>
      <c r="C1667" t="s">
        <v>552</v>
      </c>
      <c r="D1667" s="441">
        <v>46054</v>
      </c>
      <c r="E1667">
        <v>17594</v>
      </c>
      <c r="F1667" t="s">
        <v>5878</v>
      </c>
      <c r="G1667">
        <v>3932</v>
      </c>
      <c r="H1667">
        <v>8</v>
      </c>
      <c r="I1667" t="s">
        <v>5601</v>
      </c>
      <c r="J1667" t="s">
        <v>4764</v>
      </c>
      <c r="K1667" t="s">
        <v>461</v>
      </c>
      <c r="L1667">
        <v>65</v>
      </c>
      <c r="M1667" s="441">
        <v>46048</v>
      </c>
      <c r="N1667">
        <v>65</v>
      </c>
      <c r="O1667">
        <v>65.75</v>
      </c>
      <c r="P1667">
        <v>520</v>
      </c>
    </row>
    <row r="1668" spans="1:16" x14ac:dyDescent="0.3">
      <c r="A1668">
        <v>70300</v>
      </c>
      <c r="B1668">
        <v>122</v>
      </c>
      <c r="C1668" t="s">
        <v>552</v>
      </c>
      <c r="D1668" s="441">
        <v>46054</v>
      </c>
      <c r="E1668">
        <v>26880</v>
      </c>
      <c r="F1668" t="s">
        <v>5913</v>
      </c>
      <c r="G1668">
        <v>6949</v>
      </c>
      <c r="H1668">
        <v>200</v>
      </c>
      <c r="I1668" t="s">
        <v>5613</v>
      </c>
      <c r="J1668" t="s">
        <v>6085</v>
      </c>
      <c r="K1668" t="s">
        <v>461</v>
      </c>
      <c r="L1668">
        <v>2.5</v>
      </c>
      <c r="M1668" s="441">
        <v>46052</v>
      </c>
      <c r="N1668">
        <v>2.5</v>
      </c>
      <c r="O1668">
        <v>2.5</v>
      </c>
      <c r="P1668">
        <v>500</v>
      </c>
    </row>
    <row r="1669" spans="1:16" x14ac:dyDescent="0.3">
      <c r="A1669">
        <v>70540</v>
      </c>
      <c r="B1669">
        <v>122</v>
      </c>
      <c r="C1669" t="s">
        <v>552</v>
      </c>
      <c r="D1669" s="441">
        <v>46054</v>
      </c>
      <c r="E1669">
        <v>25451</v>
      </c>
      <c r="F1669" t="s">
        <v>5826</v>
      </c>
      <c r="G1669">
        <v>6116</v>
      </c>
      <c r="H1669">
        <v>2</v>
      </c>
      <c r="I1669" t="s">
        <v>5613</v>
      </c>
      <c r="J1669" t="s">
        <v>4764</v>
      </c>
      <c r="K1669" t="s">
        <v>461</v>
      </c>
      <c r="L1669">
        <v>0</v>
      </c>
      <c r="M1669" s="441">
        <v>45594</v>
      </c>
      <c r="N1669">
        <v>250</v>
      </c>
      <c r="O1669">
        <v>250</v>
      </c>
      <c r="P1669">
        <v>500</v>
      </c>
    </row>
    <row r="1670" spans="1:16" x14ac:dyDescent="0.3">
      <c r="A1670">
        <v>70483</v>
      </c>
      <c r="B1670">
        <v>122</v>
      </c>
      <c r="C1670" t="s">
        <v>552</v>
      </c>
      <c r="D1670" s="441">
        <v>46054</v>
      </c>
      <c r="E1670">
        <v>18235</v>
      </c>
      <c r="F1670" t="s">
        <v>5774</v>
      </c>
      <c r="G1670">
        <v>3393</v>
      </c>
      <c r="H1670">
        <v>2.98</v>
      </c>
      <c r="I1670" t="s">
        <v>5613</v>
      </c>
      <c r="J1670" t="s">
        <v>4764</v>
      </c>
      <c r="K1670" t="s">
        <v>461</v>
      </c>
      <c r="L1670">
        <v>0</v>
      </c>
      <c r="N1670">
        <v>0</v>
      </c>
      <c r="O1670">
        <v>0</v>
      </c>
      <c r="P1670">
        <v>476.71</v>
      </c>
    </row>
    <row r="1671" spans="1:16" x14ac:dyDescent="0.3">
      <c r="A1671">
        <v>70315</v>
      </c>
      <c r="B1671">
        <v>122</v>
      </c>
      <c r="C1671" t="s">
        <v>552</v>
      </c>
      <c r="D1671" s="441">
        <v>46054</v>
      </c>
      <c r="E1671">
        <v>20861</v>
      </c>
      <c r="F1671" t="s">
        <v>5854</v>
      </c>
      <c r="G1671">
        <v>2045</v>
      </c>
      <c r="H1671">
        <v>10</v>
      </c>
      <c r="I1671" t="s">
        <v>5613</v>
      </c>
      <c r="J1671" t="s">
        <v>6085</v>
      </c>
      <c r="K1671" t="s">
        <v>461</v>
      </c>
      <c r="L1671">
        <v>46.7</v>
      </c>
      <c r="M1671" s="441">
        <v>46049</v>
      </c>
      <c r="N1671">
        <v>46.7</v>
      </c>
      <c r="O1671">
        <v>46.7</v>
      </c>
      <c r="P1671">
        <v>467</v>
      </c>
    </row>
    <row r="1672" spans="1:16" x14ac:dyDescent="0.3">
      <c r="A1672">
        <v>70279</v>
      </c>
      <c r="B1672">
        <v>122</v>
      </c>
      <c r="C1672" t="s">
        <v>552</v>
      </c>
      <c r="D1672" s="441">
        <v>46054</v>
      </c>
      <c r="E1672">
        <v>17903</v>
      </c>
      <c r="F1672" t="s">
        <v>5818</v>
      </c>
      <c r="G1672">
        <v>3658</v>
      </c>
      <c r="H1672">
        <v>14.08</v>
      </c>
      <c r="I1672" t="s">
        <v>5605</v>
      </c>
      <c r="J1672" t="s">
        <v>4764</v>
      </c>
      <c r="K1672" t="s">
        <v>461</v>
      </c>
      <c r="L1672">
        <v>32.729999999999997</v>
      </c>
      <c r="M1672" s="441">
        <v>46049</v>
      </c>
      <c r="N1672">
        <v>32.729999999999997</v>
      </c>
      <c r="O1672">
        <v>19.97</v>
      </c>
      <c r="P1672">
        <v>460.84</v>
      </c>
    </row>
    <row r="1673" spans="1:16" x14ac:dyDescent="0.3">
      <c r="A1673">
        <v>70462</v>
      </c>
      <c r="B1673">
        <v>122</v>
      </c>
      <c r="C1673" t="s">
        <v>552</v>
      </c>
      <c r="D1673" s="441">
        <v>46054</v>
      </c>
      <c r="E1673">
        <v>18327</v>
      </c>
      <c r="F1673" t="s">
        <v>5861</v>
      </c>
      <c r="G1673">
        <v>3306</v>
      </c>
      <c r="H1673">
        <v>1.96</v>
      </c>
      <c r="I1673" t="s">
        <v>5601</v>
      </c>
      <c r="J1673" t="s">
        <v>4764</v>
      </c>
      <c r="K1673" t="s">
        <v>461</v>
      </c>
      <c r="L1673">
        <v>0</v>
      </c>
      <c r="M1673" s="441">
        <v>45979</v>
      </c>
      <c r="N1673">
        <v>0</v>
      </c>
      <c r="O1673">
        <v>109.18</v>
      </c>
      <c r="P1673">
        <v>450.8</v>
      </c>
    </row>
    <row r="1674" spans="1:16" x14ac:dyDescent="0.3">
      <c r="A1674">
        <v>70323</v>
      </c>
      <c r="B1674">
        <v>122</v>
      </c>
      <c r="C1674" t="s">
        <v>552</v>
      </c>
      <c r="D1674" s="441">
        <v>46054</v>
      </c>
      <c r="E1674">
        <v>20908</v>
      </c>
      <c r="F1674" t="s">
        <v>5636</v>
      </c>
      <c r="G1674">
        <v>2035</v>
      </c>
      <c r="H1674">
        <v>6</v>
      </c>
      <c r="I1674" t="s">
        <v>5605</v>
      </c>
      <c r="J1674" t="s">
        <v>6085</v>
      </c>
      <c r="K1674" t="s">
        <v>461</v>
      </c>
      <c r="L1674">
        <v>74.849999999999994</v>
      </c>
      <c r="M1674" s="441">
        <v>46049</v>
      </c>
      <c r="N1674">
        <v>74.849999999999994</v>
      </c>
      <c r="O1674">
        <v>74.849999999999994</v>
      </c>
      <c r="P1674">
        <v>449.1</v>
      </c>
    </row>
    <row r="1675" spans="1:16" x14ac:dyDescent="0.3">
      <c r="A1675">
        <v>70318</v>
      </c>
      <c r="B1675">
        <v>122</v>
      </c>
      <c r="C1675" t="s">
        <v>552</v>
      </c>
      <c r="D1675" s="441">
        <v>46054</v>
      </c>
      <c r="E1675">
        <v>20653</v>
      </c>
      <c r="F1675" t="s">
        <v>5655</v>
      </c>
      <c r="G1675">
        <v>2111</v>
      </c>
      <c r="H1675">
        <v>18</v>
      </c>
      <c r="I1675" t="s">
        <v>5613</v>
      </c>
      <c r="J1675" t="s">
        <v>6085</v>
      </c>
      <c r="K1675" t="s">
        <v>461</v>
      </c>
      <c r="L1675">
        <v>24.7</v>
      </c>
      <c r="M1675" s="441">
        <v>46043</v>
      </c>
      <c r="N1675">
        <v>24.7</v>
      </c>
      <c r="O1675">
        <v>24.7</v>
      </c>
      <c r="P1675">
        <v>444.6</v>
      </c>
    </row>
    <row r="1676" spans="1:16" x14ac:dyDescent="0.3">
      <c r="A1676">
        <v>70256</v>
      </c>
      <c r="B1676">
        <v>122</v>
      </c>
      <c r="C1676" t="s">
        <v>552</v>
      </c>
      <c r="D1676" s="441">
        <v>46054</v>
      </c>
      <c r="E1676">
        <v>25562</v>
      </c>
      <c r="F1676" t="s">
        <v>5719</v>
      </c>
      <c r="G1676">
        <v>6169</v>
      </c>
      <c r="H1676">
        <v>3</v>
      </c>
      <c r="I1676" t="s">
        <v>5605</v>
      </c>
      <c r="J1676" t="s">
        <v>4764</v>
      </c>
      <c r="K1676" t="s">
        <v>461</v>
      </c>
      <c r="L1676">
        <v>0</v>
      </c>
      <c r="N1676">
        <v>0</v>
      </c>
      <c r="O1676">
        <v>146.80000000000001</v>
      </c>
      <c r="P1676">
        <v>440.4</v>
      </c>
    </row>
    <row r="1677" spans="1:16" x14ac:dyDescent="0.3">
      <c r="A1677">
        <v>70544</v>
      </c>
      <c r="B1677">
        <v>122</v>
      </c>
      <c r="C1677" t="s">
        <v>552</v>
      </c>
      <c r="D1677" s="441">
        <v>46054</v>
      </c>
      <c r="E1677">
        <v>17753</v>
      </c>
      <c r="F1677" t="s">
        <v>5883</v>
      </c>
      <c r="G1677">
        <v>3789</v>
      </c>
      <c r="H1677">
        <v>3</v>
      </c>
      <c r="I1677" t="s">
        <v>5601</v>
      </c>
      <c r="J1677" t="s">
        <v>4764</v>
      </c>
      <c r="K1677" t="s">
        <v>461</v>
      </c>
      <c r="L1677">
        <v>0</v>
      </c>
      <c r="N1677">
        <v>0</v>
      </c>
      <c r="O1677">
        <v>145.6</v>
      </c>
      <c r="P1677">
        <v>436.8</v>
      </c>
    </row>
    <row r="1678" spans="1:16" x14ac:dyDescent="0.3">
      <c r="A1678">
        <v>70475</v>
      </c>
      <c r="B1678">
        <v>122</v>
      </c>
      <c r="C1678" t="s">
        <v>552</v>
      </c>
      <c r="D1678" s="441">
        <v>46054</v>
      </c>
      <c r="E1678">
        <v>18272</v>
      </c>
      <c r="F1678" t="s">
        <v>5765</v>
      </c>
      <c r="G1678">
        <v>3358</v>
      </c>
      <c r="H1678">
        <v>12.71</v>
      </c>
      <c r="I1678" t="s">
        <v>5601</v>
      </c>
      <c r="J1678" t="s">
        <v>4764</v>
      </c>
      <c r="K1678" t="s">
        <v>461</v>
      </c>
      <c r="L1678">
        <v>33.49</v>
      </c>
      <c r="M1678" s="441">
        <v>46027</v>
      </c>
      <c r="N1678">
        <v>33.49</v>
      </c>
      <c r="O1678">
        <v>34</v>
      </c>
      <c r="P1678">
        <v>425.66</v>
      </c>
    </row>
    <row r="1679" spans="1:16" x14ac:dyDescent="0.3">
      <c r="A1679">
        <v>70471</v>
      </c>
      <c r="B1679">
        <v>122</v>
      </c>
      <c r="C1679" t="s">
        <v>552</v>
      </c>
      <c r="D1679" s="441">
        <v>46054</v>
      </c>
      <c r="E1679">
        <v>18296</v>
      </c>
      <c r="F1679" t="s">
        <v>5761</v>
      </c>
      <c r="G1679">
        <v>3333</v>
      </c>
      <c r="H1679">
        <v>4.7</v>
      </c>
      <c r="I1679" t="s">
        <v>5601</v>
      </c>
      <c r="J1679" t="s">
        <v>4764</v>
      </c>
      <c r="K1679" t="s">
        <v>461</v>
      </c>
      <c r="L1679">
        <v>0</v>
      </c>
      <c r="M1679" s="441">
        <v>45979</v>
      </c>
      <c r="N1679">
        <v>90.08</v>
      </c>
      <c r="O1679">
        <v>90.08</v>
      </c>
      <c r="P1679">
        <v>423.38</v>
      </c>
    </row>
    <row r="1680" spans="1:16" x14ac:dyDescent="0.3">
      <c r="A1680">
        <v>70489</v>
      </c>
      <c r="B1680">
        <v>122</v>
      </c>
      <c r="C1680" t="s">
        <v>552</v>
      </c>
      <c r="D1680" s="441">
        <v>46054</v>
      </c>
      <c r="E1680">
        <v>18218</v>
      </c>
      <c r="F1680" t="s">
        <v>5779</v>
      </c>
      <c r="G1680">
        <v>3410</v>
      </c>
      <c r="H1680">
        <v>17</v>
      </c>
      <c r="I1680" t="s">
        <v>5601</v>
      </c>
      <c r="J1680" t="s">
        <v>4764</v>
      </c>
      <c r="K1680" t="s">
        <v>461</v>
      </c>
      <c r="L1680">
        <v>0</v>
      </c>
      <c r="M1680" s="441">
        <v>45985</v>
      </c>
      <c r="N1680">
        <v>24.64</v>
      </c>
      <c r="O1680">
        <v>26</v>
      </c>
      <c r="P1680">
        <v>418.88</v>
      </c>
    </row>
    <row r="1681" spans="1:16" x14ac:dyDescent="0.3">
      <c r="A1681">
        <v>70303</v>
      </c>
      <c r="B1681">
        <v>122</v>
      </c>
      <c r="C1681" t="s">
        <v>552</v>
      </c>
      <c r="D1681" s="441">
        <v>46054</v>
      </c>
      <c r="E1681">
        <v>23698</v>
      </c>
      <c r="F1681" t="s">
        <v>5643</v>
      </c>
      <c r="G1681">
        <v>2188</v>
      </c>
      <c r="H1681">
        <v>6</v>
      </c>
      <c r="I1681" t="s">
        <v>5598</v>
      </c>
      <c r="J1681" t="s">
        <v>6085</v>
      </c>
      <c r="K1681" t="s">
        <v>461</v>
      </c>
      <c r="L1681">
        <v>0</v>
      </c>
      <c r="M1681" s="441">
        <v>46009</v>
      </c>
      <c r="N1681">
        <v>68.75</v>
      </c>
      <c r="O1681">
        <v>68.75</v>
      </c>
      <c r="P1681">
        <v>412.5</v>
      </c>
    </row>
    <row r="1682" spans="1:16" x14ac:dyDescent="0.3">
      <c r="A1682">
        <v>70418</v>
      </c>
      <c r="B1682">
        <v>122</v>
      </c>
      <c r="C1682" t="s">
        <v>552</v>
      </c>
      <c r="D1682" s="441">
        <v>46054</v>
      </c>
      <c r="E1682">
        <v>19166</v>
      </c>
      <c r="F1682" t="s">
        <v>5892</v>
      </c>
      <c r="G1682">
        <v>2826</v>
      </c>
      <c r="H1682">
        <v>20</v>
      </c>
      <c r="I1682" t="s">
        <v>5613</v>
      </c>
      <c r="J1682" t="s">
        <v>6085</v>
      </c>
      <c r="K1682" t="s">
        <v>461</v>
      </c>
      <c r="L1682">
        <v>20.350000000000001</v>
      </c>
      <c r="M1682" s="441">
        <v>46050</v>
      </c>
      <c r="N1682">
        <v>20.350000000000001</v>
      </c>
      <c r="O1682">
        <v>20.350000000000001</v>
      </c>
      <c r="P1682">
        <v>407</v>
      </c>
    </row>
    <row r="1683" spans="1:16" x14ac:dyDescent="0.3">
      <c r="A1683">
        <v>70477</v>
      </c>
      <c r="B1683">
        <v>122</v>
      </c>
      <c r="C1683" t="s">
        <v>552</v>
      </c>
      <c r="D1683" s="441">
        <v>46054</v>
      </c>
      <c r="E1683">
        <v>18266</v>
      </c>
      <c r="F1683" t="s">
        <v>5767</v>
      </c>
      <c r="G1683">
        <v>3364</v>
      </c>
      <c r="H1683">
        <v>2.73</v>
      </c>
      <c r="I1683" t="s">
        <v>5613</v>
      </c>
      <c r="J1683" t="s">
        <v>4764</v>
      </c>
      <c r="K1683" t="s">
        <v>461</v>
      </c>
      <c r="L1683">
        <v>0</v>
      </c>
      <c r="M1683" s="441">
        <v>45994</v>
      </c>
      <c r="N1683">
        <v>148.77000000000001</v>
      </c>
      <c r="O1683">
        <v>148.77000000000001</v>
      </c>
      <c r="P1683">
        <v>406.14</v>
      </c>
    </row>
    <row r="1684" spans="1:16" x14ac:dyDescent="0.3">
      <c r="A1684">
        <v>70420</v>
      </c>
      <c r="B1684">
        <v>122</v>
      </c>
      <c r="C1684" t="s">
        <v>552</v>
      </c>
      <c r="D1684" s="441">
        <v>46054</v>
      </c>
      <c r="E1684">
        <v>21372</v>
      </c>
      <c r="F1684" t="s">
        <v>5704</v>
      </c>
      <c r="G1684">
        <v>2827</v>
      </c>
      <c r="H1684">
        <v>13</v>
      </c>
      <c r="I1684" t="s">
        <v>5613</v>
      </c>
      <c r="J1684" t="s">
        <v>6085</v>
      </c>
      <c r="K1684" t="s">
        <v>461</v>
      </c>
      <c r="L1684">
        <v>31</v>
      </c>
      <c r="M1684" s="441">
        <v>46050</v>
      </c>
      <c r="N1684">
        <v>31</v>
      </c>
      <c r="O1684">
        <v>31</v>
      </c>
      <c r="P1684">
        <v>403</v>
      </c>
    </row>
    <row r="1685" spans="1:16" x14ac:dyDescent="0.3">
      <c r="A1685">
        <v>70561</v>
      </c>
      <c r="B1685">
        <v>122</v>
      </c>
      <c r="C1685" t="s">
        <v>552</v>
      </c>
      <c r="D1685" s="441">
        <v>46054</v>
      </c>
      <c r="E1685">
        <v>18159</v>
      </c>
      <c r="F1685" t="s">
        <v>5792</v>
      </c>
      <c r="G1685">
        <v>3461</v>
      </c>
      <c r="H1685">
        <v>2</v>
      </c>
      <c r="I1685" t="s">
        <v>5601</v>
      </c>
      <c r="J1685" t="s">
        <v>4764</v>
      </c>
      <c r="K1685" t="s">
        <v>461</v>
      </c>
      <c r="L1685">
        <v>0</v>
      </c>
      <c r="N1685">
        <v>0</v>
      </c>
      <c r="O1685">
        <v>0</v>
      </c>
      <c r="P1685">
        <v>398.37</v>
      </c>
    </row>
    <row r="1686" spans="1:16" x14ac:dyDescent="0.3">
      <c r="A1686">
        <v>70495</v>
      </c>
      <c r="B1686">
        <v>122</v>
      </c>
      <c r="C1686" t="s">
        <v>552</v>
      </c>
      <c r="D1686" s="441">
        <v>46054</v>
      </c>
      <c r="E1686">
        <v>18185</v>
      </c>
      <c r="F1686" t="s">
        <v>5786</v>
      </c>
      <c r="G1686">
        <v>3438</v>
      </c>
      <c r="H1686">
        <v>2</v>
      </c>
      <c r="I1686" t="s">
        <v>5601</v>
      </c>
      <c r="J1686" t="s">
        <v>4764</v>
      </c>
      <c r="K1686" t="s">
        <v>461</v>
      </c>
      <c r="L1686">
        <v>0</v>
      </c>
      <c r="N1686">
        <v>0</v>
      </c>
      <c r="O1686">
        <v>0</v>
      </c>
      <c r="P1686">
        <v>395.22</v>
      </c>
    </row>
    <row r="1687" spans="1:16" x14ac:dyDescent="0.3">
      <c r="A1687">
        <v>70413</v>
      </c>
      <c r="B1687">
        <v>122</v>
      </c>
      <c r="C1687" t="s">
        <v>552</v>
      </c>
      <c r="D1687" s="441">
        <v>46054</v>
      </c>
      <c r="E1687">
        <v>23082</v>
      </c>
      <c r="F1687" t="s">
        <v>5697</v>
      </c>
      <c r="G1687">
        <v>2763</v>
      </c>
      <c r="H1687">
        <v>5</v>
      </c>
      <c r="I1687" t="s">
        <v>5598</v>
      </c>
      <c r="J1687" t="s">
        <v>6085</v>
      </c>
      <c r="K1687" t="s">
        <v>461</v>
      </c>
      <c r="L1687">
        <v>78.900000000000006</v>
      </c>
      <c r="M1687" s="441">
        <v>46048</v>
      </c>
      <c r="N1687">
        <v>78.900000000000006</v>
      </c>
      <c r="O1687">
        <v>78.900000000000006</v>
      </c>
      <c r="P1687">
        <v>394.5</v>
      </c>
    </row>
    <row r="1688" spans="1:16" x14ac:dyDescent="0.3">
      <c r="A1688">
        <v>70538</v>
      </c>
      <c r="B1688">
        <v>122</v>
      </c>
      <c r="C1688" t="s">
        <v>552</v>
      </c>
      <c r="D1688" s="441">
        <v>46054</v>
      </c>
      <c r="E1688">
        <v>25645</v>
      </c>
      <c r="F1688" t="s">
        <v>5912</v>
      </c>
      <c r="G1688">
        <v>6208</v>
      </c>
      <c r="H1688">
        <v>2</v>
      </c>
      <c r="I1688" t="s">
        <v>5601</v>
      </c>
      <c r="J1688" t="s">
        <v>4764</v>
      </c>
      <c r="K1688" t="s">
        <v>461</v>
      </c>
      <c r="L1688">
        <v>0</v>
      </c>
      <c r="N1688">
        <v>0</v>
      </c>
      <c r="O1688">
        <v>0</v>
      </c>
      <c r="P1688">
        <v>389.04</v>
      </c>
    </row>
    <row r="1689" spans="1:16" x14ac:dyDescent="0.3">
      <c r="A1689">
        <v>70403</v>
      </c>
      <c r="B1689">
        <v>122</v>
      </c>
      <c r="C1689" t="s">
        <v>552</v>
      </c>
      <c r="D1689" s="441">
        <v>46054</v>
      </c>
      <c r="E1689">
        <v>25416</v>
      </c>
      <c r="F1689" t="s">
        <v>5905</v>
      </c>
      <c r="G1689">
        <v>6098</v>
      </c>
      <c r="H1689">
        <v>26</v>
      </c>
      <c r="I1689" t="s">
        <v>5613</v>
      </c>
      <c r="J1689" t="s">
        <v>6085</v>
      </c>
      <c r="K1689" t="s">
        <v>461</v>
      </c>
      <c r="L1689">
        <v>14.9</v>
      </c>
      <c r="M1689" s="441">
        <v>46048</v>
      </c>
      <c r="N1689">
        <v>14.9</v>
      </c>
      <c r="O1689">
        <v>14.9</v>
      </c>
      <c r="P1689">
        <v>387.4</v>
      </c>
    </row>
    <row r="1690" spans="1:16" x14ac:dyDescent="0.3">
      <c r="A1690">
        <v>70275</v>
      </c>
      <c r="B1690">
        <v>122</v>
      </c>
      <c r="C1690" t="s">
        <v>552</v>
      </c>
      <c r="D1690" s="441">
        <v>46054</v>
      </c>
      <c r="E1690">
        <v>27438</v>
      </c>
      <c r="F1690" t="s">
        <v>5623</v>
      </c>
      <c r="G1690">
        <v>7438</v>
      </c>
      <c r="H1690">
        <v>15</v>
      </c>
      <c r="I1690" t="s">
        <v>5613</v>
      </c>
      <c r="J1690" t="s">
        <v>6085</v>
      </c>
      <c r="K1690" t="s">
        <v>461</v>
      </c>
      <c r="L1690">
        <v>0</v>
      </c>
      <c r="M1690" s="441">
        <v>45965</v>
      </c>
      <c r="N1690">
        <v>25.43</v>
      </c>
      <c r="O1690">
        <v>25.43</v>
      </c>
      <c r="P1690">
        <v>381.45</v>
      </c>
    </row>
    <row r="1691" spans="1:16" x14ac:dyDescent="0.3">
      <c r="A1691">
        <v>70423</v>
      </c>
      <c r="B1691">
        <v>122</v>
      </c>
      <c r="C1691" t="s">
        <v>552</v>
      </c>
      <c r="D1691" s="441">
        <v>46054</v>
      </c>
      <c r="E1691">
        <v>24831</v>
      </c>
      <c r="F1691" t="s">
        <v>5689</v>
      </c>
      <c r="G1691">
        <v>5780</v>
      </c>
      <c r="H1691">
        <v>3</v>
      </c>
      <c r="I1691" t="s">
        <v>5598</v>
      </c>
      <c r="J1691" t="s">
        <v>6085</v>
      </c>
      <c r="K1691" t="s">
        <v>461</v>
      </c>
      <c r="L1691">
        <v>126</v>
      </c>
      <c r="M1691" s="441">
        <v>46041</v>
      </c>
      <c r="N1691">
        <v>126</v>
      </c>
      <c r="O1691">
        <v>126</v>
      </c>
      <c r="P1691">
        <v>378</v>
      </c>
    </row>
    <row r="1692" spans="1:16" x14ac:dyDescent="0.3">
      <c r="A1692">
        <v>70251</v>
      </c>
      <c r="B1692">
        <v>122</v>
      </c>
      <c r="C1692" t="s">
        <v>552</v>
      </c>
      <c r="D1692" s="441">
        <v>46054</v>
      </c>
      <c r="E1692">
        <v>24952</v>
      </c>
      <c r="F1692" t="s">
        <v>5599</v>
      </c>
      <c r="G1692">
        <v>5834</v>
      </c>
      <c r="H1692">
        <v>5</v>
      </c>
      <c r="I1692" t="s">
        <v>5598</v>
      </c>
      <c r="J1692" t="s">
        <v>6085</v>
      </c>
      <c r="K1692" t="s">
        <v>461</v>
      </c>
      <c r="L1692">
        <v>0</v>
      </c>
      <c r="M1692" s="441">
        <v>45986</v>
      </c>
      <c r="N1692">
        <v>75.400000000000006</v>
      </c>
      <c r="O1692">
        <v>88.86</v>
      </c>
      <c r="P1692">
        <v>377</v>
      </c>
    </row>
    <row r="1693" spans="1:16" x14ac:dyDescent="0.3">
      <c r="A1693">
        <v>70470</v>
      </c>
      <c r="B1693">
        <v>122</v>
      </c>
      <c r="C1693" t="s">
        <v>552</v>
      </c>
      <c r="D1693" s="441">
        <v>46054</v>
      </c>
      <c r="E1693">
        <v>26717</v>
      </c>
      <c r="F1693" t="s">
        <v>5760</v>
      </c>
      <c r="G1693">
        <v>6869</v>
      </c>
      <c r="H1693">
        <v>6</v>
      </c>
      <c r="I1693" t="s">
        <v>5601</v>
      </c>
      <c r="J1693" t="s">
        <v>4764</v>
      </c>
      <c r="K1693" t="s">
        <v>461</v>
      </c>
      <c r="L1693">
        <v>60.96</v>
      </c>
      <c r="M1693" s="441">
        <v>46036</v>
      </c>
      <c r="N1693">
        <v>60.96</v>
      </c>
      <c r="O1693">
        <v>60.96</v>
      </c>
      <c r="P1693">
        <v>365.76</v>
      </c>
    </row>
    <row r="1694" spans="1:16" x14ac:dyDescent="0.3">
      <c r="A1694">
        <v>70401</v>
      </c>
      <c r="B1694">
        <v>122</v>
      </c>
      <c r="C1694" t="s">
        <v>552</v>
      </c>
      <c r="D1694" s="441">
        <v>46054</v>
      </c>
      <c r="E1694">
        <v>19439</v>
      </c>
      <c r="F1694" t="s">
        <v>5691</v>
      </c>
      <c r="G1694">
        <v>2756</v>
      </c>
      <c r="H1694">
        <v>11</v>
      </c>
      <c r="I1694" t="s">
        <v>5598</v>
      </c>
      <c r="J1694" t="s">
        <v>6085</v>
      </c>
      <c r="K1694" t="s">
        <v>461</v>
      </c>
      <c r="L1694">
        <v>33.22</v>
      </c>
      <c r="M1694" s="441">
        <v>46049</v>
      </c>
      <c r="N1694">
        <v>33.380000000000003</v>
      </c>
      <c r="O1694">
        <v>33.380000000000003</v>
      </c>
      <c r="P1694">
        <v>365.42</v>
      </c>
    </row>
    <row r="1695" spans="1:16" x14ac:dyDescent="0.3">
      <c r="A1695">
        <v>70248</v>
      </c>
      <c r="B1695">
        <v>122</v>
      </c>
      <c r="C1695" t="s">
        <v>552</v>
      </c>
      <c r="D1695" s="441">
        <v>46054</v>
      </c>
      <c r="E1695">
        <v>26588</v>
      </c>
      <c r="F1695" t="s">
        <v>5597</v>
      </c>
      <c r="G1695">
        <v>6804</v>
      </c>
      <c r="H1695">
        <v>1.6</v>
      </c>
      <c r="I1695" t="s">
        <v>5598</v>
      </c>
      <c r="J1695" t="s">
        <v>6085</v>
      </c>
      <c r="K1695" t="s">
        <v>461</v>
      </c>
      <c r="L1695">
        <v>228</v>
      </c>
      <c r="M1695" s="441">
        <v>46048</v>
      </c>
      <c r="N1695">
        <v>228</v>
      </c>
      <c r="O1695">
        <v>228</v>
      </c>
      <c r="P1695">
        <v>364.8</v>
      </c>
    </row>
    <row r="1696" spans="1:16" x14ac:dyDescent="0.3">
      <c r="A1696">
        <v>70296</v>
      </c>
      <c r="B1696">
        <v>122</v>
      </c>
      <c r="C1696" t="s">
        <v>552</v>
      </c>
      <c r="D1696" s="441">
        <v>46054</v>
      </c>
      <c r="E1696">
        <v>20689</v>
      </c>
      <c r="F1696" t="s">
        <v>5638</v>
      </c>
      <c r="G1696">
        <v>2105</v>
      </c>
      <c r="H1696">
        <v>10</v>
      </c>
      <c r="I1696" t="s">
        <v>5613</v>
      </c>
      <c r="J1696" t="s">
        <v>6085</v>
      </c>
      <c r="K1696" t="s">
        <v>461</v>
      </c>
      <c r="L1696">
        <v>36.33</v>
      </c>
      <c r="M1696" s="441">
        <v>46049</v>
      </c>
      <c r="N1696">
        <v>34.9</v>
      </c>
      <c r="O1696">
        <v>34.57</v>
      </c>
      <c r="P1696">
        <v>363.3</v>
      </c>
    </row>
    <row r="1697" spans="1:16" x14ac:dyDescent="0.3">
      <c r="A1697">
        <v>70382</v>
      </c>
      <c r="B1697">
        <v>122</v>
      </c>
      <c r="C1697" t="s">
        <v>552</v>
      </c>
      <c r="D1697" s="441">
        <v>46054</v>
      </c>
      <c r="E1697">
        <v>23095</v>
      </c>
      <c r="F1697" t="s">
        <v>5942</v>
      </c>
      <c r="G1697">
        <v>2754</v>
      </c>
      <c r="H1697">
        <v>380</v>
      </c>
      <c r="I1697" t="s">
        <v>5613</v>
      </c>
      <c r="J1697" t="s">
        <v>6085</v>
      </c>
      <c r="K1697" t="s">
        <v>461</v>
      </c>
      <c r="L1697">
        <v>0.94</v>
      </c>
      <c r="M1697" s="441">
        <v>46052</v>
      </c>
      <c r="N1697">
        <v>0.94</v>
      </c>
      <c r="O1697">
        <v>0.94</v>
      </c>
      <c r="P1697">
        <v>357.2</v>
      </c>
    </row>
    <row r="1698" spans="1:16" x14ac:dyDescent="0.3">
      <c r="A1698">
        <v>70448</v>
      </c>
      <c r="B1698">
        <v>122</v>
      </c>
      <c r="C1698" t="s">
        <v>552</v>
      </c>
      <c r="D1698" s="441">
        <v>46054</v>
      </c>
      <c r="E1698">
        <v>25156</v>
      </c>
      <c r="F1698" t="s">
        <v>5734</v>
      </c>
      <c r="G1698">
        <v>5926</v>
      </c>
      <c r="H1698">
        <v>5.39</v>
      </c>
      <c r="I1698" t="s">
        <v>5601</v>
      </c>
      <c r="J1698" t="s">
        <v>4764</v>
      </c>
      <c r="K1698" t="s">
        <v>461</v>
      </c>
      <c r="L1698">
        <v>0</v>
      </c>
      <c r="M1698" s="441">
        <v>45986</v>
      </c>
      <c r="N1698">
        <v>65</v>
      </c>
      <c r="O1698">
        <v>65</v>
      </c>
      <c r="P1698">
        <v>350.35</v>
      </c>
    </row>
    <row r="1699" spans="1:16" x14ac:dyDescent="0.3">
      <c r="A1699">
        <v>70249</v>
      </c>
      <c r="B1699">
        <v>122</v>
      </c>
      <c r="C1699" t="s">
        <v>552</v>
      </c>
      <c r="D1699" s="441">
        <v>46054</v>
      </c>
      <c r="E1699">
        <v>24986</v>
      </c>
      <c r="F1699" t="s">
        <v>5835</v>
      </c>
      <c r="G1699">
        <v>5852</v>
      </c>
      <c r="H1699">
        <v>2</v>
      </c>
      <c r="I1699" t="s">
        <v>5625</v>
      </c>
      <c r="J1699" t="s">
        <v>6085</v>
      </c>
      <c r="K1699" t="s">
        <v>461</v>
      </c>
      <c r="L1699">
        <v>171.6</v>
      </c>
      <c r="M1699" s="441">
        <v>46028</v>
      </c>
      <c r="N1699">
        <v>171.6</v>
      </c>
      <c r="O1699">
        <v>171.6</v>
      </c>
      <c r="P1699">
        <v>343.2</v>
      </c>
    </row>
    <row r="1700" spans="1:16" x14ac:dyDescent="0.3">
      <c r="A1700">
        <v>70264</v>
      </c>
      <c r="B1700">
        <v>122</v>
      </c>
      <c r="C1700" t="s">
        <v>552</v>
      </c>
      <c r="D1700" s="441">
        <v>46054</v>
      </c>
      <c r="E1700">
        <v>20358</v>
      </c>
      <c r="F1700" t="s">
        <v>5648</v>
      </c>
      <c r="G1700">
        <v>2200</v>
      </c>
      <c r="H1700">
        <v>24</v>
      </c>
      <c r="I1700" t="s">
        <v>5605</v>
      </c>
      <c r="J1700" t="s">
        <v>6085</v>
      </c>
      <c r="K1700" t="s">
        <v>461</v>
      </c>
      <c r="L1700">
        <v>14.28</v>
      </c>
      <c r="M1700" s="441">
        <v>46048</v>
      </c>
      <c r="N1700">
        <v>14.24</v>
      </c>
      <c r="O1700">
        <v>14.24</v>
      </c>
      <c r="P1700">
        <v>342.72</v>
      </c>
    </row>
    <row r="1701" spans="1:16" x14ac:dyDescent="0.3">
      <c r="A1701">
        <v>70474</v>
      </c>
      <c r="B1701">
        <v>122</v>
      </c>
      <c r="C1701" t="s">
        <v>552</v>
      </c>
      <c r="D1701" s="441">
        <v>46054</v>
      </c>
      <c r="E1701">
        <v>18275</v>
      </c>
      <c r="F1701" t="s">
        <v>5764</v>
      </c>
      <c r="G1701">
        <v>3355</v>
      </c>
      <c r="H1701">
        <v>3.68</v>
      </c>
      <c r="I1701" t="s">
        <v>5601</v>
      </c>
      <c r="J1701" t="s">
        <v>4764</v>
      </c>
      <c r="K1701" t="s">
        <v>461</v>
      </c>
      <c r="L1701">
        <v>92.38</v>
      </c>
      <c r="M1701" s="441">
        <v>46035</v>
      </c>
      <c r="N1701">
        <v>92.38</v>
      </c>
      <c r="O1701">
        <v>92.38</v>
      </c>
      <c r="P1701">
        <v>339.96</v>
      </c>
    </row>
    <row r="1702" spans="1:16" x14ac:dyDescent="0.3">
      <c r="A1702">
        <v>70507</v>
      </c>
      <c r="B1702">
        <v>122</v>
      </c>
      <c r="C1702" t="s">
        <v>552</v>
      </c>
      <c r="D1702" s="441">
        <v>46054</v>
      </c>
      <c r="E1702">
        <v>18138</v>
      </c>
      <c r="F1702" t="s">
        <v>5799</v>
      </c>
      <c r="G1702">
        <v>3480</v>
      </c>
      <c r="H1702">
        <v>0.62</v>
      </c>
      <c r="I1702" t="s">
        <v>5601</v>
      </c>
      <c r="J1702" t="s">
        <v>4764</v>
      </c>
      <c r="K1702" t="s">
        <v>461</v>
      </c>
      <c r="L1702">
        <v>0</v>
      </c>
      <c r="M1702" s="441">
        <v>45811</v>
      </c>
      <c r="N1702">
        <v>545.01</v>
      </c>
      <c r="O1702">
        <v>545.01</v>
      </c>
      <c r="P1702">
        <v>337.91</v>
      </c>
    </row>
    <row r="1703" spans="1:16" x14ac:dyDescent="0.3">
      <c r="A1703">
        <v>70430</v>
      </c>
      <c r="B1703">
        <v>122</v>
      </c>
      <c r="C1703" t="s">
        <v>552</v>
      </c>
      <c r="D1703" s="441">
        <v>46054</v>
      </c>
      <c r="E1703">
        <v>19017</v>
      </c>
      <c r="F1703" t="s">
        <v>5715</v>
      </c>
      <c r="G1703">
        <v>2893</v>
      </c>
      <c r="H1703">
        <v>20</v>
      </c>
      <c r="I1703" t="s">
        <v>5598</v>
      </c>
      <c r="J1703" t="s">
        <v>6085</v>
      </c>
      <c r="K1703" t="s">
        <v>461</v>
      </c>
      <c r="L1703">
        <v>16.88</v>
      </c>
      <c r="M1703" s="441">
        <v>46050</v>
      </c>
      <c r="N1703">
        <v>15.9</v>
      </c>
      <c r="O1703">
        <v>14.99</v>
      </c>
      <c r="P1703">
        <v>337.6</v>
      </c>
    </row>
    <row r="1704" spans="1:16" x14ac:dyDescent="0.3">
      <c r="A1704">
        <v>70412</v>
      </c>
      <c r="B1704">
        <v>122</v>
      </c>
      <c r="C1704" t="s">
        <v>552</v>
      </c>
      <c r="D1704" s="441">
        <v>46054</v>
      </c>
      <c r="E1704">
        <v>19356</v>
      </c>
      <c r="F1704" t="s">
        <v>5696</v>
      </c>
      <c r="G1704">
        <v>2768</v>
      </c>
      <c r="H1704">
        <v>6</v>
      </c>
      <c r="I1704" t="s">
        <v>5598</v>
      </c>
      <c r="J1704" t="s">
        <v>6085</v>
      </c>
      <c r="K1704" t="s">
        <v>461</v>
      </c>
      <c r="L1704">
        <v>55.5</v>
      </c>
      <c r="M1704" s="441">
        <v>46049</v>
      </c>
      <c r="N1704">
        <v>55.5</v>
      </c>
      <c r="O1704">
        <v>55.5</v>
      </c>
      <c r="P1704">
        <v>333</v>
      </c>
    </row>
    <row r="1705" spans="1:16" x14ac:dyDescent="0.3">
      <c r="A1705">
        <v>70555</v>
      </c>
      <c r="B1705">
        <v>122</v>
      </c>
      <c r="C1705" t="s">
        <v>552</v>
      </c>
      <c r="D1705" s="441">
        <v>46054</v>
      </c>
      <c r="E1705">
        <v>20349</v>
      </c>
      <c r="F1705" t="s">
        <v>5679</v>
      </c>
      <c r="G1705">
        <v>2205</v>
      </c>
      <c r="H1705">
        <v>26</v>
      </c>
      <c r="I1705" t="s">
        <v>5605</v>
      </c>
      <c r="J1705" t="s">
        <v>6085</v>
      </c>
      <c r="K1705" t="s">
        <v>461</v>
      </c>
      <c r="L1705">
        <v>12.78</v>
      </c>
      <c r="M1705" s="441">
        <v>46043</v>
      </c>
      <c r="N1705">
        <v>12.78</v>
      </c>
      <c r="O1705">
        <v>12.75</v>
      </c>
      <c r="P1705">
        <v>332.28</v>
      </c>
    </row>
    <row r="1706" spans="1:16" x14ac:dyDescent="0.3">
      <c r="A1706">
        <v>70408</v>
      </c>
      <c r="B1706">
        <v>122</v>
      </c>
      <c r="C1706" t="s">
        <v>552</v>
      </c>
      <c r="D1706" s="441">
        <v>46054</v>
      </c>
      <c r="E1706">
        <v>19405</v>
      </c>
      <c r="F1706" t="s">
        <v>5908</v>
      </c>
      <c r="G1706">
        <v>2761</v>
      </c>
      <c r="H1706">
        <v>2</v>
      </c>
      <c r="I1706" t="s">
        <v>5598</v>
      </c>
      <c r="J1706" t="s">
        <v>6085</v>
      </c>
      <c r="K1706" t="s">
        <v>461</v>
      </c>
      <c r="L1706">
        <v>165.9</v>
      </c>
      <c r="M1706" s="441">
        <v>46036</v>
      </c>
      <c r="N1706">
        <v>165.9</v>
      </c>
      <c r="O1706">
        <v>151.9</v>
      </c>
      <c r="P1706">
        <v>331.8</v>
      </c>
    </row>
    <row r="1707" spans="1:16" x14ac:dyDescent="0.3">
      <c r="A1707">
        <v>70466</v>
      </c>
      <c r="B1707">
        <v>122</v>
      </c>
      <c r="C1707" t="s">
        <v>552</v>
      </c>
      <c r="D1707" s="441">
        <v>46054</v>
      </c>
      <c r="E1707">
        <v>18313</v>
      </c>
      <c r="F1707" t="s">
        <v>5755</v>
      </c>
      <c r="G1707">
        <v>3320</v>
      </c>
      <c r="H1707">
        <v>2.2400000000000002</v>
      </c>
      <c r="I1707" t="s">
        <v>5601</v>
      </c>
      <c r="J1707" t="s">
        <v>4764</v>
      </c>
      <c r="K1707" t="s">
        <v>461</v>
      </c>
      <c r="L1707">
        <v>0</v>
      </c>
      <c r="M1707" s="441">
        <v>45978</v>
      </c>
      <c r="N1707">
        <v>143</v>
      </c>
      <c r="O1707">
        <v>115.7</v>
      </c>
      <c r="P1707">
        <v>320.32</v>
      </c>
    </row>
    <row r="1708" spans="1:16" x14ac:dyDescent="0.3">
      <c r="A1708">
        <v>70262</v>
      </c>
      <c r="B1708">
        <v>122</v>
      </c>
      <c r="C1708" t="s">
        <v>552</v>
      </c>
      <c r="D1708" s="441">
        <v>46054</v>
      </c>
      <c r="E1708">
        <v>21010</v>
      </c>
      <c r="F1708" t="s">
        <v>5674</v>
      </c>
      <c r="G1708">
        <v>2006</v>
      </c>
      <c r="H1708">
        <v>26</v>
      </c>
      <c r="I1708" t="s">
        <v>5668</v>
      </c>
      <c r="J1708" t="s">
        <v>6085</v>
      </c>
      <c r="K1708" t="s">
        <v>461</v>
      </c>
      <c r="L1708">
        <v>12.3</v>
      </c>
      <c r="M1708" s="441">
        <v>46048</v>
      </c>
      <c r="N1708">
        <v>12.28</v>
      </c>
      <c r="O1708">
        <v>12.28</v>
      </c>
      <c r="P1708">
        <v>319.8</v>
      </c>
    </row>
    <row r="1709" spans="1:16" x14ac:dyDescent="0.3">
      <c r="A1709">
        <v>70460</v>
      </c>
      <c r="B1709">
        <v>122</v>
      </c>
      <c r="C1709" t="s">
        <v>552</v>
      </c>
      <c r="D1709" s="441">
        <v>46054</v>
      </c>
      <c r="E1709">
        <v>24704</v>
      </c>
      <c r="F1709" t="s">
        <v>5872</v>
      </c>
      <c r="G1709">
        <v>5722</v>
      </c>
      <c r="H1709">
        <v>2</v>
      </c>
      <c r="I1709" t="s">
        <v>5601</v>
      </c>
      <c r="J1709" t="s">
        <v>4764</v>
      </c>
      <c r="K1709" t="s">
        <v>461</v>
      </c>
      <c r="L1709">
        <v>0</v>
      </c>
      <c r="M1709" s="441">
        <v>45615</v>
      </c>
      <c r="N1709">
        <v>159.9</v>
      </c>
      <c r="O1709">
        <v>159.9</v>
      </c>
      <c r="P1709">
        <v>319.8</v>
      </c>
    </row>
    <row r="1710" spans="1:16" x14ac:dyDescent="0.3">
      <c r="A1710">
        <v>70328</v>
      </c>
      <c r="B1710">
        <v>122</v>
      </c>
      <c r="C1710" t="s">
        <v>552</v>
      </c>
      <c r="D1710" s="441">
        <v>46054</v>
      </c>
      <c r="E1710">
        <v>20645</v>
      </c>
      <c r="F1710" t="s">
        <v>5664</v>
      </c>
      <c r="G1710">
        <v>2113</v>
      </c>
      <c r="H1710">
        <v>14</v>
      </c>
      <c r="I1710" t="s">
        <v>5615</v>
      </c>
      <c r="J1710" t="s">
        <v>6085</v>
      </c>
      <c r="K1710" t="s">
        <v>461</v>
      </c>
      <c r="L1710">
        <v>22.6</v>
      </c>
      <c r="M1710" s="441">
        <v>46048</v>
      </c>
      <c r="N1710">
        <v>22.6</v>
      </c>
      <c r="O1710">
        <v>22.6</v>
      </c>
      <c r="P1710">
        <v>316.39999999999998</v>
      </c>
    </row>
    <row r="1711" spans="1:16" x14ac:dyDescent="0.3">
      <c r="A1711">
        <v>70537</v>
      </c>
      <c r="B1711">
        <v>122</v>
      </c>
      <c r="C1711" t="s">
        <v>552</v>
      </c>
      <c r="D1711" s="441">
        <v>46054</v>
      </c>
      <c r="E1711">
        <v>17800</v>
      </c>
      <c r="F1711" t="s">
        <v>5824</v>
      </c>
      <c r="G1711">
        <v>3745</v>
      </c>
      <c r="H1711">
        <v>12</v>
      </c>
      <c r="I1711" t="s">
        <v>5601</v>
      </c>
      <c r="J1711" t="s">
        <v>4764</v>
      </c>
      <c r="K1711" t="s">
        <v>461</v>
      </c>
      <c r="L1711">
        <v>24.96</v>
      </c>
      <c r="M1711" s="441">
        <v>46050</v>
      </c>
      <c r="N1711">
        <v>24.34</v>
      </c>
      <c r="O1711">
        <v>24.34</v>
      </c>
      <c r="P1711">
        <v>299.52</v>
      </c>
    </row>
    <row r="1712" spans="1:16" x14ac:dyDescent="0.3">
      <c r="A1712">
        <v>70515</v>
      </c>
      <c r="B1712">
        <v>122</v>
      </c>
      <c r="C1712" t="s">
        <v>552</v>
      </c>
      <c r="D1712" s="441">
        <v>46054</v>
      </c>
      <c r="E1712">
        <v>18103</v>
      </c>
      <c r="F1712" t="s">
        <v>5809</v>
      </c>
      <c r="G1712">
        <v>3508</v>
      </c>
      <c r="H1712">
        <v>2</v>
      </c>
      <c r="I1712" t="s">
        <v>5601</v>
      </c>
      <c r="J1712" t="s">
        <v>4764</v>
      </c>
      <c r="K1712" t="s">
        <v>461</v>
      </c>
      <c r="L1712">
        <v>0</v>
      </c>
      <c r="M1712" s="441">
        <v>45917</v>
      </c>
      <c r="N1712">
        <v>148.97</v>
      </c>
      <c r="O1712">
        <v>134.99</v>
      </c>
      <c r="P1712">
        <v>297.94</v>
      </c>
    </row>
    <row r="1713" spans="1:16" x14ac:dyDescent="0.3">
      <c r="A1713">
        <v>70342</v>
      </c>
      <c r="B1713">
        <v>122</v>
      </c>
      <c r="C1713" t="s">
        <v>552</v>
      </c>
      <c r="D1713" s="441">
        <v>46054</v>
      </c>
      <c r="E1713">
        <v>20488</v>
      </c>
      <c r="F1713" t="s">
        <v>5851</v>
      </c>
      <c r="G1713">
        <v>2157</v>
      </c>
      <c r="H1713">
        <v>10.5</v>
      </c>
      <c r="I1713" t="s">
        <v>5598</v>
      </c>
      <c r="J1713" t="s">
        <v>6085</v>
      </c>
      <c r="K1713" t="s">
        <v>461</v>
      </c>
      <c r="L1713">
        <v>0</v>
      </c>
      <c r="M1713" s="441">
        <v>45978</v>
      </c>
      <c r="N1713">
        <v>28.35</v>
      </c>
      <c r="O1713">
        <v>28.95</v>
      </c>
      <c r="P1713">
        <v>297.68</v>
      </c>
    </row>
    <row r="1714" spans="1:16" x14ac:dyDescent="0.3">
      <c r="A1714">
        <v>70252</v>
      </c>
      <c r="B1714">
        <v>122</v>
      </c>
      <c r="C1714" t="s">
        <v>552</v>
      </c>
      <c r="D1714" s="441">
        <v>46054</v>
      </c>
      <c r="E1714">
        <v>24712</v>
      </c>
      <c r="F1714" t="s">
        <v>5837</v>
      </c>
      <c r="G1714">
        <v>5726</v>
      </c>
      <c r="H1714">
        <v>2</v>
      </c>
      <c r="I1714" t="s">
        <v>5601</v>
      </c>
      <c r="J1714" t="s">
        <v>6085</v>
      </c>
      <c r="K1714" t="s">
        <v>461</v>
      </c>
      <c r="L1714">
        <v>0</v>
      </c>
      <c r="M1714" s="441">
        <v>45728</v>
      </c>
      <c r="N1714">
        <v>145.6</v>
      </c>
      <c r="O1714">
        <v>145.6</v>
      </c>
      <c r="P1714">
        <v>291.2</v>
      </c>
    </row>
    <row r="1715" spans="1:16" x14ac:dyDescent="0.3">
      <c r="A1715">
        <v>70250</v>
      </c>
      <c r="B1715">
        <v>122</v>
      </c>
      <c r="C1715" t="s">
        <v>552</v>
      </c>
      <c r="D1715" s="441">
        <v>46054</v>
      </c>
      <c r="E1715">
        <v>21159</v>
      </c>
      <c r="F1715" t="s">
        <v>5836</v>
      </c>
      <c r="G1715">
        <v>1946</v>
      </c>
      <c r="H1715">
        <v>2</v>
      </c>
      <c r="I1715" t="s">
        <v>5625</v>
      </c>
      <c r="J1715" t="s">
        <v>6085</v>
      </c>
      <c r="K1715" t="s">
        <v>461</v>
      </c>
      <c r="L1715">
        <v>0</v>
      </c>
      <c r="M1715" s="441">
        <v>45995</v>
      </c>
      <c r="N1715">
        <v>144.4</v>
      </c>
      <c r="O1715">
        <v>144.4</v>
      </c>
      <c r="P1715">
        <v>288.8</v>
      </c>
    </row>
    <row r="1716" spans="1:16" x14ac:dyDescent="0.3">
      <c r="A1716">
        <v>70557</v>
      </c>
      <c r="B1716">
        <v>122</v>
      </c>
      <c r="C1716" t="s">
        <v>552</v>
      </c>
      <c r="D1716" s="441">
        <v>46054</v>
      </c>
      <c r="E1716">
        <v>25315</v>
      </c>
      <c r="F1716" t="s">
        <v>5969</v>
      </c>
      <c r="G1716">
        <v>2306</v>
      </c>
      <c r="H1716">
        <v>9</v>
      </c>
      <c r="I1716" t="s">
        <v>5605</v>
      </c>
      <c r="J1716" t="s">
        <v>6085</v>
      </c>
      <c r="K1716" t="s">
        <v>461</v>
      </c>
      <c r="L1716">
        <v>31.9</v>
      </c>
      <c r="M1716" s="441">
        <v>46049</v>
      </c>
      <c r="N1716">
        <v>31.9</v>
      </c>
      <c r="O1716">
        <v>31.9</v>
      </c>
      <c r="P1716">
        <v>287.10000000000002</v>
      </c>
    </row>
    <row r="1717" spans="1:16" x14ac:dyDescent="0.3">
      <c r="A1717">
        <v>70301</v>
      </c>
      <c r="B1717">
        <v>122</v>
      </c>
      <c r="C1717" t="s">
        <v>552</v>
      </c>
      <c r="D1717" s="441">
        <v>46054</v>
      </c>
      <c r="E1717">
        <v>20672</v>
      </c>
      <c r="F1717" t="s">
        <v>5642</v>
      </c>
      <c r="G1717">
        <v>2107</v>
      </c>
      <c r="H1717">
        <v>9</v>
      </c>
      <c r="I1717" t="s">
        <v>5605</v>
      </c>
      <c r="J1717" t="s">
        <v>6085</v>
      </c>
      <c r="K1717" t="s">
        <v>461</v>
      </c>
      <c r="L1717">
        <v>30.17</v>
      </c>
      <c r="M1717" s="441">
        <v>46048</v>
      </c>
      <c r="N1717">
        <v>30.17</v>
      </c>
      <c r="O1717">
        <v>30.22</v>
      </c>
      <c r="P1717">
        <v>271.52999999999997</v>
      </c>
    </row>
    <row r="1718" spans="1:16" x14ac:dyDescent="0.3">
      <c r="A1718">
        <v>70468</v>
      </c>
      <c r="B1718">
        <v>122</v>
      </c>
      <c r="C1718" t="s">
        <v>552</v>
      </c>
      <c r="D1718" s="441">
        <v>46054</v>
      </c>
      <c r="E1718">
        <v>18308</v>
      </c>
      <c r="F1718" t="s">
        <v>5758</v>
      </c>
      <c r="G1718">
        <v>3325</v>
      </c>
      <c r="H1718">
        <v>4.75</v>
      </c>
      <c r="I1718" t="s">
        <v>5613</v>
      </c>
      <c r="J1718" t="s">
        <v>4764</v>
      </c>
      <c r="K1718" t="s">
        <v>461</v>
      </c>
      <c r="L1718">
        <v>0</v>
      </c>
      <c r="N1718">
        <v>0</v>
      </c>
      <c r="O1718">
        <v>0</v>
      </c>
      <c r="P1718">
        <v>270.75</v>
      </c>
    </row>
    <row r="1719" spans="1:16" x14ac:dyDescent="0.3">
      <c r="A1719">
        <v>70416</v>
      </c>
      <c r="B1719">
        <v>122</v>
      </c>
      <c r="C1719" t="s">
        <v>552</v>
      </c>
      <c r="D1719" s="441">
        <v>46054</v>
      </c>
      <c r="E1719">
        <v>19324</v>
      </c>
      <c r="F1719" t="s">
        <v>5699</v>
      </c>
      <c r="G1719">
        <v>2773</v>
      </c>
      <c r="H1719">
        <v>8</v>
      </c>
      <c r="I1719" t="s">
        <v>5598</v>
      </c>
      <c r="J1719" t="s">
        <v>6085</v>
      </c>
      <c r="K1719" t="s">
        <v>461</v>
      </c>
      <c r="L1719">
        <v>33.56</v>
      </c>
      <c r="M1719" s="441">
        <v>46049</v>
      </c>
      <c r="N1719">
        <v>33.799999999999997</v>
      </c>
      <c r="O1719">
        <v>29.67</v>
      </c>
      <c r="P1719">
        <v>268.48</v>
      </c>
    </row>
    <row r="1720" spans="1:16" x14ac:dyDescent="0.3">
      <c r="A1720">
        <v>70449</v>
      </c>
      <c r="B1720">
        <v>122</v>
      </c>
      <c r="C1720" t="s">
        <v>552</v>
      </c>
      <c r="D1720" s="441">
        <v>46054</v>
      </c>
      <c r="E1720">
        <v>25152</v>
      </c>
      <c r="F1720" t="s">
        <v>5735</v>
      </c>
      <c r="G1720">
        <v>5924</v>
      </c>
      <c r="H1720">
        <v>4.1100000000000003</v>
      </c>
      <c r="I1720" t="s">
        <v>5601</v>
      </c>
      <c r="J1720" t="s">
        <v>4764</v>
      </c>
      <c r="K1720" t="s">
        <v>461</v>
      </c>
      <c r="L1720">
        <v>0</v>
      </c>
      <c r="M1720" s="441">
        <v>45860</v>
      </c>
      <c r="N1720">
        <v>65</v>
      </c>
      <c r="O1720">
        <v>65</v>
      </c>
      <c r="P1720">
        <v>267.14999999999998</v>
      </c>
    </row>
    <row r="1721" spans="1:16" x14ac:dyDescent="0.3">
      <c r="A1721">
        <v>70322</v>
      </c>
      <c r="B1721">
        <v>122</v>
      </c>
      <c r="C1721" t="s">
        <v>552</v>
      </c>
      <c r="D1721" s="441">
        <v>46054</v>
      </c>
      <c r="E1721">
        <v>20114</v>
      </c>
      <c r="F1721" t="s">
        <v>5659</v>
      </c>
      <c r="G1721">
        <v>2292</v>
      </c>
      <c r="H1721">
        <v>30</v>
      </c>
      <c r="I1721" t="s">
        <v>5613</v>
      </c>
      <c r="J1721" t="s">
        <v>6085</v>
      </c>
      <c r="K1721" t="s">
        <v>461</v>
      </c>
      <c r="L1721">
        <v>8.8000000000000007</v>
      </c>
      <c r="M1721" s="441">
        <v>46028</v>
      </c>
      <c r="N1721">
        <v>8.8000000000000007</v>
      </c>
      <c r="O1721">
        <v>8.8000000000000007</v>
      </c>
      <c r="P1721">
        <v>264</v>
      </c>
    </row>
    <row r="1722" spans="1:16" x14ac:dyDescent="0.3">
      <c r="A1722">
        <v>70546</v>
      </c>
      <c r="B1722">
        <v>122</v>
      </c>
      <c r="C1722" t="s">
        <v>552</v>
      </c>
      <c r="D1722" s="441">
        <v>46054</v>
      </c>
      <c r="E1722">
        <v>17716</v>
      </c>
      <c r="F1722" t="s">
        <v>5830</v>
      </c>
      <c r="G1722">
        <v>3822</v>
      </c>
      <c r="H1722">
        <v>10</v>
      </c>
      <c r="I1722" t="s">
        <v>5601</v>
      </c>
      <c r="J1722" t="s">
        <v>4764</v>
      </c>
      <c r="K1722" t="s">
        <v>461</v>
      </c>
      <c r="L1722">
        <v>26.2</v>
      </c>
      <c r="M1722" s="441">
        <v>46049</v>
      </c>
      <c r="N1722">
        <v>26.2</v>
      </c>
      <c r="O1722">
        <v>26.2</v>
      </c>
      <c r="P1722">
        <v>262</v>
      </c>
    </row>
    <row r="1723" spans="1:16" x14ac:dyDescent="0.3">
      <c r="A1723">
        <v>70339</v>
      </c>
      <c r="B1723">
        <v>122</v>
      </c>
      <c r="C1723" t="s">
        <v>552</v>
      </c>
      <c r="D1723" s="441">
        <v>46054</v>
      </c>
      <c r="E1723">
        <v>20621</v>
      </c>
      <c r="F1723" t="s">
        <v>5677</v>
      </c>
      <c r="G1723">
        <v>2117</v>
      </c>
      <c r="H1723">
        <v>10</v>
      </c>
      <c r="I1723" t="s">
        <v>5625</v>
      </c>
      <c r="J1723" t="s">
        <v>6085</v>
      </c>
      <c r="K1723" t="s">
        <v>461</v>
      </c>
      <c r="L1723">
        <v>26</v>
      </c>
      <c r="M1723" s="441">
        <v>46044</v>
      </c>
      <c r="N1723">
        <v>26</v>
      </c>
      <c r="O1723">
        <v>23.9</v>
      </c>
      <c r="P1723">
        <v>260</v>
      </c>
    </row>
    <row r="1724" spans="1:16" x14ac:dyDescent="0.3">
      <c r="A1724">
        <v>70443</v>
      </c>
      <c r="B1724">
        <v>122</v>
      </c>
      <c r="C1724" t="s">
        <v>552</v>
      </c>
      <c r="D1724" s="441">
        <v>46054</v>
      </c>
      <c r="E1724">
        <v>18543</v>
      </c>
      <c r="F1724" t="s">
        <v>5729</v>
      </c>
      <c r="G1724">
        <v>3135</v>
      </c>
      <c r="H1724">
        <v>12.63</v>
      </c>
      <c r="I1724" t="s">
        <v>5601</v>
      </c>
      <c r="J1724" t="s">
        <v>4764</v>
      </c>
      <c r="K1724" t="s">
        <v>461</v>
      </c>
      <c r="L1724">
        <v>20.5</v>
      </c>
      <c r="M1724" s="441">
        <v>46035</v>
      </c>
      <c r="N1724">
        <v>20.5</v>
      </c>
      <c r="O1724">
        <v>20.7</v>
      </c>
      <c r="P1724">
        <v>258.92</v>
      </c>
    </row>
    <row r="1725" spans="1:16" x14ac:dyDescent="0.3">
      <c r="A1725">
        <v>70455</v>
      </c>
      <c r="B1725">
        <v>122</v>
      </c>
      <c r="C1725" t="s">
        <v>552</v>
      </c>
      <c r="D1725" s="441">
        <v>46054</v>
      </c>
      <c r="E1725">
        <v>18363</v>
      </c>
      <c r="F1725" t="s">
        <v>5744</v>
      </c>
      <c r="G1725">
        <v>3275</v>
      </c>
      <c r="H1725">
        <v>1</v>
      </c>
      <c r="I1725" t="s">
        <v>5613</v>
      </c>
      <c r="J1725" t="s">
        <v>4764</v>
      </c>
      <c r="K1725" t="s">
        <v>461</v>
      </c>
      <c r="L1725">
        <v>0</v>
      </c>
      <c r="N1725">
        <v>0</v>
      </c>
      <c r="O1725">
        <v>0</v>
      </c>
      <c r="P1725">
        <v>256.5</v>
      </c>
    </row>
    <row r="1726" spans="1:16" x14ac:dyDescent="0.3">
      <c r="A1726">
        <v>70344</v>
      </c>
      <c r="B1726">
        <v>122</v>
      </c>
      <c r="C1726" t="s">
        <v>552</v>
      </c>
      <c r="D1726" s="441">
        <v>46054</v>
      </c>
      <c r="E1726">
        <v>20922</v>
      </c>
      <c r="F1726" t="s">
        <v>5845</v>
      </c>
      <c r="G1726">
        <v>2034</v>
      </c>
      <c r="H1726">
        <v>4</v>
      </c>
      <c r="I1726" t="s">
        <v>5605</v>
      </c>
      <c r="J1726" t="s">
        <v>6085</v>
      </c>
      <c r="K1726" t="s">
        <v>461</v>
      </c>
      <c r="L1726">
        <v>0</v>
      </c>
      <c r="M1726" s="441">
        <v>45881</v>
      </c>
      <c r="N1726">
        <v>59.35</v>
      </c>
      <c r="O1726">
        <v>59.35</v>
      </c>
      <c r="P1726">
        <v>237.4</v>
      </c>
    </row>
    <row r="1727" spans="1:16" x14ac:dyDescent="0.3">
      <c r="A1727">
        <v>70257</v>
      </c>
      <c r="B1727">
        <v>122</v>
      </c>
      <c r="C1727" t="s">
        <v>552</v>
      </c>
      <c r="D1727" s="441">
        <v>46054</v>
      </c>
      <c r="E1727">
        <v>21093</v>
      </c>
      <c r="F1727" t="s">
        <v>5608</v>
      </c>
      <c r="G1727">
        <v>1988</v>
      </c>
      <c r="H1727">
        <v>49</v>
      </c>
      <c r="I1727" t="s">
        <v>5598</v>
      </c>
      <c r="J1727" t="s">
        <v>6085</v>
      </c>
      <c r="K1727" t="s">
        <v>461</v>
      </c>
      <c r="L1727">
        <v>4.68</v>
      </c>
      <c r="M1727" s="441">
        <v>46048</v>
      </c>
      <c r="N1727">
        <v>4.6399999999999997</v>
      </c>
      <c r="O1727">
        <v>4.6399999999999997</v>
      </c>
      <c r="P1727">
        <v>229.32</v>
      </c>
    </row>
    <row r="1728" spans="1:16" x14ac:dyDescent="0.3">
      <c r="A1728">
        <v>70511</v>
      </c>
      <c r="B1728">
        <v>122</v>
      </c>
      <c r="C1728" t="s">
        <v>552</v>
      </c>
      <c r="D1728" s="441">
        <v>46054</v>
      </c>
      <c r="E1728">
        <v>18118</v>
      </c>
      <c r="F1728" t="s">
        <v>5803</v>
      </c>
      <c r="G1728">
        <v>3495</v>
      </c>
      <c r="H1728">
        <v>0.16</v>
      </c>
      <c r="I1728" t="s">
        <v>5601</v>
      </c>
      <c r="J1728" t="s">
        <v>4764</v>
      </c>
      <c r="K1728" t="s">
        <v>461</v>
      </c>
      <c r="L1728">
        <v>0</v>
      </c>
      <c r="N1728">
        <v>0</v>
      </c>
      <c r="O1728">
        <v>1287</v>
      </c>
      <c r="P1728">
        <v>221.92</v>
      </c>
    </row>
    <row r="1729" spans="1:16" x14ac:dyDescent="0.3">
      <c r="A1729">
        <v>70247</v>
      </c>
      <c r="B1729">
        <v>122</v>
      </c>
      <c r="C1729" t="s">
        <v>552</v>
      </c>
      <c r="D1729" s="441">
        <v>46054</v>
      </c>
      <c r="E1729">
        <v>26591</v>
      </c>
      <c r="F1729" t="s">
        <v>5834</v>
      </c>
      <c r="G1729">
        <v>6805</v>
      </c>
      <c r="H1729">
        <v>1.2</v>
      </c>
      <c r="I1729" t="s">
        <v>5598</v>
      </c>
      <c r="J1729" t="s">
        <v>6085</v>
      </c>
      <c r="K1729" t="s">
        <v>461</v>
      </c>
      <c r="L1729">
        <v>180</v>
      </c>
      <c r="M1729" s="441">
        <v>46048</v>
      </c>
      <c r="N1729">
        <v>180</v>
      </c>
      <c r="O1729">
        <v>180</v>
      </c>
      <c r="P1729">
        <v>216</v>
      </c>
    </row>
    <row r="1730" spans="1:16" x14ac:dyDescent="0.3">
      <c r="A1730">
        <v>70287</v>
      </c>
      <c r="B1730">
        <v>122</v>
      </c>
      <c r="C1730" t="s">
        <v>552</v>
      </c>
      <c r="D1730" s="441">
        <v>46054</v>
      </c>
      <c r="E1730">
        <v>26187</v>
      </c>
      <c r="F1730" t="s">
        <v>5635</v>
      </c>
      <c r="G1730">
        <v>2033</v>
      </c>
      <c r="H1730">
        <v>1</v>
      </c>
      <c r="I1730" t="s">
        <v>5625</v>
      </c>
      <c r="J1730" t="s">
        <v>6085</v>
      </c>
      <c r="K1730" t="s">
        <v>461</v>
      </c>
      <c r="L1730">
        <v>0</v>
      </c>
      <c r="M1730" s="441">
        <v>46001</v>
      </c>
      <c r="N1730">
        <v>214.82</v>
      </c>
      <c r="O1730">
        <v>249.9</v>
      </c>
      <c r="P1730">
        <v>214.82</v>
      </c>
    </row>
    <row r="1731" spans="1:16" x14ac:dyDescent="0.3">
      <c r="A1731">
        <v>70458</v>
      </c>
      <c r="B1731">
        <v>122</v>
      </c>
      <c r="C1731" t="s">
        <v>552</v>
      </c>
      <c r="D1731" s="441">
        <v>46054</v>
      </c>
      <c r="E1731">
        <v>18352</v>
      </c>
      <c r="F1731" t="s">
        <v>5748</v>
      </c>
      <c r="G1731">
        <v>3283</v>
      </c>
      <c r="H1731">
        <v>1</v>
      </c>
      <c r="I1731" t="s">
        <v>5613</v>
      </c>
      <c r="J1731" t="s">
        <v>4764</v>
      </c>
      <c r="K1731" t="s">
        <v>461</v>
      </c>
      <c r="L1731">
        <v>0</v>
      </c>
      <c r="N1731">
        <v>0</v>
      </c>
      <c r="O1731">
        <v>0</v>
      </c>
      <c r="P1731">
        <v>213.33</v>
      </c>
    </row>
    <row r="1732" spans="1:16" x14ac:dyDescent="0.3">
      <c r="A1732">
        <v>70276</v>
      </c>
      <c r="B1732">
        <v>122</v>
      </c>
      <c r="C1732" t="s">
        <v>552</v>
      </c>
      <c r="D1732" s="441">
        <v>46054</v>
      </c>
      <c r="E1732">
        <v>20752</v>
      </c>
      <c r="F1732" t="s">
        <v>5624</v>
      </c>
      <c r="G1732">
        <v>2088</v>
      </c>
      <c r="H1732">
        <v>2</v>
      </c>
      <c r="I1732" t="s">
        <v>5625</v>
      </c>
      <c r="J1732" t="s">
        <v>6085</v>
      </c>
      <c r="K1732" t="s">
        <v>461</v>
      </c>
      <c r="L1732">
        <v>106</v>
      </c>
      <c r="M1732" s="441">
        <v>46048</v>
      </c>
      <c r="N1732">
        <v>106</v>
      </c>
      <c r="O1732">
        <v>106</v>
      </c>
      <c r="P1732">
        <v>212</v>
      </c>
    </row>
    <row r="1733" spans="1:16" x14ac:dyDescent="0.3">
      <c r="A1733">
        <v>70273</v>
      </c>
      <c r="B1733">
        <v>122</v>
      </c>
      <c r="C1733" t="s">
        <v>552</v>
      </c>
      <c r="D1733" s="441">
        <v>46054</v>
      </c>
      <c r="E1733">
        <v>21030</v>
      </c>
      <c r="F1733" t="s">
        <v>5620</v>
      </c>
      <c r="G1733">
        <v>2001</v>
      </c>
      <c r="H1733">
        <v>11</v>
      </c>
      <c r="I1733" t="s">
        <v>5613</v>
      </c>
      <c r="J1733" t="s">
        <v>6085</v>
      </c>
      <c r="K1733" t="s">
        <v>461</v>
      </c>
      <c r="L1733">
        <v>19.2</v>
      </c>
      <c r="M1733" s="441">
        <v>46028</v>
      </c>
      <c r="N1733">
        <v>19.2</v>
      </c>
      <c r="O1733">
        <v>19.2</v>
      </c>
      <c r="P1733">
        <v>211.2</v>
      </c>
    </row>
    <row r="1734" spans="1:16" x14ac:dyDescent="0.3">
      <c r="A1734">
        <v>70453</v>
      </c>
      <c r="B1734">
        <v>122</v>
      </c>
      <c r="C1734" t="s">
        <v>552</v>
      </c>
      <c r="D1734" s="441">
        <v>46054</v>
      </c>
      <c r="E1734">
        <v>18372</v>
      </c>
      <c r="F1734" t="s">
        <v>5741</v>
      </c>
      <c r="G1734">
        <v>3267</v>
      </c>
      <c r="H1734">
        <v>1.34</v>
      </c>
      <c r="I1734" t="s">
        <v>5601</v>
      </c>
      <c r="J1734" t="s">
        <v>4764</v>
      </c>
      <c r="K1734" t="s">
        <v>461</v>
      </c>
      <c r="L1734">
        <v>0</v>
      </c>
      <c r="N1734">
        <v>0</v>
      </c>
      <c r="O1734">
        <v>150</v>
      </c>
      <c r="P1734">
        <v>209.04</v>
      </c>
    </row>
    <row r="1735" spans="1:16" x14ac:dyDescent="0.3">
      <c r="A1735">
        <v>70442</v>
      </c>
      <c r="B1735">
        <v>122</v>
      </c>
      <c r="C1735" t="s">
        <v>552</v>
      </c>
      <c r="D1735" s="441">
        <v>46054</v>
      </c>
      <c r="E1735">
        <v>18542</v>
      </c>
      <c r="F1735" t="s">
        <v>5728</v>
      </c>
      <c r="G1735">
        <v>3136</v>
      </c>
      <c r="H1735">
        <v>1.9</v>
      </c>
      <c r="I1735" t="s">
        <v>5601</v>
      </c>
      <c r="J1735" t="s">
        <v>4764</v>
      </c>
      <c r="K1735" t="s">
        <v>461</v>
      </c>
      <c r="L1735">
        <v>0</v>
      </c>
      <c r="M1735" s="441">
        <v>45985</v>
      </c>
      <c r="N1735">
        <v>109.11</v>
      </c>
      <c r="O1735">
        <v>109.11</v>
      </c>
      <c r="P1735">
        <v>207.31</v>
      </c>
    </row>
    <row r="1736" spans="1:16" x14ac:dyDescent="0.3">
      <c r="A1736">
        <v>70288</v>
      </c>
      <c r="B1736">
        <v>122</v>
      </c>
      <c r="C1736" t="s">
        <v>552</v>
      </c>
      <c r="D1736" s="441">
        <v>46054</v>
      </c>
      <c r="E1736">
        <v>25807</v>
      </c>
      <c r="F1736" t="s">
        <v>5904</v>
      </c>
      <c r="G1736">
        <v>6344</v>
      </c>
      <c r="H1736">
        <v>1</v>
      </c>
      <c r="I1736" t="s">
        <v>5613</v>
      </c>
      <c r="J1736" t="s">
        <v>6085</v>
      </c>
      <c r="K1736" t="s">
        <v>461</v>
      </c>
      <c r="L1736">
        <v>0</v>
      </c>
      <c r="M1736" s="441">
        <v>46009</v>
      </c>
      <c r="N1736">
        <v>202</v>
      </c>
      <c r="O1736">
        <v>202.53</v>
      </c>
      <c r="P1736">
        <v>202</v>
      </c>
    </row>
    <row r="1737" spans="1:16" x14ac:dyDescent="0.3">
      <c r="A1737">
        <v>70283</v>
      </c>
      <c r="B1737">
        <v>122</v>
      </c>
      <c r="C1737" t="s">
        <v>552</v>
      </c>
      <c r="D1737" s="441">
        <v>46054</v>
      </c>
      <c r="E1737">
        <v>19973</v>
      </c>
      <c r="F1737" t="s">
        <v>5670</v>
      </c>
      <c r="G1737">
        <v>2354</v>
      </c>
      <c r="H1737">
        <v>13</v>
      </c>
      <c r="I1737" t="s">
        <v>5613</v>
      </c>
      <c r="J1737" t="s">
        <v>6085</v>
      </c>
      <c r="K1737" t="s">
        <v>461</v>
      </c>
      <c r="L1737">
        <v>15.2</v>
      </c>
      <c r="M1737" s="441">
        <v>46049</v>
      </c>
      <c r="N1737">
        <v>15.2</v>
      </c>
      <c r="O1737">
        <v>15.2</v>
      </c>
      <c r="P1737">
        <v>197.6</v>
      </c>
    </row>
    <row r="1738" spans="1:16" x14ac:dyDescent="0.3">
      <c r="A1738">
        <v>70289</v>
      </c>
      <c r="B1738">
        <v>122</v>
      </c>
      <c r="C1738" t="s">
        <v>552</v>
      </c>
      <c r="D1738" s="441">
        <v>46054</v>
      </c>
      <c r="E1738">
        <v>21098</v>
      </c>
      <c r="F1738" t="s">
        <v>5607</v>
      </c>
      <c r="G1738">
        <v>1987</v>
      </c>
      <c r="H1738">
        <v>11</v>
      </c>
      <c r="I1738" t="s">
        <v>5605</v>
      </c>
      <c r="J1738" t="s">
        <v>6085</v>
      </c>
      <c r="K1738" t="s">
        <v>461</v>
      </c>
      <c r="L1738">
        <v>17.649999999999999</v>
      </c>
      <c r="M1738" s="441">
        <v>46043</v>
      </c>
      <c r="N1738">
        <v>17.649999999999999</v>
      </c>
      <c r="O1738">
        <v>17.649999999999999</v>
      </c>
      <c r="P1738">
        <v>194.15</v>
      </c>
    </row>
    <row r="1739" spans="1:16" x14ac:dyDescent="0.3">
      <c r="A1739">
        <v>70434</v>
      </c>
      <c r="B1739">
        <v>122</v>
      </c>
      <c r="C1739" t="s">
        <v>552</v>
      </c>
      <c r="D1739" s="441">
        <v>46054</v>
      </c>
      <c r="E1739">
        <v>18667</v>
      </c>
      <c r="F1739" t="s">
        <v>5718</v>
      </c>
      <c r="G1739">
        <v>3052</v>
      </c>
      <c r="H1739">
        <v>9.6</v>
      </c>
      <c r="I1739" t="s">
        <v>5598</v>
      </c>
      <c r="J1739" t="s">
        <v>6085</v>
      </c>
      <c r="K1739" t="s">
        <v>461</v>
      </c>
      <c r="L1739">
        <v>19.989999999999998</v>
      </c>
      <c r="M1739" s="441">
        <v>46049</v>
      </c>
      <c r="N1739">
        <v>19.989999999999998</v>
      </c>
      <c r="O1739">
        <v>19.989999999999998</v>
      </c>
      <c r="P1739">
        <v>191.9</v>
      </c>
    </row>
    <row r="1740" spans="1:16" x14ac:dyDescent="0.3">
      <c r="A1740">
        <v>70472</v>
      </c>
      <c r="B1740">
        <v>122</v>
      </c>
      <c r="C1740" t="s">
        <v>552</v>
      </c>
      <c r="D1740" s="441">
        <v>46054</v>
      </c>
      <c r="E1740">
        <v>18510</v>
      </c>
      <c r="F1740" t="s">
        <v>5762</v>
      </c>
      <c r="G1740">
        <v>3150</v>
      </c>
      <c r="H1740">
        <v>1.81</v>
      </c>
      <c r="I1740" t="s">
        <v>5613</v>
      </c>
      <c r="J1740" t="s">
        <v>4764</v>
      </c>
      <c r="K1740" t="s">
        <v>461</v>
      </c>
      <c r="L1740">
        <v>0</v>
      </c>
      <c r="M1740" s="441">
        <v>45820</v>
      </c>
      <c r="N1740">
        <v>104.5</v>
      </c>
      <c r="O1740">
        <v>118.3</v>
      </c>
      <c r="P1740">
        <v>189.14</v>
      </c>
    </row>
    <row r="1741" spans="1:16" x14ac:dyDescent="0.3">
      <c r="A1741">
        <v>70526</v>
      </c>
      <c r="B1741">
        <v>122</v>
      </c>
      <c r="C1741" t="s">
        <v>552</v>
      </c>
      <c r="D1741" s="441">
        <v>46054</v>
      </c>
      <c r="E1741">
        <v>24030</v>
      </c>
      <c r="F1741" t="s">
        <v>5962</v>
      </c>
      <c r="G1741">
        <v>3593</v>
      </c>
      <c r="H1741">
        <v>53</v>
      </c>
      <c r="I1741" t="s">
        <v>5613</v>
      </c>
      <c r="J1741" t="s">
        <v>4764</v>
      </c>
      <c r="K1741" t="s">
        <v>461</v>
      </c>
      <c r="L1741">
        <v>3.51</v>
      </c>
      <c r="M1741" s="441">
        <v>46029</v>
      </c>
      <c r="N1741">
        <v>3.51</v>
      </c>
      <c r="O1741">
        <v>3.51</v>
      </c>
      <c r="P1741">
        <v>186.03</v>
      </c>
    </row>
    <row r="1742" spans="1:16" x14ac:dyDescent="0.3">
      <c r="A1742">
        <v>70306</v>
      </c>
      <c r="B1742">
        <v>122</v>
      </c>
      <c r="C1742" t="s">
        <v>552</v>
      </c>
      <c r="D1742" s="441">
        <v>46054</v>
      </c>
      <c r="E1742">
        <v>19979</v>
      </c>
      <c r="F1742" t="s">
        <v>5667</v>
      </c>
      <c r="G1742">
        <v>2353</v>
      </c>
      <c r="H1742">
        <v>8</v>
      </c>
      <c r="I1742" t="s">
        <v>5668</v>
      </c>
      <c r="J1742" t="s">
        <v>6085</v>
      </c>
      <c r="K1742" t="s">
        <v>461</v>
      </c>
      <c r="L1742">
        <v>23.15</v>
      </c>
      <c r="M1742" s="441">
        <v>46028</v>
      </c>
      <c r="N1742">
        <v>23.15</v>
      </c>
      <c r="O1742">
        <v>21.9</v>
      </c>
      <c r="P1742">
        <v>185.2</v>
      </c>
    </row>
    <row r="1743" spans="1:16" x14ac:dyDescent="0.3">
      <c r="A1743">
        <v>70281</v>
      </c>
      <c r="B1743">
        <v>122</v>
      </c>
      <c r="C1743" t="s">
        <v>552</v>
      </c>
      <c r="D1743" s="441">
        <v>46054</v>
      </c>
      <c r="E1743">
        <v>23548</v>
      </c>
      <c r="F1743" t="s">
        <v>5629</v>
      </c>
      <c r="G1743">
        <v>2321</v>
      </c>
      <c r="H1743">
        <v>3</v>
      </c>
      <c r="I1743" t="s">
        <v>5598</v>
      </c>
      <c r="J1743" t="s">
        <v>6085</v>
      </c>
      <c r="K1743" t="s">
        <v>461</v>
      </c>
      <c r="L1743">
        <v>0</v>
      </c>
      <c r="M1743" s="441">
        <v>45764</v>
      </c>
      <c r="N1743">
        <v>60.45</v>
      </c>
      <c r="O1743">
        <v>46.9</v>
      </c>
      <c r="P1743">
        <v>181.35</v>
      </c>
    </row>
    <row r="1744" spans="1:16" x14ac:dyDescent="0.3">
      <c r="A1744">
        <v>70484</v>
      </c>
      <c r="B1744">
        <v>122</v>
      </c>
      <c r="C1744" t="s">
        <v>552</v>
      </c>
      <c r="D1744" s="441">
        <v>46054</v>
      </c>
      <c r="E1744">
        <v>18234</v>
      </c>
      <c r="F1744" t="s">
        <v>5775</v>
      </c>
      <c r="G1744">
        <v>3394</v>
      </c>
      <c r="H1744">
        <v>1</v>
      </c>
      <c r="I1744" t="s">
        <v>5613</v>
      </c>
      <c r="J1744" t="s">
        <v>4764</v>
      </c>
      <c r="K1744" t="s">
        <v>461</v>
      </c>
      <c r="L1744">
        <v>0</v>
      </c>
      <c r="M1744" s="441">
        <v>45545</v>
      </c>
      <c r="N1744">
        <v>174.8</v>
      </c>
      <c r="O1744">
        <v>174.8</v>
      </c>
      <c r="P1744">
        <v>174.8</v>
      </c>
    </row>
    <row r="1745" spans="1:16" x14ac:dyDescent="0.3">
      <c r="A1745">
        <v>70425</v>
      </c>
      <c r="B1745">
        <v>122</v>
      </c>
      <c r="C1745" t="s">
        <v>552</v>
      </c>
      <c r="D1745" s="441">
        <v>46054</v>
      </c>
      <c r="E1745">
        <v>22721</v>
      </c>
      <c r="F1745" t="s">
        <v>5710</v>
      </c>
      <c r="G1745">
        <v>3033</v>
      </c>
      <c r="H1745">
        <v>6.16</v>
      </c>
      <c r="I1745" t="s">
        <v>5598</v>
      </c>
      <c r="J1745" t="s">
        <v>6085</v>
      </c>
      <c r="K1745" t="s">
        <v>461</v>
      </c>
      <c r="L1745">
        <v>28.3</v>
      </c>
      <c r="M1745" s="441">
        <v>46041</v>
      </c>
      <c r="N1745">
        <v>28.3</v>
      </c>
      <c r="O1745">
        <v>28.3</v>
      </c>
      <c r="P1745">
        <v>174.33</v>
      </c>
    </row>
    <row r="1746" spans="1:16" x14ac:dyDescent="0.3">
      <c r="A1746">
        <v>70407</v>
      </c>
      <c r="B1746">
        <v>122</v>
      </c>
      <c r="C1746" t="s">
        <v>552</v>
      </c>
      <c r="D1746" s="441">
        <v>46054</v>
      </c>
      <c r="E1746">
        <v>19409</v>
      </c>
      <c r="F1746" t="s">
        <v>5694</v>
      </c>
      <c r="G1746">
        <v>2760</v>
      </c>
      <c r="H1746">
        <v>7</v>
      </c>
      <c r="I1746" t="s">
        <v>5613</v>
      </c>
      <c r="J1746" t="s">
        <v>6085</v>
      </c>
      <c r="K1746" t="s">
        <v>461</v>
      </c>
      <c r="L1746">
        <v>0</v>
      </c>
      <c r="M1746" s="441">
        <v>46008</v>
      </c>
      <c r="N1746">
        <v>24.9</v>
      </c>
      <c r="O1746">
        <v>24.99</v>
      </c>
      <c r="P1746">
        <v>174.3</v>
      </c>
    </row>
    <row r="1747" spans="1:16" x14ac:dyDescent="0.3">
      <c r="A1747">
        <v>70363</v>
      </c>
      <c r="B1747">
        <v>122</v>
      </c>
      <c r="C1747" t="s">
        <v>552</v>
      </c>
      <c r="D1747" s="441">
        <v>46054</v>
      </c>
      <c r="E1747">
        <v>24083</v>
      </c>
      <c r="F1747" t="s">
        <v>5924</v>
      </c>
      <c r="G1747">
        <v>2592</v>
      </c>
      <c r="H1747">
        <v>40.98</v>
      </c>
      <c r="I1747" t="s">
        <v>5598</v>
      </c>
      <c r="J1747" t="s">
        <v>6085</v>
      </c>
      <c r="K1747" t="s">
        <v>461</v>
      </c>
      <c r="L1747">
        <v>4.08</v>
      </c>
      <c r="M1747" s="441">
        <v>46052</v>
      </c>
      <c r="N1747">
        <v>4</v>
      </c>
      <c r="O1747">
        <v>4</v>
      </c>
      <c r="P1747">
        <v>167.2</v>
      </c>
    </row>
    <row r="1748" spans="1:16" x14ac:dyDescent="0.3">
      <c r="A1748">
        <v>70503</v>
      </c>
      <c r="B1748">
        <v>122</v>
      </c>
      <c r="C1748" t="s">
        <v>552</v>
      </c>
      <c r="D1748" s="441">
        <v>46054</v>
      </c>
      <c r="E1748">
        <v>18145</v>
      </c>
      <c r="F1748" t="s">
        <v>5796</v>
      </c>
      <c r="G1748">
        <v>3472</v>
      </c>
      <c r="H1748">
        <v>0.44</v>
      </c>
      <c r="I1748" t="s">
        <v>5601</v>
      </c>
      <c r="J1748" t="s">
        <v>4764</v>
      </c>
      <c r="K1748" t="s">
        <v>461</v>
      </c>
      <c r="L1748">
        <v>0</v>
      </c>
      <c r="N1748">
        <v>0</v>
      </c>
      <c r="O1748">
        <v>350</v>
      </c>
      <c r="P1748">
        <v>163.5</v>
      </c>
    </row>
    <row r="1749" spans="1:16" x14ac:dyDescent="0.3">
      <c r="A1749">
        <v>70348</v>
      </c>
      <c r="B1749">
        <v>122</v>
      </c>
      <c r="C1749" t="s">
        <v>552</v>
      </c>
      <c r="D1749" s="441">
        <v>46054</v>
      </c>
      <c r="E1749">
        <v>20614</v>
      </c>
      <c r="F1749" t="s">
        <v>5686</v>
      </c>
      <c r="G1749">
        <v>2119</v>
      </c>
      <c r="H1749">
        <v>5</v>
      </c>
      <c r="I1749" t="s">
        <v>5613</v>
      </c>
      <c r="J1749" t="s">
        <v>6085</v>
      </c>
      <c r="K1749" t="s">
        <v>461</v>
      </c>
      <c r="L1749">
        <v>32.4</v>
      </c>
      <c r="M1749" s="441">
        <v>46037</v>
      </c>
      <c r="N1749">
        <v>32.4</v>
      </c>
      <c r="O1749">
        <v>32.4</v>
      </c>
      <c r="P1749">
        <v>162</v>
      </c>
    </row>
    <row r="1750" spans="1:16" x14ac:dyDescent="0.3">
      <c r="A1750">
        <v>70337</v>
      </c>
      <c r="B1750">
        <v>122</v>
      </c>
      <c r="C1750" t="s">
        <v>552</v>
      </c>
      <c r="D1750" s="441">
        <v>46054</v>
      </c>
      <c r="E1750">
        <v>21004</v>
      </c>
      <c r="F1750" t="s">
        <v>5675</v>
      </c>
      <c r="G1750">
        <v>2007</v>
      </c>
      <c r="H1750">
        <v>2</v>
      </c>
      <c r="I1750" t="s">
        <v>5613</v>
      </c>
      <c r="J1750" t="s">
        <v>6085</v>
      </c>
      <c r="K1750" t="s">
        <v>461</v>
      </c>
      <c r="L1750">
        <v>0</v>
      </c>
      <c r="N1750">
        <v>0</v>
      </c>
      <c r="O1750">
        <v>95.67</v>
      </c>
      <c r="P1750">
        <v>159.38</v>
      </c>
    </row>
    <row r="1751" spans="1:16" x14ac:dyDescent="0.3">
      <c r="A1751">
        <v>70525</v>
      </c>
      <c r="B1751">
        <v>122</v>
      </c>
      <c r="C1751" t="s">
        <v>552</v>
      </c>
      <c r="D1751" s="441">
        <v>46054</v>
      </c>
      <c r="E1751">
        <v>20757</v>
      </c>
      <c r="F1751" t="s">
        <v>5609</v>
      </c>
      <c r="G1751">
        <v>2086</v>
      </c>
      <c r="H1751">
        <v>2</v>
      </c>
      <c r="I1751" t="s">
        <v>5610</v>
      </c>
      <c r="J1751" t="s">
        <v>6085</v>
      </c>
      <c r="K1751" t="s">
        <v>461</v>
      </c>
      <c r="L1751">
        <v>79.400000000000006</v>
      </c>
      <c r="M1751" s="441">
        <v>46036</v>
      </c>
      <c r="N1751">
        <v>79.400000000000006</v>
      </c>
      <c r="O1751">
        <v>78.3</v>
      </c>
      <c r="P1751">
        <v>158.80000000000001</v>
      </c>
    </row>
    <row r="1752" spans="1:16" x14ac:dyDescent="0.3">
      <c r="A1752">
        <v>70542</v>
      </c>
      <c r="B1752">
        <v>122</v>
      </c>
      <c r="C1752" t="s">
        <v>552</v>
      </c>
      <c r="D1752" s="441">
        <v>46054</v>
      </c>
      <c r="E1752">
        <v>21944</v>
      </c>
      <c r="F1752" t="s">
        <v>5867</v>
      </c>
      <c r="G1752">
        <v>3748</v>
      </c>
      <c r="H1752">
        <v>4.18</v>
      </c>
      <c r="I1752" t="s">
        <v>5601</v>
      </c>
      <c r="J1752" t="s">
        <v>4764</v>
      </c>
      <c r="K1752" t="s">
        <v>461</v>
      </c>
      <c r="L1752">
        <v>0</v>
      </c>
      <c r="M1752" s="441">
        <v>45974</v>
      </c>
      <c r="N1752">
        <v>37.700000000000003</v>
      </c>
      <c r="O1752">
        <v>40.159999999999997</v>
      </c>
      <c r="P1752">
        <v>157.59</v>
      </c>
    </row>
    <row r="1753" spans="1:16" x14ac:dyDescent="0.3">
      <c r="A1753">
        <v>70377</v>
      </c>
      <c r="B1753">
        <v>122</v>
      </c>
      <c r="C1753" t="s">
        <v>552</v>
      </c>
      <c r="D1753" s="441">
        <v>46054</v>
      </c>
      <c r="E1753">
        <v>23361</v>
      </c>
      <c r="F1753" t="s">
        <v>5937</v>
      </c>
      <c r="G1753">
        <v>2497</v>
      </c>
      <c r="H1753">
        <v>50</v>
      </c>
      <c r="I1753" t="s">
        <v>5598</v>
      </c>
      <c r="J1753" t="s">
        <v>6085</v>
      </c>
      <c r="K1753" t="s">
        <v>461</v>
      </c>
      <c r="L1753">
        <v>3.1</v>
      </c>
      <c r="M1753" s="441">
        <v>46052</v>
      </c>
      <c r="N1753">
        <v>3.1</v>
      </c>
      <c r="O1753">
        <v>3.1</v>
      </c>
      <c r="P1753">
        <v>155</v>
      </c>
    </row>
    <row r="1754" spans="1:16" x14ac:dyDescent="0.3">
      <c r="A1754">
        <v>70351</v>
      </c>
      <c r="B1754">
        <v>122</v>
      </c>
      <c r="C1754" t="s">
        <v>552</v>
      </c>
      <c r="D1754" s="441">
        <v>46054</v>
      </c>
      <c r="E1754">
        <v>26054</v>
      </c>
      <c r="F1754" t="s">
        <v>5868</v>
      </c>
      <c r="G1754">
        <v>6516</v>
      </c>
      <c r="H1754">
        <v>9</v>
      </c>
      <c r="I1754" t="s">
        <v>5613</v>
      </c>
      <c r="J1754" t="s">
        <v>6085</v>
      </c>
      <c r="K1754" t="s">
        <v>461</v>
      </c>
      <c r="L1754">
        <v>0</v>
      </c>
      <c r="N1754">
        <v>0</v>
      </c>
      <c r="O1754">
        <v>16.8</v>
      </c>
      <c r="P1754">
        <v>151.19999999999999</v>
      </c>
    </row>
    <row r="1755" spans="1:16" x14ac:dyDescent="0.3">
      <c r="A1755">
        <v>70556</v>
      </c>
      <c r="B1755">
        <v>122</v>
      </c>
      <c r="C1755" t="s">
        <v>552</v>
      </c>
      <c r="D1755" s="441">
        <v>46054</v>
      </c>
      <c r="E1755">
        <v>28295</v>
      </c>
      <c r="F1755" t="s">
        <v>5968</v>
      </c>
      <c r="G1755">
        <v>8258</v>
      </c>
      <c r="H1755">
        <v>3</v>
      </c>
      <c r="I1755" t="s">
        <v>5613</v>
      </c>
      <c r="J1755" t="s">
        <v>6085</v>
      </c>
      <c r="K1755" t="s">
        <v>461</v>
      </c>
      <c r="L1755">
        <v>0</v>
      </c>
      <c r="N1755">
        <v>0</v>
      </c>
      <c r="O1755">
        <v>49.98</v>
      </c>
      <c r="P1755">
        <v>149.94</v>
      </c>
    </row>
    <row r="1756" spans="1:16" x14ac:dyDescent="0.3">
      <c r="A1756">
        <v>70258</v>
      </c>
      <c r="B1756">
        <v>122</v>
      </c>
      <c r="C1756" t="s">
        <v>552</v>
      </c>
      <c r="D1756" s="441">
        <v>46054</v>
      </c>
      <c r="E1756">
        <v>18003</v>
      </c>
      <c r="F1756" t="s">
        <v>5815</v>
      </c>
      <c r="G1756">
        <v>3593</v>
      </c>
      <c r="H1756">
        <v>1.75</v>
      </c>
      <c r="I1756" t="s">
        <v>5605</v>
      </c>
      <c r="J1756" t="s">
        <v>4764</v>
      </c>
      <c r="K1756" t="s">
        <v>461</v>
      </c>
      <c r="L1756">
        <v>0</v>
      </c>
      <c r="M1756" s="441">
        <v>45974</v>
      </c>
      <c r="N1756">
        <v>84.24</v>
      </c>
      <c r="O1756">
        <v>84.24</v>
      </c>
      <c r="P1756">
        <v>147.41999999999999</v>
      </c>
    </row>
    <row r="1757" spans="1:16" x14ac:dyDescent="0.3">
      <c r="A1757">
        <v>70280</v>
      </c>
      <c r="B1757">
        <v>122</v>
      </c>
      <c r="C1757" t="s">
        <v>552</v>
      </c>
      <c r="D1757" s="441">
        <v>46054</v>
      </c>
      <c r="E1757">
        <v>21073</v>
      </c>
      <c r="F1757" t="s">
        <v>5628</v>
      </c>
      <c r="G1757">
        <v>1994</v>
      </c>
      <c r="H1757">
        <v>3</v>
      </c>
      <c r="I1757" t="s">
        <v>5613</v>
      </c>
      <c r="J1757" t="s">
        <v>6085</v>
      </c>
      <c r="K1757" t="s">
        <v>461</v>
      </c>
      <c r="L1757">
        <v>48.9</v>
      </c>
      <c r="M1757" s="441">
        <v>46049</v>
      </c>
      <c r="N1757">
        <v>48.9</v>
      </c>
      <c r="O1757">
        <v>48.9</v>
      </c>
      <c r="P1757">
        <v>146.69999999999999</v>
      </c>
    </row>
    <row r="1758" spans="1:16" x14ac:dyDescent="0.3">
      <c r="A1758">
        <v>70552</v>
      </c>
      <c r="B1758">
        <v>122</v>
      </c>
      <c r="C1758" t="s">
        <v>552</v>
      </c>
      <c r="D1758" s="441">
        <v>46054</v>
      </c>
      <c r="E1758">
        <v>26881</v>
      </c>
      <c r="F1758" t="s">
        <v>5965</v>
      </c>
      <c r="G1758">
        <v>6950</v>
      </c>
      <c r="H1758">
        <v>2.25</v>
      </c>
      <c r="I1758" t="s">
        <v>5598</v>
      </c>
      <c r="J1758" t="s">
        <v>6085</v>
      </c>
      <c r="K1758" t="s">
        <v>461</v>
      </c>
      <c r="L1758">
        <v>0</v>
      </c>
      <c r="M1758" s="441">
        <v>46003</v>
      </c>
      <c r="N1758">
        <v>65</v>
      </c>
      <c r="O1758">
        <v>65</v>
      </c>
      <c r="P1758">
        <v>146.25</v>
      </c>
    </row>
    <row r="1759" spans="1:16" x14ac:dyDescent="0.3">
      <c r="A1759">
        <v>70319</v>
      </c>
      <c r="B1759">
        <v>122</v>
      </c>
      <c r="C1759" t="s">
        <v>552</v>
      </c>
      <c r="D1759" s="441">
        <v>46054</v>
      </c>
      <c r="E1759">
        <v>25478</v>
      </c>
      <c r="F1759" t="s">
        <v>5656</v>
      </c>
      <c r="G1759">
        <v>6129</v>
      </c>
      <c r="H1759">
        <v>18</v>
      </c>
      <c r="I1759" t="s">
        <v>5613</v>
      </c>
      <c r="J1759" t="s">
        <v>6085</v>
      </c>
      <c r="K1759" t="s">
        <v>461</v>
      </c>
      <c r="L1759">
        <v>7.95</v>
      </c>
      <c r="M1759" s="441">
        <v>46050</v>
      </c>
      <c r="N1759">
        <v>7.95</v>
      </c>
      <c r="O1759">
        <v>7.95</v>
      </c>
      <c r="P1759">
        <v>143.1</v>
      </c>
    </row>
    <row r="1760" spans="1:16" x14ac:dyDescent="0.3">
      <c r="A1760">
        <v>70253</v>
      </c>
      <c r="B1760">
        <v>122</v>
      </c>
      <c r="C1760" t="s">
        <v>552</v>
      </c>
      <c r="D1760" s="441">
        <v>46054</v>
      </c>
      <c r="E1760">
        <v>21062</v>
      </c>
      <c r="F1760" t="s">
        <v>5600</v>
      </c>
      <c r="G1760">
        <v>1997</v>
      </c>
      <c r="H1760">
        <v>9</v>
      </c>
      <c r="I1760" t="s">
        <v>5601</v>
      </c>
      <c r="J1760" t="s">
        <v>6085</v>
      </c>
      <c r="K1760" t="s">
        <v>461</v>
      </c>
      <c r="L1760">
        <v>0</v>
      </c>
      <c r="M1760" s="441">
        <v>45936</v>
      </c>
      <c r="N1760">
        <v>15.58</v>
      </c>
      <c r="O1760">
        <v>16.72</v>
      </c>
      <c r="P1760">
        <v>140.22</v>
      </c>
    </row>
    <row r="1761" spans="1:16" x14ac:dyDescent="0.3">
      <c r="A1761">
        <v>70402</v>
      </c>
      <c r="B1761">
        <v>122</v>
      </c>
      <c r="C1761" t="s">
        <v>552</v>
      </c>
      <c r="D1761" s="441">
        <v>46054</v>
      </c>
      <c r="E1761">
        <v>19203</v>
      </c>
      <c r="F1761" t="s">
        <v>5692</v>
      </c>
      <c r="G1761">
        <v>2802</v>
      </c>
      <c r="H1761">
        <v>44</v>
      </c>
      <c r="I1761" t="s">
        <v>5613</v>
      </c>
      <c r="J1761" t="s">
        <v>6085</v>
      </c>
      <c r="K1761" t="s">
        <v>461</v>
      </c>
      <c r="L1761">
        <v>3.18</v>
      </c>
      <c r="M1761" s="441">
        <v>46049</v>
      </c>
      <c r="N1761">
        <v>3.18</v>
      </c>
      <c r="O1761">
        <v>3.42</v>
      </c>
      <c r="P1761">
        <v>139.91999999999999</v>
      </c>
    </row>
    <row r="1762" spans="1:16" x14ac:dyDescent="0.3">
      <c r="A1762">
        <v>70404</v>
      </c>
      <c r="B1762">
        <v>122</v>
      </c>
      <c r="C1762" t="s">
        <v>552</v>
      </c>
      <c r="D1762" s="441">
        <v>46054</v>
      </c>
      <c r="E1762">
        <v>21085</v>
      </c>
      <c r="F1762" t="s">
        <v>5885</v>
      </c>
      <c r="G1762">
        <v>1989</v>
      </c>
      <c r="H1762">
        <v>3</v>
      </c>
      <c r="I1762" t="s">
        <v>5703</v>
      </c>
      <c r="J1762" t="s">
        <v>6085</v>
      </c>
      <c r="K1762" t="s">
        <v>461</v>
      </c>
      <c r="L1762">
        <v>0</v>
      </c>
      <c r="M1762" s="441">
        <v>46001</v>
      </c>
      <c r="N1762">
        <v>45.31</v>
      </c>
      <c r="O1762">
        <v>45.31</v>
      </c>
      <c r="P1762">
        <v>135.93</v>
      </c>
    </row>
    <row r="1763" spans="1:16" x14ac:dyDescent="0.3">
      <c r="A1763">
        <v>70332</v>
      </c>
      <c r="B1763">
        <v>122</v>
      </c>
      <c r="C1763" t="s">
        <v>552</v>
      </c>
      <c r="D1763" s="441">
        <v>46054</v>
      </c>
      <c r="E1763">
        <v>17883</v>
      </c>
      <c r="F1763" t="s">
        <v>5821</v>
      </c>
      <c r="G1763">
        <v>3673</v>
      </c>
      <c r="H1763">
        <v>5.75</v>
      </c>
      <c r="I1763" t="s">
        <v>5605</v>
      </c>
      <c r="J1763" t="s">
        <v>4764</v>
      </c>
      <c r="K1763" t="s">
        <v>461</v>
      </c>
      <c r="L1763">
        <v>0</v>
      </c>
      <c r="M1763" s="441">
        <v>46000</v>
      </c>
      <c r="N1763">
        <v>23.56</v>
      </c>
      <c r="O1763">
        <v>41.65</v>
      </c>
      <c r="P1763">
        <v>135.47</v>
      </c>
    </row>
    <row r="1764" spans="1:16" x14ac:dyDescent="0.3">
      <c r="A1764">
        <v>70336</v>
      </c>
      <c r="B1764">
        <v>122</v>
      </c>
      <c r="C1764" t="s">
        <v>552</v>
      </c>
      <c r="D1764" s="441">
        <v>46054</v>
      </c>
      <c r="E1764">
        <v>20287</v>
      </c>
      <c r="F1764" t="s">
        <v>5626</v>
      </c>
      <c r="G1764">
        <v>2229</v>
      </c>
      <c r="H1764">
        <v>5</v>
      </c>
      <c r="I1764" t="s">
        <v>5605</v>
      </c>
      <c r="J1764" t="s">
        <v>6085</v>
      </c>
      <c r="K1764" t="s">
        <v>461</v>
      </c>
      <c r="L1764">
        <v>0</v>
      </c>
      <c r="M1764" s="441">
        <v>45951</v>
      </c>
      <c r="N1764">
        <v>26.99</v>
      </c>
      <c r="O1764">
        <v>24.85</v>
      </c>
      <c r="P1764">
        <v>134.94999999999999</v>
      </c>
    </row>
    <row r="1765" spans="1:16" x14ac:dyDescent="0.3">
      <c r="A1765">
        <v>70554</v>
      </c>
      <c r="B1765">
        <v>122</v>
      </c>
      <c r="C1765" t="s">
        <v>552</v>
      </c>
      <c r="D1765" s="441">
        <v>46054</v>
      </c>
      <c r="E1765">
        <v>19187</v>
      </c>
      <c r="F1765" t="s">
        <v>5967</v>
      </c>
      <c r="G1765">
        <v>2816</v>
      </c>
      <c r="H1765">
        <v>2</v>
      </c>
      <c r="I1765" t="s">
        <v>5598</v>
      </c>
      <c r="J1765" t="s">
        <v>6085</v>
      </c>
      <c r="K1765" t="s">
        <v>461</v>
      </c>
      <c r="L1765">
        <v>0</v>
      </c>
      <c r="M1765" s="441">
        <v>45995</v>
      </c>
      <c r="N1765">
        <v>65.5</v>
      </c>
      <c r="O1765">
        <v>65.5</v>
      </c>
      <c r="P1765">
        <v>131</v>
      </c>
    </row>
    <row r="1766" spans="1:16" x14ac:dyDescent="0.3">
      <c r="A1766">
        <v>70325</v>
      </c>
      <c r="B1766">
        <v>122</v>
      </c>
      <c r="C1766" t="s">
        <v>552</v>
      </c>
      <c r="D1766" s="441">
        <v>46054</v>
      </c>
      <c r="E1766">
        <v>20360</v>
      </c>
      <c r="F1766" t="s">
        <v>5646</v>
      </c>
      <c r="G1766">
        <v>2199</v>
      </c>
      <c r="H1766">
        <v>6</v>
      </c>
      <c r="I1766" t="s">
        <v>5605</v>
      </c>
      <c r="J1766" t="s">
        <v>6085</v>
      </c>
      <c r="K1766" t="s">
        <v>461</v>
      </c>
      <c r="L1766">
        <v>21.65</v>
      </c>
      <c r="M1766" s="441">
        <v>46048</v>
      </c>
      <c r="N1766">
        <v>21.65</v>
      </c>
      <c r="O1766">
        <v>21.65</v>
      </c>
      <c r="P1766">
        <v>129.9</v>
      </c>
    </row>
    <row r="1767" spans="1:16" x14ac:dyDescent="0.3">
      <c r="A1767">
        <v>70335</v>
      </c>
      <c r="B1767">
        <v>122</v>
      </c>
      <c r="C1767" t="s">
        <v>552</v>
      </c>
      <c r="D1767" s="441">
        <v>46054</v>
      </c>
      <c r="E1767">
        <v>17881</v>
      </c>
      <c r="F1767" t="s">
        <v>5822</v>
      </c>
      <c r="G1767">
        <v>3675</v>
      </c>
      <c r="H1767">
        <v>5.5</v>
      </c>
      <c r="I1767" t="s">
        <v>5605</v>
      </c>
      <c r="J1767" t="s">
        <v>4764</v>
      </c>
      <c r="K1767" t="s">
        <v>461</v>
      </c>
      <c r="L1767">
        <v>0</v>
      </c>
      <c r="M1767" s="441">
        <v>46000</v>
      </c>
      <c r="N1767">
        <v>23.56</v>
      </c>
      <c r="O1767">
        <v>20.11</v>
      </c>
      <c r="P1767">
        <v>129.58000000000001</v>
      </c>
    </row>
    <row r="1768" spans="1:16" x14ac:dyDescent="0.3">
      <c r="A1768">
        <v>70366</v>
      </c>
      <c r="B1768">
        <v>122</v>
      </c>
      <c r="C1768" t="s">
        <v>552</v>
      </c>
      <c r="D1768" s="441">
        <v>46054</v>
      </c>
      <c r="E1768">
        <v>23377</v>
      </c>
      <c r="F1768" t="s">
        <v>5927</v>
      </c>
      <c r="G1768">
        <v>2483</v>
      </c>
      <c r="H1768">
        <v>4</v>
      </c>
      <c r="I1768" t="s">
        <v>5598</v>
      </c>
      <c r="J1768" t="s">
        <v>6085</v>
      </c>
      <c r="K1768" t="s">
        <v>461</v>
      </c>
      <c r="L1768">
        <v>32</v>
      </c>
      <c r="M1768" s="441">
        <v>46049</v>
      </c>
      <c r="N1768">
        <v>32</v>
      </c>
      <c r="O1768">
        <v>32</v>
      </c>
      <c r="P1768">
        <v>128</v>
      </c>
    </row>
    <row r="1769" spans="1:16" x14ac:dyDescent="0.3">
      <c r="A1769">
        <v>70397</v>
      </c>
      <c r="B1769">
        <v>122</v>
      </c>
      <c r="C1769" t="s">
        <v>552</v>
      </c>
      <c r="D1769" s="441">
        <v>46054</v>
      </c>
      <c r="E1769">
        <v>20213</v>
      </c>
      <c r="F1769" t="s">
        <v>5654</v>
      </c>
      <c r="G1769">
        <v>2251</v>
      </c>
      <c r="H1769">
        <v>4</v>
      </c>
      <c r="I1769" t="s">
        <v>5605</v>
      </c>
      <c r="J1769" t="s">
        <v>6085</v>
      </c>
      <c r="K1769" t="s">
        <v>461</v>
      </c>
      <c r="L1769">
        <v>0</v>
      </c>
      <c r="M1769" s="441">
        <v>45994</v>
      </c>
      <c r="N1769">
        <v>31.72</v>
      </c>
      <c r="O1769">
        <v>31.72</v>
      </c>
      <c r="P1769">
        <v>126.88</v>
      </c>
    </row>
    <row r="1770" spans="1:16" x14ac:dyDescent="0.3">
      <c r="A1770">
        <v>70295</v>
      </c>
      <c r="B1770">
        <v>122</v>
      </c>
      <c r="C1770" t="s">
        <v>552</v>
      </c>
      <c r="D1770" s="441">
        <v>46054</v>
      </c>
      <c r="E1770">
        <v>20034</v>
      </c>
      <c r="F1770" t="s">
        <v>5846</v>
      </c>
      <c r="G1770">
        <v>2333</v>
      </c>
      <c r="H1770">
        <v>2</v>
      </c>
      <c r="I1770" t="s">
        <v>5598</v>
      </c>
      <c r="J1770" t="s">
        <v>6085</v>
      </c>
      <c r="K1770" t="s">
        <v>461</v>
      </c>
      <c r="L1770">
        <v>0</v>
      </c>
      <c r="M1770" s="441">
        <v>45764</v>
      </c>
      <c r="N1770">
        <v>63.06</v>
      </c>
      <c r="O1770">
        <v>64.8</v>
      </c>
      <c r="P1770">
        <v>126.12</v>
      </c>
    </row>
    <row r="1771" spans="1:16" x14ac:dyDescent="0.3">
      <c r="A1771">
        <v>70321</v>
      </c>
      <c r="B1771">
        <v>122</v>
      </c>
      <c r="C1771" t="s">
        <v>552</v>
      </c>
      <c r="D1771" s="441">
        <v>46054</v>
      </c>
      <c r="E1771">
        <v>20301</v>
      </c>
      <c r="F1771" t="s">
        <v>5617</v>
      </c>
      <c r="G1771">
        <v>2223</v>
      </c>
      <c r="H1771">
        <v>6</v>
      </c>
      <c r="I1771" t="s">
        <v>5605</v>
      </c>
      <c r="J1771" t="s">
        <v>6085</v>
      </c>
      <c r="K1771" t="s">
        <v>461</v>
      </c>
      <c r="L1771">
        <v>20.78</v>
      </c>
      <c r="M1771" s="441">
        <v>46048</v>
      </c>
      <c r="N1771">
        <v>20.78</v>
      </c>
      <c r="O1771">
        <v>20.77</v>
      </c>
      <c r="P1771">
        <v>124.68</v>
      </c>
    </row>
    <row r="1772" spans="1:16" x14ac:dyDescent="0.3">
      <c r="A1772">
        <v>70309</v>
      </c>
      <c r="B1772">
        <v>122</v>
      </c>
      <c r="C1772" t="s">
        <v>552</v>
      </c>
      <c r="D1772" s="441">
        <v>46054</v>
      </c>
      <c r="E1772">
        <v>25075</v>
      </c>
      <c r="F1772" t="s">
        <v>5661</v>
      </c>
      <c r="G1772">
        <v>5883</v>
      </c>
      <c r="H1772">
        <v>7</v>
      </c>
      <c r="I1772" t="s">
        <v>5605</v>
      </c>
      <c r="J1772" t="s">
        <v>6085</v>
      </c>
      <c r="K1772" t="s">
        <v>461</v>
      </c>
      <c r="L1772">
        <v>16.8</v>
      </c>
      <c r="M1772" s="441">
        <v>46044</v>
      </c>
      <c r="N1772">
        <v>16.8</v>
      </c>
      <c r="O1772">
        <v>16.8</v>
      </c>
      <c r="P1772">
        <v>117.6</v>
      </c>
    </row>
    <row r="1773" spans="1:16" x14ac:dyDescent="0.3">
      <c r="A1773">
        <v>70317</v>
      </c>
      <c r="B1773">
        <v>122</v>
      </c>
      <c r="C1773" t="s">
        <v>552</v>
      </c>
      <c r="D1773" s="441">
        <v>46054</v>
      </c>
      <c r="E1773">
        <v>20661</v>
      </c>
      <c r="F1773" t="s">
        <v>5850</v>
      </c>
      <c r="G1773">
        <v>2110</v>
      </c>
      <c r="H1773">
        <v>13</v>
      </c>
      <c r="I1773" t="s">
        <v>5613</v>
      </c>
      <c r="J1773" t="s">
        <v>6085</v>
      </c>
      <c r="K1773" t="s">
        <v>461</v>
      </c>
      <c r="L1773">
        <v>8.8800000000000008</v>
      </c>
      <c r="M1773" s="441">
        <v>46037</v>
      </c>
      <c r="N1773">
        <v>8.8800000000000008</v>
      </c>
      <c r="O1773">
        <v>8.76</v>
      </c>
      <c r="P1773">
        <v>115.44</v>
      </c>
    </row>
    <row r="1774" spans="1:16" x14ac:dyDescent="0.3">
      <c r="A1774">
        <v>70334</v>
      </c>
      <c r="B1774">
        <v>122</v>
      </c>
      <c r="C1774" t="s">
        <v>552</v>
      </c>
      <c r="D1774" s="441">
        <v>46054</v>
      </c>
      <c r="E1774">
        <v>19946</v>
      </c>
      <c r="F1774" t="s">
        <v>5672</v>
      </c>
      <c r="G1774">
        <v>2360</v>
      </c>
      <c r="H1774">
        <v>2</v>
      </c>
      <c r="I1774" t="s">
        <v>5625</v>
      </c>
      <c r="J1774" t="s">
        <v>6085</v>
      </c>
      <c r="K1774" t="s">
        <v>461</v>
      </c>
      <c r="L1774">
        <v>56.9</v>
      </c>
      <c r="M1774" s="441">
        <v>46036</v>
      </c>
      <c r="N1774">
        <v>56.9</v>
      </c>
      <c r="O1774">
        <v>56.9</v>
      </c>
      <c r="P1774">
        <v>113.8</v>
      </c>
    </row>
    <row r="1775" spans="1:16" x14ac:dyDescent="0.3">
      <c r="A1775">
        <v>70302</v>
      </c>
      <c r="B1775">
        <v>122</v>
      </c>
      <c r="C1775" t="s">
        <v>552</v>
      </c>
      <c r="D1775" s="441">
        <v>46054</v>
      </c>
      <c r="E1775">
        <v>20242</v>
      </c>
      <c r="F1775" t="s">
        <v>5649</v>
      </c>
      <c r="G1775">
        <v>2242</v>
      </c>
      <c r="H1775">
        <v>8</v>
      </c>
      <c r="I1775" t="s">
        <v>5605</v>
      </c>
      <c r="J1775" t="s">
        <v>6085</v>
      </c>
      <c r="K1775" t="s">
        <v>461</v>
      </c>
      <c r="L1775">
        <v>14.17</v>
      </c>
      <c r="M1775" s="441">
        <v>46048</v>
      </c>
      <c r="N1775">
        <v>14.1</v>
      </c>
      <c r="O1775">
        <v>14.1</v>
      </c>
      <c r="P1775">
        <v>113.36</v>
      </c>
    </row>
    <row r="1776" spans="1:16" x14ac:dyDescent="0.3">
      <c r="A1776">
        <v>70454</v>
      </c>
      <c r="B1776">
        <v>122</v>
      </c>
      <c r="C1776" t="s">
        <v>552</v>
      </c>
      <c r="D1776" s="441">
        <v>46054</v>
      </c>
      <c r="E1776">
        <v>18364</v>
      </c>
      <c r="F1776" t="s">
        <v>5743</v>
      </c>
      <c r="G1776">
        <v>3274</v>
      </c>
      <c r="H1776">
        <v>1</v>
      </c>
      <c r="I1776" t="s">
        <v>5613</v>
      </c>
      <c r="J1776" t="s">
        <v>4764</v>
      </c>
      <c r="K1776" t="s">
        <v>461</v>
      </c>
      <c r="L1776">
        <v>0</v>
      </c>
      <c r="N1776">
        <v>0</v>
      </c>
      <c r="O1776">
        <v>0</v>
      </c>
      <c r="P1776">
        <v>112.33</v>
      </c>
    </row>
    <row r="1777" spans="1:16" x14ac:dyDescent="0.3">
      <c r="A1777">
        <v>70349</v>
      </c>
      <c r="B1777">
        <v>122</v>
      </c>
      <c r="C1777" t="s">
        <v>552</v>
      </c>
      <c r="D1777" s="441">
        <v>46054</v>
      </c>
      <c r="E1777">
        <v>20257</v>
      </c>
      <c r="F1777" t="s">
        <v>5887</v>
      </c>
      <c r="G1777">
        <v>2239</v>
      </c>
      <c r="H1777">
        <v>4</v>
      </c>
      <c r="I1777" t="s">
        <v>5605</v>
      </c>
      <c r="J1777" t="s">
        <v>6085</v>
      </c>
      <c r="K1777" t="s">
        <v>461</v>
      </c>
      <c r="L1777">
        <v>27.5</v>
      </c>
      <c r="M1777" s="441">
        <v>46037</v>
      </c>
      <c r="N1777">
        <v>27.5</v>
      </c>
      <c r="O1777">
        <v>27.5</v>
      </c>
      <c r="P1777">
        <v>110</v>
      </c>
    </row>
    <row r="1778" spans="1:16" x14ac:dyDescent="0.3">
      <c r="A1778">
        <v>70367</v>
      </c>
      <c r="B1778">
        <v>122</v>
      </c>
      <c r="C1778" t="s">
        <v>552</v>
      </c>
      <c r="D1778" s="441">
        <v>46054</v>
      </c>
      <c r="E1778">
        <v>26713</v>
      </c>
      <c r="F1778" t="s">
        <v>5903</v>
      </c>
      <c r="G1778">
        <v>6867</v>
      </c>
      <c r="H1778">
        <v>2</v>
      </c>
      <c r="I1778" t="s">
        <v>5598</v>
      </c>
      <c r="J1778" t="s">
        <v>6085</v>
      </c>
      <c r="K1778" t="s">
        <v>461</v>
      </c>
      <c r="L1778">
        <v>0</v>
      </c>
      <c r="M1778" s="441">
        <v>46009</v>
      </c>
      <c r="N1778">
        <v>55</v>
      </c>
      <c r="O1778">
        <v>55</v>
      </c>
      <c r="P1778">
        <v>110</v>
      </c>
    </row>
    <row r="1779" spans="1:16" x14ac:dyDescent="0.3">
      <c r="A1779">
        <v>70388</v>
      </c>
      <c r="B1779">
        <v>122</v>
      </c>
      <c r="C1779" t="s">
        <v>552</v>
      </c>
      <c r="D1779" s="441">
        <v>46054</v>
      </c>
      <c r="E1779">
        <v>19790</v>
      </c>
      <c r="F1779" t="s">
        <v>5948</v>
      </c>
      <c r="G1779">
        <v>2469</v>
      </c>
      <c r="H1779">
        <v>3</v>
      </c>
      <c r="I1779" t="s">
        <v>5598</v>
      </c>
      <c r="J1779" t="s">
        <v>6085</v>
      </c>
      <c r="K1779" t="s">
        <v>461</v>
      </c>
      <c r="L1779">
        <v>35.630000000000003</v>
      </c>
      <c r="M1779" s="441">
        <v>46042</v>
      </c>
      <c r="N1779">
        <v>35.630000000000003</v>
      </c>
      <c r="O1779">
        <v>35.630000000000003</v>
      </c>
      <c r="P1779">
        <v>106.89</v>
      </c>
    </row>
    <row r="1780" spans="1:16" x14ac:dyDescent="0.3">
      <c r="A1780">
        <v>70529</v>
      </c>
      <c r="B1780">
        <v>122</v>
      </c>
      <c r="C1780" t="s">
        <v>552</v>
      </c>
      <c r="D1780" s="441">
        <v>46054</v>
      </c>
      <c r="E1780">
        <v>24676</v>
      </c>
      <c r="F1780" t="s">
        <v>5688</v>
      </c>
      <c r="G1780">
        <v>5710</v>
      </c>
      <c r="H1780">
        <v>2</v>
      </c>
      <c r="I1780" t="s">
        <v>5605</v>
      </c>
      <c r="J1780" t="s">
        <v>6085</v>
      </c>
      <c r="K1780" t="s">
        <v>461</v>
      </c>
      <c r="L1780">
        <v>52</v>
      </c>
      <c r="M1780" s="441">
        <v>46041</v>
      </c>
      <c r="N1780">
        <v>52</v>
      </c>
      <c r="O1780">
        <v>52</v>
      </c>
      <c r="P1780">
        <v>104</v>
      </c>
    </row>
    <row r="1781" spans="1:16" x14ac:dyDescent="0.3">
      <c r="A1781">
        <v>70493</v>
      </c>
      <c r="B1781">
        <v>122</v>
      </c>
      <c r="C1781" t="s">
        <v>552</v>
      </c>
      <c r="D1781" s="441">
        <v>46054</v>
      </c>
      <c r="E1781">
        <v>18209</v>
      </c>
      <c r="F1781" t="s">
        <v>5783</v>
      </c>
      <c r="G1781">
        <v>3417</v>
      </c>
      <c r="H1781">
        <v>2</v>
      </c>
      <c r="I1781" t="s">
        <v>5601</v>
      </c>
      <c r="J1781" t="s">
        <v>4764</v>
      </c>
      <c r="K1781" t="s">
        <v>461</v>
      </c>
      <c r="L1781">
        <v>0</v>
      </c>
      <c r="N1781">
        <v>0</v>
      </c>
      <c r="O1781">
        <v>0</v>
      </c>
      <c r="P1781">
        <v>103.8</v>
      </c>
    </row>
    <row r="1782" spans="1:16" x14ac:dyDescent="0.3">
      <c r="A1782">
        <v>70478</v>
      </c>
      <c r="B1782">
        <v>122</v>
      </c>
      <c r="C1782" t="s">
        <v>552</v>
      </c>
      <c r="D1782" s="441">
        <v>46054</v>
      </c>
      <c r="E1782">
        <v>18264</v>
      </c>
      <c r="F1782" t="s">
        <v>5768</v>
      </c>
      <c r="G1782">
        <v>3366</v>
      </c>
      <c r="H1782">
        <v>0.22</v>
      </c>
      <c r="I1782" t="s">
        <v>5613</v>
      </c>
      <c r="J1782" t="s">
        <v>4764</v>
      </c>
      <c r="K1782" t="s">
        <v>461</v>
      </c>
      <c r="L1782">
        <v>0</v>
      </c>
      <c r="N1782">
        <v>0</v>
      </c>
      <c r="O1782">
        <v>0</v>
      </c>
      <c r="P1782">
        <v>103.54</v>
      </c>
    </row>
    <row r="1783" spans="1:16" x14ac:dyDescent="0.3">
      <c r="A1783">
        <v>70311</v>
      </c>
      <c r="B1783">
        <v>122</v>
      </c>
      <c r="C1783" t="s">
        <v>552</v>
      </c>
      <c r="D1783" s="441">
        <v>46054</v>
      </c>
      <c r="E1783">
        <v>20022</v>
      </c>
      <c r="F1783" t="s">
        <v>5651</v>
      </c>
      <c r="G1783">
        <v>2340</v>
      </c>
      <c r="H1783">
        <v>10</v>
      </c>
      <c r="I1783" t="s">
        <v>5613</v>
      </c>
      <c r="J1783" t="s">
        <v>6085</v>
      </c>
      <c r="K1783" t="s">
        <v>461</v>
      </c>
      <c r="L1783">
        <v>10.039999999999999</v>
      </c>
      <c r="M1783" s="441">
        <v>46049</v>
      </c>
      <c r="N1783">
        <v>10</v>
      </c>
      <c r="O1783">
        <v>10.08</v>
      </c>
      <c r="P1783">
        <v>100.4</v>
      </c>
    </row>
    <row r="1784" spans="1:16" x14ac:dyDescent="0.3">
      <c r="A1784">
        <v>70331</v>
      </c>
      <c r="B1784">
        <v>122</v>
      </c>
      <c r="C1784" t="s">
        <v>552</v>
      </c>
      <c r="D1784" s="441">
        <v>46054</v>
      </c>
      <c r="E1784">
        <v>19984</v>
      </c>
      <c r="F1784" t="s">
        <v>5669</v>
      </c>
      <c r="G1784">
        <v>2351</v>
      </c>
      <c r="H1784">
        <v>5</v>
      </c>
      <c r="I1784" t="s">
        <v>5613</v>
      </c>
      <c r="J1784" t="s">
        <v>6085</v>
      </c>
      <c r="K1784" t="s">
        <v>461</v>
      </c>
      <c r="L1784">
        <v>19.8</v>
      </c>
      <c r="M1784" s="441">
        <v>46044</v>
      </c>
      <c r="N1784">
        <v>19.8</v>
      </c>
      <c r="O1784">
        <v>19.8</v>
      </c>
      <c r="P1784">
        <v>99</v>
      </c>
    </row>
    <row r="1785" spans="1:16" x14ac:dyDescent="0.3">
      <c r="A1785">
        <v>70509</v>
      </c>
      <c r="B1785">
        <v>122</v>
      </c>
      <c r="C1785" t="s">
        <v>552</v>
      </c>
      <c r="D1785" s="441">
        <v>46054</v>
      </c>
      <c r="E1785">
        <v>18121</v>
      </c>
      <c r="F1785" t="s">
        <v>5801</v>
      </c>
      <c r="G1785">
        <v>3493</v>
      </c>
      <c r="H1785">
        <v>0.66</v>
      </c>
      <c r="I1785" t="s">
        <v>5601</v>
      </c>
      <c r="J1785" t="s">
        <v>4764</v>
      </c>
      <c r="K1785" t="s">
        <v>461</v>
      </c>
      <c r="L1785">
        <v>0</v>
      </c>
      <c r="M1785" s="441">
        <v>45811</v>
      </c>
      <c r="N1785">
        <v>149.51</v>
      </c>
      <c r="O1785">
        <v>167.73</v>
      </c>
      <c r="P1785">
        <v>98.68</v>
      </c>
    </row>
    <row r="1786" spans="1:16" x14ac:dyDescent="0.3">
      <c r="A1786">
        <v>70405</v>
      </c>
      <c r="B1786">
        <v>122</v>
      </c>
      <c r="C1786" t="s">
        <v>552</v>
      </c>
      <c r="D1786" s="441">
        <v>46054</v>
      </c>
      <c r="E1786">
        <v>19420</v>
      </c>
      <c r="F1786" t="s">
        <v>5693</v>
      </c>
      <c r="G1786">
        <v>2758</v>
      </c>
      <c r="H1786">
        <v>17</v>
      </c>
      <c r="I1786" t="s">
        <v>5613</v>
      </c>
      <c r="J1786" t="s">
        <v>6085</v>
      </c>
      <c r="K1786" t="s">
        <v>461</v>
      </c>
      <c r="L1786">
        <v>0</v>
      </c>
      <c r="M1786" s="441">
        <v>45678</v>
      </c>
      <c r="N1786">
        <v>5.79</v>
      </c>
      <c r="O1786">
        <v>5.79</v>
      </c>
      <c r="P1786">
        <v>98.43</v>
      </c>
    </row>
    <row r="1787" spans="1:16" x14ac:dyDescent="0.3">
      <c r="A1787">
        <v>70414</v>
      </c>
      <c r="B1787">
        <v>122</v>
      </c>
      <c r="C1787" t="s">
        <v>552</v>
      </c>
      <c r="D1787" s="441">
        <v>46054</v>
      </c>
      <c r="E1787">
        <v>25868</v>
      </c>
      <c r="F1787" t="s">
        <v>5890</v>
      </c>
      <c r="G1787">
        <v>6405</v>
      </c>
      <c r="H1787">
        <v>1</v>
      </c>
      <c r="I1787" t="s">
        <v>5598</v>
      </c>
      <c r="J1787" t="s">
        <v>6085</v>
      </c>
      <c r="K1787" t="s">
        <v>461</v>
      </c>
      <c r="L1787">
        <v>98.4</v>
      </c>
      <c r="M1787" s="441">
        <v>46048</v>
      </c>
      <c r="N1787">
        <v>98.4</v>
      </c>
      <c r="O1787">
        <v>98.4</v>
      </c>
      <c r="P1787">
        <v>98.4</v>
      </c>
    </row>
    <row r="1788" spans="1:16" x14ac:dyDescent="0.3">
      <c r="A1788">
        <v>70255</v>
      </c>
      <c r="B1788">
        <v>122</v>
      </c>
      <c r="C1788" t="s">
        <v>552</v>
      </c>
      <c r="D1788" s="441">
        <v>46054</v>
      </c>
      <c r="E1788">
        <v>19857</v>
      </c>
      <c r="F1788" t="s">
        <v>5602</v>
      </c>
      <c r="G1788">
        <v>2415</v>
      </c>
      <c r="H1788">
        <v>2</v>
      </c>
      <c r="I1788" t="s">
        <v>5598</v>
      </c>
      <c r="J1788" t="s">
        <v>6085</v>
      </c>
      <c r="K1788" t="s">
        <v>461</v>
      </c>
      <c r="L1788">
        <v>49</v>
      </c>
      <c r="M1788" s="441">
        <v>46041</v>
      </c>
      <c r="N1788">
        <v>49</v>
      </c>
      <c r="O1788">
        <v>55</v>
      </c>
      <c r="P1788">
        <v>98</v>
      </c>
    </row>
    <row r="1789" spans="1:16" x14ac:dyDescent="0.3">
      <c r="A1789">
        <v>70473</v>
      </c>
      <c r="B1789">
        <v>122</v>
      </c>
      <c r="C1789" t="s">
        <v>552</v>
      </c>
      <c r="D1789" s="441">
        <v>46054</v>
      </c>
      <c r="E1789">
        <v>26883</v>
      </c>
      <c r="F1789" t="s">
        <v>5763</v>
      </c>
      <c r="G1789">
        <v>6952</v>
      </c>
      <c r="H1789">
        <v>1</v>
      </c>
      <c r="I1789" t="s">
        <v>5601</v>
      </c>
      <c r="J1789" t="s">
        <v>4764</v>
      </c>
      <c r="K1789" t="s">
        <v>461</v>
      </c>
      <c r="L1789">
        <v>96.64</v>
      </c>
      <c r="M1789" s="441">
        <v>46036</v>
      </c>
      <c r="N1789">
        <v>96.64</v>
      </c>
      <c r="O1789">
        <v>96.64</v>
      </c>
      <c r="P1789">
        <v>96.64</v>
      </c>
    </row>
    <row r="1790" spans="1:16" x14ac:dyDescent="0.3">
      <c r="A1790">
        <v>70527</v>
      </c>
      <c r="B1790">
        <v>122</v>
      </c>
      <c r="C1790" t="s">
        <v>552</v>
      </c>
      <c r="D1790" s="441">
        <v>46054</v>
      </c>
      <c r="E1790">
        <v>20007</v>
      </c>
      <c r="F1790" t="s">
        <v>5660</v>
      </c>
      <c r="G1790">
        <v>2343</v>
      </c>
      <c r="H1790">
        <v>2</v>
      </c>
      <c r="I1790" t="s">
        <v>5610</v>
      </c>
      <c r="J1790" t="s">
        <v>6085</v>
      </c>
      <c r="K1790" t="s">
        <v>461</v>
      </c>
      <c r="L1790">
        <v>48.3</v>
      </c>
      <c r="M1790" s="441">
        <v>46036</v>
      </c>
      <c r="N1790">
        <v>48.5</v>
      </c>
      <c r="O1790">
        <v>48.8</v>
      </c>
      <c r="P1790">
        <v>96.6</v>
      </c>
    </row>
    <row r="1791" spans="1:16" x14ac:dyDescent="0.3">
      <c r="A1791">
        <v>70314</v>
      </c>
      <c r="B1791">
        <v>122</v>
      </c>
      <c r="C1791" t="s">
        <v>552</v>
      </c>
      <c r="D1791" s="441">
        <v>46054</v>
      </c>
      <c r="E1791">
        <v>20892</v>
      </c>
      <c r="F1791" t="s">
        <v>5653</v>
      </c>
      <c r="G1791">
        <v>2039</v>
      </c>
      <c r="H1791">
        <v>7</v>
      </c>
      <c r="I1791" t="s">
        <v>5613</v>
      </c>
      <c r="J1791" t="s">
        <v>6085</v>
      </c>
      <c r="K1791" t="s">
        <v>461</v>
      </c>
      <c r="L1791">
        <v>13.3</v>
      </c>
      <c r="M1791" s="441">
        <v>46036</v>
      </c>
      <c r="N1791">
        <v>13.3</v>
      </c>
      <c r="O1791">
        <v>16.98</v>
      </c>
      <c r="P1791">
        <v>93.1</v>
      </c>
    </row>
    <row r="1792" spans="1:16" x14ac:dyDescent="0.3">
      <c r="A1792">
        <v>70427</v>
      </c>
      <c r="B1792">
        <v>122</v>
      </c>
      <c r="C1792" t="s">
        <v>552</v>
      </c>
      <c r="D1792" s="441">
        <v>46054</v>
      </c>
      <c r="E1792">
        <v>19034</v>
      </c>
      <c r="F1792" t="s">
        <v>5712</v>
      </c>
      <c r="G1792">
        <v>2890</v>
      </c>
      <c r="H1792">
        <v>9.16</v>
      </c>
      <c r="I1792" t="s">
        <v>5598</v>
      </c>
      <c r="J1792" t="s">
        <v>6085</v>
      </c>
      <c r="K1792" t="s">
        <v>461</v>
      </c>
      <c r="L1792">
        <v>10.06</v>
      </c>
      <c r="M1792" s="441">
        <v>46050</v>
      </c>
      <c r="N1792">
        <v>10.9</v>
      </c>
      <c r="O1792">
        <v>10.9</v>
      </c>
      <c r="P1792">
        <v>92.15</v>
      </c>
    </row>
    <row r="1793" spans="1:16" x14ac:dyDescent="0.3">
      <c r="A1793">
        <v>70502</v>
      </c>
      <c r="B1793">
        <v>122</v>
      </c>
      <c r="C1793" t="s">
        <v>552</v>
      </c>
      <c r="D1793" s="441">
        <v>46054</v>
      </c>
      <c r="E1793">
        <v>18146</v>
      </c>
      <c r="F1793" t="s">
        <v>5795</v>
      </c>
      <c r="G1793">
        <v>3471</v>
      </c>
      <c r="H1793">
        <v>0.87</v>
      </c>
      <c r="I1793" t="s">
        <v>5601</v>
      </c>
      <c r="J1793" t="s">
        <v>4764</v>
      </c>
      <c r="K1793" t="s">
        <v>461</v>
      </c>
      <c r="L1793">
        <v>0</v>
      </c>
      <c r="M1793" s="441">
        <v>45993</v>
      </c>
      <c r="N1793">
        <v>105.62</v>
      </c>
      <c r="O1793">
        <v>107.9</v>
      </c>
      <c r="P1793">
        <v>91.89</v>
      </c>
    </row>
    <row r="1794" spans="1:16" x14ac:dyDescent="0.3">
      <c r="A1794">
        <v>70350</v>
      </c>
      <c r="B1794">
        <v>122</v>
      </c>
      <c r="C1794" t="s">
        <v>552</v>
      </c>
      <c r="D1794" s="441">
        <v>46054</v>
      </c>
      <c r="E1794">
        <v>20202</v>
      </c>
      <c r="F1794" t="s">
        <v>5852</v>
      </c>
      <c r="G1794">
        <v>2255</v>
      </c>
      <c r="H1794">
        <v>12</v>
      </c>
      <c r="I1794" t="s">
        <v>5613</v>
      </c>
      <c r="J1794" t="s">
        <v>6085</v>
      </c>
      <c r="K1794" t="s">
        <v>461</v>
      </c>
      <c r="L1794">
        <v>7.65</v>
      </c>
      <c r="M1794" s="441">
        <v>46036</v>
      </c>
      <c r="N1794">
        <v>7.65</v>
      </c>
      <c r="O1794">
        <v>7.45</v>
      </c>
      <c r="P1794">
        <v>91.8</v>
      </c>
    </row>
    <row r="1795" spans="1:16" x14ac:dyDescent="0.3">
      <c r="A1795">
        <v>70285</v>
      </c>
      <c r="B1795">
        <v>122</v>
      </c>
      <c r="C1795" t="s">
        <v>552</v>
      </c>
      <c r="D1795" s="441">
        <v>46054</v>
      </c>
      <c r="E1795">
        <v>20054</v>
      </c>
      <c r="F1795" t="s">
        <v>5633</v>
      </c>
      <c r="G1795">
        <v>2325</v>
      </c>
      <c r="H1795">
        <v>8</v>
      </c>
      <c r="I1795" t="s">
        <v>5613</v>
      </c>
      <c r="J1795" t="s">
        <v>6085</v>
      </c>
      <c r="K1795" t="s">
        <v>461</v>
      </c>
      <c r="L1795">
        <v>11.4</v>
      </c>
      <c r="M1795" s="441">
        <v>46043</v>
      </c>
      <c r="N1795">
        <v>11.4</v>
      </c>
      <c r="O1795">
        <v>11.4</v>
      </c>
      <c r="P1795">
        <v>91.2</v>
      </c>
    </row>
    <row r="1796" spans="1:16" x14ac:dyDescent="0.3">
      <c r="A1796">
        <v>70395</v>
      </c>
      <c r="B1796">
        <v>122</v>
      </c>
      <c r="C1796" t="s">
        <v>552</v>
      </c>
      <c r="D1796" s="441">
        <v>46054</v>
      </c>
      <c r="E1796">
        <v>23186</v>
      </c>
      <c r="F1796" t="s">
        <v>5955</v>
      </c>
      <c r="G1796">
        <v>2668</v>
      </c>
      <c r="H1796">
        <v>10.7</v>
      </c>
      <c r="I1796" t="s">
        <v>5598</v>
      </c>
      <c r="J1796" t="s">
        <v>6085</v>
      </c>
      <c r="K1796" t="s">
        <v>461</v>
      </c>
      <c r="L1796">
        <v>8.43</v>
      </c>
      <c r="M1796" s="441">
        <v>46052</v>
      </c>
      <c r="N1796">
        <v>6.25</v>
      </c>
      <c r="O1796">
        <v>6.25</v>
      </c>
      <c r="P1796">
        <v>90.2</v>
      </c>
    </row>
    <row r="1797" spans="1:16" x14ac:dyDescent="0.3">
      <c r="A1797">
        <v>70294</v>
      </c>
      <c r="B1797">
        <v>122</v>
      </c>
      <c r="C1797" t="s">
        <v>552</v>
      </c>
      <c r="D1797" s="441">
        <v>46054</v>
      </c>
      <c r="E1797">
        <v>20421</v>
      </c>
      <c r="F1797" t="s">
        <v>5637</v>
      </c>
      <c r="G1797">
        <v>2187</v>
      </c>
      <c r="H1797">
        <v>5</v>
      </c>
      <c r="I1797" t="s">
        <v>5613</v>
      </c>
      <c r="J1797" t="s">
        <v>6085</v>
      </c>
      <c r="K1797" t="s">
        <v>461</v>
      </c>
      <c r="L1797">
        <v>0</v>
      </c>
      <c r="M1797" s="441">
        <v>45972</v>
      </c>
      <c r="N1797">
        <v>17.98</v>
      </c>
      <c r="O1797">
        <v>17.98</v>
      </c>
      <c r="P1797">
        <v>89.9</v>
      </c>
    </row>
    <row r="1798" spans="1:16" x14ac:dyDescent="0.3">
      <c r="A1798">
        <v>70284</v>
      </c>
      <c r="B1798">
        <v>122</v>
      </c>
      <c r="C1798" t="s">
        <v>552</v>
      </c>
      <c r="D1798" s="441">
        <v>46054</v>
      </c>
      <c r="E1798">
        <v>20327</v>
      </c>
      <c r="F1798" t="s">
        <v>5888</v>
      </c>
      <c r="G1798">
        <v>2211</v>
      </c>
      <c r="H1798">
        <v>12</v>
      </c>
      <c r="I1798" t="s">
        <v>5605</v>
      </c>
      <c r="J1798" t="s">
        <v>6085</v>
      </c>
      <c r="K1798" t="s">
        <v>461</v>
      </c>
      <c r="L1798">
        <v>0</v>
      </c>
      <c r="M1798" s="441">
        <v>45995</v>
      </c>
      <c r="N1798">
        <v>6.95</v>
      </c>
      <c r="O1798">
        <v>6.95</v>
      </c>
      <c r="P1798">
        <v>83.4</v>
      </c>
    </row>
    <row r="1799" spans="1:16" x14ac:dyDescent="0.3">
      <c r="A1799">
        <v>70307</v>
      </c>
      <c r="B1799">
        <v>122</v>
      </c>
      <c r="C1799" t="s">
        <v>552</v>
      </c>
      <c r="D1799" s="441">
        <v>46054</v>
      </c>
      <c r="E1799">
        <v>17838</v>
      </c>
      <c r="F1799" t="s">
        <v>5816</v>
      </c>
      <c r="G1799">
        <v>3712</v>
      </c>
      <c r="H1799">
        <v>8</v>
      </c>
      <c r="I1799" t="s">
        <v>5703</v>
      </c>
      <c r="J1799" t="s">
        <v>4764</v>
      </c>
      <c r="K1799" t="s">
        <v>461</v>
      </c>
      <c r="L1799">
        <v>10</v>
      </c>
      <c r="M1799" s="441">
        <v>46049</v>
      </c>
      <c r="N1799">
        <v>10</v>
      </c>
      <c r="O1799">
        <v>10</v>
      </c>
      <c r="P1799">
        <v>80</v>
      </c>
    </row>
    <row r="1800" spans="1:16" x14ac:dyDescent="0.3">
      <c r="A1800">
        <v>70445</v>
      </c>
      <c r="B1800">
        <v>122</v>
      </c>
      <c r="C1800" t="s">
        <v>552</v>
      </c>
      <c r="D1800" s="441">
        <v>46054</v>
      </c>
      <c r="E1800">
        <v>18537</v>
      </c>
      <c r="F1800" t="s">
        <v>5731</v>
      </c>
      <c r="G1800">
        <v>3140</v>
      </c>
      <c r="H1800">
        <v>1.01</v>
      </c>
      <c r="I1800" t="s">
        <v>5601</v>
      </c>
      <c r="J1800" t="s">
        <v>4764</v>
      </c>
      <c r="K1800" t="s">
        <v>461</v>
      </c>
      <c r="L1800">
        <v>0</v>
      </c>
      <c r="M1800" s="441">
        <v>45734</v>
      </c>
      <c r="N1800">
        <v>75.5</v>
      </c>
      <c r="O1800">
        <v>73.319999999999993</v>
      </c>
      <c r="P1800">
        <v>76.260000000000005</v>
      </c>
    </row>
    <row r="1801" spans="1:16" x14ac:dyDescent="0.3">
      <c r="A1801">
        <v>70327</v>
      </c>
      <c r="B1801">
        <v>122</v>
      </c>
      <c r="C1801" t="s">
        <v>552</v>
      </c>
      <c r="D1801" s="441">
        <v>46054</v>
      </c>
      <c r="E1801">
        <v>20871</v>
      </c>
      <c r="F1801" t="s">
        <v>5663</v>
      </c>
      <c r="G1801">
        <v>2043</v>
      </c>
      <c r="H1801">
        <v>4</v>
      </c>
      <c r="I1801" t="s">
        <v>5625</v>
      </c>
      <c r="J1801" t="s">
        <v>6085</v>
      </c>
      <c r="K1801" t="s">
        <v>461</v>
      </c>
      <c r="L1801">
        <v>18.899999999999999</v>
      </c>
      <c r="M1801" s="441">
        <v>46049</v>
      </c>
      <c r="N1801">
        <v>18.899999999999999</v>
      </c>
      <c r="O1801">
        <v>18.899999999999999</v>
      </c>
      <c r="P1801">
        <v>75.599999999999994</v>
      </c>
    </row>
    <row r="1802" spans="1:16" x14ac:dyDescent="0.3">
      <c r="A1802">
        <v>70464</v>
      </c>
      <c r="B1802">
        <v>122</v>
      </c>
      <c r="C1802" t="s">
        <v>552</v>
      </c>
      <c r="D1802" s="441">
        <v>46054</v>
      </c>
      <c r="E1802">
        <v>25533</v>
      </c>
      <c r="F1802" t="s">
        <v>5753</v>
      </c>
      <c r="G1802">
        <v>6156</v>
      </c>
      <c r="H1802">
        <v>1</v>
      </c>
      <c r="I1802" t="s">
        <v>5601</v>
      </c>
      <c r="J1802" t="s">
        <v>4764</v>
      </c>
      <c r="K1802" t="s">
        <v>461</v>
      </c>
      <c r="L1802">
        <v>0</v>
      </c>
      <c r="M1802" s="441">
        <v>45680</v>
      </c>
      <c r="N1802">
        <v>75</v>
      </c>
      <c r="O1802">
        <v>75</v>
      </c>
      <c r="P1802">
        <v>75</v>
      </c>
    </row>
    <row r="1803" spans="1:16" x14ac:dyDescent="0.3">
      <c r="A1803">
        <v>70305</v>
      </c>
      <c r="B1803">
        <v>122</v>
      </c>
      <c r="C1803" t="s">
        <v>552</v>
      </c>
      <c r="D1803" s="441">
        <v>46054</v>
      </c>
      <c r="E1803">
        <v>20385</v>
      </c>
      <c r="F1803" t="s">
        <v>5645</v>
      </c>
      <c r="G1803">
        <v>2195</v>
      </c>
      <c r="H1803">
        <v>15</v>
      </c>
      <c r="I1803" t="s">
        <v>5613</v>
      </c>
      <c r="J1803" t="s">
        <v>6085</v>
      </c>
      <c r="K1803" t="s">
        <v>461</v>
      </c>
      <c r="L1803">
        <v>4.9000000000000004</v>
      </c>
      <c r="M1803" s="441">
        <v>46049</v>
      </c>
      <c r="N1803">
        <v>4.95</v>
      </c>
      <c r="O1803">
        <v>4.95</v>
      </c>
      <c r="P1803">
        <v>73.5</v>
      </c>
    </row>
    <row r="1804" spans="1:16" x14ac:dyDescent="0.3">
      <c r="A1804">
        <v>70352</v>
      </c>
      <c r="B1804">
        <v>122</v>
      </c>
      <c r="C1804" t="s">
        <v>552</v>
      </c>
      <c r="D1804" s="441">
        <v>46054</v>
      </c>
      <c r="E1804">
        <v>20961</v>
      </c>
      <c r="F1804" t="s">
        <v>5687</v>
      </c>
      <c r="G1804">
        <v>2015</v>
      </c>
      <c r="H1804">
        <v>9</v>
      </c>
      <c r="I1804" t="s">
        <v>5613</v>
      </c>
      <c r="J1804" t="s">
        <v>6085</v>
      </c>
      <c r="K1804" t="s">
        <v>461</v>
      </c>
      <c r="L1804">
        <v>0</v>
      </c>
      <c r="M1804" s="441">
        <v>45889</v>
      </c>
      <c r="N1804">
        <v>8.11</v>
      </c>
      <c r="O1804">
        <v>8.9</v>
      </c>
      <c r="P1804">
        <v>72.989999999999995</v>
      </c>
    </row>
    <row r="1805" spans="1:16" x14ac:dyDescent="0.3">
      <c r="A1805">
        <v>70528</v>
      </c>
      <c r="B1805">
        <v>122</v>
      </c>
      <c r="C1805" t="s">
        <v>552</v>
      </c>
      <c r="D1805" s="441">
        <v>46054</v>
      </c>
      <c r="E1805">
        <v>19923</v>
      </c>
      <c r="F1805" t="s">
        <v>5678</v>
      </c>
      <c r="G1805">
        <v>2375</v>
      </c>
      <c r="H1805">
        <v>2</v>
      </c>
      <c r="I1805" t="s">
        <v>5605</v>
      </c>
      <c r="J1805" t="s">
        <v>6085</v>
      </c>
      <c r="K1805" t="s">
        <v>461</v>
      </c>
      <c r="L1805">
        <v>0</v>
      </c>
      <c r="M1805" s="441">
        <v>45764</v>
      </c>
      <c r="N1805">
        <v>36.44</v>
      </c>
      <c r="O1805">
        <v>37.5</v>
      </c>
      <c r="P1805">
        <v>72.88</v>
      </c>
    </row>
    <row r="1806" spans="1:16" x14ac:dyDescent="0.3">
      <c r="A1806">
        <v>70435</v>
      </c>
      <c r="B1806">
        <v>122</v>
      </c>
      <c r="C1806" t="s">
        <v>552</v>
      </c>
      <c r="D1806" s="441">
        <v>46054</v>
      </c>
      <c r="E1806">
        <v>19434</v>
      </c>
      <c r="F1806" t="s">
        <v>5906</v>
      </c>
      <c r="G1806">
        <v>2757</v>
      </c>
      <c r="H1806">
        <v>3</v>
      </c>
      <c r="I1806" t="s">
        <v>5605</v>
      </c>
      <c r="J1806" t="s">
        <v>6085</v>
      </c>
      <c r="K1806" t="s">
        <v>461</v>
      </c>
      <c r="L1806">
        <v>23.98</v>
      </c>
      <c r="M1806" s="441">
        <v>46048</v>
      </c>
      <c r="N1806">
        <v>23.98</v>
      </c>
      <c r="O1806">
        <v>23.98</v>
      </c>
      <c r="P1806">
        <v>71.94</v>
      </c>
    </row>
    <row r="1807" spans="1:16" x14ac:dyDescent="0.3">
      <c r="A1807">
        <v>70354</v>
      </c>
      <c r="B1807">
        <v>122</v>
      </c>
      <c r="C1807" t="s">
        <v>552</v>
      </c>
      <c r="D1807" s="441">
        <v>46054</v>
      </c>
      <c r="E1807">
        <v>19658</v>
      </c>
      <c r="F1807" t="s">
        <v>5915</v>
      </c>
      <c r="G1807">
        <v>2582</v>
      </c>
      <c r="H1807">
        <v>24.58</v>
      </c>
      <c r="I1807" t="s">
        <v>5598</v>
      </c>
      <c r="J1807" t="s">
        <v>6085</v>
      </c>
      <c r="K1807" t="s">
        <v>461</v>
      </c>
      <c r="L1807">
        <v>2.81</v>
      </c>
      <c r="M1807" s="441">
        <v>46052</v>
      </c>
      <c r="N1807">
        <v>2.8</v>
      </c>
      <c r="O1807">
        <v>2.8</v>
      </c>
      <c r="P1807">
        <v>69.069999999999993</v>
      </c>
    </row>
    <row r="1808" spans="1:16" x14ac:dyDescent="0.3">
      <c r="A1808">
        <v>70500</v>
      </c>
      <c r="B1808">
        <v>122</v>
      </c>
      <c r="C1808" t="s">
        <v>552</v>
      </c>
      <c r="D1808" s="441">
        <v>46054</v>
      </c>
      <c r="E1808">
        <v>18176</v>
      </c>
      <c r="F1808" t="s">
        <v>5791</v>
      </c>
      <c r="G1808">
        <v>3446</v>
      </c>
      <c r="H1808">
        <v>1</v>
      </c>
      <c r="I1808" t="s">
        <v>5601</v>
      </c>
      <c r="J1808" t="s">
        <v>4764</v>
      </c>
      <c r="K1808" t="s">
        <v>461</v>
      </c>
      <c r="L1808">
        <v>0</v>
      </c>
      <c r="N1808">
        <v>0</v>
      </c>
      <c r="O1808">
        <v>0</v>
      </c>
      <c r="P1808">
        <v>69</v>
      </c>
    </row>
    <row r="1809" spans="1:16" x14ac:dyDescent="0.3">
      <c r="A1809">
        <v>70329</v>
      </c>
      <c r="B1809">
        <v>122</v>
      </c>
      <c r="C1809" t="s">
        <v>552</v>
      </c>
      <c r="D1809" s="441">
        <v>46054</v>
      </c>
      <c r="E1809">
        <v>25213</v>
      </c>
      <c r="F1809" t="s">
        <v>5665</v>
      </c>
      <c r="G1809">
        <v>5948</v>
      </c>
      <c r="H1809">
        <v>2</v>
      </c>
      <c r="I1809" t="s">
        <v>5625</v>
      </c>
      <c r="J1809" t="s">
        <v>6085</v>
      </c>
      <c r="K1809" t="s">
        <v>461</v>
      </c>
      <c r="L1809">
        <v>0</v>
      </c>
      <c r="M1809" s="441">
        <v>45980</v>
      </c>
      <c r="N1809">
        <v>33.5</v>
      </c>
      <c r="O1809">
        <v>31.25</v>
      </c>
      <c r="P1809">
        <v>67</v>
      </c>
    </row>
    <row r="1810" spans="1:16" x14ac:dyDescent="0.3">
      <c r="A1810">
        <v>70559</v>
      </c>
      <c r="B1810">
        <v>122</v>
      </c>
      <c r="C1810" t="s">
        <v>552</v>
      </c>
      <c r="D1810" s="441">
        <v>46054</v>
      </c>
      <c r="E1810">
        <v>19818</v>
      </c>
      <c r="F1810" t="s">
        <v>5971</v>
      </c>
      <c r="G1810">
        <v>2446</v>
      </c>
      <c r="H1810">
        <v>0.28000000000000003</v>
      </c>
      <c r="I1810" t="s">
        <v>5703</v>
      </c>
      <c r="J1810" t="s">
        <v>6085</v>
      </c>
      <c r="K1810" t="s">
        <v>461</v>
      </c>
      <c r="L1810">
        <v>0</v>
      </c>
      <c r="M1810" s="441">
        <v>46007</v>
      </c>
      <c r="N1810">
        <v>238</v>
      </c>
      <c r="O1810">
        <v>238</v>
      </c>
      <c r="P1810">
        <v>66.64</v>
      </c>
    </row>
    <row r="1811" spans="1:16" x14ac:dyDescent="0.3">
      <c r="A1811">
        <v>70333</v>
      </c>
      <c r="B1811">
        <v>122</v>
      </c>
      <c r="C1811" t="s">
        <v>552</v>
      </c>
      <c r="D1811" s="441">
        <v>46054</v>
      </c>
      <c r="E1811">
        <v>19965</v>
      </c>
      <c r="F1811" t="s">
        <v>5671</v>
      </c>
      <c r="G1811">
        <v>2356</v>
      </c>
      <c r="H1811">
        <v>5</v>
      </c>
      <c r="I1811" t="s">
        <v>5613</v>
      </c>
      <c r="J1811" t="s">
        <v>6085</v>
      </c>
      <c r="K1811" t="s">
        <v>461</v>
      </c>
      <c r="L1811">
        <v>13.3</v>
      </c>
      <c r="M1811" s="441">
        <v>46036</v>
      </c>
      <c r="N1811">
        <v>13.3</v>
      </c>
      <c r="O1811">
        <v>13.3</v>
      </c>
      <c r="P1811">
        <v>66.5</v>
      </c>
    </row>
    <row r="1812" spans="1:16" x14ac:dyDescent="0.3">
      <c r="A1812">
        <v>70531</v>
      </c>
      <c r="B1812">
        <v>122</v>
      </c>
      <c r="C1812" t="s">
        <v>552</v>
      </c>
      <c r="D1812" s="441">
        <v>46054</v>
      </c>
      <c r="E1812">
        <v>23992</v>
      </c>
      <c r="F1812" t="s">
        <v>5603</v>
      </c>
      <c r="G1812">
        <v>2216</v>
      </c>
      <c r="H1812">
        <v>1</v>
      </c>
      <c r="I1812" t="s">
        <v>5598</v>
      </c>
      <c r="J1812" t="s">
        <v>6085</v>
      </c>
      <c r="K1812" t="s">
        <v>461</v>
      </c>
      <c r="L1812">
        <v>65</v>
      </c>
      <c r="M1812" s="441">
        <v>46041</v>
      </c>
      <c r="N1812">
        <v>65</v>
      </c>
      <c r="O1812">
        <v>59.78</v>
      </c>
      <c r="P1812">
        <v>65</v>
      </c>
    </row>
    <row r="1813" spans="1:16" x14ac:dyDescent="0.3">
      <c r="A1813">
        <v>70534</v>
      </c>
      <c r="B1813">
        <v>122</v>
      </c>
      <c r="C1813" t="s">
        <v>552</v>
      </c>
      <c r="D1813" s="441">
        <v>46054</v>
      </c>
      <c r="E1813">
        <v>25209</v>
      </c>
      <c r="F1813" t="s">
        <v>5902</v>
      </c>
      <c r="G1813">
        <v>5946</v>
      </c>
      <c r="H1813">
        <v>1</v>
      </c>
      <c r="I1813" t="s">
        <v>5605</v>
      </c>
      <c r="J1813" t="s">
        <v>6085</v>
      </c>
      <c r="K1813" t="s">
        <v>461</v>
      </c>
      <c r="L1813">
        <v>60</v>
      </c>
      <c r="M1813" s="441">
        <v>46048</v>
      </c>
      <c r="N1813">
        <v>60</v>
      </c>
      <c r="O1813">
        <v>60</v>
      </c>
      <c r="P1813">
        <v>60</v>
      </c>
    </row>
    <row r="1814" spans="1:16" x14ac:dyDescent="0.3">
      <c r="A1814">
        <v>70499</v>
      </c>
      <c r="B1814">
        <v>122</v>
      </c>
      <c r="C1814" t="s">
        <v>552</v>
      </c>
      <c r="D1814" s="441">
        <v>46054</v>
      </c>
      <c r="E1814">
        <v>18178</v>
      </c>
      <c r="F1814" t="s">
        <v>5790</v>
      </c>
      <c r="G1814">
        <v>3444</v>
      </c>
      <c r="H1814">
        <v>1</v>
      </c>
      <c r="I1814" t="s">
        <v>5601</v>
      </c>
      <c r="J1814" t="s">
        <v>4764</v>
      </c>
      <c r="K1814" t="s">
        <v>461</v>
      </c>
      <c r="L1814">
        <v>0</v>
      </c>
      <c r="N1814">
        <v>0</v>
      </c>
      <c r="O1814">
        <v>59.9</v>
      </c>
      <c r="P1814">
        <v>59.9</v>
      </c>
    </row>
    <row r="1815" spans="1:16" x14ac:dyDescent="0.3">
      <c r="A1815">
        <v>70389</v>
      </c>
      <c r="B1815">
        <v>122</v>
      </c>
      <c r="C1815" t="s">
        <v>552</v>
      </c>
      <c r="D1815" s="441">
        <v>46054</v>
      </c>
      <c r="E1815">
        <v>26425</v>
      </c>
      <c r="F1815" t="s">
        <v>5949</v>
      </c>
      <c r="G1815">
        <v>6726</v>
      </c>
      <c r="H1815">
        <v>2</v>
      </c>
      <c r="I1815" t="s">
        <v>5598</v>
      </c>
      <c r="J1815" t="s">
        <v>6085</v>
      </c>
      <c r="K1815" t="s">
        <v>461</v>
      </c>
      <c r="L1815">
        <v>29.75</v>
      </c>
      <c r="M1815" s="441">
        <v>46044</v>
      </c>
      <c r="N1815">
        <v>30</v>
      </c>
      <c r="O1815">
        <v>30</v>
      </c>
      <c r="P1815">
        <v>59.5</v>
      </c>
    </row>
    <row r="1816" spans="1:16" x14ac:dyDescent="0.3">
      <c r="A1816">
        <v>70406</v>
      </c>
      <c r="B1816">
        <v>122</v>
      </c>
      <c r="C1816" t="s">
        <v>552</v>
      </c>
      <c r="D1816" s="441">
        <v>46054</v>
      </c>
      <c r="E1816">
        <v>20429</v>
      </c>
      <c r="F1816" t="s">
        <v>5840</v>
      </c>
      <c r="G1816">
        <v>2184</v>
      </c>
      <c r="H1816">
        <v>3</v>
      </c>
      <c r="I1816" t="s">
        <v>5613</v>
      </c>
      <c r="J1816" t="s">
        <v>6085</v>
      </c>
      <c r="K1816" t="s">
        <v>461</v>
      </c>
      <c r="L1816">
        <v>0</v>
      </c>
      <c r="M1816" s="441">
        <v>46001</v>
      </c>
      <c r="N1816">
        <v>19.600000000000001</v>
      </c>
      <c r="O1816">
        <v>19.600000000000001</v>
      </c>
      <c r="P1816">
        <v>58.8</v>
      </c>
    </row>
    <row r="1817" spans="1:16" x14ac:dyDescent="0.3">
      <c r="A1817">
        <v>70485</v>
      </c>
      <c r="B1817">
        <v>122</v>
      </c>
      <c r="C1817" t="s">
        <v>552</v>
      </c>
      <c r="D1817" s="441">
        <v>46054</v>
      </c>
      <c r="E1817">
        <v>18223</v>
      </c>
      <c r="F1817" t="s">
        <v>5876</v>
      </c>
      <c r="G1817">
        <v>3405</v>
      </c>
      <c r="H1817">
        <v>0.18</v>
      </c>
      <c r="I1817" t="s">
        <v>5613</v>
      </c>
      <c r="J1817" t="s">
        <v>4764</v>
      </c>
      <c r="K1817" t="s">
        <v>461</v>
      </c>
      <c r="L1817">
        <v>0</v>
      </c>
      <c r="N1817">
        <v>0</v>
      </c>
      <c r="O1817">
        <v>0</v>
      </c>
      <c r="P1817">
        <v>57.65</v>
      </c>
    </row>
    <row r="1818" spans="1:16" x14ac:dyDescent="0.3">
      <c r="A1818">
        <v>70447</v>
      </c>
      <c r="B1818">
        <v>122</v>
      </c>
      <c r="C1818" t="s">
        <v>552</v>
      </c>
      <c r="D1818" s="441">
        <v>46054</v>
      </c>
      <c r="E1818">
        <v>18486</v>
      </c>
      <c r="F1818" t="s">
        <v>5733</v>
      </c>
      <c r="G1818">
        <v>3170</v>
      </c>
      <c r="H1818">
        <v>2.08</v>
      </c>
      <c r="I1818" t="s">
        <v>5601</v>
      </c>
      <c r="J1818" t="s">
        <v>4764</v>
      </c>
      <c r="K1818" t="s">
        <v>461</v>
      </c>
      <c r="L1818">
        <v>0</v>
      </c>
      <c r="M1818" s="441">
        <v>45979</v>
      </c>
      <c r="N1818">
        <v>27.5</v>
      </c>
      <c r="O1818">
        <v>27.5</v>
      </c>
      <c r="P1818">
        <v>57.2</v>
      </c>
    </row>
    <row r="1819" spans="1:16" x14ac:dyDescent="0.3">
      <c r="A1819">
        <v>70320</v>
      </c>
      <c r="B1819">
        <v>122</v>
      </c>
      <c r="C1819" t="s">
        <v>552</v>
      </c>
      <c r="D1819" s="441">
        <v>46054</v>
      </c>
      <c r="E1819">
        <v>24322</v>
      </c>
      <c r="F1819" t="s">
        <v>5657</v>
      </c>
      <c r="G1819">
        <v>2342</v>
      </c>
      <c r="H1819">
        <v>2.5</v>
      </c>
      <c r="I1819" t="s">
        <v>5598</v>
      </c>
      <c r="J1819" t="s">
        <v>6085</v>
      </c>
      <c r="K1819" t="s">
        <v>461</v>
      </c>
      <c r="L1819">
        <v>0</v>
      </c>
      <c r="M1819" s="441">
        <v>46001</v>
      </c>
      <c r="N1819">
        <v>22</v>
      </c>
      <c r="O1819">
        <v>22</v>
      </c>
      <c r="P1819">
        <v>55</v>
      </c>
    </row>
    <row r="1820" spans="1:16" x14ac:dyDescent="0.3">
      <c r="A1820">
        <v>70505</v>
      </c>
      <c r="B1820">
        <v>122</v>
      </c>
      <c r="C1820" t="s">
        <v>552</v>
      </c>
      <c r="D1820" s="441">
        <v>46054</v>
      </c>
      <c r="E1820">
        <v>18140</v>
      </c>
      <c r="F1820" t="s">
        <v>5798</v>
      </c>
      <c r="G1820">
        <v>3478</v>
      </c>
      <c r="H1820">
        <v>0.4</v>
      </c>
      <c r="I1820" t="s">
        <v>5601</v>
      </c>
      <c r="J1820" t="s">
        <v>4764</v>
      </c>
      <c r="K1820" t="s">
        <v>461</v>
      </c>
      <c r="L1820">
        <v>0</v>
      </c>
      <c r="M1820" s="441">
        <v>45985</v>
      </c>
      <c r="N1820">
        <v>135.99</v>
      </c>
      <c r="O1820">
        <v>161.9</v>
      </c>
      <c r="P1820">
        <v>54.4</v>
      </c>
    </row>
    <row r="1821" spans="1:16" x14ac:dyDescent="0.3">
      <c r="A1821">
        <v>70398</v>
      </c>
      <c r="B1821">
        <v>122</v>
      </c>
      <c r="C1821" t="s">
        <v>552</v>
      </c>
      <c r="D1821" s="441">
        <v>46054</v>
      </c>
      <c r="E1821">
        <v>20332</v>
      </c>
      <c r="F1821" t="s">
        <v>5681</v>
      </c>
      <c r="G1821">
        <v>2208</v>
      </c>
      <c r="H1821">
        <v>4</v>
      </c>
      <c r="I1821" t="s">
        <v>5605</v>
      </c>
      <c r="J1821" t="s">
        <v>6085</v>
      </c>
      <c r="K1821" t="s">
        <v>461</v>
      </c>
      <c r="L1821">
        <v>0</v>
      </c>
      <c r="M1821" s="441">
        <v>45972</v>
      </c>
      <c r="N1821">
        <v>13.4</v>
      </c>
      <c r="O1821">
        <v>13.4</v>
      </c>
      <c r="P1821">
        <v>53.6</v>
      </c>
    </row>
    <row r="1822" spans="1:16" x14ac:dyDescent="0.3">
      <c r="A1822">
        <v>70375</v>
      </c>
      <c r="B1822">
        <v>122</v>
      </c>
      <c r="C1822" t="s">
        <v>552</v>
      </c>
      <c r="D1822" s="441">
        <v>46054</v>
      </c>
      <c r="E1822">
        <v>19485</v>
      </c>
      <c r="F1822" t="s">
        <v>5935</v>
      </c>
      <c r="G1822">
        <v>2721</v>
      </c>
      <c r="H1822">
        <v>0.48</v>
      </c>
      <c r="I1822" t="s">
        <v>5598</v>
      </c>
      <c r="J1822" t="s">
        <v>6085</v>
      </c>
      <c r="K1822" t="s">
        <v>461</v>
      </c>
      <c r="L1822">
        <v>110.23</v>
      </c>
      <c r="M1822" s="441">
        <v>46052</v>
      </c>
      <c r="N1822">
        <v>95</v>
      </c>
      <c r="O1822">
        <v>95</v>
      </c>
      <c r="P1822">
        <v>52.91</v>
      </c>
    </row>
    <row r="1823" spans="1:16" x14ac:dyDescent="0.3">
      <c r="A1823">
        <v>70446</v>
      </c>
      <c r="B1823">
        <v>122</v>
      </c>
      <c r="C1823" t="s">
        <v>552</v>
      </c>
      <c r="D1823" s="441">
        <v>46054</v>
      </c>
      <c r="E1823">
        <v>26560</v>
      </c>
      <c r="F1823" t="s">
        <v>5732</v>
      </c>
      <c r="G1823">
        <v>6788</v>
      </c>
      <c r="H1823">
        <v>1.9</v>
      </c>
      <c r="I1823" t="s">
        <v>5601</v>
      </c>
      <c r="J1823" t="s">
        <v>4764</v>
      </c>
      <c r="K1823" t="s">
        <v>461</v>
      </c>
      <c r="L1823">
        <v>27.5</v>
      </c>
      <c r="M1823" s="441">
        <v>46028</v>
      </c>
      <c r="N1823">
        <v>27.5</v>
      </c>
      <c r="O1823">
        <v>27.5</v>
      </c>
      <c r="P1823">
        <v>52.25</v>
      </c>
    </row>
    <row r="1824" spans="1:16" x14ac:dyDescent="0.3">
      <c r="A1824">
        <v>70361</v>
      </c>
      <c r="B1824">
        <v>122</v>
      </c>
      <c r="C1824" t="s">
        <v>552</v>
      </c>
      <c r="D1824" s="441">
        <v>46054</v>
      </c>
      <c r="E1824">
        <v>23390</v>
      </c>
      <c r="F1824" t="s">
        <v>5922</v>
      </c>
      <c r="G1824">
        <v>2474</v>
      </c>
      <c r="H1824">
        <v>5.68</v>
      </c>
      <c r="I1824" t="s">
        <v>5598</v>
      </c>
      <c r="J1824" t="s">
        <v>6085</v>
      </c>
      <c r="K1824" t="s">
        <v>461</v>
      </c>
      <c r="L1824">
        <v>8.83</v>
      </c>
      <c r="M1824" s="441">
        <v>46052</v>
      </c>
      <c r="N1824">
        <v>8.5</v>
      </c>
      <c r="O1824">
        <v>8.5</v>
      </c>
      <c r="P1824">
        <v>50.15</v>
      </c>
    </row>
    <row r="1825" spans="1:16" x14ac:dyDescent="0.3">
      <c r="A1825">
        <v>70340</v>
      </c>
      <c r="B1825">
        <v>122</v>
      </c>
      <c r="C1825" t="s">
        <v>552</v>
      </c>
      <c r="D1825" s="441">
        <v>46054</v>
      </c>
      <c r="E1825">
        <v>20227</v>
      </c>
      <c r="F1825" t="s">
        <v>5650</v>
      </c>
      <c r="G1825">
        <v>2248</v>
      </c>
      <c r="H1825">
        <v>5</v>
      </c>
      <c r="I1825" t="s">
        <v>5605</v>
      </c>
      <c r="J1825" t="s">
        <v>6085</v>
      </c>
      <c r="K1825" t="s">
        <v>461</v>
      </c>
      <c r="L1825">
        <v>9.99</v>
      </c>
      <c r="M1825" s="441">
        <v>46049</v>
      </c>
      <c r="N1825">
        <v>10</v>
      </c>
      <c r="O1825">
        <v>10</v>
      </c>
      <c r="P1825">
        <v>49.95</v>
      </c>
    </row>
    <row r="1826" spans="1:16" x14ac:dyDescent="0.3">
      <c r="A1826">
        <v>70347</v>
      </c>
      <c r="B1826">
        <v>122</v>
      </c>
      <c r="C1826" t="s">
        <v>552</v>
      </c>
      <c r="D1826" s="441">
        <v>46054</v>
      </c>
      <c r="E1826">
        <v>20174</v>
      </c>
      <c r="F1826" t="s">
        <v>5685</v>
      </c>
      <c r="G1826">
        <v>2264</v>
      </c>
      <c r="H1826">
        <v>3</v>
      </c>
      <c r="I1826" t="s">
        <v>5598</v>
      </c>
      <c r="J1826" t="s">
        <v>6085</v>
      </c>
      <c r="K1826" t="s">
        <v>461</v>
      </c>
      <c r="L1826">
        <v>0</v>
      </c>
      <c r="M1826" s="441">
        <v>45979</v>
      </c>
      <c r="N1826">
        <v>15.4</v>
      </c>
      <c r="O1826">
        <v>16.899999999999999</v>
      </c>
      <c r="P1826">
        <v>46.2</v>
      </c>
    </row>
    <row r="1827" spans="1:16" x14ac:dyDescent="0.3">
      <c r="A1827">
        <v>70410</v>
      </c>
      <c r="B1827">
        <v>122</v>
      </c>
      <c r="C1827" t="s">
        <v>552</v>
      </c>
      <c r="D1827" s="441">
        <v>46054</v>
      </c>
      <c r="E1827">
        <v>19415</v>
      </c>
      <c r="F1827" t="s">
        <v>5958</v>
      </c>
      <c r="G1827">
        <v>2759</v>
      </c>
      <c r="H1827">
        <v>4</v>
      </c>
      <c r="I1827" t="s">
        <v>5613</v>
      </c>
      <c r="J1827" t="s">
        <v>6085</v>
      </c>
      <c r="K1827" t="s">
        <v>461</v>
      </c>
      <c r="L1827">
        <v>11.51</v>
      </c>
      <c r="M1827" s="441">
        <v>46043</v>
      </c>
      <c r="N1827">
        <v>7.8</v>
      </c>
      <c r="O1827">
        <v>8.8000000000000007</v>
      </c>
      <c r="P1827">
        <v>46.04</v>
      </c>
    </row>
    <row r="1828" spans="1:16" x14ac:dyDescent="0.3">
      <c r="A1828">
        <v>70422</v>
      </c>
      <c r="B1828">
        <v>122</v>
      </c>
      <c r="C1828" t="s">
        <v>552</v>
      </c>
      <c r="D1828" s="441">
        <v>46054</v>
      </c>
      <c r="E1828">
        <v>20029</v>
      </c>
      <c r="F1828" t="s">
        <v>5848</v>
      </c>
      <c r="G1828">
        <v>2337</v>
      </c>
      <c r="H1828">
        <v>3</v>
      </c>
      <c r="I1828" t="s">
        <v>5668</v>
      </c>
      <c r="J1828" t="s">
        <v>6085</v>
      </c>
      <c r="K1828" t="s">
        <v>461</v>
      </c>
      <c r="L1828">
        <v>0</v>
      </c>
      <c r="M1828" s="441">
        <v>45636</v>
      </c>
      <c r="N1828">
        <v>14.81</v>
      </c>
      <c r="O1828">
        <v>14.74</v>
      </c>
      <c r="P1828">
        <v>44.43</v>
      </c>
    </row>
    <row r="1829" spans="1:16" x14ac:dyDescent="0.3">
      <c r="A1829">
        <v>70368</v>
      </c>
      <c r="B1829">
        <v>122</v>
      </c>
      <c r="C1829" t="s">
        <v>552</v>
      </c>
      <c r="D1829" s="441">
        <v>46054</v>
      </c>
      <c r="E1829">
        <v>24509</v>
      </c>
      <c r="F1829" t="s">
        <v>5928</v>
      </c>
      <c r="G1829">
        <v>2607</v>
      </c>
      <c r="H1829">
        <v>24.68</v>
      </c>
      <c r="I1829" t="s">
        <v>5598</v>
      </c>
      <c r="J1829" t="s">
        <v>6085</v>
      </c>
      <c r="K1829" t="s">
        <v>461</v>
      </c>
      <c r="L1829">
        <v>1.78</v>
      </c>
      <c r="M1829" s="441">
        <v>46052</v>
      </c>
      <c r="N1829">
        <v>1.75</v>
      </c>
      <c r="O1829">
        <v>1.75</v>
      </c>
      <c r="P1829">
        <v>43.93</v>
      </c>
    </row>
    <row r="1830" spans="1:16" x14ac:dyDescent="0.3">
      <c r="A1830">
        <v>70341</v>
      </c>
      <c r="B1830">
        <v>122</v>
      </c>
      <c r="C1830" t="s">
        <v>552</v>
      </c>
      <c r="D1830" s="441">
        <v>46054</v>
      </c>
      <c r="E1830">
        <v>24420</v>
      </c>
      <c r="F1830" t="s">
        <v>5680</v>
      </c>
      <c r="G1830">
        <v>2207</v>
      </c>
      <c r="H1830">
        <v>4</v>
      </c>
      <c r="I1830" t="s">
        <v>5598</v>
      </c>
      <c r="J1830" t="s">
        <v>6085</v>
      </c>
      <c r="K1830" t="s">
        <v>461</v>
      </c>
      <c r="L1830">
        <v>0</v>
      </c>
      <c r="M1830" s="441">
        <v>45889</v>
      </c>
      <c r="N1830">
        <v>10.97</v>
      </c>
      <c r="O1830">
        <v>7.9</v>
      </c>
      <c r="P1830">
        <v>43.88</v>
      </c>
    </row>
    <row r="1831" spans="1:16" x14ac:dyDescent="0.3">
      <c r="A1831">
        <v>70278</v>
      </c>
      <c r="B1831">
        <v>122</v>
      </c>
      <c r="C1831" t="s">
        <v>552</v>
      </c>
      <c r="D1831" s="441">
        <v>46054</v>
      </c>
      <c r="E1831">
        <v>24089</v>
      </c>
      <c r="F1831" t="s">
        <v>5842</v>
      </c>
      <c r="G1831">
        <v>2316</v>
      </c>
      <c r="H1831">
        <v>5</v>
      </c>
      <c r="I1831" t="s">
        <v>5598</v>
      </c>
      <c r="J1831" t="s">
        <v>6085</v>
      </c>
      <c r="K1831" t="s">
        <v>461</v>
      </c>
      <c r="L1831">
        <v>0</v>
      </c>
      <c r="M1831" s="441">
        <v>45979</v>
      </c>
      <c r="N1831">
        <v>8.1999999999999993</v>
      </c>
      <c r="O1831">
        <v>9.5</v>
      </c>
      <c r="P1831">
        <v>41</v>
      </c>
    </row>
    <row r="1832" spans="1:16" x14ac:dyDescent="0.3">
      <c r="A1832">
        <v>70421</v>
      </c>
      <c r="B1832">
        <v>122</v>
      </c>
      <c r="C1832" t="s">
        <v>552</v>
      </c>
      <c r="D1832" s="441">
        <v>46054</v>
      </c>
      <c r="E1832">
        <v>17040</v>
      </c>
      <c r="F1832" t="s">
        <v>5705</v>
      </c>
      <c r="G1832">
        <v>2828</v>
      </c>
      <c r="H1832">
        <v>10</v>
      </c>
      <c r="I1832" t="s">
        <v>5613</v>
      </c>
      <c r="J1832" t="s">
        <v>6085</v>
      </c>
      <c r="K1832" t="s">
        <v>461</v>
      </c>
      <c r="L1832">
        <v>0</v>
      </c>
      <c r="M1832" s="441">
        <v>46003</v>
      </c>
      <c r="N1832">
        <v>4.0999999999999996</v>
      </c>
      <c r="O1832">
        <v>4.0999999999999996</v>
      </c>
      <c r="P1832">
        <v>41</v>
      </c>
    </row>
    <row r="1833" spans="1:16" x14ac:dyDescent="0.3">
      <c r="A1833">
        <v>70497</v>
      </c>
      <c r="B1833">
        <v>122</v>
      </c>
      <c r="C1833" t="s">
        <v>552</v>
      </c>
      <c r="D1833" s="441">
        <v>46054</v>
      </c>
      <c r="E1833">
        <v>18180</v>
      </c>
      <c r="F1833" t="s">
        <v>5788</v>
      </c>
      <c r="G1833">
        <v>3442</v>
      </c>
      <c r="H1833">
        <v>0.37</v>
      </c>
      <c r="I1833" t="s">
        <v>5601</v>
      </c>
      <c r="J1833" t="s">
        <v>4764</v>
      </c>
      <c r="K1833" t="s">
        <v>461</v>
      </c>
      <c r="L1833">
        <v>0</v>
      </c>
      <c r="N1833">
        <v>0</v>
      </c>
      <c r="O1833">
        <v>99</v>
      </c>
      <c r="P1833">
        <v>40.700000000000003</v>
      </c>
    </row>
    <row r="1834" spans="1:16" x14ac:dyDescent="0.3">
      <c r="A1834">
        <v>70282</v>
      </c>
      <c r="B1834">
        <v>122</v>
      </c>
      <c r="C1834" t="s">
        <v>552</v>
      </c>
      <c r="D1834" s="441">
        <v>46054</v>
      </c>
      <c r="E1834">
        <v>24110</v>
      </c>
      <c r="F1834" t="s">
        <v>5630</v>
      </c>
      <c r="G1834">
        <v>2322</v>
      </c>
      <c r="H1834">
        <v>2.5</v>
      </c>
      <c r="I1834" t="s">
        <v>5598</v>
      </c>
      <c r="J1834" t="s">
        <v>6085</v>
      </c>
      <c r="K1834" t="s">
        <v>461</v>
      </c>
      <c r="L1834">
        <v>0</v>
      </c>
      <c r="M1834" s="441">
        <v>45909</v>
      </c>
      <c r="N1834">
        <v>14.6</v>
      </c>
      <c r="O1834">
        <v>16.5</v>
      </c>
      <c r="P1834">
        <v>36.5</v>
      </c>
    </row>
    <row r="1835" spans="1:16" x14ac:dyDescent="0.3">
      <c r="A1835">
        <v>70263</v>
      </c>
      <c r="B1835">
        <v>122</v>
      </c>
      <c r="C1835" t="s">
        <v>552</v>
      </c>
      <c r="D1835" s="441">
        <v>46054</v>
      </c>
      <c r="E1835">
        <v>21079</v>
      </c>
      <c r="F1835" t="s">
        <v>5838</v>
      </c>
      <c r="G1835">
        <v>1991</v>
      </c>
      <c r="H1835">
        <v>1</v>
      </c>
      <c r="I1835" t="s">
        <v>5613</v>
      </c>
      <c r="J1835" t="s">
        <v>6085</v>
      </c>
      <c r="K1835" t="s">
        <v>461</v>
      </c>
      <c r="L1835">
        <v>0</v>
      </c>
      <c r="M1835" s="441">
        <v>45818</v>
      </c>
      <c r="N1835">
        <v>32.06</v>
      </c>
      <c r="O1835">
        <v>49.36</v>
      </c>
      <c r="P1835">
        <v>32.06</v>
      </c>
    </row>
    <row r="1836" spans="1:16" x14ac:dyDescent="0.3">
      <c r="A1836">
        <v>70558</v>
      </c>
      <c r="B1836">
        <v>122</v>
      </c>
      <c r="C1836" t="s">
        <v>552</v>
      </c>
      <c r="D1836" s="441">
        <v>46054</v>
      </c>
      <c r="E1836">
        <v>23320</v>
      </c>
      <c r="F1836" t="s">
        <v>5970</v>
      </c>
      <c r="G1836">
        <v>2539</v>
      </c>
      <c r="H1836">
        <v>1</v>
      </c>
      <c r="I1836" t="s">
        <v>5598</v>
      </c>
      <c r="J1836" t="s">
        <v>6085</v>
      </c>
      <c r="K1836" t="s">
        <v>461</v>
      </c>
      <c r="L1836">
        <v>0</v>
      </c>
      <c r="M1836" s="441">
        <v>45617</v>
      </c>
      <c r="N1836">
        <v>0</v>
      </c>
      <c r="O1836">
        <v>31.9</v>
      </c>
      <c r="P1836">
        <v>31.9</v>
      </c>
    </row>
    <row r="1837" spans="1:16" x14ac:dyDescent="0.3">
      <c r="A1837">
        <v>70530</v>
      </c>
      <c r="B1837">
        <v>122</v>
      </c>
      <c r="C1837" t="s">
        <v>552</v>
      </c>
      <c r="D1837" s="441">
        <v>46054</v>
      </c>
      <c r="E1837">
        <v>19421</v>
      </c>
      <c r="F1837" t="s">
        <v>5963</v>
      </c>
      <c r="G1837">
        <v>2758</v>
      </c>
      <c r="H1837">
        <v>2</v>
      </c>
      <c r="I1837" t="s">
        <v>5703</v>
      </c>
      <c r="J1837" t="s">
        <v>6085</v>
      </c>
      <c r="K1837" t="s">
        <v>461</v>
      </c>
      <c r="L1837">
        <v>15.06</v>
      </c>
      <c r="M1837" s="441">
        <v>46048</v>
      </c>
      <c r="N1837">
        <v>53.04</v>
      </c>
      <c r="O1837">
        <v>5.09</v>
      </c>
      <c r="P1837">
        <v>30.12</v>
      </c>
    </row>
    <row r="1838" spans="1:16" x14ac:dyDescent="0.3">
      <c r="A1838">
        <v>70308</v>
      </c>
      <c r="B1838">
        <v>122</v>
      </c>
      <c r="C1838" t="s">
        <v>552</v>
      </c>
      <c r="D1838" s="441">
        <v>46054</v>
      </c>
      <c r="E1838">
        <v>20136</v>
      </c>
      <c r="F1838" t="s">
        <v>5658</v>
      </c>
      <c r="G1838">
        <v>2284</v>
      </c>
      <c r="H1838">
        <v>7</v>
      </c>
      <c r="I1838" t="s">
        <v>5605</v>
      </c>
      <c r="J1838" t="s">
        <v>6085</v>
      </c>
      <c r="K1838" t="s">
        <v>461</v>
      </c>
      <c r="L1838">
        <v>4.2</v>
      </c>
      <c r="M1838" s="441">
        <v>46049</v>
      </c>
      <c r="N1838">
        <v>4.2</v>
      </c>
      <c r="O1838">
        <v>4.2</v>
      </c>
      <c r="P1838">
        <v>29.4</v>
      </c>
    </row>
    <row r="1839" spans="1:16" x14ac:dyDescent="0.3">
      <c r="A1839">
        <v>70359</v>
      </c>
      <c r="B1839">
        <v>122</v>
      </c>
      <c r="C1839" t="s">
        <v>552</v>
      </c>
      <c r="D1839" s="441">
        <v>46054</v>
      </c>
      <c r="E1839">
        <v>19652</v>
      </c>
      <c r="F1839" t="s">
        <v>5920</v>
      </c>
      <c r="G1839">
        <v>2587</v>
      </c>
      <c r="H1839">
        <v>1.48</v>
      </c>
      <c r="I1839" t="s">
        <v>5598</v>
      </c>
      <c r="J1839" t="s">
        <v>6085</v>
      </c>
      <c r="K1839" t="s">
        <v>461</v>
      </c>
      <c r="L1839">
        <v>19.7</v>
      </c>
      <c r="M1839" s="441">
        <v>46049</v>
      </c>
      <c r="N1839">
        <v>19.07</v>
      </c>
      <c r="O1839">
        <v>19.07</v>
      </c>
      <c r="P1839">
        <v>29.16</v>
      </c>
    </row>
    <row r="1840" spans="1:16" x14ac:dyDescent="0.3">
      <c r="A1840">
        <v>70345</v>
      </c>
      <c r="B1840">
        <v>122</v>
      </c>
      <c r="C1840" t="s">
        <v>552</v>
      </c>
      <c r="D1840" s="441">
        <v>46054</v>
      </c>
      <c r="E1840">
        <v>19907</v>
      </c>
      <c r="F1840" t="s">
        <v>5683</v>
      </c>
      <c r="G1840">
        <v>2381</v>
      </c>
      <c r="H1840">
        <v>9</v>
      </c>
      <c r="I1840" t="s">
        <v>5613</v>
      </c>
      <c r="J1840" t="s">
        <v>6085</v>
      </c>
      <c r="K1840" t="s">
        <v>461</v>
      </c>
      <c r="L1840">
        <v>0</v>
      </c>
      <c r="M1840" s="441">
        <v>45686</v>
      </c>
      <c r="N1840">
        <v>3.01</v>
      </c>
      <c r="O1840">
        <v>3.23</v>
      </c>
      <c r="P1840">
        <v>27.09</v>
      </c>
    </row>
    <row r="1841" spans="1:16" x14ac:dyDescent="0.3">
      <c r="A1841">
        <v>70494</v>
      </c>
      <c r="B1841">
        <v>122</v>
      </c>
      <c r="C1841" t="s">
        <v>552</v>
      </c>
      <c r="D1841" s="441">
        <v>46054</v>
      </c>
      <c r="E1841">
        <v>18189</v>
      </c>
      <c r="F1841" t="s">
        <v>5785</v>
      </c>
      <c r="G1841">
        <v>3435</v>
      </c>
      <c r="H1841">
        <v>0.22</v>
      </c>
      <c r="I1841" t="s">
        <v>5601</v>
      </c>
      <c r="J1841" t="s">
        <v>4764</v>
      </c>
      <c r="K1841" t="s">
        <v>461</v>
      </c>
      <c r="L1841">
        <v>0</v>
      </c>
      <c r="M1841" s="441">
        <v>45874</v>
      </c>
      <c r="N1841">
        <v>0</v>
      </c>
      <c r="O1841">
        <v>0</v>
      </c>
      <c r="P1841">
        <v>27.06</v>
      </c>
    </row>
    <row r="1842" spans="1:16" x14ac:dyDescent="0.3">
      <c r="A1842">
        <v>70390</v>
      </c>
      <c r="B1842">
        <v>122</v>
      </c>
      <c r="C1842" t="s">
        <v>552</v>
      </c>
      <c r="D1842" s="441">
        <v>46054</v>
      </c>
      <c r="E1842">
        <v>19558</v>
      </c>
      <c r="F1842" t="s">
        <v>5950</v>
      </c>
      <c r="G1842">
        <v>2659</v>
      </c>
      <c r="H1842">
        <v>2.04</v>
      </c>
      <c r="I1842" t="s">
        <v>5598</v>
      </c>
      <c r="J1842" t="s">
        <v>6085</v>
      </c>
      <c r="K1842" t="s">
        <v>461</v>
      </c>
      <c r="L1842">
        <v>12.98</v>
      </c>
      <c r="M1842" s="441">
        <v>46053</v>
      </c>
      <c r="N1842">
        <v>18.12</v>
      </c>
      <c r="O1842">
        <v>18.13</v>
      </c>
      <c r="P1842">
        <v>26.48</v>
      </c>
    </row>
    <row r="1843" spans="1:16" x14ac:dyDescent="0.3">
      <c r="A1843">
        <v>70346</v>
      </c>
      <c r="B1843">
        <v>122</v>
      </c>
      <c r="C1843" t="s">
        <v>552</v>
      </c>
      <c r="D1843" s="441">
        <v>46054</v>
      </c>
      <c r="E1843">
        <v>20185</v>
      </c>
      <c r="F1843" t="s">
        <v>5684</v>
      </c>
      <c r="G1843">
        <v>2259</v>
      </c>
      <c r="H1843">
        <v>1</v>
      </c>
      <c r="I1843" t="s">
        <v>5598</v>
      </c>
      <c r="J1843" t="s">
        <v>6085</v>
      </c>
      <c r="K1843" t="s">
        <v>461</v>
      </c>
      <c r="L1843">
        <v>0</v>
      </c>
      <c r="M1843" s="441">
        <v>45965</v>
      </c>
      <c r="N1843">
        <v>25.9</v>
      </c>
      <c r="O1843">
        <v>32.9</v>
      </c>
      <c r="P1843">
        <v>25.9</v>
      </c>
    </row>
    <row r="1844" spans="1:16" x14ac:dyDescent="0.3">
      <c r="A1844">
        <v>70266</v>
      </c>
      <c r="B1844">
        <v>122</v>
      </c>
      <c r="C1844" t="s">
        <v>552</v>
      </c>
      <c r="D1844" s="441">
        <v>46054</v>
      </c>
      <c r="E1844">
        <v>24036</v>
      </c>
      <c r="F1844" t="s">
        <v>5612</v>
      </c>
      <c r="G1844">
        <v>2314</v>
      </c>
      <c r="H1844">
        <v>2</v>
      </c>
      <c r="I1844" t="s">
        <v>5613</v>
      </c>
      <c r="J1844" t="s">
        <v>6085</v>
      </c>
      <c r="K1844" t="s">
        <v>461</v>
      </c>
      <c r="L1844">
        <v>0</v>
      </c>
      <c r="M1844" s="441">
        <v>45902</v>
      </c>
      <c r="N1844">
        <v>12.9</v>
      </c>
      <c r="O1844">
        <v>20</v>
      </c>
      <c r="P1844">
        <v>25.8</v>
      </c>
    </row>
    <row r="1845" spans="1:16" x14ac:dyDescent="0.3">
      <c r="A1845">
        <v>70304</v>
      </c>
      <c r="B1845">
        <v>122</v>
      </c>
      <c r="C1845" t="s">
        <v>552</v>
      </c>
      <c r="D1845" s="441">
        <v>46054</v>
      </c>
      <c r="E1845">
        <v>20410</v>
      </c>
      <c r="F1845" t="s">
        <v>5644</v>
      </c>
      <c r="G1845">
        <v>2190</v>
      </c>
      <c r="H1845">
        <v>2</v>
      </c>
      <c r="I1845" t="s">
        <v>5613</v>
      </c>
      <c r="J1845" t="s">
        <v>6085</v>
      </c>
      <c r="K1845" t="s">
        <v>461</v>
      </c>
      <c r="L1845">
        <v>12.61</v>
      </c>
      <c r="M1845" s="441">
        <v>46036</v>
      </c>
      <c r="N1845">
        <v>12.65</v>
      </c>
      <c r="O1845">
        <v>12.55</v>
      </c>
      <c r="P1845">
        <v>25.22</v>
      </c>
    </row>
    <row r="1846" spans="1:16" x14ac:dyDescent="0.3">
      <c r="A1846">
        <v>70524</v>
      </c>
      <c r="B1846">
        <v>122</v>
      </c>
      <c r="C1846" t="s">
        <v>552</v>
      </c>
      <c r="D1846" s="441">
        <v>46054</v>
      </c>
      <c r="E1846">
        <v>26342</v>
      </c>
      <c r="F1846" t="s">
        <v>5604</v>
      </c>
      <c r="G1846">
        <v>1986</v>
      </c>
      <c r="H1846">
        <v>2</v>
      </c>
      <c r="I1846" t="s">
        <v>5605</v>
      </c>
      <c r="J1846" t="s">
        <v>6085</v>
      </c>
      <c r="K1846" t="s">
        <v>461</v>
      </c>
      <c r="L1846">
        <v>0</v>
      </c>
      <c r="M1846" s="441">
        <v>45979</v>
      </c>
      <c r="N1846">
        <v>11.7</v>
      </c>
      <c r="O1846">
        <v>19.95</v>
      </c>
      <c r="P1846">
        <v>23.4</v>
      </c>
    </row>
    <row r="1847" spans="1:16" x14ac:dyDescent="0.3">
      <c r="A1847">
        <v>70272</v>
      </c>
      <c r="B1847">
        <v>122</v>
      </c>
      <c r="C1847" t="s">
        <v>552</v>
      </c>
      <c r="D1847" s="441">
        <v>46054</v>
      </c>
      <c r="E1847">
        <v>21060</v>
      </c>
      <c r="F1847" t="s">
        <v>5619</v>
      </c>
      <c r="G1847">
        <v>1998</v>
      </c>
      <c r="H1847">
        <v>1</v>
      </c>
      <c r="I1847" t="s">
        <v>5613</v>
      </c>
      <c r="J1847" t="s">
        <v>6085</v>
      </c>
      <c r="K1847" t="s">
        <v>461</v>
      </c>
      <c r="L1847">
        <v>0</v>
      </c>
      <c r="N1847">
        <v>0</v>
      </c>
      <c r="O1847">
        <v>21.99</v>
      </c>
      <c r="P1847">
        <v>21.99</v>
      </c>
    </row>
    <row r="1848" spans="1:16" x14ac:dyDescent="0.3">
      <c r="A1848">
        <v>70338</v>
      </c>
      <c r="B1848">
        <v>122</v>
      </c>
      <c r="C1848" t="s">
        <v>552</v>
      </c>
      <c r="D1848" s="441">
        <v>46054</v>
      </c>
      <c r="E1848">
        <v>24401</v>
      </c>
      <c r="F1848" t="s">
        <v>5676</v>
      </c>
      <c r="G1848">
        <v>2369</v>
      </c>
      <c r="H1848">
        <v>1.5</v>
      </c>
      <c r="I1848" t="s">
        <v>5613</v>
      </c>
      <c r="J1848" t="s">
        <v>6085</v>
      </c>
      <c r="K1848" t="s">
        <v>461</v>
      </c>
      <c r="L1848">
        <v>14.5</v>
      </c>
      <c r="M1848" s="441">
        <v>46036</v>
      </c>
      <c r="N1848">
        <v>14.5</v>
      </c>
      <c r="O1848">
        <v>14.5</v>
      </c>
      <c r="P1848">
        <v>21.75</v>
      </c>
    </row>
    <row r="1849" spans="1:16" x14ac:dyDescent="0.3">
      <c r="A1849">
        <v>70313</v>
      </c>
      <c r="B1849">
        <v>122</v>
      </c>
      <c r="C1849" t="s">
        <v>552</v>
      </c>
      <c r="D1849" s="441">
        <v>46054</v>
      </c>
      <c r="E1849">
        <v>19917</v>
      </c>
      <c r="F1849" t="s">
        <v>5682</v>
      </c>
      <c r="G1849">
        <v>2379</v>
      </c>
      <c r="H1849">
        <v>7</v>
      </c>
      <c r="I1849" t="s">
        <v>5605</v>
      </c>
      <c r="J1849" t="s">
        <v>6085</v>
      </c>
      <c r="K1849" t="s">
        <v>461</v>
      </c>
      <c r="L1849">
        <v>0</v>
      </c>
      <c r="M1849" s="441">
        <v>45636</v>
      </c>
      <c r="N1849">
        <v>3.09</v>
      </c>
      <c r="O1849">
        <v>3.35</v>
      </c>
      <c r="P1849">
        <v>21.63</v>
      </c>
    </row>
    <row r="1850" spans="1:16" x14ac:dyDescent="0.3">
      <c r="A1850">
        <v>70371</v>
      </c>
      <c r="B1850">
        <v>122</v>
      </c>
      <c r="C1850" t="s">
        <v>552</v>
      </c>
      <c r="D1850" s="441">
        <v>46054</v>
      </c>
      <c r="E1850">
        <v>19621</v>
      </c>
      <c r="F1850" t="s">
        <v>5931</v>
      </c>
      <c r="G1850">
        <v>2613</v>
      </c>
      <c r="H1850">
        <v>6.5</v>
      </c>
      <c r="I1850" t="s">
        <v>5598</v>
      </c>
      <c r="J1850" t="s">
        <v>6085</v>
      </c>
      <c r="K1850" t="s">
        <v>461</v>
      </c>
      <c r="L1850">
        <v>2.84</v>
      </c>
      <c r="M1850" s="441">
        <v>46052</v>
      </c>
      <c r="N1850">
        <v>2.5</v>
      </c>
      <c r="O1850">
        <v>2.5</v>
      </c>
      <c r="P1850">
        <v>18.46</v>
      </c>
    </row>
    <row r="1851" spans="1:16" x14ac:dyDescent="0.3">
      <c r="A1851">
        <v>70391</v>
      </c>
      <c r="B1851">
        <v>122</v>
      </c>
      <c r="C1851" t="s">
        <v>552</v>
      </c>
      <c r="D1851" s="441">
        <v>46054</v>
      </c>
      <c r="E1851">
        <v>23195</v>
      </c>
      <c r="F1851" t="s">
        <v>5951</v>
      </c>
      <c r="G1851">
        <v>2660</v>
      </c>
      <c r="H1851">
        <v>1.42</v>
      </c>
      <c r="I1851" t="s">
        <v>5598</v>
      </c>
      <c r="J1851" t="s">
        <v>6085</v>
      </c>
      <c r="K1851" t="s">
        <v>461</v>
      </c>
      <c r="L1851">
        <v>12</v>
      </c>
      <c r="M1851" s="441">
        <v>46052</v>
      </c>
      <c r="N1851">
        <v>14</v>
      </c>
      <c r="O1851">
        <v>14</v>
      </c>
      <c r="P1851">
        <v>17.04</v>
      </c>
    </row>
    <row r="1852" spans="1:16" x14ac:dyDescent="0.3">
      <c r="A1852">
        <v>70312</v>
      </c>
      <c r="B1852">
        <v>122</v>
      </c>
      <c r="C1852" t="s">
        <v>552</v>
      </c>
      <c r="D1852" s="441">
        <v>46054</v>
      </c>
      <c r="E1852">
        <v>24272</v>
      </c>
      <c r="F1852" t="s">
        <v>5849</v>
      </c>
      <c r="G1852">
        <v>2341</v>
      </c>
      <c r="H1852">
        <v>0.85</v>
      </c>
      <c r="I1852" t="s">
        <v>5598</v>
      </c>
      <c r="J1852" t="s">
        <v>6085</v>
      </c>
      <c r="K1852" t="s">
        <v>461</v>
      </c>
      <c r="L1852">
        <v>0</v>
      </c>
      <c r="M1852" s="441">
        <v>45937</v>
      </c>
      <c r="N1852">
        <v>19.899999999999999</v>
      </c>
      <c r="O1852">
        <v>29.9</v>
      </c>
      <c r="P1852">
        <v>16.920000000000002</v>
      </c>
    </row>
    <row r="1853" spans="1:16" x14ac:dyDescent="0.3">
      <c r="A1853">
        <v>70386</v>
      </c>
      <c r="B1853">
        <v>122</v>
      </c>
      <c r="C1853" t="s">
        <v>552</v>
      </c>
      <c r="D1853" s="441">
        <v>46054</v>
      </c>
      <c r="E1853">
        <v>19562</v>
      </c>
      <c r="F1853" t="s">
        <v>5946</v>
      </c>
      <c r="G1853">
        <v>2655</v>
      </c>
      <c r="H1853">
        <v>1.92</v>
      </c>
      <c r="I1853" t="s">
        <v>5598</v>
      </c>
      <c r="J1853" t="s">
        <v>6085</v>
      </c>
      <c r="K1853" t="s">
        <v>461</v>
      </c>
      <c r="L1853">
        <v>8.5399999999999991</v>
      </c>
      <c r="M1853" s="441">
        <v>46042</v>
      </c>
      <c r="N1853">
        <v>8.6999999999999993</v>
      </c>
      <c r="O1853">
        <v>8.5</v>
      </c>
      <c r="P1853">
        <v>16.399999999999999</v>
      </c>
    </row>
    <row r="1854" spans="1:16" x14ac:dyDescent="0.3">
      <c r="A1854">
        <v>70293</v>
      </c>
      <c r="B1854">
        <v>122</v>
      </c>
      <c r="C1854" t="s">
        <v>552</v>
      </c>
      <c r="D1854" s="441">
        <v>46054</v>
      </c>
      <c r="E1854">
        <v>20417</v>
      </c>
      <c r="F1854" t="s">
        <v>5901</v>
      </c>
      <c r="G1854">
        <v>2187</v>
      </c>
      <c r="H1854">
        <v>1</v>
      </c>
      <c r="I1854" t="s">
        <v>5613</v>
      </c>
      <c r="J1854" t="s">
        <v>6085</v>
      </c>
      <c r="K1854" t="s">
        <v>461</v>
      </c>
      <c r="L1854">
        <v>0</v>
      </c>
      <c r="N1854">
        <v>0</v>
      </c>
      <c r="O1854">
        <v>15.78</v>
      </c>
      <c r="P1854">
        <v>15.78</v>
      </c>
    </row>
    <row r="1855" spans="1:16" x14ac:dyDescent="0.3">
      <c r="A1855">
        <v>70380</v>
      </c>
      <c r="B1855">
        <v>122</v>
      </c>
      <c r="C1855" t="s">
        <v>552</v>
      </c>
      <c r="D1855" s="441">
        <v>46054</v>
      </c>
      <c r="E1855">
        <v>19743</v>
      </c>
      <c r="F1855" t="s">
        <v>5940</v>
      </c>
      <c r="G1855">
        <v>2510</v>
      </c>
      <c r="H1855">
        <v>1.1200000000000001</v>
      </c>
      <c r="I1855" t="s">
        <v>5598</v>
      </c>
      <c r="J1855" t="s">
        <v>6085</v>
      </c>
      <c r="K1855" t="s">
        <v>461</v>
      </c>
      <c r="L1855">
        <v>14.06</v>
      </c>
      <c r="M1855" s="441">
        <v>46052</v>
      </c>
      <c r="N1855">
        <v>13.75</v>
      </c>
      <c r="O1855">
        <v>13.75</v>
      </c>
      <c r="P1855">
        <v>15.75</v>
      </c>
    </row>
    <row r="1856" spans="1:16" x14ac:dyDescent="0.3">
      <c r="A1856">
        <v>70381</v>
      </c>
      <c r="B1856">
        <v>122</v>
      </c>
      <c r="C1856" t="s">
        <v>552</v>
      </c>
      <c r="D1856" s="441">
        <v>46054</v>
      </c>
      <c r="E1856">
        <v>23096</v>
      </c>
      <c r="F1856" t="s">
        <v>5941</v>
      </c>
      <c r="G1856">
        <v>2753</v>
      </c>
      <c r="H1856">
        <v>30</v>
      </c>
      <c r="I1856" t="s">
        <v>5613</v>
      </c>
      <c r="J1856" t="s">
        <v>6085</v>
      </c>
      <c r="K1856" t="s">
        <v>461</v>
      </c>
      <c r="L1856">
        <v>0.51</v>
      </c>
      <c r="M1856" s="441">
        <v>46052</v>
      </c>
      <c r="N1856">
        <v>0.56000000000000005</v>
      </c>
      <c r="O1856">
        <v>0.56000000000000005</v>
      </c>
      <c r="P1856">
        <v>15.3</v>
      </c>
    </row>
    <row r="1857" spans="1:16" x14ac:dyDescent="0.3">
      <c r="A1857">
        <v>70343</v>
      </c>
      <c r="B1857">
        <v>122</v>
      </c>
      <c r="C1857" t="s">
        <v>552</v>
      </c>
      <c r="D1857" s="441">
        <v>46054</v>
      </c>
      <c r="E1857">
        <v>23826</v>
      </c>
      <c r="F1857" t="s">
        <v>5844</v>
      </c>
      <c r="G1857">
        <v>2073</v>
      </c>
      <c r="H1857">
        <v>4</v>
      </c>
      <c r="I1857" t="s">
        <v>5605</v>
      </c>
      <c r="J1857" t="s">
        <v>6085</v>
      </c>
      <c r="K1857" t="s">
        <v>461</v>
      </c>
      <c r="L1857">
        <v>0</v>
      </c>
      <c r="M1857" s="441">
        <v>45986</v>
      </c>
      <c r="N1857">
        <v>3.56</v>
      </c>
      <c r="O1857">
        <v>3.55</v>
      </c>
      <c r="P1857">
        <v>14.24</v>
      </c>
    </row>
    <row r="1858" spans="1:16" x14ac:dyDescent="0.3">
      <c r="A1858">
        <v>70355</v>
      </c>
      <c r="B1858">
        <v>122</v>
      </c>
      <c r="C1858" t="s">
        <v>552</v>
      </c>
      <c r="D1858" s="441">
        <v>46054</v>
      </c>
      <c r="E1858">
        <v>19657</v>
      </c>
      <c r="F1858" t="s">
        <v>5916</v>
      </c>
      <c r="G1858">
        <v>2583</v>
      </c>
      <c r="H1858">
        <v>2.7</v>
      </c>
      <c r="I1858" t="s">
        <v>5598</v>
      </c>
      <c r="J1858" t="s">
        <v>6085</v>
      </c>
      <c r="K1858" t="s">
        <v>461</v>
      </c>
      <c r="L1858">
        <v>5.24</v>
      </c>
      <c r="M1858" s="441">
        <v>46049</v>
      </c>
      <c r="N1858">
        <v>5</v>
      </c>
      <c r="O1858">
        <v>5</v>
      </c>
      <c r="P1858">
        <v>14.15</v>
      </c>
    </row>
    <row r="1859" spans="1:16" x14ac:dyDescent="0.3">
      <c r="A1859">
        <v>70392</v>
      </c>
      <c r="B1859">
        <v>122</v>
      </c>
      <c r="C1859" t="s">
        <v>552</v>
      </c>
      <c r="D1859" s="441">
        <v>46054</v>
      </c>
      <c r="E1859">
        <v>19721</v>
      </c>
      <c r="F1859" t="s">
        <v>5952</v>
      </c>
      <c r="G1859">
        <v>2533</v>
      </c>
      <c r="H1859">
        <v>0.38</v>
      </c>
      <c r="I1859" t="s">
        <v>5598</v>
      </c>
      <c r="J1859" t="s">
        <v>6085</v>
      </c>
      <c r="K1859" t="s">
        <v>461</v>
      </c>
      <c r="L1859">
        <v>37.24</v>
      </c>
      <c r="M1859" s="441">
        <v>46052</v>
      </c>
      <c r="N1859">
        <v>31.26</v>
      </c>
      <c r="O1859">
        <v>31.26</v>
      </c>
      <c r="P1859">
        <v>14.15</v>
      </c>
    </row>
    <row r="1860" spans="1:16" x14ac:dyDescent="0.3">
      <c r="A1860">
        <v>70356</v>
      </c>
      <c r="B1860">
        <v>122</v>
      </c>
      <c r="C1860" t="s">
        <v>552</v>
      </c>
      <c r="D1860" s="441">
        <v>46054</v>
      </c>
      <c r="E1860">
        <v>19654</v>
      </c>
      <c r="F1860" t="s">
        <v>5917</v>
      </c>
      <c r="G1860">
        <v>2586</v>
      </c>
      <c r="H1860">
        <v>2.42</v>
      </c>
      <c r="I1860" t="s">
        <v>5598</v>
      </c>
      <c r="J1860" t="s">
        <v>6085</v>
      </c>
      <c r="K1860" t="s">
        <v>461</v>
      </c>
      <c r="L1860">
        <v>5.81</v>
      </c>
      <c r="M1860" s="441">
        <v>46051</v>
      </c>
      <c r="N1860">
        <v>4.63</v>
      </c>
      <c r="O1860">
        <v>5</v>
      </c>
      <c r="P1860">
        <v>14.06</v>
      </c>
    </row>
    <row r="1861" spans="1:16" x14ac:dyDescent="0.3">
      <c r="A1861">
        <v>70372</v>
      </c>
      <c r="B1861">
        <v>122</v>
      </c>
      <c r="C1861" t="s">
        <v>552</v>
      </c>
      <c r="D1861" s="441">
        <v>46054</v>
      </c>
      <c r="E1861">
        <v>23241</v>
      </c>
      <c r="F1861" t="s">
        <v>5932</v>
      </c>
      <c r="G1861">
        <v>2616</v>
      </c>
      <c r="H1861">
        <v>2.04</v>
      </c>
      <c r="I1861" t="s">
        <v>5598</v>
      </c>
      <c r="J1861" t="s">
        <v>6085</v>
      </c>
      <c r="K1861" t="s">
        <v>461</v>
      </c>
      <c r="L1861">
        <v>6.86</v>
      </c>
      <c r="M1861" s="441">
        <v>46051</v>
      </c>
      <c r="N1861">
        <v>9.5</v>
      </c>
      <c r="O1861">
        <v>9.5</v>
      </c>
      <c r="P1861">
        <v>13.99</v>
      </c>
    </row>
    <row r="1862" spans="1:16" x14ac:dyDescent="0.3">
      <c r="A1862">
        <v>70387</v>
      </c>
      <c r="B1862">
        <v>122</v>
      </c>
      <c r="C1862" t="s">
        <v>552</v>
      </c>
      <c r="D1862" s="441">
        <v>46054</v>
      </c>
      <c r="E1862">
        <v>23198</v>
      </c>
      <c r="F1862" t="s">
        <v>5947</v>
      </c>
      <c r="G1862">
        <v>2657</v>
      </c>
      <c r="H1862">
        <v>1.32</v>
      </c>
      <c r="I1862" t="s">
        <v>5598</v>
      </c>
      <c r="J1862" t="s">
        <v>6085</v>
      </c>
      <c r="K1862" t="s">
        <v>461</v>
      </c>
      <c r="L1862">
        <v>9.41</v>
      </c>
      <c r="M1862" s="441">
        <v>46053</v>
      </c>
      <c r="N1862">
        <v>8.6999999999999993</v>
      </c>
      <c r="O1862">
        <v>8.6999999999999993</v>
      </c>
      <c r="P1862">
        <v>12.42</v>
      </c>
    </row>
    <row r="1863" spans="1:16" x14ac:dyDescent="0.3">
      <c r="A1863">
        <v>70369</v>
      </c>
      <c r="B1863">
        <v>122</v>
      </c>
      <c r="C1863" t="s">
        <v>552</v>
      </c>
      <c r="D1863" s="441">
        <v>46054</v>
      </c>
      <c r="E1863">
        <v>19623</v>
      </c>
      <c r="F1863" t="s">
        <v>5929</v>
      </c>
      <c r="G1863">
        <v>2611</v>
      </c>
      <c r="H1863">
        <v>2.86</v>
      </c>
      <c r="I1863" t="s">
        <v>5598</v>
      </c>
      <c r="J1863" t="s">
        <v>6085</v>
      </c>
      <c r="K1863" t="s">
        <v>461</v>
      </c>
      <c r="L1863">
        <v>3.97</v>
      </c>
      <c r="M1863" s="441">
        <v>46052</v>
      </c>
      <c r="N1863">
        <v>3.8</v>
      </c>
      <c r="O1863">
        <v>3.8</v>
      </c>
      <c r="P1863">
        <v>11.35</v>
      </c>
    </row>
    <row r="1864" spans="1:16" x14ac:dyDescent="0.3">
      <c r="A1864">
        <v>70360</v>
      </c>
      <c r="B1864">
        <v>122</v>
      </c>
      <c r="C1864" t="s">
        <v>552</v>
      </c>
      <c r="D1864" s="441">
        <v>46054</v>
      </c>
      <c r="E1864">
        <v>19647</v>
      </c>
      <c r="F1864" t="s">
        <v>5921</v>
      </c>
      <c r="G1864">
        <v>2591</v>
      </c>
      <c r="H1864">
        <v>1</v>
      </c>
      <c r="I1864" t="s">
        <v>5598</v>
      </c>
      <c r="J1864" t="s">
        <v>6085</v>
      </c>
      <c r="K1864" t="s">
        <v>461</v>
      </c>
      <c r="L1864">
        <v>10.98</v>
      </c>
      <c r="M1864" s="441">
        <v>46052</v>
      </c>
      <c r="N1864">
        <v>9.9</v>
      </c>
      <c r="O1864">
        <v>9.9</v>
      </c>
      <c r="P1864">
        <v>10.98</v>
      </c>
    </row>
    <row r="1865" spans="1:16" x14ac:dyDescent="0.3">
      <c r="A1865">
        <v>70535</v>
      </c>
      <c r="B1865">
        <v>122</v>
      </c>
      <c r="C1865" t="s">
        <v>552</v>
      </c>
      <c r="D1865" s="441">
        <v>46054</v>
      </c>
      <c r="E1865">
        <v>20322</v>
      </c>
      <c r="F1865" t="s">
        <v>5647</v>
      </c>
      <c r="G1865">
        <v>2212</v>
      </c>
      <c r="H1865">
        <v>1</v>
      </c>
      <c r="I1865" t="s">
        <v>5605</v>
      </c>
      <c r="J1865" t="s">
        <v>6085</v>
      </c>
      <c r="K1865" t="s">
        <v>461</v>
      </c>
      <c r="L1865">
        <v>0</v>
      </c>
      <c r="M1865" s="441">
        <v>45951</v>
      </c>
      <c r="N1865">
        <v>9.74</v>
      </c>
      <c r="O1865">
        <v>10.8</v>
      </c>
      <c r="P1865">
        <v>9.74</v>
      </c>
    </row>
    <row r="1866" spans="1:16" x14ac:dyDescent="0.3">
      <c r="A1866">
        <v>70553</v>
      </c>
      <c r="B1866">
        <v>122</v>
      </c>
      <c r="C1866" t="s">
        <v>552</v>
      </c>
      <c r="D1866" s="441">
        <v>46054</v>
      </c>
      <c r="E1866">
        <v>19626</v>
      </c>
      <c r="F1866" t="s">
        <v>5966</v>
      </c>
      <c r="G1866">
        <v>2608</v>
      </c>
      <c r="H1866">
        <v>3.14</v>
      </c>
      <c r="I1866" t="s">
        <v>5598</v>
      </c>
      <c r="J1866" t="s">
        <v>6085</v>
      </c>
      <c r="K1866" t="s">
        <v>461</v>
      </c>
      <c r="L1866">
        <v>3</v>
      </c>
      <c r="M1866" s="441">
        <v>46051</v>
      </c>
      <c r="N1866">
        <v>3</v>
      </c>
      <c r="O1866">
        <v>3</v>
      </c>
      <c r="P1866">
        <v>9.42</v>
      </c>
    </row>
    <row r="1867" spans="1:16" x14ac:dyDescent="0.3">
      <c r="A1867">
        <v>70394</v>
      </c>
      <c r="B1867">
        <v>122</v>
      </c>
      <c r="C1867" t="s">
        <v>552</v>
      </c>
      <c r="D1867" s="441">
        <v>46054</v>
      </c>
      <c r="E1867">
        <v>17061</v>
      </c>
      <c r="F1867" t="s">
        <v>5954</v>
      </c>
      <c r="G1867">
        <v>2738</v>
      </c>
      <c r="H1867">
        <v>0.12</v>
      </c>
      <c r="I1867" t="s">
        <v>5598</v>
      </c>
      <c r="J1867" t="s">
        <v>6085</v>
      </c>
      <c r="K1867" t="s">
        <v>461</v>
      </c>
      <c r="L1867">
        <v>77.88</v>
      </c>
      <c r="M1867" s="441">
        <v>46048</v>
      </c>
      <c r="N1867">
        <v>87.5</v>
      </c>
      <c r="O1867">
        <v>87.5</v>
      </c>
      <c r="P1867">
        <v>9.35</v>
      </c>
    </row>
    <row r="1868" spans="1:16" x14ac:dyDescent="0.3">
      <c r="A1868">
        <v>70384</v>
      </c>
      <c r="B1868">
        <v>122</v>
      </c>
      <c r="C1868" t="s">
        <v>552</v>
      </c>
      <c r="D1868" s="441">
        <v>46054</v>
      </c>
      <c r="E1868">
        <v>19575</v>
      </c>
      <c r="F1868" t="s">
        <v>5944</v>
      </c>
      <c r="G1868">
        <v>2643</v>
      </c>
      <c r="H1868">
        <v>0.36</v>
      </c>
      <c r="I1868" t="s">
        <v>5598</v>
      </c>
      <c r="J1868" t="s">
        <v>6085</v>
      </c>
      <c r="K1868" t="s">
        <v>461</v>
      </c>
      <c r="L1868">
        <v>25.37</v>
      </c>
      <c r="M1868" s="441">
        <v>46052</v>
      </c>
      <c r="N1868">
        <v>23</v>
      </c>
      <c r="O1868">
        <v>23</v>
      </c>
      <c r="P1868">
        <v>9.1300000000000008</v>
      </c>
    </row>
    <row r="1869" spans="1:16" x14ac:dyDescent="0.3">
      <c r="A1869">
        <v>70353</v>
      </c>
      <c r="B1869">
        <v>122</v>
      </c>
      <c r="C1869" t="s">
        <v>552</v>
      </c>
      <c r="D1869" s="441">
        <v>46054</v>
      </c>
      <c r="E1869">
        <v>19787</v>
      </c>
      <c r="F1869" t="s">
        <v>5914</v>
      </c>
      <c r="G1869">
        <v>2471</v>
      </c>
      <c r="H1869">
        <v>1.82</v>
      </c>
      <c r="I1869" t="s">
        <v>5598</v>
      </c>
      <c r="J1869" t="s">
        <v>6085</v>
      </c>
      <c r="K1869" t="s">
        <v>461</v>
      </c>
      <c r="L1869">
        <v>4.97</v>
      </c>
      <c r="M1869" s="441">
        <v>46049</v>
      </c>
      <c r="N1869">
        <v>4.8</v>
      </c>
      <c r="O1869">
        <v>4.8</v>
      </c>
      <c r="P1869">
        <v>9.0500000000000007</v>
      </c>
    </row>
    <row r="1870" spans="1:16" x14ac:dyDescent="0.3">
      <c r="A1870">
        <v>70396</v>
      </c>
      <c r="B1870">
        <v>122</v>
      </c>
      <c r="C1870" t="s">
        <v>552</v>
      </c>
      <c r="D1870" s="441">
        <v>46054</v>
      </c>
      <c r="E1870">
        <v>23184</v>
      </c>
      <c r="F1870" t="s">
        <v>5956</v>
      </c>
      <c r="G1870">
        <v>2670</v>
      </c>
      <c r="H1870">
        <v>0.8</v>
      </c>
      <c r="I1870" t="s">
        <v>5598</v>
      </c>
      <c r="J1870" t="s">
        <v>6085</v>
      </c>
      <c r="K1870" t="s">
        <v>461</v>
      </c>
      <c r="L1870">
        <v>11.14</v>
      </c>
      <c r="M1870" s="441">
        <v>46048</v>
      </c>
      <c r="N1870">
        <v>8.77</v>
      </c>
      <c r="O1870">
        <v>9.41</v>
      </c>
      <c r="P1870">
        <v>8.91</v>
      </c>
    </row>
    <row r="1871" spans="1:16" x14ac:dyDescent="0.3">
      <c r="A1871">
        <v>70364</v>
      </c>
      <c r="B1871">
        <v>122</v>
      </c>
      <c r="C1871" t="s">
        <v>552</v>
      </c>
      <c r="D1871" s="441">
        <v>46054</v>
      </c>
      <c r="E1871">
        <v>19634</v>
      </c>
      <c r="F1871" t="s">
        <v>5925</v>
      </c>
      <c r="G1871">
        <v>2602</v>
      </c>
      <c r="H1871">
        <v>1.22</v>
      </c>
      <c r="I1871" t="s">
        <v>5598</v>
      </c>
      <c r="J1871" t="s">
        <v>6085</v>
      </c>
      <c r="K1871" t="s">
        <v>461</v>
      </c>
      <c r="L1871">
        <v>6.65</v>
      </c>
      <c r="M1871" s="441">
        <v>46052</v>
      </c>
      <c r="N1871">
        <v>7.5</v>
      </c>
      <c r="O1871">
        <v>7.56</v>
      </c>
      <c r="P1871">
        <v>8.11</v>
      </c>
    </row>
    <row r="1872" spans="1:16" x14ac:dyDescent="0.3">
      <c r="A1872">
        <v>70450</v>
      </c>
      <c r="B1872">
        <v>122</v>
      </c>
      <c r="C1872" t="s">
        <v>552</v>
      </c>
      <c r="D1872" s="441">
        <v>46054</v>
      </c>
      <c r="E1872">
        <v>18444</v>
      </c>
      <c r="F1872" t="s">
        <v>5736</v>
      </c>
      <c r="G1872">
        <v>3205</v>
      </c>
      <c r="H1872">
        <v>0.19</v>
      </c>
      <c r="I1872" t="s">
        <v>5613</v>
      </c>
      <c r="J1872" t="s">
        <v>4764</v>
      </c>
      <c r="K1872" t="s">
        <v>461</v>
      </c>
      <c r="L1872">
        <v>0</v>
      </c>
      <c r="M1872" s="441">
        <v>45447</v>
      </c>
      <c r="N1872">
        <v>35</v>
      </c>
      <c r="O1872">
        <v>34</v>
      </c>
      <c r="P1872">
        <v>6.65</v>
      </c>
    </row>
    <row r="1873" spans="1:16" x14ac:dyDescent="0.3">
      <c r="A1873">
        <v>70533</v>
      </c>
      <c r="B1873">
        <v>122</v>
      </c>
      <c r="C1873" t="s">
        <v>552</v>
      </c>
      <c r="D1873" s="441">
        <v>46054</v>
      </c>
      <c r="E1873">
        <v>21075</v>
      </c>
      <c r="F1873" t="s">
        <v>5606</v>
      </c>
      <c r="G1873">
        <v>1993</v>
      </c>
      <c r="H1873">
        <v>1</v>
      </c>
      <c r="I1873" t="s">
        <v>5605</v>
      </c>
      <c r="J1873" t="s">
        <v>6085</v>
      </c>
      <c r="K1873" t="s">
        <v>461</v>
      </c>
      <c r="L1873">
        <v>0</v>
      </c>
      <c r="N1873">
        <v>0</v>
      </c>
      <c r="O1873">
        <v>6.2</v>
      </c>
      <c r="P1873">
        <v>6.41</v>
      </c>
    </row>
    <row r="1874" spans="1:16" x14ac:dyDescent="0.3">
      <c r="A1874">
        <v>70383</v>
      </c>
      <c r="B1874">
        <v>122</v>
      </c>
      <c r="C1874" t="s">
        <v>552</v>
      </c>
      <c r="D1874" s="441">
        <v>46054</v>
      </c>
      <c r="E1874">
        <v>19589</v>
      </c>
      <c r="F1874" t="s">
        <v>5943</v>
      </c>
      <c r="G1874">
        <v>2637</v>
      </c>
      <c r="H1874">
        <v>0.74</v>
      </c>
      <c r="I1874" t="s">
        <v>5598</v>
      </c>
      <c r="J1874" t="s">
        <v>6085</v>
      </c>
      <c r="K1874" t="s">
        <v>461</v>
      </c>
      <c r="L1874">
        <v>7.93</v>
      </c>
      <c r="M1874" s="441">
        <v>46052</v>
      </c>
      <c r="N1874">
        <v>6</v>
      </c>
      <c r="O1874">
        <v>6</v>
      </c>
      <c r="P1874">
        <v>5.87</v>
      </c>
    </row>
    <row r="1875" spans="1:16" x14ac:dyDescent="0.3">
      <c r="A1875">
        <v>70365</v>
      </c>
      <c r="B1875">
        <v>122</v>
      </c>
      <c r="C1875" t="s">
        <v>552</v>
      </c>
      <c r="D1875" s="441">
        <v>46054</v>
      </c>
      <c r="E1875">
        <v>19632</v>
      </c>
      <c r="F1875" t="s">
        <v>5926</v>
      </c>
      <c r="G1875">
        <v>2604</v>
      </c>
      <c r="H1875">
        <v>2.2400000000000002</v>
      </c>
      <c r="I1875" t="s">
        <v>5598</v>
      </c>
      <c r="J1875" t="s">
        <v>6085</v>
      </c>
      <c r="K1875" t="s">
        <v>461</v>
      </c>
      <c r="L1875">
        <v>2.58</v>
      </c>
      <c r="M1875" s="441">
        <v>46052</v>
      </c>
      <c r="N1875">
        <v>2.5</v>
      </c>
      <c r="O1875">
        <v>2.5</v>
      </c>
      <c r="P1875">
        <v>5.78</v>
      </c>
    </row>
    <row r="1876" spans="1:16" x14ac:dyDescent="0.3">
      <c r="A1876">
        <v>70357</v>
      </c>
      <c r="B1876">
        <v>122</v>
      </c>
      <c r="C1876" t="s">
        <v>552</v>
      </c>
      <c r="D1876" s="441">
        <v>46054</v>
      </c>
      <c r="E1876">
        <v>25647</v>
      </c>
      <c r="F1876" t="s">
        <v>5918</v>
      </c>
      <c r="G1876">
        <v>6209</v>
      </c>
      <c r="H1876">
        <v>0.24</v>
      </c>
      <c r="I1876" t="s">
        <v>5598</v>
      </c>
      <c r="J1876" t="s">
        <v>6085</v>
      </c>
      <c r="K1876" t="s">
        <v>461</v>
      </c>
      <c r="L1876">
        <v>20.85</v>
      </c>
      <c r="M1876" s="441">
        <v>46053</v>
      </c>
      <c r="N1876">
        <v>21.75</v>
      </c>
      <c r="O1876">
        <v>21.75</v>
      </c>
      <c r="P1876">
        <v>5</v>
      </c>
    </row>
    <row r="1877" spans="1:16" x14ac:dyDescent="0.3">
      <c r="A1877">
        <v>70378</v>
      </c>
      <c r="B1877">
        <v>122</v>
      </c>
      <c r="C1877" t="s">
        <v>552</v>
      </c>
      <c r="D1877" s="441">
        <v>46054</v>
      </c>
      <c r="E1877">
        <v>19751</v>
      </c>
      <c r="F1877" t="s">
        <v>5938</v>
      </c>
      <c r="G1877">
        <v>2502</v>
      </c>
      <c r="H1877">
        <v>0.38</v>
      </c>
      <c r="I1877" t="s">
        <v>5598</v>
      </c>
      <c r="J1877" t="s">
        <v>6085</v>
      </c>
      <c r="K1877" t="s">
        <v>461</v>
      </c>
      <c r="L1877">
        <v>11.88</v>
      </c>
      <c r="M1877" s="441">
        <v>46053</v>
      </c>
      <c r="N1877">
        <v>10.88</v>
      </c>
      <c r="O1877">
        <v>10.88</v>
      </c>
      <c r="P1877">
        <v>4.51</v>
      </c>
    </row>
    <row r="1878" spans="1:16" x14ac:dyDescent="0.3">
      <c r="A1878">
        <v>70385</v>
      </c>
      <c r="B1878">
        <v>122</v>
      </c>
      <c r="C1878" t="s">
        <v>552</v>
      </c>
      <c r="D1878" s="441">
        <v>46054</v>
      </c>
      <c r="E1878">
        <v>19572</v>
      </c>
      <c r="F1878" t="s">
        <v>5945</v>
      </c>
      <c r="G1878">
        <v>2646</v>
      </c>
      <c r="H1878">
        <v>0.28000000000000003</v>
      </c>
      <c r="I1878" t="s">
        <v>5598</v>
      </c>
      <c r="J1878" t="s">
        <v>6085</v>
      </c>
      <c r="K1878" t="s">
        <v>461</v>
      </c>
      <c r="L1878">
        <v>15.77</v>
      </c>
      <c r="M1878" s="441">
        <v>46049</v>
      </c>
      <c r="N1878">
        <v>15</v>
      </c>
      <c r="O1878">
        <v>15</v>
      </c>
      <c r="P1878">
        <v>4.42</v>
      </c>
    </row>
    <row r="1879" spans="1:16" x14ac:dyDescent="0.3">
      <c r="A1879">
        <v>70362</v>
      </c>
      <c r="B1879">
        <v>122</v>
      </c>
      <c r="C1879" t="s">
        <v>552</v>
      </c>
      <c r="D1879" s="441">
        <v>46054</v>
      </c>
      <c r="E1879">
        <v>23389</v>
      </c>
      <c r="F1879" t="s">
        <v>5923</v>
      </c>
      <c r="G1879">
        <v>2475</v>
      </c>
      <c r="H1879">
        <v>0.8</v>
      </c>
      <c r="I1879" t="s">
        <v>5598</v>
      </c>
      <c r="J1879" t="s">
        <v>6085</v>
      </c>
      <c r="K1879" t="s">
        <v>461</v>
      </c>
      <c r="L1879">
        <v>5.24</v>
      </c>
      <c r="M1879" s="441">
        <v>46052</v>
      </c>
      <c r="N1879">
        <v>4.9000000000000004</v>
      </c>
      <c r="O1879">
        <v>4.8099999999999996</v>
      </c>
      <c r="P1879">
        <v>4.1900000000000004</v>
      </c>
    </row>
    <row r="1880" spans="1:16" x14ac:dyDescent="0.3">
      <c r="A1880">
        <v>70358</v>
      </c>
      <c r="B1880">
        <v>122</v>
      </c>
      <c r="C1880" t="s">
        <v>552</v>
      </c>
      <c r="D1880" s="441">
        <v>46054</v>
      </c>
      <c r="E1880">
        <v>19506</v>
      </c>
      <c r="F1880" t="s">
        <v>5919</v>
      </c>
      <c r="G1880">
        <v>2705</v>
      </c>
      <c r="H1880">
        <v>0.1</v>
      </c>
      <c r="I1880" t="s">
        <v>5598</v>
      </c>
      <c r="J1880" t="s">
        <v>6085</v>
      </c>
      <c r="K1880" t="s">
        <v>461</v>
      </c>
      <c r="L1880">
        <v>41.43</v>
      </c>
      <c r="M1880" s="441">
        <v>46045</v>
      </c>
      <c r="N1880">
        <v>40</v>
      </c>
      <c r="O1880">
        <v>40</v>
      </c>
      <c r="P1880">
        <v>4.1399999999999997</v>
      </c>
    </row>
    <row r="1881" spans="1:16" x14ac:dyDescent="0.3">
      <c r="A1881">
        <v>70370</v>
      </c>
      <c r="B1881">
        <v>122</v>
      </c>
      <c r="C1881" t="s">
        <v>552</v>
      </c>
      <c r="D1881" s="441">
        <v>46054</v>
      </c>
      <c r="E1881">
        <v>19488</v>
      </c>
      <c r="F1881" t="s">
        <v>5930</v>
      </c>
      <c r="G1881">
        <v>2720</v>
      </c>
      <c r="H1881">
        <v>0.32</v>
      </c>
      <c r="I1881" t="s">
        <v>5598</v>
      </c>
      <c r="J1881" t="s">
        <v>6085</v>
      </c>
      <c r="K1881" t="s">
        <v>461</v>
      </c>
      <c r="L1881">
        <v>12.46</v>
      </c>
      <c r="M1881" s="441">
        <v>46052</v>
      </c>
      <c r="N1881">
        <v>12</v>
      </c>
      <c r="O1881">
        <v>12</v>
      </c>
      <c r="P1881">
        <v>3.99</v>
      </c>
    </row>
    <row r="1882" spans="1:16" x14ac:dyDescent="0.3">
      <c r="A1882">
        <v>70374</v>
      </c>
      <c r="B1882">
        <v>122</v>
      </c>
      <c r="C1882" t="s">
        <v>552</v>
      </c>
      <c r="D1882" s="441">
        <v>46054</v>
      </c>
      <c r="E1882">
        <v>23236</v>
      </c>
      <c r="F1882" t="s">
        <v>5934</v>
      </c>
      <c r="G1882">
        <v>2620</v>
      </c>
      <c r="H1882">
        <v>0.72</v>
      </c>
      <c r="I1882" t="s">
        <v>5598</v>
      </c>
      <c r="J1882" t="s">
        <v>6085</v>
      </c>
      <c r="K1882" t="s">
        <v>461</v>
      </c>
      <c r="L1882">
        <v>5.47</v>
      </c>
      <c r="M1882" s="441">
        <v>46052</v>
      </c>
      <c r="N1882">
        <v>5</v>
      </c>
      <c r="O1882">
        <v>5</v>
      </c>
      <c r="P1882">
        <v>3.94</v>
      </c>
    </row>
    <row r="1883" spans="1:16" x14ac:dyDescent="0.3">
      <c r="A1883">
        <v>70532</v>
      </c>
      <c r="B1883">
        <v>122</v>
      </c>
      <c r="C1883" t="s">
        <v>552</v>
      </c>
      <c r="D1883" s="441">
        <v>46054</v>
      </c>
      <c r="E1883">
        <v>21100</v>
      </c>
      <c r="F1883" t="s">
        <v>5900</v>
      </c>
      <c r="G1883">
        <v>1986</v>
      </c>
      <c r="H1883">
        <v>1</v>
      </c>
      <c r="I1883" t="s">
        <v>5605</v>
      </c>
      <c r="J1883" t="s">
        <v>6085</v>
      </c>
      <c r="K1883" t="s">
        <v>461</v>
      </c>
      <c r="L1883">
        <v>0</v>
      </c>
      <c r="M1883" s="441">
        <v>45747</v>
      </c>
      <c r="N1883">
        <v>0</v>
      </c>
      <c r="O1883">
        <v>3.1</v>
      </c>
      <c r="P1883">
        <v>3.1</v>
      </c>
    </row>
    <row r="1884" spans="1:16" x14ac:dyDescent="0.3">
      <c r="A1884">
        <v>70373</v>
      </c>
      <c r="B1884">
        <v>122</v>
      </c>
      <c r="C1884" t="s">
        <v>552</v>
      </c>
      <c r="D1884" s="441">
        <v>46054</v>
      </c>
      <c r="E1884">
        <v>19617</v>
      </c>
      <c r="F1884" t="s">
        <v>5933</v>
      </c>
      <c r="G1884">
        <v>2617</v>
      </c>
      <c r="H1884">
        <v>0.12</v>
      </c>
      <c r="I1884" t="s">
        <v>5598</v>
      </c>
      <c r="J1884" t="s">
        <v>6085</v>
      </c>
      <c r="K1884" t="s">
        <v>461</v>
      </c>
      <c r="L1884">
        <v>25.29</v>
      </c>
      <c r="M1884" s="441">
        <v>46051</v>
      </c>
      <c r="N1884">
        <v>30</v>
      </c>
      <c r="O1884">
        <v>26.78</v>
      </c>
      <c r="P1884">
        <v>3.03</v>
      </c>
    </row>
    <row r="1885" spans="1:16" x14ac:dyDescent="0.3">
      <c r="A1885">
        <v>70393</v>
      </c>
      <c r="B1885">
        <v>122</v>
      </c>
      <c r="C1885" t="s">
        <v>552</v>
      </c>
      <c r="D1885" s="441">
        <v>46054</v>
      </c>
      <c r="E1885">
        <v>19465</v>
      </c>
      <c r="F1885" t="s">
        <v>5953</v>
      </c>
      <c r="G1885">
        <v>2737</v>
      </c>
      <c r="H1885">
        <v>0.6</v>
      </c>
      <c r="I1885" t="s">
        <v>5598</v>
      </c>
      <c r="J1885" t="s">
        <v>6085</v>
      </c>
      <c r="K1885" t="s">
        <v>461</v>
      </c>
      <c r="L1885">
        <v>4.96</v>
      </c>
      <c r="M1885" s="441">
        <v>46052</v>
      </c>
      <c r="N1885">
        <v>5</v>
      </c>
      <c r="O1885">
        <v>5</v>
      </c>
      <c r="P1885">
        <v>2.98</v>
      </c>
    </row>
    <row r="1886" spans="1:16" x14ac:dyDescent="0.3">
      <c r="A1886">
        <v>70376</v>
      </c>
      <c r="B1886">
        <v>122</v>
      </c>
      <c r="C1886" t="s">
        <v>552</v>
      </c>
      <c r="D1886" s="441">
        <v>46054</v>
      </c>
      <c r="E1886">
        <v>19480</v>
      </c>
      <c r="F1886" t="s">
        <v>5936</v>
      </c>
      <c r="G1886">
        <v>2726</v>
      </c>
      <c r="H1886">
        <v>0.18</v>
      </c>
      <c r="I1886" t="s">
        <v>5598</v>
      </c>
      <c r="J1886" t="s">
        <v>6085</v>
      </c>
      <c r="K1886" t="s">
        <v>461</v>
      </c>
      <c r="L1886">
        <v>13.16</v>
      </c>
      <c r="M1886" s="441">
        <v>46052</v>
      </c>
      <c r="N1886">
        <v>14</v>
      </c>
      <c r="O1886">
        <v>14.08</v>
      </c>
      <c r="P1886">
        <v>2.37</v>
      </c>
    </row>
    <row r="1887" spans="1:16" x14ac:dyDescent="0.3">
      <c r="A1887">
        <v>70379</v>
      </c>
      <c r="B1887">
        <v>122</v>
      </c>
      <c r="C1887" t="s">
        <v>552</v>
      </c>
      <c r="D1887" s="441">
        <v>46054</v>
      </c>
      <c r="E1887">
        <v>23359</v>
      </c>
      <c r="F1887" t="s">
        <v>5939</v>
      </c>
      <c r="G1887">
        <v>2499</v>
      </c>
      <c r="H1887">
        <v>0.57999999999999996</v>
      </c>
      <c r="I1887" t="s">
        <v>5598</v>
      </c>
      <c r="J1887" t="s">
        <v>6085</v>
      </c>
      <c r="K1887" t="s">
        <v>461</v>
      </c>
      <c r="L1887">
        <v>2.81</v>
      </c>
      <c r="M1887" s="441">
        <v>46052</v>
      </c>
      <c r="N1887">
        <v>2.5</v>
      </c>
      <c r="O1887">
        <v>2.5</v>
      </c>
      <c r="P1887">
        <v>1.63</v>
      </c>
    </row>
    <row r="1888" spans="1:16" x14ac:dyDescent="0.3">
      <c r="A1888">
        <v>65143</v>
      </c>
      <c r="B1888">
        <v>122</v>
      </c>
      <c r="C1888" t="s">
        <v>552</v>
      </c>
      <c r="D1888" s="441">
        <v>46023</v>
      </c>
      <c r="E1888">
        <v>18179</v>
      </c>
      <c r="F1888" t="s">
        <v>5789</v>
      </c>
      <c r="G1888">
        <v>3443</v>
      </c>
      <c r="H1888">
        <v>148.1</v>
      </c>
      <c r="I1888" t="s">
        <v>5601</v>
      </c>
      <c r="J1888" t="s">
        <v>4764</v>
      </c>
      <c r="K1888" t="s">
        <v>460</v>
      </c>
      <c r="L1888">
        <v>108.49</v>
      </c>
      <c r="M1888" s="441">
        <v>45994</v>
      </c>
      <c r="N1888">
        <v>108.49</v>
      </c>
      <c r="O1888">
        <v>110.93</v>
      </c>
      <c r="P1888">
        <v>16067.37</v>
      </c>
    </row>
    <row r="1889" spans="1:16" x14ac:dyDescent="0.3">
      <c r="A1889">
        <v>65190</v>
      </c>
      <c r="B1889">
        <v>122</v>
      </c>
      <c r="C1889" t="s">
        <v>552</v>
      </c>
      <c r="D1889" s="441">
        <v>46023</v>
      </c>
      <c r="E1889">
        <v>17710</v>
      </c>
      <c r="F1889" t="s">
        <v>5833</v>
      </c>
      <c r="G1889">
        <v>3824</v>
      </c>
      <c r="H1889">
        <v>259.44</v>
      </c>
      <c r="I1889" t="s">
        <v>5601</v>
      </c>
      <c r="J1889" t="s">
        <v>4764</v>
      </c>
      <c r="K1889" t="s">
        <v>460</v>
      </c>
      <c r="L1889">
        <v>37.700000000000003</v>
      </c>
      <c r="M1889" s="441">
        <v>45992</v>
      </c>
      <c r="N1889">
        <v>37.700000000000003</v>
      </c>
      <c r="O1889">
        <v>37.700000000000003</v>
      </c>
      <c r="P1889">
        <v>9780.89</v>
      </c>
    </row>
    <row r="1890" spans="1:16" x14ac:dyDescent="0.3">
      <c r="A1890">
        <v>65100</v>
      </c>
      <c r="B1890">
        <v>122</v>
      </c>
      <c r="C1890" t="s">
        <v>552</v>
      </c>
      <c r="D1890" s="441">
        <v>46023</v>
      </c>
      <c r="E1890">
        <v>18359</v>
      </c>
      <c r="F1890" t="s">
        <v>5746</v>
      </c>
      <c r="G1890">
        <v>3278</v>
      </c>
      <c r="H1890">
        <v>88.65</v>
      </c>
      <c r="I1890" t="s">
        <v>5601</v>
      </c>
      <c r="J1890" t="s">
        <v>4764</v>
      </c>
      <c r="K1890" t="s">
        <v>460</v>
      </c>
      <c r="L1890">
        <v>97.75</v>
      </c>
      <c r="M1890" s="441">
        <v>46007</v>
      </c>
      <c r="N1890">
        <v>99</v>
      </c>
      <c r="O1890">
        <v>99.9</v>
      </c>
      <c r="P1890">
        <v>8665.5400000000009</v>
      </c>
    </row>
    <row r="1891" spans="1:16" x14ac:dyDescent="0.3">
      <c r="A1891">
        <v>65101</v>
      </c>
      <c r="B1891">
        <v>122</v>
      </c>
      <c r="C1891" t="s">
        <v>552</v>
      </c>
      <c r="D1891" s="441">
        <v>46023</v>
      </c>
      <c r="E1891">
        <v>18353</v>
      </c>
      <c r="F1891" t="s">
        <v>5747</v>
      </c>
      <c r="G1891">
        <v>3282</v>
      </c>
      <c r="H1891">
        <v>66.41</v>
      </c>
      <c r="I1891" t="s">
        <v>5601</v>
      </c>
      <c r="J1891" t="s">
        <v>4764</v>
      </c>
      <c r="K1891" t="s">
        <v>460</v>
      </c>
      <c r="L1891">
        <v>128.51</v>
      </c>
      <c r="M1891" s="441">
        <v>46007</v>
      </c>
      <c r="N1891">
        <v>179.91</v>
      </c>
      <c r="O1891">
        <v>179.9</v>
      </c>
      <c r="P1891">
        <v>8534.35</v>
      </c>
    </row>
    <row r="1892" spans="1:16" x14ac:dyDescent="0.3">
      <c r="A1892">
        <v>64967</v>
      </c>
      <c r="B1892">
        <v>122</v>
      </c>
      <c r="C1892" t="s">
        <v>552</v>
      </c>
      <c r="D1892" s="441">
        <v>46023</v>
      </c>
      <c r="E1892">
        <v>24123</v>
      </c>
      <c r="F1892" t="s">
        <v>5632</v>
      </c>
      <c r="G1892">
        <v>2237</v>
      </c>
      <c r="H1892">
        <v>49</v>
      </c>
      <c r="I1892" t="s">
        <v>5605</v>
      </c>
      <c r="J1892" t="s">
        <v>6085</v>
      </c>
      <c r="K1892" t="s">
        <v>460</v>
      </c>
      <c r="L1892">
        <v>141.9</v>
      </c>
      <c r="M1892" s="441">
        <v>46008</v>
      </c>
      <c r="N1892">
        <v>141.9</v>
      </c>
      <c r="O1892">
        <v>141.9</v>
      </c>
      <c r="P1892">
        <v>6953.1</v>
      </c>
    </row>
    <row r="1893" spans="1:16" x14ac:dyDescent="0.3">
      <c r="A1893">
        <v>65032</v>
      </c>
      <c r="B1893">
        <v>122</v>
      </c>
      <c r="C1893" t="s">
        <v>552</v>
      </c>
      <c r="D1893" s="441">
        <v>46023</v>
      </c>
      <c r="E1893">
        <v>26586</v>
      </c>
      <c r="F1893" t="s">
        <v>5889</v>
      </c>
      <c r="G1893">
        <v>6803</v>
      </c>
      <c r="H1893">
        <v>16</v>
      </c>
      <c r="I1893" t="s">
        <v>5605</v>
      </c>
      <c r="J1893" t="s">
        <v>6085</v>
      </c>
      <c r="K1893" t="s">
        <v>460</v>
      </c>
      <c r="L1893">
        <v>310</v>
      </c>
      <c r="M1893" s="441">
        <v>45994</v>
      </c>
      <c r="N1893">
        <v>310</v>
      </c>
      <c r="O1893">
        <v>310</v>
      </c>
      <c r="P1893">
        <v>4960</v>
      </c>
    </row>
    <row r="1894" spans="1:16" x14ac:dyDescent="0.3">
      <c r="A1894">
        <v>65166</v>
      </c>
      <c r="B1894">
        <v>122</v>
      </c>
      <c r="C1894" t="s">
        <v>552</v>
      </c>
      <c r="D1894" s="441">
        <v>46023</v>
      </c>
      <c r="E1894">
        <v>24552</v>
      </c>
      <c r="F1894" t="s">
        <v>5812</v>
      </c>
      <c r="G1894">
        <v>5669</v>
      </c>
      <c r="H1894">
        <v>117.15</v>
      </c>
      <c r="I1894" t="s">
        <v>5601</v>
      </c>
      <c r="J1894" t="s">
        <v>4764</v>
      </c>
      <c r="K1894" t="s">
        <v>460</v>
      </c>
      <c r="L1894">
        <v>35.5</v>
      </c>
      <c r="M1894" s="441">
        <v>46009</v>
      </c>
      <c r="N1894">
        <v>37.9</v>
      </c>
      <c r="O1894">
        <v>37.9</v>
      </c>
      <c r="P1894">
        <v>4158.82</v>
      </c>
    </row>
    <row r="1895" spans="1:16" x14ac:dyDescent="0.3">
      <c r="A1895">
        <v>65126</v>
      </c>
      <c r="B1895">
        <v>122</v>
      </c>
      <c r="C1895" t="s">
        <v>552</v>
      </c>
      <c r="D1895" s="441">
        <v>46023</v>
      </c>
      <c r="E1895">
        <v>18242</v>
      </c>
      <c r="F1895" t="s">
        <v>5771</v>
      </c>
      <c r="G1895">
        <v>3386</v>
      </c>
      <c r="H1895">
        <v>32.47</v>
      </c>
      <c r="I1895" t="s">
        <v>5601</v>
      </c>
      <c r="J1895" t="s">
        <v>4764</v>
      </c>
      <c r="K1895" t="s">
        <v>460</v>
      </c>
      <c r="L1895">
        <v>122.23</v>
      </c>
      <c r="M1895" s="441">
        <v>46000</v>
      </c>
      <c r="N1895">
        <v>244.46</v>
      </c>
      <c r="O1895">
        <v>244.45</v>
      </c>
      <c r="P1895">
        <v>3968.81</v>
      </c>
    </row>
    <row r="1896" spans="1:16" x14ac:dyDescent="0.3">
      <c r="A1896">
        <v>65092</v>
      </c>
      <c r="B1896">
        <v>122</v>
      </c>
      <c r="C1896" t="s">
        <v>552</v>
      </c>
      <c r="D1896" s="441">
        <v>46023</v>
      </c>
      <c r="E1896">
        <v>18391</v>
      </c>
      <c r="F1896" t="s">
        <v>5873</v>
      </c>
      <c r="G1896">
        <v>3249</v>
      </c>
      <c r="H1896">
        <v>2.12</v>
      </c>
      <c r="I1896" t="s">
        <v>5613</v>
      </c>
      <c r="J1896" t="s">
        <v>4764</v>
      </c>
      <c r="K1896" t="s">
        <v>460</v>
      </c>
      <c r="L1896">
        <v>0</v>
      </c>
      <c r="N1896">
        <v>0</v>
      </c>
      <c r="O1896">
        <v>0</v>
      </c>
      <c r="P1896">
        <v>3361.66</v>
      </c>
    </row>
    <row r="1897" spans="1:16" x14ac:dyDescent="0.3">
      <c r="A1897">
        <v>65135</v>
      </c>
      <c r="B1897">
        <v>122</v>
      </c>
      <c r="C1897" t="s">
        <v>552</v>
      </c>
      <c r="D1897" s="441">
        <v>46023</v>
      </c>
      <c r="E1897">
        <v>18202</v>
      </c>
      <c r="F1897" t="s">
        <v>5780</v>
      </c>
      <c r="G1897">
        <v>3424</v>
      </c>
      <c r="H1897">
        <v>20.71</v>
      </c>
      <c r="I1897" t="s">
        <v>5601</v>
      </c>
      <c r="J1897" t="s">
        <v>4764</v>
      </c>
      <c r="K1897" t="s">
        <v>460</v>
      </c>
      <c r="L1897">
        <v>157.6</v>
      </c>
      <c r="M1897" s="441">
        <v>46001</v>
      </c>
      <c r="N1897">
        <v>157.9</v>
      </c>
      <c r="O1897">
        <v>157.9</v>
      </c>
      <c r="P1897">
        <v>3263.9</v>
      </c>
    </row>
    <row r="1898" spans="1:16" x14ac:dyDescent="0.3">
      <c r="A1898">
        <v>65155</v>
      </c>
      <c r="B1898">
        <v>122</v>
      </c>
      <c r="C1898" t="s">
        <v>552</v>
      </c>
      <c r="D1898" s="441">
        <v>46023</v>
      </c>
      <c r="E1898">
        <v>18119</v>
      </c>
      <c r="F1898" t="s">
        <v>5802</v>
      </c>
      <c r="G1898">
        <v>3494</v>
      </c>
      <c r="H1898">
        <v>17.04</v>
      </c>
      <c r="I1898" t="s">
        <v>5601</v>
      </c>
      <c r="J1898" t="s">
        <v>4764</v>
      </c>
      <c r="K1898" t="s">
        <v>460</v>
      </c>
      <c r="L1898">
        <v>178.51</v>
      </c>
      <c r="M1898" s="441">
        <v>46000</v>
      </c>
      <c r="N1898">
        <v>180</v>
      </c>
      <c r="O1898">
        <v>180.12</v>
      </c>
      <c r="P1898">
        <v>3041.81</v>
      </c>
    </row>
    <row r="1899" spans="1:16" x14ac:dyDescent="0.3">
      <c r="A1899">
        <v>65068</v>
      </c>
      <c r="B1899">
        <v>122</v>
      </c>
      <c r="C1899" t="s">
        <v>552</v>
      </c>
      <c r="D1899" s="441">
        <v>46023</v>
      </c>
      <c r="E1899">
        <v>24259</v>
      </c>
      <c r="F1899" t="s">
        <v>5716</v>
      </c>
      <c r="G1899">
        <v>2938</v>
      </c>
      <c r="H1899">
        <v>35.5</v>
      </c>
      <c r="I1899" t="s">
        <v>5598</v>
      </c>
      <c r="J1899" t="s">
        <v>6085</v>
      </c>
      <c r="K1899" t="s">
        <v>460</v>
      </c>
      <c r="L1899">
        <v>82.23</v>
      </c>
      <c r="M1899" s="441">
        <v>46014</v>
      </c>
      <c r="N1899">
        <v>78</v>
      </c>
      <c r="O1899">
        <v>79.989999999999995</v>
      </c>
      <c r="P1899">
        <v>2919.16</v>
      </c>
    </row>
    <row r="1900" spans="1:16" x14ac:dyDescent="0.3">
      <c r="A1900">
        <v>65157</v>
      </c>
      <c r="B1900">
        <v>122</v>
      </c>
      <c r="C1900" t="s">
        <v>552</v>
      </c>
      <c r="D1900" s="441">
        <v>46023</v>
      </c>
      <c r="E1900">
        <v>18115</v>
      </c>
      <c r="F1900" t="s">
        <v>5804</v>
      </c>
      <c r="G1900">
        <v>3497</v>
      </c>
      <c r="H1900">
        <v>11</v>
      </c>
      <c r="I1900" t="s">
        <v>5601</v>
      </c>
      <c r="J1900" t="s">
        <v>4764</v>
      </c>
      <c r="K1900" t="s">
        <v>460</v>
      </c>
      <c r="L1900">
        <v>0</v>
      </c>
      <c r="M1900" s="441">
        <v>45903</v>
      </c>
      <c r="N1900">
        <v>259.60000000000002</v>
      </c>
      <c r="O1900">
        <v>254.42</v>
      </c>
      <c r="P1900">
        <v>2855.6</v>
      </c>
    </row>
    <row r="1901" spans="1:16" x14ac:dyDescent="0.3">
      <c r="A1901">
        <v>65114</v>
      </c>
      <c r="B1901">
        <v>122</v>
      </c>
      <c r="C1901" t="s">
        <v>552</v>
      </c>
      <c r="D1901" s="441">
        <v>46023</v>
      </c>
      <c r="E1901">
        <v>18306</v>
      </c>
      <c r="F1901" t="s">
        <v>5759</v>
      </c>
      <c r="G1901">
        <v>3327</v>
      </c>
      <c r="H1901">
        <v>11.83</v>
      </c>
      <c r="I1901" t="s">
        <v>5601</v>
      </c>
      <c r="J1901" t="s">
        <v>4764</v>
      </c>
      <c r="K1901" t="s">
        <v>460</v>
      </c>
      <c r="L1901">
        <v>0</v>
      </c>
      <c r="M1901" s="441">
        <v>45980</v>
      </c>
      <c r="N1901">
        <v>228.8</v>
      </c>
      <c r="O1901">
        <v>228.8</v>
      </c>
      <c r="P1901">
        <v>2706.7</v>
      </c>
    </row>
    <row r="1902" spans="1:16" x14ac:dyDescent="0.3">
      <c r="A1902">
        <v>65062</v>
      </c>
      <c r="B1902">
        <v>122</v>
      </c>
      <c r="C1902" t="s">
        <v>552</v>
      </c>
      <c r="D1902" s="441">
        <v>46023</v>
      </c>
      <c r="E1902">
        <v>26582</v>
      </c>
      <c r="F1902" t="s">
        <v>5711</v>
      </c>
      <c r="G1902">
        <v>6801</v>
      </c>
      <c r="H1902">
        <v>21.7</v>
      </c>
      <c r="I1902" t="s">
        <v>5598</v>
      </c>
      <c r="J1902" t="s">
        <v>6085</v>
      </c>
      <c r="K1902" t="s">
        <v>460</v>
      </c>
      <c r="L1902">
        <v>116.73</v>
      </c>
      <c r="M1902" s="441">
        <v>46010</v>
      </c>
      <c r="N1902">
        <v>129</v>
      </c>
      <c r="O1902">
        <v>129</v>
      </c>
      <c r="P1902">
        <v>2533.04</v>
      </c>
    </row>
    <row r="1903" spans="1:16" x14ac:dyDescent="0.3">
      <c r="A1903">
        <v>65185</v>
      </c>
      <c r="B1903">
        <v>122</v>
      </c>
      <c r="C1903" t="s">
        <v>552</v>
      </c>
      <c r="D1903" s="441">
        <v>46023</v>
      </c>
      <c r="E1903">
        <v>21944</v>
      </c>
      <c r="F1903" t="s">
        <v>5867</v>
      </c>
      <c r="G1903">
        <v>3748</v>
      </c>
      <c r="H1903">
        <v>62.57</v>
      </c>
      <c r="I1903" t="s">
        <v>5601</v>
      </c>
      <c r="J1903" t="s">
        <v>4764</v>
      </c>
      <c r="K1903" t="s">
        <v>460</v>
      </c>
      <c r="L1903">
        <v>0</v>
      </c>
      <c r="M1903" s="441">
        <v>45974</v>
      </c>
      <c r="N1903">
        <v>37.700000000000003</v>
      </c>
      <c r="O1903">
        <v>40.159999999999997</v>
      </c>
      <c r="P1903">
        <v>2358.89</v>
      </c>
    </row>
    <row r="1904" spans="1:16" x14ac:dyDescent="0.3">
      <c r="A1904">
        <v>65063</v>
      </c>
      <c r="B1904">
        <v>122</v>
      </c>
      <c r="C1904" t="s">
        <v>552</v>
      </c>
      <c r="D1904" s="441">
        <v>46023</v>
      </c>
      <c r="E1904">
        <v>27692</v>
      </c>
      <c r="F1904" t="s">
        <v>5895</v>
      </c>
      <c r="G1904">
        <v>7659</v>
      </c>
      <c r="H1904">
        <v>20</v>
      </c>
      <c r="I1904" t="s">
        <v>5598</v>
      </c>
      <c r="J1904" t="s">
        <v>6085</v>
      </c>
      <c r="K1904" t="s">
        <v>460</v>
      </c>
      <c r="L1904">
        <v>112</v>
      </c>
      <c r="M1904" s="441">
        <v>46010</v>
      </c>
      <c r="N1904">
        <v>112</v>
      </c>
      <c r="O1904">
        <v>112</v>
      </c>
      <c r="P1904">
        <v>2240</v>
      </c>
    </row>
    <row r="1905" spans="1:16" x14ac:dyDescent="0.3">
      <c r="A1905">
        <v>64969</v>
      </c>
      <c r="B1905">
        <v>122</v>
      </c>
      <c r="C1905" t="s">
        <v>552</v>
      </c>
      <c r="D1905" s="441">
        <v>46023</v>
      </c>
      <c r="E1905">
        <v>20936</v>
      </c>
      <c r="F1905" t="s">
        <v>5634</v>
      </c>
      <c r="G1905">
        <v>2031</v>
      </c>
      <c r="H1905">
        <v>6</v>
      </c>
      <c r="I1905" t="s">
        <v>5613</v>
      </c>
      <c r="J1905" t="s">
        <v>6085</v>
      </c>
      <c r="K1905" t="s">
        <v>460</v>
      </c>
      <c r="L1905">
        <v>0</v>
      </c>
      <c r="M1905" s="441">
        <v>45951</v>
      </c>
      <c r="N1905">
        <v>369.9</v>
      </c>
      <c r="O1905">
        <v>397.35</v>
      </c>
      <c r="P1905">
        <v>2219.4</v>
      </c>
    </row>
    <row r="1906" spans="1:16" x14ac:dyDescent="0.3">
      <c r="A1906">
        <v>65186</v>
      </c>
      <c r="B1906">
        <v>122</v>
      </c>
      <c r="C1906" t="s">
        <v>552</v>
      </c>
      <c r="D1906" s="441">
        <v>46023</v>
      </c>
      <c r="E1906">
        <v>17797</v>
      </c>
      <c r="F1906" t="s">
        <v>5828</v>
      </c>
      <c r="G1906">
        <v>3748</v>
      </c>
      <c r="H1906">
        <v>58.4</v>
      </c>
      <c r="I1906" t="s">
        <v>5601</v>
      </c>
      <c r="J1906" t="s">
        <v>4764</v>
      </c>
      <c r="K1906" t="s">
        <v>460</v>
      </c>
      <c r="L1906">
        <v>0</v>
      </c>
      <c r="M1906" s="441">
        <v>45971</v>
      </c>
      <c r="N1906">
        <v>37.700000000000003</v>
      </c>
      <c r="O1906">
        <v>40.159999999999997</v>
      </c>
      <c r="P1906">
        <v>2201.6799999999998</v>
      </c>
    </row>
    <row r="1907" spans="1:16" x14ac:dyDescent="0.3">
      <c r="A1907">
        <v>65075</v>
      </c>
      <c r="B1907">
        <v>122</v>
      </c>
      <c r="C1907" t="s">
        <v>552</v>
      </c>
      <c r="D1907" s="441">
        <v>46023</v>
      </c>
      <c r="E1907">
        <v>18589</v>
      </c>
      <c r="F1907" t="s">
        <v>5722</v>
      </c>
      <c r="G1907">
        <v>3103</v>
      </c>
      <c r="H1907">
        <v>31.33</v>
      </c>
      <c r="I1907" t="s">
        <v>5605</v>
      </c>
      <c r="J1907" t="s">
        <v>4764</v>
      </c>
      <c r="K1907" t="s">
        <v>460</v>
      </c>
      <c r="L1907">
        <v>68.91</v>
      </c>
      <c r="M1907" s="441">
        <v>46007</v>
      </c>
      <c r="N1907">
        <v>68.91</v>
      </c>
      <c r="O1907">
        <v>55.14</v>
      </c>
      <c r="P1907">
        <v>2158.9499999999998</v>
      </c>
    </row>
    <row r="1908" spans="1:16" x14ac:dyDescent="0.3">
      <c r="A1908">
        <v>65146</v>
      </c>
      <c r="B1908">
        <v>122</v>
      </c>
      <c r="C1908" t="s">
        <v>552</v>
      </c>
      <c r="D1908" s="441">
        <v>46023</v>
      </c>
      <c r="E1908">
        <v>18157</v>
      </c>
      <c r="F1908" t="s">
        <v>5793</v>
      </c>
      <c r="G1908">
        <v>3463</v>
      </c>
      <c r="H1908">
        <v>10</v>
      </c>
      <c r="I1908" t="s">
        <v>5601</v>
      </c>
      <c r="J1908" t="s">
        <v>4764</v>
      </c>
      <c r="K1908" t="s">
        <v>460</v>
      </c>
      <c r="L1908">
        <v>0</v>
      </c>
      <c r="M1908" s="441">
        <v>45945</v>
      </c>
      <c r="N1908">
        <v>200.61</v>
      </c>
      <c r="O1908">
        <v>179.29</v>
      </c>
      <c r="P1908">
        <v>2006.1</v>
      </c>
    </row>
    <row r="1909" spans="1:16" x14ac:dyDescent="0.3">
      <c r="A1909">
        <v>65181</v>
      </c>
      <c r="B1909">
        <v>122</v>
      </c>
      <c r="C1909" t="s">
        <v>552</v>
      </c>
      <c r="D1909" s="441">
        <v>46023</v>
      </c>
      <c r="E1909">
        <v>25093</v>
      </c>
      <c r="F1909" t="s">
        <v>5823</v>
      </c>
      <c r="G1909">
        <v>5891</v>
      </c>
      <c r="H1909">
        <v>14</v>
      </c>
      <c r="I1909" t="s">
        <v>5601</v>
      </c>
      <c r="J1909" t="s">
        <v>4764</v>
      </c>
      <c r="K1909" t="s">
        <v>460</v>
      </c>
      <c r="L1909">
        <v>142.5</v>
      </c>
      <c r="M1909" s="441">
        <v>46007</v>
      </c>
      <c r="N1909">
        <v>142.5</v>
      </c>
      <c r="O1909">
        <v>142.5</v>
      </c>
      <c r="P1909">
        <v>1995</v>
      </c>
    </row>
    <row r="1910" spans="1:16" x14ac:dyDescent="0.3">
      <c r="A1910">
        <v>65150</v>
      </c>
      <c r="B1910">
        <v>122</v>
      </c>
      <c r="C1910" t="s">
        <v>552</v>
      </c>
      <c r="D1910" s="441">
        <v>46023</v>
      </c>
      <c r="E1910">
        <v>18143</v>
      </c>
      <c r="F1910" t="s">
        <v>5797</v>
      </c>
      <c r="G1910">
        <v>3474</v>
      </c>
      <c r="H1910">
        <v>2.6</v>
      </c>
      <c r="I1910" t="s">
        <v>5601</v>
      </c>
      <c r="J1910" t="s">
        <v>4764</v>
      </c>
      <c r="K1910" t="s">
        <v>460</v>
      </c>
      <c r="L1910">
        <v>0</v>
      </c>
      <c r="N1910">
        <v>0</v>
      </c>
      <c r="O1910">
        <v>739.9</v>
      </c>
      <c r="P1910">
        <v>1906.31</v>
      </c>
    </row>
    <row r="1911" spans="1:16" x14ac:dyDescent="0.3">
      <c r="A1911">
        <v>64980</v>
      </c>
      <c r="B1911">
        <v>122</v>
      </c>
      <c r="C1911" t="s">
        <v>552</v>
      </c>
      <c r="D1911" s="441">
        <v>46023</v>
      </c>
      <c r="E1911">
        <v>25429</v>
      </c>
      <c r="F1911" t="s">
        <v>5640</v>
      </c>
      <c r="G1911">
        <v>6104</v>
      </c>
      <c r="H1911">
        <v>315</v>
      </c>
      <c r="I1911" t="s">
        <v>5613</v>
      </c>
      <c r="J1911" t="s">
        <v>6085</v>
      </c>
      <c r="K1911" t="s">
        <v>460</v>
      </c>
      <c r="L1911">
        <v>6</v>
      </c>
      <c r="M1911" s="441">
        <v>46008</v>
      </c>
      <c r="N1911">
        <v>6</v>
      </c>
      <c r="O1911">
        <v>6</v>
      </c>
      <c r="P1911">
        <v>1890</v>
      </c>
    </row>
    <row r="1912" spans="1:16" x14ac:dyDescent="0.3">
      <c r="A1912">
        <v>65184</v>
      </c>
      <c r="B1912">
        <v>122</v>
      </c>
      <c r="C1912" t="s">
        <v>552</v>
      </c>
      <c r="D1912" s="441">
        <v>46023</v>
      </c>
      <c r="E1912">
        <v>25535</v>
      </c>
      <c r="F1912" t="s">
        <v>5827</v>
      </c>
      <c r="G1912">
        <v>6157</v>
      </c>
      <c r="H1912">
        <v>16</v>
      </c>
      <c r="I1912" t="s">
        <v>5601</v>
      </c>
      <c r="J1912" t="s">
        <v>4764</v>
      </c>
      <c r="K1912" t="s">
        <v>460</v>
      </c>
      <c r="L1912">
        <v>116.76</v>
      </c>
      <c r="M1912" s="441">
        <v>46006</v>
      </c>
      <c r="N1912">
        <v>116.76</v>
      </c>
      <c r="O1912">
        <v>116.76</v>
      </c>
      <c r="P1912">
        <v>1868.16</v>
      </c>
    </row>
    <row r="1913" spans="1:16" x14ac:dyDescent="0.3">
      <c r="A1913">
        <v>65141</v>
      </c>
      <c r="B1913">
        <v>122</v>
      </c>
      <c r="C1913" t="s">
        <v>552</v>
      </c>
      <c r="D1913" s="441">
        <v>46023</v>
      </c>
      <c r="E1913">
        <v>18186</v>
      </c>
      <c r="F1913" t="s">
        <v>5787</v>
      </c>
      <c r="G1913">
        <v>3437</v>
      </c>
      <c r="H1913">
        <v>9.9700000000000006</v>
      </c>
      <c r="I1913" t="s">
        <v>5601</v>
      </c>
      <c r="J1913" t="s">
        <v>4764</v>
      </c>
      <c r="K1913" t="s">
        <v>460</v>
      </c>
      <c r="L1913">
        <v>0</v>
      </c>
      <c r="N1913">
        <v>0</v>
      </c>
      <c r="O1913">
        <v>163.71</v>
      </c>
      <c r="P1913">
        <v>1863.49</v>
      </c>
    </row>
    <row r="1914" spans="1:16" x14ac:dyDescent="0.3">
      <c r="A1914">
        <v>64981</v>
      </c>
      <c r="B1914">
        <v>122</v>
      </c>
      <c r="C1914" t="s">
        <v>552</v>
      </c>
      <c r="D1914" s="441">
        <v>46023</v>
      </c>
      <c r="E1914">
        <v>26024</v>
      </c>
      <c r="F1914" t="s">
        <v>5641</v>
      </c>
      <c r="G1914">
        <v>6499</v>
      </c>
      <c r="H1914">
        <v>306</v>
      </c>
      <c r="I1914" t="s">
        <v>5613</v>
      </c>
      <c r="J1914" t="s">
        <v>6085</v>
      </c>
      <c r="K1914" t="s">
        <v>460</v>
      </c>
      <c r="L1914">
        <v>6</v>
      </c>
      <c r="M1914" s="441">
        <v>45993</v>
      </c>
      <c r="N1914">
        <v>6</v>
      </c>
      <c r="O1914">
        <v>6</v>
      </c>
      <c r="P1914">
        <v>1836</v>
      </c>
    </row>
    <row r="1915" spans="1:16" x14ac:dyDescent="0.3">
      <c r="A1915">
        <v>65172</v>
      </c>
      <c r="B1915">
        <v>122</v>
      </c>
      <c r="C1915" t="s">
        <v>552</v>
      </c>
      <c r="D1915" s="441">
        <v>46023</v>
      </c>
      <c r="E1915">
        <v>17934</v>
      </c>
      <c r="F1915" t="s">
        <v>5814</v>
      </c>
      <c r="G1915">
        <v>3636</v>
      </c>
      <c r="H1915">
        <v>22.21</v>
      </c>
      <c r="I1915" t="s">
        <v>5605</v>
      </c>
      <c r="J1915" t="s">
        <v>4764</v>
      </c>
      <c r="K1915" t="s">
        <v>460</v>
      </c>
      <c r="L1915">
        <v>75.319999999999993</v>
      </c>
      <c r="M1915" s="441">
        <v>46001</v>
      </c>
      <c r="N1915">
        <v>75.319999999999993</v>
      </c>
      <c r="O1915">
        <v>75.31</v>
      </c>
      <c r="P1915">
        <v>1672.86</v>
      </c>
    </row>
    <row r="1916" spans="1:16" x14ac:dyDescent="0.3">
      <c r="A1916">
        <v>65118</v>
      </c>
      <c r="B1916">
        <v>122</v>
      </c>
      <c r="C1916" t="s">
        <v>552</v>
      </c>
      <c r="D1916" s="441">
        <v>46023</v>
      </c>
      <c r="E1916">
        <v>26883</v>
      </c>
      <c r="F1916" t="s">
        <v>5763</v>
      </c>
      <c r="G1916">
        <v>6952</v>
      </c>
      <c r="H1916">
        <v>17</v>
      </c>
      <c r="I1916" t="s">
        <v>5601</v>
      </c>
      <c r="J1916" t="s">
        <v>4764</v>
      </c>
      <c r="K1916" t="s">
        <v>460</v>
      </c>
      <c r="L1916">
        <v>96.64</v>
      </c>
      <c r="M1916" s="441">
        <v>46007</v>
      </c>
      <c r="N1916">
        <v>96.64</v>
      </c>
      <c r="O1916">
        <v>96.64</v>
      </c>
      <c r="P1916">
        <v>1642.88</v>
      </c>
    </row>
    <row r="1917" spans="1:16" x14ac:dyDescent="0.3">
      <c r="A1917">
        <v>65059</v>
      </c>
      <c r="B1917">
        <v>122</v>
      </c>
      <c r="C1917" t="s">
        <v>552</v>
      </c>
      <c r="D1917" s="441">
        <v>46023</v>
      </c>
      <c r="E1917">
        <v>27399</v>
      </c>
      <c r="F1917" t="s">
        <v>5708</v>
      </c>
      <c r="G1917">
        <v>7401</v>
      </c>
      <c r="H1917">
        <v>18</v>
      </c>
      <c r="I1917" t="s">
        <v>5605</v>
      </c>
      <c r="J1917" t="s">
        <v>6085</v>
      </c>
      <c r="K1917" t="s">
        <v>460</v>
      </c>
      <c r="L1917">
        <v>90</v>
      </c>
      <c r="M1917" s="441">
        <v>46007</v>
      </c>
      <c r="N1917">
        <v>90</v>
      </c>
      <c r="O1917">
        <v>90</v>
      </c>
      <c r="P1917">
        <v>1620</v>
      </c>
    </row>
    <row r="1918" spans="1:16" x14ac:dyDescent="0.3">
      <c r="A1918">
        <v>65069</v>
      </c>
      <c r="B1918">
        <v>122</v>
      </c>
      <c r="C1918" t="s">
        <v>552</v>
      </c>
      <c r="D1918" s="441">
        <v>46023</v>
      </c>
      <c r="E1918">
        <v>26592</v>
      </c>
      <c r="F1918" t="s">
        <v>5717</v>
      </c>
      <c r="G1918">
        <v>6806</v>
      </c>
      <c r="H1918">
        <v>42</v>
      </c>
      <c r="I1918" t="s">
        <v>5598</v>
      </c>
      <c r="J1918" t="s">
        <v>6085</v>
      </c>
      <c r="K1918" t="s">
        <v>460</v>
      </c>
      <c r="L1918">
        <v>37</v>
      </c>
      <c r="M1918" s="441">
        <v>46010</v>
      </c>
      <c r="N1918">
        <v>37</v>
      </c>
      <c r="O1918">
        <v>37</v>
      </c>
      <c r="P1918">
        <v>1554</v>
      </c>
    </row>
    <row r="1919" spans="1:16" x14ac:dyDescent="0.3">
      <c r="A1919">
        <v>65167</v>
      </c>
      <c r="B1919">
        <v>122</v>
      </c>
      <c r="C1919" t="s">
        <v>552</v>
      </c>
      <c r="D1919" s="441">
        <v>46023</v>
      </c>
      <c r="E1919">
        <v>18017</v>
      </c>
      <c r="F1919" t="s">
        <v>5863</v>
      </c>
      <c r="G1919">
        <v>3580</v>
      </c>
      <c r="H1919">
        <v>11</v>
      </c>
      <c r="I1919" t="s">
        <v>5601</v>
      </c>
      <c r="J1919" t="s">
        <v>4764</v>
      </c>
      <c r="K1919" t="s">
        <v>460</v>
      </c>
      <c r="L1919">
        <v>137.80000000000001</v>
      </c>
      <c r="M1919" s="441">
        <v>46006</v>
      </c>
      <c r="N1919">
        <v>137.80000000000001</v>
      </c>
      <c r="O1919">
        <v>137.80000000000001</v>
      </c>
      <c r="P1919">
        <v>1515.8</v>
      </c>
    </row>
    <row r="1920" spans="1:16" x14ac:dyDescent="0.3">
      <c r="A1920">
        <v>65162</v>
      </c>
      <c r="B1920">
        <v>122</v>
      </c>
      <c r="C1920" t="s">
        <v>552</v>
      </c>
      <c r="D1920" s="441">
        <v>46023</v>
      </c>
      <c r="E1920">
        <v>18099</v>
      </c>
      <c r="F1920" t="s">
        <v>5810</v>
      </c>
      <c r="G1920">
        <v>3511</v>
      </c>
      <c r="H1920">
        <v>6.71</v>
      </c>
      <c r="I1920" t="s">
        <v>5601</v>
      </c>
      <c r="J1920" t="s">
        <v>4764</v>
      </c>
      <c r="K1920" t="s">
        <v>460</v>
      </c>
      <c r="L1920">
        <v>0</v>
      </c>
      <c r="M1920" s="441">
        <v>45952</v>
      </c>
      <c r="N1920">
        <v>224.68</v>
      </c>
      <c r="O1920">
        <v>237.9</v>
      </c>
      <c r="P1920">
        <v>1507.6</v>
      </c>
    </row>
    <row r="1921" spans="1:16" x14ac:dyDescent="0.3">
      <c r="A1921">
        <v>65049</v>
      </c>
      <c r="B1921">
        <v>122</v>
      </c>
      <c r="C1921" t="s">
        <v>552</v>
      </c>
      <c r="D1921" s="441">
        <v>46023</v>
      </c>
      <c r="E1921">
        <v>19297</v>
      </c>
      <c r="F1921" t="s">
        <v>5855</v>
      </c>
      <c r="G1921">
        <v>2775</v>
      </c>
      <c r="H1921">
        <v>7.5</v>
      </c>
      <c r="I1921" t="s">
        <v>5598</v>
      </c>
      <c r="J1921" t="s">
        <v>6085</v>
      </c>
      <c r="K1921" t="s">
        <v>460</v>
      </c>
      <c r="L1921">
        <v>191.97</v>
      </c>
      <c r="M1921" s="441">
        <v>46009</v>
      </c>
      <c r="N1921">
        <v>0</v>
      </c>
      <c r="O1921">
        <v>563.03</v>
      </c>
      <c r="P1921">
        <v>1439.78</v>
      </c>
    </row>
    <row r="1922" spans="1:16" x14ac:dyDescent="0.3">
      <c r="A1922">
        <v>65191</v>
      </c>
      <c r="B1922">
        <v>122</v>
      </c>
      <c r="C1922" t="s">
        <v>552</v>
      </c>
      <c r="D1922" s="441">
        <v>46023</v>
      </c>
      <c r="E1922">
        <v>17713</v>
      </c>
      <c r="F1922" t="s">
        <v>5879</v>
      </c>
      <c r="G1922">
        <v>3823</v>
      </c>
      <c r="H1922">
        <v>14</v>
      </c>
      <c r="I1922" t="s">
        <v>5601</v>
      </c>
      <c r="J1922" t="s">
        <v>4764</v>
      </c>
      <c r="K1922" t="s">
        <v>460</v>
      </c>
      <c r="L1922">
        <v>102.05</v>
      </c>
      <c r="M1922" s="441">
        <v>46006</v>
      </c>
      <c r="N1922">
        <v>102.05</v>
      </c>
      <c r="O1922">
        <v>45.5</v>
      </c>
      <c r="P1922">
        <v>1428.7</v>
      </c>
    </row>
    <row r="1923" spans="1:16" x14ac:dyDescent="0.3">
      <c r="A1923">
        <v>65171</v>
      </c>
      <c r="B1923">
        <v>122</v>
      </c>
      <c r="C1923" t="s">
        <v>552</v>
      </c>
      <c r="D1923" s="441">
        <v>46023</v>
      </c>
      <c r="E1923">
        <v>17933</v>
      </c>
      <c r="F1923" t="s">
        <v>5813</v>
      </c>
      <c r="G1923">
        <v>3636</v>
      </c>
      <c r="H1923">
        <v>18.96</v>
      </c>
      <c r="I1923" t="s">
        <v>5605</v>
      </c>
      <c r="J1923" t="s">
        <v>4764</v>
      </c>
      <c r="K1923" t="s">
        <v>460</v>
      </c>
      <c r="L1923">
        <v>75.319999999999993</v>
      </c>
      <c r="M1923" s="441">
        <v>46001</v>
      </c>
      <c r="N1923">
        <v>75.319999999999993</v>
      </c>
      <c r="O1923">
        <v>0</v>
      </c>
      <c r="P1923">
        <v>1428.07</v>
      </c>
    </row>
    <row r="1924" spans="1:16" x14ac:dyDescent="0.3">
      <c r="A1924">
        <v>65078</v>
      </c>
      <c r="B1924">
        <v>122</v>
      </c>
      <c r="C1924" t="s">
        <v>552</v>
      </c>
      <c r="D1924" s="441">
        <v>46023</v>
      </c>
      <c r="E1924">
        <v>22598</v>
      </c>
      <c r="F1924" t="s">
        <v>5725</v>
      </c>
      <c r="G1924">
        <v>3131</v>
      </c>
      <c r="H1924">
        <v>7.87</v>
      </c>
      <c r="I1924" t="s">
        <v>5601</v>
      </c>
      <c r="J1924" t="s">
        <v>4764</v>
      </c>
      <c r="K1924" t="s">
        <v>460</v>
      </c>
      <c r="L1924">
        <v>0</v>
      </c>
      <c r="M1924" s="441">
        <v>45979</v>
      </c>
      <c r="N1924">
        <v>179.9</v>
      </c>
      <c r="O1924">
        <v>109.2</v>
      </c>
      <c r="P1924">
        <v>1415.81</v>
      </c>
    </row>
    <row r="1925" spans="1:16" x14ac:dyDescent="0.3">
      <c r="A1925">
        <v>65124</v>
      </c>
      <c r="B1925">
        <v>122</v>
      </c>
      <c r="C1925" t="s">
        <v>552</v>
      </c>
      <c r="D1925" s="441">
        <v>46023</v>
      </c>
      <c r="E1925">
        <v>18261</v>
      </c>
      <c r="F1925" t="s">
        <v>5769</v>
      </c>
      <c r="G1925">
        <v>3368</v>
      </c>
      <c r="H1925">
        <v>2.92</v>
      </c>
      <c r="I1925" t="s">
        <v>5601</v>
      </c>
      <c r="J1925" t="s">
        <v>4764</v>
      </c>
      <c r="K1925" t="s">
        <v>460</v>
      </c>
      <c r="L1925">
        <v>482.52</v>
      </c>
      <c r="M1925" s="441">
        <v>45993</v>
      </c>
      <c r="N1925">
        <v>482.52</v>
      </c>
      <c r="O1925">
        <v>432.7</v>
      </c>
      <c r="P1925">
        <v>1408.96</v>
      </c>
    </row>
    <row r="1926" spans="1:16" x14ac:dyDescent="0.3">
      <c r="A1926">
        <v>65189</v>
      </c>
      <c r="B1926">
        <v>122</v>
      </c>
      <c r="C1926" t="s">
        <v>552</v>
      </c>
      <c r="D1926" s="441">
        <v>46023</v>
      </c>
      <c r="E1926">
        <v>25040</v>
      </c>
      <c r="F1926" t="s">
        <v>5832</v>
      </c>
      <c r="G1926">
        <v>5875</v>
      </c>
      <c r="H1926">
        <v>13</v>
      </c>
      <c r="I1926" t="s">
        <v>5601</v>
      </c>
      <c r="J1926" t="s">
        <v>4764</v>
      </c>
      <c r="K1926" t="s">
        <v>460</v>
      </c>
      <c r="L1926">
        <v>107.52</v>
      </c>
      <c r="M1926" s="441">
        <v>46006</v>
      </c>
      <c r="N1926">
        <v>107.52</v>
      </c>
      <c r="O1926">
        <v>107.52</v>
      </c>
      <c r="P1926">
        <v>1397.76</v>
      </c>
    </row>
    <row r="1927" spans="1:16" x14ac:dyDescent="0.3">
      <c r="A1927">
        <v>65164</v>
      </c>
      <c r="B1927">
        <v>122</v>
      </c>
      <c r="C1927" t="s">
        <v>552</v>
      </c>
      <c r="D1927" s="441">
        <v>46023</v>
      </c>
      <c r="E1927">
        <v>25068</v>
      </c>
      <c r="F1927" t="s">
        <v>5870</v>
      </c>
      <c r="G1927">
        <v>3551</v>
      </c>
      <c r="H1927">
        <v>4</v>
      </c>
      <c r="I1927" t="s">
        <v>5601</v>
      </c>
      <c r="J1927" t="s">
        <v>4764</v>
      </c>
      <c r="K1927" t="s">
        <v>460</v>
      </c>
      <c r="L1927">
        <v>0</v>
      </c>
      <c r="M1927" s="441">
        <v>45902</v>
      </c>
      <c r="N1927">
        <v>338.26</v>
      </c>
      <c r="O1927">
        <v>389.9</v>
      </c>
      <c r="P1927">
        <v>1353.04</v>
      </c>
    </row>
    <row r="1928" spans="1:16" x14ac:dyDescent="0.3">
      <c r="A1928">
        <v>65163</v>
      </c>
      <c r="B1928">
        <v>122</v>
      </c>
      <c r="C1928" t="s">
        <v>552</v>
      </c>
      <c r="D1928" s="441">
        <v>46023</v>
      </c>
      <c r="E1928">
        <v>18097</v>
      </c>
      <c r="F1928" t="s">
        <v>5811</v>
      </c>
      <c r="G1928">
        <v>3513</v>
      </c>
      <c r="H1928">
        <v>3.35</v>
      </c>
      <c r="I1928" t="s">
        <v>5601</v>
      </c>
      <c r="J1928" t="s">
        <v>4764</v>
      </c>
      <c r="K1928" t="s">
        <v>460</v>
      </c>
      <c r="L1928">
        <v>0</v>
      </c>
      <c r="M1928" s="441">
        <v>45979</v>
      </c>
      <c r="N1928">
        <v>394</v>
      </c>
      <c r="O1928">
        <v>400.42</v>
      </c>
      <c r="P1928">
        <v>1319.9</v>
      </c>
    </row>
    <row r="1929" spans="1:16" x14ac:dyDescent="0.3">
      <c r="A1929">
        <v>65202</v>
      </c>
      <c r="B1929">
        <v>122</v>
      </c>
      <c r="C1929" t="s">
        <v>552</v>
      </c>
      <c r="D1929" s="441">
        <v>46023</v>
      </c>
      <c r="E1929">
        <v>19405</v>
      </c>
      <c r="F1929" t="s">
        <v>5908</v>
      </c>
      <c r="G1929">
        <v>2761</v>
      </c>
      <c r="H1929">
        <v>20</v>
      </c>
      <c r="I1929" t="s">
        <v>5598</v>
      </c>
      <c r="J1929" t="s">
        <v>6085</v>
      </c>
      <c r="K1929" t="s">
        <v>460</v>
      </c>
      <c r="L1929">
        <v>63.57</v>
      </c>
      <c r="M1929" s="441">
        <v>46008</v>
      </c>
      <c r="N1929">
        <v>0</v>
      </c>
      <c r="O1929">
        <v>165.9</v>
      </c>
      <c r="P1929">
        <v>1271.4000000000001</v>
      </c>
    </row>
    <row r="1930" spans="1:16" x14ac:dyDescent="0.3">
      <c r="A1930">
        <v>65091</v>
      </c>
      <c r="B1930">
        <v>122</v>
      </c>
      <c r="C1930" t="s">
        <v>552</v>
      </c>
      <c r="D1930" s="441">
        <v>46023</v>
      </c>
      <c r="E1930">
        <v>18392</v>
      </c>
      <c r="F1930" t="s">
        <v>5740</v>
      </c>
      <c r="G1930">
        <v>3248</v>
      </c>
      <c r="H1930">
        <v>4.13</v>
      </c>
      <c r="I1930" t="s">
        <v>5613</v>
      </c>
      <c r="J1930" t="s">
        <v>4764</v>
      </c>
      <c r="K1930" t="s">
        <v>460</v>
      </c>
      <c r="L1930">
        <v>0</v>
      </c>
      <c r="N1930">
        <v>0</v>
      </c>
      <c r="O1930">
        <v>0</v>
      </c>
      <c r="P1930">
        <v>1261.44</v>
      </c>
    </row>
    <row r="1931" spans="1:16" x14ac:dyDescent="0.3">
      <c r="A1931">
        <v>64966</v>
      </c>
      <c r="B1931">
        <v>122</v>
      </c>
      <c r="C1931" t="s">
        <v>552</v>
      </c>
      <c r="D1931" s="441">
        <v>46023</v>
      </c>
      <c r="E1931">
        <v>20270</v>
      </c>
      <c r="F1931" t="s">
        <v>5631</v>
      </c>
      <c r="G1931">
        <v>2233</v>
      </c>
      <c r="H1931">
        <v>17</v>
      </c>
      <c r="I1931" t="s">
        <v>5605</v>
      </c>
      <c r="J1931" t="s">
        <v>6085</v>
      </c>
      <c r="K1931" t="s">
        <v>460</v>
      </c>
      <c r="L1931">
        <v>0</v>
      </c>
      <c r="M1931" s="441">
        <v>45965</v>
      </c>
      <c r="N1931">
        <v>73.900000000000006</v>
      </c>
      <c r="O1931">
        <v>74.3</v>
      </c>
      <c r="P1931">
        <v>1256.3</v>
      </c>
    </row>
    <row r="1932" spans="1:16" x14ac:dyDescent="0.3">
      <c r="A1932">
        <v>65203</v>
      </c>
      <c r="B1932">
        <v>122</v>
      </c>
      <c r="C1932" t="s">
        <v>552</v>
      </c>
      <c r="D1932" s="441">
        <v>46023</v>
      </c>
      <c r="E1932">
        <v>26580</v>
      </c>
      <c r="F1932" t="s">
        <v>5909</v>
      </c>
      <c r="G1932">
        <v>6800</v>
      </c>
      <c r="H1932">
        <v>10.84</v>
      </c>
      <c r="I1932" t="s">
        <v>5598</v>
      </c>
      <c r="J1932" t="s">
        <v>6085</v>
      </c>
      <c r="K1932" t="s">
        <v>460</v>
      </c>
      <c r="L1932">
        <v>109.18</v>
      </c>
      <c r="M1932" s="441">
        <v>46010</v>
      </c>
      <c r="N1932">
        <v>112</v>
      </c>
      <c r="O1932">
        <v>112</v>
      </c>
      <c r="P1932">
        <v>1183.51</v>
      </c>
    </row>
    <row r="1933" spans="1:16" x14ac:dyDescent="0.3">
      <c r="A1933">
        <v>65138</v>
      </c>
      <c r="B1933">
        <v>122</v>
      </c>
      <c r="C1933" t="s">
        <v>552</v>
      </c>
      <c r="D1933" s="441">
        <v>46023</v>
      </c>
      <c r="E1933">
        <v>18209</v>
      </c>
      <c r="F1933" t="s">
        <v>5783</v>
      </c>
      <c r="G1933">
        <v>3417</v>
      </c>
      <c r="H1933">
        <v>22</v>
      </c>
      <c r="I1933" t="s">
        <v>5601</v>
      </c>
      <c r="J1933" t="s">
        <v>4764</v>
      </c>
      <c r="K1933" t="s">
        <v>460</v>
      </c>
      <c r="L1933">
        <v>0</v>
      </c>
      <c r="N1933">
        <v>0</v>
      </c>
      <c r="O1933">
        <v>0</v>
      </c>
      <c r="P1933">
        <v>1141.8</v>
      </c>
    </row>
    <row r="1934" spans="1:16" x14ac:dyDescent="0.3">
      <c r="A1934">
        <v>65168</v>
      </c>
      <c r="B1934">
        <v>122</v>
      </c>
      <c r="C1934" t="s">
        <v>552</v>
      </c>
      <c r="D1934" s="441">
        <v>46023</v>
      </c>
      <c r="E1934">
        <v>18015</v>
      </c>
      <c r="F1934" t="s">
        <v>5864</v>
      </c>
      <c r="G1934">
        <v>3582</v>
      </c>
      <c r="H1934">
        <v>7</v>
      </c>
      <c r="I1934" t="s">
        <v>5601</v>
      </c>
      <c r="J1934" t="s">
        <v>4764</v>
      </c>
      <c r="K1934" t="s">
        <v>460</v>
      </c>
      <c r="L1934">
        <v>0</v>
      </c>
      <c r="M1934" s="441">
        <v>45876</v>
      </c>
      <c r="N1934">
        <v>159.47</v>
      </c>
      <c r="O1934">
        <v>159.47</v>
      </c>
      <c r="P1934">
        <v>1116.29</v>
      </c>
    </row>
    <row r="1935" spans="1:16" x14ac:dyDescent="0.3">
      <c r="A1935">
        <v>65109</v>
      </c>
      <c r="B1935">
        <v>122</v>
      </c>
      <c r="C1935" t="s">
        <v>552</v>
      </c>
      <c r="D1935" s="441">
        <v>46023</v>
      </c>
      <c r="E1935">
        <v>25630</v>
      </c>
      <c r="F1935" t="s">
        <v>5754</v>
      </c>
      <c r="G1935">
        <v>6202</v>
      </c>
      <c r="H1935">
        <v>2.4700000000000002</v>
      </c>
      <c r="I1935" t="s">
        <v>5601</v>
      </c>
      <c r="J1935" t="s">
        <v>4764</v>
      </c>
      <c r="K1935" t="s">
        <v>460</v>
      </c>
      <c r="L1935">
        <v>0</v>
      </c>
      <c r="M1935" s="441">
        <v>45888</v>
      </c>
      <c r="N1935">
        <v>447.27</v>
      </c>
      <c r="O1935">
        <v>447.27</v>
      </c>
      <c r="P1935">
        <v>1104.76</v>
      </c>
    </row>
    <row r="1936" spans="1:16" x14ac:dyDescent="0.3">
      <c r="A1936">
        <v>65047</v>
      </c>
      <c r="B1936">
        <v>122</v>
      </c>
      <c r="C1936" t="s">
        <v>552</v>
      </c>
      <c r="D1936" s="441">
        <v>46023</v>
      </c>
      <c r="E1936">
        <v>26594</v>
      </c>
      <c r="F1936" t="s">
        <v>5698</v>
      </c>
      <c r="G1936">
        <v>6807</v>
      </c>
      <c r="H1936">
        <v>12</v>
      </c>
      <c r="I1936" t="s">
        <v>5598</v>
      </c>
      <c r="J1936" t="s">
        <v>6085</v>
      </c>
      <c r="K1936" t="s">
        <v>460</v>
      </c>
      <c r="L1936">
        <v>86.9</v>
      </c>
      <c r="M1936" s="441">
        <v>46007</v>
      </c>
      <c r="N1936">
        <v>86.9</v>
      </c>
      <c r="O1936">
        <v>86.9</v>
      </c>
      <c r="P1936">
        <v>1042.8</v>
      </c>
    </row>
    <row r="1937" spans="1:16" x14ac:dyDescent="0.3">
      <c r="A1937">
        <v>64973</v>
      </c>
      <c r="B1937">
        <v>122</v>
      </c>
      <c r="C1937" t="s">
        <v>552</v>
      </c>
      <c r="D1937" s="441">
        <v>46023</v>
      </c>
      <c r="E1937">
        <v>20908</v>
      </c>
      <c r="F1937" t="s">
        <v>5636</v>
      </c>
      <c r="G1937">
        <v>2035</v>
      </c>
      <c r="H1937">
        <v>5</v>
      </c>
      <c r="I1937" t="s">
        <v>5605</v>
      </c>
      <c r="J1937" t="s">
        <v>6085</v>
      </c>
      <c r="K1937" t="s">
        <v>460</v>
      </c>
      <c r="L1937">
        <v>0</v>
      </c>
      <c r="M1937" s="441">
        <v>45980</v>
      </c>
      <c r="N1937">
        <v>208.53</v>
      </c>
      <c r="O1937">
        <v>79.61</v>
      </c>
      <c r="P1937">
        <v>1042.6500000000001</v>
      </c>
    </row>
    <row r="1938" spans="1:16" x14ac:dyDescent="0.3">
      <c r="A1938">
        <v>64956</v>
      </c>
      <c r="B1938">
        <v>122</v>
      </c>
      <c r="C1938" t="s">
        <v>552</v>
      </c>
      <c r="D1938" s="441">
        <v>46023</v>
      </c>
      <c r="E1938">
        <v>21047</v>
      </c>
      <c r="F1938" t="s">
        <v>5621</v>
      </c>
      <c r="G1938">
        <v>1999</v>
      </c>
      <c r="H1938">
        <v>8</v>
      </c>
      <c r="I1938" t="s">
        <v>5622</v>
      </c>
      <c r="J1938" t="s">
        <v>6085</v>
      </c>
      <c r="K1938" t="s">
        <v>460</v>
      </c>
      <c r="L1938">
        <v>123.02</v>
      </c>
      <c r="M1938" s="441">
        <v>46009</v>
      </c>
      <c r="N1938">
        <v>123</v>
      </c>
      <c r="O1938">
        <v>123</v>
      </c>
      <c r="P1938">
        <v>984.16</v>
      </c>
    </row>
    <row r="1939" spans="1:16" x14ac:dyDescent="0.3">
      <c r="A1939">
        <v>65131</v>
      </c>
      <c r="B1939">
        <v>122</v>
      </c>
      <c r="C1939" t="s">
        <v>552</v>
      </c>
      <c r="D1939" s="441">
        <v>46023</v>
      </c>
      <c r="E1939">
        <v>18208</v>
      </c>
      <c r="F1939" t="s">
        <v>5776</v>
      </c>
      <c r="G1939">
        <v>3418</v>
      </c>
      <c r="H1939">
        <v>12</v>
      </c>
      <c r="I1939" t="s">
        <v>5601</v>
      </c>
      <c r="J1939" t="s">
        <v>4764</v>
      </c>
      <c r="K1939" t="s">
        <v>460</v>
      </c>
      <c r="L1939">
        <v>81.64</v>
      </c>
      <c r="M1939" s="441">
        <v>46000</v>
      </c>
      <c r="N1939">
        <v>81.64</v>
      </c>
      <c r="O1939">
        <v>81.64</v>
      </c>
      <c r="P1939">
        <v>979.68</v>
      </c>
    </row>
    <row r="1940" spans="1:16" x14ac:dyDescent="0.3">
      <c r="A1940">
        <v>65008</v>
      </c>
      <c r="B1940">
        <v>122</v>
      </c>
      <c r="C1940" t="s">
        <v>552</v>
      </c>
      <c r="D1940" s="441">
        <v>46023</v>
      </c>
      <c r="E1940">
        <v>20887</v>
      </c>
      <c r="F1940" t="s">
        <v>5662</v>
      </c>
      <c r="G1940">
        <v>2040</v>
      </c>
      <c r="H1940">
        <v>28</v>
      </c>
      <c r="I1940" t="s">
        <v>5625</v>
      </c>
      <c r="J1940" t="s">
        <v>6085</v>
      </c>
      <c r="K1940" t="s">
        <v>460</v>
      </c>
      <c r="L1940">
        <v>34.130000000000003</v>
      </c>
      <c r="M1940" s="441">
        <v>46001</v>
      </c>
      <c r="N1940">
        <v>34</v>
      </c>
      <c r="O1940">
        <v>34</v>
      </c>
      <c r="P1940">
        <v>955.64</v>
      </c>
    </row>
    <row r="1941" spans="1:16" x14ac:dyDescent="0.3">
      <c r="A1941">
        <v>65006</v>
      </c>
      <c r="B1941">
        <v>122</v>
      </c>
      <c r="C1941" t="s">
        <v>552</v>
      </c>
      <c r="D1941" s="441">
        <v>46023</v>
      </c>
      <c r="E1941">
        <v>20117</v>
      </c>
      <c r="F1941" t="s">
        <v>5857</v>
      </c>
      <c r="G1941">
        <v>2291</v>
      </c>
      <c r="H1941">
        <v>24</v>
      </c>
      <c r="I1941" t="s">
        <v>5613</v>
      </c>
      <c r="J1941" t="s">
        <v>6085</v>
      </c>
      <c r="K1941" t="s">
        <v>460</v>
      </c>
      <c r="L1941">
        <v>38.799999999999997</v>
      </c>
      <c r="M1941" s="441">
        <v>46001</v>
      </c>
      <c r="N1941">
        <v>38.799999999999997</v>
      </c>
      <c r="O1941">
        <v>40.700000000000003</v>
      </c>
      <c r="P1941">
        <v>931.2</v>
      </c>
    </row>
    <row r="1942" spans="1:16" x14ac:dyDescent="0.3">
      <c r="A1942">
        <v>65158</v>
      </c>
      <c r="B1942">
        <v>122</v>
      </c>
      <c r="C1942" t="s">
        <v>552</v>
      </c>
      <c r="D1942" s="441">
        <v>46023</v>
      </c>
      <c r="E1942">
        <v>18114</v>
      </c>
      <c r="F1942" t="s">
        <v>5805</v>
      </c>
      <c r="G1942">
        <v>3498</v>
      </c>
      <c r="H1942">
        <v>3.51</v>
      </c>
      <c r="I1942" t="s">
        <v>5601</v>
      </c>
      <c r="J1942" t="s">
        <v>4764</v>
      </c>
      <c r="K1942" t="s">
        <v>460</v>
      </c>
      <c r="L1942">
        <v>0</v>
      </c>
      <c r="M1942" s="441">
        <v>45615</v>
      </c>
      <c r="N1942">
        <v>259.83</v>
      </c>
      <c r="O1942">
        <v>271.2</v>
      </c>
      <c r="P1942">
        <v>912</v>
      </c>
    </row>
    <row r="1943" spans="1:16" x14ac:dyDescent="0.3">
      <c r="A1943">
        <v>65072</v>
      </c>
      <c r="B1943">
        <v>122</v>
      </c>
      <c r="C1943" t="s">
        <v>552</v>
      </c>
      <c r="D1943" s="441">
        <v>46023</v>
      </c>
      <c r="E1943">
        <v>25562</v>
      </c>
      <c r="F1943" t="s">
        <v>5719</v>
      </c>
      <c r="G1943">
        <v>6169</v>
      </c>
      <c r="H1943">
        <v>6</v>
      </c>
      <c r="I1943" t="s">
        <v>5605</v>
      </c>
      <c r="J1943" t="s">
        <v>4764</v>
      </c>
      <c r="K1943" t="s">
        <v>460</v>
      </c>
      <c r="L1943">
        <v>0</v>
      </c>
      <c r="N1943">
        <v>0</v>
      </c>
      <c r="O1943">
        <v>146.80000000000001</v>
      </c>
      <c r="P1943">
        <v>880.8</v>
      </c>
    </row>
    <row r="1944" spans="1:16" x14ac:dyDescent="0.3">
      <c r="A1944">
        <v>65210</v>
      </c>
      <c r="B1944">
        <v>122</v>
      </c>
      <c r="C1944" t="s">
        <v>552</v>
      </c>
      <c r="D1944" s="441">
        <v>46023</v>
      </c>
      <c r="E1944">
        <v>17722</v>
      </c>
      <c r="F1944" t="s">
        <v>5831</v>
      </c>
      <c r="G1944">
        <v>3817</v>
      </c>
      <c r="H1944">
        <v>6</v>
      </c>
      <c r="I1944" t="s">
        <v>5601</v>
      </c>
      <c r="J1944" t="s">
        <v>4764</v>
      </c>
      <c r="K1944" t="s">
        <v>460</v>
      </c>
      <c r="L1944">
        <v>0</v>
      </c>
      <c r="M1944" s="441">
        <v>45391</v>
      </c>
      <c r="N1944">
        <v>146.16999999999999</v>
      </c>
      <c r="O1944">
        <v>171.8</v>
      </c>
      <c r="P1944">
        <v>877.02</v>
      </c>
    </row>
    <row r="1945" spans="1:16" x14ac:dyDescent="0.3">
      <c r="A1945">
        <v>65073</v>
      </c>
      <c r="B1945">
        <v>122</v>
      </c>
      <c r="C1945" t="s">
        <v>552</v>
      </c>
      <c r="D1945" s="441">
        <v>46023</v>
      </c>
      <c r="E1945">
        <v>18562</v>
      </c>
      <c r="F1945" t="s">
        <v>5877</v>
      </c>
      <c r="G1945">
        <v>3120</v>
      </c>
      <c r="H1945">
        <v>6</v>
      </c>
      <c r="I1945" t="s">
        <v>5605</v>
      </c>
      <c r="J1945" t="s">
        <v>4764</v>
      </c>
      <c r="K1945" t="s">
        <v>460</v>
      </c>
      <c r="L1945">
        <v>0</v>
      </c>
      <c r="N1945">
        <v>0</v>
      </c>
      <c r="O1945">
        <v>170.16</v>
      </c>
      <c r="P1945">
        <v>876.96</v>
      </c>
    </row>
    <row r="1946" spans="1:16" x14ac:dyDescent="0.3">
      <c r="A1946">
        <v>65169</v>
      </c>
      <c r="B1946">
        <v>122</v>
      </c>
      <c r="C1946" t="s">
        <v>552</v>
      </c>
      <c r="D1946" s="441">
        <v>46023</v>
      </c>
      <c r="E1946">
        <v>27406</v>
      </c>
      <c r="F1946" t="s">
        <v>5899</v>
      </c>
      <c r="G1946">
        <v>7409</v>
      </c>
      <c r="H1946">
        <v>4</v>
      </c>
      <c r="I1946" t="s">
        <v>5598</v>
      </c>
      <c r="J1946" t="s">
        <v>4764</v>
      </c>
      <c r="K1946" t="s">
        <v>460</v>
      </c>
      <c r="L1946">
        <v>219</v>
      </c>
      <c r="M1946" s="441">
        <v>45994</v>
      </c>
      <c r="N1946">
        <v>219</v>
      </c>
      <c r="O1946">
        <v>219</v>
      </c>
      <c r="P1946">
        <v>876</v>
      </c>
    </row>
    <row r="1947" spans="1:16" x14ac:dyDescent="0.3">
      <c r="A1947">
        <v>65077</v>
      </c>
      <c r="B1947">
        <v>122</v>
      </c>
      <c r="C1947" t="s">
        <v>552</v>
      </c>
      <c r="D1947" s="441">
        <v>46023</v>
      </c>
      <c r="E1947">
        <v>18550</v>
      </c>
      <c r="F1947" t="s">
        <v>5724</v>
      </c>
      <c r="G1947">
        <v>3130</v>
      </c>
      <c r="H1947">
        <v>5.36</v>
      </c>
      <c r="I1947" t="s">
        <v>5601</v>
      </c>
      <c r="J1947" t="s">
        <v>4764</v>
      </c>
      <c r="K1947" t="s">
        <v>460</v>
      </c>
      <c r="L1947">
        <v>0</v>
      </c>
      <c r="M1947" s="441">
        <v>45985</v>
      </c>
      <c r="N1947">
        <v>162</v>
      </c>
      <c r="O1947">
        <v>378.4</v>
      </c>
      <c r="P1947">
        <v>868.32</v>
      </c>
    </row>
    <row r="1948" spans="1:16" x14ac:dyDescent="0.3">
      <c r="A1948">
        <v>65060</v>
      </c>
      <c r="B1948">
        <v>122</v>
      </c>
      <c r="C1948" t="s">
        <v>552</v>
      </c>
      <c r="D1948" s="441">
        <v>46023</v>
      </c>
      <c r="E1948">
        <v>28384</v>
      </c>
      <c r="F1948" t="s">
        <v>5894</v>
      </c>
      <c r="G1948">
        <v>8348</v>
      </c>
      <c r="H1948">
        <v>35</v>
      </c>
      <c r="I1948" t="s">
        <v>5613</v>
      </c>
      <c r="J1948" t="s">
        <v>6085</v>
      </c>
      <c r="K1948" t="s">
        <v>460</v>
      </c>
      <c r="L1948">
        <v>24.15</v>
      </c>
      <c r="M1948" s="441">
        <v>46021</v>
      </c>
      <c r="N1948">
        <v>24.15</v>
      </c>
      <c r="O1948">
        <v>24.15</v>
      </c>
      <c r="P1948">
        <v>845.25</v>
      </c>
    </row>
    <row r="1949" spans="1:16" x14ac:dyDescent="0.3">
      <c r="A1949">
        <v>65037</v>
      </c>
      <c r="B1949">
        <v>122</v>
      </c>
      <c r="C1949" t="s">
        <v>552</v>
      </c>
      <c r="D1949" s="441">
        <v>46023</v>
      </c>
      <c r="E1949">
        <v>24805</v>
      </c>
      <c r="F1949" t="s">
        <v>5853</v>
      </c>
      <c r="G1949">
        <v>5768</v>
      </c>
      <c r="H1949">
        <v>2.5</v>
      </c>
      <c r="I1949" t="s">
        <v>5605</v>
      </c>
      <c r="J1949" t="s">
        <v>6085</v>
      </c>
      <c r="K1949" t="s">
        <v>460</v>
      </c>
      <c r="L1949">
        <v>0</v>
      </c>
      <c r="M1949" s="441">
        <v>45394</v>
      </c>
      <c r="N1949">
        <v>334.8</v>
      </c>
      <c r="O1949">
        <v>165</v>
      </c>
      <c r="P1949">
        <v>837</v>
      </c>
    </row>
    <row r="1950" spans="1:16" x14ac:dyDescent="0.3">
      <c r="A1950">
        <v>65177</v>
      </c>
      <c r="B1950">
        <v>122</v>
      </c>
      <c r="C1950" t="s">
        <v>552</v>
      </c>
      <c r="D1950" s="441">
        <v>46023</v>
      </c>
      <c r="E1950">
        <v>17895</v>
      </c>
      <c r="F1950" t="s">
        <v>5819</v>
      </c>
      <c r="G1950">
        <v>3665</v>
      </c>
      <c r="H1950">
        <v>29.25</v>
      </c>
      <c r="I1950" t="s">
        <v>5605</v>
      </c>
      <c r="J1950" t="s">
        <v>4764</v>
      </c>
      <c r="K1950" t="s">
        <v>460</v>
      </c>
      <c r="L1950">
        <v>0</v>
      </c>
      <c r="M1950" s="441">
        <v>45922</v>
      </c>
      <c r="N1950">
        <v>28.32</v>
      </c>
      <c r="O1950">
        <v>23.24</v>
      </c>
      <c r="P1950">
        <v>828.36</v>
      </c>
    </row>
    <row r="1951" spans="1:16" x14ac:dyDescent="0.3">
      <c r="A1951">
        <v>64971</v>
      </c>
      <c r="B1951">
        <v>122</v>
      </c>
      <c r="C1951" t="s">
        <v>552</v>
      </c>
      <c r="D1951" s="441">
        <v>46023</v>
      </c>
      <c r="E1951">
        <v>20941</v>
      </c>
      <c r="F1951" t="s">
        <v>5886</v>
      </c>
      <c r="G1951">
        <v>2031</v>
      </c>
      <c r="H1951">
        <v>4</v>
      </c>
      <c r="I1951" t="s">
        <v>5605</v>
      </c>
      <c r="J1951" t="s">
        <v>6085</v>
      </c>
      <c r="K1951" t="s">
        <v>460</v>
      </c>
      <c r="L1951">
        <v>205.77</v>
      </c>
      <c r="M1951" s="441">
        <v>46001</v>
      </c>
      <c r="N1951">
        <v>210.47</v>
      </c>
      <c r="O1951">
        <v>248.9</v>
      </c>
      <c r="P1951">
        <v>823.08</v>
      </c>
    </row>
    <row r="1952" spans="1:16" x14ac:dyDescent="0.3">
      <c r="A1952">
        <v>65061</v>
      </c>
      <c r="B1952">
        <v>122</v>
      </c>
      <c r="C1952" t="s">
        <v>552</v>
      </c>
      <c r="D1952" s="441">
        <v>46023</v>
      </c>
      <c r="E1952">
        <v>22721</v>
      </c>
      <c r="F1952" t="s">
        <v>5710</v>
      </c>
      <c r="G1952">
        <v>3033</v>
      </c>
      <c r="H1952">
        <v>29.2</v>
      </c>
      <c r="I1952" t="s">
        <v>5598</v>
      </c>
      <c r="J1952" t="s">
        <v>6085</v>
      </c>
      <c r="K1952" t="s">
        <v>460</v>
      </c>
      <c r="L1952">
        <v>28.1</v>
      </c>
      <c r="M1952" s="441">
        <v>46010</v>
      </c>
      <c r="N1952">
        <v>28.3</v>
      </c>
      <c r="O1952">
        <v>28.3</v>
      </c>
      <c r="P1952">
        <v>820.52</v>
      </c>
    </row>
    <row r="1953" spans="1:16" x14ac:dyDescent="0.3">
      <c r="A1953">
        <v>65105</v>
      </c>
      <c r="B1953">
        <v>122</v>
      </c>
      <c r="C1953" t="s">
        <v>552</v>
      </c>
      <c r="D1953" s="441">
        <v>46023</v>
      </c>
      <c r="E1953">
        <v>25033</v>
      </c>
      <c r="F1953" t="s">
        <v>5751</v>
      </c>
      <c r="G1953">
        <v>5873</v>
      </c>
      <c r="H1953">
        <v>4</v>
      </c>
      <c r="I1953" t="s">
        <v>5613</v>
      </c>
      <c r="J1953" t="s">
        <v>4764</v>
      </c>
      <c r="K1953" t="s">
        <v>460</v>
      </c>
      <c r="L1953">
        <v>0</v>
      </c>
      <c r="M1953" s="441">
        <v>45754</v>
      </c>
      <c r="N1953">
        <v>204.23</v>
      </c>
      <c r="O1953">
        <v>204.19</v>
      </c>
      <c r="P1953">
        <v>816.92</v>
      </c>
    </row>
    <row r="1954" spans="1:16" x14ac:dyDescent="0.3">
      <c r="A1954">
        <v>64948</v>
      </c>
      <c r="B1954">
        <v>122</v>
      </c>
      <c r="C1954" t="s">
        <v>552</v>
      </c>
      <c r="D1954" s="441">
        <v>46023</v>
      </c>
      <c r="E1954">
        <v>20715</v>
      </c>
      <c r="F1954" t="s">
        <v>5614</v>
      </c>
      <c r="G1954">
        <v>2098</v>
      </c>
      <c r="H1954">
        <v>2</v>
      </c>
      <c r="I1954" t="s">
        <v>5615</v>
      </c>
      <c r="J1954" t="s">
        <v>6085</v>
      </c>
      <c r="K1954" t="s">
        <v>460</v>
      </c>
      <c r="L1954">
        <v>404.32</v>
      </c>
      <c r="M1954" s="441">
        <v>46010</v>
      </c>
      <c r="N1954">
        <v>404.32</v>
      </c>
      <c r="O1954">
        <v>404.32</v>
      </c>
      <c r="P1954">
        <v>808.64</v>
      </c>
    </row>
    <row r="1955" spans="1:16" x14ac:dyDescent="0.3">
      <c r="A1955">
        <v>64949</v>
      </c>
      <c r="B1955">
        <v>122</v>
      </c>
      <c r="C1955" t="s">
        <v>552</v>
      </c>
      <c r="D1955" s="441">
        <v>46023</v>
      </c>
      <c r="E1955">
        <v>24039</v>
      </c>
      <c r="F1955" t="s">
        <v>5616</v>
      </c>
      <c r="G1955">
        <v>2048</v>
      </c>
      <c r="H1955">
        <v>11</v>
      </c>
      <c r="I1955" t="s">
        <v>5598</v>
      </c>
      <c r="J1955" t="s">
        <v>6085</v>
      </c>
      <c r="K1955" t="s">
        <v>460</v>
      </c>
      <c r="L1955">
        <v>69.900000000000006</v>
      </c>
      <c r="M1955" s="441">
        <v>46001</v>
      </c>
      <c r="N1955">
        <v>69.900000000000006</v>
      </c>
      <c r="O1955">
        <v>69.900000000000006</v>
      </c>
      <c r="P1955">
        <v>768.9</v>
      </c>
    </row>
    <row r="1956" spans="1:16" x14ac:dyDescent="0.3">
      <c r="A1956">
        <v>65133</v>
      </c>
      <c r="B1956">
        <v>122</v>
      </c>
      <c r="C1956" t="s">
        <v>552</v>
      </c>
      <c r="D1956" s="441">
        <v>46023</v>
      </c>
      <c r="E1956">
        <v>18219</v>
      </c>
      <c r="F1956" t="s">
        <v>5778</v>
      </c>
      <c r="G1956">
        <v>3409</v>
      </c>
      <c r="H1956">
        <v>8</v>
      </c>
      <c r="I1956" t="s">
        <v>5601</v>
      </c>
      <c r="J1956" t="s">
        <v>4764</v>
      </c>
      <c r="K1956" t="s">
        <v>460</v>
      </c>
      <c r="L1956">
        <v>0</v>
      </c>
      <c r="M1956" s="441">
        <v>45916</v>
      </c>
      <c r="N1956">
        <v>96</v>
      </c>
      <c r="O1956">
        <v>86.5</v>
      </c>
      <c r="P1956">
        <v>768</v>
      </c>
    </row>
    <row r="1957" spans="1:16" x14ac:dyDescent="0.3">
      <c r="A1957">
        <v>64957</v>
      </c>
      <c r="B1957">
        <v>122</v>
      </c>
      <c r="C1957" t="s">
        <v>552</v>
      </c>
      <c r="D1957" s="441">
        <v>46023</v>
      </c>
      <c r="E1957">
        <v>27438</v>
      </c>
      <c r="F1957" t="s">
        <v>5623</v>
      </c>
      <c r="G1957">
        <v>7438</v>
      </c>
      <c r="H1957">
        <v>30</v>
      </c>
      <c r="I1957" t="s">
        <v>5613</v>
      </c>
      <c r="J1957" t="s">
        <v>6085</v>
      </c>
      <c r="K1957" t="s">
        <v>460</v>
      </c>
      <c r="L1957">
        <v>0</v>
      </c>
      <c r="M1957" s="441">
        <v>45965</v>
      </c>
      <c r="N1957">
        <v>25.43</v>
      </c>
      <c r="O1957">
        <v>25.43</v>
      </c>
      <c r="P1957">
        <v>762.9</v>
      </c>
    </row>
    <row r="1958" spans="1:16" x14ac:dyDescent="0.3">
      <c r="A1958">
        <v>65165</v>
      </c>
      <c r="B1958">
        <v>122</v>
      </c>
      <c r="C1958" t="s">
        <v>552</v>
      </c>
      <c r="D1958" s="441">
        <v>46023</v>
      </c>
      <c r="E1958">
        <v>18051</v>
      </c>
      <c r="F1958" t="s">
        <v>5871</v>
      </c>
      <c r="G1958">
        <v>3552</v>
      </c>
      <c r="H1958">
        <v>2</v>
      </c>
      <c r="I1958" t="s">
        <v>5601</v>
      </c>
      <c r="J1958" t="s">
        <v>4764</v>
      </c>
      <c r="K1958" t="s">
        <v>460</v>
      </c>
      <c r="L1958">
        <v>0</v>
      </c>
      <c r="M1958" s="441">
        <v>45902</v>
      </c>
      <c r="N1958">
        <v>375</v>
      </c>
      <c r="O1958">
        <v>447.2</v>
      </c>
      <c r="P1958">
        <v>750</v>
      </c>
    </row>
    <row r="1959" spans="1:16" x14ac:dyDescent="0.3">
      <c r="A1959">
        <v>65132</v>
      </c>
      <c r="B1959">
        <v>122</v>
      </c>
      <c r="C1959" t="s">
        <v>552</v>
      </c>
      <c r="D1959" s="441">
        <v>46023</v>
      </c>
      <c r="E1959">
        <v>18220</v>
      </c>
      <c r="F1959" t="s">
        <v>5777</v>
      </c>
      <c r="G1959">
        <v>3408</v>
      </c>
      <c r="H1959">
        <v>8</v>
      </c>
      <c r="I1959" t="s">
        <v>5601</v>
      </c>
      <c r="J1959" t="s">
        <v>4764</v>
      </c>
      <c r="K1959" t="s">
        <v>460</v>
      </c>
      <c r="L1959">
        <v>0</v>
      </c>
      <c r="M1959" s="441">
        <v>45986</v>
      </c>
      <c r="N1959">
        <v>85.5</v>
      </c>
      <c r="O1959">
        <v>71.319999999999993</v>
      </c>
      <c r="P1959">
        <v>684</v>
      </c>
    </row>
    <row r="1960" spans="1:16" x14ac:dyDescent="0.3">
      <c r="A1960">
        <v>65137</v>
      </c>
      <c r="B1960">
        <v>122</v>
      </c>
      <c r="C1960" t="s">
        <v>552</v>
      </c>
      <c r="D1960" s="441">
        <v>46023</v>
      </c>
      <c r="E1960">
        <v>18211</v>
      </c>
      <c r="F1960" t="s">
        <v>5782</v>
      </c>
      <c r="G1960">
        <v>3416</v>
      </c>
      <c r="H1960">
        <v>6</v>
      </c>
      <c r="I1960" t="s">
        <v>5601</v>
      </c>
      <c r="J1960" t="s">
        <v>4764</v>
      </c>
      <c r="K1960" t="s">
        <v>460</v>
      </c>
      <c r="L1960">
        <v>0</v>
      </c>
      <c r="N1960">
        <v>0</v>
      </c>
      <c r="O1960">
        <v>112.48</v>
      </c>
      <c r="P1960">
        <v>668.74</v>
      </c>
    </row>
    <row r="1961" spans="1:16" x14ac:dyDescent="0.3">
      <c r="A1961">
        <v>65044</v>
      </c>
      <c r="B1961">
        <v>122</v>
      </c>
      <c r="C1961" t="s">
        <v>552</v>
      </c>
      <c r="D1961" s="441">
        <v>46023</v>
      </c>
      <c r="E1961">
        <v>19356</v>
      </c>
      <c r="F1961" t="s">
        <v>5696</v>
      </c>
      <c r="G1961">
        <v>2768</v>
      </c>
      <c r="H1961">
        <v>12</v>
      </c>
      <c r="I1961" t="s">
        <v>5598</v>
      </c>
      <c r="J1961" t="s">
        <v>6085</v>
      </c>
      <c r="K1961" t="s">
        <v>460</v>
      </c>
      <c r="L1961">
        <v>55.5</v>
      </c>
      <c r="M1961" s="441">
        <v>46008</v>
      </c>
      <c r="N1961">
        <v>55.5</v>
      </c>
      <c r="O1961">
        <v>55.5</v>
      </c>
      <c r="P1961">
        <v>666</v>
      </c>
    </row>
    <row r="1962" spans="1:16" x14ac:dyDescent="0.3">
      <c r="A1962">
        <v>65039</v>
      </c>
      <c r="B1962">
        <v>122</v>
      </c>
      <c r="C1962" t="s">
        <v>552</v>
      </c>
      <c r="D1962" s="441">
        <v>46023</v>
      </c>
      <c r="E1962">
        <v>25184</v>
      </c>
      <c r="F1962" t="s">
        <v>5690</v>
      </c>
      <c r="G1962">
        <v>5937</v>
      </c>
      <c r="H1962">
        <v>3</v>
      </c>
      <c r="I1962" t="s">
        <v>5598</v>
      </c>
      <c r="J1962" t="s">
        <v>6085</v>
      </c>
      <c r="K1962" t="s">
        <v>460</v>
      </c>
      <c r="L1962">
        <v>0</v>
      </c>
      <c r="M1962" s="441">
        <v>45944</v>
      </c>
      <c r="N1962">
        <v>219.9</v>
      </c>
      <c r="O1962">
        <v>219.9</v>
      </c>
      <c r="P1962">
        <v>659.7</v>
      </c>
    </row>
    <row r="1963" spans="1:16" x14ac:dyDescent="0.3">
      <c r="A1963">
        <v>65206</v>
      </c>
      <c r="B1963">
        <v>122</v>
      </c>
      <c r="C1963" t="s">
        <v>552</v>
      </c>
      <c r="D1963" s="441">
        <v>46023</v>
      </c>
      <c r="E1963">
        <v>17594</v>
      </c>
      <c r="F1963" t="s">
        <v>5878</v>
      </c>
      <c r="G1963">
        <v>3932</v>
      </c>
      <c r="H1963">
        <v>10</v>
      </c>
      <c r="I1963" t="s">
        <v>5601</v>
      </c>
      <c r="J1963" t="s">
        <v>4764</v>
      </c>
      <c r="K1963" t="s">
        <v>460</v>
      </c>
      <c r="L1963">
        <v>65</v>
      </c>
      <c r="M1963" s="441">
        <v>46006</v>
      </c>
      <c r="N1963">
        <v>65</v>
      </c>
      <c r="O1963">
        <v>65</v>
      </c>
      <c r="P1963">
        <v>650</v>
      </c>
    </row>
    <row r="1964" spans="1:16" x14ac:dyDescent="0.3">
      <c r="A1964">
        <v>65159</v>
      </c>
      <c r="B1964">
        <v>122</v>
      </c>
      <c r="C1964" t="s">
        <v>552</v>
      </c>
      <c r="D1964" s="441">
        <v>46023</v>
      </c>
      <c r="E1964">
        <v>18113</v>
      </c>
      <c r="F1964" t="s">
        <v>5806</v>
      </c>
      <c r="G1964">
        <v>3499</v>
      </c>
      <c r="H1964">
        <v>1.54</v>
      </c>
      <c r="I1964" t="s">
        <v>5601</v>
      </c>
      <c r="J1964" t="s">
        <v>4764</v>
      </c>
      <c r="K1964" t="s">
        <v>460</v>
      </c>
      <c r="L1964">
        <v>0</v>
      </c>
      <c r="N1964">
        <v>0</v>
      </c>
      <c r="O1964">
        <v>456.72</v>
      </c>
      <c r="P1964">
        <v>649.91</v>
      </c>
    </row>
    <row r="1965" spans="1:16" x14ac:dyDescent="0.3">
      <c r="A1965">
        <v>65052</v>
      </c>
      <c r="B1965">
        <v>122</v>
      </c>
      <c r="C1965" t="s">
        <v>552</v>
      </c>
      <c r="D1965" s="441">
        <v>46023</v>
      </c>
      <c r="E1965">
        <v>26336</v>
      </c>
      <c r="F1965" t="s">
        <v>5701</v>
      </c>
      <c r="G1965">
        <v>6685</v>
      </c>
      <c r="H1965">
        <v>105</v>
      </c>
      <c r="I1965" t="s">
        <v>5613</v>
      </c>
      <c r="J1965" t="s">
        <v>6085</v>
      </c>
      <c r="K1965" t="s">
        <v>460</v>
      </c>
      <c r="L1965">
        <v>6</v>
      </c>
      <c r="M1965" s="441">
        <v>46008</v>
      </c>
      <c r="N1965">
        <v>6</v>
      </c>
      <c r="O1965">
        <v>6</v>
      </c>
      <c r="P1965">
        <v>630</v>
      </c>
    </row>
    <row r="1966" spans="1:16" x14ac:dyDescent="0.3">
      <c r="A1966">
        <v>65083</v>
      </c>
      <c r="B1966">
        <v>122</v>
      </c>
      <c r="C1966" t="s">
        <v>552</v>
      </c>
      <c r="D1966" s="441">
        <v>46023</v>
      </c>
      <c r="E1966">
        <v>18540</v>
      </c>
      <c r="F1966" t="s">
        <v>5730</v>
      </c>
      <c r="G1966">
        <v>3138</v>
      </c>
      <c r="H1966">
        <v>6.12</v>
      </c>
      <c r="I1966" t="s">
        <v>5601</v>
      </c>
      <c r="J1966" t="s">
        <v>4764</v>
      </c>
      <c r="K1966" t="s">
        <v>460</v>
      </c>
      <c r="L1966">
        <v>0</v>
      </c>
      <c r="M1966" s="441">
        <v>45978</v>
      </c>
      <c r="N1966">
        <v>102</v>
      </c>
      <c r="O1966">
        <v>95.27</v>
      </c>
      <c r="P1966">
        <v>624.24</v>
      </c>
    </row>
    <row r="1967" spans="1:16" x14ac:dyDescent="0.3">
      <c r="A1967">
        <v>65070</v>
      </c>
      <c r="B1967">
        <v>122</v>
      </c>
      <c r="C1967" t="s">
        <v>552</v>
      </c>
      <c r="D1967" s="441">
        <v>46023</v>
      </c>
      <c r="E1967">
        <v>18832</v>
      </c>
      <c r="F1967" t="s">
        <v>5898</v>
      </c>
      <c r="G1967">
        <v>2950</v>
      </c>
      <c r="H1967">
        <v>15</v>
      </c>
      <c r="I1967" t="s">
        <v>5598</v>
      </c>
      <c r="J1967" t="s">
        <v>6085</v>
      </c>
      <c r="K1967" t="s">
        <v>460</v>
      </c>
      <c r="L1967">
        <v>40.72</v>
      </c>
      <c r="M1967" s="441">
        <v>46013</v>
      </c>
      <c r="N1967">
        <v>39.9</v>
      </c>
      <c r="O1967">
        <v>41.9</v>
      </c>
      <c r="P1967">
        <v>610.79999999999995</v>
      </c>
    </row>
    <row r="1968" spans="1:16" x14ac:dyDescent="0.3">
      <c r="A1968">
        <v>65160</v>
      </c>
      <c r="B1968">
        <v>122</v>
      </c>
      <c r="C1968" t="s">
        <v>552</v>
      </c>
      <c r="D1968" s="441">
        <v>46023</v>
      </c>
      <c r="E1968">
        <v>18104</v>
      </c>
      <c r="F1968" t="s">
        <v>5808</v>
      </c>
      <c r="G1968">
        <v>3507</v>
      </c>
      <c r="H1968">
        <v>1</v>
      </c>
      <c r="I1968" t="s">
        <v>5601</v>
      </c>
      <c r="J1968" t="s">
        <v>4764</v>
      </c>
      <c r="K1968" t="s">
        <v>460</v>
      </c>
      <c r="L1968">
        <v>0</v>
      </c>
      <c r="M1968" s="441">
        <v>45985</v>
      </c>
      <c r="N1968">
        <v>610</v>
      </c>
      <c r="O1968">
        <v>610</v>
      </c>
      <c r="P1968">
        <v>610</v>
      </c>
    </row>
    <row r="1969" spans="1:16" x14ac:dyDescent="0.3">
      <c r="A1969">
        <v>65053</v>
      </c>
      <c r="B1969">
        <v>122</v>
      </c>
      <c r="C1969" t="s">
        <v>552</v>
      </c>
      <c r="D1969" s="441">
        <v>46023</v>
      </c>
      <c r="E1969">
        <v>19125</v>
      </c>
      <c r="F1969" t="s">
        <v>5702</v>
      </c>
      <c r="G1969">
        <v>2843</v>
      </c>
      <c r="H1969">
        <v>2.93</v>
      </c>
      <c r="I1969" t="s">
        <v>5703</v>
      </c>
      <c r="J1969" t="s">
        <v>6085</v>
      </c>
      <c r="K1969" t="s">
        <v>460</v>
      </c>
      <c r="L1969">
        <v>206.28</v>
      </c>
      <c r="M1969" s="441">
        <v>46007</v>
      </c>
      <c r="N1969">
        <v>206.28</v>
      </c>
      <c r="O1969">
        <v>206.28</v>
      </c>
      <c r="P1969">
        <v>604.4</v>
      </c>
    </row>
    <row r="1970" spans="1:16" x14ac:dyDescent="0.3">
      <c r="A1970">
        <v>65153</v>
      </c>
      <c r="B1970">
        <v>122</v>
      </c>
      <c r="C1970" t="s">
        <v>552</v>
      </c>
      <c r="D1970" s="441">
        <v>46023</v>
      </c>
      <c r="E1970">
        <v>18129</v>
      </c>
      <c r="F1970" t="s">
        <v>5800</v>
      </c>
      <c r="G1970">
        <v>3486</v>
      </c>
      <c r="H1970">
        <v>5.0999999999999996</v>
      </c>
      <c r="I1970" t="s">
        <v>5601</v>
      </c>
      <c r="J1970" t="s">
        <v>4764</v>
      </c>
      <c r="K1970" t="s">
        <v>460</v>
      </c>
      <c r="L1970">
        <v>117</v>
      </c>
      <c r="M1970" s="441">
        <v>45993</v>
      </c>
      <c r="N1970">
        <v>117</v>
      </c>
      <c r="O1970">
        <v>116</v>
      </c>
      <c r="P1970">
        <v>596.70000000000005</v>
      </c>
    </row>
    <row r="1971" spans="1:16" x14ac:dyDescent="0.3">
      <c r="A1971">
        <v>65121</v>
      </c>
      <c r="B1971">
        <v>122</v>
      </c>
      <c r="C1971" t="s">
        <v>552</v>
      </c>
      <c r="D1971" s="441">
        <v>46023</v>
      </c>
      <c r="E1971">
        <v>18268</v>
      </c>
      <c r="F1971" t="s">
        <v>5766</v>
      </c>
      <c r="G1971">
        <v>3362</v>
      </c>
      <c r="H1971">
        <v>9.1300000000000008</v>
      </c>
      <c r="I1971" t="s">
        <v>5601</v>
      </c>
      <c r="J1971" t="s">
        <v>4764</v>
      </c>
      <c r="K1971" t="s">
        <v>460</v>
      </c>
      <c r="L1971">
        <v>0</v>
      </c>
      <c r="M1971" s="441">
        <v>45978</v>
      </c>
      <c r="N1971">
        <v>63.08</v>
      </c>
      <c r="O1971">
        <v>63.08</v>
      </c>
      <c r="P1971">
        <v>575.91999999999996</v>
      </c>
    </row>
    <row r="1972" spans="1:16" x14ac:dyDescent="0.3">
      <c r="A1972">
        <v>65085</v>
      </c>
      <c r="B1972">
        <v>122</v>
      </c>
      <c r="C1972" t="s">
        <v>552</v>
      </c>
      <c r="D1972" s="441">
        <v>46023</v>
      </c>
      <c r="E1972">
        <v>26560</v>
      </c>
      <c r="F1972" t="s">
        <v>5732</v>
      </c>
      <c r="G1972">
        <v>6788</v>
      </c>
      <c r="H1972">
        <v>20.81</v>
      </c>
      <c r="I1972" t="s">
        <v>5601</v>
      </c>
      <c r="J1972" t="s">
        <v>4764</v>
      </c>
      <c r="K1972" t="s">
        <v>460</v>
      </c>
      <c r="L1972">
        <v>27.5</v>
      </c>
      <c r="M1972" s="441">
        <v>46000</v>
      </c>
      <c r="N1972">
        <v>27.5</v>
      </c>
      <c r="O1972">
        <v>27.5</v>
      </c>
      <c r="P1972">
        <v>572.28</v>
      </c>
    </row>
    <row r="1973" spans="1:16" x14ac:dyDescent="0.3">
      <c r="A1973">
        <v>65127</v>
      </c>
      <c r="B1973">
        <v>122</v>
      </c>
      <c r="C1973" t="s">
        <v>552</v>
      </c>
      <c r="D1973" s="441">
        <v>46023</v>
      </c>
      <c r="E1973">
        <v>18237</v>
      </c>
      <c r="F1973" t="s">
        <v>5773</v>
      </c>
      <c r="G1973">
        <v>3391</v>
      </c>
      <c r="H1973">
        <v>2.46</v>
      </c>
      <c r="I1973" t="s">
        <v>5601</v>
      </c>
      <c r="J1973" t="s">
        <v>4764</v>
      </c>
      <c r="K1973" t="s">
        <v>460</v>
      </c>
      <c r="L1973">
        <v>0</v>
      </c>
      <c r="M1973" s="441">
        <v>45569</v>
      </c>
      <c r="N1973">
        <v>228.98</v>
      </c>
      <c r="O1973">
        <v>228.98</v>
      </c>
      <c r="P1973">
        <v>563.29</v>
      </c>
    </row>
    <row r="1974" spans="1:16" x14ac:dyDescent="0.3">
      <c r="A1974">
        <v>65111</v>
      </c>
      <c r="B1974">
        <v>122</v>
      </c>
      <c r="C1974" t="s">
        <v>552</v>
      </c>
      <c r="D1974" s="441">
        <v>46023</v>
      </c>
      <c r="E1974">
        <v>18310</v>
      </c>
      <c r="F1974" t="s">
        <v>5756</v>
      </c>
      <c r="G1974">
        <v>3323</v>
      </c>
      <c r="H1974">
        <v>3</v>
      </c>
      <c r="I1974" t="s">
        <v>5613</v>
      </c>
      <c r="J1974" t="s">
        <v>4764</v>
      </c>
      <c r="K1974" t="s">
        <v>460</v>
      </c>
      <c r="L1974">
        <v>0</v>
      </c>
      <c r="N1974">
        <v>0</v>
      </c>
      <c r="O1974">
        <v>0</v>
      </c>
      <c r="P1974">
        <v>562.36</v>
      </c>
    </row>
    <row r="1975" spans="1:16" x14ac:dyDescent="0.3">
      <c r="A1975">
        <v>65207</v>
      </c>
      <c r="B1975">
        <v>122</v>
      </c>
      <c r="C1975" t="s">
        <v>552</v>
      </c>
      <c r="D1975" s="441">
        <v>46023</v>
      </c>
      <c r="E1975">
        <v>18003</v>
      </c>
      <c r="F1975" t="s">
        <v>5815</v>
      </c>
      <c r="G1975">
        <v>3593</v>
      </c>
      <c r="H1975">
        <v>6.67</v>
      </c>
      <c r="I1975" t="s">
        <v>5605</v>
      </c>
      <c r="J1975" t="s">
        <v>4764</v>
      </c>
      <c r="K1975" t="s">
        <v>460</v>
      </c>
      <c r="L1975">
        <v>0</v>
      </c>
      <c r="M1975" s="441">
        <v>45974</v>
      </c>
      <c r="N1975">
        <v>84.24</v>
      </c>
      <c r="O1975">
        <v>3.51</v>
      </c>
      <c r="P1975">
        <v>561.88</v>
      </c>
    </row>
    <row r="1976" spans="1:16" x14ac:dyDescent="0.3">
      <c r="A1976">
        <v>65055</v>
      </c>
      <c r="B1976">
        <v>122</v>
      </c>
      <c r="C1976" t="s">
        <v>552</v>
      </c>
      <c r="D1976" s="441">
        <v>46023</v>
      </c>
      <c r="E1976">
        <v>21372</v>
      </c>
      <c r="F1976" t="s">
        <v>5704</v>
      </c>
      <c r="G1976">
        <v>2827</v>
      </c>
      <c r="H1976">
        <v>18</v>
      </c>
      <c r="I1976" t="s">
        <v>5613</v>
      </c>
      <c r="J1976" t="s">
        <v>6085</v>
      </c>
      <c r="K1976" t="s">
        <v>460</v>
      </c>
      <c r="L1976">
        <v>31</v>
      </c>
      <c r="M1976" s="441">
        <v>46021</v>
      </c>
      <c r="N1976">
        <v>31</v>
      </c>
      <c r="O1976">
        <v>31</v>
      </c>
      <c r="P1976">
        <v>558</v>
      </c>
    </row>
    <row r="1977" spans="1:16" x14ac:dyDescent="0.3">
      <c r="A1977">
        <v>65134</v>
      </c>
      <c r="B1977">
        <v>122</v>
      </c>
      <c r="C1977" t="s">
        <v>552</v>
      </c>
      <c r="D1977" s="441">
        <v>46023</v>
      </c>
      <c r="E1977">
        <v>18218</v>
      </c>
      <c r="F1977" t="s">
        <v>5779</v>
      </c>
      <c r="G1977">
        <v>3410</v>
      </c>
      <c r="H1977">
        <v>22</v>
      </c>
      <c r="I1977" t="s">
        <v>5601</v>
      </c>
      <c r="J1977" t="s">
        <v>4764</v>
      </c>
      <c r="K1977" t="s">
        <v>460</v>
      </c>
      <c r="L1977">
        <v>0</v>
      </c>
      <c r="M1977" s="441">
        <v>45985</v>
      </c>
      <c r="N1977">
        <v>24.64</v>
      </c>
      <c r="O1977">
        <v>28.3</v>
      </c>
      <c r="P1977">
        <v>542.08000000000004</v>
      </c>
    </row>
    <row r="1978" spans="1:16" x14ac:dyDescent="0.3">
      <c r="A1978">
        <v>65128</v>
      </c>
      <c r="B1978">
        <v>122</v>
      </c>
      <c r="C1978" t="s">
        <v>552</v>
      </c>
      <c r="D1978" s="441">
        <v>46023</v>
      </c>
      <c r="E1978">
        <v>18235</v>
      </c>
      <c r="F1978" t="s">
        <v>5774</v>
      </c>
      <c r="G1978">
        <v>3393</v>
      </c>
      <c r="H1978">
        <v>3.32</v>
      </c>
      <c r="I1978" t="s">
        <v>5613</v>
      </c>
      <c r="J1978" t="s">
        <v>4764</v>
      </c>
      <c r="K1978" t="s">
        <v>460</v>
      </c>
      <c r="L1978">
        <v>0</v>
      </c>
      <c r="N1978">
        <v>0</v>
      </c>
      <c r="O1978">
        <v>0</v>
      </c>
      <c r="P1978">
        <v>531.1</v>
      </c>
    </row>
    <row r="1979" spans="1:16" x14ac:dyDescent="0.3">
      <c r="A1979">
        <v>65108</v>
      </c>
      <c r="B1979">
        <v>122</v>
      </c>
      <c r="C1979" t="s">
        <v>552</v>
      </c>
      <c r="D1979" s="441">
        <v>46023</v>
      </c>
      <c r="E1979">
        <v>25533</v>
      </c>
      <c r="F1979" t="s">
        <v>5753</v>
      </c>
      <c r="G1979">
        <v>6156</v>
      </c>
      <c r="H1979">
        <v>7</v>
      </c>
      <c r="I1979" t="s">
        <v>5601</v>
      </c>
      <c r="J1979" t="s">
        <v>4764</v>
      </c>
      <c r="K1979" t="s">
        <v>460</v>
      </c>
      <c r="L1979">
        <v>0</v>
      </c>
      <c r="M1979" s="441">
        <v>45680</v>
      </c>
      <c r="N1979">
        <v>75</v>
      </c>
      <c r="O1979">
        <v>75</v>
      </c>
      <c r="P1979">
        <v>525</v>
      </c>
    </row>
    <row r="1980" spans="1:16" x14ac:dyDescent="0.3">
      <c r="A1980">
        <v>65103</v>
      </c>
      <c r="B1980">
        <v>122</v>
      </c>
      <c r="C1980" t="s">
        <v>552</v>
      </c>
      <c r="D1980" s="441">
        <v>46023</v>
      </c>
      <c r="E1980">
        <v>18348</v>
      </c>
      <c r="F1980" t="s">
        <v>5750</v>
      </c>
      <c r="G1980">
        <v>3287</v>
      </c>
      <c r="H1980">
        <v>2</v>
      </c>
      <c r="I1980" t="s">
        <v>5613</v>
      </c>
      <c r="J1980" t="s">
        <v>4764</v>
      </c>
      <c r="K1980" t="s">
        <v>460</v>
      </c>
      <c r="L1980">
        <v>0</v>
      </c>
      <c r="N1980">
        <v>0</v>
      </c>
      <c r="O1980">
        <v>0</v>
      </c>
      <c r="P1980">
        <v>520.53</v>
      </c>
    </row>
    <row r="1981" spans="1:16" x14ac:dyDescent="0.3">
      <c r="A1981">
        <v>64933</v>
      </c>
      <c r="B1981">
        <v>122</v>
      </c>
      <c r="C1981" t="s">
        <v>552</v>
      </c>
      <c r="D1981" s="441">
        <v>46023</v>
      </c>
      <c r="E1981">
        <v>24986</v>
      </c>
      <c r="F1981" t="s">
        <v>5835</v>
      </c>
      <c r="G1981">
        <v>5852</v>
      </c>
      <c r="H1981">
        <v>3</v>
      </c>
      <c r="I1981" t="s">
        <v>5625</v>
      </c>
      <c r="J1981" t="s">
        <v>6085</v>
      </c>
      <c r="K1981" t="s">
        <v>460</v>
      </c>
      <c r="L1981">
        <v>171.6</v>
      </c>
      <c r="M1981" s="441">
        <v>46009</v>
      </c>
      <c r="N1981">
        <v>171.6</v>
      </c>
      <c r="O1981">
        <v>171.6</v>
      </c>
      <c r="P1981">
        <v>514.79999999999995</v>
      </c>
    </row>
    <row r="1982" spans="1:16" x14ac:dyDescent="0.3">
      <c r="A1982">
        <v>65090</v>
      </c>
      <c r="B1982">
        <v>122</v>
      </c>
      <c r="C1982" t="s">
        <v>552</v>
      </c>
      <c r="D1982" s="441">
        <v>46023</v>
      </c>
      <c r="E1982">
        <v>18382</v>
      </c>
      <c r="F1982" t="s">
        <v>5738</v>
      </c>
      <c r="G1982">
        <v>3257</v>
      </c>
      <c r="H1982">
        <v>7.17</v>
      </c>
      <c r="I1982" t="s">
        <v>5601</v>
      </c>
      <c r="J1982" t="s">
        <v>4764</v>
      </c>
      <c r="K1982" t="s">
        <v>460</v>
      </c>
      <c r="L1982">
        <v>71.739999999999995</v>
      </c>
      <c r="M1982" s="441">
        <v>46003</v>
      </c>
      <c r="N1982">
        <v>69</v>
      </c>
      <c r="O1982">
        <v>69</v>
      </c>
      <c r="P1982">
        <v>514.38</v>
      </c>
    </row>
    <row r="1983" spans="1:16" x14ac:dyDescent="0.3">
      <c r="A1983">
        <v>65081</v>
      </c>
      <c r="B1983">
        <v>122</v>
      </c>
      <c r="C1983" t="s">
        <v>552</v>
      </c>
      <c r="D1983" s="441">
        <v>46023</v>
      </c>
      <c r="E1983">
        <v>18545</v>
      </c>
      <c r="F1983" t="s">
        <v>5727</v>
      </c>
      <c r="G1983">
        <v>3134</v>
      </c>
      <c r="H1983">
        <v>11.44</v>
      </c>
      <c r="I1983" t="s">
        <v>5601</v>
      </c>
      <c r="J1983" t="s">
        <v>4764</v>
      </c>
      <c r="K1983" t="s">
        <v>460</v>
      </c>
      <c r="L1983">
        <v>0</v>
      </c>
      <c r="M1983" s="441">
        <v>45985</v>
      </c>
      <c r="N1983">
        <v>44.5</v>
      </c>
      <c r="O1983">
        <v>49.2</v>
      </c>
      <c r="P1983">
        <v>509.08</v>
      </c>
    </row>
    <row r="1984" spans="1:16" x14ac:dyDescent="0.3">
      <c r="A1984">
        <v>65197</v>
      </c>
      <c r="B1984">
        <v>122</v>
      </c>
      <c r="C1984" t="s">
        <v>552</v>
      </c>
      <c r="D1984" s="441">
        <v>46023</v>
      </c>
      <c r="E1984">
        <v>20349</v>
      </c>
      <c r="F1984" t="s">
        <v>5679</v>
      </c>
      <c r="G1984">
        <v>2205</v>
      </c>
      <c r="H1984">
        <v>39</v>
      </c>
      <c r="I1984" t="s">
        <v>5605</v>
      </c>
      <c r="J1984" t="s">
        <v>6085</v>
      </c>
      <c r="K1984" t="s">
        <v>460</v>
      </c>
      <c r="L1984">
        <v>12.9</v>
      </c>
      <c r="M1984" s="441">
        <v>45995</v>
      </c>
      <c r="N1984">
        <v>12.9</v>
      </c>
      <c r="O1984">
        <v>12.8</v>
      </c>
      <c r="P1984">
        <v>503.1</v>
      </c>
    </row>
    <row r="1985" spans="1:16" x14ac:dyDescent="0.3">
      <c r="A1985">
        <v>65183</v>
      </c>
      <c r="B1985">
        <v>122</v>
      </c>
      <c r="C1985" t="s">
        <v>552</v>
      </c>
      <c r="D1985" s="441">
        <v>46023</v>
      </c>
      <c r="E1985">
        <v>25451</v>
      </c>
      <c r="F1985" t="s">
        <v>5826</v>
      </c>
      <c r="G1985">
        <v>6116</v>
      </c>
      <c r="H1985">
        <v>2</v>
      </c>
      <c r="I1985" t="s">
        <v>5613</v>
      </c>
      <c r="J1985" t="s">
        <v>4764</v>
      </c>
      <c r="K1985" t="s">
        <v>460</v>
      </c>
      <c r="L1985">
        <v>0</v>
      </c>
      <c r="M1985" s="441">
        <v>45594</v>
      </c>
      <c r="N1985">
        <v>250</v>
      </c>
      <c r="O1985">
        <v>250</v>
      </c>
      <c r="P1985">
        <v>500</v>
      </c>
    </row>
    <row r="1986" spans="1:16" x14ac:dyDescent="0.3">
      <c r="A1986">
        <v>65209</v>
      </c>
      <c r="B1986">
        <v>122</v>
      </c>
      <c r="C1986" t="s">
        <v>552</v>
      </c>
      <c r="D1986" s="441">
        <v>46023</v>
      </c>
      <c r="E1986">
        <v>17778</v>
      </c>
      <c r="F1986" t="s">
        <v>5825</v>
      </c>
      <c r="G1986">
        <v>3765</v>
      </c>
      <c r="H1986">
        <v>5</v>
      </c>
      <c r="I1986" t="s">
        <v>5601</v>
      </c>
      <c r="J1986" t="s">
        <v>4764</v>
      </c>
      <c r="K1986" t="s">
        <v>460</v>
      </c>
      <c r="L1986">
        <v>0</v>
      </c>
      <c r="M1986" s="441">
        <v>45978</v>
      </c>
      <c r="N1986">
        <v>95.55</v>
      </c>
      <c r="O1986">
        <v>95.55</v>
      </c>
      <c r="P1986">
        <v>477.75</v>
      </c>
    </row>
    <row r="1987" spans="1:16" x14ac:dyDescent="0.3">
      <c r="A1987">
        <v>65187</v>
      </c>
      <c r="B1987">
        <v>122</v>
      </c>
      <c r="C1987" t="s">
        <v>552</v>
      </c>
      <c r="D1987" s="441">
        <v>46023</v>
      </c>
      <c r="E1987">
        <v>17753</v>
      </c>
      <c r="F1987" t="s">
        <v>5883</v>
      </c>
      <c r="G1987">
        <v>3789</v>
      </c>
      <c r="H1987">
        <v>3</v>
      </c>
      <c r="I1987" t="s">
        <v>5601</v>
      </c>
      <c r="J1987" t="s">
        <v>4764</v>
      </c>
      <c r="K1987" t="s">
        <v>460</v>
      </c>
      <c r="L1987">
        <v>0</v>
      </c>
      <c r="N1987">
        <v>0</v>
      </c>
      <c r="O1987">
        <v>145.6</v>
      </c>
      <c r="P1987">
        <v>436.8</v>
      </c>
    </row>
    <row r="1988" spans="1:16" x14ac:dyDescent="0.3">
      <c r="A1988">
        <v>65116</v>
      </c>
      <c r="B1988">
        <v>122</v>
      </c>
      <c r="C1988" t="s">
        <v>552</v>
      </c>
      <c r="D1988" s="441">
        <v>46023</v>
      </c>
      <c r="E1988">
        <v>18296</v>
      </c>
      <c r="F1988" t="s">
        <v>5761</v>
      </c>
      <c r="G1988">
        <v>3333</v>
      </c>
      <c r="H1988">
        <v>4.84</v>
      </c>
      <c r="I1988" t="s">
        <v>5601</v>
      </c>
      <c r="J1988" t="s">
        <v>4764</v>
      </c>
      <c r="K1988" t="s">
        <v>460</v>
      </c>
      <c r="L1988">
        <v>0</v>
      </c>
      <c r="M1988" s="441">
        <v>45979</v>
      </c>
      <c r="N1988">
        <v>90.08</v>
      </c>
      <c r="O1988">
        <v>90.08</v>
      </c>
      <c r="P1988">
        <v>435.99</v>
      </c>
    </row>
    <row r="1989" spans="1:16" x14ac:dyDescent="0.3">
      <c r="A1989">
        <v>64934</v>
      </c>
      <c r="B1989">
        <v>122</v>
      </c>
      <c r="C1989" t="s">
        <v>552</v>
      </c>
      <c r="D1989" s="441">
        <v>46023</v>
      </c>
      <c r="E1989">
        <v>21159</v>
      </c>
      <c r="F1989" t="s">
        <v>5836</v>
      </c>
      <c r="G1989">
        <v>1946</v>
      </c>
      <c r="H1989">
        <v>3</v>
      </c>
      <c r="I1989" t="s">
        <v>5625</v>
      </c>
      <c r="J1989" t="s">
        <v>6085</v>
      </c>
      <c r="K1989" t="s">
        <v>460</v>
      </c>
      <c r="L1989">
        <v>144.4</v>
      </c>
      <c r="M1989" s="441">
        <v>45995</v>
      </c>
      <c r="N1989">
        <v>144.4</v>
      </c>
      <c r="O1989">
        <v>144.4</v>
      </c>
      <c r="P1989">
        <v>433.2</v>
      </c>
    </row>
    <row r="1990" spans="1:16" x14ac:dyDescent="0.3">
      <c r="A1990">
        <v>64970</v>
      </c>
      <c r="B1990">
        <v>122</v>
      </c>
      <c r="C1990" t="s">
        <v>552</v>
      </c>
      <c r="D1990" s="441">
        <v>46023</v>
      </c>
      <c r="E1990">
        <v>26187</v>
      </c>
      <c r="F1990" t="s">
        <v>5635</v>
      </c>
      <c r="G1990">
        <v>2033</v>
      </c>
      <c r="H1990">
        <v>2</v>
      </c>
      <c r="I1990" t="s">
        <v>5625</v>
      </c>
      <c r="J1990" t="s">
        <v>6085</v>
      </c>
      <c r="K1990" t="s">
        <v>460</v>
      </c>
      <c r="L1990">
        <v>214.82</v>
      </c>
      <c r="M1990" s="441">
        <v>46001</v>
      </c>
      <c r="N1990">
        <v>214.82</v>
      </c>
      <c r="O1990">
        <v>222.41</v>
      </c>
      <c r="P1990">
        <v>429.64</v>
      </c>
    </row>
    <row r="1991" spans="1:16" x14ac:dyDescent="0.3">
      <c r="A1991">
        <v>65173</v>
      </c>
      <c r="B1991">
        <v>122</v>
      </c>
      <c r="C1991" t="s">
        <v>552</v>
      </c>
      <c r="D1991" s="441">
        <v>46023</v>
      </c>
      <c r="E1991">
        <v>18003</v>
      </c>
      <c r="F1991" t="s">
        <v>5815</v>
      </c>
      <c r="G1991">
        <v>3593</v>
      </c>
      <c r="H1991">
        <v>5.04</v>
      </c>
      <c r="I1991" t="s">
        <v>5605</v>
      </c>
      <c r="J1991" t="s">
        <v>4764</v>
      </c>
      <c r="K1991" t="s">
        <v>460</v>
      </c>
      <c r="L1991">
        <v>0</v>
      </c>
      <c r="M1991" s="441">
        <v>45974</v>
      </c>
      <c r="N1991">
        <v>84.24</v>
      </c>
      <c r="O1991">
        <v>3.51</v>
      </c>
      <c r="P1991">
        <v>424.57</v>
      </c>
    </row>
    <row r="1992" spans="1:16" x14ac:dyDescent="0.3">
      <c r="A1992">
        <v>65112</v>
      </c>
      <c r="B1992">
        <v>122</v>
      </c>
      <c r="C1992" t="s">
        <v>552</v>
      </c>
      <c r="D1992" s="441">
        <v>46023</v>
      </c>
      <c r="E1992">
        <v>18284</v>
      </c>
      <c r="F1992" t="s">
        <v>5757</v>
      </c>
      <c r="G1992">
        <v>3344</v>
      </c>
      <c r="H1992">
        <v>4</v>
      </c>
      <c r="I1992" t="s">
        <v>5601</v>
      </c>
      <c r="J1992" t="s">
        <v>4764</v>
      </c>
      <c r="K1992" t="s">
        <v>460</v>
      </c>
      <c r="L1992">
        <v>0</v>
      </c>
      <c r="M1992" s="441">
        <v>45952</v>
      </c>
      <c r="N1992">
        <v>104.9</v>
      </c>
      <c r="O1992">
        <v>104.9</v>
      </c>
      <c r="P1992">
        <v>419.6</v>
      </c>
    </row>
    <row r="1993" spans="1:16" x14ac:dyDescent="0.3">
      <c r="A1993">
        <v>65000</v>
      </c>
      <c r="B1993">
        <v>122</v>
      </c>
      <c r="C1993" t="s">
        <v>552</v>
      </c>
      <c r="D1993" s="441">
        <v>46023</v>
      </c>
      <c r="E1993">
        <v>25478</v>
      </c>
      <c r="F1993" t="s">
        <v>5656</v>
      </c>
      <c r="G1993">
        <v>6129</v>
      </c>
      <c r="H1993">
        <v>52</v>
      </c>
      <c r="I1993" t="s">
        <v>5613</v>
      </c>
      <c r="J1993" t="s">
        <v>6085</v>
      </c>
      <c r="K1993" t="s">
        <v>460</v>
      </c>
      <c r="L1993">
        <v>7.95</v>
      </c>
      <c r="M1993" s="441">
        <v>46007</v>
      </c>
      <c r="N1993">
        <v>7.95</v>
      </c>
      <c r="O1993">
        <v>7.95</v>
      </c>
      <c r="P1993">
        <v>413.4</v>
      </c>
    </row>
    <row r="1994" spans="1:16" x14ac:dyDescent="0.3">
      <c r="A1994">
        <v>65104</v>
      </c>
      <c r="B1994">
        <v>122</v>
      </c>
      <c r="C1994" t="s">
        <v>552</v>
      </c>
      <c r="D1994" s="441">
        <v>46023</v>
      </c>
      <c r="E1994">
        <v>24704</v>
      </c>
      <c r="F1994" t="s">
        <v>5872</v>
      </c>
      <c r="G1994">
        <v>5722</v>
      </c>
      <c r="H1994">
        <v>2.57</v>
      </c>
      <c r="I1994" t="s">
        <v>5601</v>
      </c>
      <c r="J1994" t="s">
        <v>4764</v>
      </c>
      <c r="K1994" t="s">
        <v>460</v>
      </c>
      <c r="L1994">
        <v>0</v>
      </c>
      <c r="M1994" s="441">
        <v>45615</v>
      </c>
      <c r="N1994">
        <v>159.9</v>
      </c>
      <c r="O1994">
        <v>159.9</v>
      </c>
      <c r="P1994">
        <v>410.94</v>
      </c>
    </row>
    <row r="1995" spans="1:16" x14ac:dyDescent="0.3">
      <c r="A1995">
        <v>65051</v>
      </c>
      <c r="B1995">
        <v>122</v>
      </c>
      <c r="C1995" t="s">
        <v>552</v>
      </c>
      <c r="D1995" s="441">
        <v>46023</v>
      </c>
      <c r="E1995">
        <v>19166</v>
      </c>
      <c r="F1995" t="s">
        <v>5892</v>
      </c>
      <c r="G1995">
        <v>2826</v>
      </c>
      <c r="H1995">
        <v>20</v>
      </c>
      <c r="I1995" t="s">
        <v>5613</v>
      </c>
      <c r="J1995" t="s">
        <v>6085</v>
      </c>
      <c r="K1995" t="s">
        <v>460</v>
      </c>
      <c r="L1995">
        <v>20.350000000000001</v>
      </c>
      <c r="M1995" s="441">
        <v>46021</v>
      </c>
      <c r="N1995">
        <v>20.350000000000001</v>
      </c>
      <c r="O1995">
        <v>20.350000000000001</v>
      </c>
      <c r="P1995">
        <v>407</v>
      </c>
    </row>
    <row r="1996" spans="1:16" x14ac:dyDescent="0.3">
      <c r="A1996">
        <v>65122</v>
      </c>
      <c r="B1996">
        <v>122</v>
      </c>
      <c r="C1996" t="s">
        <v>552</v>
      </c>
      <c r="D1996" s="441">
        <v>46023</v>
      </c>
      <c r="E1996">
        <v>18266</v>
      </c>
      <c r="F1996" t="s">
        <v>5767</v>
      </c>
      <c r="G1996">
        <v>3364</v>
      </c>
      <c r="H1996">
        <v>2.73</v>
      </c>
      <c r="I1996" t="s">
        <v>5613</v>
      </c>
      <c r="J1996" t="s">
        <v>4764</v>
      </c>
      <c r="K1996" t="s">
        <v>460</v>
      </c>
      <c r="L1996">
        <v>148.77000000000001</v>
      </c>
      <c r="M1996" s="441">
        <v>45994</v>
      </c>
      <c r="N1996">
        <v>148.77000000000001</v>
      </c>
      <c r="O1996">
        <v>148.77000000000001</v>
      </c>
      <c r="P1996">
        <v>406.14</v>
      </c>
    </row>
    <row r="1997" spans="1:16" x14ac:dyDescent="0.3">
      <c r="A1997">
        <v>65087</v>
      </c>
      <c r="B1997">
        <v>122</v>
      </c>
      <c r="C1997" t="s">
        <v>552</v>
      </c>
      <c r="D1997" s="441">
        <v>46023</v>
      </c>
      <c r="E1997">
        <v>25156</v>
      </c>
      <c r="F1997" t="s">
        <v>5734</v>
      </c>
      <c r="G1997">
        <v>5926</v>
      </c>
      <c r="H1997">
        <v>6.14</v>
      </c>
      <c r="I1997" t="s">
        <v>5601</v>
      </c>
      <c r="J1997" t="s">
        <v>4764</v>
      </c>
      <c r="K1997" t="s">
        <v>460</v>
      </c>
      <c r="L1997">
        <v>0</v>
      </c>
      <c r="M1997" s="441">
        <v>45986</v>
      </c>
      <c r="N1997">
        <v>65</v>
      </c>
      <c r="O1997">
        <v>65</v>
      </c>
      <c r="P1997">
        <v>399.1</v>
      </c>
    </row>
    <row r="1998" spans="1:16" x14ac:dyDescent="0.3">
      <c r="A1998">
        <v>65161</v>
      </c>
      <c r="B1998">
        <v>122</v>
      </c>
      <c r="C1998" t="s">
        <v>552</v>
      </c>
      <c r="D1998" s="441">
        <v>46023</v>
      </c>
      <c r="E1998">
        <v>18103</v>
      </c>
      <c r="F1998" t="s">
        <v>5809</v>
      </c>
      <c r="G1998">
        <v>3508</v>
      </c>
      <c r="H1998">
        <v>2.67</v>
      </c>
      <c r="I1998" t="s">
        <v>5601</v>
      </c>
      <c r="J1998" t="s">
        <v>4764</v>
      </c>
      <c r="K1998" t="s">
        <v>460</v>
      </c>
      <c r="L1998">
        <v>0</v>
      </c>
      <c r="M1998" s="441">
        <v>45917</v>
      </c>
      <c r="N1998">
        <v>148.97</v>
      </c>
      <c r="O1998">
        <v>123.27</v>
      </c>
      <c r="P1998">
        <v>397.75</v>
      </c>
    </row>
    <row r="1999" spans="1:16" x14ac:dyDescent="0.3">
      <c r="A1999">
        <v>65140</v>
      </c>
      <c r="B1999">
        <v>122</v>
      </c>
      <c r="C1999" t="s">
        <v>552</v>
      </c>
      <c r="D1999" s="441">
        <v>46023</v>
      </c>
      <c r="E1999">
        <v>18185</v>
      </c>
      <c r="F1999" t="s">
        <v>5786</v>
      </c>
      <c r="G1999">
        <v>3438</v>
      </c>
      <c r="H1999">
        <v>2</v>
      </c>
      <c r="I1999" t="s">
        <v>5601</v>
      </c>
      <c r="J1999" t="s">
        <v>4764</v>
      </c>
      <c r="K1999" t="s">
        <v>460</v>
      </c>
      <c r="L1999">
        <v>0</v>
      </c>
      <c r="N1999">
        <v>0</v>
      </c>
      <c r="O1999">
        <v>0</v>
      </c>
      <c r="P1999">
        <v>395.22</v>
      </c>
    </row>
    <row r="2000" spans="1:16" x14ac:dyDescent="0.3">
      <c r="A2000">
        <v>65208</v>
      </c>
      <c r="B2000">
        <v>122</v>
      </c>
      <c r="C2000" t="s">
        <v>552</v>
      </c>
      <c r="D2000" s="441">
        <v>46023</v>
      </c>
      <c r="E2000">
        <v>25645</v>
      </c>
      <c r="F2000" t="s">
        <v>5912</v>
      </c>
      <c r="G2000">
        <v>6208</v>
      </c>
      <c r="H2000">
        <v>2</v>
      </c>
      <c r="I2000" t="s">
        <v>5601</v>
      </c>
      <c r="J2000" t="s">
        <v>4764</v>
      </c>
      <c r="K2000" t="s">
        <v>460</v>
      </c>
      <c r="L2000">
        <v>0</v>
      </c>
      <c r="N2000">
        <v>0</v>
      </c>
      <c r="O2000">
        <v>0</v>
      </c>
      <c r="P2000">
        <v>389.04</v>
      </c>
    </row>
    <row r="2001" spans="1:16" x14ac:dyDescent="0.3">
      <c r="A2001">
        <v>64931</v>
      </c>
      <c r="B2001">
        <v>122</v>
      </c>
      <c r="C2001" t="s">
        <v>552</v>
      </c>
      <c r="D2001" s="441">
        <v>46023</v>
      </c>
      <c r="E2001">
        <v>26588</v>
      </c>
      <c r="F2001" t="s">
        <v>5597</v>
      </c>
      <c r="G2001">
        <v>6804</v>
      </c>
      <c r="H2001">
        <v>2</v>
      </c>
      <c r="I2001" t="s">
        <v>5598</v>
      </c>
      <c r="J2001" t="s">
        <v>6085</v>
      </c>
      <c r="K2001" t="s">
        <v>460</v>
      </c>
      <c r="L2001">
        <v>193.42</v>
      </c>
      <c r="M2001" s="441">
        <v>46009</v>
      </c>
      <c r="N2001">
        <v>193.42</v>
      </c>
      <c r="O2001">
        <v>193.42</v>
      </c>
      <c r="P2001">
        <v>386.84</v>
      </c>
    </row>
    <row r="2002" spans="1:16" x14ac:dyDescent="0.3">
      <c r="A2002">
        <v>64935</v>
      </c>
      <c r="B2002">
        <v>122</v>
      </c>
      <c r="C2002" t="s">
        <v>552</v>
      </c>
      <c r="D2002" s="441">
        <v>46023</v>
      </c>
      <c r="E2002">
        <v>24952</v>
      </c>
      <c r="F2002" t="s">
        <v>5599</v>
      </c>
      <c r="G2002">
        <v>5834</v>
      </c>
      <c r="H2002">
        <v>5</v>
      </c>
      <c r="I2002" t="s">
        <v>5598</v>
      </c>
      <c r="J2002" t="s">
        <v>6085</v>
      </c>
      <c r="K2002" t="s">
        <v>460</v>
      </c>
      <c r="L2002">
        <v>0</v>
      </c>
      <c r="M2002" s="441">
        <v>45986</v>
      </c>
      <c r="N2002">
        <v>75.400000000000006</v>
      </c>
      <c r="O2002">
        <v>88.86</v>
      </c>
      <c r="P2002">
        <v>377</v>
      </c>
    </row>
    <row r="2003" spans="1:16" x14ac:dyDescent="0.3">
      <c r="A2003">
        <v>64999</v>
      </c>
      <c r="B2003">
        <v>122</v>
      </c>
      <c r="C2003" t="s">
        <v>552</v>
      </c>
      <c r="D2003" s="441">
        <v>46023</v>
      </c>
      <c r="E2003">
        <v>20653</v>
      </c>
      <c r="F2003" t="s">
        <v>5655</v>
      </c>
      <c r="G2003">
        <v>2111</v>
      </c>
      <c r="H2003">
        <v>15</v>
      </c>
      <c r="I2003" t="s">
        <v>5613</v>
      </c>
      <c r="J2003" t="s">
        <v>6085</v>
      </c>
      <c r="K2003" t="s">
        <v>460</v>
      </c>
      <c r="L2003">
        <v>24.72</v>
      </c>
      <c r="M2003" s="441">
        <v>46001</v>
      </c>
      <c r="N2003">
        <v>24.72</v>
      </c>
      <c r="O2003">
        <v>24.7</v>
      </c>
      <c r="P2003">
        <v>370.8</v>
      </c>
    </row>
    <row r="2004" spans="1:16" x14ac:dyDescent="0.3">
      <c r="A2004">
        <v>65156</v>
      </c>
      <c r="B2004">
        <v>122</v>
      </c>
      <c r="C2004" t="s">
        <v>552</v>
      </c>
      <c r="D2004" s="441">
        <v>46023</v>
      </c>
      <c r="E2004">
        <v>18118</v>
      </c>
      <c r="F2004" t="s">
        <v>5803</v>
      </c>
      <c r="G2004">
        <v>3495</v>
      </c>
      <c r="H2004">
        <v>0.26</v>
      </c>
      <c r="I2004" t="s">
        <v>5601</v>
      </c>
      <c r="J2004" t="s">
        <v>4764</v>
      </c>
      <c r="K2004" t="s">
        <v>460</v>
      </c>
      <c r="L2004">
        <v>0</v>
      </c>
      <c r="N2004">
        <v>0</v>
      </c>
      <c r="O2004">
        <v>1287</v>
      </c>
      <c r="P2004">
        <v>360.62</v>
      </c>
    </row>
    <row r="2005" spans="1:16" x14ac:dyDescent="0.3">
      <c r="A2005">
        <v>65175</v>
      </c>
      <c r="B2005">
        <v>122</v>
      </c>
      <c r="C2005" t="s">
        <v>552</v>
      </c>
      <c r="D2005" s="441">
        <v>46023</v>
      </c>
      <c r="E2005">
        <v>17905</v>
      </c>
      <c r="F2005" t="s">
        <v>5817</v>
      </c>
      <c r="G2005">
        <v>3656</v>
      </c>
      <c r="H2005">
        <v>16</v>
      </c>
      <c r="I2005" t="s">
        <v>5605</v>
      </c>
      <c r="J2005" t="s">
        <v>4764</v>
      </c>
      <c r="K2005" t="s">
        <v>460</v>
      </c>
      <c r="L2005">
        <v>22.26</v>
      </c>
      <c r="M2005" s="441">
        <v>46007</v>
      </c>
      <c r="N2005">
        <v>20.28</v>
      </c>
      <c r="O2005">
        <v>19.96</v>
      </c>
      <c r="P2005">
        <v>356.16</v>
      </c>
    </row>
    <row r="2006" spans="1:16" x14ac:dyDescent="0.3">
      <c r="A2006">
        <v>65018</v>
      </c>
      <c r="B2006">
        <v>122</v>
      </c>
      <c r="C2006" t="s">
        <v>552</v>
      </c>
      <c r="D2006" s="441">
        <v>46023</v>
      </c>
      <c r="E2006">
        <v>21010</v>
      </c>
      <c r="F2006" t="s">
        <v>5674</v>
      </c>
      <c r="G2006">
        <v>2006</v>
      </c>
      <c r="H2006">
        <v>29</v>
      </c>
      <c r="I2006" t="s">
        <v>5668</v>
      </c>
      <c r="J2006" t="s">
        <v>6085</v>
      </c>
      <c r="K2006" t="s">
        <v>460</v>
      </c>
      <c r="L2006">
        <v>12.19</v>
      </c>
      <c r="M2006" s="441">
        <v>46009</v>
      </c>
      <c r="N2006">
        <v>12.18</v>
      </c>
      <c r="O2006">
        <v>12.16</v>
      </c>
      <c r="P2006">
        <v>353.51</v>
      </c>
    </row>
    <row r="2007" spans="1:16" x14ac:dyDescent="0.3">
      <c r="A2007">
        <v>65176</v>
      </c>
      <c r="B2007">
        <v>122</v>
      </c>
      <c r="C2007" t="s">
        <v>552</v>
      </c>
      <c r="D2007" s="441">
        <v>46023</v>
      </c>
      <c r="E2007">
        <v>17903</v>
      </c>
      <c r="F2007" t="s">
        <v>5818</v>
      </c>
      <c r="G2007">
        <v>3658</v>
      </c>
      <c r="H2007">
        <v>13.83</v>
      </c>
      <c r="I2007" t="s">
        <v>5605</v>
      </c>
      <c r="J2007" t="s">
        <v>4764</v>
      </c>
      <c r="K2007" t="s">
        <v>460</v>
      </c>
      <c r="L2007">
        <v>25.23</v>
      </c>
      <c r="M2007" s="441">
        <v>46000</v>
      </c>
      <c r="N2007">
        <v>25.23</v>
      </c>
      <c r="O2007">
        <v>24.25</v>
      </c>
      <c r="P2007">
        <v>348.93</v>
      </c>
    </row>
    <row r="2008" spans="1:16" x14ac:dyDescent="0.3">
      <c r="A2008">
        <v>64984</v>
      </c>
      <c r="B2008">
        <v>122</v>
      </c>
      <c r="C2008" t="s">
        <v>552</v>
      </c>
      <c r="D2008" s="441">
        <v>46023</v>
      </c>
      <c r="E2008">
        <v>23698</v>
      </c>
      <c r="F2008" t="s">
        <v>5643</v>
      </c>
      <c r="G2008">
        <v>2188</v>
      </c>
      <c r="H2008">
        <v>5</v>
      </c>
      <c r="I2008" t="s">
        <v>5598</v>
      </c>
      <c r="J2008" t="s">
        <v>6085</v>
      </c>
      <c r="K2008" t="s">
        <v>460</v>
      </c>
      <c r="L2008">
        <v>68.75</v>
      </c>
      <c r="M2008" s="441">
        <v>46009</v>
      </c>
      <c r="N2008">
        <v>68.75</v>
      </c>
      <c r="O2008">
        <v>68.75</v>
      </c>
      <c r="P2008">
        <v>343.75</v>
      </c>
    </row>
    <row r="2009" spans="1:16" x14ac:dyDescent="0.3">
      <c r="A2009">
        <v>65088</v>
      </c>
      <c r="B2009">
        <v>122</v>
      </c>
      <c r="C2009" t="s">
        <v>552</v>
      </c>
      <c r="D2009" s="441">
        <v>46023</v>
      </c>
      <c r="E2009">
        <v>25152</v>
      </c>
      <c r="F2009" t="s">
        <v>5735</v>
      </c>
      <c r="G2009">
        <v>5924</v>
      </c>
      <c r="H2009">
        <v>5.24</v>
      </c>
      <c r="I2009" t="s">
        <v>5601</v>
      </c>
      <c r="J2009" t="s">
        <v>4764</v>
      </c>
      <c r="K2009" t="s">
        <v>460</v>
      </c>
      <c r="L2009">
        <v>0</v>
      </c>
      <c r="M2009" s="441">
        <v>45860</v>
      </c>
      <c r="N2009">
        <v>65</v>
      </c>
      <c r="O2009">
        <v>65</v>
      </c>
      <c r="P2009">
        <v>340.6</v>
      </c>
    </row>
    <row r="2010" spans="1:16" x14ac:dyDescent="0.3">
      <c r="A2010">
        <v>65110</v>
      </c>
      <c r="B2010">
        <v>122</v>
      </c>
      <c r="C2010" t="s">
        <v>552</v>
      </c>
      <c r="D2010" s="441">
        <v>46023</v>
      </c>
      <c r="E2010">
        <v>18313</v>
      </c>
      <c r="F2010" t="s">
        <v>5755</v>
      </c>
      <c r="G2010">
        <v>3320</v>
      </c>
      <c r="H2010">
        <v>2.37</v>
      </c>
      <c r="I2010" t="s">
        <v>5601</v>
      </c>
      <c r="J2010" t="s">
        <v>4764</v>
      </c>
      <c r="K2010" t="s">
        <v>460</v>
      </c>
      <c r="L2010">
        <v>0</v>
      </c>
      <c r="M2010" s="441">
        <v>45978</v>
      </c>
      <c r="N2010">
        <v>143</v>
      </c>
      <c r="O2010">
        <v>143.1</v>
      </c>
      <c r="P2010">
        <v>338.91</v>
      </c>
    </row>
    <row r="2011" spans="1:16" x14ac:dyDescent="0.3">
      <c r="A2011">
        <v>65086</v>
      </c>
      <c r="B2011">
        <v>122</v>
      </c>
      <c r="C2011" t="s">
        <v>552</v>
      </c>
      <c r="D2011" s="441">
        <v>46023</v>
      </c>
      <c r="E2011">
        <v>18486</v>
      </c>
      <c r="F2011" t="s">
        <v>5733</v>
      </c>
      <c r="G2011">
        <v>3170</v>
      </c>
      <c r="H2011">
        <v>12.23</v>
      </c>
      <c r="I2011" t="s">
        <v>5601</v>
      </c>
      <c r="J2011" t="s">
        <v>4764</v>
      </c>
      <c r="K2011" t="s">
        <v>460</v>
      </c>
      <c r="L2011">
        <v>0</v>
      </c>
      <c r="M2011" s="441">
        <v>45979</v>
      </c>
      <c r="N2011">
        <v>27.5</v>
      </c>
      <c r="O2011">
        <v>27.5</v>
      </c>
      <c r="P2011">
        <v>336.32</v>
      </c>
    </row>
    <row r="2012" spans="1:16" x14ac:dyDescent="0.3">
      <c r="A2012">
        <v>65017</v>
      </c>
      <c r="B2012">
        <v>122</v>
      </c>
      <c r="C2012" t="s">
        <v>552</v>
      </c>
      <c r="D2012" s="441">
        <v>46023</v>
      </c>
      <c r="E2012">
        <v>21017</v>
      </c>
      <c r="F2012" t="s">
        <v>5673</v>
      </c>
      <c r="G2012">
        <v>2005</v>
      </c>
      <c r="H2012">
        <v>2</v>
      </c>
      <c r="I2012" t="s">
        <v>5610</v>
      </c>
      <c r="J2012" t="s">
        <v>6085</v>
      </c>
      <c r="K2012" t="s">
        <v>460</v>
      </c>
      <c r="L2012">
        <v>167.5</v>
      </c>
      <c r="M2012" s="441">
        <v>46001</v>
      </c>
      <c r="N2012">
        <v>167.5</v>
      </c>
      <c r="O2012">
        <v>167.4</v>
      </c>
      <c r="P2012">
        <v>335</v>
      </c>
    </row>
    <row r="2013" spans="1:16" x14ac:dyDescent="0.3">
      <c r="A2013">
        <v>65152</v>
      </c>
      <c r="B2013">
        <v>122</v>
      </c>
      <c r="C2013" t="s">
        <v>552</v>
      </c>
      <c r="D2013" s="441">
        <v>46023</v>
      </c>
      <c r="E2013">
        <v>18138</v>
      </c>
      <c r="F2013" t="s">
        <v>5799</v>
      </c>
      <c r="G2013">
        <v>3480</v>
      </c>
      <c r="H2013">
        <v>0.61</v>
      </c>
      <c r="I2013" t="s">
        <v>5601</v>
      </c>
      <c r="J2013" t="s">
        <v>4764</v>
      </c>
      <c r="K2013" t="s">
        <v>460</v>
      </c>
      <c r="L2013">
        <v>0</v>
      </c>
      <c r="M2013" s="441">
        <v>45811</v>
      </c>
      <c r="N2013">
        <v>545.01</v>
      </c>
      <c r="O2013">
        <v>545.01</v>
      </c>
      <c r="P2013">
        <v>332.46</v>
      </c>
    </row>
    <row r="2014" spans="1:16" x14ac:dyDescent="0.3">
      <c r="A2014">
        <v>65080</v>
      </c>
      <c r="B2014">
        <v>122</v>
      </c>
      <c r="C2014" t="s">
        <v>552</v>
      </c>
      <c r="D2014" s="441">
        <v>46023</v>
      </c>
      <c r="E2014">
        <v>18546</v>
      </c>
      <c r="F2014" t="s">
        <v>5860</v>
      </c>
      <c r="G2014">
        <v>3133</v>
      </c>
      <c r="H2014">
        <v>3.81</v>
      </c>
      <c r="I2014" t="s">
        <v>5601</v>
      </c>
      <c r="J2014" t="s">
        <v>4764</v>
      </c>
      <c r="K2014" t="s">
        <v>460</v>
      </c>
      <c r="L2014">
        <v>0</v>
      </c>
      <c r="M2014" s="441">
        <v>45987</v>
      </c>
      <c r="N2014">
        <v>81.06</v>
      </c>
      <c r="O2014">
        <v>87.9</v>
      </c>
      <c r="P2014">
        <v>308.83999999999997</v>
      </c>
    </row>
    <row r="2015" spans="1:16" x14ac:dyDescent="0.3">
      <c r="A2015">
        <v>65204</v>
      </c>
      <c r="B2015">
        <v>122</v>
      </c>
      <c r="C2015" t="s">
        <v>552</v>
      </c>
      <c r="D2015" s="441">
        <v>46023</v>
      </c>
      <c r="E2015">
        <v>27606</v>
      </c>
      <c r="F2015" t="s">
        <v>5910</v>
      </c>
      <c r="G2015">
        <v>7572</v>
      </c>
      <c r="H2015">
        <v>0.95</v>
      </c>
      <c r="I2015" t="s">
        <v>5613</v>
      </c>
      <c r="J2015" t="s">
        <v>4764</v>
      </c>
      <c r="K2015" t="s">
        <v>460</v>
      </c>
      <c r="L2015">
        <v>0</v>
      </c>
      <c r="N2015">
        <v>0</v>
      </c>
      <c r="O2015">
        <v>325</v>
      </c>
      <c r="P2015">
        <v>308.75</v>
      </c>
    </row>
    <row r="2016" spans="1:16" x14ac:dyDescent="0.3">
      <c r="A2016">
        <v>65178</v>
      </c>
      <c r="B2016">
        <v>122</v>
      </c>
      <c r="C2016" t="s">
        <v>552</v>
      </c>
      <c r="D2016" s="441">
        <v>46023</v>
      </c>
      <c r="E2016">
        <v>17886</v>
      </c>
      <c r="F2016" t="s">
        <v>5820</v>
      </c>
      <c r="G2016">
        <v>3670</v>
      </c>
      <c r="H2016">
        <v>13.17</v>
      </c>
      <c r="I2016" t="s">
        <v>5605</v>
      </c>
      <c r="J2016" t="s">
        <v>4764</v>
      </c>
      <c r="K2016" t="s">
        <v>460</v>
      </c>
      <c r="L2016">
        <v>23.24</v>
      </c>
      <c r="M2016" s="441">
        <v>46007</v>
      </c>
      <c r="N2016">
        <v>23.24</v>
      </c>
      <c r="O2016">
        <v>28.32</v>
      </c>
      <c r="P2016">
        <v>306.07</v>
      </c>
    </row>
    <row r="2017" spans="1:16" x14ac:dyDescent="0.3">
      <c r="A2017">
        <v>64930</v>
      </c>
      <c r="B2017">
        <v>122</v>
      </c>
      <c r="C2017" t="s">
        <v>552</v>
      </c>
      <c r="D2017" s="441">
        <v>46023</v>
      </c>
      <c r="E2017">
        <v>26591</v>
      </c>
      <c r="F2017" t="s">
        <v>5834</v>
      </c>
      <c r="G2017">
        <v>6805</v>
      </c>
      <c r="H2017">
        <v>1.9</v>
      </c>
      <c r="I2017" t="s">
        <v>5598</v>
      </c>
      <c r="J2017" t="s">
        <v>6085</v>
      </c>
      <c r="K2017" t="s">
        <v>460</v>
      </c>
      <c r="L2017">
        <v>160.91999999999999</v>
      </c>
      <c r="M2017" s="441">
        <v>46009</v>
      </c>
      <c r="N2017">
        <v>153.28</v>
      </c>
      <c r="O2017">
        <v>153.28</v>
      </c>
      <c r="P2017">
        <v>305.75</v>
      </c>
    </row>
    <row r="2018" spans="1:16" x14ac:dyDescent="0.3">
      <c r="A2018">
        <v>65115</v>
      </c>
      <c r="B2018">
        <v>122</v>
      </c>
      <c r="C2018" t="s">
        <v>552</v>
      </c>
      <c r="D2018" s="441">
        <v>46023</v>
      </c>
      <c r="E2018">
        <v>26717</v>
      </c>
      <c r="F2018" t="s">
        <v>5760</v>
      </c>
      <c r="G2018">
        <v>6869</v>
      </c>
      <c r="H2018">
        <v>5</v>
      </c>
      <c r="I2018" t="s">
        <v>5601</v>
      </c>
      <c r="J2018" t="s">
        <v>4764</v>
      </c>
      <c r="K2018" t="s">
        <v>460</v>
      </c>
      <c r="L2018">
        <v>0</v>
      </c>
      <c r="M2018" s="441">
        <v>45987</v>
      </c>
      <c r="N2018">
        <v>60.96</v>
      </c>
      <c r="O2018">
        <v>60.96</v>
      </c>
      <c r="P2018">
        <v>304.8</v>
      </c>
    </row>
    <row r="2019" spans="1:16" x14ac:dyDescent="0.3">
      <c r="A2019">
        <v>65193</v>
      </c>
      <c r="B2019">
        <v>122</v>
      </c>
      <c r="C2019" t="s">
        <v>552</v>
      </c>
      <c r="D2019" s="441">
        <v>46023</v>
      </c>
      <c r="E2019">
        <v>20417</v>
      </c>
      <c r="F2019" t="s">
        <v>5901</v>
      </c>
      <c r="G2019">
        <v>2187</v>
      </c>
      <c r="H2019">
        <v>19</v>
      </c>
      <c r="I2019" t="s">
        <v>5613</v>
      </c>
      <c r="J2019" t="s">
        <v>6085</v>
      </c>
      <c r="K2019" t="s">
        <v>460</v>
      </c>
      <c r="L2019">
        <v>0</v>
      </c>
      <c r="N2019">
        <v>0</v>
      </c>
      <c r="O2019">
        <v>15.78</v>
      </c>
      <c r="P2019">
        <v>299.82</v>
      </c>
    </row>
    <row r="2020" spans="1:16" x14ac:dyDescent="0.3">
      <c r="A2020">
        <v>65043</v>
      </c>
      <c r="B2020">
        <v>122</v>
      </c>
      <c r="C2020" t="s">
        <v>552</v>
      </c>
      <c r="D2020" s="441">
        <v>46023</v>
      </c>
      <c r="E2020">
        <v>19409</v>
      </c>
      <c r="F2020" t="s">
        <v>5694</v>
      </c>
      <c r="G2020">
        <v>2760</v>
      </c>
      <c r="H2020">
        <v>12</v>
      </c>
      <c r="I2020" t="s">
        <v>5613</v>
      </c>
      <c r="J2020" t="s">
        <v>6085</v>
      </c>
      <c r="K2020" t="s">
        <v>460</v>
      </c>
      <c r="L2020">
        <v>24.9</v>
      </c>
      <c r="M2020" s="441">
        <v>46008</v>
      </c>
      <c r="N2020">
        <v>24.9</v>
      </c>
      <c r="O2020">
        <v>25.5</v>
      </c>
      <c r="P2020">
        <v>298.8</v>
      </c>
    </row>
    <row r="2021" spans="1:16" x14ac:dyDescent="0.3">
      <c r="A2021">
        <v>65107</v>
      </c>
      <c r="B2021">
        <v>122</v>
      </c>
      <c r="C2021" t="s">
        <v>552</v>
      </c>
      <c r="D2021" s="441">
        <v>46023</v>
      </c>
      <c r="E2021">
        <v>18278</v>
      </c>
      <c r="F2021" t="s">
        <v>5752</v>
      </c>
      <c r="G2021">
        <v>3351</v>
      </c>
      <c r="H2021">
        <v>1.32</v>
      </c>
      <c r="I2021" t="s">
        <v>5601</v>
      </c>
      <c r="J2021" t="s">
        <v>4764</v>
      </c>
      <c r="K2021" t="s">
        <v>460</v>
      </c>
      <c r="L2021">
        <v>0</v>
      </c>
      <c r="M2021" s="441">
        <v>45979</v>
      </c>
      <c r="N2021">
        <v>223.8</v>
      </c>
      <c r="O2021">
        <v>223.8</v>
      </c>
      <c r="P2021">
        <v>295.42</v>
      </c>
    </row>
    <row r="2022" spans="1:16" x14ac:dyDescent="0.3">
      <c r="A2022">
        <v>64936</v>
      </c>
      <c r="B2022">
        <v>122</v>
      </c>
      <c r="C2022" t="s">
        <v>552</v>
      </c>
      <c r="D2022" s="441">
        <v>46023</v>
      </c>
      <c r="E2022">
        <v>24712</v>
      </c>
      <c r="F2022" t="s">
        <v>5837</v>
      </c>
      <c r="G2022">
        <v>5726</v>
      </c>
      <c r="H2022">
        <v>2</v>
      </c>
      <c r="I2022" t="s">
        <v>5601</v>
      </c>
      <c r="J2022" t="s">
        <v>6085</v>
      </c>
      <c r="K2022" t="s">
        <v>460</v>
      </c>
      <c r="L2022">
        <v>0</v>
      </c>
      <c r="M2022" s="441">
        <v>45728</v>
      </c>
      <c r="N2022">
        <v>145.6</v>
      </c>
      <c r="O2022">
        <v>145.6</v>
      </c>
      <c r="P2022">
        <v>291.2</v>
      </c>
    </row>
    <row r="2023" spans="1:16" x14ac:dyDescent="0.3">
      <c r="A2023">
        <v>65046</v>
      </c>
      <c r="B2023">
        <v>122</v>
      </c>
      <c r="C2023" t="s">
        <v>552</v>
      </c>
      <c r="D2023" s="441">
        <v>46023</v>
      </c>
      <c r="E2023">
        <v>26596</v>
      </c>
      <c r="F2023" t="s">
        <v>5891</v>
      </c>
      <c r="G2023">
        <v>6808</v>
      </c>
      <c r="H2023">
        <v>3</v>
      </c>
      <c r="I2023" t="s">
        <v>5598</v>
      </c>
      <c r="J2023" t="s">
        <v>6085</v>
      </c>
      <c r="K2023" t="s">
        <v>460</v>
      </c>
      <c r="L2023">
        <v>93.19</v>
      </c>
      <c r="M2023" s="441">
        <v>46008</v>
      </c>
      <c r="N2023">
        <v>93.23</v>
      </c>
      <c r="O2023">
        <v>93.23</v>
      </c>
      <c r="P2023">
        <v>279.57</v>
      </c>
    </row>
    <row r="2024" spans="1:16" x14ac:dyDescent="0.3">
      <c r="A2024">
        <v>64983</v>
      </c>
      <c r="B2024">
        <v>122</v>
      </c>
      <c r="C2024" t="s">
        <v>552</v>
      </c>
      <c r="D2024" s="441">
        <v>46023</v>
      </c>
      <c r="E2024">
        <v>20672</v>
      </c>
      <c r="F2024" t="s">
        <v>5642</v>
      </c>
      <c r="G2024">
        <v>2107</v>
      </c>
      <c r="H2024">
        <v>9</v>
      </c>
      <c r="I2024" t="s">
        <v>5605</v>
      </c>
      <c r="J2024" t="s">
        <v>6085</v>
      </c>
      <c r="K2024" t="s">
        <v>460</v>
      </c>
      <c r="L2024">
        <v>30.9</v>
      </c>
      <c r="M2024" s="441">
        <v>46017</v>
      </c>
      <c r="N2024">
        <v>30.9</v>
      </c>
      <c r="O2024">
        <v>30.9</v>
      </c>
      <c r="P2024">
        <v>278.10000000000002</v>
      </c>
    </row>
    <row r="2025" spans="1:16" x14ac:dyDescent="0.3">
      <c r="A2025">
        <v>65045</v>
      </c>
      <c r="B2025">
        <v>122</v>
      </c>
      <c r="C2025" t="s">
        <v>552</v>
      </c>
      <c r="D2025" s="441">
        <v>46023</v>
      </c>
      <c r="E2025">
        <v>25868</v>
      </c>
      <c r="F2025" t="s">
        <v>5890</v>
      </c>
      <c r="G2025">
        <v>6405</v>
      </c>
      <c r="H2025">
        <v>3</v>
      </c>
      <c r="I2025" t="s">
        <v>5598</v>
      </c>
      <c r="J2025" t="s">
        <v>6085</v>
      </c>
      <c r="K2025" t="s">
        <v>460</v>
      </c>
      <c r="L2025">
        <v>91.69</v>
      </c>
      <c r="M2025" s="441">
        <v>46008</v>
      </c>
      <c r="N2025">
        <v>91.69</v>
      </c>
      <c r="O2025">
        <v>91.69</v>
      </c>
      <c r="P2025">
        <v>275.07</v>
      </c>
    </row>
    <row r="2026" spans="1:16" x14ac:dyDescent="0.3">
      <c r="A2026">
        <v>65023</v>
      </c>
      <c r="B2026">
        <v>122</v>
      </c>
      <c r="C2026" t="s">
        <v>552</v>
      </c>
      <c r="D2026" s="441">
        <v>46023</v>
      </c>
      <c r="E2026">
        <v>20349</v>
      </c>
      <c r="F2026" t="s">
        <v>5679</v>
      </c>
      <c r="G2026">
        <v>2205</v>
      </c>
      <c r="H2026">
        <v>20</v>
      </c>
      <c r="I2026" t="s">
        <v>5605</v>
      </c>
      <c r="J2026" t="s">
        <v>6085</v>
      </c>
      <c r="K2026" t="s">
        <v>460</v>
      </c>
      <c r="L2026">
        <v>12.9</v>
      </c>
      <c r="M2026" s="441">
        <v>45995</v>
      </c>
      <c r="N2026">
        <v>12.9</v>
      </c>
      <c r="O2026">
        <v>12.8</v>
      </c>
      <c r="P2026">
        <v>258</v>
      </c>
    </row>
    <row r="2027" spans="1:16" x14ac:dyDescent="0.3">
      <c r="A2027">
        <v>65205</v>
      </c>
      <c r="B2027">
        <v>122</v>
      </c>
      <c r="C2027" t="s">
        <v>552</v>
      </c>
      <c r="D2027" s="441">
        <v>46023</v>
      </c>
      <c r="E2027">
        <v>28072</v>
      </c>
      <c r="F2027" t="s">
        <v>5911</v>
      </c>
      <c r="G2027">
        <v>8036</v>
      </c>
      <c r="H2027">
        <v>1.28</v>
      </c>
      <c r="I2027" t="s">
        <v>5613</v>
      </c>
      <c r="J2027" t="s">
        <v>4764</v>
      </c>
      <c r="K2027" t="s">
        <v>460</v>
      </c>
      <c r="L2027">
        <v>0</v>
      </c>
      <c r="N2027">
        <v>0</v>
      </c>
      <c r="O2027">
        <v>200.59</v>
      </c>
      <c r="P2027">
        <v>256.76</v>
      </c>
    </row>
    <row r="2028" spans="1:16" x14ac:dyDescent="0.3">
      <c r="A2028">
        <v>65098</v>
      </c>
      <c r="B2028">
        <v>122</v>
      </c>
      <c r="C2028" t="s">
        <v>552</v>
      </c>
      <c r="D2028" s="441">
        <v>46023</v>
      </c>
      <c r="E2028">
        <v>18363</v>
      </c>
      <c r="F2028" t="s">
        <v>5744</v>
      </c>
      <c r="G2028">
        <v>3275</v>
      </c>
      <c r="H2028">
        <v>1</v>
      </c>
      <c r="I2028" t="s">
        <v>5613</v>
      </c>
      <c r="J2028" t="s">
        <v>4764</v>
      </c>
      <c r="K2028" t="s">
        <v>460</v>
      </c>
      <c r="L2028">
        <v>0</v>
      </c>
      <c r="N2028">
        <v>0</v>
      </c>
      <c r="O2028">
        <v>0</v>
      </c>
      <c r="P2028">
        <v>256.5</v>
      </c>
    </row>
    <row r="2029" spans="1:16" x14ac:dyDescent="0.3">
      <c r="A2029">
        <v>65180</v>
      </c>
      <c r="B2029">
        <v>122</v>
      </c>
      <c r="C2029" t="s">
        <v>552</v>
      </c>
      <c r="D2029" s="441">
        <v>46023</v>
      </c>
      <c r="E2029">
        <v>17881</v>
      </c>
      <c r="F2029" t="s">
        <v>5822</v>
      </c>
      <c r="G2029">
        <v>3675</v>
      </c>
      <c r="H2029">
        <v>10.83</v>
      </c>
      <c r="I2029" t="s">
        <v>5605</v>
      </c>
      <c r="J2029" t="s">
        <v>4764</v>
      </c>
      <c r="K2029" t="s">
        <v>460</v>
      </c>
      <c r="L2029">
        <v>23.56</v>
      </c>
      <c r="M2029" s="441">
        <v>46000</v>
      </c>
      <c r="N2029">
        <v>23.56</v>
      </c>
      <c r="O2029">
        <v>0</v>
      </c>
      <c r="P2029">
        <v>255.15</v>
      </c>
    </row>
    <row r="2030" spans="1:16" x14ac:dyDescent="0.3">
      <c r="A2030">
        <v>64962</v>
      </c>
      <c r="B2030">
        <v>122</v>
      </c>
      <c r="C2030" t="s">
        <v>552</v>
      </c>
      <c r="D2030" s="441">
        <v>46023</v>
      </c>
      <c r="E2030">
        <v>20809</v>
      </c>
      <c r="F2030" t="s">
        <v>5627</v>
      </c>
      <c r="G2030">
        <v>2074</v>
      </c>
      <c r="H2030">
        <v>7</v>
      </c>
      <c r="I2030" t="s">
        <v>5605</v>
      </c>
      <c r="J2030" t="s">
        <v>6085</v>
      </c>
      <c r="K2030" t="s">
        <v>460</v>
      </c>
      <c r="L2030">
        <v>36.4</v>
      </c>
      <c r="M2030" s="441">
        <v>46001</v>
      </c>
      <c r="N2030">
        <v>36.4</v>
      </c>
      <c r="O2030">
        <v>33.880000000000003</v>
      </c>
      <c r="P2030">
        <v>254.8</v>
      </c>
    </row>
    <row r="2031" spans="1:16" x14ac:dyDescent="0.3">
      <c r="A2031">
        <v>65054</v>
      </c>
      <c r="B2031">
        <v>122</v>
      </c>
      <c r="C2031" t="s">
        <v>552</v>
      </c>
      <c r="D2031" s="441">
        <v>46023</v>
      </c>
      <c r="E2031">
        <v>27704</v>
      </c>
      <c r="F2031" t="s">
        <v>5893</v>
      </c>
      <c r="G2031">
        <v>7671</v>
      </c>
      <c r="H2031">
        <v>5</v>
      </c>
      <c r="I2031" t="s">
        <v>5613</v>
      </c>
      <c r="J2031" t="s">
        <v>6085</v>
      </c>
      <c r="K2031" t="s">
        <v>460</v>
      </c>
      <c r="L2031">
        <v>50.56</v>
      </c>
      <c r="M2031" s="441">
        <v>46001</v>
      </c>
      <c r="N2031">
        <v>50.56</v>
      </c>
      <c r="O2031">
        <v>50.56</v>
      </c>
      <c r="P2031">
        <v>252.8</v>
      </c>
    </row>
    <row r="2032" spans="1:16" x14ac:dyDescent="0.3">
      <c r="A2032">
        <v>65038</v>
      </c>
      <c r="B2032">
        <v>122</v>
      </c>
      <c r="C2032" t="s">
        <v>552</v>
      </c>
      <c r="D2032" s="441">
        <v>46023</v>
      </c>
      <c r="E2032">
        <v>24831</v>
      </c>
      <c r="F2032" t="s">
        <v>5689</v>
      </c>
      <c r="G2032">
        <v>5780</v>
      </c>
      <c r="H2032">
        <v>2</v>
      </c>
      <c r="I2032" t="s">
        <v>5598</v>
      </c>
      <c r="J2032" t="s">
        <v>6085</v>
      </c>
      <c r="K2032" t="s">
        <v>460</v>
      </c>
      <c r="L2032">
        <v>0</v>
      </c>
      <c r="M2032" s="441">
        <v>45755</v>
      </c>
      <c r="N2032">
        <v>126</v>
      </c>
      <c r="O2032">
        <v>126</v>
      </c>
      <c r="P2032">
        <v>252</v>
      </c>
    </row>
    <row r="2033" spans="1:16" x14ac:dyDescent="0.3">
      <c r="A2033">
        <v>64977</v>
      </c>
      <c r="B2033">
        <v>122</v>
      </c>
      <c r="C2033" t="s">
        <v>552</v>
      </c>
      <c r="D2033" s="441">
        <v>46023</v>
      </c>
      <c r="E2033">
        <v>20689</v>
      </c>
      <c r="F2033" t="s">
        <v>5638</v>
      </c>
      <c r="G2033">
        <v>2105</v>
      </c>
      <c r="H2033">
        <v>13</v>
      </c>
      <c r="I2033" t="s">
        <v>5613</v>
      </c>
      <c r="J2033" t="s">
        <v>6085</v>
      </c>
      <c r="K2033" t="s">
        <v>460</v>
      </c>
      <c r="L2033">
        <v>19.09</v>
      </c>
      <c r="M2033" s="441">
        <v>46017</v>
      </c>
      <c r="N2033">
        <v>36.9</v>
      </c>
      <c r="O2033">
        <v>36.9</v>
      </c>
      <c r="P2033">
        <v>248.17</v>
      </c>
    </row>
    <row r="2034" spans="1:16" x14ac:dyDescent="0.3">
      <c r="A2034">
        <v>64989</v>
      </c>
      <c r="B2034">
        <v>122</v>
      </c>
      <c r="C2034" t="s">
        <v>552</v>
      </c>
      <c r="D2034" s="441">
        <v>46023</v>
      </c>
      <c r="E2034">
        <v>20242</v>
      </c>
      <c r="F2034" t="s">
        <v>5649</v>
      </c>
      <c r="G2034">
        <v>2242</v>
      </c>
      <c r="H2034">
        <v>17</v>
      </c>
      <c r="I2034" t="s">
        <v>5605</v>
      </c>
      <c r="J2034" t="s">
        <v>6085</v>
      </c>
      <c r="K2034" t="s">
        <v>460</v>
      </c>
      <c r="L2034">
        <v>14.2</v>
      </c>
      <c r="M2034" s="441">
        <v>46001</v>
      </c>
      <c r="N2034">
        <v>14.2</v>
      </c>
      <c r="O2034">
        <v>14.18</v>
      </c>
      <c r="P2034">
        <v>241.4</v>
      </c>
    </row>
    <row r="2035" spans="1:16" x14ac:dyDescent="0.3">
      <c r="A2035">
        <v>65019</v>
      </c>
      <c r="B2035">
        <v>122</v>
      </c>
      <c r="C2035" t="s">
        <v>552</v>
      </c>
      <c r="D2035" s="441">
        <v>46023</v>
      </c>
      <c r="E2035">
        <v>21004</v>
      </c>
      <c r="F2035" t="s">
        <v>5675</v>
      </c>
      <c r="G2035">
        <v>2007</v>
      </c>
      <c r="H2035">
        <v>3</v>
      </c>
      <c r="I2035" t="s">
        <v>5613</v>
      </c>
      <c r="J2035" t="s">
        <v>6085</v>
      </c>
      <c r="K2035" t="s">
        <v>460</v>
      </c>
      <c r="L2035">
        <v>0</v>
      </c>
      <c r="N2035">
        <v>0</v>
      </c>
      <c r="O2035">
        <v>95.67</v>
      </c>
      <c r="P2035">
        <v>239.07</v>
      </c>
    </row>
    <row r="2036" spans="1:16" x14ac:dyDescent="0.3">
      <c r="A2036">
        <v>64972</v>
      </c>
      <c r="B2036">
        <v>122</v>
      </c>
      <c r="C2036" t="s">
        <v>552</v>
      </c>
      <c r="D2036" s="441">
        <v>46023</v>
      </c>
      <c r="E2036">
        <v>20922</v>
      </c>
      <c r="F2036" t="s">
        <v>5845</v>
      </c>
      <c r="G2036">
        <v>2034</v>
      </c>
      <c r="H2036">
        <v>4</v>
      </c>
      <c r="I2036" t="s">
        <v>5605</v>
      </c>
      <c r="J2036" t="s">
        <v>6085</v>
      </c>
      <c r="K2036" t="s">
        <v>460</v>
      </c>
      <c r="L2036">
        <v>0</v>
      </c>
      <c r="M2036" s="441">
        <v>45881</v>
      </c>
      <c r="N2036">
        <v>59.35</v>
      </c>
      <c r="O2036">
        <v>59.35</v>
      </c>
      <c r="P2036">
        <v>237.4</v>
      </c>
    </row>
    <row r="2037" spans="1:16" x14ac:dyDescent="0.3">
      <c r="A2037">
        <v>65200</v>
      </c>
      <c r="B2037">
        <v>122</v>
      </c>
      <c r="C2037" t="s">
        <v>552</v>
      </c>
      <c r="D2037" s="441">
        <v>46023</v>
      </c>
      <c r="E2037">
        <v>21062</v>
      </c>
      <c r="F2037" t="s">
        <v>5600</v>
      </c>
      <c r="G2037">
        <v>1997</v>
      </c>
      <c r="H2037">
        <v>15</v>
      </c>
      <c r="I2037" t="s">
        <v>5601</v>
      </c>
      <c r="J2037" t="s">
        <v>6085</v>
      </c>
      <c r="K2037" t="s">
        <v>460</v>
      </c>
      <c r="L2037">
        <v>0</v>
      </c>
      <c r="M2037" s="441">
        <v>45936</v>
      </c>
      <c r="N2037">
        <v>15.58</v>
      </c>
      <c r="O2037">
        <v>16.7</v>
      </c>
      <c r="P2037">
        <v>233.7</v>
      </c>
    </row>
    <row r="2038" spans="1:16" x14ac:dyDescent="0.3">
      <c r="A2038">
        <v>65179</v>
      </c>
      <c r="B2038">
        <v>122</v>
      </c>
      <c r="C2038" t="s">
        <v>552</v>
      </c>
      <c r="D2038" s="441">
        <v>46023</v>
      </c>
      <c r="E2038">
        <v>17883</v>
      </c>
      <c r="F2038" t="s">
        <v>5821</v>
      </c>
      <c r="G2038">
        <v>3673</v>
      </c>
      <c r="H2038">
        <v>9.83</v>
      </c>
      <c r="I2038" t="s">
        <v>5605</v>
      </c>
      <c r="J2038" t="s">
        <v>4764</v>
      </c>
      <c r="K2038" t="s">
        <v>460</v>
      </c>
      <c r="L2038">
        <v>23.56</v>
      </c>
      <c r="M2038" s="441">
        <v>46000</v>
      </c>
      <c r="N2038">
        <v>23.56</v>
      </c>
      <c r="O2038">
        <v>0</v>
      </c>
      <c r="P2038">
        <v>231.59</v>
      </c>
    </row>
    <row r="2039" spans="1:16" x14ac:dyDescent="0.3">
      <c r="A2039">
        <v>65148</v>
      </c>
      <c r="B2039">
        <v>122</v>
      </c>
      <c r="C2039" t="s">
        <v>552</v>
      </c>
      <c r="D2039" s="441">
        <v>46023</v>
      </c>
      <c r="E2039">
        <v>18146</v>
      </c>
      <c r="F2039" t="s">
        <v>5795</v>
      </c>
      <c r="G2039">
        <v>3471</v>
      </c>
      <c r="H2039">
        <v>2.19</v>
      </c>
      <c r="I2039" t="s">
        <v>5601</v>
      </c>
      <c r="J2039" t="s">
        <v>4764</v>
      </c>
      <c r="K2039" t="s">
        <v>460</v>
      </c>
      <c r="L2039">
        <v>105.62</v>
      </c>
      <c r="M2039" s="441">
        <v>45993</v>
      </c>
      <c r="N2039">
        <v>105.62</v>
      </c>
      <c r="O2039">
        <v>125</v>
      </c>
      <c r="P2039">
        <v>231.31</v>
      </c>
    </row>
    <row r="2040" spans="1:16" x14ac:dyDescent="0.3">
      <c r="A2040">
        <v>65040</v>
      </c>
      <c r="B2040">
        <v>122</v>
      </c>
      <c r="C2040" t="s">
        <v>552</v>
      </c>
      <c r="D2040" s="441">
        <v>46023</v>
      </c>
      <c r="E2040">
        <v>19439</v>
      </c>
      <c r="F2040" t="s">
        <v>5691</v>
      </c>
      <c r="G2040">
        <v>2756</v>
      </c>
      <c r="H2040">
        <v>7</v>
      </c>
      <c r="I2040" t="s">
        <v>5598</v>
      </c>
      <c r="J2040" t="s">
        <v>6085</v>
      </c>
      <c r="K2040" t="s">
        <v>460</v>
      </c>
      <c r="L2040">
        <v>32.82</v>
      </c>
      <c r="M2040" s="441">
        <v>46008</v>
      </c>
      <c r="N2040">
        <v>32.82</v>
      </c>
      <c r="O2040">
        <v>33.369999999999997</v>
      </c>
      <c r="P2040">
        <v>229.74</v>
      </c>
    </row>
    <row r="2041" spans="1:16" x14ac:dyDescent="0.3">
      <c r="A2041">
        <v>65106</v>
      </c>
      <c r="B2041">
        <v>122</v>
      </c>
      <c r="C2041" t="s">
        <v>552</v>
      </c>
      <c r="D2041" s="441">
        <v>46023</v>
      </c>
      <c r="E2041">
        <v>18327</v>
      </c>
      <c r="F2041" t="s">
        <v>5861</v>
      </c>
      <c r="G2041">
        <v>3306</v>
      </c>
      <c r="H2041">
        <v>2</v>
      </c>
      <c r="I2041" t="s">
        <v>5601</v>
      </c>
      <c r="J2041" t="s">
        <v>4764</v>
      </c>
      <c r="K2041" t="s">
        <v>460</v>
      </c>
      <c r="L2041">
        <v>0</v>
      </c>
      <c r="M2041" s="441">
        <v>45979</v>
      </c>
      <c r="N2041">
        <v>110</v>
      </c>
      <c r="O2041">
        <v>109.18</v>
      </c>
      <c r="P2041">
        <v>220</v>
      </c>
    </row>
    <row r="2042" spans="1:16" x14ac:dyDescent="0.3">
      <c r="A2042">
        <v>65125</v>
      </c>
      <c r="B2042">
        <v>122</v>
      </c>
      <c r="C2042" t="s">
        <v>552</v>
      </c>
      <c r="D2042" s="441">
        <v>46023</v>
      </c>
      <c r="E2042">
        <v>25445</v>
      </c>
      <c r="F2042" t="s">
        <v>5770</v>
      </c>
      <c r="G2042">
        <v>6113</v>
      </c>
      <c r="H2042">
        <v>0.69</v>
      </c>
      <c r="I2042" t="s">
        <v>5601</v>
      </c>
      <c r="J2042" t="s">
        <v>4764</v>
      </c>
      <c r="K2042" t="s">
        <v>460</v>
      </c>
      <c r="L2042">
        <v>0</v>
      </c>
      <c r="M2042" s="441">
        <v>45979</v>
      </c>
      <c r="N2042">
        <v>318.05</v>
      </c>
      <c r="O2042">
        <v>310.23</v>
      </c>
      <c r="P2042">
        <v>219.45</v>
      </c>
    </row>
    <row r="2043" spans="1:16" x14ac:dyDescent="0.3">
      <c r="A2043">
        <v>65082</v>
      </c>
      <c r="B2043">
        <v>122</v>
      </c>
      <c r="C2043" t="s">
        <v>552</v>
      </c>
      <c r="D2043" s="441">
        <v>46023</v>
      </c>
      <c r="E2043">
        <v>18542</v>
      </c>
      <c r="F2043" t="s">
        <v>5728</v>
      </c>
      <c r="G2043">
        <v>3136</v>
      </c>
      <c r="H2043">
        <v>2</v>
      </c>
      <c r="I2043" t="s">
        <v>5601</v>
      </c>
      <c r="J2043" t="s">
        <v>4764</v>
      </c>
      <c r="K2043" t="s">
        <v>460</v>
      </c>
      <c r="L2043">
        <v>0</v>
      </c>
      <c r="M2043" s="441">
        <v>45985</v>
      </c>
      <c r="N2043">
        <v>109.11</v>
      </c>
      <c r="O2043">
        <v>109.11</v>
      </c>
      <c r="P2043">
        <v>218.22</v>
      </c>
    </row>
    <row r="2044" spans="1:16" x14ac:dyDescent="0.3">
      <c r="A2044">
        <v>65004</v>
      </c>
      <c r="B2044">
        <v>122</v>
      </c>
      <c r="C2044" t="s">
        <v>552</v>
      </c>
      <c r="D2044" s="441">
        <v>46023</v>
      </c>
      <c r="E2044">
        <v>20114</v>
      </c>
      <c r="F2044" t="s">
        <v>5659</v>
      </c>
      <c r="G2044">
        <v>2292</v>
      </c>
      <c r="H2044">
        <v>25</v>
      </c>
      <c r="I2044" t="s">
        <v>5613</v>
      </c>
      <c r="J2044" t="s">
        <v>6085</v>
      </c>
      <c r="K2044" t="s">
        <v>460</v>
      </c>
      <c r="L2044">
        <v>0</v>
      </c>
      <c r="M2044" s="441">
        <v>45972</v>
      </c>
      <c r="N2044">
        <v>8.6999999999999993</v>
      </c>
      <c r="O2044">
        <v>8.6999999999999993</v>
      </c>
      <c r="P2044">
        <v>217.5</v>
      </c>
    </row>
    <row r="2045" spans="1:16" x14ac:dyDescent="0.3">
      <c r="A2045">
        <v>65071</v>
      </c>
      <c r="B2045">
        <v>122</v>
      </c>
      <c r="C2045" t="s">
        <v>552</v>
      </c>
      <c r="D2045" s="441">
        <v>46023</v>
      </c>
      <c r="E2045">
        <v>18667</v>
      </c>
      <c r="F2045" t="s">
        <v>5718</v>
      </c>
      <c r="G2045">
        <v>3052</v>
      </c>
      <c r="H2045">
        <v>10.8</v>
      </c>
      <c r="I2045" t="s">
        <v>5598</v>
      </c>
      <c r="J2045" t="s">
        <v>6085</v>
      </c>
      <c r="K2045" t="s">
        <v>460</v>
      </c>
      <c r="L2045">
        <v>19.989999999999998</v>
      </c>
      <c r="M2045" s="441">
        <v>46013</v>
      </c>
      <c r="N2045">
        <v>19.989999999999998</v>
      </c>
      <c r="O2045">
        <v>19.989999999999998</v>
      </c>
      <c r="P2045">
        <v>215.89</v>
      </c>
    </row>
    <row r="2046" spans="1:16" x14ac:dyDescent="0.3">
      <c r="A2046">
        <v>64975</v>
      </c>
      <c r="B2046">
        <v>122</v>
      </c>
      <c r="C2046" t="s">
        <v>552</v>
      </c>
      <c r="D2046" s="441">
        <v>46023</v>
      </c>
      <c r="E2046">
        <v>20421</v>
      </c>
      <c r="F2046" t="s">
        <v>5637</v>
      </c>
      <c r="G2046">
        <v>2187</v>
      </c>
      <c r="H2046">
        <v>12</v>
      </c>
      <c r="I2046" t="s">
        <v>5613</v>
      </c>
      <c r="J2046" t="s">
        <v>6085</v>
      </c>
      <c r="K2046" t="s">
        <v>460</v>
      </c>
      <c r="L2046">
        <v>0</v>
      </c>
      <c r="M2046" s="441">
        <v>45972</v>
      </c>
      <c r="N2046">
        <v>17.98</v>
      </c>
      <c r="O2046">
        <v>17.98</v>
      </c>
      <c r="P2046">
        <v>215.76</v>
      </c>
    </row>
    <row r="2047" spans="1:16" x14ac:dyDescent="0.3">
      <c r="A2047">
        <v>65026</v>
      </c>
      <c r="B2047">
        <v>122</v>
      </c>
      <c r="C2047" t="s">
        <v>552</v>
      </c>
      <c r="D2047" s="441">
        <v>46023</v>
      </c>
      <c r="E2047">
        <v>20332</v>
      </c>
      <c r="F2047" t="s">
        <v>5681</v>
      </c>
      <c r="G2047">
        <v>2208</v>
      </c>
      <c r="H2047">
        <v>16</v>
      </c>
      <c r="I2047" t="s">
        <v>5605</v>
      </c>
      <c r="J2047" t="s">
        <v>6085</v>
      </c>
      <c r="K2047" t="s">
        <v>460</v>
      </c>
      <c r="L2047">
        <v>0</v>
      </c>
      <c r="M2047" s="441">
        <v>45972</v>
      </c>
      <c r="N2047">
        <v>13.4</v>
      </c>
      <c r="O2047">
        <v>13.4</v>
      </c>
      <c r="P2047">
        <v>214.4</v>
      </c>
    </row>
    <row r="2048" spans="1:16" x14ac:dyDescent="0.3">
      <c r="A2048">
        <v>65102</v>
      </c>
      <c r="B2048">
        <v>122</v>
      </c>
      <c r="C2048" t="s">
        <v>552</v>
      </c>
      <c r="D2048" s="441">
        <v>46023</v>
      </c>
      <c r="E2048">
        <v>18352</v>
      </c>
      <c r="F2048" t="s">
        <v>5748</v>
      </c>
      <c r="G2048">
        <v>3283</v>
      </c>
      <c r="H2048">
        <v>1</v>
      </c>
      <c r="I2048" t="s">
        <v>5613</v>
      </c>
      <c r="J2048" t="s">
        <v>4764</v>
      </c>
      <c r="K2048" t="s">
        <v>460</v>
      </c>
      <c r="L2048">
        <v>0</v>
      </c>
      <c r="N2048">
        <v>0</v>
      </c>
      <c r="O2048">
        <v>0</v>
      </c>
      <c r="P2048">
        <v>213.33</v>
      </c>
    </row>
    <row r="2049" spans="1:16" x14ac:dyDescent="0.3">
      <c r="A2049">
        <v>65129</v>
      </c>
      <c r="B2049">
        <v>122</v>
      </c>
      <c r="C2049" t="s">
        <v>552</v>
      </c>
      <c r="D2049" s="441">
        <v>46023</v>
      </c>
      <c r="E2049">
        <v>18234</v>
      </c>
      <c r="F2049" t="s">
        <v>5775</v>
      </c>
      <c r="G2049">
        <v>3394</v>
      </c>
      <c r="H2049">
        <v>1.2</v>
      </c>
      <c r="I2049" t="s">
        <v>5613</v>
      </c>
      <c r="J2049" t="s">
        <v>4764</v>
      </c>
      <c r="K2049" t="s">
        <v>460</v>
      </c>
      <c r="L2049">
        <v>0</v>
      </c>
      <c r="M2049" s="441">
        <v>45545</v>
      </c>
      <c r="N2049">
        <v>174.8</v>
      </c>
      <c r="O2049">
        <v>174.8</v>
      </c>
      <c r="P2049">
        <v>209.76</v>
      </c>
    </row>
    <row r="2050" spans="1:16" x14ac:dyDescent="0.3">
      <c r="A2050">
        <v>65093</v>
      </c>
      <c r="B2050">
        <v>122</v>
      </c>
      <c r="C2050" t="s">
        <v>552</v>
      </c>
      <c r="D2050" s="441">
        <v>46023</v>
      </c>
      <c r="E2050">
        <v>18372</v>
      </c>
      <c r="F2050" t="s">
        <v>5741</v>
      </c>
      <c r="G2050">
        <v>3267</v>
      </c>
      <c r="H2050">
        <v>1.34</v>
      </c>
      <c r="I2050" t="s">
        <v>5601</v>
      </c>
      <c r="J2050" t="s">
        <v>4764</v>
      </c>
      <c r="K2050" t="s">
        <v>460</v>
      </c>
      <c r="L2050">
        <v>0</v>
      </c>
      <c r="N2050">
        <v>0</v>
      </c>
      <c r="O2050">
        <v>150</v>
      </c>
      <c r="P2050">
        <v>209.04</v>
      </c>
    </row>
    <row r="2051" spans="1:16" x14ac:dyDescent="0.3">
      <c r="A2051">
        <v>65096</v>
      </c>
      <c r="B2051">
        <v>122</v>
      </c>
      <c r="C2051" t="s">
        <v>552</v>
      </c>
      <c r="D2051" s="441">
        <v>46023</v>
      </c>
      <c r="E2051">
        <v>18366</v>
      </c>
      <c r="F2051" t="s">
        <v>5742</v>
      </c>
      <c r="G2051">
        <v>3272</v>
      </c>
      <c r="H2051">
        <v>2.25</v>
      </c>
      <c r="I2051" t="s">
        <v>5613</v>
      </c>
      <c r="J2051" t="s">
        <v>4764</v>
      </c>
      <c r="K2051" t="s">
        <v>460</v>
      </c>
      <c r="L2051">
        <v>0</v>
      </c>
      <c r="N2051">
        <v>0</v>
      </c>
      <c r="O2051">
        <v>0</v>
      </c>
      <c r="P2051">
        <v>208.17</v>
      </c>
    </row>
    <row r="2052" spans="1:16" x14ac:dyDescent="0.3">
      <c r="A2052">
        <v>65198</v>
      </c>
      <c r="B2052">
        <v>122</v>
      </c>
      <c r="C2052" t="s">
        <v>552</v>
      </c>
      <c r="D2052" s="441">
        <v>46023</v>
      </c>
      <c r="E2052">
        <v>25416</v>
      </c>
      <c r="F2052" t="s">
        <v>5905</v>
      </c>
      <c r="G2052">
        <v>6098</v>
      </c>
      <c r="H2052">
        <v>16</v>
      </c>
      <c r="I2052" t="s">
        <v>5613</v>
      </c>
      <c r="J2052" t="s">
        <v>6085</v>
      </c>
      <c r="K2052" t="s">
        <v>460</v>
      </c>
      <c r="L2052">
        <v>0</v>
      </c>
      <c r="M2052" s="441">
        <v>45908</v>
      </c>
      <c r="N2052">
        <v>12.9</v>
      </c>
      <c r="O2052">
        <v>14.9</v>
      </c>
      <c r="P2052">
        <v>206.4</v>
      </c>
    </row>
    <row r="2053" spans="1:16" x14ac:dyDescent="0.3">
      <c r="A2053">
        <v>65196</v>
      </c>
      <c r="B2053">
        <v>122</v>
      </c>
      <c r="C2053" t="s">
        <v>552</v>
      </c>
      <c r="D2053" s="441">
        <v>46023</v>
      </c>
      <c r="E2053">
        <v>25807</v>
      </c>
      <c r="F2053" t="s">
        <v>5904</v>
      </c>
      <c r="G2053">
        <v>6344</v>
      </c>
      <c r="H2053">
        <v>1</v>
      </c>
      <c r="I2053" t="s">
        <v>5613</v>
      </c>
      <c r="J2053" t="s">
        <v>6085</v>
      </c>
      <c r="K2053" t="s">
        <v>460</v>
      </c>
      <c r="L2053">
        <v>202</v>
      </c>
      <c r="M2053" s="441">
        <v>46009</v>
      </c>
      <c r="N2053">
        <v>202</v>
      </c>
      <c r="O2053">
        <v>202</v>
      </c>
      <c r="P2053">
        <v>202</v>
      </c>
    </row>
    <row r="2054" spans="1:16" x14ac:dyDescent="0.3">
      <c r="A2054">
        <v>65067</v>
      </c>
      <c r="B2054">
        <v>122</v>
      </c>
      <c r="C2054" t="s">
        <v>552</v>
      </c>
      <c r="D2054" s="441">
        <v>46023</v>
      </c>
      <c r="E2054">
        <v>25128</v>
      </c>
      <c r="F2054" t="s">
        <v>5897</v>
      </c>
      <c r="G2054">
        <v>5908</v>
      </c>
      <c r="H2054">
        <v>5</v>
      </c>
      <c r="I2054" t="s">
        <v>5598</v>
      </c>
      <c r="J2054" t="s">
        <v>6085</v>
      </c>
      <c r="K2054" t="s">
        <v>460</v>
      </c>
      <c r="L2054">
        <v>38.9</v>
      </c>
      <c r="M2054" s="441">
        <v>46009</v>
      </c>
      <c r="N2054">
        <v>38.9</v>
      </c>
      <c r="O2054">
        <v>38.9</v>
      </c>
      <c r="P2054">
        <v>194.5</v>
      </c>
    </row>
    <row r="2055" spans="1:16" x14ac:dyDescent="0.3">
      <c r="A2055">
        <v>65117</v>
      </c>
      <c r="B2055">
        <v>122</v>
      </c>
      <c r="C2055" t="s">
        <v>552</v>
      </c>
      <c r="D2055" s="441">
        <v>46023</v>
      </c>
      <c r="E2055">
        <v>18510</v>
      </c>
      <c r="F2055" t="s">
        <v>5762</v>
      </c>
      <c r="G2055">
        <v>3150</v>
      </c>
      <c r="H2055">
        <v>1.84</v>
      </c>
      <c r="I2055" t="s">
        <v>5613</v>
      </c>
      <c r="J2055" t="s">
        <v>4764</v>
      </c>
      <c r="K2055" t="s">
        <v>460</v>
      </c>
      <c r="L2055">
        <v>0</v>
      </c>
      <c r="M2055" s="441">
        <v>45820</v>
      </c>
      <c r="N2055">
        <v>104.5</v>
      </c>
      <c r="O2055">
        <v>118.3</v>
      </c>
      <c r="P2055">
        <v>192.28</v>
      </c>
    </row>
    <row r="2056" spans="1:16" x14ac:dyDescent="0.3">
      <c r="A2056">
        <v>64941</v>
      </c>
      <c r="B2056">
        <v>122</v>
      </c>
      <c r="C2056" t="s">
        <v>552</v>
      </c>
      <c r="D2056" s="441">
        <v>46023</v>
      </c>
      <c r="E2056">
        <v>21098</v>
      </c>
      <c r="F2056" t="s">
        <v>5607</v>
      </c>
      <c r="G2056">
        <v>1987</v>
      </c>
      <c r="H2056">
        <v>11</v>
      </c>
      <c r="I2056" t="s">
        <v>5605</v>
      </c>
      <c r="J2056" t="s">
        <v>6085</v>
      </c>
      <c r="K2056" t="s">
        <v>460</v>
      </c>
      <c r="L2056">
        <v>0</v>
      </c>
      <c r="M2056" s="441">
        <v>45972</v>
      </c>
      <c r="N2056">
        <v>17.09</v>
      </c>
      <c r="O2056">
        <v>17.09</v>
      </c>
      <c r="P2056">
        <v>187.99</v>
      </c>
    </row>
    <row r="2057" spans="1:16" x14ac:dyDescent="0.3">
      <c r="A2057">
        <v>65182</v>
      </c>
      <c r="B2057">
        <v>122</v>
      </c>
      <c r="C2057" t="s">
        <v>552</v>
      </c>
      <c r="D2057" s="441">
        <v>46023</v>
      </c>
      <c r="E2057">
        <v>17800</v>
      </c>
      <c r="F2057" t="s">
        <v>5824</v>
      </c>
      <c r="G2057">
        <v>3745</v>
      </c>
      <c r="H2057">
        <v>7</v>
      </c>
      <c r="I2057" t="s">
        <v>5601</v>
      </c>
      <c r="J2057" t="s">
        <v>4764</v>
      </c>
      <c r="K2057" t="s">
        <v>460</v>
      </c>
      <c r="L2057">
        <v>26.2</v>
      </c>
      <c r="M2057" s="441">
        <v>46002</v>
      </c>
      <c r="N2057">
        <v>26.2</v>
      </c>
      <c r="O2057">
        <v>26.2</v>
      </c>
      <c r="P2057">
        <v>183.4</v>
      </c>
    </row>
    <row r="2058" spans="1:16" x14ac:dyDescent="0.3">
      <c r="A2058">
        <v>64964</v>
      </c>
      <c r="B2058">
        <v>122</v>
      </c>
      <c r="C2058" t="s">
        <v>552</v>
      </c>
      <c r="D2058" s="441">
        <v>46023</v>
      </c>
      <c r="E2058">
        <v>23548</v>
      </c>
      <c r="F2058" t="s">
        <v>5629</v>
      </c>
      <c r="G2058">
        <v>2321</v>
      </c>
      <c r="H2058">
        <v>3</v>
      </c>
      <c r="I2058" t="s">
        <v>5598</v>
      </c>
      <c r="J2058" t="s">
        <v>6085</v>
      </c>
      <c r="K2058" t="s">
        <v>460</v>
      </c>
      <c r="L2058">
        <v>0</v>
      </c>
      <c r="M2058" s="441">
        <v>45764</v>
      </c>
      <c r="N2058">
        <v>60.45</v>
      </c>
      <c r="O2058">
        <v>45</v>
      </c>
      <c r="P2058">
        <v>181.35</v>
      </c>
    </row>
    <row r="2059" spans="1:16" x14ac:dyDescent="0.3">
      <c r="A2059">
        <v>65050</v>
      </c>
      <c r="B2059">
        <v>122</v>
      </c>
      <c r="C2059" t="s">
        <v>552</v>
      </c>
      <c r="D2059" s="441">
        <v>46023</v>
      </c>
      <c r="E2059">
        <v>25012</v>
      </c>
      <c r="F2059" t="s">
        <v>5700</v>
      </c>
      <c r="G2059">
        <v>5864</v>
      </c>
      <c r="H2059">
        <v>2</v>
      </c>
      <c r="I2059" t="s">
        <v>5598</v>
      </c>
      <c r="J2059" t="s">
        <v>6085</v>
      </c>
      <c r="K2059" t="s">
        <v>460</v>
      </c>
      <c r="L2059">
        <v>88</v>
      </c>
      <c r="M2059" s="441">
        <v>45993</v>
      </c>
      <c r="N2059">
        <v>88</v>
      </c>
      <c r="O2059">
        <v>88</v>
      </c>
      <c r="P2059">
        <v>176</v>
      </c>
    </row>
    <row r="2060" spans="1:16" x14ac:dyDescent="0.3">
      <c r="A2060">
        <v>65120</v>
      </c>
      <c r="B2060">
        <v>122</v>
      </c>
      <c r="C2060" t="s">
        <v>552</v>
      </c>
      <c r="D2060" s="441">
        <v>46023</v>
      </c>
      <c r="E2060">
        <v>18272</v>
      </c>
      <c r="F2060" t="s">
        <v>5765</v>
      </c>
      <c r="G2060">
        <v>3358</v>
      </c>
      <c r="H2060">
        <v>4.83</v>
      </c>
      <c r="I2060" t="s">
        <v>5601</v>
      </c>
      <c r="J2060" t="s">
        <v>4764</v>
      </c>
      <c r="K2060" t="s">
        <v>460</v>
      </c>
      <c r="L2060">
        <v>0</v>
      </c>
      <c r="M2060" s="441">
        <v>45985</v>
      </c>
      <c r="N2060">
        <v>34.83</v>
      </c>
      <c r="O2060">
        <v>32.479999999999997</v>
      </c>
      <c r="P2060">
        <v>168.23</v>
      </c>
    </row>
    <row r="2061" spans="1:16" x14ac:dyDescent="0.3">
      <c r="A2061">
        <v>65149</v>
      </c>
      <c r="B2061">
        <v>122</v>
      </c>
      <c r="C2061" t="s">
        <v>552</v>
      </c>
      <c r="D2061" s="441">
        <v>46023</v>
      </c>
      <c r="E2061">
        <v>18145</v>
      </c>
      <c r="F2061" t="s">
        <v>5796</v>
      </c>
      <c r="G2061">
        <v>3472</v>
      </c>
      <c r="H2061">
        <v>0.45</v>
      </c>
      <c r="I2061" t="s">
        <v>5601</v>
      </c>
      <c r="J2061" t="s">
        <v>4764</v>
      </c>
      <c r="K2061" t="s">
        <v>460</v>
      </c>
      <c r="L2061">
        <v>0</v>
      </c>
      <c r="N2061">
        <v>0</v>
      </c>
      <c r="O2061">
        <v>350</v>
      </c>
      <c r="P2061">
        <v>167.22</v>
      </c>
    </row>
    <row r="2062" spans="1:16" x14ac:dyDescent="0.3">
      <c r="A2062">
        <v>64946</v>
      </c>
      <c r="B2062">
        <v>122</v>
      </c>
      <c r="C2062" t="s">
        <v>552</v>
      </c>
      <c r="D2062" s="441">
        <v>46023</v>
      </c>
      <c r="E2062">
        <v>26429</v>
      </c>
      <c r="F2062" t="s">
        <v>5611</v>
      </c>
      <c r="G2062">
        <v>6728</v>
      </c>
      <c r="H2062">
        <v>0.3</v>
      </c>
      <c r="I2062" t="s">
        <v>5598</v>
      </c>
      <c r="J2062" t="s">
        <v>6085</v>
      </c>
      <c r="K2062" t="s">
        <v>460</v>
      </c>
      <c r="L2062">
        <v>0</v>
      </c>
      <c r="M2062" s="441">
        <v>45848</v>
      </c>
      <c r="N2062">
        <v>550</v>
      </c>
      <c r="O2062">
        <v>550</v>
      </c>
      <c r="P2062">
        <v>165</v>
      </c>
    </row>
    <row r="2063" spans="1:16" x14ac:dyDescent="0.3">
      <c r="A2063">
        <v>65041</v>
      </c>
      <c r="B2063">
        <v>122</v>
      </c>
      <c r="C2063" t="s">
        <v>552</v>
      </c>
      <c r="D2063" s="441">
        <v>46023</v>
      </c>
      <c r="E2063">
        <v>19203</v>
      </c>
      <c r="F2063" t="s">
        <v>5692</v>
      </c>
      <c r="G2063">
        <v>2802</v>
      </c>
      <c r="H2063">
        <v>55</v>
      </c>
      <c r="I2063" t="s">
        <v>5613</v>
      </c>
      <c r="J2063" t="s">
        <v>6085</v>
      </c>
      <c r="K2063" t="s">
        <v>460</v>
      </c>
      <c r="L2063">
        <v>3</v>
      </c>
      <c r="M2063" s="441">
        <v>46017</v>
      </c>
      <c r="N2063">
        <v>3.03</v>
      </c>
      <c r="O2063">
        <v>3.03</v>
      </c>
      <c r="P2063">
        <v>165</v>
      </c>
    </row>
    <row r="2064" spans="1:16" x14ac:dyDescent="0.3">
      <c r="A2064">
        <v>65066</v>
      </c>
      <c r="B2064">
        <v>122</v>
      </c>
      <c r="C2064" t="s">
        <v>552</v>
      </c>
      <c r="D2064" s="441">
        <v>46023</v>
      </c>
      <c r="E2064">
        <v>26584</v>
      </c>
      <c r="F2064" t="s">
        <v>5713</v>
      </c>
      <c r="G2064">
        <v>6802</v>
      </c>
      <c r="H2064">
        <v>2</v>
      </c>
      <c r="I2064" t="s">
        <v>5598</v>
      </c>
      <c r="J2064" t="s">
        <v>6085</v>
      </c>
      <c r="K2064" t="s">
        <v>460</v>
      </c>
      <c r="L2064">
        <v>81</v>
      </c>
      <c r="M2064" s="441">
        <v>46010</v>
      </c>
      <c r="N2064">
        <v>81</v>
      </c>
      <c r="O2064">
        <v>81</v>
      </c>
      <c r="P2064">
        <v>162</v>
      </c>
    </row>
    <row r="2065" spans="1:16" x14ac:dyDescent="0.3">
      <c r="A2065">
        <v>64945</v>
      </c>
      <c r="B2065">
        <v>122</v>
      </c>
      <c r="C2065" t="s">
        <v>552</v>
      </c>
      <c r="D2065" s="441">
        <v>46023</v>
      </c>
      <c r="E2065">
        <v>20757</v>
      </c>
      <c r="F2065" t="s">
        <v>5609</v>
      </c>
      <c r="G2065">
        <v>2086</v>
      </c>
      <c r="H2065">
        <v>2</v>
      </c>
      <c r="I2065" t="s">
        <v>5610</v>
      </c>
      <c r="J2065" t="s">
        <v>6085</v>
      </c>
      <c r="K2065" t="s">
        <v>460</v>
      </c>
      <c r="L2065">
        <v>80.5</v>
      </c>
      <c r="M2065" s="441">
        <v>46001</v>
      </c>
      <c r="N2065">
        <v>80.5</v>
      </c>
      <c r="O2065">
        <v>80.7</v>
      </c>
      <c r="P2065">
        <v>161</v>
      </c>
    </row>
    <row r="2066" spans="1:16" x14ac:dyDescent="0.3">
      <c r="A2066">
        <v>65009</v>
      </c>
      <c r="B2066">
        <v>122</v>
      </c>
      <c r="C2066" t="s">
        <v>552</v>
      </c>
      <c r="D2066" s="441">
        <v>46023</v>
      </c>
      <c r="E2066">
        <v>20871</v>
      </c>
      <c r="F2066" t="s">
        <v>5663</v>
      </c>
      <c r="G2066">
        <v>2043</v>
      </c>
      <c r="H2066">
        <v>9</v>
      </c>
      <c r="I2066" t="s">
        <v>5625</v>
      </c>
      <c r="J2066" t="s">
        <v>6085</v>
      </c>
      <c r="K2066" t="s">
        <v>460</v>
      </c>
      <c r="L2066">
        <v>17.8</v>
      </c>
      <c r="M2066" s="441">
        <v>45993</v>
      </c>
      <c r="N2066">
        <v>17.8</v>
      </c>
      <c r="O2066">
        <v>19.8</v>
      </c>
      <c r="P2066">
        <v>160.19999999999999</v>
      </c>
    </row>
    <row r="2067" spans="1:16" x14ac:dyDescent="0.3">
      <c r="A2067">
        <v>65188</v>
      </c>
      <c r="B2067">
        <v>122</v>
      </c>
      <c r="C2067" t="s">
        <v>552</v>
      </c>
      <c r="D2067" s="441">
        <v>46023</v>
      </c>
      <c r="E2067">
        <v>17716</v>
      </c>
      <c r="F2067" t="s">
        <v>5830</v>
      </c>
      <c r="G2067">
        <v>3822</v>
      </c>
      <c r="H2067">
        <v>6</v>
      </c>
      <c r="I2067" t="s">
        <v>5601</v>
      </c>
      <c r="J2067" t="s">
        <v>4764</v>
      </c>
      <c r="K2067" t="s">
        <v>460</v>
      </c>
      <c r="L2067">
        <v>26.2</v>
      </c>
      <c r="M2067" s="441">
        <v>46008</v>
      </c>
      <c r="N2067">
        <v>26.2</v>
      </c>
      <c r="O2067">
        <v>26.2</v>
      </c>
      <c r="P2067">
        <v>157.19999999999999</v>
      </c>
    </row>
    <row r="2068" spans="1:16" x14ac:dyDescent="0.3">
      <c r="A2068">
        <v>64986</v>
      </c>
      <c r="B2068">
        <v>122</v>
      </c>
      <c r="C2068" t="s">
        <v>552</v>
      </c>
      <c r="D2068" s="441">
        <v>46023</v>
      </c>
      <c r="E2068">
        <v>20360</v>
      </c>
      <c r="F2068" t="s">
        <v>5646</v>
      </c>
      <c r="G2068">
        <v>2199</v>
      </c>
      <c r="H2068">
        <v>7</v>
      </c>
      <c r="I2068" t="s">
        <v>5605</v>
      </c>
      <c r="J2068" t="s">
        <v>6085</v>
      </c>
      <c r="K2068" t="s">
        <v>460</v>
      </c>
      <c r="L2068">
        <v>21.65</v>
      </c>
      <c r="M2068" s="441">
        <v>46008</v>
      </c>
      <c r="N2068">
        <v>21.65</v>
      </c>
      <c r="O2068">
        <v>21.65</v>
      </c>
      <c r="P2068">
        <v>151.55000000000001</v>
      </c>
    </row>
    <row r="2069" spans="1:16" x14ac:dyDescent="0.3">
      <c r="A2069">
        <v>65034</v>
      </c>
      <c r="B2069">
        <v>122</v>
      </c>
      <c r="C2069" t="s">
        <v>552</v>
      </c>
      <c r="D2069" s="441">
        <v>46023</v>
      </c>
      <c r="E2069">
        <v>26054</v>
      </c>
      <c r="F2069" t="s">
        <v>5868</v>
      </c>
      <c r="G2069">
        <v>6516</v>
      </c>
      <c r="H2069">
        <v>9</v>
      </c>
      <c r="I2069" t="s">
        <v>5613</v>
      </c>
      <c r="J2069" t="s">
        <v>6085</v>
      </c>
      <c r="K2069" t="s">
        <v>460</v>
      </c>
      <c r="L2069">
        <v>0</v>
      </c>
      <c r="N2069">
        <v>0</v>
      </c>
      <c r="O2069">
        <v>16.8</v>
      </c>
      <c r="P2069">
        <v>151.19999999999999</v>
      </c>
    </row>
    <row r="2070" spans="1:16" x14ac:dyDescent="0.3">
      <c r="A2070">
        <v>65079</v>
      </c>
      <c r="B2070">
        <v>122</v>
      </c>
      <c r="C2070" t="s">
        <v>552</v>
      </c>
      <c r="D2070" s="441">
        <v>46023</v>
      </c>
      <c r="E2070">
        <v>18547</v>
      </c>
      <c r="F2070" t="s">
        <v>5726</v>
      </c>
      <c r="G2070">
        <v>3132</v>
      </c>
      <c r="H2070">
        <v>4.26</v>
      </c>
      <c r="I2070" t="s">
        <v>5601</v>
      </c>
      <c r="J2070" t="s">
        <v>4764</v>
      </c>
      <c r="K2070" t="s">
        <v>460</v>
      </c>
      <c r="L2070">
        <v>35.29</v>
      </c>
      <c r="M2070" s="441">
        <v>45994</v>
      </c>
      <c r="N2070">
        <v>35.29</v>
      </c>
      <c r="O2070">
        <v>40.5</v>
      </c>
      <c r="P2070">
        <v>150.34</v>
      </c>
    </row>
    <row r="2071" spans="1:16" x14ac:dyDescent="0.3">
      <c r="A2071">
        <v>65119</v>
      </c>
      <c r="B2071">
        <v>122</v>
      </c>
      <c r="C2071" t="s">
        <v>552</v>
      </c>
      <c r="D2071" s="441">
        <v>46023</v>
      </c>
      <c r="E2071">
        <v>18275</v>
      </c>
      <c r="F2071" t="s">
        <v>5764</v>
      </c>
      <c r="G2071">
        <v>3355</v>
      </c>
      <c r="H2071">
        <v>1.94</v>
      </c>
      <c r="I2071" t="s">
        <v>5601</v>
      </c>
      <c r="J2071" t="s">
        <v>4764</v>
      </c>
      <c r="K2071" t="s">
        <v>460</v>
      </c>
      <c r="L2071">
        <v>0</v>
      </c>
      <c r="M2071" s="441">
        <v>45985</v>
      </c>
      <c r="N2071">
        <v>72.86</v>
      </c>
      <c r="O2071">
        <v>92.38</v>
      </c>
      <c r="P2071">
        <v>141.35</v>
      </c>
    </row>
    <row r="2072" spans="1:16" x14ac:dyDescent="0.3">
      <c r="A2072">
        <v>64937</v>
      </c>
      <c r="B2072">
        <v>122</v>
      </c>
      <c r="C2072" t="s">
        <v>552</v>
      </c>
      <c r="D2072" s="441">
        <v>46023</v>
      </c>
      <c r="E2072">
        <v>21062</v>
      </c>
      <c r="F2072" t="s">
        <v>5600</v>
      </c>
      <c r="G2072">
        <v>1997</v>
      </c>
      <c r="H2072">
        <v>9</v>
      </c>
      <c r="I2072" t="s">
        <v>5601</v>
      </c>
      <c r="J2072" t="s">
        <v>6085</v>
      </c>
      <c r="K2072" t="s">
        <v>460</v>
      </c>
      <c r="L2072">
        <v>0</v>
      </c>
      <c r="M2072" s="441">
        <v>45936</v>
      </c>
      <c r="N2072">
        <v>15.58</v>
      </c>
      <c r="O2072">
        <v>16.7</v>
      </c>
      <c r="P2072">
        <v>140.22</v>
      </c>
    </row>
    <row r="2073" spans="1:16" x14ac:dyDescent="0.3">
      <c r="A2073">
        <v>64974</v>
      </c>
      <c r="B2073">
        <v>122</v>
      </c>
      <c r="C2073" t="s">
        <v>552</v>
      </c>
      <c r="D2073" s="441">
        <v>46023</v>
      </c>
      <c r="E2073">
        <v>20257</v>
      </c>
      <c r="F2073" t="s">
        <v>5887</v>
      </c>
      <c r="G2073">
        <v>2239</v>
      </c>
      <c r="H2073">
        <v>5</v>
      </c>
      <c r="I2073" t="s">
        <v>5605</v>
      </c>
      <c r="J2073" t="s">
        <v>6085</v>
      </c>
      <c r="K2073" t="s">
        <v>460</v>
      </c>
      <c r="L2073">
        <v>27.5</v>
      </c>
      <c r="M2073" s="441">
        <v>46002</v>
      </c>
      <c r="N2073">
        <v>27.5</v>
      </c>
      <c r="O2073">
        <v>27.5</v>
      </c>
      <c r="P2073">
        <v>137.5</v>
      </c>
    </row>
    <row r="2074" spans="1:16" x14ac:dyDescent="0.3">
      <c r="A2074">
        <v>64950</v>
      </c>
      <c r="B2074">
        <v>122</v>
      </c>
      <c r="C2074" t="s">
        <v>552</v>
      </c>
      <c r="D2074" s="441">
        <v>46023</v>
      </c>
      <c r="E2074">
        <v>20429</v>
      </c>
      <c r="F2074" t="s">
        <v>5840</v>
      </c>
      <c r="G2074">
        <v>2184</v>
      </c>
      <c r="H2074">
        <v>7</v>
      </c>
      <c r="I2074" t="s">
        <v>5613</v>
      </c>
      <c r="J2074" t="s">
        <v>6085</v>
      </c>
      <c r="K2074" t="s">
        <v>460</v>
      </c>
      <c r="L2074">
        <v>19.600000000000001</v>
      </c>
      <c r="M2074" s="441">
        <v>46001</v>
      </c>
      <c r="N2074">
        <v>19.600000000000001</v>
      </c>
      <c r="O2074">
        <v>19.600000000000001</v>
      </c>
      <c r="P2074">
        <v>137.19999999999999</v>
      </c>
    </row>
    <row r="2075" spans="1:16" x14ac:dyDescent="0.3">
      <c r="A2075">
        <v>65064</v>
      </c>
      <c r="B2075">
        <v>122</v>
      </c>
      <c r="C2075" t="s">
        <v>552</v>
      </c>
      <c r="D2075" s="441">
        <v>46023</v>
      </c>
      <c r="E2075">
        <v>28212</v>
      </c>
      <c r="F2075" t="s">
        <v>5896</v>
      </c>
      <c r="G2075">
        <v>8174</v>
      </c>
      <c r="H2075">
        <v>3.1</v>
      </c>
      <c r="I2075" t="s">
        <v>5598</v>
      </c>
      <c r="J2075" t="s">
        <v>6085</v>
      </c>
      <c r="K2075" t="s">
        <v>460</v>
      </c>
      <c r="L2075">
        <v>44</v>
      </c>
      <c r="M2075" s="441">
        <v>45995</v>
      </c>
      <c r="N2075">
        <v>44</v>
      </c>
      <c r="O2075">
        <v>44</v>
      </c>
      <c r="P2075">
        <v>136.4</v>
      </c>
    </row>
    <row r="2076" spans="1:16" x14ac:dyDescent="0.3">
      <c r="A2076">
        <v>64959</v>
      </c>
      <c r="B2076">
        <v>122</v>
      </c>
      <c r="C2076" t="s">
        <v>552</v>
      </c>
      <c r="D2076" s="441">
        <v>46023</v>
      </c>
      <c r="E2076">
        <v>20287</v>
      </c>
      <c r="F2076" t="s">
        <v>5626</v>
      </c>
      <c r="G2076">
        <v>2229</v>
      </c>
      <c r="H2076">
        <v>5</v>
      </c>
      <c r="I2076" t="s">
        <v>5605</v>
      </c>
      <c r="J2076" t="s">
        <v>6085</v>
      </c>
      <c r="K2076" t="s">
        <v>460</v>
      </c>
      <c r="L2076">
        <v>0</v>
      </c>
      <c r="M2076" s="441">
        <v>45951</v>
      </c>
      <c r="N2076">
        <v>26.99</v>
      </c>
      <c r="O2076">
        <v>24.85</v>
      </c>
      <c r="P2076">
        <v>134.94999999999999</v>
      </c>
    </row>
    <row r="2077" spans="1:16" x14ac:dyDescent="0.3">
      <c r="A2077">
        <v>65048</v>
      </c>
      <c r="B2077">
        <v>122</v>
      </c>
      <c r="C2077" t="s">
        <v>552</v>
      </c>
      <c r="D2077" s="441">
        <v>46023</v>
      </c>
      <c r="E2077">
        <v>19324</v>
      </c>
      <c r="F2077" t="s">
        <v>5699</v>
      </c>
      <c r="G2077">
        <v>2773</v>
      </c>
      <c r="H2077">
        <v>4</v>
      </c>
      <c r="I2077" t="s">
        <v>5598</v>
      </c>
      <c r="J2077" t="s">
        <v>6085</v>
      </c>
      <c r="K2077" t="s">
        <v>460</v>
      </c>
      <c r="L2077">
        <v>33.11</v>
      </c>
      <c r="M2077" s="441">
        <v>46008</v>
      </c>
      <c r="N2077">
        <v>33.11</v>
      </c>
      <c r="O2077">
        <v>33.11</v>
      </c>
      <c r="P2077">
        <v>132.44</v>
      </c>
    </row>
    <row r="2078" spans="1:16" x14ac:dyDescent="0.3">
      <c r="A2078">
        <v>65057</v>
      </c>
      <c r="B2078">
        <v>122</v>
      </c>
      <c r="C2078" t="s">
        <v>552</v>
      </c>
      <c r="D2078" s="441">
        <v>46023</v>
      </c>
      <c r="E2078">
        <v>19150</v>
      </c>
      <c r="F2078" t="s">
        <v>5856</v>
      </c>
      <c r="G2078">
        <v>2831</v>
      </c>
      <c r="H2078">
        <v>22</v>
      </c>
      <c r="I2078" t="s">
        <v>5613</v>
      </c>
      <c r="J2078" t="s">
        <v>6085</v>
      </c>
      <c r="K2078" t="s">
        <v>460</v>
      </c>
      <c r="L2078">
        <v>0</v>
      </c>
      <c r="M2078" s="441">
        <v>45931</v>
      </c>
      <c r="N2078">
        <v>6</v>
      </c>
      <c r="O2078">
        <v>24.15</v>
      </c>
      <c r="P2078">
        <v>132</v>
      </c>
    </row>
    <row r="2079" spans="1:16" x14ac:dyDescent="0.3">
      <c r="A2079">
        <v>65065</v>
      </c>
      <c r="B2079">
        <v>122</v>
      </c>
      <c r="C2079" t="s">
        <v>552</v>
      </c>
      <c r="D2079" s="441">
        <v>46023</v>
      </c>
      <c r="E2079">
        <v>19034</v>
      </c>
      <c r="F2079" t="s">
        <v>5712</v>
      </c>
      <c r="G2079">
        <v>2890</v>
      </c>
      <c r="H2079">
        <v>15</v>
      </c>
      <c r="I2079" t="s">
        <v>5598</v>
      </c>
      <c r="J2079" t="s">
        <v>6085</v>
      </c>
      <c r="K2079" t="s">
        <v>460</v>
      </c>
      <c r="L2079">
        <v>8.7100000000000009</v>
      </c>
      <c r="M2079" s="441">
        <v>46013</v>
      </c>
      <c r="N2079">
        <v>10.8</v>
      </c>
      <c r="O2079">
        <v>10.8</v>
      </c>
      <c r="P2079">
        <v>130.65</v>
      </c>
    </row>
    <row r="2080" spans="1:16" x14ac:dyDescent="0.3">
      <c r="A2080">
        <v>64997</v>
      </c>
      <c r="B2080">
        <v>122</v>
      </c>
      <c r="C2080" t="s">
        <v>552</v>
      </c>
      <c r="D2080" s="441">
        <v>46023</v>
      </c>
      <c r="E2080">
        <v>20213</v>
      </c>
      <c r="F2080" t="s">
        <v>5654</v>
      </c>
      <c r="G2080">
        <v>2251</v>
      </c>
      <c r="H2080">
        <v>4</v>
      </c>
      <c r="I2080" t="s">
        <v>5605</v>
      </c>
      <c r="J2080" t="s">
        <v>6085</v>
      </c>
      <c r="K2080" t="s">
        <v>460</v>
      </c>
      <c r="L2080">
        <v>31.72</v>
      </c>
      <c r="M2080" s="441">
        <v>45994</v>
      </c>
      <c r="N2080">
        <v>31.72</v>
      </c>
      <c r="O2080">
        <v>31.72</v>
      </c>
      <c r="P2080">
        <v>126.88</v>
      </c>
    </row>
    <row r="2081" spans="1:16" x14ac:dyDescent="0.3">
      <c r="A2081">
        <v>64976</v>
      </c>
      <c r="B2081">
        <v>122</v>
      </c>
      <c r="C2081" t="s">
        <v>552</v>
      </c>
      <c r="D2081" s="441">
        <v>46023</v>
      </c>
      <c r="E2081">
        <v>20034</v>
      </c>
      <c r="F2081" t="s">
        <v>5846</v>
      </c>
      <c r="G2081">
        <v>2333</v>
      </c>
      <c r="H2081">
        <v>2</v>
      </c>
      <c r="I2081" t="s">
        <v>5598</v>
      </c>
      <c r="J2081" t="s">
        <v>6085</v>
      </c>
      <c r="K2081" t="s">
        <v>460</v>
      </c>
      <c r="L2081">
        <v>0</v>
      </c>
      <c r="M2081" s="441">
        <v>45764</v>
      </c>
      <c r="N2081">
        <v>63.06</v>
      </c>
      <c r="O2081">
        <v>64.8</v>
      </c>
      <c r="P2081">
        <v>126.12</v>
      </c>
    </row>
    <row r="2082" spans="1:16" x14ac:dyDescent="0.3">
      <c r="A2082">
        <v>65002</v>
      </c>
      <c r="B2082">
        <v>122</v>
      </c>
      <c r="C2082" t="s">
        <v>552</v>
      </c>
      <c r="D2082" s="441">
        <v>46023</v>
      </c>
      <c r="E2082">
        <v>20525</v>
      </c>
      <c r="F2082" t="s">
        <v>5866</v>
      </c>
      <c r="G2082">
        <v>2146</v>
      </c>
      <c r="H2082">
        <v>6.1</v>
      </c>
      <c r="I2082" t="s">
        <v>5605</v>
      </c>
      <c r="J2082" t="s">
        <v>6085</v>
      </c>
      <c r="K2082" t="s">
        <v>460</v>
      </c>
      <c r="L2082">
        <v>0</v>
      </c>
      <c r="N2082">
        <v>0</v>
      </c>
      <c r="O2082">
        <v>19.989999999999998</v>
      </c>
      <c r="P2082">
        <v>121.94</v>
      </c>
    </row>
    <row r="2083" spans="1:16" x14ac:dyDescent="0.3">
      <c r="A2083">
        <v>65014</v>
      </c>
      <c r="B2083">
        <v>122</v>
      </c>
      <c r="C2083" t="s">
        <v>552</v>
      </c>
      <c r="D2083" s="441">
        <v>46023</v>
      </c>
      <c r="E2083">
        <v>19973</v>
      </c>
      <c r="F2083" t="s">
        <v>5670</v>
      </c>
      <c r="G2083">
        <v>2354</v>
      </c>
      <c r="H2083">
        <v>8</v>
      </c>
      <c r="I2083" t="s">
        <v>5613</v>
      </c>
      <c r="J2083" t="s">
        <v>6085</v>
      </c>
      <c r="K2083" t="s">
        <v>460</v>
      </c>
      <c r="L2083">
        <v>0</v>
      </c>
      <c r="M2083" s="441">
        <v>45986</v>
      </c>
      <c r="N2083">
        <v>15.2</v>
      </c>
      <c r="O2083">
        <v>15.2</v>
      </c>
      <c r="P2083">
        <v>121.6</v>
      </c>
    </row>
    <row r="2084" spans="1:16" x14ac:dyDescent="0.3">
      <c r="A2084">
        <v>64985</v>
      </c>
      <c r="B2084">
        <v>122</v>
      </c>
      <c r="C2084" t="s">
        <v>552</v>
      </c>
      <c r="D2084" s="441">
        <v>46023</v>
      </c>
      <c r="E2084">
        <v>20385</v>
      </c>
      <c r="F2084" t="s">
        <v>5645</v>
      </c>
      <c r="G2084">
        <v>2195</v>
      </c>
      <c r="H2084">
        <v>24</v>
      </c>
      <c r="I2084" t="s">
        <v>5613</v>
      </c>
      <c r="J2084" t="s">
        <v>6085</v>
      </c>
      <c r="K2084" t="s">
        <v>460</v>
      </c>
      <c r="L2084">
        <v>4.95</v>
      </c>
      <c r="M2084" s="441">
        <v>46008</v>
      </c>
      <c r="N2084">
        <v>4.95</v>
      </c>
      <c r="O2084">
        <v>4.95</v>
      </c>
      <c r="P2084">
        <v>118.8</v>
      </c>
    </row>
    <row r="2085" spans="1:16" x14ac:dyDescent="0.3">
      <c r="A2085">
        <v>65151</v>
      </c>
      <c r="B2085">
        <v>122</v>
      </c>
      <c r="C2085" t="s">
        <v>552</v>
      </c>
      <c r="D2085" s="441">
        <v>46023</v>
      </c>
      <c r="E2085">
        <v>18140</v>
      </c>
      <c r="F2085" t="s">
        <v>5798</v>
      </c>
      <c r="G2085">
        <v>3478</v>
      </c>
      <c r="H2085">
        <v>0.83</v>
      </c>
      <c r="I2085" t="s">
        <v>5601</v>
      </c>
      <c r="J2085" t="s">
        <v>4764</v>
      </c>
      <c r="K2085" t="s">
        <v>460</v>
      </c>
      <c r="L2085">
        <v>0</v>
      </c>
      <c r="M2085" s="441">
        <v>45985</v>
      </c>
      <c r="N2085">
        <v>135.99</v>
      </c>
      <c r="O2085">
        <v>161.9</v>
      </c>
      <c r="P2085">
        <v>112.87</v>
      </c>
    </row>
    <row r="2086" spans="1:16" x14ac:dyDescent="0.3">
      <c r="A2086">
        <v>65097</v>
      </c>
      <c r="B2086">
        <v>122</v>
      </c>
      <c r="C2086" t="s">
        <v>552</v>
      </c>
      <c r="D2086" s="441">
        <v>46023</v>
      </c>
      <c r="E2086">
        <v>18364</v>
      </c>
      <c r="F2086" t="s">
        <v>5743</v>
      </c>
      <c r="G2086">
        <v>3274</v>
      </c>
      <c r="H2086">
        <v>1</v>
      </c>
      <c r="I2086" t="s">
        <v>5613</v>
      </c>
      <c r="J2086" t="s">
        <v>4764</v>
      </c>
      <c r="K2086" t="s">
        <v>460</v>
      </c>
      <c r="L2086">
        <v>0</v>
      </c>
      <c r="N2086">
        <v>0</v>
      </c>
      <c r="O2086">
        <v>0</v>
      </c>
      <c r="P2086">
        <v>112.33</v>
      </c>
    </row>
    <row r="2087" spans="1:16" x14ac:dyDescent="0.3">
      <c r="A2087">
        <v>65154</v>
      </c>
      <c r="B2087">
        <v>122</v>
      </c>
      <c r="C2087" t="s">
        <v>552</v>
      </c>
      <c r="D2087" s="441">
        <v>46023</v>
      </c>
      <c r="E2087">
        <v>18121</v>
      </c>
      <c r="F2087" t="s">
        <v>5801</v>
      </c>
      <c r="G2087">
        <v>3493</v>
      </c>
      <c r="H2087">
        <v>0.75</v>
      </c>
      <c r="I2087" t="s">
        <v>5601</v>
      </c>
      <c r="J2087" t="s">
        <v>4764</v>
      </c>
      <c r="K2087" t="s">
        <v>460</v>
      </c>
      <c r="L2087">
        <v>0</v>
      </c>
      <c r="M2087" s="441">
        <v>45811</v>
      </c>
      <c r="N2087">
        <v>149.51</v>
      </c>
      <c r="O2087">
        <v>167.73</v>
      </c>
      <c r="P2087">
        <v>112.13</v>
      </c>
    </row>
    <row r="2088" spans="1:16" x14ac:dyDescent="0.3">
      <c r="A2088">
        <v>64994</v>
      </c>
      <c r="B2088">
        <v>122</v>
      </c>
      <c r="C2088" t="s">
        <v>552</v>
      </c>
      <c r="D2088" s="441">
        <v>46023</v>
      </c>
      <c r="E2088">
        <v>20327</v>
      </c>
      <c r="F2088" t="s">
        <v>5888</v>
      </c>
      <c r="G2088">
        <v>2211</v>
      </c>
      <c r="H2088">
        <v>16</v>
      </c>
      <c r="I2088" t="s">
        <v>5605</v>
      </c>
      <c r="J2088" t="s">
        <v>6085</v>
      </c>
      <c r="K2088" t="s">
        <v>460</v>
      </c>
      <c r="L2088">
        <v>6.95</v>
      </c>
      <c r="M2088" s="441">
        <v>45995</v>
      </c>
      <c r="N2088">
        <v>6.95</v>
      </c>
      <c r="O2088">
        <v>7.56</v>
      </c>
      <c r="P2088">
        <v>111.2</v>
      </c>
    </row>
    <row r="2089" spans="1:16" x14ac:dyDescent="0.3">
      <c r="A2089">
        <v>65195</v>
      </c>
      <c r="B2089">
        <v>122</v>
      </c>
      <c r="C2089" t="s">
        <v>552</v>
      </c>
      <c r="D2089" s="441">
        <v>46023</v>
      </c>
      <c r="E2089">
        <v>26713</v>
      </c>
      <c r="F2089" t="s">
        <v>5903</v>
      </c>
      <c r="G2089">
        <v>6867</v>
      </c>
      <c r="H2089">
        <v>2</v>
      </c>
      <c r="I2089" t="s">
        <v>5598</v>
      </c>
      <c r="J2089" t="s">
        <v>6085</v>
      </c>
      <c r="K2089" t="s">
        <v>460</v>
      </c>
      <c r="L2089">
        <v>55</v>
      </c>
      <c r="M2089" s="441">
        <v>46009</v>
      </c>
      <c r="N2089">
        <v>55</v>
      </c>
      <c r="O2089">
        <v>55</v>
      </c>
      <c r="P2089">
        <v>110</v>
      </c>
    </row>
    <row r="2090" spans="1:16" x14ac:dyDescent="0.3">
      <c r="A2090">
        <v>64958</v>
      </c>
      <c r="B2090">
        <v>122</v>
      </c>
      <c r="C2090" t="s">
        <v>552</v>
      </c>
      <c r="D2090" s="441">
        <v>46023</v>
      </c>
      <c r="E2090">
        <v>20752</v>
      </c>
      <c r="F2090" t="s">
        <v>5624</v>
      </c>
      <c r="G2090">
        <v>2088</v>
      </c>
      <c r="H2090">
        <v>1</v>
      </c>
      <c r="I2090" t="s">
        <v>5625</v>
      </c>
      <c r="J2090" t="s">
        <v>6085</v>
      </c>
      <c r="K2090" t="s">
        <v>460</v>
      </c>
      <c r="L2090">
        <v>108.9</v>
      </c>
      <c r="M2090" s="441">
        <v>46009</v>
      </c>
      <c r="N2090">
        <v>108.9</v>
      </c>
      <c r="O2090">
        <v>108.8</v>
      </c>
      <c r="P2090">
        <v>108.9</v>
      </c>
    </row>
    <row r="2091" spans="1:16" x14ac:dyDescent="0.3">
      <c r="A2091">
        <v>64938</v>
      </c>
      <c r="B2091">
        <v>122</v>
      </c>
      <c r="C2091" t="s">
        <v>552</v>
      </c>
      <c r="D2091" s="441">
        <v>46023</v>
      </c>
      <c r="E2091">
        <v>19857</v>
      </c>
      <c r="F2091" t="s">
        <v>5602</v>
      </c>
      <c r="G2091">
        <v>2415</v>
      </c>
      <c r="H2091">
        <v>2</v>
      </c>
      <c r="I2091" t="s">
        <v>5598</v>
      </c>
      <c r="J2091" t="s">
        <v>6085</v>
      </c>
      <c r="K2091" t="s">
        <v>460</v>
      </c>
      <c r="L2091">
        <v>54</v>
      </c>
      <c r="M2091" s="441">
        <v>46014</v>
      </c>
      <c r="N2091">
        <v>49</v>
      </c>
      <c r="O2091">
        <v>49.63</v>
      </c>
      <c r="P2091">
        <v>108</v>
      </c>
    </row>
    <row r="2092" spans="1:16" x14ac:dyDescent="0.3">
      <c r="A2092">
        <v>65007</v>
      </c>
      <c r="B2092">
        <v>122</v>
      </c>
      <c r="C2092" t="s">
        <v>552</v>
      </c>
      <c r="D2092" s="441">
        <v>46023</v>
      </c>
      <c r="E2092">
        <v>25075</v>
      </c>
      <c r="F2092" t="s">
        <v>5661</v>
      </c>
      <c r="G2092">
        <v>5883</v>
      </c>
      <c r="H2092">
        <v>7</v>
      </c>
      <c r="I2092" t="s">
        <v>5605</v>
      </c>
      <c r="J2092" t="s">
        <v>6085</v>
      </c>
      <c r="K2092" t="s">
        <v>460</v>
      </c>
      <c r="L2092">
        <v>0</v>
      </c>
      <c r="M2092" s="441">
        <v>45980</v>
      </c>
      <c r="N2092">
        <v>14.9</v>
      </c>
      <c r="O2092">
        <v>8.9499999999999993</v>
      </c>
      <c r="P2092">
        <v>104.3</v>
      </c>
    </row>
    <row r="2093" spans="1:16" x14ac:dyDescent="0.3">
      <c r="A2093">
        <v>65021</v>
      </c>
      <c r="B2093">
        <v>122</v>
      </c>
      <c r="C2093" t="s">
        <v>552</v>
      </c>
      <c r="D2093" s="441">
        <v>46023</v>
      </c>
      <c r="E2093">
        <v>20621</v>
      </c>
      <c r="F2093" t="s">
        <v>5677</v>
      </c>
      <c r="G2093">
        <v>2117</v>
      </c>
      <c r="H2093">
        <v>4</v>
      </c>
      <c r="I2093" t="s">
        <v>5625</v>
      </c>
      <c r="J2093" t="s">
        <v>6085</v>
      </c>
      <c r="K2093" t="s">
        <v>460</v>
      </c>
      <c r="L2093">
        <v>0</v>
      </c>
      <c r="M2093" s="441">
        <v>45980</v>
      </c>
      <c r="N2093">
        <v>26</v>
      </c>
      <c r="O2093">
        <v>26</v>
      </c>
      <c r="P2093">
        <v>104</v>
      </c>
    </row>
    <row r="2094" spans="1:16" x14ac:dyDescent="0.3">
      <c r="A2094">
        <v>65123</v>
      </c>
      <c r="B2094">
        <v>122</v>
      </c>
      <c r="C2094" t="s">
        <v>552</v>
      </c>
      <c r="D2094" s="441">
        <v>46023</v>
      </c>
      <c r="E2094">
        <v>18264</v>
      </c>
      <c r="F2094" t="s">
        <v>5768</v>
      </c>
      <c r="G2094">
        <v>3366</v>
      </c>
      <c r="H2094">
        <v>0.22</v>
      </c>
      <c r="I2094" t="s">
        <v>5613</v>
      </c>
      <c r="J2094" t="s">
        <v>4764</v>
      </c>
      <c r="K2094" t="s">
        <v>460</v>
      </c>
      <c r="L2094">
        <v>0</v>
      </c>
      <c r="N2094">
        <v>0</v>
      </c>
      <c r="O2094">
        <v>0</v>
      </c>
      <c r="P2094">
        <v>103.54</v>
      </c>
    </row>
    <row r="2095" spans="1:16" x14ac:dyDescent="0.3">
      <c r="A2095">
        <v>65099</v>
      </c>
      <c r="B2095">
        <v>122</v>
      </c>
      <c r="C2095" t="s">
        <v>552</v>
      </c>
      <c r="D2095" s="441">
        <v>46023</v>
      </c>
      <c r="E2095">
        <v>18360</v>
      </c>
      <c r="F2095" t="s">
        <v>5745</v>
      </c>
      <c r="G2095">
        <v>3277</v>
      </c>
      <c r="H2095">
        <v>0.57999999999999996</v>
      </c>
      <c r="I2095" t="s">
        <v>5613</v>
      </c>
      <c r="J2095" t="s">
        <v>4764</v>
      </c>
      <c r="K2095" t="s">
        <v>460</v>
      </c>
      <c r="L2095">
        <v>0</v>
      </c>
      <c r="N2095">
        <v>0</v>
      </c>
      <c r="O2095">
        <v>0</v>
      </c>
      <c r="P2095">
        <v>99.65</v>
      </c>
    </row>
    <row r="2096" spans="1:16" x14ac:dyDescent="0.3">
      <c r="A2096">
        <v>64943</v>
      </c>
      <c r="B2096">
        <v>122</v>
      </c>
      <c r="C2096" t="s">
        <v>552</v>
      </c>
      <c r="D2096" s="441">
        <v>46023</v>
      </c>
      <c r="E2096">
        <v>21085</v>
      </c>
      <c r="F2096" t="s">
        <v>5885</v>
      </c>
      <c r="G2096">
        <v>1989</v>
      </c>
      <c r="H2096">
        <v>3</v>
      </c>
      <c r="I2096" t="s">
        <v>5703</v>
      </c>
      <c r="J2096" t="s">
        <v>6085</v>
      </c>
      <c r="K2096" t="s">
        <v>460</v>
      </c>
      <c r="L2096">
        <v>33.19</v>
      </c>
      <c r="M2096" s="441">
        <v>46001</v>
      </c>
      <c r="N2096">
        <v>45.31</v>
      </c>
      <c r="O2096">
        <v>45.31</v>
      </c>
      <c r="P2096">
        <v>99.57</v>
      </c>
    </row>
    <row r="2097" spans="1:16" x14ac:dyDescent="0.3">
      <c r="A2097">
        <v>65025</v>
      </c>
      <c r="B2097">
        <v>122</v>
      </c>
      <c r="C2097" t="s">
        <v>552</v>
      </c>
      <c r="D2097" s="441">
        <v>46023</v>
      </c>
      <c r="E2097">
        <v>20488</v>
      </c>
      <c r="F2097" t="s">
        <v>5851</v>
      </c>
      <c r="G2097">
        <v>2157</v>
      </c>
      <c r="H2097">
        <v>3.5</v>
      </c>
      <c r="I2097" t="s">
        <v>5598</v>
      </c>
      <c r="J2097" t="s">
        <v>6085</v>
      </c>
      <c r="K2097" t="s">
        <v>460</v>
      </c>
      <c r="L2097">
        <v>0</v>
      </c>
      <c r="M2097" s="441">
        <v>45978</v>
      </c>
      <c r="N2097">
        <v>28.35</v>
      </c>
      <c r="O2097">
        <v>28.7</v>
      </c>
      <c r="P2097">
        <v>99.22</v>
      </c>
    </row>
    <row r="2098" spans="1:16" x14ac:dyDescent="0.3">
      <c r="A2098">
        <v>65194</v>
      </c>
      <c r="B2098">
        <v>122</v>
      </c>
      <c r="C2098" t="s">
        <v>552</v>
      </c>
      <c r="D2098" s="441">
        <v>46023</v>
      </c>
      <c r="E2098">
        <v>25209</v>
      </c>
      <c r="F2098" t="s">
        <v>5902</v>
      </c>
      <c r="G2098">
        <v>5946</v>
      </c>
      <c r="H2098">
        <v>2</v>
      </c>
      <c r="I2098" t="s">
        <v>5605</v>
      </c>
      <c r="J2098" t="s">
        <v>6085</v>
      </c>
      <c r="K2098" t="s">
        <v>460</v>
      </c>
      <c r="L2098">
        <v>0</v>
      </c>
      <c r="M2098" s="441">
        <v>45909</v>
      </c>
      <c r="N2098">
        <v>48.33</v>
      </c>
      <c r="O2098">
        <v>59.8</v>
      </c>
      <c r="P2098">
        <v>96.66</v>
      </c>
    </row>
    <row r="2099" spans="1:16" x14ac:dyDescent="0.3">
      <c r="A2099">
        <v>65005</v>
      </c>
      <c r="B2099">
        <v>122</v>
      </c>
      <c r="C2099" t="s">
        <v>552</v>
      </c>
      <c r="D2099" s="441">
        <v>46023</v>
      </c>
      <c r="E2099">
        <v>20007</v>
      </c>
      <c r="F2099" t="s">
        <v>5660</v>
      </c>
      <c r="G2099">
        <v>2343</v>
      </c>
      <c r="H2099">
        <v>2</v>
      </c>
      <c r="I2099" t="s">
        <v>5610</v>
      </c>
      <c r="J2099" t="s">
        <v>6085</v>
      </c>
      <c r="K2099" t="s">
        <v>460</v>
      </c>
      <c r="L2099">
        <v>47.8</v>
      </c>
      <c r="M2099" s="441">
        <v>46009</v>
      </c>
      <c r="N2099">
        <v>47.8</v>
      </c>
      <c r="O2099">
        <v>47.8</v>
      </c>
      <c r="P2099">
        <v>95.6</v>
      </c>
    </row>
    <row r="2100" spans="1:16" x14ac:dyDescent="0.3">
      <c r="A2100">
        <v>65095</v>
      </c>
      <c r="B2100">
        <v>122</v>
      </c>
      <c r="C2100" t="s">
        <v>552</v>
      </c>
      <c r="D2100" s="441">
        <v>46023</v>
      </c>
      <c r="E2100">
        <v>18367</v>
      </c>
      <c r="F2100" t="s">
        <v>5875</v>
      </c>
      <c r="G2100">
        <v>3271</v>
      </c>
      <c r="H2100">
        <v>0.57999999999999996</v>
      </c>
      <c r="I2100" t="s">
        <v>5613</v>
      </c>
      <c r="J2100" t="s">
        <v>4764</v>
      </c>
      <c r="K2100" t="s">
        <v>460</v>
      </c>
      <c r="L2100">
        <v>0</v>
      </c>
      <c r="N2100">
        <v>0</v>
      </c>
      <c r="O2100">
        <v>161.79</v>
      </c>
      <c r="P2100">
        <v>93.84</v>
      </c>
    </row>
    <row r="2101" spans="1:16" x14ac:dyDescent="0.3">
      <c r="A2101">
        <v>65036</v>
      </c>
      <c r="B2101">
        <v>122</v>
      </c>
      <c r="C2101" t="s">
        <v>552</v>
      </c>
      <c r="D2101" s="441">
        <v>46023</v>
      </c>
      <c r="E2101">
        <v>24676</v>
      </c>
      <c r="F2101" t="s">
        <v>5688</v>
      </c>
      <c r="G2101">
        <v>5710</v>
      </c>
      <c r="H2101">
        <v>1</v>
      </c>
      <c r="I2101" t="s">
        <v>5605</v>
      </c>
      <c r="J2101" t="s">
        <v>6085</v>
      </c>
      <c r="K2101" t="s">
        <v>460</v>
      </c>
      <c r="L2101">
        <v>0</v>
      </c>
      <c r="M2101" s="441">
        <v>45385</v>
      </c>
      <c r="N2101">
        <v>93.82</v>
      </c>
      <c r="O2101">
        <v>52.12</v>
      </c>
      <c r="P2101">
        <v>93.82</v>
      </c>
    </row>
    <row r="2102" spans="1:16" x14ac:dyDescent="0.3">
      <c r="A2102">
        <v>64996</v>
      </c>
      <c r="B2102">
        <v>122</v>
      </c>
      <c r="C2102" t="s">
        <v>552</v>
      </c>
      <c r="D2102" s="441">
        <v>46023</v>
      </c>
      <c r="E2102">
        <v>20861</v>
      </c>
      <c r="F2102" t="s">
        <v>5854</v>
      </c>
      <c r="G2102">
        <v>2045</v>
      </c>
      <c r="H2102">
        <v>2</v>
      </c>
      <c r="I2102" t="s">
        <v>5613</v>
      </c>
      <c r="J2102" t="s">
        <v>6085</v>
      </c>
      <c r="K2102" t="s">
        <v>460</v>
      </c>
      <c r="L2102">
        <v>46.7</v>
      </c>
      <c r="M2102" s="441">
        <v>46001</v>
      </c>
      <c r="N2102">
        <v>46.7</v>
      </c>
      <c r="O2102">
        <v>46.7</v>
      </c>
      <c r="P2102">
        <v>93.4</v>
      </c>
    </row>
    <row r="2103" spans="1:16" x14ac:dyDescent="0.3">
      <c r="A2103">
        <v>64990</v>
      </c>
      <c r="B2103">
        <v>122</v>
      </c>
      <c r="C2103" t="s">
        <v>552</v>
      </c>
      <c r="D2103" s="441">
        <v>46023</v>
      </c>
      <c r="E2103">
        <v>20227</v>
      </c>
      <c r="F2103" t="s">
        <v>5650</v>
      </c>
      <c r="G2103">
        <v>2248</v>
      </c>
      <c r="H2103">
        <v>9</v>
      </c>
      <c r="I2103" t="s">
        <v>5605</v>
      </c>
      <c r="J2103" t="s">
        <v>6085</v>
      </c>
      <c r="K2103" t="s">
        <v>460</v>
      </c>
      <c r="L2103">
        <v>0</v>
      </c>
      <c r="M2103" s="441">
        <v>45979</v>
      </c>
      <c r="N2103">
        <v>10.28</v>
      </c>
      <c r="O2103">
        <v>9.98</v>
      </c>
      <c r="P2103">
        <v>92.52</v>
      </c>
    </row>
    <row r="2104" spans="1:16" x14ac:dyDescent="0.3">
      <c r="A2104">
        <v>65033</v>
      </c>
      <c r="B2104">
        <v>122</v>
      </c>
      <c r="C2104" t="s">
        <v>552</v>
      </c>
      <c r="D2104" s="441">
        <v>46023</v>
      </c>
      <c r="E2104">
        <v>20202</v>
      </c>
      <c r="F2104" t="s">
        <v>5852</v>
      </c>
      <c r="G2104">
        <v>2255</v>
      </c>
      <c r="H2104">
        <v>12</v>
      </c>
      <c r="I2104" t="s">
        <v>5613</v>
      </c>
      <c r="J2104" t="s">
        <v>6085</v>
      </c>
      <c r="K2104" t="s">
        <v>460</v>
      </c>
      <c r="L2104">
        <v>7.65</v>
      </c>
      <c r="M2104" s="441">
        <v>46008</v>
      </c>
      <c r="N2104">
        <v>7.65</v>
      </c>
      <c r="O2104">
        <v>7.65</v>
      </c>
      <c r="P2104">
        <v>91.8</v>
      </c>
    </row>
    <row r="2105" spans="1:16" x14ac:dyDescent="0.3">
      <c r="A2105">
        <v>65084</v>
      </c>
      <c r="B2105">
        <v>122</v>
      </c>
      <c r="C2105" t="s">
        <v>552</v>
      </c>
      <c r="D2105" s="441">
        <v>46023</v>
      </c>
      <c r="E2105">
        <v>18537</v>
      </c>
      <c r="F2105" t="s">
        <v>5731</v>
      </c>
      <c r="G2105">
        <v>3140</v>
      </c>
      <c r="H2105">
        <v>1.17</v>
      </c>
      <c r="I2105" t="s">
        <v>5601</v>
      </c>
      <c r="J2105" t="s">
        <v>4764</v>
      </c>
      <c r="K2105" t="s">
        <v>460</v>
      </c>
      <c r="L2105">
        <v>0</v>
      </c>
      <c r="M2105" s="441">
        <v>45734</v>
      </c>
      <c r="N2105">
        <v>75.5</v>
      </c>
      <c r="O2105">
        <v>73.319999999999993</v>
      </c>
      <c r="P2105">
        <v>88.34</v>
      </c>
    </row>
    <row r="2106" spans="1:16" x14ac:dyDescent="0.3">
      <c r="A2106">
        <v>65074</v>
      </c>
      <c r="B2106">
        <v>122</v>
      </c>
      <c r="C2106" t="s">
        <v>552</v>
      </c>
      <c r="D2106" s="441">
        <v>46023</v>
      </c>
      <c r="E2106">
        <v>25746</v>
      </c>
      <c r="F2106" t="s">
        <v>5720</v>
      </c>
      <c r="G2106">
        <v>6298</v>
      </c>
      <c r="H2106">
        <v>17.920000000000002</v>
      </c>
      <c r="I2106" t="s">
        <v>5601</v>
      </c>
      <c r="J2106" t="s">
        <v>4764</v>
      </c>
      <c r="K2106" t="s">
        <v>460</v>
      </c>
      <c r="L2106">
        <v>0</v>
      </c>
      <c r="M2106" s="441">
        <v>45624</v>
      </c>
      <c r="N2106">
        <v>4.82</v>
      </c>
      <c r="O2106">
        <v>4.82</v>
      </c>
      <c r="P2106">
        <v>86.42</v>
      </c>
    </row>
    <row r="2107" spans="1:16" x14ac:dyDescent="0.3">
      <c r="A2107">
        <v>64952</v>
      </c>
      <c r="B2107">
        <v>122</v>
      </c>
      <c r="C2107" t="s">
        <v>552</v>
      </c>
      <c r="D2107" s="441">
        <v>46023</v>
      </c>
      <c r="E2107">
        <v>20301</v>
      </c>
      <c r="F2107" t="s">
        <v>5617</v>
      </c>
      <c r="G2107">
        <v>2223</v>
      </c>
      <c r="H2107">
        <v>4</v>
      </c>
      <c r="I2107" t="s">
        <v>5605</v>
      </c>
      <c r="J2107" t="s">
        <v>6085</v>
      </c>
      <c r="K2107" t="s">
        <v>460</v>
      </c>
      <c r="L2107">
        <v>20.62</v>
      </c>
      <c r="M2107" s="441">
        <v>46009</v>
      </c>
      <c r="N2107">
        <v>20.78</v>
      </c>
      <c r="O2107">
        <v>20.78</v>
      </c>
      <c r="P2107">
        <v>82.48</v>
      </c>
    </row>
    <row r="2108" spans="1:16" x14ac:dyDescent="0.3">
      <c r="A2108">
        <v>65035</v>
      </c>
      <c r="B2108">
        <v>122</v>
      </c>
      <c r="C2108" t="s">
        <v>552</v>
      </c>
      <c r="D2108" s="441">
        <v>46023</v>
      </c>
      <c r="E2108">
        <v>20961</v>
      </c>
      <c r="F2108" t="s">
        <v>5687</v>
      </c>
      <c r="G2108">
        <v>2015</v>
      </c>
      <c r="H2108">
        <v>10</v>
      </c>
      <c r="I2108" t="s">
        <v>5613</v>
      </c>
      <c r="J2108" t="s">
        <v>6085</v>
      </c>
      <c r="K2108" t="s">
        <v>460</v>
      </c>
      <c r="L2108">
        <v>0</v>
      </c>
      <c r="M2108" s="441">
        <v>45889</v>
      </c>
      <c r="N2108">
        <v>8.11</v>
      </c>
      <c r="O2108">
        <v>8.98</v>
      </c>
      <c r="P2108">
        <v>81.099999999999994</v>
      </c>
    </row>
    <row r="2109" spans="1:16" x14ac:dyDescent="0.3">
      <c r="A2109">
        <v>65094</v>
      </c>
      <c r="B2109">
        <v>122</v>
      </c>
      <c r="C2109" t="s">
        <v>552</v>
      </c>
      <c r="D2109" s="441">
        <v>46023</v>
      </c>
      <c r="E2109">
        <v>18369</v>
      </c>
      <c r="F2109" t="s">
        <v>5874</v>
      </c>
      <c r="G2109">
        <v>3269</v>
      </c>
      <c r="H2109">
        <v>1</v>
      </c>
      <c r="I2109" t="s">
        <v>5613</v>
      </c>
      <c r="J2109" t="s">
        <v>4764</v>
      </c>
      <c r="K2109" t="s">
        <v>460</v>
      </c>
      <c r="L2109">
        <v>0</v>
      </c>
      <c r="N2109">
        <v>0</v>
      </c>
      <c r="O2109">
        <v>0</v>
      </c>
      <c r="P2109">
        <v>79.900000000000006</v>
      </c>
    </row>
    <row r="2110" spans="1:16" x14ac:dyDescent="0.3">
      <c r="A2110">
        <v>64968</v>
      </c>
      <c r="B2110">
        <v>122</v>
      </c>
      <c r="C2110" t="s">
        <v>552</v>
      </c>
      <c r="D2110" s="441">
        <v>46023</v>
      </c>
      <c r="E2110">
        <v>20054</v>
      </c>
      <c r="F2110" t="s">
        <v>5633</v>
      </c>
      <c r="G2110">
        <v>2325</v>
      </c>
      <c r="H2110">
        <v>7</v>
      </c>
      <c r="I2110" t="s">
        <v>5613</v>
      </c>
      <c r="J2110" t="s">
        <v>6085</v>
      </c>
      <c r="K2110" t="s">
        <v>460</v>
      </c>
      <c r="L2110">
        <v>11.4</v>
      </c>
      <c r="M2110" s="441">
        <v>46009</v>
      </c>
      <c r="N2110">
        <v>11.4</v>
      </c>
      <c r="O2110">
        <v>11.4</v>
      </c>
      <c r="P2110">
        <v>79.8</v>
      </c>
    </row>
    <row r="2111" spans="1:16" x14ac:dyDescent="0.3">
      <c r="A2111">
        <v>65011</v>
      </c>
      <c r="B2111">
        <v>122</v>
      </c>
      <c r="C2111" t="s">
        <v>552</v>
      </c>
      <c r="D2111" s="441">
        <v>46023</v>
      </c>
      <c r="E2111">
        <v>25628</v>
      </c>
      <c r="F2111" t="s">
        <v>5666</v>
      </c>
      <c r="G2111">
        <v>6201</v>
      </c>
      <c r="H2111">
        <v>6</v>
      </c>
      <c r="I2111" t="s">
        <v>5613</v>
      </c>
      <c r="J2111" t="s">
        <v>6085</v>
      </c>
      <c r="K2111" t="s">
        <v>460</v>
      </c>
      <c r="L2111">
        <v>0</v>
      </c>
      <c r="M2111" s="441">
        <v>45678</v>
      </c>
      <c r="N2111">
        <v>12.98</v>
      </c>
      <c r="O2111">
        <v>12.98</v>
      </c>
      <c r="P2111">
        <v>77.88</v>
      </c>
    </row>
    <row r="2112" spans="1:16" x14ac:dyDescent="0.3">
      <c r="A2112">
        <v>64932</v>
      </c>
      <c r="B2112">
        <v>122</v>
      </c>
      <c r="C2112" t="s">
        <v>552</v>
      </c>
      <c r="D2112" s="441">
        <v>46023</v>
      </c>
      <c r="E2112">
        <v>21130</v>
      </c>
      <c r="F2112" t="s">
        <v>5884</v>
      </c>
      <c r="G2112">
        <v>1963</v>
      </c>
      <c r="H2112">
        <v>2</v>
      </c>
      <c r="I2112" t="s">
        <v>5613</v>
      </c>
      <c r="J2112" t="s">
        <v>6085</v>
      </c>
      <c r="K2112" t="s">
        <v>460</v>
      </c>
      <c r="L2112">
        <v>36.78</v>
      </c>
      <c r="M2112" s="441">
        <v>46009</v>
      </c>
      <c r="N2112">
        <v>36.78</v>
      </c>
      <c r="O2112">
        <v>36.78</v>
      </c>
      <c r="P2112">
        <v>73.56</v>
      </c>
    </row>
    <row r="2113" spans="1:16" x14ac:dyDescent="0.3">
      <c r="A2113">
        <v>65022</v>
      </c>
      <c r="B2113">
        <v>122</v>
      </c>
      <c r="C2113" t="s">
        <v>552</v>
      </c>
      <c r="D2113" s="441">
        <v>46023</v>
      </c>
      <c r="E2113">
        <v>19923</v>
      </c>
      <c r="F2113" t="s">
        <v>5678</v>
      </c>
      <c r="G2113">
        <v>2375</v>
      </c>
      <c r="H2113">
        <v>2</v>
      </c>
      <c r="I2113" t="s">
        <v>5605</v>
      </c>
      <c r="J2113" t="s">
        <v>6085</v>
      </c>
      <c r="K2113" t="s">
        <v>460</v>
      </c>
      <c r="L2113">
        <v>0</v>
      </c>
      <c r="M2113" s="441">
        <v>45764</v>
      </c>
      <c r="N2113">
        <v>36.44</v>
      </c>
      <c r="O2113">
        <v>37.5</v>
      </c>
      <c r="P2113">
        <v>72.88</v>
      </c>
    </row>
    <row r="2114" spans="1:16" x14ac:dyDescent="0.3">
      <c r="A2114">
        <v>64942</v>
      </c>
      <c r="B2114">
        <v>122</v>
      </c>
      <c r="C2114" t="s">
        <v>552</v>
      </c>
      <c r="D2114" s="441">
        <v>46023</v>
      </c>
      <c r="E2114">
        <v>21093</v>
      </c>
      <c r="F2114" t="s">
        <v>5608</v>
      </c>
      <c r="G2114">
        <v>1988</v>
      </c>
      <c r="H2114">
        <v>15</v>
      </c>
      <c r="I2114" t="s">
        <v>5598</v>
      </c>
      <c r="J2114" t="s">
        <v>6085</v>
      </c>
      <c r="K2114" t="s">
        <v>460</v>
      </c>
      <c r="L2114">
        <v>4.76</v>
      </c>
      <c r="M2114" s="441">
        <v>46009</v>
      </c>
      <c r="N2114">
        <v>4.76</v>
      </c>
      <c r="O2114">
        <v>4.76</v>
      </c>
      <c r="P2114">
        <v>71.400000000000006</v>
      </c>
    </row>
    <row r="2115" spans="1:16" x14ac:dyDescent="0.3">
      <c r="A2115">
        <v>64998</v>
      </c>
      <c r="B2115">
        <v>122</v>
      </c>
      <c r="C2115" t="s">
        <v>552</v>
      </c>
      <c r="D2115" s="441">
        <v>46023</v>
      </c>
      <c r="E2115">
        <v>20661</v>
      </c>
      <c r="F2115" t="s">
        <v>5850</v>
      </c>
      <c r="G2115">
        <v>2110</v>
      </c>
      <c r="H2115">
        <v>8</v>
      </c>
      <c r="I2115" t="s">
        <v>5613</v>
      </c>
      <c r="J2115" t="s">
        <v>6085</v>
      </c>
      <c r="K2115" t="s">
        <v>460</v>
      </c>
      <c r="L2115">
        <v>8.74</v>
      </c>
      <c r="M2115" s="441">
        <v>46009</v>
      </c>
      <c r="N2115">
        <v>8.74</v>
      </c>
      <c r="O2115">
        <v>8.74</v>
      </c>
      <c r="P2115">
        <v>69.92</v>
      </c>
    </row>
    <row r="2116" spans="1:16" x14ac:dyDescent="0.3">
      <c r="A2116">
        <v>64991</v>
      </c>
      <c r="B2116">
        <v>122</v>
      </c>
      <c r="C2116" t="s">
        <v>552</v>
      </c>
      <c r="D2116" s="441">
        <v>46023</v>
      </c>
      <c r="E2116">
        <v>20022</v>
      </c>
      <c r="F2116" t="s">
        <v>5651</v>
      </c>
      <c r="G2116">
        <v>2340</v>
      </c>
      <c r="H2116">
        <v>7</v>
      </c>
      <c r="I2116" t="s">
        <v>5613</v>
      </c>
      <c r="J2116" t="s">
        <v>6085</v>
      </c>
      <c r="K2116" t="s">
        <v>460</v>
      </c>
      <c r="L2116">
        <v>9.8699999999999992</v>
      </c>
      <c r="M2116" s="441">
        <v>45994</v>
      </c>
      <c r="N2116">
        <v>9.8699999999999992</v>
      </c>
      <c r="O2116">
        <v>10.08</v>
      </c>
      <c r="P2116">
        <v>69.09</v>
      </c>
    </row>
    <row r="2117" spans="1:16" x14ac:dyDescent="0.3">
      <c r="A2117">
        <v>65145</v>
      </c>
      <c r="B2117">
        <v>122</v>
      </c>
      <c r="C2117" t="s">
        <v>552</v>
      </c>
      <c r="D2117" s="441">
        <v>46023</v>
      </c>
      <c r="E2117">
        <v>18176</v>
      </c>
      <c r="F2117" t="s">
        <v>5791</v>
      </c>
      <c r="G2117">
        <v>3446</v>
      </c>
      <c r="H2117">
        <v>1</v>
      </c>
      <c r="I2117" t="s">
        <v>5601</v>
      </c>
      <c r="J2117" t="s">
        <v>4764</v>
      </c>
      <c r="K2117" t="s">
        <v>460</v>
      </c>
      <c r="L2117">
        <v>0</v>
      </c>
      <c r="N2117">
        <v>0</v>
      </c>
      <c r="O2117">
        <v>0</v>
      </c>
      <c r="P2117">
        <v>69</v>
      </c>
    </row>
    <row r="2118" spans="1:16" x14ac:dyDescent="0.3">
      <c r="A2118">
        <v>65136</v>
      </c>
      <c r="B2118">
        <v>122</v>
      </c>
      <c r="C2118" t="s">
        <v>552</v>
      </c>
      <c r="D2118" s="441">
        <v>46023</v>
      </c>
      <c r="E2118">
        <v>18214</v>
      </c>
      <c r="F2118" t="s">
        <v>5781</v>
      </c>
      <c r="G2118">
        <v>3413</v>
      </c>
      <c r="H2118">
        <v>2</v>
      </c>
      <c r="I2118" t="s">
        <v>5601</v>
      </c>
      <c r="J2118" t="s">
        <v>4764</v>
      </c>
      <c r="K2118" t="s">
        <v>460</v>
      </c>
      <c r="L2118">
        <v>0</v>
      </c>
      <c r="N2118">
        <v>0</v>
      </c>
      <c r="O2118">
        <v>37.47</v>
      </c>
      <c r="P2118">
        <v>68.099999999999994</v>
      </c>
    </row>
    <row r="2119" spans="1:16" x14ac:dyDescent="0.3">
      <c r="A2119">
        <v>65010</v>
      </c>
      <c r="B2119">
        <v>122</v>
      </c>
      <c r="C2119" t="s">
        <v>552</v>
      </c>
      <c r="D2119" s="441">
        <v>46023</v>
      </c>
      <c r="E2119">
        <v>25213</v>
      </c>
      <c r="F2119" t="s">
        <v>5665</v>
      </c>
      <c r="G2119">
        <v>5948</v>
      </c>
      <c r="H2119">
        <v>2</v>
      </c>
      <c r="I2119" t="s">
        <v>5625</v>
      </c>
      <c r="J2119" t="s">
        <v>6085</v>
      </c>
      <c r="K2119" t="s">
        <v>460</v>
      </c>
      <c r="L2119">
        <v>0</v>
      </c>
      <c r="M2119" s="441">
        <v>45980</v>
      </c>
      <c r="N2119">
        <v>33.5</v>
      </c>
      <c r="O2119">
        <v>33.5</v>
      </c>
      <c r="P2119">
        <v>67</v>
      </c>
    </row>
    <row r="2120" spans="1:16" x14ac:dyDescent="0.3">
      <c r="A2120">
        <v>65001</v>
      </c>
      <c r="B2120">
        <v>122</v>
      </c>
      <c r="C2120" t="s">
        <v>552</v>
      </c>
      <c r="D2120" s="441">
        <v>46023</v>
      </c>
      <c r="E2120">
        <v>24322</v>
      </c>
      <c r="F2120" t="s">
        <v>5657</v>
      </c>
      <c r="G2120">
        <v>2342</v>
      </c>
      <c r="H2120">
        <v>3</v>
      </c>
      <c r="I2120" t="s">
        <v>5598</v>
      </c>
      <c r="J2120" t="s">
        <v>6085</v>
      </c>
      <c r="K2120" t="s">
        <v>460</v>
      </c>
      <c r="L2120">
        <v>22</v>
      </c>
      <c r="M2120" s="441">
        <v>46001</v>
      </c>
      <c r="N2120">
        <v>22</v>
      </c>
      <c r="O2120">
        <v>22</v>
      </c>
      <c r="P2120">
        <v>66</v>
      </c>
    </row>
    <row r="2121" spans="1:16" x14ac:dyDescent="0.3">
      <c r="A2121">
        <v>65015</v>
      </c>
      <c r="B2121">
        <v>122</v>
      </c>
      <c r="C2121" t="s">
        <v>552</v>
      </c>
      <c r="D2121" s="441">
        <v>46023</v>
      </c>
      <c r="E2121">
        <v>19965</v>
      </c>
      <c r="F2121" t="s">
        <v>5671</v>
      </c>
      <c r="G2121">
        <v>2356</v>
      </c>
      <c r="H2121">
        <v>5</v>
      </c>
      <c r="I2121" t="s">
        <v>5613</v>
      </c>
      <c r="J2121" t="s">
        <v>6085</v>
      </c>
      <c r="K2121" t="s">
        <v>460</v>
      </c>
      <c r="L2121">
        <v>0</v>
      </c>
      <c r="M2121" s="441">
        <v>45972</v>
      </c>
      <c r="N2121">
        <v>13.2</v>
      </c>
      <c r="O2121">
        <v>13.2</v>
      </c>
      <c r="P2121">
        <v>66</v>
      </c>
    </row>
    <row r="2122" spans="1:16" x14ac:dyDescent="0.3">
      <c r="A2122">
        <v>65076</v>
      </c>
      <c r="B2122">
        <v>122</v>
      </c>
      <c r="C2122" t="s">
        <v>552</v>
      </c>
      <c r="D2122" s="441">
        <v>46023</v>
      </c>
      <c r="E2122">
        <v>18552</v>
      </c>
      <c r="F2122" t="s">
        <v>5723</v>
      </c>
      <c r="G2122">
        <v>3128</v>
      </c>
      <c r="H2122">
        <v>1.86</v>
      </c>
      <c r="I2122" t="s">
        <v>5601</v>
      </c>
      <c r="J2122" t="s">
        <v>4764</v>
      </c>
      <c r="K2122" t="s">
        <v>460</v>
      </c>
      <c r="L2122">
        <v>0</v>
      </c>
      <c r="M2122" s="441">
        <v>45825</v>
      </c>
      <c r="N2122">
        <v>34.909999999999997</v>
      </c>
      <c r="O2122">
        <v>33.6</v>
      </c>
      <c r="P2122">
        <v>64.930000000000007</v>
      </c>
    </row>
    <row r="2123" spans="1:16" x14ac:dyDescent="0.3">
      <c r="A2123">
        <v>65031</v>
      </c>
      <c r="B2123">
        <v>122</v>
      </c>
      <c r="C2123" t="s">
        <v>552</v>
      </c>
      <c r="D2123" s="441">
        <v>46023</v>
      </c>
      <c r="E2123">
        <v>20614</v>
      </c>
      <c r="F2123" t="s">
        <v>5686</v>
      </c>
      <c r="G2123">
        <v>2119</v>
      </c>
      <c r="H2123">
        <v>2</v>
      </c>
      <c r="I2123" t="s">
        <v>5613</v>
      </c>
      <c r="J2123" t="s">
        <v>6085</v>
      </c>
      <c r="K2123" t="s">
        <v>460</v>
      </c>
      <c r="L2123">
        <v>31.95</v>
      </c>
      <c r="M2123" s="441">
        <v>45994</v>
      </c>
      <c r="N2123">
        <v>31.95</v>
      </c>
      <c r="O2123">
        <v>32.74</v>
      </c>
      <c r="P2123">
        <v>63.9</v>
      </c>
    </row>
    <row r="2124" spans="1:16" x14ac:dyDescent="0.3">
      <c r="A2124">
        <v>64955</v>
      </c>
      <c r="B2124">
        <v>122</v>
      </c>
      <c r="C2124" t="s">
        <v>552</v>
      </c>
      <c r="D2124" s="441">
        <v>46023</v>
      </c>
      <c r="E2124">
        <v>21030</v>
      </c>
      <c r="F2124" t="s">
        <v>5620</v>
      </c>
      <c r="G2124">
        <v>2001</v>
      </c>
      <c r="H2124">
        <v>3</v>
      </c>
      <c r="I2124" t="s">
        <v>5613</v>
      </c>
      <c r="J2124" t="s">
        <v>6085</v>
      </c>
      <c r="K2124" t="s">
        <v>460</v>
      </c>
      <c r="L2124">
        <v>0</v>
      </c>
      <c r="M2124" s="441">
        <v>45902</v>
      </c>
      <c r="N2124">
        <v>20.9</v>
      </c>
      <c r="O2124">
        <v>19.350000000000001</v>
      </c>
      <c r="P2124">
        <v>62.7</v>
      </c>
    </row>
    <row r="2125" spans="1:16" x14ac:dyDescent="0.3">
      <c r="A2125">
        <v>65144</v>
      </c>
      <c r="B2125">
        <v>122</v>
      </c>
      <c r="C2125" t="s">
        <v>552</v>
      </c>
      <c r="D2125" s="441">
        <v>46023</v>
      </c>
      <c r="E2125">
        <v>18178</v>
      </c>
      <c r="F2125" t="s">
        <v>5790</v>
      </c>
      <c r="G2125">
        <v>3444</v>
      </c>
      <c r="H2125">
        <v>1</v>
      </c>
      <c r="I2125" t="s">
        <v>5601</v>
      </c>
      <c r="J2125" t="s">
        <v>4764</v>
      </c>
      <c r="K2125" t="s">
        <v>460</v>
      </c>
      <c r="L2125">
        <v>0</v>
      </c>
      <c r="N2125">
        <v>0</v>
      </c>
      <c r="O2125">
        <v>59.9</v>
      </c>
      <c r="P2125">
        <v>59.9</v>
      </c>
    </row>
    <row r="2126" spans="1:16" x14ac:dyDescent="0.3">
      <c r="A2126">
        <v>65130</v>
      </c>
      <c r="B2126">
        <v>122</v>
      </c>
      <c r="C2126" t="s">
        <v>552</v>
      </c>
      <c r="D2126" s="441">
        <v>46023</v>
      </c>
      <c r="E2126">
        <v>18223</v>
      </c>
      <c r="F2126" t="s">
        <v>5876</v>
      </c>
      <c r="G2126">
        <v>3405</v>
      </c>
      <c r="H2126">
        <v>0.18</v>
      </c>
      <c r="I2126" t="s">
        <v>5613</v>
      </c>
      <c r="J2126" t="s">
        <v>4764</v>
      </c>
      <c r="K2126" t="s">
        <v>460</v>
      </c>
      <c r="L2126">
        <v>0</v>
      </c>
      <c r="N2126">
        <v>0</v>
      </c>
      <c r="O2126">
        <v>0</v>
      </c>
      <c r="P2126">
        <v>57.65</v>
      </c>
    </row>
    <row r="2127" spans="1:16" x14ac:dyDescent="0.3">
      <c r="A2127">
        <v>64978</v>
      </c>
      <c r="B2127">
        <v>122</v>
      </c>
      <c r="C2127" t="s">
        <v>552</v>
      </c>
      <c r="D2127" s="441">
        <v>46023</v>
      </c>
      <c r="E2127">
        <v>26020</v>
      </c>
      <c r="F2127" t="s">
        <v>5639</v>
      </c>
      <c r="G2127">
        <v>2105</v>
      </c>
      <c r="H2127">
        <v>4</v>
      </c>
      <c r="I2127" t="s">
        <v>5613</v>
      </c>
      <c r="J2127" t="s">
        <v>6085</v>
      </c>
      <c r="K2127" t="s">
        <v>460</v>
      </c>
      <c r="L2127">
        <v>14.4</v>
      </c>
      <c r="M2127" s="441">
        <v>46009</v>
      </c>
      <c r="N2127">
        <v>14.4</v>
      </c>
      <c r="O2127">
        <v>14.4</v>
      </c>
      <c r="P2127">
        <v>57.6</v>
      </c>
    </row>
    <row r="2128" spans="1:16" x14ac:dyDescent="0.3">
      <c r="A2128">
        <v>65113</v>
      </c>
      <c r="B2128">
        <v>122</v>
      </c>
      <c r="C2128" t="s">
        <v>552</v>
      </c>
      <c r="D2128" s="441">
        <v>46023</v>
      </c>
      <c r="E2128">
        <v>18308</v>
      </c>
      <c r="F2128" t="s">
        <v>5758</v>
      </c>
      <c r="G2128">
        <v>3325</v>
      </c>
      <c r="H2128">
        <v>1</v>
      </c>
      <c r="I2128" t="s">
        <v>5613</v>
      </c>
      <c r="J2128" t="s">
        <v>4764</v>
      </c>
      <c r="K2128" t="s">
        <v>460</v>
      </c>
      <c r="L2128">
        <v>0</v>
      </c>
      <c r="N2128">
        <v>0</v>
      </c>
      <c r="O2128">
        <v>0</v>
      </c>
      <c r="P2128">
        <v>57</v>
      </c>
    </row>
    <row r="2129" spans="1:16" x14ac:dyDescent="0.3">
      <c r="A2129">
        <v>65016</v>
      </c>
      <c r="B2129">
        <v>122</v>
      </c>
      <c r="C2129" t="s">
        <v>552</v>
      </c>
      <c r="D2129" s="441">
        <v>46023</v>
      </c>
      <c r="E2129">
        <v>19946</v>
      </c>
      <c r="F2129" t="s">
        <v>5672</v>
      </c>
      <c r="G2129">
        <v>2360</v>
      </c>
      <c r="H2129">
        <v>1</v>
      </c>
      <c r="I2129" t="s">
        <v>5625</v>
      </c>
      <c r="J2129" t="s">
        <v>6085</v>
      </c>
      <c r="K2129" t="s">
        <v>460</v>
      </c>
      <c r="L2129">
        <v>56.8</v>
      </c>
      <c r="M2129" s="441">
        <v>46001</v>
      </c>
      <c r="N2129">
        <v>56.8</v>
      </c>
      <c r="O2129">
        <v>56.8</v>
      </c>
      <c r="P2129">
        <v>56.8</v>
      </c>
    </row>
    <row r="2130" spans="1:16" x14ac:dyDescent="0.3">
      <c r="A2130">
        <v>65199</v>
      </c>
      <c r="B2130">
        <v>122</v>
      </c>
      <c r="C2130" t="s">
        <v>552</v>
      </c>
      <c r="D2130" s="441">
        <v>46023</v>
      </c>
      <c r="E2130">
        <v>19434</v>
      </c>
      <c r="F2130" t="s">
        <v>5906</v>
      </c>
      <c r="G2130">
        <v>2757</v>
      </c>
      <c r="H2130">
        <v>2</v>
      </c>
      <c r="I2130" t="s">
        <v>5605</v>
      </c>
      <c r="J2130" t="s">
        <v>6085</v>
      </c>
      <c r="K2130" t="s">
        <v>460</v>
      </c>
      <c r="L2130">
        <v>23.98</v>
      </c>
      <c r="M2130" s="441">
        <v>46009</v>
      </c>
      <c r="N2130">
        <v>23.98</v>
      </c>
      <c r="O2130">
        <v>23.98</v>
      </c>
      <c r="P2130">
        <v>47.96</v>
      </c>
    </row>
    <row r="2131" spans="1:16" x14ac:dyDescent="0.3">
      <c r="A2131">
        <v>65058</v>
      </c>
      <c r="B2131">
        <v>122</v>
      </c>
      <c r="C2131" t="s">
        <v>552</v>
      </c>
      <c r="D2131" s="441">
        <v>46023</v>
      </c>
      <c r="E2131">
        <v>24833</v>
      </c>
      <c r="F2131" t="s">
        <v>5707</v>
      </c>
      <c r="G2131">
        <v>2845</v>
      </c>
      <c r="H2131">
        <v>1</v>
      </c>
      <c r="I2131" t="s">
        <v>5703</v>
      </c>
      <c r="J2131" t="s">
        <v>6085</v>
      </c>
      <c r="K2131" t="s">
        <v>460</v>
      </c>
      <c r="L2131">
        <v>47.75</v>
      </c>
      <c r="M2131" s="441">
        <v>45993</v>
      </c>
      <c r="N2131">
        <v>47.75</v>
      </c>
      <c r="O2131">
        <v>47.75</v>
      </c>
      <c r="P2131">
        <v>47.75</v>
      </c>
    </row>
    <row r="2132" spans="1:16" x14ac:dyDescent="0.3">
      <c r="A2132">
        <v>65174</v>
      </c>
      <c r="B2132">
        <v>122</v>
      </c>
      <c r="C2132" t="s">
        <v>552</v>
      </c>
      <c r="D2132" s="441">
        <v>46023</v>
      </c>
      <c r="E2132">
        <v>17838</v>
      </c>
      <c r="F2132" t="s">
        <v>5816</v>
      </c>
      <c r="G2132">
        <v>3712</v>
      </c>
      <c r="H2132">
        <v>5</v>
      </c>
      <c r="I2132" t="s">
        <v>5703</v>
      </c>
      <c r="J2132" t="s">
        <v>4764</v>
      </c>
      <c r="K2132" t="s">
        <v>460</v>
      </c>
      <c r="L2132">
        <v>0</v>
      </c>
      <c r="M2132" s="441">
        <v>45986</v>
      </c>
      <c r="N2132">
        <v>9.5</v>
      </c>
      <c r="O2132">
        <v>10</v>
      </c>
      <c r="P2132">
        <v>47.5</v>
      </c>
    </row>
    <row r="2133" spans="1:16" x14ac:dyDescent="0.3">
      <c r="A2133">
        <v>64963</v>
      </c>
      <c r="B2133">
        <v>122</v>
      </c>
      <c r="C2133" t="s">
        <v>552</v>
      </c>
      <c r="D2133" s="441">
        <v>46023</v>
      </c>
      <c r="E2133">
        <v>21073</v>
      </c>
      <c r="F2133" t="s">
        <v>5628</v>
      </c>
      <c r="G2133">
        <v>1994</v>
      </c>
      <c r="H2133">
        <v>1</v>
      </c>
      <c r="I2133" t="s">
        <v>5613</v>
      </c>
      <c r="J2133" t="s">
        <v>6085</v>
      </c>
      <c r="K2133" t="s">
        <v>460</v>
      </c>
      <c r="L2133">
        <v>0</v>
      </c>
      <c r="M2133" s="441">
        <v>45965</v>
      </c>
      <c r="N2133">
        <v>47.3</v>
      </c>
      <c r="O2133">
        <v>49.9</v>
      </c>
      <c r="P2133">
        <v>47.3</v>
      </c>
    </row>
    <row r="2134" spans="1:16" x14ac:dyDescent="0.3">
      <c r="A2134">
        <v>65042</v>
      </c>
      <c r="B2134">
        <v>122</v>
      </c>
      <c r="C2134" t="s">
        <v>552</v>
      </c>
      <c r="D2134" s="441">
        <v>46023</v>
      </c>
      <c r="E2134">
        <v>19420</v>
      </c>
      <c r="F2134" t="s">
        <v>5693</v>
      </c>
      <c r="G2134">
        <v>2758</v>
      </c>
      <c r="H2134">
        <v>8</v>
      </c>
      <c r="I2134" t="s">
        <v>5613</v>
      </c>
      <c r="J2134" t="s">
        <v>6085</v>
      </c>
      <c r="K2134" t="s">
        <v>460</v>
      </c>
      <c r="L2134">
        <v>0</v>
      </c>
      <c r="M2134" s="441">
        <v>45678</v>
      </c>
      <c r="N2134">
        <v>5.79</v>
      </c>
      <c r="O2134">
        <v>5.79</v>
      </c>
      <c r="P2134">
        <v>46.32</v>
      </c>
    </row>
    <row r="2135" spans="1:16" x14ac:dyDescent="0.3">
      <c r="A2135">
        <v>65030</v>
      </c>
      <c r="B2135">
        <v>122</v>
      </c>
      <c r="C2135" t="s">
        <v>552</v>
      </c>
      <c r="D2135" s="441">
        <v>46023</v>
      </c>
      <c r="E2135">
        <v>20174</v>
      </c>
      <c r="F2135" t="s">
        <v>5685</v>
      </c>
      <c r="G2135">
        <v>2264</v>
      </c>
      <c r="H2135">
        <v>3</v>
      </c>
      <c r="I2135" t="s">
        <v>5598</v>
      </c>
      <c r="J2135" t="s">
        <v>6085</v>
      </c>
      <c r="K2135" t="s">
        <v>460</v>
      </c>
      <c r="L2135">
        <v>0</v>
      </c>
      <c r="M2135" s="441">
        <v>45979</v>
      </c>
      <c r="N2135">
        <v>15.4</v>
      </c>
      <c r="O2135">
        <v>16.2</v>
      </c>
      <c r="P2135">
        <v>46.2</v>
      </c>
    </row>
    <row r="2136" spans="1:16" x14ac:dyDescent="0.3">
      <c r="A2136">
        <v>64982</v>
      </c>
      <c r="B2136">
        <v>122</v>
      </c>
      <c r="C2136" t="s">
        <v>552</v>
      </c>
      <c r="D2136" s="441">
        <v>46023</v>
      </c>
      <c r="E2136">
        <v>20029</v>
      </c>
      <c r="F2136" t="s">
        <v>5848</v>
      </c>
      <c r="G2136">
        <v>2337</v>
      </c>
      <c r="H2136">
        <v>3</v>
      </c>
      <c r="I2136" t="s">
        <v>5668</v>
      </c>
      <c r="J2136" t="s">
        <v>6085</v>
      </c>
      <c r="K2136" t="s">
        <v>460</v>
      </c>
      <c r="L2136">
        <v>0</v>
      </c>
      <c r="M2136" s="441">
        <v>45636</v>
      </c>
      <c r="N2136">
        <v>14.81</v>
      </c>
      <c r="O2136">
        <v>14.8</v>
      </c>
      <c r="P2136">
        <v>44.43</v>
      </c>
    </row>
    <row r="2137" spans="1:16" x14ac:dyDescent="0.3">
      <c r="A2137">
        <v>65024</v>
      </c>
      <c r="B2137">
        <v>122</v>
      </c>
      <c r="C2137" t="s">
        <v>552</v>
      </c>
      <c r="D2137" s="441">
        <v>46023</v>
      </c>
      <c r="E2137">
        <v>24420</v>
      </c>
      <c r="F2137" t="s">
        <v>5680</v>
      </c>
      <c r="G2137">
        <v>2207</v>
      </c>
      <c r="H2137">
        <v>4</v>
      </c>
      <c r="I2137" t="s">
        <v>5598</v>
      </c>
      <c r="J2137" t="s">
        <v>6085</v>
      </c>
      <c r="K2137" t="s">
        <v>460</v>
      </c>
      <c r="L2137">
        <v>0</v>
      </c>
      <c r="M2137" s="441">
        <v>45889</v>
      </c>
      <c r="N2137">
        <v>10.97</v>
      </c>
      <c r="O2137">
        <v>7.9</v>
      </c>
      <c r="P2137">
        <v>43.88</v>
      </c>
    </row>
    <row r="2138" spans="1:16" x14ac:dyDescent="0.3">
      <c r="A2138">
        <v>65139</v>
      </c>
      <c r="B2138">
        <v>122</v>
      </c>
      <c r="C2138" t="s">
        <v>552</v>
      </c>
      <c r="D2138" s="441">
        <v>46023</v>
      </c>
      <c r="E2138">
        <v>18189</v>
      </c>
      <c r="F2138" t="s">
        <v>5785</v>
      </c>
      <c r="G2138">
        <v>3435</v>
      </c>
      <c r="H2138">
        <v>0.35</v>
      </c>
      <c r="I2138" t="s">
        <v>5601</v>
      </c>
      <c r="J2138" t="s">
        <v>4764</v>
      </c>
      <c r="K2138" t="s">
        <v>460</v>
      </c>
      <c r="L2138">
        <v>0</v>
      </c>
      <c r="M2138" s="441">
        <v>45874</v>
      </c>
      <c r="N2138">
        <v>0</v>
      </c>
      <c r="O2138">
        <v>0</v>
      </c>
      <c r="P2138">
        <v>43.05</v>
      </c>
    </row>
    <row r="2139" spans="1:16" x14ac:dyDescent="0.3">
      <c r="A2139">
        <v>64988</v>
      </c>
      <c r="B2139">
        <v>122</v>
      </c>
      <c r="C2139" t="s">
        <v>552</v>
      </c>
      <c r="D2139" s="441">
        <v>46023</v>
      </c>
      <c r="E2139">
        <v>20358</v>
      </c>
      <c r="F2139" t="s">
        <v>5648</v>
      </c>
      <c r="G2139">
        <v>2200</v>
      </c>
      <c r="H2139">
        <v>3</v>
      </c>
      <c r="I2139" t="s">
        <v>5605</v>
      </c>
      <c r="J2139" t="s">
        <v>6085</v>
      </c>
      <c r="K2139" t="s">
        <v>460</v>
      </c>
      <c r="L2139">
        <v>14.3</v>
      </c>
      <c r="M2139" s="441">
        <v>46009</v>
      </c>
      <c r="N2139">
        <v>14.3</v>
      </c>
      <c r="O2139">
        <v>14.3</v>
      </c>
      <c r="P2139">
        <v>42.9</v>
      </c>
    </row>
    <row r="2140" spans="1:16" x14ac:dyDescent="0.3">
      <c r="A2140">
        <v>64960</v>
      </c>
      <c r="B2140">
        <v>122</v>
      </c>
      <c r="C2140" t="s">
        <v>552</v>
      </c>
      <c r="D2140" s="441">
        <v>46023</v>
      </c>
      <c r="E2140">
        <v>24089</v>
      </c>
      <c r="F2140" t="s">
        <v>5842</v>
      </c>
      <c r="G2140">
        <v>2316</v>
      </c>
      <c r="H2140">
        <v>5</v>
      </c>
      <c r="I2140" t="s">
        <v>5598</v>
      </c>
      <c r="J2140" t="s">
        <v>6085</v>
      </c>
      <c r="K2140" t="s">
        <v>460</v>
      </c>
      <c r="L2140">
        <v>0</v>
      </c>
      <c r="M2140" s="441">
        <v>45979</v>
      </c>
      <c r="N2140">
        <v>8.1999999999999993</v>
      </c>
      <c r="O2140">
        <v>9.1199999999999992</v>
      </c>
      <c r="P2140">
        <v>41</v>
      </c>
    </row>
    <row r="2141" spans="1:16" x14ac:dyDescent="0.3">
      <c r="A2141">
        <v>65056</v>
      </c>
      <c r="B2141">
        <v>122</v>
      </c>
      <c r="C2141" t="s">
        <v>552</v>
      </c>
      <c r="D2141" s="441">
        <v>46023</v>
      </c>
      <c r="E2141">
        <v>17040</v>
      </c>
      <c r="F2141" t="s">
        <v>5705</v>
      </c>
      <c r="G2141">
        <v>2828</v>
      </c>
      <c r="H2141">
        <v>10</v>
      </c>
      <c r="I2141" t="s">
        <v>5613</v>
      </c>
      <c r="J2141" t="s">
        <v>6085</v>
      </c>
      <c r="K2141" t="s">
        <v>460</v>
      </c>
      <c r="L2141">
        <v>4.0999999999999996</v>
      </c>
      <c r="M2141" s="441">
        <v>46003</v>
      </c>
      <c r="N2141">
        <v>4.0999999999999996</v>
      </c>
      <c r="O2141">
        <v>4.0999999999999996</v>
      </c>
      <c r="P2141">
        <v>41</v>
      </c>
    </row>
    <row r="2142" spans="1:16" x14ac:dyDescent="0.3">
      <c r="A2142">
        <v>65142</v>
      </c>
      <c r="B2142">
        <v>122</v>
      </c>
      <c r="C2142" t="s">
        <v>552</v>
      </c>
      <c r="D2142" s="441">
        <v>46023</v>
      </c>
      <c r="E2142">
        <v>18180</v>
      </c>
      <c r="F2142" t="s">
        <v>5788</v>
      </c>
      <c r="G2142">
        <v>3442</v>
      </c>
      <c r="H2142">
        <v>0.37</v>
      </c>
      <c r="I2142" t="s">
        <v>5601</v>
      </c>
      <c r="J2142" t="s">
        <v>4764</v>
      </c>
      <c r="K2142" t="s">
        <v>460</v>
      </c>
      <c r="L2142">
        <v>0</v>
      </c>
      <c r="N2142">
        <v>0</v>
      </c>
      <c r="O2142">
        <v>99</v>
      </c>
      <c r="P2142">
        <v>40.700000000000003</v>
      </c>
    </row>
    <row r="2143" spans="1:16" x14ac:dyDescent="0.3">
      <c r="A2143">
        <v>64993</v>
      </c>
      <c r="B2143">
        <v>122</v>
      </c>
      <c r="C2143" t="s">
        <v>552</v>
      </c>
      <c r="D2143" s="441">
        <v>46023</v>
      </c>
      <c r="E2143">
        <v>25282</v>
      </c>
      <c r="F2143" t="s">
        <v>5652</v>
      </c>
      <c r="G2143">
        <v>5982</v>
      </c>
      <c r="H2143">
        <v>1</v>
      </c>
      <c r="I2143" t="s">
        <v>5598</v>
      </c>
      <c r="J2143" t="s">
        <v>6085</v>
      </c>
      <c r="K2143" t="s">
        <v>460</v>
      </c>
      <c r="L2143">
        <v>39</v>
      </c>
      <c r="M2143" s="441">
        <v>46014</v>
      </c>
      <c r="N2143">
        <v>39</v>
      </c>
      <c r="O2143">
        <v>40.56</v>
      </c>
      <c r="P2143">
        <v>39</v>
      </c>
    </row>
    <row r="2144" spans="1:16" x14ac:dyDescent="0.3">
      <c r="A2144">
        <v>65012</v>
      </c>
      <c r="B2144">
        <v>122</v>
      </c>
      <c r="C2144" t="s">
        <v>552</v>
      </c>
      <c r="D2144" s="441">
        <v>46023</v>
      </c>
      <c r="E2144">
        <v>19979</v>
      </c>
      <c r="F2144" t="s">
        <v>5667</v>
      </c>
      <c r="G2144">
        <v>2353</v>
      </c>
      <c r="H2144">
        <v>2</v>
      </c>
      <c r="I2144" t="s">
        <v>5668</v>
      </c>
      <c r="J2144" t="s">
        <v>6085</v>
      </c>
      <c r="K2144" t="s">
        <v>460</v>
      </c>
      <c r="L2144">
        <v>0</v>
      </c>
      <c r="M2144" s="441">
        <v>45903</v>
      </c>
      <c r="N2144">
        <v>18.7</v>
      </c>
      <c r="O2144">
        <v>19.27</v>
      </c>
      <c r="P2144">
        <v>37.4</v>
      </c>
    </row>
    <row r="2145" spans="1:16" x14ac:dyDescent="0.3">
      <c r="A2145">
        <v>64965</v>
      </c>
      <c r="B2145">
        <v>122</v>
      </c>
      <c r="C2145" t="s">
        <v>552</v>
      </c>
      <c r="D2145" s="441">
        <v>46023</v>
      </c>
      <c r="E2145">
        <v>24110</v>
      </c>
      <c r="F2145" t="s">
        <v>5630</v>
      </c>
      <c r="G2145">
        <v>2322</v>
      </c>
      <c r="H2145">
        <v>2.5</v>
      </c>
      <c r="I2145" t="s">
        <v>5598</v>
      </c>
      <c r="J2145" t="s">
        <v>6085</v>
      </c>
      <c r="K2145" t="s">
        <v>460</v>
      </c>
      <c r="L2145">
        <v>0</v>
      </c>
      <c r="M2145" s="441">
        <v>45909</v>
      </c>
      <c r="N2145">
        <v>14.6</v>
      </c>
      <c r="O2145">
        <v>16.5</v>
      </c>
      <c r="P2145">
        <v>36.5</v>
      </c>
    </row>
    <row r="2146" spans="1:16" x14ac:dyDescent="0.3">
      <c r="A2146">
        <v>64939</v>
      </c>
      <c r="B2146">
        <v>122</v>
      </c>
      <c r="C2146" t="s">
        <v>552</v>
      </c>
      <c r="D2146" s="441">
        <v>46023</v>
      </c>
      <c r="E2146">
        <v>26342</v>
      </c>
      <c r="F2146" t="s">
        <v>5604</v>
      </c>
      <c r="G2146">
        <v>1986</v>
      </c>
      <c r="H2146">
        <v>3</v>
      </c>
      <c r="I2146" t="s">
        <v>5605</v>
      </c>
      <c r="J2146" t="s">
        <v>6085</v>
      </c>
      <c r="K2146" t="s">
        <v>460</v>
      </c>
      <c r="L2146">
        <v>0</v>
      </c>
      <c r="M2146" s="441">
        <v>45979</v>
      </c>
      <c r="N2146">
        <v>11.7</v>
      </c>
      <c r="O2146">
        <v>10</v>
      </c>
      <c r="P2146">
        <v>35.1</v>
      </c>
    </row>
    <row r="2147" spans="1:16" x14ac:dyDescent="0.3">
      <c r="A2147">
        <v>65201</v>
      </c>
      <c r="B2147">
        <v>122</v>
      </c>
      <c r="C2147" t="s">
        <v>552</v>
      </c>
      <c r="D2147" s="441">
        <v>46023</v>
      </c>
      <c r="E2147">
        <v>18249</v>
      </c>
      <c r="F2147" t="s">
        <v>5907</v>
      </c>
      <c r="G2147">
        <v>3381</v>
      </c>
      <c r="H2147">
        <v>2</v>
      </c>
      <c r="I2147" t="s">
        <v>5613</v>
      </c>
      <c r="J2147" t="s">
        <v>4764</v>
      </c>
      <c r="K2147" t="s">
        <v>460</v>
      </c>
      <c r="L2147">
        <v>0</v>
      </c>
      <c r="N2147">
        <v>0</v>
      </c>
      <c r="O2147">
        <v>0</v>
      </c>
      <c r="P2147">
        <v>34.630000000000003</v>
      </c>
    </row>
    <row r="2148" spans="1:16" x14ac:dyDescent="0.3">
      <c r="A2148">
        <v>64951</v>
      </c>
      <c r="B2148">
        <v>122</v>
      </c>
      <c r="C2148" t="s">
        <v>552</v>
      </c>
      <c r="D2148" s="441">
        <v>46023</v>
      </c>
      <c r="E2148">
        <v>20308</v>
      </c>
      <c r="F2148" t="s">
        <v>5841</v>
      </c>
      <c r="G2148">
        <v>2222</v>
      </c>
      <c r="H2148">
        <v>1</v>
      </c>
      <c r="I2148" t="s">
        <v>5605</v>
      </c>
      <c r="J2148" t="s">
        <v>6085</v>
      </c>
      <c r="K2148" t="s">
        <v>460</v>
      </c>
      <c r="L2148">
        <v>0</v>
      </c>
      <c r="M2148" s="441">
        <v>45706</v>
      </c>
      <c r="N2148">
        <v>33.92</v>
      </c>
      <c r="O2148">
        <v>24.9</v>
      </c>
      <c r="P2148">
        <v>33.92</v>
      </c>
    </row>
    <row r="2149" spans="1:16" x14ac:dyDescent="0.3">
      <c r="A2149">
        <v>64944</v>
      </c>
      <c r="B2149">
        <v>122</v>
      </c>
      <c r="C2149" t="s">
        <v>552</v>
      </c>
      <c r="D2149" s="441">
        <v>46023</v>
      </c>
      <c r="E2149">
        <v>21079</v>
      </c>
      <c r="F2149" t="s">
        <v>5838</v>
      </c>
      <c r="G2149">
        <v>1991</v>
      </c>
      <c r="H2149">
        <v>1</v>
      </c>
      <c r="I2149" t="s">
        <v>5613</v>
      </c>
      <c r="J2149" t="s">
        <v>6085</v>
      </c>
      <c r="K2149" t="s">
        <v>460</v>
      </c>
      <c r="L2149">
        <v>0</v>
      </c>
      <c r="M2149" s="441">
        <v>45818</v>
      </c>
      <c r="N2149">
        <v>32.06</v>
      </c>
      <c r="O2149">
        <v>49.36</v>
      </c>
      <c r="P2149">
        <v>32.06</v>
      </c>
    </row>
    <row r="2150" spans="1:16" x14ac:dyDescent="0.3">
      <c r="A2150">
        <v>65003</v>
      </c>
      <c r="B2150">
        <v>122</v>
      </c>
      <c r="C2150" t="s">
        <v>552</v>
      </c>
      <c r="D2150" s="441">
        <v>46023</v>
      </c>
      <c r="E2150">
        <v>20136</v>
      </c>
      <c r="F2150" t="s">
        <v>5658</v>
      </c>
      <c r="G2150">
        <v>2284</v>
      </c>
      <c r="H2150">
        <v>9</v>
      </c>
      <c r="I2150" t="s">
        <v>5605</v>
      </c>
      <c r="J2150" t="s">
        <v>6085</v>
      </c>
      <c r="K2150" t="s">
        <v>460</v>
      </c>
      <c r="L2150">
        <v>0</v>
      </c>
      <c r="M2150" s="441">
        <v>45972</v>
      </c>
      <c r="N2150">
        <v>3.5</v>
      </c>
      <c r="O2150">
        <v>3.5</v>
      </c>
      <c r="P2150">
        <v>31.5</v>
      </c>
    </row>
    <row r="2151" spans="1:16" x14ac:dyDescent="0.3">
      <c r="A2151">
        <v>65028</v>
      </c>
      <c r="B2151">
        <v>122</v>
      </c>
      <c r="C2151" t="s">
        <v>552</v>
      </c>
      <c r="D2151" s="441">
        <v>46023</v>
      </c>
      <c r="E2151">
        <v>19907</v>
      </c>
      <c r="F2151" t="s">
        <v>5683</v>
      </c>
      <c r="G2151">
        <v>2381</v>
      </c>
      <c r="H2151">
        <v>10</v>
      </c>
      <c r="I2151" t="s">
        <v>5613</v>
      </c>
      <c r="J2151" t="s">
        <v>6085</v>
      </c>
      <c r="K2151" t="s">
        <v>460</v>
      </c>
      <c r="L2151">
        <v>0</v>
      </c>
      <c r="M2151" s="441">
        <v>45686</v>
      </c>
      <c r="N2151">
        <v>3.01</v>
      </c>
      <c r="O2151">
        <v>3.23</v>
      </c>
      <c r="P2151">
        <v>30.1</v>
      </c>
    </row>
    <row r="2152" spans="1:16" x14ac:dyDescent="0.3">
      <c r="A2152">
        <v>65170</v>
      </c>
      <c r="B2152">
        <v>122</v>
      </c>
      <c r="C2152" t="s">
        <v>552</v>
      </c>
      <c r="D2152" s="441">
        <v>46023</v>
      </c>
      <c r="E2152">
        <v>17974</v>
      </c>
      <c r="F2152" t="s">
        <v>5839</v>
      </c>
      <c r="G2152">
        <v>3613</v>
      </c>
      <c r="H2152">
        <v>2</v>
      </c>
      <c r="I2152" t="s">
        <v>5613</v>
      </c>
      <c r="J2152" t="s">
        <v>4764</v>
      </c>
      <c r="K2152" t="s">
        <v>460</v>
      </c>
      <c r="L2152">
        <v>14.5</v>
      </c>
      <c r="M2152" s="441">
        <v>46008</v>
      </c>
      <c r="N2152">
        <v>14.5</v>
      </c>
      <c r="O2152">
        <v>13.75</v>
      </c>
      <c r="P2152">
        <v>29</v>
      </c>
    </row>
    <row r="2153" spans="1:16" x14ac:dyDescent="0.3">
      <c r="A2153">
        <v>65147</v>
      </c>
      <c r="B2153">
        <v>122</v>
      </c>
      <c r="C2153" t="s">
        <v>552</v>
      </c>
      <c r="D2153" s="441">
        <v>46023</v>
      </c>
      <c r="E2153">
        <v>18153</v>
      </c>
      <c r="F2153" t="s">
        <v>5794</v>
      </c>
      <c r="G2153">
        <v>3466</v>
      </c>
      <c r="H2153">
        <v>0.18</v>
      </c>
      <c r="I2153" t="s">
        <v>5601</v>
      </c>
      <c r="J2153" t="s">
        <v>4764</v>
      </c>
      <c r="K2153" t="s">
        <v>460</v>
      </c>
      <c r="L2153">
        <v>0</v>
      </c>
      <c r="M2153" s="441">
        <v>45975</v>
      </c>
      <c r="N2153">
        <v>160.56</v>
      </c>
      <c r="O2153">
        <v>160.56</v>
      </c>
      <c r="P2153">
        <v>28.9</v>
      </c>
    </row>
    <row r="2154" spans="1:16" x14ac:dyDescent="0.3">
      <c r="A2154">
        <v>64953</v>
      </c>
      <c r="B2154">
        <v>122</v>
      </c>
      <c r="C2154" t="s">
        <v>552</v>
      </c>
      <c r="D2154" s="441">
        <v>46023</v>
      </c>
      <c r="E2154">
        <v>20422</v>
      </c>
      <c r="F2154" t="s">
        <v>5618</v>
      </c>
      <c r="G2154">
        <v>2186</v>
      </c>
      <c r="H2154">
        <v>3</v>
      </c>
      <c r="I2154" t="s">
        <v>5613</v>
      </c>
      <c r="J2154" t="s">
        <v>6085</v>
      </c>
      <c r="K2154" t="s">
        <v>460</v>
      </c>
      <c r="L2154">
        <v>0</v>
      </c>
      <c r="M2154" s="441">
        <v>45916</v>
      </c>
      <c r="N2154">
        <v>9.1999999999999993</v>
      </c>
      <c r="O2154">
        <v>9.1999999999999993</v>
      </c>
      <c r="P2154">
        <v>27.6</v>
      </c>
    </row>
    <row r="2155" spans="1:16" x14ac:dyDescent="0.3">
      <c r="A2155">
        <v>65020</v>
      </c>
      <c r="B2155">
        <v>122</v>
      </c>
      <c r="C2155" t="s">
        <v>552</v>
      </c>
      <c r="D2155" s="441">
        <v>46023</v>
      </c>
      <c r="E2155">
        <v>24401</v>
      </c>
      <c r="F2155" t="s">
        <v>5676</v>
      </c>
      <c r="G2155">
        <v>2369</v>
      </c>
      <c r="H2155">
        <v>2</v>
      </c>
      <c r="I2155" t="s">
        <v>5613</v>
      </c>
      <c r="J2155" t="s">
        <v>6085</v>
      </c>
      <c r="K2155" t="s">
        <v>460</v>
      </c>
      <c r="L2155">
        <v>0</v>
      </c>
      <c r="M2155" s="441">
        <v>45875</v>
      </c>
      <c r="N2155">
        <v>13.5</v>
      </c>
      <c r="O2155">
        <v>14.5</v>
      </c>
      <c r="P2155">
        <v>27</v>
      </c>
    </row>
    <row r="2156" spans="1:16" x14ac:dyDescent="0.3">
      <c r="A2156">
        <v>65029</v>
      </c>
      <c r="B2156">
        <v>122</v>
      </c>
      <c r="C2156" t="s">
        <v>552</v>
      </c>
      <c r="D2156" s="441">
        <v>46023</v>
      </c>
      <c r="E2156">
        <v>20185</v>
      </c>
      <c r="F2156" t="s">
        <v>5684</v>
      </c>
      <c r="G2156">
        <v>2259</v>
      </c>
      <c r="H2156">
        <v>1</v>
      </c>
      <c r="I2156" t="s">
        <v>5598</v>
      </c>
      <c r="J2156" t="s">
        <v>6085</v>
      </c>
      <c r="K2156" t="s">
        <v>460</v>
      </c>
      <c r="L2156">
        <v>0</v>
      </c>
      <c r="M2156" s="441">
        <v>45965</v>
      </c>
      <c r="N2156">
        <v>25.9</v>
      </c>
      <c r="O2156">
        <v>30.9</v>
      </c>
      <c r="P2156">
        <v>25.9</v>
      </c>
    </row>
    <row r="2157" spans="1:16" x14ac:dyDescent="0.3">
      <c r="A2157">
        <v>64947</v>
      </c>
      <c r="B2157">
        <v>122</v>
      </c>
      <c r="C2157" t="s">
        <v>552</v>
      </c>
      <c r="D2157" s="441">
        <v>46023</v>
      </c>
      <c r="E2157">
        <v>24036</v>
      </c>
      <c r="F2157" t="s">
        <v>5612</v>
      </c>
      <c r="G2157">
        <v>2314</v>
      </c>
      <c r="H2157">
        <v>2</v>
      </c>
      <c r="I2157" t="s">
        <v>5613</v>
      </c>
      <c r="J2157" t="s">
        <v>6085</v>
      </c>
      <c r="K2157" t="s">
        <v>460</v>
      </c>
      <c r="L2157">
        <v>0</v>
      </c>
      <c r="M2157" s="441">
        <v>45902</v>
      </c>
      <c r="N2157">
        <v>12.9</v>
      </c>
      <c r="O2157">
        <v>16.899999999999999</v>
      </c>
      <c r="P2157">
        <v>25.8</v>
      </c>
    </row>
    <row r="2158" spans="1:16" x14ac:dyDescent="0.3">
      <c r="A2158">
        <v>64954</v>
      </c>
      <c r="B2158">
        <v>122</v>
      </c>
      <c r="C2158" t="s">
        <v>552</v>
      </c>
      <c r="D2158" s="441">
        <v>46023</v>
      </c>
      <c r="E2158">
        <v>21060</v>
      </c>
      <c r="F2158" t="s">
        <v>5619</v>
      </c>
      <c r="G2158">
        <v>1998</v>
      </c>
      <c r="H2158">
        <v>1</v>
      </c>
      <c r="I2158" t="s">
        <v>5613</v>
      </c>
      <c r="J2158" t="s">
        <v>6085</v>
      </c>
      <c r="K2158" t="s">
        <v>460</v>
      </c>
      <c r="L2158">
        <v>0</v>
      </c>
      <c r="N2158">
        <v>0</v>
      </c>
      <c r="O2158">
        <v>24.39</v>
      </c>
      <c r="P2158">
        <v>21.99</v>
      </c>
    </row>
    <row r="2159" spans="1:16" x14ac:dyDescent="0.3">
      <c r="A2159">
        <v>65027</v>
      </c>
      <c r="B2159">
        <v>122</v>
      </c>
      <c r="C2159" t="s">
        <v>552</v>
      </c>
      <c r="D2159" s="441">
        <v>46023</v>
      </c>
      <c r="E2159">
        <v>19917</v>
      </c>
      <c r="F2159" t="s">
        <v>5682</v>
      </c>
      <c r="G2159">
        <v>2379</v>
      </c>
      <c r="H2159">
        <v>7</v>
      </c>
      <c r="I2159" t="s">
        <v>5605</v>
      </c>
      <c r="J2159" t="s">
        <v>6085</v>
      </c>
      <c r="K2159" t="s">
        <v>460</v>
      </c>
      <c r="L2159">
        <v>0</v>
      </c>
      <c r="M2159" s="441">
        <v>45636</v>
      </c>
      <c r="N2159">
        <v>3.09</v>
      </c>
      <c r="O2159">
        <v>3.35</v>
      </c>
      <c r="P2159">
        <v>21.63</v>
      </c>
    </row>
    <row r="2160" spans="1:16" x14ac:dyDescent="0.3">
      <c r="A2160">
        <v>64992</v>
      </c>
      <c r="B2160">
        <v>122</v>
      </c>
      <c r="C2160" t="s">
        <v>552</v>
      </c>
      <c r="D2160" s="441">
        <v>46023</v>
      </c>
      <c r="E2160">
        <v>24272</v>
      </c>
      <c r="F2160" t="s">
        <v>5849</v>
      </c>
      <c r="G2160">
        <v>2341</v>
      </c>
      <c r="H2160">
        <v>1</v>
      </c>
      <c r="I2160" t="s">
        <v>5598</v>
      </c>
      <c r="J2160" t="s">
        <v>6085</v>
      </c>
      <c r="K2160" t="s">
        <v>460</v>
      </c>
      <c r="L2160">
        <v>0</v>
      </c>
      <c r="M2160" s="441">
        <v>45937</v>
      </c>
      <c r="N2160">
        <v>19.899999999999999</v>
      </c>
      <c r="O2160">
        <v>29.9</v>
      </c>
      <c r="P2160">
        <v>19.899999999999999</v>
      </c>
    </row>
    <row r="2161" spans="1:16" x14ac:dyDescent="0.3">
      <c r="A2161">
        <v>64979</v>
      </c>
      <c r="B2161">
        <v>122</v>
      </c>
      <c r="C2161" t="s">
        <v>552</v>
      </c>
      <c r="D2161" s="441">
        <v>46023</v>
      </c>
      <c r="E2161">
        <v>24219</v>
      </c>
      <c r="F2161" t="s">
        <v>5847</v>
      </c>
      <c r="G2161">
        <v>2387</v>
      </c>
      <c r="H2161">
        <v>1.5</v>
      </c>
      <c r="I2161" t="s">
        <v>5598</v>
      </c>
      <c r="J2161" t="s">
        <v>6085</v>
      </c>
      <c r="K2161" t="s">
        <v>460</v>
      </c>
      <c r="L2161">
        <v>0</v>
      </c>
      <c r="M2161" s="441">
        <v>45972</v>
      </c>
      <c r="N2161">
        <v>13.2</v>
      </c>
      <c r="O2161">
        <v>12.9</v>
      </c>
      <c r="P2161">
        <v>19.8</v>
      </c>
    </row>
    <row r="2162" spans="1:16" x14ac:dyDescent="0.3">
      <c r="A2162">
        <v>65013</v>
      </c>
      <c r="B2162">
        <v>122</v>
      </c>
      <c r="C2162" t="s">
        <v>552</v>
      </c>
      <c r="D2162" s="441">
        <v>46023</v>
      </c>
      <c r="E2162">
        <v>19984</v>
      </c>
      <c r="F2162" t="s">
        <v>5669</v>
      </c>
      <c r="G2162">
        <v>2351</v>
      </c>
      <c r="H2162">
        <v>1</v>
      </c>
      <c r="I2162" t="s">
        <v>5613</v>
      </c>
      <c r="J2162" t="s">
        <v>6085</v>
      </c>
      <c r="K2162" t="s">
        <v>460</v>
      </c>
      <c r="L2162">
        <v>19.8</v>
      </c>
      <c r="M2162" s="441">
        <v>46001</v>
      </c>
      <c r="N2162">
        <v>19.8</v>
      </c>
      <c r="O2162">
        <v>19.8</v>
      </c>
      <c r="P2162">
        <v>19.8</v>
      </c>
    </row>
    <row r="2163" spans="1:16" x14ac:dyDescent="0.3">
      <c r="A2163">
        <v>64961</v>
      </c>
      <c r="B2163">
        <v>122</v>
      </c>
      <c r="C2163" t="s">
        <v>552</v>
      </c>
      <c r="D2163" s="441">
        <v>46023</v>
      </c>
      <c r="E2163">
        <v>23826</v>
      </c>
      <c r="F2163" t="s">
        <v>5844</v>
      </c>
      <c r="G2163">
        <v>2073</v>
      </c>
      <c r="H2163">
        <v>4</v>
      </c>
      <c r="I2163" t="s">
        <v>5605</v>
      </c>
      <c r="J2163" t="s">
        <v>6085</v>
      </c>
      <c r="K2163" t="s">
        <v>460</v>
      </c>
      <c r="L2163">
        <v>0</v>
      </c>
      <c r="M2163" s="441">
        <v>45986</v>
      </c>
      <c r="N2163">
        <v>3.56</v>
      </c>
      <c r="O2163">
        <v>0</v>
      </c>
      <c r="P2163">
        <v>14.24</v>
      </c>
    </row>
    <row r="2164" spans="1:16" x14ac:dyDescent="0.3">
      <c r="A2164">
        <v>64987</v>
      </c>
      <c r="B2164">
        <v>122</v>
      </c>
      <c r="C2164" t="s">
        <v>552</v>
      </c>
      <c r="D2164" s="441">
        <v>46023</v>
      </c>
      <c r="E2164">
        <v>20322</v>
      </c>
      <c r="F2164" t="s">
        <v>5647</v>
      </c>
      <c r="G2164">
        <v>2212</v>
      </c>
      <c r="H2164">
        <v>1</v>
      </c>
      <c r="I2164" t="s">
        <v>5605</v>
      </c>
      <c r="J2164" t="s">
        <v>6085</v>
      </c>
      <c r="K2164" t="s">
        <v>460</v>
      </c>
      <c r="L2164">
        <v>0</v>
      </c>
      <c r="M2164" s="441">
        <v>45951</v>
      </c>
      <c r="N2164">
        <v>9.74</v>
      </c>
      <c r="O2164">
        <v>13.98</v>
      </c>
      <c r="P2164">
        <v>9.74</v>
      </c>
    </row>
    <row r="2165" spans="1:16" x14ac:dyDescent="0.3">
      <c r="A2165">
        <v>64995</v>
      </c>
      <c r="B2165">
        <v>122</v>
      </c>
      <c r="C2165" t="s">
        <v>552</v>
      </c>
      <c r="D2165" s="441">
        <v>46023</v>
      </c>
      <c r="E2165">
        <v>20892</v>
      </c>
      <c r="F2165" t="s">
        <v>5653</v>
      </c>
      <c r="G2165">
        <v>2039</v>
      </c>
      <c r="H2165">
        <v>3</v>
      </c>
      <c r="I2165" t="s">
        <v>5613</v>
      </c>
      <c r="J2165" t="s">
        <v>6085</v>
      </c>
      <c r="K2165" t="s">
        <v>460</v>
      </c>
      <c r="L2165">
        <v>3.23</v>
      </c>
      <c r="M2165" s="441">
        <v>46009</v>
      </c>
      <c r="N2165">
        <v>16.13</v>
      </c>
      <c r="O2165">
        <v>16.13</v>
      </c>
      <c r="P2165">
        <v>9.69</v>
      </c>
    </row>
    <row r="2166" spans="1:16" x14ac:dyDescent="0.3">
      <c r="A2166">
        <v>65192</v>
      </c>
      <c r="B2166">
        <v>122</v>
      </c>
      <c r="C2166" t="s">
        <v>552</v>
      </c>
      <c r="D2166" s="441">
        <v>46023</v>
      </c>
      <c r="E2166">
        <v>21100</v>
      </c>
      <c r="F2166" t="s">
        <v>5900</v>
      </c>
      <c r="G2166">
        <v>1986</v>
      </c>
      <c r="H2166">
        <v>3</v>
      </c>
      <c r="I2166" t="s">
        <v>5605</v>
      </c>
      <c r="J2166" t="s">
        <v>6085</v>
      </c>
      <c r="K2166" t="s">
        <v>460</v>
      </c>
      <c r="L2166">
        <v>0</v>
      </c>
      <c r="M2166" s="441">
        <v>45747</v>
      </c>
      <c r="N2166">
        <v>0</v>
      </c>
      <c r="O2166">
        <v>3.1</v>
      </c>
      <c r="P2166">
        <v>9.3000000000000007</v>
      </c>
    </row>
    <row r="2167" spans="1:16" x14ac:dyDescent="0.3">
      <c r="A2167">
        <v>65089</v>
      </c>
      <c r="B2167">
        <v>122</v>
      </c>
      <c r="C2167" t="s">
        <v>552</v>
      </c>
      <c r="D2167" s="441">
        <v>46023</v>
      </c>
      <c r="E2167">
        <v>18444</v>
      </c>
      <c r="F2167" t="s">
        <v>5736</v>
      </c>
      <c r="G2167">
        <v>3205</v>
      </c>
      <c r="H2167">
        <v>0.19</v>
      </c>
      <c r="I2167" t="s">
        <v>5613</v>
      </c>
      <c r="J2167" t="s">
        <v>4764</v>
      </c>
      <c r="K2167" t="s">
        <v>460</v>
      </c>
      <c r="L2167">
        <v>0</v>
      </c>
      <c r="M2167" s="441">
        <v>45447</v>
      </c>
      <c r="N2167">
        <v>35</v>
      </c>
      <c r="O2167">
        <v>34</v>
      </c>
      <c r="P2167">
        <v>6.65</v>
      </c>
    </row>
    <row r="2168" spans="1:16" x14ac:dyDescent="0.3">
      <c r="A2168">
        <v>64940</v>
      </c>
      <c r="B2168">
        <v>122</v>
      </c>
      <c r="C2168" t="s">
        <v>552</v>
      </c>
      <c r="D2168" s="441">
        <v>46023</v>
      </c>
      <c r="E2168">
        <v>21075</v>
      </c>
      <c r="F2168" t="s">
        <v>5606</v>
      </c>
      <c r="G2168">
        <v>1993</v>
      </c>
      <c r="H2168">
        <v>1</v>
      </c>
      <c r="I2168" t="s">
        <v>5605</v>
      </c>
      <c r="J2168" t="s">
        <v>6085</v>
      </c>
      <c r="K2168" t="s">
        <v>460</v>
      </c>
      <c r="L2168">
        <v>0</v>
      </c>
      <c r="N2168">
        <v>0</v>
      </c>
      <c r="O2168">
        <v>6.2</v>
      </c>
      <c r="P2168">
        <v>6.41</v>
      </c>
    </row>
    <row r="2169" spans="1:16" x14ac:dyDescent="0.3">
      <c r="A2169">
        <v>64430</v>
      </c>
      <c r="B2169">
        <v>122</v>
      </c>
      <c r="C2169" t="s">
        <v>552</v>
      </c>
      <c r="D2169" s="441">
        <v>45992</v>
      </c>
      <c r="E2169">
        <v>18179</v>
      </c>
      <c r="F2169" t="s">
        <v>5789</v>
      </c>
      <c r="G2169">
        <v>3443</v>
      </c>
      <c r="H2169">
        <v>144</v>
      </c>
      <c r="I2169" t="s">
        <v>5601</v>
      </c>
      <c r="J2169" t="s">
        <v>4764</v>
      </c>
      <c r="K2169" t="s">
        <v>4415</v>
      </c>
      <c r="L2169">
        <v>109.79</v>
      </c>
      <c r="M2169" s="441">
        <v>45979</v>
      </c>
      <c r="N2169">
        <v>109.71</v>
      </c>
      <c r="O2169">
        <v>108.49</v>
      </c>
      <c r="P2169">
        <v>15809.76</v>
      </c>
    </row>
    <row r="2170" spans="1:16" x14ac:dyDescent="0.3">
      <c r="A2170">
        <v>64412</v>
      </c>
      <c r="B2170">
        <v>122</v>
      </c>
      <c r="C2170" t="s">
        <v>552</v>
      </c>
      <c r="D2170" s="441">
        <v>45992</v>
      </c>
      <c r="E2170">
        <v>18242</v>
      </c>
      <c r="F2170" t="s">
        <v>5771</v>
      </c>
      <c r="G2170">
        <v>3386</v>
      </c>
      <c r="H2170">
        <v>46.23</v>
      </c>
      <c r="I2170" t="s">
        <v>5601</v>
      </c>
      <c r="J2170" t="s">
        <v>4764</v>
      </c>
      <c r="K2170" t="s">
        <v>4415</v>
      </c>
      <c r="L2170">
        <v>237.93</v>
      </c>
      <c r="M2170" s="441">
        <v>45979</v>
      </c>
      <c r="N2170">
        <v>239.24</v>
      </c>
      <c r="O2170">
        <v>236.61</v>
      </c>
      <c r="P2170">
        <v>10999.5</v>
      </c>
    </row>
    <row r="2171" spans="1:16" x14ac:dyDescent="0.3">
      <c r="A2171">
        <v>64387</v>
      </c>
      <c r="B2171">
        <v>122</v>
      </c>
      <c r="C2171" t="s">
        <v>552</v>
      </c>
      <c r="D2171" s="441">
        <v>45992</v>
      </c>
      <c r="E2171">
        <v>18359</v>
      </c>
      <c r="F2171" t="s">
        <v>5746</v>
      </c>
      <c r="G2171">
        <v>3278</v>
      </c>
      <c r="H2171">
        <v>114.88</v>
      </c>
      <c r="I2171" t="s">
        <v>5601</v>
      </c>
      <c r="J2171" t="s">
        <v>4764</v>
      </c>
      <c r="K2171" t="s">
        <v>4415</v>
      </c>
      <c r="L2171">
        <v>95.74</v>
      </c>
      <c r="M2171" s="441">
        <v>45985</v>
      </c>
      <c r="N2171">
        <v>97</v>
      </c>
      <c r="O2171">
        <v>97</v>
      </c>
      <c r="P2171">
        <v>10998.61</v>
      </c>
    </row>
    <row r="2172" spans="1:16" x14ac:dyDescent="0.3">
      <c r="A2172">
        <v>64410</v>
      </c>
      <c r="B2172">
        <v>122</v>
      </c>
      <c r="C2172" t="s">
        <v>552</v>
      </c>
      <c r="D2172" s="441">
        <v>45992</v>
      </c>
      <c r="E2172">
        <v>18261</v>
      </c>
      <c r="F2172" t="s">
        <v>5769</v>
      </c>
      <c r="G2172">
        <v>3368</v>
      </c>
      <c r="H2172">
        <v>24</v>
      </c>
      <c r="I2172" t="s">
        <v>5601</v>
      </c>
      <c r="J2172" t="s">
        <v>4764</v>
      </c>
      <c r="K2172" t="s">
        <v>4415</v>
      </c>
      <c r="L2172">
        <v>455.48</v>
      </c>
      <c r="M2172" s="441">
        <v>45986</v>
      </c>
      <c r="N2172">
        <v>482.51</v>
      </c>
      <c r="O2172">
        <v>477.53</v>
      </c>
      <c r="P2172">
        <v>10931.52</v>
      </c>
    </row>
    <row r="2173" spans="1:16" x14ac:dyDescent="0.3">
      <c r="A2173">
        <v>64474</v>
      </c>
      <c r="B2173">
        <v>122</v>
      </c>
      <c r="C2173" t="s">
        <v>552</v>
      </c>
      <c r="D2173" s="441">
        <v>45992</v>
      </c>
      <c r="E2173">
        <v>17710</v>
      </c>
      <c r="F2173" t="s">
        <v>5833</v>
      </c>
      <c r="G2173">
        <v>3824</v>
      </c>
      <c r="H2173">
        <v>260.55</v>
      </c>
      <c r="I2173" t="s">
        <v>5601</v>
      </c>
      <c r="J2173" t="s">
        <v>4764</v>
      </c>
      <c r="K2173" t="s">
        <v>4415</v>
      </c>
      <c r="L2173">
        <v>37.700000000000003</v>
      </c>
      <c r="M2173" s="441">
        <v>45974</v>
      </c>
      <c r="N2173">
        <v>37.700000000000003</v>
      </c>
      <c r="O2173">
        <v>37.700000000000003</v>
      </c>
      <c r="P2173">
        <v>9822.74</v>
      </c>
    </row>
    <row r="2174" spans="1:16" x14ac:dyDescent="0.3">
      <c r="A2174">
        <v>64388</v>
      </c>
      <c r="B2174">
        <v>122</v>
      </c>
      <c r="C2174" t="s">
        <v>552</v>
      </c>
      <c r="D2174" s="441">
        <v>45992</v>
      </c>
      <c r="E2174">
        <v>18353</v>
      </c>
      <c r="F2174" t="s">
        <v>5747</v>
      </c>
      <c r="G2174">
        <v>3282</v>
      </c>
      <c r="H2174">
        <v>44.86</v>
      </c>
      <c r="I2174" t="s">
        <v>5601</v>
      </c>
      <c r="J2174" t="s">
        <v>4764</v>
      </c>
      <c r="K2174" t="s">
        <v>4415</v>
      </c>
      <c r="L2174">
        <v>169.96</v>
      </c>
      <c r="M2174" s="441">
        <v>45985</v>
      </c>
      <c r="N2174">
        <v>169.01</v>
      </c>
      <c r="O2174">
        <v>169.01</v>
      </c>
      <c r="P2174">
        <v>7624.41</v>
      </c>
    </row>
    <row r="2175" spans="1:16" x14ac:dyDescent="0.3">
      <c r="A2175">
        <v>64443</v>
      </c>
      <c r="B2175">
        <v>122</v>
      </c>
      <c r="C2175" t="s">
        <v>552</v>
      </c>
      <c r="D2175" s="441">
        <v>45992</v>
      </c>
      <c r="E2175">
        <v>18119</v>
      </c>
      <c r="F2175" t="s">
        <v>5802</v>
      </c>
      <c r="G2175">
        <v>3494</v>
      </c>
      <c r="H2175">
        <v>32.700000000000003</v>
      </c>
      <c r="I2175" t="s">
        <v>5601</v>
      </c>
      <c r="J2175" t="s">
        <v>4764</v>
      </c>
      <c r="K2175" t="s">
        <v>4415</v>
      </c>
      <c r="L2175">
        <v>177.43</v>
      </c>
      <c r="M2175" s="441">
        <v>45985</v>
      </c>
      <c r="N2175">
        <v>177.02</v>
      </c>
      <c r="O2175">
        <v>177.02</v>
      </c>
      <c r="P2175">
        <v>5801.96</v>
      </c>
    </row>
    <row r="2176" spans="1:16" x14ac:dyDescent="0.3">
      <c r="A2176">
        <v>64510</v>
      </c>
      <c r="B2176">
        <v>122</v>
      </c>
      <c r="C2176" t="s">
        <v>552</v>
      </c>
      <c r="D2176" s="441">
        <v>45992</v>
      </c>
      <c r="E2176">
        <v>21944</v>
      </c>
      <c r="F2176" t="s">
        <v>5867</v>
      </c>
      <c r="G2176">
        <v>3748</v>
      </c>
      <c r="H2176">
        <v>114</v>
      </c>
      <c r="I2176" t="s">
        <v>5601</v>
      </c>
      <c r="J2176" t="s">
        <v>4764</v>
      </c>
      <c r="K2176" t="s">
        <v>4415</v>
      </c>
      <c r="L2176">
        <v>37.700000000000003</v>
      </c>
      <c r="M2176" s="441">
        <v>45974</v>
      </c>
      <c r="N2176">
        <v>37.700000000000003</v>
      </c>
      <c r="O2176">
        <v>40.159999999999997</v>
      </c>
      <c r="P2176">
        <v>4297.8</v>
      </c>
    </row>
    <row r="2177" spans="1:16" x14ac:dyDescent="0.3">
      <c r="A2177">
        <v>64469</v>
      </c>
      <c r="B2177">
        <v>122</v>
      </c>
      <c r="C2177" t="s">
        <v>552</v>
      </c>
      <c r="D2177" s="441">
        <v>45992</v>
      </c>
      <c r="E2177">
        <v>17797</v>
      </c>
      <c r="F2177" t="s">
        <v>5828</v>
      </c>
      <c r="G2177">
        <v>3748</v>
      </c>
      <c r="H2177">
        <v>101.51</v>
      </c>
      <c r="I2177" t="s">
        <v>5601</v>
      </c>
      <c r="J2177" t="s">
        <v>4764</v>
      </c>
      <c r="K2177" t="s">
        <v>4415</v>
      </c>
      <c r="L2177">
        <v>37.700000000000003</v>
      </c>
      <c r="M2177" s="441">
        <v>45971</v>
      </c>
      <c r="N2177">
        <v>37.700000000000003</v>
      </c>
      <c r="O2177">
        <v>40.159999999999997</v>
      </c>
      <c r="P2177">
        <v>3826.93</v>
      </c>
    </row>
    <row r="2178" spans="1:16" x14ac:dyDescent="0.3">
      <c r="A2178">
        <v>64453</v>
      </c>
      <c r="B2178">
        <v>122</v>
      </c>
      <c r="C2178" t="s">
        <v>552</v>
      </c>
      <c r="D2178" s="441">
        <v>45992</v>
      </c>
      <c r="E2178">
        <v>24552</v>
      </c>
      <c r="F2178" t="s">
        <v>5812</v>
      </c>
      <c r="G2178">
        <v>5669</v>
      </c>
      <c r="H2178">
        <v>102</v>
      </c>
      <c r="I2178" t="s">
        <v>5601</v>
      </c>
      <c r="J2178" t="s">
        <v>4764</v>
      </c>
      <c r="K2178" t="s">
        <v>4415</v>
      </c>
      <c r="L2178">
        <v>35.549999999999997</v>
      </c>
      <c r="M2178" s="441">
        <v>45975</v>
      </c>
      <c r="N2178">
        <v>35.630000000000003</v>
      </c>
      <c r="O2178">
        <v>37.9</v>
      </c>
      <c r="P2178">
        <v>3626.1</v>
      </c>
    </row>
    <row r="2179" spans="1:16" x14ac:dyDescent="0.3">
      <c r="A2179">
        <v>64468</v>
      </c>
      <c r="B2179">
        <v>122</v>
      </c>
      <c r="C2179" t="s">
        <v>552</v>
      </c>
      <c r="D2179" s="441">
        <v>45992</v>
      </c>
      <c r="E2179">
        <v>25535</v>
      </c>
      <c r="F2179" t="s">
        <v>5827</v>
      </c>
      <c r="G2179">
        <v>6157</v>
      </c>
      <c r="H2179">
        <v>31</v>
      </c>
      <c r="I2179" t="s">
        <v>5601</v>
      </c>
      <c r="J2179" t="s">
        <v>4764</v>
      </c>
      <c r="K2179" t="s">
        <v>4415</v>
      </c>
      <c r="L2179">
        <v>116.76</v>
      </c>
      <c r="M2179" s="441">
        <v>45985</v>
      </c>
      <c r="N2179">
        <v>116.76</v>
      </c>
      <c r="O2179">
        <v>116.76</v>
      </c>
      <c r="P2179">
        <v>3619.56</v>
      </c>
    </row>
    <row r="2180" spans="1:16" x14ac:dyDescent="0.3">
      <c r="A2180">
        <v>64343</v>
      </c>
      <c r="B2180">
        <v>122</v>
      </c>
      <c r="C2180" t="s">
        <v>552</v>
      </c>
      <c r="D2180" s="441">
        <v>45992</v>
      </c>
      <c r="E2180">
        <v>19125</v>
      </c>
      <c r="F2180" t="s">
        <v>5702</v>
      </c>
      <c r="G2180">
        <v>2843</v>
      </c>
      <c r="H2180">
        <v>17</v>
      </c>
      <c r="I2180" t="s">
        <v>5703</v>
      </c>
      <c r="J2180" t="s">
        <v>6085</v>
      </c>
      <c r="K2180" t="s">
        <v>4415</v>
      </c>
      <c r="L2180">
        <v>205.2</v>
      </c>
      <c r="M2180" s="441">
        <v>45986</v>
      </c>
      <c r="N2180">
        <v>205.2</v>
      </c>
      <c r="O2180">
        <v>205.2</v>
      </c>
      <c r="P2180">
        <v>3488.4</v>
      </c>
    </row>
    <row r="2181" spans="1:16" x14ac:dyDescent="0.3">
      <c r="A2181">
        <v>64362</v>
      </c>
      <c r="B2181">
        <v>122</v>
      </c>
      <c r="C2181" t="s">
        <v>552</v>
      </c>
      <c r="D2181" s="441">
        <v>45992</v>
      </c>
      <c r="E2181">
        <v>18595</v>
      </c>
      <c r="F2181" t="s">
        <v>5721</v>
      </c>
      <c r="G2181">
        <v>3099</v>
      </c>
      <c r="H2181">
        <v>25</v>
      </c>
      <c r="I2181" t="s">
        <v>5605</v>
      </c>
      <c r="J2181" t="s">
        <v>4764</v>
      </c>
      <c r="K2181" t="s">
        <v>4415</v>
      </c>
      <c r="L2181">
        <v>0</v>
      </c>
      <c r="N2181">
        <v>0</v>
      </c>
      <c r="O2181">
        <v>132.08000000000001</v>
      </c>
      <c r="P2181">
        <v>3302</v>
      </c>
    </row>
    <row r="2182" spans="1:16" x14ac:dyDescent="0.3">
      <c r="A2182">
        <v>64451</v>
      </c>
      <c r="B2182">
        <v>122</v>
      </c>
      <c r="C2182" t="s">
        <v>552</v>
      </c>
      <c r="D2182" s="441">
        <v>45992</v>
      </c>
      <c r="E2182">
        <v>18099</v>
      </c>
      <c r="F2182" t="s">
        <v>5810</v>
      </c>
      <c r="G2182">
        <v>3511</v>
      </c>
      <c r="H2182">
        <v>14.65</v>
      </c>
      <c r="I2182" t="s">
        <v>5601</v>
      </c>
      <c r="J2182" t="s">
        <v>4764</v>
      </c>
      <c r="K2182" t="s">
        <v>4415</v>
      </c>
      <c r="L2182">
        <v>0</v>
      </c>
      <c r="M2182" s="441">
        <v>45952</v>
      </c>
      <c r="N2182">
        <v>224.68</v>
      </c>
      <c r="O2182">
        <v>225.22</v>
      </c>
      <c r="P2182">
        <v>3291.56</v>
      </c>
    </row>
    <row r="2183" spans="1:16" x14ac:dyDescent="0.3">
      <c r="A2183">
        <v>64283</v>
      </c>
      <c r="B2183">
        <v>122</v>
      </c>
      <c r="C2183" t="s">
        <v>552</v>
      </c>
      <c r="D2183" s="441">
        <v>45992</v>
      </c>
      <c r="E2183">
        <v>26024</v>
      </c>
      <c r="F2183" t="s">
        <v>5641</v>
      </c>
      <c r="G2183">
        <v>6499</v>
      </c>
      <c r="H2183">
        <v>523</v>
      </c>
      <c r="I2183" t="s">
        <v>5613</v>
      </c>
      <c r="J2183" t="s">
        <v>6085</v>
      </c>
      <c r="K2183" t="s">
        <v>4415</v>
      </c>
      <c r="L2183">
        <v>6</v>
      </c>
      <c r="M2183" s="441">
        <v>45990</v>
      </c>
      <c r="N2183">
        <v>6</v>
      </c>
      <c r="O2183">
        <v>6</v>
      </c>
      <c r="P2183">
        <v>3138</v>
      </c>
    </row>
    <row r="2184" spans="1:16" x14ac:dyDescent="0.3">
      <c r="A2184">
        <v>64455</v>
      </c>
      <c r="B2184">
        <v>122</v>
      </c>
      <c r="C2184" t="s">
        <v>552</v>
      </c>
      <c r="D2184" s="441">
        <v>45992</v>
      </c>
      <c r="E2184">
        <v>17934</v>
      </c>
      <c r="F2184" t="s">
        <v>5814</v>
      </c>
      <c r="G2184">
        <v>3636</v>
      </c>
      <c r="H2184">
        <v>40.380000000000003</v>
      </c>
      <c r="I2184" t="s">
        <v>5605</v>
      </c>
      <c r="J2184" t="s">
        <v>4764</v>
      </c>
      <c r="K2184" t="s">
        <v>4415</v>
      </c>
      <c r="L2184">
        <v>75.319999999999993</v>
      </c>
      <c r="M2184" s="441">
        <v>45987</v>
      </c>
      <c r="N2184">
        <v>75.319999999999993</v>
      </c>
      <c r="O2184">
        <v>75.31</v>
      </c>
      <c r="P2184">
        <v>3041.42</v>
      </c>
    </row>
    <row r="2185" spans="1:16" x14ac:dyDescent="0.3">
      <c r="A2185">
        <v>64445</v>
      </c>
      <c r="B2185">
        <v>122</v>
      </c>
      <c r="C2185" t="s">
        <v>552</v>
      </c>
      <c r="D2185" s="441">
        <v>45992</v>
      </c>
      <c r="E2185">
        <v>18115</v>
      </c>
      <c r="F2185" t="s">
        <v>5804</v>
      </c>
      <c r="G2185">
        <v>3497</v>
      </c>
      <c r="H2185">
        <v>11</v>
      </c>
      <c r="I2185" t="s">
        <v>5601</v>
      </c>
      <c r="J2185" t="s">
        <v>4764</v>
      </c>
      <c r="K2185" t="s">
        <v>4415</v>
      </c>
      <c r="L2185">
        <v>0</v>
      </c>
      <c r="M2185" s="441">
        <v>45903</v>
      </c>
      <c r="N2185">
        <v>259.60000000000002</v>
      </c>
      <c r="O2185">
        <v>252.89</v>
      </c>
      <c r="P2185">
        <v>2855.6</v>
      </c>
    </row>
    <row r="2186" spans="1:16" x14ac:dyDescent="0.3">
      <c r="A2186">
        <v>64400</v>
      </c>
      <c r="B2186">
        <v>122</v>
      </c>
      <c r="C2186" t="s">
        <v>552</v>
      </c>
      <c r="D2186" s="441">
        <v>45992</v>
      </c>
      <c r="E2186">
        <v>18306</v>
      </c>
      <c r="F2186" t="s">
        <v>5759</v>
      </c>
      <c r="G2186">
        <v>3327</v>
      </c>
      <c r="H2186">
        <v>11.83</v>
      </c>
      <c r="I2186" t="s">
        <v>5601</v>
      </c>
      <c r="J2186" t="s">
        <v>4764</v>
      </c>
      <c r="K2186" t="s">
        <v>4415</v>
      </c>
      <c r="L2186">
        <v>228.8</v>
      </c>
      <c r="M2186" s="441">
        <v>45980</v>
      </c>
      <c r="N2186">
        <v>228.8</v>
      </c>
      <c r="O2186">
        <v>228.8</v>
      </c>
      <c r="P2186">
        <v>2706.7</v>
      </c>
    </row>
    <row r="2187" spans="1:16" x14ac:dyDescent="0.3">
      <c r="A2187">
        <v>64276</v>
      </c>
      <c r="B2187">
        <v>122</v>
      </c>
      <c r="C2187" t="s">
        <v>552</v>
      </c>
      <c r="D2187" s="441">
        <v>45992</v>
      </c>
      <c r="E2187">
        <v>20936</v>
      </c>
      <c r="F2187" t="s">
        <v>5634</v>
      </c>
      <c r="G2187">
        <v>2031</v>
      </c>
      <c r="H2187">
        <v>7</v>
      </c>
      <c r="I2187" t="s">
        <v>5613</v>
      </c>
      <c r="J2187" t="s">
        <v>6085</v>
      </c>
      <c r="K2187" t="s">
        <v>4415</v>
      </c>
      <c r="L2187">
        <v>0</v>
      </c>
      <c r="M2187" s="441">
        <v>45951</v>
      </c>
      <c r="N2187">
        <v>369.9</v>
      </c>
      <c r="O2187">
        <v>398.7</v>
      </c>
      <c r="P2187">
        <v>2589.3000000000002</v>
      </c>
    </row>
    <row r="2188" spans="1:16" x14ac:dyDescent="0.3">
      <c r="A2188">
        <v>64421</v>
      </c>
      <c r="B2188">
        <v>122</v>
      </c>
      <c r="C2188" t="s">
        <v>552</v>
      </c>
      <c r="D2188" s="441">
        <v>45992</v>
      </c>
      <c r="E2188">
        <v>18202</v>
      </c>
      <c r="F2188" t="s">
        <v>5780</v>
      </c>
      <c r="G2188">
        <v>3424</v>
      </c>
      <c r="H2188">
        <v>16.38</v>
      </c>
      <c r="I2188" t="s">
        <v>5601</v>
      </c>
      <c r="J2188" t="s">
        <v>4764</v>
      </c>
      <c r="K2188" t="s">
        <v>4415</v>
      </c>
      <c r="L2188">
        <v>156.63</v>
      </c>
      <c r="M2188" s="441">
        <v>45986</v>
      </c>
      <c r="N2188">
        <v>157.9</v>
      </c>
      <c r="O2188">
        <v>157.9</v>
      </c>
      <c r="P2188">
        <v>2565.6</v>
      </c>
    </row>
    <row r="2189" spans="1:16" x14ac:dyDescent="0.3">
      <c r="A2189">
        <v>64434</v>
      </c>
      <c r="B2189">
        <v>122</v>
      </c>
      <c r="C2189" t="s">
        <v>552</v>
      </c>
      <c r="D2189" s="441">
        <v>45992</v>
      </c>
      <c r="E2189">
        <v>18157</v>
      </c>
      <c r="F2189" t="s">
        <v>5793</v>
      </c>
      <c r="G2189">
        <v>3463</v>
      </c>
      <c r="H2189">
        <v>12</v>
      </c>
      <c r="I2189" t="s">
        <v>5601</v>
      </c>
      <c r="J2189" t="s">
        <v>4764</v>
      </c>
      <c r="K2189" t="s">
        <v>4415</v>
      </c>
      <c r="L2189">
        <v>0</v>
      </c>
      <c r="M2189" s="441">
        <v>45945</v>
      </c>
      <c r="N2189">
        <v>200.61</v>
      </c>
      <c r="O2189">
        <v>198.38</v>
      </c>
      <c r="P2189">
        <v>2407.3200000000002</v>
      </c>
    </row>
    <row r="2190" spans="1:16" x14ac:dyDescent="0.3">
      <c r="A2190">
        <v>64358</v>
      </c>
      <c r="B2190">
        <v>122</v>
      </c>
      <c r="C2190" t="s">
        <v>552</v>
      </c>
      <c r="D2190" s="441">
        <v>45992</v>
      </c>
      <c r="E2190">
        <v>26592</v>
      </c>
      <c r="F2190" t="s">
        <v>5717</v>
      </c>
      <c r="G2190">
        <v>6806</v>
      </c>
      <c r="H2190">
        <v>62.06</v>
      </c>
      <c r="I2190" t="s">
        <v>5598</v>
      </c>
      <c r="J2190" t="s">
        <v>6085</v>
      </c>
      <c r="K2190" t="s">
        <v>4415</v>
      </c>
      <c r="L2190">
        <v>37</v>
      </c>
      <c r="M2190" s="441">
        <v>45978</v>
      </c>
      <c r="N2190">
        <v>37</v>
      </c>
      <c r="O2190">
        <v>37</v>
      </c>
      <c r="P2190">
        <v>2296.2199999999998</v>
      </c>
    </row>
    <row r="2191" spans="1:16" x14ac:dyDescent="0.3">
      <c r="A2191">
        <v>64352</v>
      </c>
      <c r="B2191">
        <v>122</v>
      </c>
      <c r="C2191" t="s">
        <v>552</v>
      </c>
      <c r="D2191" s="441">
        <v>45992</v>
      </c>
      <c r="E2191">
        <v>26582</v>
      </c>
      <c r="F2191" t="s">
        <v>5711</v>
      </c>
      <c r="G2191">
        <v>6801</v>
      </c>
      <c r="H2191">
        <v>19.399999999999999</v>
      </c>
      <c r="I2191" t="s">
        <v>5598</v>
      </c>
      <c r="J2191" t="s">
        <v>6085</v>
      </c>
      <c r="K2191" t="s">
        <v>4415</v>
      </c>
      <c r="L2191">
        <v>112</v>
      </c>
      <c r="M2191" s="441">
        <v>45978</v>
      </c>
      <c r="N2191">
        <v>112</v>
      </c>
      <c r="O2191">
        <v>112</v>
      </c>
      <c r="P2191">
        <v>2172.8000000000002</v>
      </c>
    </row>
    <row r="2192" spans="1:16" x14ac:dyDescent="0.3">
      <c r="A2192">
        <v>64393</v>
      </c>
      <c r="B2192">
        <v>122</v>
      </c>
      <c r="C2192" t="s">
        <v>552</v>
      </c>
      <c r="D2192" s="441">
        <v>45992</v>
      </c>
      <c r="E2192">
        <v>18278</v>
      </c>
      <c r="F2192" t="s">
        <v>5752</v>
      </c>
      <c r="G2192">
        <v>3351</v>
      </c>
      <c r="H2192">
        <v>9.6999999999999993</v>
      </c>
      <c r="I2192" t="s">
        <v>5601</v>
      </c>
      <c r="J2192" t="s">
        <v>4764</v>
      </c>
      <c r="K2192" t="s">
        <v>4415</v>
      </c>
      <c r="L2192">
        <v>223.8</v>
      </c>
      <c r="M2192" s="441">
        <v>45979</v>
      </c>
      <c r="N2192">
        <v>223.8</v>
      </c>
      <c r="O2192">
        <v>223.8</v>
      </c>
      <c r="P2192">
        <v>2170.86</v>
      </c>
    </row>
    <row r="2193" spans="1:16" x14ac:dyDescent="0.3">
      <c r="A2193">
        <v>64454</v>
      </c>
      <c r="B2193">
        <v>122</v>
      </c>
      <c r="C2193" t="s">
        <v>552</v>
      </c>
      <c r="D2193" s="441">
        <v>45992</v>
      </c>
      <c r="E2193">
        <v>17933</v>
      </c>
      <c r="F2193" t="s">
        <v>5813</v>
      </c>
      <c r="G2193">
        <v>3636</v>
      </c>
      <c r="H2193">
        <v>26.12</v>
      </c>
      <c r="I2193" t="s">
        <v>5605</v>
      </c>
      <c r="J2193" t="s">
        <v>4764</v>
      </c>
      <c r="K2193" t="s">
        <v>4415</v>
      </c>
      <c r="L2193">
        <v>75.319999999999993</v>
      </c>
      <c r="M2193" s="441">
        <v>45987</v>
      </c>
      <c r="N2193">
        <v>75.319999999999993</v>
      </c>
      <c r="O2193">
        <v>75.31</v>
      </c>
      <c r="P2193">
        <v>1967.36</v>
      </c>
    </row>
    <row r="2194" spans="1:16" x14ac:dyDescent="0.3">
      <c r="A2194">
        <v>64507</v>
      </c>
      <c r="B2194">
        <v>122</v>
      </c>
      <c r="C2194" t="s">
        <v>552</v>
      </c>
      <c r="D2194" s="441">
        <v>45992</v>
      </c>
      <c r="E2194">
        <v>18015</v>
      </c>
      <c r="F2194" t="s">
        <v>5864</v>
      </c>
      <c r="G2194">
        <v>3582</v>
      </c>
      <c r="H2194">
        <v>12</v>
      </c>
      <c r="I2194" t="s">
        <v>5601</v>
      </c>
      <c r="J2194" t="s">
        <v>4764</v>
      </c>
      <c r="K2194" t="s">
        <v>4415</v>
      </c>
      <c r="L2194">
        <v>0</v>
      </c>
      <c r="M2194" s="441">
        <v>45876</v>
      </c>
      <c r="N2194">
        <v>159.47</v>
      </c>
      <c r="O2194">
        <v>159.47</v>
      </c>
      <c r="P2194">
        <v>1913.64</v>
      </c>
    </row>
    <row r="2195" spans="1:16" x14ac:dyDescent="0.3">
      <c r="A2195">
        <v>64438</v>
      </c>
      <c r="B2195">
        <v>122</v>
      </c>
      <c r="C2195" t="s">
        <v>552</v>
      </c>
      <c r="D2195" s="441">
        <v>45992</v>
      </c>
      <c r="E2195">
        <v>18143</v>
      </c>
      <c r="F2195" t="s">
        <v>5797</v>
      </c>
      <c r="G2195">
        <v>3474</v>
      </c>
      <c r="H2195">
        <v>2.6</v>
      </c>
      <c r="I2195" t="s">
        <v>5601</v>
      </c>
      <c r="J2195" t="s">
        <v>4764</v>
      </c>
      <c r="K2195" t="s">
        <v>4415</v>
      </c>
      <c r="L2195">
        <v>0</v>
      </c>
      <c r="N2195">
        <v>0</v>
      </c>
      <c r="O2195">
        <v>723</v>
      </c>
      <c r="P2195">
        <v>1906.31</v>
      </c>
    </row>
    <row r="2196" spans="1:16" x14ac:dyDescent="0.3">
      <c r="A2196">
        <v>64428</v>
      </c>
      <c r="B2196">
        <v>122</v>
      </c>
      <c r="C2196" t="s">
        <v>552</v>
      </c>
      <c r="D2196" s="441">
        <v>45992</v>
      </c>
      <c r="E2196">
        <v>18186</v>
      </c>
      <c r="F2196" t="s">
        <v>5787</v>
      </c>
      <c r="G2196">
        <v>3437</v>
      </c>
      <c r="H2196">
        <v>10.17</v>
      </c>
      <c r="I2196" t="s">
        <v>5601</v>
      </c>
      <c r="J2196" t="s">
        <v>4764</v>
      </c>
      <c r="K2196" t="s">
        <v>4415</v>
      </c>
      <c r="L2196">
        <v>0</v>
      </c>
      <c r="N2196">
        <v>0</v>
      </c>
      <c r="O2196">
        <v>163.71</v>
      </c>
      <c r="P2196">
        <v>1900.87</v>
      </c>
    </row>
    <row r="2197" spans="1:16" x14ac:dyDescent="0.3">
      <c r="A2197">
        <v>64515</v>
      </c>
      <c r="B2197">
        <v>122</v>
      </c>
      <c r="C2197" t="s">
        <v>552</v>
      </c>
      <c r="D2197" s="441">
        <v>45992</v>
      </c>
      <c r="E2197">
        <v>18051</v>
      </c>
      <c r="F2197" t="s">
        <v>5871</v>
      </c>
      <c r="G2197">
        <v>3552</v>
      </c>
      <c r="H2197">
        <v>5</v>
      </c>
      <c r="I2197" t="s">
        <v>5601</v>
      </c>
      <c r="J2197" t="s">
        <v>4764</v>
      </c>
      <c r="K2197" t="s">
        <v>4415</v>
      </c>
      <c r="L2197">
        <v>0</v>
      </c>
      <c r="M2197" s="441">
        <v>45902</v>
      </c>
      <c r="N2197">
        <v>375</v>
      </c>
      <c r="O2197">
        <v>447.2</v>
      </c>
      <c r="P2197">
        <v>1875</v>
      </c>
    </row>
    <row r="2198" spans="1:16" x14ac:dyDescent="0.3">
      <c r="A2198">
        <v>64395</v>
      </c>
      <c r="B2198">
        <v>122</v>
      </c>
      <c r="C2198" t="s">
        <v>552</v>
      </c>
      <c r="D2198" s="441">
        <v>45992</v>
      </c>
      <c r="E2198">
        <v>25630</v>
      </c>
      <c r="F2198" t="s">
        <v>5754</v>
      </c>
      <c r="G2198">
        <v>6202</v>
      </c>
      <c r="H2198">
        <v>4.1100000000000003</v>
      </c>
      <c r="I2198" t="s">
        <v>5601</v>
      </c>
      <c r="J2198" t="s">
        <v>4764</v>
      </c>
      <c r="K2198" t="s">
        <v>4415</v>
      </c>
      <c r="L2198">
        <v>0</v>
      </c>
      <c r="M2198" s="441">
        <v>45888</v>
      </c>
      <c r="N2198">
        <v>447.27</v>
      </c>
      <c r="O2198">
        <v>447.27</v>
      </c>
      <c r="P2198">
        <v>1838.28</v>
      </c>
    </row>
    <row r="2199" spans="1:16" x14ac:dyDescent="0.3">
      <c r="A2199">
        <v>64366</v>
      </c>
      <c r="B2199">
        <v>122</v>
      </c>
      <c r="C2199" t="s">
        <v>552</v>
      </c>
      <c r="D2199" s="441">
        <v>45992</v>
      </c>
      <c r="E2199">
        <v>22598</v>
      </c>
      <c r="F2199" t="s">
        <v>5725</v>
      </c>
      <c r="G2199">
        <v>3131</v>
      </c>
      <c r="H2199">
        <v>9.91</v>
      </c>
      <c r="I2199" t="s">
        <v>5601</v>
      </c>
      <c r="J2199" t="s">
        <v>4764</v>
      </c>
      <c r="K2199" t="s">
        <v>4415</v>
      </c>
      <c r="L2199">
        <v>179.9</v>
      </c>
      <c r="M2199" s="441">
        <v>45979</v>
      </c>
      <c r="N2199">
        <v>179.9</v>
      </c>
      <c r="O2199">
        <v>89.95</v>
      </c>
      <c r="P2199">
        <v>1782.81</v>
      </c>
    </row>
    <row r="2200" spans="1:16" x14ac:dyDescent="0.3">
      <c r="A2200">
        <v>64365</v>
      </c>
      <c r="B2200">
        <v>122</v>
      </c>
      <c r="C2200" t="s">
        <v>552</v>
      </c>
      <c r="D2200" s="441">
        <v>45992</v>
      </c>
      <c r="E2200">
        <v>18550</v>
      </c>
      <c r="F2200" t="s">
        <v>5724</v>
      </c>
      <c r="G2200">
        <v>3130</v>
      </c>
      <c r="H2200">
        <v>10.23</v>
      </c>
      <c r="I2200" t="s">
        <v>5601</v>
      </c>
      <c r="J2200" t="s">
        <v>4764</v>
      </c>
      <c r="K2200" t="s">
        <v>4415</v>
      </c>
      <c r="L2200">
        <v>163</v>
      </c>
      <c r="M2200" s="441">
        <v>45985</v>
      </c>
      <c r="N2200">
        <v>162</v>
      </c>
      <c r="O2200">
        <v>162</v>
      </c>
      <c r="P2200">
        <v>1667.49</v>
      </c>
    </row>
    <row r="2201" spans="1:16" x14ac:dyDescent="0.3">
      <c r="A2201">
        <v>64282</v>
      </c>
      <c r="B2201">
        <v>122</v>
      </c>
      <c r="C2201" t="s">
        <v>552</v>
      </c>
      <c r="D2201" s="441">
        <v>45992</v>
      </c>
      <c r="E2201">
        <v>25429</v>
      </c>
      <c r="F2201" t="s">
        <v>5640</v>
      </c>
      <c r="G2201">
        <v>6104</v>
      </c>
      <c r="H2201">
        <v>265</v>
      </c>
      <c r="I2201" t="s">
        <v>5613</v>
      </c>
      <c r="J2201" t="s">
        <v>6085</v>
      </c>
      <c r="K2201" t="s">
        <v>4415</v>
      </c>
      <c r="L2201">
        <v>6</v>
      </c>
      <c r="M2201" s="441">
        <v>45990</v>
      </c>
      <c r="N2201">
        <v>6</v>
      </c>
      <c r="O2201">
        <v>6</v>
      </c>
      <c r="P2201">
        <v>1590</v>
      </c>
    </row>
    <row r="2202" spans="1:16" x14ac:dyDescent="0.3">
      <c r="A2202">
        <v>64525</v>
      </c>
      <c r="B2202">
        <v>122</v>
      </c>
      <c r="C2202" t="s">
        <v>552</v>
      </c>
      <c r="D2202" s="441">
        <v>45992</v>
      </c>
      <c r="E2202">
        <v>17713</v>
      </c>
      <c r="F2202" t="s">
        <v>5879</v>
      </c>
      <c r="G2202">
        <v>3823</v>
      </c>
      <c r="H2202">
        <v>15</v>
      </c>
      <c r="I2202" t="s">
        <v>5601</v>
      </c>
      <c r="J2202" t="s">
        <v>4764</v>
      </c>
      <c r="K2202" t="s">
        <v>4415</v>
      </c>
      <c r="L2202">
        <v>102.05</v>
      </c>
      <c r="M2202" s="441">
        <v>45988</v>
      </c>
      <c r="N2202">
        <v>102.05</v>
      </c>
      <c r="O2202">
        <v>102.05</v>
      </c>
      <c r="P2202">
        <v>1530.75</v>
      </c>
    </row>
    <row r="2203" spans="1:16" x14ac:dyDescent="0.3">
      <c r="A2203">
        <v>64506</v>
      </c>
      <c r="B2203">
        <v>122</v>
      </c>
      <c r="C2203" t="s">
        <v>552</v>
      </c>
      <c r="D2203" s="441">
        <v>45992</v>
      </c>
      <c r="E2203">
        <v>18017</v>
      </c>
      <c r="F2203" t="s">
        <v>5863</v>
      </c>
      <c r="G2203">
        <v>3580</v>
      </c>
      <c r="H2203">
        <v>11</v>
      </c>
      <c r="I2203" t="s">
        <v>5601</v>
      </c>
      <c r="J2203" t="s">
        <v>4764</v>
      </c>
      <c r="K2203" t="s">
        <v>4415</v>
      </c>
      <c r="L2203">
        <v>0</v>
      </c>
      <c r="M2203" s="441">
        <v>45936</v>
      </c>
      <c r="N2203">
        <v>137.80000000000001</v>
      </c>
      <c r="O2203">
        <v>137.80000000000001</v>
      </c>
      <c r="P2203">
        <v>1515.8</v>
      </c>
    </row>
    <row r="2204" spans="1:16" x14ac:dyDescent="0.3">
      <c r="A2204">
        <v>64363</v>
      </c>
      <c r="B2204">
        <v>122</v>
      </c>
      <c r="C2204" t="s">
        <v>552</v>
      </c>
      <c r="D2204" s="441">
        <v>45992</v>
      </c>
      <c r="E2204">
        <v>18589</v>
      </c>
      <c r="F2204" t="s">
        <v>5722</v>
      </c>
      <c r="G2204">
        <v>3103</v>
      </c>
      <c r="H2204">
        <v>18.38</v>
      </c>
      <c r="I2204" t="s">
        <v>5605</v>
      </c>
      <c r="J2204" t="s">
        <v>4764</v>
      </c>
      <c r="K2204" t="s">
        <v>4415</v>
      </c>
      <c r="L2204">
        <v>78.040000000000006</v>
      </c>
      <c r="M2204" s="441">
        <v>45986</v>
      </c>
      <c r="N2204">
        <v>68.91</v>
      </c>
      <c r="O2204">
        <v>39.28</v>
      </c>
      <c r="P2204">
        <v>1434.38</v>
      </c>
    </row>
    <row r="2205" spans="1:16" x14ac:dyDescent="0.3">
      <c r="A2205">
        <v>64466</v>
      </c>
      <c r="B2205">
        <v>122</v>
      </c>
      <c r="C2205" t="s">
        <v>552</v>
      </c>
      <c r="D2205" s="441">
        <v>45992</v>
      </c>
      <c r="E2205">
        <v>17778</v>
      </c>
      <c r="F2205" t="s">
        <v>5825</v>
      </c>
      <c r="G2205">
        <v>3765</v>
      </c>
      <c r="H2205">
        <v>15</v>
      </c>
      <c r="I2205" t="s">
        <v>5601</v>
      </c>
      <c r="J2205" t="s">
        <v>4764</v>
      </c>
      <c r="K2205" t="s">
        <v>4415</v>
      </c>
      <c r="L2205">
        <v>95.55</v>
      </c>
      <c r="M2205" s="441">
        <v>45978</v>
      </c>
      <c r="N2205">
        <v>95.55</v>
      </c>
      <c r="O2205">
        <v>88.82</v>
      </c>
      <c r="P2205">
        <v>1433.25</v>
      </c>
    </row>
    <row r="2206" spans="1:16" x14ac:dyDescent="0.3">
      <c r="A2206">
        <v>64336</v>
      </c>
      <c r="B2206">
        <v>122</v>
      </c>
      <c r="C2206" t="s">
        <v>552</v>
      </c>
      <c r="D2206" s="441">
        <v>45992</v>
      </c>
      <c r="E2206">
        <v>19370</v>
      </c>
      <c r="F2206" t="s">
        <v>5695</v>
      </c>
      <c r="G2206">
        <v>2765</v>
      </c>
      <c r="H2206">
        <v>16</v>
      </c>
      <c r="I2206" t="s">
        <v>5598</v>
      </c>
      <c r="J2206" t="s">
        <v>6085</v>
      </c>
      <c r="K2206" t="s">
        <v>4415</v>
      </c>
      <c r="L2206">
        <v>88.33</v>
      </c>
      <c r="M2206" s="441">
        <v>45986</v>
      </c>
      <c r="N2206">
        <v>88.33</v>
      </c>
      <c r="O2206">
        <v>88.33</v>
      </c>
      <c r="P2206">
        <v>1413.28</v>
      </c>
    </row>
    <row r="2207" spans="1:16" x14ac:dyDescent="0.3">
      <c r="A2207">
        <v>64452</v>
      </c>
      <c r="B2207">
        <v>122</v>
      </c>
      <c r="C2207" t="s">
        <v>552</v>
      </c>
      <c r="D2207" s="441">
        <v>45992</v>
      </c>
      <c r="E2207">
        <v>18097</v>
      </c>
      <c r="F2207" t="s">
        <v>5811</v>
      </c>
      <c r="G2207">
        <v>3513</v>
      </c>
      <c r="H2207">
        <v>3.58</v>
      </c>
      <c r="I2207" t="s">
        <v>5601</v>
      </c>
      <c r="J2207" t="s">
        <v>4764</v>
      </c>
      <c r="K2207" t="s">
        <v>4415</v>
      </c>
      <c r="L2207">
        <v>394</v>
      </c>
      <c r="M2207" s="441">
        <v>45979</v>
      </c>
      <c r="N2207">
        <v>394</v>
      </c>
      <c r="O2207">
        <v>394</v>
      </c>
      <c r="P2207">
        <v>1410.52</v>
      </c>
    </row>
    <row r="2208" spans="1:16" x14ac:dyDescent="0.3">
      <c r="A2208">
        <v>64473</v>
      </c>
      <c r="B2208">
        <v>122</v>
      </c>
      <c r="C2208" t="s">
        <v>552</v>
      </c>
      <c r="D2208" s="441">
        <v>45992</v>
      </c>
      <c r="E2208">
        <v>25040</v>
      </c>
      <c r="F2208" t="s">
        <v>5832</v>
      </c>
      <c r="G2208">
        <v>5875</v>
      </c>
      <c r="H2208">
        <v>13</v>
      </c>
      <c r="I2208" t="s">
        <v>5601</v>
      </c>
      <c r="J2208" t="s">
        <v>4764</v>
      </c>
      <c r="K2208" t="s">
        <v>4415</v>
      </c>
      <c r="L2208">
        <v>107.52</v>
      </c>
      <c r="M2208" s="441">
        <v>45985</v>
      </c>
      <c r="N2208">
        <v>107.52</v>
      </c>
      <c r="O2208">
        <v>107.52</v>
      </c>
      <c r="P2208">
        <v>1397.76</v>
      </c>
    </row>
    <row r="2209" spans="1:16" x14ac:dyDescent="0.3">
      <c r="A2209">
        <v>64411</v>
      </c>
      <c r="B2209">
        <v>122</v>
      </c>
      <c r="C2209" t="s">
        <v>552</v>
      </c>
      <c r="D2209" s="441">
        <v>45992</v>
      </c>
      <c r="E2209">
        <v>25445</v>
      </c>
      <c r="F2209" t="s">
        <v>5770</v>
      </c>
      <c r="G2209">
        <v>6113</v>
      </c>
      <c r="H2209">
        <v>4.34</v>
      </c>
      <c r="I2209" t="s">
        <v>5601</v>
      </c>
      <c r="J2209" t="s">
        <v>4764</v>
      </c>
      <c r="K2209" t="s">
        <v>4415</v>
      </c>
      <c r="L2209">
        <v>318.05</v>
      </c>
      <c r="M2209" s="441">
        <v>45979</v>
      </c>
      <c r="N2209">
        <v>318.05</v>
      </c>
      <c r="O2209">
        <v>318.05</v>
      </c>
      <c r="P2209">
        <v>1380.34</v>
      </c>
    </row>
    <row r="2210" spans="1:16" x14ac:dyDescent="0.3">
      <c r="A2210">
        <v>64374</v>
      </c>
      <c r="B2210">
        <v>122</v>
      </c>
      <c r="C2210" t="s">
        <v>552</v>
      </c>
      <c r="D2210" s="441">
        <v>45992</v>
      </c>
      <c r="E2210">
        <v>18486</v>
      </c>
      <c r="F2210" t="s">
        <v>5733</v>
      </c>
      <c r="G2210">
        <v>3170</v>
      </c>
      <c r="H2210">
        <v>49.63</v>
      </c>
      <c r="I2210" t="s">
        <v>5601</v>
      </c>
      <c r="J2210" t="s">
        <v>4764</v>
      </c>
      <c r="K2210" t="s">
        <v>4415</v>
      </c>
      <c r="L2210">
        <v>27.5</v>
      </c>
      <c r="M2210" s="441">
        <v>45979</v>
      </c>
      <c r="N2210">
        <v>27.5</v>
      </c>
      <c r="O2210">
        <v>27.5</v>
      </c>
      <c r="P2210">
        <v>1364.82</v>
      </c>
    </row>
    <row r="2211" spans="1:16" x14ac:dyDescent="0.3">
      <c r="A2211">
        <v>64265</v>
      </c>
      <c r="B2211">
        <v>122</v>
      </c>
      <c r="C2211" t="s">
        <v>552</v>
      </c>
      <c r="D2211" s="441">
        <v>45992</v>
      </c>
      <c r="E2211">
        <v>21047</v>
      </c>
      <c r="F2211" t="s">
        <v>5621</v>
      </c>
      <c r="G2211">
        <v>1999</v>
      </c>
      <c r="H2211">
        <v>11</v>
      </c>
      <c r="I2211" t="s">
        <v>5622</v>
      </c>
      <c r="J2211" t="s">
        <v>6085</v>
      </c>
      <c r="K2211" t="s">
        <v>4415</v>
      </c>
      <c r="L2211">
        <v>123.82</v>
      </c>
      <c r="M2211" s="441">
        <v>45986</v>
      </c>
      <c r="N2211">
        <v>122.8</v>
      </c>
      <c r="O2211">
        <v>123.1</v>
      </c>
      <c r="P2211">
        <v>1362.02</v>
      </c>
    </row>
    <row r="2212" spans="1:16" x14ac:dyDescent="0.3">
      <c r="A2212">
        <v>64499</v>
      </c>
      <c r="B2212">
        <v>122</v>
      </c>
      <c r="C2212" t="s">
        <v>552</v>
      </c>
      <c r="D2212" s="441">
        <v>45992</v>
      </c>
      <c r="E2212">
        <v>20117</v>
      </c>
      <c r="F2212" t="s">
        <v>5857</v>
      </c>
      <c r="G2212">
        <v>2291</v>
      </c>
      <c r="H2212">
        <v>36</v>
      </c>
      <c r="I2212" t="s">
        <v>5613</v>
      </c>
      <c r="J2212" t="s">
        <v>6085</v>
      </c>
      <c r="K2212" t="s">
        <v>4415</v>
      </c>
      <c r="L2212">
        <v>37.64</v>
      </c>
      <c r="M2212" s="441">
        <v>45986</v>
      </c>
      <c r="N2212">
        <v>37.6</v>
      </c>
      <c r="O2212">
        <v>37.6</v>
      </c>
      <c r="P2212">
        <v>1355.04</v>
      </c>
    </row>
    <row r="2213" spans="1:16" x14ac:dyDescent="0.3">
      <c r="A2213">
        <v>64348</v>
      </c>
      <c r="B2213">
        <v>122</v>
      </c>
      <c r="C2213" t="s">
        <v>552</v>
      </c>
      <c r="D2213" s="441">
        <v>45992</v>
      </c>
      <c r="E2213">
        <v>27399</v>
      </c>
      <c r="F2213" t="s">
        <v>5708</v>
      </c>
      <c r="G2213">
        <v>7401</v>
      </c>
      <c r="H2213">
        <v>15</v>
      </c>
      <c r="I2213" t="s">
        <v>5605</v>
      </c>
      <c r="J2213" t="s">
        <v>6085</v>
      </c>
      <c r="K2213" t="s">
        <v>4415</v>
      </c>
      <c r="L2213">
        <v>90</v>
      </c>
      <c r="M2213" s="441">
        <v>45980</v>
      </c>
      <c r="N2213">
        <v>90</v>
      </c>
      <c r="O2213">
        <v>90</v>
      </c>
      <c r="P2213">
        <v>1350</v>
      </c>
    </row>
    <row r="2214" spans="1:16" x14ac:dyDescent="0.3">
      <c r="A2214">
        <v>64314</v>
      </c>
      <c r="B2214">
        <v>122</v>
      </c>
      <c r="C2214" t="s">
        <v>552</v>
      </c>
      <c r="D2214" s="441">
        <v>45992</v>
      </c>
      <c r="E2214">
        <v>21017</v>
      </c>
      <c r="F2214" t="s">
        <v>5673</v>
      </c>
      <c r="G2214">
        <v>2005</v>
      </c>
      <c r="H2214">
        <v>8</v>
      </c>
      <c r="I2214" t="s">
        <v>5610</v>
      </c>
      <c r="J2214" t="s">
        <v>6085</v>
      </c>
      <c r="K2214" t="s">
        <v>4415</v>
      </c>
      <c r="L2214">
        <v>168.27</v>
      </c>
      <c r="M2214" s="441">
        <v>45986</v>
      </c>
      <c r="N2214">
        <v>167.5</v>
      </c>
      <c r="O2214">
        <v>167.2</v>
      </c>
      <c r="P2214">
        <v>1346.16</v>
      </c>
    </row>
    <row r="2215" spans="1:16" x14ac:dyDescent="0.3">
      <c r="A2215">
        <v>64381</v>
      </c>
      <c r="B2215">
        <v>122</v>
      </c>
      <c r="C2215" t="s">
        <v>552</v>
      </c>
      <c r="D2215" s="441">
        <v>45992</v>
      </c>
      <c r="E2215">
        <v>18392</v>
      </c>
      <c r="F2215" t="s">
        <v>5740</v>
      </c>
      <c r="G2215">
        <v>3248</v>
      </c>
      <c r="H2215">
        <v>4.29</v>
      </c>
      <c r="I2215" t="s">
        <v>5613</v>
      </c>
      <c r="J2215" t="s">
        <v>4764</v>
      </c>
      <c r="K2215" t="s">
        <v>4415</v>
      </c>
      <c r="L2215">
        <v>0</v>
      </c>
      <c r="N2215">
        <v>0</v>
      </c>
      <c r="O2215">
        <v>0</v>
      </c>
      <c r="P2215">
        <v>1310.31</v>
      </c>
    </row>
    <row r="2216" spans="1:16" x14ac:dyDescent="0.3">
      <c r="A2216">
        <v>64497</v>
      </c>
      <c r="B2216">
        <v>122</v>
      </c>
      <c r="C2216" t="s">
        <v>552</v>
      </c>
      <c r="D2216" s="441">
        <v>45992</v>
      </c>
      <c r="E2216">
        <v>19297</v>
      </c>
      <c r="F2216" t="s">
        <v>5855</v>
      </c>
      <c r="G2216">
        <v>2775</v>
      </c>
      <c r="H2216">
        <v>30</v>
      </c>
      <c r="I2216" t="s">
        <v>5598</v>
      </c>
      <c r="J2216" t="s">
        <v>6085</v>
      </c>
      <c r="K2216" t="s">
        <v>4415</v>
      </c>
      <c r="L2216">
        <v>43.55</v>
      </c>
      <c r="M2216" s="441">
        <v>45986</v>
      </c>
      <c r="N2216">
        <v>77.680000000000007</v>
      </c>
      <c r="O2216">
        <v>75.849999999999994</v>
      </c>
      <c r="P2216">
        <v>1306.5</v>
      </c>
    </row>
    <row r="2217" spans="1:16" x14ac:dyDescent="0.3">
      <c r="A2217">
        <v>64361</v>
      </c>
      <c r="B2217">
        <v>122</v>
      </c>
      <c r="C2217" t="s">
        <v>552</v>
      </c>
      <c r="D2217" s="441">
        <v>45992</v>
      </c>
      <c r="E2217">
        <v>25746</v>
      </c>
      <c r="F2217" t="s">
        <v>5720</v>
      </c>
      <c r="G2217">
        <v>6298</v>
      </c>
      <c r="H2217">
        <v>265</v>
      </c>
      <c r="I2217" t="s">
        <v>5601</v>
      </c>
      <c r="J2217" t="s">
        <v>4764</v>
      </c>
      <c r="K2217" t="s">
        <v>4415</v>
      </c>
      <c r="L2217">
        <v>0</v>
      </c>
      <c r="M2217" s="441">
        <v>45624</v>
      </c>
      <c r="N2217">
        <v>4.82</v>
      </c>
      <c r="O2217">
        <v>4.82</v>
      </c>
      <c r="P2217">
        <v>1277.94</v>
      </c>
    </row>
    <row r="2218" spans="1:16" x14ac:dyDescent="0.3">
      <c r="A2218">
        <v>64402</v>
      </c>
      <c r="B2218">
        <v>122</v>
      </c>
      <c r="C2218" t="s">
        <v>552</v>
      </c>
      <c r="D2218" s="441">
        <v>45992</v>
      </c>
      <c r="E2218">
        <v>18296</v>
      </c>
      <c r="F2218" t="s">
        <v>5761</v>
      </c>
      <c r="G2218">
        <v>3333</v>
      </c>
      <c r="H2218">
        <v>13.89</v>
      </c>
      <c r="I2218" t="s">
        <v>5601</v>
      </c>
      <c r="J2218" t="s">
        <v>4764</v>
      </c>
      <c r="K2218" t="s">
        <v>4415</v>
      </c>
      <c r="L2218">
        <v>90.08</v>
      </c>
      <c r="M2218" s="441">
        <v>45979</v>
      </c>
      <c r="N2218">
        <v>90.08</v>
      </c>
      <c r="O2218">
        <v>90.08</v>
      </c>
      <c r="P2218">
        <v>1251.21</v>
      </c>
    </row>
    <row r="2219" spans="1:16" x14ac:dyDescent="0.3">
      <c r="A2219">
        <v>64418</v>
      </c>
      <c r="B2219">
        <v>122</v>
      </c>
      <c r="C2219" t="s">
        <v>552</v>
      </c>
      <c r="D2219" s="441">
        <v>45992</v>
      </c>
      <c r="E2219">
        <v>18220</v>
      </c>
      <c r="F2219" t="s">
        <v>5777</v>
      </c>
      <c r="G2219">
        <v>3408</v>
      </c>
      <c r="H2219">
        <v>14.52</v>
      </c>
      <c r="I2219" t="s">
        <v>5601</v>
      </c>
      <c r="J2219" t="s">
        <v>4764</v>
      </c>
      <c r="K2219" t="s">
        <v>4415</v>
      </c>
      <c r="L2219">
        <v>85.5</v>
      </c>
      <c r="M2219" s="441">
        <v>45986</v>
      </c>
      <c r="N2219">
        <v>85.5</v>
      </c>
      <c r="O2219">
        <v>85.5</v>
      </c>
      <c r="P2219">
        <v>1241.46</v>
      </c>
    </row>
    <row r="2220" spans="1:16" x14ac:dyDescent="0.3">
      <c r="A2220">
        <v>64444</v>
      </c>
      <c r="B2220">
        <v>122</v>
      </c>
      <c r="C2220" t="s">
        <v>552</v>
      </c>
      <c r="D2220" s="441">
        <v>45992</v>
      </c>
      <c r="E2220">
        <v>18118</v>
      </c>
      <c r="F2220" t="s">
        <v>5803</v>
      </c>
      <c r="G2220">
        <v>3495</v>
      </c>
      <c r="H2220">
        <v>0.89</v>
      </c>
      <c r="I2220" t="s">
        <v>5601</v>
      </c>
      <c r="J2220" t="s">
        <v>4764</v>
      </c>
      <c r="K2220" t="s">
        <v>4415</v>
      </c>
      <c r="L2220">
        <v>0</v>
      </c>
      <c r="N2220">
        <v>0</v>
      </c>
      <c r="O2220">
        <v>1286.9100000000001</v>
      </c>
      <c r="P2220">
        <v>1234.43</v>
      </c>
    </row>
    <row r="2221" spans="1:16" x14ac:dyDescent="0.3">
      <c r="A2221">
        <v>64357</v>
      </c>
      <c r="B2221">
        <v>122</v>
      </c>
      <c r="C2221" t="s">
        <v>552</v>
      </c>
      <c r="D2221" s="441">
        <v>45992</v>
      </c>
      <c r="E2221">
        <v>24259</v>
      </c>
      <c r="F2221" t="s">
        <v>5716</v>
      </c>
      <c r="G2221">
        <v>2938</v>
      </c>
      <c r="H2221">
        <v>15.9</v>
      </c>
      <c r="I2221" t="s">
        <v>5598</v>
      </c>
      <c r="J2221" t="s">
        <v>6085</v>
      </c>
      <c r="K2221" t="s">
        <v>4415</v>
      </c>
      <c r="L2221">
        <v>75.45</v>
      </c>
      <c r="M2221" s="441">
        <v>45985</v>
      </c>
      <c r="N2221">
        <v>78</v>
      </c>
      <c r="O2221">
        <v>79.900000000000006</v>
      </c>
      <c r="P2221">
        <v>1199.6600000000001</v>
      </c>
    </row>
    <row r="2222" spans="1:16" x14ac:dyDescent="0.3">
      <c r="A2222">
        <v>64460</v>
      </c>
      <c r="B2222">
        <v>122</v>
      </c>
      <c r="C2222" t="s">
        <v>552</v>
      </c>
      <c r="D2222" s="441">
        <v>45992</v>
      </c>
      <c r="E2222">
        <v>17895</v>
      </c>
      <c r="F2222" t="s">
        <v>5819</v>
      </c>
      <c r="G2222">
        <v>3665</v>
      </c>
      <c r="H2222">
        <v>42</v>
      </c>
      <c r="I2222" t="s">
        <v>5605</v>
      </c>
      <c r="J2222" t="s">
        <v>4764</v>
      </c>
      <c r="K2222" t="s">
        <v>4415</v>
      </c>
      <c r="L2222">
        <v>0</v>
      </c>
      <c r="M2222" s="441">
        <v>45922</v>
      </c>
      <c r="N2222">
        <v>28.32</v>
      </c>
      <c r="O2222">
        <v>28.32</v>
      </c>
      <c r="P2222">
        <v>1189.44</v>
      </c>
    </row>
    <row r="2223" spans="1:16" x14ac:dyDescent="0.3">
      <c r="A2223">
        <v>64379</v>
      </c>
      <c r="B2223">
        <v>122</v>
      </c>
      <c r="C2223" t="s">
        <v>552</v>
      </c>
      <c r="D2223" s="441">
        <v>45992</v>
      </c>
      <c r="E2223">
        <v>18382</v>
      </c>
      <c r="F2223" t="s">
        <v>5738</v>
      </c>
      <c r="G2223">
        <v>3257</v>
      </c>
      <c r="H2223">
        <v>13.91</v>
      </c>
      <c r="I2223" t="s">
        <v>5601</v>
      </c>
      <c r="J2223" t="s">
        <v>4764</v>
      </c>
      <c r="K2223" t="s">
        <v>4415</v>
      </c>
      <c r="L2223">
        <v>82.68</v>
      </c>
      <c r="M2223" s="441">
        <v>45985</v>
      </c>
      <c r="N2223">
        <v>82.68</v>
      </c>
      <c r="O2223">
        <v>83.61</v>
      </c>
      <c r="P2223">
        <v>1150.08</v>
      </c>
    </row>
    <row r="2224" spans="1:16" x14ac:dyDescent="0.3">
      <c r="A2224">
        <v>64347</v>
      </c>
      <c r="B2224">
        <v>122</v>
      </c>
      <c r="C2224" t="s">
        <v>552</v>
      </c>
      <c r="D2224" s="441">
        <v>45992</v>
      </c>
      <c r="E2224">
        <v>24833</v>
      </c>
      <c r="F2224" t="s">
        <v>5707</v>
      </c>
      <c r="G2224">
        <v>2845</v>
      </c>
      <c r="H2224">
        <v>24</v>
      </c>
      <c r="I2224" t="s">
        <v>5703</v>
      </c>
      <c r="J2224" t="s">
        <v>6085</v>
      </c>
      <c r="K2224" t="s">
        <v>4415</v>
      </c>
      <c r="L2224">
        <v>47.75</v>
      </c>
      <c r="M2224" s="441">
        <v>45990</v>
      </c>
      <c r="N2224">
        <v>47.75</v>
      </c>
      <c r="O2224">
        <v>47.75</v>
      </c>
      <c r="P2224">
        <v>1146</v>
      </c>
    </row>
    <row r="2225" spans="1:16" x14ac:dyDescent="0.3">
      <c r="A2225">
        <v>64331</v>
      </c>
      <c r="B2225">
        <v>122</v>
      </c>
      <c r="C2225" t="s">
        <v>552</v>
      </c>
      <c r="D2225" s="441">
        <v>45992</v>
      </c>
      <c r="E2225">
        <v>25184</v>
      </c>
      <c r="F2225" t="s">
        <v>5690</v>
      </c>
      <c r="G2225">
        <v>5937</v>
      </c>
      <c r="H2225">
        <v>5</v>
      </c>
      <c r="I2225" t="s">
        <v>5598</v>
      </c>
      <c r="J2225" t="s">
        <v>6085</v>
      </c>
      <c r="K2225" t="s">
        <v>4415</v>
      </c>
      <c r="L2225">
        <v>0</v>
      </c>
      <c r="M2225" s="441">
        <v>45944</v>
      </c>
      <c r="N2225">
        <v>219.9</v>
      </c>
      <c r="O2225">
        <v>219.9</v>
      </c>
      <c r="P2225">
        <v>1099.5</v>
      </c>
    </row>
    <row r="2226" spans="1:16" x14ac:dyDescent="0.3">
      <c r="A2226">
        <v>64320</v>
      </c>
      <c r="B2226">
        <v>122</v>
      </c>
      <c r="C2226" t="s">
        <v>552</v>
      </c>
      <c r="D2226" s="441">
        <v>45992</v>
      </c>
      <c r="E2226">
        <v>20349</v>
      </c>
      <c r="F2226" t="s">
        <v>5679</v>
      </c>
      <c r="G2226">
        <v>2205</v>
      </c>
      <c r="H2226">
        <v>84</v>
      </c>
      <c r="I2226" t="s">
        <v>5605</v>
      </c>
      <c r="J2226" t="s">
        <v>6085</v>
      </c>
      <c r="K2226" t="s">
        <v>4415</v>
      </c>
      <c r="L2226">
        <v>12.89</v>
      </c>
      <c r="M2226" s="441">
        <v>45980</v>
      </c>
      <c r="N2226">
        <v>12.88</v>
      </c>
      <c r="O2226">
        <v>12.9</v>
      </c>
      <c r="P2226">
        <v>1082.76</v>
      </c>
    </row>
    <row r="2227" spans="1:16" x14ac:dyDescent="0.3">
      <c r="A2227">
        <v>64373</v>
      </c>
      <c r="B2227">
        <v>122</v>
      </c>
      <c r="C2227" t="s">
        <v>552</v>
      </c>
      <c r="D2227" s="441">
        <v>45992</v>
      </c>
      <c r="E2227">
        <v>26560</v>
      </c>
      <c r="F2227" t="s">
        <v>5732</v>
      </c>
      <c r="G2227">
        <v>6788</v>
      </c>
      <c r="H2227">
        <v>39.26</v>
      </c>
      <c r="I2227" t="s">
        <v>5601</v>
      </c>
      <c r="J2227" t="s">
        <v>4764</v>
      </c>
      <c r="K2227" t="s">
        <v>4415</v>
      </c>
      <c r="L2227">
        <v>27.5</v>
      </c>
      <c r="M2227" s="441">
        <v>45986</v>
      </c>
      <c r="N2227">
        <v>27.5</v>
      </c>
      <c r="O2227">
        <v>27.5</v>
      </c>
      <c r="P2227">
        <v>1079.6500000000001</v>
      </c>
    </row>
    <row r="2228" spans="1:16" x14ac:dyDescent="0.3">
      <c r="A2228">
        <v>64266</v>
      </c>
      <c r="B2228">
        <v>122</v>
      </c>
      <c r="C2228" t="s">
        <v>552</v>
      </c>
      <c r="D2228" s="441">
        <v>45992</v>
      </c>
      <c r="E2228">
        <v>27438</v>
      </c>
      <c r="F2228" t="s">
        <v>5623</v>
      </c>
      <c r="G2228">
        <v>7438</v>
      </c>
      <c r="H2228">
        <v>41</v>
      </c>
      <c r="I2228" t="s">
        <v>5613</v>
      </c>
      <c r="J2228" t="s">
        <v>6085</v>
      </c>
      <c r="K2228" t="s">
        <v>4415</v>
      </c>
      <c r="L2228">
        <v>25.43</v>
      </c>
      <c r="M2228" s="441">
        <v>45965</v>
      </c>
      <c r="N2228">
        <v>25.43</v>
      </c>
      <c r="O2228">
        <v>25.43</v>
      </c>
      <c r="P2228">
        <v>1042.6300000000001</v>
      </c>
    </row>
    <row r="2229" spans="1:16" x14ac:dyDescent="0.3">
      <c r="A2229">
        <v>64274</v>
      </c>
      <c r="B2229">
        <v>122</v>
      </c>
      <c r="C2229" t="s">
        <v>552</v>
      </c>
      <c r="D2229" s="441">
        <v>45992</v>
      </c>
      <c r="E2229">
        <v>24123</v>
      </c>
      <c r="F2229" t="s">
        <v>5632</v>
      </c>
      <c r="G2229">
        <v>2237</v>
      </c>
      <c r="H2229">
        <v>8</v>
      </c>
      <c r="I2229" t="s">
        <v>5605</v>
      </c>
      <c r="J2229" t="s">
        <v>6085</v>
      </c>
      <c r="K2229" t="s">
        <v>4415</v>
      </c>
      <c r="L2229">
        <v>0</v>
      </c>
      <c r="M2229" s="441">
        <v>45945</v>
      </c>
      <c r="N2229">
        <v>129.80000000000001</v>
      </c>
      <c r="O2229">
        <v>141.55000000000001</v>
      </c>
      <c r="P2229">
        <v>1038.4000000000001</v>
      </c>
    </row>
    <row r="2230" spans="1:16" x14ac:dyDescent="0.3">
      <c r="A2230">
        <v>64304</v>
      </c>
      <c r="B2230">
        <v>122</v>
      </c>
      <c r="C2230" t="s">
        <v>552</v>
      </c>
      <c r="D2230" s="441">
        <v>45992</v>
      </c>
      <c r="E2230">
        <v>20887</v>
      </c>
      <c r="F2230" t="s">
        <v>5662</v>
      </c>
      <c r="G2230">
        <v>2040</v>
      </c>
      <c r="H2230">
        <v>30</v>
      </c>
      <c r="I2230" t="s">
        <v>5625</v>
      </c>
      <c r="J2230" t="s">
        <v>6085</v>
      </c>
      <c r="K2230" t="s">
        <v>4415</v>
      </c>
      <c r="L2230">
        <v>34.31</v>
      </c>
      <c r="M2230" s="441">
        <v>45986</v>
      </c>
      <c r="N2230">
        <v>34.5</v>
      </c>
      <c r="O2230">
        <v>34.5</v>
      </c>
      <c r="P2230">
        <v>1029.3</v>
      </c>
    </row>
    <row r="2231" spans="1:16" x14ac:dyDescent="0.3">
      <c r="A2231">
        <v>64368</v>
      </c>
      <c r="B2231">
        <v>122</v>
      </c>
      <c r="C2231" t="s">
        <v>552</v>
      </c>
      <c r="D2231" s="441">
        <v>45992</v>
      </c>
      <c r="E2231">
        <v>18545</v>
      </c>
      <c r="F2231" t="s">
        <v>5727</v>
      </c>
      <c r="G2231">
        <v>3134</v>
      </c>
      <c r="H2231">
        <v>23</v>
      </c>
      <c r="I2231" t="s">
        <v>5601</v>
      </c>
      <c r="J2231" t="s">
        <v>4764</v>
      </c>
      <c r="K2231" t="s">
        <v>4415</v>
      </c>
      <c r="L2231">
        <v>44.5</v>
      </c>
      <c r="M2231" s="441">
        <v>45985</v>
      </c>
      <c r="N2231">
        <v>44.5</v>
      </c>
      <c r="O2231">
        <v>44.5</v>
      </c>
      <c r="P2231">
        <v>1023.5</v>
      </c>
    </row>
    <row r="2232" spans="1:16" x14ac:dyDescent="0.3">
      <c r="A2232">
        <v>64523</v>
      </c>
      <c r="B2232">
        <v>122</v>
      </c>
      <c r="C2232" t="s">
        <v>552</v>
      </c>
      <c r="D2232" s="441">
        <v>45992</v>
      </c>
      <c r="E2232">
        <v>18562</v>
      </c>
      <c r="F2232" t="s">
        <v>5877</v>
      </c>
      <c r="G2232">
        <v>3120</v>
      </c>
      <c r="H2232">
        <v>7</v>
      </c>
      <c r="I2232" t="s">
        <v>5605</v>
      </c>
      <c r="J2232" t="s">
        <v>4764</v>
      </c>
      <c r="K2232" t="s">
        <v>4415</v>
      </c>
      <c r="L2232">
        <v>0</v>
      </c>
      <c r="N2232">
        <v>0</v>
      </c>
      <c r="O2232">
        <v>146.16</v>
      </c>
      <c r="P2232">
        <v>1023.12</v>
      </c>
    </row>
    <row r="2233" spans="1:16" x14ac:dyDescent="0.3">
      <c r="A2233">
        <v>64464</v>
      </c>
      <c r="B2233">
        <v>122</v>
      </c>
      <c r="C2233" t="s">
        <v>552</v>
      </c>
      <c r="D2233" s="441">
        <v>45992</v>
      </c>
      <c r="E2233">
        <v>25093</v>
      </c>
      <c r="F2233" t="s">
        <v>5823</v>
      </c>
      <c r="G2233">
        <v>5891</v>
      </c>
      <c r="H2233">
        <v>7</v>
      </c>
      <c r="I2233" t="s">
        <v>5601</v>
      </c>
      <c r="J2233" t="s">
        <v>4764</v>
      </c>
      <c r="K2233" t="s">
        <v>4415</v>
      </c>
      <c r="L2233">
        <v>142.5</v>
      </c>
      <c r="M2233" s="441">
        <v>45974</v>
      </c>
      <c r="N2233">
        <v>142.5</v>
      </c>
      <c r="O2233">
        <v>142.5</v>
      </c>
      <c r="P2233">
        <v>997.5</v>
      </c>
    </row>
    <row r="2234" spans="1:16" x14ac:dyDescent="0.3">
      <c r="A2234">
        <v>64392</v>
      </c>
      <c r="B2234">
        <v>122</v>
      </c>
      <c r="C2234" t="s">
        <v>552</v>
      </c>
      <c r="D2234" s="441">
        <v>45992</v>
      </c>
      <c r="E2234">
        <v>25033</v>
      </c>
      <c r="F2234" t="s">
        <v>5751</v>
      </c>
      <c r="G2234">
        <v>5873</v>
      </c>
      <c r="H2234">
        <v>4.57</v>
      </c>
      <c r="I2234" t="s">
        <v>5613</v>
      </c>
      <c r="J2234" t="s">
        <v>4764</v>
      </c>
      <c r="K2234" t="s">
        <v>4415</v>
      </c>
      <c r="L2234">
        <v>0</v>
      </c>
      <c r="M2234" s="441">
        <v>45754</v>
      </c>
      <c r="N2234">
        <v>204.23</v>
      </c>
      <c r="O2234">
        <v>204.19</v>
      </c>
      <c r="P2234">
        <v>933.33</v>
      </c>
    </row>
    <row r="2235" spans="1:16" x14ac:dyDescent="0.3">
      <c r="A2235">
        <v>64337</v>
      </c>
      <c r="B2235">
        <v>122</v>
      </c>
      <c r="C2235" t="s">
        <v>552</v>
      </c>
      <c r="D2235" s="441">
        <v>45992</v>
      </c>
      <c r="E2235">
        <v>19356</v>
      </c>
      <c r="F2235" t="s">
        <v>5696</v>
      </c>
      <c r="G2235">
        <v>2768</v>
      </c>
      <c r="H2235">
        <v>18</v>
      </c>
      <c r="I2235" t="s">
        <v>5598</v>
      </c>
      <c r="J2235" t="s">
        <v>6085</v>
      </c>
      <c r="K2235" t="s">
        <v>4415</v>
      </c>
      <c r="L2235">
        <v>51.79</v>
      </c>
      <c r="M2235" s="441">
        <v>45986</v>
      </c>
      <c r="N2235">
        <v>55.5</v>
      </c>
      <c r="O2235">
        <v>55.5</v>
      </c>
      <c r="P2235">
        <v>932.22</v>
      </c>
    </row>
    <row r="2236" spans="1:16" x14ac:dyDescent="0.3">
      <c r="A2236">
        <v>64342</v>
      </c>
      <c r="B2236">
        <v>122</v>
      </c>
      <c r="C2236" t="s">
        <v>552</v>
      </c>
      <c r="D2236" s="441">
        <v>45992</v>
      </c>
      <c r="E2236">
        <v>26336</v>
      </c>
      <c r="F2236" t="s">
        <v>5701</v>
      </c>
      <c r="G2236">
        <v>6685</v>
      </c>
      <c r="H2236">
        <v>155</v>
      </c>
      <c r="I2236" t="s">
        <v>5613</v>
      </c>
      <c r="J2236" t="s">
        <v>6085</v>
      </c>
      <c r="K2236" t="s">
        <v>4415</v>
      </c>
      <c r="L2236">
        <v>6</v>
      </c>
      <c r="M2236" s="441">
        <v>45990</v>
      </c>
      <c r="N2236">
        <v>6</v>
      </c>
      <c r="O2236">
        <v>6</v>
      </c>
      <c r="P2236">
        <v>930</v>
      </c>
    </row>
    <row r="2237" spans="1:16" x14ac:dyDescent="0.3">
      <c r="A2237">
        <v>64446</v>
      </c>
      <c r="B2237">
        <v>122</v>
      </c>
      <c r="C2237" t="s">
        <v>552</v>
      </c>
      <c r="D2237" s="441">
        <v>45992</v>
      </c>
      <c r="E2237">
        <v>18114</v>
      </c>
      <c r="F2237" t="s">
        <v>5805</v>
      </c>
      <c r="G2237">
        <v>3498</v>
      </c>
      <c r="H2237">
        <v>3.52</v>
      </c>
      <c r="I2237" t="s">
        <v>5601</v>
      </c>
      <c r="J2237" t="s">
        <v>4764</v>
      </c>
      <c r="K2237" t="s">
        <v>4415</v>
      </c>
      <c r="L2237">
        <v>0</v>
      </c>
      <c r="M2237" s="441">
        <v>45615</v>
      </c>
      <c r="N2237">
        <v>259.83</v>
      </c>
      <c r="O2237">
        <v>287</v>
      </c>
      <c r="P2237">
        <v>914.6</v>
      </c>
    </row>
    <row r="2238" spans="1:16" x14ac:dyDescent="0.3">
      <c r="A2238">
        <v>64472</v>
      </c>
      <c r="B2238">
        <v>122</v>
      </c>
      <c r="C2238" t="s">
        <v>552</v>
      </c>
      <c r="D2238" s="441">
        <v>45992</v>
      </c>
      <c r="E2238">
        <v>17722</v>
      </c>
      <c r="F2238" t="s">
        <v>5831</v>
      </c>
      <c r="G2238">
        <v>3817</v>
      </c>
      <c r="H2238">
        <v>6</v>
      </c>
      <c r="I2238" t="s">
        <v>5601</v>
      </c>
      <c r="J2238" t="s">
        <v>4764</v>
      </c>
      <c r="K2238" t="s">
        <v>4415</v>
      </c>
      <c r="L2238">
        <v>0</v>
      </c>
      <c r="M2238" s="441">
        <v>45391</v>
      </c>
      <c r="N2238">
        <v>146.16999999999999</v>
      </c>
      <c r="O2238">
        <v>171.8</v>
      </c>
      <c r="P2238">
        <v>877.02</v>
      </c>
    </row>
    <row r="2239" spans="1:16" x14ac:dyDescent="0.3">
      <c r="A2239">
        <v>64419</v>
      </c>
      <c r="B2239">
        <v>122</v>
      </c>
      <c r="C2239" t="s">
        <v>552</v>
      </c>
      <c r="D2239" s="441">
        <v>45992</v>
      </c>
      <c r="E2239">
        <v>18219</v>
      </c>
      <c r="F2239" t="s">
        <v>5778</v>
      </c>
      <c r="G2239">
        <v>3409</v>
      </c>
      <c r="H2239">
        <v>9</v>
      </c>
      <c r="I2239" t="s">
        <v>5601</v>
      </c>
      <c r="J2239" t="s">
        <v>4764</v>
      </c>
      <c r="K2239" t="s">
        <v>4415</v>
      </c>
      <c r="L2239">
        <v>0</v>
      </c>
      <c r="M2239" s="441">
        <v>45916</v>
      </c>
      <c r="N2239">
        <v>96</v>
      </c>
      <c r="O2239">
        <v>92</v>
      </c>
      <c r="P2239">
        <v>864</v>
      </c>
    </row>
    <row r="2240" spans="1:16" x14ac:dyDescent="0.3">
      <c r="A2240">
        <v>64505</v>
      </c>
      <c r="B2240">
        <v>122</v>
      </c>
      <c r="C2240" t="s">
        <v>552</v>
      </c>
      <c r="D2240" s="441">
        <v>45992</v>
      </c>
      <c r="E2240">
        <v>22310</v>
      </c>
      <c r="F2240" t="s">
        <v>5862</v>
      </c>
      <c r="G2240">
        <v>3408</v>
      </c>
      <c r="H2240">
        <v>12</v>
      </c>
      <c r="I2240" t="s">
        <v>5601</v>
      </c>
      <c r="J2240" t="s">
        <v>4764</v>
      </c>
      <c r="K2240" t="s">
        <v>4415</v>
      </c>
      <c r="L2240">
        <v>71.19</v>
      </c>
      <c r="M2240" s="441">
        <v>45979</v>
      </c>
      <c r="N2240">
        <v>71.19</v>
      </c>
      <c r="O2240">
        <v>85.5</v>
      </c>
      <c r="P2240">
        <v>854.28</v>
      </c>
    </row>
    <row r="2241" spans="1:16" x14ac:dyDescent="0.3">
      <c r="A2241">
        <v>64401</v>
      </c>
      <c r="B2241">
        <v>122</v>
      </c>
      <c r="C2241" t="s">
        <v>552</v>
      </c>
      <c r="D2241" s="441">
        <v>45992</v>
      </c>
      <c r="E2241">
        <v>26717</v>
      </c>
      <c r="F2241" t="s">
        <v>5760</v>
      </c>
      <c r="G2241">
        <v>6869</v>
      </c>
      <c r="H2241">
        <v>13.95</v>
      </c>
      <c r="I2241" t="s">
        <v>5601</v>
      </c>
      <c r="J2241" t="s">
        <v>4764</v>
      </c>
      <c r="K2241" t="s">
        <v>4415</v>
      </c>
      <c r="L2241">
        <v>60.96</v>
      </c>
      <c r="M2241" s="441">
        <v>45987</v>
      </c>
      <c r="N2241">
        <v>60.96</v>
      </c>
      <c r="O2241">
        <v>60.96</v>
      </c>
      <c r="P2241">
        <v>850.39</v>
      </c>
    </row>
    <row r="2242" spans="1:16" x14ac:dyDescent="0.3">
      <c r="A2242">
        <v>64495</v>
      </c>
      <c r="B2242">
        <v>122</v>
      </c>
      <c r="C2242" t="s">
        <v>552</v>
      </c>
      <c r="D2242" s="441">
        <v>45992</v>
      </c>
      <c r="E2242">
        <v>24805</v>
      </c>
      <c r="F2242" t="s">
        <v>5853</v>
      </c>
      <c r="G2242">
        <v>5768</v>
      </c>
      <c r="H2242">
        <v>2.5</v>
      </c>
      <c r="I2242" t="s">
        <v>5605</v>
      </c>
      <c r="J2242" t="s">
        <v>6085</v>
      </c>
      <c r="K2242" t="s">
        <v>4415</v>
      </c>
      <c r="L2242">
        <v>0</v>
      </c>
      <c r="M2242" s="441">
        <v>45394</v>
      </c>
      <c r="N2242">
        <v>334.8</v>
      </c>
      <c r="O2242">
        <v>165</v>
      </c>
      <c r="P2242">
        <v>837</v>
      </c>
    </row>
    <row r="2243" spans="1:16" x14ac:dyDescent="0.3">
      <c r="A2243">
        <v>64404</v>
      </c>
      <c r="B2243">
        <v>122</v>
      </c>
      <c r="C2243" t="s">
        <v>552</v>
      </c>
      <c r="D2243" s="441">
        <v>45992</v>
      </c>
      <c r="E2243">
        <v>26883</v>
      </c>
      <c r="F2243" t="s">
        <v>5763</v>
      </c>
      <c r="G2243">
        <v>6952</v>
      </c>
      <c r="H2243">
        <v>8.49</v>
      </c>
      <c r="I2243" t="s">
        <v>5601</v>
      </c>
      <c r="J2243" t="s">
        <v>4764</v>
      </c>
      <c r="K2243" t="s">
        <v>4415</v>
      </c>
      <c r="L2243">
        <v>96.29</v>
      </c>
      <c r="M2243" s="441">
        <v>45986</v>
      </c>
      <c r="N2243">
        <v>96.29</v>
      </c>
      <c r="O2243">
        <v>131.24</v>
      </c>
      <c r="P2243">
        <v>817.5</v>
      </c>
    </row>
    <row r="2244" spans="1:16" x14ac:dyDescent="0.3">
      <c r="A2244">
        <v>64339</v>
      </c>
      <c r="B2244">
        <v>122</v>
      </c>
      <c r="C2244" t="s">
        <v>552</v>
      </c>
      <c r="D2244" s="441">
        <v>45992</v>
      </c>
      <c r="E2244">
        <v>26594</v>
      </c>
      <c r="F2244" t="s">
        <v>5698</v>
      </c>
      <c r="G2244">
        <v>6807</v>
      </c>
      <c r="H2244">
        <v>9</v>
      </c>
      <c r="I2244" t="s">
        <v>5598</v>
      </c>
      <c r="J2244" t="s">
        <v>6085</v>
      </c>
      <c r="K2244" t="s">
        <v>4415</v>
      </c>
      <c r="L2244">
        <v>86.9</v>
      </c>
      <c r="M2244" s="441">
        <v>45986</v>
      </c>
      <c r="N2244">
        <v>86.9</v>
      </c>
      <c r="O2244">
        <v>86.9</v>
      </c>
      <c r="P2244">
        <v>782.1</v>
      </c>
    </row>
    <row r="2245" spans="1:16" x14ac:dyDescent="0.3">
      <c r="A2245">
        <v>64420</v>
      </c>
      <c r="B2245">
        <v>122</v>
      </c>
      <c r="C2245" t="s">
        <v>552</v>
      </c>
      <c r="D2245" s="441">
        <v>45992</v>
      </c>
      <c r="E2245">
        <v>18218</v>
      </c>
      <c r="F2245" t="s">
        <v>5779</v>
      </c>
      <c r="G2245">
        <v>3410</v>
      </c>
      <c r="H2245">
        <v>30.53</v>
      </c>
      <c r="I2245" t="s">
        <v>5601</v>
      </c>
      <c r="J2245" t="s">
        <v>4764</v>
      </c>
      <c r="K2245" t="s">
        <v>4415</v>
      </c>
      <c r="L2245">
        <v>24.64</v>
      </c>
      <c r="M2245" s="441">
        <v>45985</v>
      </c>
      <c r="N2245">
        <v>24.64</v>
      </c>
      <c r="O2245">
        <v>24.64</v>
      </c>
      <c r="P2245">
        <v>752.26</v>
      </c>
    </row>
    <row r="2246" spans="1:16" x14ac:dyDescent="0.3">
      <c r="A2246">
        <v>64422</v>
      </c>
      <c r="B2246">
        <v>122</v>
      </c>
      <c r="C2246" t="s">
        <v>552</v>
      </c>
      <c r="D2246" s="441">
        <v>45992</v>
      </c>
      <c r="E2246">
        <v>18214</v>
      </c>
      <c r="F2246" t="s">
        <v>5781</v>
      </c>
      <c r="G2246">
        <v>3413</v>
      </c>
      <c r="H2246">
        <v>22</v>
      </c>
      <c r="I2246" t="s">
        <v>5601</v>
      </c>
      <c r="J2246" t="s">
        <v>4764</v>
      </c>
      <c r="K2246" t="s">
        <v>4415</v>
      </c>
      <c r="L2246">
        <v>0</v>
      </c>
      <c r="N2246">
        <v>0</v>
      </c>
      <c r="O2246">
        <v>37.47</v>
      </c>
      <c r="P2246">
        <v>749.1</v>
      </c>
    </row>
    <row r="2247" spans="1:16" x14ac:dyDescent="0.3">
      <c r="A2247">
        <v>64273</v>
      </c>
      <c r="B2247">
        <v>122</v>
      </c>
      <c r="C2247" t="s">
        <v>552</v>
      </c>
      <c r="D2247" s="441">
        <v>45992</v>
      </c>
      <c r="E2247">
        <v>20270</v>
      </c>
      <c r="F2247" t="s">
        <v>5631</v>
      </c>
      <c r="G2247">
        <v>2233</v>
      </c>
      <c r="H2247">
        <v>10</v>
      </c>
      <c r="I2247" t="s">
        <v>5605</v>
      </c>
      <c r="J2247" t="s">
        <v>6085</v>
      </c>
      <c r="K2247" t="s">
        <v>4415</v>
      </c>
      <c r="L2247">
        <v>73.900000000000006</v>
      </c>
      <c r="M2247" s="441">
        <v>45965</v>
      </c>
      <c r="N2247">
        <v>73.900000000000006</v>
      </c>
      <c r="O2247">
        <v>74.3</v>
      </c>
      <c r="P2247">
        <v>739</v>
      </c>
    </row>
    <row r="2248" spans="1:16" x14ac:dyDescent="0.3">
      <c r="A2248">
        <v>64406</v>
      </c>
      <c r="B2248">
        <v>122</v>
      </c>
      <c r="C2248" t="s">
        <v>552</v>
      </c>
      <c r="D2248" s="441">
        <v>45992</v>
      </c>
      <c r="E2248">
        <v>18272</v>
      </c>
      <c r="F2248" t="s">
        <v>5765</v>
      </c>
      <c r="G2248">
        <v>3358</v>
      </c>
      <c r="H2248">
        <v>20.3</v>
      </c>
      <c r="I2248" t="s">
        <v>5601</v>
      </c>
      <c r="J2248" t="s">
        <v>4764</v>
      </c>
      <c r="K2248" t="s">
        <v>4415</v>
      </c>
      <c r="L2248">
        <v>34.83</v>
      </c>
      <c r="M2248" s="441">
        <v>45985</v>
      </c>
      <c r="N2248">
        <v>34.83</v>
      </c>
      <c r="O2248">
        <v>34.83</v>
      </c>
      <c r="P2248">
        <v>707.05</v>
      </c>
    </row>
    <row r="2249" spans="1:16" x14ac:dyDescent="0.3">
      <c r="A2249">
        <v>64278</v>
      </c>
      <c r="B2249">
        <v>122</v>
      </c>
      <c r="C2249" t="s">
        <v>552</v>
      </c>
      <c r="D2249" s="441">
        <v>45992</v>
      </c>
      <c r="E2249">
        <v>20908</v>
      </c>
      <c r="F2249" t="s">
        <v>5636</v>
      </c>
      <c r="G2249">
        <v>2035</v>
      </c>
      <c r="H2249">
        <v>5</v>
      </c>
      <c r="I2249" t="s">
        <v>5605</v>
      </c>
      <c r="J2249" t="s">
        <v>6085</v>
      </c>
      <c r="K2249" t="s">
        <v>4415</v>
      </c>
      <c r="L2249">
        <v>141.37</v>
      </c>
      <c r="M2249" s="441">
        <v>45980</v>
      </c>
      <c r="N2249">
        <v>208.53</v>
      </c>
      <c r="O2249">
        <v>208.53</v>
      </c>
      <c r="P2249">
        <v>706.85</v>
      </c>
    </row>
    <row r="2250" spans="1:16" x14ac:dyDescent="0.3">
      <c r="A2250">
        <v>64514</v>
      </c>
      <c r="B2250">
        <v>122</v>
      </c>
      <c r="C2250" t="s">
        <v>552</v>
      </c>
      <c r="D2250" s="441">
        <v>45992</v>
      </c>
      <c r="E2250">
        <v>25068</v>
      </c>
      <c r="F2250" t="s">
        <v>5870</v>
      </c>
      <c r="G2250">
        <v>3551</v>
      </c>
      <c r="H2250">
        <v>2</v>
      </c>
      <c r="I2250" t="s">
        <v>5601</v>
      </c>
      <c r="J2250" t="s">
        <v>4764</v>
      </c>
      <c r="K2250" t="s">
        <v>4415</v>
      </c>
      <c r="L2250">
        <v>0</v>
      </c>
      <c r="M2250" s="441">
        <v>45902</v>
      </c>
      <c r="N2250">
        <v>338.26</v>
      </c>
      <c r="O2250">
        <v>389.9</v>
      </c>
      <c r="P2250">
        <v>676.52</v>
      </c>
    </row>
    <row r="2251" spans="1:16" x14ac:dyDescent="0.3">
      <c r="A2251">
        <v>64423</v>
      </c>
      <c r="B2251">
        <v>122</v>
      </c>
      <c r="C2251" t="s">
        <v>552</v>
      </c>
      <c r="D2251" s="441">
        <v>45992</v>
      </c>
      <c r="E2251">
        <v>18211</v>
      </c>
      <c r="F2251" t="s">
        <v>5782</v>
      </c>
      <c r="G2251">
        <v>3416</v>
      </c>
      <c r="H2251">
        <v>6</v>
      </c>
      <c r="I2251" t="s">
        <v>5601</v>
      </c>
      <c r="J2251" t="s">
        <v>4764</v>
      </c>
      <c r="K2251" t="s">
        <v>4415</v>
      </c>
      <c r="L2251">
        <v>0</v>
      </c>
      <c r="N2251">
        <v>0</v>
      </c>
      <c r="O2251">
        <v>114.23</v>
      </c>
      <c r="P2251">
        <v>668.74</v>
      </c>
    </row>
    <row r="2252" spans="1:16" x14ac:dyDescent="0.3">
      <c r="A2252">
        <v>64456</v>
      </c>
      <c r="B2252">
        <v>122</v>
      </c>
      <c r="C2252" t="s">
        <v>552</v>
      </c>
      <c r="D2252" s="441">
        <v>45992</v>
      </c>
      <c r="E2252">
        <v>18003</v>
      </c>
      <c r="F2252" t="s">
        <v>5815</v>
      </c>
      <c r="G2252">
        <v>3593</v>
      </c>
      <c r="H2252">
        <v>7.92</v>
      </c>
      <c r="I2252" t="s">
        <v>5605</v>
      </c>
      <c r="J2252" t="s">
        <v>4764</v>
      </c>
      <c r="K2252" t="s">
        <v>4415</v>
      </c>
      <c r="L2252">
        <v>84.24</v>
      </c>
      <c r="M2252" s="441">
        <v>45974</v>
      </c>
      <c r="N2252">
        <v>84.24</v>
      </c>
      <c r="O2252">
        <v>0</v>
      </c>
      <c r="P2252">
        <v>667.18</v>
      </c>
    </row>
    <row r="2253" spans="1:16" x14ac:dyDescent="0.3">
      <c r="A2253">
        <v>64501</v>
      </c>
      <c r="B2253">
        <v>122</v>
      </c>
      <c r="C2253" t="s">
        <v>552</v>
      </c>
      <c r="D2253" s="441">
        <v>45992</v>
      </c>
      <c r="E2253">
        <v>25126</v>
      </c>
      <c r="F2253" t="s">
        <v>5859</v>
      </c>
      <c r="G2253">
        <v>5909</v>
      </c>
      <c r="H2253">
        <v>15.82</v>
      </c>
      <c r="I2253" t="s">
        <v>5598</v>
      </c>
      <c r="J2253" t="s">
        <v>6085</v>
      </c>
      <c r="K2253" t="s">
        <v>4415</v>
      </c>
      <c r="L2253">
        <v>41.9</v>
      </c>
      <c r="M2253" s="441">
        <v>45979</v>
      </c>
      <c r="N2253">
        <v>41.9</v>
      </c>
      <c r="O2253">
        <v>41.9</v>
      </c>
      <c r="P2253">
        <v>662.86</v>
      </c>
    </row>
    <row r="2254" spans="1:16" x14ac:dyDescent="0.3">
      <c r="A2254">
        <v>64447</v>
      </c>
      <c r="B2254">
        <v>122</v>
      </c>
      <c r="C2254" t="s">
        <v>552</v>
      </c>
      <c r="D2254" s="441">
        <v>45992</v>
      </c>
      <c r="E2254">
        <v>18113</v>
      </c>
      <c r="F2254" t="s">
        <v>5806</v>
      </c>
      <c r="G2254">
        <v>3499</v>
      </c>
      <c r="H2254">
        <v>1.54</v>
      </c>
      <c r="I2254" t="s">
        <v>5601</v>
      </c>
      <c r="J2254" t="s">
        <v>4764</v>
      </c>
      <c r="K2254" t="s">
        <v>4415</v>
      </c>
      <c r="L2254">
        <v>0</v>
      </c>
      <c r="N2254">
        <v>0</v>
      </c>
      <c r="O2254">
        <v>456.72</v>
      </c>
      <c r="P2254">
        <v>649.91</v>
      </c>
    </row>
    <row r="2255" spans="1:16" x14ac:dyDescent="0.3">
      <c r="A2255">
        <v>64371</v>
      </c>
      <c r="B2255">
        <v>122</v>
      </c>
      <c r="C2255" t="s">
        <v>552</v>
      </c>
      <c r="D2255" s="441">
        <v>45992</v>
      </c>
      <c r="E2255">
        <v>18540</v>
      </c>
      <c r="F2255" t="s">
        <v>5730</v>
      </c>
      <c r="G2255">
        <v>3138</v>
      </c>
      <c r="H2255">
        <v>6.36</v>
      </c>
      <c r="I2255" t="s">
        <v>5601</v>
      </c>
      <c r="J2255" t="s">
        <v>4764</v>
      </c>
      <c r="K2255" t="s">
        <v>4415</v>
      </c>
      <c r="L2255">
        <v>102</v>
      </c>
      <c r="M2255" s="441">
        <v>45978</v>
      </c>
      <c r="N2255">
        <v>102</v>
      </c>
      <c r="O2255">
        <v>100</v>
      </c>
      <c r="P2255">
        <v>648.72</v>
      </c>
    </row>
    <row r="2256" spans="1:16" x14ac:dyDescent="0.3">
      <c r="A2256">
        <v>64351</v>
      </c>
      <c r="B2256">
        <v>122</v>
      </c>
      <c r="C2256" t="s">
        <v>552</v>
      </c>
      <c r="D2256" s="441">
        <v>45992</v>
      </c>
      <c r="E2256">
        <v>22721</v>
      </c>
      <c r="F2256" t="s">
        <v>5710</v>
      </c>
      <c r="G2256">
        <v>3033</v>
      </c>
      <c r="H2256">
        <v>23.46</v>
      </c>
      <c r="I2256" t="s">
        <v>5598</v>
      </c>
      <c r="J2256" t="s">
        <v>6085</v>
      </c>
      <c r="K2256" t="s">
        <v>4415</v>
      </c>
      <c r="L2256">
        <v>26.9</v>
      </c>
      <c r="M2256" s="441">
        <v>45978</v>
      </c>
      <c r="N2256">
        <v>26.9</v>
      </c>
      <c r="O2256">
        <v>27.8</v>
      </c>
      <c r="P2256">
        <v>631.07000000000005</v>
      </c>
    </row>
    <row r="2257" spans="1:16" x14ac:dyDescent="0.3">
      <c r="A2257">
        <v>64414</v>
      </c>
      <c r="B2257">
        <v>122</v>
      </c>
      <c r="C2257" t="s">
        <v>552</v>
      </c>
      <c r="D2257" s="441">
        <v>45992</v>
      </c>
      <c r="E2257">
        <v>18237</v>
      </c>
      <c r="F2257" t="s">
        <v>5773</v>
      </c>
      <c r="G2257">
        <v>3391</v>
      </c>
      <c r="H2257">
        <v>2.73</v>
      </c>
      <c r="I2257" t="s">
        <v>5601</v>
      </c>
      <c r="J2257" t="s">
        <v>4764</v>
      </c>
      <c r="K2257" t="s">
        <v>4415</v>
      </c>
      <c r="L2257">
        <v>0</v>
      </c>
      <c r="M2257" s="441">
        <v>45569</v>
      </c>
      <c r="N2257">
        <v>228.98</v>
      </c>
      <c r="O2257">
        <v>228.98</v>
      </c>
      <c r="P2257">
        <v>625.12</v>
      </c>
    </row>
    <row r="2258" spans="1:16" x14ac:dyDescent="0.3">
      <c r="A2258">
        <v>64449</v>
      </c>
      <c r="B2258">
        <v>122</v>
      </c>
      <c r="C2258" t="s">
        <v>552</v>
      </c>
      <c r="D2258" s="441">
        <v>45992</v>
      </c>
      <c r="E2258">
        <v>18104</v>
      </c>
      <c r="F2258" t="s">
        <v>5808</v>
      </c>
      <c r="G2258">
        <v>3507</v>
      </c>
      <c r="H2258">
        <v>1</v>
      </c>
      <c r="I2258" t="s">
        <v>5601</v>
      </c>
      <c r="J2258" t="s">
        <v>4764</v>
      </c>
      <c r="K2258" t="s">
        <v>4415</v>
      </c>
      <c r="L2258">
        <v>610</v>
      </c>
      <c r="M2258" s="441">
        <v>45985</v>
      </c>
      <c r="N2258">
        <v>610</v>
      </c>
      <c r="O2258">
        <v>610</v>
      </c>
      <c r="P2258">
        <v>610</v>
      </c>
    </row>
    <row r="2259" spans="1:16" x14ac:dyDescent="0.3">
      <c r="A2259">
        <v>64417</v>
      </c>
      <c r="B2259">
        <v>122</v>
      </c>
      <c r="C2259" t="s">
        <v>552</v>
      </c>
      <c r="D2259" s="441">
        <v>45992</v>
      </c>
      <c r="E2259">
        <v>18208</v>
      </c>
      <c r="F2259" t="s">
        <v>5776</v>
      </c>
      <c r="G2259">
        <v>3418</v>
      </c>
      <c r="H2259">
        <v>6</v>
      </c>
      <c r="I2259" t="s">
        <v>5601</v>
      </c>
      <c r="J2259" t="s">
        <v>4764</v>
      </c>
      <c r="K2259" t="s">
        <v>4415</v>
      </c>
      <c r="L2259">
        <v>0</v>
      </c>
      <c r="M2259" s="441">
        <v>45636</v>
      </c>
      <c r="N2259">
        <v>100.88</v>
      </c>
      <c r="O2259">
        <v>79.2</v>
      </c>
      <c r="P2259">
        <v>605.28</v>
      </c>
    </row>
    <row r="2260" spans="1:16" x14ac:dyDescent="0.3">
      <c r="A2260">
        <v>64398</v>
      </c>
      <c r="B2260">
        <v>122</v>
      </c>
      <c r="C2260" t="s">
        <v>552</v>
      </c>
      <c r="D2260" s="441">
        <v>45992</v>
      </c>
      <c r="E2260">
        <v>18284</v>
      </c>
      <c r="F2260" t="s">
        <v>5757</v>
      </c>
      <c r="G2260">
        <v>3344</v>
      </c>
      <c r="H2260">
        <v>5.67</v>
      </c>
      <c r="I2260" t="s">
        <v>5601</v>
      </c>
      <c r="J2260" t="s">
        <v>4764</v>
      </c>
      <c r="K2260" t="s">
        <v>4415</v>
      </c>
      <c r="L2260">
        <v>0</v>
      </c>
      <c r="M2260" s="441">
        <v>45952</v>
      </c>
      <c r="N2260">
        <v>104.9</v>
      </c>
      <c r="O2260">
        <v>104.9</v>
      </c>
      <c r="P2260">
        <v>594.78</v>
      </c>
    </row>
    <row r="2261" spans="1:16" x14ac:dyDescent="0.3">
      <c r="A2261">
        <v>64338</v>
      </c>
      <c r="B2261">
        <v>122</v>
      </c>
      <c r="C2261" t="s">
        <v>552</v>
      </c>
      <c r="D2261" s="441">
        <v>45992</v>
      </c>
      <c r="E2261">
        <v>23082</v>
      </c>
      <c r="F2261" t="s">
        <v>5697</v>
      </c>
      <c r="G2261">
        <v>2763</v>
      </c>
      <c r="H2261">
        <v>7</v>
      </c>
      <c r="I2261" t="s">
        <v>5598</v>
      </c>
      <c r="J2261" t="s">
        <v>6085</v>
      </c>
      <c r="K2261" t="s">
        <v>4415</v>
      </c>
      <c r="L2261">
        <v>78.900000000000006</v>
      </c>
      <c r="M2261" s="441">
        <v>45975</v>
      </c>
      <c r="N2261">
        <v>78.900000000000006</v>
      </c>
      <c r="O2261">
        <v>78.900000000000006</v>
      </c>
      <c r="P2261">
        <v>552.29999999999995</v>
      </c>
    </row>
    <row r="2262" spans="1:16" x14ac:dyDescent="0.3">
      <c r="A2262">
        <v>64375</v>
      </c>
      <c r="B2262">
        <v>122</v>
      </c>
      <c r="C2262" t="s">
        <v>552</v>
      </c>
      <c r="D2262" s="441">
        <v>45992</v>
      </c>
      <c r="E2262">
        <v>25156</v>
      </c>
      <c r="F2262" t="s">
        <v>5734</v>
      </c>
      <c r="G2262">
        <v>5926</v>
      </c>
      <c r="H2262">
        <v>8.49</v>
      </c>
      <c r="I2262" t="s">
        <v>5601</v>
      </c>
      <c r="J2262" t="s">
        <v>4764</v>
      </c>
      <c r="K2262" t="s">
        <v>4415</v>
      </c>
      <c r="L2262">
        <v>65</v>
      </c>
      <c r="M2262" s="441">
        <v>45986</v>
      </c>
      <c r="N2262">
        <v>65</v>
      </c>
      <c r="O2262">
        <v>65</v>
      </c>
      <c r="P2262">
        <v>551.85</v>
      </c>
    </row>
    <row r="2263" spans="1:16" x14ac:dyDescent="0.3">
      <c r="A2263">
        <v>64279</v>
      </c>
      <c r="B2263">
        <v>122</v>
      </c>
      <c r="C2263" t="s">
        <v>552</v>
      </c>
      <c r="D2263" s="441">
        <v>45992</v>
      </c>
      <c r="E2263">
        <v>20421</v>
      </c>
      <c r="F2263" t="s">
        <v>5637</v>
      </c>
      <c r="G2263">
        <v>2187</v>
      </c>
      <c r="H2263">
        <v>30</v>
      </c>
      <c r="I2263" t="s">
        <v>5613</v>
      </c>
      <c r="J2263" t="s">
        <v>6085</v>
      </c>
      <c r="K2263" t="s">
        <v>4415</v>
      </c>
      <c r="L2263">
        <v>17.98</v>
      </c>
      <c r="M2263" s="441">
        <v>45972</v>
      </c>
      <c r="N2263">
        <v>17.98</v>
      </c>
      <c r="O2263">
        <v>17.98</v>
      </c>
      <c r="P2263">
        <v>539.4</v>
      </c>
    </row>
    <row r="2264" spans="1:16" x14ac:dyDescent="0.3">
      <c r="A2264">
        <v>64459</v>
      </c>
      <c r="B2264">
        <v>122</v>
      </c>
      <c r="C2264" t="s">
        <v>552</v>
      </c>
      <c r="D2264" s="441">
        <v>45992</v>
      </c>
      <c r="E2264">
        <v>17903</v>
      </c>
      <c r="F2264" t="s">
        <v>5818</v>
      </c>
      <c r="G2264">
        <v>3658</v>
      </c>
      <c r="H2264">
        <v>21</v>
      </c>
      <c r="I2264" t="s">
        <v>5605</v>
      </c>
      <c r="J2264" t="s">
        <v>4764</v>
      </c>
      <c r="K2264" t="s">
        <v>4415</v>
      </c>
      <c r="L2264">
        <v>0</v>
      </c>
      <c r="M2264" s="441">
        <v>45958</v>
      </c>
      <c r="N2264">
        <v>25.23</v>
      </c>
      <c r="O2264">
        <v>29.64</v>
      </c>
      <c r="P2264">
        <v>529.83000000000004</v>
      </c>
    </row>
    <row r="2265" spans="1:16" x14ac:dyDescent="0.3">
      <c r="A2265">
        <v>64394</v>
      </c>
      <c r="B2265">
        <v>122</v>
      </c>
      <c r="C2265" t="s">
        <v>552</v>
      </c>
      <c r="D2265" s="441">
        <v>45992</v>
      </c>
      <c r="E2265">
        <v>25533</v>
      </c>
      <c r="F2265" t="s">
        <v>5753</v>
      </c>
      <c r="G2265">
        <v>6156</v>
      </c>
      <c r="H2265">
        <v>7</v>
      </c>
      <c r="I2265" t="s">
        <v>5601</v>
      </c>
      <c r="J2265" t="s">
        <v>4764</v>
      </c>
      <c r="K2265" t="s">
        <v>4415</v>
      </c>
      <c r="L2265">
        <v>0</v>
      </c>
      <c r="M2265" s="441">
        <v>45680</v>
      </c>
      <c r="N2265">
        <v>75</v>
      </c>
      <c r="O2265">
        <v>75</v>
      </c>
      <c r="P2265">
        <v>525</v>
      </c>
    </row>
    <row r="2266" spans="1:16" x14ac:dyDescent="0.3">
      <c r="A2266">
        <v>64450</v>
      </c>
      <c r="B2266">
        <v>122</v>
      </c>
      <c r="C2266" t="s">
        <v>552</v>
      </c>
      <c r="D2266" s="441">
        <v>45992</v>
      </c>
      <c r="E2266">
        <v>18103</v>
      </c>
      <c r="F2266" t="s">
        <v>5809</v>
      </c>
      <c r="G2266">
        <v>3508</v>
      </c>
      <c r="H2266">
        <v>3.46</v>
      </c>
      <c r="I2266" t="s">
        <v>5601</v>
      </c>
      <c r="J2266" t="s">
        <v>4764</v>
      </c>
      <c r="K2266" t="s">
        <v>4415</v>
      </c>
      <c r="L2266">
        <v>0</v>
      </c>
      <c r="M2266" s="441">
        <v>45917</v>
      </c>
      <c r="N2266">
        <v>148.97</v>
      </c>
      <c r="O2266">
        <v>96</v>
      </c>
      <c r="P2266">
        <v>515.44000000000005</v>
      </c>
    </row>
    <row r="2267" spans="1:16" x14ac:dyDescent="0.3">
      <c r="A2267">
        <v>64476</v>
      </c>
      <c r="B2267">
        <v>122</v>
      </c>
      <c r="C2267" t="s">
        <v>552</v>
      </c>
      <c r="D2267" s="441">
        <v>45992</v>
      </c>
      <c r="E2267">
        <v>24986</v>
      </c>
      <c r="F2267" t="s">
        <v>5835</v>
      </c>
      <c r="G2267">
        <v>5852</v>
      </c>
      <c r="H2267">
        <v>3</v>
      </c>
      <c r="I2267" t="s">
        <v>5625</v>
      </c>
      <c r="J2267" t="s">
        <v>6085</v>
      </c>
      <c r="K2267" t="s">
        <v>4415</v>
      </c>
      <c r="L2267">
        <v>171.6</v>
      </c>
      <c r="M2267" s="441">
        <v>45986</v>
      </c>
      <c r="N2267">
        <v>171.6</v>
      </c>
      <c r="O2267">
        <v>171.6</v>
      </c>
      <c r="P2267">
        <v>514.79999999999995</v>
      </c>
    </row>
    <row r="2268" spans="1:16" x14ac:dyDescent="0.3">
      <c r="A2268">
        <v>64269</v>
      </c>
      <c r="B2268">
        <v>122</v>
      </c>
      <c r="C2268" t="s">
        <v>552</v>
      </c>
      <c r="D2268" s="441">
        <v>45992</v>
      </c>
      <c r="E2268">
        <v>20809</v>
      </c>
      <c r="F2268" t="s">
        <v>5627</v>
      </c>
      <c r="G2268">
        <v>2074</v>
      </c>
      <c r="H2268">
        <v>15</v>
      </c>
      <c r="I2268" t="s">
        <v>5605</v>
      </c>
      <c r="J2268" t="s">
        <v>6085</v>
      </c>
      <c r="K2268" t="s">
        <v>4415</v>
      </c>
      <c r="L2268">
        <v>33.869999999999997</v>
      </c>
      <c r="M2268" s="441">
        <v>45986</v>
      </c>
      <c r="N2268">
        <v>33.340000000000003</v>
      </c>
      <c r="O2268">
        <v>33.340000000000003</v>
      </c>
      <c r="P2268">
        <v>508.05</v>
      </c>
    </row>
    <row r="2269" spans="1:16" x14ac:dyDescent="0.3">
      <c r="A2269">
        <v>64467</v>
      </c>
      <c r="B2269">
        <v>122</v>
      </c>
      <c r="C2269" t="s">
        <v>552</v>
      </c>
      <c r="D2269" s="441">
        <v>45992</v>
      </c>
      <c r="E2269">
        <v>25451</v>
      </c>
      <c r="F2269" t="s">
        <v>5826</v>
      </c>
      <c r="G2269">
        <v>6116</v>
      </c>
      <c r="H2269">
        <v>2</v>
      </c>
      <c r="I2269" t="s">
        <v>5613</v>
      </c>
      <c r="J2269" t="s">
        <v>4764</v>
      </c>
      <c r="K2269" t="s">
        <v>4415</v>
      </c>
      <c r="L2269">
        <v>0</v>
      </c>
      <c r="M2269" s="441">
        <v>45594</v>
      </c>
      <c r="N2269">
        <v>250</v>
      </c>
      <c r="O2269">
        <v>250</v>
      </c>
      <c r="P2269">
        <v>500</v>
      </c>
    </row>
    <row r="2270" spans="1:16" x14ac:dyDescent="0.3">
      <c r="A2270">
        <v>64346</v>
      </c>
      <c r="B2270">
        <v>122</v>
      </c>
      <c r="C2270" t="s">
        <v>552</v>
      </c>
      <c r="D2270" s="441">
        <v>45992</v>
      </c>
      <c r="E2270">
        <v>24801</v>
      </c>
      <c r="F2270" t="s">
        <v>5706</v>
      </c>
      <c r="G2270">
        <v>5766</v>
      </c>
      <c r="H2270">
        <v>20</v>
      </c>
      <c r="I2270" t="s">
        <v>5613</v>
      </c>
      <c r="J2270" t="s">
        <v>6085</v>
      </c>
      <c r="K2270" t="s">
        <v>4415</v>
      </c>
      <c r="L2270">
        <v>24.87</v>
      </c>
      <c r="M2270" s="441">
        <v>45973</v>
      </c>
      <c r="N2270">
        <v>26</v>
      </c>
      <c r="O2270">
        <v>26</v>
      </c>
      <c r="P2270">
        <v>497.4</v>
      </c>
    </row>
    <row r="2271" spans="1:16" x14ac:dyDescent="0.3">
      <c r="A2271">
        <v>64500</v>
      </c>
      <c r="B2271">
        <v>122</v>
      </c>
      <c r="C2271" t="s">
        <v>552</v>
      </c>
      <c r="D2271" s="441">
        <v>45992</v>
      </c>
      <c r="E2271">
        <v>25164</v>
      </c>
      <c r="F2271" t="s">
        <v>5858</v>
      </c>
      <c r="G2271">
        <v>2915</v>
      </c>
      <c r="H2271">
        <v>15.7</v>
      </c>
      <c r="I2271" t="s">
        <v>5598</v>
      </c>
      <c r="J2271" t="s">
        <v>6085</v>
      </c>
      <c r="K2271" t="s">
        <v>4415</v>
      </c>
      <c r="L2271">
        <v>31.5</v>
      </c>
      <c r="M2271" s="441">
        <v>45968</v>
      </c>
      <c r="N2271">
        <v>31.5</v>
      </c>
      <c r="O2271">
        <v>31.5</v>
      </c>
      <c r="P2271">
        <v>494.55</v>
      </c>
    </row>
    <row r="2272" spans="1:16" x14ac:dyDescent="0.3">
      <c r="A2272">
        <v>64407</v>
      </c>
      <c r="B2272">
        <v>122</v>
      </c>
      <c r="C2272" t="s">
        <v>552</v>
      </c>
      <c r="D2272" s="441">
        <v>45992</v>
      </c>
      <c r="E2272">
        <v>18268</v>
      </c>
      <c r="F2272" t="s">
        <v>5766</v>
      </c>
      <c r="G2272">
        <v>3362</v>
      </c>
      <c r="H2272">
        <v>7.63</v>
      </c>
      <c r="I2272" t="s">
        <v>5601</v>
      </c>
      <c r="J2272" t="s">
        <v>4764</v>
      </c>
      <c r="K2272" t="s">
        <v>4415</v>
      </c>
      <c r="L2272">
        <v>63.08</v>
      </c>
      <c r="M2272" s="441">
        <v>45978</v>
      </c>
      <c r="N2272">
        <v>63.08</v>
      </c>
      <c r="O2272">
        <v>63.08</v>
      </c>
      <c r="P2272">
        <v>481.3</v>
      </c>
    </row>
    <row r="2273" spans="1:16" x14ac:dyDescent="0.3">
      <c r="A2273">
        <v>64516</v>
      </c>
      <c r="B2273">
        <v>122</v>
      </c>
      <c r="C2273" t="s">
        <v>552</v>
      </c>
      <c r="D2273" s="441">
        <v>45992</v>
      </c>
      <c r="E2273">
        <v>24704</v>
      </c>
      <c r="F2273" t="s">
        <v>5872</v>
      </c>
      <c r="G2273">
        <v>5722</v>
      </c>
      <c r="H2273">
        <v>3</v>
      </c>
      <c r="I2273" t="s">
        <v>5601</v>
      </c>
      <c r="J2273" t="s">
        <v>4764</v>
      </c>
      <c r="K2273" t="s">
        <v>4415</v>
      </c>
      <c r="L2273">
        <v>0</v>
      </c>
      <c r="M2273" s="441">
        <v>45615</v>
      </c>
      <c r="N2273">
        <v>159.9</v>
      </c>
      <c r="O2273">
        <v>159.9</v>
      </c>
      <c r="P2273">
        <v>479.7</v>
      </c>
    </row>
    <row r="2274" spans="1:16" x14ac:dyDescent="0.3">
      <c r="A2274">
        <v>64280</v>
      </c>
      <c r="B2274">
        <v>122</v>
      </c>
      <c r="C2274" t="s">
        <v>552</v>
      </c>
      <c r="D2274" s="441">
        <v>45992</v>
      </c>
      <c r="E2274">
        <v>20689</v>
      </c>
      <c r="F2274" t="s">
        <v>5638</v>
      </c>
      <c r="G2274">
        <v>2105</v>
      </c>
      <c r="H2274">
        <v>18</v>
      </c>
      <c r="I2274" t="s">
        <v>5613</v>
      </c>
      <c r="J2274" t="s">
        <v>6085</v>
      </c>
      <c r="K2274" t="s">
        <v>4415</v>
      </c>
      <c r="L2274">
        <v>25.61</v>
      </c>
      <c r="M2274" s="441">
        <v>45986</v>
      </c>
      <c r="N2274">
        <v>36.9</v>
      </c>
      <c r="O2274">
        <v>36.9</v>
      </c>
      <c r="P2274">
        <v>460.98</v>
      </c>
    </row>
    <row r="2275" spans="1:16" x14ac:dyDescent="0.3">
      <c r="A2275">
        <v>64248</v>
      </c>
      <c r="B2275">
        <v>122</v>
      </c>
      <c r="C2275" t="s">
        <v>552</v>
      </c>
      <c r="D2275" s="441">
        <v>45992</v>
      </c>
      <c r="E2275">
        <v>24952</v>
      </c>
      <c r="F2275" t="s">
        <v>5599</v>
      </c>
      <c r="G2275">
        <v>5834</v>
      </c>
      <c r="H2275">
        <v>6</v>
      </c>
      <c r="I2275" t="s">
        <v>5598</v>
      </c>
      <c r="J2275" t="s">
        <v>6085</v>
      </c>
      <c r="K2275" t="s">
        <v>4415</v>
      </c>
      <c r="L2275">
        <v>75.400000000000006</v>
      </c>
      <c r="M2275" s="441">
        <v>45986</v>
      </c>
      <c r="N2275">
        <v>75.400000000000006</v>
      </c>
      <c r="O2275">
        <v>75.400000000000006</v>
      </c>
      <c r="P2275">
        <v>452.4</v>
      </c>
    </row>
    <row r="2276" spans="1:16" x14ac:dyDescent="0.3">
      <c r="A2276">
        <v>64259</v>
      </c>
      <c r="B2276">
        <v>122</v>
      </c>
      <c r="C2276" t="s">
        <v>552</v>
      </c>
      <c r="D2276" s="441">
        <v>45992</v>
      </c>
      <c r="E2276">
        <v>20715</v>
      </c>
      <c r="F2276" t="s">
        <v>5614</v>
      </c>
      <c r="G2276">
        <v>2098</v>
      </c>
      <c r="H2276">
        <v>1</v>
      </c>
      <c r="I2276" t="s">
        <v>5615</v>
      </c>
      <c r="J2276" t="s">
        <v>6085</v>
      </c>
      <c r="K2276" t="s">
        <v>4415</v>
      </c>
      <c r="L2276">
        <v>440.9</v>
      </c>
      <c r="M2276" s="441">
        <v>45979</v>
      </c>
      <c r="N2276">
        <v>439.9</v>
      </c>
      <c r="O2276">
        <v>439.9</v>
      </c>
      <c r="P2276">
        <v>440.9</v>
      </c>
    </row>
    <row r="2277" spans="1:16" x14ac:dyDescent="0.3">
      <c r="A2277">
        <v>64360</v>
      </c>
      <c r="B2277">
        <v>122</v>
      </c>
      <c r="C2277" t="s">
        <v>552</v>
      </c>
      <c r="D2277" s="441">
        <v>45992</v>
      </c>
      <c r="E2277">
        <v>25562</v>
      </c>
      <c r="F2277" t="s">
        <v>5719</v>
      </c>
      <c r="G2277">
        <v>6169</v>
      </c>
      <c r="H2277">
        <v>3</v>
      </c>
      <c r="I2277" t="s">
        <v>5605</v>
      </c>
      <c r="J2277" t="s">
        <v>4764</v>
      </c>
      <c r="K2277" t="s">
        <v>4415</v>
      </c>
      <c r="L2277">
        <v>0</v>
      </c>
      <c r="N2277">
        <v>0</v>
      </c>
      <c r="O2277">
        <v>146.80000000000001</v>
      </c>
      <c r="P2277">
        <v>440.4</v>
      </c>
    </row>
    <row r="2278" spans="1:16" x14ac:dyDescent="0.3">
      <c r="A2278">
        <v>64396</v>
      </c>
      <c r="B2278">
        <v>122</v>
      </c>
      <c r="C2278" t="s">
        <v>552</v>
      </c>
      <c r="D2278" s="441">
        <v>45992</v>
      </c>
      <c r="E2278">
        <v>18313</v>
      </c>
      <c r="F2278" t="s">
        <v>5755</v>
      </c>
      <c r="G2278">
        <v>3320</v>
      </c>
      <c r="H2278">
        <v>3.06</v>
      </c>
      <c r="I2278" t="s">
        <v>5601</v>
      </c>
      <c r="J2278" t="s">
        <v>4764</v>
      </c>
      <c r="K2278" t="s">
        <v>4415</v>
      </c>
      <c r="L2278">
        <v>143</v>
      </c>
      <c r="M2278" s="441">
        <v>45978</v>
      </c>
      <c r="N2278">
        <v>143</v>
      </c>
      <c r="O2278">
        <v>143</v>
      </c>
      <c r="P2278">
        <v>437.58</v>
      </c>
    </row>
    <row r="2279" spans="1:16" x14ac:dyDescent="0.3">
      <c r="A2279">
        <v>64529</v>
      </c>
      <c r="B2279">
        <v>122</v>
      </c>
      <c r="C2279" t="s">
        <v>552</v>
      </c>
      <c r="D2279" s="441">
        <v>45992</v>
      </c>
      <c r="E2279">
        <v>17753</v>
      </c>
      <c r="F2279" t="s">
        <v>5883</v>
      </c>
      <c r="G2279">
        <v>3789</v>
      </c>
      <c r="H2279">
        <v>3</v>
      </c>
      <c r="I2279" t="s">
        <v>5601</v>
      </c>
      <c r="J2279" t="s">
        <v>4764</v>
      </c>
      <c r="K2279" t="s">
        <v>4415</v>
      </c>
      <c r="L2279">
        <v>0</v>
      </c>
      <c r="N2279">
        <v>0</v>
      </c>
      <c r="O2279">
        <v>145.6</v>
      </c>
      <c r="P2279">
        <v>436.8</v>
      </c>
    </row>
    <row r="2280" spans="1:16" x14ac:dyDescent="0.3">
      <c r="A2280">
        <v>64315</v>
      </c>
      <c r="B2280">
        <v>122</v>
      </c>
      <c r="C2280" t="s">
        <v>552</v>
      </c>
      <c r="D2280" s="441">
        <v>45992</v>
      </c>
      <c r="E2280">
        <v>21010</v>
      </c>
      <c r="F2280" t="s">
        <v>5674</v>
      </c>
      <c r="G2280">
        <v>2006</v>
      </c>
      <c r="H2280">
        <v>35</v>
      </c>
      <c r="I2280" t="s">
        <v>5668</v>
      </c>
      <c r="J2280" t="s">
        <v>6085</v>
      </c>
      <c r="K2280" t="s">
        <v>4415</v>
      </c>
      <c r="L2280">
        <v>12.23</v>
      </c>
      <c r="M2280" s="441">
        <v>45986</v>
      </c>
      <c r="N2280">
        <v>12.27</v>
      </c>
      <c r="O2280">
        <v>12.27</v>
      </c>
      <c r="P2280">
        <v>428.05</v>
      </c>
    </row>
    <row r="2281" spans="1:16" x14ac:dyDescent="0.3">
      <c r="A2281">
        <v>64270</v>
      </c>
      <c r="B2281">
        <v>122</v>
      </c>
      <c r="C2281" t="s">
        <v>552</v>
      </c>
      <c r="D2281" s="441">
        <v>45992</v>
      </c>
      <c r="E2281">
        <v>21073</v>
      </c>
      <c r="F2281" t="s">
        <v>5628</v>
      </c>
      <c r="G2281">
        <v>1994</v>
      </c>
      <c r="H2281">
        <v>9</v>
      </c>
      <c r="I2281" t="s">
        <v>5613</v>
      </c>
      <c r="J2281" t="s">
        <v>6085</v>
      </c>
      <c r="K2281" t="s">
        <v>4415</v>
      </c>
      <c r="L2281">
        <v>47.3</v>
      </c>
      <c r="M2281" s="441">
        <v>45965</v>
      </c>
      <c r="N2281">
        <v>47.3</v>
      </c>
      <c r="O2281">
        <v>41.9</v>
      </c>
      <c r="P2281">
        <v>425.7</v>
      </c>
    </row>
    <row r="2282" spans="1:16" x14ac:dyDescent="0.3">
      <c r="A2282">
        <v>64277</v>
      </c>
      <c r="B2282">
        <v>122</v>
      </c>
      <c r="C2282" t="s">
        <v>552</v>
      </c>
      <c r="D2282" s="441">
        <v>45992</v>
      </c>
      <c r="E2282">
        <v>26187</v>
      </c>
      <c r="F2282" t="s">
        <v>5635</v>
      </c>
      <c r="G2282">
        <v>2033</v>
      </c>
      <c r="H2282">
        <v>2</v>
      </c>
      <c r="I2282" t="s">
        <v>5625</v>
      </c>
      <c r="J2282" t="s">
        <v>6085</v>
      </c>
      <c r="K2282" t="s">
        <v>4415</v>
      </c>
      <c r="L2282">
        <v>209.9</v>
      </c>
      <c r="M2282" s="441">
        <v>45986</v>
      </c>
      <c r="N2282">
        <v>209.9</v>
      </c>
      <c r="O2282">
        <v>209.9</v>
      </c>
      <c r="P2282">
        <v>419.8</v>
      </c>
    </row>
    <row r="2283" spans="1:16" x14ac:dyDescent="0.3">
      <c r="A2283">
        <v>64380</v>
      </c>
      <c r="B2283">
        <v>122</v>
      </c>
      <c r="C2283" t="s">
        <v>552</v>
      </c>
      <c r="D2283" s="441">
        <v>45992</v>
      </c>
      <c r="E2283">
        <v>18395</v>
      </c>
      <c r="F2283" t="s">
        <v>5739</v>
      </c>
      <c r="G2283">
        <v>3245</v>
      </c>
      <c r="H2283">
        <v>13</v>
      </c>
      <c r="I2283" t="s">
        <v>5601</v>
      </c>
      <c r="J2283" t="s">
        <v>4764</v>
      </c>
      <c r="K2283" t="s">
        <v>4415</v>
      </c>
      <c r="L2283">
        <v>32</v>
      </c>
      <c r="M2283" s="441">
        <v>45978</v>
      </c>
      <c r="N2283">
        <v>32</v>
      </c>
      <c r="O2283">
        <v>32.14</v>
      </c>
      <c r="P2283">
        <v>416</v>
      </c>
    </row>
    <row r="2284" spans="1:16" x14ac:dyDescent="0.3">
      <c r="A2284">
        <v>64528</v>
      </c>
      <c r="B2284">
        <v>122</v>
      </c>
      <c r="C2284" t="s">
        <v>552</v>
      </c>
      <c r="D2284" s="441">
        <v>45992</v>
      </c>
      <c r="E2284">
        <v>18394</v>
      </c>
      <c r="F2284" t="s">
        <v>5882</v>
      </c>
      <c r="G2284">
        <v>3246</v>
      </c>
      <c r="H2284">
        <v>3.11</v>
      </c>
      <c r="I2284" t="s">
        <v>5601</v>
      </c>
      <c r="J2284" t="s">
        <v>4764</v>
      </c>
      <c r="K2284" t="s">
        <v>4415</v>
      </c>
      <c r="L2284">
        <v>0</v>
      </c>
      <c r="N2284">
        <v>0</v>
      </c>
      <c r="O2284">
        <v>132</v>
      </c>
      <c r="P2284">
        <v>410.52</v>
      </c>
    </row>
    <row r="2285" spans="1:16" x14ac:dyDescent="0.3">
      <c r="A2285">
        <v>64493</v>
      </c>
      <c r="B2285">
        <v>122</v>
      </c>
      <c r="C2285" t="s">
        <v>552</v>
      </c>
      <c r="D2285" s="441">
        <v>45992</v>
      </c>
      <c r="E2285">
        <v>20488</v>
      </c>
      <c r="F2285" t="s">
        <v>5851</v>
      </c>
      <c r="G2285">
        <v>2157</v>
      </c>
      <c r="H2285">
        <v>14</v>
      </c>
      <c r="I2285" t="s">
        <v>5598</v>
      </c>
      <c r="J2285" t="s">
        <v>6085</v>
      </c>
      <c r="K2285" t="s">
        <v>4415</v>
      </c>
      <c r="L2285">
        <v>28.32</v>
      </c>
      <c r="M2285" s="441">
        <v>45978</v>
      </c>
      <c r="N2285">
        <v>28.35</v>
      </c>
      <c r="O2285">
        <v>28.3</v>
      </c>
      <c r="P2285">
        <v>396.48</v>
      </c>
    </row>
    <row r="2286" spans="1:16" x14ac:dyDescent="0.3">
      <c r="A2286">
        <v>64427</v>
      </c>
      <c r="B2286">
        <v>122</v>
      </c>
      <c r="C2286" t="s">
        <v>552</v>
      </c>
      <c r="D2286" s="441">
        <v>45992</v>
      </c>
      <c r="E2286">
        <v>18185</v>
      </c>
      <c r="F2286" t="s">
        <v>5786</v>
      </c>
      <c r="G2286">
        <v>3438</v>
      </c>
      <c r="H2286">
        <v>2</v>
      </c>
      <c r="I2286" t="s">
        <v>5601</v>
      </c>
      <c r="J2286" t="s">
        <v>4764</v>
      </c>
      <c r="K2286" t="s">
        <v>4415</v>
      </c>
      <c r="L2286">
        <v>0</v>
      </c>
      <c r="N2286">
        <v>0</v>
      </c>
      <c r="O2286">
        <v>0</v>
      </c>
      <c r="P2286">
        <v>395.22</v>
      </c>
    </row>
    <row r="2287" spans="1:16" x14ac:dyDescent="0.3">
      <c r="A2287">
        <v>64376</v>
      </c>
      <c r="B2287">
        <v>122</v>
      </c>
      <c r="C2287" t="s">
        <v>552</v>
      </c>
      <c r="D2287" s="441">
        <v>45992</v>
      </c>
      <c r="E2287">
        <v>25152</v>
      </c>
      <c r="F2287" t="s">
        <v>5735</v>
      </c>
      <c r="G2287">
        <v>5924</v>
      </c>
      <c r="H2287">
        <v>6</v>
      </c>
      <c r="I2287" t="s">
        <v>5601</v>
      </c>
      <c r="J2287" t="s">
        <v>4764</v>
      </c>
      <c r="K2287" t="s">
        <v>4415</v>
      </c>
      <c r="L2287">
        <v>0</v>
      </c>
      <c r="M2287" s="441">
        <v>45860</v>
      </c>
      <c r="N2287">
        <v>65</v>
      </c>
      <c r="O2287">
        <v>65</v>
      </c>
      <c r="P2287">
        <v>390</v>
      </c>
    </row>
    <row r="2288" spans="1:16" x14ac:dyDescent="0.3">
      <c r="A2288">
        <v>64247</v>
      </c>
      <c r="B2288">
        <v>122</v>
      </c>
      <c r="C2288" t="s">
        <v>552</v>
      </c>
      <c r="D2288" s="441">
        <v>45992</v>
      </c>
      <c r="E2288">
        <v>26588</v>
      </c>
      <c r="F2288" t="s">
        <v>5597</v>
      </c>
      <c r="G2288">
        <v>6804</v>
      </c>
      <c r="H2288">
        <v>2</v>
      </c>
      <c r="I2288" t="s">
        <v>5598</v>
      </c>
      <c r="J2288" t="s">
        <v>6085</v>
      </c>
      <c r="K2288" t="s">
        <v>4415</v>
      </c>
      <c r="L2288">
        <v>193.8</v>
      </c>
      <c r="M2288" s="441">
        <v>45987</v>
      </c>
      <c r="N2288">
        <v>193.8</v>
      </c>
      <c r="O2288">
        <v>193.8</v>
      </c>
      <c r="P2288">
        <v>387.6</v>
      </c>
    </row>
    <row r="2289" spans="1:16" x14ac:dyDescent="0.3">
      <c r="A2289">
        <v>64526</v>
      </c>
      <c r="B2289">
        <v>122</v>
      </c>
      <c r="C2289" t="s">
        <v>552</v>
      </c>
      <c r="D2289" s="441">
        <v>45992</v>
      </c>
      <c r="E2289">
        <v>18373</v>
      </c>
      <c r="F2289" t="s">
        <v>5880</v>
      </c>
      <c r="G2289">
        <v>3266</v>
      </c>
      <c r="H2289">
        <v>7</v>
      </c>
      <c r="I2289" t="s">
        <v>5601</v>
      </c>
      <c r="J2289" t="s">
        <v>4764</v>
      </c>
      <c r="K2289" t="s">
        <v>4415</v>
      </c>
      <c r="L2289">
        <v>0</v>
      </c>
      <c r="N2289">
        <v>0</v>
      </c>
      <c r="O2289">
        <v>54.99</v>
      </c>
      <c r="P2289">
        <v>384.93</v>
      </c>
    </row>
    <row r="2290" spans="1:16" x14ac:dyDescent="0.3">
      <c r="A2290">
        <v>64255</v>
      </c>
      <c r="B2290">
        <v>122</v>
      </c>
      <c r="C2290" t="s">
        <v>552</v>
      </c>
      <c r="D2290" s="441">
        <v>45992</v>
      </c>
      <c r="E2290">
        <v>21093</v>
      </c>
      <c r="F2290" t="s">
        <v>5608</v>
      </c>
      <c r="G2290">
        <v>1988</v>
      </c>
      <c r="H2290">
        <v>79</v>
      </c>
      <c r="I2290" t="s">
        <v>5598</v>
      </c>
      <c r="J2290" t="s">
        <v>6085</v>
      </c>
      <c r="K2290" t="s">
        <v>4415</v>
      </c>
      <c r="L2290">
        <v>4.75</v>
      </c>
      <c r="M2290" s="441">
        <v>45980</v>
      </c>
      <c r="N2290">
        <v>4.79</v>
      </c>
      <c r="O2290">
        <v>4.8</v>
      </c>
      <c r="P2290">
        <v>375.25</v>
      </c>
    </row>
    <row r="2291" spans="1:16" x14ac:dyDescent="0.3">
      <c r="A2291">
        <v>64359</v>
      </c>
      <c r="B2291">
        <v>122</v>
      </c>
      <c r="C2291" t="s">
        <v>552</v>
      </c>
      <c r="D2291" s="441">
        <v>45992</v>
      </c>
      <c r="E2291">
        <v>18667</v>
      </c>
      <c r="F2291" t="s">
        <v>5718</v>
      </c>
      <c r="G2291">
        <v>3052</v>
      </c>
      <c r="H2291">
        <v>17.72</v>
      </c>
      <c r="I2291" t="s">
        <v>5598</v>
      </c>
      <c r="J2291" t="s">
        <v>6085</v>
      </c>
      <c r="K2291" t="s">
        <v>4415</v>
      </c>
      <c r="L2291">
        <v>19.989999999999998</v>
      </c>
      <c r="M2291" s="441">
        <v>45987</v>
      </c>
      <c r="N2291">
        <v>19.989999999999998</v>
      </c>
      <c r="O2291">
        <v>19.989999999999998</v>
      </c>
      <c r="P2291">
        <v>354.22</v>
      </c>
    </row>
    <row r="2292" spans="1:16" x14ac:dyDescent="0.3">
      <c r="A2292">
        <v>64370</v>
      </c>
      <c r="B2292">
        <v>122</v>
      </c>
      <c r="C2292" t="s">
        <v>552</v>
      </c>
      <c r="D2292" s="441">
        <v>45992</v>
      </c>
      <c r="E2292">
        <v>18543</v>
      </c>
      <c r="F2292" t="s">
        <v>5729</v>
      </c>
      <c r="G2292">
        <v>3135</v>
      </c>
      <c r="H2292">
        <v>18</v>
      </c>
      <c r="I2292" t="s">
        <v>5601</v>
      </c>
      <c r="J2292" t="s">
        <v>4764</v>
      </c>
      <c r="K2292" t="s">
        <v>4415</v>
      </c>
      <c r="L2292">
        <v>19.5</v>
      </c>
      <c r="M2292" s="441">
        <v>45985</v>
      </c>
      <c r="N2292">
        <v>19.489999999999998</v>
      </c>
      <c r="O2292">
        <v>19.489999999999998</v>
      </c>
      <c r="P2292">
        <v>351</v>
      </c>
    </row>
    <row r="2293" spans="1:16" x14ac:dyDescent="0.3">
      <c r="A2293">
        <v>64284</v>
      </c>
      <c r="B2293">
        <v>122</v>
      </c>
      <c r="C2293" t="s">
        <v>552</v>
      </c>
      <c r="D2293" s="441">
        <v>45992</v>
      </c>
      <c r="E2293">
        <v>20672</v>
      </c>
      <c r="F2293" t="s">
        <v>5642</v>
      </c>
      <c r="G2293">
        <v>2107</v>
      </c>
      <c r="H2293">
        <v>11</v>
      </c>
      <c r="I2293" t="s">
        <v>5605</v>
      </c>
      <c r="J2293" t="s">
        <v>6085</v>
      </c>
      <c r="K2293" t="s">
        <v>4415</v>
      </c>
      <c r="L2293">
        <v>31.26</v>
      </c>
      <c r="M2293" s="441">
        <v>45986</v>
      </c>
      <c r="N2293">
        <v>31.98</v>
      </c>
      <c r="O2293">
        <v>31.98</v>
      </c>
      <c r="P2293">
        <v>343.86</v>
      </c>
    </row>
    <row r="2294" spans="1:16" x14ac:dyDescent="0.3">
      <c r="A2294">
        <v>64254</v>
      </c>
      <c r="B2294">
        <v>122</v>
      </c>
      <c r="C2294" t="s">
        <v>552</v>
      </c>
      <c r="D2294" s="441">
        <v>45992</v>
      </c>
      <c r="E2294">
        <v>21098</v>
      </c>
      <c r="F2294" t="s">
        <v>5607</v>
      </c>
      <c r="G2294">
        <v>1987</v>
      </c>
      <c r="H2294">
        <v>20</v>
      </c>
      <c r="I2294" t="s">
        <v>5605</v>
      </c>
      <c r="J2294" t="s">
        <v>6085</v>
      </c>
      <c r="K2294" t="s">
        <v>4415</v>
      </c>
      <c r="L2294">
        <v>17.09</v>
      </c>
      <c r="M2294" s="441">
        <v>45972</v>
      </c>
      <c r="N2294">
        <v>17.09</v>
      </c>
      <c r="O2294">
        <v>17.09</v>
      </c>
      <c r="P2294">
        <v>341.8</v>
      </c>
    </row>
    <row r="2295" spans="1:16" x14ac:dyDescent="0.3">
      <c r="A2295">
        <v>64440</v>
      </c>
      <c r="B2295">
        <v>122</v>
      </c>
      <c r="C2295" t="s">
        <v>552</v>
      </c>
      <c r="D2295" s="441">
        <v>45992</v>
      </c>
      <c r="E2295">
        <v>18138</v>
      </c>
      <c r="F2295" t="s">
        <v>5799</v>
      </c>
      <c r="G2295">
        <v>3480</v>
      </c>
      <c r="H2295">
        <v>0.61</v>
      </c>
      <c r="I2295" t="s">
        <v>5601</v>
      </c>
      <c r="J2295" t="s">
        <v>4764</v>
      </c>
      <c r="K2295" t="s">
        <v>4415</v>
      </c>
      <c r="L2295">
        <v>0</v>
      </c>
      <c r="M2295" s="441">
        <v>45811</v>
      </c>
      <c r="N2295">
        <v>545.01</v>
      </c>
      <c r="O2295">
        <v>545.01</v>
      </c>
      <c r="P2295">
        <v>332.46</v>
      </c>
    </row>
    <row r="2296" spans="1:16" x14ac:dyDescent="0.3">
      <c r="A2296">
        <v>64349</v>
      </c>
      <c r="B2296">
        <v>122</v>
      </c>
      <c r="C2296" t="s">
        <v>552</v>
      </c>
      <c r="D2296" s="441">
        <v>45992</v>
      </c>
      <c r="E2296">
        <v>22869</v>
      </c>
      <c r="F2296" t="s">
        <v>5709</v>
      </c>
      <c r="G2296">
        <v>2917</v>
      </c>
      <c r="H2296">
        <v>10.52</v>
      </c>
      <c r="I2296" t="s">
        <v>5598</v>
      </c>
      <c r="J2296" t="s">
        <v>6085</v>
      </c>
      <c r="K2296" t="s">
        <v>4415</v>
      </c>
      <c r="L2296">
        <v>0</v>
      </c>
      <c r="M2296" s="441">
        <v>45937</v>
      </c>
      <c r="N2296">
        <v>31.5</v>
      </c>
      <c r="O2296">
        <v>31.5</v>
      </c>
      <c r="P2296">
        <v>331.38</v>
      </c>
    </row>
    <row r="2297" spans="1:16" x14ac:dyDescent="0.3">
      <c r="A2297">
        <v>64350</v>
      </c>
      <c r="B2297">
        <v>122</v>
      </c>
      <c r="C2297" t="s">
        <v>552</v>
      </c>
      <c r="D2297" s="441">
        <v>45992</v>
      </c>
      <c r="E2297">
        <v>23990</v>
      </c>
      <c r="F2297" t="s">
        <v>5709</v>
      </c>
      <c r="G2297">
        <v>2917</v>
      </c>
      <c r="H2297">
        <v>10.52</v>
      </c>
      <c r="I2297" t="s">
        <v>5598</v>
      </c>
      <c r="J2297" t="s">
        <v>6085</v>
      </c>
      <c r="K2297" t="s">
        <v>4415</v>
      </c>
      <c r="L2297">
        <v>31.5</v>
      </c>
      <c r="M2297" s="441">
        <v>45968</v>
      </c>
      <c r="N2297">
        <v>31.5</v>
      </c>
      <c r="O2297">
        <v>33.799999999999997</v>
      </c>
      <c r="P2297">
        <v>331.38</v>
      </c>
    </row>
    <row r="2298" spans="1:16" x14ac:dyDescent="0.3">
      <c r="A2298">
        <v>64297</v>
      </c>
      <c r="B2298">
        <v>122</v>
      </c>
      <c r="C2298" t="s">
        <v>552</v>
      </c>
      <c r="D2298" s="441">
        <v>45992</v>
      </c>
      <c r="E2298">
        <v>20653</v>
      </c>
      <c r="F2298" t="s">
        <v>5655</v>
      </c>
      <c r="G2298">
        <v>2111</v>
      </c>
      <c r="H2298">
        <v>14</v>
      </c>
      <c r="I2298" t="s">
        <v>5613</v>
      </c>
      <c r="J2298" t="s">
        <v>6085</v>
      </c>
      <c r="K2298" t="s">
        <v>4415</v>
      </c>
      <c r="L2298">
        <v>0</v>
      </c>
      <c r="M2298" s="441">
        <v>45958</v>
      </c>
      <c r="N2298">
        <v>23.17</v>
      </c>
      <c r="O2298">
        <v>27.9</v>
      </c>
      <c r="P2298">
        <v>324.38</v>
      </c>
    </row>
    <row r="2299" spans="1:16" x14ac:dyDescent="0.3">
      <c r="A2299">
        <v>64335</v>
      </c>
      <c r="B2299">
        <v>122</v>
      </c>
      <c r="C2299" t="s">
        <v>552</v>
      </c>
      <c r="D2299" s="441">
        <v>45992</v>
      </c>
      <c r="E2299">
        <v>19409</v>
      </c>
      <c r="F2299" t="s">
        <v>5694</v>
      </c>
      <c r="G2299">
        <v>2760</v>
      </c>
      <c r="H2299">
        <v>13</v>
      </c>
      <c r="I2299" t="s">
        <v>5613</v>
      </c>
      <c r="J2299" t="s">
        <v>6085</v>
      </c>
      <c r="K2299" t="s">
        <v>4415</v>
      </c>
      <c r="L2299">
        <v>24.81</v>
      </c>
      <c r="M2299" s="441">
        <v>45972</v>
      </c>
      <c r="N2299">
        <v>24.81</v>
      </c>
      <c r="O2299">
        <v>24.8</v>
      </c>
      <c r="P2299">
        <v>322.52999999999997</v>
      </c>
    </row>
    <row r="2300" spans="1:16" x14ac:dyDescent="0.3">
      <c r="A2300">
        <v>64322</v>
      </c>
      <c r="B2300">
        <v>122</v>
      </c>
      <c r="C2300" t="s">
        <v>552</v>
      </c>
      <c r="D2300" s="441">
        <v>45992</v>
      </c>
      <c r="E2300">
        <v>20332</v>
      </c>
      <c r="F2300" t="s">
        <v>5681</v>
      </c>
      <c r="G2300">
        <v>2208</v>
      </c>
      <c r="H2300">
        <v>24</v>
      </c>
      <c r="I2300" t="s">
        <v>5605</v>
      </c>
      <c r="J2300" t="s">
        <v>6085</v>
      </c>
      <c r="K2300" t="s">
        <v>4415</v>
      </c>
      <c r="L2300">
        <v>13.4</v>
      </c>
      <c r="M2300" s="441">
        <v>45972</v>
      </c>
      <c r="N2300">
        <v>13.4</v>
      </c>
      <c r="O2300">
        <v>13.2</v>
      </c>
      <c r="P2300">
        <v>321.60000000000002</v>
      </c>
    </row>
    <row r="2301" spans="1:16" x14ac:dyDescent="0.3">
      <c r="A2301">
        <v>64465</v>
      </c>
      <c r="B2301">
        <v>122</v>
      </c>
      <c r="C2301" t="s">
        <v>552</v>
      </c>
      <c r="D2301" s="441">
        <v>45992</v>
      </c>
      <c r="E2301">
        <v>17800</v>
      </c>
      <c r="F2301" t="s">
        <v>5824</v>
      </c>
      <c r="G2301">
        <v>3745</v>
      </c>
      <c r="H2301">
        <v>12</v>
      </c>
      <c r="I2301" t="s">
        <v>5601</v>
      </c>
      <c r="J2301" t="s">
        <v>4764</v>
      </c>
      <c r="K2301" t="s">
        <v>4415</v>
      </c>
      <c r="L2301">
        <v>26.2</v>
      </c>
      <c r="M2301" s="441">
        <v>45986</v>
      </c>
      <c r="N2301">
        <v>26.2</v>
      </c>
      <c r="O2301">
        <v>26.2</v>
      </c>
      <c r="P2301">
        <v>314.39999999999998</v>
      </c>
    </row>
    <row r="2302" spans="1:16" x14ac:dyDescent="0.3">
      <c r="A2302">
        <v>64458</v>
      </c>
      <c r="B2302">
        <v>122</v>
      </c>
      <c r="C2302" t="s">
        <v>552</v>
      </c>
      <c r="D2302" s="441">
        <v>45992</v>
      </c>
      <c r="E2302">
        <v>17905</v>
      </c>
      <c r="F2302" t="s">
        <v>5817</v>
      </c>
      <c r="G2302">
        <v>3656</v>
      </c>
      <c r="H2302">
        <v>12</v>
      </c>
      <c r="I2302" t="s">
        <v>5605</v>
      </c>
      <c r="J2302" t="s">
        <v>4764</v>
      </c>
      <c r="K2302" t="s">
        <v>4415</v>
      </c>
      <c r="L2302">
        <v>25.23</v>
      </c>
      <c r="M2302" s="441">
        <v>45986</v>
      </c>
      <c r="N2302">
        <v>25.23</v>
      </c>
      <c r="O2302">
        <v>29.64</v>
      </c>
      <c r="P2302">
        <v>302.76</v>
      </c>
    </row>
    <row r="2303" spans="1:16" x14ac:dyDescent="0.3">
      <c r="A2303">
        <v>64527</v>
      </c>
      <c r="B2303">
        <v>122</v>
      </c>
      <c r="C2303" t="s">
        <v>552</v>
      </c>
      <c r="D2303" s="441">
        <v>45992</v>
      </c>
      <c r="E2303">
        <v>18172</v>
      </c>
      <c r="F2303" t="s">
        <v>5881</v>
      </c>
      <c r="G2303">
        <v>3450</v>
      </c>
      <c r="H2303">
        <v>10</v>
      </c>
      <c r="I2303" t="s">
        <v>5601</v>
      </c>
      <c r="J2303" t="s">
        <v>4764</v>
      </c>
      <c r="K2303" t="s">
        <v>4415</v>
      </c>
      <c r="L2303">
        <v>0</v>
      </c>
      <c r="N2303">
        <v>0</v>
      </c>
      <c r="O2303">
        <v>29.9</v>
      </c>
      <c r="P2303">
        <v>299</v>
      </c>
    </row>
    <row r="2304" spans="1:16" x14ac:dyDescent="0.3">
      <c r="A2304">
        <v>64487</v>
      </c>
      <c r="B2304">
        <v>122</v>
      </c>
      <c r="C2304" t="s">
        <v>552</v>
      </c>
      <c r="D2304" s="441">
        <v>45992</v>
      </c>
      <c r="E2304">
        <v>20922</v>
      </c>
      <c r="F2304" t="s">
        <v>5845</v>
      </c>
      <c r="G2304">
        <v>2034</v>
      </c>
      <c r="H2304">
        <v>5</v>
      </c>
      <c r="I2304" t="s">
        <v>5605</v>
      </c>
      <c r="J2304" t="s">
        <v>6085</v>
      </c>
      <c r="K2304" t="s">
        <v>4415</v>
      </c>
      <c r="L2304">
        <v>0</v>
      </c>
      <c r="M2304" s="441">
        <v>45881</v>
      </c>
      <c r="N2304">
        <v>59.35</v>
      </c>
      <c r="O2304">
        <v>59.35</v>
      </c>
      <c r="P2304">
        <v>296.75</v>
      </c>
    </row>
    <row r="2305" spans="1:16" x14ac:dyDescent="0.3">
      <c r="A2305">
        <v>64478</v>
      </c>
      <c r="B2305">
        <v>122</v>
      </c>
      <c r="C2305" t="s">
        <v>552</v>
      </c>
      <c r="D2305" s="441">
        <v>45992</v>
      </c>
      <c r="E2305">
        <v>24712</v>
      </c>
      <c r="F2305" t="s">
        <v>5837</v>
      </c>
      <c r="G2305">
        <v>5726</v>
      </c>
      <c r="H2305">
        <v>2</v>
      </c>
      <c r="I2305" t="s">
        <v>5601</v>
      </c>
      <c r="J2305" t="s">
        <v>6085</v>
      </c>
      <c r="K2305" t="s">
        <v>4415</v>
      </c>
      <c r="L2305">
        <v>0</v>
      </c>
      <c r="M2305" s="441">
        <v>45728</v>
      </c>
      <c r="N2305">
        <v>145.6</v>
      </c>
      <c r="O2305">
        <v>145.6</v>
      </c>
      <c r="P2305">
        <v>291.2</v>
      </c>
    </row>
    <row r="2306" spans="1:16" x14ac:dyDescent="0.3">
      <c r="A2306">
        <v>64462</v>
      </c>
      <c r="B2306">
        <v>122</v>
      </c>
      <c r="C2306" t="s">
        <v>552</v>
      </c>
      <c r="D2306" s="441">
        <v>45992</v>
      </c>
      <c r="E2306">
        <v>17883</v>
      </c>
      <c r="F2306" t="s">
        <v>5821</v>
      </c>
      <c r="G2306">
        <v>3673</v>
      </c>
      <c r="H2306">
        <v>10</v>
      </c>
      <c r="I2306" t="s">
        <v>5605</v>
      </c>
      <c r="J2306" t="s">
        <v>4764</v>
      </c>
      <c r="K2306" t="s">
        <v>4415</v>
      </c>
      <c r="L2306">
        <v>0</v>
      </c>
      <c r="M2306" s="441">
        <v>45922</v>
      </c>
      <c r="N2306">
        <v>28.32</v>
      </c>
      <c r="O2306">
        <v>28.32</v>
      </c>
      <c r="P2306">
        <v>283.2</v>
      </c>
    </row>
    <row r="2307" spans="1:16" x14ac:dyDescent="0.3">
      <c r="A2307">
        <v>64340</v>
      </c>
      <c r="B2307">
        <v>122</v>
      </c>
      <c r="C2307" t="s">
        <v>552</v>
      </c>
      <c r="D2307" s="441">
        <v>45992</v>
      </c>
      <c r="E2307">
        <v>19324</v>
      </c>
      <c r="F2307" t="s">
        <v>5699</v>
      </c>
      <c r="G2307">
        <v>2773</v>
      </c>
      <c r="H2307">
        <v>8</v>
      </c>
      <c r="I2307" t="s">
        <v>5598</v>
      </c>
      <c r="J2307" t="s">
        <v>6085</v>
      </c>
      <c r="K2307" t="s">
        <v>4415</v>
      </c>
      <c r="L2307">
        <v>34.25</v>
      </c>
      <c r="M2307" s="441">
        <v>45986</v>
      </c>
      <c r="N2307">
        <v>32.86</v>
      </c>
      <c r="O2307">
        <v>32.86</v>
      </c>
      <c r="P2307">
        <v>274</v>
      </c>
    </row>
    <row r="2308" spans="1:16" x14ac:dyDescent="0.3">
      <c r="A2308">
        <v>64390</v>
      </c>
      <c r="B2308">
        <v>122</v>
      </c>
      <c r="C2308" t="s">
        <v>552</v>
      </c>
      <c r="D2308" s="441">
        <v>45992</v>
      </c>
      <c r="E2308">
        <v>18351</v>
      </c>
      <c r="F2308" t="s">
        <v>5749</v>
      </c>
      <c r="G2308">
        <v>3284</v>
      </c>
      <c r="H2308">
        <v>1</v>
      </c>
      <c r="I2308" t="s">
        <v>5613</v>
      </c>
      <c r="J2308" t="s">
        <v>4764</v>
      </c>
      <c r="K2308" t="s">
        <v>4415</v>
      </c>
      <c r="L2308">
        <v>0</v>
      </c>
      <c r="N2308">
        <v>0</v>
      </c>
      <c r="O2308">
        <v>0</v>
      </c>
      <c r="P2308">
        <v>272.3</v>
      </c>
    </row>
    <row r="2309" spans="1:16" x14ac:dyDescent="0.3">
      <c r="A2309">
        <v>64367</v>
      </c>
      <c r="B2309">
        <v>122</v>
      </c>
      <c r="C2309" t="s">
        <v>552</v>
      </c>
      <c r="D2309" s="441">
        <v>45992</v>
      </c>
      <c r="E2309">
        <v>18547</v>
      </c>
      <c r="F2309" t="s">
        <v>5726</v>
      </c>
      <c r="G2309">
        <v>3132</v>
      </c>
      <c r="H2309">
        <v>7.68</v>
      </c>
      <c r="I2309" t="s">
        <v>5601</v>
      </c>
      <c r="J2309" t="s">
        <v>4764</v>
      </c>
      <c r="K2309" t="s">
        <v>4415</v>
      </c>
      <c r="L2309">
        <v>35.29</v>
      </c>
      <c r="M2309" s="441">
        <v>45985</v>
      </c>
      <c r="N2309">
        <v>35.29</v>
      </c>
      <c r="O2309">
        <v>35.29</v>
      </c>
      <c r="P2309">
        <v>271.02999999999997</v>
      </c>
    </row>
    <row r="2310" spans="1:16" x14ac:dyDescent="0.3">
      <c r="A2310">
        <v>64524</v>
      </c>
      <c r="B2310">
        <v>122</v>
      </c>
      <c r="C2310" t="s">
        <v>552</v>
      </c>
      <c r="D2310" s="441">
        <v>45992</v>
      </c>
      <c r="E2310">
        <v>17594</v>
      </c>
      <c r="F2310" t="s">
        <v>5878</v>
      </c>
      <c r="G2310">
        <v>3932</v>
      </c>
      <c r="H2310">
        <v>4.07</v>
      </c>
      <c r="I2310" t="s">
        <v>5601</v>
      </c>
      <c r="J2310" t="s">
        <v>4764</v>
      </c>
      <c r="K2310" t="s">
        <v>4415</v>
      </c>
      <c r="L2310">
        <v>65</v>
      </c>
      <c r="M2310" s="441">
        <v>45985</v>
      </c>
      <c r="N2310">
        <v>65</v>
      </c>
      <c r="O2310">
        <v>65</v>
      </c>
      <c r="P2310">
        <v>264.55</v>
      </c>
    </row>
    <row r="2311" spans="1:16" x14ac:dyDescent="0.3">
      <c r="A2311">
        <v>64281</v>
      </c>
      <c r="B2311">
        <v>122</v>
      </c>
      <c r="C2311" t="s">
        <v>552</v>
      </c>
      <c r="D2311" s="441">
        <v>45992</v>
      </c>
      <c r="E2311">
        <v>26020</v>
      </c>
      <c r="F2311" t="s">
        <v>5639</v>
      </c>
      <c r="G2311">
        <v>2105</v>
      </c>
      <c r="H2311">
        <v>18</v>
      </c>
      <c r="I2311" t="s">
        <v>5613</v>
      </c>
      <c r="J2311" t="s">
        <v>6085</v>
      </c>
      <c r="K2311" t="s">
        <v>4415</v>
      </c>
      <c r="L2311">
        <v>14.56</v>
      </c>
      <c r="M2311" s="441">
        <v>45986</v>
      </c>
      <c r="N2311">
        <v>14.58</v>
      </c>
      <c r="O2311">
        <v>14.4</v>
      </c>
      <c r="P2311">
        <v>262.08</v>
      </c>
    </row>
    <row r="2312" spans="1:16" x14ac:dyDescent="0.3">
      <c r="A2312">
        <v>64309</v>
      </c>
      <c r="B2312">
        <v>122</v>
      </c>
      <c r="C2312" t="s">
        <v>552</v>
      </c>
      <c r="D2312" s="441">
        <v>45992</v>
      </c>
      <c r="E2312">
        <v>19979</v>
      </c>
      <c r="F2312" t="s">
        <v>5667</v>
      </c>
      <c r="G2312">
        <v>2353</v>
      </c>
      <c r="H2312">
        <v>14</v>
      </c>
      <c r="I2312" t="s">
        <v>5668</v>
      </c>
      <c r="J2312" t="s">
        <v>6085</v>
      </c>
      <c r="K2312" t="s">
        <v>4415</v>
      </c>
      <c r="L2312">
        <v>0</v>
      </c>
      <c r="M2312" s="441">
        <v>45903</v>
      </c>
      <c r="N2312">
        <v>18.7</v>
      </c>
      <c r="O2312">
        <v>19.170000000000002</v>
      </c>
      <c r="P2312">
        <v>261.8</v>
      </c>
    </row>
    <row r="2313" spans="1:16" x14ac:dyDescent="0.3">
      <c r="A2313">
        <v>64332</v>
      </c>
      <c r="B2313">
        <v>122</v>
      </c>
      <c r="C2313" t="s">
        <v>552</v>
      </c>
      <c r="D2313" s="441">
        <v>45992</v>
      </c>
      <c r="E2313">
        <v>19439</v>
      </c>
      <c r="F2313" t="s">
        <v>5691</v>
      </c>
      <c r="G2313">
        <v>2756</v>
      </c>
      <c r="H2313">
        <v>10</v>
      </c>
      <c r="I2313" t="s">
        <v>5598</v>
      </c>
      <c r="J2313" t="s">
        <v>6085</v>
      </c>
      <c r="K2313" t="s">
        <v>4415</v>
      </c>
      <c r="L2313">
        <v>25.43</v>
      </c>
      <c r="M2313" s="441">
        <v>45986</v>
      </c>
      <c r="N2313">
        <v>32.200000000000003</v>
      </c>
      <c r="O2313">
        <v>32.200000000000003</v>
      </c>
      <c r="P2313">
        <v>254.3</v>
      </c>
    </row>
    <row r="2314" spans="1:16" x14ac:dyDescent="0.3">
      <c r="A2314">
        <v>64330</v>
      </c>
      <c r="B2314">
        <v>122</v>
      </c>
      <c r="C2314" t="s">
        <v>552</v>
      </c>
      <c r="D2314" s="441">
        <v>45992</v>
      </c>
      <c r="E2314">
        <v>24831</v>
      </c>
      <c r="F2314" t="s">
        <v>5689</v>
      </c>
      <c r="G2314">
        <v>5780</v>
      </c>
      <c r="H2314">
        <v>2</v>
      </c>
      <c r="I2314" t="s">
        <v>5598</v>
      </c>
      <c r="J2314" t="s">
        <v>6085</v>
      </c>
      <c r="K2314" t="s">
        <v>4415</v>
      </c>
      <c r="L2314">
        <v>0</v>
      </c>
      <c r="M2314" s="441">
        <v>45755</v>
      </c>
      <c r="N2314">
        <v>126</v>
      </c>
      <c r="O2314">
        <v>126</v>
      </c>
      <c r="P2314">
        <v>252</v>
      </c>
    </row>
    <row r="2315" spans="1:16" x14ac:dyDescent="0.3">
      <c r="A2315">
        <v>64405</v>
      </c>
      <c r="B2315">
        <v>122</v>
      </c>
      <c r="C2315" t="s">
        <v>552</v>
      </c>
      <c r="D2315" s="441">
        <v>45992</v>
      </c>
      <c r="E2315">
        <v>18275</v>
      </c>
      <c r="F2315" t="s">
        <v>5764</v>
      </c>
      <c r="G2315">
        <v>3355</v>
      </c>
      <c r="H2315">
        <v>3.45</v>
      </c>
      <c r="I2315" t="s">
        <v>5601</v>
      </c>
      <c r="J2315" t="s">
        <v>4764</v>
      </c>
      <c r="K2315" t="s">
        <v>4415</v>
      </c>
      <c r="L2315">
        <v>72.86</v>
      </c>
      <c r="M2315" s="441">
        <v>45985</v>
      </c>
      <c r="N2315">
        <v>72.86</v>
      </c>
      <c r="O2315">
        <v>72.86</v>
      </c>
      <c r="P2315">
        <v>251.37</v>
      </c>
    </row>
    <row r="2316" spans="1:16" x14ac:dyDescent="0.3">
      <c r="A2316">
        <v>64301</v>
      </c>
      <c r="B2316">
        <v>122</v>
      </c>
      <c r="C2316" t="s">
        <v>552</v>
      </c>
      <c r="D2316" s="441">
        <v>45992</v>
      </c>
      <c r="E2316">
        <v>20114</v>
      </c>
      <c r="F2316" t="s">
        <v>5659</v>
      </c>
      <c r="G2316">
        <v>2292</v>
      </c>
      <c r="H2316">
        <v>28</v>
      </c>
      <c r="I2316" t="s">
        <v>5613</v>
      </c>
      <c r="J2316" t="s">
        <v>6085</v>
      </c>
      <c r="K2316" t="s">
        <v>4415</v>
      </c>
      <c r="L2316">
        <v>8.6999999999999993</v>
      </c>
      <c r="M2316" s="441">
        <v>45972</v>
      </c>
      <c r="N2316">
        <v>8.6999999999999993</v>
      </c>
      <c r="O2316">
        <v>8.6999999999999993</v>
      </c>
      <c r="P2316">
        <v>243.6</v>
      </c>
    </row>
    <row r="2317" spans="1:16" x14ac:dyDescent="0.3">
      <c r="A2317">
        <v>64333</v>
      </c>
      <c r="B2317">
        <v>122</v>
      </c>
      <c r="C2317" t="s">
        <v>552</v>
      </c>
      <c r="D2317" s="441">
        <v>45992</v>
      </c>
      <c r="E2317">
        <v>19203</v>
      </c>
      <c r="F2317" t="s">
        <v>5692</v>
      </c>
      <c r="G2317">
        <v>2802</v>
      </c>
      <c r="H2317">
        <v>80</v>
      </c>
      <c r="I2317" t="s">
        <v>5613</v>
      </c>
      <c r="J2317" t="s">
        <v>6085</v>
      </c>
      <c r="K2317" t="s">
        <v>4415</v>
      </c>
      <c r="L2317">
        <v>3</v>
      </c>
      <c r="M2317" s="441">
        <v>45986</v>
      </c>
      <c r="N2317">
        <v>3.03</v>
      </c>
      <c r="O2317">
        <v>3.34</v>
      </c>
      <c r="P2317">
        <v>240</v>
      </c>
    </row>
    <row r="2318" spans="1:16" x14ac:dyDescent="0.3">
      <c r="A2318">
        <v>64285</v>
      </c>
      <c r="B2318">
        <v>122</v>
      </c>
      <c r="C2318" t="s">
        <v>552</v>
      </c>
      <c r="D2318" s="441">
        <v>45992</v>
      </c>
      <c r="E2318">
        <v>23698</v>
      </c>
      <c r="F2318" t="s">
        <v>5643</v>
      </c>
      <c r="G2318">
        <v>2188</v>
      </c>
      <c r="H2318">
        <v>4</v>
      </c>
      <c r="I2318" t="s">
        <v>5598</v>
      </c>
      <c r="J2318" t="s">
        <v>6085</v>
      </c>
      <c r="K2318" t="s">
        <v>4415</v>
      </c>
      <c r="L2318">
        <v>0</v>
      </c>
      <c r="M2318" s="441">
        <v>45945</v>
      </c>
      <c r="N2318">
        <v>59.9</v>
      </c>
      <c r="O2318">
        <v>65.650000000000006</v>
      </c>
      <c r="P2318">
        <v>239.6</v>
      </c>
    </row>
    <row r="2319" spans="1:16" x14ac:dyDescent="0.3">
      <c r="A2319">
        <v>64316</v>
      </c>
      <c r="B2319">
        <v>122</v>
      </c>
      <c r="C2319" t="s">
        <v>552</v>
      </c>
      <c r="D2319" s="441">
        <v>45992</v>
      </c>
      <c r="E2319">
        <v>21004</v>
      </c>
      <c r="F2319" t="s">
        <v>5675</v>
      </c>
      <c r="G2319">
        <v>2007</v>
      </c>
      <c r="H2319">
        <v>3</v>
      </c>
      <c r="I2319" t="s">
        <v>5613</v>
      </c>
      <c r="J2319" t="s">
        <v>6085</v>
      </c>
      <c r="K2319" t="s">
        <v>4415</v>
      </c>
      <c r="L2319">
        <v>0</v>
      </c>
      <c r="N2319">
        <v>0</v>
      </c>
      <c r="O2319">
        <v>95.67</v>
      </c>
      <c r="P2319">
        <v>239.07</v>
      </c>
    </row>
    <row r="2320" spans="1:16" x14ac:dyDescent="0.3">
      <c r="A2320">
        <v>64508</v>
      </c>
      <c r="B2320">
        <v>122</v>
      </c>
      <c r="C2320" t="s">
        <v>552</v>
      </c>
      <c r="D2320" s="441">
        <v>45992</v>
      </c>
      <c r="E2320">
        <v>20500</v>
      </c>
      <c r="F2320" t="s">
        <v>5865</v>
      </c>
      <c r="G2320">
        <v>2154</v>
      </c>
      <c r="H2320">
        <v>10</v>
      </c>
      <c r="I2320" t="s">
        <v>5613</v>
      </c>
      <c r="J2320" t="s">
        <v>6085</v>
      </c>
      <c r="K2320" t="s">
        <v>4415</v>
      </c>
      <c r="L2320">
        <v>0</v>
      </c>
      <c r="M2320" s="441">
        <v>45901</v>
      </c>
      <c r="N2320">
        <v>23.8</v>
      </c>
      <c r="O2320">
        <v>21.9</v>
      </c>
      <c r="P2320">
        <v>238</v>
      </c>
    </row>
    <row r="2321" spans="1:16" x14ac:dyDescent="0.3">
      <c r="A2321">
        <v>64264</v>
      </c>
      <c r="B2321">
        <v>122</v>
      </c>
      <c r="C2321" t="s">
        <v>552</v>
      </c>
      <c r="D2321" s="441">
        <v>45992</v>
      </c>
      <c r="E2321">
        <v>21030</v>
      </c>
      <c r="F2321" t="s">
        <v>5620</v>
      </c>
      <c r="G2321">
        <v>2001</v>
      </c>
      <c r="H2321">
        <v>11</v>
      </c>
      <c r="I2321" t="s">
        <v>5613</v>
      </c>
      <c r="J2321" t="s">
        <v>6085</v>
      </c>
      <c r="K2321" t="s">
        <v>4415</v>
      </c>
      <c r="L2321">
        <v>0</v>
      </c>
      <c r="M2321" s="441">
        <v>45902</v>
      </c>
      <c r="N2321">
        <v>20.9</v>
      </c>
      <c r="O2321">
        <v>19.010000000000002</v>
      </c>
      <c r="P2321">
        <v>229.9</v>
      </c>
    </row>
    <row r="2322" spans="1:16" x14ac:dyDescent="0.3">
      <c r="A2322">
        <v>64480</v>
      </c>
      <c r="B2322">
        <v>122</v>
      </c>
      <c r="C2322" t="s">
        <v>552</v>
      </c>
      <c r="D2322" s="441">
        <v>45992</v>
      </c>
      <c r="E2322">
        <v>17974</v>
      </c>
      <c r="F2322" t="s">
        <v>5839</v>
      </c>
      <c r="G2322">
        <v>3613</v>
      </c>
      <c r="H2322">
        <v>16</v>
      </c>
      <c r="I2322" t="s">
        <v>5613</v>
      </c>
      <c r="J2322" t="s">
        <v>4764</v>
      </c>
      <c r="K2322" t="s">
        <v>4415</v>
      </c>
      <c r="L2322">
        <v>14.14</v>
      </c>
      <c r="M2322" s="441">
        <v>45986</v>
      </c>
      <c r="N2322">
        <v>14.5</v>
      </c>
      <c r="O2322">
        <v>14.5</v>
      </c>
      <c r="P2322">
        <v>226.24</v>
      </c>
    </row>
    <row r="2323" spans="1:16" x14ac:dyDescent="0.3">
      <c r="A2323">
        <v>64292</v>
      </c>
      <c r="B2323">
        <v>122</v>
      </c>
      <c r="C2323" t="s">
        <v>552</v>
      </c>
      <c r="D2323" s="441">
        <v>45992</v>
      </c>
      <c r="E2323">
        <v>20227</v>
      </c>
      <c r="F2323" t="s">
        <v>5650</v>
      </c>
      <c r="G2323">
        <v>2248</v>
      </c>
      <c r="H2323">
        <v>21</v>
      </c>
      <c r="I2323" t="s">
        <v>5605</v>
      </c>
      <c r="J2323" t="s">
        <v>6085</v>
      </c>
      <c r="K2323" t="s">
        <v>4415</v>
      </c>
      <c r="L2323">
        <v>10.49</v>
      </c>
      <c r="M2323" s="441">
        <v>45979</v>
      </c>
      <c r="N2323">
        <v>10.28</v>
      </c>
      <c r="O2323">
        <v>10.14</v>
      </c>
      <c r="P2323">
        <v>220.29</v>
      </c>
    </row>
    <row r="2324" spans="1:16" x14ac:dyDescent="0.3">
      <c r="A2324">
        <v>64257</v>
      </c>
      <c r="B2324">
        <v>122</v>
      </c>
      <c r="C2324" t="s">
        <v>552</v>
      </c>
      <c r="D2324" s="441">
        <v>45992</v>
      </c>
      <c r="E2324">
        <v>26429</v>
      </c>
      <c r="F2324" t="s">
        <v>5611</v>
      </c>
      <c r="G2324">
        <v>6728</v>
      </c>
      <c r="H2324">
        <v>0.4</v>
      </c>
      <c r="I2324" t="s">
        <v>5598</v>
      </c>
      <c r="J2324" t="s">
        <v>6085</v>
      </c>
      <c r="K2324" t="s">
        <v>4415</v>
      </c>
      <c r="L2324">
        <v>0</v>
      </c>
      <c r="M2324" s="441">
        <v>45848</v>
      </c>
      <c r="N2324">
        <v>550</v>
      </c>
      <c r="O2324">
        <v>550</v>
      </c>
      <c r="P2324">
        <v>220</v>
      </c>
    </row>
    <row r="2325" spans="1:16" x14ac:dyDescent="0.3">
      <c r="A2325">
        <v>64413</v>
      </c>
      <c r="B2325">
        <v>122</v>
      </c>
      <c r="C2325" t="s">
        <v>552</v>
      </c>
      <c r="D2325" s="441">
        <v>45992</v>
      </c>
      <c r="E2325">
        <v>25507</v>
      </c>
      <c r="F2325" t="s">
        <v>5772</v>
      </c>
      <c r="G2325">
        <v>6143</v>
      </c>
      <c r="H2325">
        <v>0.81</v>
      </c>
      <c r="I2325" t="s">
        <v>5601</v>
      </c>
      <c r="J2325" t="s">
        <v>4764</v>
      </c>
      <c r="K2325" t="s">
        <v>4415</v>
      </c>
      <c r="L2325">
        <v>271.08999999999997</v>
      </c>
      <c r="M2325" s="441">
        <v>45979</v>
      </c>
      <c r="N2325">
        <v>271.08999999999997</v>
      </c>
      <c r="O2325">
        <v>271.08999999999997</v>
      </c>
      <c r="P2325">
        <v>219.58</v>
      </c>
    </row>
    <row r="2326" spans="1:16" x14ac:dyDescent="0.3">
      <c r="A2326">
        <v>64369</v>
      </c>
      <c r="B2326">
        <v>122</v>
      </c>
      <c r="C2326" t="s">
        <v>552</v>
      </c>
      <c r="D2326" s="441">
        <v>45992</v>
      </c>
      <c r="E2326">
        <v>18542</v>
      </c>
      <c r="F2326" t="s">
        <v>5728</v>
      </c>
      <c r="G2326">
        <v>3136</v>
      </c>
      <c r="H2326">
        <v>2</v>
      </c>
      <c r="I2326" t="s">
        <v>5601</v>
      </c>
      <c r="J2326" t="s">
        <v>4764</v>
      </c>
      <c r="K2326" t="s">
        <v>4415</v>
      </c>
      <c r="L2326">
        <v>109.11</v>
      </c>
      <c r="M2326" s="441">
        <v>45985</v>
      </c>
      <c r="N2326">
        <v>109.11</v>
      </c>
      <c r="O2326">
        <v>109.11</v>
      </c>
      <c r="P2326">
        <v>218.22</v>
      </c>
    </row>
    <row r="2327" spans="1:16" x14ac:dyDescent="0.3">
      <c r="A2327">
        <v>64267</v>
      </c>
      <c r="B2327">
        <v>122</v>
      </c>
      <c r="C2327" t="s">
        <v>552</v>
      </c>
      <c r="D2327" s="441">
        <v>45992</v>
      </c>
      <c r="E2327">
        <v>20752</v>
      </c>
      <c r="F2327" t="s">
        <v>5624</v>
      </c>
      <c r="G2327">
        <v>2088</v>
      </c>
      <c r="H2327">
        <v>2</v>
      </c>
      <c r="I2327" t="s">
        <v>5625</v>
      </c>
      <c r="J2327" t="s">
        <v>6085</v>
      </c>
      <c r="K2327" t="s">
        <v>4415</v>
      </c>
      <c r="L2327">
        <v>108.94</v>
      </c>
      <c r="M2327" s="441">
        <v>45986</v>
      </c>
      <c r="N2327">
        <v>108.94</v>
      </c>
      <c r="O2327">
        <v>108.9</v>
      </c>
      <c r="P2327">
        <v>217.88</v>
      </c>
    </row>
    <row r="2328" spans="1:16" x14ac:dyDescent="0.3">
      <c r="A2328">
        <v>64377</v>
      </c>
      <c r="B2328">
        <v>122</v>
      </c>
      <c r="C2328" t="s">
        <v>552</v>
      </c>
      <c r="D2328" s="441">
        <v>45992</v>
      </c>
      <c r="E2328">
        <v>18444</v>
      </c>
      <c r="F2328" t="s">
        <v>5736</v>
      </c>
      <c r="G2328">
        <v>3205</v>
      </c>
      <c r="H2328">
        <v>6.22</v>
      </c>
      <c r="I2328" t="s">
        <v>5613</v>
      </c>
      <c r="J2328" t="s">
        <v>4764</v>
      </c>
      <c r="K2328" t="s">
        <v>4415</v>
      </c>
      <c r="L2328">
        <v>0</v>
      </c>
      <c r="M2328" s="441">
        <v>45447</v>
      </c>
      <c r="N2328">
        <v>35</v>
      </c>
      <c r="O2328">
        <v>34</v>
      </c>
      <c r="P2328">
        <v>217.7</v>
      </c>
    </row>
    <row r="2329" spans="1:16" x14ac:dyDescent="0.3">
      <c r="A2329">
        <v>64470</v>
      </c>
      <c r="B2329">
        <v>122</v>
      </c>
      <c r="C2329" t="s">
        <v>552</v>
      </c>
      <c r="D2329" s="441">
        <v>45992</v>
      </c>
      <c r="E2329">
        <v>25091</v>
      </c>
      <c r="F2329" t="s">
        <v>5829</v>
      </c>
      <c r="G2329">
        <v>5890</v>
      </c>
      <c r="H2329">
        <v>2</v>
      </c>
      <c r="I2329" t="s">
        <v>5601</v>
      </c>
      <c r="J2329" t="s">
        <v>4764</v>
      </c>
      <c r="K2329" t="s">
        <v>4415</v>
      </c>
      <c r="L2329">
        <v>0</v>
      </c>
      <c r="M2329" s="441">
        <v>45943</v>
      </c>
      <c r="N2329">
        <v>108</v>
      </c>
      <c r="O2329">
        <v>108</v>
      </c>
      <c r="P2329">
        <v>216</v>
      </c>
    </row>
    <row r="2330" spans="1:16" x14ac:dyDescent="0.3">
      <c r="A2330">
        <v>64498</v>
      </c>
      <c r="B2330">
        <v>122</v>
      </c>
      <c r="C2330" t="s">
        <v>552</v>
      </c>
      <c r="D2330" s="441">
        <v>45992</v>
      </c>
      <c r="E2330">
        <v>19150</v>
      </c>
      <c r="F2330" t="s">
        <v>5856</v>
      </c>
      <c r="G2330">
        <v>2831</v>
      </c>
      <c r="H2330">
        <v>36</v>
      </c>
      <c r="I2330" t="s">
        <v>5613</v>
      </c>
      <c r="J2330" t="s">
        <v>6085</v>
      </c>
      <c r="K2330" t="s">
        <v>4415</v>
      </c>
      <c r="L2330">
        <v>0</v>
      </c>
      <c r="M2330" s="441">
        <v>45931</v>
      </c>
      <c r="N2330">
        <v>6</v>
      </c>
      <c r="O2330">
        <v>24.15</v>
      </c>
      <c r="P2330">
        <v>216</v>
      </c>
    </row>
    <row r="2331" spans="1:16" x14ac:dyDescent="0.3">
      <c r="A2331">
        <v>64389</v>
      </c>
      <c r="B2331">
        <v>122</v>
      </c>
      <c r="C2331" t="s">
        <v>552</v>
      </c>
      <c r="D2331" s="441">
        <v>45992</v>
      </c>
      <c r="E2331">
        <v>18352</v>
      </c>
      <c r="F2331" t="s">
        <v>5748</v>
      </c>
      <c r="G2331">
        <v>3283</v>
      </c>
      <c r="H2331">
        <v>1</v>
      </c>
      <c r="I2331" t="s">
        <v>5613</v>
      </c>
      <c r="J2331" t="s">
        <v>4764</v>
      </c>
      <c r="K2331" t="s">
        <v>4415</v>
      </c>
      <c r="L2331">
        <v>0</v>
      </c>
      <c r="N2331">
        <v>0</v>
      </c>
      <c r="O2331">
        <v>0</v>
      </c>
      <c r="P2331">
        <v>213.33</v>
      </c>
    </row>
    <row r="2332" spans="1:16" x14ac:dyDescent="0.3">
      <c r="A2332">
        <v>64416</v>
      </c>
      <c r="B2332">
        <v>122</v>
      </c>
      <c r="C2332" t="s">
        <v>552</v>
      </c>
      <c r="D2332" s="441">
        <v>45992</v>
      </c>
      <c r="E2332">
        <v>18234</v>
      </c>
      <c r="F2332" t="s">
        <v>5775</v>
      </c>
      <c r="G2332">
        <v>3394</v>
      </c>
      <c r="H2332">
        <v>1.2</v>
      </c>
      <c r="I2332" t="s">
        <v>5613</v>
      </c>
      <c r="J2332" t="s">
        <v>4764</v>
      </c>
      <c r="K2332" t="s">
        <v>4415</v>
      </c>
      <c r="L2332">
        <v>0</v>
      </c>
      <c r="M2332" s="441">
        <v>45545</v>
      </c>
      <c r="N2332">
        <v>174.8</v>
      </c>
      <c r="O2332">
        <v>174.8</v>
      </c>
      <c r="P2332">
        <v>209.76</v>
      </c>
    </row>
    <row r="2333" spans="1:16" x14ac:dyDescent="0.3">
      <c r="A2333">
        <v>64382</v>
      </c>
      <c r="B2333">
        <v>122</v>
      </c>
      <c r="C2333" t="s">
        <v>552</v>
      </c>
      <c r="D2333" s="441">
        <v>45992</v>
      </c>
      <c r="E2333">
        <v>18372</v>
      </c>
      <c r="F2333" t="s">
        <v>5741</v>
      </c>
      <c r="G2333">
        <v>3267</v>
      </c>
      <c r="H2333">
        <v>1.34</v>
      </c>
      <c r="I2333" t="s">
        <v>5601</v>
      </c>
      <c r="J2333" t="s">
        <v>4764</v>
      </c>
      <c r="K2333" t="s">
        <v>4415</v>
      </c>
      <c r="L2333">
        <v>0</v>
      </c>
      <c r="N2333">
        <v>0</v>
      </c>
      <c r="O2333">
        <v>155</v>
      </c>
      <c r="P2333">
        <v>209.04</v>
      </c>
    </row>
    <row r="2334" spans="1:16" x14ac:dyDescent="0.3">
      <c r="A2334">
        <v>64403</v>
      </c>
      <c r="B2334">
        <v>122</v>
      </c>
      <c r="C2334" t="s">
        <v>552</v>
      </c>
      <c r="D2334" s="441">
        <v>45992</v>
      </c>
      <c r="E2334">
        <v>18510</v>
      </c>
      <c r="F2334" t="s">
        <v>5762</v>
      </c>
      <c r="G2334">
        <v>3150</v>
      </c>
      <c r="H2334">
        <v>2</v>
      </c>
      <c r="I2334" t="s">
        <v>5613</v>
      </c>
      <c r="J2334" t="s">
        <v>4764</v>
      </c>
      <c r="K2334" t="s">
        <v>4415</v>
      </c>
      <c r="L2334">
        <v>0</v>
      </c>
      <c r="M2334" s="441">
        <v>45820</v>
      </c>
      <c r="N2334">
        <v>104.5</v>
      </c>
      <c r="O2334">
        <v>118.3</v>
      </c>
      <c r="P2334">
        <v>209</v>
      </c>
    </row>
    <row r="2335" spans="1:16" x14ac:dyDescent="0.3">
      <c r="A2335">
        <v>64260</v>
      </c>
      <c r="B2335">
        <v>122</v>
      </c>
      <c r="C2335" t="s">
        <v>552</v>
      </c>
      <c r="D2335" s="441">
        <v>45992</v>
      </c>
      <c r="E2335">
        <v>24039</v>
      </c>
      <c r="F2335" t="s">
        <v>5616</v>
      </c>
      <c r="G2335">
        <v>2048</v>
      </c>
      <c r="H2335">
        <v>3</v>
      </c>
      <c r="I2335" t="s">
        <v>5598</v>
      </c>
      <c r="J2335" t="s">
        <v>6085</v>
      </c>
      <c r="K2335" t="s">
        <v>4415</v>
      </c>
      <c r="L2335">
        <v>69.55</v>
      </c>
      <c r="M2335" s="441">
        <v>45979</v>
      </c>
      <c r="N2335">
        <v>69.55</v>
      </c>
      <c r="O2335">
        <v>69.55</v>
      </c>
      <c r="P2335">
        <v>208.65</v>
      </c>
    </row>
    <row r="2336" spans="1:16" x14ac:dyDescent="0.3">
      <c r="A2336">
        <v>64383</v>
      </c>
      <c r="B2336">
        <v>122</v>
      </c>
      <c r="C2336" t="s">
        <v>552</v>
      </c>
      <c r="D2336" s="441">
        <v>45992</v>
      </c>
      <c r="E2336">
        <v>18366</v>
      </c>
      <c r="F2336" t="s">
        <v>5742</v>
      </c>
      <c r="G2336">
        <v>3272</v>
      </c>
      <c r="H2336">
        <v>2.25</v>
      </c>
      <c r="I2336" t="s">
        <v>5613</v>
      </c>
      <c r="J2336" t="s">
        <v>4764</v>
      </c>
      <c r="K2336" t="s">
        <v>4415</v>
      </c>
      <c r="L2336">
        <v>0</v>
      </c>
      <c r="N2336">
        <v>0</v>
      </c>
      <c r="O2336">
        <v>0</v>
      </c>
      <c r="P2336">
        <v>208.17</v>
      </c>
    </row>
    <row r="2337" spans="1:16" x14ac:dyDescent="0.3">
      <c r="A2337">
        <v>64288</v>
      </c>
      <c r="B2337">
        <v>122</v>
      </c>
      <c r="C2337" t="s">
        <v>552</v>
      </c>
      <c r="D2337" s="441">
        <v>45992</v>
      </c>
      <c r="E2337">
        <v>20360</v>
      </c>
      <c r="F2337" t="s">
        <v>5646</v>
      </c>
      <c r="G2337">
        <v>2199</v>
      </c>
      <c r="H2337">
        <v>9</v>
      </c>
      <c r="I2337" t="s">
        <v>5605</v>
      </c>
      <c r="J2337" t="s">
        <v>6085</v>
      </c>
      <c r="K2337" t="s">
        <v>4415</v>
      </c>
      <c r="L2337">
        <v>21.98</v>
      </c>
      <c r="M2337" s="441">
        <v>45986</v>
      </c>
      <c r="N2337">
        <v>21.62</v>
      </c>
      <c r="O2337">
        <v>8.84</v>
      </c>
      <c r="P2337">
        <v>197.82</v>
      </c>
    </row>
    <row r="2338" spans="1:16" x14ac:dyDescent="0.3">
      <c r="A2338">
        <v>64435</v>
      </c>
      <c r="B2338">
        <v>122</v>
      </c>
      <c r="C2338" t="s">
        <v>552</v>
      </c>
      <c r="D2338" s="441">
        <v>45992</v>
      </c>
      <c r="E2338">
        <v>18153</v>
      </c>
      <c r="F2338" t="s">
        <v>5794</v>
      </c>
      <c r="G2338">
        <v>3466</v>
      </c>
      <c r="H2338">
        <v>1.18</v>
      </c>
      <c r="I2338" t="s">
        <v>5601</v>
      </c>
      <c r="J2338" t="s">
        <v>4764</v>
      </c>
      <c r="K2338" t="s">
        <v>4415</v>
      </c>
      <c r="L2338">
        <v>160.56</v>
      </c>
      <c r="M2338" s="441">
        <v>45975</v>
      </c>
      <c r="N2338">
        <v>160.56</v>
      </c>
      <c r="O2338">
        <v>160.56</v>
      </c>
      <c r="P2338">
        <v>189.46</v>
      </c>
    </row>
    <row r="2339" spans="1:16" x14ac:dyDescent="0.3">
      <c r="A2339">
        <v>64496</v>
      </c>
      <c r="B2339">
        <v>122</v>
      </c>
      <c r="C2339" t="s">
        <v>552</v>
      </c>
      <c r="D2339" s="441">
        <v>45992</v>
      </c>
      <c r="E2339">
        <v>20861</v>
      </c>
      <c r="F2339" t="s">
        <v>5854</v>
      </c>
      <c r="G2339">
        <v>2045</v>
      </c>
      <c r="H2339">
        <v>4</v>
      </c>
      <c r="I2339" t="s">
        <v>5613</v>
      </c>
      <c r="J2339" t="s">
        <v>6085</v>
      </c>
      <c r="K2339" t="s">
        <v>4415</v>
      </c>
      <c r="L2339">
        <v>46.7</v>
      </c>
      <c r="M2339" s="441">
        <v>45986</v>
      </c>
      <c r="N2339">
        <v>46.7</v>
      </c>
      <c r="O2339">
        <v>46.7</v>
      </c>
      <c r="P2339">
        <v>186.8</v>
      </c>
    </row>
    <row r="2340" spans="1:16" x14ac:dyDescent="0.3">
      <c r="A2340">
        <v>64344</v>
      </c>
      <c r="B2340">
        <v>122</v>
      </c>
      <c r="C2340" t="s">
        <v>552</v>
      </c>
      <c r="D2340" s="441">
        <v>45992</v>
      </c>
      <c r="E2340">
        <v>21372</v>
      </c>
      <c r="F2340" t="s">
        <v>5704</v>
      </c>
      <c r="G2340">
        <v>2827</v>
      </c>
      <c r="H2340">
        <v>6</v>
      </c>
      <c r="I2340" t="s">
        <v>5613</v>
      </c>
      <c r="J2340" t="s">
        <v>6085</v>
      </c>
      <c r="K2340" t="s">
        <v>4415</v>
      </c>
      <c r="L2340">
        <v>31</v>
      </c>
      <c r="M2340" s="441">
        <v>45987</v>
      </c>
      <c r="N2340">
        <v>31</v>
      </c>
      <c r="O2340">
        <v>31</v>
      </c>
      <c r="P2340">
        <v>186</v>
      </c>
    </row>
    <row r="2341" spans="1:16" x14ac:dyDescent="0.3">
      <c r="A2341">
        <v>64492</v>
      </c>
      <c r="B2341">
        <v>122</v>
      </c>
      <c r="C2341" t="s">
        <v>552</v>
      </c>
      <c r="D2341" s="441">
        <v>45992</v>
      </c>
      <c r="E2341">
        <v>20661</v>
      </c>
      <c r="F2341" t="s">
        <v>5850</v>
      </c>
      <c r="G2341">
        <v>2110</v>
      </c>
      <c r="H2341">
        <v>21</v>
      </c>
      <c r="I2341" t="s">
        <v>5613</v>
      </c>
      <c r="J2341" t="s">
        <v>6085</v>
      </c>
      <c r="K2341" t="s">
        <v>4415</v>
      </c>
      <c r="L2341">
        <v>0</v>
      </c>
      <c r="M2341" s="441">
        <v>45958</v>
      </c>
      <c r="N2341">
        <v>8.7799999999999994</v>
      </c>
      <c r="O2341">
        <v>8.7200000000000006</v>
      </c>
      <c r="P2341">
        <v>184.38</v>
      </c>
    </row>
    <row r="2342" spans="1:16" x14ac:dyDescent="0.3">
      <c r="A2342">
        <v>64275</v>
      </c>
      <c r="B2342">
        <v>122</v>
      </c>
      <c r="C2342" t="s">
        <v>552</v>
      </c>
      <c r="D2342" s="441">
        <v>45992</v>
      </c>
      <c r="E2342">
        <v>20054</v>
      </c>
      <c r="F2342" t="s">
        <v>5633</v>
      </c>
      <c r="G2342">
        <v>2325</v>
      </c>
      <c r="H2342">
        <v>16</v>
      </c>
      <c r="I2342" t="s">
        <v>5613</v>
      </c>
      <c r="J2342" t="s">
        <v>6085</v>
      </c>
      <c r="K2342" t="s">
        <v>4415</v>
      </c>
      <c r="L2342">
        <v>11.47</v>
      </c>
      <c r="M2342" s="441">
        <v>45986</v>
      </c>
      <c r="N2342">
        <v>11.49</v>
      </c>
      <c r="O2342">
        <v>11.49</v>
      </c>
      <c r="P2342">
        <v>183.52</v>
      </c>
    </row>
    <row r="2343" spans="1:16" x14ac:dyDescent="0.3">
      <c r="A2343">
        <v>64318</v>
      </c>
      <c r="B2343">
        <v>122</v>
      </c>
      <c r="C2343" t="s">
        <v>552</v>
      </c>
      <c r="D2343" s="441">
        <v>45992</v>
      </c>
      <c r="E2343">
        <v>20621</v>
      </c>
      <c r="F2343" t="s">
        <v>5677</v>
      </c>
      <c r="G2343">
        <v>2117</v>
      </c>
      <c r="H2343">
        <v>7</v>
      </c>
      <c r="I2343" t="s">
        <v>5625</v>
      </c>
      <c r="J2343" t="s">
        <v>6085</v>
      </c>
      <c r="K2343" t="s">
        <v>4415</v>
      </c>
      <c r="L2343">
        <v>26</v>
      </c>
      <c r="M2343" s="441">
        <v>45980</v>
      </c>
      <c r="N2343">
        <v>26</v>
      </c>
      <c r="O2343">
        <v>26</v>
      </c>
      <c r="P2343">
        <v>182</v>
      </c>
    </row>
    <row r="2344" spans="1:16" x14ac:dyDescent="0.3">
      <c r="A2344">
        <v>64271</v>
      </c>
      <c r="B2344">
        <v>122</v>
      </c>
      <c r="C2344" t="s">
        <v>552</v>
      </c>
      <c r="D2344" s="441">
        <v>45992</v>
      </c>
      <c r="E2344">
        <v>23548</v>
      </c>
      <c r="F2344" t="s">
        <v>5629</v>
      </c>
      <c r="G2344">
        <v>2321</v>
      </c>
      <c r="H2344">
        <v>3</v>
      </c>
      <c r="I2344" t="s">
        <v>5598</v>
      </c>
      <c r="J2344" t="s">
        <v>6085</v>
      </c>
      <c r="K2344" t="s">
        <v>4415</v>
      </c>
      <c r="L2344">
        <v>0</v>
      </c>
      <c r="M2344" s="441">
        <v>45764</v>
      </c>
      <c r="N2344">
        <v>60.45</v>
      </c>
      <c r="O2344">
        <v>45.9</v>
      </c>
      <c r="P2344">
        <v>181.35</v>
      </c>
    </row>
    <row r="2345" spans="1:16" x14ac:dyDescent="0.3">
      <c r="A2345">
        <v>64433</v>
      </c>
      <c r="B2345">
        <v>122</v>
      </c>
      <c r="C2345" t="s">
        <v>552</v>
      </c>
      <c r="D2345" s="441">
        <v>45992</v>
      </c>
      <c r="E2345">
        <v>18159</v>
      </c>
      <c r="F2345" t="s">
        <v>5792</v>
      </c>
      <c r="G2345">
        <v>3461</v>
      </c>
      <c r="H2345">
        <v>2</v>
      </c>
      <c r="I2345" t="s">
        <v>5601</v>
      </c>
      <c r="J2345" t="s">
        <v>4764</v>
      </c>
      <c r="K2345" t="s">
        <v>4415</v>
      </c>
      <c r="L2345">
        <v>0</v>
      </c>
      <c r="N2345">
        <v>0</v>
      </c>
      <c r="O2345">
        <v>0</v>
      </c>
      <c r="P2345">
        <v>179.98</v>
      </c>
    </row>
    <row r="2346" spans="1:16" x14ac:dyDescent="0.3">
      <c r="A2346">
        <v>64355</v>
      </c>
      <c r="B2346">
        <v>122</v>
      </c>
      <c r="C2346" t="s">
        <v>552</v>
      </c>
      <c r="D2346" s="441">
        <v>45992</v>
      </c>
      <c r="E2346">
        <v>24217</v>
      </c>
      <c r="F2346" t="s">
        <v>5714</v>
      </c>
      <c r="G2346">
        <v>2937</v>
      </c>
      <c r="H2346">
        <v>5.58</v>
      </c>
      <c r="I2346" t="s">
        <v>5598</v>
      </c>
      <c r="J2346" t="s">
        <v>6085</v>
      </c>
      <c r="K2346" t="s">
        <v>4415</v>
      </c>
      <c r="L2346">
        <v>31.92</v>
      </c>
      <c r="M2346" s="441">
        <v>45979</v>
      </c>
      <c r="N2346">
        <v>32.9</v>
      </c>
      <c r="O2346">
        <v>31.9</v>
      </c>
      <c r="P2346">
        <v>178.11</v>
      </c>
    </row>
    <row r="2347" spans="1:16" x14ac:dyDescent="0.3">
      <c r="A2347">
        <v>64341</v>
      </c>
      <c r="B2347">
        <v>122</v>
      </c>
      <c r="C2347" t="s">
        <v>552</v>
      </c>
      <c r="D2347" s="441">
        <v>45992</v>
      </c>
      <c r="E2347">
        <v>25012</v>
      </c>
      <c r="F2347" t="s">
        <v>5700</v>
      </c>
      <c r="G2347">
        <v>5864</v>
      </c>
      <c r="H2347">
        <v>2</v>
      </c>
      <c r="I2347" t="s">
        <v>5598</v>
      </c>
      <c r="J2347" t="s">
        <v>6085</v>
      </c>
      <c r="K2347" t="s">
        <v>4415</v>
      </c>
      <c r="L2347">
        <v>88</v>
      </c>
      <c r="M2347" s="441">
        <v>45986</v>
      </c>
      <c r="N2347">
        <v>88</v>
      </c>
      <c r="O2347">
        <v>88</v>
      </c>
      <c r="P2347">
        <v>176</v>
      </c>
    </row>
    <row r="2348" spans="1:16" x14ac:dyDescent="0.3">
      <c r="A2348">
        <v>64291</v>
      </c>
      <c r="B2348">
        <v>122</v>
      </c>
      <c r="C2348" t="s">
        <v>552</v>
      </c>
      <c r="D2348" s="441">
        <v>45992</v>
      </c>
      <c r="E2348">
        <v>20242</v>
      </c>
      <c r="F2348" t="s">
        <v>5649</v>
      </c>
      <c r="G2348">
        <v>2242</v>
      </c>
      <c r="H2348">
        <v>12</v>
      </c>
      <c r="I2348" t="s">
        <v>5605</v>
      </c>
      <c r="J2348" t="s">
        <v>6085</v>
      </c>
      <c r="K2348" t="s">
        <v>4415</v>
      </c>
      <c r="L2348">
        <v>14.49</v>
      </c>
      <c r="M2348" s="441">
        <v>45980</v>
      </c>
      <c r="N2348">
        <v>14.4</v>
      </c>
      <c r="O2348">
        <v>14.2</v>
      </c>
      <c r="P2348">
        <v>173.88</v>
      </c>
    </row>
    <row r="2349" spans="1:16" x14ac:dyDescent="0.3">
      <c r="A2349">
        <v>64502</v>
      </c>
      <c r="B2349">
        <v>122</v>
      </c>
      <c r="C2349" t="s">
        <v>552</v>
      </c>
      <c r="D2349" s="441">
        <v>45992</v>
      </c>
      <c r="E2349">
        <v>18546</v>
      </c>
      <c r="F2349" t="s">
        <v>5860</v>
      </c>
      <c r="G2349">
        <v>3133</v>
      </c>
      <c r="H2349">
        <v>2</v>
      </c>
      <c r="I2349" t="s">
        <v>5601</v>
      </c>
      <c r="J2349" t="s">
        <v>4764</v>
      </c>
      <c r="K2349" t="s">
        <v>4415</v>
      </c>
      <c r="L2349">
        <v>81.06</v>
      </c>
      <c r="M2349" s="441">
        <v>45987</v>
      </c>
      <c r="N2349">
        <v>81.06</v>
      </c>
      <c r="O2349">
        <v>81.06</v>
      </c>
      <c r="P2349">
        <v>162.12</v>
      </c>
    </row>
    <row r="2350" spans="1:16" x14ac:dyDescent="0.3">
      <c r="A2350">
        <v>64471</v>
      </c>
      <c r="B2350">
        <v>122</v>
      </c>
      <c r="C2350" t="s">
        <v>552</v>
      </c>
      <c r="D2350" s="441">
        <v>45992</v>
      </c>
      <c r="E2350">
        <v>17716</v>
      </c>
      <c r="F2350" t="s">
        <v>5830</v>
      </c>
      <c r="G2350">
        <v>3822</v>
      </c>
      <c r="H2350">
        <v>6</v>
      </c>
      <c r="I2350" t="s">
        <v>5601</v>
      </c>
      <c r="J2350" t="s">
        <v>4764</v>
      </c>
      <c r="K2350" t="s">
        <v>4415</v>
      </c>
      <c r="L2350">
        <v>26.2</v>
      </c>
      <c r="M2350" s="441">
        <v>45965</v>
      </c>
      <c r="N2350">
        <v>26.2</v>
      </c>
      <c r="O2350">
        <v>26.2</v>
      </c>
      <c r="P2350">
        <v>157.19999999999999</v>
      </c>
    </row>
    <row r="2351" spans="1:16" x14ac:dyDescent="0.3">
      <c r="A2351">
        <v>64475</v>
      </c>
      <c r="B2351">
        <v>122</v>
      </c>
      <c r="C2351" t="s">
        <v>552</v>
      </c>
      <c r="D2351" s="441">
        <v>45992</v>
      </c>
      <c r="E2351">
        <v>26591</v>
      </c>
      <c r="F2351" t="s">
        <v>5834</v>
      </c>
      <c r="G2351">
        <v>6805</v>
      </c>
      <c r="H2351">
        <v>1</v>
      </c>
      <c r="I2351" t="s">
        <v>5598</v>
      </c>
      <c r="J2351" t="s">
        <v>6085</v>
      </c>
      <c r="K2351" t="s">
        <v>4415</v>
      </c>
      <c r="L2351">
        <v>153</v>
      </c>
      <c r="M2351" s="441">
        <v>45987</v>
      </c>
      <c r="N2351">
        <v>153</v>
      </c>
      <c r="O2351">
        <v>153</v>
      </c>
      <c r="P2351">
        <v>153</v>
      </c>
    </row>
    <row r="2352" spans="1:16" x14ac:dyDescent="0.3">
      <c r="A2352">
        <v>64311</v>
      </c>
      <c r="B2352">
        <v>122</v>
      </c>
      <c r="C2352" t="s">
        <v>552</v>
      </c>
      <c r="D2352" s="441">
        <v>45992</v>
      </c>
      <c r="E2352">
        <v>19973</v>
      </c>
      <c r="F2352" t="s">
        <v>5670</v>
      </c>
      <c r="G2352">
        <v>2354</v>
      </c>
      <c r="H2352">
        <v>10</v>
      </c>
      <c r="I2352" t="s">
        <v>5613</v>
      </c>
      <c r="J2352" t="s">
        <v>6085</v>
      </c>
      <c r="K2352" t="s">
        <v>4415</v>
      </c>
      <c r="L2352">
        <v>15.2</v>
      </c>
      <c r="M2352" s="441">
        <v>45986</v>
      </c>
      <c r="N2352">
        <v>15.2</v>
      </c>
      <c r="O2352">
        <v>15.2</v>
      </c>
      <c r="P2352">
        <v>152</v>
      </c>
    </row>
    <row r="2353" spans="1:16" x14ac:dyDescent="0.3">
      <c r="A2353">
        <v>64511</v>
      </c>
      <c r="B2353">
        <v>122</v>
      </c>
      <c r="C2353" t="s">
        <v>552</v>
      </c>
      <c r="D2353" s="441">
        <v>45992</v>
      </c>
      <c r="E2353">
        <v>26054</v>
      </c>
      <c r="F2353" t="s">
        <v>5868</v>
      </c>
      <c r="G2353">
        <v>6516</v>
      </c>
      <c r="H2353">
        <v>9</v>
      </c>
      <c r="I2353" t="s">
        <v>5613</v>
      </c>
      <c r="J2353" t="s">
        <v>6085</v>
      </c>
      <c r="K2353" t="s">
        <v>4415</v>
      </c>
      <c r="L2353">
        <v>0</v>
      </c>
      <c r="N2353">
        <v>0</v>
      </c>
      <c r="O2353">
        <v>16.8</v>
      </c>
      <c r="P2353">
        <v>151.19999999999999</v>
      </c>
    </row>
    <row r="2354" spans="1:16" x14ac:dyDescent="0.3">
      <c r="A2354">
        <v>64334</v>
      </c>
      <c r="B2354">
        <v>122</v>
      </c>
      <c r="C2354" t="s">
        <v>552</v>
      </c>
      <c r="D2354" s="441">
        <v>45992</v>
      </c>
      <c r="E2354">
        <v>19420</v>
      </c>
      <c r="F2354" t="s">
        <v>5693</v>
      </c>
      <c r="G2354">
        <v>2758</v>
      </c>
      <c r="H2354">
        <v>26</v>
      </c>
      <c r="I2354" t="s">
        <v>5613</v>
      </c>
      <c r="J2354" t="s">
        <v>6085</v>
      </c>
      <c r="K2354" t="s">
        <v>4415</v>
      </c>
      <c r="L2354">
        <v>0</v>
      </c>
      <c r="M2354" s="441">
        <v>45678</v>
      </c>
      <c r="N2354">
        <v>5.79</v>
      </c>
      <c r="O2354">
        <v>5.79</v>
      </c>
      <c r="P2354">
        <v>150.54</v>
      </c>
    </row>
    <row r="2355" spans="1:16" x14ac:dyDescent="0.3">
      <c r="A2355">
        <v>64441</v>
      </c>
      <c r="B2355">
        <v>122</v>
      </c>
      <c r="C2355" t="s">
        <v>552</v>
      </c>
      <c r="D2355" s="441">
        <v>45992</v>
      </c>
      <c r="E2355">
        <v>18129</v>
      </c>
      <c r="F2355" t="s">
        <v>5800</v>
      </c>
      <c r="G2355">
        <v>3486</v>
      </c>
      <c r="H2355">
        <v>1.22</v>
      </c>
      <c r="I2355" t="s">
        <v>5601</v>
      </c>
      <c r="J2355" t="s">
        <v>4764</v>
      </c>
      <c r="K2355" t="s">
        <v>4415</v>
      </c>
      <c r="L2355">
        <v>0</v>
      </c>
      <c r="M2355" s="441">
        <v>45925</v>
      </c>
      <c r="N2355">
        <v>122.79</v>
      </c>
      <c r="O2355">
        <v>116.99</v>
      </c>
      <c r="P2355">
        <v>149.80000000000001</v>
      </c>
    </row>
    <row r="2356" spans="1:16" x14ac:dyDescent="0.3">
      <c r="A2356">
        <v>64439</v>
      </c>
      <c r="B2356">
        <v>122</v>
      </c>
      <c r="C2356" t="s">
        <v>552</v>
      </c>
      <c r="D2356" s="441">
        <v>45992</v>
      </c>
      <c r="E2356">
        <v>18140</v>
      </c>
      <c r="F2356" t="s">
        <v>5798</v>
      </c>
      <c r="G2356">
        <v>3478</v>
      </c>
      <c r="H2356">
        <v>1.08</v>
      </c>
      <c r="I2356" t="s">
        <v>5601</v>
      </c>
      <c r="J2356" t="s">
        <v>4764</v>
      </c>
      <c r="K2356" t="s">
        <v>4415</v>
      </c>
      <c r="L2356">
        <v>135.99</v>
      </c>
      <c r="M2356" s="441">
        <v>45985</v>
      </c>
      <c r="N2356">
        <v>135.99</v>
      </c>
      <c r="O2356">
        <v>135.99</v>
      </c>
      <c r="P2356">
        <v>146.87</v>
      </c>
    </row>
    <row r="2357" spans="1:16" x14ac:dyDescent="0.3">
      <c r="A2357">
        <v>64477</v>
      </c>
      <c r="B2357">
        <v>122</v>
      </c>
      <c r="C2357" t="s">
        <v>552</v>
      </c>
      <c r="D2357" s="441">
        <v>45992</v>
      </c>
      <c r="E2357">
        <v>21159</v>
      </c>
      <c r="F2357" t="s">
        <v>5836</v>
      </c>
      <c r="G2357">
        <v>1946</v>
      </c>
      <c r="H2357">
        <v>1</v>
      </c>
      <c r="I2357" t="s">
        <v>5625</v>
      </c>
      <c r="J2357" t="s">
        <v>6085</v>
      </c>
      <c r="K2357" t="s">
        <v>4415</v>
      </c>
      <c r="L2357">
        <v>0</v>
      </c>
      <c r="M2357" s="441">
        <v>45943</v>
      </c>
      <c r="N2357">
        <v>144.4</v>
      </c>
      <c r="O2357">
        <v>144.4</v>
      </c>
      <c r="P2357">
        <v>144.4</v>
      </c>
    </row>
    <row r="2358" spans="1:16" x14ac:dyDescent="0.3">
      <c r="A2358">
        <v>64298</v>
      </c>
      <c r="B2358">
        <v>122</v>
      </c>
      <c r="C2358" t="s">
        <v>552</v>
      </c>
      <c r="D2358" s="441">
        <v>45992</v>
      </c>
      <c r="E2358">
        <v>25478</v>
      </c>
      <c r="F2358" t="s">
        <v>5656</v>
      </c>
      <c r="G2358">
        <v>6129</v>
      </c>
      <c r="H2358">
        <v>18</v>
      </c>
      <c r="I2358" t="s">
        <v>5613</v>
      </c>
      <c r="J2358" t="s">
        <v>6085</v>
      </c>
      <c r="K2358" t="s">
        <v>4415</v>
      </c>
      <c r="L2358">
        <v>7.95</v>
      </c>
      <c r="M2358" s="441">
        <v>45986</v>
      </c>
      <c r="N2358">
        <v>7.95</v>
      </c>
      <c r="O2358">
        <v>7.95</v>
      </c>
      <c r="P2358">
        <v>143.1</v>
      </c>
    </row>
    <row r="2359" spans="1:16" x14ac:dyDescent="0.3">
      <c r="A2359">
        <v>64356</v>
      </c>
      <c r="B2359">
        <v>122</v>
      </c>
      <c r="C2359" t="s">
        <v>552</v>
      </c>
      <c r="D2359" s="441">
        <v>45992</v>
      </c>
      <c r="E2359">
        <v>19017</v>
      </c>
      <c r="F2359" t="s">
        <v>5715</v>
      </c>
      <c r="G2359">
        <v>2893</v>
      </c>
      <c r="H2359">
        <v>8.18</v>
      </c>
      <c r="I2359" t="s">
        <v>5598</v>
      </c>
      <c r="J2359" t="s">
        <v>6085</v>
      </c>
      <c r="K2359" t="s">
        <v>4415</v>
      </c>
      <c r="L2359">
        <v>17.27</v>
      </c>
      <c r="M2359" s="441">
        <v>45986</v>
      </c>
      <c r="N2359">
        <v>17.989999999999998</v>
      </c>
      <c r="O2359">
        <v>17.989999999999998</v>
      </c>
      <c r="P2359">
        <v>141.27000000000001</v>
      </c>
    </row>
    <row r="2360" spans="1:16" x14ac:dyDescent="0.3">
      <c r="A2360">
        <v>64249</v>
      </c>
      <c r="B2360">
        <v>122</v>
      </c>
      <c r="C2360" t="s">
        <v>552</v>
      </c>
      <c r="D2360" s="441">
        <v>45992</v>
      </c>
      <c r="E2360">
        <v>21062</v>
      </c>
      <c r="F2360" t="s">
        <v>5600</v>
      </c>
      <c r="G2360">
        <v>1997</v>
      </c>
      <c r="H2360">
        <v>9</v>
      </c>
      <c r="I2360" t="s">
        <v>5601</v>
      </c>
      <c r="J2360" t="s">
        <v>6085</v>
      </c>
      <c r="K2360" t="s">
        <v>4415</v>
      </c>
      <c r="L2360">
        <v>0</v>
      </c>
      <c r="M2360" s="441">
        <v>45936</v>
      </c>
      <c r="N2360">
        <v>15.58</v>
      </c>
      <c r="O2360">
        <v>15.6</v>
      </c>
      <c r="P2360">
        <v>140.22</v>
      </c>
    </row>
    <row r="2361" spans="1:16" x14ac:dyDescent="0.3">
      <c r="A2361">
        <v>64261</v>
      </c>
      <c r="B2361">
        <v>122</v>
      </c>
      <c r="C2361" t="s">
        <v>552</v>
      </c>
      <c r="D2361" s="441">
        <v>45992</v>
      </c>
      <c r="E2361">
        <v>20301</v>
      </c>
      <c r="F2361" t="s">
        <v>5617</v>
      </c>
      <c r="G2361">
        <v>2223</v>
      </c>
      <c r="H2361">
        <v>6</v>
      </c>
      <c r="I2361" t="s">
        <v>5605</v>
      </c>
      <c r="J2361" t="s">
        <v>6085</v>
      </c>
      <c r="K2361" t="s">
        <v>4415</v>
      </c>
      <c r="L2361">
        <v>21.26</v>
      </c>
      <c r="M2361" s="441">
        <v>45986</v>
      </c>
      <c r="N2361">
        <v>20.9</v>
      </c>
      <c r="O2361">
        <v>20.9</v>
      </c>
      <c r="P2361">
        <v>127.56</v>
      </c>
    </row>
    <row r="2362" spans="1:16" x14ac:dyDescent="0.3">
      <c r="A2362">
        <v>64296</v>
      </c>
      <c r="B2362">
        <v>122</v>
      </c>
      <c r="C2362" t="s">
        <v>552</v>
      </c>
      <c r="D2362" s="441">
        <v>45992</v>
      </c>
      <c r="E2362">
        <v>20213</v>
      </c>
      <c r="F2362" t="s">
        <v>5654</v>
      </c>
      <c r="G2362">
        <v>2251</v>
      </c>
      <c r="H2362">
        <v>4</v>
      </c>
      <c r="I2362" t="s">
        <v>5605</v>
      </c>
      <c r="J2362" t="s">
        <v>6085</v>
      </c>
      <c r="K2362" t="s">
        <v>4415</v>
      </c>
      <c r="L2362">
        <v>0</v>
      </c>
      <c r="M2362" s="441">
        <v>45937</v>
      </c>
      <c r="N2362">
        <v>31.62</v>
      </c>
      <c r="O2362">
        <v>31.74</v>
      </c>
      <c r="P2362">
        <v>126.48</v>
      </c>
    </row>
    <row r="2363" spans="1:16" x14ac:dyDescent="0.3">
      <c r="A2363">
        <v>64488</v>
      </c>
      <c r="B2363">
        <v>122</v>
      </c>
      <c r="C2363" t="s">
        <v>552</v>
      </c>
      <c r="D2363" s="441">
        <v>45992</v>
      </c>
      <c r="E2363">
        <v>20034</v>
      </c>
      <c r="F2363" t="s">
        <v>5846</v>
      </c>
      <c r="G2363">
        <v>2333</v>
      </c>
      <c r="H2363">
        <v>2</v>
      </c>
      <c r="I2363" t="s">
        <v>5598</v>
      </c>
      <c r="J2363" t="s">
        <v>6085</v>
      </c>
      <c r="K2363" t="s">
        <v>4415</v>
      </c>
      <c r="L2363">
        <v>0</v>
      </c>
      <c r="M2363" s="441">
        <v>45764</v>
      </c>
      <c r="N2363">
        <v>63.06</v>
      </c>
      <c r="O2363">
        <v>60.8</v>
      </c>
      <c r="P2363">
        <v>126.12</v>
      </c>
    </row>
    <row r="2364" spans="1:16" x14ac:dyDescent="0.3">
      <c r="A2364">
        <v>64287</v>
      </c>
      <c r="B2364">
        <v>122</v>
      </c>
      <c r="C2364" t="s">
        <v>552</v>
      </c>
      <c r="D2364" s="441">
        <v>45992</v>
      </c>
      <c r="E2364">
        <v>20385</v>
      </c>
      <c r="F2364" t="s">
        <v>5645</v>
      </c>
      <c r="G2364">
        <v>2195</v>
      </c>
      <c r="H2364">
        <v>28</v>
      </c>
      <c r="I2364" t="s">
        <v>5613</v>
      </c>
      <c r="J2364" t="s">
        <v>6085</v>
      </c>
      <c r="K2364" t="s">
        <v>4415</v>
      </c>
      <c r="L2364">
        <v>4.37</v>
      </c>
      <c r="M2364" s="441">
        <v>45986</v>
      </c>
      <c r="N2364">
        <v>4.95</v>
      </c>
      <c r="O2364">
        <v>2.5</v>
      </c>
      <c r="P2364">
        <v>122.36</v>
      </c>
    </row>
    <row r="2365" spans="1:16" x14ac:dyDescent="0.3">
      <c r="A2365">
        <v>64442</v>
      </c>
      <c r="B2365">
        <v>122</v>
      </c>
      <c r="C2365" t="s">
        <v>552</v>
      </c>
      <c r="D2365" s="441">
        <v>45992</v>
      </c>
      <c r="E2365">
        <v>18121</v>
      </c>
      <c r="F2365" t="s">
        <v>5801</v>
      </c>
      <c r="G2365">
        <v>3493</v>
      </c>
      <c r="H2365">
        <v>0.81</v>
      </c>
      <c r="I2365" t="s">
        <v>5601</v>
      </c>
      <c r="J2365" t="s">
        <v>4764</v>
      </c>
      <c r="K2365" t="s">
        <v>4415</v>
      </c>
      <c r="L2365">
        <v>0</v>
      </c>
      <c r="M2365" s="441">
        <v>45811</v>
      </c>
      <c r="N2365">
        <v>149.51</v>
      </c>
      <c r="O2365">
        <v>167.73</v>
      </c>
      <c r="P2365">
        <v>121.1</v>
      </c>
    </row>
    <row r="2366" spans="1:16" x14ac:dyDescent="0.3">
      <c r="A2366">
        <v>64494</v>
      </c>
      <c r="B2366">
        <v>122</v>
      </c>
      <c r="C2366" t="s">
        <v>552</v>
      </c>
      <c r="D2366" s="441">
        <v>45992</v>
      </c>
      <c r="E2366">
        <v>20202</v>
      </c>
      <c r="F2366" t="s">
        <v>5852</v>
      </c>
      <c r="G2366">
        <v>2255</v>
      </c>
      <c r="H2366">
        <v>15</v>
      </c>
      <c r="I2366" t="s">
        <v>5613</v>
      </c>
      <c r="J2366" t="s">
        <v>6085</v>
      </c>
      <c r="K2366" t="s">
        <v>4415</v>
      </c>
      <c r="L2366">
        <v>7.75</v>
      </c>
      <c r="M2366" s="441">
        <v>45986</v>
      </c>
      <c r="N2366">
        <v>7.75</v>
      </c>
      <c r="O2366">
        <v>7.75</v>
      </c>
      <c r="P2366">
        <v>116.25</v>
      </c>
    </row>
    <row r="2367" spans="1:16" x14ac:dyDescent="0.3">
      <c r="A2367">
        <v>64290</v>
      </c>
      <c r="B2367">
        <v>122</v>
      </c>
      <c r="C2367" t="s">
        <v>552</v>
      </c>
      <c r="D2367" s="441">
        <v>45992</v>
      </c>
      <c r="E2367">
        <v>20358</v>
      </c>
      <c r="F2367" t="s">
        <v>5648</v>
      </c>
      <c r="G2367">
        <v>2200</v>
      </c>
      <c r="H2367">
        <v>8</v>
      </c>
      <c r="I2367" t="s">
        <v>5605</v>
      </c>
      <c r="J2367" t="s">
        <v>6085</v>
      </c>
      <c r="K2367" t="s">
        <v>4415</v>
      </c>
      <c r="L2367">
        <v>14.3</v>
      </c>
      <c r="M2367" s="441">
        <v>45979</v>
      </c>
      <c r="N2367">
        <v>14.3</v>
      </c>
      <c r="O2367">
        <v>14.3</v>
      </c>
      <c r="P2367">
        <v>114.4</v>
      </c>
    </row>
    <row r="2368" spans="1:16" x14ac:dyDescent="0.3">
      <c r="A2368">
        <v>64313</v>
      </c>
      <c r="B2368">
        <v>122</v>
      </c>
      <c r="C2368" t="s">
        <v>552</v>
      </c>
      <c r="D2368" s="441">
        <v>45992</v>
      </c>
      <c r="E2368">
        <v>19946</v>
      </c>
      <c r="F2368" t="s">
        <v>5672</v>
      </c>
      <c r="G2368">
        <v>2360</v>
      </c>
      <c r="H2368">
        <v>2</v>
      </c>
      <c r="I2368" t="s">
        <v>5625</v>
      </c>
      <c r="J2368" t="s">
        <v>6085</v>
      </c>
      <c r="K2368" t="s">
        <v>4415</v>
      </c>
      <c r="L2368">
        <v>0</v>
      </c>
      <c r="M2368" s="441">
        <v>45951</v>
      </c>
      <c r="N2368">
        <v>56.89</v>
      </c>
      <c r="O2368">
        <v>56.49</v>
      </c>
      <c r="P2368">
        <v>113.78</v>
      </c>
    </row>
    <row r="2369" spans="1:16" x14ac:dyDescent="0.3">
      <c r="A2369">
        <v>64503</v>
      </c>
      <c r="B2369">
        <v>122</v>
      </c>
      <c r="C2369" t="s">
        <v>552</v>
      </c>
      <c r="D2369" s="441">
        <v>45992</v>
      </c>
      <c r="E2369">
        <v>18327</v>
      </c>
      <c r="F2369" t="s">
        <v>5861</v>
      </c>
      <c r="G2369">
        <v>3306</v>
      </c>
      <c r="H2369">
        <v>2</v>
      </c>
      <c r="I2369" t="s">
        <v>5601</v>
      </c>
      <c r="J2369" t="s">
        <v>4764</v>
      </c>
      <c r="K2369" t="s">
        <v>4415</v>
      </c>
      <c r="L2369">
        <v>55</v>
      </c>
      <c r="M2369" s="441">
        <v>45979</v>
      </c>
      <c r="N2369">
        <v>110</v>
      </c>
      <c r="O2369">
        <v>107.93</v>
      </c>
      <c r="P2369">
        <v>110</v>
      </c>
    </row>
    <row r="2370" spans="1:16" x14ac:dyDescent="0.3">
      <c r="A2370">
        <v>64268</v>
      </c>
      <c r="B2370">
        <v>122</v>
      </c>
      <c r="C2370" t="s">
        <v>552</v>
      </c>
      <c r="D2370" s="441">
        <v>45992</v>
      </c>
      <c r="E2370">
        <v>20287</v>
      </c>
      <c r="F2370" t="s">
        <v>5626</v>
      </c>
      <c r="G2370">
        <v>2229</v>
      </c>
      <c r="H2370">
        <v>4</v>
      </c>
      <c r="I2370" t="s">
        <v>5605</v>
      </c>
      <c r="J2370" t="s">
        <v>6085</v>
      </c>
      <c r="K2370" t="s">
        <v>4415</v>
      </c>
      <c r="L2370">
        <v>0</v>
      </c>
      <c r="M2370" s="441">
        <v>45951</v>
      </c>
      <c r="N2370">
        <v>26.99</v>
      </c>
      <c r="O2370">
        <v>26.78</v>
      </c>
      <c r="P2370">
        <v>107.96</v>
      </c>
    </row>
    <row r="2371" spans="1:16" x14ac:dyDescent="0.3">
      <c r="A2371">
        <v>64461</v>
      </c>
      <c r="B2371">
        <v>122</v>
      </c>
      <c r="C2371" t="s">
        <v>552</v>
      </c>
      <c r="D2371" s="441">
        <v>45992</v>
      </c>
      <c r="E2371">
        <v>17886</v>
      </c>
      <c r="F2371" t="s">
        <v>5820</v>
      </c>
      <c r="G2371">
        <v>3670</v>
      </c>
      <c r="H2371">
        <v>4.42</v>
      </c>
      <c r="I2371" t="s">
        <v>5605</v>
      </c>
      <c r="J2371" t="s">
        <v>4764</v>
      </c>
      <c r="K2371" t="s">
        <v>4415</v>
      </c>
      <c r="L2371">
        <v>23.99</v>
      </c>
      <c r="M2371" s="441">
        <v>45988</v>
      </c>
      <c r="N2371">
        <v>23.24</v>
      </c>
      <c r="O2371">
        <v>23.24</v>
      </c>
      <c r="P2371">
        <v>106.04</v>
      </c>
    </row>
    <row r="2372" spans="1:16" x14ac:dyDescent="0.3">
      <c r="A2372">
        <v>64312</v>
      </c>
      <c r="B2372">
        <v>122</v>
      </c>
      <c r="C2372" t="s">
        <v>552</v>
      </c>
      <c r="D2372" s="441">
        <v>45992</v>
      </c>
      <c r="E2372">
        <v>19965</v>
      </c>
      <c r="F2372" t="s">
        <v>5671</v>
      </c>
      <c r="G2372">
        <v>2356</v>
      </c>
      <c r="H2372">
        <v>8</v>
      </c>
      <c r="I2372" t="s">
        <v>5613</v>
      </c>
      <c r="J2372" t="s">
        <v>6085</v>
      </c>
      <c r="K2372" t="s">
        <v>4415</v>
      </c>
      <c r="L2372">
        <v>13.2</v>
      </c>
      <c r="M2372" s="441">
        <v>45972</v>
      </c>
      <c r="N2372">
        <v>13.2</v>
      </c>
      <c r="O2372">
        <v>13.2</v>
      </c>
      <c r="P2372">
        <v>105.6</v>
      </c>
    </row>
    <row r="2373" spans="1:16" x14ac:dyDescent="0.3">
      <c r="A2373">
        <v>64328</v>
      </c>
      <c r="B2373">
        <v>122</v>
      </c>
      <c r="C2373" t="s">
        <v>552</v>
      </c>
      <c r="D2373" s="441">
        <v>45992</v>
      </c>
      <c r="E2373">
        <v>20961</v>
      </c>
      <c r="F2373" t="s">
        <v>5687</v>
      </c>
      <c r="G2373">
        <v>2015</v>
      </c>
      <c r="H2373">
        <v>13</v>
      </c>
      <c r="I2373" t="s">
        <v>5613</v>
      </c>
      <c r="J2373" t="s">
        <v>6085</v>
      </c>
      <c r="K2373" t="s">
        <v>4415</v>
      </c>
      <c r="L2373">
        <v>0</v>
      </c>
      <c r="M2373" s="441">
        <v>45889</v>
      </c>
      <c r="N2373">
        <v>8.11</v>
      </c>
      <c r="O2373">
        <v>9.15</v>
      </c>
      <c r="P2373">
        <v>105.43</v>
      </c>
    </row>
    <row r="2374" spans="1:16" x14ac:dyDescent="0.3">
      <c r="A2374">
        <v>64409</v>
      </c>
      <c r="B2374">
        <v>122</v>
      </c>
      <c r="C2374" t="s">
        <v>552</v>
      </c>
      <c r="D2374" s="441">
        <v>45992</v>
      </c>
      <c r="E2374">
        <v>18264</v>
      </c>
      <c r="F2374" t="s">
        <v>5768</v>
      </c>
      <c r="G2374">
        <v>3366</v>
      </c>
      <c r="H2374">
        <v>0.22</v>
      </c>
      <c r="I2374" t="s">
        <v>5613</v>
      </c>
      <c r="J2374" t="s">
        <v>4764</v>
      </c>
      <c r="K2374" t="s">
        <v>4415</v>
      </c>
      <c r="L2374">
        <v>0</v>
      </c>
      <c r="N2374">
        <v>0</v>
      </c>
      <c r="O2374">
        <v>0</v>
      </c>
      <c r="P2374">
        <v>103.54</v>
      </c>
    </row>
    <row r="2375" spans="1:16" x14ac:dyDescent="0.3">
      <c r="A2375">
        <v>64509</v>
      </c>
      <c r="B2375">
        <v>122</v>
      </c>
      <c r="C2375" t="s">
        <v>552</v>
      </c>
      <c r="D2375" s="441">
        <v>45992</v>
      </c>
      <c r="E2375">
        <v>20525</v>
      </c>
      <c r="F2375" t="s">
        <v>5866</v>
      </c>
      <c r="G2375">
        <v>2146</v>
      </c>
      <c r="H2375">
        <v>5</v>
      </c>
      <c r="I2375" t="s">
        <v>5605</v>
      </c>
      <c r="J2375" t="s">
        <v>6085</v>
      </c>
      <c r="K2375" t="s">
        <v>4415</v>
      </c>
      <c r="L2375">
        <v>0</v>
      </c>
      <c r="N2375">
        <v>0</v>
      </c>
      <c r="O2375">
        <v>19.989999999999998</v>
      </c>
      <c r="P2375">
        <v>99.95</v>
      </c>
    </row>
    <row r="2376" spans="1:16" x14ac:dyDescent="0.3">
      <c r="A2376">
        <v>64302</v>
      </c>
      <c r="B2376">
        <v>122</v>
      </c>
      <c r="C2376" t="s">
        <v>552</v>
      </c>
      <c r="D2376" s="441">
        <v>45992</v>
      </c>
      <c r="E2376">
        <v>20007</v>
      </c>
      <c r="F2376" t="s">
        <v>5660</v>
      </c>
      <c r="G2376">
        <v>2343</v>
      </c>
      <c r="H2376">
        <v>2</v>
      </c>
      <c r="I2376" t="s">
        <v>5610</v>
      </c>
      <c r="J2376" t="s">
        <v>6085</v>
      </c>
      <c r="K2376" t="s">
        <v>4415</v>
      </c>
      <c r="L2376">
        <v>48.79</v>
      </c>
      <c r="M2376" s="441">
        <v>45980</v>
      </c>
      <c r="N2376">
        <v>48.58</v>
      </c>
      <c r="O2376">
        <v>47.8</v>
      </c>
      <c r="P2376">
        <v>97.58</v>
      </c>
    </row>
    <row r="2377" spans="1:16" x14ac:dyDescent="0.3">
      <c r="A2377">
        <v>64457</v>
      </c>
      <c r="B2377">
        <v>122</v>
      </c>
      <c r="C2377" t="s">
        <v>552</v>
      </c>
      <c r="D2377" s="441">
        <v>45992</v>
      </c>
      <c r="E2377">
        <v>17838</v>
      </c>
      <c r="F2377" t="s">
        <v>5816</v>
      </c>
      <c r="G2377">
        <v>3712</v>
      </c>
      <c r="H2377">
        <v>9</v>
      </c>
      <c r="I2377" t="s">
        <v>5703</v>
      </c>
      <c r="J2377" t="s">
        <v>4764</v>
      </c>
      <c r="K2377" t="s">
        <v>4415</v>
      </c>
      <c r="L2377">
        <v>10.7</v>
      </c>
      <c r="M2377" s="441">
        <v>45986</v>
      </c>
      <c r="N2377">
        <v>9.5</v>
      </c>
      <c r="O2377">
        <v>9.5</v>
      </c>
      <c r="P2377">
        <v>96.3</v>
      </c>
    </row>
    <row r="2378" spans="1:16" x14ac:dyDescent="0.3">
      <c r="A2378">
        <v>64521</v>
      </c>
      <c r="B2378">
        <v>122</v>
      </c>
      <c r="C2378" t="s">
        <v>552</v>
      </c>
      <c r="D2378" s="441">
        <v>45992</v>
      </c>
      <c r="E2378">
        <v>18367</v>
      </c>
      <c r="F2378" t="s">
        <v>5875</v>
      </c>
      <c r="G2378">
        <v>3271</v>
      </c>
      <c r="H2378">
        <v>0.57999999999999996</v>
      </c>
      <c r="I2378" t="s">
        <v>5613</v>
      </c>
      <c r="J2378" t="s">
        <v>4764</v>
      </c>
      <c r="K2378" t="s">
        <v>4415</v>
      </c>
      <c r="L2378">
        <v>0</v>
      </c>
      <c r="N2378">
        <v>0</v>
      </c>
      <c r="O2378">
        <v>161.79</v>
      </c>
      <c r="P2378">
        <v>93.84</v>
      </c>
    </row>
    <row r="2379" spans="1:16" x14ac:dyDescent="0.3">
      <c r="A2379">
        <v>64329</v>
      </c>
      <c r="B2379">
        <v>122</v>
      </c>
      <c r="C2379" t="s">
        <v>552</v>
      </c>
      <c r="D2379" s="441">
        <v>45992</v>
      </c>
      <c r="E2379">
        <v>24676</v>
      </c>
      <c r="F2379" t="s">
        <v>5688</v>
      </c>
      <c r="G2379">
        <v>5710</v>
      </c>
      <c r="H2379">
        <v>1</v>
      </c>
      <c r="I2379" t="s">
        <v>5605</v>
      </c>
      <c r="J2379" t="s">
        <v>6085</v>
      </c>
      <c r="K2379" t="s">
        <v>4415</v>
      </c>
      <c r="L2379">
        <v>0</v>
      </c>
      <c r="M2379" s="441">
        <v>45385</v>
      </c>
      <c r="N2379">
        <v>93.82</v>
      </c>
      <c r="O2379">
        <v>55.25</v>
      </c>
      <c r="P2379">
        <v>93.82</v>
      </c>
    </row>
    <row r="2380" spans="1:16" x14ac:dyDescent="0.3">
      <c r="A2380">
        <v>64306</v>
      </c>
      <c r="B2380">
        <v>122</v>
      </c>
      <c r="C2380" t="s">
        <v>552</v>
      </c>
      <c r="D2380" s="441">
        <v>45992</v>
      </c>
      <c r="E2380">
        <v>20645</v>
      </c>
      <c r="F2380" t="s">
        <v>5664</v>
      </c>
      <c r="G2380">
        <v>2113</v>
      </c>
      <c r="H2380">
        <v>4</v>
      </c>
      <c r="I2380" t="s">
        <v>5615</v>
      </c>
      <c r="J2380" t="s">
        <v>6085</v>
      </c>
      <c r="K2380" t="s">
        <v>4415</v>
      </c>
      <c r="L2380">
        <v>23.06</v>
      </c>
      <c r="M2380" s="441">
        <v>45986</v>
      </c>
      <c r="N2380">
        <v>23.4</v>
      </c>
      <c r="O2380">
        <v>22.65</v>
      </c>
      <c r="P2380">
        <v>92.24</v>
      </c>
    </row>
    <row r="2381" spans="1:16" x14ac:dyDescent="0.3">
      <c r="A2381">
        <v>64408</v>
      </c>
      <c r="B2381">
        <v>122</v>
      </c>
      <c r="C2381" t="s">
        <v>552</v>
      </c>
      <c r="D2381" s="441">
        <v>45992</v>
      </c>
      <c r="E2381">
        <v>18266</v>
      </c>
      <c r="F2381" t="s">
        <v>5767</v>
      </c>
      <c r="G2381">
        <v>3364</v>
      </c>
      <c r="H2381">
        <v>0.73</v>
      </c>
      <c r="I2381" t="s">
        <v>5613</v>
      </c>
      <c r="J2381" t="s">
        <v>4764</v>
      </c>
      <c r="K2381" t="s">
        <v>4415</v>
      </c>
      <c r="L2381">
        <v>125.13</v>
      </c>
      <c r="M2381" s="441">
        <v>45985</v>
      </c>
      <c r="N2381">
        <v>125.13</v>
      </c>
      <c r="O2381">
        <v>125.13</v>
      </c>
      <c r="P2381">
        <v>91.34</v>
      </c>
    </row>
    <row r="2382" spans="1:16" x14ac:dyDescent="0.3">
      <c r="A2382">
        <v>64308</v>
      </c>
      <c r="B2382">
        <v>122</v>
      </c>
      <c r="C2382" t="s">
        <v>552</v>
      </c>
      <c r="D2382" s="441">
        <v>45992</v>
      </c>
      <c r="E2382">
        <v>25628</v>
      </c>
      <c r="F2382" t="s">
        <v>5666</v>
      </c>
      <c r="G2382">
        <v>6201</v>
      </c>
      <c r="H2382">
        <v>7</v>
      </c>
      <c r="I2382" t="s">
        <v>5613</v>
      </c>
      <c r="J2382" t="s">
        <v>6085</v>
      </c>
      <c r="K2382" t="s">
        <v>4415</v>
      </c>
      <c r="L2382">
        <v>0</v>
      </c>
      <c r="M2382" s="441">
        <v>45678</v>
      </c>
      <c r="N2382">
        <v>12.98</v>
      </c>
      <c r="O2382">
        <v>12.98</v>
      </c>
      <c r="P2382">
        <v>90.86</v>
      </c>
    </row>
    <row r="2383" spans="1:16" x14ac:dyDescent="0.3">
      <c r="A2383">
        <v>64372</v>
      </c>
      <c r="B2383">
        <v>122</v>
      </c>
      <c r="C2383" t="s">
        <v>552</v>
      </c>
      <c r="D2383" s="441">
        <v>45992</v>
      </c>
      <c r="E2383">
        <v>18537</v>
      </c>
      <c r="F2383" t="s">
        <v>5731</v>
      </c>
      <c r="G2383">
        <v>3140</v>
      </c>
      <c r="H2383">
        <v>1.2</v>
      </c>
      <c r="I2383" t="s">
        <v>5601</v>
      </c>
      <c r="J2383" t="s">
        <v>4764</v>
      </c>
      <c r="K2383" t="s">
        <v>4415</v>
      </c>
      <c r="L2383">
        <v>0</v>
      </c>
      <c r="M2383" s="441">
        <v>45734</v>
      </c>
      <c r="N2383">
        <v>75.5</v>
      </c>
      <c r="O2383">
        <v>73.319999999999993</v>
      </c>
      <c r="P2383">
        <v>90.6</v>
      </c>
    </row>
    <row r="2384" spans="1:16" x14ac:dyDescent="0.3">
      <c r="A2384">
        <v>64463</v>
      </c>
      <c r="B2384">
        <v>122</v>
      </c>
      <c r="C2384" t="s">
        <v>552</v>
      </c>
      <c r="D2384" s="441">
        <v>45992</v>
      </c>
      <c r="E2384">
        <v>17881</v>
      </c>
      <c r="F2384" t="s">
        <v>5822</v>
      </c>
      <c r="G2384">
        <v>3675</v>
      </c>
      <c r="H2384">
        <v>3.83</v>
      </c>
      <c r="I2384" t="s">
        <v>5605</v>
      </c>
      <c r="J2384" t="s">
        <v>4764</v>
      </c>
      <c r="K2384" t="s">
        <v>4415</v>
      </c>
      <c r="L2384">
        <v>23.56</v>
      </c>
      <c r="M2384" s="441">
        <v>45972</v>
      </c>
      <c r="N2384">
        <v>23.56</v>
      </c>
      <c r="O2384">
        <v>28.32</v>
      </c>
      <c r="P2384">
        <v>90.23</v>
      </c>
    </row>
    <row r="2385" spans="1:16" x14ac:dyDescent="0.3">
      <c r="A2385">
        <v>64303</v>
      </c>
      <c r="B2385">
        <v>122</v>
      </c>
      <c r="C2385" t="s">
        <v>552</v>
      </c>
      <c r="D2385" s="441">
        <v>45992</v>
      </c>
      <c r="E2385">
        <v>25075</v>
      </c>
      <c r="F2385" t="s">
        <v>5661</v>
      </c>
      <c r="G2385">
        <v>5883</v>
      </c>
      <c r="H2385">
        <v>7</v>
      </c>
      <c r="I2385" t="s">
        <v>5605</v>
      </c>
      <c r="J2385" t="s">
        <v>6085</v>
      </c>
      <c r="K2385" t="s">
        <v>4415</v>
      </c>
      <c r="L2385">
        <v>11.88</v>
      </c>
      <c r="M2385" s="441">
        <v>45980</v>
      </c>
      <c r="N2385">
        <v>14.9</v>
      </c>
      <c r="O2385">
        <v>0</v>
      </c>
      <c r="P2385">
        <v>83.16</v>
      </c>
    </row>
    <row r="2386" spans="1:16" x14ac:dyDescent="0.3">
      <c r="A2386">
        <v>64345</v>
      </c>
      <c r="B2386">
        <v>122</v>
      </c>
      <c r="C2386" t="s">
        <v>552</v>
      </c>
      <c r="D2386" s="441">
        <v>45992</v>
      </c>
      <c r="E2386">
        <v>17040</v>
      </c>
      <c r="F2386" t="s">
        <v>5705</v>
      </c>
      <c r="G2386">
        <v>2828</v>
      </c>
      <c r="H2386">
        <v>20</v>
      </c>
      <c r="I2386" t="s">
        <v>5613</v>
      </c>
      <c r="J2386" t="s">
        <v>6085</v>
      </c>
      <c r="K2386" t="s">
        <v>4415</v>
      </c>
      <c r="L2386">
        <v>4.0999999999999996</v>
      </c>
      <c r="M2386" s="441">
        <v>45987</v>
      </c>
      <c r="N2386">
        <v>4.0999999999999996</v>
      </c>
      <c r="O2386">
        <v>4.0999999999999996</v>
      </c>
      <c r="P2386">
        <v>82</v>
      </c>
    </row>
    <row r="2387" spans="1:16" x14ac:dyDescent="0.3">
      <c r="A2387">
        <v>64256</v>
      </c>
      <c r="B2387">
        <v>122</v>
      </c>
      <c r="C2387" t="s">
        <v>552</v>
      </c>
      <c r="D2387" s="441">
        <v>45992</v>
      </c>
      <c r="E2387">
        <v>20757</v>
      </c>
      <c r="F2387" t="s">
        <v>5609</v>
      </c>
      <c r="G2387">
        <v>2086</v>
      </c>
      <c r="H2387">
        <v>1</v>
      </c>
      <c r="I2387" t="s">
        <v>5610</v>
      </c>
      <c r="J2387" t="s">
        <v>6085</v>
      </c>
      <c r="K2387" t="s">
        <v>4415</v>
      </c>
      <c r="L2387">
        <v>0</v>
      </c>
      <c r="M2387" s="441">
        <v>45923</v>
      </c>
      <c r="N2387">
        <v>81.56</v>
      </c>
      <c r="O2387">
        <v>81.540000000000006</v>
      </c>
      <c r="P2387">
        <v>81.56</v>
      </c>
    </row>
    <row r="2388" spans="1:16" x14ac:dyDescent="0.3">
      <c r="A2388">
        <v>64325</v>
      </c>
      <c r="B2388">
        <v>122</v>
      </c>
      <c r="C2388" t="s">
        <v>552</v>
      </c>
      <c r="D2388" s="441">
        <v>45992</v>
      </c>
      <c r="E2388">
        <v>20185</v>
      </c>
      <c r="F2388" t="s">
        <v>5684</v>
      </c>
      <c r="G2388">
        <v>2259</v>
      </c>
      <c r="H2388">
        <v>3</v>
      </c>
      <c r="I2388" t="s">
        <v>5598</v>
      </c>
      <c r="J2388" t="s">
        <v>6085</v>
      </c>
      <c r="K2388" t="s">
        <v>4415</v>
      </c>
      <c r="L2388">
        <v>25.9</v>
      </c>
      <c r="M2388" s="441">
        <v>45965</v>
      </c>
      <c r="N2388">
        <v>25.9</v>
      </c>
      <c r="O2388">
        <v>25.9</v>
      </c>
      <c r="P2388">
        <v>77.7</v>
      </c>
    </row>
    <row r="2389" spans="1:16" x14ac:dyDescent="0.3">
      <c r="A2389">
        <v>64353</v>
      </c>
      <c r="B2389">
        <v>122</v>
      </c>
      <c r="C2389" t="s">
        <v>552</v>
      </c>
      <c r="D2389" s="441">
        <v>45992</v>
      </c>
      <c r="E2389">
        <v>19034</v>
      </c>
      <c r="F2389" t="s">
        <v>5712</v>
      </c>
      <c r="G2389">
        <v>2890</v>
      </c>
      <c r="H2389">
        <v>7.76</v>
      </c>
      <c r="I2389" t="s">
        <v>5598</v>
      </c>
      <c r="J2389" t="s">
        <v>6085</v>
      </c>
      <c r="K2389" t="s">
        <v>4415</v>
      </c>
      <c r="L2389">
        <v>9.57</v>
      </c>
      <c r="M2389" s="441">
        <v>45986</v>
      </c>
      <c r="N2389">
        <v>8.99</v>
      </c>
      <c r="O2389">
        <v>10.1</v>
      </c>
      <c r="P2389">
        <v>74.260000000000005</v>
      </c>
    </row>
    <row r="2390" spans="1:16" x14ac:dyDescent="0.3">
      <c r="A2390">
        <v>64319</v>
      </c>
      <c r="B2390">
        <v>122</v>
      </c>
      <c r="C2390" t="s">
        <v>552</v>
      </c>
      <c r="D2390" s="441">
        <v>45992</v>
      </c>
      <c r="E2390">
        <v>19923</v>
      </c>
      <c r="F2390" t="s">
        <v>5678</v>
      </c>
      <c r="G2390">
        <v>2375</v>
      </c>
      <c r="H2390">
        <v>2</v>
      </c>
      <c r="I2390" t="s">
        <v>5605</v>
      </c>
      <c r="J2390" t="s">
        <v>6085</v>
      </c>
      <c r="K2390" t="s">
        <v>4415</v>
      </c>
      <c r="L2390">
        <v>0</v>
      </c>
      <c r="M2390" s="441">
        <v>45764</v>
      </c>
      <c r="N2390">
        <v>36.44</v>
      </c>
      <c r="O2390">
        <v>37.9</v>
      </c>
      <c r="P2390">
        <v>72.88</v>
      </c>
    </row>
    <row r="2391" spans="1:16" x14ac:dyDescent="0.3">
      <c r="A2391">
        <v>64436</v>
      </c>
      <c r="B2391">
        <v>122</v>
      </c>
      <c r="C2391" t="s">
        <v>552</v>
      </c>
      <c r="D2391" s="441">
        <v>45992</v>
      </c>
      <c r="E2391">
        <v>18146</v>
      </c>
      <c r="F2391" t="s">
        <v>5795</v>
      </c>
      <c r="G2391">
        <v>3471</v>
      </c>
      <c r="H2391">
        <v>0.68</v>
      </c>
      <c r="I2391" t="s">
        <v>5601</v>
      </c>
      <c r="J2391" t="s">
        <v>4764</v>
      </c>
      <c r="K2391" t="s">
        <v>4415</v>
      </c>
      <c r="L2391">
        <v>0</v>
      </c>
      <c r="M2391" s="441">
        <v>45824</v>
      </c>
      <c r="N2391">
        <v>103.8</v>
      </c>
      <c r="O2391">
        <v>105.62</v>
      </c>
      <c r="P2391">
        <v>70.58</v>
      </c>
    </row>
    <row r="2392" spans="1:16" x14ac:dyDescent="0.3">
      <c r="A2392">
        <v>64252</v>
      </c>
      <c r="B2392">
        <v>122</v>
      </c>
      <c r="C2392" t="s">
        <v>552</v>
      </c>
      <c r="D2392" s="441">
        <v>45992</v>
      </c>
      <c r="E2392">
        <v>26342</v>
      </c>
      <c r="F2392" t="s">
        <v>5604</v>
      </c>
      <c r="G2392">
        <v>1986</v>
      </c>
      <c r="H2392">
        <v>6</v>
      </c>
      <c r="I2392" t="s">
        <v>5605</v>
      </c>
      <c r="J2392" t="s">
        <v>6085</v>
      </c>
      <c r="K2392" t="s">
        <v>4415</v>
      </c>
      <c r="L2392">
        <v>11.7</v>
      </c>
      <c r="M2392" s="441">
        <v>45979</v>
      </c>
      <c r="N2392">
        <v>11.7</v>
      </c>
      <c r="O2392">
        <v>10</v>
      </c>
      <c r="P2392">
        <v>70.2</v>
      </c>
    </row>
    <row r="2393" spans="1:16" x14ac:dyDescent="0.3">
      <c r="A2393">
        <v>64432</v>
      </c>
      <c r="B2393">
        <v>122</v>
      </c>
      <c r="C2393" t="s">
        <v>552</v>
      </c>
      <c r="D2393" s="441">
        <v>45992</v>
      </c>
      <c r="E2393">
        <v>18176</v>
      </c>
      <c r="F2393" t="s">
        <v>5791</v>
      </c>
      <c r="G2393">
        <v>3446</v>
      </c>
      <c r="H2393">
        <v>1</v>
      </c>
      <c r="I2393" t="s">
        <v>5601</v>
      </c>
      <c r="J2393" t="s">
        <v>4764</v>
      </c>
      <c r="K2393" t="s">
        <v>4415</v>
      </c>
      <c r="L2393">
        <v>0</v>
      </c>
      <c r="N2393">
        <v>0</v>
      </c>
      <c r="O2393">
        <v>0</v>
      </c>
      <c r="P2393">
        <v>69</v>
      </c>
    </row>
    <row r="2394" spans="1:16" x14ac:dyDescent="0.3">
      <c r="A2394">
        <v>64399</v>
      </c>
      <c r="B2394">
        <v>122</v>
      </c>
      <c r="C2394" t="s">
        <v>552</v>
      </c>
      <c r="D2394" s="441">
        <v>45992</v>
      </c>
      <c r="E2394">
        <v>18308</v>
      </c>
      <c r="F2394" t="s">
        <v>5758</v>
      </c>
      <c r="G2394">
        <v>3325</v>
      </c>
      <c r="H2394">
        <v>1.2</v>
      </c>
      <c r="I2394" t="s">
        <v>5613</v>
      </c>
      <c r="J2394" t="s">
        <v>4764</v>
      </c>
      <c r="K2394" t="s">
        <v>4415</v>
      </c>
      <c r="L2394">
        <v>0</v>
      </c>
      <c r="N2394">
        <v>0</v>
      </c>
      <c r="O2394">
        <v>0</v>
      </c>
      <c r="P2394">
        <v>68.400000000000006</v>
      </c>
    </row>
    <row r="2395" spans="1:16" x14ac:dyDescent="0.3">
      <c r="A2395">
        <v>64307</v>
      </c>
      <c r="B2395">
        <v>122</v>
      </c>
      <c r="C2395" t="s">
        <v>552</v>
      </c>
      <c r="D2395" s="441">
        <v>45992</v>
      </c>
      <c r="E2395">
        <v>25213</v>
      </c>
      <c r="F2395" t="s">
        <v>5665</v>
      </c>
      <c r="G2395">
        <v>5948</v>
      </c>
      <c r="H2395">
        <v>2</v>
      </c>
      <c r="I2395" t="s">
        <v>5625</v>
      </c>
      <c r="J2395" t="s">
        <v>6085</v>
      </c>
      <c r="K2395" t="s">
        <v>4415</v>
      </c>
      <c r="L2395">
        <v>33.5</v>
      </c>
      <c r="M2395" s="441">
        <v>45980</v>
      </c>
      <c r="N2395">
        <v>33.5</v>
      </c>
      <c r="O2395">
        <v>33.5</v>
      </c>
      <c r="P2395">
        <v>67</v>
      </c>
    </row>
    <row r="2396" spans="1:16" x14ac:dyDescent="0.3">
      <c r="A2396">
        <v>64295</v>
      </c>
      <c r="B2396">
        <v>122</v>
      </c>
      <c r="C2396" t="s">
        <v>552</v>
      </c>
      <c r="D2396" s="441">
        <v>45992</v>
      </c>
      <c r="E2396">
        <v>20892</v>
      </c>
      <c r="F2396" t="s">
        <v>5653</v>
      </c>
      <c r="G2396">
        <v>2039</v>
      </c>
      <c r="H2396">
        <v>5</v>
      </c>
      <c r="I2396" t="s">
        <v>5613</v>
      </c>
      <c r="J2396" t="s">
        <v>6085</v>
      </c>
      <c r="K2396" t="s">
        <v>4415</v>
      </c>
      <c r="L2396">
        <v>13.1</v>
      </c>
      <c r="M2396" s="441">
        <v>45965</v>
      </c>
      <c r="N2396">
        <v>13.1</v>
      </c>
      <c r="O2396">
        <v>13.1</v>
      </c>
      <c r="P2396">
        <v>65.5</v>
      </c>
    </row>
    <row r="2397" spans="1:16" x14ac:dyDescent="0.3">
      <c r="A2397">
        <v>64364</v>
      </c>
      <c r="B2397">
        <v>122</v>
      </c>
      <c r="C2397" t="s">
        <v>552</v>
      </c>
      <c r="D2397" s="441">
        <v>45992</v>
      </c>
      <c r="E2397">
        <v>18552</v>
      </c>
      <c r="F2397" t="s">
        <v>5723</v>
      </c>
      <c r="G2397">
        <v>3128</v>
      </c>
      <c r="H2397">
        <v>1.86</v>
      </c>
      <c r="I2397" t="s">
        <v>5601</v>
      </c>
      <c r="J2397" t="s">
        <v>4764</v>
      </c>
      <c r="K2397" t="s">
        <v>4415</v>
      </c>
      <c r="L2397">
        <v>0</v>
      </c>
      <c r="M2397" s="441">
        <v>45825</v>
      </c>
      <c r="N2397">
        <v>34.909999999999997</v>
      </c>
      <c r="O2397">
        <v>33.6</v>
      </c>
      <c r="P2397">
        <v>64.930000000000007</v>
      </c>
    </row>
    <row r="2398" spans="1:16" x14ac:dyDescent="0.3">
      <c r="A2398">
        <v>64479</v>
      </c>
      <c r="B2398">
        <v>122</v>
      </c>
      <c r="C2398" t="s">
        <v>552</v>
      </c>
      <c r="D2398" s="441">
        <v>45992</v>
      </c>
      <c r="E2398">
        <v>21079</v>
      </c>
      <c r="F2398" t="s">
        <v>5838</v>
      </c>
      <c r="G2398">
        <v>1991</v>
      </c>
      <c r="H2398">
        <v>2</v>
      </c>
      <c r="I2398" t="s">
        <v>5613</v>
      </c>
      <c r="J2398" t="s">
        <v>6085</v>
      </c>
      <c r="K2398" t="s">
        <v>4415</v>
      </c>
      <c r="L2398">
        <v>0</v>
      </c>
      <c r="M2398" s="441">
        <v>45818</v>
      </c>
      <c r="N2398">
        <v>32.06</v>
      </c>
      <c r="O2398">
        <v>49.36</v>
      </c>
      <c r="P2398">
        <v>64.12</v>
      </c>
    </row>
    <row r="2399" spans="1:16" x14ac:dyDescent="0.3">
      <c r="A2399">
        <v>64327</v>
      </c>
      <c r="B2399">
        <v>122</v>
      </c>
      <c r="C2399" t="s">
        <v>552</v>
      </c>
      <c r="D2399" s="441">
        <v>45992</v>
      </c>
      <c r="E2399">
        <v>20614</v>
      </c>
      <c r="F2399" t="s">
        <v>5686</v>
      </c>
      <c r="G2399">
        <v>2119</v>
      </c>
      <c r="H2399">
        <v>2</v>
      </c>
      <c r="I2399" t="s">
        <v>5613</v>
      </c>
      <c r="J2399" t="s">
        <v>6085</v>
      </c>
      <c r="K2399" t="s">
        <v>4415</v>
      </c>
      <c r="L2399">
        <v>31.95</v>
      </c>
      <c r="M2399" s="441">
        <v>45972</v>
      </c>
      <c r="N2399">
        <v>31.95</v>
      </c>
      <c r="O2399">
        <v>31.95</v>
      </c>
      <c r="P2399">
        <v>63.9</v>
      </c>
    </row>
    <row r="2400" spans="1:16" x14ac:dyDescent="0.3">
      <c r="A2400">
        <v>64294</v>
      </c>
      <c r="B2400">
        <v>122</v>
      </c>
      <c r="C2400" t="s">
        <v>552</v>
      </c>
      <c r="D2400" s="441">
        <v>45992</v>
      </c>
      <c r="E2400">
        <v>25282</v>
      </c>
      <c r="F2400" t="s">
        <v>5652</v>
      </c>
      <c r="G2400">
        <v>5982</v>
      </c>
      <c r="H2400">
        <v>1</v>
      </c>
      <c r="I2400" t="s">
        <v>5598</v>
      </c>
      <c r="J2400" t="s">
        <v>6085</v>
      </c>
      <c r="K2400" t="s">
        <v>4415</v>
      </c>
      <c r="L2400">
        <v>63</v>
      </c>
      <c r="M2400" s="441">
        <v>45986</v>
      </c>
      <c r="N2400">
        <v>64</v>
      </c>
      <c r="O2400">
        <v>64</v>
      </c>
      <c r="P2400">
        <v>63</v>
      </c>
    </row>
    <row r="2401" spans="1:16" x14ac:dyDescent="0.3">
      <c r="A2401">
        <v>64326</v>
      </c>
      <c r="B2401">
        <v>122</v>
      </c>
      <c r="C2401" t="s">
        <v>552</v>
      </c>
      <c r="D2401" s="441">
        <v>45992</v>
      </c>
      <c r="E2401">
        <v>20174</v>
      </c>
      <c r="F2401" t="s">
        <v>5685</v>
      </c>
      <c r="G2401">
        <v>2264</v>
      </c>
      <c r="H2401">
        <v>4</v>
      </c>
      <c r="I2401" t="s">
        <v>5598</v>
      </c>
      <c r="J2401" t="s">
        <v>6085</v>
      </c>
      <c r="K2401" t="s">
        <v>4415</v>
      </c>
      <c r="L2401">
        <v>15.4</v>
      </c>
      <c r="M2401" s="441">
        <v>45979</v>
      </c>
      <c r="N2401">
        <v>15.4</v>
      </c>
      <c r="O2401">
        <v>15.4</v>
      </c>
      <c r="P2401">
        <v>61.6</v>
      </c>
    </row>
    <row r="2402" spans="1:16" x14ac:dyDescent="0.3">
      <c r="A2402">
        <v>64431</v>
      </c>
      <c r="B2402">
        <v>122</v>
      </c>
      <c r="C2402" t="s">
        <v>552</v>
      </c>
      <c r="D2402" s="441">
        <v>45992</v>
      </c>
      <c r="E2402">
        <v>18178</v>
      </c>
      <c r="F2402" t="s">
        <v>5790</v>
      </c>
      <c r="G2402">
        <v>3444</v>
      </c>
      <c r="H2402">
        <v>1</v>
      </c>
      <c r="I2402" t="s">
        <v>5601</v>
      </c>
      <c r="J2402" t="s">
        <v>4764</v>
      </c>
      <c r="K2402" t="s">
        <v>4415</v>
      </c>
      <c r="L2402">
        <v>0</v>
      </c>
      <c r="N2402">
        <v>0</v>
      </c>
      <c r="O2402">
        <v>59.9</v>
      </c>
      <c r="P2402">
        <v>59.9</v>
      </c>
    </row>
    <row r="2403" spans="1:16" x14ac:dyDescent="0.3">
      <c r="A2403">
        <v>64251</v>
      </c>
      <c r="B2403">
        <v>122</v>
      </c>
      <c r="C2403" t="s">
        <v>552</v>
      </c>
      <c r="D2403" s="441">
        <v>45992</v>
      </c>
      <c r="E2403">
        <v>23992</v>
      </c>
      <c r="F2403" t="s">
        <v>5603</v>
      </c>
      <c r="G2403">
        <v>2216</v>
      </c>
      <c r="H2403">
        <v>1</v>
      </c>
      <c r="I2403" t="s">
        <v>5598</v>
      </c>
      <c r="J2403" t="s">
        <v>6085</v>
      </c>
      <c r="K2403" t="s">
        <v>4415</v>
      </c>
      <c r="L2403">
        <v>0</v>
      </c>
      <c r="M2403" s="441">
        <v>45943</v>
      </c>
      <c r="N2403">
        <v>59.78</v>
      </c>
      <c r="O2403">
        <v>72.28</v>
      </c>
      <c r="P2403">
        <v>59.78</v>
      </c>
    </row>
    <row r="2404" spans="1:16" x14ac:dyDescent="0.3">
      <c r="A2404">
        <v>64490</v>
      </c>
      <c r="B2404">
        <v>122</v>
      </c>
      <c r="C2404" t="s">
        <v>552</v>
      </c>
      <c r="D2404" s="441">
        <v>45992</v>
      </c>
      <c r="E2404">
        <v>20029</v>
      </c>
      <c r="F2404" t="s">
        <v>5848</v>
      </c>
      <c r="G2404">
        <v>2337</v>
      </c>
      <c r="H2404">
        <v>4</v>
      </c>
      <c r="I2404" t="s">
        <v>5668</v>
      </c>
      <c r="J2404" t="s">
        <v>6085</v>
      </c>
      <c r="K2404" t="s">
        <v>4415</v>
      </c>
      <c r="L2404">
        <v>0</v>
      </c>
      <c r="M2404" s="441">
        <v>45636</v>
      </c>
      <c r="N2404">
        <v>14.81</v>
      </c>
      <c r="O2404">
        <v>14.6</v>
      </c>
      <c r="P2404">
        <v>59.24</v>
      </c>
    </row>
    <row r="2405" spans="1:16" x14ac:dyDescent="0.3">
      <c r="A2405">
        <v>64481</v>
      </c>
      <c r="B2405">
        <v>122</v>
      </c>
      <c r="C2405" t="s">
        <v>552</v>
      </c>
      <c r="D2405" s="441">
        <v>45992</v>
      </c>
      <c r="E2405">
        <v>20429</v>
      </c>
      <c r="F2405" t="s">
        <v>5840</v>
      </c>
      <c r="G2405">
        <v>2184</v>
      </c>
      <c r="H2405">
        <v>3</v>
      </c>
      <c r="I2405" t="s">
        <v>5613</v>
      </c>
      <c r="J2405" t="s">
        <v>6085</v>
      </c>
      <c r="K2405" t="s">
        <v>4415</v>
      </c>
      <c r="L2405">
        <v>19.600000000000001</v>
      </c>
      <c r="M2405" s="441">
        <v>45986</v>
      </c>
      <c r="N2405">
        <v>19.600000000000001</v>
      </c>
      <c r="O2405">
        <v>19.600000000000001</v>
      </c>
      <c r="P2405">
        <v>58.8</v>
      </c>
    </row>
    <row r="2406" spans="1:16" x14ac:dyDescent="0.3">
      <c r="A2406">
        <v>64437</v>
      </c>
      <c r="B2406">
        <v>122</v>
      </c>
      <c r="C2406" t="s">
        <v>552</v>
      </c>
      <c r="D2406" s="441">
        <v>45992</v>
      </c>
      <c r="E2406">
        <v>18145</v>
      </c>
      <c r="F2406" t="s">
        <v>5796</v>
      </c>
      <c r="G2406">
        <v>3472</v>
      </c>
      <c r="H2406">
        <v>0.15</v>
      </c>
      <c r="I2406" t="s">
        <v>5601</v>
      </c>
      <c r="J2406" t="s">
        <v>4764</v>
      </c>
      <c r="K2406" t="s">
        <v>4415</v>
      </c>
      <c r="L2406">
        <v>0</v>
      </c>
      <c r="N2406">
        <v>0</v>
      </c>
      <c r="O2406">
        <v>326</v>
      </c>
      <c r="P2406">
        <v>55.74</v>
      </c>
    </row>
    <row r="2407" spans="1:16" x14ac:dyDescent="0.3">
      <c r="A2407">
        <v>64250</v>
      </c>
      <c r="B2407">
        <v>122</v>
      </c>
      <c r="C2407" t="s">
        <v>552</v>
      </c>
      <c r="D2407" s="441">
        <v>45992</v>
      </c>
      <c r="E2407">
        <v>19857</v>
      </c>
      <c r="F2407" t="s">
        <v>5602</v>
      </c>
      <c r="G2407">
        <v>2415</v>
      </c>
      <c r="H2407">
        <v>1</v>
      </c>
      <c r="I2407" t="s">
        <v>5598</v>
      </c>
      <c r="J2407" t="s">
        <v>6085</v>
      </c>
      <c r="K2407" t="s">
        <v>4415</v>
      </c>
      <c r="L2407">
        <v>49</v>
      </c>
      <c r="M2407" s="441">
        <v>45975</v>
      </c>
      <c r="N2407">
        <v>49</v>
      </c>
      <c r="O2407">
        <v>61.5</v>
      </c>
      <c r="P2407">
        <v>49</v>
      </c>
    </row>
    <row r="2408" spans="1:16" x14ac:dyDescent="0.3">
      <c r="A2408">
        <v>64293</v>
      </c>
      <c r="B2408">
        <v>122</v>
      </c>
      <c r="C2408" t="s">
        <v>552</v>
      </c>
      <c r="D2408" s="441">
        <v>45992</v>
      </c>
      <c r="E2408">
        <v>20022</v>
      </c>
      <c r="F2408" t="s">
        <v>5651</v>
      </c>
      <c r="G2408">
        <v>2340</v>
      </c>
      <c r="H2408">
        <v>5</v>
      </c>
      <c r="I2408" t="s">
        <v>5613</v>
      </c>
      <c r="J2408" t="s">
        <v>6085</v>
      </c>
      <c r="K2408" t="s">
        <v>4415</v>
      </c>
      <c r="L2408">
        <v>9.7899999999999991</v>
      </c>
      <c r="M2408" s="441">
        <v>45986</v>
      </c>
      <c r="N2408">
        <v>10.1</v>
      </c>
      <c r="O2408">
        <v>9.8699999999999992</v>
      </c>
      <c r="P2408">
        <v>48.95</v>
      </c>
    </row>
    <row r="2409" spans="1:16" x14ac:dyDescent="0.3">
      <c r="A2409">
        <v>64305</v>
      </c>
      <c r="B2409">
        <v>122</v>
      </c>
      <c r="C2409" t="s">
        <v>552</v>
      </c>
      <c r="D2409" s="441">
        <v>45992</v>
      </c>
      <c r="E2409">
        <v>20871</v>
      </c>
      <c r="F2409" t="s">
        <v>5663</v>
      </c>
      <c r="G2409">
        <v>2043</v>
      </c>
      <c r="H2409">
        <v>3</v>
      </c>
      <c r="I2409" t="s">
        <v>5625</v>
      </c>
      <c r="J2409" t="s">
        <v>6085</v>
      </c>
      <c r="K2409" t="s">
        <v>4415</v>
      </c>
      <c r="L2409">
        <v>0</v>
      </c>
      <c r="M2409" s="441">
        <v>45944</v>
      </c>
      <c r="N2409">
        <v>15.7</v>
      </c>
      <c r="O2409">
        <v>26.5</v>
      </c>
      <c r="P2409">
        <v>47.1</v>
      </c>
    </row>
    <row r="2410" spans="1:16" x14ac:dyDescent="0.3">
      <c r="A2410">
        <v>64299</v>
      </c>
      <c r="B2410">
        <v>122</v>
      </c>
      <c r="C2410" t="s">
        <v>552</v>
      </c>
      <c r="D2410" s="441">
        <v>45992</v>
      </c>
      <c r="E2410">
        <v>24322</v>
      </c>
      <c r="F2410" t="s">
        <v>5657</v>
      </c>
      <c r="G2410">
        <v>2342</v>
      </c>
      <c r="H2410">
        <v>2</v>
      </c>
      <c r="I2410" t="s">
        <v>5598</v>
      </c>
      <c r="J2410" t="s">
        <v>6085</v>
      </c>
      <c r="K2410" t="s">
        <v>4415</v>
      </c>
      <c r="L2410">
        <v>22</v>
      </c>
      <c r="M2410" s="441">
        <v>45972</v>
      </c>
      <c r="N2410">
        <v>22</v>
      </c>
      <c r="O2410">
        <v>22</v>
      </c>
      <c r="P2410">
        <v>44</v>
      </c>
    </row>
    <row r="2411" spans="1:16" x14ac:dyDescent="0.3">
      <c r="A2411">
        <v>64263</v>
      </c>
      <c r="B2411">
        <v>122</v>
      </c>
      <c r="C2411" t="s">
        <v>552</v>
      </c>
      <c r="D2411" s="441">
        <v>45992</v>
      </c>
      <c r="E2411">
        <v>21060</v>
      </c>
      <c r="F2411" t="s">
        <v>5619</v>
      </c>
      <c r="G2411">
        <v>1998</v>
      </c>
      <c r="H2411">
        <v>2</v>
      </c>
      <c r="I2411" t="s">
        <v>5613</v>
      </c>
      <c r="J2411" t="s">
        <v>6085</v>
      </c>
      <c r="K2411" t="s">
        <v>4415</v>
      </c>
      <c r="L2411">
        <v>0</v>
      </c>
      <c r="N2411">
        <v>0</v>
      </c>
      <c r="O2411">
        <v>21.99</v>
      </c>
      <c r="P2411">
        <v>43.98</v>
      </c>
    </row>
    <row r="2412" spans="1:16" x14ac:dyDescent="0.3">
      <c r="A2412">
        <v>64321</v>
      </c>
      <c r="B2412">
        <v>122</v>
      </c>
      <c r="C2412" t="s">
        <v>552</v>
      </c>
      <c r="D2412" s="441">
        <v>45992</v>
      </c>
      <c r="E2412">
        <v>24420</v>
      </c>
      <c r="F2412" t="s">
        <v>5680</v>
      </c>
      <c r="G2412">
        <v>2207</v>
      </c>
      <c r="H2412">
        <v>4</v>
      </c>
      <c r="I2412" t="s">
        <v>5598</v>
      </c>
      <c r="J2412" t="s">
        <v>6085</v>
      </c>
      <c r="K2412" t="s">
        <v>4415</v>
      </c>
      <c r="L2412">
        <v>0</v>
      </c>
      <c r="M2412" s="441">
        <v>45889</v>
      </c>
      <c r="N2412">
        <v>10.97</v>
      </c>
      <c r="O2412">
        <v>7.9</v>
      </c>
      <c r="P2412">
        <v>43.88</v>
      </c>
    </row>
    <row r="2413" spans="1:16" x14ac:dyDescent="0.3">
      <c r="A2413">
        <v>64429</v>
      </c>
      <c r="B2413">
        <v>122</v>
      </c>
      <c r="C2413" t="s">
        <v>552</v>
      </c>
      <c r="D2413" s="441">
        <v>45992</v>
      </c>
      <c r="E2413">
        <v>18180</v>
      </c>
      <c r="F2413" t="s">
        <v>5788</v>
      </c>
      <c r="G2413">
        <v>3442</v>
      </c>
      <c r="H2413">
        <v>0.37</v>
      </c>
      <c r="I2413" t="s">
        <v>5601</v>
      </c>
      <c r="J2413" t="s">
        <v>4764</v>
      </c>
      <c r="K2413" t="s">
        <v>4415</v>
      </c>
      <c r="L2413">
        <v>0</v>
      </c>
      <c r="N2413">
        <v>0</v>
      </c>
      <c r="O2413">
        <v>109.9</v>
      </c>
      <c r="P2413">
        <v>40.700000000000003</v>
      </c>
    </row>
    <row r="2414" spans="1:16" x14ac:dyDescent="0.3">
      <c r="A2414">
        <v>64485</v>
      </c>
      <c r="B2414">
        <v>122</v>
      </c>
      <c r="C2414" t="s">
        <v>552</v>
      </c>
      <c r="D2414" s="441">
        <v>45992</v>
      </c>
      <c r="E2414">
        <v>23826</v>
      </c>
      <c r="F2414" t="s">
        <v>5844</v>
      </c>
      <c r="G2414">
        <v>2073</v>
      </c>
      <c r="H2414">
        <v>16</v>
      </c>
      <c r="I2414" t="s">
        <v>5605</v>
      </c>
      <c r="J2414" t="s">
        <v>6085</v>
      </c>
      <c r="K2414" t="s">
        <v>4415</v>
      </c>
      <c r="L2414">
        <v>2.4700000000000002</v>
      </c>
      <c r="M2414" s="441">
        <v>45986</v>
      </c>
      <c r="N2414">
        <v>3.56</v>
      </c>
      <c r="O2414">
        <v>3.56</v>
      </c>
      <c r="P2414">
        <v>39.520000000000003</v>
      </c>
    </row>
    <row r="2415" spans="1:16" x14ac:dyDescent="0.3">
      <c r="A2415">
        <v>64286</v>
      </c>
      <c r="B2415">
        <v>122</v>
      </c>
      <c r="C2415" t="s">
        <v>552</v>
      </c>
      <c r="D2415" s="441">
        <v>45992</v>
      </c>
      <c r="E2415">
        <v>20410</v>
      </c>
      <c r="F2415" t="s">
        <v>5644</v>
      </c>
      <c r="G2415">
        <v>2190</v>
      </c>
      <c r="H2415">
        <v>5</v>
      </c>
      <c r="I2415" t="s">
        <v>5613</v>
      </c>
      <c r="J2415" t="s">
        <v>6085</v>
      </c>
      <c r="K2415" t="s">
        <v>4415</v>
      </c>
      <c r="L2415">
        <v>7.9</v>
      </c>
      <c r="M2415" s="441">
        <v>45972</v>
      </c>
      <c r="N2415">
        <v>7.9</v>
      </c>
      <c r="O2415">
        <v>12.65</v>
      </c>
      <c r="P2415">
        <v>39.5</v>
      </c>
    </row>
    <row r="2416" spans="1:16" x14ac:dyDescent="0.3">
      <c r="A2416">
        <v>64324</v>
      </c>
      <c r="B2416">
        <v>122</v>
      </c>
      <c r="C2416" t="s">
        <v>552</v>
      </c>
      <c r="D2416" s="441">
        <v>45992</v>
      </c>
      <c r="E2416">
        <v>19907</v>
      </c>
      <c r="F2416" t="s">
        <v>5683</v>
      </c>
      <c r="G2416">
        <v>2381</v>
      </c>
      <c r="H2416">
        <v>13</v>
      </c>
      <c r="I2416" t="s">
        <v>5613</v>
      </c>
      <c r="J2416" t="s">
        <v>6085</v>
      </c>
      <c r="K2416" t="s">
        <v>4415</v>
      </c>
      <c r="L2416">
        <v>0</v>
      </c>
      <c r="M2416" s="441">
        <v>45686</v>
      </c>
      <c r="N2416">
        <v>3.01</v>
      </c>
      <c r="O2416">
        <v>3.23</v>
      </c>
      <c r="P2416">
        <v>39.130000000000003</v>
      </c>
    </row>
    <row r="2417" spans="1:16" x14ac:dyDescent="0.3">
      <c r="A2417">
        <v>64425</v>
      </c>
      <c r="B2417">
        <v>122</v>
      </c>
      <c r="C2417" t="s">
        <v>552</v>
      </c>
      <c r="D2417" s="441">
        <v>45992</v>
      </c>
      <c r="E2417">
        <v>18200</v>
      </c>
      <c r="F2417" t="s">
        <v>5784</v>
      </c>
      <c r="G2417">
        <v>3426</v>
      </c>
      <c r="H2417">
        <v>1</v>
      </c>
      <c r="I2417" t="s">
        <v>5601</v>
      </c>
      <c r="J2417" t="s">
        <v>4764</v>
      </c>
      <c r="K2417" t="s">
        <v>4415</v>
      </c>
      <c r="L2417">
        <v>0</v>
      </c>
      <c r="M2417" s="441">
        <v>45462</v>
      </c>
      <c r="N2417">
        <v>38.9</v>
      </c>
      <c r="O2417">
        <v>34.630000000000003</v>
      </c>
      <c r="P2417">
        <v>38.9</v>
      </c>
    </row>
    <row r="2418" spans="1:16" x14ac:dyDescent="0.3">
      <c r="A2418">
        <v>64310</v>
      </c>
      <c r="B2418">
        <v>122</v>
      </c>
      <c r="C2418" t="s">
        <v>552</v>
      </c>
      <c r="D2418" s="441">
        <v>45992</v>
      </c>
      <c r="E2418">
        <v>19984</v>
      </c>
      <c r="F2418" t="s">
        <v>5669</v>
      </c>
      <c r="G2418">
        <v>2351</v>
      </c>
      <c r="H2418">
        <v>2</v>
      </c>
      <c r="I2418" t="s">
        <v>5613</v>
      </c>
      <c r="J2418" t="s">
        <v>6085</v>
      </c>
      <c r="K2418" t="s">
        <v>4415</v>
      </c>
      <c r="L2418">
        <v>19.2</v>
      </c>
      <c r="M2418" s="441">
        <v>45973</v>
      </c>
      <c r="N2418">
        <v>19.8</v>
      </c>
      <c r="O2418">
        <v>19.8</v>
      </c>
      <c r="P2418">
        <v>38.4</v>
      </c>
    </row>
    <row r="2419" spans="1:16" x14ac:dyDescent="0.3">
      <c r="A2419">
        <v>64262</v>
      </c>
      <c r="B2419">
        <v>122</v>
      </c>
      <c r="C2419" t="s">
        <v>552</v>
      </c>
      <c r="D2419" s="441">
        <v>45992</v>
      </c>
      <c r="E2419">
        <v>20422</v>
      </c>
      <c r="F2419" t="s">
        <v>5618</v>
      </c>
      <c r="G2419">
        <v>2186</v>
      </c>
      <c r="H2419">
        <v>4</v>
      </c>
      <c r="I2419" t="s">
        <v>5613</v>
      </c>
      <c r="J2419" t="s">
        <v>6085</v>
      </c>
      <c r="K2419" t="s">
        <v>4415</v>
      </c>
      <c r="L2419">
        <v>0</v>
      </c>
      <c r="M2419" s="441">
        <v>45916</v>
      </c>
      <c r="N2419">
        <v>9.1999999999999993</v>
      </c>
      <c r="O2419">
        <v>9.32</v>
      </c>
      <c r="P2419">
        <v>36.799999999999997</v>
      </c>
    </row>
    <row r="2420" spans="1:16" x14ac:dyDescent="0.3">
      <c r="A2420">
        <v>64272</v>
      </c>
      <c r="B2420">
        <v>122</v>
      </c>
      <c r="C2420" t="s">
        <v>552</v>
      </c>
      <c r="D2420" s="441">
        <v>45992</v>
      </c>
      <c r="E2420">
        <v>24110</v>
      </c>
      <c r="F2420" t="s">
        <v>5630</v>
      </c>
      <c r="G2420">
        <v>2322</v>
      </c>
      <c r="H2420">
        <v>2.5</v>
      </c>
      <c r="I2420" t="s">
        <v>5598</v>
      </c>
      <c r="J2420" t="s">
        <v>6085</v>
      </c>
      <c r="K2420" t="s">
        <v>4415</v>
      </c>
      <c r="L2420">
        <v>0</v>
      </c>
      <c r="M2420" s="441">
        <v>45909</v>
      </c>
      <c r="N2420">
        <v>14.6</v>
      </c>
      <c r="O2420">
        <v>44.9</v>
      </c>
      <c r="P2420">
        <v>36.5</v>
      </c>
    </row>
    <row r="2421" spans="1:16" x14ac:dyDescent="0.3">
      <c r="A2421">
        <v>64482</v>
      </c>
      <c r="B2421">
        <v>122</v>
      </c>
      <c r="C2421" t="s">
        <v>552</v>
      </c>
      <c r="D2421" s="441">
        <v>45992</v>
      </c>
      <c r="E2421">
        <v>20308</v>
      </c>
      <c r="F2421" t="s">
        <v>5841</v>
      </c>
      <c r="G2421">
        <v>2222</v>
      </c>
      <c r="H2421">
        <v>1</v>
      </c>
      <c r="I2421" t="s">
        <v>5605</v>
      </c>
      <c r="J2421" t="s">
        <v>6085</v>
      </c>
      <c r="K2421" t="s">
        <v>4415</v>
      </c>
      <c r="L2421">
        <v>0</v>
      </c>
      <c r="M2421" s="441">
        <v>45706</v>
      </c>
      <c r="N2421">
        <v>33.92</v>
      </c>
      <c r="O2421">
        <v>24.9</v>
      </c>
      <c r="P2421">
        <v>33.92</v>
      </c>
    </row>
    <row r="2422" spans="1:16" x14ac:dyDescent="0.3">
      <c r="A2422">
        <v>64489</v>
      </c>
      <c r="B2422">
        <v>122</v>
      </c>
      <c r="C2422" t="s">
        <v>552</v>
      </c>
      <c r="D2422" s="441">
        <v>45992</v>
      </c>
      <c r="E2422">
        <v>24219</v>
      </c>
      <c r="F2422" t="s">
        <v>5847</v>
      </c>
      <c r="G2422">
        <v>2387</v>
      </c>
      <c r="H2422">
        <v>2.5</v>
      </c>
      <c r="I2422" t="s">
        <v>5598</v>
      </c>
      <c r="J2422" t="s">
        <v>6085</v>
      </c>
      <c r="K2422" t="s">
        <v>4415</v>
      </c>
      <c r="L2422">
        <v>13.2</v>
      </c>
      <c r="M2422" s="441">
        <v>45972</v>
      </c>
      <c r="N2422">
        <v>13.2</v>
      </c>
      <c r="O2422">
        <v>13.2</v>
      </c>
      <c r="P2422">
        <v>33</v>
      </c>
    </row>
    <row r="2423" spans="1:16" x14ac:dyDescent="0.3">
      <c r="A2423">
        <v>64483</v>
      </c>
      <c r="B2423">
        <v>122</v>
      </c>
      <c r="C2423" t="s">
        <v>552</v>
      </c>
      <c r="D2423" s="441">
        <v>45992</v>
      </c>
      <c r="E2423">
        <v>24089</v>
      </c>
      <c r="F2423" t="s">
        <v>5842</v>
      </c>
      <c r="G2423">
        <v>2316</v>
      </c>
      <c r="H2423">
        <v>4</v>
      </c>
      <c r="I2423" t="s">
        <v>5598</v>
      </c>
      <c r="J2423" t="s">
        <v>6085</v>
      </c>
      <c r="K2423" t="s">
        <v>4415</v>
      </c>
      <c r="L2423">
        <v>8.1999999999999993</v>
      </c>
      <c r="M2423" s="441">
        <v>45979</v>
      </c>
      <c r="N2423">
        <v>8.1999999999999993</v>
      </c>
      <c r="O2423">
        <v>8.1999999999999993</v>
      </c>
      <c r="P2423">
        <v>32.799999999999997</v>
      </c>
    </row>
    <row r="2424" spans="1:16" x14ac:dyDescent="0.3">
      <c r="A2424">
        <v>64354</v>
      </c>
      <c r="B2424">
        <v>122</v>
      </c>
      <c r="C2424" t="s">
        <v>552</v>
      </c>
      <c r="D2424" s="441">
        <v>45992</v>
      </c>
      <c r="E2424">
        <v>26584</v>
      </c>
      <c r="F2424" t="s">
        <v>5713</v>
      </c>
      <c r="G2424">
        <v>6802</v>
      </c>
      <c r="H2424">
        <v>0.4</v>
      </c>
      <c r="I2424" t="s">
        <v>5598</v>
      </c>
      <c r="J2424" t="s">
        <v>6085</v>
      </c>
      <c r="K2424" t="s">
        <v>4415</v>
      </c>
      <c r="L2424">
        <v>81</v>
      </c>
      <c r="M2424" s="441">
        <v>45985</v>
      </c>
      <c r="N2424">
        <v>81</v>
      </c>
      <c r="O2424">
        <v>81</v>
      </c>
      <c r="P2424">
        <v>32.4</v>
      </c>
    </row>
    <row r="2425" spans="1:16" x14ac:dyDescent="0.3">
      <c r="A2425">
        <v>64448</v>
      </c>
      <c r="B2425">
        <v>122</v>
      </c>
      <c r="C2425" t="s">
        <v>552</v>
      </c>
      <c r="D2425" s="441">
        <v>45992</v>
      </c>
      <c r="E2425">
        <v>18107</v>
      </c>
      <c r="F2425" t="s">
        <v>5807</v>
      </c>
      <c r="G2425">
        <v>3504</v>
      </c>
      <c r="H2425">
        <v>0.16</v>
      </c>
      <c r="I2425" t="s">
        <v>5601</v>
      </c>
      <c r="J2425" t="s">
        <v>4764</v>
      </c>
      <c r="K2425" t="s">
        <v>4415</v>
      </c>
      <c r="L2425">
        <v>0</v>
      </c>
      <c r="N2425">
        <v>0</v>
      </c>
      <c r="O2425">
        <v>0</v>
      </c>
      <c r="P2425">
        <v>28.3</v>
      </c>
    </row>
    <row r="2426" spans="1:16" x14ac:dyDescent="0.3">
      <c r="A2426">
        <v>64323</v>
      </c>
      <c r="B2426">
        <v>122</v>
      </c>
      <c r="C2426" t="s">
        <v>552</v>
      </c>
      <c r="D2426" s="441">
        <v>45992</v>
      </c>
      <c r="E2426">
        <v>19917</v>
      </c>
      <c r="F2426" t="s">
        <v>5682</v>
      </c>
      <c r="G2426">
        <v>2379</v>
      </c>
      <c r="H2426">
        <v>9</v>
      </c>
      <c r="I2426" t="s">
        <v>5605</v>
      </c>
      <c r="J2426" t="s">
        <v>6085</v>
      </c>
      <c r="K2426" t="s">
        <v>4415</v>
      </c>
      <c r="L2426">
        <v>0</v>
      </c>
      <c r="M2426" s="441">
        <v>45636</v>
      </c>
      <c r="N2426">
        <v>3.09</v>
      </c>
      <c r="O2426">
        <v>3.35</v>
      </c>
      <c r="P2426">
        <v>27.81</v>
      </c>
    </row>
    <row r="2427" spans="1:16" x14ac:dyDescent="0.3">
      <c r="A2427">
        <v>64258</v>
      </c>
      <c r="B2427">
        <v>122</v>
      </c>
      <c r="C2427" t="s">
        <v>552</v>
      </c>
      <c r="D2427" s="441">
        <v>45992</v>
      </c>
      <c r="E2427">
        <v>24036</v>
      </c>
      <c r="F2427" t="s">
        <v>5612</v>
      </c>
      <c r="G2427">
        <v>2314</v>
      </c>
      <c r="H2427">
        <v>2</v>
      </c>
      <c r="I2427" t="s">
        <v>5613</v>
      </c>
      <c r="J2427" t="s">
        <v>6085</v>
      </c>
      <c r="K2427" t="s">
        <v>4415</v>
      </c>
      <c r="L2427">
        <v>0</v>
      </c>
      <c r="M2427" s="441">
        <v>45902</v>
      </c>
      <c r="N2427">
        <v>12.9</v>
      </c>
      <c r="O2427">
        <v>16.899999999999999</v>
      </c>
      <c r="P2427">
        <v>25.8</v>
      </c>
    </row>
    <row r="2428" spans="1:16" x14ac:dyDescent="0.3">
      <c r="A2428">
        <v>64378</v>
      </c>
      <c r="B2428">
        <v>122</v>
      </c>
      <c r="C2428" t="s">
        <v>552</v>
      </c>
      <c r="D2428" s="441">
        <v>45992</v>
      </c>
      <c r="E2428">
        <v>18433</v>
      </c>
      <c r="F2428" t="s">
        <v>5737</v>
      </c>
      <c r="G2428">
        <v>3212</v>
      </c>
      <c r="H2428">
        <v>1</v>
      </c>
      <c r="I2428" t="s">
        <v>5613</v>
      </c>
      <c r="J2428" t="s">
        <v>4764</v>
      </c>
      <c r="K2428" t="s">
        <v>4415</v>
      </c>
      <c r="L2428">
        <v>0</v>
      </c>
      <c r="N2428">
        <v>0</v>
      </c>
      <c r="O2428">
        <v>0</v>
      </c>
      <c r="P2428">
        <v>13.53</v>
      </c>
    </row>
    <row r="2429" spans="1:16" x14ac:dyDescent="0.3">
      <c r="A2429">
        <v>64317</v>
      </c>
      <c r="B2429">
        <v>122</v>
      </c>
      <c r="C2429" t="s">
        <v>552</v>
      </c>
      <c r="D2429" s="441">
        <v>45992</v>
      </c>
      <c r="E2429">
        <v>24401</v>
      </c>
      <c r="F2429" t="s">
        <v>5676</v>
      </c>
      <c r="G2429">
        <v>2369</v>
      </c>
      <c r="H2429">
        <v>1</v>
      </c>
      <c r="I2429" t="s">
        <v>5613</v>
      </c>
      <c r="J2429" t="s">
        <v>6085</v>
      </c>
      <c r="K2429" t="s">
        <v>4415</v>
      </c>
      <c r="L2429">
        <v>0</v>
      </c>
      <c r="M2429" s="441">
        <v>45875</v>
      </c>
      <c r="N2429">
        <v>13.5</v>
      </c>
      <c r="O2429">
        <v>14</v>
      </c>
      <c r="P2429">
        <v>13.5</v>
      </c>
    </row>
    <row r="2430" spans="1:16" x14ac:dyDescent="0.3">
      <c r="A2430">
        <v>64289</v>
      </c>
      <c r="B2430">
        <v>122</v>
      </c>
      <c r="C2430" t="s">
        <v>552</v>
      </c>
      <c r="D2430" s="441">
        <v>45992</v>
      </c>
      <c r="E2430">
        <v>20322</v>
      </c>
      <c r="F2430" t="s">
        <v>5647</v>
      </c>
      <c r="G2430">
        <v>2212</v>
      </c>
      <c r="H2430">
        <v>1</v>
      </c>
      <c r="I2430" t="s">
        <v>5605</v>
      </c>
      <c r="J2430" t="s">
        <v>6085</v>
      </c>
      <c r="K2430" t="s">
        <v>4415</v>
      </c>
      <c r="L2430">
        <v>0</v>
      </c>
      <c r="M2430" s="441">
        <v>45951</v>
      </c>
      <c r="N2430">
        <v>9.74</v>
      </c>
      <c r="O2430">
        <v>13.98</v>
      </c>
      <c r="P2430">
        <v>9.74</v>
      </c>
    </row>
    <row r="2431" spans="1:16" x14ac:dyDescent="0.3">
      <c r="A2431">
        <v>64491</v>
      </c>
      <c r="B2431">
        <v>122</v>
      </c>
      <c r="C2431" t="s">
        <v>552</v>
      </c>
      <c r="D2431" s="441">
        <v>45992</v>
      </c>
      <c r="E2431">
        <v>24272</v>
      </c>
      <c r="F2431" t="s">
        <v>5849</v>
      </c>
      <c r="G2431">
        <v>2341</v>
      </c>
      <c r="H2431">
        <v>0.35</v>
      </c>
      <c r="I2431" t="s">
        <v>5598</v>
      </c>
      <c r="J2431" t="s">
        <v>6085</v>
      </c>
      <c r="K2431" t="s">
        <v>4415</v>
      </c>
      <c r="L2431">
        <v>0</v>
      </c>
      <c r="M2431" s="441">
        <v>45937</v>
      </c>
      <c r="N2431">
        <v>19.899999999999999</v>
      </c>
      <c r="O2431">
        <v>29.9</v>
      </c>
      <c r="P2431">
        <v>6.96</v>
      </c>
    </row>
    <row r="2432" spans="1:16" x14ac:dyDescent="0.3">
      <c r="A2432">
        <v>64253</v>
      </c>
      <c r="B2432">
        <v>122</v>
      </c>
      <c r="C2432" t="s">
        <v>552</v>
      </c>
      <c r="D2432" s="441">
        <v>45992</v>
      </c>
      <c r="E2432">
        <v>21075</v>
      </c>
      <c r="F2432" t="s">
        <v>5606</v>
      </c>
      <c r="G2432">
        <v>1993</v>
      </c>
      <c r="H2432">
        <v>1</v>
      </c>
      <c r="I2432" t="s">
        <v>5605</v>
      </c>
      <c r="J2432" t="s">
        <v>6085</v>
      </c>
      <c r="K2432" t="s">
        <v>4415</v>
      </c>
      <c r="L2432">
        <v>0</v>
      </c>
      <c r="N2432">
        <v>0</v>
      </c>
      <c r="O2432">
        <v>6.2</v>
      </c>
      <c r="P2432">
        <v>6.41</v>
      </c>
    </row>
    <row r="2433" spans="1:16" x14ac:dyDescent="0.3">
      <c r="A2433">
        <v>64300</v>
      </c>
      <c r="B2433">
        <v>122</v>
      </c>
      <c r="C2433" t="s">
        <v>552</v>
      </c>
      <c r="D2433" s="441">
        <v>45992</v>
      </c>
      <c r="E2433">
        <v>20136</v>
      </c>
      <c r="F2433" t="s">
        <v>5658</v>
      </c>
      <c r="G2433">
        <v>2284</v>
      </c>
      <c r="H2433">
        <v>1</v>
      </c>
      <c r="I2433" t="s">
        <v>5605</v>
      </c>
      <c r="J2433" t="s">
        <v>6085</v>
      </c>
      <c r="K2433" t="s">
        <v>4415</v>
      </c>
      <c r="L2433">
        <v>3.5</v>
      </c>
      <c r="M2433" s="441">
        <v>45972</v>
      </c>
      <c r="N2433">
        <v>3.5</v>
      </c>
      <c r="O2433">
        <v>3.5</v>
      </c>
      <c r="P2433">
        <v>3.5</v>
      </c>
    </row>
    <row r="2434" spans="1:16" x14ac:dyDescent="0.3">
      <c r="A2434">
        <v>64384</v>
      </c>
      <c r="B2434">
        <v>122</v>
      </c>
      <c r="C2434" t="s">
        <v>552</v>
      </c>
      <c r="D2434" s="441">
        <v>45992</v>
      </c>
      <c r="E2434">
        <v>18364</v>
      </c>
      <c r="F2434" t="s">
        <v>5743</v>
      </c>
      <c r="G2434">
        <v>3274</v>
      </c>
      <c r="H2434">
        <v>1</v>
      </c>
      <c r="I2434" t="s">
        <v>5613</v>
      </c>
      <c r="J2434" t="s">
        <v>4764</v>
      </c>
      <c r="K2434" t="s">
        <v>4415</v>
      </c>
      <c r="L2434">
        <v>0</v>
      </c>
      <c r="N2434">
        <v>0</v>
      </c>
      <c r="O2434">
        <v>0</v>
      </c>
      <c r="P2434">
        <v>0</v>
      </c>
    </row>
    <row r="2435" spans="1:16" x14ac:dyDescent="0.3">
      <c r="A2435">
        <v>64385</v>
      </c>
      <c r="B2435">
        <v>122</v>
      </c>
      <c r="C2435" t="s">
        <v>552</v>
      </c>
      <c r="D2435" s="441">
        <v>45992</v>
      </c>
      <c r="E2435">
        <v>18363</v>
      </c>
      <c r="F2435" t="s">
        <v>5744</v>
      </c>
      <c r="G2435">
        <v>3275</v>
      </c>
      <c r="H2435">
        <v>1</v>
      </c>
      <c r="I2435" t="s">
        <v>5613</v>
      </c>
      <c r="J2435" t="s">
        <v>4764</v>
      </c>
      <c r="K2435" t="s">
        <v>4415</v>
      </c>
      <c r="L2435">
        <v>0</v>
      </c>
      <c r="N2435">
        <v>0</v>
      </c>
      <c r="O2435">
        <v>0</v>
      </c>
      <c r="P2435">
        <v>0</v>
      </c>
    </row>
    <row r="2436" spans="1:16" x14ac:dyDescent="0.3">
      <c r="A2436">
        <v>64386</v>
      </c>
      <c r="B2436">
        <v>122</v>
      </c>
      <c r="C2436" t="s">
        <v>552</v>
      </c>
      <c r="D2436" s="441">
        <v>45992</v>
      </c>
      <c r="E2436">
        <v>18360</v>
      </c>
      <c r="F2436" t="s">
        <v>5745</v>
      </c>
      <c r="G2436">
        <v>3277</v>
      </c>
      <c r="H2436">
        <v>0.57999999999999996</v>
      </c>
      <c r="I2436" t="s">
        <v>5613</v>
      </c>
      <c r="J2436" t="s">
        <v>4764</v>
      </c>
      <c r="K2436" t="s">
        <v>4415</v>
      </c>
      <c r="L2436">
        <v>0</v>
      </c>
      <c r="N2436">
        <v>0</v>
      </c>
      <c r="O2436">
        <v>0</v>
      </c>
      <c r="P2436">
        <v>0</v>
      </c>
    </row>
    <row r="2437" spans="1:16" x14ac:dyDescent="0.3">
      <c r="A2437">
        <v>64391</v>
      </c>
      <c r="B2437">
        <v>122</v>
      </c>
      <c r="C2437" t="s">
        <v>552</v>
      </c>
      <c r="D2437" s="441">
        <v>45992</v>
      </c>
      <c r="E2437">
        <v>18348</v>
      </c>
      <c r="F2437" t="s">
        <v>5750</v>
      </c>
      <c r="G2437">
        <v>3287</v>
      </c>
      <c r="H2437">
        <v>2</v>
      </c>
      <c r="I2437" t="s">
        <v>5613</v>
      </c>
      <c r="J2437" t="s">
        <v>4764</v>
      </c>
      <c r="K2437" t="s">
        <v>4415</v>
      </c>
      <c r="L2437">
        <v>0</v>
      </c>
      <c r="N2437">
        <v>0</v>
      </c>
      <c r="O2437">
        <v>0</v>
      </c>
      <c r="P2437">
        <v>0</v>
      </c>
    </row>
    <row r="2438" spans="1:16" x14ac:dyDescent="0.3">
      <c r="A2438">
        <v>64397</v>
      </c>
      <c r="B2438">
        <v>122</v>
      </c>
      <c r="C2438" t="s">
        <v>552</v>
      </c>
      <c r="D2438" s="441">
        <v>45992</v>
      </c>
      <c r="E2438">
        <v>18310</v>
      </c>
      <c r="F2438" t="s">
        <v>5756</v>
      </c>
      <c r="G2438">
        <v>3323</v>
      </c>
      <c r="H2438">
        <v>3</v>
      </c>
      <c r="I2438" t="s">
        <v>5613</v>
      </c>
      <c r="J2438" t="s">
        <v>4764</v>
      </c>
      <c r="K2438" t="s">
        <v>4415</v>
      </c>
      <c r="L2438">
        <v>0</v>
      </c>
      <c r="N2438">
        <v>0</v>
      </c>
      <c r="O2438">
        <v>0</v>
      </c>
      <c r="P2438">
        <v>0</v>
      </c>
    </row>
    <row r="2439" spans="1:16" x14ac:dyDescent="0.3">
      <c r="A2439">
        <v>64415</v>
      </c>
      <c r="B2439">
        <v>122</v>
      </c>
      <c r="C2439" t="s">
        <v>552</v>
      </c>
      <c r="D2439" s="441">
        <v>45992</v>
      </c>
      <c r="E2439">
        <v>18235</v>
      </c>
      <c r="F2439" t="s">
        <v>5774</v>
      </c>
      <c r="G2439">
        <v>3393</v>
      </c>
      <c r="H2439">
        <v>3.32</v>
      </c>
      <c r="I2439" t="s">
        <v>5613</v>
      </c>
      <c r="J2439" t="s">
        <v>4764</v>
      </c>
      <c r="K2439" t="s">
        <v>4415</v>
      </c>
      <c r="L2439">
        <v>0</v>
      </c>
      <c r="N2439">
        <v>0</v>
      </c>
      <c r="O2439">
        <v>0</v>
      </c>
      <c r="P2439">
        <v>0</v>
      </c>
    </row>
    <row r="2440" spans="1:16" x14ac:dyDescent="0.3">
      <c r="A2440">
        <v>64424</v>
      </c>
      <c r="B2440">
        <v>122</v>
      </c>
      <c r="C2440" t="s">
        <v>552</v>
      </c>
      <c r="D2440" s="441">
        <v>45992</v>
      </c>
      <c r="E2440">
        <v>18209</v>
      </c>
      <c r="F2440" t="s">
        <v>5783</v>
      </c>
      <c r="G2440">
        <v>3417</v>
      </c>
      <c r="H2440">
        <v>2</v>
      </c>
      <c r="I2440" t="s">
        <v>5601</v>
      </c>
      <c r="J2440" t="s">
        <v>4764</v>
      </c>
      <c r="K2440" t="s">
        <v>4415</v>
      </c>
      <c r="L2440">
        <v>0</v>
      </c>
      <c r="N2440">
        <v>0</v>
      </c>
      <c r="O2440">
        <v>0</v>
      </c>
      <c r="P2440">
        <v>0</v>
      </c>
    </row>
    <row r="2441" spans="1:16" x14ac:dyDescent="0.3">
      <c r="A2441">
        <v>64426</v>
      </c>
      <c r="B2441">
        <v>122</v>
      </c>
      <c r="C2441" t="s">
        <v>552</v>
      </c>
      <c r="D2441" s="441">
        <v>45992</v>
      </c>
      <c r="E2441">
        <v>18189</v>
      </c>
      <c r="F2441" t="s">
        <v>5785</v>
      </c>
      <c r="G2441">
        <v>3435</v>
      </c>
      <c r="H2441">
        <v>0.51</v>
      </c>
      <c r="I2441" t="s">
        <v>5601</v>
      </c>
      <c r="J2441" t="s">
        <v>4764</v>
      </c>
      <c r="K2441" t="s">
        <v>4415</v>
      </c>
      <c r="L2441">
        <v>0</v>
      </c>
      <c r="M2441" s="441">
        <v>45874</v>
      </c>
      <c r="N2441">
        <v>0</v>
      </c>
      <c r="O2441">
        <v>0</v>
      </c>
      <c r="P2441">
        <v>0</v>
      </c>
    </row>
    <row r="2442" spans="1:16" x14ac:dyDescent="0.3">
      <c r="A2442">
        <v>64484</v>
      </c>
      <c r="B2442">
        <v>122</v>
      </c>
      <c r="C2442" t="s">
        <v>552</v>
      </c>
      <c r="D2442" s="441">
        <v>45992</v>
      </c>
      <c r="E2442">
        <v>20821</v>
      </c>
      <c r="F2442" t="s">
        <v>5843</v>
      </c>
      <c r="G2442">
        <v>2073</v>
      </c>
      <c r="H2442">
        <v>6</v>
      </c>
      <c r="I2442" t="s">
        <v>5613</v>
      </c>
      <c r="J2442" t="s">
        <v>6085</v>
      </c>
      <c r="K2442" t="s">
        <v>4415</v>
      </c>
      <c r="L2442">
        <v>0</v>
      </c>
      <c r="N2442">
        <v>0</v>
      </c>
      <c r="O2442">
        <v>0</v>
      </c>
      <c r="P2442">
        <v>0</v>
      </c>
    </row>
    <row r="2443" spans="1:16" x14ac:dyDescent="0.3">
      <c r="A2443">
        <v>64513</v>
      </c>
      <c r="B2443">
        <v>122</v>
      </c>
      <c r="C2443" t="s">
        <v>552</v>
      </c>
      <c r="D2443" s="441">
        <v>45992</v>
      </c>
      <c r="E2443">
        <v>17792</v>
      </c>
      <c r="F2443" t="s">
        <v>5869</v>
      </c>
      <c r="G2443">
        <v>3752</v>
      </c>
      <c r="H2443">
        <v>2</v>
      </c>
      <c r="I2443" t="s">
        <v>5613</v>
      </c>
      <c r="J2443" t="s">
        <v>4764</v>
      </c>
      <c r="K2443" t="s">
        <v>4415</v>
      </c>
      <c r="L2443">
        <v>0</v>
      </c>
      <c r="N2443">
        <v>0</v>
      </c>
      <c r="O2443">
        <v>0</v>
      </c>
      <c r="P2443">
        <v>0</v>
      </c>
    </row>
    <row r="2444" spans="1:16" x14ac:dyDescent="0.3">
      <c r="A2444">
        <v>64519</v>
      </c>
      <c r="B2444">
        <v>122</v>
      </c>
      <c r="C2444" t="s">
        <v>552</v>
      </c>
      <c r="D2444" s="441">
        <v>45992</v>
      </c>
      <c r="E2444">
        <v>18391</v>
      </c>
      <c r="F2444" t="s">
        <v>5873</v>
      </c>
      <c r="G2444">
        <v>3249</v>
      </c>
      <c r="H2444">
        <v>2.13</v>
      </c>
      <c r="I2444" t="s">
        <v>5613</v>
      </c>
      <c r="J2444" t="s">
        <v>4764</v>
      </c>
      <c r="K2444" t="s">
        <v>4415</v>
      </c>
      <c r="L2444">
        <v>0</v>
      </c>
      <c r="N2444">
        <v>0</v>
      </c>
      <c r="O2444">
        <v>0</v>
      </c>
      <c r="P2444">
        <v>0</v>
      </c>
    </row>
    <row r="2445" spans="1:16" x14ac:dyDescent="0.3">
      <c r="A2445">
        <v>64520</v>
      </c>
      <c r="B2445">
        <v>122</v>
      </c>
      <c r="C2445" t="s">
        <v>552</v>
      </c>
      <c r="D2445" s="441">
        <v>45992</v>
      </c>
      <c r="E2445">
        <v>18369</v>
      </c>
      <c r="F2445" t="s">
        <v>5874</v>
      </c>
      <c r="G2445">
        <v>3269</v>
      </c>
      <c r="H2445">
        <v>0.33</v>
      </c>
      <c r="I2445" t="s">
        <v>5613</v>
      </c>
      <c r="J2445" t="s">
        <v>4764</v>
      </c>
      <c r="K2445" t="s">
        <v>4415</v>
      </c>
      <c r="L2445">
        <v>0</v>
      </c>
      <c r="N2445">
        <v>0</v>
      </c>
      <c r="O2445">
        <v>0</v>
      </c>
      <c r="P2445">
        <v>0</v>
      </c>
    </row>
    <row r="2446" spans="1:16" x14ac:dyDescent="0.3">
      <c r="A2446">
        <v>64522</v>
      </c>
      <c r="B2446">
        <v>122</v>
      </c>
      <c r="C2446" t="s">
        <v>552</v>
      </c>
      <c r="D2446" s="441">
        <v>45992</v>
      </c>
      <c r="E2446">
        <v>18223</v>
      </c>
      <c r="F2446" t="s">
        <v>5876</v>
      </c>
      <c r="G2446">
        <v>3405</v>
      </c>
      <c r="H2446">
        <v>0.18</v>
      </c>
      <c r="I2446" t="s">
        <v>5613</v>
      </c>
      <c r="J2446" t="s">
        <v>4764</v>
      </c>
      <c r="K2446" t="s">
        <v>4415</v>
      </c>
      <c r="L2446">
        <v>0</v>
      </c>
      <c r="N2446">
        <v>0</v>
      </c>
      <c r="O2446">
        <v>0</v>
      </c>
      <c r="P2446">
        <v>0</v>
      </c>
    </row>
    <row r="2447" spans="1:16" x14ac:dyDescent="0.3">
      <c r="A2447">
        <v>59922</v>
      </c>
      <c r="B2447">
        <v>122</v>
      </c>
      <c r="C2447" t="s">
        <v>552</v>
      </c>
      <c r="D2447" s="441">
        <v>45962</v>
      </c>
      <c r="E2447">
        <v>24816</v>
      </c>
      <c r="F2447" t="s">
        <v>6356</v>
      </c>
      <c r="G2447">
        <v>5772</v>
      </c>
      <c r="H2447">
        <v>140</v>
      </c>
      <c r="I2447" t="s">
        <v>5613</v>
      </c>
      <c r="J2447" t="s">
        <v>4764</v>
      </c>
      <c r="K2447" t="s">
        <v>4417</v>
      </c>
      <c r="L2447">
        <v>63.8</v>
      </c>
      <c r="M2447" s="441">
        <v>45957</v>
      </c>
      <c r="N2447">
        <v>63.8</v>
      </c>
      <c r="O2447">
        <v>63.8</v>
      </c>
      <c r="P2447">
        <v>8932</v>
      </c>
    </row>
    <row r="2448" spans="1:16" x14ac:dyDescent="0.3">
      <c r="A2448">
        <v>59926</v>
      </c>
      <c r="B2448">
        <v>122</v>
      </c>
      <c r="C2448" t="s">
        <v>552</v>
      </c>
      <c r="D2448" s="441">
        <v>45962</v>
      </c>
      <c r="E2448">
        <v>18179</v>
      </c>
      <c r="F2448" t="s">
        <v>5789</v>
      </c>
      <c r="G2448">
        <v>3443</v>
      </c>
      <c r="H2448">
        <v>79.400000000000006</v>
      </c>
      <c r="I2448" t="s">
        <v>5601</v>
      </c>
      <c r="J2448" t="s">
        <v>4764</v>
      </c>
      <c r="K2448" t="s">
        <v>4417</v>
      </c>
      <c r="L2448">
        <v>110.9</v>
      </c>
      <c r="M2448" s="441">
        <v>45958</v>
      </c>
      <c r="N2448">
        <v>110.9</v>
      </c>
      <c r="O2448">
        <v>110</v>
      </c>
      <c r="P2448">
        <v>8805.4599999999991</v>
      </c>
    </row>
    <row r="2449" spans="1:16" x14ac:dyDescent="0.3">
      <c r="A2449">
        <v>59942</v>
      </c>
      <c r="B2449">
        <v>122</v>
      </c>
      <c r="C2449" t="s">
        <v>552</v>
      </c>
      <c r="D2449" s="441">
        <v>45962</v>
      </c>
      <c r="E2449">
        <v>18353</v>
      </c>
      <c r="F2449" t="s">
        <v>5747</v>
      </c>
      <c r="G2449">
        <v>3282</v>
      </c>
      <c r="H2449">
        <v>38</v>
      </c>
      <c r="I2449" t="s">
        <v>5601</v>
      </c>
      <c r="J2449" t="s">
        <v>4764</v>
      </c>
      <c r="K2449" t="s">
        <v>4417</v>
      </c>
      <c r="L2449">
        <v>170.91</v>
      </c>
      <c r="M2449" s="441">
        <v>45945</v>
      </c>
      <c r="N2449">
        <v>170.91</v>
      </c>
      <c r="O2449">
        <v>172.48</v>
      </c>
      <c r="P2449">
        <v>6494.58</v>
      </c>
    </row>
    <row r="2450" spans="1:16" x14ac:dyDescent="0.3">
      <c r="A2450">
        <v>59953</v>
      </c>
      <c r="B2450">
        <v>122</v>
      </c>
      <c r="C2450" t="s">
        <v>552</v>
      </c>
      <c r="D2450" s="441">
        <v>45962</v>
      </c>
      <c r="E2450">
        <v>18099</v>
      </c>
      <c r="F2450" t="s">
        <v>5810</v>
      </c>
      <c r="G2450">
        <v>3511</v>
      </c>
      <c r="H2450">
        <v>25.3</v>
      </c>
      <c r="I2450" t="s">
        <v>5601</v>
      </c>
      <c r="J2450" t="s">
        <v>4764</v>
      </c>
      <c r="K2450" t="s">
        <v>4417</v>
      </c>
      <c r="L2450">
        <v>224.68</v>
      </c>
      <c r="M2450" s="441">
        <v>45952</v>
      </c>
      <c r="N2450">
        <v>224.68</v>
      </c>
      <c r="O2450">
        <v>224.68</v>
      </c>
      <c r="P2450">
        <v>5684.4</v>
      </c>
    </row>
    <row r="2451" spans="1:16" x14ac:dyDescent="0.3">
      <c r="A2451">
        <v>59934</v>
      </c>
      <c r="B2451">
        <v>122</v>
      </c>
      <c r="C2451" t="s">
        <v>552</v>
      </c>
      <c r="D2451" s="441">
        <v>45962</v>
      </c>
      <c r="E2451">
        <v>18359</v>
      </c>
      <c r="F2451" t="s">
        <v>5746</v>
      </c>
      <c r="G2451">
        <v>3278</v>
      </c>
      <c r="H2451">
        <v>52.2</v>
      </c>
      <c r="I2451" t="s">
        <v>5601</v>
      </c>
      <c r="J2451" t="s">
        <v>4764</v>
      </c>
      <c r="K2451" t="s">
        <v>4417</v>
      </c>
      <c r="L2451">
        <v>99.77</v>
      </c>
      <c r="M2451" s="441">
        <v>45952</v>
      </c>
      <c r="N2451">
        <v>99.9</v>
      </c>
      <c r="O2451">
        <v>99.34</v>
      </c>
      <c r="P2451">
        <v>5207.99</v>
      </c>
    </row>
    <row r="2452" spans="1:16" x14ac:dyDescent="0.3">
      <c r="A2452">
        <v>59961</v>
      </c>
      <c r="B2452">
        <v>122</v>
      </c>
      <c r="C2452" t="s">
        <v>552</v>
      </c>
      <c r="D2452" s="441">
        <v>45962</v>
      </c>
      <c r="E2452">
        <v>18157</v>
      </c>
      <c r="F2452" t="s">
        <v>5793</v>
      </c>
      <c r="G2452">
        <v>3463</v>
      </c>
      <c r="H2452">
        <v>22.4</v>
      </c>
      <c r="I2452" t="s">
        <v>5601</v>
      </c>
      <c r="J2452" t="s">
        <v>4764</v>
      </c>
      <c r="K2452" t="s">
        <v>4417</v>
      </c>
      <c r="L2452">
        <v>200.61</v>
      </c>
      <c r="M2452" s="441">
        <v>45945</v>
      </c>
      <c r="N2452">
        <v>200.61</v>
      </c>
      <c r="O2452">
        <v>202.8</v>
      </c>
      <c r="P2452">
        <v>4493.66</v>
      </c>
    </row>
    <row r="2453" spans="1:16" x14ac:dyDescent="0.3">
      <c r="A2453">
        <v>59911</v>
      </c>
      <c r="B2453">
        <v>122</v>
      </c>
      <c r="C2453" t="s">
        <v>552</v>
      </c>
      <c r="D2453" s="441">
        <v>45962</v>
      </c>
      <c r="E2453">
        <v>17934</v>
      </c>
      <c r="F2453" t="s">
        <v>5814</v>
      </c>
      <c r="G2453">
        <v>3636</v>
      </c>
      <c r="H2453">
        <v>72.58</v>
      </c>
      <c r="I2453" t="s">
        <v>5605</v>
      </c>
      <c r="J2453" t="s">
        <v>4764</v>
      </c>
      <c r="K2453" t="s">
        <v>4417</v>
      </c>
      <c r="L2453">
        <v>55.57</v>
      </c>
      <c r="M2453" s="441">
        <v>45938</v>
      </c>
      <c r="N2453">
        <v>55.57</v>
      </c>
      <c r="O2453">
        <v>75.31</v>
      </c>
      <c r="P2453">
        <v>4033.27</v>
      </c>
    </row>
    <row r="2454" spans="1:16" x14ac:dyDescent="0.3">
      <c r="A2454">
        <v>59928</v>
      </c>
      <c r="B2454">
        <v>122</v>
      </c>
      <c r="C2454" t="s">
        <v>552</v>
      </c>
      <c r="D2454" s="441">
        <v>45962</v>
      </c>
      <c r="E2454">
        <v>17710</v>
      </c>
      <c r="F2454" t="s">
        <v>5833</v>
      </c>
      <c r="G2454">
        <v>3824</v>
      </c>
      <c r="H2454">
        <v>74</v>
      </c>
      <c r="I2454" t="s">
        <v>5601</v>
      </c>
      <c r="J2454" t="s">
        <v>4764</v>
      </c>
      <c r="K2454" t="s">
        <v>4417</v>
      </c>
      <c r="L2454">
        <v>40.159999999999997</v>
      </c>
      <c r="M2454" s="441">
        <v>45931</v>
      </c>
      <c r="N2454">
        <v>40.159999999999997</v>
      </c>
      <c r="O2454">
        <v>37.700000000000003</v>
      </c>
      <c r="P2454">
        <v>2971.84</v>
      </c>
    </row>
    <row r="2455" spans="1:16" x14ac:dyDescent="0.3">
      <c r="A2455">
        <v>60018</v>
      </c>
      <c r="B2455">
        <v>122</v>
      </c>
      <c r="C2455" t="s">
        <v>552</v>
      </c>
      <c r="D2455" s="441">
        <v>45962</v>
      </c>
      <c r="E2455">
        <v>20936</v>
      </c>
      <c r="F2455" t="s">
        <v>5634</v>
      </c>
      <c r="G2455">
        <v>2031</v>
      </c>
      <c r="H2455">
        <v>8</v>
      </c>
      <c r="I2455" t="s">
        <v>5613</v>
      </c>
      <c r="J2455" t="s">
        <v>6085</v>
      </c>
      <c r="K2455" t="s">
        <v>4417</v>
      </c>
      <c r="L2455">
        <v>363.9</v>
      </c>
      <c r="M2455" s="441">
        <v>45951</v>
      </c>
      <c r="N2455">
        <v>369.9</v>
      </c>
      <c r="O2455">
        <v>398.7</v>
      </c>
      <c r="P2455">
        <v>2911.2</v>
      </c>
    </row>
    <row r="2456" spans="1:16" x14ac:dyDescent="0.3">
      <c r="A2456">
        <v>59963</v>
      </c>
      <c r="B2456">
        <v>122</v>
      </c>
      <c r="C2456" t="s">
        <v>552</v>
      </c>
      <c r="D2456" s="441">
        <v>45962</v>
      </c>
      <c r="E2456">
        <v>24123</v>
      </c>
      <c r="F2456" t="s">
        <v>5632</v>
      </c>
      <c r="G2456">
        <v>2237</v>
      </c>
      <c r="H2456">
        <v>22</v>
      </c>
      <c r="I2456" t="s">
        <v>5605</v>
      </c>
      <c r="J2456" t="s">
        <v>6085</v>
      </c>
      <c r="K2456" t="s">
        <v>4417</v>
      </c>
      <c r="L2456">
        <v>129.80000000000001</v>
      </c>
      <c r="M2456" s="441">
        <v>45945</v>
      </c>
      <c r="N2456">
        <v>129.80000000000001</v>
      </c>
      <c r="O2456">
        <v>129.80000000000001</v>
      </c>
      <c r="P2456">
        <v>2855.6</v>
      </c>
    </row>
    <row r="2457" spans="1:16" x14ac:dyDescent="0.3">
      <c r="A2457">
        <v>60001</v>
      </c>
      <c r="B2457">
        <v>122</v>
      </c>
      <c r="C2457" t="s">
        <v>552</v>
      </c>
      <c r="D2457" s="441">
        <v>45962</v>
      </c>
      <c r="E2457">
        <v>18115</v>
      </c>
      <c r="F2457" t="s">
        <v>5804</v>
      </c>
      <c r="G2457">
        <v>3497</v>
      </c>
      <c r="H2457">
        <v>11</v>
      </c>
      <c r="I2457" t="s">
        <v>5601</v>
      </c>
      <c r="J2457" t="s">
        <v>4764</v>
      </c>
      <c r="K2457" t="s">
        <v>4417</v>
      </c>
      <c r="L2457">
        <v>0</v>
      </c>
      <c r="M2457" s="441">
        <v>45903</v>
      </c>
      <c r="N2457">
        <v>259.60000000000002</v>
      </c>
      <c r="O2457">
        <v>251.8</v>
      </c>
      <c r="P2457">
        <v>2855.6</v>
      </c>
    </row>
    <row r="2458" spans="1:16" x14ac:dyDescent="0.3">
      <c r="A2458">
        <v>59939</v>
      </c>
      <c r="B2458">
        <v>122</v>
      </c>
      <c r="C2458" t="s">
        <v>552</v>
      </c>
      <c r="D2458" s="441">
        <v>45962</v>
      </c>
      <c r="E2458">
        <v>19297</v>
      </c>
      <c r="F2458" t="s">
        <v>5855</v>
      </c>
      <c r="G2458">
        <v>2775</v>
      </c>
      <c r="H2458">
        <v>39.6</v>
      </c>
      <c r="I2458" t="s">
        <v>5598</v>
      </c>
      <c r="J2458" t="s">
        <v>6085</v>
      </c>
      <c r="K2458" t="s">
        <v>4417</v>
      </c>
      <c r="L2458">
        <v>70.010000000000005</v>
      </c>
      <c r="M2458" s="441">
        <v>45959</v>
      </c>
      <c r="N2458">
        <v>69.760000000000005</v>
      </c>
      <c r="O2458">
        <v>69.73</v>
      </c>
      <c r="P2458">
        <v>2772.4</v>
      </c>
    </row>
    <row r="2459" spans="1:16" x14ac:dyDescent="0.3">
      <c r="A2459">
        <v>59931</v>
      </c>
      <c r="B2459">
        <v>122</v>
      </c>
      <c r="C2459" t="s">
        <v>552</v>
      </c>
      <c r="D2459" s="441">
        <v>45962</v>
      </c>
      <c r="E2459">
        <v>17797</v>
      </c>
      <c r="F2459" t="s">
        <v>5828</v>
      </c>
      <c r="G2459">
        <v>3748</v>
      </c>
      <c r="H2459">
        <v>71</v>
      </c>
      <c r="I2459" t="s">
        <v>5601</v>
      </c>
      <c r="J2459" t="s">
        <v>4764</v>
      </c>
      <c r="K2459" t="s">
        <v>4417</v>
      </c>
      <c r="L2459">
        <v>37.700000000000003</v>
      </c>
      <c r="M2459" s="441">
        <v>45936</v>
      </c>
      <c r="N2459">
        <v>37.700000000000003</v>
      </c>
      <c r="O2459">
        <v>37.700000000000003</v>
      </c>
      <c r="P2459">
        <v>2676.7</v>
      </c>
    </row>
    <row r="2460" spans="1:16" x14ac:dyDescent="0.3">
      <c r="A2460">
        <v>59985</v>
      </c>
      <c r="B2460">
        <v>122</v>
      </c>
      <c r="C2460" t="s">
        <v>552</v>
      </c>
      <c r="D2460" s="441">
        <v>45962</v>
      </c>
      <c r="E2460">
        <v>18119</v>
      </c>
      <c r="F2460" t="s">
        <v>5802</v>
      </c>
      <c r="G2460">
        <v>3494</v>
      </c>
      <c r="H2460">
        <v>13.3</v>
      </c>
      <c r="I2460" t="s">
        <v>5601</v>
      </c>
      <c r="J2460" t="s">
        <v>4764</v>
      </c>
      <c r="K2460" t="s">
        <v>4417</v>
      </c>
      <c r="L2460">
        <v>173.58</v>
      </c>
      <c r="M2460" s="441">
        <v>45958</v>
      </c>
      <c r="N2460">
        <v>169.9</v>
      </c>
      <c r="O2460">
        <v>169.88</v>
      </c>
      <c r="P2460">
        <v>2308.61</v>
      </c>
    </row>
    <row r="2461" spans="1:16" x14ac:dyDescent="0.3">
      <c r="A2461">
        <v>60059</v>
      </c>
      <c r="B2461">
        <v>122</v>
      </c>
      <c r="C2461" t="s">
        <v>552</v>
      </c>
      <c r="D2461" s="441">
        <v>45962</v>
      </c>
      <c r="E2461">
        <v>25630</v>
      </c>
      <c r="F2461" t="s">
        <v>5754</v>
      </c>
      <c r="G2461">
        <v>6202</v>
      </c>
      <c r="H2461">
        <v>5</v>
      </c>
      <c r="I2461" t="s">
        <v>5601</v>
      </c>
      <c r="J2461" t="s">
        <v>4764</v>
      </c>
      <c r="K2461" t="s">
        <v>4417</v>
      </c>
      <c r="L2461">
        <v>0</v>
      </c>
      <c r="M2461" s="441">
        <v>45888</v>
      </c>
      <c r="N2461">
        <v>447.27</v>
      </c>
      <c r="O2461">
        <v>447.27</v>
      </c>
      <c r="P2461">
        <v>2236.35</v>
      </c>
    </row>
    <row r="2462" spans="1:16" x14ac:dyDescent="0.3">
      <c r="A2462">
        <v>59912</v>
      </c>
      <c r="B2462">
        <v>122</v>
      </c>
      <c r="C2462" t="s">
        <v>552</v>
      </c>
      <c r="D2462" s="441">
        <v>45962</v>
      </c>
      <c r="E2462">
        <v>17933</v>
      </c>
      <c r="F2462" t="s">
        <v>5813</v>
      </c>
      <c r="G2462">
        <v>3636</v>
      </c>
      <c r="H2462">
        <v>39.380000000000003</v>
      </c>
      <c r="I2462" t="s">
        <v>5605</v>
      </c>
      <c r="J2462" t="s">
        <v>4764</v>
      </c>
      <c r="K2462" t="s">
        <v>4417</v>
      </c>
      <c r="L2462">
        <v>55.59</v>
      </c>
      <c r="M2462" s="441">
        <v>45938</v>
      </c>
      <c r="N2462">
        <v>55.59</v>
      </c>
      <c r="O2462">
        <v>75.31</v>
      </c>
      <c r="P2462">
        <v>2189.13</v>
      </c>
    </row>
    <row r="2463" spans="1:16" x14ac:dyDescent="0.3">
      <c r="A2463">
        <v>59933</v>
      </c>
      <c r="B2463">
        <v>122</v>
      </c>
      <c r="C2463" t="s">
        <v>552</v>
      </c>
      <c r="D2463" s="441">
        <v>45962</v>
      </c>
      <c r="E2463">
        <v>24552</v>
      </c>
      <c r="F2463" t="s">
        <v>5812</v>
      </c>
      <c r="G2463">
        <v>5669</v>
      </c>
      <c r="H2463">
        <v>60</v>
      </c>
      <c r="I2463" t="s">
        <v>5601</v>
      </c>
      <c r="J2463" t="s">
        <v>4764</v>
      </c>
      <c r="K2463" t="s">
        <v>4417</v>
      </c>
      <c r="L2463">
        <v>0</v>
      </c>
      <c r="M2463" s="441">
        <v>45924</v>
      </c>
      <c r="N2463">
        <v>36.450000000000003</v>
      </c>
      <c r="O2463">
        <v>35.65</v>
      </c>
      <c r="P2463">
        <v>2187</v>
      </c>
    </row>
    <row r="2464" spans="1:16" x14ac:dyDescent="0.3">
      <c r="A2464">
        <v>59914</v>
      </c>
      <c r="B2464">
        <v>122</v>
      </c>
      <c r="C2464" t="s">
        <v>552</v>
      </c>
      <c r="D2464" s="441">
        <v>45962</v>
      </c>
      <c r="E2464">
        <v>18589</v>
      </c>
      <c r="F2464" t="s">
        <v>5722</v>
      </c>
      <c r="G2464">
        <v>3103</v>
      </c>
      <c r="H2464">
        <v>21.79</v>
      </c>
      <c r="I2464" t="s">
        <v>5605</v>
      </c>
      <c r="J2464" t="s">
        <v>4764</v>
      </c>
      <c r="K2464" t="s">
        <v>4417</v>
      </c>
      <c r="L2464">
        <v>98.48</v>
      </c>
      <c r="M2464" s="441">
        <v>45958</v>
      </c>
      <c r="N2464">
        <v>94.47</v>
      </c>
      <c r="O2464">
        <v>117.84</v>
      </c>
      <c r="P2464">
        <v>2145.88</v>
      </c>
    </row>
    <row r="2465" spans="1:16" x14ac:dyDescent="0.3">
      <c r="A2465">
        <v>60004</v>
      </c>
      <c r="B2465">
        <v>122</v>
      </c>
      <c r="C2465" t="s">
        <v>552</v>
      </c>
      <c r="D2465" s="441">
        <v>45962</v>
      </c>
      <c r="E2465">
        <v>18186</v>
      </c>
      <c r="F2465" t="s">
        <v>5787</v>
      </c>
      <c r="G2465">
        <v>3437</v>
      </c>
      <c r="H2465">
        <v>10.199999999999999</v>
      </c>
      <c r="I2465" t="s">
        <v>5601</v>
      </c>
      <c r="J2465" t="s">
        <v>4764</v>
      </c>
      <c r="K2465" t="s">
        <v>4417</v>
      </c>
      <c r="L2465">
        <v>0</v>
      </c>
      <c r="N2465">
        <v>0</v>
      </c>
      <c r="O2465">
        <v>169.9</v>
      </c>
      <c r="P2465">
        <v>1906.48</v>
      </c>
    </row>
    <row r="2466" spans="1:16" x14ac:dyDescent="0.3">
      <c r="A2466">
        <v>60096</v>
      </c>
      <c r="B2466">
        <v>122</v>
      </c>
      <c r="C2466" t="s">
        <v>552</v>
      </c>
      <c r="D2466" s="441">
        <v>45962</v>
      </c>
      <c r="E2466">
        <v>18143</v>
      </c>
      <c r="F2466" t="s">
        <v>5797</v>
      </c>
      <c r="G2466">
        <v>3474</v>
      </c>
      <c r="H2466">
        <v>2.6</v>
      </c>
      <c r="I2466" t="s">
        <v>5601</v>
      </c>
      <c r="J2466" t="s">
        <v>4764</v>
      </c>
      <c r="K2466" t="s">
        <v>4417</v>
      </c>
      <c r="L2466">
        <v>0</v>
      </c>
      <c r="N2466">
        <v>0</v>
      </c>
      <c r="O2466">
        <v>689</v>
      </c>
      <c r="P2466">
        <v>1906.31</v>
      </c>
    </row>
    <row r="2467" spans="1:16" x14ac:dyDescent="0.3">
      <c r="A2467">
        <v>59918</v>
      </c>
      <c r="B2467">
        <v>122</v>
      </c>
      <c r="C2467" t="s">
        <v>552</v>
      </c>
      <c r="D2467" s="441">
        <v>45962</v>
      </c>
      <c r="E2467">
        <v>18635</v>
      </c>
      <c r="F2467" t="s">
        <v>6487</v>
      </c>
      <c r="G2467">
        <v>3076</v>
      </c>
      <c r="H2467">
        <v>14.75</v>
      </c>
      <c r="I2467" t="s">
        <v>5605</v>
      </c>
      <c r="J2467" t="s">
        <v>4764</v>
      </c>
      <c r="K2467" t="s">
        <v>4417</v>
      </c>
      <c r="L2467">
        <v>123.84</v>
      </c>
      <c r="M2467" s="441">
        <v>45952</v>
      </c>
      <c r="N2467">
        <v>123.84</v>
      </c>
      <c r="O2467">
        <v>123.84</v>
      </c>
      <c r="P2467">
        <v>1826.64</v>
      </c>
    </row>
    <row r="2468" spans="1:16" x14ac:dyDescent="0.3">
      <c r="A2468">
        <v>59913</v>
      </c>
      <c r="B2468">
        <v>122</v>
      </c>
      <c r="C2468" t="s">
        <v>552</v>
      </c>
      <c r="D2468" s="441">
        <v>45962</v>
      </c>
      <c r="E2468">
        <v>17092</v>
      </c>
      <c r="F2468" t="s">
        <v>6359</v>
      </c>
      <c r="G2468">
        <v>4165</v>
      </c>
      <c r="H2468">
        <v>30</v>
      </c>
      <c r="I2468" t="s">
        <v>5613</v>
      </c>
      <c r="J2468" t="s">
        <v>4764</v>
      </c>
      <c r="K2468" t="s">
        <v>4417</v>
      </c>
      <c r="L2468">
        <v>54.25</v>
      </c>
      <c r="M2468" s="441">
        <v>45960</v>
      </c>
      <c r="N2468">
        <v>54.25</v>
      </c>
      <c r="O2468">
        <v>54.25</v>
      </c>
      <c r="P2468">
        <v>1627.5</v>
      </c>
    </row>
    <row r="2469" spans="1:16" x14ac:dyDescent="0.3">
      <c r="A2469">
        <v>60048</v>
      </c>
      <c r="B2469">
        <v>122</v>
      </c>
      <c r="C2469" t="s">
        <v>552</v>
      </c>
      <c r="D2469" s="441">
        <v>45962</v>
      </c>
      <c r="E2469">
        <v>18392</v>
      </c>
      <c r="F2469" t="s">
        <v>5740</v>
      </c>
      <c r="G2469">
        <v>3248</v>
      </c>
      <c r="H2469">
        <v>5.2</v>
      </c>
      <c r="I2469" t="s">
        <v>5613</v>
      </c>
      <c r="J2469" t="s">
        <v>4764</v>
      </c>
      <c r="K2469" t="s">
        <v>4417</v>
      </c>
      <c r="L2469">
        <v>0</v>
      </c>
      <c r="N2469">
        <v>0</v>
      </c>
      <c r="O2469">
        <v>0</v>
      </c>
      <c r="P2469">
        <v>1588.26</v>
      </c>
    </row>
    <row r="2470" spans="1:16" x14ac:dyDescent="0.3">
      <c r="A2470">
        <v>60010</v>
      </c>
      <c r="B2470">
        <v>122</v>
      </c>
      <c r="C2470" t="s">
        <v>552</v>
      </c>
      <c r="D2470" s="441">
        <v>45962</v>
      </c>
      <c r="E2470">
        <v>18202</v>
      </c>
      <c r="F2470" t="s">
        <v>5780</v>
      </c>
      <c r="G2470">
        <v>3424</v>
      </c>
      <c r="H2470">
        <v>10</v>
      </c>
      <c r="I2470" t="s">
        <v>5601</v>
      </c>
      <c r="J2470" t="s">
        <v>4764</v>
      </c>
      <c r="K2470" t="s">
        <v>4417</v>
      </c>
      <c r="L2470">
        <v>156</v>
      </c>
      <c r="M2470" s="441">
        <v>45931</v>
      </c>
      <c r="N2470">
        <v>156</v>
      </c>
      <c r="O2470">
        <v>156.9</v>
      </c>
      <c r="P2470">
        <v>1560</v>
      </c>
    </row>
    <row r="2471" spans="1:16" x14ac:dyDescent="0.3">
      <c r="A2471">
        <v>59956</v>
      </c>
      <c r="B2471">
        <v>122</v>
      </c>
      <c r="C2471" t="s">
        <v>552</v>
      </c>
      <c r="D2471" s="441">
        <v>45962</v>
      </c>
      <c r="E2471">
        <v>24039</v>
      </c>
      <c r="F2471" t="s">
        <v>5616</v>
      </c>
      <c r="G2471">
        <v>2048</v>
      </c>
      <c r="H2471">
        <v>23</v>
      </c>
      <c r="I2471" t="s">
        <v>5598</v>
      </c>
      <c r="J2471" t="s">
        <v>6085</v>
      </c>
      <c r="K2471" t="s">
        <v>4417</v>
      </c>
      <c r="L2471">
        <v>65.400000000000006</v>
      </c>
      <c r="M2471" s="441">
        <v>45945</v>
      </c>
      <c r="N2471">
        <v>59.9</v>
      </c>
      <c r="O2471">
        <v>69.900000000000006</v>
      </c>
      <c r="P2471">
        <v>1504.2</v>
      </c>
    </row>
    <row r="2472" spans="1:16" x14ac:dyDescent="0.3">
      <c r="A2472">
        <v>59983</v>
      </c>
      <c r="B2472">
        <v>122</v>
      </c>
      <c r="C2472" t="s">
        <v>552</v>
      </c>
      <c r="D2472" s="441">
        <v>45962</v>
      </c>
      <c r="E2472">
        <v>17778</v>
      </c>
      <c r="F2472" t="s">
        <v>5825</v>
      </c>
      <c r="G2472">
        <v>3765</v>
      </c>
      <c r="H2472">
        <v>14</v>
      </c>
      <c r="I2472" t="s">
        <v>5601</v>
      </c>
      <c r="J2472" t="s">
        <v>4764</v>
      </c>
      <c r="K2472" t="s">
        <v>4417</v>
      </c>
      <c r="L2472">
        <v>101.76</v>
      </c>
      <c r="M2472" s="441">
        <v>45950</v>
      </c>
      <c r="N2472">
        <v>95.55</v>
      </c>
      <c r="O2472">
        <v>88.82</v>
      </c>
      <c r="P2472">
        <v>1424.64</v>
      </c>
    </row>
    <row r="2473" spans="1:16" x14ac:dyDescent="0.3">
      <c r="A2473">
        <v>59994</v>
      </c>
      <c r="B2473">
        <v>122</v>
      </c>
      <c r="C2473" t="s">
        <v>552</v>
      </c>
      <c r="D2473" s="441">
        <v>45962</v>
      </c>
      <c r="E2473">
        <v>25535</v>
      </c>
      <c r="F2473" t="s">
        <v>5827</v>
      </c>
      <c r="G2473">
        <v>6157</v>
      </c>
      <c r="H2473">
        <v>12</v>
      </c>
      <c r="I2473" t="s">
        <v>5601</v>
      </c>
      <c r="J2473" t="s">
        <v>4764</v>
      </c>
      <c r="K2473" t="s">
        <v>4417</v>
      </c>
      <c r="L2473">
        <v>116.76</v>
      </c>
      <c r="M2473" s="441">
        <v>45950</v>
      </c>
      <c r="N2473">
        <v>116.76</v>
      </c>
      <c r="O2473">
        <v>116.76</v>
      </c>
      <c r="P2473">
        <v>1401.12</v>
      </c>
    </row>
    <row r="2474" spans="1:16" x14ac:dyDescent="0.3">
      <c r="A2474">
        <v>59984</v>
      </c>
      <c r="B2474">
        <v>122</v>
      </c>
      <c r="C2474" t="s">
        <v>552</v>
      </c>
      <c r="D2474" s="441">
        <v>45962</v>
      </c>
      <c r="E2474">
        <v>26580</v>
      </c>
      <c r="F2474" t="s">
        <v>5909</v>
      </c>
      <c r="G2474">
        <v>6800</v>
      </c>
      <c r="H2474">
        <v>13.66</v>
      </c>
      <c r="I2474" t="s">
        <v>5598</v>
      </c>
      <c r="J2474" t="s">
        <v>6085</v>
      </c>
      <c r="K2474" t="s">
        <v>4417</v>
      </c>
      <c r="L2474">
        <v>99</v>
      </c>
      <c r="M2474" s="441">
        <v>45957</v>
      </c>
      <c r="N2474">
        <v>99</v>
      </c>
      <c r="O2474">
        <v>99</v>
      </c>
      <c r="P2474">
        <v>1352.34</v>
      </c>
    </row>
    <row r="2475" spans="1:16" x14ac:dyDescent="0.3">
      <c r="A2475">
        <v>59981</v>
      </c>
      <c r="B2475">
        <v>122</v>
      </c>
      <c r="C2475" t="s">
        <v>552</v>
      </c>
      <c r="D2475" s="441">
        <v>45962</v>
      </c>
      <c r="E2475">
        <v>26883</v>
      </c>
      <c r="F2475" t="s">
        <v>5763</v>
      </c>
      <c r="G2475">
        <v>6952</v>
      </c>
      <c r="H2475">
        <v>14</v>
      </c>
      <c r="I2475" t="s">
        <v>5601</v>
      </c>
      <c r="J2475" t="s">
        <v>4764</v>
      </c>
      <c r="K2475" t="s">
        <v>4417</v>
      </c>
      <c r="L2475">
        <v>96.56</v>
      </c>
      <c r="M2475" s="441">
        <v>45936</v>
      </c>
      <c r="N2475">
        <v>96.3</v>
      </c>
      <c r="O2475">
        <v>96.29</v>
      </c>
      <c r="P2475">
        <v>1351.84</v>
      </c>
    </row>
    <row r="2476" spans="1:16" x14ac:dyDescent="0.3">
      <c r="A2476">
        <v>59960</v>
      </c>
      <c r="B2476">
        <v>122</v>
      </c>
      <c r="C2476" t="s">
        <v>552</v>
      </c>
      <c r="D2476" s="441">
        <v>45962</v>
      </c>
      <c r="E2476">
        <v>17594</v>
      </c>
      <c r="F2476" t="s">
        <v>5878</v>
      </c>
      <c r="G2476">
        <v>3932</v>
      </c>
      <c r="H2476">
        <v>23</v>
      </c>
      <c r="I2476" t="s">
        <v>5601</v>
      </c>
      <c r="J2476" t="s">
        <v>4764</v>
      </c>
      <c r="K2476" t="s">
        <v>4417</v>
      </c>
      <c r="L2476">
        <v>58.6</v>
      </c>
      <c r="M2476" s="441">
        <v>45958</v>
      </c>
      <c r="N2476">
        <v>54.34</v>
      </c>
      <c r="O2476">
        <v>54.34</v>
      </c>
      <c r="P2476">
        <v>1347.8</v>
      </c>
    </row>
    <row r="2477" spans="1:16" x14ac:dyDescent="0.3">
      <c r="A2477">
        <v>59924</v>
      </c>
      <c r="B2477">
        <v>122</v>
      </c>
      <c r="C2477" t="s">
        <v>552</v>
      </c>
      <c r="D2477" s="441">
        <v>45962</v>
      </c>
      <c r="E2477">
        <v>19370</v>
      </c>
      <c r="F2477" t="s">
        <v>5695</v>
      </c>
      <c r="G2477">
        <v>2765</v>
      </c>
      <c r="H2477">
        <v>102</v>
      </c>
      <c r="I2477" t="s">
        <v>5598</v>
      </c>
      <c r="J2477" t="s">
        <v>6085</v>
      </c>
      <c r="K2477" t="s">
        <v>4417</v>
      </c>
      <c r="L2477">
        <v>13.14</v>
      </c>
      <c r="M2477" s="441">
        <v>45951</v>
      </c>
      <c r="N2477">
        <v>13.08</v>
      </c>
      <c r="O2477">
        <v>13.08</v>
      </c>
      <c r="P2477">
        <v>1340.28</v>
      </c>
    </row>
    <row r="2478" spans="1:16" x14ac:dyDescent="0.3">
      <c r="A2478">
        <v>60016</v>
      </c>
      <c r="B2478">
        <v>122</v>
      </c>
      <c r="C2478" t="s">
        <v>552</v>
      </c>
      <c r="D2478" s="441">
        <v>45962</v>
      </c>
      <c r="E2478">
        <v>17722</v>
      </c>
      <c r="F2478" t="s">
        <v>5831</v>
      </c>
      <c r="G2478">
        <v>3817</v>
      </c>
      <c r="H2478">
        <v>9</v>
      </c>
      <c r="I2478" t="s">
        <v>5601</v>
      </c>
      <c r="J2478" t="s">
        <v>4764</v>
      </c>
      <c r="K2478" t="s">
        <v>4417</v>
      </c>
      <c r="L2478">
        <v>0</v>
      </c>
      <c r="M2478" s="441">
        <v>45391</v>
      </c>
      <c r="N2478">
        <v>146.16999999999999</v>
      </c>
      <c r="O2478">
        <v>145.6</v>
      </c>
      <c r="P2478">
        <v>1315.53</v>
      </c>
    </row>
    <row r="2479" spans="1:16" x14ac:dyDescent="0.3">
      <c r="A2479">
        <v>60047</v>
      </c>
      <c r="B2479">
        <v>122</v>
      </c>
      <c r="C2479" t="s">
        <v>552</v>
      </c>
      <c r="D2479" s="441">
        <v>45962</v>
      </c>
      <c r="E2479">
        <v>18278</v>
      </c>
      <c r="F2479" t="s">
        <v>5752</v>
      </c>
      <c r="G2479">
        <v>3351</v>
      </c>
      <c r="H2479">
        <v>5.4</v>
      </c>
      <c r="I2479" t="s">
        <v>5601</v>
      </c>
      <c r="J2479" t="s">
        <v>4764</v>
      </c>
      <c r="K2479" t="s">
        <v>4417</v>
      </c>
      <c r="L2479">
        <v>224.71</v>
      </c>
      <c r="M2479" s="441">
        <v>45937</v>
      </c>
      <c r="N2479">
        <v>224.71</v>
      </c>
      <c r="O2479">
        <v>224.71</v>
      </c>
      <c r="P2479">
        <v>1213.43</v>
      </c>
    </row>
    <row r="2480" spans="1:16" x14ac:dyDescent="0.3">
      <c r="A2480">
        <v>60094</v>
      </c>
      <c r="B2480">
        <v>122</v>
      </c>
      <c r="C2480" t="s">
        <v>552</v>
      </c>
      <c r="D2480" s="441">
        <v>45962</v>
      </c>
      <c r="E2480">
        <v>18261</v>
      </c>
      <c r="F2480" t="s">
        <v>5769</v>
      </c>
      <c r="G2480">
        <v>3368</v>
      </c>
      <c r="H2480">
        <v>2.8</v>
      </c>
      <c r="I2480" t="s">
        <v>5601</v>
      </c>
      <c r="J2480" t="s">
        <v>4764</v>
      </c>
      <c r="K2480" t="s">
        <v>4417</v>
      </c>
      <c r="L2480">
        <v>428.18</v>
      </c>
      <c r="M2480" s="441">
        <v>45938</v>
      </c>
      <c r="N2480">
        <v>423.96</v>
      </c>
      <c r="O2480">
        <v>439.52</v>
      </c>
      <c r="P2480">
        <v>1198.9000000000001</v>
      </c>
    </row>
    <row r="2481" spans="1:16" x14ac:dyDescent="0.3">
      <c r="A2481">
        <v>60012</v>
      </c>
      <c r="B2481">
        <v>122</v>
      </c>
      <c r="C2481" t="s">
        <v>552</v>
      </c>
      <c r="D2481" s="441">
        <v>45962</v>
      </c>
      <c r="E2481">
        <v>21047</v>
      </c>
      <c r="F2481" t="s">
        <v>5621</v>
      </c>
      <c r="G2481">
        <v>1999</v>
      </c>
      <c r="H2481">
        <v>9</v>
      </c>
      <c r="I2481" t="s">
        <v>5622</v>
      </c>
      <c r="J2481" t="s">
        <v>6085</v>
      </c>
      <c r="K2481" t="s">
        <v>4417</v>
      </c>
      <c r="L2481">
        <v>130.05000000000001</v>
      </c>
      <c r="M2481" s="441">
        <v>45958</v>
      </c>
      <c r="N2481">
        <v>127.7</v>
      </c>
      <c r="O2481">
        <v>127.7</v>
      </c>
      <c r="P2481">
        <v>1170.45</v>
      </c>
    </row>
    <row r="2482" spans="1:16" x14ac:dyDescent="0.3">
      <c r="A2482">
        <v>60057</v>
      </c>
      <c r="B2482">
        <v>122</v>
      </c>
      <c r="C2482" t="s">
        <v>552</v>
      </c>
      <c r="D2482" s="441">
        <v>45962</v>
      </c>
      <c r="E2482">
        <v>25184</v>
      </c>
      <c r="F2482" t="s">
        <v>5690</v>
      </c>
      <c r="G2482">
        <v>5937</v>
      </c>
      <c r="H2482">
        <v>5</v>
      </c>
      <c r="I2482" t="s">
        <v>5598</v>
      </c>
      <c r="J2482" t="s">
        <v>6085</v>
      </c>
      <c r="K2482" t="s">
        <v>4417</v>
      </c>
      <c r="L2482">
        <v>219.9</v>
      </c>
      <c r="M2482" s="441">
        <v>45944</v>
      </c>
      <c r="N2482">
        <v>219.9</v>
      </c>
      <c r="O2482">
        <v>219.9</v>
      </c>
      <c r="P2482">
        <v>1099.5</v>
      </c>
    </row>
    <row r="2483" spans="1:16" x14ac:dyDescent="0.3">
      <c r="A2483">
        <v>60034</v>
      </c>
      <c r="B2483">
        <v>122</v>
      </c>
      <c r="C2483" t="s">
        <v>552</v>
      </c>
      <c r="D2483" s="441">
        <v>45962</v>
      </c>
      <c r="E2483">
        <v>21014</v>
      </c>
      <c r="F2483" t="s">
        <v>6488</v>
      </c>
      <c r="G2483">
        <v>2005</v>
      </c>
      <c r="H2483">
        <v>6</v>
      </c>
      <c r="I2483" t="s">
        <v>5610</v>
      </c>
      <c r="J2483" t="s">
        <v>6085</v>
      </c>
      <c r="K2483" t="s">
        <v>4417</v>
      </c>
      <c r="L2483">
        <v>172.9</v>
      </c>
      <c r="M2483" s="441">
        <v>45931</v>
      </c>
      <c r="N2483">
        <v>172.9</v>
      </c>
      <c r="O2483">
        <v>172.9</v>
      </c>
      <c r="P2483">
        <v>1037.4000000000001</v>
      </c>
    </row>
    <row r="2484" spans="1:16" x14ac:dyDescent="0.3">
      <c r="A2484">
        <v>59950</v>
      </c>
      <c r="B2484">
        <v>122</v>
      </c>
      <c r="C2484" t="s">
        <v>552</v>
      </c>
      <c r="D2484" s="441">
        <v>45962</v>
      </c>
      <c r="E2484">
        <v>18214</v>
      </c>
      <c r="F2484" t="s">
        <v>5781</v>
      </c>
      <c r="G2484">
        <v>3413</v>
      </c>
      <c r="H2484">
        <v>30</v>
      </c>
      <c r="I2484" t="s">
        <v>5601</v>
      </c>
      <c r="J2484" t="s">
        <v>4764</v>
      </c>
      <c r="K2484" t="s">
        <v>4417</v>
      </c>
      <c r="L2484">
        <v>0</v>
      </c>
      <c r="N2484">
        <v>0</v>
      </c>
      <c r="O2484">
        <v>37.47</v>
      </c>
      <c r="P2484">
        <v>1021.5</v>
      </c>
    </row>
    <row r="2485" spans="1:16" x14ac:dyDescent="0.3">
      <c r="A2485">
        <v>60068</v>
      </c>
      <c r="B2485">
        <v>122</v>
      </c>
      <c r="C2485" t="s">
        <v>552</v>
      </c>
      <c r="D2485" s="441">
        <v>45962</v>
      </c>
      <c r="E2485">
        <v>26588</v>
      </c>
      <c r="F2485" t="s">
        <v>5597</v>
      </c>
      <c r="G2485">
        <v>6804</v>
      </c>
      <c r="H2485">
        <v>4.45</v>
      </c>
      <c r="I2485" t="s">
        <v>5598</v>
      </c>
      <c r="J2485" t="s">
        <v>6085</v>
      </c>
      <c r="K2485" t="s">
        <v>4417</v>
      </c>
      <c r="L2485">
        <v>228</v>
      </c>
      <c r="M2485" s="441">
        <v>45943</v>
      </c>
      <c r="N2485">
        <v>228</v>
      </c>
      <c r="O2485">
        <v>228</v>
      </c>
      <c r="P2485">
        <v>1014.6</v>
      </c>
    </row>
    <row r="2486" spans="1:16" x14ac:dyDescent="0.3">
      <c r="A2486">
        <v>59977</v>
      </c>
      <c r="B2486">
        <v>122</v>
      </c>
      <c r="C2486" t="s">
        <v>552</v>
      </c>
      <c r="D2486" s="441">
        <v>45962</v>
      </c>
      <c r="E2486">
        <v>24259</v>
      </c>
      <c r="F2486" t="s">
        <v>5716</v>
      </c>
      <c r="G2486">
        <v>2938</v>
      </c>
      <c r="H2486">
        <v>15.7</v>
      </c>
      <c r="I2486" t="s">
        <v>5598</v>
      </c>
      <c r="J2486" t="s">
        <v>6085</v>
      </c>
      <c r="K2486" t="s">
        <v>4417</v>
      </c>
      <c r="L2486">
        <v>63.41</v>
      </c>
      <c r="M2486" s="441">
        <v>45957</v>
      </c>
      <c r="N2486">
        <v>62.8</v>
      </c>
      <c r="O2486">
        <v>62.8</v>
      </c>
      <c r="P2486">
        <v>995.54</v>
      </c>
    </row>
    <row r="2487" spans="1:16" x14ac:dyDescent="0.3">
      <c r="A2487">
        <v>59944</v>
      </c>
      <c r="B2487">
        <v>122</v>
      </c>
      <c r="C2487" t="s">
        <v>552</v>
      </c>
      <c r="D2487" s="441">
        <v>45962</v>
      </c>
      <c r="E2487">
        <v>22721</v>
      </c>
      <c r="F2487" t="s">
        <v>5710</v>
      </c>
      <c r="G2487">
        <v>3033</v>
      </c>
      <c r="H2487">
        <v>34.96</v>
      </c>
      <c r="I2487" t="s">
        <v>5598</v>
      </c>
      <c r="J2487" t="s">
        <v>6085</v>
      </c>
      <c r="K2487" t="s">
        <v>4417</v>
      </c>
      <c r="L2487">
        <v>28.34</v>
      </c>
      <c r="M2487" s="441">
        <v>45957</v>
      </c>
      <c r="N2487">
        <v>27.85</v>
      </c>
      <c r="O2487">
        <v>27.85</v>
      </c>
      <c r="P2487">
        <v>990.77</v>
      </c>
    </row>
    <row r="2488" spans="1:16" x14ac:dyDescent="0.3">
      <c r="A2488">
        <v>59917</v>
      </c>
      <c r="B2488">
        <v>122</v>
      </c>
      <c r="C2488" t="s">
        <v>552</v>
      </c>
      <c r="D2488" s="441">
        <v>45962</v>
      </c>
      <c r="E2488">
        <v>17895</v>
      </c>
      <c r="F2488" t="s">
        <v>5819</v>
      </c>
      <c r="G2488">
        <v>3665</v>
      </c>
      <c r="H2488">
        <v>34.83</v>
      </c>
      <c r="I2488" t="s">
        <v>5605</v>
      </c>
      <c r="J2488" t="s">
        <v>4764</v>
      </c>
      <c r="K2488" t="s">
        <v>4417</v>
      </c>
      <c r="L2488">
        <v>0</v>
      </c>
      <c r="M2488" s="441">
        <v>45922</v>
      </c>
      <c r="N2488">
        <v>28.32</v>
      </c>
      <c r="O2488">
        <v>28.32</v>
      </c>
      <c r="P2488">
        <v>986.39</v>
      </c>
    </row>
    <row r="2489" spans="1:16" x14ac:dyDescent="0.3">
      <c r="A2489">
        <v>60078</v>
      </c>
      <c r="B2489">
        <v>122</v>
      </c>
      <c r="C2489" t="s">
        <v>552</v>
      </c>
      <c r="D2489" s="441">
        <v>45962</v>
      </c>
      <c r="E2489">
        <v>18114</v>
      </c>
      <c r="F2489" t="s">
        <v>5805</v>
      </c>
      <c r="G2489">
        <v>3498</v>
      </c>
      <c r="H2489">
        <v>3.7</v>
      </c>
      <c r="I2489" t="s">
        <v>5601</v>
      </c>
      <c r="J2489" t="s">
        <v>4764</v>
      </c>
      <c r="K2489" t="s">
        <v>4417</v>
      </c>
      <c r="L2489">
        <v>0</v>
      </c>
      <c r="M2489" s="441">
        <v>45615</v>
      </c>
      <c r="N2489">
        <v>259.83</v>
      </c>
      <c r="O2489">
        <v>265.89999999999998</v>
      </c>
      <c r="P2489">
        <v>961.37</v>
      </c>
    </row>
    <row r="2490" spans="1:16" x14ac:dyDescent="0.3">
      <c r="A2490">
        <v>59916</v>
      </c>
      <c r="B2490">
        <v>122</v>
      </c>
      <c r="C2490" t="s">
        <v>552</v>
      </c>
      <c r="D2490" s="441">
        <v>45962</v>
      </c>
      <c r="E2490">
        <v>17903</v>
      </c>
      <c r="F2490" t="s">
        <v>5818</v>
      </c>
      <c r="G2490">
        <v>3658</v>
      </c>
      <c r="H2490">
        <v>37.83</v>
      </c>
      <c r="I2490" t="s">
        <v>5605</v>
      </c>
      <c r="J2490" t="s">
        <v>4764</v>
      </c>
      <c r="K2490" t="s">
        <v>4417</v>
      </c>
      <c r="L2490">
        <v>25.23</v>
      </c>
      <c r="M2490" s="441">
        <v>45958</v>
      </c>
      <c r="N2490">
        <v>25.23</v>
      </c>
      <c r="O2490">
        <v>29.64</v>
      </c>
      <c r="P2490">
        <v>954.45</v>
      </c>
    </row>
    <row r="2491" spans="1:16" x14ac:dyDescent="0.3">
      <c r="A2491">
        <v>60043</v>
      </c>
      <c r="B2491">
        <v>122</v>
      </c>
      <c r="C2491" t="s">
        <v>552</v>
      </c>
      <c r="D2491" s="441">
        <v>45962</v>
      </c>
      <c r="E2491">
        <v>25537</v>
      </c>
      <c r="F2491" t="s">
        <v>6489</v>
      </c>
      <c r="G2491">
        <v>6158</v>
      </c>
      <c r="H2491">
        <v>6</v>
      </c>
      <c r="I2491" t="s">
        <v>5601</v>
      </c>
      <c r="J2491" t="s">
        <v>4764</v>
      </c>
      <c r="K2491" t="s">
        <v>4417</v>
      </c>
      <c r="L2491">
        <v>158.76</v>
      </c>
      <c r="M2491" s="441">
        <v>45957</v>
      </c>
      <c r="N2491">
        <v>158.76</v>
      </c>
      <c r="O2491">
        <v>158.76</v>
      </c>
      <c r="P2491">
        <v>952.56</v>
      </c>
    </row>
    <row r="2492" spans="1:16" x14ac:dyDescent="0.3">
      <c r="A2492">
        <v>59949</v>
      </c>
      <c r="B2492">
        <v>122</v>
      </c>
      <c r="C2492" t="s">
        <v>552</v>
      </c>
      <c r="D2492" s="441">
        <v>45962</v>
      </c>
      <c r="E2492">
        <v>24217</v>
      </c>
      <c r="F2492" t="s">
        <v>5714</v>
      </c>
      <c r="G2492">
        <v>2937</v>
      </c>
      <c r="H2492">
        <v>31.82</v>
      </c>
      <c r="I2492" t="s">
        <v>5598</v>
      </c>
      <c r="J2492" t="s">
        <v>6085</v>
      </c>
      <c r="K2492" t="s">
        <v>4417</v>
      </c>
      <c r="L2492">
        <v>29.79</v>
      </c>
      <c r="M2492" s="441">
        <v>45957</v>
      </c>
      <c r="N2492">
        <v>29.9</v>
      </c>
      <c r="O2492">
        <v>29.51</v>
      </c>
      <c r="P2492">
        <v>947.92</v>
      </c>
    </row>
    <row r="2493" spans="1:16" x14ac:dyDescent="0.3">
      <c r="A2493">
        <v>60066</v>
      </c>
      <c r="B2493">
        <v>122</v>
      </c>
      <c r="C2493" t="s">
        <v>552</v>
      </c>
      <c r="D2493" s="441">
        <v>45962</v>
      </c>
      <c r="E2493">
        <v>19125</v>
      </c>
      <c r="F2493" t="s">
        <v>5702</v>
      </c>
      <c r="G2493">
        <v>2843</v>
      </c>
      <c r="H2493">
        <v>4.5</v>
      </c>
      <c r="I2493" t="s">
        <v>5703</v>
      </c>
      <c r="J2493" t="s">
        <v>6085</v>
      </c>
      <c r="K2493" t="s">
        <v>4417</v>
      </c>
      <c r="L2493">
        <v>205.2</v>
      </c>
      <c r="M2493" s="441">
        <v>45944</v>
      </c>
      <c r="N2493">
        <v>205.2</v>
      </c>
      <c r="O2493">
        <v>275.02999999999997</v>
      </c>
      <c r="P2493">
        <v>923.4</v>
      </c>
    </row>
    <row r="2494" spans="1:16" x14ac:dyDescent="0.3">
      <c r="A2494">
        <v>60039</v>
      </c>
      <c r="B2494">
        <v>122</v>
      </c>
      <c r="C2494" t="s">
        <v>552</v>
      </c>
      <c r="D2494" s="441">
        <v>45962</v>
      </c>
      <c r="E2494">
        <v>18306</v>
      </c>
      <c r="F2494" t="s">
        <v>5759</v>
      </c>
      <c r="G2494">
        <v>3327</v>
      </c>
      <c r="H2494">
        <v>6</v>
      </c>
      <c r="I2494" t="s">
        <v>5601</v>
      </c>
      <c r="J2494" t="s">
        <v>4764</v>
      </c>
      <c r="K2494" t="s">
        <v>4417</v>
      </c>
      <c r="L2494">
        <v>0</v>
      </c>
      <c r="N2494">
        <v>0</v>
      </c>
      <c r="O2494">
        <v>217</v>
      </c>
      <c r="P2494">
        <v>890.6</v>
      </c>
    </row>
    <row r="2495" spans="1:16" x14ac:dyDescent="0.3">
      <c r="A2495">
        <v>60015</v>
      </c>
      <c r="B2495">
        <v>122</v>
      </c>
      <c r="C2495" t="s">
        <v>552</v>
      </c>
      <c r="D2495" s="441">
        <v>45962</v>
      </c>
      <c r="E2495">
        <v>18219</v>
      </c>
      <c r="F2495" t="s">
        <v>5778</v>
      </c>
      <c r="G2495">
        <v>3409</v>
      </c>
      <c r="H2495">
        <v>9</v>
      </c>
      <c r="I2495" t="s">
        <v>5601</v>
      </c>
      <c r="J2495" t="s">
        <v>4764</v>
      </c>
      <c r="K2495" t="s">
        <v>4417</v>
      </c>
      <c r="L2495">
        <v>0</v>
      </c>
      <c r="M2495" s="441">
        <v>45916</v>
      </c>
      <c r="N2495">
        <v>96</v>
      </c>
      <c r="O2495">
        <v>87.63</v>
      </c>
      <c r="P2495">
        <v>864</v>
      </c>
    </row>
    <row r="2496" spans="1:16" x14ac:dyDescent="0.3">
      <c r="A2496">
        <v>59970</v>
      </c>
      <c r="B2496">
        <v>122</v>
      </c>
      <c r="C2496" t="s">
        <v>552</v>
      </c>
      <c r="D2496" s="441">
        <v>45962</v>
      </c>
      <c r="E2496">
        <v>19356</v>
      </c>
      <c r="F2496" t="s">
        <v>5696</v>
      </c>
      <c r="G2496">
        <v>2768</v>
      </c>
      <c r="H2496">
        <v>18</v>
      </c>
      <c r="I2496" t="s">
        <v>5598</v>
      </c>
      <c r="J2496" t="s">
        <v>6085</v>
      </c>
      <c r="K2496" t="s">
        <v>4417</v>
      </c>
      <c r="L2496">
        <v>47.82</v>
      </c>
      <c r="M2496" s="441">
        <v>45958</v>
      </c>
      <c r="N2496">
        <v>47.82</v>
      </c>
      <c r="O2496">
        <v>59.89</v>
      </c>
      <c r="P2496">
        <v>860.76</v>
      </c>
    </row>
    <row r="2497" spans="1:16" x14ac:dyDescent="0.3">
      <c r="A2497">
        <v>59937</v>
      </c>
      <c r="B2497">
        <v>122</v>
      </c>
      <c r="C2497" t="s">
        <v>552</v>
      </c>
      <c r="D2497" s="441">
        <v>45962</v>
      </c>
      <c r="E2497">
        <v>18667</v>
      </c>
      <c r="F2497" t="s">
        <v>5718</v>
      </c>
      <c r="G2497">
        <v>3052</v>
      </c>
      <c r="H2497">
        <v>41.14</v>
      </c>
      <c r="I2497" t="s">
        <v>5598</v>
      </c>
      <c r="J2497" t="s">
        <v>6085</v>
      </c>
      <c r="K2497" t="s">
        <v>4417</v>
      </c>
      <c r="L2497">
        <v>20.329999999999998</v>
      </c>
      <c r="M2497" s="441">
        <v>45959</v>
      </c>
      <c r="N2497">
        <v>19.989999999999998</v>
      </c>
      <c r="O2497">
        <v>19.989999999999998</v>
      </c>
      <c r="P2497">
        <v>836.38</v>
      </c>
    </row>
    <row r="2498" spans="1:16" x14ac:dyDescent="0.3">
      <c r="A2498">
        <v>60077</v>
      </c>
      <c r="B2498">
        <v>122</v>
      </c>
      <c r="C2498" t="s">
        <v>552</v>
      </c>
      <c r="D2498" s="441">
        <v>45962</v>
      </c>
      <c r="E2498">
        <v>25033</v>
      </c>
      <c r="F2498" t="s">
        <v>5751</v>
      </c>
      <c r="G2498">
        <v>5873</v>
      </c>
      <c r="H2498">
        <v>4</v>
      </c>
      <c r="I2498" t="s">
        <v>5613</v>
      </c>
      <c r="J2498" t="s">
        <v>4764</v>
      </c>
      <c r="K2498" t="s">
        <v>4417</v>
      </c>
      <c r="L2498">
        <v>0</v>
      </c>
      <c r="M2498" s="441">
        <v>45754</v>
      </c>
      <c r="N2498">
        <v>204.23</v>
      </c>
      <c r="O2498">
        <v>204.19</v>
      </c>
      <c r="P2498">
        <v>816.92</v>
      </c>
    </row>
    <row r="2499" spans="1:16" x14ac:dyDescent="0.3">
      <c r="A2499">
        <v>59992</v>
      </c>
      <c r="B2499">
        <v>122</v>
      </c>
      <c r="C2499" t="s">
        <v>552</v>
      </c>
      <c r="D2499" s="441">
        <v>45962</v>
      </c>
      <c r="E2499">
        <v>20270</v>
      </c>
      <c r="F2499" t="s">
        <v>5631</v>
      </c>
      <c r="G2499">
        <v>2233</v>
      </c>
      <c r="H2499">
        <v>12</v>
      </c>
      <c r="I2499" t="s">
        <v>5605</v>
      </c>
      <c r="J2499" t="s">
        <v>6085</v>
      </c>
      <c r="K2499" t="s">
        <v>4417</v>
      </c>
      <c r="L2499">
        <v>65.8</v>
      </c>
      <c r="M2499" s="441">
        <v>45945</v>
      </c>
      <c r="N2499">
        <v>65.8</v>
      </c>
      <c r="O2499">
        <v>73.900000000000006</v>
      </c>
      <c r="P2499">
        <v>789.6</v>
      </c>
    </row>
    <row r="2500" spans="1:16" x14ac:dyDescent="0.3">
      <c r="A2500">
        <v>60042</v>
      </c>
      <c r="B2500">
        <v>122</v>
      </c>
      <c r="C2500" t="s">
        <v>552</v>
      </c>
      <c r="D2500" s="441">
        <v>45962</v>
      </c>
      <c r="E2500">
        <v>25095</v>
      </c>
      <c r="F2500" t="s">
        <v>6490</v>
      </c>
      <c r="G2500">
        <v>5892</v>
      </c>
      <c r="H2500">
        <v>6</v>
      </c>
      <c r="I2500" t="s">
        <v>5601</v>
      </c>
      <c r="J2500" t="s">
        <v>4764</v>
      </c>
      <c r="K2500" t="s">
        <v>4417</v>
      </c>
      <c r="L2500">
        <v>131.25</v>
      </c>
      <c r="M2500" s="441">
        <v>45936</v>
      </c>
      <c r="N2500">
        <v>131.25</v>
      </c>
      <c r="O2500">
        <v>131.25</v>
      </c>
      <c r="P2500">
        <v>787.5</v>
      </c>
    </row>
    <row r="2501" spans="1:16" x14ac:dyDescent="0.3">
      <c r="A2501">
        <v>60029</v>
      </c>
      <c r="B2501">
        <v>122</v>
      </c>
      <c r="C2501" t="s">
        <v>552</v>
      </c>
      <c r="D2501" s="441">
        <v>45962</v>
      </c>
      <c r="E2501">
        <v>18211</v>
      </c>
      <c r="F2501" t="s">
        <v>5782</v>
      </c>
      <c r="G2501">
        <v>3416</v>
      </c>
      <c r="H2501">
        <v>7</v>
      </c>
      <c r="I2501" t="s">
        <v>5601</v>
      </c>
      <c r="J2501" t="s">
        <v>4764</v>
      </c>
      <c r="K2501" t="s">
        <v>4417</v>
      </c>
      <c r="L2501">
        <v>0</v>
      </c>
      <c r="N2501">
        <v>0</v>
      </c>
      <c r="O2501">
        <v>114.23</v>
      </c>
      <c r="P2501">
        <v>780.2</v>
      </c>
    </row>
    <row r="2502" spans="1:16" x14ac:dyDescent="0.3">
      <c r="A2502">
        <v>60082</v>
      </c>
      <c r="B2502">
        <v>122</v>
      </c>
      <c r="C2502" t="s">
        <v>552</v>
      </c>
      <c r="D2502" s="441">
        <v>45962</v>
      </c>
      <c r="E2502">
        <v>27406</v>
      </c>
      <c r="F2502" t="s">
        <v>5899</v>
      </c>
      <c r="G2502">
        <v>7409</v>
      </c>
      <c r="H2502">
        <v>3.5</v>
      </c>
      <c r="I2502" t="s">
        <v>5598</v>
      </c>
      <c r="J2502" t="s">
        <v>4764</v>
      </c>
      <c r="K2502" t="s">
        <v>4417</v>
      </c>
      <c r="L2502">
        <v>205.36</v>
      </c>
      <c r="M2502" s="441">
        <v>45944</v>
      </c>
      <c r="N2502">
        <v>219</v>
      </c>
      <c r="O2502">
        <v>219</v>
      </c>
      <c r="P2502">
        <v>718.76</v>
      </c>
    </row>
    <row r="2503" spans="1:16" x14ac:dyDescent="0.3">
      <c r="A2503">
        <v>60093</v>
      </c>
      <c r="B2503">
        <v>122</v>
      </c>
      <c r="C2503" t="s">
        <v>552</v>
      </c>
      <c r="D2503" s="441">
        <v>45962</v>
      </c>
      <c r="E2503">
        <v>18242</v>
      </c>
      <c r="F2503" t="s">
        <v>5771</v>
      </c>
      <c r="G2503">
        <v>3386</v>
      </c>
      <c r="H2503">
        <v>3</v>
      </c>
      <c r="I2503" t="s">
        <v>5601</v>
      </c>
      <c r="J2503" t="s">
        <v>4764</v>
      </c>
      <c r="K2503" t="s">
        <v>4417</v>
      </c>
      <c r="L2503">
        <v>239.23</v>
      </c>
      <c r="M2503" s="441">
        <v>45945</v>
      </c>
      <c r="N2503">
        <v>239.23</v>
      </c>
      <c r="O2503">
        <v>238</v>
      </c>
      <c r="P2503">
        <v>717.69</v>
      </c>
    </row>
    <row r="2504" spans="1:16" x14ac:dyDescent="0.3">
      <c r="A2504">
        <v>60132</v>
      </c>
      <c r="B2504">
        <v>122</v>
      </c>
      <c r="C2504" t="s">
        <v>552</v>
      </c>
      <c r="D2504" s="441">
        <v>45962</v>
      </c>
      <c r="E2504">
        <v>18113</v>
      </c>
      <c r="F2504" t="s">
        <v>5806</v>
      </c>
      <c r="G2504">
        <v>3499</v>
      </c>
      <c r="H2504">
        <v>1.7</v>
      </c>
      <c r="I2504" t="s">
        <v>5601</v>
      </c>
      <c r="J2504" t="s">
        <v>4764</v>
      </c>
      <c r="K2504" t="s">
        <v>4417</v>
      </c>
      <c r="L2504">
        <v>0</v>
      </c>
      <c r="N2504">
        <v>0</v>
      </c>
      <c r="O2504">
        <v>456.73</v>
      </c>
      <c r="P2504">
        <v>717.43</v>
      </c>
    </row>
    <row r="2505" spans="1:16" x14ac:dyDescent="0.3">
      <c r="A2505">
        <v>60031</v>
      </c>
      <c r="B2505">
        <v>122</v>
      </c>
      <c r="C2505" t="s">
        <v>552</v>
      </c>
      <c r="D2505" s="441">
        <v>45962</v>
      </c>
      <c r="E2505">
        <v>20752</v>
      </c>
      <c r="F2505" t="s">
        <v>5624</v>
      </c>
      <c r="G2505">
        <v>2088</v>
      </c>
      <c r="H2505">
        <v>6</v>
      </c>
      <c r="I2505" t="s">
        <v>5625</v>
      </c>
      <c r="J2505" t="s">
        <v>6085</v>
      </c>
      <c r="K2505" t="s">
        <v>4417</v>
      </c>
      <c r="L2505">
        <v>119.42</v>
      </c>
      <c r="M2505" s="441">
        <v>45937</v>
      </c>
      <c r="N2505">
        <v>119.42</v>
      </c>
      <c r="O2505">
        <v>114.51</v>
      </c>
      <c r="P2505">
        <v>716.52</v>
      </c>
    </row>
    <row r="2506" spans="1:16" x14ac:dyDescent="0.3">
      <c r="A2506">
        <v>60014</v>
      </c>
      <c r="B2506">
        <v>122</v>
      </c>
      <c r="C2506" t="s">
        <v>552</v>
      </c>
      <c r="D2506" s="441">
        <v>45962</v>
      </c>
      <c r="E2506">
        <v>18382</v>
      </c>
      <c r="F2506" t="s">
        <v>5738</v>
      </c>
      <c r="G2506">
        <v>3257</v>
      </c>
      <c r="H2506">
        <v>9</v>
      </c>
      <c r="I2506" t="s">
        <v>5601</v>
      </c>
      <c r="J2506" t="s">
        <v>4764</v>
      </c>
      <c r="K2506" t="s">
        <v>4417</v>
      </c>
      <c r="L2506">
        <v>77.84</v>
      </c>
      <c r="M2506" s="441">
        <v>45945</v>
      </c>
      <c r="N2506">
        <v>83.61</v>
      </c>
      <c r="O2506">
        <v>72.78</v>
      </c>
      <c r="P2506">
        <v>700.56</v>
      </c>
    </row>
    <row r="2507" spans="1:16" x14ac:dyDescent="0.3">
      <c r="A2507">
        <v>60133</v>
      </c>
      <c r="B2507">
        <v>122</v>
      </c>
      <c r="C2507" t="s">
        <v>552</v>
      </c>
      <c r="D2507" s="441">
        <v>45962</v>
      </c>
      <c r="E2507">
        <v>18097</v>
      </c>
      <c r="F2507" t="s">
        <v>5811</v>
      </c>
      <c r="G2507">
        <v>3513</v>
      </c>
      <c r="H2507">
        <v>1.7</v>
      </c>
      <c r="I2507" t="s">
        <v>5601</v>
      </c>
      <c r="J2507" t="s">
        <v>4764</v>
      </c>
      <c r="K2507" t="s">
        <v>4417</v>
      </c>
      <c r="L2507">
        <v>0</v>
      </c>
      <c r="M2507" s="441">
        <v>45916</v>
      </c>
      <c r="N2507">
        <v>410</v>
      </c>
      <c r="O2507">
        <v>404.59</v>
      </c>
      <c r="P2507">
        <v>697</v>
      </c>
    </row>
    <row r="2508" spans="1:16" x14ac:dyDescent="0.3">
      <c r="A2508">
        <v>60196</v>
      </c>
      <c r="B2508">
        <v>122</v>
      </c>
      <c r="C2508" t="s">
        <v>552</v>
      </c>
      <c r="D2508" s="441">
        <v>45962</v>
      </c>
      <c r="E2508">
        <v>18118</v>
      </c>
      <c r="F2508" t="s">
        <v>5803</v>
      </c>
      <c r="G2508">
        <v>3495</v>
      </c>
      <c r="H2508">
        <v>0.5</v>
      </c>
      <c r="I2508" t="s">
        <v>5601</v>
      </c>
      <c r="J2508" t="s">
        <v>4764</v>
      </c>
      <c r="K2508" t="s">
        <v>4417</v>
      </c>
      <c r="L2508">
        <v>0</v>
      </c>
      <c r="N2508">
        <v>0</v>
      </c>
      <c r="O2508">
        <v>1286</v>
      </c>
      <c r="P2508">
        <v>693.5</v>
      </c>
    </row>
    <row r="2509" spans="1:16" x14ac:dyDescent="0.3">
      <c r="A2509">
        <v>60067</v>
      </c>
      <c r="B2509">
        <v>122</v>
      </c>
      <c r="C2509" t="s">
        <v>552</v>
      </c>
      <c r="D2509" s="441">
        <v>45962</v>
      </c>
      <c r="E2509">
        <v>18103</v>
      </c>
      <c r="F2509" t="s">
        <v>5809</v>
      </c>
      <c r="G2509">
        <v>3508</v>
      </c>
      <c r="H2509">
        <v>4.5</v>
      </c>
      <c r="I2509" t="s">
        <v>5601</v>
      </c>
      <c r="J2509" t="s">
        <v>4764</v>
      </c>
      <c r="K2509" t="s">
        <v>4417</v>
      </c>
      <c r="L2509">
        <v>0</v>
      </c>
      <c r="M2509" s="441">
        <v>45917</v>
      </c>
      <c r="N2509">
        <v>148.97</v>
      </c>
      <c r="O2509">
        <v>118.08</v>
      </c>
      <c r="P2509">
        <v>670.36</v>
      </c>
    </row>
    <row r="2510" spans="1:16" x14ac:dyDescent="0.3">
      <c r="A2510">
        <v>59995</v>
      </c>
      <c r="B2510">
        <v>122</v>
      </c>
      <c r="C2510" t="s">
        <v>552</v>
      </c>
      <c r="D2510" s="441">
        <v>45962</v>
      </c>
      <c r="E2510">
        <v>17794</v>
      </c>
      <c r="F2510" t="s">
        <v>6491</v>
      </c>
      <c r="G2510">
        <v>3750</v>
      </c>
      <c r="H2510">
        <v>12</v>
      </c>
      <c r="I2510" t="s">
        <v>5601</v>
      </c>
      <c r="J2510" t="s">
        <v>4764</v>
      </c>
      <c r="K2510" t="s">
        <v>4417</v>
      </c>
      <c r="L2510">
        <v>54.34</v>
      </c>
      <c r="M2510" s="441">
        <v>45958</v>
      </c>
      <c r="N2510">
        <v>54.34</v>
      </c>
      <c r="O2510">
        <v>54.34</v>
      </c>
      <c r="P2510">
        <v>652.08000000000004</v>
      </c>
    </row>
    <row r="2511" spans="1:16" x14ac:dyDescent="0.3">
      <c r="A2511">
        <v>59964</v>
      </c>
      <c r="B2511">
        <v>122</v>
      </c>
      <c r="C2511" t="s">
        <v>552</v>
      </c>
      <c r="D2511" s="441">
        <v>45962</v>
      </c>
      <c r="E2511">
        <v>22869</v>
      </c>
      <c r="F2511" t="s">
        <v>5709</v>
      </c>
      <c r="G2511">
        <v>2917</v>
      </c>
      <c r="H2511">
        <v>20.65</v>
      </c>
      <c r="I2511" t="s">
        <v>5598</v>
      </c>
      <c r="J2511" t="s">
        <v>6085</v>
      </c>
      <c r="K2511" t="s">
        <v>4417</v>
      </c>
      <c r="L2511">
        <v>31.5</v>
      </c>
      <c r="M2511" s="441">
        <v>45937</v>
      </c>
      <c r="N2511">
        <v>31.5</v>
      </c>
      <c r="O2511">
        <v>31.5</v>
      </c>
      <c r="P2511">
        <v>650.47</v>
      </c>
    </row>
    <row r="2512" spans="1:16" x14ac:dyDescent="0.3">
      <c r="A2512">
        <v>60041</v>
      </c>
      <c r="B2512">
        <v>122</v>
      </c>
      <c r="C2512" t="s">
        <v>552</v>
      </c>
      <c r="D2512" s="441">
        <v>45962</v>
      </c>
      <c r="E2512">
        <v>25091</v>
      </c>
      <c r="F2512" t="s">
        <v>5829</v>
      </c>
      <c r="G2512">
        <v>5890</v>
      </c>
      <c r="H2512">
        <v>6</v>
      </c>
      <c r="I2512" t="s">
        <v>5601</v>
      </c>
      <c r="J2512" t="s">
        <v>4764</v>
      </c>
      <c r="K2512" t="s">
        <v>4417</v>
      </c>
      <c r="L2512">
        <v>108</v>
      </c>
      <c r="M2512" s="441">
        <v>45943</v>
      </c>
      <c r="N2512">
        <v>108</v>
      </c>
      <c r="O2512">
        <v>108</v>
      </c>
      <c r="P2512">
        <v>648</v>
      </c>
    </row>
    <row r="2513" spans="1:16" x14ac:dyDescent="0.3">
      <c r="A2513">
        <v>60045</v>
      </c>
      <c r="B2513">
        <v>122</v>
      </c>
      <c r="C2513" t="s">
        <v>552</v>
      </c>
      <c r="D2513" s="441">
        <v>45962</v>
      </c>
      <c r="E2513">
        <v>18284</v>
      </c>
      <c r="F2513" t="s">
        <v>5757</v>
      </c>
      <c r="G2513">
        <v>3344</v>
      </c>
      <c r="H2513">
        <v>5.8</v>
      </c>
      <c r="I2513" t="s">
        <v>5601</v>
      </c>
      <c r="J2513" t="s">
        <v>4764</v>
      </c>
      <c r="K2513" t="s">
        <v>4417</v>
      </c>
      <c r="L2513">
        <v>108.2</v>
      </c>
      <c r="M2513" s="441">
        <v>45952</v>
      </c>
      <c r="N2513">
        <v>104.9</v>
      </c>
      <c r="O2513">
        <v>104.9</v>
      </c>
      <c r="P2513">
        <v>627.55999999999995</v>
      </c>
    </row>
    <row r="2514" spans="1:16" x14ac:dyDescent="0.3">
      <c r="A2514">
        <v>60063</v>
      </c>
      <c r="B2514">
        <v>122</v>
      </c>
      <c r="C2514" t="s">
        <v>552</v>
      </c>
      <c r="D2514" s="441">
        <v>45962</v>
      </c>
      <c r="E2514">
        <v>26051</v>
      </c>
      <c r="F2514" t="s">
        <v>6492</v>
      </c>
      <c r="G2514">
        <v>6513</v>
      </c>
      <c r="H2514">
        <v>5</v>
      </c>
      <c r="I2514" t="s">
        <v>5613</v>
      </c>
      <c r="J2514" t="s">
        <v>4764</v>
      </c>
      <c r="K2514" t="s">
        <v>4417</v>
      </c>
      <c r="L2514">
        <v>0</v>
      </c>
      <c r="M2514" s="441">
        <v>45686</v>
      </c>
      <c r="N2514">
        <v>122.53</v>
      </c>
      <c r="O2514">
        <v>122.53</v>
      </c>
      <c r="P2514">
        <v>612.65</v>
      </c>
    </row>
    <row r="2515" spans="1:16" x14ac:dyDescent="0.3">
      <c r="A2515">
        <v>60044</v>
      </c>
      <c r="B2515">
        <v>122</v>
      </c>
      <c r="C2515" t="s">
        <v>552</v>
      </c>
      <c r="D2515" s="441">
        <v>45962</v>
      </c>
      <c r="E2515">
        <v>18208</v>
      </c>
      <c r="F2515" t="s">
        <v>5776</v>
      </c>
      <c r="G2515">
        <v>3418</v>
      </c>
      <c r="H2515">
        <v>6</v>
      </c>
      <c r="I2515" t="s">
        <v>5601</v>
      </c>
      <c r="J2515" t="s">
        <v>4764</v>
      </c>
      <c r="K2515" t="s">
        <v>4417</v>
      </c>
      <c r="L2515">
        <v>0</v>
      </c>
      <c r="M2515" s="441">
        <v>45636</v>
      </c>
      <c r="N2515">
        <v>100.88</v>
      </c>
      <c r="O2515">
        <v>78.59</v>
      </c>
      <c r="P2515">
        <v>605.28</v>
      </c>
    </row>
    <row r="2516" spans="1:16" x14ac:dyDescent="0.3">
      <c r="A2516">
        <v>60076</v>
      </c>
      <c r="B2516">
        <v>122</v>
      </c>
      <c r="C2516" t="s">
        <v>552</v>
      </c>
      <c r="D2516" s="441">
        <v>45962</v>
      </c>
      <c r="E2516">
        <v>25093</v>
      </c>
      <c r="F2516" t="s">
        <v>5823</v>
      </c>
      <c r="G2516">
        <v>5891</v>
      </c>
      <c r="H2516">
        <v>4</v>
      </c>
      <c r="I2516" t="s">
        <v>5601</v>
      </c>
      <c r="J2516" t="s">
        <v>4764</v>
      </c>
      <c r="K2516" t="s">
        <v>4417</v>
      </c>
      <c r="L2516">
        <v>142.5</v>
      </c>
      <c r="M2516" s="441">
        <v>45936</v>
      </c>
      <c r="N2516">
        <v>142.5</v>
      </c>
      <c r="O2516">
        <v>142.5</v>
      </c>
      <c r="P2516">
        <v>570</v>
      </c>
    </row>
    <row r="2517" spans="1:16" x14ac:dyDescent="0.3">
      <c r="A2517">
        <v>60036</v>
      </c>
      <c r="B2517">
        <v>122</v>
      </c>
      <c r="C2517" t="s">
        <v>552</v>
      </c>
      <c r="D2517" s="441">
        <v>45962</v>
      </c>
      <c r="E2517">
        <v>19698</v>
      </c>
      <c r="F2517" t="s">
        <v>6493</v>
      </c>
      <c r="G2517">
        <v>2547</v>
      </c>
      <c r="H2517">
        <v>6</v>
      </c>
      <c r="I2517" t="s">
        <v>5613</v>
      </c>
      <c r="J2517" t="s">
        <v>6085</v>
      </c>
      <c r="K2517" t="s">
        <v>4417</v>
      </c>
      <c r="L2517">
        <v>0</v>
      </c>
      <c r="M2517" s="441">
        <v>45881</v>
      </c>
      <c r="N2517">
        <v>94.1</v>
      </c>
      <c r="O2517">
        <v>94.1</v>
      </c>
      <c r="P2517">
        <v>564.6</v>
      </c>
    </row>
    <row r="2518" spans="1:16" x14ac:dyDescent="0.3">
      <c r="A2518">
        <v>60025</v>
      </c>
      <c r="B2518">
        <v>122</v>
      </c>
      <c r="C2518" t="s">
        <v>552</v>
      </c>
      <c r="D2518" s="441">
        <v>45962</v>
      </c>
      <c r="E2518">
        <v>23082</v>
      </c>
      <c r="F2518" t="s">
        <v>5697</v>
      </c>
      <c r="G2518">
        <v>2763</v>
      </c>
      <c r="H2518">
        <v>7</v>
      </c>
      <c r="I2518" t="s">
        <v>5598</v>
      </c>
      <c r="J2518" t="s">
        <v>6085</v>
      </c>
      <c r="K2518" t="s">
        <v>4417</v>
      </c>
      <c r="L2518">
        <v>78.900000000000006</v>
      </c>
      <c r="M2518" s="441">
        <v>45951</v>
      </c>
      <c r="N2518">
        <v>78.900000000000006</v>
      </c>
      <c r="O2518">
        <v>78.900000000000006</v>
      </c>
      <c r="P2518">
        <v>552.29999999999995</v>
      </c>
    </row>
    <row r="2519" spans="1:16" x14ac:dyDescent="0.3">
      <c r="A2519">
        <v>60027</v>
      </c>
      <c r="B2519">
        <v>122</v>
      </c>
      <c r="C2519" t="s">
        <v>552</v>
      </c>
      <c r="D2519" s="441">
        <v>45962</v>
      </c>
      <c r="E2519">
        <v>25533</v>
      </c>
      <c r="F2519" t="s">
        <v>5753</v>
      </c>
      <c r="G2519">
        <v>6156</v>
      </c>
      <c r="H2519">
        <v>7</v>
      </c>
      <c r="I2519" t="s">
        <v>5601</v>
      </c>
      <c r="J2519" t="s">
        <v>4764</v>
      </c>
      <c r="K2519" t="s">
        <v>4417</v>
      </c>
      <c r="L2519">
        <v>0</v>
      </c>
      <c r="M2519" s="441">
        <v>45680</v>
      </c>
      <c r="N2519">
        <v>75</v>
      </c>
      <c r="O2519">
        <v>75</v>
      </c>
      <c r="P2519">
        <v>525</v>
      </c>
    </row>
    <row r="2520" spans="1:16" x14ac:dyDescent="0.3">
      <c r="A2520">
        <v>60099</v>
      </c>
      <c r="B2520">
        <v>122</v>
      </c>
      <c r="C2520" t="s">
        <v>552</v>
      </c>
      <c r="D2520" s="441">
        <v>45962</v>
      </c>
      <c r="E2520">
        <v>20941</v>
      </c>
      <c r="F2520" t="s">
        <v>5886</v>
      </c>
      <c r="G2520">
        <v>2031</v>
      </c>
      <c r="H2520">
        <v>2.5</v>
      </c>
      <c r="I2520" t="s">
        <v>5605</v>
      </c>
      <c r="J2520" t="s">
        <v>6085</v>
      </c>
      <c r="K2520" t="s">
        <v>4417</v>
      </c>
      <c r="L2520">
        <v>208.53</v>
      </c>
      <c r="M2520" s="441">
        <v>45959</v>
      </c>
      <c r="N2520">
        <v>208.53</v>
      </c>
      <c r="O2520">
        <v>208.53</v>
      </c>
      <c r="P2520">
        <v>521.33000000000004</v>
      </c>
    </row>
    <row r="2521" spans="1:16" x14ac:dyDescent="0.3">
      <c r="A2521">
        <v>59973</v>
      </c>
      <c r="B2521">
        <v>122</v>
      </c>
      <c r="C2521" t="s">
        <v>552</v>
      </c>
      <c r="D2521" s="441">
        <v>45962</v>
      </c>
      <c r="E2521">
        <v>19324</v>
      </c>
      <c r="F2521" t="s">
        <v>5699</v>
      </c>
      <c r="G2521">
        <v>2773</v>
      </c>
      <c r="H2521">
        <v>16</v>
      </c>
      <c r="I2521" t="s">
        <v>5598</v>
      </c>
      <c r="J2521" t="s">
        <v>6085</v>
      </c>
      <c r="K2521" t="s">
        <v>4417</v>
      </c>
      <c r="L2521">
        <v>32.39</v>
      </c>
      <c r="M2521" s="441">
        <v>45958</v>
      </c>
      <c r="N2521">
        <v>30.9</v>
      </c>
      <c r="O2521">
        <v>30.9</v>
      </c>
      <c r="P2521">
        <v>518.24</v>
      </c>
    </row>
    <row r="2522" spans="1:16" x14ac:dyDescent="0.3">
      <c r="A2522">
        <v>60040</v>
      </c>
      <c r="B2522">
        <v>122</v>
      </c>
      <c r="C2522" t="s">
        <v>552</v>
      </c>
      <c r="D2522" s="441">
        <v>45962</v>
      </c>
      <c r="E2522">
        <v>18220</v>
      </c>
      <c r="F2522" t="s">
        <v>5777</v>
      </c>
      <c r="G2522">
        <v>3408</v>
      </c>
      <c r="H2522">
        <v>6</v>
      </c>
      <c r="I2522" t="s">
        <v>5601</v>
      </c>
      <c r="J2522" t="s">
        <v>4764</v>
      </c>
      <c r="K2522" t="s">
        <v>4417</v>
      </c>
      <c r="L2522">
        <v>0</v>
      </c>
      <c r="M2522" s="441">
        <v>45917</v>
      </c>
      <c r="N2522">
        <v>85.9</v>
      </c>
      <c r="O2522">
        <v>76.489999999999995</v>
      </c>
      <c r="P2522">
        <v>515.4</v>
      </c>
    </row>
    <row r="2523" spans="1:16" x14ac:dyDescent="0.3">
      <c r="A2523">
        <v>59940</v>
      </c>
      <c r="B2523">
        <v>122</v>
      </c>
      <c r="C2523" t="s">
        <v>552</v>
      </c>
      <c r="D2523" s="441">
        <v>45962</v>
      </c>
      <c r="E2523">
        <v>25416</v>
      </c>
      <c r="F2523" t="s">
        <v>5905</v>
      </c>
      <c r="G2523">
        <v>6098</v>
      </c>
      <c r="H2523">
        <v>39</v>
      </c>
      <c r="I2523" t="s">
        <v>5613</v>
      </c>
      <c r="J2523" t="s">
        <v>6085</v>
      </c>
      <c r="K2523" t="s">
        <v>4417</v>
      </c>
      <c r="L2523">
        <v>0</v>
      </c>
      <c r="M2523" s="441">
        <v>45908</v>
      </c>
      <c r="N2523">
        <v>12.9</v>
      </c>
      <c r="O2523">
        <v>14.9</v>
      </c>
      <c r="P2523">
        <v>503.1</v>
      </c>
    </row>
    <row r="2524" spans="1:16" x14ac:dyDescent="0.3">
      <c r="A2524">
        <v>60126</v>
      </c>
      <c r="B2524">
        <v>122</v>
      </c>
      <c r="C2524" t="s">
        <v>552</v>
      </c>
      <c r="D2524" s="441">
        <v>45962</v>
      </c>
      <c r="E2524">
        <v>25451</v>
      </c>
      <c r="F2524" t="s">
        <v>5826</v>
      </c>
      <c r="G2524">
        <v>6116</v>
      </c>
      <c r="H2524">
        <v>2</v>
      </c>
      <c r="I2524" t="s">
        <v>5613</v>
      </c>
      <c r="J2524" t="s">
        <v>4764</v>
      </c>
      <c r="K2524" t="s">
        <v>4417</v>
      </c>
      <c r="L2524">
        <v>0</v>
      </c>
      <c r="M2524" s="441">
        <v>45594</v>
      </c>
      <c r="N2524">
        <v>250</v>
      </c>
      <c r="O2524">
        <v>250</v>
      </c>
      <c r="P2524">
        <v>500</v>
      </c>
    </row>
    <row r="2525" spans="1:16" x14ac:dyDescent="0.3">
      <c r="A2525">
        <v>59996</v>
      </c>
      <c r="B2525">
        <v>122</v>
      </c>
      <c r="C2525" t="s">
        <v>552</v>
      </c>
      <c r="D2525" s="441">
        <v>45962</v>
      </c>
      <c r="E2525">
        <v>18545</v>
      </c>
      <c r="F2525" t="s">
        <v>5727</v>
      </c>
      <c r="G2525">
        <v>3134</v>
      </c>
      <c r="H2525">
        <v>11.2</v>
      </c>
      <c r="I2525" t="s">
        <v>5601</v>
      </c>
      <c r="J2525" t="s">
        <v>4764</v>
      </c>
      <c r="K2525" t="s">
        <v>4417</v>
      </c>
      <c r="L2525">
        <v>44.5</v>
      </c>
      <c r="M2525" s="441">
        <v>45931</v>
      </c>
      <c r="N2525">
        <v>44.5</v>
      </c>
      <c r="O2525">
        <v>44.5</v>
      </c>
      <c r="P2525">
        <v>498.4</v>
      </c>
    </row>
    <row r="2526" spans="1:16" x14ac:dyDescent="0.3">
      <c r="A2526">
        <v>59915</v>
      </c>
      <c r="B2526">
        <v>122</v>
      </c>
      <c r="C2526" t="s">
        <v>552</v>
      </c>
      <c r="D2526" s="441">
        <v>45962</v>
      </c>
      <c r="E2526">
        <v>23095</v>
      </c>
      <c r="F2526" t="s">
        <v>5942</v>
      </c>
      <c r="G2526">
        <v>2754</v>
      </c>
      <c r="H2526">
        <v>520</v>
      </c>
      <c r="I2526" t="s">
        <v>5613</v>
      </c>
      <c r="J2526" t="s">
        <v>6085</v>
      </c>
      <c r="K2526" t="s">
        <v>4417</v>
      </c>
      <c r="L2526">
        <v>0.95</v>
      </c>
      <c r="M2526" s="441">
        <v>45961</v>
      </c>
      <c r="N2526">
        <v>0.94</v>
      </c>
      <c r="O2526">
        <v>0.94</v>
      </c>
      <c r="P2526">
        <v>494</v>
      </c>
    </row>
    <row r="2527" spans="1:16" x14ac:dyDescent="0.3">
      <c r="A2527">
        <v>59978</v>
      </c>
      <c r="B2527">
        <v>122</v>
      </c>
      <c r="C2527" t="s">
        <v>552</v>
      </c>
      <c r="D2527" s="441">
        <v>45962</v>
      </c>
      <c r="E2527">
        <v>25128</v>
      </c>
      <c r="F2527" t="s">
        <v>5897</v>
      </c>
      <c r="G2527">
        <v>5908</v>
      </c>
      <c r="H2527">
        <v>15.44</v>
      </c>
      <c r="I2527" t="s">
        <v>5598</v>
      </c>
      <c r="J2527" t="s">
        <v>6085</v>
      </c>
      <c r="K2527" t="s">
        <v>4417</v>
      </c>
      <c r="L2527">
        <v>30.61</v>
      </c>
      <c r="M2527" s="441">
        <v>45957</v>
      </c>
      <c r="N2527">
        <v>37.9</v>
      </c>
      <c r="O2527">
        <v>37.9</v>
      </c>
      <c r="P2527">
        <v>472.62</v>
      </c>
    </row>
    <row r="2528" spans="1:16" x14ac:dyDescent="0.3">
      <c r="A2528">
        <v>59966</v>
      </c>
      <c r="B2528">
        <v>122</v>
      </c>
      <c r="C2528" t="s">
        <v>552</v>
      </c>
      <c r="D2528" s="441">
        <v>45962</v>
      </c>
      <c r="E2528">
        <v>20653</v>
      </c>
      <c r="F2528" t="s">
        <v>5655</v>
      </c>
      <c r="G2528">
        <v>2111</v>
      </c>
      <c r="H2528">
        <v>20</v>
      </c>
      <c r="I2528" t="s">
        <v>5613</v>
      </c>
      <c r="J2528" t="s">
        <v>6085</v>
      </c>
      <c r="K2528" t="s">
        <v>4417</v>
      </c>
      <c r="L2528">
        <v>23.02</v>
      </c>
      <c r="M2528" s="441">
        <v>45958</v>
      </c>
      <c r="N2528">
        <v>23.17</v>
      </c>
      <c r="O2528">
        <v>23.67</v>
      </c>
      <c r="P2528">
        <v>460.4</v>
      </c>
    </row>
    <row r="2529" spans="1:16" x14ac:dyDescent="0.3">
      <c r="A2529">
        <v>60028</v>
      </c>
      <c r="B2529">
        <v>122</v>
      </c>
      <c r="C2529" t="s">
        <v>552</v>
      </c>
      <c r="D2529" s="441">
        <v>45962</v>
      </c>
      <c r="E2529">
        <v>18296</v>
      </c>
      <c r="F2529" t="s">
        <v>5761</v>
      </c>
      <c r="G2529">
        <v>3333</v>
      </c>
      <c r="H2529">
        <v>7</v>
      </c>
      <c r="I2529" t="s">
        <v>5601</v>
      </c>
      <c r="J2529" t="s">
        <v>4764</v>
      </c>
      <c r="K2529" t="s">
        <v>4417</v>
      </c>
      <c r="L2529">
        <v>0</v>
      </c>
      <c r="M2529" s="441">
        <v>45770</v>
      </c>
      <c r="N2529">
        <v>65.34</v>
      </c>
      <c r="O2529">
        <v>62.26</v>
      </c>
      <c r="P2529">
        <v>457.38</v>
      </c>
    </row>
    <row r="2530" spans="1:16" x14ac:dyDescent="0.3">
      <c r="A2530">
        <v>59929</v>
      </c>
      <c r="B2530">
        <v>122</v>
      </c>
      <c r="C2530" t="s">
        <v>552</v>
      </c>
      <c r="D2530" s="441">
        <v>45962</v>
      </c>
      <c r="E2530">
        <v>25562</v>
      </c>
      <c r="F2530" t="s">
        <v>5719</v>
      </c>
      <c r="G2530">
        <v>6169</v>
      </c>
      <c r="H2530">
        <v>3</v>
      </c>
      <c r="I2530" t="s">
        <v>5605</v>
      </c>
      <c r="J2530" t="s">
        <v>4764</v>
      </c>
      <c r="K2530" t="s">
        <v>4417</v>
      </c>
      <c r="L2530">
        <v>0</v>
      </c>
      <c r="N2530">
        <v>0</v>
      </c>
      <c r="O2530">
        <v>146.80000000000001</v>
      </c>
      <c r="P2530">
        <v>440.4</v>
      </c>
    </row>
    <row r="2531" spans="1:16" x14ac:dyDescent="0.3">
      <c r="A2531">
        <v>59974</v>
      </c>
      <c r="B2531">
        <v>122</v>
      </c>
      <c r="C2531" t="s">
        <v>552</v>
      </c>
      <c r="D2531" s="441">
        <v>45962</v>
      </c>
      <c r="E2531">
        <v>18486</v>
      </c>
      <c r="F2531" t="s">
        <v>5733</v>
      </c>
      <c r="G2531">
        <v>3170</v>
      </c>
      <c r="H2531">
        <v>16</v>
      </c>
      <c r="I2531" t="s">
        <v>5601</v>
      </c>
      <c r="J2531" t="s">
        <v>4764</v>
      </c>
      <c r="K2531" t="s">
        <v>4417</v>
      </c>
      <c r="L2531">
        <v>27.5</v>
      </c>
      <c r="M2531" s="441">
        <v>45951</v>
      </c>
      <c r="N2531">
        <v>27.5</v>
      </c>
      <c r="O2531">
        <v>27.5</v>
      </c>
      <c r="P2531">
        <v>440</v>
      </c>
    </row>
    <row r="2532" spans="1:16" x14ac:dyDescent="0.3">
      <c r="A2532">
        <v>60187</v>
      </c>
      <c r="B2532">
        <v>122</v>
      </c>
      <c r="C2532" t="s">
        <v>552</v>
      </c>
      <c r="D2532" s="441">
        <v>45962</v>
      </c>
      <c r="E2532">
        <v>18138</v>
      </c>
      <c r="F2532" t="s">
        <v>5799</v>
      </c>
      <c r="G2532">
        <v>3480</v>
      </c>
      <c r="H2532">
        <v>0.8</v>
      </c>
      <c r="I2532" t="s">
        <v>5601</v>
      </c>
      <c r="J2532" t="s">
        <v>4764</v>
      </c>
      <c r="K2532" t="s">
        <v>4417</v>
      </c>
      <c r="L2532">
        <v>0</v>
      </c>
      <c r="M2532" s="441">
        <v>45811</v>
      </c>
      <c r="N2532">
        <v>545.01</v>
      </c>
      <c r="O2532">
        <v>545.01</v>
      </c>
      <c r="P2532">
        <v>436.01</v>
      </c>
    </row>
    <row r="2533" spans="1:16" x14ac:dyDescent="0.3">
      <c r="A2533">
        <v>60128</v>
      </c>
      <c r="B2533">
        <v>122</v>
      </c>
      <c r="C2533" t="s">
        <v>552</v>
      </c>
      <c r="D2533" s="441">
        <v>45962</v>
      </c>
      <c r="E2533">
        <v>18237</v>
      </c>
      <c r="F2533" t="s">
        <v>5773</v>
      </c>
      <c r="G2533">
        <v>3391</v>
      </c>
      <c r="H2533">
        <v>1.9</v>
      </c>
      <c r="I2533" t="s">
        <v>5601</v>
      </c>
      <c r="J2533" t="s">
        <v>4764</v>
      </c>
      <c r="K2533" t="s">
        <v>4417</v>
      </c>
      <c r="L2533">
        <v>0</v>
      </c>
      <c r="M2533" s="441">
        <v>45569</v>
      </c>
      <c r="N2533">
        <v>228.98</v>
      </c>
      <c r="O2533">
        <v>228.98</v>
      </c>
      <c r="P2533">
        <v>435.06</v>
      </c>
    </row>
    <row r="2534" spans="1:16" x14ac:dyDescent="0.3">
      <c r="A2534">
        <v>60146</v>
      </c>
      <c r="B2534">
        <v>122</v>
      </c>
      <c r="C2534" t="s">
        <v>552</v>
      </c>
      <c r="D2534" s="441">
        <v>45962</v>
      </c>
      <c r="E2534">
        <v>20715</v>
      </c>
      <c r="F2534" t="s">
        <v>5614</v>
      </c>
      <c r="G2534">
        <v>2098</v>
      </c>
      <c r="H2534">
        <v>1</v>
      </c>
      <c r="I2534" t="s">
        <v>5615</v>
      </c>
      <c r="J2534" t="s">
        <v>6085</v>
      </c>
      <c r="K2534" t="s">
        <v>4417</v>
      </c>
      <c r="L2534">
        <v>434.9</v>
      </c>
      <c r="M2534" s="441">
        <v>45937</v>
      </c>
      <c r="N2534">
        <v>434.9</v>
      </c>
      <c r="O2534">
        <v>439.9</v>
      </c>
      <c r="P2534">
        <v>434.9</v>
      </c>
    </row>
    <row r="2535" spans="1:16" x14ac:dyDescent="0.3">
      <c r="A2535">
        <v>59936</v>
      </c>
      <c r="B2535">
        <v>122</v>
      </c>
      <c r="C2535" t="s">
        <v>552</v>
      </c>
      <c r="D2535" s="441">
        <v>45962</v>
      </c>
      <c r="E2535">
        <v>20382</v>
      </c>
      <c r="F2535" t="s">
        <v>6494</v>
      </c>
      <c r="G2535">
        <v>2196</v>
      </c>
      <c r="H2535">
        <v>48</v>
      </c>
      <c r="I2535" t="s">
        <v>5605</v>
      </c>
      <c r="J2535" t="s">
        <v>6085</v>
      </c>
      <c r="K2535" t="s">
        <v>4417</v>
      </c>
      <c r="L2535">
        <v>0</v>
      </c>
      <c r="N2535">
        <v>0</v>
      </c>
      <c r="O2535">
        <v>8.99</v>
      </c>
      <c r="P2535">
        <v>431.52</v>
      </c>
    </row>
    <row r="2536" spans="1:16" x14ac:dyDescent="0.3">
      <c r="A2536">
        <v>60110</v>
      </c>
      <c r="B2536">
        <v>122</v>
      </c>
      <c r="C2536" t="s">
        <v>552</v>
      </c>
      <c r="D2536" s="441">
        <v>45962</v>
      </c>
      <c r="E2536">
        <v>26187</v>
      </c>
      <c r="F2536" t="s">
        <v>5635</v>
      </c>
      <c r="G2536">
        <v>2033</v>
      </c>
      <c r="H2536">
        <v>2</v>
      </c>
      <c r="I2536" t="s">
        <v>5625</v>
      </c>
      <c r="J2536" t="s">
        <v>6085</v>
      </c>
      <c r="K2536" t="s">
        <v>4417</v>
      </c>
      <c r="L2536">
        <v>212.93</v>
      </c>
      <c r="M2536" s="441">
        <v>45951</v>
      </c>
      <c r="N2536">
        <v>213.1</v>
      </c>
      <c r="O2536">
        <v>0</v>
      </c>
      <c r="P2536">
        <v>425.86</v>
      </c>
    </row>
    <row r="2537" spans="1:16" x14ac:dyDescent="0.3">
      <c r="A2537">
        <v>59958</v>
      </c>
      <c r="B2537">
        <v>122</v>
      </c>
      <c r="C2537" t="s">
        <v>552</v>
      </c>
      <c r="D2537" s="441">
        <v>45962</v>
      </c>
      <c r="E2537">
        <v>20887</v>
      </c>
      <c r="F2537" t="s">
        <v>5662</v>
      </c>
      <c r="G2537">
        <v>2040</v>
      </c>
      <c r="H2537">
        <v>23</v>
      </c>
      <c r="I2537" t="s">
        <v>5625</v>
      </c>
      <c r="J2537" t="s">
        <v>6085</v>
      </c>
      <c r="K2537" t="s">
        <v>4417</v>
      </c>
      <c r="L2537">
        <v>18.2</v>
      </c>
      <c r="M2537" s="441">
        <v>45959</v>
      </c>
      <c r="N2537">
        <v>34.200000000000003</v>
      </c>
      <c r="O2537">
        <v>34.200000000000003</v>
      </c>
      <c r="P2537">
        <v>418.6</v>
      </c>
    </row>
    <row r="2538" spans="1:16" x14ac:dyDescent="0.3">
      <c r="A2538">
        <v>59988</v>
      </c>
      <c r="B2538">
        <v>122</v>
      </c>
      <c r="C2538" t="s">
        <v>552</v>
      </c>
      <c r="D2538" s="441">
        <v>45962</v>
      </c>
      <c r="E2538">
        <v>19439</v>
      </c>
      <c r="F2538" t="s">
        <v>5691</v>
      </c>
      <c r="G2538">
        <v>2756</v>
      </c>
      <c r="H2538">
        <v>13</v>
      </c>
      <c r="I2538" t="s">
        <v>5598</v>
      </c>
      <c r="J2538" t="s">
        <v>6085</v>
      </c>
      <c r="K2538" t="s">
        <v>4417</v>
      </c>
      <c r="L2538">
        <v>32.200000000000003</v>
      </c>
      <c r="M2538" s="441">
        <v>45951</v>
      </c>
      <c r="N2538">
        <v>32.200000000000003</v>
      </c>
      <c r="O2538">
        <v>32.19</v>
      </c>
      <c r="P2538">
        <v>418.6</v>
      </c>
    </row>
    <row r="2539" spans="1:16" x14ac:dyDescent="0.3">
      <c r="A2539">
        <v>59919</v>
      </c>
      <c r="B2539">
        <v>122</v>
      </c>
      <c r="C2539" t="s">
        <v>552</v>
      </c>
      <c r="D2539" s="441">
        <v>45962</v>
      </c>
      <c r="E2539">
        <v>17883</v>
      </c>
      <c r="F2539" t="s">
        <v>5821</v>
      </c>
      <c r="G2539">
        <v>3673</v>
      </c>
      <c r="H2539">
        <v>14.67</v>
      </c>
      <c r="I2539" t="s">
        <v>5605</v>
      </c>
      <c r="J2539" t="s">
        <v>4764</v>
      </c>
      <c r="K2539" t="s">
        <v>4417</v>
      </c>
      <c r="L2539">
        <v>0</v>
      </c>
      <c r="M2539" s="441">
        <v>45922</v>
      </c>
      <c r="N2539">
        <v>28.32</v>
      </c>
      <c r="O2539">
        <v>28.32</v>
      </c>
      <c r="P2539">
        <v>415.45</v>
      </c>
    </row>
    <row r="2540" spans="1:16" x14ac:dyDescent="0.3">
      <c r="A2540">
        <v>59975</v>
      </c>
      <c r="B2540">
        <v>122</v>
      </c>
      <c r="C2540" t="s">
        <v>552</v>
      </c>
      <c r="D2540" s="441">
        <v>45962</v>
      </c>
      <c r="E2540">
        <v>18218</v>
      </c>
      <c r="F2540" t="s">
        <v>5779</v>
      </c>
      <c r="G2540">
        <v>3410</v>
      </c>
      <c r="H2540">
        <v>16</v>
      </c>
      <c r="I2540" t="s">
        <v>5601</v>
      </c>
      <c r="J2540" t="s">
        <v>4764</v>
      </c>
      <c r="K2540" t="s">
        <v>4417</v>
      </c>
      <c r="L2540">
        <v>25.6</v>
      </c>
      <c r="M2540" s="441">
        <v>45931</v>
      </c>
      <c r="N2540">
        <v>25.6</v>
      </c>
      <c r="O2540">
        <v>24.83</v>
      </c>
      <c r="P2540">
        <v>409.6</v>
      </c>
    </row>
    <row r="2541" spans="1:16" x14ac:dyDescent="0.3">
      <c r="A2541">
        <v>59971</v>
      </c>
      <c r="B2541">
        <v>122</v>
      </c>
      <c r="C2541" t="s">
        <v>552</v>
      </c>
      <c r="D2541" s="441">
        <v>45962</v>
      </c>
      <c r="E2541">
        <v>27438</v>
      </c>
      <c r="F2541" t="s">
        <v>5623</v>
      </c>
      <c r="G2541">
        <v>7438</v>
      </c>
      <c r="H2541">
        <v>16</v>
      </c>
      <c r="I2541" t="s">
        <v>5613</v>
      </c>
      <c r="J2541" t="s">
        <v>6085</v>
      </c>
      <c r="K2541" t="s">
        <v>4417</v>
      </c>
      <c r="L2541">
        <v>0</v>
      </c>
      <c r="M2541" s="441">
        <v>45901</v>
      </c>
      <c r="N2541">
        <v>25.43</v>
      </c>
      <c r="O2541">
        <v>25.43</v>
      </c>
      <c r="P2541">
        <v>406.88</v>
      </c>
    </row>
    <row r="2542" spans="1:16" x14ac:dyDescent="0.3">
      <c r="A2542">
        <v>59952</v>
      </c>
      <c r="B2542">
        <v>122</v>
      </c>
      <c r="C2542" t="s">
        <v>552</v>
      </c>
      <c r="D2542" s="441">
        <v>45962</v>
      </c>
      <c r="E2542">
        <v>20349</v>
      </c>
      <c r="F2542" t="s">
        <v>5679</v>
      </c>
      <c r="G2542">
        <v>2205</v>
      </c>
      <c r="H2542">
        <v>26</v>
      </c>
      <c r="I2542" t="s">
        <v>5605</v>
      </c>
      <c r="J2542" t="s">
        <v>6085</v>
      </c>
      <c r="K2542" t="s">
        <v>4417</v>
      </c>
      <c r="L2542">
        <v>15.31</v>
      </c>
      <c r="M2542" s="441">
        <v>45945</v>
      </c>
      <c r="N2542">
        <v>22.5</v>
      </c>
      <c r="O2542">
        <v>17.2</v>
      </c>
      <c r="P2542">
        <v>398.06</v>
      </c>
    </row>
    <row r="2543" spans="1:16" x14ac:dyDescent="0.3">
      <c r="A2543">
        <v>59930</v>
      </c>
      <c r="B2543">
        <v>122</v>
      </c>
      <c r="C2543" t="s">
        <v>552</v>
      </c>
      <c r="D2543" s="441">
        <v>45962</v>
      </c>
      <c r="E2543">
        <v>18595</v>
      </c>
      <c r="F2543" t="s">
        <v>5721</v>
      </c>
      <c r="G2543">
        <v>3099</v>
      </c>
      <c r="H2543">
        <v>3</v>
      </c>
      <c r="I2543" t="s">
        <v>5605</v>
      </c>
      <c r="J2543" t="s">
        <v>4764</v>
      </c>
      <c r="K2543" t="s">
        <v>4417</v>
      </c>
      <c r="L2543">
        <v>0</v>
      </c>
      <c r="N2543">
        <v>0</v>
      </c>
      <c r="O2543">
        <v>129.80000000000001</v>
      </c>
      <c r="P2543">
        <v>396.24</v>
      </c>
    </row>
    <row r="2544" spans="1:16" x14ac:dyDescent="0.3">
      <c r="A2544">
        <v>60119</v>
      </c>
      <c r="B2544">
        <v>122</v>
      </c>
      <c r="C2544" t="s">
        <v>552</v>
      </c>
      <c r="D2544" s="441">
        <v>45962</v>
      </c>
      <c r="E2544">
        <v>18185</v>
      </c>
      <c r="F2544" t="s">
        <v>5786</v>
      </c>
      <c r="G2544">
        <v>3438</v>
      </c>
      <c r="H2544">
        <v>2</v>
      </c>
      <c r="I2544" t="s">
        <v>5601</v>
      </c>
      <c r="J2544" t="s">
        <v>4764</v>
      </c>
      <c r="K2544" t="s">
        <v>4417</v>
      </c>
      <c r="L2544">
        <v>0</v>
      </c>
      <c r="N2544">
        <v>0</v>
      </c>
      <c r="O2544">
        <v>0</v>
      </c>
      <c r="P2544">
        <v>395.22</v>
      </c>
    </row>
    <row r="2545" spans="1:16" x14ac:dyDescent="0.3">
      <c r="A2545">
        <v>59947</v>
      </c>
      <c r="B2545">
        <v>122</v>
      </c>
      <c r="C2545" t="s">
        <v>552</v>
      </c>
      <c r="D2545" s="441">
        <v>45962</v>
      </c>
      <c r="E2545">
        <v>21010</v>
      </c>
      <c r="F2545" t="s">
        <v>5674</v>
      </c>
      <c r="G2545">
        <v>2006</v>
      </c>
      <c r="H2545">
        <v>32</v>
      </c>
      <c r="I2545" t="s">
        <v>5668</v>
      </c>
      <c r="J2545" t="s">
        <v>6085</v>
      </c>
      <c r="K2545" t="s">
        <v>4417</v>
      </c>
      <c r="L2545">
        <v>12.26</v>
      </c>
      <c r="M2545" s="441">
        <v>45958</v>
      </c>
      <c r="N2545">
        <v>12.2</v>
      </c>
      <c r="O2545">
        <v>12.2</v>
      </c>
      <c r="P2545">
        <v>392.32</v>
      </c>
    </row>
    <row r="2546" spans="1:16" x14ac:dyDescent="0.3">
      <c r="A2546">
        <v>60038</v>
      </c>
      <c r="B2546">
        <v>122</v>
      </c>
      <c r="C2546" t="s">
        <v>552</v>
      </c>
      <c r="D2546" s="441">
        <v>45962</v>
      </c>
      <c r="E2546">
        <v>25152</v>
      </c>
      <c r="F2546" t="s">
        <v>5735</v>
      </c>
      <c r="G2546">
        <v>5924</v>
      </c>
      <c r="H2546">
        <v>6</v>
      </c>
      <c r="I2546" t="s">
        <v>5601</v>
      </c>
      <c r="J2546" t="s">
        <v>4764</v>
      </c>
      <c r="K2546" t="s">
        <v>4417</v>
      </c>
      <c r="L2546">
        <v>0</v>
      </c>
      <c r="M2546" s="441">
        <v>45860</v>
      </c>
      <c r="N2546">
        <v>65</v>
      </c>
      <c r="O2546">
        <v>65</v>
      </c>
      <c r="P2546">
        <v>390</v>
      </c>
    </row>
    <row r="2547" spans="1:16" x14ac:dyDescent="0.3">
      <c r="A2547">
        <v>60091</v>
      </c>
      <c r="B2547">
        <v>122</v>
      </c>
      <c r="C2547" t="s">
        <v>552</v>
      </c>
      <c r="D2547" s="441">
        <v>45962</v>
      </c>
      <c r="E2547">
        <v>24831</v>
      </c>
      <c r="F2547" t="s">
        <v>5689</v>
      </c>
      <c r="G2547">
        <v>5780</v>
      </c>
      <c r="H2547">
        <v>3</v>
      </c>
      <c r="I2547" t="s">
        <v>5598</v>
      </c>
      <c r="J2547" t="s">
        <v>6085</v>
      </c>
      <c r="K2547" t="s">
        <v>4417</v>
      </c>
      <c r="L2547">
        <v>0</v>
      </c>
      <c r="M2547" s="441">
        <v>45755</v>
      </c>
      <c r="N2547">
        <v>126</v>
      </c>
      <c r="O2547">
        <v>126</v>
      </c>
      <c r="P2547">
        <v>378</v>
      </c>
    </row>
    <row r="2548" spans="1:16" x14ac:dyDescent="0.3">
      <c r="A2548">
        <v>59955</v>
      </c>
      <c r="B2548">
        <v>122</v>
      </c>
      <c r="C2548" t="s">
        <v>552</v>
      </c>
      <c r="D2548" s="441">
        <v>45962</v>
      </c>
      <c r="E2548">
        <v>21098</v>
      </c>
      <c r="F2548" t="s">
        <v>5607</v>
      </c>
      <c r="G2548">
        <v>1987</v>
      </c>
      <c r="H2548">
        <v>23</v>
      </c>
      <c r="I2548" t="s">
        <v>5605</v>
      </c>
      <c r="J2548" t="s">
        <v>6085</v>
      </c>
      <c r="K2548" t="s">
        <v>4417</v>
      </c>
      <c r="L2548">
        <v>16.149999999999999</v>
      </c>
      <c r="M2548" s="441">
        <v>45944</v>
      </c>
      <c r="N2548">
        <v>16.12</v>
      </c>
      <c r="O2548">
        <v>17.09</v>
      </c>
      <c r="P2548">
        <v>371.45</v>
      </c>
    </row>
    <row r="2549" spans="1:16" x14ac:dyDescent="0.3">
      <c r="A2549">
        <v>59927</v>
      </c>
      <c r="B2549">
        <v>122</v>
      </c>
      <c r="C2549" t="s">
        <v>552</v>
      </c>
      <c r="D2549" s="441">
        <v>45962</v>
      </c>
      <c r="E2549">
        <v>21093</v>
      </c>
      <c r="F2549" t="s">
        <v>5608</v>
      </c>
      <c r="G2549">
        <v>1988</v>
      </c>
      <c r="H2549">
        <v>76</v>
      </c>
      <c r="I2549" t="s">
        <v>5598</v>
      </c>
      <c r="J2549" t="s">
        <v>6085</v>
      </c>
      <c r="K2549" t="s">
        <v>4417</v>
      </c>
      <c r="L2549">
        <v>4.8499999999999996</v>
      </c>
      <c r="M2549" s="441">
        <v>45958</v>
      </c>
      <c r="N2549">
        <v>4.78</v>
      </c>
      <c r="O2549">
        <v>4.78</v>
      </c>
      <c r="P2549">
        <v>368.6</v>
      </c>
    </row>
    <row r="2550" spans="1:16" x14ac:dyDescent="0.3">
      <c r="A2550">
        <v>59982</v>
      </c>
      <c r="B2550">
        <v>122</v>
      </c>
      <c r="C2550" t="s">
        <v>552</v>
      </c>
      <c r="D2550" s="441">
        <v>45962</v>
      </c>
      <c r="E2550">
        <v>17800</v>
      </c>
      <c r="F2550" t="s">
        <v>5824</v>
      </c>
      <c r="G2550">
        <v>3745</v>
      </c>
      <c r="H2550">
        <v>14</v>
      </c>
      <c r="I2550" t="s">
        <v>5601</v>
      </c>
      <c r="J2550" t="s">
        <v>4764</v>
      </c>
      <c r="K2550" t="s">
        <v>4417</v>
      </c>
      <c r="L2550">
        <v>26.2</v>
      </c>
      <c r="M2550" s="441">
        <v>45944</v>
      </c>
      <c r="N2550">
        <v>26.2</v>
      </c>
      <c r="O2550">
        <v>26.2</v>
      </c>
      <c r="P2550">
        <v>366.8</v>
      </c>
    </row>
    <row r="2551" spans="1:16" x14ac:dyDescent="0.3">
      <c r="A2551">
        <v>59920</v>
      </c>
      <c r="B2551">
        <v>122</v>
      </c>
      <c r="C2551" t="s">
        <v>552</v>
      </c>
      <c r="D2551" s="441">
        <v>45962</v>
      </c>
      <c r="E2551">
        <v>17905</v>
      </c>
      <c r="F2551" t="s">
        <v>5817</v>
      </c>
      <c r="G2551">
        <v>3656</v>
      </c>
      <c r="H2551">
        <v>11.83</v>
      </c>
      <c r="I2551" t="s">
        <v>5605</v>
      </c>
      <c r="J2551" t="s">
        <v>4764</v>
      </c>
      <c r="K2551" t="s">
        <v>4417</v>
      </c>
      <c r="L2551">
        <v>0</v>
      </c>
      <c r="M2551" s="441">
        <v>45922</v>
      </c>
      <c r="N2551">
        <v>29.64</v>
      </c>
      <c r="O2551">
        <v>29.64</v>
      </c>
      <c r="P2551">
        <v>350.64</v>
      </c>
    </row>
    <row r="2552" spans="1:16" x14ac:dyDescent="0.3">
      <c r="A2552">
        <v>60058</v>
      </c>
      <c r="B2552">
        <v>122</v>
      </c>
      <c r="C2552" t="s">
        <v>552</v>
      </c>
      <c r="D2552" s="441">
        <v>45962</v>
      </c>
      <c r="E2552">
        <v>25156</v>
      </c>
      <c r="F2552" t="s">
        <v>5734</v>
      </c>
      <c r="G2552">
        <v>5926</v>
      </c>
      <c r="H2552">
        <v>5</v>
      </c>
      <c r="I2552" t="s">
        <v>5601</v>
      </c>
      <c r="J2552" t="s">
        <v>4764</v>
      </c>
      <c r="K2552" t="s">
        <v>4417</v>
      </c>
      <c r="L2552">
        <v>0</v>
      </c>
      <c r="M2552" s="441">
        <v>45735</v>
      </c>
      <c r="N2552">
        <v>65</v>
      </c>
      <c r="O2552">
        <v>65</v>
      </c>
      <c r="P2552">
        <v>325</v>
      </c>
    </row>
    <row r="2553" spans="1:16" x14ac:dyDescent="0.3">
      <c r="A2553">
        <v>60005</v>
      </c>
      <c r="B2553">
        <v>122</v>
      </c>
      <c r="C2553" t="s">
        <v>552</v>
      </c>
      <c r="D2553" s="441">
        <v>45962</v>
      </c>
      <c r="E2553">
        <v>20809</v>
      </c>
      <c r="F2553" t="s">
        <v>5627</v>
      </c>
      <c r="G2553">
        <v>2074</v>
      </c>
      <c r="H2553">
        <v>10</v>
      </c>
      <c r="I2553" t="s">
        <v>5605</v>
      </c>
      <c r="J2553" t="s">
        <v>6085</v>
      </c>
      <c r="K2553" t="s">
        <v>4417</v>
      </c>
      <c r="L2553">
        <v>31.25</v>
      </c>
      <c r="M2553" s="441">
        <v>45945</v>
      </c>
      <c r="N2553">
        <v>33.950000000000003</v>
      </c>
      <c r="O2553">
        <v>32.299999999999997</v>
      </c>
      <c r="P2553">
        <v>312.5</v>
      </c>
    </row>
    <row r="2554" spans="1:16" x14ac:dyDescent="0.3">
      <c r="A2554">
        <v>60030</v>
      </c>
      <c r="B2554">
        <v>122</v>
      </c>
      <c r="C2554" t="s">
        <v>552</v>
      </c>
      <c r="D2554" s="441">
        <v>45962</v>
      </c>
      <c r="E2554">
        <v>24952</v>
      </c>
      <c r="F2554" t="s">
        <v>5599</v>
      </c>
      <c r="G2554">
        <v>5834</v>
      </c>
      <c r="H2554">
        <v>6</v>
      </c>
      <c r="I2554" t="s">
        <v>5598</v>
      </c>
      <c r="J2554" t="s">
        <v>6085</v>
      </c>
      <c r="K2554" t="s">
        <v>4417</v>
      </c>
      <c r="L2554">
        <v>51.8</v>
      </c>
      <c r="M2554" s="441">
        <v>45951</v>
      </c>
      <c r="N2554">
        <v>56.47</v>
      </c>
      <c r="O2554">
        <v>56.47</v>
      </c>
      <c r="P2554">
        <v>310.8</v>
      </c>
    </row>
    <row r="2555" spans="1:16" x14ac:dyDescent="0.3">
      <c r="A2555">
        <v>59959</v>
      </c>
      <c r="B2555">
        <v>122</v>
      </c>
      <c r="C2555" t="s">
        <v>552</v>
      </c>
      <c r="D2555" s="441">
        <v>45962</v>
      </c>
      <c r="E2555">
        <v>20332</v>
      </c>
      <c r="F2555" t="s">
        <v>5681</v>
      </c>
      <c r="G2555">
        <v>2208</v>
      </c>
      <c r="H2555">
        <v>23</v>
      </c>
      <c r="I2555" t="s">
        <v>5605</v>
      </c>
      <c r="J2555" t="s">
        <v>6085</v>
      </c>
      <c r="K2555" t="s">
        <v>4417</v>
      </c>
      <c r="L2555">
        <v>13.33</v>
      </c>
      <c r="M2555" s="441">
        <v>45951</v>
      </c>
      <c r="N2555">
        <v>13.1</v>
      </c>
      <c r="O2555">
        <v>13.1</v>
      </c>
      <c r="P2555">
        <v>306.58999999999997</v>
      </c>
    </row>
    <row r="2556" spans="1:16" x14ac:dyDescent="0.3">
      <c r="A2556">
        <v>60060</v>
      </c>
      <c r="B2556">
        <v>122</v>
      </c>
      <c r="C2556" t="s">
        <v>552</v>
      </c>
      <c r="D2556" s="441">
        <v>45962</v>
      </c>
      <c r="E2556">
        <v>26717</v>
      </c>
      <c r="F2556" t="s">
        <v>5760</v>
      </c>
      <c r="G2556">
        <v>6869</v>
      </c>
      <c r="H2556">
        <v>5</v>
      </c>
      <c r="I2556" t="s">
        <v>5601</v>
      </c>
      <c r="J2556" t="s">
        <v>4764</v>
      </c>
      <c r="K2556" t="s">
        <v>4417</v>
      </c>
      <c r="L2556">
        <v>60.96</v>
      </c>
      <c r="M2556" s="441">
        <v>45937</v>
      </c>
      <c r="N2556">
        <v>60.96</v>
      </c>
      <c r="O2556">
        <v>60.96</v>
      </c>
      <c r="P2556">
        <v>304.8</v>
      </c>
    </row>
    <row r="2557" spans="1:16" x14ac:dyDescent="0.3">
      <c r="A2557">
        <v>60000</v>
      </c>
      <c r="B2557">
        <v>122</v>
      </c>
      <c r="C2557" t="s">
        <v>552</v>
      </c>
      <c r="D2557" s="441">
        <v>45962</v>
      </c>
      <c r="E2557">
        <v>19409</v>
      </c>
      <c r="F2557" t="s">
        <v>5694</v>
      </c>
      <c r="G2557">
        <v>2760</v>
      </c>
      <c r="H2557">
        <v>11</v>
      </c>
      <c r="I2557" t="s">
        <v>5613</v>
      </c>
      <c r="J2557" t="s">
        <v>6085</v>
      </c>
      <c r="K2557" t="s">
        <v>4417</v>
      </c>
      <c r="L2557">
        <v>0</v>
      </c>
      <c r="M2557" s="441">
        <v>45916</v>
      </c>
      <c r="N2557">
        <v>26.9</v>
      </c>
      <c r="O2557">
        <v>26.9</v>
      </c>
      <c r="P2557">
        <v>295.89999999999998</v>
      </c>
    </row>
    <row r="2558" spans="1:16" x14ac:dyDescent="0.3">
      <c r="A2558">
        <v>60013</v>
      </c>
      <c r="B2558">
        <v>122</v>
      </c>
      <c r="C2558" t="s">
        <v>552</v>
      </c>
      <c r="D2558" s="441">
        <v>45962</v>
      </c>
      <c r="E2558">
        <v>17039</v>
      </c>
      <c r="F2558" t="s">
        <v>6495</v>
      </c>
      <c r="G2558">
        <v>2827</v>
      </c>
      <c r="H2558">
        <v>9</v>
      </c>
      <c r="I2558" t="s">
        <v>5613</v>
      </c>
      <c r="J2558" t="s">
        <v>6085</v>
      </c>
      <c r="K2558" t="s">
        <v>4417</v>
      </c>
      <c r="L2558">
        <v>31</v>
      </c>
      <c r="M2558" s="441">
        <v>45959</v>
      </c>
      <c r="N2558">
        <v>31</v>
      </c>
      <c r="O2558">
        <v>31</v>
      </c>
      <c r="P2558">
        <v>279</v>
      </c>
    </row>
    <row r="2559" spans="1:16" x14ac:dyDescent="0.3">
      <c r="A2559">
        <v>59921</v>
      </c>
      <c r="B2559">
        <v>122</v>
      </c>
      <c r="C2559" t="s">
        <v>552</v>
      </c>
      <c r="D2559" s="441">
        <v>45962</v>
      </c>
      <c r="E2559">
        <v>17886</v>
      </c>
      <c r="F2559" t="s">
        <v>5820</v>
      </c>
      <c r="G2559">
        <v>3670</v>
      </c>
      <c r="H2559">
        <v>11.83</v>
      </c>
      <c r="I2559" t="s">
        <v>5605</v>
      </c>
      <c r="J2559" t="s">
        <v>4764</v>
      </c>
      <c r="K2559" t="s">
        <v>4417</v>
      </c>
      <c r="L2559">
        <v>23.24</v>
      </c>
      <c r="M2559" s="441">
        <v>45958</v>
      </c>
      <c r="N2559">
        <v>23.24</v>
      </c>
      <c r="O2559">
        <v>28.32</v>
      </c>
      <c r="P2559">
        <v>274.93</v>
      </c>
    </row>
    <row r="2560" spans="1:16" x14ac:dyDescent="0.3">
      <c r="A2560">
        <v>59925</v>
      </c>
      <c r="B2560">
        <v>122</v>
      </c>
      <c r="C2560" t="s">
        <v>552</v>
      </c>
      <c r="D2560" s="441">
        <v>45962</v>
      </c>
      <c r="E2560">
        <v>24814</v>
      </c>
      <c r="F2560" t="s">
        <v>6358</v>
      </c>
      <c r="G2560">
        <v>5771</v>
      </c>
      <c r="H2560">
        <v>7</v>
      </c>
      <c r="I2560" t="s">
        <v>5613</v>
      </c>
      <c r="J2560" t="s">
        <v>4764</v>
      </c>
      <c r="K2560" t="s">
        <v>4417</v>
      </c>
      <c r="L2560">
        <v>39.06</v>
      </c>
      <c r="M2560" s="441">
        <v>45960</v>
      </c>
      <c r="N2560">
        <v>39.06</v>
      </c>
      <c r="O2560">
        <v>39.06</v>
      </c>
      <c r="P2560">
        <v>273.42</v>
      </c>
    </row>
    <row r="2561" spans="1:16" x14ac:dyDescent="0.3">
      <c r="A2561">
        <v>60166</v>
      </c>
      <c r="B2561">
        <v>122</v>
      </c>
      <c r="C2561" t="s">
        <v>552</v>
      </c>
      <c r="D2561" s="441">
        <v>45962</v>
      </c>
      <c r="E2561">
        <v>18351</v>
      </c>
      <c r="F2561" t="s">
        <v>5749</v>
      </c>
      <c r="G2561">
        <v>3284</v>
      </c>
      <c r="H2561">
        <v>1</v>
      </c>
      <c r="I2561" t="s">
        <v>5613</v>
      </c>
      <c r="J2561" t="s">
        <v>4764</v>
      </c>
      <c r="K2561" t="s">
        <v>4417</v>
      </c>
      <c r="L2561">
        <v>0</v>
      </c>
      <c r="N2561">
        <v>0</v>
      </c>
      <c r="O2561">
        <v>0</v>
      </c>
      <c r="P2561">
        <v>272.3</v>
      </c>
    </row>
    <row r="2562" spans="1:16" x14ac:dyDescent="0.3">
      <c r="A2562">
        <v>59979</v>
      </c>
      <c r="B2562">
        <v>122</v>
      </c>
      <c r="C2562" t="s">
        <v>552</v>
      </c>
      <c r="D2562" s="441">
        <v>45962</v>
      </c>
      <c r="E2562">
        <v>20421</v>
      </c>
      <c r="F2562" t="s">
        <v>5637</v>
      </c>
      <c r="G2562">
        <v>2187</v>
      </c>
      <c r="H2562">
        <v>15</v>
      </c>
      <c r="I2562" t="s">
        <v>5613</v>
      </c>
      <c r="J2562" t="s">
        <v>6085</v>
      </c>
      <c r="K2562" t="s">
        <v>4417</v>
      </c>
      <c r="L2562">
        <v>18.13</v>
      </c>
      <c r="M2562" s="441">
        <v>45945</v>
      </c>
      <c r="N2562">
        <v>18</v>
      </c>
      <c r="O2562">
        <v>18</v>
      </c>
      <c r="P2562">
        <v>271.95</v>
      </c>
    </row>
    <row r="2563" spans="1:16" x14ac:dyDescent="0.3">
      <c r="A2563">
        <v>59946</v>
      </c>
      <c r="B2563">
        <v>122</v>
      </c>
      <c r="C2563" t="s">
        <v>552</v>
      </c>
      <c r="D2563" s="441">
        <v>45962</v>
      </c>
      <c r="E2563">
        <v>25478</v>
      </c>
      <c r="F2563" t="s">
        <v>5656</v>
      </c>
      <c r="G2563">
        <v>6129</v>
      </c>
      <c r="H2563">
        <v>32</v>
      </c>
      <c r="I2563" t="s">
        <v>5613</v>
      </c>
      <c r="J2563" t="s">
        <v>6085</v>
      </c>
      <c r="K2563" t="s">
        <v>4417</v>
      </c>
      <c r="L2563">
        <v>8.4499999999999993</v>
      </c>
      <c r="M2563" s="441">
        <v>45951</v>
      </c>
      <c r="N2563">
        <v>8.4499999999999993</v>
      </c>
      <c r="O2563">
        <v>8.4499999999999993</v>
      </c>
      <c r="P2563">
        <v>270.39999999999998</v>
      </c>
    </row>
    <row r="2564" spans="1:16" x14ac:dyDescent="0.3">
      <c r="A2564">
        <v>60049</v>
      </c>
      <c r="B2564">
        <v>122</v>
      </c>
      <c r="C2564" t="s">
        <v>552</v>
      </c>
      <c r="D2564" s="441">
        <v>45962</v>
      </c>
      <c r="E2564">
        <v>18275</v>
      </c>
      <c r="F2564" t="s">
        <v>5764</v>
      </c>
      <c r="G2564">
        <v>3355</v>
      </c>
      <c r="H2564">
        <v>5.2</v>
      </c>
      <c r="I2564" t="s">
        <v>5601</v>
      </c>
      <c r="J2564" t="s">
        <v>4764</v>
      </c>
      <c r="K2564" t="s">
        <v>4417</v>
      </c>
      <c r="L2564">
        <v>0</v>
      </c>
      <c r="M2564" s="441">
        <v>45916</v>
      </c>
      <c r="N2564">
        <v>52</v>
      </c>
      <c r="O2564">
        <v>52</v>
      </c>
      <c r="P2564">
        <v>270.39999999999998</v>
      </c>
    </row>
    <row r="2565" spans="1:16" x14ac:dyDescent="0.3">
      <c r="A2565">
        <v>60092</v>
      </c>
      <c r="B2565">
        <v>122</v>
      </c>
      <c r="C2565" t="s">
        <v>552</v>
      </c>
      <c r="D2565" s="441">
        <v>45962</v>
      </c>
      <c r="E2565">
        <v>25012</v>
      </c>
      <c r="F2565" t="s">
        <v>5700</v>
      </c>
      <c r="G2565">
        <v>5864</v>
      </c>
      <c r="H2565">
        <v>3</v>
      </c>
      <c r="I2565" t="s">
        <v>5598</v>
      </c>
      <c r="J2565" t="s">
        <v>6085</v>
      </c>
      <c r="K2565" t="s">
        <v>4417</v>
      </c>
      <c r="L2565">
        <v>88</v>
      </c>
      <c r="M2565" s="441">
        <v>45944</v>
      </c>
      <c r="N2565">
        <v>88</v>
      </c>
      <c r="O2565">
        <v>88</v>
      </c>
      <c r="P2565">
        <v>264</v>
      </c>
    </row>
    <row r="2566" spans="1:16" x14ac:dyDescent="0.3">
      <c r="A2566">
        <v>59968</v>
      </c>
      <c r="B2566">
        <v>122</v>
      </c>
      <c r="C2566" t="s">
        <v>552</v>
      </c>
      <c r="D2566" s="441">
        <v>45962</v>
      </c>
      <c r="E2566">
        <v>26020</v>
      </c>
      <c r="F2566" t="s">
        <v>5639</v>
      </c>
      <c r="G2566">
        <v>2105</v>
      </c>
      <c r="H2566">
        <v>19</v>
      </c>
      <c r="I2566" t="s">
        <v>5613</v>
      </c>
      <c r="J2566" t="s">
        <v>6085</v>
      </c>
      <c r="K2566" t="s">
        <v>4417</v>
      </c>
      <c r="L2566">
        <v>13.84</v>
      </c>
      <c r="M2566" s="441">
        <v>45958</v>
      </c>
      <c r="N2566">
        <v>13.84</v>
      </c>
      <c r="O2566">
        <v>14.12</v>
      </c>
      <c r="P2566">
        <v>262.95999999999998</v>
      </c>
    </row>
    <row r="2567" spans="1:16" x14ac:dyDescent="0.3">
      <c r="A2567">
        <v>60197</v>
      </c>
      <c r="B2567">
        <v>122</v>
      </c>
      <c r="C2567" t="s">
        <v>552</v>
      </c>
      <c r="D2567" s="441">
        <v>45962</v>
      </c>
      <c r="E2567">
        <v>18104</v>
      </c>
      <c r="F2567" t="s">
        <v>5808</v>
      </c>
      <c r="G2567">
        <v>3507</v>
      </c>
      <c r="H2567">
        <v>0.4</v>
      </c>
      <c r="I2567" t="s">
        <v>5601</v>
      </c>
      <c r="J2567" t="s">
        <v>4764</v>
      </c>
      <c r="K2567" t="s">
        <v>4417</v>
      </c>
      <c r="L2567">
        <v>0</v>
      </c>
      <c r="M2567" s="441">
        <v>45811</v>
      </c>
      <c r="N2567">
        <v>655</v>
      </c>
      <c r="O2567">
        <v>655</v>
      </c>
      <c r="P2567">
        <v>262</v>
      </c>
    </row>
    <row r="2568" spans="1:16" x14ac:dyDescent="0.3">
      <c r="A2568">
        <v>59990</v>
      </c>
      <c r="B2568">
        <v>122</v>
      </c>
      <c r="C2568" t="s">
        <v>552</v>
      </c>
      <c r="D2568" s="441">
        <v>45962</v>
      </c>
      <c r="E2568">
        <v>20301</v>
      </c>
      <c r="F2568" t="s">
        <v>5617</v>
      </c>
      <c r="G2568">
        <v>2223</v>
      </c>
      <c r="H2568">
        <v>12</v>
      </c>
      <c r="I2568" t="s">
        <v>5605</v>
      </c>
      <c r="J2568" t="s">
        <v>6085</v>
      </c>
      <c r="K2568" t="s">
        <v>4417</v>
      </c>
      <c r="L2568">
        <v>21.72</v>
      </c>
      <c r="M2568" s="441">
        <v>45958</v>
      </c>
      <c r="N2568">
        <v>21.6</v>
      </c>
      <c r="O2568">
        <v>21.7</v>
      </c>
      <c r="P2568">
        <v>260.64</v>
      </c>
    </row>
    <row r="2569" spans="1:16" x14ac:dyDescent="0.3">
      <c r="A2569">
        <v>60065</v>
      </c>
      <c r="B2569">
        <v>122</v>
      </c>
      <c r="C2569" t="s">
        <v>552</v>
      </c>
      <c r="D2569" s="441">
        <v>45962</v>
      </c>
      <c r="E2569">
        <v>27106</v>
      </c>
      <c r="F2569" t="s">
        <v>6153</v>
      </c>
      <c r="G2569">
        <v>7149</v>
      </c>
      <c r="H2569">
        <v>4.84</v>
      </c>
      <c r="I2569" t="s">
        <v>5598</v>
      </c>
      <c r="J2569" t="s">
        <v>6085</v>
      </c>
      <c r="K2569" t="s">
        <v>4417</v>
      </c>
      <c r="L2569">
        <v>52.79</v>
      </c>
      <c r="M2569" s="441">
        <v>45954</v>
      </c>
      <c r="N2569">
        <v>53.13</v>
      </c>
      <c r="O2569">
        <v>35.28</v>
      </c>
      <c r="P2569">
        <v>255.5</v>
      </c>
    </row>
    <row r="2570" spans="1:16" x14ac:dyDescent="0.3">
      <c r="A2570">
        <v>59980</v>
      </c>
      <c r="B2570">
        <v>122</v>
      </c>
      <c r="C2570" t="s">
        <v>552</v>
      </c>
      <c r="D2570" s="441">
        <v>45962</v>
      </c>
      <c r="E2570">
        <v>19594</v>
      </c>
      <c r="F2570" t="s">
        <v>6412</v>
      </c>
      <c r="G2570">
        <v>2634</v>
      </c>
      <c r="H2570">
        <v>15</v>
      </c>
      <c r="I2570" t="s">
        <v>5625</v>
      </c>
      <c r="J2570" t="s">
        <v>6085</v>
      </c>
      <c r="K2570" t="s">
        <v>4417</v>
      </c>
      <c r="L2570">
        <v>0</v>
      </c>
      <c r="M2570" s="441">
        <v>45925</v>
      </c>
      <c r="N2570">
        <v>16.899999999999999</v>
      </c>
      <c r="O2570">
        <v>16.899999999999999</v>
      </c>
      <c r="P2570">
        <v>253.5</v>
      </c>
    </row>
    <row r="2571" spans="1:16" x14ac:dyDescent="0.3">
      <c r="A2571">
        <v>60072</v>
      </c>
      <c r="B2571">
        <v>122</v>
      </c>
      <c r="C2571" t="s">
        <v>552</v>
      </c>
      <c r="D2571" s="441">
        <v>45962</v>
      </c>
      <c r="E2571">
        <v>23698</v>
      </c>
      <c r="F2571" t="s">
        <v>5643</v>
      </c>
      <c r="G2571">
        <v>2188</v>
      </c>
      <c r="H2571">
        <v>4</v>
      </c>
      <c r="I2571" t="s">
        <v>5598</v>
      </c>
      <c r="J2571" t="s">
        <v>6085</v>
      </c>
      <c r="K2571" t="s">
        <v>4417</v>
      </c>
      <c r="L2571">
        <v>62.78</v>
      </c>
      <c r="M2571" s="441">
        <v>45945</v>
      </c>
      <c r="N2571">
        <v>59.9</v>
      </c>
      <c r="O2571">
        <v>65.650000000000006</v>
      </c>
      <c r="P2571">
        <v>251.12</v>
      </c>
    </row>
    <row r="2572" spans="1:16" x14ac:dyDescent="0.3">
      <c r="A2572">
        <v>59991</v>
      </c>
      <c r="B2572">
        <v>122</v>
      </c>
      <c r="C2572" t="s">
        <v>552</v>
      </c>
      <c r="D2572" s="441">
        <v>45962</v>
      </c>
      <c r="E2572">
        <v>21030</v>
      </c>
      <c r="F2572" t="s">
        <v>5620</v>
      </c>
      <c r="G2572">
        <v>2001</v>
      </c>
      <c r="H2572">
        <v>12</v>
      </c>
      <c r="I2572" t="s">
        <v>5613</v>
      </c>
      <c r="J2572" t="s">
        <v>6085</v>
      </c>
      <c r="K2572" t="s">
        <v>4417</v>
      </c>
      <c r="L2572">
        <v>0</v>
      </c>
      <c r="M2572" s="441">
        <v>45902</v>
      </c>
      <c r="N2572">
        <v>20.9</v>
      </c>
      <c r="O2572">
        <v>18.899999999999999</v>
      </c>
      <c r="P2572">
        <v>250.8</v>
      </c>
    </row>
    <row r="2573" spans="1:16" x14ac:dyDescent="0.3">
      <c r="A2573">
        <v>60079</v>
      </c>
      <c r="B2573">
        <v>122</v>
      </c>
      <c r="C2573" t="s">
        <v>552</v>
      </c>
      <c r="D2573" s="441">
        <v>45962</v>
      </c>
      <c r="E2573">
        <v>18268</v>
      </c>
      <c r="F2573" t="s">
        <v>5766</v>
      </c>
      <c r="G2573">
        <v>3362</v>
      </c>
      <c r="H2573">
        <v>3.6</v>
      </c>
      <c r="I2573" t="s">
        <v>5601</v>
      </c>
      <c r="J2573" t="s">
        <v>4764</v>
      </c>
      <c r="K2573" t="s">
        <v>4417</v>
      </c>
      <c r="L2573">
        <v>0</v>
      </c>
      <c r="N2573">
        <v>0</v>
      </c>
      <c r="O2573">
        <v>67.900000000000006</v>
      </c>
      <c r="P2573">
        <v>240.02</v>
      </c>
    </row>
    <row r="2574" spans="1:16" x14ac:dyDescent="0.3">
      <c r="A2574">
        <v>60089</v>
      </c>
      <c r="B2574">
        <v>122</v>
      </c>
      <c r="C2574" t="s">
        <v>552</v>
      </c>
      <c r="D2574" s="441">
        <v>45962</v>
      </c>
      <c r="E2574">
        <v>21004</v>
      </c>
      <c r="F2574" t="s">
        <v>5675</v>
      </c>
      <c r="G2574">
        <v>2007</v>
      </c>
      <c r="H2574">
        <v>3</v>
      </c>
      <c r="I2574" t="s">
        <v>5613</v>
      </c>
      <c r="J2574" t="s">
        <v>6085</v>
      </c>
      <c r="K2574" t="s">
        <v>4417</v>
      </c>
      <c r="L2574">
        <v>0</v>
      </c>
      <c r="N2574">
        <v>0</v>
      </c>
      <c r="O2574">
        <v>95.67</v>
      </c>
      <c r="P2574">
        <v>239.07</v>
      </c>
    </row>
    <row r="2575" spans="1:16" x14ac:dyDescent="0.3">
      <c r="A2575">
        <v>60180</v>
      </c>
      <c r="B2575">
        <v>122</v>
      </c>
      <c r="C2575" t="s">
        <v>552</v>
      </c>
      <c r="D2575" s="441">
        <v>45962</v>
      </c>
      <c r="E2575">
        <v>25507</v>
      </c>
      <c r="F2575" t="s">
        <v>5772</v>
      </c>
      <c r="G2575">
        <v>6143</v>
      </c>
      <c r="H2575">
        <v>0.9</v>
      </c>
      <c r="I2575" t="s">
        <v>5601</v>
      </c>
      <c r="J2575" t="s">
        <v>4764</v>
      </c>
      <c r="K2575" t="s">
        <v>4417</v>
      </c>
      <c r="L2575">
        <v>0</v>
      </c>
      <c r="M2575" s="441">
        <v>45769</v>
      </c>
      <c r="N2575">
        <v>261.70999999999998</v>
      </c>
      <c r="O2575">
        <v>279.89999999999998</v>
      </c>
      <c r="P2575">
        <v>235.54</v>
      </c>
    </row>
    <row r="2576" spans="1:16" x14ac:dyDescent="0.3">
      <c r="A2576">
        <v>59972</v>
      </c>
      <c r="B2576">
        <v>122</v>
      </c>
      <c r="C2576" t="s">
        <v>552</v>
      </c>
      <c r="D2576" s="441">
        <v>45962</v>
      </c>
      <c r="E2576">
        <v>20358</v>
      </c>
      <c r="F2576" t="s">
        <v>5648</v>
      </c>
      <c r="G2576">
        <v>2200</v>
      </c>
      <c r="H2576">
        <v>16</v>
      </c>
      <c r="I2576" t="s">
        <v>5605</v>
      </c>
      <c r="J2576" t="s">
        <v>6085</v>
      </c>
      <c r="K2576" t="s">
        <v>4417</v>
      </c>
      <c r="L2576">
        <v>14.29</v>
      </c>
      <c r="M2576" s="441">
        <v>45958</v>
      </c>
      <c r="N2576">
        <v>14.3</v>
      </c>
      <c r="O2576">
        <v>14.3</v>
      </c>
      <c r="P2576">
        <v>228.64</v>
      </c>
    </row>
    <row r="2577" spans="1:16" x14ac:dyDescent="0.3">
      <c r="A2577">
        <v>60020</v>
      </c>
      <c r="B2577">
        <v>122</v>
      </c>
      <c r="C2577" t="s">
        <v>552</v>
      </c>
      <c r="D2577" s="441">
        <v>45962</v>
      </c>
      <c r="E2577">
        <v>26560</v>
      </c>
      <c r="F2577" t="s">
        <v>5732</v>
      </c>
      <c r="G2577">
        <v>6788</v>
      </c>
      <c r="H2577">
        <v>8</v>
      </c>
      <c r="I2577" t="s">
        <v>5601</v>
      </c>
      <c r="J2577" t="s">
        <v>4764</v>
      </c>
      <c r="K2577" t="s">
        <v>4417</v>
      </c>
      <c r="L2577">
        <v>27.5</v>
      </c>
      <c r="M2577" s="441">
        <v>45937</v>
      </c>
      <c r="N2577">
        <v>27.5</v>
      </c>
      <c r="O2577">
        <v>27.5</v>
      </c>
      <c r="P2577">
        <v>220</v>
      </c>
    </row>
    <row r="2578" spans="1:16" x14ac:dyDescent="0.3">
      <c r="A2578">
        <v>60035</v>
      </c>
      <c r="B2578">
        <v>122</v>
      </c>
      <c r="C2578" t="s">
        <v>552</v>
      </c>
      <c r="D2578" s="441">
        <v>45962</v>
      </c>
      <c r="E2578">
        <v>19923</v>
      </c>
      <c r="F2578" t="s">
        <v>5678</v>
      </c>
      <c r="G2578">
        <v>2375</v>
      </c>
      <c r="H2578">
        <v>6</v>
      </c>
      <c r="I2578" t="s">
        <v>5605</v>
      </c>
      <c r="J2578" t="s">
        <v>6085</v>
      </c>
      <c r="K2578" t="s">
        <v>4417</v>
      </c>
      <c r="L2578">
        <v>0</v>
      </c>
      <c r="M2578" s="441">
        <v>45764</v>
      </c>
      <c r="N2578">
        <v>36.44</v>
      </c>
      <c r="O2578">
        <v>38.74</v>
      </c>
      <c r="P2578">
        <v>218.64</v>
      </c>
    </row>
    <row r="2579" spans="1:16" x14ac:dyDescent="0.3">
      <c r="A2579">
        <v>60022</v>
      </c>
      <c r="B2579">
        <v>122</v>
      </c>
      <c r="C2579" t="s">
        <v>552</v>
      </c>
      <c r="D2579" s="441">
        <v>45962</v>
      </c>
      <c r="E2579">
        <v>20672</v>
      </c>
      <c r="F2579" t="s">
        <v>5642</v>
      </c>
      <c r="G2579">
        <v>2107</v>
      </c>
      <c r="H2579">
        <v>7</v>
      </c>
      <c r="I2579" t="s">
        <v>5605</v>
      </c>
      <c r="J2579" t="s">
        <v>6085</v>
      </c>
      <c r="K2579" t="s">
        <v>4417</v>
      </c>
      <c r="L2579">
        <v>30.89</v>
      </c>
      <c r="M2579" s="441">
        <v>45958</v>
      </c>
      <c r="N2579">
        <v>30.87</v>
      </c>
      <c r="O2579">
        <v>30.87</v>
      </c>
      <c r="P2579">
        <v>216.23</v>
      </c>
    </row>
    <row r="2580" spans="1:16" x14ac:dyDescent="0.3">
      <c r="A2580">
        <v>60165</v>
      </c>
      <c r="B2580">
        <v>122</v>
      </c>
      <c r="C2580" t="s">
        <v>552</v>
      </c>
      <c r="D2580" s="441">
        <v>45962</v>
      </c>
      <c r="E2580">
        <v>18352</v>
      </c>
      <c r="F2580" t="s">
        <v>5748</v>
      </c>
      <c r="G2580">
        <v>3283</v>
      </c>
      <c r="H2580">
        <v>1</v>
      </c>
      <c r="I2580" t="s">
        <v>5613</v>
      </c>
      <c r="J2580" t="s">
        <v>4764</v>
      </c>
      <c r="K2580" t="s">
        <v>4417</v>
      </c>
      <c r="L2580">
        <v>0</v>
      </c>
      <c r="N2580">
        <v>0</v>
      </c>
      <c r="O2580">
        <v>0</v>
      </c>
      <c r="P2580">
        <v>213.33</v>
      </c>
    </row>
    <row r="2581" spans="1:16" x14ac:dyDescent="0.3">
      <c r="A2581">
        <v>60081</v>
      </c>
      <c r="B2581">
        <v>122</v>
      </c>
      <c r="C2581" t="s">
        <v>552</v>
      </c>
      <c r="D2581" s="441">
        <v>45962</v>
      </c>
      <c r="E2581">
        <v>20923</v>
      </c>
      <c r="F2581" t="s">
        <v>6172</v>
      </c>
      <c r="G2581">
        <v>2034</v>
      </c>
      <c r="H2581">
        <v>3.5</v>
      </c>
      <c r="I2581" t="s">
        <v>5613</v>
      </c>
      <c r="J2581" t="s">
        <v>6085</v>
      </c>
      <c r="K2581" t="s">
        <v>4417</v>
      </c>
      <c r="L2581">
        <v>60.73</v>
      </c>
      <c r="M2581" s="441">
        <v>45958</v>
      </c>
      <c r="N2581">
        <v>59.65</v>
      </c>
      <c r="O2581">
        <v>59.65</v>
      </c>
      <c r="P2581">
        <v>212.55</v>
      </c>
    </row>
    <row r="2582" spans="1:16" x14ac:dyDescent="0.3">
      <c r="A2582">
        <v>59954</v>
      </c>
      <c r="B2582">
        <v>122</v>
      </c>
      <c r="C2582" t="s">
        <v>552</v>
      </c>
      <c r="D2582" s="441">
        <v>45962</v>
      </c>
      <c r="E2582">
        <v>19751</v>
      </c>
      <c r="F2582" t="s">
        <v>5938</v>
      </c>
      <c r="G2582">
        <v>2502</v>
      </c>
      <c r="H2582">
        <v>23.06</v>
      </c>
      <c r="I2582" t="s">
        <v>5598</v>
      </c>
      <c r="J2582" t="s">
        <v>6085</v>
      </c>
      <c r="K2582" t="s">
        <v>4417</v>
      </c>
      <c r="L2582">
        <v>9.1300000000000008</v>
      </c>
      <c r="M2582" s="441">
        <v>45961</v>
      </c>
      <c r="N2582">
        <v>11.13</v>
      </c>
      <c r="O2582">
        <v>11.13</v>
      </c>
      <c r="P2582">
        <v>210.54</v>
      </c>
    </row>
    <row r="2583" spans="1:16" x14ac:dyDescent="0.3">
      <c r="A2583">
        <v>59945</v>
      </c>
      <c r="B2583">
        <v>122</v>
      </c>
      <c r="C2583" t="s">
        <v>552</v>
      </c>
      <c r="D2583" s="441">
        <v>45962</v>
      </c>
      <c r="E2583">
        <v>20657</v>
      </c>
      <c r="F2583" t="s">
        <v>6496</v>
      </c>
      <c r="G2583">
        <v>2110</v>
      </c>
      <c r="H2583">
        <v>34</v>
      </c>
      <c r="I2583" t="s">
        <v>5613</v>
      </c>
      <c r="J2583" t="s">
        <v>6085</v>
      </c>
      <c r="K2583" t="s">
        <v>4417</v>
      </c>
      <c r="L2583">
        <v>6.05</v>
      </c>
      <c r="M2583" s="441">
        <v>45931</v>
      </c>
      <c r="N2583">
        <v>6.05</v>
      </c>
      <c r="O2583">
        <v>6.05</v>
      </c>
      <c r="P2583">
        <v>205.7</v>
      </c>
    </row>
    <row r="2584" spans="1:16" x14ac:dyDescent="0.3">
      <c r="A2584">
        <v>59935</v>
      </c>
      <c r="B2584">
        <v>122</v>
      </c>
      <c r="C2584" t="s">
        <v>552</v>
      </c>
      <c r="D2584" s="441">
        <v>45962</v>
      </c>
      <c r="E2584">
        <v>17040</v>
      </c>
      <c r="F2584" t="s">
        <v>5705</v>
      </c>
      <c r="G2584">
        <v>2828</v>
      </c>
      <c r="H2584">
        <v>50</v>
      </c>
      <c r="I2584" t="s">
        <v>5613</v>
      </c>
      <c r="J2584" t="s">
        <v>6085</v>
      </c>
      <c r="K2584" t="s">
        <v>4417</v>
      </c>
      <c r="L2584">
        <v>4.0999999999999996</v>
      </c>
      <c r="M2584" s="441">
        <v>45952</v>
      </c>
      <c r="N2584">
        <v>4.0999999999999996</v>
      </c>
      <c r="O2584">
        <v>4.0999999999999996</v>
      </c>
      <c r="P2584">
        <v>205</v>
      </c>
    </row>
    <row r="2585" spans="1:16" x14ac:dyDescent="0.3">
      <c r="A2585">
        <v>59957</v>
      </c>
      <c r="B2585">
        <v>122</v>
      </c>
      <c r="C2585" t="s">
        <v>552</v>
      </c>
      <c r="D2585" s="441">
        <v>45962</v>
      </c>
      <c r="E2585">
        <v>20114</v>
      </c>
      <c r="F2585" t="s">
        <v>5659</v>
      </c>
      <c r="G2585">
        <v>2292</v>
      </c>
      <c r="H2585">
        <v>23</v>
      </c>
      <c r="I2585" t="s">
        <v>5613</v>
      </c>
      <c r="J2585" t="s">
        <v>6085</v>
      </c>
      <c r="K2585" t="s">
        <v>4417</v>
      </c>
      <c r="L2585">
        <v>8.77</v>
      </c>
      <c r="M2585" s="441">
        <v>45951</v>
      </c>
      <c r="N2585">
        <v>8.74</v>
      </c>
      <c r="O2585">
        <v>8.74</v>
      </c>
      <c r="P2585">
        <v>201.71</v>
      </c>
    </row>
    <row r="2586" spans="1:16" x14ac:dyDescent="0.3">
      <c r="A2586">
        <v>60061</v>
      </c>
      <c r="B2586">
        <v>122</v>
      </c>
      <c r="C2586" t="s">
        <v>552</v>
      </c>
      <c r="D2586" s="441">
        <v>45962</v>
      </c>
      <c r="E2586">
        <v>18272</v>
      </c>
      <c r="F2586" t="s">
        <v>5765</v>
      </c>
      <c r="G2586">
        <v>3358</v>
      </c>
      <c r="H2586">
        <v>5</v>
      </c>
      <c r="I2586" t="s">
        <v>5601</v>
      </c>
      <c r="J2586" t="s">
        <v>4764</v>
      </c>
      <c r="K2586" t="s">
        <v>4417</v>
      </c>
      <c r="L2586">
        <v>39.9</v>
      </c>
      <c r="M2586" s="441">
        <v>45937</v>
      </c>
      <c r="N2586">
        <v>39.9</v>
      </c>
      <c r="O2586">
        <v>39.9</v>
      </c>
      <c r="P2586">
        <v>199.5</v>
      </c>
    </row>
    <row r="2587" spans="1:16" x14ac:dyDescent="0.3">
      <c r="A2587">
        <v>60135</v>
      </c>
      <c r="B2587">
        <v>122</v>
      </c>
      <c r="C2587" t="s">
        <v>552</v>
      </c>
      <c r="D2587" s="441">
        <v>45962</v>
      </c>
      <c r="E2587">
        <v>18129</v>
      </c>
      <c r="F2587" t="s">
        <v>5800</v>
      </c>
      <c r="G2587">
        <v>3486</v>
      </c>
      <c r="H2587">
        <v>1.6</v>
      </c>
      <c r="I2587" t="s">
        <v>5601</v>
      </c>
      <c r="J2587" t="s">
        <v>4764</v>
      </c>
      <c r="K2587" t="s">
        <v>4417</v>
      </c>
      <c r="L2587">
        <v>0</v>
      </c>
      <c r="M2587" s="441">
        <v>45925</v>
      </c>
      <c r="N2587">
        <v>122.79</v>
      </c>
      <c r="O2587">
        <v>115.99</v>
      </c>
      <c r="P2587">
        <v>196.46</v>
      </c>
    </row>
    <row r="2588" spans="1:16" x14ac:dyDescent="0.3">
      <c r="A2588">
        <v>60046</v>
      </c>
      <c r="B2588">
        <v>122</v>
      </c>
      <c r="C2588" t="s">
        <v>552</v>
      </c>
      <c r="D2588" s="441">
        <v>45962</v>
      </c>
      <c r="E2588">
        <v>18547</v>
      </c>
      <c r="F2588" t="s">
        <v>5726</v>
      </c>
      <c r="G2588">
        <v>3132</v>
      </c>
      <c r="H2588">
        <v>5.5</v>
      </c>
      <c r="I2588" t="s">
        <v>5601</v>
      </c>
      <c r="J2588" t="s">
        <v>4764</v>
      </c>
      <c r="K2588" t="s">
        <v>4417</v>
      </c>
      <c r="L2588">
        <v>34.99</v>
      </c>
      <c r="M2588" s="441">
        <v>45931</v>
      </c>
      <c r="N2588">
        <v>34.99</v>
      </c>
      <c r="O2588">
        <v>34.99</v>
      </c>
      <c r="P2588">
        <v>192.45</v>
      </c>
    </row>
    <row r="2589" spans="1:16" x14ac:dyDescent="0.3">
      <c r="A2589">
        <v>60033</v>
      </c>
      <c r="B2589">
        <v>122</v>
      </c>
      <c r="C2589" t="s">
        <v>552</v>
      </c>
      <c r="D2589" s="441">
        <v>45962</v>
      </c>
      <c r="E2589">
        <v>20213</v>
      </c>
      <c r="F2589" t="s">
        <v>5654</v>
      </c>
      <c r="G2589">
        <v>2251</v>
      </c>
      <c r="H2589">
        <v>6</v>
      </c>
      <c r="I2589" t="s">
        <v>5605</v>
      </c>
      <c r="J2589" t="s">
        <v>6085</v>
      </c>
      <c r="K2589" t="s">
        <v>4417</v>
      </c>
      <c r="L2589">
        <v>31.62</v>
      </c>
      <c r="M2589" s="441">
        <v>45937</v>
      </c>
      <c r="N2589">
        <v>31.62</v>
      </c>
      <c r="O2589">
        <v>32.26</v>
      </c>
      <c r="P2589">
        <v>189.72</v>
      </c>
    </row>
    <row r="2590" spans="1:16" x14ac:dyDescent="0.3">
      <c r="A2590">
        <v>59986</v>
      </c>
      <c r="B2590">
        <v>122</v>
      </c>
      <c r="C2590" t="s">
        <v>552</v>
      </c>
      <c r="D2590" s="441">
        <v>45962</v>
      </c>
      <c r="E2590">
        <v>20242</v>
      </c>
      <c r="F2590" t="s">
        <v>5649</v>
      </c>
      <c r="G2590">
        <v>2242</v>
      </c>
      <c r="H2590">
        <v>13</v>
      </c>
      <c r="I2590" t="s">
        <v>5605</v>
      </c>
      <c r="J2590" t="s">
        <v>6085</v>
      </c>
      <c r="K2590" t="s">
        <v>4417</v>
      </c>
      <c r="L2590">
        <v>14.53</v>
      </c>
      <c r="M2590" s="441">
        <v>45951</v>
      </c>
      <c r="N2590">
        <v>14.88</v>
      </c>
      <c r="O2590">
        <v>14.88</v>
      </c>
      <c r="P2590">
        <v>188.89</v>
      </c>
    </row>
    <row r="2591" spans="1:16" x14ac:dyDescent="0.3">
      <c r="A2591">
        <v>60117</v>
      </c>
      <c r="B2591">
        <v>122</v>
      </c>
      <c r="C2591" t="s">
        <v>552</v>
      </c>
      <c r="D2591" s="441">
        <v>45962</v>
      </c>
      <c r="E2591">
        <v>24676</v>
      </c>
      <c r="F2591" t="s">
        <v>5688</v>
      </c>
      <c r="G2591">
        <v>5710</v>
      </c>
      <c r="H2591">
        <v>2</v>
      </c>
      <c r="I2591" t="s">
        <v>5605</v>
      </c>
      <c r="J2591" t="s">
        <v>6085</v>
      </c>
      <c r="K2591" t="s">
        <v>4417</v>
      </c>
      <c r="L2591">
        <v>0</v>
      </c>
      <c r="M2591" s="441">
        <v>45385</v>
      </c>
      <c r="N2591">
        <v>93.82</v>
      </c>
      <c r="O2591">
        <v>49</v>
      </c>
      <c r="P2591">
        <v>187.64</v>
      </c>
    </row>
    <row r="2592" spans="1:16" x14ac:dyDescent="0.3">
      <c r="A2592">
        <v>60118</v>
      </c>
      <c r="B2592">
        <v>122</v>
      </c>
      <c r="C2592" t="s">
        <v>552</v>
      </c>
      <c r="D2592" s="441">
        <v>45962</v>
      </c>
      <c r="E2592">
        <v>18366</v>
      </c>
      <c r="F2592" t="s">
        <v>5742</v>
      </c>
      <c r="G2592">
        <v>3272</v>
      </c>
      <c r="H2592">
        <v>2</v>
      </c>
      <c r="I2592" t="s">
        <v>5613</v>
      </c>
      <c r="J2592" t="s">
        <v>4764</v>
      </c>
      <c r="K2592" t="s">
        <v>4417</v>
      </c>
      <c r="L2592">
        <v>0</v>
      </c>
      <c r="N2592">
        <v>0</v>
      </c>
      <c r="O2592">
        <v>0</v>
      </c>
      <c r="P2592">
        <v>185.04</v>
      </c>
    </row>
    <row r="2593" spans="1:16" x14ac:dyDescent="0.3">
      <c r="A2593">
        <v>60087</v>
      </c>
      <c r="B2593">
        <v>122</v>
      </c>
      <c r="C2593" t="s">
        <v>552</v>
      </c>
      <c r="D2593" s="441">
        <v>45962</v>
      </c>
      <c r="E2593">
        <v>23548</v>
      </c>
      <c r="F2593" t="s">
        <v>5629</v>
      </c>
      <c r="G2593">
        <v>2321</v>
      </c>
      <c r="H2593">
        <v>3</v>
      </c>
      <c r="I2593" t="s">
        <v>5598</v>
      </c>
      <c r="J2593" t="s">
        <v>6085</v>
      </c>
      <c r="K2593" t="s">
        <v>4417</v>
      </c>
      <c r="L2593">
        <v>0</v>
      </c>
      <c r="M2593" s="441">
        <v>45764</v>
      </c>
      <c r="N2593">
        <v>60.45</v>
      </c>
      <c r="O2593">
        <v>44.9</v>
      </c>
      <c r="P2593">
        <v>181.35</v>
      </c>
    </row>
    <row r="2594" spans="1:16" x14ac:dyDescent="0.3">
      <c r="A2594">
        <v>60070</v>
      </c>
      <c r="B2594">
        <v>122</v>
      </c>
      <c r="C2594" t="s">
        <v>552</v>
      </c>
      <c r="D2594" s="441">
        <v>45962</v>
      </c>
      <c r="E2594">
        <v>21073</v>
      </c>
      <c r="F2594" t="s">
        <v>5628</v>
      </c>
      <c r="G2594">
        <v>1994</v>
      </c>
      <c r="H2594">
        <v>4</v>
      </c>
      <c r="I2594" t="s">
        <v>5613</v>
      </c>
      <c r="J2594" t="s">
        <v>6085</v>
      </c>
      <c r="K2594" t="s">
        <v>4417</v>
      </c>
      <c r="L2594">
        <v>45.15</v>
      </c>
      <c r="M2594" s="441">
        <v>45938</v>
      </c>
      <c r="N2594">
        <v>45.15</v>
      </c>
      <c r="O2594">
        <v>45.15</v>
      </c>
      <c r="P2594">
        <v>180.6</v>
      </c>
    </row>
    <row r="2595" spans="1:16" x14ac:dyDescent="0.3">
      <c r="A2595">
        <v>60154</v>
      </c>
      <c r="B2595">
        <v>122</v>
      </c>
      <c r="C2595" t="s">
        <v>552</v>
      </c>
      <c r="D2595" s="441">
        <v>45962</v>
      </c>
      <c r="E2595">
        <v>19812</v>
      </c>
      <c r="F2595" t="s">
        <v>6497</v>
      </c>
      <c r="G2595">
        <v>2452</v>
      </c>
      <c r="H2595">
        <v>1</v>
      </c>
      <c r="I2595" t="s">
        <v>5598</v>
      </c>
      <c r="J2595" t="s">
        <v>6085</v>
      </c>
      <c r="K2595" t="s">
        <v>4417</v>
      </c>
      <c r="L2595">
        <v>0</v>
      </c>
      <c r="M2595" s="441">
        <v>45763</v>
      </c>
      <c r="N2595">
        <v>180.36</v>
      </c>
      <c r="O2595">
        <v>180</v>
      </c>
      <c r="P2595">
        <v>180.36</v>
      </c>
    </row>
    <row r="2596" spans="1:16" x14ac:dyDescent="0.3">
      <c r="A2596">
        <v>60120</v>
      </c>
      <c r="B2596">
        <v>122</v>
      </c>
      <c r="C2596" t="s">
        <v>552</v>
      </c>
      <c r="D2596" s="441">
        <v>45962</v>
      </c>
      <c r="E2596">
        <v>18159</v>
      </c>
      <c r="F2596" t="s">
        <v>5792</v>
      </c>
      <c r="G2596">
        <v>3461</v>
      </c>
      <c r="H2596">
        <v>2</v>
      </c>
      <c r="I2596" t="s">
        <v>5601</v>
      </c>
      <c r="J2596" t="s">
        <v>4764</v>
      </c>
      <c r="K2596" t="s">
        <v>4417</v>
      </c>
      <c r="L2596">
        <v>0</v>
      </c>
      <c r="N2596">
        <v>0</v>
      </c>
      <c r="O2596">
        <v>0</v>
      </c>
      <c r="P2596">
        <v>179.98</v>
      </c>
    </row>
    <row r="2597" spans="1:16" x14ac:dyDescent="0.3">
      <c r="A2597">
        <v>59997</v>
      </c>
      <c r="B2597">
        <v>122</v>
      </c>
      <c r="C2597" t="s">
        <v>552</v>
      </c>
      <c r="D2597" s="441">
        <v>45962</v>
      </c>
      <c r="E2597">
        <v>20871</v>
      </c>
      <c r="F2597" t="s">
        <v>5663</v>
      </c>
      <c r="G2597">
        <v>2043</v>
      </c>
      <c r="H2597">
        <v>11</v>
      </c>
      <c r="I2597" t="s">
        <v>5625</v>
      </c>
      <c r="J2597" t="s">
        <v>6085</v>
      </c>
      <c r="K2597" t="s">
        <v>4417</v>
      </c>
      <c r="L2597">
        <v>15.75</v>
      </c>
      <c r="M2597" s="441">
        <v>45944</v>
      </c>
      <c r="N2597">
        <v>15.7</v>
      </c>
      <c r="O2597">
        <v>26.5</v>
      </c>
      <c r="P2597">
        <v>173.25</v>
      </c>
    </row>
    <row r="2598" spans="1:16" x14ac:dyDescent="0.3">
      <c r="A2598">
        <v>60158</v>
      </c>
      <c r="B2598">
        <v>122</v>
      </c>
      <c r="C2598" t="s">
        <v>552</v>
      </c>
      <c r="D2598" s="441">
        <v>45962</v>
      </c>
      <c r="E2598">
        <v>18550</v>
      </c>
      <c r="F2598" t="s">
        <v>5724</v>
      </c>
      <c r="G2598">
        <v>3130</v>
      </c>
      <c r="H2598">
        <v>1</v>
      </c>
      <c r="I2598" t="s">
        <v>5601</v>
      </c>
      <c r="J2598" t="s">
        <v>4764</v>
      </c>
      <c r="K2598" t="s">
        <v>4417</v>
      </c>
      <c r="L2598">
        <v>0</v>
      </c>
      <c r="M2598" s="441">
        <v>45924</v>
      </c>
      <c r="N2598">
        <v>169.9</v>
      </c>
      <c r="O2598">
        <v>164</v>
      </c>
      <c r="P2598">
        <v>169.9</v>
      </c>
    </row>
    <row r="2599" spans="1:16" x14ac:dyDescent="0.3">
      <c r="A2599">
        <v>60127</v>
      </c>
      <c r="B2599">
        <v>122</v>
      </c>
      <c r="C2599" t="s">
        <v>552</v>
      </c>
      <c r="D2599" s="441">
        <v>45962</v>
      </c>
      <c r="E2599">
        <v>26594</v>
      </c>
      <c r="F2599" t="s">
        <v>5698</v>
      </c>
      <c r="G2599">
        <v>6807</v>
      </c>
      <c r="H2599">
        <v>1.94</v>
      </c>
      <c r="I2599" t="s">
        <v>5598</v>
      </c>
      <c r="J2599" t="s">
        <v>6085</v>
      </c>
      <c r="K2599" t="s">
        <v>4417</v>
      </c>
      <c r="L2599">
        <v>86.9</v>
      </c>
      <c r="M2599" s="441">
        <v>45944</v>
      </c>
      <c r="N2599">
        <v>86.9</v>
      </c>
      <c r="O2599">
        <v>86.9</v>
      </c>
      <c r="P2599">
        <v>168.59</v>
      </c>
    </row>
    <row r="2600" spans="1:16" x14ac:dyDescent="0.3">
      <c r="A2600">
        <v>60201</v>
      </c>
      <c r="B2600">
        <v>122</v>
      </c>
      <c r="C2600" t="s">
        <v>552</v>
      </c>
      <c r="D2600" s="441">
        <v>45962</v>
      </c>
      <c r="E2600">
        <v>26429</v>
      </c>
      <c r="F2600" t="s">
        <v>5611</v>
      </c>
      <c r="G2600">
        <v>6728</v>
      </c>
      <c r="H2600">
        <v>0.3</v>
      </c>
      <c r="I2600" t="s">
        <v>5598</v>
      </c>
      <c r="J2600" t="s">
        <v>6085</v>
      </c>
      <c r="K2600" t="s">
        <v>4417</v>
      </c>
      <c r="L2600">
        <v>0</v>
      </c>
      <c r="M2600" s="441">
        <v>45848</v>
      </c>
      <c r="N2600">
        <v>550</v>
      </c>
      <c r="O2600">
        <v>550</v>
      </c>
      <c r="P2600">
        <v>165</v>
      </c>
    </row>
    <row r="2601" spans="1:16" x14ac:dyDescent="0.3">
      <c r="A2601">
        <v>60107</v>
      </c>
      <c r="B2601">
        <v>122</v>
      </c>
      <c r="C2601" t="s">
        <v>552</v>
      </c>
      <c r="D2601" s="441">
        <v>45962</v>
      </c>
      <c r="E2601">
        <v>20757</v>
      </c>
      <c r="F2601" t="s">
        <v>5609</v>
      </c>
      <c r="G2601">
        <v>2086</v>
      </c>
      <c r="H2601">
        <v>2</v>
      </c>
      <c r="I2601" t="s">
        <v>5610</v>
      </c>
      <c r="J2601" t="s">
        <v>6085</v>
      </c>
      <c r="K2601" t="s">
        <v>4417</v>
      </c>
      <c r="L2601">
        <v>0</v>
      </c>
      <c r="M2601" s="441">
        <v>45923</v>
      </c>
      <c r="N2601">
        <v>81.56</v>
      </c>
      <c r="O2601">
        <v>68.900000000000006</v>
      </c>
      <c r="P2601">
        <v>163.12</v>
      </c>
    </row>
    <row r="2602" spans="1:16" x14ac:dyDescent="0.3">
      <c r="A2602">
        <v>60019</v>
      </c>
      <c r="B2602">
        <v>122</v>
      </c>
      <c r="C2602" t="s">
        <v>552</v>
      </c>
      <c r="D2602" s="441">
        <v>45962</v>
      </c>
      <c r="E2602">
        <v>19166</v>
      </c>
      <c r="F2602" t="s">
        <v>5892</v>
      </c>
      <c r="G2602">
        <v>2826</v>
      </c>
      <c r="H2602">
        <v>8</v>
      </c>
      <c r="I2602" t="s">
        <v>5613</v>
      </c>
      <c r="J2602" t="s">
        <v>6085</v>
      </c>
      <c r="K2602" t="s">
        <v>4417</v>
      </c>
      <c r="L2602">
        <v>20.350000000000001</v>
      </c>
      <c r="M2602" s="441">
        <v>45952</v>
      </c>
      <c r="N2602">
        <v>20.350000000000001</v>
      </c>
      <c r="O2602">
        <v>20.350000000000001</v>
      </c>
      <c r="P2602">
        <v>162.80000000000001</v>
      </c>
    </row>
    <row r="2603" spans="1:16" x14ac:dyDescent="0.3">
      <c r="A2603">
        <v>60164</v>
      </c>
      <c r="B2603">
        <v>122</v>
      </c>
      <c r="C2603" t="s">
        <v>552</v>
      </c>
      <c r="D2603" s="441">
        <v>45962</v>
      </c>
      <c r="E2603">
        <v>18372</v>
      </c>
      <c r="F2603" t="s">
        <v>5741</v>
      </c>
      <c r="G2603">
        <v>3267</v>
      </c>
      <c r="H2603">
        <v>1</v>
      </c>
      <c r="I2603" t="s">
        <v>5601</v>
      </c>
      <c r="J2603" t="s">
        <v>4764</v>
      </c>
      <c r="K2603" t="s">
        <v>4417</v>
      </c>
      <c r="L2603">
        <v>0</v>
      </c>
      <c r="N2603">
        <v>0</v>
      </c>
      <c r="O2603">
        <v>151.03</v>
      </c>
      <c r="P2603">
        <v>156</v>
      </c>
    </row>
    <row r="2604" spans="1:16" x14ac:dyDescent="0.3">
      <c r="A2604">
        <v>59948</v>
      </c>
      <c r="B2604">
        <v>122</v>
      </c>
      <c r="C2604" t="s">
        <v>552</v>
      </c>
      <c r="D2604" s="441">
        <v>45962</v>
      </c>
      <c r="E2604">
        <v>25746</v>
      </c>
      <c r="F2604" t="s">
        <v>5720</v>
      </c>
      <c r="G2604">
        <v>6298</v>
      </c>
      <c r="H2604">
        <v>32</v>
      </c>
      <c r="I2604" t="s">
        <v>5601</v>
      </c>
      <c r="J2604" t="s">
        <v>4764</v>
      </c>
      <c r="K2604" t="s">
        <v>4417</v>
      </c>
      <c r="L2604">
        <v>0</v>
      </c>
      <c r="M2604" s="441">
        <v>45624</v>
      </c>
      <c r="N2604">
        <v>4.82</v>
      </c>
      <c r="O2604">
        <v>4.82</v>
      </c>
      <c r="P2604">
        <v>154.32</v>
      </c>
    </row>
    <row r="2605" spans="1:16" x14ac:dyDescent="0.3">
      <c r="A2605">
        <v>60008</v>
      </c>
      <c r="B2605">
        <v>122</v>
      </c>
      <c r="C2605" t="s">
        <v>552</v>
      </c>
      <c r="D2605" s="441">
        <v>45962</v>
      </c>
      <c r="E2605">
        <v>19973</v>
      </c>
      <c r="F2605" t="s">
        <v>5670</v>
      </c>
      <c r="G2605">
        <v>2354</v>
      </c>
      <c r="H2605">
        <v>10</v>
      </c>
      <c r="I2605" t="s">
        <v>5613</v>
      </c>
      <c r="J2605" t="s">
        <v>6085</v>
      </c>
      <c r="K2605" t="s">
        <v>4417</v>
      </c>
      <c r="L2605">
        <v>15.2</v>
      </c>
      <c r="M2605" s="441">
        <v>45951</v>
      </c>
      <c r="N2605">
        <v>15.2</v>
      </c>
      <c r="O2605">
        <v>15.2</v>
      </c>
      <c r="P2605">
        <v>152</v>
      </c>
    </row>
    <row r="2606" spans="1:16" x14ac:dyDescent="0.3">
      <c r="A2606">
        <v>60182</v>
      </c>
      <c r="B2606">
        <v>122</v>
      </c>
      <c r="C2606" t="s">
        <v>552</v>
      </c>
      <c r="D2606" s="441">
        <v>45962</v>
      </c>
      <c r="E2606">
        <v>18153</v>
      </c>
      <c r="F2606" t="s">
        <v>5794</v>
      </c>
      <c r="G2606">
        <v>3466</v>
      </c>
      <c r="H2606">
        <v>0.9</v>
      </c>
      <c r="I2606" t="s">
        <v>5601</v>
      </c>
      <c r="J2606" t="s">
        <v>4764</v>
      </c>
      <c r="K2606" t="s">
        <v>4417</v>
      </c>
      <c r="L2606">
        <v>0</v>
      </c>
      <c r="M2606" s="441">
        <v>45917</v>
      </c>
      <c r="N2606">
        <v>165.9</v>
      </c>
      <c r="O2606">
        <v>165.9</v>
      </c>
      <c r="P2606">
        <v>149.31</v>
      </c>
    </row>
    <row r="2607" spans="1:16" x14ac:dyDescent="0.3">
      <c r="A2607">
        <v>60111</v>
      </c>
      <c r="B2607">
        <v>122</v>
      </c>
      <c r="C2607" t="s">
        <v>552</v>
      </c>
      <c r="D2607" s="441">
        <v>45962</v>
      </c>
      <c r="E2607">
        <v>20908</v>
      </c>
      <c r="F2607" t="s">
        <v>5636</v>
      </c>
      <c r="G2607">
        <v>2035</v>
      </c>
      <c r="H2607">
        <v>2</v>
      </c>
      <c r="I2607" t="s">
        <v>5605</v>
      </c>
      <c r="J2607" t="s">
        <v>6085</v>
      </c>
      <c r="K2607" t="s">
        <v>4417</v>
      </c>
      <c r="L2607">
        <v>0</v>
      </c>
      <c r="M2607" s="441">
        <v>45923</v>
      </c>
      <c r="N2607">
        <v>74.2</v>
      </c>
      <c r="O2607">
        <v>74.2</v>
      </c>
      <c r="P2607">
        <v>148.4</v>
      </c>
    </row>
    <row r="2608" spans="1:16" x14ac:dyDescent="0.3">
      <c r="A2608">
        <v>60167</v>
      </c>
      <c r="B2608">
        <v>122</v>
      </c>
      <c r="C2608" t="s">
        <v>552</v>
      </c>
      <c r="D2608" s="441">
        <v>45962</v>
      </c>
      <c r="E2608">
        <v>18313</v>
      </c>
      <c r="F2608" t="s">
        <v>5755</v>
      </c>
      <c r="G2608">
        <v>3320</v>
      </c>
      <c r="H2608">
        <v>1</v>
      </c>
      <c r="I2608" t="s">
        <v>5601</v>
      </c>
      <c r="J2608" t="s">
        <v>4764</v>
      </c>
      <c r="K2608" t="s">
        <v>4417</v>
      </c>
      <c r="L2608">
        <v>0</v>
      </c>
      <c r="M2608" s="441">
        <v>45867</v>
      </c>
      <c r="N2608">
        <v>147.9</v>
      </c>
      <c r="O2608">
        <v>147</v>
      </c>
      <c r="P2608">
        <v>147.9</v>
      </c>
    </row>
    <row r="2609" spans="1:16" x14ac:dyDescent="0.3">
      <c r="A2609">
        <v>60007</v>
      </c>
      <c r="B2609">
        <v>122</v>
      </c>
      <c r="C2609" t="s">
        <v>552</v>
      </c>
      <c r="D2609" s="441">
        <v>45962</v>
      </c>
      <c r="E2609">
        <v>20360</v>
      </c>
      <c r="F2609" t="s">
        <v>5646</v>
      </c>
      <c r="G2609">
        <v>2199</v>
      </c>
      <c r="H2609">
        <v>10</v>
      </c>
      <c r="I2609" t="s">
        <v>5605</v>
      </c>
      <c r="J2609" t="s">
        <v>6085</v>
      </c>
      <c r="K2609" t="s">
        <v>4417</v>
      </c>
      <c r="L2609">
        <v>14.47</v>
      </c>
      <c r="M2609" s="441">
        <v>45958</v>
      </c>
      <c r="N2609">
        <v>21.2</v>
      </c>
      <c r="O2609">
        <v>21.2</v>
      </c>
      <c r="P2609">
        <v>144.69999999999999</v>
      </c>
    </row>
    <row r="2610" spans="1:16" x14ac:dyDescent="0.3">
      <c r="A2610">
        <v>59951</v>
      </c>
      <c r="B2610">
        <v>122</v>
      </c>
      <c r="C2610" t="s">
        <v>552</v>
      </c>
      <c r="D2610" s="441">
        <v>45962</v>
      </c>
      <c r="E2610">
        <v>20385</v>
      </c>
      <c r="F2610" t="s">
        <v>5645</v>
      </c>
      <c r="G2610">
        <v>2195</v>
      </c>
      <c r="H2610">
        <v>27</v>
      </c>
      <c r="I2610" t="s">
        <v>5613</v>
      </c>
      <c r="J2610" t="s">
        <v>6085</v>
      </c>
      <c r="K2610" t="s">
        <v>4417</v>
      </c>
      <c r="L2610">
        <v>5.33</v>
      </c>
      <c r="M2610" s="441">
        <v>45958</v>
      </c>
      <c r="N2610">
        <v>5.56</v>
      </c>
      <c r="O2610">
        <v>5.56</v>
      </c>
      <c r="P2610">
        <v>143.91</v>
      </c>
    </row>
    <row r="2611" spans="1:16" x14ac:dyDescent="0.3">
      <c r="A2611">
        <v>60011</v>
      </c>
      <c r="B2611">
        <v>122</v>
      </c>
      <c r="C2611" t="s">
        <v>552</v>
      </c>
      <c r="D2611" s="441">
        <v>45962</v>
      </c>
      <c r="E2611">
        <v>21062</v>
      </c>
      <c r="F2611" t="s">
        <v>5600</v>
      </c>
      <c r="G2611">
        <v>1997</v>
      </c>
      <c r="H2611">
        <v>9</v>
      </c>
      <c r="I2611" t="s">
        <v>5601</v>
      </c>
      <c r="J2611" t="s">
        <v>6085</v>
      </c>
      <c r="K2611" t="s">
        <v>4417</v>
      </c>
      <c r="L2611">
        <v>15.58</v>
      </c>
      <c r="M2611" s="441">
        <v>45936</v>
      </c>
      <c r="N2611">
        <v>15.58</v>
      </c>
      <c r="O2611">
        <v>15.8</v>
      </c>
      <c r="P2611">
        <v>140.22</v>
      </c>
    </row>
    <row r="2612" spans="1:16" x14ac:dyDescent="0.3">
      <c r="A2612">
        <v>60185</v>
      </c>
      <c r="B2612">
        <v>122</v>
      </c>
      <c r="C2612" t="s">
        <v>552</v>
      </c>
      <c r="D2612" s="441">
        <v>45962</v>
      </c>
      <c r="E2612">
        <v>18234</v>
      </c>
      <c r="F2612" t="s">
        <v>5775</v>
      </c>
      <c r="G2612">
        <v>3394</v>
      </c>
      <c r="H2612">
        <v>0.8</v>
      </c>
      <c r="I2612" t="s">
        <v>5613</v>
      </c>
      <c r="J2612" t="s">
        <v>4764</v>
      </c>
      <c r="K2612" t="s">
        <v>4417</v>
      </c>
      <c r="L2612">
        <v>0</v>
      </c>
      <c r="M2612" s="441">
        <v>45545</v>
      </c>
      <c r="N2612">
        <v>174.8</v>
      </c>
      <c r="O2612">
        <v>174.8</v>
      </c>
      <c r="P2612">
        <v>139.84</v>
      </c>
    </row>
    <row r="2613" spans="1:16" x14ac:dyDescent="0.3">
      <c r="A2613">
        <v>60026</v>
      </c>
      <c r="B2613">
        <v>122</v>
      </c>
      <c r="C2613" t="s">
        <v>552</v>
      </c>
      <c r="D2613" s="441">
        <v>45962</v>
      </c>
      <c r="E2613">
        <v>18543</v>
      </c>
      <c r="F2613" t="s">
        <v>5729</v>
      </c>
      <c r="G2613">
        <v>3135</v>
      </c>
      <c r="H2613">
        <v>7</v>
      </c>
      <c r="I2613" t="s">
        <v>5601</v>
      </c>
      <c r="J2613" t="s">
        <v>4764</v>
      </c>
      <c r="K2613" t="s">
        <v>4417</v>
      </c>
      <c r="L2613">
        <v>19.89</v>
      </c>
      <c r="M2613" s="441">
        <v>45931</v>
      </c>
      <c r="N2613">
        <v>19.89</v>
      </c>
      <c r="O2613">
        <v>19.86</v>
      </c>
      <c r="P2613">
        <v>139.22999999999999</v>
      </c>
    </row>
    <row r="2614" spans="1:16" x14ac:dyDescent="0.3">
      <c r="A2614">
        <v>60183</v>
      </c>
      <c r="B2614">
        <v>122</v>
      </c>
      <c r="C2614" t="s">
        <v>552</v>
      </c>
      <c r="D2614" s="441">
        <v>45962</v>
      </c>
      <c r="E2614">
        <v>18121</v>
      </c>
      <c r="F2614" t="s">
        <v>5801</v>
      </c>
      <c r="G2614">
        <v>3493</v>
      </c>
      <c r="H2614">
        <v>0.9</v>
      </c>
      <c r="I2614" t="s">
        <v>5601</v>
      </c>
      <c r="J2614" t="s">
        <v>4764</v>
      </c>
      <c r="K2614" t="s">
        <v>4417</v>
      </c>
      <c r="L2614">
        <v>0</v>
      </c>
      <c r="M2614" s="441">
        <v>45811</v>
      </c>
      <c r="N2614">
        <v>149.51</v>
      </c>
      <c r="O2614">
        <v>167.73</v>
      </c>
      <c r="P2614">
        <v>134.56</v>
      </c>
    </row>
    <row r="2615" spans="1:16" x14ac:dyDescent="0.3">
      <c r="A2615">
        <v>60062</v>
      </c>
      <c r="B2615">
        <v>122</v>
      </c>
      <c r="C2615" t="s">
        <v>552</v>
      </c>
      <c r="D2615" s="441">
        <v>45962</v>
      </c>
      <c r="E2615">
        <v>17716</v>
      </c>
      <c r="F2615" t="s">
        <v>5830</v>
      </c>
      <c r="G2615">
        <v>3822</v>
      </c>
      <c r="H2615">
        <v>5</v>
      </c>
      <c r="I2615" t="s">
        <v>5601</v>
      </c>
      <c r="J2615" t="s">
        <v>4764</v>
      </c>
      <c r="K2615" t="s">
        <v>4417</v>
      </c>
      <c r="L2615">
        <v>26.2</v>
      </c>
      <c r="M2615" s="441">
        <v>45937</v>
      </c>
      <c r="N2615">
        <v>26.2</v>
      </c>
      <c r="O2615">
        <v>26.2</v>
      </c>
      <c r="P2615">
        <v>131</v>
      </c>
    </row>
    <row r="2616" spans="1:16" x14ac:dyDescent="0.3">
      <c r="A2616">
        <v>60055</v>
      </c>
      <c r="B2616">
        <v>122</v>
      </c>
      <c r="C2616" t="s">
        <v>552</v>
      </c>
      <c r="D2616" s="441">
        <v>45962</v>
      </c>
      <c r="E2616">
        <v>20621</v>
      </c>
      <c r="F2616" t="s">
        <v>5677</v>
      </c>
      <c r="G2616">
        <v>2117</v>
      </c>
      <c r="H2616">
        <v>5</v>
      </c>
      <c r="I2616" t="s">
        <v>5625</v>
      </c>
      <c r="J2616" t="s">
        <v>6085</v>
      </c>
      <c r="K2616" t="s">
        <v>4417</v>
      </c>
      <c r="L2616">
        <v>0</v>
      </c>
      <c r="M2616" s="441">
        <v>45929</v>
      </c>
      <c r="N2616">
        <v>26</v>
      </c>
      <c r="O2616">
        <v>26</v>
      </c>
      <c r="P2616">
        <v>130</v>
      </c>
    </row>
    <row r="2617" spans="1:16" x14ac:dyDescent="0.3">
      <c r="A2617">
        <v>60021</v>
      </c>
      <c r="B2617">
        <v>122</v>
      </c>
      <c r="C2617" t="s">
        <v>552</v>
      </c>
      <c r="D2617" s="441">
        <v>45962</v>
      </c>
      <c r="E2617">
        <v>20419</v>
      </c>
      <c r="F2617" t="s">
        <v>6498</v>
      </c>
      <c r="G2617">
        <v>2187</v>
      </c>
      <c r="H2617">
        <v>8</v>
      </c>
      <c r="I2617" t="s">
        <v>5605</v>
      </c>
      <c r="J2617" t="s">
        <v>6085</v>
      </c>
      <c r="K2617" t="s">
        <v>4417</v>
      </c>
      <c r="L2617">
        <v>0</v>
      </c>
      <c r="M2617" s="441">
        <v>45742</v>
      </c>
      <c r="N2617">
        <v>15.98</v>
      </c>
      <c r="O2617">
        <v>18.850000000000001</v>
      </c>
      <c r="P2617">
        <v>127.84</v>
      </c>
    </row>
    <row r="2618" spans="1:16" x14ac:dyDescent="0.3">
      <c r="A2618">
        <v>60106</v>
      </c>
      <c r="B2618">
        <v>122</v>
      </c>
      <c r="C2618" t="s">
        <v>552</v>
      </c>
      <c r="D2618" s="441">
        <v>45962</v>
      </c>
      <c r="E2618">
        <v>23992</v>
      </c>
      <c r="F2618" t="s">
        <v>5603</v>
      </c>
      <c r="G2618">
        <v>2216</v>
      </c>
      <c r="H2618">
        <v>2</v>
      </c>
      <c r="I2618" t="s">
        <v>5598</v>
      </c>
      <c r="J2618" t="s">
        <v>6085</v>
      </c>
      <c r="K2618" t="s">
        <v>4417</v>
      </c>
      <c r="L2618">
        <v>59.78</v>
      </c>
      <c r="M2618" s="441">
        <v>45943</v>
      </c>
      <c r="N2618">
        <v>59.78</v>
      </c>
      <c r="O2618">
        <v>59.78</v>
      </c>
      <c r="P2618">
        <v>119.56</v>
      </c>
    </row>
    <row r="2619" spans="1:16" x14ac:dyDescent="0.3">
      <c r="A2619">
        <v>60071</v>
      </c>
      <c r="B2619">
        <v>122</v>
      </c>
      <c r="C2619" t="s">
        <v>552</v>
      </c>
      <c r="D2619" s="441">
        <v>45962</v>
      </c>
      <c r="E2619">
        <v>23534</v>
      </c>
      <c r="F2619" t="s">
        <v>6499</v>
      </c>
      <c r="G2619">
        <v>2337</v>
      </c>
      <c r="H2619">
        <v>4</v>
      </c>
      <c r="I2619" t="s">
        <v>5615</v>
      </c>
      <c r="J2619" t="s">
        <v>6085</v>
      </c>
      <c r="K2619" t="s">
        <v>4417</v>
      </c>
      <c r="L2619">
        <v>29.6</v>
      </c>
      <c r="M2619" s="441">
        <v>45951</v>
      </c>
      <c r="N2619">
        <v>29.6</v>
      </c>
      <c r="O2619">
        <v>29.6</v>
      </c>
      <c r="P2619">
        <v>118.4</v>
      </c>
    </row>
    <row r="2620" spans="1:16" x14ac:dyDescent="0.3">
      <c r="A2620">
        <v>60098</v>
      </c>
      <c r="B2620">
        <v>122</v>
      </c>
      <c r="C2620" t="s">
        <v>552</v>
      </c>
      <c r="D2620" s="441">
        <v>45962</v>
      </c>
      <c r="E2620">
        <v>19857</v>
      </c>
      <c r="F2620" t="s">
        <v>5602</v>
      </c>
      <c r="G2620">
        <v>2415</v>
      </c>
      <c r="H2620">
        <v>2.5</v>
      </c>
      <c r="I2620" t="s">
        <v>5598</v>
      </c>
      <c r="J2620" t="s">
        <v>6085</v>
      </c>
      <c r="K2620" t="s">
        <v>4417</v>
      </c>
      <c r="L2620">
        <v>46</v>
      </c>
      <c r="M2620" s="441">
        <v>45938</v>
      </c>
      <c r="N2620">
        <v>46</v>
      </c>
      <c r="O2620">
        <v>46</v>
      </c>
      <c r="P2620">
        <v>115</v>
      </c>
    </row>
    <row r="2621" spans="1:16" x14ac:dyDescent="0.3">
      <c r="A2621">
        <v>59941</v>
      </c>
      <c r="B2621">
        <v>122</v>
      </c>
      <c r="C2621" t="s">
        <v>552</v>
      </c>
      <c r="D2621" s="441">
        <v>45962</v>
      </c>
      <c r="E2621">
        <v>19203</v>
      </c>
      <c r="F2621" t="s">
        <v>5692</v>
      </c>
      <c r="G2621">
        <v>2802</v>
      </c>
      <c r="H2621">
        <v>38</v>
      </c>
      <c r="I2621" t="s">
        <v>5613</v>
      </c>
      <c r="J2621" t="s">
        <v>6085</v>
      </c>
      <c r="K2621" t="s">
        <v>4417</v>
      </c>
      <c r="L2621">
        <v>3</v>
      </c>
      <c r="M2621" s="441">
        <v>45951</v>
      </c>
      <c r="N2621">
        <v>3</v>
      </c>
      <c r="O2621">
        <v>3</v>
      </c>
      <c r="P2621">
        <v>114</v>
      </c>
    </row>
    <row r="2622" spans="1:16" x14ac:dyDescent="0.3">
      <c r="A2622">
        <v>60112</v>
      </c>
      <c r="B2622">
        <v>122</v>
      </c>
      <c r="C2622" t="s">
        <v>552</v>
      </c>
      <c r="D2622" s="441">
        <v>45962</v>
      </c>
      <c r="E2622">
        <v>19946</v>
      </c>
      <c r="F2622" t="s">
        <v>5672</v>
      </c>
      <c r="G2622">
        <v>2360</v>
      </c>
      <c r="H2622">
        <v>2</v>
      </c>
      <c r="I2622" t="s">
        <v>5625</v>
      </c>
      <c r="J2622" t="s">
        <v>6085</v>
      </c>
      <c r="K2622" t="s">
        <v>4417</v>
      </c>
      <c r="L2622">
        <v>56.89</v>
      </c>
      <c r="M2622" s="441">
        <v>45951</v>
      </c>
      <c r="N2622">
        <v>56.89</v>
      </c>
      <c r="O2622">
        <v>56.9</v>
      </c>
      <c r="P2622">
        <v>113.78</v>
      </c>
    </row>
    <row r="2623" spans="1:16" x14ac:dyDescent="0.3">
      <c r="A2623">
        <v>59943</v>
      </c>
      <c r="B2623">
        <v>122</v>
      </c>
      <c r="C2623" t="s">
        <v>552</v>
      </c>
      <c r="D2623" s="441">
        <v>45962</v>
      </c>
      <c r="E2623">
        <v>23361</v>
      </c>
      <c r="F2623" t="s">
        <v>5937</v>
      </c>
      <c r="G2623">
        <v>2497</v>
      </c>
      <c r="H2623">
        <v>35</v>
      </c>
      <c r="I2623" t="s">
        <v>5598</v>
      </c>
      <c r="J2623" t="s">
        <v>6085</v>
      </c>
      <c r="K2623" t="s">
        <v>4417</v>
      </c>
      <c r="L2623">
        <v>3.11</v>
      </c>
      <c r="M2623" s="441">
        <v>45961</v>
      </c>
      <c r="N2623">
        <v>3.15</v>
      </c>
      <c r="O2623">
        <v>3.15</v>
      </c>
      <c r="P2623">
        <v>108.85</v>
      </c>
    </row>
    <row r="2624" spans="1:16" x14ac:dyDescent="0.3">
      <c r="A2624">
        <v>60006</v>
      </c>
      <c r="B2624">
        <v>122</v>
      </c>
      <c r="C2624" t="s">
        <v>552</v>
      </c>
      <c r="D2624" s="441">
        <v>45962</v>
      </c>
      <c r="E2624">
        <v>20054</v>
      </c>
      <c r="F2624" t="s">
        <v>5633</v>
      </c>
      <c r="G2624">
        <v>2325</v>
      </c>
      <c r="H2624">
        <v>10</v>
      </c>
      <c r="I2624" t="s">
        <v>5613</v>
      </c>
      <c r="J2624" t="s">
        <v>6085</v>
      </c>
      <c r="K2624" t="s">
        <v>4417</v>
      </c>
      <c r="L2624">
        <v>10.87</v>
      </c>
      <c r="M2624" s="441">
        <v>45958</v>
      </c>
      <c r="N2624">
        <v>10.8</v>
      </c>
      <c r="O2624">
        <v>10.8</v>
      </c>
      <c r="P2624">
        <v>108.7</v>
      </c>
    </row>
    <row r="2625" spans="1:16" x14ac:dyDescent="0.3">
      <c r="A2625">
        <v>60069</v>
      </c>
      <c r="B2625">
        <v>122</v>
      </c>
      <c r="C2625" t="s">
        <v>552</v>
      </c>
      <c r="D2625" s="441">
        <v>45962</v>
      </c>
      <c r="E2625">
        <v>20287</v>
      </c>
      <c r="F2625" t="s">
        <v>5626</v>
      </c>
      <c r="G2625">
        <v>2229</v>
      </c>
      <c r="H2625">
        <v>4</v>
      </c>
      <c r="I2625" t="s">
        <v>5605</v>
      </c>
      <c r="J2625" t="s">
        <v>6085</v>
      </c>
      <c r="K2625" t="s">
        <v>4417</v>
      </c>
      <c r="L2625">
        <v>26.99</v>
      </c>
      <c r="M2625" s="441">
        <v>45951</v>
      </c>
      <c r="N2625">
        <v>26.99</v>
      </c>
      <c r="O2625">
        <v>26.99</v>
      </c>
      <c r="P2625">
        <v>107.96</v>
      </c>
    </row>
    <row r="2626" spans="1:16" x14ac:dyDescent="0.3">
      <c r="A2626">
        <v>60160</v>
      </c>
      <c r="B2626">
        <v>122</v>
      </c>
      <c r="C2626" t="s">
        <v>552</v>
      </c>
      <c r="D2626" s="441">
        <v>45962</v>
      </c>
      <c r="E2626">
        <v>18540</v>
      </c>
      <c r="F2626" t="s">
        <v>5730</v>
      </c>
      <c r="G2626">
        <v>3138</v>
      </c>
      <c r="H2626">
        <v>1</v>
      </c>
      <c r="I2626" t="s">
        <v>5601</v>
      </c>
      <c r="J2626" t="s">
        <v>4764</v>
      </c>
      <c r="K2626" t="s">
        <v>4417</v>
      </c>
      <c r="L2626">
        <v>107.89</v>
      </c>
      <c r="M2626" s="441">
        <v>45958</v>
      </c>
      <c r="N2626">
        <v>107.89</v>
      </c>
      <c r="O2626">
        <v>107.89</v>
      </c>
      <c r="P2626">
        <v>107.89</v>
      </c>
    </row>
    <row r="2627" spans="1:16" x14ac:dyDescent="0.3">
      <c r="A2627">
        <v>60172</v>
      </c>
      <c r="B2627">
        <v>122</v>
      </c>
      <c r="C2627" t="s">
        <v>552</v>
      </c>
      <c r="D2627" s="441">
        <v>45962</v>
      </c>
      <c r="E2627">
        <v>25040</v>
      </c>
      <c r="F2627" t="s">
        <v>5832</v>
      </c>
      <c r="G2627">
        <v>5875</v>
      </c>
      <c r="H2627">
        <v>1</v>
      </c>
      <c r="I2627" t="s">
        <v>5601</v>
      </c>
      <c r="J2627" t="s">
        <v>4764</v>
      </c>
      <c r="K2627" t="s">
        <v>4417</v>
      </c>
      <c r="L2627">
        <v>107.52</v>
      </c>
      <c r="M2627" s="441">
        <v>45957</v>
      </c>
      <c r="N2627">
        <v>107.52</v>
      </c>
      <c r="O2627">
        <v>107.52</v>
      </c>
      <c r="P2627">
        <v>107.52</v>
      </c>
    </row>
    <row r="2628" spans="1:16" x14ac:dyDescent="0.3">
      <c r="A2628">
        <v>60177</v>
      </c>
      <c r="B2628">
        <v>122</v>
      </c>
      <c r="C2628" t="s">
        <v>552</v>
      </c>
      <c r="D2628" s="441">
        <v>45962</v>
      </c>
      <c r="E2628">
        <v>18510</v>
      </c>
      <c r="F2628" t="s">
        <v>5762</v>
      </c>
      <c r="G2628">
        <v>3150</v>
      </c>
      <c r="H2628">
        <v>1</v>
      </c>
      <c r="I2628" t="s">
        <v>5613</v>
      </c>
      <c r="J2628" t="s">
        <v>4764</v>
      </c>
      <c r="K2628" t="s">
        <v>4417</v>
      </c>
      <c r="L2628">
        <v>0</v>
      </c>
      <c r="M2628" s="441">
        <v>45820</v>
      </c>
      <c r="N2628">
        <v>104.5</v>
      </c>
      <c r="O2628">
        <v>118.3</v>
      </c>
      <c r="P2628">
        <v>104.5</v>
      </c>
    </row>
    <row r="2629" spans="1:16" x14ac:dyDescent="0.3">
      <c r="A2629">
        <v>60176</v>
      </c>
      <c r="B2629">
        <v>122</v>
      </c>
      <c r="C2629" t="s">
        <v>552</v>
      </c>
      <c r="D2629" s="441">
        <v>45962</v>
      </c>
      <c r="E2629">
        <v>22598</v>
      </c>
      <c r="F2629" t="s">
        <v>5725</v>
      </c>
      <c r="G2629">
        <v>3131</v>
      </c>
      <c r="H2629">
        <v>1</v>
      </c>
      <c r="I2629" t="s">
        <v>5601</v>
      </c>
      <c r="J2629" t="s">
        <v>4764</v>
      </c>
      <c r="K2629" t="s">
        <v>4417</v>
      </c>
      <c r="L2629">
        <v>0</v>
      </c>
      <c r="M2629" s="441">
        <v>45776</v>
      </c>
      <c r="N2629">
        <v>104</v>
      </c>
      <c r="O2629">
        <v>100.58</v>
      </c>
      <c r="P2629">
        <v>104</v>
      </c>
    </row>
    <row r="2630" spans="1:16" x14ac:dyDescent="0.3">
      <c r="A2630">
        <v>59962</v>
      </c>
      <c r="B2630">
        <v>122</v>
      </c>
      <c r="C2630" t="s">
        <v>552</v>
      </c>
      <c r="D2630" s="441">
        <v>45962</v>
      </c>
      <c r="E2630">
        <v>23359</v>
      </c>
      <c r="F2630" t="s">
        <v>5939</v>
      </c>
      <c r="G2630">
        <v>2499</v>
      </c>
      <c r="H2630">
        <v>22.28</v>
      </c>
      <c r="I2630" t="s">
        <v>5598</v>
      </c>
      <c r="J2630" t="s">
        <v>6085</v>
      </c>
      <c r="K2630" t="s">
        <v>4417</v>
      </c>
      <c r="L2630">
        <v>4.5999999999999996</v>
      </c>
      <c r="M2630" s="441">
        <v>45961</v>
      </c>
      <c r="N2630">
        <v>3.2</v>
      </c>
      <c r="O2630">
        <v>3.24</v>
      </c>
      <c r="P2630">
        <v>102.49</v>
      </c>
    </row>
    <row r="2631" spans="1:16" x14ac:dyDescent="0.3">
      <c r="A2631">
        <v>60189</v>
      </c>
      <c r="B2631">
        <v>122</v>
      </c>
      <c r="C2631" t="s">
        <v>552</v>
      </c>
      <c r="D2631" s="441">
        <v>45962</v>
      </c>
      <c r="E2631">
        <v>18133</v>
      </c>
      <c r="F2631" t="s">
        <v>5996</v>
      </c>
      <c r="G2631">
        <v>3484</v>
      </c>
      <c r="H2631">
        <v>0.7</v>
      </c>
      <c r="I2631" t="s">
        <v>5601</v>
      </c>
      <c r="J2631" t="s">
        <v>4764</v>
      </c>
      <c r="K2631" t="s">
        <v>4417</v>
      </c>
      <c r="L2631">
        <v>0</v>
      </c>
      <c r="N2631">
        <v>0</v>
      </c>
      <c r="O2631">
        <v>193.9</v>
      </c>
      <c r="P2631">
        <v>101.11</v>
      </c>
    </row>
    <row r="2632" spans="1:16" x14ac:dyDescent="0.3">
      <c r="A2632">
        <v>60184</v>
      </c>
      <c r="B2632">
        <v>122</v>
      </c>
      <c r="C2632" t="s">
        <v>552</v>
      </c>
      <c r="D2632" s="441">
        <v>45962</v>
      </c>
      <c r="E2632">
        <v>18266</v>
      </c>
      <c r="F2632" t="s">
        <v>5767</v>
      </c>
      <c r="G2632">
        <v>3364</v>
      </c>
      <c r="H2632">
        <v>0.8</v>
      </c>
      <c r="I2632" t="s">
        <v>5613</v>
      </c>
      <c r="J2632" t="s">
        <v>4764</v>
      </c>
      <c r="K2632" t="s">
        <v>4417</v>
      </c>
      <c r="L2632">
        <v>0</v>
      </c>
      <c r="M2632" s="441">
        <v>45848</v>
      </c>
      <c r="N2632">
        <v>125.9</v>
      </c>
      <c r="O2632">
        <v>125.9</v>
      </c>
      <c r="P2632">
        <v>100.72</v>
      </c>
    </row>
    <row r="2633" spans="1:16" x14ac:dyDescent="0.3">
      <c r="A2633">
        <v>59965</v>
      </c>
      <c r="B2633">
        <v>122</v>
      </c>
      <c r="C2633" t="s">
        <v>552</v>
      </c>
      <c r="D2633" s="441">
        <v>45962</v>
      </c>
      <c r="E2633">
        <v>19787</v>
      </c>
      <c r="F2633" t="s">
        <v>5914</v>
      </c>
      <c r="G2633">
        <v>2471</v>
      </c>
      <c r="H2633">
        <v>20.58</v>
      </c>
      <c r="I2633" t="s">
        <v>5598</v>
      </c>
      <c r="J2633" t="s">
        <v>6085</v>
      </c>
      <c r="K2633" t="s">
        <v>4417</v>
      </c>
      <c r="L2633">
        <v>4.83</v>
      </c>
      <c r="M2633" s="441">
        <v>45960</v>
      </c>
      <c r="N2633">
        <v>4.71</v>
      </c>
      <c r="O2633">
        <v>4.71</v>
      </c>
      <c r="P2633">
        <v>99.4</v>
      </c>
    </row>
    <row r="2634" spans="1:16" x14ac:dyDescent="0.3">
      <c r="A2634">
        <v>60159</v>
      </c>
      <c r="B2634">
        <v>122</v>
      </c>
      <c r="C2634" t="s">
        <v>552</v>
      </c>
      <c r="D2634" s="441">
        <v>45962</v>
      </c>
      <c r="E2634">
        <v>18542</v>
      </c>
      <c r="F2634" t="s">
        <v>5728</v>
      </c>
      <c r="G2634">
        <v>3136</v>
      </c>
      <c r="H2634">
        <v>1</v>
      </c>
      <c r="I2634" t="s">
        <v>5601</v>
      </c>
      <c r="J2634" t="s">
        <v>4764</v>
      </c>
      <c r="K2634" t="s">
        <v>4417</v>
      </c>
      <c r="L2634">
        <v>0</v>
      </c>
      <c r="N2634">
        <v>0</v>
      </c>
      <c r="O2634">
        <v>99.9</v>
      </c>
      <c r="P2634">
        <v>99</v>
      </c>
    </row>
    <row r="2635" spans="1:16" x14ac:dyDescent="0.3">
      <c r="A2635">
        <v>60090</v>
      </c>
      <c r="B2635">
        <v>122</v>
      </c>
      <c r="C2635" t="s">
        <v>552</v>
      </c>
      <c r="D2635" s="441">
        <v>45962</v>
      </c>
      <c r="E2635">
        <v>20614</v>
      </c>
      <c r="F2635" t="s">
        <v>5686</v>
      </c>
      <c r="G2635">
        <v>2119</v>
      </c>
      <c r="H2635">
        <v>3</v>
      </c>
      <c r="I2635" t="s">
        <v>5613</v>
      </c>
      <c r="J2635" t="s">
        <v>6085</v>
      </c>
      <c r="K2635" t="s">
        <v>4417</v>
      </c>
      <c r="L2635">
        <v>32.299999999999997</v>
      </c>
      <c r="M2635" s="441">
        <v>45937</v>
      </c>
      <c r="N2635">
        <v>32.299999999999997</v>
      </c>
      <c r="O2635">
        <v>31.95</v>
      </c>
      <c r="P2635">
        <v>96.9</v>
      </c>
    </row>
    <row r="2636" spans="1:16" x14ac:dyDescent="0.3">
      <c r="A2636">
        <v>60209</v>
      </c>
      <c r="B2636">
        <v>122</v>
      </c>
      <c r="C2636" t="s">
        <v>552</v>
      </c>
      <c r="D2636" s="441">
        <v>45962</v>
      </c>
      <c r="E2636">
        <v>18264</v>
      </c>
      <c r="F2636" t="s">
        <v>5768</v>
      </c>
      <c r="G2636">
        <v>3366</v>
      </c>
      <c r="H2636">
        <v>0.2</v>
      </c>
      <c r="I2636" t="s">
        <v>5613</v>
      </c>
      <c r="J2636" t="s">
        <v>4764</v>
      </c>
      <c r="K2636" t="s">
        <v>4417</v>
      </c>
      <c r="L2636">
        <v>0</v>
      </c>
      <c r="N2636">
        <v>0</v>
      </c>
      <c r="O2636">
        <v>0</v>
      </c>
      <c r="P2636">
        <v>94.13</v>
      </c>
    </row>
    <row r="2637" spans="1:16" x14ac:dyDescent="0.3">
      <c r="A2637">
        <v>60053</v>
      </c>
      <c r="B2637">
        <v>122</v>
      </c>
      <c r="C2637" t="s">
        <v>552</v>
      </c>
      <c r="D2637" s="441">
        <v>45962</v>
      </c>
      <c r="E2637">
        <v>19979</v>
      </c>
      <c r="F2637" t="s">
        <v>5667</v>
      </c>
      <c r="G2637">
        <v>2353</v>
      </c>
      <c r="H2637">
        <v>5</v>
      </c>
      <c r="I2637" t="s">
        <v>5668</v>
      </c>
      <c r="J2637" t="s">
        <v>6085</v>
      </c>
      <c r="K2637" t="s">
        <v>4417</v>
      </c>
      <c r="L2637">
        <v>0</v>
      </c>
      <c r="M2637" s="441">
        <v>45903</v>
      </c>
      <c r="N2637">
        <v>18.7</v>
      </c>
      <c r="O2637">
        <v>19.170000000000002</v>
      </c>
      <c r="P2637">
        <v>93.5</v>
      </c>
    </row>
    <row r="2638" spans="1:16" x14ac:dyDescent="0.3">
      <c r="A2638">
        <v>60024</v>
      </c>
      <c r="B2638">
        <v>122</v>
      </c>
      <c r="C2638" t="s">
        <v>552</v>
      </c>
      <c r="D2638" s="441">
        <v>45962</v>
      </c>
      <c r="E2638">
        <v>25628</v>
      </c>
      <c r="F2638" t="s">
        <v>5666</v>
      </c>
      <c r="G2638">
        <v>6201</v>
      </c>
      <c r="H2638">
        <v>7</v>
      </c>
      <c r="I2638" t="s">
        <v>5613</v>
      </c>
      <c r="J2638" t="s">
        <v>6085</v>
      </c>
      <c r="K2638" t="s">
        <v>4417</v>
      </c>
      <c r="L2638">
        <v>0</v>
      </c>
      <c r="M2638" s="441">
        <v>45678</v>
      </c>
      <c r="N2638">
        <v>12.98</v>
      </c>
      <c r="O2638">
        <v>12.98</v>
      </c>
      <c r="P2638">
        <v>90.86</v>
      </c>
    </row>
    <row r="2639" spans="1:16" x14ac:dyDescent="0.3">
      <c r="A2639">
        <v>60204</v>
      </c>
      <c r="B2639">
        <v>122</v>
      </c>
      <c r="C2639" t="s">
        <v>552</v>
      </c>
      <c r="D2639" s="441">
        <v>45962</v>
      </c>
      <c r="E2639">
        <v>25445</v>
      </c>
      <c r="F2639" t="s">
        <v>5770</v>
      </c>
      <c r="G2639">
        <v>6113</v>
      </c>
      <c r="H2639">
        <v>0.3</v>
      </c>
      <c r="I2639" t="s">
        <v>5601</v>
      </c>
      <c r="J2639" t="s">
        <v>4764</v>
      </c>
      <c r="K2639" t="s">
        <v>4417</v>
      </c>
      <c r="L2639">
        <v>0</v>
      </c>
      <c r="M2639" s="441">
        <v>45848</v>
      </c>
      <c r="N2639">
        <v>299.11</v>
      </c>
      <c r="O2639">
        <v>299.11</v>
      </c>
      <c r="P2639">
        <v>89.73</v>
      </c>
    </row>
    <row r="2640" spans="1:16" x14ac:dyDescent="0.3">
      <c r="A2640">
        <v>59999</v>
      </c>
      <c r="B2640">
        <v>122</v>
      </c>
      <c r="C2640" t="s">
        <v>552</v>
      </c>
      <c r="D2640" s="441">
        <v>45962</v>
      </c>
      <c r="E2640">
        <v>20961</v>
      </c>
      <c r="F2640" t="s">
        <v>5687</v>
      </c>
      <c r="G2640">
        <v>2015</v>
      </c>
      <c r="H2640">
        <v>11</v>
      </c>
      <c r="I2640" t="s">
        <v>5613</v>
      </c>
      <c r="J2640" t="s">
        <v>6085</v>
      </c>
      <c r="K2640" t="s">
        <v>4417</v>
      </c>
      <c r="L2640">
        <v>0</v>
      </c>
      <c r="M2640" s="441">
        <v>45889</v>
      </c>
      <c r="N2640">
        <v>8.11</v>
      </c>
      <c r="O2640">
        <v>9.4600000000000009</v>
      </c>
      <c r="P2640">
        <v>89.21</v>
      </c>
    </row>
    <row r="2641" spans="1:16" x14ac:dyDescent="0.3">
      <c r="A2641">
        <v>60186</v>
      </c>
      <c r="B2641">
        <v>122</v>
      </c>
      <c r="C2641" t="s">
        <v>552</v>
      </c>
      <c r="D2641" s="441">
        <v>45962</v>
      </c>
      <c r="E2641">
        <v>18146</v>
      </c>
      <c r="F2641" t="s">
        <v>5795</v>
      </c>
      <c r="G2641">
        <v>3471</v>
      </c>
      <c r="H2641">
        <v>0.8</v>
      </c>
      <c r="I2641" t="s">
        <v>5601</v>
      </c>
      <c r="J2641" t="s">
        <v>4764</v>
      </c>
      <c r="K2641" t="s">
        <v>4417</v>
      </c>
      <c r="L2641">
        <v>0</v>
      </c>
      <c r="M2641" s="441">
        <v>45824</v>
      </c>
      <c r="N2641">
        <v>103.8</v>
      </c>
      <c r="O2641">
        <v>105.62</v>
      </c>
      <c r="P2641">
        <v>83.04</v>
      </c>
    </row>
    <row r="2642" spans="1:16" x14ac:dyDescent="0.3">
      <c r="A2642">
        <v>60009</v>
      </c>
      <c r="B2642">
        <v>122</v>
      </c>
      <c r="C2642" t="s">
        <v>552</v>
      </c>
      <c r="D2642" s="441">
        <v>45962</v>
      </c>
      <c r="E2642">
        <v>19607</v>
      </c>
      <c r="F2642" t="s">
        <v>6095</v>
      </c>
      <c r="G2642">
        <v>2623</v>
      </c>
      <c r="H2642">
        <v>10</v>
      </c>
      <c r="I2642" t="s">
        <v>5598</v>
      </c>
      <c r="J2642" t="s">
        <v>6085</v>
      </c>
      <c r="K2642" t="s">
        <v>4417</v>
      </c>
      <c r="L2642">
        <v>7.63</v>
      </c>
      <c r="M2642" s="441">
        <v>45948</v>
      </c>
      <c r="N2642">
        <v>5.96</v>
      </c>
      <c r="O2642">
        <v>5.58</v>
      </c>
      <c r="P2642">
        <v>76.3</v>
      </c>
    </row>
    <row r="2643" spans="1:16" x14ac:dyDescent="0.3">
      <c r="A2643">
        <v>60161</v>
      </c>
      <c r="B2643">
        <v>122</v>
      </c>
      <c r="C2643" t="s">
        <v>552</v>
      </c>
      <c r="D2643" s="441">
        <v>45962</v>
      </c>
      <c r="E2643">
        <v>18537</v>
      </c>
      <c r="F2643" t="s">
        <v>5731</v>
      </c>
      <c r="G2643">
        <v>3140</v>
      </c>
      <c r="H2643">
        <v>1</v>
      </c>
      <c r="I2643" t="s">
        <v>5601</v>
      </c>
      <c r="J2643" t="s">
        <v>4764</v>
      </c>
      <c r="K2643" t="s">
        <v>4417</v>
      </c>
      <c r="L2643">
        <v>0</v>
      </c>
      <c r="M2643" s="441">
        <v>45734</v>
      </c>
      <c r="N2643">
        <v>75.5</v>
      </c>
      <c r="O2643">
        <v>73.319999999999993</v>
      </c>
      <c r="P2643">
        <v>75.5</v>
      </c>
    </row>
    <row r="2644" spans="1:16" x14ac:dyDescent="0.3">
      <c r="A2644">
        <v>60032</v>
      </c>
      <c r="B2644">
        <v>122</v>
      </c>
      <c r="C2644" t="s">
        <v>552</v>
      </c>
      <c r="D2644" s="441">
        <v>45962</v>
      </c>
      <c r="E2644">
        <v>20410</v>
      </c>
      <c r="F2644" t="s">
        <v>5644</v>
      </c>
      <c r="G2644">
        <v>2190</v>
      </c>
      <c r="H2644">
        <v>6</v>
      </c>
      <c r="I2644" t="s">
        <v>5613</v>
      </c>
      <c r="J2644" t="s">
        <v>6085</v>
      </c>
      <c r="K2644" t="s">
        <v>4417</v>
      </c>
      <c r="L2644">
        <v>12.55</v>
      </c>
      <c r="M2644" s="441">
        <v>45951</v>
      </c>
      <c r="N2644">
        <v>12.55</v>
      </c>
      <c r="O2644">
        <v>12.55</v>
      </c>
      <c r="P2644">
        <v>75.3</v>
      </c>
    </row>
    <row r="2645" spans="1:16" x14ac:dyDescent="0.3">
      <c r="A2645">
        <v>60023</v>
      </c>
      <c r="B2645">
        <v>122</v>
      </c>
      <c r="C2645" t="s">
        <v>552</v>
      </c>
      <c r="D2645" s="441">
        <v>45962</v>
      </c>
      <c r="E2645">
        <v>20227</v>
      </c>
      <c r="F2645" t="s">
        <v>5650</v>
      </c>
      <c r="G2645">
        <v>2248</v>
      </c>
      <c r="H2645">
        <v>7</v>
      </c>
      <c r="I2645" t="s">
        <v>5605</v>
      </c>
      <c r="J2645" t="s">
        <v>6085</v>
      </c>
      <c r="K2645" t="s">
        <v>4417</v>
      </c>
      <c r="L2645">
        <v>10.63</v>
      </c>
      <c r="M2645" s="441">
        <v>45958</v>
      </c>
      <c r="N2645">
        <v>11.08</v>
      </c>
      <c r="O2645">
        <v>11.08</v>
      </c>
      <c r="P2645">
        <v>74.41</v>
      </c>
    </row>
    <row r="2646" spans="1:16" x14ac:dyDescent="0.3">
      <c r="A2646">
        <v>60017</v>
      </c>
      <c r="B2646">
        <v>122</v>
      </c>
      <c r="C2646" t="s">
        <v>552</v>
      </c>
      <c r="D2646" s="441">
        <v>45962</v>
      </c>
      <c r="E2646">
        <v>23390</v>
      </c>
      <c r="F2646" t="s">
        <v>5922</v>
      </c>
      <c r="G2646">
        <v>2474</v>
      </c>
      <c r="H2646">
        <v>8.86</v>
      </c>
      <c r="I2646" t="s">
        <v>5598</v>
      </c>
      <c r="J2646" t="s">
        <v>6085</v>
      </c>
      <c r="K2646" t="s">
        <v>4417</v>
      </c>
      <c r="L2646">
        <v>8.35</v>
      </c>
      <c r="M2646" s="441">
        <v>45961</v>
      </c>
      <c r="N2646">
        <v>8.5</v>
      </c>
      <c r="O2646">
        <v>8.5</v>
      </c>
      <c r="P2646">
        <v>73.98</v>
      </c>
    </row>
    <row r="2647" spans="1:16" x14ac:dyDescent="0.3">
      <c r="A2647">
        <v>60051</v>
      </c>
      <c r="B2647">
        <v>122</v>
      </c>
      <c r="C2647" t="s">
        <v>552</v>
      </c>
      <c r="D2647" s="441">
        <v>45962</v>
      </c>
      <c r="E2647">
        <v>24110</v>
      </c>
      <c r="F2647" t="s">
        <v>5630</v>
      </c>
      <c r="G2647">
        <v>2322</v>
      </c>
      <c r="H2647">
        <v>5</v>
      </c>
      <c r="I2647" t="s">
        <v>5598</v>
      </c>
      <c r="J2647" t="s">
        <v>6085</v>
      </c>
      <c r="K2647" t="s">
        <v>4417</v>
      </c>
      <c r="L2647">
        <v>0</v>
      </c>
      <c r="M2647" s="441">
        <v>45909</v>
      </c>
      <c r="N2647">
        <v>14.6</v>
      </c>
      <c r="O2647">
        <v>14.6</v>
      </c>
      <c r="P2647">
        <v>73</v>
      </c>
    </row>
    <row r="2648" spans="1:16" x14ac:dyDescent="0.3">
      <c r="A2648">
        <v>59967</v>
      </c>
      <c r="B2648">
        <v>122</v>
      </c>
      <c r="C2648" t="s">
        <v>552</v>
      </c>
      <c r="D2648" s="441">
        <v>45962</v>
      </c>
      <c r="E2648">
        <v>20136</v>
      </c>
      <c r="F2648" t="s">
        <v>5658</v>
      </c>
      <c r="G2648">
        <v>2284</v>
      </c>
      <c r="H2648">
        <v>20</v>
      </c>
      <c r="I2648" t="s">
        <v>5605</v>
      </c>
      <c r="J2648" t="s">
        <v>6085</v>
      </c>
      <c r="K2648" t="s">
        <v>4417</v>
      </c>
      <c r="L2648">
        <v>3.6</v>
      </c>
      <c r="M2648" s="441">
        <v>45944</v>
      </c>
      <c r="N2648">
        <v>3.5</v>
      </c>
      <c r="O2648">
        <v>3.5</v>
      </c>
      <c r="P2648">
        <v>72</v>
      </c>
    </row>
    <row r="2649" spans="1:16" x14ac:dyDescent="0.3">
      <c r="A2649">
        <v>60181</v>
      </c>
      <c r="B2649">
        <v>122</v>
      </c>
      <c r="C2649" t="s">
        <v>552</v>
      </c>
      <c r="D2649" s="441">
        <v>45962</v>
      </c>
      <c r="E2649">
        <v>18184</v>
      </c>
      <c r="F2649" t="s">
        <v>5997</v>
      </c>
      <c r="G2649">
        <v>3439</v>
      </c>
      <c r="H2649">
        <v>0.9</v>
      </c>
      <c r="I2649" t="s">
        <v>5601</v>
      </c>
      <c r="J2649" t="s">
        <v>4764</v>
      </c>
      <c r="K2649" t="s">
        <v>4417</v>
      </c>
      <c r="L2649">
        <v>0</v>
      </c>
      <c r="N2649">
        <v>0</v>
      </c>
      <c r="O2649">
        <v>153</v>
      </c>
      <c r="P2649">
        <v>71.77</v>
      </c>
    </row>
    <row r="2650" spans="1:16" x14ac:dyDescent="0.3">
      <c r="A2650">
        <v>60088</v>
      </c>
      <c r="B2650">
        <v>122</v>
      </c>
      <c r="C2650" t="s">
        <v>552</v>
      </c>
      <c r="D2650" s="441">
        <v>45962</v>
      </c>
      <c r="E2650">
        <v>20645</v>
      </c>
      <c r="F2650" t="s">
        <v>5664</v>
      </c>
      <c r="G2650">
        <v>2113</v>
      </c>
      <c r="H2650">
        <v>3</v>
      </c>
      <c r="I2650" t="s">
        <v>5615</v>
      </c>
      <c r="J2650" t="s">
        <v>6085</v>
      </c>
      <c r="K2650" t="s">
        <v>4417</v>
      </c>
      <c r="L2650">
        <v>23.54</v>
      </c>
      <c r="M2650" s="441">
        <v>45945</v>
      </c>
      <c r="N2650">
        <v>23.54</v>
      </c>
      <c r="O2650">
        <v>23.5</v>
      </c>
      <c r="P2650">
        <v>70.62</v>
      </c>
    </row>
    <row r="2651" spans="1:16" x14ac:dyDescent="0.3">
      <c r="A2651">
        <v>60123</v>
      </c>
      <c r="B2651">
        <v>122</v>
      </c>
      <c r="C2651" t="s">
        <v>552</v>
      </c>
      <c r="D2651" s="441">
        <v>45962</v>
      </c>
      <c r="E2651">
        <v>18552</v>
      </c>
      <c r="F2651" t="s">
        <v>5723</v>
      </c>
      <c r="G2651">
        <v>3128</v>
      </c>
      <c r="H2651">
        <v>2</v>
      </c>
      <c r="I2651" t="s">
        <v>5601</v>
      </c>
      <c r="J2651" t="s">
        <v>4764</v>
      </c>
      <c r="K2651" t="s">
        <v>4417</v>
      </c>
      <c r="L2651">
        <v>0</v>
      </c>
      <c r="M2651" s="441">
        <v>45825</v>
      </c>
      <c r="N2651">
        <v>34.909999999999997</v>
      </c>
      <c r="O2651">
        <v>33.6</v>
      </c>
      <c r="P2651">
        <v>69.819999999999993</v>
      </c>
    </row>
    <row r="2652" spans="1:16" x14ac:dyDescent="0.3">
      <c r="A2652">
        <v>60171</v>
      </c>
      <c r="B2652">
        <v>122</v>
      </c>
      <c r="C2652" t="s">
        <v>552</v>
      </c>
      <c r="D2652" s="441">
        <v>45962</v>
      </c>
      <c r="E2652">
        <v>18176</v>
      </c>
      <c r="F2652" t="s">
        <v>5791</v>
      </c>
      <c r="G2652">
        <v>3446</v>
      </c>
      <c r="H2652">
        <v>1</v>
      </c>
      <c r="I2652" t="s">
        <v>5601</v>
      </c>
      <c r="J2652" t="s">
        <v>4764</v>
      </c>
      <c r="K2652" t="s">
        <v>4417</v>
      </c>
      <c r="L2652">
        <v>0</v>
      </c>
      <c r="N2652">
        <v>0</v>
      </c>
      <c r="O2652">
        <v>0</v>
      </c>
      <c r="P2652">
        <v>69</v>
      </c>
    </row>
    <row r="2653" spans="1:16" x14ac:dyDescent="0.3">
      <c r="A2653">
        <v>60054</v>
      </c>
      <c r="B2653">
        <v>122</v>
      </c>
      <c r="C2653" t="s">
        <v>552</v>
      </c>
      <c r="D2653" s="441">
        <v>45962</v>
      </c>
      <c r="E2653">
        <v>19965</v>
      </c>
      <c r="F2653" t="s">
        <v>5671</v>
      </c>
      <c r="G2653">
        <v>2356</v>
      </c>
      <c r="H2653">
        <v>5</v>
      </c>
      <c r="I2653" t="s">
        <v>5613</v>
      </c>
      <c r="J2653" t="s">
        <v>6085</v>
      </c>
      <c r="K2653" t="s">
        <v>4417</v>
      </c>
      <c r="L2653">
        <v>13.2</v>
      </c>
      <c r="M2653" s="441">
        <v>45958</v>
      </c>
      <c r="N2653">
        <v>13.2</v>
      </c>
      <c r="O2653">
        <v>13.2</v>
      </c>
      <c r="P2653">
        <v>66</v>
      </c>
    </row>
    <row r="2654" spans="1:16" x14ac:dyDescent="0.3">
      <c r="A2654">
        <v>60075</v>
      </c>
      <c r="B2654">
        <v>122</v>
      </c>
      <c r="C2654" t="s">
        <v>552</v>
      </c>
      <c r="D2654" s="441">
        <v>45962</v>
      </c>
      <c r="E2654">
        <v>20174</v>
      </c>
      <c r="F2654" t="s">
        <v>5685</v>
      </c>
      <c r="G2654">
        <v>2264</v>
      </c>
      <c r="H2654">
        <v>4</v>
      </c>
      <c r="I2654" t="s">
        <v>5598</v>
      </c>
      <c r="J2654" t="s">
        <v>6085</v>
      </c>
      <c r="K2654" t="s">
        <v>4417</v>
      </c>
      <c r="L2654">
        <v>0</v>
      </c>
      <c r="M2654" s="441">
        <v>45909</v>
      </c>
      <c r="N2654">
        <v>16.5</v>
      </c>
      <c r="O2654">
        <v>15.4</v>
      </c>
      <c r="P2654">
        <v>66</v>
      </c>
    </row>
    <row r="2655" spans="1:16" x14ac:dyDescent="0.3">
      <c r="A2655">
        <v>60147</v>
      </c>
      <c r="B2655">
        <v>122</v>
      </c>
      <c r="C2655" t="s">
        <v>552</v>
      </c>
      <c r="D2655" s="441">
        <v>45962</v>
      </c>
      <c r="E2655">
        <v>26881</v>
      </c>
      <c r="F2655" t="s">
        <v>5965</v>
      </c>
      <c r="G2655">
        <v>6950</v>
      </c>
      <c r="H2655">
        <v>1</v>
      </c>
      <c r="I2655" t="s">
        <v>5598</v>
      </c>
      <c r="J2655" t="s">
        <v>6085</v>
      </c>
      <c r="K2655" t="s">
        <v>4417</v>
      </c>
      <c r="L2655">
        <v>0</v>
      </c>
      <c r="M2655" s="441">
        <v>45861</v>
      </c>
      <c r="N2655">
        <v>65</v>
      </c>
      <c r="O2655">
        <v>65</v>
      </c>
      <c r="P2655">
        <v>65</v>
      </c>
    </row>
    <row r="2656" spans="1:16" x14ac:dyDescent="0.3">
      <c r="A2656">
        <v>59993</v>
      </c>
      <c r="B2656">
        <v>122</v>
      </c>
      <c r="C2656" t="s">
        <v>552</v>
      </c>
      <c r="D2656" s="441">
        <v>45962</v>
      </c>
      <c r="E2656">
        <v>20386</v>
      </c>
      <c r="F2656" t="s">
        <v>6500</v>
      </c>
      <c r="G2656">
        <v>2195</v>
      </c>
      <c r="H2656">
        <v>12</v>
      </c>
      <c r="I2656" t="s">
        <v>5605</v>
      </c>
      <c r="J2656" t="s">
        <v>6085</v>
      </c>
      <c r="K2656" t="s">
        <v>4417</v>
      </c>
      <c r="L2656">
        <v>0</v>
      </c>
      <c r="M2656" s="441">
        <v>45916</v>
      </c>
      <c r="N2656">
        <v>5.0999999999999996</v>
      </c>
      <c r="O2656">
        <v>5.4</v>
      </c>
      <c r="P2656">
        <v>61.2</v>
      </c>
    </row>
    <row r="2657" spans="1:16" x14ac:dyDescent="0.3">
      <c r="A2657">
        <v>60170</v>
      </c>
      <c r="B2657">
        <v>122</v>
      </c>
      <c r="C2657" t="s">
        <v>552</v>
      </c>
      <c r="D2657" s="441">
        <v>45962</v>
      </c>
      <c r="E2657">
        <v>18178</v>
      </c>
      <c r="F2657" t="s">
        <v>5790</v>
      </c>
      <c r="G2657">
        <v>3444</v>
      </c>
      <c r="H2657">
        <v>1</v>
      </c>
      <c r="I2657" t="s">
        <v>5601</v>
      </c>
      <c r="J2657" t="s">
        <v>4764</v>
      </c>
      <c r="K2657" t="s">
        <v>4417</v>
      </c>
      <c r="L2657">
        <v>0</v>
      </c>
      <c r="N2657">
        <v>0</v>
      </c>
      <c r="O2657">
        <v>59.9</v>
      </c>
      <c r="P2657">
        <v>59.9</v>
      </c>
    </row>
    <row r="2658" spans="1:16" x14ac:dyDescent="0.3">
      <c r="A2658">
        <v>60168</v>
      </c>
      <c r="B2658">
        <v>122</v>
      </c>
      <c r="C2658" t="s">
        <v>552</v>
      </c>
      <c r="D2658" s="441">
        <v>45962</v>
      </c>
      <c r="E2658">
        <v>18308</v>
      </c>
      <c r="F2658" t="s">
        <v>5758</v>
      </c>
      <c r="G2658">
        <v>3325</v>
      </c>
      <c r="H2658">
        <v>1</v>
      </c>
      <c r="I2658" t="s">
        <v>5613</v>
      </c>
      <c r="J2658" t="s">
        <v>4764</v>
      </c>
      <c r="K2658" t="s">
        <v>4417</v>
      </c>
      <c r="L2658">
        <v>0</v>
      </c>
      <c r="N2658">
        <v>0</v>
      </c>
      <c r="O2658">
        <v>0</v>
      </c>
      <c r="P2658">
        <v>57</v>
      </c>
    </row>
    <row r="2659" spans="1:16" x14ac:dyDescent="0.3">
      <c r="A2659">
        <v>60086</v>
      </c>
      <c r="B2659">
        <v>122</v>
      </c>
      <c r="C2659" t="s">
        <v>552</v>
      </c>
      <c r="D2659" s="441">
        <v>45962</v>
      </c>
      <c r="E2659">
        <v>21086</v>
      </c>
      <c r="F2659" t="s">
        <v>6501</v>
      </c>
      <c r="G2659">
        <v>1989</v>
      </c>
      <c r="H2659">
        <v>3</v>
      </c>
      <c r="I2659" t="s">
        <v>5613</v>
      </c>
      <c r="J2659" t="s">
        <v>6085</v>
      </c>
      <c r="K2659" t="s">
        <v>4417</v>
      </c>
      <c r="L2659">
        <v>0</v>
      </c>
      <c r="M2659" s="441">
        <v>45783</v>
      </c>
      <c r="N2659">
        <v>18.690000000000001</v>
      </c>
      <c r="O2659">
        <v>19.39</v>
      </c>
      <c r="P2659">
        <v>56.07</v>
      </c>
    </row>
    <row r="2660" spans="1:16" x14ac:dyDescent="0.3">
      <c r="A2660">
        <v>60100</v>
      </c>
      <c r="B2660">
        <v>122</v>
      </c>
      <c r="C2660" t="s">
        <v>552</v>
      </c>
      <c r="D2660" s="441">
        <v>45962</v>
      </c>
      <c r="E2660">
        <v>24322</v>
      </c>
      <c r="F2660" t="s">
        <v>5657</v>
      </c>
      <c r="G2660">
        <v>2342</v>
      </c>
      <c r="H2660">
        <v>2.5</v>
      </c>
      <c r="I2660" t="s">
        <v>5598</v>
      </c>
      <c r="J2660" t="s">
        <v>6085</v>
      </c>
      <c r="K2660" t="s">
        <v>4417</v>
      </c>
      <c r="L2660">
        <v>22</v>
      </c>
      <c r="M2660" s="441">
        <v>45937</v>
      </c>
      <c r="N2660">
        <v>22</v>
      </c>
      <c r="O2660">
        <v>22</v>
      </c>
      <c r="P2660">
        <v>55</v>
      </c>
    </row>
    <row r="2661" spans="1:16" x14ac:dyDescent="0.3">
      <c r="A2661">
        <v>60195</v>
      </c>
      <c r="B2661">
        <v>122</v>
      </c>
      <c r="C2661" t="s">
        <v>552</v>
      </c>
      <c r="D2661" s="441">
        <v>45962</v>
      </c>
      <c r="E2661">
        <v>18180</v>
      </c>
      <c r="F2661" t="s">
        <v>5788</v>
      </c>
      <c r="G2661">
        <v>3442</v>
      </c>
      <c r="H2661">
        <v>0.5</v>
      </c>
      <c r="I2661" t="s">
        <v>5601</v>
      </c>
      <c r="J2661" t="s">
        <v>4764</v>
      </c>
      <c r="K2661" t="s">
        <v>4417</v>
      </c>
      <c r="L2661">
        <v>0</v>
      </c>
      <c r="N2661">
        <v>0</v>
      </c>
      <c r="O2661">
        <v>109.9</v>
      </c>
      <c r="P2661">
        <v>55</v>
      </c>
    </row>
    <row r="2662" spans="1:16" x14ac:dyDescent="0.3">
      <c r="A2662">
        <v>60073</v>
      </c>
      <c r="B2662">
        <v>122</v>
      </c>
      <c r="C2662" t="s">
        <v>552</v>
      </c>
      <c r="D2662" s="441">
        <v>45962</v>
      </c>
      <c r="E2662">
        <v>20892</v>
      </c>
      <c r="F2662" t="s">
        <v>5653</v>
      </c>
      <c r="G2662">
        <v>2039</v>
      </c>
      <c r="H2662">
        <v>4</v>
      </c>
      <c r="I2662" t="s">
        <v>5613</v>
      </c>
      <c r="J2662" t="s">
        <v>6085</v>
      </c>
      <c r="K2662" t="s">
        <v>4417</v>
      </c>
      <c r="L2662">
        <v>13.3</v>
      </c>
      <c r="M2662" s="441">
        <v>45951</v>
      </c>
      <c r="N2662">
        <v>13.3</v>
      </c>
      <c r="O2662">
        <v>13.3</v>
      </c>
      <c r="P2662">
        <v>53.2</v>
      </c>
    </row>
    <row r="2663" spans="1:16" x14ac:dyDescent="0.3">
      <c r="A2663">
        <v>60114</v>
      </c>
      <c r="B2663">
        <v>122</v>
      </c>
      <c r="C2663" t="s">
        <v>552</v>
      </c>
      <c r="D2663" s="441">
        <v>45962</v>
      </c>
      <c r="E2663">
        <v>20185</v>
      </c>
      <c r="F2663" t="s">
        <v>5684</v>
      </c>
      <c r="G2663">
        <v>2259</v>
      </c>
      <c r="H2663">
        <v>2</v>
      </c>
      <c r="I2663" t="s">
        <v>5598</v>
      </c>
      <c r="J2663" t="s">
        <v>6085</v>
      </c>
      <c r="K2663" t="s">
        <v>4417</v>
      </c>
      <c r="L2663">
        <v>25.5</v>
      </c>
      <c r="M2663" s="441">
        <v>45951</v>
      </c>
      <c r="N2663">
        <v>25.5</v>
      </c>
      <c r="O2663">
        <v>25.5</v>
      </c>
      <c r="P2663">
        <v>51</v>
      </c>
    </row>
    <row r="2664" spans="1:16" x14ac:dyDescent="0.3">
      <c r="A2664">
        <v>60208</v>
      </c>
      <c r="B2664">
        <v>122</v>
      </c>
      <c r="C2664" t="s">
        <v>552</v>
      </c>
      <c r="D2664" s="441">
        <v>45962</v>
      </c>
      <c r="E2664">
        <v>19224</v>
      </c>
      <c r="F2664" t="s">
        <v>5957</v>
      </c>
      <c r="G2664">
        <v>5850</v>
      </c>
      <c r="H2664">
        <v>0.2</v>
      </c>
      <c r="I2664" t="s">
        <v>5613</v>
      </c>
      <c r="J2664" t="s">
        <v>6085</v>
      </c>
      <c r="K2664" t="s">
        <v>4417</v>
      </c>
      <c r="L2664">
        <v>247.9</v>
      </c>
      <c r="M2664" s="441">
        <v>45944</v>
      </c>
      <c r="N2664">
        <v>247.9</v>
      </c>
      <c r="O2664">
        <v>247.9</v>
      </c>
      <c r="P2664">
        <v>49.58</v>
      </c>
    </row>
    <row r="2665" spans="1:16" x14ac:dyDescent="0.3">
      <c r="A2665">
        <v>60150</v>
      </c>
      <c r="B2665">
        <v>122</v>
      </c>
      <c r="C2665" t="s">
        <v>552</v>
      </c>
      <c r="D2665" s="441">
        <v>45962</v>
      </c>
      <c r="E2665">
        <v>20007</v>
      </c>
      <c r="F2665" t="s">
        <v>5660</v>
      </c>
      <c r="G2665">
        <v>2343</v>
      </c>
      <c r="H2665">
        <v>1</v>
      </c>
      <c r="I2665" t="s">
        <v>5610</v>
      </c>
      <c r="J2665" t="s">
        <v>6085</v>
      </c>
      <c r="K2665" t="s">
        <v>4417</v>
      </c>
      <c r="L2665">
        <v>48.9</v>
      </c>
      <c r="M2665" s="441">
        <v>45951</v>
      </c>
      <c r="N2665">
        <v>48.9</v>
      </c>
      <c r="O2665">
        <v>48.9</v>
      </c>
      <c r="P2665">
        <v>48.9</v>
      </c>
    </row>
    <row r="2666" spans="1:16" x14ac:dyDescent="0.3">
      <c r="A2666">
        <v>60205</v>
      </c>
      <c r="B2666">
        <v>122</v>
      </c>
      <c r="C2666" t="s">
        <v>552</v>
      </c>
      <c r="D2666" s="441">
        <v>45962</v>
      </c>
      <c r="E2666">
        <v>18140</v>
      </c>
      <c r="F2666" t="s">
        <v>5798</v>
      </c>
      <c r="G2666">
        <v>3478</v>
      </c>
      <c r="H2666">
        <v>0.3</v>
      </c>
      <c r="I2666" t="s">
        <v>5601</v>
      </c>
      <c r="J2666" t="s">
        <v>4764</v>
      </c>
      <c r="K2666" t="s">
        <v>4417</v>
      </c>
      <c r="L2666">
        <v>0</v>
      </c>
      <c r="M2666" s="441">
        <v>45852</v>
      </c>
      <c r="N2666">
        <v>163</v>
      </c>
      <c r="O2666">
        <v>163</v>
      </c>
      <c r="P2666">
        <v>48.9</v>
      </c>
    </row>
    <row r="2667" spans="1:16" x14ac:dyDescent="0.3">
      <c r="A2667">
        <v>60052</v>
      </c>
      <c r="B2667">
        <v>122</v>
      </c>
      <c r="C2667" t="s">
        <v>552</v>
      </c>
      <c r="D2667" s="441">
        <v>45962</v>
      </c>
      <c r="E2667">
        <v>20022</v>
      </c>
      <c r="F2667" t="s">
        <v>5651</v>
      </c>
      <c r="G2667">
        <v>2340</v>
      </c>
      <c r="H2667">
        <v>5</v>
      </c>
      <c r="I2667" t="s">
        <v>5613</v>
      </c>
      <c r="J2667" t="s">
        <v>6085</v>
      </c>
      <c r="K2667" t="s">
        <v>4417</v>
      </c>
      <c r="L2667">
        <v>9.48</v>
      </c>
      <c r="M2667" s="441">
        <v>45951</v>
      </c>
      <c r="N2667">
        <v>9.4700000000000006</v>
      </c>
      <c r="O2667">
        <v>9.4700000000000006</v>
      </c>
      <c r="P2667">
        <v>47.4</v>
      </c>
    </row>
    <row r="2668" spans="1:16" x14ac:dyDescent="0.3">
      <c r="A2668">
        <v>60115</v>
      </c>
      <c r="B2668">
        <v>122</v>
      </c>
      <c r="C2668" t="s">
        <v>552</v>
      </c>
      <c r="D2668" s="441">
        <v>45962</v>
      </c>
      <c r="E2668">
        <v>19649</v>
      </c>
      <c r="F2668" t="s">
        <v>6502</v>
      </c>
      <c r="G2668">
        <v>2589</v>
      </c>
      <c r="H2668">
        <v>2</v>
      </c>
      <c r="I2668" t="s">
        <v>5598</v>
      </c>
      <c r="J2668" t="s">
        <v>6085</v>
      </c>
      <c r="K2668" t="s">
        <v>4417</v>
      </c>
      <c r="L2668">
        <v>0</v>
      </c>
      <c r="M2668" s="441">
        <v>45890</v>
      </c>
      <c r="N2668">
        <v>23.5</v>
      </c>
      <c r="O2668">
        <v>23.5</v>
      </c>
      <c r="P2668">
        <v>47</v>
      </c>
    </row>
    <row r="2669" spans="1:16" x14ac:dyDescent="0.3">
      <c r="A2669">
        <v>60129</v>
      </c>
      <c r="B2669">
        <v>122</v>
      </c>
      <c r="C2669" t="s">
        <v>552</v>
      </c>
      <c r="D2669" s="441">
        <v>45962</v>
      </c>
      <c r="E2669">
        <v>23365</v>
      </c>
      <c r="F2669" t="s">
        <v>6338</v>
      </c>
      <c r="G2669">
        <v>2493</v>
      </c>
      <c r="H2669">
        <v>1.82</v>
      </c>
      <c r="I2669" t="s">
        <v>5598</v>
      </c>
      <c r="J2669" t="s">
        <v>6085</v>
      </c>
      <c r="K2669" t="s">
        <v>4417</v>
      </c>
      <c r="L2669">
        <v>25.72</v>
      </c>
      <c r="M2669" s="441">
        <v>45958</v>
      </c>
      <c r="N2669">
        <v>26.25</v>
      </c>
      <c r="O2669">
        <v>30.36</v>
      </c>
      <c r="P2669">
        <v>46.81</v>
      </c>
    </row>
    <row r="2670" spans="1:16" x14ac:dyDescent="0.3">
      <c r="A2670">
        <v>60138</v>
      </c>
      <c r="B2670">
        <v>122</v>
      </c>
      <c r="C2670" t="s">
        <v>552</v>
      </c>
      <c r="D2670" s="441">
        <v>45962</v>
      </c>
      <c r="E2670">
        <v>19575</v>
      </c>
      <c r="F2670" t="s">
        <v>5944</v>
      </c>
      <c r="G2670">
        <v>2643</v>
      </c>
      <c r="H2670">
        <v>1.52</v>
      </c>
      <c r="I2670" t="s">
        <v>5598</v>
      </c>
      <c r="J2670" t="s">
        <v>6085</v>
      </c>
      <c r="K2670" t="s">
        <v>4417</v>
      </c>
      <c r="L2670">
        <v>30.45</v>
      </c>
      <c r="M2670" s="441">
        <v>45961</v>
      </c>
      <c r="N2670">
        <v>32</v>
      </c>
      <c r="O2670">
        <v>32.32</v>
      </c>
      <c r="P2670">
        <v>46.28</v>
      </c>
    </row>
    <row r="2671" spans="1:16" x14ac:dyDescent="0.3">
      <c r="A2671">
        <v>60143</v>
      </c>
      <c r="B2671">
        <v>122</v>
      </c>
      <c r="C2671" t="s">
        <v>552</v>
      </c>
      <c r="D2671" s="441">
        <v>45962</v>
      </c>
      <c r="E2671">
        <v>19721</v>
      </c>
      <c r="F2671" t="s">
        <v>5952</v>
      </c>
      <c r="G2671">
        <v>2533</v>
      </c>
      <c r="H2671">
        <v>1.1399999999999999</v>
      </c>
      <c r="I2671" t="s">
        <v>5598</v>
      </c>
      <c r="J2671" t="s">
        <v>6085</v>
      </c>
      <c r="K2671" t="s">
        <v>4417</v>
      </c>
      <c r="L2671">
        <v>40.479999999999997</v>
      </c>
      <c r="M2671" s="441">
        <v>45958</v>
      </c>
      <c r="N2671">
        <v>39</v>
      </c>
      <c r="O2671">
        <v>39</v>
      </c>
      <c r="P2671">
        <v>46.15</v>
      </c>
    </row>
    <row r="2672" spans="1:16" x14ac:dyDescent="0.3">
      <c r="A2672">
        <v>60050</v>
      </c>
      <c r="B2672">
        <v>122</v>
      </c>
      <c r="C2672" t="s">
        <v>552</v>
      </c>
      <c r="D2672" s="441">
        <v>45962</v>
      </c>
      <c r="E2672">
        <v>20422</v>
      </c>
      <c r="F2672" t="s">
        <v>5618</v>
      </c>
      <c r="G2672">
        <v>2186</v>
      </c>
      <c r="H2672">
        <v>5</v>
      </c>
      <c r="I2672" t="s">
        <v>5613</v>
      </c>
      <c r="J2672" t="s">
        <v>6085</v>
      </c>
      <c r="K2672" t="s">
        <v>4417</v>
      </c>
      <c r="L2672">
        <v>0</v>
      </c>
      <c r="M2672" s="441">
        <v>45916</v>
      </c>
      <c r="N2672">
        <v>9.1999999999999993</v>
      </c>
      <c r="O2672">
        <v>9.32</v>
      </c>
      <c r="P2672">
        <v>46</v>
      </c>
    </row>
    <row r="2673" spans="1:16" x14ac:dyDescent="0.3">
      <c r="A2673">
        <v>60151</v>
      </c>
      <c r="B2673">
        <v>122</v>
      </c>
      <c r="C2673" t="s">
        <v>552</v>
      </c>
      <c r="D2673" s="441">
        <v>45962</v>
      </c>
      <c r="E2673">
        <v>25213</v>
      </c>
      <c r="F2673" t="s">
        <v>5665</v>
      </c>
      <c r="G2673">
        <v>5948</v>
      </c>
      <c r="H2673">
        <v>1</v>
      </c>
      <c r="I2673" t="s">
        <v>5625</v>
      </c>
      <c r="J2673" t="s">
        <v>6085</v>
      </c>
      <c r="K2673" t="s">
        <v>4417</v>
      </c>
      <c r="L2673">
        <v>0</v>
      </c>
      <c r="M2673" s="441">
        <v>45895</v>
      </c>
      <c r="N2673">
        <v>46</v>
      </c>
      <c r="O2673">
        <v>0</v>
      </c>
      <c r="P2673">
        <v>46</v>
      </c>
    </row>
    <row r="2674" spans="1:16" x14ac:dyDescent="0.3">
      <c r="A2674">
        <v>60142</v>
      </c>
      <c r="B2674">
        <v>122</v>
      </c>
      <c r="C2674" t="s">
        <v>552</v>
      </c>
      <c r="D2674" s="441">
        <v>45962</v>
      </c>
      <c r="E2674">
        <v>18444</v>
      </c>
      <c r="F2674" t="s">
        <v>5736</v>
      </c>
      <c r="G2674">
        <v>3205</v>
      </c>
      <c r="H2674">
        <v>1.3</v>
      </c>
      <c r="I2674" t="s">
        <v>5613</v>
      </c>
      <c r="J2674" t="s">
        <v>4764</v>
      </c>
      <c r="K2674" t="s">
        <v>4417</v>
      </c>
      <c r="L2674">
        <v>0</v>
      </c>
      <c r="M2674" s="441">
        <v>45447</v>
      </c>
      <c r="N2674">
        <v>35</v>
      </c>
      <c r="O2674">
        <v>34</v>
      </c>
      <c r="P2674">
        <v>45.5</v>
      </c>
    </row>
    <row r="2675" spans="1:16" x14ac:dyDescent="0.3">
      <c r="A2675">
        <v>60109</v>
      </c>
      <c r="B2675">
        <v>122</v>
      </c>
      <c r="C2675" t="s">
        <v>552</v>
      </c>
      <c r="D2675" s="441">
        <v>45962</v>
      </c>
      <c r="E2675">
        <v>21060</v>
      </c>
      <c r="F2675" t="s">
        <v>5619</v>
      </c>
      <c r="G2675">
        <v>1998</v>
      </c>
      <c r="H2675">
        <v>2</v>
      </c>
      <c r="I2675" t="s">
        <v>5613</v>
      </c>
      <c r="J2675" t="s">
        <v>6085</v>
      </c>
      <c r="K2675" t="s">
        <v>4417</v>
      </c>
      <c r="L2675">
        <v>0</v>
      </c>
      <c r="N2675">
        <v>0</v>
      </c>
      <c r="O2675">
        <v>21.9</v>
      </c>
      <c r="P2675">
        <v>43.98</v>
      </c>
    </row>
    <row r="2676" spans="1:16" x14ac:dyDescent="0.3">
      <c r="A2676">
        <v>60074</v>
      </c>
      <c r="B2676">
        <v>122</v>
      </c>
      <c r="C2676" t="s">
        <v>552</v>
      </c>
      <c r="D2676" s="441">
        <v>45962</v>
      </c>
      <c r="E2676">
        <v>24420</v>
      </c>
      <c r="F2676" t="s">
        <v>5680</v>
      </c>
      <c r="G2676">
        <v>2207</v>
      </c>
      <c r="H2676">
        <v>4</v>
      </c>
      <c r="I2676" t="s">
        <v>5598</v>
      </c>
      <c r="J2676" t="s">
        <v>6085</v>
      </c>
      <c r="K2676" t="s">
        <v>4417</v>
      </c>
      <c r="L2676">
        <v>0</v>
      </c>
      <c r="M2676" s="441">
        <v>45889</v>
      </c>
      <c r="N2676">
        <v>10.97</v>
      </c>
      <c r="O2676">
        <v>8.1999999999999993</v>
      </c>
      <c r="P2676">
        <v>43.88</v>
      </c>
    </row>
    <row r="2677" spans="1:16" x14ac:dyDescent="0.3">
      <c r="A2677">
        <v>59989</v>
      </c>
      <c r="B2677">
        <v>122</v>
      </c>
      <c r="C2677" t="s">
        <v>552</v>
      </c>
      <c r="D2677" s="441">
        <v>45962</v>
      </c>
      <c r="E2677">
        <v>19623</v>
      </c>
      <c r="F2677" t="s">
        <v>5929</v>
      </c>
      <c r="G2677">
        <v>2611</v>
      </c>
      <c r="H2677">
        <v>12.06</v>
      </c>
      <c r="I2677" t="s">
        <v>5598</v>
      </c>
      <c r="J2677" t="s">
        <v>6085</v>
      </c>
      <c r="K2677" t="s">
        <v>4417</v>
      </c>
      <c r="L2677">
        <v>3.61</v>
      </c>
      <c r="M2677" s="441">
        <v>45961</v>
      </c>
      <c r="N2677">
        <v>3.6</v>
      </c>
      <c r="O2677">
        <v>3.6</v>
      </c>
      <c r="P2677">
        <v>43.54</v>
      </c>
    </row>
    <row r="2678" spans="1:16" x14ac:dyDescent="0.3">
      <c r="A2678">
        <v>60153</v>
      </c>
      <c r="B2678">
        <v>122</v>
      </c>
      <c r="C2678" t="s">
        <v>552</v>
      </c>
      <c r="D2678" s="441">
        <v>45962</v>
      </c>
      <c r="E2678">
        <v>26882</v>
      </c>
      <c r="F2678" t="s">
        <v>6057</v>
      </c>
      <c r="G2678">
        <v>6951</v>
      </c>
      <c r="H2678">
        <v>1</v>
      </c>
      <c r="I2678" t="s">
        <v>5598</v>
      </c>
      <c r="J2678" t="s">
        <v>6085</v>
      </c>
      <c r="K2678" t="s">
        <v>4417</v>
      </c>
      <c r="L2678">
        <v>0</v>
      </c>
      <c r="M2678" s="441">
        <v>45763</v>
      </c>
      <c r="N2678">
        <v>42</v>
      </c>
      <c r="O2678">
        <v>370</v>
      </c>
      <c r="P2678">
        <v>42</v>
      </c>
    </row>
    <row r="2679" spans="1:16" x14ac:dyDescent="0.3">
      <c r="A2679">
        <v>59987</v>
      </c>
      <c r="B2679">
        <v>122</v>
      </c>
      <c r="C2679" t="s">
        <v>552</v>
      </c>
      <c r="D2679" s="441">
        <v>45962</v>
      </c>
      <c r="E2679">
        <v>19907</v>
      </c>
      <c r="F2679" t="s">
        <v>5683</v>
      </c>
      <c r="G2679">
        <v>2381</v>
      </c>
      <c r="H2679">
        <v>13</v>
      </c>
      <c r="I2679" t="s">
        <v>5613</v>
      </c>
      <c r="J2679" t="s">
        <v>6085</v>
      </c>
      <c r="K2679" t="s">
        <v>4417</v>
      </c>
      <c r="L2679">
        <v>0</v>
      </c>
      <c r="M2679" s="441">
        <v>45686</v>
      </c>
      <c r="N2679">
        <v>3.01</v>
      </c>
      <c r="O2679">
        <v>3.23</v>
      </c>
      <c r="P2679">
        <v>39.130000000000003</v>
      </c>
    </row>
    <row r="2680" spans="1:16" x14ac:dyDescent="0.3">
      <c r="A2680">
        <v>60149</v>
      </c>
      <c r="B2680">
        <v>122</v>
      </c>
      <c r="C2680" t="s">
        <v>552</v>
      </c>
      <c r="D2680" s="441">
        <v>45962</v>
      </c>
      <c r="E2680">
        <v>25282</v>
      </c>
      <c r="F2680" t="s">
        <v>5652</v>
      </c>
      <c r="G2680">
        <v>5982</v>
      </c>
      <c r="H2680">
        <v>1</v>
      </c>
      <c r="I2680" t="s">
        <v>5598</v>
      </c>
      <c r="J2680" t="s">
        <v>6085</v>
      </c>
      <c r="K2680" t="s">
        <v>4417</v>
      </c>
      <c r="L2680">
        <v>39</v>
      </c>
      <c r="M2680" s="441">
        <v>45951</v>
      </c>
      <c r="N2680">
        <v>39</v>
      </c>
      <c r="O2680">
        <v>39</v>
      </c>
      <c r="P2680">
        <v>39</v>
      </c>
    </row>
    <row r="2681" spans="1:16" x14ac:dyDescent="0.3">
      <c r="A2681">
        <v>60169</v>
      </c>
      <c r="B2681">
        <v>122</v>
      </c>
      <c r="C2681" t="s">
        <v>552</v>
      </c>
      <c r="D2681" s="441">
        <v>45962</v>
      </c>
      <c r="E2681">
        <v>18200</v>
      </c>
      <c r="F2681" t="s">
        <v>5784</v>
      </c>
      <c r="G2681">
        <v>3426</v>
      </c>
      <c r="H2681">
        <v>1</v>
      </c>
      <c r="I2681" t="s">
        <v>5601</v>
      </c>
      <c r="J2681" t="s">
        <v>4764</v>
      </c>
      <c r="K2681" t="s">
        <v>4417</v>
      </c>
      <c r="L2681">
        <v>0</v>
      </c>
      <c r="M2681" s="441">
        <v>45462</v>
      </c>
      <c r="N2681">
        <v>38.9</v>
      </c>
      <c r="O2681">
        <v>41.5</v>
      </c>
      <c r="P2681">
        <v>38.9</v>
      </c>
    </row>
    <row r="2682" spans="1:16" x14ac:dyDescent="0.3">
      <c r="A2682">
        <v>60002</v>
      </c>
      <c r="B2682">
        <v>122</v>
      </c>
      <c r="C2682" t="s">
        <v>552</v>
      </c>
      <c r="D2682" s="441">
        <v>45962</v>
      </c>
      <c r="E2682">
        <v>23826</v>
      </c>
      <c r="F2682" t="s">
        <v>5844</v>
      </c>
      <c r="G2682">
        <v>2073</v>
      </c>
      <c r="H2682">
        <v>11</v>
      </c>
      <c r="I2682" t="s">
        <v>5605</v>
      </c>
      <c r="J2682" t="s">
        <v>6085</v>
      </c>
      <c r="K2682" t="s">
        <v>4417</v>
      </c>
      <c r="L2682">
        <v>3.5</v>
      </c>
      <c r="M2682" s="441">
        <v>45945</v>
      </c>
      <c r="N2682">
        <v>3.5</v>
      </c>
      <c r="O2682">
        <v>3.65</v>
      </c>
      <c r="P2682">
        <v>38.5</v>
      </c>
    </row>
    <row r="2683" spans="1:16" x14ac:dyDescent="0.3">
      <c r="A2683">
        <v>60212</v>
      </c>
      <c r="B2683">
        <v>122</v>
      </c>
      <c r="C2683" t="s">
        <v>552</v>
      </c>
      <c r="D2683" s="441">
        <v>45962</v>
      </c>
      <c r="E2683">
        <v>18145</v>
      </c>
      <c r="F2683" t="s">
        <v>5796</v>
      </c>
      <c r="G2683">
        <v>3472</v>
      </c>
      <c r="H2683">
        <v>0.1</v>
      </c>
      <c r="I2683" t="s">
        <v>5601</v>
      </c>
      <c r="J2683" t="s">
        <v>4764</v>
      </c>
      <c r="K2683" t="s">
        <v>4417</v>
      </c>
      <c r="L2683">
        <v>0</v>
      </c>
      <c r="N2683">
        <v>0</v>
      </c>
      <c r="O2683">
        <v>326</v>
      </c>
      <c r="P2683">
        <v>37.159999999999997</v>
      </c>
    </row>
    <row r="2684" spans="1:16" x14ac:dyDescent="0.3">
      <c r="A2684">
        <v>60037</v>
      </c>
      <c r="B2684">
        <v>122</v>
      </c>
      <c r="C2684" t="s">
        <v>552</v>
      </c>
      <c r="D2684" s="441">
        <v>45962</v>
      </c>
      <c r="E2684">
        <v>19420</v>
      </c>
      <c r="F2684" t="s">
        <v>5693</v>
      </c>
      <c r="G2684">
        <v>2758</v>
      </c>
      <c r="H2684">
        <v>6</v>
      </c>
      <c r="I2684" t="s">
        <v>5613</v>
      </c>
      <c r="J2684" t="s">
        <v>6085</v>
      </c>
      <c r="K2684" t="s">
        <v>4417</v>
      </c>
      <c r="L2684">
        <v>0</v>
      </c>
      <c r="M2684" s="441">
        <v>45678</v>
      </c>
      <c r="N2684">
        <v>5.79</v>
      </c>
      <c r="O2684">
        <v>5.79</v>
      </c>
      <c r="P2684">
        <v>34.74</v>
      </c>
    </row>
    <row r="2685" spans="1:16" x14ac:dyDescent="0.3">
      <c r="A2685">
        <v>59998</v>
      </c>
      <c r="B2685">
        <v>122</v>
      </c>
      <c r="C2685" t="s">
        <v>552</v>
      </c>
      <c r="D2685" s="441">
        <v>45962</v>
      </c>
      <c r="E2685">
        <v>19917</v>
      </c>
      <c r="F2685" t="s">
        <v>5682</v>
      </c>
      <c r="G2685">
        <v>2379</v>
      </c>
      <c r="H2685">
        <v>11</v>
      </c>
      <c r="I2685" t="s">
        <v>5605</v>
      </c>
      <c r="J2685" t="s">
        <v>6085</v>
      </c>
      <c r="K2685" t="s">
        <v>4417</v>
      </c>
      <c r="L2685">
        <v>0</v>
      </c>
      <c r="M2685" s="441">
        <v>45636</v>
      </c>
      <c r="N2685">
        <v>3.09</v>
      </c>
      <c r="O2685">
        <v>3.35</v>
      </c>
      <c r="P2685">
        <v>33.99</v>
      </c>
    </row>
    <row r="2686" spans="1:16" x14ac:dyDescent="0.3">
      <c r="A2686">
        <v>60003</v>
      </c>
      <c r="B2686">
        <v>122</v>
      </c>
      <c r="C2686" t="s">
        <v>552</v>
      </c>
      <c r="D2686" s="441">
        <v>45962</v>
      </c>
      <c r="E2686">
        <v>25555</v>
      </c>
      <c r="F2686" t="s">
        <v>6429</v>
      </c>
      <c r="G2686">
        <v>6166</v>
      </c>
      <c r="H2686">
        <v>10.74</v>
      </c>
      <c r="I2686" t="s">
        <v>5598</v>
      </c>
      <c r="J2686" t="s">
        <v>6085</v>
      </c>
      <c r="K2686" t="s">
        <v>4417</v>
      </c>
      <c r="L2686">
        <v>3.11</v>
      </c>
      <c r="M2686" s="441">
        <v>45961</v>
      </c>
      <c r="N2686">
        <v>2.9</v>
      </c>
      <c r="O2686">
        <v>2.9</v>
      </c>
      <c r="P2686">
        <v>33.4</v>
      </c>
    </row>
    <row r="2687" spans="1:16" x14ac:dyDescent="0.3">
      <c r="A2687">
        <v>60085</v>
      </c>
      <c r="B2687">
        <v>122</v>
      </c>
      <c r="C2687" t="s">
        <v>552</v>
      </c>
      <c r="D2687" s="441">
        <v>45962</v>
      </c>
      <c r="E2687">
        <v>26342</v>
      </c>
      <c r="F2687" t="s">
        <v>5604</v>
      </c>
      <c r="G2687">
        <v>1986</v>
      </c>
      <c r="H2687">
        <v>3</v>
      </c>
      <c r="I2687" t="s">
        <v>5605</v>
      </c>
      <c r="J2687" t="s">
        <v>6085</v>
      </c>
      <c r="K2687" t="s">
        <v>4417</v>
      </c>
      <c r="L2687">
        <v>11.04</v>
      </c>
      <c r="M2687" s="441">
        <v>45951</v>
      </c>
      <c r="N2687">
        <v>10.5</v>
      </c>
      <c r="O2687">
        <v>16.170000000000002</v>
      </c>
      <c r="P2687">
        <v>33.119999999999997</v>
      </c>
    </row>
    <row r="2688" spans="1:16" x14ac:dyDescent="0.3">
      <c r="A2688">
        <v>60163</v>
      </c>
      <c r="B2688">
        <v>122</v>
      </c>
      <c r="C2688" t="s">
        <v>552</v>
      </c>
      <c r="D2688" s="441">
        <v>45962</v>
      </c>
      <c r="E2688">
        <v>18395</v>
      </c>
      <c r="F2688" t="s">
        <v>5739</v>
      </c>
      <c r="G2688">
        <v>3245</v>
      </c>
      <c r="H2688">
        <v>1</v>
      </c>
      <c r="I2688" t="s">
        <v>5601</v>
      </c>
      <c r="J2688" t="s">
        <v>4764</v>
      </c>
      <c r="K2688" t="s">
        <v>4417</v>
      </c>
      <c r="L2688">
        <v>0</v>
      </c>
      <c r="M2688" s="441">
        <v>45895</v>
      </c>
      <c r="N2688">
        <v>29.55</v>
      </c>
      <c r="O2688">
        <v>30</v>
      </c>
      <c r="P2688">
        <v>29.55</v>
      </c>
    </row>
    <row r="2689" spans="1:16" x14ac:dyDescent="0.3">
      <c r="A2689">
        <v>60105</v>
      </c>
      <c r="B2689">
        <v>122</v>
      </c>
      <c r="C2689" t="s">
        <v>552</v>
      </c>
      <c r="D2689" s="441">
        <v>45962</v>
      </c>
      <c r="E2689">
        <v>19562</v>
      </c>
      <c r="F2689" t="s">
        <v>5946</v>
      </c>
      <c r="G2689">
        <v>2655</v>
      </c>
      <c r="H2689">
        <v>2.04</v>
      </c>
      <c r="I2689" t="s">
        <v>5598</v>
      </c>
      <c r="J2689" t="s">
        <v>6085</v>
      </c>
      <c r="K2689" t="s">
        <v>4417</v>
      </c>
      <c r="L2689">
        <v>14.16</v>
      </c>
      <c r="M2689" s="441">
        <v>45960</v>
      </c>
      <c r="N2689">
        <v>14.5</v>
      </c>
      <c r="O2689">
        <v>14.8</v>
      </c>
      <c r="P2689">
        <v>28.89</v>
      </c>
    </row>
    <row r="2690" spans="1:16" x14ac:dyDescent="0.3">
      <c r="A2690">
        <v>59938</v>
      </c>
      <c r="B2690">
        <v>122</v>
      </c>
      <c r="C2690" t="s">
        <v>552</v>
      </c>
      <c r="D2690" s="441">
        <v>45962</v>
      </c>
      <c r="E2690">
        <v>24394</v>
      </c>
      <c r="F2690" t="s">
        <v>5941</v>
      </c>
      <c r="G2690">
        <v>2753</v>
      </c>
      <c r="H2690">
        <v>41</v>
      </c>
      <c r="I2690" t="s">
        <v>5613</v>
      </c>
      <c r="J2690" t="s">
        <v>6085</v>
      </c>
      <c r="K2690" t="s">
        <v>4417</v>
      </c>
      <c r="L2690">
        <v>0</v>
      </c>
      <c r="M2690" s="441">
        <v>45888</v>
      </c>
      <c r="N2690">
        <v>0.67</v>
      </c>
      <c r="O2690">
        <v>0.67</v>
      </c>
      <c r="P2690">
        <v>27.47</v>
      </c>
    </row>
    <row r="2691" spans="1:16" x14ac:dyDescent="0.3">
      <c r="A2691">
        <v>59969</v>
      </c>
      <c r="B2691">
        <v>122</v>
      </c>
      <c r="C2691" t="s">
        <v>552</v>
      </c>
      <c r="D2691" s="441">
        <v>45962</v>
      </c>
      <c r="E2691">
        <v>24509</v>
      </c>
      <c r="F2691" t="s">
        <v>5928</v>
      </c>
      <c r="G2691">
        <v>2607</v>
      </c>
      <c r="H2691">
        <v>18.98</v>
      </c>
      <c r="I2691" t="s">
        <v>5598</v>
      </c>
      <c r="J2691" t="s">
        <v>6085</v>
      </c>
      <c r="K2691" t="s">
        <v>4417</v>
      </c>
      <c r="L2691">
        <v>1.42</v>
      </c>
      <c r="M2691" s="441">
        <v>45960</v>
      </c>
      <c r="N2691">
        <v>1.6</v>
      </c>
      <c r="O2691">
        <v>1.78</v>
      </c>
      <c r="P2691">
        <v>26.95</v>
      </c>
    </row>
    <row r="2692" spans="1:16" x14ac:dyDescent="0.3">
      <c r="A2692">
        <v>60203</v>
      </c>
      <c r="B2692">
        <v>122</v>
      </c>
      <c r="C2692" t="s">
        <v>552</v>
      </c>
      <c r="D2692" s="441">
        <v>45962</v>
      </c>
      <c r="E2692">
        <v>17061</v>
      </c>
      <c r="F2692" t="s">
        <v>5954</v>
      </c>
      <c r="G2692">
        <v>2738</v>
      </c>
      <c r="H2692">
        <v>0.3</v>
      </c>
      <c r="I2692" t="s">
        <v>5598</v>
      </c>
      <c r="J2692" t="s">
        <v>6085</v>
      </c>
      <c r="K2692" t="s">
        <v>4417</v>
      </c>
      <c r="L2692">
        <v>87.5</v>
      </c>
      <c r="M2692" s="441">
        <v>45954</v>
      </c>
      <c r="N2692">
        <v>87.5</v>
      </c>
      <c r="O2692">
        <v>75</v>
      </c>
      <c r="P2692">
        <v>26.25</v>
      </c>
    </row>
    <row r="2693" spans="1:16" x14ac:dyDescent="0.3">
      <c r="A2693">
        <v>60108</v>
      </c>
      <c r="B2693">
        <v>122</v>
      </c>
      <c r="C2693" t="s">
        <v>552</v>
      </c>
      <c r="D2693" s="441">
        <v>45962</v>
      </c>
      <c r="E2693">
        <v>24036</v>
      </c>
      <c r="F2693" t="s">
        <v>5612</v>
      </c>
      <c r="G2693">
        <v>2314</v>
      </c>
      <c r="H2693">
        <v>2</v>
      </c>
      <c r="I2693" t="s">
        <v>5613</v>
      </c>
      <c r="J2693" t="s">
        <v>6085</v>
      </c>
      <c r="K2693" t="s">
        <v>4417</v>
      </c>
      <c r="L2693">
        <v>0</v>
      </c>
      <c r="M2693" s="441">
        <v>45902</v>
      </c>
      <c r="N2693">
        <v>12.9</v>
      </c>
      <c r="O2693">
        <v>32</v>
      </c>
      <c r="P2693">
        <v>25.8</v>
      </c>
    </row>
    <row r="2694" spans="1:16" x14ac:dyDescent="0.3">
      <c r="A2694">
        <v>60199</v>
      </c>
      <c r="B2694">
        <v>122</v>
      </c>
      <c r="C2694" t="s">
        <v>552</v>
      </c>
      <c r="D2694" s="441">
        <v>45962</v>
      </c>
      <c r="E2694">
        <v>19485</v>
      </c>
      <c r="F2694" t="s">
        <v>5935</v>
      </c>
      <c r="G2694">
        <v>2721</v>
      </c>
      <c r="H2694">
        <v>0.34</v>
      </c>
      <c r="I2694" t="s">
        <v>5598</v>
      </c>
      <c r="J2694" t="s">
        <v>6085</v>
      </c>
      <c r="K2694" t="s">
        <v>4417</v>
      </c>
      <c r="L2694">
        <v>72.98</v>
      </c>
      <c r="M2694" s="441">
        <v>45958</v>
      </c>
      <c r="N2694">
        <v>35</v>
      </c>
      <c r="O2694">
        <v>35</v>
      </c>
      <c r="P2694">
        <v>24.81</v>
      </c>
    </row>
    <row r="2695" spans="1:16" x14ac:dyDescent="0.3">
      <c r="A2695">
        <v>60155</v>
      </c>
      <c r="B2695">
        <v>122</v>
      </c>
      <c r="C2695" t="s">
        <v>552</v>
      </c>
      <c r="D2695" s="441">
        <v>45962</v>
      </c>
      <c r="E2695">
        <v>19760</v>
      </c>
      <c r="F2695" t="s">
        <v>6338</v>
      </c>
      <c r="G2695">
        <v>2493</v>
      </c>
      <c r="H2695">
        <v>1</v>
      </c>
      <c r="I2695" t="s">
        <v>5598</v>
      </c>
      <c r="J2695" t="s">
        <v>6085</v>
      </c>
      <c r="K2695" t="s">
        <v>4417</v>
      </c>
      <c r="L2695">
        <v>0</v>
      </c>
      <c r="M2695" s="441">
        <v>45888</v>
      </c>
      <c r="N2695">
        <v>23.04</v>
      </c>
      <c r="O2695">
        <v>23.04</v>
      </c>
      <c r="P2695">
        <v>23.04</v>
      </c>
    </row>
    <row r="2696" spans="1:16" x14ac:dyDescent="0.3">
      <c r="A2696">
        <v>60113</v>
      </c>
      <c r="B2696">
        <v>122</v>
      </c>
      <c r="C2696" t="s">
        <v>552</v>
      </c>
      <c r="D2696" s="441">
        <v>45962</v>
      </c>
      <c r="E2696">
        <v>24400</v>
      </c>
      <c r="F2696" t="s">
        <v>6004</v>
      </c>
      <c r="G2696">
        <v>2368</v>
      </c>
      <c r="H2696">
        <v>2</v>
      </c>
      <c r="I2696" t="s">
        <v>5613</v>
      </c>
      <c r="J2696" t="s">
        <v>6085</v>
      </c>
      <c r="K2696" t="s">
        <v>4417</v>
      </c>
      <c r="L2696">
        <v>11.44</v>
      </c>
      <c r="M2696" s="441">
        <v>45958</v>
      </c>
      <c r="N2696">
        <v>13.8</v>
      </c>
      <c r="O2696">
        <v>13.8</v>
      </c>
      <c r="P2696">
        <v>22.88</v>
      </c>
    </row>
    <row r="2697" spans="1:16" x14ac:dyDescent="0.3">
      <c r="A2697">
        <v>60202</v>
      </c>
      <c r="B2697">
        <v>122</v>
      </c>
      <c r="C2697" t="s">
        <v>552</v>
      </c>
      <c r="D2697" s="441">
        <v>45962</v>
      </c>
      <c r="E2697">
        <v>23105</v>
      </c>
      <c r="F2697" t="s">
        <v>6169</v>
      </c>
      <c r="G2697">
        <v>2744</v>
      </c>
      <c r="H2697">
        <v>0.3</v>
      </c>
      <c r="I2697" t="s">
        <v>5598</v>
      </c>
      <c r="J2697" t="s">
        <v>6085</v>
      </c>
      <c r="K2697" t="s">
        <v>4417</v>
      </c>
      <c r="L2697">
        <v>74.069999999999993</v>
      </c>
      <c r="M2697" s="441">
        <v>45954</v>
      </c>
      <c r="N2697">
        <v>62.5</v>
      </c>
      <c r="O2697">
        <v>62.51</v>
      </c>
      <c r="P2697">
        <v>22.22</v>
      </c>
    </row>
    <row r="2698" spans="1:16" x14ac:dyDescent="0.3">
      <c r="A2698">
        <v>60139</v>
      </c>
      <c r="B2698">
        <v>122</v>
      </c>
      <c r="C2698" t="s">
        <v>552</v>
      </c>
      <c r="D2698" s="441">
        <v>45962</v>
      </c>
      <c r="E2698">
        <v>23198</v>
      </c>
      <c r="F2698" t="s">
        <v>5947</v>
      </c>
      <c r="G2698">
        <v>2657</v>
      </c>
      <c r="H2698">
        <v>1.42</v>
      </c>
      <c r="I2698" t="s">
        <v>5598</v>
      </c>
      <c r="J2698" t="s">
        <v>6085</v>
      </c>
      <c r="K2698" t="s">
        <v>4417</v>
      </c>
      <c r="L2698">
        <v>15.49</v>
      </c>
      <c r="M2698" s="441">
        <v>45960</v>
      </c>
      <c r="N2698">
        <v>18.75</v>
      </c>
      <c r="O2698">
        <v>18.75</v>
      </c>
      <c r="P2698">
        <v>22</v>
      </c>
    </row>
    <row r="2699" spans="1:16" x14ac:dyDescent="0.3">
      <c r="A2699">
        <v>60131</v>
      </c>
      <c r="B2699">
        <v>122</v>
      </c>
      <c r="C2699" t="s">
        <v>552</v>
      </c>
      <c r="D2699" s="441">
        <v>45962</v>
      </c>
      <c r="E2699">
        <v>19488</v>
      </c>
      <c r="F2699" t="s">
        <v>5930</v>
      </c>
      <c r="G2699">
        <v>2720</v>
      </c>
      <c r="H2699">
        <v>1.8</v>
      </c>
      <c r="I2699" t="s">
        <v>5598</v>
      </c>
      <c r="J2699" t="s">
        <v>6085</v>
      </c>
      <c r="K2699" t="s">
        <v>4417</v>
      </c>
      <c r="L2699">
        <v>11.9</v>
      </c>
      <c r="M2699" s="441">
        <v>45961</v>
      </c>
      <c r="N2699">
        <v>11</v>
      </c>
      <c r="O2699">
        <v>11</v>
      </c>
      <c r="P2699">
        <v>21.42</v>
      </c>
    </row>
    <row r="2700" spans="1:16" x14ac:dyDescent="0.3">
      <c r="A2700">
        <v>60200</v>
      </c>
      <c r="B2700">
        <v>122</v>
      </c>
      <c r="C2700" t="s">
        <v>552</v>
      </c>
      <c r="D2700" s="441">
        <v>45962</v>
      </c>
      <c r="E2700">
        <v>19476</v>
      </c>
      <c r="F2700" t="s">
        <v>6017</v>
      </c>
      <c r="G2700">
        <v>2729</v>
      </c>
      <c r="H2700">
        <v>0.32</v>
      </c>
      <c r="I2700" t="s">
        <v>5598</v>
      </c>
      <c r="J2700" t="s">
        <v>6085</v>
      </c>
      <c r="K2700" t="s">
        <v>4417</v>
      </c>
      <c r="L2700">
        <v>65.61</v>
      </c>
      <c r="M2700" s="441">
        <v>45961</v>
      </c>
      <c r="N2700">
        <v>70</v>
      </c>
      <c r="O2700">
        <v>70</v>
      </c>
      <c r="P2700">
        <v>21</v>
      </c>
    </row>
    <row r="2701" spans="1:16" x14ac:dyDescent="0.3">
      <c r="A2701">
        <v>60198</v>
      </c>
      <c r="B2701">
        <v>122</v>
      </c>
      <c r="C2701" t="s">
        <v>552</v>
      </c>
      <c r="D2701" s="441">
        <v>45962</v>
      </c>
      <c r="E2701">
        <v>23108</v>
      </c>
      <c r="F2701" t="s">
        <v>5986</v>
      </c>
      <c r="G2701">
        <v>2739</v>
      </c>
      <c r="H2701">
        <v>0.36</v>
      </c>
      <c r="I2701" t="s">
        <v>5598</v>
      </c>
      <c r="J2701" t="s">
        <v>6085</v>
      </c>
      <c r="K2701" t="s">
        <v>4417</v>
      </c>
      <c r="L2701">
        <v>56.36</v>
      </c>
      <c r="M2701" s="441">
        <v>45954</v>
      </c>
      <c r="N2701">
        <v>60</v>
      </c>
      <c r="O2701">
        <v>55</v>
      </c>
      <c r="P2701">
        <v>20.29</v>
      </c>
    </row>
    <row r="2702" spans="1:16" x14ac:dyDescent="0.3">
      <c r="A2702">
        <v>60156</v>
      </c>
      <c r="B2702">
        <v>122</v>
      </c>
      <c r="C2702" t="s">
        <v>552</v>
      </c>
      <c r="D2702" s="441">
        <v>45962</v>
      </c>
      <c r="E2702">
        <v>19718</v>
      </c>
      <c r="F2702" t="s">
        <v>6454</v>
      </c>
      <c r="G2702">
        <v>2536</v>
      </c>
      <c r="H2702">
        <v>1</v>
      </c>
      <c r="I2702" t="s">
        <v>5598</v>
      </c>
      <c r="J2702" t="s">
        <v>6085</v>
      </c>
      <c r="K2702" t="s">
        <v>4417</v>
      </c>
      <c r="L2702">
        <v>20.190000000000001</v>
      </c>
      <c r="M2702" s="441">
        <v>45958</v>
      </c>
      <c r="N2702">
        <v>17.98</v>
      </c>
      <c r="O2702">
        <v>17.98</v>
      </c>
      <c r="P2702">
        <v>20.190000000000001</v>
      </c>
    </row>
    <row r="2703" spans="1:16" x14ac:dyDescent="0.3">
      <c r="A2703">
        <v>59932</v>
      </c>
      <c r="B2703">
        <v>122</v>
      </c>
      <c r="C2703" t="s">
        <v>552</v>
      </c>
      <c r="D2703" s="441">
        <v>45962</v>
      </c>
      <c r="E2703">
        <v>24030</v>
      </c>
      <c r="F2703" t="s">
        <v>5962</v>
      </c>
      <c r="G2703">
        <v>3593</v>
      </c>
      <c r="H2703">
        <v>5.5</v>
      </c>
      <c r="I2703" t="s">
        <v>5613</v>
      </c>
      <c r="J2703" t="s">
        <v>4764</v>
      </c>
      <c r="K2703" t="s">
        <v>4417</v>
      </c>
      <c r="L2703">
        <v>3.51</v>
      </c>
      <c r="M2703" s="441">
        <v>45960</v>
      </c>
      <c r="N2703">
        <v>3.51</v>
      </c>
      <c r="O2703">
        <v>3.51</v>
      </c>
      <c r="P2703">
        <v>19.3</v>
      </c>
    </row>
    <row r="2704" spans="1:16" x14ac:dyDescent="0.3">
      <c r="A2704">
        <v>60121</v>
      </c>
      <c r="B2704">
        <v>122</v>
      </c>
      <c r="C2704" t="s">
        <v>552</v>
      </c>
      <c r="D2704" s="441">
        <v>45962</v>
      </c>
      <c r="E2704">
        <v>17838</v>
      </c>
      <c r="F2704" t="s">
        <v>5816</v>
      </c>
      <c r="G2704">
        <v>3712</v>
      </c>
      <c r="H2704">
        <v>2</v>
      </c>
      <c r="I2704" t="s">
        <v>5703</v>
      </c>
      <c r="J2704" t="s">
        <v>4764</v>
      </c>
      <c r="K2704" t="s">
        <v>4417</v>
      </c>
      <c r="L2704">
        <v>9.6199999999999992</v>
      </c>
      <c r="M2704" s="441">
        <v>45951</v>
      </c>
      <c r="N2704">
        <v>9.6199999999999992</v>
      </c>
      <c r="O2704">
        <v>9.5</v>
      </c>
      <c r="P2704">
        <v>19.239999999999998</v>
      </c>
    </row>
    <row r="2705" spans="1:16" x14ac:dyDescent="0.3">
      <c r="A2705">
        <v>60116</v>
      </c>
      <c r="B2705">
        <v>122</v>
      </c>
      <c r="C2705" t="s">
        <v>552</v>
      </c>
      <c r="D2705" s="441">
        <v>45962</v>
      </c>
      <c r="E2705">
        <v>19759</v>
      </c>
      <c r="F2705" t="s">
        <v>6016</v>
      </c>
      <c r="G2705">
        <v>2494</v>
      </c>
      <c r="H2705">
        <v>2</v>
      </c>
      <c r="I2705" t="s">
        <v>5598</v>
      </c>
      <c r="J2705" t="s">
        <v>6085</v>
      </c>
      <c r="K2705" t="s">
        <v>4417</v>
      </c>
      <c r="L2705">
        <v>9.6</v>
      </c>
      <c r="M2705" s="441">
        <v>45960</v>
      </c>
      <c r="N2705">
        <v>9.5</v>
      </c>
      <c r="O2705">
        <v>9.5</v>
      </c>
      <c r="P2705">
        <v>19.2</v>
      </c>
    </row>
    <row r="2706" spans="1:16" x14ac:dyDescent="0.3">
      <c r="A2706">
        <v>60152</v>
      </c>
      <c r="B2706">
        <v>122</v>
      </c>
      <c r="C2706" t="s">
        <v>552</v>
      </c>
      <c r="D2706" s="441">
        <v>45962</v>
      </c>
      <c r="E2706">
        <v>19984</v>
      </c>
      <c r="F2706" t="s">
        <v>5669</v>
      </c>
      <c r="G2706">
        <v>2351</v>
      </c>
      <c r="H2706">
        <v>1</v>
      </c>
      <c r="I2706" t="s">
        <v>5613</v>
      </c>
      <c r="J2706" t="s">
        <v>6085</v>
      </c>
      <c r="K2706" t="s">
        <v>4417</v>
      </c>
      <c r="L2706">
        <v>18.899999999999999</v>
      </c>
      <c r="M2706" s="441">
        <v>45951</v>
      </c>
      <c r="N2706">
        <v>18.899999999999999</v>
      </c>
      <c r="O2706">
        <v>18.899999999999999</v>
      </c>
      <c r="P2706">
        <v>18.899999999999999</v>
      </c>
    </row>
    <row r="2707" spans="1:16" x14ac:dyDescent="0.3">
      <c r="A2707">
        <v>60213</v>
      </c>
      <c r="B2707">
        <v>122</v>
      </c>
      <c r="C2707" t="s">
        <v>552</v>
      </c>
      <c r="D2707" s="441">
        <v>45962</v>
      </c>
      <c r="E2707">
        <v>18107</v>
      </c>
      <c r="F2707" t="s">
        <v>5807</v>
      </c>
      <c r="G2707">
        <v>3504</v>
      </c>
      <c r="H2707">
        <v>0.1</v>
      </c>
      <c r="I2707" t="s">
        <v>5601</v>
      </c>
      <c r="J2707" t="s">
        <v>4764</v>
      </c>
      <c r="K2707" t="s">
        <v>4417</v>
      </c>
      <c r="L2707">
        <v>0</v>
      </c>
      <c r="N2707">
        <v>0</v>
      </c>
      <c r="O2707">
        <v>0</v>
      </c>
      <c r="P2707">
        <v>17.690000000000001</v>
      </c>
    </row>
    <row r="2708" spans="1:16" x14ac:dyDescent="0.3">
      <c r="A2708">
        <v>60157</v>
      </c>
      <c r="B2708">
        <v>122</v>
      </c>
      <c r="C2708" t="s">
        <v>552</v>
      </c>
      <c r="D2708" s="441">
        <v>45962</v>
      </c>
      <c r="E2708">
        <v>19717</v>
      </c>
      <c r="F2708" t="s">
        <v>6340</v>
      </c>
      <c r="G2708">
        <v>2537</v>
      </c>
      <c r="H2708">
        <v>1</v>
      </c>
      <c r="I2708" t="s">
        <v>5598</v>
      </c>
      <c r="J2708" t="s">
        <v>6085</v>
      </c>
      <c r="K2708" t="s">
        <v>4417</v>
      </c>
      <c r="L2708">
        <v>17.63</v>
      </c>
      <c r="M2708" s="441">
        <v>45958</v>
      </c>
      <c r="N2708">
        <v>17.690000000000001</v>
      </c>
      <c r="O2708">
        <v>17.690000000000001</v>
      </c>
      <c r="P2708">
        <v>17.63</v>
      </c>
    </row>
    <row r="2709" spans="1:16" x14ac:dyDescent="0.3">
      <c r="A2709">
        <v>60136</v>
      </c>
      <c r="B2709">
        <v>122</v>
      </c>
      <c r="C2709" t="s">
        <v>552</v>
      </c>
      <c r="D2709" s="441">
        <v>45962</v>
      </c>
      <c r="E2709">
        <v>23113</v>
      </c>
      <c r="F2709" t="s">
        <v>5985</v>
      </c>
      <c r="G2709">
        <v>2736</v>
      </c>
      <c r="H2709">
        <v>1.56</v>
      </c>
      <c r="I2709" t="s">
        <v>5598</v>
      </c>
      <c r="J2709" t="s">
        <v>6085</v>
      </c>
      <c r="K2709" t="s">
        <v>4417</v>
      </c>
      <c r="L2709">
        <v>10.27</v>
      </c>
      <c r="M2709" s="441">
        <v>45961</v>
      </c>
      <c r="N2709">
        <v>9</v>
      </c>
      <c r="O2709">
        <v>9.43</v>
      </c>
      <c r="P2709">
        <v>16.02</v>
      </c>
    </row>
    <row r="2710" spans="1:16" x14ac:dyDescent="0.3">
      <c r="A2710">
        <v>60192</v>
      </c>
      <c r="B2710">
        <v>122</v>
      </c>
      <c r="C2710" t="s">
        <v>552</v>
      </c>
      <c r="D2710" s="441">
        <v>45962</v>
      </c>
      <c r="E2710">
        <v>19572</v>
      </c>
      <c r="F2710" t="s">
        <v>5945</v>
      </c>
      <c r="G2710">
        <v>2646</v>
      </c>
      <c r="H2710">
        <v>0.57999999999999996</v>
      </c>
      <c r="I2710" t="s">
        <v>5598</v>
      </c>
      <c r="J2710" t="s">
        <v>6085</v>
      </c>
      <c r="K2710" t="s">
        <v>4417</v>
      </c>
      <c r="L2710">
        <v>25</v>
      </c>
      <c r="M2710" s="441">
        <v>45954</v>
      </c>
      <c r="N2710">
        <v>25</v>
      </c>
      <c r="O2710">
        <v>22.5</v>
      </c>
      <c r="P2710">
        <v>14.5</v>
      </c>
    </row>
    <row r="2711" spans="1:16" x14ac:dyDescent="0.3">
      <c r="A2711">
        <v>60084</v>
      </c>
      <c r="B2711">
        <v>122</v>
      </c>
      <c r="C2711" t="s">
        <v>552</v>
      </c>
      <c r="D2711" s="441">
        <v>45962</v>
      </c>
      <c r="E2711">
        <v>19737</v>
      </c>
      <c r="F2711" t="s">
        <v>6337</v>
      </c>
      <c r="G2711">
        <v>2516</v>
      </c>
      <c r="H2711">
        <v>3.08</v>
      </c>
      <c r="I2711" t="s">
        <v>5598</v>
      </c>
      <c r="J2711" t="s">
        <v>6085</v>
      </c>
      <c r="K2711" t="s">
        <v>4417</v>
      </c>
      <c r="L2711">
        <v>4.5599999999999996</v>
      </c>
      <c r="M2711" s="441">
        <v>45958</v>
      </c>
      <c r="N2711">
        <v>4.1900000000000004</v>
      </c>
      <c r="O2711">
        <v>4.1900000000000004</v>
      </c>
      <c r="P2711">
        <v>14.04</v>
      </c>
    </row>
    <row r="2712" spans="1:16" x14ac:dyDescent="0.3">
      <c r="A2712">
        <v>60162</v>
      </c>
      <c r="B2712">
        <v>122</v>
      </c>
      <c r="C2712" t="s">
        <v>552</v>
      </c>
      <c r="D2712" s="441">
        <v>45962</v>
      </c>
      <c r="E2712">
        <v>18433</v>
      </c>
      <c r="F2712" t="s">
        <v>5737</v>
      </c>
      <c r="G2712">
        <v>3212</v>
      </c>
      <c r="H2712">
        <v>1</v>
      </c>
      <c r="I2712" t="s">
        <v>5613</v>
      </c>
      <c r="J2712" t="s">
        <v>4764</v>
      </c>
      <c r="K2712" t="s">
        <v>4417</v>
      </c>
      <c r="L2712">
        <v>0</v>
      </c>
      <c r="N2712">
        <v>0</v>
      </c>
      <c r="O2712">
        <v>0</v>
      </c>
      <c r="P2712">
        <v>13.53</v>
      </c>
    </row>
    <row r="2713" spans="1:16" x14ac:dyDescent="0.3">
      <c r="A2713">
        <v>60104</v>
      </c>
      <c r="B2713">
        <v>122</v>
      </c>
      <c r="C2713" t="s">
        <v>552</v>
      </c>
      <c r="D2713" s="441">
        <v>45962</v>
      </c>
      <c r="E2713">
        <v>23346</v>
      </c>
      <c r="F2713" t="s">
        <v>6332</v>
      </c>
      <c r="G2713">
        <v>2512</v>
      </c>
      <c r="H2713">
        <v>2.06</v>
      </c>
      <c r="I2713" t="s">
        <v>5598</v>
      </c>
      <c r="J2713" t="s">
        <v>6085</v>
      </c>
      <c r="K2713" t="s">
        <v>4417</v>
      </c>
      <c r="L2713">
        <v>6.17</v>
      </c>
      <c r="M2713" s="441">
        <v>45958</v>
      </c>
      <c r="N2713">
        <v>6.6</v>
      </c>
      <c r="O2713">
        <v>7.65</v>
      </c>
      <c r="P2713">
        <v>12.71</v>
      </c>
    </row>
    <row r="2714" spans="1:16" x14ac:dyDescent="0.3">
      <c r="A2714">
        <v>60097</v>
      </c>
      <c r="B2714">
        <v>122</v>
      </c>
      <c r="C2714" t="s">
        <v>552</v>
      </c>
      <c r="D2714" s="441">
        <v>45962</v>
      </c>
      <c r="E2714">
        <v>19465</v>
      </c>
      <c r="F2714" t="s">
        <v>5953</v>
      </c>
      <c r="G2714">
        <v>2737</v>
      </c>
      <c r="H2714">
        <v>2.56</v>
      </c>
      <c r="I2714" t="s">
        <v>5598</v>
      </c>
      <c r="J2714" t="s">
        <v>6085</v>
      </c>
      <c r="K2714" t="s">
        <v>4417</v>
      </c>
      <c r="L2714">
        <v>4.49</v>
      </c>
      <c r="M2714" s="441">
        <v>45958</v>
      </c>
      <c r="N2714">
        <v>4.5</v>
      </c>
      <c r="O2714">
        <v>4.41</v>
      </c>
      <c r="P2714">
        <v>11.49</v>
      </c>
    </row>
    <row r="2715" spans="1:16" x14ac:dyDescent="0.3">
      <c r="A2715">
        <v>60083</v>
      </c>
      <c r="B2715">
        <v>122</v>
      </c>
      <c r="C2715" t="s">
        <v>552</v>
      </c>
      <c r="D2715" s="441">
        <v>45962</v>
      </c>
      <c r="E2715">
        <v>23241</v>
      </c>
      <c r="F2715" t="s">
        <v>5932</v>
      </c>
      <c r="G2715">
        <v>2616</v>
      </c>
      <c r="H2715">
        <v>3.38</v>
      </c>
      <c r="I2715" t="s">
        <v>5598</v>
      </c>
      <c r="J2715" t="s">
        <v>6085</v>
      </c>
      <c r="K2715" t="s">
        <v>4417</v>
      </c>
      <c r="L2715">
        <v>3.09</v>
      </c>
      <c r="M2715" s="441">
        <v>45953</v>
      </c>
      <c r="N2715">
        <v>2.6</v>
      </c>
      <c r="O2715">
        <v>2.6</v>
      </c>
      <c r="P2715">
        <v>10.44</v>
      </c>
    </row>
    <row r="2716" spans="1:16" x14ac:dyDescent="0.3">
      <c r="A2716">
        <v>60207</v>
      </c>
      <c r="B2716">
        <v>122</v>
      </c>
      <c r="C2716" t="s">
        <v>552</v>
      </c>
      <c r="D2716" s="441">
        <v>45962</v>
      </c>
      <c r="E2716">
        <v>19506</v>
      </c>
      <c r="F2716" t="s">
        <v>5919</v>
      </c>
      <c r="G2716">
        <v>2705</v>
      </c>
      <c r="H2716">
        <v>0.24</v>
      </c>
      <c r="I2716" t="s">
        <v>5598</v>
      </c>
      <c r="J2716" t="s">
        <v>6085</v>
      </c>
      <c r="K2716" t="s">
        <v>4417</v>
      </c>
      <c r="L2716">
        <v>40.880000000000003</v>
      </c>
      <c r="M2716" s="441">
        <v>45954</v>
      </c>
      <c r="N2716">
        <v>43.75</v>
      </c>
      <c r="O2716">
        <v>40.479999999999997</v>
      </c>
      <c r="P2716">
        <v>9.81</v>
      </c>
    </row>
    <row r="2717" spans="1:16" x14ac:dyDescent="0.3">
      <c r="A2717">
        <v>60148</v>
      </c>
      <c r="B2717">
        <v>122</v>
      </c>
      <c r="C2717" t="s">
        <v>552</v>
      </c>
      <c r="D2717" s="441">
        <v>45962</v>
      </c>
      <c r="E2717">
        <v>20322</v>
      </c>
      <c r="F2717" t="s">
        <v>5647</v>
      </c>
      <c r="G2717">
        <v>2212</v>
      </c>
      <c r="H2717">
        <v>1</v>
      </c>
      <c r="I2717" t="s">
        <v>5605</v>
      </c>
      <c r="J2717" t="s">
        <v>6085</v>
      </c>
      <c r="K2717" t="s">
        <v>4417</v>
      </c>
      <c r="L2717">
        <v>9.74</v>
      </c>
      <c r="M2717" s="441">
        <v>45951</v>
      </c>
      <c r="N2717">
        <v>9.74</v>
      </c>
      <c r="O2717">
        <v>9.74</v>
      </c>
      <c r="P2717">
        <v>9.74</v>
      </c>
    </row>
    <row r="2718" spans="1:16" x14ac:dyDescent="0.3">
      <c r="A2718">
        <v>60056</v>
      </c>
      <c r="B2718">
        <v>122</v>
      </c>
      <c r="C2718" t="s">
        <v>552</v>
      </c>
      <c r="D2718" s="441">
        <v>45962</v>
      </c>
      <c r="E2718">
        <v>19632</v>
      </c>
      <c r="F2718" t="s">
        <v>5926</v>
      </c>
      <c r="G2718">
        <v>2604</v>
      </c>
      <c r="H2718">
        <v>5</v>
      </c>
      <c r="I2718" t="s">
        <v>5598</v>
      </c>
      <c r="J2718" t="s">
        <v>6085</v>
      </c>
      <c r="K2718" t="s">
        <v>4417</v>
      </c>
      <c r="L2718">
        <v>1.92</v>
      </c>
      <c r="M2718" s="441">
        <v>45958</v>
      </c>
      <c r="N2718">
        <v>1.96</v>
      </c>
      <c r="O2718">
        <v>1.96</v>
      </c>
      <c r="P2718">
        <v>9.6</v>
      </c>
    </row>
    <row r="2719" spans="1:16" x14ac:dyDescent="0.3">
      <c r="A2719">
        <v>60141</v>
      </c>
      <c r="B2719">
        <v>122</v>
      </c>
      <c r="C2719" t="s">
        <v>552</v>
      </c>
      <c r="D2719" s="441">
        <v>45962</v>
      </c>
      <c r="E2719">
        <v>19502</v>
      </c>
      <c r="F2719" t="s">
        <v>6015</v>
      </c>
      <c r="G2719">
        <v>2708</v>
      </c>
      <c r="H2719">
        <v>1.3</v>
      </c>
      <c r="I2719" t="s">
        <v>5598</v>
      </c>
      <c r="J2719" t="s">
        <v>6085</v>
      </c>
      <c r="K2719" t="s">
        <v>4417</v>
      </c>
      <c r="L2719">
        <v>7.19</v>
      </c>
      <c r="M2719" s="441">
        <v>45961</v>
      </c>
      <c r="N2719">
        <v>7</v>
      </c>
      <c r="O2719">
        <v>7</v>
      </c>
      <c r="P2719">
        <v>9.35</v>
      </c>
    </row>
    <row r="2720" spans="1:16" x14ac:dyDescent="0.3">
      <c r="A2720">
        <v>60188</v>
      </c>
      <c r="B2720">
        <v>122</v>
      </c>
      <c r="C2720" t="s">
        <v>552</v>
      </c>
      <c r="D2720" s="441">
        <v>45962</v>
      </c>
      <c r="E2720">
        <v>19472</v>
      </c>
      <c r="F2720" t="s">
        <v>6064</v>
      </c>
      <c r="G2720">
        <v>2733</v>
      </c>
      <c r="H2720">
        <v>0.78</v>
      </c>
      <c r="I2720" t="s">
        <v>5598</v>
      </c>
      <c r="J2720" t="s">
        <v>6085</v>
      </c>
      <c r="K2720" t="s">
        <v>4417</v>
      </c>
      <c r="L2720">
        <v>10.47</v>
      </c>
      <c r="M2720" s="441">
        <v>45961</v>
      </c>
      <c r="N2720">
        <v>9</v>
      </c>
      <c r="O2720">
        <v>9.16</v>
      </c>
      <c r="P2720">
        <v>8.17</v>
      </c>
    </row>
    <row r="2721" spans="1:16" x14ac:dyDescent="0.3">
      <c r="A2721">
        <v>60103</v>
      </c>
      <c r="B2721">
        <v>122</v>
      </c>
      <c r="C2721" t="s">
        <v>552</v>
      </c>
      <c r="D2721" s="441">
        <v>45962</v>
      </c>
      <c r="E2721">
        <v>19642</v>
      </c>
      <c r="F2721" t="s">
        <v>6059</v>
      </c>
      <c r="G2721">
        <v>2596</v>
      </c>
      <c r="H2721">
        <v>2.2400000000000002</v>
      </c>
      <c r="I2721" t="s">
        <v>5598</v>
      </c>
      <c r="J2721" t="s">
        <v>6085</v>
      </c>
      <c r="K2721" t="s">
        <v>4417</v>
      </c>
      <c r="L2721">
        <v>3.58</v>
      </c>
      <c r="M2721" s="441">
        <v>45960</v>
      </c>
      <c r="N2721">
        <v>2.61</v>
      </c>
      <c r="O2721">
        <v>3.43</v>
      </c>
      <c r="P2721">
        <v>8.02</v>
      </c>
    </row>
    <row r="2722" spans="1:16" x14ac:dyDescent="0.3">
      <c r="A2722">
        <v>60130</v>
      </c>
      <c r="B2722">
        <v>122</v>
      </c>
      <c r="C2722" t="s">
        <v>552</v>
      </c>
      <c r="D2722" s="441">
        <v>45962</v>
      </c>
      <c r="E2722">
        <v>19657</v>
      </c>
      <c r="F2722" t="s">
        <v>5916</v>
      </c>
      <c r="G2722">
        <v>2583</v>
      </c>
      <c r="H2722">
        <v>1.8</v>
      </c>
      <c r="I2722" t="s">
        <v>5598</v>
      </c>
      <c r="J2722" t="s">
        <v>6085</v>
      </c>
      <c r="K2722" t="s">
        <v>4417</v>
      </c>
      <c r="L2722">
        <v>4.2300000000000004</v>
      </c>
      <c r="M2722" s="441">
        <v>45958</v>
      </c>
      <c r="N2722">
        <v>3.7</v>
      </c>
      <c r="O2722">
        <v>3.7</v>
      </c>
      <c r="P2722">
        <v>7.61</v>
      </c>
    </row>
    <row r="2723" spans="1:16" x14ac:dyDescent="0.3">
      <c r="A2723">
        <v>60102</v>
      </c>
      <c r="B2723">
        <v>122</v>
      </c>
      <c r="C2723" t="s">
        <v>552</v>
      </c>
      <c r="D2723" s="441">
        <v>45962</v>
      </c>
      <c r="E2723">
        <v>19621</v>
      </c>
      <c r="F2723" t="s">
        <v>5931</v>
      </c>
      <c r="G2723">
        <v>2613</v>
      </c>
      <c r="H2723">
        <v>2.42</v>
      </c>
      <c r="I2723" t="s">
        <v>5598</v>
      </c>
      <c r="J2723" t="s">
        <v>6085</v>
      </c>
      <c r="K2723" t="s">
        <v>4417</v>
      </c>
      <c r="L2723">
        <v>3.13</v>
      </c>
      <c r="M2723" s="441">
        <v>45958</v>
      </c>
      <c r="N2723">
        <v>2.65</v>
      </c>
      <c r="O2723">
        <v>2.65</v>
      </c>
      <c r="P2723">
        <v>7.57</v>
      </c>
    </row>
    <row r="2724" spans="1:16" x14ac:dyDescent="0.3">
      <c r="A2724">
        <v>60137</v>
      </c>
      <c r="B2724">
        <v>122</v>
      </c>
      <c r="C2724" t="s">
        <v>552</v>
      </c>
      <c r="D2724" s="441">
        <v>45962</v>
      </c>
      <c r="E2724">
        <v>19505</v>
      </c>
      <c r="F2724" t="s">
        <v>5978</v>
      </c>
      <c r="G2724">
        <v>2706</v>
      </c>
      <c r="H2724">
        <v>1.54</v>
      </c>
      <c r="I2724" t="s">
        <v>5598</v>
      </c>
      <c r="J2724" t="s">
        <v>6085</v>
      </c>
      <c r="K2724" t="s">
        <v>4417</v>
      </c>
      <c r="L2724">
        <v>4.87</v>
      </c>
      <c r="M2724" s="441">
        <v>45961</v>
      </c>
      <c r="N2724">
        <v>4.5</v>
      </c>
      <c r="O2724">
        <v>4.5</v>
      </c>
      <c r="P2724">
        <v>7.5</v>
      </c>
    </row>
    <row r="2725" spans="1:16" x14ac:dyDescent="0.3">
      <c r="A2725">
        <v>60144</v>
      </c>
      <c r="B2725">
        <v>122</v>
      </c>
      <c r="C2725" t="s">
        <v>552</v>
      </c>
      <c r="D2725" s="441">
        <v>45962</v>
      </c>
      <c r="E2725">
        <v>19647</v>
      </c>
      <c r="F2725" t="s">
        <v>5921</v>
      </c>
      <c r="G2725">
        <v>2591</v>
      </c>
      <c r="H2725">
        <v>1.04</v>
      </c>
      <c r="I2725" t="s">
        <v>5598</v>
      </c>
      <c r="J2725" t="s">
        <v>6085</v>
      </c>
      <c r="K2725" t="s">
        <v>4417</v>
      </c>
      <c r="L2725">
        <v>7.21</v>
      </c>
      <c r="M2725" s="441">
        <v>45960</v>
      </c>
      <c r="N2725">
        <v>7.5</v>
      </c>
      <c r="O2725">
        <v>7.25</v>
      </c>
      <c r="P2725">
        <v>7.5</v>
      </c>
    </row>
    <row r="2726" spans="1:16" x14ac:dyDescent="0.3">
      <c r="A2726">
        <v>60134</v>
      </c>
      <c r="B2726">
        <v>122</v>
      </c>
      <c r="C2726" t="s">
        <v>552</v>
      </c>
      <c r="D2726" s="441">
        <v>45962</v>
      </c>
      <c r="E2726">
        <v>19589</v>
      </c>
      <c r="F2726" t="s">
        <v>5943</v>
      </c>
      <c r="G2726">
        <v>2637</v>
      </c>
      <c r="H2726">
        <v>1.68</v>
      </c>
      <c r="I2726" t="s">
        <v>5598</v>
      </c>
      <c r="J2726" t="s">
        <v>6085</v>
      </c>
      <c r="K2726" t="s">
        <v>4417</v>
      </c>
      <c r="L2726">
        <v>4.04</v>
      </c>
      <c r="M2726" s="441">
        <v>45946</v>
      </c>
      <c r="N2726">
        <v>4</v>
      </c>
      <c r="O2726">
        <v>3.2</v>
      </c>
      <c r="P2726">
        <v>6.79</v>
      </c>
    </row>
    <row r="2727" spans="1:16" x14ac:dyDescent="0.3">
      <c r="A2727">
        <v>60193</v>
      </c>
      <c r="B2727">
        <v>122</v>
      </c>
      <c r="C2727" t="s">
        <v>552</v>
      </c>
      <c r="D2727" s="441">
        <v>45962</v>
      </c>
      <c r="E2727">
        <v>24401</v>
      </c>
      <c r="F2727" t="s">
        <v>5676</v>
      </c>
      <c r="G2727">
        <v>2369</v>
      </c>
      <c r="H2727">
        <v>0.5</v>
      </c>
      <c r="I2727" t="s">
        <v>5613</v>
      </c>
      <c r="J2727" t="s">
        <v>6085</v>
      </c>
      <c r="K2727" t="s">
        <v>4417</v>
      </c>
      <c r="L2727">
        <v>0</v>
      </c>
      <c r="M2727" s="441">
        <v>45875</v>
      </c>
      <c r="N2727">
        <v>13.5</v>
      </c>
      <c r="O2727">
        <v>13.9</v>
      </c>
      <c r="P2727">
        <v>6.75</v>
      </c>
    </row>
    <row r="2728" spans="1:16" x14ac:dyDescent="0.3">
      <c r="A2728">
        <v>60145</v>
      </c>
      <c r="B2728">
        <v>122</v>
      </c>
      <c r="C2728" t="s">
        <v>552</v>
      </c>
      <c r="D2728" s="441">
        <v>45962</v>
      </c>
      <c r="E2728">
        <v>21075</v>
      </c>
      <c r="F2728" t="s">
        <v>5606</v>
      </c>
      <c r="G2728">
        <v>1993</v>
      </c>
      <c r="H2728">
        <v>1</v>
      </c>
      <c r="I2728" t="s">
        <v>5605</v>
      </c>
      <c r="J2728" t="s">
        <v>6085</v>
      </c>
      <c r="K2728" t="s">
        <v>4417</v>
      </c>
      <c r="L2728">
        <v>0</v>
      </c>
      <c r="N2728">
        <v>0</v>
      </c>
      <c r="O2728">
        <v>5.98</v>
      </c>
      <c r="P2728">
        <v>6.41</v>
      </c>
    </row>
    <row r="2729" spans="1:16" x14ac:dyDescent="0.3">
      <c r="A2729">
        <v>60101</v>
      </c>
      <c r="B2729">
        <v>122</v>
      </c>
      <c r="C2729" t="s">
        <v>552</v>
      </c>
      <c r="D2729" s="441">
        <v>45962</v>
      </c>
      <c r="E2729">
        <v>19626</v>
      </c>
      <c r="F2729" t="s">
        <v>5966</v>
      </c>
      <c r="G2729">
        <v>2608</v>
      </c>
      <c r="H2729">
        <v>2.42</v>
      </c>
      <c r="I2729" t="s">
        <v>5598</v>
      </c>
      <c r="J2729" t="s">
        <v>6085</v>
      </c>
      <c r="K2729" t="s">
        <v>4417</v>
      </c>
      <c r="L2729">
        <v>2.52</v>
      </c>
      <c r="M2729" s="441">
        <v>45961</v>
      </c>
      <c r="N2729">
        <v>2.5</v>
      </c>
      <c r="O2729">
        <v>2.5</v>
      </c>
      <c r="P2729">
        <v>6.1</v>
      </c>
    </row>
    <row r="2730" spans="1:16" x14ac:dyDescent="0.3">
      <c r="A2730">
        <v>60095</v>
      </c>
      <c r="B2730">
        <v>122</v>
      </c>
      <c r="C2730" t="s">
        <v>552</v>
      </c>
      <c r="D2730" s="441">
        <v>45962</v>
      </c>
      <c r="E2730">
        <v>19553</v>
      </c>
      <c r="F2730" t="s">
        <v>6155</v>
      </c>
      <c r="G2730">
        <v>2663</v>
      </c>
      <c r="H2730">
        <v>2.68</v>
      </c>
      <c r="I2730" t="s">
        <v>5598</v>
      </c>
      <c r="J2730" t="s">
        <v>6085</v>
      </c>
      <c r="K2730" t="s">
        <v>4417</v>
      </c>
      <c r="L2730">
        <v>2.12</v>
      </c>
      <c r="M2730" s="441">
        <v>45958</v>
      </c>
      <c r="N2730">
        <v>2.2000000000000002</v>
      </c>
      <c r="O2730">
        <v>2.5</v>
      </c>
      <c r="P2730">
        <v>5.68</v>
      </c>
    </row>
    <row r="2731" spans="1:16" x14ac:dyDescent="0.3">
      <c r="A2731">
        <v>60194</v>
      </c>
      <c r="B2731">
        <v>122</v>
      </c>
      <c r="C2731" t="s">
        <v>552</v>
      </c>
      <c r="D2731" s="441">
        <v>45962</v>
      </c>
      <c r="E2731">
        <v>19617</v>
      </c>
      <c r="F2731" t="s">
        <v>5933</v>
      </c>
      <c r="G2731">
        <v>2617</v>
      </c>
      <c r="H2731">
        <v>0.5</v>
      </c>
      <c r="I2731" t="s">
        <v>5598</v>
      </c>
      <c r="J2731" t="s">
        <v>6085</v>
      </c>
      <c r="K2731" t="s">
        <v>4417</v>
      </c>
      <c r="L2731">
        <v>11</v>
      </c>
      <c r="M2731" s="441">
        <v>45961</v>
      </c>
      <c r="N2731">
        <v>10</v>
      </c>
      <c r="O2731">
        <v>10</v>
      </c>
      <c r="P2731">
        <v>5.5</v>
      </c>
    </row>
    <row r="2732" spans="1:16" x14ac:dyDescent="0.3">
      <c r="A2732">
        <v>60179</v>
      </c>
      <c r="B2732">
        <v>122</v>
      </c>
      <c r="C2732" t="s">
        <v>552</v>
      </c>
      <c r="D2732" s="441">
        <v>45962</v>
      </c>
      <c r="E2732">
        <v>23236</v>
      </c>
      <c r="F2732" t="s">
        <v>5934</v>
      </c>
      <c r="G2732">
        <v>2620</v>
      </c>
      <c r="H2732">
        <v>0.9</v>
      </c>
      <c r="I2732" t="s">
        <v>5598</v>
      </c>
      <c r="J2732" t="s">
        <v>6085</v>
      </c>
      <c r="K2732" t="s">
        <v>4417</v>
      </c>
      <c r="L2732">
        <v>5.27</v>
      </c>
      <c r="M2732" s="441">
        <v>45961</v>
      </c>
      <c r="N2732">
        <v>4.8</v>
      </c>
      <c r="O2732">
        <v>4.8</v>
      </c>
      <c r="P2732">
        <v>4.74</v>
      </c>
    </row>
    <row r="2733" spans="1:16" x14ac:dyDescent="0.3">
      <c r="A2733">
        <v>60140</v>
      </c>
      <c r="B2733">
        <v>122</v>
      </c>
      <c r="C2733" t="s">
        <v>552</v>
      </c>
      <c r="D2733" s="441">
        <v>45962</v>
      </c>
      <c r="E2733">
        <v>19654</v>
      </c>
      <c r="F2733" t="s">
        <v>5917</v>
      </c>
      <c r="G2733">
        <v>2586</v>
      </c>
      <c r="H2733">
        <v>1.4</v>
      </c>
      <c r="I2733" t="s">
        <v>5598</v>
      </c>
      <c r="J2733" t="s">
        <v>6085</v>
      </c>
      <c r="K2733" t="s">
        <v>4417</v>
      </c>
      <c r="L2733">
        <v>2.9</v>
      </c>
      <c r="M2733" s="441">
        <v>45961</v>
      </c>
      <c r="N2733">
        <v>2.4</v>
      </c>
      <c r="O2733">
        <v>2.54</v>
      </c>
      <c r="P2733">
        <v>4.0599999999999996</v>
      </c>
    </row>
    <row r="2734" spans="1:16" x14ac:dyDescent="0.3">
      <c r="A2734">
        <v>60206</v>
      </c>
      <c r="B2734">
        <v>122</v>
      </c>
      <c r="C2734" t="s">
        <v>552</v>
      </c>
      <c r="D2734" s="441">
        <v>45962</v>
      </c>
      <c r="E2734">
        <v>23195</v>
      </c>
      <c r="F2734" t="s">
        <v>5951</v>
      </c>
      <c r="G2734">
        <v>2660</v>
      </c>
      <c r="H2734">
        <v>0.26</v>
      </c>
      <c r="I2734" t="s">
        <v>5598</v>
      </c>
      <c r="J2734" t="s">
        <v>6085</v>
      </c>
      <c r="K2734" t="s">
        <v>4417</v>
      </c>
      <c r="L2734">
        <v>6.21</v>
      </c>
      <c r="M2734" s="441">
        <v>45961</v>
      </c>
      <c r="N2734">
        <v>6.5</v>
      </c>
      <c r="O2734">
        <v>6.5</v>
      </c>
      <c r="P2734">
        <v>1.61</v>
      </c>
    </row>
    <row r="2735" spans="1:16" x14ac:dyDescent="0.3">
      <c r="A2735">
        <v>59923</v>
      </c>
      <c r="B2735">
        <v>122</v>
      </c>
      <c r="C2735" t="s">
        <v>552</v>
      </c>
      <c r="D2735" s="441">
        <v>45962</v>
      </c>
      <c r="E2735">
        <v>17881</v>
      </c>
      <c r="F2735" t="s">
        <v>5822</v>
      </c>
      <c r="G2735">
        <v>3675</v>
      </c>
      <c r="H2735">
        <v>9.83</v>
      </c>
      <c r="I2735" t="s">
        <v>5605</v>
      </c>
      <c r="J2735" t="s">
        <v>4764</v>
      </c>
      <c r="K2735" t="s">
        <v>4417</v>
      </c>
      <c r="L2735">
        <v>0</v>
      </c>
      <c r="M2735" s="441">
        <v>45922</v>
      </c>
      <c r="N2735">
        <v>0</v>
      </c>
      <c r="O2735">
        <v>28.32</v>
      </c>
      <c r="P2735">
        <v>0</v>
      </c>
    </row>
    <row r="2736" spans="1:16" x14ac:dyDescent="0.3">
      <c r="A2736">
        <v>59976</v>
      </c>
      <c r="B2736">
        <v>122</v>
      </c>
      <c r="C2736" t="s">
        <v>552</v>
      </c>
      <c r="D2736" s="441">
        <v>45962</v>
      </c>
      <c r="E2736">
        <v>20969</v>
      </c>
      <c r="F2736" t="s">
        <v>6503</v>
      </c>
      <c r="G2736">
        <v>2012</v>
      </c>
      <c r="H2736">
        <v>16</v>
      </c>
      <c r="I2736" t="s">
        <v>5613</v>
      </c>
      <c r="J2736" t="s">
        <v>6085</v>
      </c>
      <c r="K2736" t="s">
        <v>4417</v>
      </c>
      <c r="L2736">
        <v>0</v>
      </c>
      <c r="N2736">
        <v>0</v>
      </c>
      <c r="O2736">
        <v>0</v>
      </c>
      <c r="P2736">
        <v>0</v>
      </c>
    </row>
    <row r="2737" spans="1:16" x14ac:dyDescent="0.3">
      <c r="A2737">
        <v>60080</v>
      </c>
      <c r="B2737">
        <v>122</v>
      </c>
      <c r="C2737" t="s">
        <v>552</v>
      </c>
      <c r="D2737" s="441">
        <v>45962</v>
      </c>
      <c r="E2737">
        <v>18235</v>
      </c>
      <c r="F2737" t="s">
        <v>5774</v>
      </c>
      <c r="G2737">
        <v>3393</v>
      </c>
      <c r="H2737">
        <v>3.6</v>
      </c>
      <c r="I2737" t="s">
        <v>5613</v>
      </c>
      <c r="J2737" t="s">
        <v>4764</v>
      </c>
      <c r="K2737" t="s">
        <v>4417</v>
      </c>
      <c r="L2737">
        <v>0</v>
      </c>
      <c r="N2737">
        <v>0</v>
      </c>
      <c r="O2737">
        <v>0</v>
      </c>
      <c r="P2737">
        <v>0</v>
      </c>
    </row>
    <row r="2738" spans="1:16" x14ac:dyDescent="0.3">
      <c r="A2738">
        <v>60122</v>
      </c>
      <c r="B2738">
        <v>122</v>
      </c>
      <c r="C2738" t="s">
        <v>552</v>
      </c>
      <c r="D2738" s="441">
        <v>45962</v>
      </c>
      <c r="E2738">
        <v>18310</v>
      </c>
      <c r="F2738" t="s">
        <v>5756</v>
      </c>
      <c r="G2738">
        <v>3323</v>
      </c>
      <c r="H2738">
        <v>2</v>
      </c>
      <c r="I2738" t="s">
        <v>5613</v>
      </c>
      <c r="J2738" t="s">
        <v>4764</v>
      </c>
      <c r="K2738" t="s">
        <v>4417</v>
      </c>
      <c r="L2738">
        <v>0</v>
      </c>
      <c r="N2738">
        <v>0</v>
      </c>
      <c r="O2738">
        <v>0</v>
      </c>
      <c r="P2738">
        <v>0</v>
      </c>
    </row>
    <row r="2739" spans="1:16" x14ac:dyDescent="0.3">
      <c r="A2739">
        <v>60124</v>
      </c>
      <c r="B2739">
        <v>122</v>
      </c>
      <c r="C2739" t="s">
        <v>552</v>
      </c>
      <c r="D2739" s="441">
        <v>45962</v>
      </c>
      <c r="E2739">
        <v>18348</v>
      </c>
      <c r="F2739" t="s">
        <v>5750</v>
      </c>
      <c r="G2739">
        <v>3287</v>
      </c>
      <c r="H2739">
        <v>2</v>
      </c>
      <c r="I2739" t="s">
        <v>5613</v>
      </c>
      <c r="J2739" t="s">
        <v>4764</v>
      </c>
      <c r="K2739" t="s">
        <v>4417</v>
      </c>
      <c r="L2739">
        <v>0</v>
      </c>
      <c r="N2739">
        <v>0</v>
      </c>
      <c r="O2739">
        <v>0</v>
      </c>
      <c r="P2739">
        <v>0</v>
      </c>
    </row>
    <row r="2740" spans="1:16" x14ac:dyDescent="0.3">
      <c r="A2740">
        <v>60125</v>
      </c>
      <c r="B2740">
        <v>122</v>
      </c>
      <c r="C2740" t="s">
        <v>552</v>
      </c>
      <c r="D2740" s="441">
        <v>45962</v>
      </c>
      <c r="E2740">
        <v>26091</v>
      </c>
      <c r="F2740" t="s">
        <v>6504</v>
      </c>
      <c r="G2740">
        <v>6553</v>
      </c>
      <c r="H2740">
        <v>2</v>
      </c>
      <c r="I2740" t="s">
        <v>5601</v>
      </c>
      <c r="J2740" t="s">
        <v>4764</v>
      </c>
      <c r="K2740" t="s">
        <v>4417</v>
      </c>
      <c r="L2740">
        <v>0</v>
      </c>
      <c r="N2740">
        <v>0</v>
      </c>
      <c r="O2740">
        <v>0</v>
      </c>
      <c r="P2740">
        <v>0</v>
      </c>
    </row>
    <row r="2741" spans="1:16" x14ac:dyDescent="0.3">
      <c r="A2741">
        <v>60173</v>
      </c>
      <c r="B2741">
        <v>122</v>
      </c>
      <c r="C2741" t="s">
        <v>552</v>
      </c>
      <c r="D2741" s="441">
        <v>45962</v>
      </c>
      <c r="E2741">
        <v>18209</v>
      </c>
      <c r="F2741" t="s">
        <v>5783</v>
      </c>
      <c r="G2741">
        <v>3417</v>
      </c>
      <c r="H2741">
        <v>1</v>
      </c>
      <c r="I2741" t="s">
        <v>5601</v>
      </c>
      <c r="J2741" t="s">
        <v>4764</v>
      </c>
      <c r="K2741" t="s">
        <v>4417</v>
      </c>
      <c r="L2741">
        <v>0</v>
      </c>
      <c r="N2741">
        <v>0</v>
      </c>
      <c r="O2741">
        <v>0</v>
      </c>
      <c r="P2741">
        <v>0</v>
      </c>
    </row>
    <row r="2742" spans="1:16" x14ac:dyDescent="0.3">
      <c r="A2742">
        <v>60174</v>
      </c>
      <c r="B2742">
        <v>122</v>
      </c>
      <c r="C2742" t="s">
        <v>552</v>
      </c>
      <c r="D2742" s="441">
        <v>45962</v>
      </c>
      <c r="E2742">
        <v>18363</v>
      </c>
      <c r="F2742" t="s">
        <v>5744</v>
      </c>
      <c r="G2742">
        <v>3275</v>
      </c>
      <c r="H2742">
        <v>1</v>
      </c>
      <c r="I2742" t="s">
        <v>5613</v>
      </c>
      <c r="J2742" t="s">
        <v>4764</v>
      </c>
      <c r="K2742" t="s">
        <v>4417</v>
      </c>
      <c r="L2742">
        <v>0</v>
      </c>
      <c r="N2742">
        <v>0</v>
      </c>
      <c r="O2742">
        <v>0</v>
      </c>
      <c r="P2742">
        <v>0</v>
      </c>
    </row>
    <row r="2743" spans="1:16" x14ac:dyDescent="0.3">
      <c r="A2743">
        <v>60175</v>
      </c>
      <c r="B2743">
        <v>122</v>
      </c>
      <c r="C2743" t="s">
        <v>552</v>
      </c>
      <c r="D2743" s="441">
        <v>45962</v>
      </c>
      <c r="E2743">
        <v>18364</v>
      </c>
      <c r="F2743" t="s">
        <v>5743</v>
      </c>
      <c r="G2743">
        <v>3274</v>
      </c>
      <c r="H2743">
        <v>1</v>
      </c>
      <c r="I2743" t="s">
        <v>5613</v>
      </c>
      <c r="J2743" t="s">
        <v>4764</v>
      </c>
      <c r="K2743" t="s">
        <v>4417</v>
      </c>
      <c r="L2743">
        <v>0</v>
      </c>
      <c r="N2743">
        <v>0</v>
      </c>
      <c r="O2743">
        <v>0</v>
      </c>
      <c r="P2743">
        <v>0</v>
      </c>
    </row>
    <row r="2744" spans="1:16" x14ac:dyDescent="0.3">
      <c r="A2744">
        <v>60178</v>
      </c>
      <c r="B2744">
        <v>122</v>
      </c>
      <c r="C2744" t="s">
        <v>552</v>
      </c>
      <c r="D2744" s="441">
        <v>45962</v>
      </c>
      <c r="E2744">
        <v>25643</v>
      </c>
      <c r="F2744" t="s">
        <v>6031</v>
      </c>
      <c r="G2744">
        <v>6207</v>
      </c>
      <c r="H2744">
        <v>1</v>
      </c>
      <c r="I2744" t="s">
        <v>5601</v>
      </c>
      <c r="J2744" t="s">
        <v>4764</v>
      </c>
      <c r="K2744" t="s">
        <v>4417</v>
      </c>
      <c r="L2744">
        <v>0</v>
      </c>
      <c r="N2744">
        <v>0</v>
      </c>
      <c r="O2744">
        <v>0</v>
      </c>
      <c r="P2744">
        <v>0</v>
      </c>
    </row>
    <row r="2745" spans="1:16" x14ac:dyDescent="0.3">
      <c r="A2745">
        <v>60190</v>
      </c>
      <c r="B2745">
        <v>122</v>
      </c>
      <c r="C2745" t="s">
        <v>552</v>
      </c>
      <c r="D2745" s="441">
        <v>45962</v>
      </c>
      <c r="E2745">
        <v>18189</v>
      </c>
      <c r="F2745" t="s">
        <v>5785</v>
      </c>
      <c r="G2745">
        <v>3435</v>
      </c>
      <c r="H2745">
        <v>0.7</v>
      </c>
      <c r="I2745" t="s">
        <v>5601</v>
      </c>
      <c r="J2745" t="s">
        <v>4764</v>
      </c>
      <c r="K2745" t="s">
        <v>4417</v>
      </c>
      <c r="L2745">
        <v>0</v>
      </c>
      <c r="M2745" s="441">
        <v>45874</v>
      </c>
      <c r="N2745">
        <v>0</v>
      </c>
      <c r="O2745">
        <v>0</v>
      </c>
      <c r="P2745">
        <v>0</v>
      </c>
    </row>
    <row r="2746" spans="1:16" x14ac:dyDescent="0.3">
      <c r="A2746">
        <v>60191</v>
      </c>
      <c r="B2746">
        <v>122</v>
      </c>
      <c r="C2746" t="s">
        <v>552</v>
      </c>
      <c r="D2746" s="441">
        <v>45962</v>
      </c>
      <c r="E2746">
        <v>18360</v>
      </c>
      <c r="F2746" t="s">
        <v>5745</v>
      </c>
      <c r="G2746">
        <v>3277</v>
      </c>
      <c r="H2746">
        <v>0.7</v>
      </c>
      <c r="I2746" t="s">
        <v>5613</v>
      </c>
      <c r="J2746" t="s">
        <v>4764</v>
      </c>
      <c r="K2746" t="s">
        <v>4417</v>
      </c>
      <c r="L2746">
        <v>0</v>
      </c>
      <c r="N2746">
        <v>0</v>
      </c>
      <c r="O2746">
        <v>0</v>
      </c>
      <c r="P2746">
        <v>0</v>
      </c>
    </row>
    <row r="2747" spans="1:16" x14ac:dyDescent="0.3">
      <c r="A2747">
        <v>60210</v>
      </c>
      <c r="B2747">
        <v>122</v>
      </c>
      <c r="C2747" t="s">
        <v>552</v>
      </c>
      <c r="D2747" s="441">
        <v>45962</v>
      </c>
      <c r="E2747">
        <v>18191</v>
      </c>
      <c r="F2747" t="s">
        <v>5998</v>
      </c>
      <c r="G2747">
        <v>3433</v>
      </c>
      <c r="H2747">
        <v>0.2</v>
      </c>
      <c r="I2747" t="s">
        <v>5601</v>
      </c>
      <c r="J2747" t="s">
        <v>4764</v>
      </c>
      <c r="K2747" t="s">
        <v>4417</v>
      </c>
      <c r="L2747">
        <v>0</v>
      </c>
      <c r="N2747">
        <v>0</v>
      </c>
      <c r="O2747">
        <v>0</v>
      </c>
      <c r="P2747">
        <v>0</v>
      </c>
    </row>
    <row r="2748" spans="1:16" x14ac:dyDescent="0.3">
      <c r="A2748">
        <v>60211</v>
      </c>
      <c r="B2748">
        <v>122</v>
      </c>
      <c r="C2748" t="s">
        <v>552</v>
      </c>
      <c r="D2748" s="441">
        <v>45962</v>
      </c>
      <c r="E2748">
        <v>18239</v>
      </c>
      <c r="F2748" t="s">
        <v>5999</v>
      </c>
      <c r="G2748">
        <v>3389</v>
      </c>
      <c r="H2748">
        <v>0.1</v>
      </c>
      <c r="I2748" t="s">
        <v>5601</v>
      </c>
      <c r="J2748" t="s">
        <v>4764</v>
      </c>
      <c r="K2748" t="s">
        <v>4417</v>
      </c>
      <c r="L2748">
        <v>0</v>
      </c>
      <c r="N2748">
        <v>0</v>
      </c>
      <c r="O2748">
        <v>0</v>
      </c>
      <c r="P2748">
        <v>0</v>
      </c>
    </row>
    <row r="2749" spans="1:16" x14ac:dyDescent="0.3">
      <c r="A2749">
        <v>55828</v>
      </c>
      <c r="B2749">
        <v>122</v>
      </c>
      <c r="C2749" t="s">
        <v>552</v>
      </c>
      <c r="D2749" s="441">
        <v>45931</v>
      </c>
      <c r="E2749">
        <v>25562</v>
      </c>
      <c r="F2749" t="s">
        <v>5719</v>
      </c>
      <c r="G2749">
        <v>6169</v>
      </c>
      <c r="H2749">
        <v>48</v>
      </c>
      <c r="I2749" t="s">
        <v>5605</v>
      </c>
      <c r="J2749" t="s">
        <v>4764</v>
      </c>
      <c r="K2749" t="s">
        <v>1097</v>
      </c>
      <c r="L2749">
        <v>0</v>
      </c>
      <c r="M2749" s="441">
        <v>-693593</v>
      </c>
      <c r="N2749">
        <v>0</v>
      </c>
      <c r="O2749">
        <v>146.80000000000001</v>
      </c>
      <c r="P2749">
        <v>7046.4</v>
      </c>
    </row>
    <row r="2750" spans="1:16" x14ac:dyDescent="0.3">
      <c r="A2750">
        <v>55836</v>
      </c>
      <c r="B2750">
        <v>122</v>
      </c>
      <c r="C2750" t="s">
        <v>552</v>
      </c>
      <c r="D2750" s="441">
        <v>45931</v>
      </c>
      <c r="E2750">
        <v>18353</v>
      </c>
      <c r="F2750" t="s">
        <v>5747</v>
      </c>
      <c r="G2750">
        <v>3282</v>
      </c>
      <c r="H2750">
        <v>35.29</v>
      </c>
      <c r="I2750" t="s">
        <v>5601</v>
      </c>
      <c r="J2750" t="s">
        <v>4764</v>
      </c>
      <c r="K2750" t="s">
        <v>1097</v>
      </c>
      <c r="L2750">
        <v>170.81</v>
      </c>
      <c r="M2750" s="441">
        <v>45924</v>
      </c>
      <c r="N2750">
        <v>170.81</v>
      </c>
      <c r="O2750">
        <v>170.81</v>
      </c>
      <c r="P2750">
        <v>6027.88</v>
      </c>
    </row>
    <row r="2751" spans="1:16" x14ac:dyDescent="0.3">
      <c r="A2751">
        <v>55823</v>
      </c>
      <c r="B2751">
        <v>122</v>
      </c>
      <c r="C2751" t="s">
        <v>552</v>
      </c>
      <c r="D2751" s="441">
        <v>45931</v>
      </c>
      <c r="E2751">
        <v>24552</v>
      </c>
      <c r="F2751" t="s">
        <v>5812</v>
      </c>
      <c r="G2751">
        <v>5669</v>
      </c>
      <c r="H2751">
        <v>137.80000000000001</v>
      </c>
      <c r="I2751" t="s">
        <v>5601</v>
      </c>
      <c r="J2751" t="s">
        <v>4764</v>
      </c>
      <c r="K2751" t="s">
        <v>1097</v>
      </c>
      <c r="L2751">
        <v>36.450000000000003</v>
      </c>
      <c r="M2751" s="441">
        <v>45924</v>
      </c>
      <c r="N2751">
        <v>36.450000000000003</v>
      </c>
      <c r="O2751">
        <v>36.450000000000003</v>
      </c>
      <c r="P2751">
        <v>5022.8100000000004</v>
      </c>
    </row>
    <row r="2752" spans="1:16" x14ac:dyDescent="0.3">
      <c r="A2752">
        <v>55857</v>
      </c>
      <c r="B2752">
        <v>122</v>
      </c>
      <c r="C2752" t="s">
        <v>552</v>
      </c>
      <c r="D2752" s="441">
        <v>45931</v>
      </c>
      <c r="E2752">
        <v>18099</v>
      </c>
      <c r="F2752" t="s">
        <v>5810</v>
      </c>
      <c r="G2752">
        <v>3511</v>
      </c>
      <c r="H2752">
        <v>19.62</v>
      </c>
      <c r="I2752" t="s">
        <v>5601</v>
      </c>
      <c r="J2752" t="s">
        <v>4764</v>
      </c>
      <c r="K2752" t="s">
        <v>1097</v>
      </c>
      <c r="L2752">
        <v>215</v>
      </c>
      <c r="M2752" s="441">
        <v>45910</v>
      </c>
      <c r="N2752">
        <v>215</v>
      </c>
      <c r="O2752">
        <v>214.67</v>
      </c>
      <c r="P2752">
        <v>4218.3</v>
      </c>
    </row>
    <row r="2753" spans="1:16" x14ac:dyDescent="0.3">
      <c r="A2753">
        <v>55815</v>
      </c>
      <c r="B2753">
        <v>122</v>
      </c>
      <c r="C2753" t="s">
        <v>552</v>
      </c>
      <c r="D2753" s="441">
        <v>45931</v>
      </c>
      <c r="E2753">
        <v>17934</v>
      </c>
      <c r="F2753" t="s">
        <v>5814</v>
      </c>
      <c r="G2753">
        <v>3636</v>
      </c>
      <c r="H2753">
        <v>69.17</v>
      </c>
      <c r="I2753" t="s">
        <v>5605</v>
      </c>
      <c r="J2753" t="s">
        <v>4764</v>
      </c>
      <c r="K2753" t="s">
        <v>1097</v>
      </c>
      <c r="L2753">
        <v>60.48</v>
      </c>
      <c r="M2753" s="441">
        <v>45926</v>
      </c>
      <c r="N2753">
        <v>64.56</v>
      </c>
      <c r="O2753">
        <v>75.319999999999993</v>
      </c>
      <c r="P2753">
        <v>4183.3999999999996</v>
      </c>
    </row>
    <row r="2754" spans="1:16" x14ac:dyDescent="0.3">
      <c r="A2754">
        <v>55853</v>
      </c>
      <c r="B2754">
        <v>122</v>
      </c>
      <c r="C2754" t="s">
        <v>552</v>
      </c>
      <c r="D2754" s="441">
        <v>45931</v>
      </c>
      <c r="E2754">
        <v>18157</v>
      </c>
      <c r="F2754" t="s">
        <v>5793</v>
      </c>
      <c r="G2754">
        <v>3463</v>
      </c>
      <c r="H2754">
        <v>20.97</v>
      </c>
      <c r="I2754" t="s">
        <v>5601</v>
      </c>
      <c r="J2754" t="s">
        <v>4764</v>
      </c>
      <c r="K2754" t="s">
        <v>1097</v>
      </c>
      <c r="L2754">
        <v>198</v>
      </c>
      <c r="M2754" s="441">
        <v>45924</v>
      </c>
      <c r="N2754">
        <v>198</v>
      </c>
      <c r="O2754">
        <v>198</v>
      </c>
      <c r="P2754">
        <v>4152.0600000000004</v>
      </c>
    </row>
    <row r="2755" spans="1:16" x14ac:dyDescent="0.3">
      <c r="A2755">
        <v>55832</v>
      </c>
      <c r="B2755">
        <v>122</v>
      </c>
      <c r="C2755" t="s">
        <v>552</v>
      </c>
      <c r="D2755" s="441">
        <v>45931</v>
      </c>
      <c r="E2755">
        <v>18179</v>
      </c>
      <c r="F2755" t="s">
        <v>5789</v>
      </c>
      <c r="G2755">
        <v>3443</v>
      </c>
      <c r="H2755">
        <v>43.12</v>
      </c>
      <c r="I2755" t="s">
        <v>5601</v>
      </c>
      <c r="J2755" t="s">
        <v>4764</v>
      </c>
      <c r="K2755" t="s">
        <v>1097</v>
      </c>
      <c r="L2755">
        <v>85.32</v>
      </c>
      <c r="M2755" s="441">
        <v>45917</v>
      </c>
      <c r="N2755">
        <v>85.32</v>
      </c>
      <c r="O2755">
        <v>83.19</v>
      </c>
      <c r="P2755">
        <v>3679</v>
      </c>
    </row>
    <row r="2756" spans="1:16" x14ac:dyDescent="0.3">
      <c r="A2756">
        <v>55983</v>
      </c>
      <c r="B2756">
        <v>122</v>
      </c>
      <c r="C2756" t="s">
        <v>552</v>
      </c>
      <c r="D2756" s="441">
        <v>45931</v>
      </c>
      <c r="E2756">
        <v>18391</v>
      </c>
      <c r="F2756" t="s">
        <v>5873</v>
      </c>
      <c r="G2756">
        <v>3249</v>
      </c>
      <c r="H2756">
        <v>2.13</v>
      </c>
      <c r="I2756" t="s">
        <v>5613</v>
      </c>
      <c r="J2756" t="s">
        <v>4764</v>
      </c>
      <c r="K2756" t="s">
        <v>1097</v>
      </c>
      <c r="L2756">
        <v>0</v>
      </c>
      <c r="M2756" s="441">
        <v>-693593</v>
      </c>
      <c r="N2756">
        <v>0</v>
      </c>
      <c r="O2756">
        <v>0</v>
      </c>
      <c r="P2756">
        <v>3377.52</v>
      </c>
    </row>
    <row r="2757" spans="1:16" x14ac:dyDescent="0.3">
      <c r="A2757">
        <v>55854</v>
      </c>
      <c r="B2757">
        <v>122</v>
      </c>
      <c r="C2757" t="s">
        <v>552</v>
      </c>
      <c r="D2757" s="441">
        <v>45931</v>
      </c>
      <c r="E2757">
        <v>24123</v>
      </c>
      <c r="F2757" t="s">
        <v>5632</v>
      </c>
      <c r="G2757">
        <v>2237</v>
      </c>
      <c r="H2757">
        <v>20</v>
      </c>
      <c r="I2757" t="s">
        <v>5605</v>
      </c>
      <c r="J2757" t="s">
        <v>6085</v>
      </c>
      <c r="K2757" t="s">
        <v>1097</v>
      </c>
      <c r="L2757">
        <v>144.55000000000001</v>
      </c>
      <c r="M2757" s="441">
        <v>45916</v>
      </c>
      <c r="N2757">
        <v>144.55000000000001</v>
      </c>
      <c r="O2757">
        <v>136.5</v>
      </c>
      <c r="P2757">
        <v>2891</v>
      </c>
    </row>
    <row r="2758" spans="1:16" x14ac:dyDescent="0.3">
      <c r="A2758">
        <v>55877</v>
      </c>
      <c r="B2758">
        <v>122</v>
      </c>
      <c r="C2758" t="s">
        <v>552</v>
      </c>
      <c r="D2758" s="441">
        <v>45931</v>
      </c>
      <c r="E2758">
        <v>18242</v>
      </c>
      <c r="F2758" t="s">
        <v>5771</v>
      </c>
      <c r="G2758">
        <v>3386</v>
      </c>
      <c r="H2758">
        <v>12.71</v>
      </c>
      <c r="I2758" t="s">
        <v>5601</v>
      </c>
      <c r="J2758" t="s">
        <v>4764</v>
      </c>
      <c r="K2758" t="s">
        <v>1097</v>
      </c>
      <c r="L2758">
        <v>222.5</v>
      </c>
      <c r="M2758" s="441">
        <v>45924</v>
      </c>
      <c r="N2758">
        <v>222.5</v>
      </c>
      <c r="O2758">
        <v>222.42</v>
      </c>
      <c r="P2758">
        <v>2827.98</v>
      </c>
    </row>
    <row r="2759" spans="1:16" x14ac:dyDescent="0.3">
      <c r="A2759">
        <v>55834</v>
      </c>
      <c r="B2759">
        <v>122</v>
      </c>
      <c r="C2759" t="s">
        <v>552</v>
      </c>
      <c r="D2759" s="441">
        <v>45931</v>
      </c>
      <c r="E2759">
        <v>24259</v>
      </c>
      <c r="F2759" t="s">
        <v>5716</v>
      </c>
      <c r="G2759">
        <v>2938</v>
      </c>
      <c r="H2759">
        <v>42.93</v>
      </c>
      <c r="I2759" t="s">
        <v>5598</v>
      </c>
      <c r="J2759" t="s">
        <v>6085</v>
      </c>
      <c r="K2759" t="s">
        <v>1097</v>
      </c>
      <c r="L2759">
        <v>63.62</v>
      </c>
      <c r="M2759" s="441">
        <v>45926</v>
      </c>
      <c r="N2759">
        <v>63.9</v>
      </c>
      <c r="O2759">
        <v>62.8</v>
      </c>
      <c r="P2759">
        <v>2731.21</v>
      </c>
    </row>
    <row r="2760" spans="1:16" x14ac:dyDescent="0.3">
      <c r="A2760">
        <v>55817</v>
      </c>
      <c r="B2760">
        <v>122</v>
      </c>
      <c r="C2760" t="s">
        <v>552</v>
      </c>
      <c r="D2760" s="441">
        <v>45931</v>
      </c>
      <c r="E2760">
        <v>24470</v>
      </c>
      <c r="F2760" t="s">
        <v>6505</v>
      </c>
      <c r="G2760">
        <v>3103</v>
      </c>
      <c r="H2760">
        <v>757</v>
      </c>
      <c r="I2760" t="s">
        <v>5613</v>
      </c>
      <c r="J2760" t="s">
        <v>4764</v>
      </c>
      <c r="K2760" t="s">
        <v>1097</v>
      </c>
      <c r="L2760">
        <v>0</v>
      </c>
      <c r="M2760" s="441">
        <v>45496</v>
      </c>
      <c r="N2760">
        <v>3.32</v>
      </c>
      <c r="O2760">
        <v>4.41</v>
      </c>
      <c r="P2760">
        <v>2513.35</v>
      </c>
    </row>
    <row r="2761" spans="1:16" x14ac:dyDescent="0.3">
      <c r="A2761">
        <v>55932</v>
      </c>
      <c r="B2761">
        <v>122</v>
      </c>
      <c r="C2761" t="s">
        <v>552</v>
      </c>
      <c r="D2761" s="441">
        <v>45931</v>
      </c>
      <c r="E2761">
        <v>25630</v>
      </c>
      <c r="F2761" t="s">
        <v>5754</v>
      </c>
      <c r="G2761">
        <v>6202</v>
      </c>
      <c r="H2761">
        <v>5.43</v>
      </c>
      <c r="I2761" t="s">
        <v>5601</v>
      </c>
      <c r="J2761" t="s">
        <v>4764</v>
      </c>
      <c r="K2761" t="s">
        <v>1097</v>
      </c>
      <c r="L2761">
        <v>0</v>
      </c>
      <c r="M2761" s="441">
        <v>45888</v>
      </c>
      <c r="N2761">
        <v>447.27</v>
      </c>
      <c r="O2761">
        <v>447.27</v>
      </c>
      <c r="P2761">
        <v>2428.6799999999998</v>
      </c>
    </row>
    <row r="2762" spans="1:16" x14ac:dyDescent="0.3">
      <c r="A2762">
        <v>55849</v>
      </c>
      <c r="B2762">
        <v>122</v>
      </c>
      <c r="C2762" t="s">
        <v>552</v>
      </c>
      <c r="D2762" s="441">
        <v>45931</v>
      </c>
      <c r="E2762">
        <v>26582</v>
      </c>
      <c r="F2762" t="s">
        <v>5711</v>
      </c>
      <c r="G2762">
        <v>6801</v>
      </c>
      <c r="H2762">
        <v>21.3</v>
      </c>
      <c r="I2762" t="s">
        <v>5598</v>
      </c>
      <c r="J2762" t="s">
        <v>6085</v>
      </c>
      <c r="K2762" t="s">
        <v>1097</v>
      </c>
      <c r="L2762">
        <v>112</v>
      </c>
      <c r="M2762" s="441">
        <v>45929</v>
      </c>
      <c r="N2762">
        <v>112</v>
      </c>
      <c r="O2762">
        <v>112</v>
      </c>
      <c r="P2762">
        <v>2385.6</v>
      </c>
    </row>
    <row r="2763" spans="1:16" x14ac:dyDescent="0.3">
      <c r="A2763">
        <v>55900</v>
      </c>
      <c r="B2763">
        <v>122</v>
      </c>
      <c r="C2763" t="s">
        <v>552</v>
      </c>
      <c r="D2763" s="441">
        <v>45931</v>
      </c>
      <c r="E2763">
        <v>18115</v>
      </c>
      <c r="F2763" t="s">
        <v>5804</v>
      </c>
      <c r="G2763">
        <v>3497</v>
      </c>
      <c r="H2763">
        <v>9</v>
      </c>
      <c r="I2763" t="s">
        <v>5601</v>
      </c>
      <c r="J2763" t="s">
        <v>4764</v>
      </c>
      <c r="K2763" t="s">
        <v>1097</v>
      </c>
      <c r="L2763">
        <v>259.60000000000002</v>
      </c>
      <c r="M2763" s="441">
        <v>45903</v>
      </c>
      <c r="N2763">
        <v>259.60000000000002</v>
      </c>
      <c r="O2763">
        <v>251</v>
      </c>
      <c r="P2763">
        <v>2336.4</v>
      </c>
    </row>
    <row r="2764" spans="1:16" x14ac:dyDescent="0.3">
      <c r="A2764">
        <v>55816</v>
      </c>
      <c r="B2764">
        <v>122</v>
      </c>
      <c r="C2764" t="s">
        <v>552</v>
      </c>
      <c r="D2764" s="441">
        <v>45931</v>
      </c>
      <c r="E2764">
        <v>17933</v>
      </c>
      <c r="F2764" t="s">
        <v>5813</v>
      </c>
      <c r="G2764">
        <v>3636</v>
      </c>
      <c r="H2764">
        <v>35.71</v>
      </c>
      <c r="I2764" t="s">
        <v>5605</v>
      </c>
      <c r="J2764" t="s">
        <v>4764</v>
      </c>
      <c r="K2764" t="s">
        <v>1097</v>
      </c>
      <c r="L2764">
        <v>60.56</v>
      </c>
      <c r="M2764" s="441">
        <v>45926</v>
      </c>
      <c r="N2764">
        <v>64.56</v>
      </c>
      <c r="O2764">
        <v>75.319999999999993</v>
      </c>
      <c r="P2764">
        <v>2162.6</v>
      </c>
    </row>
    <row r="2765" spans="1:16" x14ac:dyDescent="0.3">
      <c r="A2765">
        <v>55847</v>
      </c>
      <c r="B2765">
        <v>122</v>
      </c>
      <c r="C2765" t="s">
        <v>552</v>
      </c>
      <c r="D2765" s="441">
        <v>45931</v>
      </c>
      <c r="E2765">
        <v>18366</v>
      </c>
      <c r="F2765" t="s">
        <v>5742</v>
      </c>
      <c r="G2765">
        <v>3272</v>
      </c>
      <c r="H2765">
        <v>22.25</v>
      </c>
      <c r="I2765" t="s">
        <v>5613</v>
      </c>
      <c r="J2765" t="s">
        <v>4764</v>
      </c>
      <c r="K2765" t="s">
        <v>1097</v>
      </c>
      <c r="L2765">
        <v>0</v>
      </c>
      <c r="M2765" s="441">
        <v>-693593</v>
      </c>
      <c r="N2765">
        <v>0</v>
      </c>
      <c r="O2765">
        <v>0</v>
      </c>
      <c r="P2765">
        <v>2058.5700000000002</v>
      </c>
    </row>
    <row r="2766" spans="1:16" x14ac:dyDescent="0.3">
      <c r="A2766">
        <v>55886</v>
      </c>
      <c r="B2766">
        <v>122</v>
      </c>
      <c r="C2766" t="s">
        <v>552</v>
      </c>
      <c r="D2766" s="441">
        <v>45931</v>
      </c>
      <c r="E2766">
        <v>18186</v>
      </c>
      <c r="F2766" t="s">
        <v>5787</v>
      </c>
      <c r="G2766">
        <v>3437</v>
      </c>
      <c r="H2766">
        <v>10.95</v>
      </c>
      <c r="I2766" t="s">
        <v>5601</v>
      </c>
      <c r="J2766" t="s">
        <v>4764</v>
      </c>
      <c r="K2766" t="s">
        <v>1097</v>
      </c>
      <c r="L2766">
        <v>0</v>
      </c>
      <c r="M2766" s="441">
        <v>-693593</v>
      </c>
      <c r="N2766">
        <v>0</v>
      </c>
      <c r="O2766">
        <v>165.32</v>
      </c>
      <c r="P2766">
        <v>2046.66</v>
      </c>
    </row>
    <row r="2767" spans="1:16" x14ac:dyDescent="0.3">
      <c r="A2767">
        <v>55981</v>
      </c>
      <c r="B2767">
        <v>122</v>
      </c>
      <c r="C2767" t="s">
        <v>552</v>
      </c>
      <c r="D2767" s="441">
        <v>45931</v>
      </c>
      <c r="E2767">
        <v>18143</v>
      </c>
      <c r="F2767" t="s">
        <v>5797</v>
      </c>
      <c r="G2767">
        <v>3474</v>
      </c>
      <c r="H2767">
        <v>2.69</v>
      </c>
      <c r="I2767" t="s">
        <v>5601</v>
      </c>
      <c r="J2767" t="s">
        <v>4764</v>
      </c>
      <c r="K2767" t="s">
        <v>1097</v>
      </c>
      <c r="L2767">
        <v>0</v>
      </c>
      <c r="M2767" s="441">
        <v>-693593</v>
      </c>
      <c r="N2767">
        <v>0</v>
      </c>
      <c r="O2767">
        <v>689</v>
      </c>
      <c r="P2767">
        <v>1972.3</v>
      </c>
    </row>
    <row r="2768" spans="1:16" x14ac:dyDescent="0.3">
      <c r="A2768">
        <v>55934</v>
      </c>
      <c r="B2768">
        <v>122</v>
      </c>
      <c r="C2768" t="s">
        <v>552</v>
      </c>
      <c r="D2768" s="441">
        <v>45931</v>
      </c>
      <c r="E2768">
        <v>25068</v>
      </c>
      <c r="F2768" t="s">
        <v>5870</v>
      </c>
      <c r="G2768">
        <v>3551</v>
      </c>
      <c r="H2768">
        <v>5</v>
      </c>
      <c r="I2768" t="s">
        <v>5601</v>
      </c>
      <c r="J2768" t="s">
        <v>4764</v>
      </c>
      <c r="K2768" t="s">
        <v>1097</v>
      </c>
      <c r="L2768">
        <v>338.26</v>
      </c>
      <c r="M2768" s="441">
        <v>45902</v>
      </c>
      <c r="N2768">
        <v>338.26</v>
      </c>
      <c r="O2768">
        <v>322.86</v>
      </c>
      <c r="P2768">
        <v>1691.3</v>
      </c>
    </row>
    <row r="2769" spans="1:16" x14ac:dyDescent="0.3">
      <c r="A2769">
        <v>55825</v>
      </c>
      <c r="B2769">
        <v>122</v>
      </c>
      <c r="C2769" t="s">
        <v>552</v>
      </c>
      <c r="D2769" s="441">
        <v>45931</v>
      </c>
      <c r="E2769">
        <v>17903</v>
      </c>
      <c r="F2769" t="s">
        <v>5818</v>
      </c>
      <c r="G2769">
        <v>3658</v>
      </c>
      <c r="H2769">
        <v>53.75</v>
      </c>
      <c r="I2769" t="s">
        <v>5605</v>
      </c>
      <c r="J2769" t="s">
        <v>4764</v>
      </c>
      <c r="K2769" t="s">
        <v>1097</v>
      </c>
      <c r="L2769">
        <v>28.07</v>
      </c>
      <c r="M2769" s="441">
        <v>45922</v>
      </c>
      <c r="N2769">
        <v>29.64</v>
      </c>
      <c r="O2769">
        <v>29.64</v>
      </c>
      <c r="P2769">
        <v>1508.76</v>
      </c>
    </row>
    <row r="2770" spans="1:16" x14ac:dyDescent="0.3">
      <c r="A2770">
        <v>55947</v>
      </c>
      <c r="B2770">
        <v>122</v>
      </c>
      <c r="C2770" t="s">
        <v>552</v>
      </c>
      <c r="D2770" s="441">
        <v>45931</v>
      </c>
      <c r="E2770">
        <v>20936</v>
      </c>
      <c r="F2770" t="s">
        <v>5634</v>
      </c>
      <c r="G2770">
        <v>2031</v>
      </c>
      <c r="H2770">
        <v>4</v>
      </c>
      <c r="I2770" t="s">
        <v>5613</v>
      </c>
      <c r="J2770" t="s">
        <v>6085</v>
      </c>
      <c r="K2770" t="s">
        <v>1097</v>
      </c>
      <c r="L2770">
        <v>0</v>
      </c>
      <c r="M2770" s="441">
        <v>45888</v>
      </c>
      <c r="N2770">
        <v>356.2</v>
      </c>
      <c r="O2770">
        <v>0</v>
      </c>
      <c r="P2770">
        <v>1424.8</v>
      </c>
    </row>
    <row r="2771" spans="1:16" x14ac:dyDescent="0.3">
      <c r="A2771">
        <v>55827</v>
      </c>
      <c r="B2771">
        <v>122</v>
      </c>
      <c r="C2771" t="s">
        <v>552</v>
      </c>
      <c r="D2771" s="441">
        <v>45931</v>
      </c>
      <c r="E2771">
        <v>17895</v>
      </c>
      <c r="F2771" t="s">
        <v>5819</v>
      </c>
      <c r="G2771">
        <v>3665</v>
      </c>
      <c r="H2771">
        <v>49.42</v>
      </c>
      <c r="I2771" t="s">
        <v>5605</v>
      </c>
      <c r="J2771" t="s">
        <v>4764</v>
      </c>
      <c r="K2771" t="s">
        <v>1097</v>
      </c>
      <c r="L2771">
        <v>27.22</v>
      </c>
      <c r="M2771" s="441">
        <v>45922</v>
      </c>
      <c r="N2771">
        <v>28.32</v>
      </c>
      <c r="O2771">
        <v>28.32</v>
      </c>
      <c r="P2771">
        <v>1345.21</v>
      </c>
    </row>
    <row r="2772" spans="1:16" x14ac:dyDescent="0.3">
      <c r="A2772">
        <v>55898</v>
      </c>
      <c r="B2772">
        <v>122</v>
      </c>
      <c r="C2772" t="s">
        <v>552</v>
      </c>
      <c r="D2772" s="441">
        <v>45931</v>
      </c>
      <c r="E2772">
        <v>18016</v>
      </c>
      <c r="F2772" t="s">
        <v>6314</v>
      </c>
      <c r="G2772">
        <v>3581</v>
      </c>
      <c r="H2772">
        <v>9</v>
      </c>
      <c r="I2772" t="s">
        <v>5601</v>
      </c>
      <c r="J2772" t="s">
        <v>4764</v>
      </c>
      <c r="K2772" t="s">
        <v>1097</v>
      </c>
      <c r="L2772">
        <v>137.80000000000001</v>
      </c>
      <c r="M2772" s="441">
        <v>45922</v>
      </c>
      <c r="N2772">
        <v>137.80000000000001</v>
      </c>
      <c r="O2772">
        <v>137.80000000000001</v>
      </c>
      <c r="P2772">
        <v>1240.2</v>
      </c>
    </row>
    <row r="2773" spans="1:16" x14ac:dyDescent="0.3">
      <c r="A2773">
        <v>55919</v>
      </c>
      <c r="B2773">
        <v>122</v>
      </c>
      <c r="C2773" t="s">
        <v>552</v>
      </c>
      <c r="D2773" s="441">
        <v>45931</v>
      </c>
      <c r="E2773">
        <v>18550</v>
      </c>
      <c r="F2773" t="s">
        <v>5724</v>
      </c>
      <c r="G2773">
        <v>3130</v>
      </c>
      <c r="H2773">
        <v>6.68</v>
      </c>
      <c r="I2773" t="s">
        <v>5601</v>
      </c>
      <c r="J2773" t="s">
        <v>4764</v>
      </c>
      <c r="K2773" t="s">
        <v>1097</v>
      </c>
      <c r="L2773">
        <v>169.9</v>
      </c>
      <c r="M2773" s="441">
        <v>45924</v>
      </c>
      <c r="N2773">
        <v>169.9</v>
      </c>
      <c r="O2773">
        <v>169.9</v>
      </c>
      <c r="P2773">
        <v>1134.93</v>
      </c>
    </row>
    <row r="2774" spans="1:16" x14ac:dyDescent="0.3">
      <c r="A2774">
        <v>55891</v>
      </c>
      <c r="B2774">
        <v>122</v>
      </c>
      <c r="C2774" t="s">
        <v>552</v>
      </c>
      <c r="D2774" s="441">
        <v>45931</v>
      </c>
      <c r="E2774">
        <v>18788</v>
      </c>
      <c r="F2774" t="s">
        <v>6506</v>
      </c>
      <c r="G2774">
        <v>2985</v>
      </c>
      <c r="H2774">
        <v>10</v>
      </c>
      <c r="I2774" t="s">
        <v>5598</v>
      </c>
      <c r="J2774" t="s">
        <v>6085</v>
      </c>
      <c r="K2774" t="s">
        <v>1097</v>
      </c>
      <c r="L2774">
        <v>112</v>
      </c>
      <c r="M2774" s="441">
        <v>45926</v>
      </c>
      <c r="N2774">
        <v>112</v>
      </c>
      <c r="O2774">
        <v>148</v>
      </c>
      <c r="P2774">
        <v>1120</v>
      </c>
    </row>
    <row r="2775" spans="1:16" x14ac:dyDescent="0.3">
      <c r="A2775">
        <v>55835</v>
      </c>
      <c r="B2775">
        <v>122</v>
      </c>
      <c r="C2775" t="s">
        <v>552</v>
      </c>
      <c r="D2775" s="441">
        <v>45931</v>
      </c>
      <c r="E2775">
        <v>24217</v>
      </c>
      <c r="F2775" t="s">
        <v>5714</v>
      </c>
      <c r="G2775">
        <v>2937</v>
      </c>
      <c r="H2775">
        <v>36.799999999999997</v>
      </c>
      <c r="I2775" t="s">
        <v>5598</v>
      </c>
      <c r="J2775" t="s">
        <v>6085</v>
      </c>
      <c r="K2775" t="s">
        <v>1097</v>
      </c>
      <c r="L2775">
        <v>29.69</v>
      </c>
      <c r="M2775" s="441">
        <v>45930</v>
      </c>
      <c r="N2775">
        <v>29.9</v>
      </c>
      <c r="O2775">
        <v>29.9</v>
      </c>
      <c r="P2775">
        <v>1092.5899999999999</v>
      </c>
    </row>
    <row r="2776" spans="1:16" x14ac:dyDescent="0.3">
      <c r="A2776">
        <v>55837</v>
      </c>
      <c r="B2776">
        <v>122</v>
      </c>
      <c r="C2776" t="s">
        <v>552</v>
      </c>
      <c r="D2776" s="441">
        <v>45931</v>
      </c>
      <c r="E2776">
        <v>18214</v>
      </c>
      <c r="F2776" t="s">
        <v>5781</v>
      </c>
      <c r="G2776">
        <v>3413</v>
      </c>
      <c r="H2776">
        <v>32</v>
      </c>
      <c r="I2776" t="s">
        <v>5601</v>
      </c>
      <c r="J2776" t="s">
        <v>4764</v>
      </c>
      <c r="K2776" t="s">
        <v>1097</v>
      </c>
      <c r="L2776">
        <v>0</v>
      </c>
      <c r="M2776" s="441">
        <v>-693593</v>
      </c>
      <c r="N2776">
        <v>0</v>
      </c>
      <c r="O2776">
        <v>37.47</v>
      </c>
      <c r="P2776">
        <v>1089.5999999999999</v>
      </c>
    </row>
    <row r="2777" spans="1:16" x14ac:dyDescent="0.3">
      <c r="A2777">
        <v>55885</v>
      </c>
      <c r="B2777">
        <v>122</v>
      </c>
      <c r="C2777" t="s">
        <v>552</v>
      </c>
      <c r="D2777" s="441">
        <v>45931</v>
      </c>
      <c r="E2777">
        <v>18219</v>
      </c>
      <c r="F2777" t="s">
        <v>5778</v>
      </c>
      <c r="G2777">
        <v>3409</v>
      </c>
      <c r="H2777">
        <v>11</v>
      </c>
      <c r="I2777" t="s">
        <v>5601</v>
      </c>
      <c r="J2777" t="s">
        <v>4764</v>
      </c>
      <c r="K2777" t="s">
        <v>1097</v>
      </c>
      <c r="L2777">
        <v>96</v>
      </c>
      <c r="M2777" s="441">
        <v>45916</v>
      </c>
      <c r="N2777">
        <v>96</v>
      </c>
      <c r="O2777">
        <v>91.65</v>
      </c>
      <c r="P2777">
        <v>1056</v>
      </c>
    </row>
    <row r="2778" spans="1:16" x14ac:dyDescent="0.3">
      <c r="A2778">
        <v>55839</v>
      </c>
      <c r="B2778">
        <v>122</v>
      </c>
      <c r="C2778" t="s">
        <v>552</v>
      </c>
      <c r="D2778" s="441">
        <v>45931</v>
      </c>
      <c r="E2778">
        <v>26592</v>
      </c>
      <c r="F2778" t="s">
        <v>5717</v>
      </c>
      <c r="G2778">
        <v>6806</v>
      </c>
      <c r="H2778">
        <v>28.27</v>
      </c>
      <c r="I2778" t="s">
        <v>5598</v>
      </c>
      <c r="J2778" t="s">
        <v>6085</v>
      </c>
      <c r="K2778" t="s">
        <v>1097</v>
      </c>
      <c r="L2778">
        <v>37</v>
      </c>
      <c r="M2778" s="441">
        <v>45929</v>
      </c>
      <c r="N2778">
        <v>37</v>
      </c>
      <c r="O2778">
        <v>37</v>
      </c>
      <c r="P2778">
        <v>1045.99</v>
      </c>
    </row>
    <row r="2779" spans="1:16" x14ac:dyDescent="0.3">
      <c r="A2779">
        <v>55954</v>
      </c>
      <c r="B2779">
        <v>122</v>
      </c>
      <c r="C2779" t="s">
        <v>552</v>
      </c>
      <c r="D2779" s="441">
        <v>45931</v>
      </c>
      <c r="E2779">
        <v>18114</v>
      </c>
      <c r="F2779" t="s">
        <v>5805</v>
      </c>
      <c r="G2779">
        <v>3498</v>
      </c>
      <c r="H2779">
        <v>4</v>
      </c>
      <c r="I2779" t="s">
        <v>5601</v>
      </c>
      <c r="J2779" t="s">
        <v>4764</v>
      </c>
      <c r="K2779" t="s">
        <v>1097</v>
      </c>
      <c r="L2779">
        <v>0</v>
      </c>
      <c r="M2779" s="441">
        <v>45615</v>
      </c>
      <c r="N2779">
        <v>259.83</v>
      </c>
      <c r="O2779">
        <v>232</v>
      </c>
      <c r="P2779">
        <v>1039.32</v>
      </c>
    </row>
    <row r="2780" spans="1:16" x14ac:dyDescent="0.3">
      <c r="A2780">
        <v>55918</v>
      </c>
      <c r="B2780">
        <v>122</v>
      </c>
      <c r="C2780" t="s">
        <v>552</v>
      </c>
      <c r="D2780" s="441">
        <v>45931</v>
      </c>
      <c r="E2780">
        <v>18306</v>
      </c>
      <c r="F2780" t="s">
        <v>5759</v>
      </c>
      <c r="G2780">
        <v>3327</v>
      </c>
      <c r="H2780">
        <v>6.85</v>
      </c>
      <c r="I2780" t="s">
        <v>5601</v>
      </c>
      <c r="J2780" t="s">
        <v>4764</v>
      </c>
      <c r="K2780" t="s">
        <v>1097</v>
      </c>
      <c r="L2780">
        <v>0</v>
      </c>
      <c r="M2780" s="441">
        <v>-693593</v>
      </c>
      <c r="N2780">
        <v>0</v>
      </c>
      <c r="O2780">
        <v>238.8</v>
      </c>
      <c r="P2780">
        <v>1016.77</v>
      </c>
    </row>
    <row r="2781" spans="1:16" x14ac:dyDescent="0.3">
      <c r="A2781">
        <v>55888</v>
      </c>
      <c r="B2781">
        <v>122</v>
      </c>
      <c r="C2781" t="s">
        <v>552</v>
      </c>
      <c r="D2781" s="441">
        <v>45931</v>
      </c>
      <c r="E2781">
        <v>25284</v>
      </c>
      <c r="F2781" t="s">
        <v>6472</v>
      </c>
      <c r="G2781">
        <v>5983</v>
      </c>
      <c r="H2781">
        <v>10.7</v>
      </c>
      <c r="I2781" t="s">
        <v>5598</v>
      </c>
      <c r="J2781" t="s">
        <v>6085</v>
      </c>
      <c r="K2781" t="s">
        <v>1097</v>
      </c>
      <c r="L2781">
        <v>95</v>
      </c>
      <c r="M2781" s="441">
        <v>45923</v>
      </c>
      <c r="N2781">
        <v>95</v>
      </c>
      <c r="O2781">
        <v>95</v>
      </c>
      <c r="P2781">
        <v>1016.5</v>
      </c>
    </row>
    <row r="2782" spans="1:16" x14ac:dyDescent="0.3">
      <c r="A2782">
        <v>55921</v>
      </c>
      <c r="B2782">
        <v>122</v>
      </c>
      <c r="C2782" t="s">
        <v>552</v>
      </c>
      <c r="D2782" s="441">
        <v>45931</v>
      </c>
      <c r="E2782">
        <v>18202</v>
      </c>
      <c r="F2782" t="s">
        <v>5780</v>
      </c>
      <c r="G2782">
        <v>3424</v>
      </c>
      <c r="H2782">
        <v>6.41</v>
      </c>
      <c r="I2782" t="s">
        <v>5601</v>
      </c>
      <c r="J2782" t="s">
        <v>4764</v>
      </c>
      <c r="K2782" t="s">
        <v>1097</v>
      </c>
      <c r="L2782">
        <v>157.80000000000001</v>
      </c>
      <c r="M2782" s="441">
        <v>45925</v>
      </c>
      <c r="N2782">
        <v>157.80000000000001</v>
      </c>
      <c r="O2782">
        <v>157</v>
      </c>
      <c r="P2782">
        <v>1011.5</v>
      </c>
    </row>
    <row r="2783" spans="1:16" x14ac:dyDescent="0.3">
      <c r="A2783">
        <v>55824</v>
      </c>
      <c r="B2783">
        <v>122</v>
      </c>
      <c r="C2783" t="s">
        <v>552</v>
      </c>
      <c r="D2783" s="441">
        <v>45931</v>
      </c>
      <c r="E2783">
        <v>19370</v>
      </c>
      <c r="F2783" t="s">
        <v>5695</v>
      </c>
      <c r="G2783">
        <v>2765</v>
      </c>
      <c r="H2783">
        <v>84</v>
      </c>
      <c r="I2783" t="s">
        <v>5598</v>
      </c>
      <c r="J2783" t="s">
        <v>6085</v>
      </c>
      <c r="K2783" t="s">
        <v>1097</v>
      </c>
      <c r="L2783">
        <v>11.83</v>
      </c>
      <c r="M2783" s="441">
        <v>45923</v>
      </c>
      <c r="N2783">
        <v>12.18</v>
      </c>
      <c r="O2783">
        <v>12.18</v>
      </c>
      <c r="P2783">
        <v>993.72</v>
      </c>
    </row>
    <row r="2784" spans="1:16" x14ac:dyDescent="0.3">
      <c r="A2784">
        <v>55818</v>
      </c>
      <c r="B2784">
        <v>122</v>
      </c>
      <c r="C2784" t="s">
        <v>552</v>
      </c>
      <c r="D2784" s="441">
        <v>45931</v>
      </c>
      <c r="E2784">
        <v>23974</v>
      </c>
      <c r="F2784" t="s">
        <v>6507</v>
      </c>
      <c r="G2784">
        <v>4163</v>
      </c>
      <c r="H2784">
        <v>18</v>
      </c>
      <c r="I2784" t="s">
        <v>5613</v>
      </c>
      <c r="J2784" t="s">
        <v>4764</v>
      </c>
      <c r="K2784" t="s">
        <v>1097</v>
      </c>
      <c r="L2784">
        <v>54.25</v>
      </c>
      <c r="M2784" s="441">
        <v>45905</v>
      </c>
      <c r="N2784">
        <v>54.25</v>
      </c>
      <c r="O2784">
        <v>56.16</v>
      </c>
      <c r="P2784">
        <v>976.5</v>
      </c>
    </row>
    <row r="2785" spans="1:16" x14ac:dyDescent="0.3">
      <c r="A2785">
        <v>55926</v>
      </c>
      <c r="B2785">
        <v>122</v>
      </c>
      <c r="C2785" t="s">
        <v>552</v>
      </c>
      <c r="D2785" s="441">
        <v>45931</v>
      </c>
      <c r="E2785">
        <v>18015</v>
      </c>
      <c r="F2785" t="s">
        <v>5864</v>
      </c>
      <c r="G2785">
        <v>3582</v>
      </c>
      <c r="H2785">
        <v>6</v>
      </c>
      <c r="I2785" t="s">
        <v>5601</v>
      </c>
      <c r="J2785" t="s">
        <v>4764</v>
      </c>
      <c r="K2785" t="s">
        <v>1097</v>
      </c>
      <c r="L2785">
        <v>0</v>
      </c>
      <c r="M2785" s="441">
        <v>45876</v>
      </c>
      <c r="N2785">
        <v>159.47</v>
      </c>
      <c r="O2785">
        <v>42.4</v>
      </c>
      <c r="P2785">
        <v>956.82</v>
      </c>
    </row>
    <row r="2786" spans="1:16" x14ac:dyDescent="0.3">
      <c r="A2786">
        <v>55879</v>
      </c>
      <c r="B2786">
        <v>122</v>
      </c>
      <c r="C2786" t="s">
        <v>552</v>
      </c>
      <c r="D2786" s="441">
        <v>45931</v>
      </c>
      <c r="E2786">
        <v>20270</v>
      </c>
      <c r="F2786" t="s">
        <v>5631</v>
      </c>
      <c r="G2786">
        <v>2233</v>
      </c>
      <c r="H2786">
        <v>12</v>
      </c>
      <c r="I2786" t="s">
        <v>5605</v>
      </c>
      <c r="J2786" t="s">
        <v>6085</v>
      </c>
      <c r="K2786" t="s">
        <v>1097</v>
      </c>
      <c r="L2786">
        <v>76.900000000000006</v>
      </c>
      <c r="M2786" s="441">
        <v>45916</v>
      </c>
      <c r="N2786">
        <v>76.900000000000006</v>
      </c>
      <c r="O2786">
        <v>75.900000000000006</v>
      </c>
      <c r="P2786">
        <v>922.8</v>
      </c>
    </row>
    <row r="2787" spans="1:16" x14ac:dyDescent="0.3">
      <c r="A2787">
        <v>55955</v>
      </c>
      <c r="B2787">
        <v>122</v>
      </c>
      <c r="C2787" t="s">
        <v>552</v>
      </c>
      <c r="D2787" s="441">
        <v>45931</v>
      </c>
      <c r="E2787">
        <v>18278</v>
      </c>
      <c r="F2787" t="s">
        <v>5752</v>
      </c>
      <c r="G2787">
        <v>3351</v>
      </c>
      <c r="H2787">
        <v>3.82</v>
      </c>
      <c r="I2787" t="s">
        <v>5601</v>
      </c>
      <c r="J2787" t="s">
        <v>4764</v>
      </c>
      <c r="K2787" t="s">
        <v>1097</v>
      </c>
      <c r="L2787">
        <v>233.51</v>
      </c>
      <c r="M2787" s="441">
        <v>45924</v>
      </c>
      <c r="N2787">
        <v>224.71</v>
      </c>
      <c r="O2787">
        <v>224.71</v>
      </c>
      <c r="P2787">
        <v>892.01</v>
      </c>
    </row>
    <row r="2788" spans="1:16" x14ac:dyDescent="0.3">
      <c r="A2788">
        <v>55887</v>
      </c>
      <c r="B2788">
        <v>122</v>
      </c>
      <c r="C2788" t="s">
        <v>552</v>
      </c>
      <c r="D2788" s="441">
        <v>45931</v>
      </c>
      <c r="E2788">
        <v>26584</v>
      </c>
      <c r="F2788" t="s">
        <v>5713</v>
      </c>
      <c r="G2788">
        <v>6802</v>
      </c>
      <c r="H2788">
        <v>10.8</v>
      </c>
      <c r="I2788" t="s">
        <v>5598</v>
      </c>
      <c r="J2788" t="s">
        <v>6085</v>
      </c>
      <c r="K2788" t="s">
        <v>1097</v>
      </c>
      <c r="L2788">
        <v>81</v>
      </c>
      <c r="M2788" s="441">
        <v>45929</v>
      </c>
      <c r="N2788">
        <v>81</v>
      </c>
      <c r="O2788">
        <v>81</v>
      </c>
      <c r="P2788">
        <v>874.8</v>
      </c>
    </row>
    <row r="2789" spans="1:16" x14ac:dyDescent="0.3">
      <c r="A2789">
        <v>55984</v>
      </c>
      <c r="B2789">
        <v>122</v>
      </c>
      <c r="C2789" t="s">
        <v>552</v>
      </c>
      <c r="D2789" s="441">
        <v>45931</v>
      </c>
      <c r="E2789">
        <v>18097</v>
      </c>
      <c r="F2789" t="s">
        <v>5811</v>
      </c>
      <c r="G2789">
        <v>3513</v>
      </c>
      <c r="H2789">
        <v>2.1</v>
      </c>
      <c r="I2789" t="s">
        <v>5601</v>
      </c>
      <c r="J2789" t="s">
        <v>4764</v>
      </c>
      <c r="K2789" t="s">
        <v>1097</v>
      </c>
      <c r="L2789">
        <v>410</v>
      </c>
      <c r="M2789" s="441">
        <v>45916</v>
      </c>
      <c r="N2789">
        <v>410</v>
      </c>
      <c r="O2789">
        <v>410</v>
      </c>
      <c r="P2789">
        <v>861</v>
      </c>
    </row>
    <row r="2790" spans="1:16" x14ac:dyDescent="0.3">
      <c r="A2790">
        <v>55850</v>
      </c>
      <c r="B2790">
        <v>122</v>
      </c>
      <c r="C2790" t="s">
        <v>552</v>
      </c>
      <c r="D2790" s="441">
        <v>45931</v>
      </c>
      <c r="E2790">
        <v>25128</v>
      </c>
      <c r="F2790" t="s">
        <v>5897</v>
      </c>
      <c r="G2790">
        <v>5908</v>
      </c>
      <c r="H2790">
        <v>21.1</v>
      </c>
      <c r="I2790" t="s">
        <v>5598</v>
      </c>
      <c r="J2790" t="s">
        <v>6085</v>
      </c>
      <c r="K2790" t="s">
        <v>1097</v>
      </c>
      <c r="L2790">
        <v>40.76</v>
      </c>
      <c r="M2790" s="441">
        <v>45923</v>
      </c>
      <c r="N2790">
        <v>41.99</v>
      </c>
      <c r="O2790">
        <v>41.99</v>
      </c>
      <c r="P2790">
        <v>860.04</v>
      </c>
    </row>
    <row r="2791" spans="1:16" x14ac:dyDescent="0.3">
      <c r="A2791">
        <v>55939</v>
      </c>
      <c r="B2791">
        <v>122</v>
      </c>
      <c r="C2791" t="s">
        <v>552</v>
      </c>
      <c r="D2791" s="441">
        <v>45931</v>
      </c>
      <c r="E2791">
        <v>18119</v>
      </c>
      <c r="F2791" t="s">
        <v>5802</v>
      </c>
      <c r="G2791">
        <v>3494</v>
      </c>
      <c r="H2791">
        <v>4.9000000000000004</v>
      </c>
      <c r="I2791" t="s">
        <v>5601</v>
      </c>
      <c r="J2791" t="s">
        <v>4764</v>
      </c>
      <c r="K2791" t="s">
        <v>1097</v>
      </c>
      <c r="L2791">
        <v>169.88</v>
      </c>
      <c r="M2791" s="441">
        <v>45924</v>
      </c>
      <c r="N2791">
        <v>168</v>
      </c>
      <c r="O2791">
        <v>168</v>
      </c>
      <c r="P2791">
        <v>832.41</v>
      </c>
    </row>
    <row r="2792" spans="1:16" x14ac:dyDescent="0.3">
      <c r="A2792">
        <v>55924</v>
      </c>
      <c r="B2792">
        <v>122</v>
      </c>
      <c r="C2792" t="s">
        <v>552</v>
      </c>
      <c r="D2792" s="441">
        <v>45931</v>
      </c>
      <c r="E2792">
        <v>21047</v>
      </c>
      <c r="F2792" t="s">
        <v>5621</v>
      </c>
      <c r="G2792">
        <v>1999</v>
      </c>
      <c r="H2792">
        <v>6</v>
      </c>
      <c r="I2792" t="s">
        <v>5622</v>
      </c>
      <c r="J2792" t="s">
        <v>6085</v>
      </c>
      <c r="K2792" t="s">
        <v>1097</v>
      </c>
      <c r="L2792">
        <v>134.47</v>
      </c>
      <c r="M2792" s="441">
        <v>45930</v>
      </c>
      <c r="N2792">
        <v>132.1</v>
      </c>
      <c r="O2792">
        <v>132.1</v>
      </c>
      <c r="P2792">
        <v>806.82</v>
      </c>
    </row>
    <row r="2793" spans="1:16" x14ac:dyDescent="0.3">
      <c r="A2793">
        <v>55893</v>
      </c>
      <c r="B2793">
        <v>122</v>
      </c>
      <c r="C2793" t="s">
        <v>552</v>
      </c>
      <c r="D2793" s="441">
        <v>45931</v>
      </c>
      <c r="E2793">
        <v>23082</v>
      </c>
      <c r="F2793" t="s">
        <v>5697</v>
      </c>
      <c r="G2793">
        <v>2763</v>
      </c>
      <c r="H2793">
        <v>10</v>
      </c>
      <c r="I2793" t="s">
        <v>5598</v>
      </c>
      <c r="J2793" t="s">
        <v>6085</v>
      </c>
      <c r="K2793" t="s">
        <v>1097</v>
      </c>
      <c r="L2793">
        <v>78.900000000000006</v>
      </c>
      <c r="M2793" s="441">
        <v>45901</v>
      </c>
      <c r="N2793">
        <v>78.900000000000006</v>
      </c>
      <c r="O2793">
        <v>78.900000000000006</v>
      </c>
      <c r="P2793">
        <v>789</v>
      </c>
    </row>
    <row r="2794" spans="1:16" x14ac:dyDescent="0.3">
      <c r="A2794">
        <v>55917</v>
      </c>
      <c r="B2794">
        <v>122</v>
      </c>
      <c r="C2794" t="s">
        <v>552</v>
      </c>
      <c r="D2794" s="441">
        <v>45931</v>
      </c>
      <c r="E2794">
        <v>18211</v>
      </c>
      <c r="F2794" t="s">
        <v>5782</v>
      </c>
      <c r="G2794">
        <v>3416</v>
      </c>
      <c r="H2794">
        <v>7</v>
      </c>
      <c r="I2794" t="s">
        <v>5601</v>
      </c>
      <c r="J2794" t="s">
        <v>4764</v>
      </c>
      <c r="K2794" t="s">
        <v>1097</v>
      </c>
      <c r="L2794">
        <v>0</v>
      </c>
      <c r="M2794" s="441">
        <v>-693593</v>
      </c>
      <c r="N2794">
        <v>0</v>
      </c>
      <c r="O2794">
        <v>0</v>
      </c>
      <c r="P2794">
        <v>780.2</v>
      </c>
    </row>
    <row r="2795" spans="1:16" x14ac:dyDescent="0.3">
      <c r="A2795">
        <v>55840</v>
      </c>
      <c r="B2795">
        <v>122</v>
      </c>
      <c r="C2795" t="s">
        <v>552</v>
      </c>
      <c r="D2795" s="441">
        <v>45931</v>
      </c>
      <c r="E2795">
        <v>17905</v>
      </c>
      <c r="F2795" t="s">
        <v>5817</v>
      </c>
      <c r="G2795">
        <v>3656</v>
      </c>
      <c r="H2795">
        <v>27.58</v>
      </c>
      <c r="I2795" t="s">
        <v>5605</v>
      </c>
      <c r="J2795" t="s">
        <v>4764</v>
      </c>
      <c r="K2795" t="s">
        <v>1097</v>
      </c>
      <c r="L2795">
        <v>27.94</v>
      </c>
      <c r="M2795" s="441">
        <v>45922</v>
      </c>
      <c r="N2795">
        <v>29.64</v>
      </c>
      <c r="O2795">
        <v>29.64</v>
      </c>
      <c r="P2795">
        <v>770.59</v>
      </c>
    </row>
    <row r="2796" spans="1:16" x14ac:dyDescent="0.3">
      <c r="A2796">
        <v>56019</v>
      </c>
      <c r="B2796">
        <v>122</v>
      </c>
      <c r="C2796" t="s">
        <v>552</v>
      </c>
      <c r="D2796" s="441">
        <v>45931</v>
      </c>
      <c r="E2796">
        <v>18113</v>
      </c>
      <c r="F2796" t="s">
        <v>5806</v>
      </c>
      <c r="G2796">
        <v>3499</v>
      </c>
      <c r="H2796">
        <v>1.78</v>
      </c>
      <c r="I2796" t="s">
        <v>5601</v>
      </c>
      <c r="J2796" t="s">
        <v>4764</v>
      </c>
      <c r="K2796" t="s">
        <v>1097</v>
      </c>
      <c r="L2796">
        <v>0</v>
      </c>
      <c r="M2796" s="441">
        <v>-693593</v>
      </c>
      <c r="N2796">
        <v>0</v>
      </c>
      <c r="O2796">
        <v>395</v>
      </c>
      <c r="P2796">
        <v>751.19</v>
      </c>
    </row>
    <row r="2797" spans="1:16" x14ac:dyDescent="0.3">
      <c r="A2797">
        <v>55998</v>
      </c>
      <c r="B2797">
        <v>122</v>
      </c>
      <c r="C2797" t="s">
        <v>552</v>
      </c>
      <c r="D2797" s="441">
        <v>45931</v>
      </c>
      <c r="E2797">
        <v>18051</v>
      </c>
      <c r="F2797" t="s">
        <v>5871</v>
      </c>
      <c r="G2797">
        <v>3552</v>
      </c>
      <c r="H2797">
        <v>2</v>
      </c>
      <c r="I2797" t="s">
        <v>5601</v>
      </c>
      <c r="J2797" t="s">
        <v>4764</v>
      </c>
      <c r="K2797" t="s">
        <v>1097</v>
      </c>
      <c r="L2797">
        <v>375</v>
      </c>
      <c r="M2797" s="441">
        <v>45902</v>
      </c>
      <c r="N2797">
        <v>375</v>
      </c>
      <c r="O2797">
        <v>450</v>
      </c>
      <c r="P2797">
        <v>750</v>
      </c>
    </row>
    <row r="2798" spans="1:16" x14ac:dyDescent="0.3">
      <c r="A2798">
        <v>55901</v>
      </c>
      <c r="B2798">
        <v>122</v>
      </c>
      <c r="C2798" t="s">
        <v>552</v>
      </c>
      <c r="D2798" s="441">
        <v>45931</v>
      </c>
      <c r="E2798">
        <v>26594</v>
      </c>
      <c r="F2798" t="s">
        <v>5698</v>
      </c>
      <c r="G2798">
        <v>6807</v>
      </c>
      <c r="H2798">
        <v>8.6</v>
      </c>
      <c r="I2798" t="s">
        <v>5598</v>
      </c>
      <c r="J2798" t="s">
        <v>6085</v>
      </c>
      <c r="K2798" t="s">
        <v>1097</v>
      </c>
      <c r="L2798">
        <v>86.9</v>
      </c>
      <c r="M2798" s="441">
        <v>45930</v>
      </c>
      <c r="N2798">
        <v>86.9</v>
      </c>
      <c r="O2798">
        <v>86.9</v>
      </c>
      <c r="P2798">
        <v>747.34</v>
      </c>
    </row>
    <row r="2799" spans="1:16" x14ac:dyDescent="0.3">
      <c r="A2799">
        <v>56080</v>
      </c>
      <c r="B2799">
        <v>122</v>
      </c>
      <c r="C2799" t="s">
        <v>552</v>
      </c>
      <c r="D2799" s="441">
        <v>45931</v>
      </c>
      <c r="E2799">
        <v>18118</v>
      </c>
      <c r="F2799" t="s">
        <v>5803</v>
      </c>
      <c r="G2799">
        <v>3495</v>
      </c>
      <c r="H2799">
        <v>0.51</v>
      </c>
      <c r="I2799" t="s">
        <v>5601</v>
      </c>
      <c r="J2799" t="s">
        <v>4764</v>
      </c>
      <c r="K2799" t="s">
        <v>1097</v>
      </c>
      <c r="L2799">
        <v>0</v>
      </c>
      <c r="M2799" s="441">
        <v>-693593</v>
      </c>
      <c r="N2799">
        <v>0</v>
      </c>
      <c r="O2799">
        <v>1286</v>
      </c>
      <c r="P2799">
        <v>707.37</v>
      </c>
    </row>
    <row r="2800" spans="1:16" x14ac:dyDescent="0.3">
      <c r="A2800">
        <v>55842</v>
      </c>
      <c r="B2800">
        <v>122</v>
      </c>
      <c r="C2800" t="s">
        <v>552</v>
      </c>
      <c r="D2800" s="441">
        <v>45931</v>
      </c>
      <c r="E2800">
        <v>17886</v>
      </c>
      <c r="F2800" t="s">
        <v>5820</v>
      </c>
      <c r="G2800">
        <v>3670</v>
      </c>
      <c r="H2800">
        <v>25.17</v>
      </c>
      <c r="I2800" t="s">
        <v>5605</v>
      </c>
      <c r="J2800" t="s">
        <v>4764</v>
      </c>
      <c r="K2800" t="s">
        <v>1097</v>
      </c>
      <c r="L2800">
        <v>26.37</v>
      </c>
      <c r="M2800" s="441">
        <v>45922</v>
      </c>
      <c r="N2800">
        <v>28.32</v>
      </c>
      <c r="O2800">
        <v>28.32</v>
      </c>
      <c r="P2800">
        <v>663.73</v>
      </c>
    </row>
    <row r="2801" spans="1:16" x14ac:dyDescent="0.3">
      <c r="A2801">
        <v>55940</v>
      </c>
      <c r="B2801">
        <v>122</v>
      </c>
      <c r="C2801" t="s">
        <v>552</v>
      </c>
      <c r="D2801" s="441">
        <v>45931</v>
      </c>
      <c r="E2801">
        <v>18103</v>
      </c>
      <c r="F2801" t="s">
        <v>5809</v>
      </c>
      <c r="G2801">
        <v>3508</v>
      </c>
      <c r="H2801">
        <v>4.7300000000000004</v>
      </c>
      <c r="I2801" t="s">
        <v>5601</v>
      </c>
      <c r="J2801" t="s">
        <v>4764</v>
      </c>
      <c r="K2801" t="s">
        <v>1097</v>
      </c>
      <c r="L2801">
        <v>139.79</v>
      </c>
      <c r="M2801" s="441">
        <v>45917</v>
      </c>
      <c r="N2801">
        <v>148.97</v>
      </c>
      <c r="O2801">
        <v>124.22</v>
      </c>
      <c r="P2801">
        <v>661.21</v>
      </c>
    </row>
    <row r="2802" spans="1:16" x14ac:dyDescent="0.3">
      <c r="A2802">
        <v>55867</v>
      </c>
      <c r="B2802">
        <v>122</v>
      </c>
      <c r="C2802" t="s">
        <v>552</v>
      </c>
      <c r="D2802" s="441">
        <v>45931</v>
      </c>
      <c r="E2802">
        <v>18832</v>
      </c>
      <c r="F2802" t="s">
        <v>5898</v>
      </c>
      <c r="G2802">
        <v>2950</v>
      </c>
      <c r="H2802">
        <v>15.8</v>
      </c>
      <c r="I2802" t="s">
        <v>5598</v>
      </c>
      <c r="J2802" t="s">
        <v>6085</v>
      </c>
      <c r="K2802" t="s">
        <v>1097</v>
      </c>
      <c r="L2802">
        <v>39.729999999999997</v>
      </c>
      <c r="M2802" s="441">
        <v>45923</v>
      </c>
      <c r="N2802">
        <v>41.9</v>
      </c>
      <c r="O2802">
        <v>40.200000000000003</v>
      </c>
      <c r="P2802">
        <v>627.73</v>
      </c>
    </row>
    <row r="2803" spans="1:16" x14ac:dyDescent="0.3">
      <c r="A2803">
        <v>55979</v>
      </c>
      <c r="B2803">
        <v>122</v>
      </c>
      <c r="C2803" t="s">
        <v>552</v>
      </c>
      <c r="D2803" s="441">
        <v>45931</v>
      </c>
      <c r="E2803">
        <v>18237</v>
      </c>
      <c r="F2803" t="s">
        <v>5773</v>
      </c>
      <c r="G2803">
        <v>3391</v>
      </c>
      <c r="H2803">
        <v>2.73</v>
      </c>
      <c r="I2803" t="s">
        <v>5601</v>
      </c>
      <c r="J2803" t="s">
        <v>4764</v>
      </c>
      <c r="K2803" t="s">
        <v>1097</v>
      </c>
      <c r="L2803">
        <v>0</v>
      </c>
      <c r="M2803" s="441">
        <v>45569</v>
      </c>
      <c r="N2803">
        <v>228.98</v>
      </c>
      <c r="O2803">
        <v>228.98</v>
      </c>
      <c r="P2803">
        <v>625.12</v>
      </c>
    </row>
    <row r="2804" spans="1:16" x14ac:dyDescent="0.3">
      <c r="A2804">
        <v>55962</v>
      </c>
      <c r="B2804">
        <v>122</v>
      </c>
      <c r="C2804" t="s">
        <v>552</v>
      </c>
      <c r="D2804" s="441">
        <v>45931</v>
      </c>
      <c r="E2804">
        <v>20941</v>
      </c>
      <c r="F2804" t="s">
        <v>5886</v>
      </c>
      <c r="G2804">
        <v>2031</v>
      </c>
      <c r="H2804">
        <v>3</v>
      </c>
      <c r="I2804" t="s">
        <v>5605</v>
      </c>
      <c r="J2804" t="s">
        <v>6085</v>
      </c>
      <c r="K2804" t="s">
        <v>1097</v>
      </c>
      <c r="L2804">
        <v>205.41</v>
      </c>
      <c r="M2804" s="441">
        <v>45929</v>
      </c>
      <c r="N2804">
        <v>208.53</v>
      </c>
      <c r="O2804">
        <v>208.53</v>
      </c>
      <c r="P2804">
        <v>616.23</v>
      </c>
    </row>
    <row r="2805" spans="1:16" x14ac:dyDescent="0.3">
      <c r="A2805">
        <v>55971</v>
      </c>
      <c r="B2805">
        <v>122</v>
      </c>
      <c r="C2805" t="s">
        <v>552</v>
      </c>
      <c r="D2805" s="441">
        <v>45931</v>
      </c>
      <c r="E2805">
        <v>19125</v>
      </c>
      <c r="F2805" t="s">
        <v>5702</v>
      </c>
      <c r="G2805">
        <v>2843</v>
      </c>
      <c r="H2805">
        <v>3</v>
      </c>
      <c r="I2805" t="s">
        <v>5703</v>
      </c>
      <c r="J2805" t="s">
        <v>6085</v>
      </c>
      <c r="K2805" t="s">
        <v>1097</v>
      </c>
      <c r="L2805">
        <v>205.2</v>
      </c>
      <c r="M2805" s="441">
        <v>45930</v>
      </c>
      <c r="N2805">
        <v>205.2</v>
      </c>
      <c r="O2805">
        <v>205.2</v>
      </c>
      <c r="P2805">
        <v>615.6</v>
      </c>
    </row>
    <row r="2806" spans="1:16" x14ac:dyDescent="0.3">
      <c r="A2806">
        <v>55843</v>
      </c>
      <c r="B2806">
        <v>122</v>
      </c>
      <c r="C2806" t="s">
        <v>552</v>
      </c>
      <c r="D2806" s="441">
        <v>45931</v>
      </c>
      <c r="E2806">
        <v>27438</v>
      </c>
      <c r="F2806" t="s">
        <v>5623</v>
      </c>
      <c r="G2806">
        <v>7438</v>
      </c>
      <c r="H2806">
        <v>24</v>
      </c>
      <c r="I2806" t="s">
        <v>5613</v>
      </c>
      <c r="J2806" t="s">
        <v>6085</v>
      </c>
      <c r="K2806" t="s">
        <v>1097</v>
      </c>
      <c r="L2806">
        <v>25.43</v>
      </c>
      <c r="M2806" s="441">
        <v>45901</v>
      </c>
      <c r="N2806">
        <v>25.43</v>
      </c>
      <c r="O2806">
        <v>25.43</v>
      </c>
      <c r="P2806">
        <v>610.32000000000005</v>
      </c>
    </row>
    <row r="2807" spans="1:16" x14ac:dyDescent="0.3">
      <c r="A2807">
        <v>55833</v>
      </c>
      <c r="B2807">
        <v>122</v>
      </c>
      <c r="C2807" t="s">
        <v>552</v>
      </c>
      <c r="D2807" s="441">
        <v>45931</v>
      </c>
      <c r="E2807">
        <v>26020</v>
      </c>
      <c r="F2807" t="s">
        <v>5639</v>
      </c>
      <c r="G2807">
        <v>2105</v>
      </c>
      <c r="H2807">
        <v>43</v>
      </c>
      <c r="I2807" t="s">
        <v>5613</v>
      </c>
      <c r="J2807" t="s">
        <v>6085</v>
      </c>
      <c r="K2807" t="s">
        <v>1097</v>
      </c>
      <c r="L2807">
        <v>14.11</v>
      </c>
      <c r="M2807" s="441">
        <v>45930</v>
      </c>
      <c r="N2807">
        <v>13.85</v>
      </c>
      <c r="O2807">
        <v>13.85</v>
      </c>
      <c r="P2807">
        <v>606.73</v>
      </c>
    </row>
    <row r="2808" spans="1:16" x14ac:dyDescent="0.3">
      <c r="A2808">
        <v>55876</v>
      </c>
      <c r="B2808">
        <v>122</v>
      </c>
      <c r="C2808" t="s">
        <v>552</v>
      </c>
      <c r="D2808" s="441">
        <v>45931</v>
      </c>
      <c r="E2808">
        <v>23698</v>
      </c>
      <c r="F2808" t="s">
        <v>5643</v>
      </c>
      <c r="G2808">
        <v>2188</v>
      </c>
      <c r="H2808">
        <v>13</v>
      </c>
      <c r="I2808" t="s">
        <v>5598</v>
      </c>
      <c r="J2808" t="s">
        <v>6085</v>
      </c>
      <c r="K2808" t="s">
        <v>1097</v>
      </c>
      <c r="L2808">
        <v>0</v>
      </c>
      <c r="M2808" s="441">
        <v>45748</v>
      </c>
      <c r="N2808">
        <v>44.22</v>
      </c>
      <c r="O2808">
        <v>65.650000000000006</v>
      </c>
      <c r="P2808">
        <v>574.86</v>
      </c>
    </row>
    <row r="2809" spans="1:16" x14ac:dyDescent="0.3">
      <c r="A2809">
        <v>55882</v>
      </c>
      <c r="B2809">
        <v>122</v>
      </c>
      <c r="C2809" t="s">
        <v>552</v>
      </c>
      <c r="D2809" s="441">
        <v>45931</v>
      </c>
      <c r="E2809">
        <v>19356</v>
      </c>
      <c r="F2809" t="s">
        <v>5696</v>
      </c>
      <c r="G2809">
        <v>2768</v>
      </c>
      <c r="H2809">
        <v>11.51</v>
      </c>
      <c r="I2809" t="s">
        <v>5598</v>
      </c>
      <c r="J2809" t="s">
        <v>6085</v>
      </c>
      <c r="K2809" t="s">
        <v>1097</v>
      </c>
      <c r="L2809">
        <v>47.82</v>
      </c>
      <c r="M2809" s="441">
        <v>45923</v>
      </c>
      <c r="N2809">
        <v>47.82</v>
      </c>
      <c r="O2809">
        <v>56.9</v>
      </c>
      <c r="P2809">
        <v>550.41</v>
      </c>
    </row>
    <row r="2810" spans="1:16" x14ac:dyDescent="0.3">
      <c r="A2810">
        <v>55902</v>
      </c>
      <c r="B2810">
        <v>122</v>
      </c>
      <c r="C2810" t="s">
        <v>552</v>
      </c>
      <c r="D2810" s="441">
        <v>45931</v>
      </c>
      <c r="E2810">
        <v>18296</v>
      </c>
      <c r="F2810" t="s">
        <v>5761</v>
      </c>
      <c r="G2810">
        <v>3333</v>
      </c>
      <c r="H2810">
        <v>8.32</v>
      </c>
      <c r="I2810" t="s">
        <v>5601</v>
      </c>
      <c r="J2810" t="s">
        <v>4764</v>
      </c>
      <c r="K2810" t="s">
        <v>1097</v>
      </c>
      <c r="L2810">
        <v>0</v>
      </c>
      <c r="M2810" s="441">
        <v>45770</v>
      </c>
      <c r="N2810">
        <v>65.34</v>
      </c>
      <c r="O2810">
        <v>62.26</v>
      </c>
      <c r="P2810">
        <v>543.63</v>
      </c>
    </row>
    <row r="2811" spans="1:16" x14ac:dyDescent="0.3">
      <c r="A2811">
        <v>55914</v>
      </c>
      <c r="B2811">
        <v>122</v>
      </c>
      <c r="C2811" t="s">
        <v>552</v>
      </c>
      <c r="D2811" s="441">
        <v>45931</v>
      </c>
      <c r="E2811">
        <v>25533</v>
      </c>
      <c r="F2811" t="s">
        <v>5753</v>
      </c>
      <c r="G2811">
        <v>6156</v>
      </c>
      <c r="H2811">
        <v>7</v>
      </c>
      <c r="I2811" t="s">
        <v>5601</v>
      </c>
      <c r="J2811" t="s">
        <v>4764</v>
      </c>
      <c r="K2811" t="s">
        <v>1097</v>
      </c>
      <c r="L2811">
        <v>0</v>
      </c>
      <c r="M2811" s="441">
        <v>45680</v>
      </c>
      <c r="N2811">
        <v>75</v>
      </c>
      <c r="O2811">
        <v>75</v>
      </c>
      <c r="P2811">
        <v>525</v>
      </c>
    </row>
    <row r="2812" spans="1:16" x14ac:dyDescent="0.3">
      <c r="A2812">
        <v>55894</v>
      </c>
      <c r="B2812">
        <v>122</v>
      </c>
      <c r="C2812" t="s">
        <v>552</v>
      </c>
      <c r="D2812" s="441">
        <v>45931</v>
      </c>
      <c r="E2812">
        <v>18275</v>
      </c>
      <c r="F2812" t="s">
        <v>5764</v>
      </c>
      <c r="G2812">
        <v>3355</v>
      </c>
      <c r="H2812">
        <v>10</v>
      </c>
      <c r="I2812" t="s">
        <v>5601</v>
      </c>
      <c r="J2812" t="s">
        <v>4764</v>
      </c>
      <c r="K2812" t="s">
        <v>1097</v>
      </c>
      <c r="L2812">
        <v>52</v>
      </c>
      <c r="M2812" s="441">
        <v>45916</v>
      </c>
      <c r="N2812">
        <v>52</v>
      </c>
      <c r="O2812">
        <v>52</v>
      </c>
      <c r="P2812">
        <v>520</v>
      </c>
    </row>
    <row r="2813" spans="1:16" x14ac:dyDescent="0.3">
      <c r="A2813">
        <v>55856</v>
      </c>
      <c r="B2813">
        <v>122</v>
      </c>
      <c r="C2813" t="s">
        <v>552</v>
      </c>
      <c r="D2813" s="441">
        <v>45931</v>
      </c>
      <c r="E2813">
        <v>22690</v>
      </c>
      <c r="F2813" t="s">
        <v>6476</v>
      </c>
      <c r="G2813">
        <v>3058</v>
      </c>
      <c r="H2813">
        <v>20</v>
      </c>
      <c r="I2813" t="s">
        <v>5598</v>
      </c>
      <c r="J2813" t="s">
        <v>6085</v>
      </c>
      <c r="K2813" t="s">
        <v>1097</v>
      </c>
      <c r="L2813">
        <v>25.84</v>
      </c>
      <c r="M2813" s="441">
        <v>45922</v>
      </c>
      <c r="N2813">
        <v>24.25</v>
      </c>
      <c r="O2813">
        <v>24.25</v>
      </c>
      <c r="P2813">
        <v>516.79999999999995</v>
      </c>
    </row>
    <row r="2814" spans="1:16" x14ac:dyDescent="0.3">
      <c r="A2814">
        <v>55931</v>
      </c>
      <c r="B2814">
        <v>122</v>
      </c>
      <c r="C2814" t="s">
        <v>552</v>
      </c>
      <c r="D2814" s="441">
        <v>45931</v>
      </c>
      <c r="E2814">
        <v>18220</v>
      </c>
      <c r="F2814" t="s">
        <v>5777</v>
      </c>
      <c r="G2814">
        <v>3408</v>
      </c>
      <c r="H2814">
        <v>6</v>
      </c>
      <c r="I2814" t="s">
        <v>5601</v>
      </c>
      <c r="J2814" t="s">
        <v>4764</v>
      </c>
      <c r="K2814" t="s">
        <v>1097</v>
      </c>
      <c r="L2814">
        <v>85.9</v>
      </c>
      <c r="M2814" s="441">
        <v>45917</v>
      </c>
      <c r="N2814">
        <v>85.9</v>
      </c>
      <c r="O2814">
        <v>85.9</v>
      </c>
      <c r="P2814">
        <v>515.4</v>
      </c>
    </row>
    <row r="2815" spans="1:16" x14ac:dyDescent="0.3">
      <c r="A2815">
        <v>56013</v>
      </c>
      <c r="B2815">
        <v>122</v>
      </c>
      <c r="C2815" t="s">
        <v>552</v>
      </c>
      <c r="D2815" s="441">
        <v>45931</v>
      </c>
      <c r="E2815">
        <v>25184</v>
      </c>
      <c r="F2815" t="s">
        <v>5690</v>
      </c>
      <c r="G2815">
        <v>5937</v>
      </c>
      <c r="H2815">
        <v>2</v>
      </c>
      <c r="I2815" t="s">
        <v>5598</v>
      </c>
      <c r="J2815" t="s">
        <v>6085</v>
      </c>
      <c r="K2815" t="s">
        <v>1097</v>
      </c>
      <c r="L2815">
        <v>0</v>
      </c>
      <c r="M2815" s="441">
        <v>45853</v>
      </c>
      <c r="N2815">
        <v>250</v>
      </c>
      <c r="O2815">
        <v>217.9</v>
      </c>
      <c r="P2815">
        <v>500</v>
      </c>
    </row>
    <row r="2816" spans="1:16" x14ac:dyDescent="0.3">
      <c r="A2816">
        <v>56008</v>
      </c>
      <c r="B2816">
        <v>122</v>
      </c>
      <c r="C2816" t="s">
        <v>552</v>
      </c>
      <c r="D2816" s="441">
        <v>45931</v>
      </c>
      <c r="E2816">
        <v>19224</v>
      </c>
      <c r="F2816" t="s">
        <v>5957</v>
      </c>
      <c r="G2816">
        <v>5850</v>
      </c>
      <c r="H2816">
        <v>2</v>
      </c>
      <c r="I2816" t="s">
        <v>5613</v>
      </c>
      <c r="J2816" t="s">
        <v>6085</v>
      </c>
      <c r="K2816" t="s">
        <v>1097</v>
      </c>
      <c r="L2816">
        <v>247.9</v>
      </c>
      <c r="M2816" s="441">
        <v>45923</v>
      </c>
      <c r="N2816">
        <v>247.9</v>
      </c>
      <c r="O2816">
        <v>247.9</v>
      </c>
      <c r="P2816">
        <v>495.8</v>
      </c>
    </row>
    <row r="2817" spans="1:16" x14ac:dyDescent="0.3">
      <c r="A2817">
        <v>55972</v>
      </c>
      <c r="B2817">
        <v>122</v>
      </c>
      <c r="C2817" t="s">
        <v>552</v>
      </c>
      <c r="D2817" s="441">
        <v>45931</v>
      </c>
      <c r="E2817">
        <v>21017</v>
      </c>
      <c r="F2817" t="s">
        <v>5673</v>
      </c>
      <c r="G2817">
        <v>2005</v>
      </c>
      <c r="H2817">
        <v>3</v>
      </c>
      <c r="I2817" t="s">
        <v>5610</v>
      </c>
      <c r="J2817" t="s">
        <v>6085</v>
      </c>
      <c r="K2817" t="s">
        <v>1097</v>
      </c>
      <c r="L2817">
        <v>164.51</v>
      </c>
      <c r="M2817" s="441">
        <v>45916</v>
      </c>
      <c r="N2817">
        <v>162.36000000000001</v>
      </c>
      <c r="O2817">
        <v>163.24</v>
      </c>
      <c r="P2817">
        <v>493.53</v>
      </c>
    </row>
    <row r="2818" spans="1:16" x14ac:dyDescent="0.3">
      <c r="A2818">
        <v>55861</v>
      </c>
      <c r="B2818">
        <v>122</v>
      </c>
      <c r="C2818" t="s">
        <v>552</v>
      </c>
      <c r="D2818" s="441">
        <v>45931</v>
      </c>
      <c r="E2818">
        <v>19409</v>
      </c>
      <c r="F2818" t="s">
        <v>5694</v>
      </c>
      <c r="G2818">
        <v>2760</v>
      </c>
      <c r="H2818">
        <v>18</v>
      </c>
      <c r="I2818" t="s">
        <v>5613</v>
      </c>
      <c r="J2818" t="s">
        <v>6085</v>
      </c>
      <c r="K2818" t="s">
        <v>1097</v>
      </c>
      <c r="L2818">
        <v>26.9</v>
      </c>
      <c r="M2818" s="441">
        <v>45916</v>
      </c>
      <c r="N2818">
        <v>26.9</v>
      </c>
      <c r="O2818">
        <v>29.8</v>
      </c>
      <c r="P2818">
        <v>484.2</v>
      </c>
    </row>
    <row r="2819" spans="1:16" x14ac:dyDescent="0.3">
      <c r="A2819">
        <v>55865</v>
      </c>
      <c r="B2819">
        <v>122</v>
      </c>
      <c r="C2819" t="s">
        <v>552</v>
      </c>
      <c r="D2819" s="441">
        <v>45931</v>
      </c>
      <c r="E2819">
        <v>22721</v>
      </c>
      <c r="F2819" t="s">
        <v>5710</v>
      </c>
      <c r="G2819">
        <v>3033</v>
      </c>
      <c r="H2819">
        <v>16</v>
      </c>
      <c r="I2819" t="s">
        <v>5598</v>
      </c>
      <c r="J2819" t="s">
        <v>6085</v>
      </c>
      <c r="K2819" t="s">
        <v>1097</v>
      </c>
      <c r="L2819">
        <v>30.01</v>
      </c>
      <c r="M2819" s="441">
        <v>45929</v>
      </c>
      <c r="N2819">
        <v>28.9</v>
      </c>
      <c r="O2819">
        <v>31.04</v>
      </c>
      <c r="P2819">
        <v>480.16</v>
      </c>
    </row>
    <row r="2820" spans="1:16" x14ac:dyDescent="0.3">
      <c r="A2820">
        <v>56047</v>
      </c>
      <c r="B2820">
        <v>122</v>
      </c>
      <c r="C2820" t="s">
        <v>552</v>
      </c>
      <c r="D2820" s="441">
        <v>45931</v>
      </c>
      <c r="E2820">
        <v>24216</v>
      </c>
      <c r="F2820" t="s">
        <v>6508</v>
      </c>
      <c r="G2820">
        <v>2445</v>
      </c>
      <c r="H2820">
        <v>1</v>
      </c>
      <c r="I2820" t="s">
        <v>5598</v>
      </c>
      <c r="J2820" t="s">
        <v>6085</v>
      </c>
      <c r="K2820" t="s">
        <v>1097</v>
      </c>
      <c r="L2820">
        <v>0</v>
      </c>
      <c r="M2820" s="441">
        <v>45763</v>
      </c>
      <c r="N2820">
        <v>480</v>
      </c>
      <c r="O2820">
        <v>480</v>
      </c>
      <c r="P2820">
        <v>480</v>
      </c>
    </row>
    <row r="2821" spans="1:16" x14ac:dyDescent="0.3">
      <c r="A2821">
        <v>55966</v>
      </c>
      <c r="B2821">
        <v>122</v>
      </c>
      <c r="C2821" t="s">
        <v>552</v>
      </c>
      <c r="D2821" s="441">
        <v>45931</v>
      </c>
      <c r="E2821">
        <v>24704</v>
      </c>
      <c r="F2821" t="s">
        <v>5872</v>
      </c>
      <c r="G2821">
        <v>5722</v>
      </c>
      <c r="H2821">
        <v>3</v>
      </c>
      <c r="I2821" t="s">
        <v>5601</v>
      </c>
      <c r="J2821" t="s">
        <v>4764</v>
      </c>
      <c r="K2821" t="s">
        <v>1097</v>
      </c>
      <c r="L2821">
        <v>0</v>
      </c>
      <c r="M2821" s="441">
        <v>45615</v>
      </c>
      <c r="N2821">
        <v>159.9</v>
      </c>
      <c r="O2821">
        <v>159.9</v>
      </c>
      <c r="P2821">
        <v>479.7</v>
      </c>
    </row>
    <row r="2822" spans="1:16" x14ac:dyDescent="0.3">
      <c r="A2822">
        <v>55821</v>
      </c>
      <c r="B2822">
        <v>122</v>
      </c>
      <c r="C2822" t="s">
        <v>552</v>
      </c>
      <c r="D2822" s="441">
        <v>45931</v>
      </c>
      <c r="E2822">
        <v>24814</v>
      </c>
      <c r="F2822" t="s">
        <v>6358</v>
      </c>
      <c r="G2822">
        <v>5771</v>
      </c>
      <c r="H2822">
        <v>12</v>
      </c>
      <c r="I2822" t="s">
        <v>5613</v>
      </c>
      <c r="J2822" t="s">
        <v>4764</v>
      </c>
      <c r="K2822" t="s">
        <v>1097</v>
      </c>
      <c r="L2822">
        <v>39.06</v>
      </c>
      <c r="M2822" s="441">
        <v>45929</v>
      </c>
      <c r="N2822">
        <v>39.06</v>
      </c>
      <c r="O2822">
        <v>39.06</v>
      </c>
      <c r="P2822">
        <v>468.72</v>
      </c>
    </row>
    <row r="2823" spans="1:16" x14ac:dyDescent="0.3">
      <c r="A2823">
        <v>55910</v>
      </c>
      <c r="B2823">
        <v>122</v>
      </c>
      <c r="C2823" t="s">
        <v>552</v>
      </c>
      <c r="D2823" s="441">
        <v>45931</v>
      </c>
      <c r="E2823">
        <v>25156</v>
      </c>
      <c r="F2823" t="s">
        <v>5734</v>
      </c>
      <c r="G2823">
        <v>5926</v>
      </c>
      <c r="H2823">
        <v>7.15</v>
      </c>
      <c r="I2823" t="s">
        <v>5601</v>
      </c>
      <c r="J2823" t="s">
        <v>4764</v>
      </c>
      <c r="K2823" t="s">
        <v>1097</v>
      </c>
      <c r="L2823">
        <v>0</v>
      </c>
      <c r="M2823" s="441">
        <v>45735</v>
      </c>
      <c r="N2823">
        <v>65</v>
      </c>
      <c r="O2823">
        <v>65</v>
      </c>
      <c r="P2823">
        <v>464.75</v>
      </c>
    </row>
    <row r="2824" spans="1:16" x14ac:dyDescent="0.3">
      <c r="A2824">
        <v>56020</v>
      </c>
      <c r="B2824">
        <v>122</v>
      </c>
      <c r="C2824" t="s">
        <v>552</v>
      </c>
      <c r="D2824" s="441">
        <v>45931</v>
      </c>
      <c r="E2824">
        <v>25507</v>
      </c>
      <c r="F2824" t="s">
        <v>5772</v>
      </c>
      <c r="G2824">
        <v>6143</v>
      </c>
      <c r="H2824">
        <v>1.71</v>
      </c>
      <c r="I2824" t="s">
        <v>5601</v>
      </c>
      <c r="J2824" t="s">
        <v>4764</v>
      </c>
      <c r="K2824" t="s">
        <v>1097</v>
      </c>
      <c r="L2824">
        <v>0</v>
      </c>
      <c r="M2824" s="441">
        <v>45769</v>
      </c>
      <c r="N2824">
        <v>261.70999999999998</v>
      </c>
      <c r="O2824">
        <v>279.89999999999998</v>
      </c>
      <c r="P2824">
        <v>447.52</v>
      </c>
    </row>
    <row r="2825" spans="1:16" x14ac:dyDescent="0.3">
      <c r="A2825">
        <v>55862</v>
      </c>
      <c r="B2825">
        <v>122</v>
      </c>
      <c r="C2825" t="s">
        <v>552</v>
      </c>
      <c r="D2825" s="441">
        <v>45931</v>
      </c>
      <c r="E2825">
        <v>17883</v>
      </c>
      <c r="F2825" t="s">
        <v>5821</v>
      </c>
      <c r="G2825">
        <v>3673</v>
      </c>
      <c r="H2825">
        <v>17.170000000000002</v>
      </c>
      <c r="I2825" t="s">
        <v>5605</v>
      </c>
      <c r="J2825" t="s">
        <v>4764</v>
      </c>
      <c r="K2825" t="s">
        <v>1097</v>
      </c>
      <c r="L2825">
        <v>25.67</v>
      </c>
      <c r="M2825" s="441">
        <v>45922</v>
      </c>
      <c r="N2825">
        <v>28.32</v>
      </c>
      <c r="O2825">
        <v>28.32</v>
      </c>
      <c r="P2825">
        <v>440.75</v>
      </c>
    </row>
    <row r="2826" spans="1:16" x14ac:dyDescent="0.3">
      <c r="A2826">
        <v>55869</v>
      </c>
      <c r="B2826">
        <v>122</v>
      </c>
      <c r="C2826" t="s">
        <v>552</v>
      </c>
      <c r="D2826" s="441">
        <v>45931</v>
      </c>
      <c r="E2826">
        <v>23377</v>
      </c>
      <c r="F2826" t="s">
        <v>5927</v>
      </c>
      <c r="G2826">
        <v>2483</v>
      </c>
      <c r="H2826">
        <v>15</v>
      </c>
      <c r="I2826" t="s">
        <v>5598</v>
      </c>
      <c r="J2826" t="s">
        <v>6085</v>
      </c>
      <c r="K2826" t="s">
        <v>1097</v>
      </c>
      <c r="L2826">
        <v>29</v>
      </c>
      <c r="M2826" s="441">
        <v>45926</v>
      </c>
      <c r="N2826">
        <v>29</v>
      </c>
      <c r="O2826">
        <v>29</v>
      </c>
      <c r="P2826">
        <v>435</v>
      </c>
    </row>
    <row r="2827" spans="1:16" x14ac:dyDescent="0.3">
      <c r="A2827">
        <v>55920</v>
      </c>
      <c r="B2827">
        <v>122</v>
      </c>
      <c r="C2827" t="s">
        <v>552</v>
      </c>
      <c r="D2827" s="441">
        <v>45931</v>
      </c>
      <c r="E2827">
        <v>25152</v>
      </c>
      <c r="F2827" t="s">
        <v>5735</v>
      </c>
      <c r="G2827">
        <v>5924</v>
      </c>
      <c r="H2827">
        <v>6.57</v>
      </c>
      <c r="I2827" t="s">
        <v>5601</v>
      </c>
      <c r="J2827" t="s">
        <v>4764</v>
      </c>
      <c r="K2827" t="s">
        <v>1097</v>
      </c>
      <c r="L2827">
        <v>0</v>
      </c>
      <c r="M2827" s="441">
        <v>45860</v>
      </c>
      <c r="N2827">
        <v>65</v>
      </c>
      <c r="O2827">
        <v>65</v>
      </c>
      <c r="P2827">
        <v>427.05</v>
      </c>
    </row>
    <row r="2828" spans="1:16" x14ac:dyDescent="0.3">
      <c r="A2828">
        <v>55866</v>
      </c>
      <c r="B2828">
        <v>122</v>
      </c>
      <c r="C2828" t="s">
        <v>552</v>
      </c>
      <c r="D2828" s="441">
        <v>45931</v>
      </c>
      <c r="E2828">
        <v>24801</v>
      </c>
      <c r="F2828" t="s">
        <v>5706</v>
      </c>
      <c r="G2828">
        <v>5766</v>
      </c>
      <c r="H2828">
        <v>16</v>
      </c>
      <c r="I2828" t="s">
        <v>5613</v>
      </c>
      <c r="J2828" t="s">
        <v>6085</v>
      </c>
      <c r="K2828" t="s">
        <v>1097</v>
      </c>
      <c r="L2828">
        <v>26</v>
      </c>
      <c r="M2828" s="441">
        <v>45917</v>
      </c>
      <c r="N2828">
        <v>26</v>
      </c>
      <c r="O2828">
        <v>26</v>
      </c>
      <c r="P2828">
        <v>416</v>
      </c>
    </row>
    <row r="2829" spans="1:16" x14ac:dyDescent="0.3">
      <c r="A2829">
        <v>56073</v>
      </c>
      <c r="B2829">
        <v>122</v>
      </c>
      <c r="C2829" t="s">
        <v>552</v>
      </c>
      <c r="D2829" s="441">
        <v>45931</v>
      </c>
      <c r="E2829">
        <v>18261</v>
      </c>
      <c r="F2829" t="s">
        <v>5769</v>
      </c>
      <c r="G2829">
        <v>3368</v>
      </c>
      <c r="H2829">
        <v>0.81</v>
      </c>
      <c r="I2829" t="s">
        <v>5601</v>
      </c>
      <c r="J2829" t="s">
        <v>4764</v>
      </c>
      <c r="K2829" t="s">
        <v>1097</v>
      </c>
      <c r="L2829">
        <v>502.04</v>
      </c>
      <c r="M2829" s="441">
        <v>45910</v>
      </c>
      <c r="N2829">
        <v>564.65</v>
      </c>
      <c r="O2829">
        <v>564.65</v>
      </c>
      <c r="P2829">
        <v>406.65</v>
      </c>
    </row>
    <row r="2830" spans="1:16" x14ac:dyDescent="0.3">
      <c r="A2830">
        <v>56038</v>
      </c>
      <c r="B2830">
        <v>122</v>
      </c>
      <c r="C2830" t="s">
        <v>552</v>
      </c>
      <c r="D2830" s="441">
        <v>45931</v>
      </c>
      <c r="E2830">
        <v>20715</v>
      </c>
      <c r="F2830" t="s">
        <v>5614</v>
      </c>
      <c r="G2830">
        <v>2098</v>
      </c>
      <c r="H2830">
        <v>1</v>
      </c>
      <c r="I2830" t="s">
        <v>5615</v>
      </c>
      <c r="J2830" t="s">
        <v>6085</v>
      </c>
      <c r="K2830" t="s">
        <v>1097</v>
      </c>
      <c r="L2830">
        <v>403.99</v>
      </c>
      <c r="M2830" s="441">
        <v>45923</v>
      </c>
      <c r="N2830">
        <v>403.99</v>
      </c>
      <c r="O2830">
        <v>439.22</v>
      </c>
      <c r="P2830">
        <v>403.99</v>
      </c>
    </row>
    <row r="2831" spans="1:16" x14ac:dyDescent="0.3">
      <c r="A2831">
        <v>55941</v>
      </c>
      <c r="B2831">
        <v>122</v>
      </c>
      <c r="C2831" t="s">
        <v>552</v>
      </c>
      <c r="D2831" s="441">
        <v>45931</v>
      </c>
      <c r="E2831">
        <v>26596</v>
      </c>
      <c r="F2831" t="s">
        <v>5891</v>
      </c>
      <c r="G2831">
        <v>6808</v>
      </c>
      <c r="H2831">
        <v>4.3</v>
      </c>
      <c r="I2831" t="s">
        <v>5598</v>
      </c>
      <c r="J2831" t="s">
        <v>6085</v>
      </c>
      <c r="K2831" t="s">
        <v>1097</v>
      </c>
      <c r="L2831">
        <v>93.37</v>
      </c>
      <c r="M2831" s="441">
        <v>45923</v>
      </c>
      <c r="N2831">
        <v>93.15</v>
      </c>
      <c r="O2831">
        <v>93.15</v>
      </c>
      <c r="P2831">
        <v>401.49</v>
      </c>
    </row>
    <row r="2832" spans="1:16" x14ac:dyDescent="0.3">
      <c r="A2832">
        <v>56016</v>
      </c>
      <c r="B2832">
        <v>122</v>
      </c>
      <c r="C2832" t="s">
        <v>552</v>
      </c>
      <c r="D2832" s="441">
        <v>45931</v>
      </c>
      <c r="E2832">
        <v>18185</v>
      </c>
      <c r="F2832" t="s">
        <v>5786</v>
      </c>
      <c r="G2832">
        <v>3438</v>
      </c>
      <c r="H2832">
        <v>2</v>
      </c>
      <c r="I2832" t="s">
        <v>5601</v>
      </c>
      <c r="J2832" t="s">
        <v>4764</v>
      </c>
      <c r="K2832" t="s">
        <v>1097</v>
      </c>
      <c r="L2832">
        <v>0</v>
      </c>
      <c r="M2832" s="441">
        <v>-693593</v>
      </c>
      <c r="N2832">
        <v>0</v>
      </c>
      <c r="O2832">
        <v>0</v>
      </c>
      <c r="P2832">
        <v>395.22</v>
      </c>
    </row>
    <row r="2833" spans="1:16" x14ac:dyDescent="0.3">
      <c r="A2833">
        <v>55878</v>
      </c>
      <c r="B2833">
        <v>122</v>
      </c>
      <c r="C2833" t="s">
        <v>552</v>
      </c>
      <c r="D2833" s="441">
        <v>45931</v>
      </c>
      <c r="E2833">
        <v>20809</v>
      </c>
      <c r="F2833" t="s">
        <v>5627</v>
      </c>
      <c r="G2833">
        <v>2074</v>
      </c>
      <c r="H2833">
        <v>12</v>
      </c>
      <c r="I2833" t="s">
        <v>5605</v>
      </c>
      <c r="J2833" t="s">
        <v>6085</v>
      </c>
      <c r="K2833" t="s">
        <v>1097</v>
      </c>
      <c r="L2833">
        <v>32.89</v>
      </c>
      <c r="M2833" s="441">
        <v>45923</v>
      </c>
      <c r="N2833">
        <v>32.89</v>
      </c>
      <c r="O2833">
        <v>31.7</v>
      </c>
      <c r="P2833">
        <v>394.68</v>
      </c>
    </row>
    <row r="2834" spans="1:16" x14ac:dyDescent="0.3">
      <c r="A2834">
        <v>55903</v>
      </c>
      <c r="B2834">
        <v>122</v>
      </c>
      <c r="C2834" t="s">
        <v>552</v>
      </c>
      <c r="D2834" s="441">
        <v>45931</v>
      </c>
      <c r="E2834">
        <v>18545</v>
      </c>
      <c r="F2834" t="s">
        <v>5727</v>
      </c>
      <c r="G2834">
        <v>3134</v>
      </c>
      <c r="H2834">
        <v>8.23</v>
      </c>
      <c r="I2834" t="s">
        <v>5601</v>
      </c>
      <c r="J2834" t="s">
        <v>4764</v>
      </c>
      <c r="K2834" t="s">
        <v>1097</v>
      </c>
      <c r="L2834">
        <v>44.5</v>
      </c>
      <c r="M2834" s="441">
        <v>45916</v>
      </c>
      <c r="N2834">
        <v>44.5</v>
      </c>
      <c r="O2834">
        <v>44.5</v>
      </c>
      <c r="P2834">
        <v>366.24</v>
      </c>
    </row>
    <row r="2835" spans="1:16" x14ac:dyDescent="0.3">
      <c r="A2835">
        <v>55841</v>
      </c>
      <c r="B2835">
        <v>122</v>
      </c>
      <c r="C2835" t="s">
        <v>552</v>
      </c>
      <c r="D2835" s="441">
        <v>45931</v>
      </c>
      <c r="E2835">
        <v>17881</v>
      </c>
      <c r="F2835" t="s">
        <v>5822</v>
      </c>
      <c r="G2835">
        <v>3675</v>
      </c>
      <c r="H2835">
        <v>25.58</v>
      </c>
      <c r="I2835" t="s">
        <v>5605</v>
      </c>
      <c r="J2835" t="s">
        <v>4764</v>
      </c>
      <c r="K2835" t="s">
        <v>1097</v>
      </c>
      <c r="L2835">
        <v>14.13</v>
      </c>
      <c r="M2835" s="441">
        <v>45922</v>
      </c>
      <c r="N2835">
        <v>0</v>
      </c>
      <c r="O2835">
        <v>28.32</v>
      </c>
      <c r="P2835">
        <v>361.45</v>
      </c>
    </row>
    <row r="2836" spans="1:16" x14ac:dyDescent="0.3">
      <c r="A2836">
        <v>55957</v>
      </c>
      <c r="B2836">
        <v>122</v>
      </c>
      <c r="C2836" t="s">
        <v>552</v>
      </c>
      <c r="D2836" s="441">
        <v>45931</v>
      </c>
      <c r="E2836">
        <v>20752</v>
      </c>
      <c r="F2836" t="s">
        <v>5624</v>
      </c>
      <c r="G2836">
        <v>2088</v>
      </c>
      <c r="H2836">
        <v>3</v>
      </c>
      <c r="I2836" t="s">
        <v>5625</v>
      </c>
      <c r="J2836" t="s">
        <v>6085</v>
      </c>
      <c r="K2836" t="s">
        <v>1097</v>
      </c>
      <c r="L2836">
        <v>119.6</v>
      </c>
      <c r="M2836" s="441">
        <v>45909</v>
      </c>
      <c r="N2836">
        <v>119.6</v>
      </c>
      <c r="O2836">
        <v>104</v>
      </c>
      <c r="P2836">
        <v>358.8</v>
      </c>
    </row>
    <row r="2837" spans="1:16" x14ac:dyDescent="0.3">
      <c r="A2837">
        <v>55896</v>
      </c>
      <c r="B2837">
        <v>122</v>
      </c>
      <c r="C2837" t="s">
        <v>552</v>
      </c>
      <c r="D2837" s="441">
        <v>45931</v>
      </c>
      <c r="E2837">
        <v>18272</v>
      </c>
      <c r="F2837" t="s">
        <v>5765</v>
      </c>
      <c r="G2837">
        <v>3358</v>
      </c>
      <c r="H2837">
        <v>9.6300000000000008</v>
      </c>
      <c r="I2837" t="s">
        <v>5601</v>
      </c>
      <c r="J2837" t="s">
        <v>4764</v>
      </c>
      <c r="K2837" t="s">
        <v>1097</v>
      </c>
      <c r="L2837">
        <v>0</v>
      </c>
      <c r="M2837" s="441">
        <v>45881</v>
      </c>
      <c r="N2837">
        <v>36</v>
      </c>
      <c r="O2837">
        <v>34.99</v>
      </c>
      <c r="P2837">
        <v>346.68</v>
      </c>
    </row>
    <row r="2838" spans="1:16" x14ac:dyDescent="0.3">
      <c r="A2838">
        <v>55864</v>
      </c>
      <c r="B2838">
        <v>122</v>
      </c>
      <c r="C2838" t="s">
        <v>552</v>
      </c>
      <c r="D2838" s="441">
        <v>45931</v>
      </c>
      <c r="E2838">
        <v>18667</v>
      </c>
      <c r="F2838" t="s">
        <v>5718</v>
      </c>
      <c r="G2838">
        <v>3052</v>
      </c>
      <c r="H2838">
        <v>16.3</v>
      </c>
      <c r="I2838" t="s">
        <v>5598</v>
      </c>
      <c r="J2838" t="s">
        <v>6085</v>
      </c>
      <c r="K2838" t="s">
        <v>1097</v>
      </c>
      <c r="L2838">
        <v>20.87</v>
      </c>
      <c r="M2838" s="441">
        <v>45930</v>
      </c>
      <c r="N2838">
        <v>20.8</v>
      </c>
      <c r="O2838">
        <v>20.8</v>
      </c>
      <c r="P2838">
        <v>340.18</v>
      </c>
    </row>
    <row r="2839" spans="1:16" x14ac:dyDescent="0.3">
      <c r="A2839">
        <v>56079</v>
      </c>
      <c r="B2839">
        <v>122</v>
      </c>
      <c r="C2839" t="s">
        <v>552</v>
      </c>
      <c r="D2839" s="441">
        <v>45931</v>
      </c>
      <c r="E2839">
        <v>18104</v>
      </c>
      <c r="F2839" t="s">
        <v>5808</v>
      </c>
      <c r="G2839">
        <v>3507</v>
      </c>
      <c r="H2839">
        <v>0.51</v>
      </c>
      <c r="I2839" t="s">
        <v>5601</v>
      </c>
      <c r="J2839" t="s">
        <v>4764</v>
      </c>
      <c r="K2839" t="s">
        <v>1097</v>
      </c>
      <c r="L2839">
        <v>0</v>
      </c>
      <c r="M2839" s="441">
        <v>45811</v>
      </c>
      <c r="N2839">
        <v>655</v>
      </c>
      <c r="O2839">
        <v>655</v>
      </c>
      <c r="P2839">
        <v>334.05</v>
      </c>
    </row>
    <row r="2840" spans="1:16" x14ac:dyDescent="0.3">
      <c r="A2840">
        <v>55858</v>
      </c>
      <c r="B2840">
        <v>122</v>
      </c>
      <c r="C2840" t="s">
        <v>552</v>
      </c>
      <c r="D2840" s="441">
        <v>45931</v>
      </c>
      <c r="E2840">
        <v>21098</v>
      </c>
      <c r="F2840" t="s">
        <v>5607</v>
      </c>
      <c r="G2840">
        <v>1987</v>
      </c>
      <c r="H2840">
        <v>19</v>
      </c>
      <c r="I2840" t="s">
        <v>5605</v>
      </c>
      <c r="J2840" t="s">
        <v>6085</v>
      </c>
      <c r="K2840" t="s">
        <v>1097</v>
      </c>
      <c r="L2840">
        <v>17.559999999999999</v>
      </c>
      <c r="M2840" s="441">
        <v>45930</v>
      </c>
      <c r="N2840">
        <v>16.2</v>
      </c>
      <c r="O2840">
        <v>16.2</v>
      </c>
      <c r="P2840">
        <v>333.64</v>
      </c>
    </row>
    <row r="2841" spans="1:16" x14ac:dyDescent="0.3">
      <c r="A2841">
        <v>55848</v>
      </c>
      <c r="B2841">
        <v>122</v>
      </c>
      <c r="C2841" t="s">
        <v>552</v>
      </c>
      <c r="D2841" s="441">
        <v>45931</v>
      </c>
      <c r="E2841">
        <v>17974</v>
      </c>
      <c r="F2841" t="s">
        <v>5839</v>
      </c>
      <c r="G2841">
        <v>3613</v>
      </c>
      <c r="H2841">
        <v>22</v>
      </c>
      <c r="I2841" t="s">
        <v>5613</v>
      </c>
      <c r="J2841" t="s">
        <v>4764</v>
      </c>
      <c r="K2841" t="s">
        <v>1097</v>
      </c>
      <c r="L2841">
        <v>14.56</v>
      </c>
      <c r="M2841" s="441">
        <v>45924</v>
      </c>
      <c r="N2841">
        <v>14.44</v>
      </c>
      <c r="O2841">
        <v>14.46</v>
      </c>
      <c r="P2841">
        <v>320.32</v>
      </c>
    </row>
    <row r="2842" spans="1:16" x14ac:dyDescent="0.3">
      <c r="A2842">
        <v>56017</v>
      </c>
      <c r="B2842">
        <v>122</v>
      </c>
      <c r="C2842" t="s">
        <v>552</v>
      </c>
      <c r="D2842" s="441">
        <v>45931</v>
      </c>
      <c r="E2842">
        <v>27218</v>
      </c>
      <c r="F2842" t="s">
        <v>6509</v>
      </c>
      <c r="G2842">
        <v>7244</v>
      </c>
      <c r="H2842">
        <v>2</v>
      </c>
      <c r="I2842" t="s">
        <v>5625</v>
      </c>
      <c r="J2842" t="s">
        <v>6085</v>
      </c>
      <c r="K2842" t="s">
        <v>1097</v>
      </c>
      <c r="L2842">
        <v>0</v>
      </c>
      <c r="M2842" s="441">
        <v>-693593</v>
      </c>
      <c r="N2842">
        <v>0</v>
      </c>
      <c r="O2842">
        <v>159.6</v>
      </c>
      <c r="P2842">
        <v>319.2</v>
      </c>
    </row>
    <row r="2843" spans="1:16" x14ac:dyDescent="0.3">
      <c r="A2843">
        <v>55851</v>
      </c>
      <c r="B2843">
        <v>122</v>
      </c>
      <c r="C2843" t="s">
        <v>552</v>
      </c>
      <c r="D2843" s="441">
        <v>45931</v>
      </c>
      <c r="E2843">
        <v>21062</v>
      </c>
      <c r="F2843" t="s">
        <v>5600</v>
      </c>
      <c r="G2843">
        <v>1997</v>
      </c>
      <c r="H2843">
        <v>21</v>
      </c>
      <c r="I2843" t="s">
        <v>5601</v>
      </c>
      <c r="J2843" t="s">
        <v>6085</v>
      </c>
      <c r="K2843" t="s">
        <v>1097</v>
      </c>
      <c r="L2843">
        <v>0</v>
      </c>
      <c r="M2843" s="441">
        <v>45734</v>
      </c>
      <c r="N2843">
        <v>14.85</v>
      </c>
      <c r="O2843">
        <v>15.58</v>
      </c>
      <c r="P2843">
        <v>311.85000000000002</v>
      </c>
    </row>
    <row r="2844" spans="1:16" x14ac:dyDescent="0.3">
      <c r="A2844">
        <v>55892</v>
      </c>
      <c r="B2844">
        <v>122</v>
      </c>
      <c r="C2844" t="s">
        <v>552</v>
      </c>
      <c r="D2844" s="441">
        <v>45931</v>
      </c>
      <c r="E2844">
        <v>17039</v>
      </c>
      <c r="F2844" t="s">
        <v>6495</v>
      </c>
      <c r="G2844">
        <v>2827</v>
      </c>
      <c r="H2844">
        <v>10</v>
      </c>
      <c r="I2844" t="s">
        <v>5613</v>
      </c>
      <c r="J2844" t="s">
        <v>6085</v>
      </c>
      <c r="K2844" t="s">
        <v>1097</v>
      </c>
      <c r="L2844">
        <v>0</v>
      </c>
      <c r="M2844" s="441">
        <v>45890</v>
      </c>
      <c r="N2844">
        <v>31</v>
      </c>
      <c r="O2844">
        <v>32.5</v>
      </c>
      <c r="P2844">
        <v>310</v>
      </c>
    </row>
    <row r="2845" spans="1:16" x14ac:dyDescent="0.3">
      <c r="A2845">
        <v>56070</v>
      </c>
      <c r="B2845">
        <v>122</v>
      </c>
      <c r="C2845" t="s">
        <v>552</v>
      </c>
      <c r="D2845" s="441">
        <v>45931</v>
      </c>
      <c r="E2845">
        <v>18392</v>
      </c>
      <c r="F2845" t="s">
        <v>5740</v>
      </c>
      <c r="G2845">
        <v>3248</v>
      </c>
      <c r="H2845">
        <v>0.99</v>
      </c>
      <c r="I2845" t="s">
        <v>5613</v>
      </c>
      <c r="J2845" t="s">
        <v>4764</v>
      </c>
      <c r="K2845" t="s">
        <v>1097</v>
      </c>
      <c r="L2845">
        <v>0</v>
      </c>
      <c r="M2845" s="441">
        <v>-693593</v>
      </c>
      <c r="N2845">
        <v>0</v>
      </c>
      <c r="O2845">
        <v>0</v>
      </c>
      <c r="P2845">
        <v>302.38</v>
      </c>
    </row>
    <row r="2846" spans="1:16" x14ac:dyDescent="0.3">
      <c r="A2846">
        <v>56064</v>
      </c>
      <c r="B2846">
        <v>122</v>
      </c>
      <c r="C2846" t="s">
        <v>552</v>
      </c>
      <c r="D2846" s="441">
        <v>45931</v>
      </c>
      <c r="E2846">
        <v>25445</v>
      </c>
      <c r="F2846" t="s">
        <v>5770</v>
      </c>
      <c r="G2846">
        <v>6113</v>
      </c>
      <c r="H2846">
        <v>1</v>
      </c>
      <c r="I2846" t="s">
        <v>5601</v>
      </c>
      <c r="J2846" t="s">
        <v>4764</v>
      </c>
      <c r="K2846" t="s">
        <v>1097</v>
      </c>
      <c r="L2846">
        <v>0</v>
      </c>
      <c r="M2846" s="441">
        <v>45848</v>
      </c>
      <c r="N2846">
        <v>299.11</v>
      </c>
      <c r="O2846">
        <v>299.11</v>
      </c>
      <c r="P2846">
        <v>299.11</v>
      </c>
    </row>
    <row r="2847" spans="1:16" x14ac:dyDescent="0.3">
      <c r="A2847">
        <v>55913</v>
      </c>
      <c r="B2847">
        <v>122</v>
      </c>
      <c r="C2847" t="s">
        <v>552</v>
      </c>
      <c r="D2847" s="441">
        <v>45931</v>
      </c>
      <c r="E2847">
        <v>20859</v>
      </c>
      <c r="F2847" t="s">
        <v>6510</v>
      </c>
      <c r="G2847">
        <v>2045</v>
      </c>
      <c r="H2847">
        <v>7</v>
      </c>
      <c r="I2847" t="s">
        <v>5613</v>
      </c>
      <c r="J2847" t="s">
        <v>6085</v>
      </c>
      <c r="K2847" t="s">
        <v>1097</v>
      </c>
      <c r="L2847">
        <v>0</v>
      </c>
      <c r="M2847" s="441">
        <v>45825</v>
      </c>
      <c r="N2847">
        <v>41.99</v>
      </c>
      <c r="O2847">
        <v>41.99</v>
      </c>
      <c r="P2847">
        <v>293.93</v>
      </c>
    </row>
    <row r="2848" spans="1:16" x14ac:dyDescent="0.3">
      <c r="A2848">
        <v>55868</v>
      </c>
      <c r="B2848">
        <v>122</v>
      </c>
      <c r="C2848" t="s">
        <v>552</v>
      </c>
      <c r="D2848" s="441">
        <v>45931</v>
      </c>
      <c r="E2848">
        <v>18696</v>
      </c>
      <c r="F2848" t="s">
        <v>6023</v>
      </c>
      <c r="G2848">
        <v>3035</v>
      </c>
      <c r="H2848">
        <v>15.45</v>
      </c>
      <c r="I2848" t="s">
        <v>5598</v>
      </c>
      <c r="J2848" t="s">
        <v>6085</v>
      </c>
      <c r="K2848" t="s">
        <v>1097</v>
      </c>
      <c r="L2848">
        <v>18.87</v>
      </c>
      <c r="M2848" s="441">
        <v>45930</v>
      </c>
      <c r="N2848">
        <v>19.8</v>
      </c>
      <c r="O2848">
        <v>19.8</v>
      </c>
      <c r="P2848">
        <v>291.54000000000002</v>
      </c>
    </row>
    <row r="2849" spans="1:16" x14ac:dyDescent="0.3">
      <c r="A2849">
        <v>56014</v>
      </c>
      <c r="B2849">
        <v>122</v>
      </c>
      <c r="C2849" t="s">
        <v>552</v>
      </c>
      <c r="D2849" s="441">
        <v>45931</v>
      </c>
      <c r="E2849">
        <v>24712</v>
      </c>
      <c r="F2849" t="s">
        <v>5837</v>
      </c>
      <c r="G2849">
        <v>5726</v>
      </c>
      <c r="H2849">
        <v>2</v>
      </c>
      <c r="I2849" t="s">
        <v>5601</v>
      </c>
      <c r="J2849" t="s">
        <v>6085</v>
      </c>
      <c r="K2849" t="s">
        <v>1097</v>
      </c>
      <c r="L2849">
        <v>0</v>
      </c>
      <c r="M2849" s="441">
        <v>45728</v>
      </c>
      <c r="N2849">
        <v>145.6</v>
      </c>
      <c r="O2849">
        <v>145.6</v>
      </c>
      <c r="P2849">
        <v>291.2</v>
      </c>
    </row>
    <row r="2850" spans="1:16" x14ac:dyDescent="0.3">
      <c r="A2850">
        <v>55909</v>
      </c>
      <c r="B2850">
        <v>122</v>
      </c>
      <c r="C2850" t="s">
        <v>552</v>
      </c>
      <c r="D2850" s="441">
        <v>45931</v>
      </c>
      <c r="E2850">
        <v>19324</v>
      </c>
      <c r="F2850" t="s">
        <v>5699</v>
      </c>
      <c r="G2850">
        <v>2773</v>
      </c>
      <c r="H2850">
        <v>8</v>
      </c>
      <c r="I2850" t="s">
        <v>5598</v>
      </c>
      <c r="J2850" t="s">
        <v>6085</v>
      </c>
      <c r="K2850" t="s">
        <v>1097</v>
      </c>
      <c r="L2850">
        <v>36.01</v>
      </c>
      <c r="M2850" s="441">
        <v>45923</v>
      </c>
      <c r="N2850">
        <v>35.700000000000003</v>
      </c>
      <c r="O2850">
        <v>38.9</v>
      </c>
      <c r="P2850">
        <v>288.08</v>
      </c>
    </row>
    <row r="2851" spans="1:16" x14ac:dyDescent="0.3">
      <c r="A2851">
        <v>55889</v>
      </c>
      <c r="B2851">
        <v>122</v>
      </c>
      <c r="C2851" t="s">
        <v>552</v>
      </c>
      <c r="D2851" s="441">
        <v>45931</v>
      </c>
      <c r="E2851">
        <v>26560</v>
      </c>
      <c r="F2851" t="s">
        <v>5732</v>
      </c>
      <c r="G2851">
        <v>6788</v>
      </c>
      <c r="H2851">
        <v>10.050000000000001</v>
      </c>
      <c r="I2851" t="s">
        <v>5601</v>
      </c>
      <c r="J2851" t="s">
        <v>4764</v>
      </c>
      <c r="K2851" t="s">
        <v>1097</v>
      </c>
      <c r="L2851">
        <v>27.5</v>
      </c>
      <c r="M2851" s="441">
        <v>45923</v>
      </c>
      <c r="N2851">
        <v>27.5</v>
      </c>
      <c r="O2851">
        <v>27.5</v>
      </c>
      <c r="P2851">
        <v>276.38</v>
      </c>
    </row>
    <row r="2852" spans="1:16" x14ac:dyDescent="0.3">
      <c r="A2852">
        <v>55982</v>
      </c>
      <c r="B2852">
        <v>122</v>
      </c>
      <c r="C2852" t="s">
        <v>552</v>
      </c>
      <c r="D2852" s="441">
        <v>45931</v>
      </c>
      <c r="E2852">
        <v>18284</v>
      </c>
      <c r="F2852" t="s">
        <v>5757</v>
      </c>
      <c r="G2852">
        <v>3344</v>
      </c>
      <c r="H2852">
        <v>2.64</v>
      </c>
      <c r="I2852" t="s">
        <v>5601</v>
      </c>
      <c r="J2852" t="s">
        <v>4764</v>
      </c>
      <c r="K2852" t="s">
        <v>1097</v>
      </c>
      <c r="L2852">
        <v>104.59</v>
      </c>
      <c r="M2852" s="441">
        <v>45925</v>
      </c>
      <c r="N2852">
        <v>104.59</v>
      </c>
      <c r="O2852">
        <v>104.59</v>
      </c>
      <c r="P2852">
        <v>276.12</v>
      </c>
    </row>
    <row r="2853" spans="1:16" x14ac:dyDescent="0.3">
      <c r="A2853">
        <v>56021</v>
      </c>
      <c r="B2853">
        <v>122</v>
      </c>
      <c r="C2853" t="s">
        <v>552</v>
      </c>
      <c r="D2853" s="441">
        <v>45931</v>
      </c>
      <c r="E2853">
        <v>18153</v>
      </c>
      <c r="F2853" t="s">
        <v>5794</v>
      </c>
      <c r="G2853">
        <v>3466</v>
      </c>
      <c r="H2853">
        <v>1.65</v>
      </c>
      <c r="I2853" t="s">
        <v>5601</v>
      </c>
      <c r="J2853" t="s">
        <v>4764</v>
      </c>
      <c r="K2853" t="s">
        <v>1097</v>
      </c>
      <c r="L2853">
        <v>165.9</v>
      </c>
      <c r="M2853" s="441">
        <v>45917</v>
      </c>
      <c r="N2853">
        <v>165.9</v>
      </c>
      <c r="O2853">
        <v>165.9</v>
      </c>
      <c r="P2853">
        <v>273.74</v>
      </c>
    </row>
    <row r="2854" spans="1:16" x14ac:dyDescent="0.3">
      <c r="A2854">
        <v>55863</v>
      </c>
      <c r="B2854">
        <v>122</v>
      </c>
      <c r="C2854" t="s">
        <v>552</v>
      </c>
      <c r="D2854" s="441">
        <v>45931</v>
      </c>
      <c r="E2854">
        <v>22899</v>
      </c>
      <c r="F2854" t="s">
        <v>5715</v>
      </c>
      <c r="G2854">
        <v>2893</v>
      </c>
      <c r="H2854">
        <v>16.8</v>
      </c>
      <c r="I2854" t="s">
        <v>5598</v>
      </c>
      <c r="J2854" t="s">
        <v>6085</v>
      </c>
      <c r="K2854" t="s">
        <v>1097</v>
      </c>
      <c r="L2854">
        <v>16.23</v>
      </c>
      <c r="M2854" s="441">
        <v>45926</v>
      </c>
      <c r="N2854">
        <v>16.09</v>
      </c>
      <c r="O2854">
        <v>17.54</v>
      </c>
      <c r="P2854">
        <v>272.66000000000003</v>
      </c>
    </row>
    <row r="2855" spans="1:16" x14ac:dyDescent="0.3">
      <c r="A2855">
        <v>56051</v>
      </c>
      <c r="B2855">
        <v>122</v>
      </c>
      <c r="C2855" t="s">
        <v>552</v>
      </c>
      <c r="D2855" s="441">
        <v>45931</v>
      </c>
      <c r="E2855">
        <v>18351</v>
      </c>
      <c r="F2855" t="s">
        <v>5749</v>
      </c>
      <c r="G2855">
        <v>3284</v>
      </c>
      <c r="H2855">
        <v>1</v>
      </c>
      <c r="I2855" t="s">
        <v>5613</v>
      </c>
      <c r="J2855" t="s">
        <v>4764</v>
      </c>
      <c r="K2855" t="s">
        <v>1097</v>
      </c>
      <c r="L2855">
        <v>0</v>
      </c>
      <c r="M2855" s="441">
        <v>-693593</v>
      </c>
      <c r="N2855">
        <v>0</v>
      </c>
      <c r="O2855">
        <v>0</v>
      </c>
      <c r="P2855">
        <v>272.3</v>
      </c>
    </row>
    <row r="2856" spans="1:16" x14ac:dyDescent="0.3">
      <c r="A2856">
        <v>55874</v>
      </c>
      <c r="B2856">
        <v>122</v>
      </c>
      <c r="C2856" t="s">
        <v>552</v>
      </c>
      <c r="D2856" s="441">
        <v>45931</v>
      </c>
      <c r="E2856">
        <v>21030</v>
      </c>
      <c r="F2856" t="s">
        <v>5620</v>
      </c>
      <c r="G2856">
        <v>2001</v>
      </c>
      <c r="H2856">
        <v>13</v>
      </c>
      <c r="I2856" t="s">
        <v>5613</v>
      </c>
      <c r="J2856" t="s">
        <v>6085</v>
      </c>
      <c r="K2856" t="s">
        <v>1097</v>
      </c>
      <c r="L2856">
        <v>20.9</v>
      </c>
      <c r="M2856" s="441">
        <v>45902</v>
      </c>
      <c r="N2856">
        <v>20.9</v>
      </c>
      <c r="O2856">
        <v>18.899999999999999</v>
      </c>
      <c r="P2856">
        <v>271.7</v>
      </c>
    </row>
    <row r="2857" spans="1:16" x14ac:dyDescent="0.3">
      <c r="A2857">
        <v>55977</v>
      </c>
      <c r="B2857">
        <v>122</v>
      </c>
      <c r="C2857" t="s">
        <v>552</v>
      </c>
      <c r="D2857" s="441">
        <v>45931</v>
      </c>
      <c r="E2857">
        <v>18159</v>
      </c>
      <c r="F2857" t="s">
        <v>5792</v>
      </c>
      <c r="G2857">
        <v>3461</v>
      </c>
      <c r="H2857">
        <v>3</v>
      </c>
      <c r="I2857" t="s">
        <v>5601</v>
      </c>
      <c r="J2857" t="s">
        <v>4764</v>
      </c>
      <c r="K2857" t="s">
        <v>1097</v>
      </c>
      <c r="L2857">
        <v>0</v>
      </c>
      <c r="M2857" s="441">
        <v>-693593</v>
      </c>
      <c r="N2857">
        <v>0</v>
      </c>
      <c r="O2857">
        <v>0</v>
      </c>
      <c r="P2857">
        <v>269.97000000000003</v>
      </c>
    </row>
    <row r="2858" spans="1:16" x14ac:dyDescent="0.3">
      <c r="A2858">
        <v>55829</v>
      </c>
      <c r="B2858">
        <v>122</v>
      </c>
      <c r="C2858" t="s">
        <v>552</v>
      </c>
      <c r="D2858" s="441">
        <v>45931</v>
      </c>
      <c r="E2858">
        <v>18595</v>
      </c>
      <c r="F2858" t="s">
        <v>5721</v>
      </c>
      <c r="G2858">
        <v>3099</v>
      </c>
      <c r="H2858">
        <v>2</v>
      </c>
      <c r="I2858" t="s">
        <v>5605</v>
      </c>
      <c r="J2858" t="s">
        <v>4764</v>
      </c>
      <c r="K2858" t="s">
        <v>1097</v>
      </c>
      <c r="L2858">
        <v>0</v>
      </c>
      <c r="M2858" s="441">
        <v>-693593</v>
      </c>
      <c r="N2858">
        <v>0</v>
      </c>
      <c r="O2858">
        <v>132.08000000000001</v>
      </c>
      <c r="P2858">
        <v>264.16000000000003</v>
      </c>
    </row>
    <row r="2859" spans="1:16" x14ac:dyDescent="0.3">
      <c r="A2859">
        <v>55860</v>
      </c>
      <c r="B2859">
        <v>122</v>
      </c>
      <c r="C2859" t="s">
        <v>552</v>
      </c>
      <c r="D2859" s="441">
        <v>45931</v>
      </c>
      <c r="E2859">
        <v>20358</v>
      </c>
      <c r="F2859" t="s">
        <v>5648</v>
      </c>
      <c r="G2859">
        <v>2200</v>
      </c>
      <c r="H2859">
        <v>18</v>
      </c>
      <c r="I2859" t="s">
        <v>5605</v>
      </c>
      <c r="J2859" t="s">
        <v>6085</v>
      </c>
      <c r="K2859" t="s">
        <v>1097</v>
      </c>
      <c r="L2859">
        <v>14.24</v>
      </c>
      <c r="M2859" s="441">
        <v>45930</v>
      </c>
      <c r="N2859">
        <v>14.1</v>
      </c>
      <c r="O2859">
        <v>14.1</v>
      </c>
      <c r="P2859">
        <v>256.32</v>
      </c>
    </row>
    <row r="2860" spans="1:16" x14ac:dyDescent="0.3">
      <c r="A2860">
        <v>55895</v>
      </c>
      <c r="B2860">
        <v>122</v>
      </c>
      <c r="C2860" t="s">
        <v>552</v>
      </c>
      <c r="D2860" s="441">
        <v>45931</v>
      </c>
      <c r="E2860">
        <v>18218</v>
      </c>
      <c r="F2860" t="s">
        <v>5779</v>
      </c>
      <c r="G2860">
        <v>3410</v>
      </c>
      <c r="H2860">
        <v>10</v>
      </c>
      <c r="I2860" t="s">
        <v>5601</v>
      </c>
      <c r="J2860" t="s">
        <v>4764</v>
      </c>
      <c r="K2860" t="s">
        <v>1097</v>
      </c>
      <c r="L2860">
        <v>24.83</v>
      </c>
      <c r="M2860" s="441">
        <v>45916</v>
      </c>
      <c r="N2860">
        <v>24.83</v>
      </c>
      <c r="O2860">
        <v>28.8</v>
      </c>
      <c r="P2860">
        <v>248.3</v>
      </c>
    </row>
    <row r="2861" spans="1:16" x14ac:dyDescent="0.3">
      <c r="A2861">
        <v>55980</v>
      </c>
      <c r="B2861">
        <v>122</v>
      </c>
      <c r="C2861" t="s">
        <v>552</v>
      </c>
      <c r="D2861" s="441">
        <v>45931</v>
      </c>
      <c r="E2861">
        <v>25868</v>
      </c>
      <c r="F2861" t="s">
        <v>5890</v>
      </c>
      <c r="G2861">
        <v>6405</v>
      </c>
      <c r="H2861">
        <v>2.7</v>
      </c>
      <c r="I2861" t="s">
        <v>5598</v>
      </c>
      <c r="J2861" t="s">
        <v>6085</v>
      </c>
      <c r="K2861" t="s">
        <v>1097</v>
      </c>
      <c r="L2861">
        <v>91.69</v>
      </c>
      <c r="M2861" s="441">
        <v>45923</v>
      </c>
      <c r="N2861">
        <v>91.69</v>
      </c>
      <c r="O2861">
        <v>91.69</v>
      </c>
      <c r="P2861">
        <v>247.56</v>
      </c>
    </row>
    <row r="2862" spans="1:16" x14ac:dyDescent="0.3">
      <c r="A2862">
        <v>55951</v>
      </c>
      <c r="B2862">
        <v>122</v>
      </c>
      <c r="C2862" t="s">
        <v>552</v>
      </c>
      <c r="D2862" s="441">
        <v>45931</v>
      </c>
      <c r="E2862">
        <v>26717</v>
      </c>
      <c r="F2862" t="s">
        <v>5760</v>
      </c>
      <c r="G2862">
        <v>6869</v>
      </c>
      <c r="H2862">
        <v>4</v>
      </c>
      <c r="I2862" t="s">
        <v>5601</v>
      </c>
      <c r="J2862" t="s">
        <v>4764</v>
      </c>
      <c r="K2862" t="s">
        <v>1097</v>
      </c>
      <c r="L2862">
        <v>60.96</v>
      </c>
      <c r="M2862" s="441">
        <v>45924</v>
      </c>
      <c r="N2862">
        <v>60.96</v>
      </c>
      <c r="O2862">
        <v>60.96</v>
      </c>
      <c r="P2862">
        <v>243.84</v>
      </c>
    </row>
    <row r="2863" spans="1:16" x14ac:dyDescent="0.3">
      <c r="A2863">
        <v>55830</v>
      </c>
      <c r="B2863">
        <v>122</v>
      </c>
      <c r="C2863" t="s">
        <v>552</v>
      </c>
      <c r="D2863" s="441">
        <v>45931</v>
      </c>
      <c r="E2863">
        <v>20386</v>
      </c>
      <c r="F2863" t="s">
        <v>6500</v>
      </c>
      <c r="G2863">
        <v>2195</v>
      </c>
      <c r="H2863">
        <v>48</v>
      </c>
      <c r="I2863" t="s">
        <v>5605</v>
      </c>
      <c r="J2863" t="s">
        <v>6085</v>
      </c>
      <c r="K2863" t="s">
        <v>1097</v>
      </c>
      <c r="L2863">
        <v>5.04</v>
      </c>
      <c r="M2863" s="441">
        <v>45916</v>
      </c>
      <c r="N2863">
        <v>5.0999999999999996</v>
      </c>
      <c r="O2863">
        <v>5.08</v>
      </c>
      <c r="P2863">
        <v>241.92</v>
      </c>
    </row>
    <row r="2864" spans="1:16" x14ac:dyDescent="0.3">
      <c r="A2864">
        <v>55973</v>
      </c>
      <c r="B2864">
        <v>122</v>
      </c>
      <c r="C2864" t="s">
        <v>552</v>
      </c>
      <c r="D2864" s="441">
        <v>45931</v>
      </c>
      <c r="E2864">
        <v>21004</v>
      </c>
      <c r="F2864" t="s">
        <v>5675</v>
      </c>
      <c r="G2864">
        <v>2007</v>
      </c>
      <c r="H2864">
        <v>3</v>
      </c>
      <c r="I2864" t="s">
        <v>5613</v>
      </c>
      <c r="J2864" t="s">
        <v>6085</v>
      </c>
      <c r="K2864" t="s">
        <v>1097</v>
      </c>
      <c r="L2864">
        <v>0</v>
      </c>
      <c r="M2864" s="441">
        <v>-693593</v>
      </c>
      <c r="N2864">
        <v>0</v>
      </c>
      <c r="O2864">
        <v>95.67</v>
      </c>
      <c r="P2864">
        <v>239.07</v>
      </c>
    </row>
    <row r="2865" spans="1:16" x14ac:dyDescent="0.3">
      <c r="A2865">
        <v>55956</v>
      </c>
      <c r="B2865">
        <v>122</v>
      </c>
      <c r="C2865" t="s">
        <v>552</v>
      </c>
      <c r="D2865" s="441">
        <v>45931</v>
      </c>
      <c r="E2865">
        <v>18268</v>
      </c>
      <c r="F2865" t="s">
        <v>5766</v>
      </c>
      <c r="G2865">
        <v>3362</v>
      </c>
      <c r="H2865">
        <v>3.58</v>
      </c>
      <c r="I2865" t="s">
        <v>5601</v>
      </c>
      <c r="J2865" t="s">
        <v>4764</v>
      </c>
      <c r="K2865" t="s">
        <v>1097</v>
      </c>
      <c r="L2865">
        <v>0</v>
      </c>
      <c r="M2865" s="441">
        <v>-693593</v>
      </c>
      <c r="N2865">
        <v>0</v>
      </c>
      <c r="O2865">
        <v>60</v>
      </c>
      <c r="P2865">
        <v>238.69</v>
      </c>
    </row>
    <row r="2866" spans="1:16" x14ac:dyDescent="0.3">
      <c r="A2866">
        <v>56022</v>
      </c>
      <c r="B2866">
        <v>122</v>
      </c>
      <c r="C2866" t="s">
        <v>552</v>
      </c>
      <c r="D2866" s="441">
        <v>45931</v>
      </c>
      <c r="E2866">
        <v>18313</v>
      </c>
      <c r="F2866" t="s">
        <v>5755</v>
      </c>
      <c r="G2866">
        <v>3320</v>
      </c>
      <c r="H2866">
        <v>1.56</v>
      </c>
      <c r="I2866" t="s">
        <v>5601</v>
      </c>
      <c r="J2866" t="s">
        <v>4764</v>
      </c>
      <c r="K2866" t="s">
        <v>1097</v>
      </c>
      <c r="L2866">
        <v>0</v>
      </c>
      <c r="M2866" s="441">
        <v>45867</v>
      </c>
      <c r="N2866">
        <v>147.9</v>
      </c>
      <c r="O2866">
        <v>147.93</v>
      </c>
      <c r="P2866">
        <v>230.72</v>
      </c>
    </row>
    <row r="2867" spans="1:16" x14ac:dyDescent="0.3">
      <c r="A2867">
        <v>55908</v>
      </c>
      <c r="B2867">
        <v>122</v>
      </c>
      <c r="C2867" t="s">
        <v>552</v>
      </c>
      <c r="D2867" s="441">
        <v>45931</v>
      </c>
      <c r="E2867">
        <v>20488</v>
      </c>
      <c r="F2867" t="s">
        <v>5851</v>
      </c>
      <c r="G2867">
        <v>2157</v>
      </c>
      <c r="H2867">
        <v>8</v>
      </c>
      <c r="I2867" t="s">
        <v>5598</v>
      </c>
      <c r="J2867" t="s">
        <v>6085</v>
      </c>
      <c r="K2867" t="s">
        <v>1097</v>
      </c>
      <c r="L2867">
        <v>28.12</v>
      </c>
      <c r="M2867" s="441">
        <v>45916</v>
      </c>
      <c r="N2867">
        <v>28.12</v>
      </c>
      <c r="O2867">
        <v>28.75</v>
      </c>
      <c r="P2867">
        <v>224.96</v>
      </c>
    </row>
    <row r="2868" spans="1:16" x14ac:dyDescent="0.3">
      <c r="A2868">
        <v>55875</v>
      </c>
      <c r="B2868">
        <v>122</v>
      </c>
      <c r="C2868" t="s">
        <v>552</v>
      </c>
      <c r="D2868" s="441">
        <v>45931</v>
      </c>
      <c r="E2868">
        <v>20421</v>
      </c>
      <c r="F2868" t="s">
        <v>5637</v>
      </c>
      <c r="G2868">
        <v>2187</v>
      </c>
      <c r="H2868">
        <v>13</v>
      </c>
      <c r="I2868" t="s">
        <v>5613</v>
      </c>
      <c r="J2868" t="s">
        <v>6085</v>
      </c>
      <c r="K2868" t="s">
        <v>1097</v>
      </c>
      <c r="L2868">
        <v>17.3</v>
      </c>
      <c r="M2868" s="441">
        <v>45916</v>
      </c>
      <c r="N2868">
        <v>17</v>
      </c>
      <c r="O2868">
        <v>17</v>
      </c>
      <c r="P2868">
        <v>224.9</v>
      </c>
    </row>
    <row r="2869" spans="1:16" x14ac:dyDescent="0.3">
      <c r="A2869">
        <v>56018</v>
      </c>
      <c r="B2869">
        <v>122</v>
      </c>
      <c r="C2869" t="s">
        <v>552</v>
      </c>
      <c r="D2869" s="441">
        <v>45931</v>
      </c>
      <c r="E2869">
        <v>18129</v>
      </c>
      <c r="F2869" t="s">
        <v>5800</v>
      </c>
      <c r="G2869">
        <v>3486</v>
      </c>
      <c r="H2869">
        <v>1.83</v>
      </c>
      <c r="I2869" t="s">
        <v>5601</v>
      </c>
      <c r="J2869" t="s">
        <v>4764</v>
      </c>
      <c r="K2869" t="s">
        <v>1097</v>
      </c>
      <c r="L2869">
        <v>122.79</v>
      </c>
      <c r="M2869" s="441">
        <v>45925</v>
      </c>
      <c r="N2869">
        <v>122.79</v>
      </c>
      <c r="O2869">
        <v>120.9</v>
      </c>
      <c r="P2869">
        <v>224.71</v>
      </c>
    </row>
    <row r="2870" spans="1:16" x14ac:dyDescent="0.3">
      <c r="A2870">
        <v>56086</v>
      </c>
      <c r="B2870">
        <v>122</v>
      </c>
      <c r="C2870" t="s">
        <v>552</v>
      </c>
      <c r="D2870" s="441">
        <v>45931</v>
      </c>
      <c r="E2870">
        <v>26429</v>
      </c>
      <c r="F2870" t="s">
        <v>5611</v>
      </c>
      <c r="G2870">
        <v>6728</v>
      </c>
      <c r="H2870">
        <v>0.4</v>
      </c>
      <c r="I2870" t="s">
        <v>5598</v>
      </c>
      <c r="J2870" t="s">
        <v>6085</v>
      </c>
      <c r="K2870" t="s">
        <v>1097</v>
      </c>
      <c r="L2870">
        <v>0</v>
      </c>
      <c r="M2870" s="441">
        <v>45848</v>
      </c>
      <c r="N2870">
        <v>550</v>
      </c>
      <c r="O2870">
        <v>550</v>
      </c>
      <c r="P2870">
        <v>220</v>
      </c>
    </row>
    <row r="2871" spans="1:16" x14ac:dyDescent="0.3">
      <c r="A2871">
        <v>55930</v>
      </c>
      <c r="B2871">
        <v>122</v>
      </c>
      <c r="C2871" t="s">
        <v>552</v>
      </c>
      <c r="D2871" s="441">
        <v>45931</v>
      </c>
      <c r="E2871">
        <v>19923</v>
      </c>
      <c r="F2871" t="s">
        <v>5678</v>
      </c>
      <c r="G2871">
        <v>2375</v>
      </c>
      <c r="H2871">
        <v>6</v>
      </c>
      <c r="I2871" t="s">
        <v>5605</v>
      </c>
      <c r="J2871" t="s">
        <v>6085</v>
      </c>
      <c r="K2871" t="s">
        <v>1097</v>
      </c>
      <c r="L2871">
        <v>0</v>
      </c>
      <c r="M2871" s="441">
        <v>45764</v>
      </c>
      <c r="N2871">
        <v>36.44</v>
      </c>
      <c r="O2871">
        <v>38.74</v>
      </c>
      <c r="P2871">
        <v>218.64</v>
      </c>
    </row>
    <row r="2872" spans="1:16" x14ac:dyDescent="0.3">
      <c r="A2872">
        <v>55923</v>
      </c>
      <c r="B2872">
        <v>122</v>
      </c>
      <c r="C2872" t="s">
        <v>552</v>
      </c>
      <c r="D2872" s="441">
        <v>45931</v>
      </c>
      <c r="E2872">
        <v>18444</v>
      </c>
      <c r="F2872" t="s">
        <v>5736</v>
      </c>
      <c r="G2872">
        <v>3205</v>
      </c>
      <c r="H2872">
        <v>6.22</v>
      </c>
      <c r="I2872" t="s">
        <v>5613</v>
      </c>
      <c r="J2872" t="s">
        <v>4764</v>
      </c>
      <c r="K2872" t="s">
        <v>1097</v>
      </c>
      <c r="L2872">
        <v>0</v>
      </c>
      <c r="M2872" s="441">
        <v>45447</v>
      </c>
      <c r="N2872">
        <v>35</v>
      </c>
      <c r="O2872">
        <v>34</v>
      </c>
      <c r="P2872">
        <v>217.7</v>
      </c>
    </row>
    <row r="2873" spans="1:16" x14ac:dyDescent="0.3">
      <c r="A2873">
        <v>56050</v>
      </c>
      <c r="B2873">
        <v>122</v>
      </c>
      <c r="C2873" t="s">
        <v>552</v>
      </c>
      <c r="D2873" s="441">
        <v>45931</v>
      </c>
      <c r="E2873">
        <v>18352</v>
      </c>
      <c r="F2873" t="s">
        <v>5748</v>
      </c>
      <c r="G2873">
        <v>3283</v>
      </c>
      <c r="H2873">
        <v>1</v>
      </c>
      <c r="I2873" t="s">
        <v>5613</v>
      </c>
      <c r="J2873" t="s">
        <v>4764</v>
      </c>
      <c r="K2873" t="s">
        <v>1097</v>
      </c>
      <c r="L2873">
        <v>0</v>
      </c>
      <c r="M2873" s="441">
        <v>-693593</v>
      </c>
      <c r="N2873">
        <v>0</v>
      </c>
      <c r="O2873">
        <v>0</v>
      </c>
      <c r="P2873">
        <v>213.33</v>
      </c>
    </row>
    <row r="2874" spans="1:16" x14ac:dyDescent="0.3">
      <c r="A2874">
        <v>56044</v>
      </c>
      <c r="B2874">
        <v>122</v>
      </c>
      <c r="C2874" t="s">
        <v>552</v>
      </c>
      <c r="D2874" s="441">
        <v>45931</v>
      </c>
      <c r="E2874">
        <v>26187</v>
      </c>
      <c r="F2874" t="s">
        <v>5635</v>
      </c>
      <c r="G2874">
        <v>2033</v>
      </c>
      <c r="H2874">
        <v>1</v>
      </c>
      <c r="I2874" t="s">
        <v>5625</v>
      </c>
      <c r="J2874" t="s">
        <v>6085</v>
      </c>
      <c r="K2874" t="s">
        <v>1097</v>
      </c>
      <c r="L2874">
        <v>212</v>
      </c>
      <c r="M2874" s="441">
        <v>45916</v>
      </c>
      <c r="N2874">
        <v>212</v>
      </c>
      <c r="O2874">
        <v>212</v>
      </c>
      <c r="P2874">
        <v>212</v>
      </c>
    </row>
    <row r="2875" spans="1:16" x14ac:dyDescent="0.3">
      <c r="A2875">
        <v>55846</v>
      </c>
      <c r="B2875">
        <v>122</v>
      </c>
      <c r="C2875" t="s">
        <v>552</v>
      </c>
      <c r="D2875" s="441">
        <v>45931</v>
      </c>
      <c r="E2875">
        <v>20661</v>
      </c>
      <c r="F2875" t="s">
        <v>5850</v>
      </c>
      <c r="G2875">
        <v>2110</v>
      </c>
      <c r="H2875">
        <v>23</v>
      </c>
      <c r="I2875" t="s">
        <v>5613</v>
      </c>
      <c r="J2875" t="s">
        <v>6085</v>
      </c>
      <c r="K2875" t="s">
        <v>1097</v>
      </c>
      <c r="L2875">
        <v>9.1199999999999992</v>
      </c>
      <c r="M2875" s="441">
        <v>45916</v>
      </c>
      <c r="N2875">
        <v>9.1199999999999992</v>
      </c>
      <c r="O2875">
        <v>8.74</v>
      </c>
      <c r="P2875">
        <v>209.76</v>
      </c>
    </row>
    <row r="2876" spans="1:16" x14ac:dyDescent="0.3">
      <c r="A2876">
        <v>56028</v>
      </c>
      <c r="B2876">
        <v>122</v>
      </c>
      <c r="C2876" t="s">
        <v>552</v>
      </c>
      <c r="D2876" s="441">
        <v>45931</v>
      </c>
      <c r="E2876">
        <v>18234</v>
      </c>
      <c r="F2876" t="s">
        <v>5775</v>
      </c>
      <c r="G2876">
        <v>3394</v>
      </c>
      <c r="H2876">
        <v>1.2</v>
      </c>
      <c r="I2876" t="s">
        <v>5613</v>
      </c>
      <c r="J2876" t="s">
        <v>4764</v>
      </c>
      <c r="K2876" t="s">
        <v>1097</v>
      </c>
      <c r="L2876">
        <v>0</v>
      </c>
      <c r="M2876" s="441">
        <v>45545</v>
      </c>
      <c r="N2876">
        <v>174.8</v>
      </c>
      <c r="O2876">
        <v>174.8</v>
      </c>
      <c r="P2876">
        <v>209.76</v>
      </c>
    </row>
    <row r="2877" spans="1:16" x14ac:dyDescent="0.3">
      <c r="A2877">
        <v>56027</v>
      </c>
      <c r="B2877">
        <v>122</v>
      </c>
      <c r="C2877" t="s">
        <v>552</v>
      </c>
      <c r="D2877" s="441">
        <v>45931</v>
      </c>
      <c r="E2877">
        <v>18372</v>
      </c>
      <c r="F2877" t="s">
        <v>5741</v>
      </c>
      <c r="G2877">
        <v>3267</v>
      </c>
      <c r="H2877">
        <v>1.34</v>
      </c>
      <c r="I2877" t="s">
        <v>5601</v>
      </c>
      <c r="J2877" t="s">
        <v>4764</v>
      </c>
      <c r="K2877" t="s">
        <v>1097</v>
      </c>
      <c r="L2877">
        <v>0</v>
      </c>
      <c r="M2877" s="441">
        <v>-693593</v>
      </c>
      <c r="N2877">
        <v>0</v>
      </c>
      <c r="O2877">
        <v>151.03</v>
      </c>
      <c r="P2877">
        <v>209.04</v>
      </c>
    </row>
    <row r="2878" spans="1:16" x14ac:dyDescent="0.3">
      <c r="A2878">
        <v>55978</v>
      </c>
      <c r="B2878">
        <v>122</v>
      </c>
      <c r="C2878" t="s">
        <v>552</v>
      </c>
      <c r="D2878" s="441">
        <v>45931</v>
      </c>
      <c r="E2878">
        <v>18537</v>
      </c>
      <c r="F2878" t="s">
        <v>5731</v>
      </c>
      <c r="G2878">
        <v>3140</v>
      </c>
      <c r="H2878">
        <v>2.76</v>
      </c>
      <c r="I2878" t="s">
        <v>5601</v>
      </c>
      <c r="J2878" t="s">
        <v>4764</v>
      </c>
      <c r="K2878" t="s">
        <v>1097</v>
      </c>
      <c r="L2878">
        <v>0</v>
      </c>
      <c r="M2878" s="441">
        <v>45734</v>
      </c>
      <c r="N2878">
        <v>75.5</v>
      </c>
      <c r="O2878">
        <v>75.5</v>
      </c>
      <c r="P2878">
        <v>208.38</v>
      </c>
    </row>
    <row r="2879" spans="1:16" x14ac:dyDescent="0.3">
      <c r="A2879">
        <v>55883</v>
      </c>
      <c r="B2879">
        <v>122</v>
      </c>
      <c r="C2879" t="s">
        <v>552</v>
      </c>
      <c r="D2879" s="441">
        <v>45931</v>
      </c>
      <c r="E2879">
        <v>19979</v>
      </c>
      <c r="F2879" t="s">
        <v>5667</v>
      </c>
      <c r="G2879">
        <v>2353</v>
      </c>
      <c r="H2879">
        <v>11</v>
      </c>
      <c r="I2879" t="s">
        <v>5668</v>
      </c>
      <c r="J2879" t="s">
        <v>6085</v>
      </c>
      <c r="K2879" t="s">
        <v>1097</v>
      </c>
      <c r="L2879">
        <v>18.7</v>
      </c>
      <c r="M2879" s="441">
        <v>45903</v>
      </c>
      <c r="N2879">
        <v>18.7</v>
      </c>
      <c r="O2879">
        <v>16.989999999999998</v>
      </c>
      <c r="P2879">
        <v>205.7</v>
      </c>
    </row>
    <row r="2880" spans="1:16" x14ac:dyDescent="0.3">
      <c r="A2880">
        <v>55985</v>
      </c>
      <c r="B2880">
        <v>122</v>
      </c>
      <c r="C2880" t="s">
        <v>552</v>
      </c>
      <c r="D2880" s="441">
        <v>45931</v>
      </c>
      <c r="E2880">
        <v>25012</v>
      </c>
      <c r="F2880" t="s">
        <v>5700</v>
      </c>
      <c r="G2880">
        <v>5864</v>
      </c>
      <c r="H2880">
        <v>2.0499999999999998</v>
      </c>
      <c r="I2880" t="s">
        <v>5598</v>
      </c>
      <c r="J2880" t="s">
        <v>6085</v>
      </c>
      <c r="K2880" t="s">
        <v>1097</v>
      </c>
      <c r="L2880">
        <v>97.87</v>
      </c>
      <c r="M2880" s="441">
        <v>45923</v>
      </c>
      <c r="N2880">
        <v>88</v>
      </c>
      <c r="O2880">
        <v>88</v>
      </c>
      <c r="P2880">
        <v>200.63</v>
      </c>
    </row>
    <row r="2881" spans="1:16" x14ac:dyDescent="0.3">
      <c r="A2881">
        <v>55819</v>
      </c>
      <c r="B2881">
        <v>122</v>
      </c>
      <c r="C2881" t="s">
        <v>552</v>
      </c>
      <c r="D2881" s="441">
        <v>45931</v>
      </c>
      <c r="E2881">
        <v>25746</v>
      </c>
      <c r="F2881" t="s">
        <v>5720</v>
      </c>
      <c r="G2881">
        <v>6298</v>
      </c>
      <c r="H2881">
        <v>40.83</v>
      </c>
      <c r="I2881" t="s">
        <v>5601</v>
      </c>
      <c r="J2881" t="s">
        <v>4764</v>
      </c>
      <c r="K2881" t="s">
        <v>1097</v>
      </c>
      <c r="L2881">
        <v>0</v>
      </c>
      <c r="M2881" s="441">
        <v>45624</v>
      </c>
      <c r="N2881">
        <v>4.82</v>
      </c>
      <c r="O2881">
        <v>4.82</v>
      </c>
      <c r="P2881">
        <v>196.9</v>
      </c>
    </row>
    <row r="2882" spans="1:16" x14ac:dyDescent="0.3">
      <c r="A2882">
        <v>56026</v>
      </c>
      <c r="B2882">
        <v>122</v>
      </c>
      <c r="C2882" t="s">
        <v>552</v>
      </c>
      <c r="D2882" s="441">
        <v>45931</v>
      </c>
      <c r="E2882">
        <v>18133</v>
      </c>
      <c r="F2882" t="s">
        <v>5996</v>
      </c>
      <c r="G2882">
        <v>3484</v>
      </c>
      <c r="H2882">
        <v>1.36</v>
      </c>
      <c r="I2882" t="s">
        <v>5601</v>
      </c>
      <c r="J2882" t="s">
        <v>4764</v>
      </c>
      <c r="K2882" t="s">
        <v>1097</v>
      </c>
      <c r="L2882">
        <v>0</v>
      </c>
      <c r="M2882" s="441">
        <v>-693593</v>
      </c>
      <c r="N2882">
        <v>0</v>
      </c>
      <c r="O2882">
        <v>193.9</v>
      </c>
      <c r="P2882">
        <v>196.45</v>
      </c>
    </row>
    <row r="2883" spans="1:16" x14ac:dyDescent="0.3">
      <c r="A2883">
        <v>56053</v>
      </c>
      <c r="B2883">
        <v>122</v>
      </c>
      <c r="C2883" t="s">
        <v>552</v>
      </c>
      <c r="D2883" s="441">
        <v>45931</v>
      </c>
      <c r="E2883">
        <v>26588</v>
      </c>
      <c r="F2883" t="s">
        <v>5597</v>
      </c>
      <c r="G2883">
        <v>6804</v>
      </c>
      <c r="H2883">
        <v>1</v>
      </c>
      <c r="I2883" t="s">
        <v>5598</v>
      </c>
      <c r="J2883" t="s">
        <v>6085</v>
      </c>
      <c r="K2883" t="s">
        <v>1097</v>
      </c>
      <c r="L2883">
        <v>193.26</v>
      </c>
      <c r="M2883" s="441">
        <v>45923</v>
      </c>
      <c r="N2883">
        <v>192.7</v>
      </c>
      <c r="O2883">
        <v>192.7</v>
      </c>
      <c r="P2883">
        <v>193.26</v>
      </c>
    </row>
    <row r="2884" spans="1:16" x14ac:dyDescent="0.3">
      <c r="A2884">
        <v>55963</v>
      </c>
      <c r="B2884">
        <v>122</v>
      </c>
      <c r="C2884" t="s">
        <v>552</v>
      </c>
      <c r="D2884" s="441">
        <v>45931</v>
      </c>
      <c r="E2884">
        <v>20034</v>
      </c>
      <c r="F2884" t="s">
        <v>5846</v>
      </c>
      <c r="G2884">
        <v>2333</v>
      </c>
      <c r="H2884">
        <v>3</v>
      </c>
      <c r="I2884" t="s">
        <v>5598</v>
      </c>
      <c r="J2884" t="s">
        <v>6085</v>
      </c>
      <c r="K2884" t="s">
        <v>1097</v>
      </c>
      <c r="L2884">
        <v>0</v>
      </c>
      <c r="M2884" s="441">
        <v>45764</v>
      </c>
      <c r="N2884">
        <v>63.06</v>
      </c>
      <c r="O2884">
        <v>61.2</v>
      </c>
      <c r="P2884">
        <v>189.18</v>
      </c>
    </row>
    <row r="2885" spans="1:16" x14ac:dyDescent="0.3">
      <c r="A2885">
        <v>55994</v>
      </c>
      <c r="B2885">
        <v>122</v>
      </c>
      <c r="C2885" t="s">
        <v>552</v>
      </c>
      <c r="D2885" s="441">
        <v>45931</v>
      </c>
      <c r="E2885">
        <v>19698</v>
      </c>
      <c r="F2885" t="s">
        <v>6493</v>
      </c>
      <c r="G2885">
        <v>2547</v>
      </c>
      <c r="H2885">
        <v>2</v>
      </c>
      <c r="I2885" t="s">
        <v>5613</v>
      </c>
      <c r="J2885" t="s">
        <v>6085</v>
      </c>
      <c r="K2885" t="s">
        <v>1097</v>
      </c>
      <c r="L2885">
        <v>0</v>
      </c>
      <c r="M2885" s="441">
        <v>45881</v>
      </c>
      <c r="N2885">
        <v>94.1</v>
      </c>
      <c r="O2885">
        <v>94.1</v>
      </c>
      <c r="P2885">
        <v>188.2</v>
      </c>
    </row>
    <row r="2886" spans="1:16" x14ac:dyDescent="0.3">
      <c r="A2886">
        <v>55960</v>
      </c>
      <c r="B2886">
        <v>122</v>
      </c>
      <c r="C2886" t="s">
        <v>552</v>
      </c>
      <c r="D2886" s="441">
        <v>45931</v>
      </c>
      <c r="E2886">
        <v>23548</v>
      </c>
      <c r="F2886" t="s">
        <v>5629</v>
      </c>
      <c r="G2886">
        <v>2321</v>
      </c>
      <c r="H2886">
        <v>3</v>
      </c>
      <c r="I2886" t="s">
        <v>5598</v>
      </c>
      <c r="J2886" t="s">
        <v>6085</v>
      </c>
      <c r="K2886" t="s">
        <v>1097</v>
      </c>
      <c r="L2886">
        <v>0</v>
      </c>
      <c r="M2886" s="441">
        <v>45764</v>
      </c>
      <c r="N2886">
        <v>60.45</v>
      </c>
      <c r="O2886">
        <v>44.9</v>
      </c>
      <c r="P2886">
        <v>181.35</v>
      </c>
    </row>
    <row r="2887" spans="1:16" x14ac:dyDescent="0.3">
      <c r="A2887">
        <v>56049</v>
      </c>
      <c r="B2887">
        <v>122</v>
      </c>
      <c r="C2887" t="s">
        <v>552</v>
      </c>
      <c r="D2887" s="441">
        <v>45931</v>
      </c>
      <c r="E2887">
        <v>19812</v>
      </c>
      <c r="F2887" t="s">
        <v>6497</v>
      </c>
      <c r="G2887">
        <v>2452</v>
      </c>
      <c r="H2887">
        <v>1</v>
      </c>
      <c r="I2887" t="s">
        <v>5598</v>
      </c>
      <c r="J2887" t="s">
        <v>6085</v>
      </c>
      <c r="K2887" t="s">
        <v>1097</v>
      </c>
      <c r="L2887">
        <v>0</v>
      </c>
      <c r="M2887" s="441">
        <v>45763</v>
      </c>
      <c r="N2887">
        <v>180.36</v>
      </c>
      <c r="O2887">
        <v>180</v>
      </c>
      <c r="P2887">
        <v>180.36</v>
      </c>
    </row>
    <row r="2888" spans="1:16" x14ac:dyDescent="0.3">
      <c r="A2888">
        <v>55820</v>
      </c>
      <c r="B2888">
        <v>122</v>
      </c>
      <c r="C2888" t="s">
        <v>552</v>
      </c>
      <c r="D2888" s="441">
        <v>45931</v>
      </c>
      <c r="E2888">
        <v>23095</v>
      </c>
      <c r="F2888" t="s">
        <v>5942</v>
      </c>
      <c r="G2888">
        <v>2754</v>
      </c>
      <c r="H2888">
        <v>182</v>
      </c>
      <c r="I2888" t="s">
        <v>5613</v>
      </c>
      <c r="J2888" t="s">
        <v>6085</v>
      </c>
      <c r="K2888" t="s">
        <v>1097</v>
      </c>
      <c r="L2888">
        <v>0.99</v>
      </c>
      <c r="M2888" s="441">
        <v>45926</v>
      </c>
      <c r="N2888">
        <v>1</v>
      </c>
      <c r="O2888">
        <v>0.98</v>
      </c>
      <c r="P2888">
        <v>180.18</v>
      </c>
    </row>
    <row r="2889" spans="1:16" x14ac:dyDescent="0.3">
      <c r="A2889">
        <v>56007</v>
      </c>
      <c r="B2889">
        <v>122</v>
      </c>
      <c r="C2889" t="s">
        <v>552</v>
      </c>
      <c r="D2889" s="441">
        <v>45931</v>
      </c>
      <c r="E2889">
        <v>26631</v>
      </c>
      <c r="F2889" t="s">
        <v>6117</v>
      </c>
      <c r="G2889">
        <v>2729</v>
      </c>
      <c r="H2889">
        <v>2</v>
      </c>
      <c r="I2889" t="s">
        <v>5598</v>
      </c>
      <c r="J2889" t="s">
        <v>6085</v>
      </c>
      <c r="K2889" t="s">
        <v>1097</v>
      </c>
      <c r="L2889">
        <v>88.83</v>
      </c>
      <c r="M2889" s="441">
        <v>45930</v>
      </c>
      <c r="N2889">
        <v>80</v>
      </c>
      <c r="O2889">
        <v>80</v>
      </c>
      <c r="P2889">
        <v>177.66</v>
      </c>
    </row>
    <row r="2890" spans="1:16" x14ac:dyDescent="0.3">
      <c r="A2890">
        <v>55922</v>
      </c>
      <c r="B2890">
        <v>122</v>
      </c>
      <c r="C2890" t="s">
        <v>552</v>
      </c>
      <c r="D2890" s="441">
        <v>45931</v>
      </c>
      <c r="E2890">
        <v>18486</v>
      </c>
      <c r="F2890" t="s">
        <v>5733</v>
      </c>
      <c r="G2890">
        <v>3170</v>
      </c>
      <c r="H2890">
        <v>6.34</v>
      </c>
      <c r="I2890" t="s">
        <v>5601</v>
      </c>
      <c r="J2890" t="s">
        <v>4764</v>
      </c>
      <c r="K2890" t="s">
        <v>1097</v>
      </c>
      <c r="L2890">
        <v>27.5</v>
      </c>
      <c r="M2890" s="441">
        <v>45923</v>
      </c>
      <c r="N2890">
        <v>27.5</v>
      </c>
      <c r="O2890">
        <v>27.5</v>
      </c>
      <c r="P2890">
        <v>174.35</v>
      </c>
    </row>
    <row r="2891" spans="1:16" x14ac:dyDescent="0.3">
      <c r="A2891">
        <v>55929</v>
      </c>
      <c r="B2891">
        <v>122</v>
      </c>
      <c r="C2891" t="s">
        <v>552</v>
      </c>
      <c r="D2891" s="441">
        <v>45931</v>
      </c>
      <c r="E2891">
        <v>20621</v>
      </c>
      <c r="F2891" t="s">
        <v>5677</v>
      </c>
      <c r="G2891">
        <v>2117</v>
      </c>
      <c r="H2891">
        <v>6</v>
      </c>
      <c r="I2891" t="s">
        <v>5625</v>
      </c>
      <c r="J2891" t="s">
        <v>6085</v>
      </c>
      <c r="K2891" t="s">
        <v>1097</v>
      </c>
      <c r="L2891">
        <v>28.97</v>
      </c>
      <c r="M2891" s="441">
        <v>45929</v>
      </c>
      <c r="N2891">
        <v>26</v>
      </c>
      <c r="O2891">
        <v>26</v>
      </c>
      <c r="P2891">
        <v>173.82</v>
      </c>
    </row>
    <row r="2892" spans="1:16" x14ac:dyDescent="0.3">
      <c r="A2892">
        <v>56031</v>
      </c>
      <c r="B2892">
        <v>122</v>
      </c>
      <c r="C2892" t="s">
        <v>552</v>
      </c>
      <c r="D2892" s="441">
        <v>45931</v>
      </c>
      <c r="E2892">
        <v>24805</v>
      </c>
      <c r="F2892" t="s">
        <v>5853</v>
      </c>
      <c r="G2892">
        <v>5768</v>
      </c>
      <c r="H2892">
        <v>1</v>
      </c>
      <c r="I2892" t="s">
        <v>5605</v>
      </c>
      <c r="J2892" t="s">
        <v>6085</v>
      </c>
      <c r="K2892" t="s">
        <v>1097</v>
      </c>
      <c r="L2892">
        <v>0</v>
      </c>
      <c r="M2892" s="441">
        <v>45394</v>
      </c>
      <c r="N2892">
        <v>167.5</v>
      </c>
      <c r="O2892">
        <v>132.5</v>
      </c>
      <c r="P2892">
        <v>167.5</v>
      </c>
    </row>
    <row r="2893" spans="1:16" x14ac:dyDescent="0.3">
      <c r="A2893">
        <v>56085</v>
      </c>
      <c r="B2893">
        <v>122</v>
      </c>
      <c r="C2893" t="s">
        <v>552</v>
      </c>
      <c r="D2893" s="441">
        <v>45931</v>
      </c>
      <c r="E2893">
        <v>18145</v>
      </c>
      <c r="F2893" t="s">
        <v>5796</v>
      </c>
      <c r="G2893">
        <v>3472</v>
      </c>
      <c r="H2893">
        <v>0.45</v>
      </c>
      <c r="I2893" t="s">
        <v>5601</v>
      </c>
      <c r="J2893" t="s">
        <v>4764</v>
      </c>
      <c r="K2893" t="s">
        <v>1097</v>
      </c>
      <c r="L2893">
        <v>0</v>
      </c>
      <c r="M2893" s="441">
        <v>-693593</v>
      </c>
      <c r="N2893">
        <v>0</v>
      </c>
      <c r="O2893">
        <v>326</v>
      </c>
      <c r="P2893">
        <v>167.2</v>
      </c>
    </row>
    <row r="2894" spans="1:16" x14ac:dyDescent="0.3">
      <c r="A2894">
        <v>55989</v>
      </c>
      <c r="B2894">
        <v>122</v>
      </c>
      <c r="C2894" t="s">
        <v>552</v>
      </c>
      <c r="D2894" s="441">
        <v>45931</v>
      </c>
      <c r="E2894">
        <v>20757</v>
      </c>
      <c r="F2894" t="s">
        <v>5609</v>
      </c>
      <c r="G2894">
        <v>2086</v>
      </c>
      <c r="H2894">
        <v>2</v>
      </c>
      <c r="I2894" t="s">
        <v>5610</v>
      </c>
      <c r="J2894" t="s">
        <v>6085</v>
      </c>
      <c r="K2894" t="s">
        <v>1097</v>
      </c>
      <c r="L2894">
        <v>81.58</v>
      </c>
      <c r="M2894" s="441">
        <v>45923</v>
      </c>
      <c r="N2894">
        <v>81.56</v>
      </c>
      <c r="O2894">
        <v>81.56</v>
      </c>
      <c r="P2894">
        <v>163.16</v>
      </c>
    </row>
    <row r="2895" spans="1:16" x14ac:dyDescent="0.3">
      <c r="A2895">
        <v>55992</v>
      </c>
      <c r="B2895">
        <v>122</v>
      </c>
      <c r="C2895" t="s">
        <v>552</v>
      </c>
      <c r="D2895" s="441">
        <v>45931</v>
      </c>
      <c r="E2895">
        <v>18546</v>
      </c>
      <c r="F2895" t="s">
        <v>5860</v>
      </c>
      <c r="G2895">
        <v>3133</v>
      </c>
      <c r="H2895">
        <v>2</v>
      </c>
      <c r="I2895" t="s">
        <v>5601</v>
      </c>
      <c r="J2895" t="s">
        <v>4764</v>
      </c>
      <c r="K2895" t="s">
        <v>1097</v>
      </c>
      <c r="L2895">
        <v>0</v>
      </c>
      <c r="M2895" s="441">
        <v>-693593</v>
      </c>
      <c r="N2895">
        <v>0</v>
      </c>
      <c r="O2895">
        <v>0</v>
      </c>
      <c r="P2895">
        <v>162.66</v>
      </c>
    </row>
    <row r="2896" spans="1:16" x14ac:dyDescent="0.3">
      <c r="A2896">
        <v>55871</v>
      </c>
      <c r="B2896">
        <v>122</v>
      </c>
      <c r="C2896" t="s">
        <v>552</v>
      </c>
      <c r="D2896" s="441">
        <v>45931</v>
      </c>
      <c r="E2896">
        <v>20054</v>
      </c>
      <c r="F2896" t="s">
        <v>5633</v>
      </c>
      <c r="G2896">
        <v>2325</v>
      </c>
      <c r="H2896">
        <v>14</v>
      </c>
      <c r="I2896" t="s">
        <v>5613</v>
      </c>
      <c r="J2896" t="s">
        <v>6085</v>
      </c>
      <c r="K2896" t="s">
        <v>1097</v>
      </c>
      <c r="L2896">
        <v>10.99</v>
      </c>
      <c r="M2896" s="441">
        <v>45916</v>
      </c>
      <c r="N2896">
        <v>10.99</v>
      </c>
      <c r="O2896">
        <v>13.27</v>
      </c>
      <c r="P2896">
        <v>153.86000000000001</v>
      </c>
    </row>
    <row r="2897" spans="1:16" x14ac:dyDescent="0.3">
      <c r="A2897">
        <v>56046</v>
      </c>
      <c r="B2897">
        <v>122</v>
      </c>
      <c r="C2897" t="s">
        <v>552</v>
      </c>
      <c r="D2897" s="441">
        <v>45931</v>
      </c>
      <c r="E2897">
        <v>26591</v>
      </c>
      <c r="F2897" t="s">
        <v>5834</v>
      </c>
      <c r="G2897">
        <v>6805</v>
      </c>
      <c r="H2897">
        <v>1</v>
      </c>
      <c r="I2897" t="s">
        <v>5598</v>
      </c>
      <c r="J2897" t="s">
        <v>6085</v>
      </c>
      <c r="K2897" t="s">
        <v>1097</v>
      </c>
      <c r="L2897">
        <v>152.86000000000001</v>
      </c>
      <c r="M2897" s="441">
        <v>45923</v>
      </c>
      <c r="N2897">
        <v>153.01</v>
      </c>
      <c r="O2897">
        <v>153.01</v>
      </c>
      <c r="P2897">
        <v>152.86000000000001</v>
      </c>
    </row>
    <row r="2898" spans="1:16" x14ac:dyDescent="0.3">
      <c r="A2898">
        <v>55831</v>
      </c>
      <c r="B2898">
        <v>122</v>
      </c>
      <c r="C2898" t="s">
        <v>552</v>
      </c>
      <c r="D2898" s="441">
        <v>45931</v>
      </c>
      <c r="E2898">
        <v>24816</v>
      </c>
      <c r="F2898" t="s">
        <v>6356</v>
      </c>
      <c r="G2898">
        <v>5772</v>
      </c>
      <c r="H2898">
        <v>47</v>
      </c>
      <c r="I2898" t="s">
        <v>5613</v>
      </c>
      <c r="J2898" t="s">
        <v>4764</v>
      </c>
      <c r="K2898" t="s">
        <v>1097</v>
      </c>
      <c r="L2898">
        <v>3.19</v>
      </c>
      <c r="M2898" s="441">
        <v>45929</v>
      </c>
      <c r="N2898">
        <v>3.19</v>
      </c>
      <c r="O2898">
        <v>3.19</v>
      </c>
      <c r="P2898">
        <v>149.93</v>
      </c>
    </row>
    <row r="2899" spans="1:16" x14ac:dyDescent="0.3">
      <c r="A2899">
        <v>55999</v>
      </c>
      <c r="B2899">
        <v>122</v>
      </c>
      <c r="C2899" t="s">
        <v>552</v>
      </c>
      <c r="D2899" s="441">
        <v>45931</v>
      </c>
      <c r="E2899">
        <v>20908</v>
      </c>
      <c r="F2899" t="s">
        <v>5636</v>
      </c>
      <c r="G2899">
        <v>2035</v>
      </c>
      <c r="H2899">
        <v>2</v>
      </c>
      <c r="I2899" t="s">
        <v>5605</v>
      </c>
      <c r="J2899" t="s">
        <v>6085</v>
      </c>
      <c r="K2899" t="s">
        <v>1097</v>
      </c>
      <c r="L2899">
        <v>74.180000000000007</v>
      </c>
      <c r="M2899" s="441">
        <v>45923</v>
      </c>
      <c r="N2899">
        <v>74.2</v>
      </c>
      <c r="O2899">
        <v>74.2</v>
      </c>
      <c r="P2899">
        <v>148.36000000000001</v>
      </c>
    </row>
    <row r="2900" spans="1:16" x14ac:dyDescent="0.3">
      <c r="A2900">
        <v>56078</v>
      </c>
      <c r="B2900">
        <v>122</v>
      </c>
      <c r="C2900" t="s">
        <v>552</v>
      </c>
      <c r="D2900" s="441">
        <v>45931</v>
      </c>
      <c r="E2900">
        <v>18367</v>
      </c>
      <c r="F2900" t="s">
        <v>5875</v>
      </c>
      <c r="G2900">
        <v>3271</v>
      </c>
      <c r="H2900">
        <v>0.57999999999999996</v>
      </c>
      <c r="I2900" t="s">
        <v>5613</v>
      </c>
      <c r="J2900" t="s">
        <v>4764</v>
      </c>
      <c r="K2900" t="s">
        <v>1097</v>
      </c>
      <c r="L2900">
        <v>0</v>
      </c>
      <c r="M2900" s="441">
        <v>-693593</v>
      </c>
      <c r="N2900">
        <v>0</v>
      </c>
      <c r="O2900">
        <v>161.79</v>
      </c>
      <c r="P2900">
        <v>147.31</v>
      </c>
    </row>
    <row r="2901" spans="1:16" x14ac:dyDescent="0.3">
      <c r="A2901">
        <v>55855</v>
      </c>
      <c r="B2901">
        <v>122</v>
      </c>
      <c r="C2901" t="s">
        <v>552</v>
      </c>
      <c r="D2901" s="441">
        <v>45931</v>
      </c>
      <c r="E2901">
        <v>19034</v>
      </c>
      <c r="F2901" t="s">
        <v>5712</v>
      </c>
      <c r="G2901">
        <v>2890</v>
      </c>
      <c r="H2901">
        <v>20</v>
      </c>
      <c r="I2901" t="s">
        <v>5598</v>
      </c>
      <c r="J2901" t="s">
        <v>6085</v>
      </c>
      <c r="K2901" t="s">
        <v>1097</v>
      </c>
      <c r="L2901">
        <v>7.2</v>
      </c>
      <c r="M2901" s="441">
        <v>45926</v>
      </c>
      <c r="N2901">
        <v>8.8000000000000007</v>
      </c>
      <c r="O2901">
        <v>8.8800000000000008</v>
      </c>
      <c r="P2901">
        <v>144</v>
      </c>
    </row>
    <row r="2902" spans="1:16" x14ac:dyDescent="0.3">
      <c r="A2902">
        <v>56025</v>
      </c>
      <c r="B2902">
        <v>122</v>
      </c>
      <c r="C2902" t="s">
        <v>552</v>
      </c>
      <c r="D2902" s="441">
        <v>45931</v>
      </c>
      <c r="E2902">
        <v>18540</v>
      </c>
      <c r="F2902" t="s">
        <v>5730</v>
      </c>
      <c r="G2902">
        <v>3138</v>
      </c>
      <c r="H2902">
        <v>1.4</v>
      </c>
      <c r="I2902" t="s">
        <v>5601</v>
      </c>
      <c r="J2902" t="s">
        <v>4764</v>
      </c>
      <c r="K2902" t="s">
        <v>1097</v>
      </c>
      <c r="L2902">
        <v>0</v>
      </c>
      <c r="M2902" s="441">
        <v>45811</v>
      </c>
      <c r="N2902">
        <v>102</v>
      </c>
      <c r="O2902">
        <v>107.89</v>
      </c>
      <c r="P2902">
        <v>142.80000000000001</v>
      </c>
    </row>
    <row r="2903" spans="1:16" x14ac:dyDescent="0.3">
      <c r="A2903">
        <v>56072</v>
      </c>
      <c r="B2903">
        <v>122</v>
      </c>
      <c r="C2903" t="s">
        <v>552</v>
      </c>
      <c r="D2903" s="441">
        <v>45931</v>
      </c>
      <c r="E2903">
        <v>18121</v>
      </c>
      <c r="F2903" t="s">
        <v>5801</v>
      </c>
      <c r="G2903">
        <v>3493</v>
      </c>
      <c r="H2903">
        <v>0.91</v>
      </c>
      <c r="I2903" t="s">
        <v>5601</v>
      </c>
      <c r="J2903" t="s">
        <v>4764</v>
      </c>
      <c r="K2903" t="s">
        <v>1097</v>
      </c>
      <c r="L2903">
        <v>0</v>
      </c>
      <c r="M2903" s="441">
        <v>45811</v>
      </c>
      <c r="N2903">
        <v>149.51</v>
      </c>
      <c r="O2903">
        <v>149.51</v>
      </c>
      <c r="P2903">
        <v>136.05000000000001</v>
      </c>
    </row>
    <row r="2904" spans="1:16" x14ac:dyDescent="0.3">
      <c r="A2904">
        <v>55912</v>
      </c>
      <c r="B2904">
        <v>122</v>
      </c>
      <c r="C2904" t="s">
        <v>552</v>
      </c>
      <c r="D2904" s="441">
        <v>45931</v>
      </c>
      <c r="E2904">
        <v>18543</v>
      </c>
      <c r="F2904" t="s">
        <v>5729</v>
      </c>
      <c r="G2904">
        <v>3135</v>
      </c>
      <c r="H2904">
        <v>7</v>
      </c>
      <c r="I2904" t="s">
        <v>5601</v>
      </c>
      <c r="J2904" t="s">
        <v>4764</v>
      </c>
      <c r="K2904" t="s">
        <v>1097</v>
      </c>
      <c r="L2904">
        <v>19.29</v>
      </c>
      <c r="M2904" s="441">
        <v>45916</v>
      </c>
      <c r="N2904">
        <v>19.29</v>
      </c>
      <c r="O2904">
        <v>19.89</v>
      </c>
      <c r="P2904">
        <v>135.03</v>
      </c>
    </row>
    <row r="2905" spans="1:16" x14ac:dyDescent="0.3">
      <c r="A2905">
        <v>55950</v>
      </c>
      <c r="B2905">
        <v>122</v>
      </c>
      <c r="C2905" t="s">
        <v>552</v>
      </c>
      <c r="D2905" s="441">
        <v>45931</v>
      </c>
      <c r="E2905">
        <v>20213</v>
      </c>
      <c r="F2905" t="s">
        <v>5654</v>
      </c>
      <c r="G2905">
        <v>2251</v>
      </c>
      <c r="H2905">
        <v>4</v>
      </c>
      <c r="I2905" t="s">
        <v>5605</v>
      </c>
      <c r="J2905" t="s">
        <v>6085</v>
      </c>
      <c r="K2905" t="s">
        <v>1097</v>
      </c>
      <c r="L2905">
        <v>31.61</v>
      </c>
      <c r="M2905" s="441">
        <v>45916</v>
      </c>
      <c r="N2905">
        <v>31.61</v>
      </c>
      <c r="O2905">
        <v>31.62</v>
      </c>
      <c r="P2905">
        <v>126.44</v>
      </c>
    </row>
    <row r="2906" spans="1:16" x14ac:dyDescent="0.3">
      <c r="A2906">
        <v>56032</v>
      </c>
      <c r="B2906">
        <v>122</v>
      </c>
      <c r="C2906" t="s">
        <v>552</v>
      </c>
      <c r="D2906" s="441">
        <v>45931</v>
      </c>
      <c r="E2906">
        <v>24831</v>
      </c>
      <c r="F2906" t="s">
        <v>5689</v>
      </c>
      <c r="G2906">
        <v>5780</v>
      </c>
      <c r="H2906">
        <v>1</v>
      </c>
      <c r="I2906" t="s">
        <v>5598</v>
      </c>
      <c r="J2906" t="s">
        <v>6085</v>
      </c>
      <c r="K2906" t="s">
        <v>1097</v>
      </c>
      <c r="L2906">
        <v>0</v>
      </c>
      <c r="M2906" s="441">
        <v>45755</v>
      </c>
      <c r="N2906">
        <v>126</v>
      </c>
      <c r="O2906">
        <v>126</v>
      </c>
      <c r="P2906">
        <v>126</v>
      </c>
    </row>
    <row r="2907" spans="1:16" x14ac:dyDescent="0.3">
      <c r="A2907">
        <v>55948</v>
      </c>
      <c r="B2907">
        <v>122</v>
      </c>
      <c r="C2907" t="s">
        <v>552</v>
      </c>
      <c r="D2907" s="441">
        <v>45931</v>
      </c>
      <c r="E2907">
        <v>20672</v>
      </c>
      <c r="F2907" t="s">
        <v>5642</v>
      </c>
      <c r="G2907">
        <v>2107</v>
      </c>
      <c r="H2907">
        <v>4</v>
      </c>
      <c r="I2907" t="s">
        <v>5605</v>
      </c>
      <c r="J2907" t="s">
        <v>6085</v>
      </c>
      <c r="K2907" t="s">
        <v>1097</v>
      </c>
      <c r="L2907">
        <v>30.99</v>
      </c>
      <c r="M2907" s="441">
        <v>45922</v>
      </c>
      <c r="N2907">
        <v>31.1</v>
      </c>
      <c r="O2907">
        <v>30.93</v>
      </c>
      <c r="P2907">
        <v>123.96</v>
      </c>
    </row>
    <row r="2908" spans="1:16" x14ac:dyDescent="0.3">
      <c r="A2908">
        <v>55916</v>
      </c>
      <c r="B2908">
        <v>122</v>
      </c>
      <c r="C2908" t="s">
        <v>552</v>
      </c>
      <c r="D2908" s="441">
        <v>45931</v>
      </c>
      <c r="E2908">
        <v>20871</v>
      </c>
      <c r="F2908" t="s">
        <v>5663</v>
      </c>
      <c r="G2908">
        <v>2043</v>
      </c>
      <c r="H2908">
        <v>7</v>
      </c>
      <c r="I2908" t="s">
        <v>5625</v>
      </c>
      <c r="J2908" t="s">
        <v>6085</v>
      </c>
      <c r="K2908" t="s">
        <v>1097</v>
      </c>
      <c r="L2908">
        <v>17.399999999999999</v>
      </c>
      <c r="M2908" s="441">
        <v>45916</v>
      </c>
      <c r="N2908">
        <v>17.399999999999999</v>
      </c>
      <c r="O2908">
        <v>17.899999999999999</v>
      </c>
      <c r="P2908">
        <v>121.8</v>
      </c>
    </row>
    <row r="2909" spans="1:16" x14ac:dyDescent="0.3">
      <c r="A2909">
        <v>55852</v>
      </c>
      <c r="B2909">
        <v>122</v>
      </c>
      <c r="C2909" t="s">
        <v>552</v>
      </c>
      <c r="D2909" s="441">
        <v>45931</v>
      </c>
      <c r="E2909">
        <v>19420</v>
      </c>
      <c r="F2909" t="s">
        <v>5693</v>
      </c>
      <c r="G2909">
        <v>2758</v>
      </c>
      <c r="H2909">
        <v>21</v>
      </c>
      <c r="I2909" t="s">
        <v>5613</v>
      </c>
      <c r="J2909" t="s">
        <v>6085</v>
      </c>
      <c r="K2909" t="s">
        <v>1097</v>
      </c>
      <c r="L2909">
        <v>0</v>
      </c>
      <c r="M2909" s="441">
        <v>45678</v>
      </c>
      <c r="N2909">
        <v>5.79</v>
      </c>
      <c r="O2909">
        <v>5.79</v>
      </c>
      <c r="P2909">
        <v>121.59</v>
      </c>
    </row>
    <row r="2910" spans="1:16" x14ac:dyDescent="0.3">
      <c r="A2910">
        <v>55976</v>
      </c>
      <c r="B2910">
        <v>122</v>
      </c>
      <c r="C2910" t="s">
        <v>552</v>
      </c>
      <c r="D2910" s="441">
        <v>45931</v>
      </c>
      <c r="E2910">
        <v>18200</v>
      </c>
      <c r="F2910" t="s">
        <v>5784</v>
      </c>
      <c r="G2910">
        <v>3426</v>
      </c>
      <c r="H2910">
        <v>3</v>
      </c>
      <c r="I2910" t="s">
        <v>5601</v>
      </c>
      <c r="J2910" t="s">
        <v>4764</v>
      </c>
      <c r="K2910" t="s">
        <v>1097</v>
      </c>
      <c r="L2910">
        <v>0</v>
      </c>
      <c r="M2910" s="441">
        <v>45462</v>
      </c>
      <c r="N2910">
        <v>38.9</v>
      </c>
      <c r="O2910">
        <v>41.5</v>
      </c>
      <c r="P2910">
        <v>116.7</v>
      </c>
    </row>
    <row r="2911" spans="1:16" x14ac:dyDescent="0.3">
      <c r="A2911">
        <v>55873</v>
      </c>
      <c r="B2911">
        <v>122</v>
      </c>
      <c r="C2911" t="s">
        <v>552</v>
      </c>
      <c r="D2911" s="441">
        <v>45931</v>
      </c>
      <c r="E2911">
        <v>20961</v>
      </c>
      <c r="F2911" t="s">
        <v>5687</v>
      </c>
      <c r="G2911">
        <v>2015</v>
      </c>
      <c r="H2911">
        <v>14</v>
      </c>
      <c r="I2911" t="s">
        <v>5613</v>
      </c>
      <c r="J2911" t="s">
        <v>6085</v>
      </c>
      <c r="K2911" t="s">
        <v>1097</v>
      </c>
      <c r="L2911">
        <v>0</v>
      </c>
      <c r="M2911" s="441">
        <v>45889</v>
      </c>
      <c r="N2911">
        <v>8.11</v>
      </c>
      <c r="O2911">
        <v>8.36</v>
      </c>
      <c r="P2911">
        <v>113.54</v>
      </c>
    </row>
    <row r="2912" spans="1:16" x14ac:dyDescent="0.3">
      <c r="A2912">
        <v>56009</v>
      </c>
      <c r="B2912">
        <v>122</v>
      </c>
      <c r="C2912" t="s">
        <v>552</v>
      </c>
      <c r="D2912" s="441">
        <v>45931</v>
      </c>
      <c r="E2912">
        <v>27106</v>
      </c>
      <c r="F2912" t="s">
        <v>6153</v>
      </c>
      <c r="G2912">
        <v>7149</v>
      </c>
      <c r="H2912">
        <v>2</v>
      </c>
      <c r="I2912" t="s">
        <v>5598</v>
      </c>
      <c r="J2912" t="s">
        <v>6085</v>
      </c>
      <c r="K2912" t="s">
        <v>1097</v>
      </c>
      <c r="L2912">
        <v>55.53</v>
      </c>
      <c r="M2912" s="441">
        <v>45930</v>
      </c>
      <c r="N2912">
        <v>52.54</v>
      </c>
      <c r="O2912">
        <v>52.54</v>
      </c>
      <c r="P2912">
        <v>111.06</v>
      </c>
    </row>
    <row r="2913" spans="1:16" x14ac:dyDescent="0.3">
      <c r="A2913">
        <v>55935</v>
      </c>
      <c r="B2913">
        <v>122</v>
      </c>
      <c r="C2913" t="s">
        <v>552</v>
      </c>
      <c r="D2913" s="441">
        <v>45931</v>
      </c>
      <c r="E2913">
        <v>20360</v>
      </c>
      <c r="F2913" t="s">
        <v>5646</v>
      </c>
      <c r="G2913">
        <v>2199</v>
      </c>
      <c r="H2913">
        <v>5</v>
      </c>
      <c r="I2913" t="s">
        <v>5605</v>
      </c>
      <c r="J2913" t="s">
        <v>6085</v>
      </c>
      <c r="K2913" t="s">
        <v>1097</v>
      </c>
      <c r="L2913">
        <v>22.03</v>
      </c>
      <c r="M2913" s="441">
        <v>45923</v>
      </c>
      <c r="N2913">
        <v>21.2</v>
      </c>
      <c r="O2913">
        <v>21.2</v>
      </c>
      <c r="P2913">
        <v>110.15</v>
      </c>
    </row>
    <row r="2914" spans="1:16" x14ac:dyDescent="0.3">
      <c r="A2914">
        <v>56087</v>
      </c>
      <c r="B2914">
        <v>122</v>
      </c>
      <c r="C2914" t="s">
        <v>552</v>
      </c>
      <c r="D2914" s="441">
        <v>45931</v>
      </c>
      <c r="E2914">
        <v>18264</v>
      </c>
      <c r="F2914" t="s">
        <v>5768</v>
      </c>
      <c r="G2914">
        <v>3366</v>
      </c>
      <c r="H2914">
        <v>0.23</v>
      </c>
      <c r="I2914" t="s">
        <v>5613</v>
      </c>
      <c r="J2914" t="s">
        <v>4764</v>
      </c>
      <c r="K2914" t="s">
        <v>1097</v>
      </c>
      <c r="L2914">
        <v>0</v>
      </c>
      <c r="M2914" s="441">
        <v>-693593</v>
      </c>
      <c r="N2914">
        <v>0</v>
      </c>
      <c r="O2914">
        <v>0</v>
      </c>
      <c r="P2914">
        <v>108.25</v>
      </c>
    </row>
    <row r="2915" spans="1:16" x14ac:dyDescent="0.3">
      <c r="A2915">
        <v>55907</v>
      </c>
      <c r="B2915">
        <v>122</v>
      </c>
      <c r="C2915" t="s">
        <v>552</v>
      </c>
      <c r="D2915" s="441">
        <v>45931</v>
      </c>
      <c r="E2915">
        <v>25628</v>
      </c>
      <c r="F2915" t="s">
        <v>5666</v>
      </c>
      <c r="G2915">
        <v>6201</v>
      </c>
      <c r="H2915">
        <v>8</v>
      </c>
      <c r="I2915" t="s">
        <v>5613</v>
      </c>
      <c r="J2915" t="s">
        <v>6085</v>
      </c>
      <c r="K2915" t="s">
        <v>1097</v>
      </c>
      <c r="L2915">
        <v>0</v>
      </c>
      <c r="M2915" s="441">
        <v>45678</v>
      </c>
      <c r="N2915">
        <v>12.98</v>
      </c>
      <c r="O2915">
        <v>12.98</v>
      </c>
      <c r="P2915">
        <v>103.84</v>
      </c>
    </row>
    <row r="2916" spans="1:16" x14ac:dyDescent="0.3">
      <c r="A2916">
        <v>56069</v>
      </c>
      <c r="B2916">
        <v>122</v>
      </c>
      <c r="C2916" t="s">
        <v>552</v>
      </c>
      <c r="D2916" s="441">
        <v>45931</v>
      </c>
      <c r="E2916">
        <v>18146</v>
      </c>
      <c r="F2916" t="s">
        <v>5795</v>
      </c>
      <c r="G2916">
        <v>3471</v>
      </c>
      <c r="H2916">
        <v>1</v>
      </c>
      <c r="I2916" t="s">
        <v>5601</v>
      </c>
      <c r="J2916" t="s">
        <v>4764</v>
      </c>
      <c r="K2916" t="s">
        <v>1097</v>
      </c>
      <c r="L2916">
        <v>0</v>
      </c>
      <c r="M2916" s="441">
        <v>45824</v>
      </c>
      <c r="N2916">
        <v>103.8</v>
      </c>
      <c r="O2916">
        <v>110</v>
      </c>
      <c r="P2916">
        <v>103.8</v>
      </c>
    </row>
    <row r="2917" spans="1:16" x14ac:dyDescent="0.3">
      <c r="A2917">
        <v>56006</v>
      </c>
      <c r="B2917">
        <v>122</v>
      </c>
      <c r="C2917" t="s">
        <v>552</v>
      </c>
      <c r="D2917" s="441">
        <v>45931</v>
      </c>
      <c r="E2917">
        <v>20007</v>
      </c>
      <c r="F2917" t="s">
        <v>5660</v>
      </c>
      <c r="G2917">
        <v>2343</v>
      </c>
      <c r="H2917">
        <v>2</v>
      </c>
      <c r="I2917" t="s">
        <v>5610</v>
      </c>
      <c r="J2917" t="s">
        <v>6085</v>
      </c>
      <c r="K2917" t="s">
        <v>1097</v>
      </c>
      <c r="L2917">
        <v>49.77</v>
      </c>
      <c r="M2917" s="441">
        <v>45916</v>
      </c>
      <c r="N2917">
        <v>49.9</v>
      </c>
      <c r="O2917">
        <v>48.9</v>
      </c>
      <c r="P2917">
        <v>99.54</v>
      </c>
    </row>
    <row r="2918" spans="1:16" x14ac:dyDescent="0.3">
      <c r="A2918">
        <v>56039</v>
      </c>
      <c r="B2918">
        <v>122</v>
      </c>
      <c r="C2918" t="s">
        <v>552</v>
      </c>
      <c r="D2918" s="441">
        <v>45931</v>
      </c>
      <c r="E2918">
        <v>18542</v>
      </c>
      <c r="F2918" t="s">
        <v>5728</v>
      </c>
      <c r="G2918">
        <v>3136</v>
      </c>
      <c r="H2918">
        <v>1</v>
      </c>
      <c r="I2918" t="s">
        <v>5601</v>
      </c>
      <c r="J2918" t="s">
        <v>4764</v>
      </c>
      <c r="K2918" t="s">
        <v>1097</v>
      </c>
      <c r="L2918">
        <v>0</v>
      </c>
      <c r="M2918" s="441">
        <v>-693593</v>
      </c>
      <c r="N2918">
        <v>0</v>
      </c>
      <c r="O2918">
        <v>99</v>
      </c>
      <c r="P2918">
        <v>99</v>
      </c>
    </row>
    <row r="2919" spans="1:16" x14ac:dyDescent="0.3">
      <c r="A2919">
        <v>55987</v>
      </c>
      <c r="B2919">
        <v>122</v>
      </c>
      <c r="C2919" t="s">
        <v>552</v>
      </c>
      <c r="D2919" s="441">
        <v>45931</v>
      </c>
      <c r="E2919">
        <v>19857</v>
      </c>
      <c r="F2919" t="s">
        <v>5602</v>
      </c>
      <c r="G2919">
        <v>2415</v>
      </c>
      <c r="H2919">
        <v>2</v>
      </c>
      <c r="I2919" t="s">
        <v>5598</v>
      </c>
      <c r="J2919" t="s">
        <v>6085</v>
      </c>
      <c r="K2919" t="s">
        <v>1097</v>
      </c>
      <c r="L2919">
        <v>49</v>
      </c>
      <c r="M2919" s="441">
        <v>45922</v>
      </c>
      <c r="N2919">
        <v>49</v>
      </c>
      <c r="O2919">
        <v>49</v>
      </c>
      <c r="P2919">
        <v>98</v>
      </c>
    </row>
    <row r="2920" spans="1:16" x14ac:dyDescent="0.3">
      <c r="A2920">
        <v>56075</v>
      </c>
      <c r="B2920">
        <v>122</v>
      </c>
      <c r="C2920" t="s">
        <v>552</v>
      </c>
      <c r="D2920" s="441">
        <v>45931</v>
      </c>
      <c r="E2920">
        <v>18266</v>
      </c>
      <c r="F2920" t="s">
        <v>5767</v>
      </c>
      <c r="G2920">
        <v>3364</v>
      </c>
      <c r="H2920">
        <v>0.77</v>
      </c>
      <c r="I2920" t="s">
        <v>5613</v>
      </c>
      <c r="J2920" t="s">
        <v>4764</v>
      </c>
      <c r="K2920" t="s">
        <v>1097</v>
      </c>
      <c r="L2920">
        <v>0</v>
      </c>
      <c r="M2920" s="441">
        <v>45848</v>
      </c>
      <c r="N2920">
        <v>125.9</v>
      </c>
      <c r="O2920">
        <v>125.9</v>
      </c>
      <c r="P2920">
        <v>96.94</v>
      </c>
    </row>
    <row r="2921" spans="1:16" x14ac:dyDescent="0.3">
      <c r="A2921">
        <v>55822</v>
      </c>
      <c r="B2921">
        <v>122</v>
      </c>
      <c r="C2921" t="s">
        <v>552</v>
      </c>
      <c r="D2921" s="441">
        <v>45931</v>
      </c>
      <c r="E2921">
        <v>24394</v>
      </c>
      <c r="F2921" t="s">
        <v>5941</v>
      </c>
      <c r="G2921">
        <v>2753</v>
      </c>
      <c r="H2921">
        <v>143</v>
      </c>
      <c r="I2921" t="s">
        <v>5613</v>
      </c>
      <c r="J2921" t="s">
        <v>6085</v>
      </c>
      <c r="K2921" t="s">
        <v>1097</v>
      </c>
      <c r="L2921">
        <v>0</v>
      </c>
      <c r="M2921" s="441">
        <v>45888</v>
      </c>
      <c r="N2921">
        <v>0.67</v>
      </c>
      <c r="O2921">
        <v>0.67</v>
      </c>
      <c r="P2921">
        <v>95.81</v>
      </c>
    </row>
    <row r="2922" spans="1:16" x14ac:dyDescent="0.3">
      <c r="A2922">
        <v>56029</v>
      </c>
      <c r="B2922">
        <v>122</v>
      </c>
      <c r="C2922" t="s">
        <v>552</v>
      </c>
      <c r="D2922" s="441">
        <v>45931</v>
      </c>
      <c r="E2922">
        <v>24676</v>
      </c>
      <c r="F2922" t="s">
        <v>5688</v>
      </c>
      <c r="G2922">
        <v>5710</v>
      </c>
      <c r="H2922">
        <v>1</v>
      </c>
      <c r="I2922" t="s">
        <v>5605</v>
      </c>
      <c r="J2922" t="s">
        <v>6085</v>
      </c>
      <c r="K2922" t="s">
        <v>1097</v>
      </c>
      <c r="L2922">
        <v>0</v>
      </c>
      <c r="M2922" s="441">
        <v>45385</v>
      </c>
      <c r="N2922">
        <v>93.82</v>
      </c>
      <c r="O2922">
        <v>49</v>
      </c>
      <c r="P2922">
        <v>93.82</v>
      </c>
    </row>
    <row r="2923" spans="1:16" x14ac:dyDescent="0.3">
      <c r="A2923">
        <v>55897</v>
      </c>
      <c r="B2923">
        <v>122</v>
      </c>
      <c r="C2923" t="s">
        <v>552</v>
      </c>
      <c r="D2923" s="441">
        <v>45931</v>
      </c>
      <c r="E2923">
        <v>20301</v>
      </c>
      <c r="F2923" t="s">
        <v>5617</v>
      </c>
      <c r="G2923">
        <v>2223</v>
      </c>
      <c r="H2923">
        <v>9</v>
      </c>
      <c r="I2923" t="s">
        <v>5605</v>
      </c>
      <c r="J2923" t="s">
        <v>6085</v>
      </c>
      <c r="K2923" t="s">
        <v>1097</v>
      </c>
      <c r="L2923">
        <v>10.210000000000001</v>
      </c>
      <c r="M2923" s="441">
        <v>45922</v>
      </c>
      <c r="N2923">
        <v>22.33</v>
      </c>
      <c r="O2923">
        <v>21.75</v>
      </c>
      <c r="P2923">
        <v>91.89</v>
      </c>
    </row>
    <row r="2924" spans="1:16" x14ac:dyDescent="0.3">
      <c r="A2924">
        <v>55975</v>
      </c>
      <c r="B2924">
        <v>122</v>
      </c>
      <c r="C2924" t="s">
        <v>552</v>
      </c>
      <c r="D2924" s="441">
        <v>45931</v>
      </c>
      <c r="E2924">
        <v>20614</v>
      </c>
      <c r="F2924" t="s">
        <v>5686</v>
      </c>
      <c r="G2924">
        <v>2119</v>
      </c>
      <c r="H2924">
        <v>3</v>
      </c>
      <c r="I2924" t="s">
        <v>5613</v>
      </c>
      <c r="J2924" t="s">
        <v>6085</v>
      </c>
      <c r="K2924" t="s">
        <v>1097</v>
      </c>
      <c r="L2924">
        <v>0</v>
      </c>
      <c r="M2924" s="441">
        <v>45853</v>
      </c>
      <c r="N2924">
        <v>29.9</v>
      </c>
      <c r="O2924">
        <v>29.9</v>
      </c>
      <c r="P2924">
        <v>89.7</v>
      </c>
    </row>
    <row r="2925" spans="1:16" x14ac:dyDescent="0.3">
      <c r="A2925">
        <v>56011</v>
      </c>
      <c r="B2925">
        <v>122</v>
      </c>
      <c r="C2925" t="s">
        <v>552</v>
      </c>
      <c r="D2925" s="441">
        <v>45931</v>
      </c>
      <c r="E2925">
        <v>26882</v>
      </c>
      <c r="F2925" t="s">
        <v>6057</v>
      </c>
      <c r="G2925">
        <v>6951</v>
      </c>
      <c r="H2925">
        <v>2</v>
      </c>
      <c r="I2925" t="s">
        <v>5598</v>
      </c>
      <c r="J2925" t="s">
        <v>6085</v>
      </c>
      <c r="K2925" t="s">
        <v>1097</v>
      </c>
      <c r="L2925">
        <v>0</v>
      </c>
      <c r="M2925" s="441">
        <v>45763</v>
      </c>
      <c r="N2925">
        <v>42</v>
      </c>
      <c r="O2925">
        <v>42</v>
      </c>
      <c r="P2925">
        <v>84</v>
      </c>
    </row>
    <row r="2926" spans="1:16" x14ac:dyDescent="0.3">
      <c r="A2926">
        <v>55838</v>
      </c>
      <c r="B2926">
        <v>122</v>
      </c>
      <c r="C2926" t="s">
        <v>552</v>
      </c>
      <c r="D2926" s="441">
        <v>45931</v>
      </c>
      <c r="E2926">
        <v>24083</v>
      </c>
      <c r="F2926" t="s">
        <v>5924</v>
      </c>
      <c r="G2926">
        <v>2592</v>
      </c>
      <c r="H2926">
        <v>30</v>
      </c>
      <c r="I2926" t="s">
        <v>5598</v>
      </c>
      <c r="J2926" t="s">
        <v>6085</v>
      </c>
      <c r="K2926" t="s">
        <v>1097</v>
      </c>
      <c r="L2926">
        <v>2.75</v>
      </c>
      <c r="M2926" s="441">
        <v>45930</v>
      </c>
      <c r="N2926">
        <v>2.7</v>
      </c>
      <c r="O2926">
        <v>2.71</v>
      </c>
      <c r="P2926">
        <v>82.5</v>
      </c>
    </row>
    <row r="2927" spans="1:16" x14ac:dyDescent="0.3">
      <c r="A2927">
        <v>55938</v>
      </c>
      <c r="B2927">
        <v>122</v>
      </c>
      <c r="C2927" t="s">
        <v>552</v>
      </c>
      <c r="D2927" s="441">
        <v>45931</v>
      </c>
      <c r="E2927">
        <v>20174</v>
      </c>
      <c r="F2927" t="s">
        <v>5685</v>
      </c>
      <c r="G2927">
        <v>2264</v>
      </c>
      <c r="H2927">
        <v>5</v>
      </c>
      <c r="I2927" t="s">
        <v>5598</v>
      </c>
      <c r="J2927" t="s">
        <v>6085</v>
      </c>
      <c r="K2927" t="s">
        <v>1097</v>
      </c>
      <c r="L2927">
        <v>16.5</v>
      </c>
      <c r="M2927" s="441">
        <v>45909</v>
      </c>
      <c r="N2927">
        <v>16.5</v>
      </c>
      <c r="O2927">
        <v>15.6</v>
      </c>
      <c r="P2927">
        <v>82.5</v>
      </c>
    </row>
    <row r="2928" spans="1:16" x14ac:dyDescent="0.3">
      <c r="A2928">
        <v>55952</v>
      </c>
      <c r="B2928">
        <v>122</v>
      </c>
      <c r="C2928" t="s">
        <v>552</v>
      </c>
      <c r="D2928" s="441">
        <v>45931</v>
      </c>
      <c r="E2928">
        <v>20887</v>
      </c>
      <c r="F2928" t="s">
        <v>5662</v>
      </c>
      <c r="G2928">
        <v>2040</v>
      </c>
      <c r="H2928">
        <v>4</v>
      </c>
      <c r="I2928" t="s">
        <v>5625</v>
      </c>
      <c r="J2928" t="s">
        <v>6085</v>
      </c>
      <c r="K2928" t="s">
        <v>1097</v>
      </c>
      <c r="L2928">
        <v>20.32</v>
      </c>
      <c r="M2928" s="441">
        <v>45923</v>
      </c>
      <c r="N2928">
        <v>0</v>
      </c>
      <c r="O2928">
        <v>34.200000000000003</v>
      </c>
      <c r="P2928">
        <v>81.28</v>
      </c>
    </row>
    <row r="2929" spans="1:16" x14ac:dyDescent="0.3">
      <c r="A2929">
        <v>55844</v>
      </c>
      <c r="B2929">
        <v>122</v>
      </c>
      <c r="C2929" t="s">
        <v>552</v>
      </c>
      <c r="D2929" s="441">
        <v>45931</v>
      </c>
      <c r="E2929">
        <v>20385</v>
      </c>
      <c r="F2929" t="s">
        <v>5645</v>
      </c>
      <c r="G2929">
        <v>2195</v>
      </c>
      <c r="H2929">
        <v>24</v>
      </c>
      <c r="I2929" t="s">
        <v>5613</v>
      </c>
      <c r="J2929" t="s">
        <v>6085</v>
      </c>
      <c r="K2929" t="s">
        <v>1097</v>
      </c>
      <c r="L2929">
        <v>3.37</v>
      </c>
      <c r="M2929" s="441">
        <v>45923</v>
      </c>
      <c r="N2929">
        <v>5.0999999999999996</v>
      </c>
      <c r="O2929">
        <v>5.0999999999999996</v>
      </c>
      <c r="P2929">
        <v>80.88</v>
      </c>
    </row>
    <row r="2930" spans="1:16" x14ac:dyDescent="0.3">
      <c r="A2930">
        <v>55928</v>
      </c>
      <c r="B2930">
        <v>122</v>
      </c>
      <c r="C2930" t="s">
        <v>552</v>
      </c>
      <c r="D2930" s="441">
        <v>45931</v>
      </c>
      <c r="E2930">
        <v>19965</v>
      </c>
      <c r="F2930" t="s">
        <v>5671</v>
      </c>
      <c r="G2930">
        <v>2356</v>
      </c>
      <c r="H2930">
        <v>6</v>
      </c>
      <c r="I2930" t="s">
        <v>5613</v>
      </c>
      <c r="J2930" t="s">
        <v>6085</v>
      </c>
      <c r="K2930" t="s">
        <v>1097</v>
      </c>
      <c r="L2930">
        <v>13.4</v>
      </c>
      <c r="M2930" s="441">
        <v>45916</v>
      </c>
      <c r="N2930">
        <v>13.4</v>
      </c>
      <c r="O2930">
        <v>13.4</v>
      </c>
      <c r="P2930">
        <v>80.400000000000006</v>
      </c>
    </row>
    <row r="2931" spans="1:16" x14ac:dyDescent="0.3">
      <c r="A2931">
        <v>55944</v>
      </c>
      <c r="B2931">
        <v>122</v>
      </c>
      <c r="C2931" t="s">
        <v>552</v>
      </c>
      <c r="D2931" s="441">
        <v>45931</v>
      </c>
      <c r="E2931">
        <v>20429</v>
      </c>
      <c r="F2931" t="s">
        <v>5840</v>
      </c>
      <c r="G2931">
        <v>2184</v>
      </c>
      <c r="H2931">
        <v>4</v>
      </c>
      <c r="I2931" t="s">
        <v>5613</v>
      </c>
      <c r="J2931" t="s">
        <v>6085</v>
      </c>
      <c r="K2931" t="s">
        <v>1097</v>
      </c>
      <c r="L2931">
        <v>19.8</v>
      </c>
      <c r="M2931" s="441">
        <v>45916</v>
      </c>
      <c r="N2931">
        <v>19.8</v>
      </c>
      <c r="O2931">
        <v>14</v>
      </c>
      <c r="P2931">
        <v>79.2</v>
      </c>
    </row>
    <row r="2932" spans="1:16" x14ac:dyDescent="0.3">
      <c r="A2932">
        <v>55927</v>
      </c>
      <c r="B2932">
        <v>122</v>
      </c>
      <c r="C2932" t="s">
        <v>552</v>
      </c>
      <c r="D2932" s="441">
        <v>45931</v>
      </c>
      <c r="E2932">
        <v>20242</v>
      </c>
      <c r="F2932" t="s">
        <v>5649</v>
      </c>
      <c r="G2932">
        <v>2242</v>
      </c>
      <c r="H2932">
        <v>6</v>
      </c>
      <c r="I2932" t="s">
        <v>5605</v>
      </c>
      <c r="J2932" t="s">
        <v>6085</v>
      </c>
      <c r="K2932" t="s">
        <v>1097</v>
      </c>
      <c r="L2932">
        <v>13.15</v>
      </c>
      <c r="M2932" s="441">
        <v>45922</v>
      </c>
      <c r="N2932">
        <v>13.34</v>
      </c>
      <c r="O2932">
        <v>13.67</v>
      </c>
      <c r="P2932">
        <v>78.900000000000006</v>
      </c>
    </row>
    <row r="2933" spans="1:16" x14ac:dyDescent="0.3">
      <c r="A2933">
        <v>55859</v>
      </c>
      <c r="B2933">
        <v>122</v>
      </c>
      <c r="C2933" t="s">
        <v>552</v>
      </c>
      <c r="D2933" s="441">
        <v>45931</v>
      </c>
      <c r="E2933">
        <v>17040</v>
      </c>
      <c r="F2933" t="s">
        <v>5705</v>
      </c>
      <c r="G2933">
        <v>2828</v>
      </c>
      <c r="H2933">
        <v>19</v>
      </c>
      <c r="I2933" t="s">
        <v>5613</v>
      </c>
      <c r="J2933" t="s">
        <v>6085</v>
      </c>
      <c r="K2933" t="s">
        <v>1097</v>
      </c>
      <c r="L2933">
        <v>4.0999999999999996</v>
      </c>
      <c r="M2933" s="441">
        <v>45925</v>
      </c>
      <c r="N2933">
        <v>4.0999999999999996</v>
      </c>
      <c r="O2933">
        <v>4.0999999999999996</v>
      </c>
      <c r="P2933">
        <v>77.900000000000006</v>
      </c>
    </row>
    <row r="2934" spans="1:16" x14ac:dyDescent="0.3">
      <c r="A2934">
        <v>55872</v>
      </c>
      <c r="B2934">
        <v>122</v>
      </c>
      <c r="C2934" t="s">
        <v>552</v>
      </c>
      <c r="D2934" s="441">
        <v>45931</v>
      </c>
      <c r="E2934">
        <v>23186</v>
      </c>
      <c r="F2934" t="s">
        <v>5955</v>
      </c>
      <c r="G2934">
        <v>2668</v>
      </c>
      <c r="H2934">
        <v>14</v>
      </c>
      <c r="I2934" t="s">
        <v>5598</v>
      </c>
      <c r="J2934" t="s">
        <v>6085</v>
      </c>
      <c r="K2934" t="s">
        <v>1097</v>
      </c>
      <c r="L2934">
        <v>5.5</v>
      </c>
      <c r="M2934" s="441">
        <v>45930</v>
      </c>
      <c r="N2934">
        <v>5.5</v>
      </c>
      <c r="O2934">
        <v>5.5</v>
      </c>
      <c r="P2934">
        <v>77</v>
      </c>
    </row>
    <row r="2935" spans="1:16" x14ac:dyDescent="0.3">
      <c r="A2935">
        <v>55936</v>
      </c>
      <c r="B2935">
        <v>122</v>
      </c>
      <c r="C2935" t="s">
        <v>552</v>
      </c>
      <c r="D2935" s="441">
        <v>45931</v>
      </c>
      <c r="E2935">
        <v>19973</v>
      </c>
      <c r="F2935" t="s">
        <v>5670</v>
      </c>
      <c r="G2935">
        <v>2354</v>
      </c>
      <c r="H2935">
        <v>5</v>
      </c>
      <c r="I2935" t="s">
        <v>5613</v>
      </c>
      <c r="J2935" t="s">
        <v>6085</v>
      </c>
      <c r="K2935" t="s">
        <v>1097</v>
      </c>
      <c r="L2935">
        <v>15.4</v>
      </c>
      <c r="M2935" s="441">
        <v>45916</v>
      </c>
      <c r="N2935">
        <v>15.4</v>
      </c>
      <c r="O2935">
        <v>15.2</v>
      </c>
      <c r="P2935">
        <v>77</v>
      </c>
    </row>
    <row r="2936" spans="1:16" x14ac:dyDescent="0.3">
      <c r="A2936">
        <v>55943</v>
      </c>
      <c r="B2936">
        <v>122</v>
      </c>
      <c r="C2936" t="s">
        <v>552</v>
      </c>
      <c r="D2936" s="441">
        <v>45931</v>
      </c>
      <c r="E2936">
        <v>21086</v>
      </c>
      <c r="F2936" t="s">
        <v>6501</v>
      </c>
      <c r="G2936">
        <v>1989</v>
      </c>
      <c r="H2936">
        <v>4</v>
      </c>
      <c r="I2936" t="s">
        <v>5613</v>
      </c>
      <c r="J2936" t="s">
        <v>6085</v>
      </c>
      <c r="K2936" t="s">
        <v>1097</v>
      </c>
      <c r="L2936">
        <v>0</v>
      </c>
      <c r="M2936" s="441">
        <v>45783</v>
      </c>
      <c r="N2936">
        <v>18.690000000000001</v>
      </c>
      <c r="O2936">
        <v>19.45</v>
      </c>
      <c r="P2936">
        <v>74.760000000000005</v>
      </c>
    </row>
    <row r="2937" spans="1:16" x14ac:dyDescent="0.3">
      <c r="A2937">
        <v>56071</v>
      </c>
      <c r="B2937">
        <v>122</v>
      </c>
      <c r="C2937" t="s">
        <v>552</v>
      </c>
      <c r="D2937" s="441">
        <v>45931</v>
      </c>
      <c r="E2937">
        <v>18184</v>
      </c>
      <c r="F2937" t="s">
        <v>5997</v>
      </c>
      <c r="G2937">
        <v>3439</v>
      </c>
      <c r="H2937">
        <v>0.92</v>
      </c>
      <c r="I2937" t="s">
        <v>5601</v>
      </c>
      <c r="J2937" t="s">
        <v>4764</v>
      </c>
      <c r="K2937" t="s">
        <v>1097</v>
      </c>
      <c r="L2937">
        <v>0</v>
      </c>
      <c r="M2937" s="441">
        <v>-693593</v>
      </c>
      <c r="N2937">
        <v>0</v>
      </c>
      <c r="O2937">
        <v>153</v>
      </c>
      <c r="P2937">
        <v>73.36</v>
      </c>
    </row>
    <row r="2938" spans="1:16" x14ac:dyDescent="0.3">
      <c r="A2938">
        <v>56010</v>
      </c>
      <c r="B2938">
        <v>122</v>
      </c>
      <c r="C2938" t="s">
        <v>552</v>
      </c>
      <c r="D2938" s="441">
        <v>45931</v>
      </c>
      <c r="E2938">
        <v>19790</v>
      </c>
      <c r="F2938" t="s">
        <v>5948</v>
      </c>
      <c r="G2938">
        <v>2469</v>
      </c>
      <c r="H2938">
        <v>2</v>
      </c>
      <c r="I2938" t="s">
        <v>5598</v>
      </c>
      <c r="J2938" t="s">
        <v>6085</v>
      </c>
      <c r="K2938" t="s">
        <v>1097</v>
      </c>
      <c r="L2938">
        <v>35.99</v>
      </c>
      <c r="M2938" s="441">
        <v>45930</v>
      </c>
      <c r="N2938">
        <v>35.630000000000003</v>
      </c>
      <c r="O2938">
        <v>35.630000000000003</v>
      </c>
      <c r="P2938">
        <v>71.98</v>
      </c>
    </row>
    <row r="2939" spans="1:16" x14ac:dyDescent="0.3">
      <c r="A2939">
        <v>55970</v>
      </c>
      <c r="B2939">
        <v>122</v>
      </c>
      <c r="C2939" t="s">
        <v>552</v>
      </c>
      <c r="D2939" s="441">
        <v>45931</v>
      </c>
      <c r="E2939">
        <v>20645</v>
      </c>
      <c r="F2939" t="s">
        <v>5664</v>
      </c>
      <c r="G2939">
        <v>2113</v>
      </c>
      <c r="H2939">
        <v>3</v>
      </c>
      <c r="I2939" t="s">
        <v>5615</v>
      </c>
      <c r="J2939" t="s">
        <v>6085</v>
      </c>
      <c r="K2939" t="s">
        <v>1097</v>
      </c>
      <c r="L2939">
        <v>23.55</v>
      </c>
      <c r="M2939" s="441">
        <v>45916</v>
      </c>
      <c r="N2939">
        <v>23.55</v>
      </c>
      <c r="O2939">
        <v>23.54</v>
      </c>
      <c r="P2939">
        <v>70.650000000000006</v>
      </c>
    </row>
    <row r="2940" spans="1:16" x14ac:dyDescent="0.3">
      <c r="A2940">
        <v>55845</v>
      </c>
      <c r="B2940">
        <v>122</v>
      </c>
      <c r="C2940" t="s">
        <v>552</v>
      </c>
      <c r="D2940" s="441">
        <v>45931</v>
      </c>
      <c r="E2940">
        <v>23361</v>
      </c>
      <c r="F2940" t="s">
        <v>5937</v>
      </c>
      <c r="G2940">
        <v>2497</v>
      </c>
      <c r="H2940">
        <v>24</v>
      </c>
      <c r="I2940" t="s">
        <v>5598</v>
      </c>
      <c r="J2940" t="s">
        <v>6085</v>
      </c>
      <c r="K2940" t="s">
        <v>1097</v>
      </c>
      <c r="L2940">
        <v>2.91</v>
      </c>
      <c r="M2940" s="441">
        <v>45930</v>
      </c>
      <c r="N2940">
        <v>3.1</v>
      </c>
      <c r="O2940">
        <v>3.1</v>
      </c>
      <c r="P2940">
        <v>69.84</v>
      </c>
    </row>
    <row r="2941" spans="1:16" x14ac:dyDescent="0.3">
      <c r="A2941">
        <v>56068</v>
      </c>
      <c r="B2941">
        <v>122</v>
      </c>
      <c r="C2941" t="s">
        <v>552</v>
      </c>
      <c r="D2941" s="441">
        <v>45931</v>
      </c>
      <c r="E2941">
        <v>18176</v>
      </c>
      <c r="F2941" t="s">
        <v>5791</v>
      </c>
      <c r="G2941">
        <v>3446</v>
      </c>
      <c r="H2941">
        <v>1</v>
      </c>
      <c r="I2941" t="s">
        <v>5601</v>
      </c>
      <c r="J2941" t="s">
        <v>4764</v>
      </c>
      <c r="K2941" t="s">
        <v>1097</v>
      </c>
      <c r="L2941">
        <v>0</v>
      </c>
      <c r="M2941" s="441">
        <v>-693593</v>
      </c>
      <c r="N2941">
        <v>0</v>
      </c>
      <c r="O2941">
        <v>0</v>
      </c>
      <c r="P2941">
        <v>69</v>
      </c>
    </row>
    <row r="2942" spans="1:16" x14ac:dyDescent="0.3">
      <c r="A2942">
        <v>55993</v>
      </c>
      <c r="B2942">
        <v>122</v>
      </c>
      <c r="C2942" t="s">
        <v>552</v>
      </c>
      <c r="D2942" s="441">
        <v>45931</v>
      </c>
      <c r="E2942">
        <v>20308</v>
      </c>
      <c r="F2942" t="s">
        <v>5841</v>
      </c>
      <c r="G2942">
        <v>2222</v>
      </c>
      <c r="H2942">
        <v>2</v>
      </c>
      <c r="I2942" t="s">
        <v>5605</v>
      </c>
      <c r="J2942" t="s">
        <v>6085</v>
      </c>
      <c r="K2942" t="s">
        <v>1097</v>
      </c>
      <c r="L2942">
        <v>0</v>
      </c>
      <c r="M2942" s="441">
        <v>45706</v>
      </c>
      <c r="N2942">
        <v>33.92</v>
      </c>
      <c r="O2942">
        <v>24.9</v>
      </c>
      <c r="P2942">
        <v>67.84</v>
      </c>
    </row>
    <row r="2943" spans="1:16" x14ac:dyDescent="0.3">
      <c r="A2943">
        <v>56042</v>
      </c>
      <c r="B2943">
        <v>122</v>
      </c>
      <c r="C2943" t="s">
        <v>552</v>
      </c>
      <c r="D2943" s="441">
        <v>45931</v>
      </c>
      <c r="E2943">
        <v>26881</v>
      </c>
      <c r="F2943" t="s">
        <v>5965</v>
      </c>
      <c r="G2943">
        <v>6950</v>
      </c>
      <c r="H2943">
        <v>1</v>
      </c>
      <c r="I2943" t="s">
        <v>5598</v>
      </c>
      <c r="J2943" t="s">
        <v>6085</v>
      </c>
      <c r="K2943" t="s">
        <v>1097</v>
      </c>
      <c r="L2943">
        <v>0</v>
      </c>
      <c r="M2943" s="441">
        <v>45861</v>
      </c>
      <c r="N2943">
        <v>65</v>
      </c>
      <c r="O2943">
        <v>65</v>
      </c>
      <c r="P2943">
        <v>65</v>
      </c>
    </row>
    <row r="2944" spans="1:16" x14ac:dyDescent="0.3">
      <c r="A2944">
        <v>55905</v>
      </c>
      <c r="B2944">
        <v>122</v>
      </c>
      <c r="C2944" t="s">
        <v>552</v>
      </c>
      <c r="D2944" s="441">
        <v>45931</v>
      </c>
      <c r="E2944">
        <v>23390</v>
      </c>
      <c r="F2944" t="s">
        <v>5922</v>
      </c>
      <c r="G2944">
        <v>2474</v>
      </c>
      <c r="H2944">
        <v>8</v>
      </c>
      <c r="I2944" t="s">
        <v>5598</v>
      </c>
      <c r="J2944" t="s">
        <v>6085</v>
      </c>
      <c r="K2944" t="s">
        <v>1097</v>
      </c>
      <c r="L2944">
        <v>8.11</v>
      </c>
      <c r="M2944" s="441">
        <v>45930</v>
      </c>
      <c r="N2944">
        <v>7</v>
      </c>
      <c r="O2944">
        <v>7</v>
      </c>
      <c r="P2944">
        <v>64.88</v>
      </c>
    </row>
    <row r="2945" spans="1:16" x14ac:dyDescent="0.3">
      <c r="A2945">
        <v>55906</v>
      </c>
      <c r="B2945">
        <v>122</v>
      </c>
      <c r="C2945" t="s">
        <v>552</v>
      </c>
      <c r="D2945" s="441">
        <v>45931</v>
      </c>
      <c r="E2945">
        <v>19759</v>
      </c>
      <c r="F2945" t="s">
        <v>6016</v>
      </c>
      <c r="G2945">
        <v>2494</v>
      </c>
      <c r="H2945">
        <v>8</v>
      </c>
      <c r="I2945" t="s">
        <v>5598</v>
      </c>
      <c r="J2945" t="s">
        <v>6085</v>
      </c>
      <c r="K2945" t="s">
        <v>1097</v>
      </c>
      <c r="L2945">
        <v>7.93</v>
      </c>
      <c r="M2945" s="441">
        <v>45930</v>
      </c>
      <c r="N2945">
        <v>8.5</v>
      </c>
      <c r="O2945">
        <v>8.5</v>
      </c>
      <c r="P2945">
        <v>63.44</v>
      </c>
    </row>
    <row r="2946" spans="1:16" x14ac:dyDescent="0.3">
      <c r="A2946">
        <v>55937</v>
      </c>
      <c r="B2946">
        <v>122</v>
      </c>
      <c r="C2946" t="s">
        <v>552</v>
      </c>
      <c r="D2946" s="441">
        <v>45931</v>
      </c>
      <c r="E2946">
        <v>21010</v>
      </c>
      <c r="F2946" t="s">
        <v>5674</v>
      </c>
      <c r="G2946">
        <v>2006</v>
      </c>
      <c r="H2946">
        <v>5</v>
      </c>
      <c r="I2946" t="s">
        <v>5668</v>
      </c>
      <c r="J2946" t="s">
        <v>6085</v>
      </c>
      <c r="K2946" t="s">
        <v>1097</v>
      </c>
      <c r="L2946">
        <v>12.16</v>
      </c>
      <c r="M2946" s="441">
        <v>45930</v>
      </c>
      <c r="N2946">
        <v>12.3</v>
      </c>
      <c r="O2946">
        <v>12.3</v>
      </c>
      <c r="P2946">
        <v>60.8</v>
      </c>
    </row>
    <row r="2947" spans="1:16" x14ac:dyDescent="0.3">
      <c r="A2947">
        <v>56067</v>
      </c>
      <c r="B2947">
        <v>122</v>
      </c>
      <c r="C2947" t="s">
        <v>552</v>
      </c>
      <c r="D2947" s="441">
        <v>45931</v>
      </c>
      <c r="E2947">
        <v>18178</v>
      </c>
      <c r="F2947" t="s">
        <v>5790</v>
      </c>
      <c r="G2947">
        <v>3444</v>
      </c>
      <c r="H2947">
        <v>1</v>
      </c>
      <c r="I2947" t="s">
        <v>5601</v>
      </c>
      <c r="J2947" t="s">
        <v>4764</v>
      </c>
      <c r="K2947" t="s">
        <v>1097</v>
      </c>
      <c r="L2947">
        <v>0</v>
      </c>
      <c r="M2947" s="441">
        <v>-693593</v>
      </c>
      <c r="N2947">
        <v>0</v>
      </c>
      <c r="O2947">
        <v>59.9</v>
      </c>
      <c r="P2947">
        <v>59.9</v>
      </c>
    </row>
    <row r="2948" spans="1:16" x14ac:dyDescent="0.3">
      <c r="A2948">
        <v>56030</v>
      </c>
      <c r="B2948">
        <v>122</v>
      </c>
      <c r="C2948" t="s">
        <v>552</v>
      </c>
      <c r="D2948" s="441">
        <v>45931</v>
      </c>
      <c r="E2948">
        <v>23992</v>
      </c>
      <c r="F2948" t="s">
        <v>5603</v>
      </c>
      <c r="G2948">
        <v>2216</v>
      </c>
      <c r="H2948">
        <v>1</v>
      </c>
      <c r="I2948" t="s">
        <v>5598</v>
      </c>
      <c r="J2948" t="s">
        <v>6085</v>
      </c>
      <c r="K2948" t="s">
        <v>1097</v>
      </c>
      <c r="L2948">
        <v>59.78</v>
      </c>
      <c r="M2948" s="441">
        <v>45922</v>
      </c>
      <c r="N2948">
        <v>59.78</v>
      </c>
      <c r="O2948">
        <v>59.78</v>
      </c>
      <c r="P2948">
        <v>59.78</v>
      </c>
    </row>
    <row r="2949" spans="1:16" x14ac:dyDescent="0.3">
      <c r="A2949">
        <v>56056</v>
      </c>
      <c r="B2949">
        <v>122</v>
      </c>
      <c r="C2949" t="s">
        <v>552</v>
      </c>
      <c r="D2949" s="441">
        <v>45931</v>
      </c>
      <c r="E2949">
        <v>19946</v>
      </c>
      <c r="F2949" t="s">
        <v>5672</v>
      </c>
      <c r="G2949">
        <v>2360</v>
      </c>
      <c r="H2949">
        <v>1</v>
      </c>
      <c r="I2949" t="s">
        <v>5625</v>
      </c>
      <c r="J2949" t="s">
        <v>6085</v>
      </c>
      <c r="K2949" t="s">
        <v>1097</v>
      </c>
      <c r="L2949">
        <v>0</v>
      </c>
      <c r="M2949" s="441">
        <v>45754</v>
      </c>
      <c r="N2949">
        <v>0</v>
      </c>
      <c r="O2949">
        <v>55.99</v>
      </c>
      <c r="P2949">
        <v>59.5</v>
      </c>
    </row>
    <row r="2950" spans="1:16" x14ac:dyDescent="0.3">
      <c r="A2950">
        <v>56045</v>
      </c>
      <c r="B2950">
        <v>122</v>
      </c>
      <c r="C2950" t="s">
        <v>552</v>
      </c>
      <c r="D2950" s="441">
        <v>45931</v>
      </c>
      <c r="E2950">
        <v>20922</v>
      </c>
      <c r="F2950" t="s">
        <v>5845</v>
      </c>
      <c r="G2950">
        <v>2034</v>
      </c>
      <c r="H2950">
        <v>1</v>
      </c>
      <c r="I2950" t="s">
        <v>5605</v>
      </c>
      <c r="J2950" t="s">
        <v>6085</v>
      </c>
      <c r="K2950" t="s">
        <v>1097</v>
      </c>
      <c r="L2950">
        <v>0</v>
      </c>
      <c r="M2950" s="441">
        <v>45881</v>
      </c>
      <c r="N2950">
        <v>59.35</v>
      </c>
      <c r="O2950">
        <v>59.35</v>
      </c>
      <c r="P2950">
        <v>59.35</v>
      </c>
    </row>
    <row r="2951" spans="1:16" x14ac:dyDescent="0.3">
      <c r="A2951">
        <v>56001</v>
      </c>
      <c r="B2951">
        <v>122</v>
      </c>
      <c r="C2951" t="s">
        <v>552</v>
      </c>
      <c r="D2951" s="441">
        <v>45931</v>
      </c>
      <c r="E2951">
        <v>18395</v>
      </c>
      <c r="F2951" t="s">
        <v>5739</v>
      </c>
      <c r="G2951">
        <v>3245</v>
      </c>
      <c r="H2951">
        <v>2</v>
      </c>
      <c r="I2951" t="s">
        <v>5601</v>
      </c>
      <c r="J2951" t="s">
        <v>4764</v>
      </c>
      <c r="K2951" t="s">
        <v>1097</v>
      </c>
      <c r="L2951">
        <v>0</v>
      </c>
      <c r="M2951" s="441">
        <v>45895</v>
      </c>
      <c r="N2951">
        <v>29.55</v>
      </c>
      <c r="O2951">
        <v>30</v>
      </c>
      <c r="P2951">
        <v>59.1</v>
      </c>
    </row>
    <row r="2952" spans="1:16" x14ac:dyDescent="0.3">
      <c r="A2952">
        <v>56089</v>
      </c>
      <c r="B2952">
        <v>122</v>
      </c>
      <c r="C2952" t="s">
        <v>552</v>
      </c>
      <c r="D2952" s="441">
        <v>45931</v>
      </c>
      <c r="E2952">
        <v>18223</v>
      </c>
      <c r="F2952" t="s">
        <v>5876</v>
      </c>
      <c r="G2952">
        <v>3405</v>
      </c>
      <c r="H2952">
        <v>0.18</v>
      </c>
      <c r="I2952" t="s">
        <v>5613</v>
      </c>
      <c r="J2952" t="s">
        <v>4764</v>
      </c>
      <c r="K2952" t="s">
        <v>1097</v>
      </c>
      <c r="L2952">
        <v>0</v>
      </c>
      <c r="M2952" s="441">
        <v>-693593</v>
      </c>
      <c r="N2952">
        <v>0</v>
      </c>
      <c r="O2952">
        <v>0</v>
      </c>
      <c r="P2952">
        <v>57.65</v>
      </c>
    </row>
    <row r="2953" spans="1:16" x14ac:dyDescent="0.3">
      <c r="A2953">
        <v>56052</v>
      </c>
      <c r="B2953">
        <v>122</v>
      </c>
      <c r="C2953" t="s">
        <v>552</v>
      </c>
      <c r="D2953" s="441">
        <v>45931</v>
      </c>
      <c r="E2953">
        <v>18308</v>
      </c>
      <c r="F2953" t="s">
        <v>5758</v>
      </c>
      <c r="G2953">
        <v>3325</v>
      </c>
      <c r="H2953">
        <v>1</v>
      </c>
      <c r="I2953" t="s">
        <v>5613</v>
      </c>
      <c r="J2953" t="s">
        <v>4764</v>
      </c>
      <c r="K2953" t="s">
        <v>1097</v>
      </c>
      <c r="L2953">
        <v>0</v>
      </c>
      <c r="M2953" s="441">
        <v>-693593</v>
      </c>
      <c r="N2953">
        <v>0</v>
      </c>
      <c r="O2953">
        <v>0</v>
      </c>
      <c r="P2953">
        <v>57</v>
      </c>
    </row>
    <row r="2954" spans="1:16" x14ac:dyDescent="0.3">
      <c r="A2954">
        <v>56081</v>
      </c>
      <c r="B2954">
        <v>122</v>
      </c>
      <c r="C2954" t="s">
        <v>552</v>
      </c>
      <c r="D2954" s="441">
        <v>45931</v>
      </c>
      <c r="E2954">
        <v>18180</v>
      </c>
      <c r="F2954" t="s">
        <v>5788</v>
      </c>
      <c r="G2954">
        <v>3442</v>
      </c>
      <c r="H2954">
        <v>0.5</v>
      </c>
      <c r="I2954" t="s">
        <v>5601</v>
      </c>
      <c r="J2954" t="s">
        <v>4764</v>
      </c>
      <c r="K2954" t="s">
        <v>1097</v>
      </c>
      <c r="L2954">
        <v>0</v>
      </c>
      <c r="M2954" s="441">
        <v>-693593</v>
      </c>
      <c r="N2954">
        <v>0</v>
      </c>
      <c r="O2954">
        <v>109.9</v>
      </c>
      <c r="P2954">
        <v>55</v>
      </c>
    </row>
    <row r="2955" spans="1:16" x14ac:dyDescent="0.3">
      <c r="A2955">
        <v>55996</v>
      </c>
      <c r="B2955">
        <v>122</v>
      </c>
      <c r="C2955" t="s">
        <v>552</v>
      </c>
      <c r="D2955" s="441">
        <v>45931</v>
      </c>
      <c r="E2955">
        <v>20287</v>
      </c>
      <c r="F2955" t="s">
        <v>5626</v>
      </c>
      <c r="G2955">
        <v>2229</v>
      </c>
      <c r="H2955">
        <v>2</v>
      </c>
      <c r="I2955" t="s">
        <v>5605</v>
      </c>
      <c r="J2955" t="s">
        <v>6085</v>
      </c>
      <c r="K2955" t="s">
        <v>1097</v>
      </c>
      <c r="L2955">
        <v>26.99</v>
      </c>
      <c r="M2955" s="441">
        <v>45916</v>
      </c>
      <c r="N2955">
        <v>26.99</v>
      </c>
      <c r="O2955">
        <v>26.99</v>
      </c>
      <c r="P2955">
        <v>53.98</v>
      </c>
    </row>
    <row r="2956" spans="1:16" x14ac:dyDescent="0.3">
      <c r="A2956">
        <v>56000</v>
      </c>
      <c r="B2956">
        <v>122</v>
      </c>
      <c r="C2956" t="s">
        <v>552</v>
      </c>
      <c r="D2956" s="441">
        <v>45931</v>
      </c>
      <c r="E2956">
        <v>20257</v>
      </c>
      <c r="F2956" t="s">
        <v>5887</v>
      </c>
      <c r="G2956">
        <v>2239</v>
      </c>
      <c r="H2956">
        <v>2</v>
      </c>
      <c r="I2956" t="s">
        <v>5605</v>
      </c>
      <c r="J2956" t="s">
        <v>6085</v>
      </c>
      <c r="K2956" t="s">
        <v>1097</v>
      </c>
      <c r="L2956">
        <v>0</v>
      </c>
      <c r="M2956" s="441">
        <v>45888</v>
      </c>
      <c r="N2956">
        <v>26</v>
      </c>
      <c r="O2956">
        <v>26</v>
      </c>
      <c r="P2956">
        <v>52</v>
      </c>
    </row>
    <row r="2957" spans="1:16" x14ac:dyDescent="0.3">
      <c r="A2957">
        <v>55953</v>
      </c>
      <c r="B2957">
        <v>122</v>
      </c>
      <c r="C2957" t="s">
        <v>552</v>
      </c>
      <c r="D2957" s="441">
        <v>45931</v>
      </c>
      <c r="E2957">
        <v>20349</v>
      </c>
      <c r="F2957" t="s">
        <v>5679</v>
      </c>
      <c r="G2957">
        <v>2205</v>
      </c>
      <c r="H2957">
        <v>4</v>
      </c>
      <c r="I2957" t="s">
        <v>5605</v>
      </c>
      <c r="J2957" t="s">
        <v>6085</v>
      </c>
      <c r="K2957" t="s">
        <v>1097</v>
      </c>
      <c r="L2957">
        <v>12.67</v>
      </c>
      <c r="M2957" s="441">
        <v>45909</v>
      </c>
      <c r="N2957">
        <v>12.84</v>
      </c>
      <c r="O2957">
        <v>17.899999999999999</v>
      </c>
      <c r="P2957">
        <v>50.68</v>
      </c>
    </row>
    <row r="2958" spans="1:16" x14ac:dyDescent="0.3">
      <c r="A2958">
        <v>56077</v>
      </c>
      <c r="B2958">
        <v>122</v>
      </c>
      <c r="C2958" t="s">
        <v>552</v>
      </c>
      <c r="D2958" s="441">
        <v>45931</v>
      </c>
      <c r="E2958">
        <v>19476</v>
      </c>
      <c r="F2958" t="s">
        <v>6017</v>
      </c>
      <c r="G2958">
        <v>2729</v>
      </c>
      <c r="H2958">
        <v>0.6</v>
      </c>
      <c r="I2958" t="s">
        <v>5598</v>
      </c>
      <c r="J2958" t="s">
        <v>6085</v>
      </c>
      <c r="K2958" t="s">
        <v>1097</v>
      </c>
      <c r="L2958">
        <v>82.84</v>
      </c>
      <c r="M2958" s="441">
        <v>45926</v>
      </c>
      <c r="N2958">
        <v>70</v>
      </c>
      <c r="O2958">
        <v>75</v>
      </c>
      <c r="P2958">
        <v>49.7</v>
      </c>
    </row>
    <row r="2959" spans="1:16" x14ac:dyDescent="0.3">
      <c r="A2959">
        <v>55968</v>
      </c>
      <c r="B2959">
        <v>122</v>
      </c>
      <c r="C2959" t="s">
        <v>552</v>
      </c>
      <c r="D2959" s="441">
        <v>45931</v>
      </c>
      <c r="E2959">
        <v>25075</v>
      </c>
      <c r="F2959" t="s">
        <v>5661</v>
      </c>
      <c r="G2959">
        <v>5883</v>
      </c>
      <c r="H2959">
        <v>3</v>
      </c>
      <c r="I2959" t="s">
        <v>5605</v>
      </c>
      <c r="J2959" t="s">
        <v>6085</v>
      </c>
      <c r="K2959" t="s">
        <v>1097</v>
      </c>
      <c r="L2959">
        <v>16.5</v>
      </c>
      <c r="M2959" s="441">
        <v>45910</v>
      </c>
      <c r="N2959">
        <v>16.5</v>
      </c>
      <c r="O2959">
        <v>16.5</v>
      </c>
      <c r="P2959">
        <v>49.5</v>
      </c>
    </row>
    <row r="2960" spans="1:16" x14ac:dyDescent="0.3">
      <c r="A2960">
        <v>56005</v>
      </c>
      <c r="B2960">
        <v>122</v>
      </c>
      <c r="C2960" t="s">
        <v>552</v>
      </c>
      <c r="D2960" s="441">
        <v>45931</v>
      </c>
      <c r="E2960">
        <v>20500</v>
      </c>
      <c r="F2960" t="s">
        <v>5865</v>
      </c>
      <c r="G2960">
        <v>2154</v>
      </c>
      <c r="H2960">
        <v>2</v>
      </c>
      <c r="I2960" t="s">
        <v>5613</v>
      </c>
      <c r="J2960" t="s">
        <v>6085</v>
      </c>
      <c r="K2960" t="s">
        <v>1097</v>
      </c>
      <c r="L2960">
        <v>23.8</v>
      </c>
      <c r="M2960" s="441">
        <v>45901</v>
      </c>
      <c r="N2960">
        <v>23.8</v>
      </c>
      <c r="O2960">
        <v>21.9</v>
      </c>
      <c r="P2960">
        <v>47.6</v>
      </c>
    </row>
    <row r="2961" spans="1:16" x14ac:dyDescent="0.3">
      <c r="A2961">
        <v>55990</v>
      </c>
      <c r="B2961">
        <v>122</v>
      </c>
      <c r="C2961" t="s">
        <v>552</v>
      </c>
      <c r="D2961" s="441">
        <v>45931</v>
      </c>
      <c r="E2961">
        <v>19649</v>
      </c>
      <c r="F2961" t="s">
        <v>6502</v>
      </c>
      <c r="G2961">
        <v>2589</v>
      </c>
      <c r="H2961">
        <v>2</v>
      </c>
      <c r="I2961" t="s">
        <v>5598</v>
      </c>
      <c r="J2961" t="s">
        <v>6085</v>
      </c>
      <c r="K2961" t="s">
        <v>1097</v>
      </c>
      <c r="L2961">
        <v>0</v>
      </c>
      <c r="M2961" s="441">
        <v>45890</v>
      </c>
      <c r="N2961">
        <v>23.5</v>
      </c>
      <c r="O2961">
        <v>23.5</v>
      </c>
      <c r="P2961">
        <v>47</v>
      </c>
    </row>
    <row r="2962" spans="1:16" x14ac:dyDescent="0.3">
      <c r="A2962">
        <v>56004</v>
      </c>
      <c r="B2962">
        <v>122</v>
      </c>
      <c r="C2962" t="s">
        <v>552</v>
      </c>
      <c r="D2962" s="441">
        <v>45931</v>
      </c>
      <c r="E2962">
        <v>19760</v>
      </c>
      <c r="F2962" t="s">
        <v>6338</v>
      </c>
      <c r="G2962">
        <v>2493</v>
      </c>
      <c r="H2962">
        <v>2</v>
      </c>
      <c r="I2962" t="s">
        <v>5598</v>
      </c>
      <c r="J2962" t="s">
        <v>6085</v>
      </c>
      <c r="K2962" t="s">
        <v>1097</v>
      </c>
      <c r="L2962">
        <v>0</v>
      </c>
      <c r="M2962" s="441">
        <v>45888</v>
      </c>
      <c r="N2962">
        <v>23.04</v>
      </c>
      <c r="O2962">
        <v>23.04</v>
      </c>
      <c r="P2962">
        <v>46.08</v>
      </c>
    </row>
    <row r="2963" spans="1:16" x14ac:dyDescent="0.3">
      <c r="A2963">
        <v>56054</v>
      </c>
      <c r="B2963">
        <v>122</v>
      </c>
      <c r="C2963" t="s">
        <v>552</v>
      </c>
      <c r="D2963" s="441">
        <v>45931</v>
      </c>
      <c r="E2963">
        <v>25213</v>
      </c>
      <c r="F2963" t="s">
        <v>5665</v>
      </c>
      <c r="G2963">
        <v>5948</v>
      </c>
      <c r="H2963">
        <v>1</v>
      </c>
      <c r="I2963" t="s">
        <v>5625</v>
      </c>
      <c r="J2963" t="s">
        <v>6085</v>
      </c>
      <c r="K2963" t="s">
        <v>1097</v>
      </c>
      <c r="L2963">
        <v>0</v>
      </c>
      <c r="M2963" s="441">
        <v>45895</v>
      </c>
      <c r="N2963">
        <v>46</v>
      </c>
      <c r="O2963">
        <v>49</v>
      </c>
      <c r="P2963">
        <v>46</v>
      </c>
    </row>
    <row r="2964" spans="1:16" x14ac:dyDescent="0.3">
      <c r="A2964">
        <v>55881</v>
      </c>
      <c r="B2964">
        <v>122</v>
      </c>
      <c r="C2964" t="s">
        <v>552</v>
      </c>
      <c r="D2964" s="441">
        <v>45931</v>
      </c>
      <c r="E2964">
        <v>24326</v>
      </c>
      <c r="F2964" t="s">
        <v>5939</v>
      </c>
      <c r="G2964">
        <v>2499</v>
      </c>
      <c r="H2964">
        <v>12</v>
      </c>
      <c r="I2964" t="s">
        <v>5598</v>
      </c>
      <c r="J2964" t="s">
        <v>6085</v>
      </c>
      <c r="K2964" t="s">
        <v>1097</v>
      </c>
      <c r="L2964">
        <v>0</v>
      </c>
      <c r="M2964" s="441">
        <v>45890</v>
      </c>
      <c r="N2964">
        <v>3.8</v>
      </c>
      <c r="O2964">
        <v>3.8</v>
      </c>
      <c r="P2964">
        <v>45.6</v>
      </c>
    </row>
    <row r="2965" spans="1:16" x14ac:dyDescent="0.3">
      <c r="A2965">
        <v>55870</v>
      </c>
      <c r="B2965">
        <v>122</v>
      </c>
      <c r="C2965" t="s">
        <v>552</v>
      </c>
      <c r="D2965" s="441">
        <v>45931</v>
      </c>
      <c r="E2965">
        <v>19203</v>
      </c>
      <c r="F2965" t="s">
        <v>5692</v>
      </c>
      <c r="G2965">
        <v>2802</v>
      </c>
      <c r="H2965">
        <v>15</v>
      </c>
      <c r="I2965" t="s">
        <v>5613</v>
      </c>
      <c r="J2965" t="s">
        <v>6085</v>
      </c>
      <c r="K2965" t="s">
        <v>1097</v>
      </c>
      <c r="L2965">
        <v>3</v>
      </c>
      <c r="M2965" s="441">
        <v>45930</v>
      </c>
      <c r="N2965">
        <v>3</v>
      </c>
      <c r="O2965">
        <v>2.8</v>
      </c>
      <c r="P2965">
        <v>45</v>
      </c>
    </row>
    <row r="2966" spans="1:16" x14ac:dyDescent="0.3">
      <c r="A2966">
        <v>55933</v>
      </c>
      <c r="B2966">
        <v>122</v>
      </c>
      <c r="C2966" t="s">
        <v>552</v>
      </c>
      <c r="D2966" s="441">
        <v>45931</v>
      </c>
      <c r="E2966">
        <v>20422</v>
      </c>
      <c r="F2966" t="s">
        <v>5618</v>
      </c>
      <c r="G2966">
        <v>2186</v>
      </c>
      <c r="H2966">
        <v>5</v>
      </c>
      <c r="I2966" t="s">
        <v>5613</v>
      </c>
      <c r="J2966" t="s">
        <v>6085</v>
      </c>
      <c r="K2966" t="s">
        <v>1097</v>
      </c>
      <c r="L2966">
        <v>9</v>
      </c>
      <c r="M2966" s="441">
        <v>45916</v>
      </c>
      <c r="N2966">
        <v>9.1999999999999993</v>
      </c>
      <c r="O2966">
        <v>9.1999999999999993</v>
      </c>
      <c r="P2966">
        <v>45</v>
      </c>
    </row>
    <row r="2967" spans="1:16" x14ac:dyDescent="0.3">
      <c r="A2967">
        <v>55961</v>
      </c>
      <c r="B2967">
        <v>122</v>
      </c>
      <c r="C2967" t="s">
        <v>552</v>
      </c>
      <c r="D2967" s="441">
        <v>45931</v>
      </c>
      <c r="E2967">
        <v>24110</v>
      </c>
      <c r="F2967" t="s">
        <v>5630</v>
      </c>
      <c r="G2967">
        <v>2322</v>
      </c>
      <c r="H2967">
        <v>3</v>
      </c>
      <c r="I2967" t="s">
        <v>5598</v>
      </c>
      <c r="J2967" t="s">
        <v>6085</v>
      </c>
      <c r="K2967" t="s">
        <v>1097</v>
      </c>
      <c r="L2967">
        <v>14.75</v>
      </c>
      <c r="M2967" s="441">
        <v>45909</v>
      </c>
      <c r="N2967">
        <v>14.6</v>
      </c>
      <c r="O2967">
        <v>14.6</v>
      </c>
      <c r="P2967">
        <v>44.25</v>
      </c>
    </row>
    <row r="2968" spans="1:16" x14ac:dyDescent="0.3">
      <c r="A2968">
        <v>55995</v>
      </c>
      <c r="B2968">
        <v>122</v>
      </c>
      <c r="C2968" t="s">
        <v>552</v>
      </c>
      <c r="D2968" s="441">
        <v>45931</v>
      </c>
      <c r="E2968">
        <v>21060</v>
      </c>
      <c r="F2968" t="s">
        <v>5619</v>
      </c>
      <c r="G2968">
        <v>1998</v>
      </c>
      <c r="H2968">
        <v>2</v>
      </c>
      <c r="I2968" t="s">
        <v>5613</v>
      </c>
      <c r="J2968" t="s">
        <v>6085</v>
      </c>
      <c r="K2968" t="s">
        <v>1097</v>
      </c>
      <c r="L2968">
        <v>0</v>
      </c>
      <c r="M2968" s="441">
        <v>-693593</v>
      </c>
      <c r="N2968">
        <v>0</v>
      </c>
      <c r="O2968">
        <v>22</v>
      </c>
      <c r="P2968">
        <v>43.98</v>
      </c>
    </row>
    <row r="2969" spans="1:16" x14ac:dyDescent="0.3">
      <c r="A2969">
        <v>55915</v>
      </c>
      <c r="B2969">
        <v>122</v>
      </c>
      <c r="C2969" t="s">
        <v>552</v>
      </c>
      <c r="D2969" s="441">
        <v>45931</v>
      </c>
      <c r="E2969">
        <v>19751</v>
      </c>
      <c r="F2969" t="s">
        <v>5938</v>
      </c>
      <c r="G2969">
        <v>2502</v>
      </c>
      <c r="H2969">
        <v>7</v>
      </c>
      <c r="I2969" t="s">
        <v>5598</v>
      </c>
      <c r="J2969" t="s">
        <v>6085</v>
      </c>
      <c r="K2969" t="s">
        <v>1097</v>
      </c>
      <c r="L2969">
        <v>6.16</v>
      </c>
      <c r="M2969" s="441">
        <v>45930</v>
      </c>
      <c r="N2969">
        <v>6.99</v>
      </c>
      <c r="O2969">
        <v>7.38</v>
      </c>
      <c r="P2969">
        <v>43.12</v>
      </c>
    </row>
    <row r="2970" spans="1:16" x14ac:dyDescent="0.3">
      <c r="A2970">
        <v>55904</v>
      </c>
      <c r="B2970">
        <v>122</v>
      </c>
      <c r="C2970" t="s">
        <v>552</v>
      </c>
      <c r="D2970" s="441">
        <v>45931</v>
      </c>
      <c r="E2970">
        <v>19787</v>
      </c>
      <c r="F2970" t="s">
        <v>5914</v>
      </c>
      <c r="G2970">
        <v>2471</v>
      </c>
      <c r="H2970">
        <v>8</v>
      </c>
      <c r="I2970" t="s">
        <v>5598</v>
      </c>
      <c r="J2970" t="s">
        <v>6085</v>
      </c>
      <c r="K2970" t="s">
        <v>1097</v>
      </c>
      <c r="L2970">
        <v>5.24</v>
      </c>
      <c r="M2970" s="441">
        <v>45930</v>
      </c>
      <c r="N2970">
        <v>4.9000000000000004</v>
      </c>
      <c r="O2970">
        <v>4.9000000000000004</v>
      </c>
      <c r="P2970">
        <v>41.92</v>
      </c>
    </row>
    <row r="2971" spans="1:16" x14ac:dyDescent="0.3">
      <c r="A2971">
        <v>56041</v>
      </c>
      <c r="B2971">
        <v>122</v>
      </c>
      <c r="C2971" t="s">
        <v>552</v>
      </c>
      <c r="D2971" s="441">
        <v>45931</v>
      </c>
      <c r="E2971">
        <v>19872</v>
      </c>
      <c r="F2971" t="s">
        <v>6511</v>
      </c>
      <c r="G2971">
        <v>2401</v>
      </c>
      <c r="H2971">
        <v>1</v>
      </c>
      <c r="I2971" t="s">
        <v>5598</v>
      </c>
      <c r="J2971" t="s">
        <v>6085</v>
      </c>
      <c r="K2971" t="s">
        <v>1097</v>
      </c>
      <c r="L2971">
        <v>0</v>
      </c>
      <c r="M2971" s="441">
        <v>-693593</v>
      </c>
      <c r="N2971">
        <v>0</v>
      </c>
      <c r="O2971">
        <v>0</v>
      </c>
      <c r="P2971">
        <v>41.5</v>
      </c>
    </row>
    <row r="2972" spans="1:16" x14ac:dyDescent="0.3">
      <c r="A2972">
        <v>55949</v>
      </c>
      <c r="B2972">
        <v>122</v>
      </c>
      <c r="C2972" t="s">
        <v>552</v>
      </c>
      <c r="D2972" s="441">
        <v>45931</v>
      </c>
      <c r="E2972">
        <v>20227</v>
      </c>
      <c r="F2972" t="s">
        <v>5650</v>
      </c>
      <c r="G2972">
        <v>2248</v>
      </c>
      <c r="H2972">
        <v>4</v>
      </c>
      <c r="I2972" t="s">
        <v>5605</v>
      </c>
      <c r="J2972" t="s">
        <v>6085</v>
      </c>
      <c r="K2972" t="s">
        <v>1097</v>
      </c>
      <c r="L2972">
        <v>9.9499999999999993</v>
      </c>
      <c r="M2972" s="441">
        <v>45923</v>
      </c>
      <c r="N2972">
        <v>10.02</v>
      </c>
      <c r="O2972">
        <v>10.02</v>
      </c>
      <c r="P2972">
        <v>39.799999999999997</v>
      </c>
    </row>
    <row r="2973" spans="1:16" x14ac:dyDescent="0.3">
      <c r="A2973">
        <v>55964</v>
      </c>
      <c r="B2973">
        <v>122</v>
      </c>
      <c r="C2973" t="s">
        <v>552</v>
      </c>
      <c r="D2973" s="441">
        <v>45931</v>
      </c>
      <c r="E2973">
        <v>20410</v>
      </c>
      <c r="F2973" t="s">
        <v>5644</v>
      </c>
      <c r="G2973">
        <v>2190</v>
      </c>
      <c r="H2973">
        <v>3</v>
      </c>
      <c r="I2973" t="s">
        <v>5613</v>
      </c>
      <c r="J2973" t="s">
        <v>6085</v>
      </c>
      <c r="K2973" t="s">
        <v>1097</v>
      </c>
      <c r="L2973">
        <v>12.62</v>
      </c>
      <c r="M2973" s="441">
        <v>45930</v>
      </c>
      <c r="N2973">
        <v>12.55</v>
      </c>
      <c r="O2973">
        <v>12.55</v>
      </c>
      <c r="P2973">
        <v>37.86</v>
      </c>
    </row>
    <row r="2974" spans="1:16" x14ac:dyDescent="0.3">
      <c r="A2974">
        <v>55911</v>
      </c>
      <c r="B2974">
        <v>122</v>
      </c>
      <c r="C2974" t="s">
        <v>552</v>
      </c>
      <c r="D2974" s="441">
        <v>45931</v>
      </c>
      <c r="E2974">
        <v>21093</v>
      </c>
      <c r="F2974" t="s">
        <v>5608</v>
      </c>
      <c r="G2974">
        <v>1988</v>
      </c>
      <c r="H2974">
        <v>7</v>
      </c>
      <c r="I2974" t="s">
        <v>5598</v>
      </c>
      <c r="J2974" t="s">
        <v>6085</v>
      </c>
      <c r="K2974" t="s">
        <v>1097</v>
      </c>
      <c r="L2974">
        <v>5.04</v>
      </c>
      <c r="M2974" s="441">
        <v>45930</v>
      </c>
      <c r="N2974">
        <v>4.8899999999999997</v>
      </c>
      <c r="O2974">
        <v>4.8899999999999997</v>
      </c>
      <c r="P2974">
        <v>35.28</v>
      </c>
    </row>
    <row r="2975" spans="1:16" x14ac:dyDescent="0.3">
      <c r="A2975">
        <v>55899</v>
      </c>
      <c r="B2975">
        <v>122</v>
      </c>
      <c r="C2975" t="s">
        <v>552</v>
      </c>
      <c r="D2975" s="441">
        <v>45931</v>
      </c>
      <c r="E2975">
        <v>20136</v>
      </c>
      <c r="F2975" t="s">
        <v>5658</v>
      </c>
      <c r="G2975">
        <v>2284</v>
      </c>
      <c r="H2975">
        <v>9</v>
      </c>
      <c r="I2975" t="s">
        <v>5605</v>
      </c>
      <c r="J2975" t="s">
        <v>6085</v>
      </c>
      <c r="K2975" t="s">
        <v>1097</v>
      </c>
      <c r="L2975">
        <v>3.79</v>
      </c>
      <c r="M2975" s="441">
        <v>45923</v>
      </c>
      <c r="N2975">
        <v>3.7</v>
      </c>
      <c r="O2975">
        <v>3.7</v>
      </c>
      <c r="P2975">
        <v>34.11</v>
      </c>
    </row>
    <row r="2976" spans="1:16" x14ac:dyDescent="0.3">
      <c r="A2976">
        <v>55884</v>
      </c>
      <c r="B2976">
        <v>122</v>
      </c>
      <c r="C2976" t="s">
        <v>552</v>
      </c>
      <c r="D2976" s="441">
        <v>45931</v>
      </c>
      <c r="E2976">
        <v>19907</v>
      </c>
      <c r="F2976" t="s">
        <v>5683</v>
      </c>
      <c r="G2976">
        <v>2381</v>
      </c>
      <c r="H2976">
        <v>11</v>
      </c>
      <c r="I2976" t="s">
        <v>5613</v>
      </c>
      <c r="J2976" t="s">
        <v>6085</v>
      </c>
      <c r="K2976" t="s">
        <v>1097</v>
      </c>
      <c r="L2976">
        <v>0</v>
      </c>
      <c r="M2976" s="441">
        <v>45686</v>
      </c>
      <c r="N2976">
        <v>3.01</v>
      </c>
      <c r="O2976">
        <v>3.23</v>
      </c>
      <c r="P2976">
        <v>33.11</v>
      </c>
    </row>
    <row r="2977" spans="1:16" x14ac:dyDescent="0.3">
      <c r="A2977">
        <v>56024</v>
      </c>
      <c r="B2977">
        <v>122</v>
      </c>
      <c r="C2977" t="s">
        <v>552</v>
      </c>
      <c r="D2977" s="441">
        <v>45931</v>
      </c>
      <c r="E2977">
        <v>24322</v>
      </c>
      <c r="F2977" t="s">
        <v>5657</v>
      </c>
      <c r="G2977">
        <v>2342</v>
      </c>
      <c r="H2977">
        <v>1.5</v>
      </c>
      <c r="I2977" t="s">
        <v>5598</v>
      </c>
      <c r="J2977" t="s">
        <v>6085</v>
      </c>
      <c r="K2977" t="s">
        <v>1097</v>
      </c>
      <c r="L2977">
        <v>22</v>
      </c>
      <c r="M2977" s="441">
        <v>45930</v>
      </c>
      <c r="N2977">
        <v>22</v>
      </c>
      <c r="O2977">
        <v>22</v>
      </c>
      <c r="P2977">
        <v>33</v>
      </c>
    </row>
    <row r="2978" spans="1:16" x14ac:dyDescent="0.3">
      <c r="A2978">
        <v>55974</v>
      </c>
      <c r="B2978">
        <v>122</v>
      </c>
      <c r="C2978" t="s">
        <v>552</v>
      </c>
      <c r="D2978" s="441">
        <v>45931</v>
      </c>
      <c r="E2978">
        <v>24420</v>
      </c>
      <c r="F2978" t="s">
        <v>5680</v>
      </c>
      <c r="G2978">
        <v>2207</v>
      </c>
      <c r="H2978">
        <v>3</v>
      </c>
      <c r="I2978" t="s">
        <v>5598</v>
      </c>
      <c r="J2978" t="s">
        <v>6085</v>
      </c>
      <c r="K2978" t="s">
        <v>1097</v>
      </c>
      <c r="L2978">
        <v>0</v>
      </c>
      <c r="M2978" s="441">
        <v>45889</v>
      </c>
      <c r="N2978">
        <v>10.97</v>
      </c>
      <c r="O2978">
        <v>8.1999999999999993</v>
      </c>
      <c r="P2978">
        <v>32.909999999999997</v>
      </c>
    </row>
    <row r="2979" spans="1:16" x14ac:dyDescent="0.3">
      <c r="A2979">
        <v>56034</v>
      </c>
      <c r="B2979">
        <v>122</v>
      </c>
      <c r="C2979" t="s">
        <v>552</v>
      </c>
      <c r="D2979" s="441">
        <v>45931</v>
      </c>
      <c r="E2979">
        <v>21079</v>
      </c>
      <c r="F2979" t="s">
        <v>5838</v>
      </c>
      <c r="G2979">
        <v>1991</v>
      </c>
      <c r="H2979">
        <v>1</v>
      </c>
      <c r="I2979" t="s">
        <v>5613</v>
      </c>
      <c r="J2979" t="s">
        <v>6085</v>
      </c>
      <c r="K2979" t="s">
        <v>1097</v>
      </c>
      <c r="L2979">
        <v>0</v>
      </c>
      <c r="M2979" s="441">
        <v>45818</v>
      </c>
      <c r="N2979">
        <v>32.06</v>
      </c>
      <c r="O2979">
        <v>49.36</v>
      </c>
      <c r="P2979">
        <v>32.06</v>
      </c>
    </row>
    <row r="2980" spans="1:16" x14ac:dyDescent="0.3">
      <c r="A2980">
        <v>56061</v>
      </c>
      <c r="B2980">
        <v>122</v>
      </c>
      <c r="C2980" t="s">
        <v>552</v>
      </c>
      <c r="D2980" s="441">
        <v>45931</v>
      </c>
      <c r="E2980">
        <v>19721</v>
      </c>
      <c r="F2980" t="s">
        <v>5952</v>
      </c>
      <c r="G2980">
        <v>2533</v>
      </c>
      <c r="H2980">
        <v>1</v>
      </c>
      <c r="I2980" t="s">
        <v>5598</v>
      </c>
      <c r="J2980" t="s">
        <v>6085</v>
      </c>
      <c r="K2980" t="s">
        <v>1097</v>
      </c>
      <c r="L2980">
        <v>31.66</v>
      </c>
      <c r="M2980" s="441">
        <v>45930</v>
      </c>
      <c r="N2980">
        <v>35</v>
      </c>
      <c r="O2980">
        <v>35</v>
      </c>
      <c r="P2980">
        <v>31.66</v>
      </c>
    </row>
    <row r="2981" spans="1:16" x14ac:dyDescent="0.3">
      <c r="A2981">
        <v>56090</v>
      </c>
      <c r="B2981">
        <v>122</v>
      </c>
      <c r="C2981" t="s">
        <v>552</v>
      </c>
      <c r="D2981" s="441">
        <v>45931</v>
      </c>
      <c r="E2981">
        <v>18107</v>
      </c>
      <c r="F2981" t="s">
        <v>5807</v>
      </c>
      <c r="G2981">
        <v>3504</v>
      </c>
      <c r="H2981">
        <v>0.17</v>
      </c>
      <c r="I2981" t="s">
        <v>5601</v>
      </c>
      <c r="J2981" t="s">
        <v>4764</v>
      </c>
      <c r="K2981" t="s">
        <v>1097</v>
      </c>
      <c r="L2981">
        <v>0</v>
      </c>
      <c r="M2981" s="441">
        <v>-693593</v>
      </c>
      <c r="N2981">
        <v>0</v>
      </c>
      <c r="O2981">
        <v>0</v>
      </c>
      <c r="P2981">
        <v>30.08</v>
      </c>
    </row>
    <row r="2982" spans="1:16" x14ac:dyDescent="0.3">
      <c r="A2982">
        <v>56003</v>
      </c>
      <c r="B2982">
        <v>122</v>
      </c>
      <c r="C2982" t="s">
        <v>552</v>
      </c>
      <c r="D2982" s="441">
        <v>45931</v>
      </c>
      <c r="E2982">
        <v>20029</v>
      </c>
      <c r="F2982" t="s">
        <v>5848</v>
      </c>
      <c r="G2982">
        <v>2337</v>
      </c>
      <c r="H2982">
        <v>2</v>
      </c>
      <c r="I2982" t="s">
        <v>5668</v>
      </c>
      <c r="J2982" t="s">
        <v>6085</v>
      </c>
      <c r="K2982" t="s">
        <v>1097</v>
      </c>
      <c r="L2982">
        <v>0</v>
      </c>
      <c r="M2982" s="441">
        <v>45636</v>
      </c>
      <c r="N2982">
        <v>14.81</v>
      </c>
      <c r="O2982">
        <v>14.48</v>
      </c>
      <c r="P2982">
        <v>29.62</v>
      </c>
    </row>
    <row r="2983" spans="1:16" x14ac:dyDescent="0.3">
      <c r="A2983">
        <v>55965</v>
      </c>
      <c r="B2983">
        <v>122</v>
      </c>
      <c r="C2983" t="s">
        <v>552</v>
      </c>
      <c r="D2983" s="441">
        <v>45931</v>
      </c>
      <c r="E2983">
        <v>20022</v>
      </c>
      <c r="F2983" t="s">
        <v>5651</v>
      </c>
      <c r="G2983">
        <v>2340</v>
      </c>
      <c r="H2983">
        <v>3</v>
      </c>
      <c r="I2983" t="s">
        <v>5613</v>
      </c>
      <c r="J2983" t="s">
        <v>6085</v>
      </c>
      <c r="K2983" t="s">
        <v>1097</v>
      </c>
      <c r="L2983">
        <v>9.48</v>
      </c>
      <c r="M2983" s="441">
        <v>45922</v>
      </c>
      <c r="N2983">
        <v>9.48</v>
      </c>
      <c r="O2983">
        <v>9.48</v>
      </c>
      <c r="P2983">
        <v>28.44</v>
      </c>
    </row>
    <row r="2984" spans="1:16" x14ac:dyDescent="0.3">
      <c r="A2984">
        <v>56002</v>
      </c>
      <c r="B2984">
        <v>122</v>
      </c>
      <c r="C2984" t="s">
        <v>552</v>
      </c>
      <c r="D2984" s="441">
        <v>45931</v>
      </c>
      <c r="E2984">
        <v>24219</v>
      </c>
      <c r="F2984" t="s">
        <v>5847</v>
      </c>
      <c r="G2984">
        <v>2387</v>
      </c>
      <c r="H2984">
        <v>2</v>
      </c>
      <c r="I2984" t="s">
        <v>5598</v>
      </c>
      <c r="J2984" t="s">
        <v>6085</v>
      </c>
      <c r="K2984" t="s">
        <v>1097</v>
      </c>
      <c r="L2984">
        <v>14</v>
      </c>
      <c r="M2984" s="441">
        <v>45930</v>
      </c>
      <c r="N2984">
        <v>14</v>
      </c>
      <c r="O2984">
        <v>14</v>
      </c>
      <c r="P2984">
        <v>28</v>
      </c>
    </row>
    <row r="2985" spans="1:16" x14ac:dyDescent="0.3">
      <c r="A2985">
        <v>55991</v>
      </c>
      <c r="B2985">
        <v>122</v>
      </c>
      <c r="C2985" t="s">
        <v>552</v>
      </c>
      <c r="D2985" s="441">
        <v>45931</v>
      </c>
      <c r="E2985">
        <v>24036</v>
      </c>
      <c r="F2985" t="s">
        <v>5612</v>
      </c>
      <c r="G2985">
        <v>2314</v>
      </c>
      <c r="H2985">
        <v>2</v>
      </c>
      <c r="I2985" t="s">
        <v>5613</v>
      </c>
      <c r="J2985" t="s">
        <v>6085</v>
      </c>
      <c r="K2985" t="s">
        <v>1097</v>
      </c>
      <c r="L2985">
        <v>12.9</v>
      </c>
      <c r="M2985" s="441">
        <v>45902</v>
      </c>
      <c r="N2985">
        <v>12.9</v>
      </c>
      <c r="O2985">
        <v>32</v>
      </c>
      <c r="P2985">
        <v>25.8</v>
      </c>
    </row>
    <row r="2986" spans="1:16" x14ac:dyDescent="0.3">
      <c r="A2986">
        <v>55959</v>
      </c>
      <c r="B2986">
        <v>122</v>
      </c>
      <c r="C2986" t="s">
        <v>552</v>
      </c>
      <c r="D2986" s="441">
        <v>45931</v>
      </c>
      <c r="E2986">
        <v>24089</v>
      </c>
      <c r="F2986" t="s">
        <v>5842</v>
      </c>
      <c r="G2986">
        <v>2316</v>
      </c>
      <c r="H2986">
        <v>3</v>
      </c>
      <c r="I2986" t="s">
        <v>5598</v>
      </c>
      <c r="J2986" t="s">
        <v>6085</v>
      </c>
      <c r="K2986" t="s">
        <v>1097</v>
      </c>
      <c r="L2986">
        <v>0</v>
      </c>
      <c r="M2986" s="441">
        <v>45531</v>
      </c>
      <c r="N2986">
        <v>8.5</v>
      </c>
      <c r="O2986">
        <v>8.5</v>
      </c>
      <c r="P2986">
        <v>25.5</v>
      </c>
    </row>
    <row r="2987" spans="1:16" x14ac:dyDescent="0.3">
      <c r="A2987">
        <v>56058</v>
      </c>
      <c r="B2987">
        <v>122</v>
      </c>
      <c r="C2987" t="s">
        <v>552</v>
      </c>
      <c r="D2987" s="441">
        <v>45931</v>
      </c>
      <c r="E2987">
        <v>19562</v>
      </c>
      <c r="F2987" t="s">
        <v>5946</v>
      </c>
      <c r="G2987">
        <v>2655</v>
      </c>
      <c r="H2987">
        <v>1</v>
      </c>
      <c r="I2987" t="s">
        <v>5598</v>
      </c>
      <c r="J2987" t="s">
        <v>6085</v>
      </c>
      <c r="K2987" t="s">
        <v>1097</v>
      </c>
      <c r="L2987">
        <v>23.96</v>
      </c>
      <c r="M2987" s="441">
        <v>45926</v>
      </c>
      <c r="N2987">
        <v>17</v>
      </c>
      <c r="O2987">
        <v>16</v>
      </c>
      <c r="P2987">
        <v>23.96</v>
      </c>
    </row>
    <row r="2988" spans="1:16" x14ac:dyDescent="0.3">
      <c r="A2988">
        <v>56059</v>
      </c>
      <c r="B2988">
        <v>122</v>
      </c>
      <c r="C2988" t="s">
        <v>552</v>
      </c>
      <c r="D2988" s="441">
        <v>45931</v>
      </c>
      <c r="E2988">
        <v>23198</v>
      </c>
      <c r="F2988" t="s">
        <v>5947</v>
      </c>
      <c r="G2988">
        <v>2657</v>
      </c>
      <c r="H2988">
        <v>1</v>
      </c>
      <c r="I2988" t="s">
        <v>5598</v>
      </c>
      <c r="J2988" t="s">
        <v>6085</v>
      </c>
      <c r="K2988" t="s">
        <v>1097</v>
      </c>
      <c r="L2988">
        <v>22.9</v>
      </c>
      <c r="M2988" s="441">
        <v>45930</v>
      </c>
      <c r="N2988">
        <v>15</v>
      </c>
      <c r="O2988">
        <v>15</v>
      </c>
      <c r="P2988">
        <v>22.9</v>
      </c>
    </row>
    <row r="2989" spans="1:16" x14ac:dyDescent="0.3">
      <c r="A2989">
        <v>55890</v>
      </c>
      <c r="B2989">
        <v>122</v>
      </c>
      <c r="C2989" t="s">
        <v>552</v>
      </c>
      <c r="D2989" s="441">
        <v>45931</v>
      </c>
      <c r="E2989">
        <v>19640</v>
      </c>
      <c r="F2989" t="s">
        <v>6512</v>
      </c>
      <c r="G2989">
        <v>2597</v>
      </c>
      <c r="H2989">
        <v>10</v>
      </c>
      <c r="I2989" t="s">
        <v>5598</v>
      </c>
      <c r="J2989" t="s">
        <v>6085</v>
      </c>
      <c r="K2989" t="s">
        <v>1097</v>
      </c>
      <c r="L2989">
        <v>2.23</v>
      </c>
      <c r="M2989" s="441">
        <v>45901</v>
      </c>
      <c r="N2989">
        <v>2.23</v>
      </c>
      <c r="O2989">
        <v>2</v>
      </c>
      <c r="P2989">
        <v>22.3</v>
      </c>
    </row>
    <row r="2990" spans="1:16" x14ac:dyDescent="0.3">
      <c r="A2990">
        <v>56091</v>
      </c>
      <c r="B2990">
        <v>122</v>
      </c>
      <c r="C2990" t="s">
        <v>552</v>
      </c>
      <c r="D2990" s="441">
        <v>45931</v>
      </c>
      <c r="E2990">
        <v>18155</v>
      </c>
      <c r="F2990" t="s">
        <v>6513</v>
      </c>
      <c r="G2990">
        <v>3465</v>
      </c>
      <c r="H2990">
        <v>0.16</v>
      </c>
      <c r="I2990" t="s">
        <v>5601</v>
      </c>
      <c r="J2990" t="s">
        <v>4764</v>
      </c>
      <c r="K2990" t="s">
        <v>1097</v>
      </c>
      <c r="L2990">
        <v>0</v>
      </c>
      <c r="M2990" s="441">
        <v>-693593</v>
      </c>
      <c r="N2990">
        <v>0</v>
      </c>
      <c r="O2990">
        <v>0</v>
      </c>
      <c r="P2990">
        <v>21.44</v>
      </c>
    </row>
    <row r="2991" spans="1:16" x14ac:dyDescent="0.3">
      <c r="A2991">
        <v>56055</v>
      </c>
      <c r="B2991">
        <v>122</v>
      </c>
      <c r="C2991" t="s">
        <v>552</v>
      </c>
      <c r="D2991" s="441">
        <v>45931</v>
      </c>
      <c r="E2991">
        <v>23335</v>
      </c>
      <c r="F2991" t="s">
        <v>6323</v>
      </c>
      <c r="G2991">
        <v>2523</v>
      </c>
      <c r="H2991">
        <v>1</v>
      </c>
      <c r="I2991" t="s">
        <v>5598</v>
      </c>
      <c r="J2991" t="s">
        <v>6085</v>
      </c>
      <c r="K2991" t="s">
        <v>1097</v>
      </c>
      <c r="L2991">
        <v>21.23</v>
      </c>
      <c r="M2991" s="441">
        <v>45927</v>
      </c>
      <c r="N2991">
        <v>24.48</v>
      </c>
      <c r="O2991">
        <v>20.190000000000001</v>
      </c>
      <c r="P2991">
        <v>21.23</v>
      </c>
    </row>
    <row r="2992" spans="1:16" x14ac:dyDescent="0.3">
      <c r="A2992">
        <v>55925</v>
      </c>
      <c r="B2992">
        <v>122</v>
      </c>
      <c r="C2992" t="s">
        <v>552</v>
      </c>
      <c r="D2992" s="441">
        <v>45931</v>
      </c>
      <c r="E2992">
        <v>19623</v>
      </c>
      <c r="F2992" t="s">
        <v>5929</v>
      </c>
      <c r="G2992">
        <v>2611</v>
      </c>
      <c r="H2992">
        <v>6</v>
      </c>
      <c r="I2992" t="s">
        <v>5598</v>
      </c>
      <c r="J2992" t="s">
        <v>6085</v>
      </c>
      <c r="K2992" t="s">
        <v>1097</v>
      </c>
      <c r="L2992">
        <v>3.46</v>
      </c>
      <c r="M2992" s="441">
        <v>45930</v>
      </c>
      <c r="N2992">
        <v>3.4</v>
      </c>
      <c r="O2992">
        <v>3.4</v>
      </c>
      <c r="P2992">
        <v>20.76</v>
      </c>
    </row>
    <row r="2993" spans="1:16" x14ac:dyDescent="0.3">
      <c r="A2993">
        <v>56065</v>
      </c>
      <c r="B2993">
        <v>122</v>
      </c>
      <c r="C2993" t="s">
        <v>552</v>
      </c>
      <c r="D2993" s="441">
        <v>45931</v>
      </c>
      <c r="E2993">
        <v>19718</v>
      </c>
      <c r="F2993" t="s">
        <v>6454</v>
      </c>
      <c r="G2993">
        <v>2536</v>
      </c>
      <c r="H2993">
        <v>1</v>
      </c>
      <c r="I2993" t="s">
        <v>5598</v>
      </c>
      <c r="J2993" t="s">
        <v>6085</v>
      </c>
      <c r="K2993" t="s">
        <v>1097</v>
      </c>
      <c r="L2993">
        <v>20.309999999999999</v>
      </c>
      <c r="M2993" s="441">
        <v>45930</v>
      </c>
      <c r="N2993">
        <v>19.100000000000001</v>
      </c>
      <c r="O2993">
        <v>19.100000000000001</v>
      </c>
      <c r="P2993">
        <v>20.309999999999999</v>
      </c>
    </row>
    <row r="2994" spans="1:16" x14ac:dyDescent="0.3">
      <c r="A2994">
        <v>55969</v>
      </c>
      <c r="B2994">
        <v>122</v>
      </c>
      <c r="C2994" t="s">
        <v>552</v>
      </c>
      <c r="D2994" s="441">
        <v>45931</v>
      </c>
      <c r="E2994">
        <v>19737</v>
      </c>
      <c r="F2994" t="s">
        <v>6337</v>
      </c>
      <c r="G2994">
        <v>2516</v>
      </c>
      <c r="H2994">
        <v>3</v>
      </c>
      <c r="I2994" t="s">
        <v>5598</v>
      </c>
      <c r="J2994" t="s">
        <v>6085</v>
      </c>
      <c r="K2994" t="s">
        <v>1097</v>
      </c>
      <c r="L2994">
        <v>5.97</v>
      </c>
      <c r="M2994" s="441">
        <v>45930</v>
      </c>
      <c r="N2994">
        <v>5.8</v>
      </c>
      <c r="O2994">
        <v>5.8</v>
      </c>
      <c r="P2994">
        <v>17.91</v>
      </c>
    </row>
    <row r="2995" spans="1:16" x14ac:dyDescent="0.3">
      <c r="A2995">
        <v>56066</v>
      </c>
      <c r="B2995">
        <v>122</v>
      </c>
      <c r="C2995" t="s">
        <v>552</v>
      </c>
      <c r="D2995" s="441">
        <v>45931</v>
      </c>
      <c r="E2995">
        <v>19717</v>
      </c>
      <c r="F2995" t="s">
        <v>6340</v>
      </c>
      <c r="G2995">
        <v>2537</v>
      </c>
      <c r="H2995">
        <v>1</v>
      </c>
      <c r="I2995" t="s">
        <v>5598</v>
      </c>
      <c r="J2995" t="s">
        <v>6085</v>
      </c>
      <c r="K2995" t="s">
        <v>1097</v>
      </c>
      <c r="L2995">
        <v>17.309999999999999</v>
      </c>
      <c r="M2995" s="441">
        <v>45930</v>
      </c>
      <c r="N2995">
        <v>17.63</v>
      </c>
      <c r="O2995">
        <v>17.63</v>
      </c>
      <c r="P2995">
        <v>17.309999999999999</v>
      </c>
    </row>
    <row r="2996" spans="1:16" x14ac:dyDescent="0.3">
      <c r="A2996">
        <v>55942</v>
      </c>
      <c r="B2996">
        <v>122</v>
      </c>
      <c r="C2996" t="s">
        <v>552</v>
      </c>
      <c r="D2996" s="441">
        <v>45931</v>
      </c>
      <c r="E2996">
        <v>19657</v>
      </c>
      <c r="F2996" t="s">
        <v>5916</v>
      </c>
      <c r="G2996">
        <v>2583</v>
      </c>
      <c r="H2996">
        <v>4</v>
      </c>
      <c r="I2996" t="s">
        <v>5598</v>
      </c>
      <c r="J2996" t="s">
        <v>6085</v>
      </c>
      <c r="K2996" t="s">
        <v>1097</v>
      </c>
      <c r="L2996">
        <v>4.16</v>
      </c>
      <c r="M2996" s="441">
        <v>45930</v>
      </c>
      <c r="N2996">
        <v>3.58</v>
      </c>
      <c r="O2996">
        <v>4.18</v>
      </c>
      <c r="P2996">
        <v>16.64</v>
      </c>
    </row>
    <row r="2997" spans="1:16" x14ac:dyDescent="0.3">
      <c r="A2997">
        <v>55880</v>
      </c>
      <c r="B2997">
        <v>122</v>
      </c>
      <c r="C2997" t="s">
        <v>552</v>
      </c>
      <c r="D2997" s="441">
        <v>45931</v>
      </c>
      <c r="E2997">
        <v>24509</v>
      </c>
      <c r="F2997" t="s">
        <v>5928</v>
      </c>
      <c r="G2997">
        <v>2607</v>
      </c>
      <c r="H2997">
        <v>12</v>
      </c>
      <c r="I2997" t="s">
        <v>5598</v>
      </c>
      <c r="J2997" t="s">
        <v>6085</v>
      </c>
      <c r="K2997" t="s">
        <v>1097</v>
      </c>
      <c r="L2997">
        <v>1.31</v>
      </c>
      <c r="M2997" s="441">
        <v>45930</v>
      </c>
      <c r="N2997">
        <v>1.25</v>
      </c>
      <c r="O2997">
        <v>1.32</v>
      </c>
      <c r="P2997">
        <v>15.72</v>
      </c>
    </row>
    <row r="2998" spans="1:16" x14ac:dyDescent="0.3">
      <c r="A2998">
        <v>56094</v>
      </c>
      <c r="B2998">
        <v>122</v>
      </c>
      <c r="C2998" t="s">
        <v>552</v>
      </c>
      <c r="D2998" s="441">
        <v>45931</v>
      </c>
      <c r="E2998">
        <v>18160</v>
      </c>
      <c r="F2998" t="s">
        <v>6514</v>
      </c>
      <c r="G2998">
        <v>3460</v>
      </c>
      <c r="H2998">
        <v>0.08</v>
      </c>
      <c r="I2998" t="s">
        <v>5601</v>
      </c>
      <c r="J2998" t="s">
        <v>4764</v>
      </c>
      <c r="K2998" t="s">
        <v>1097</v>
      </c>
      <c r="L2998">
        <v>0</v>
      </c>
      <c r="M2998" s="441">
        <v>-693593</v>
      </c>
      <c r="N2998">
        <v>0</v>
      </c>
      <c r="O2998">
        <v>0</v>
      </c>
      <c r="P2998">
        <v>15.57</v>
      </c>
    </row>
    <row r="2999" spans="1:16" x14ac:dyDescent="0.3">
      <c r="A2999">
        <v>55967</v>
      </c>
      <c r="B2999">
        <v>122</v>
      </c>
      <c r="C2999" t="s">
        <v>552</v>
      </c>
      <c r="D2999" s="441">
        <v>45931</v>
      </c>
      <c r="E2999">
        <v>19741</v>
      </c>
      <c r="F2999" t="s">
        <v>6332</v>
      </c>
      <c r="G2999">
        <v>2512</v>
      </c>
      <c r="H2999">
        <v>3</v>
      </c>
      <c r="I2999" t="s">
        <v>5598</v>
      </c>
      <c r="J2999" t="s">
        <v>6085</v>
      </c>
      <c r="K2999" t="s">
        <v>1097</v>
      </c>
      <c r="L2999">
        <v>0</v>
      </c>
      <c r="M2999" s="441">
        <v>45890</v>
      </c>
      <c r="N2999">
        <v>5</v>
      </c>
      <c r="O2999">
        <v>5</v>
      </c>
      <c r="P2999">
        <v>15</v>
      </c>
    </row>
    <row r="3000" spans="1:16" x14ac:dyDescent="0.3">
      <c r="A3000">
        <v>56015</v>
      </c>
      <c r="B3000">
        <v>122</v>
      </c>
      <c r="C3000" t="s">
        <v>552</v>
      </c>
      <c r="D3000" s="441">
        <v>45931</v>
      </c>
      <c r="E3000">
        <v>20202</v>
      </c>
      <c r="F3000" t="s">
        <v>5852</v>
      </c>
      <c r="G3000">
        <v>2255</v>
      </c>
      <c r="H3000">
        <v>2</v>
      </c>
      <c r="I3000" t="s">
        <v>5613</v>
      </c>
      <c r="J3000" t="s">
        <v>6085</v>
      </c>
      <c r="K3000" t="s">
        <v>1097</v>
      </c>
      <c r="L3000">
        <v>7.48</v>
      </c>
      <c r="M3000" s="441">
        <v>45909</v>
      </c>
      <c r="N3000">
        <v>7.48</v>
      </c>
      <c r="O3000">
        <v>7.48</v>
      </c>
      <c r="P3000">
        <v>14.96</v>
      </c>
    </row>
    <row r="3001" spans="1:16" x14ac:dyDescent="0.3">
      <c r="A3001">
        <v>55945</v>
      </c>
      <c r="B3001">
        <v>122</v>
      </c>
      <c r="C3001" t="s">
        <v>552</v>
      </c>
      <c r="D3001" s="441">
        <v>45931</v>
      </c>
      <c r="E3001">
        <v>19783</v>
      </c>
      <c r="F3001" t="s">
        <v>5923</v>
      </c>
      <c r="G3001">
        <v>2475</v>
      </c>
      <c r="H3001">
        <v>4</v>
      </c>
      <c r="I3001" t="s">
        <v>5598</v>
      </c>
      <c r="J3001" t="s">
        <v>6085</v>
      </c>
      <c r="K3001" t="s">
        <v>1097</v>
      </c>
      <c r="L3001">
        <v>0</v>
      </c>
      <c r="M3001" s="441">
        <v>45884</v>
      </c>
      <c r="N3001">
        <v>3.5</v>
      </c>
      <c r="O3001">
        <v>3.5</v>
      </c>
      <c r="P3001">
        <v>14</v>
      </c>
    </row>
    <row r="3002" spans="1:16" x14ac:dyDescent="0.3">
      <c r="A3002">
        <v>56062</v>
      </c>
      <c r="B3002">
        <v>122</v>
      </c>
      <c r="C3002" t="s">
        <v>552</v>
      </c>
      <c r="D3002" s="441">
        <v>45931</v>
      </c>
      <c r="E3002">
        <v>20332</v>
      </c>
      <c r="F3002" t="s">
        <v>5681</v>
      </c>
      <c r="G3002">
        <v>2208</v>
      </c>
      <c r="H3002">
        <v>1</v>
      </c>
      <c r="I3002" t="s">
        <v>5605</v>
      </c>
      <c r="J3002" t="s">
        <v>6085</v>
      </c>
      <c r="K3002" t="s">
        <v>1097</v>
      </c>
      <c r="L3002">
        <v>13.6</v>
      </c>
      <c r="M3002" s="441">
        <v>45909</v>
      </c>
      <c r="N3002">
        <v>13.6</v>
      </c>
      <c r="O3002">
        <v>13.55</v>
      </c>
      <c r="P3002">
        <v>13.6</v>
      </c>
    </row>
    <row r="3003" spans="1:16" x14ac:dyDescent="0.3">
      <c r="A3003">
        <v>56040</v>
      </c>
      <c r="B3003">
        <v>122</v>
      </c>
      <c r="C3003" t="s">
        <v>552</v>
      </c>
      <c r="D3003" s="441">
        <v>45931</v>
      </c>
      <c r="E3003">
        <v>18433</v>
      </c>
      <c r="F3003" t="s">
        <v>5737</v>
      </c>
      <c r="G3003">
        <v>3212</v>
      </c>
      <c r="H3003">
        <v>1</v>
      </c>
      <c r="I3003" t="s">
        <v>5613</v>
      </c>
      <c r="J3003" t="s">
        <v>4764</v>
      </c>
      <c r="K3003" t="s">
        <v>1097</v>
      </c>
      <c r="L3003">
        <v>0</v>
      </c>
      <c r="M3003" s="441">
        <v>-693593</v>
      </c>
      <c r="N3003">
        <v>0</v>
      </c>
      <c r="O3003">
        <v>0</v>
      </c>
      <c r="P3003">
        <v>13.53</v>
      </c>
    </row>
    <row r="3004" spans="1:16" x14ac:dyDescent="0.3">
      <c r="A3004">
        <v>56057</v>
      </c>
      <c r="B3004">
        <v>122</v>
      </c>
      <c r="C3004" t="s">
        <v>552</v>
      </c>
      <c r="D3004" s="441">
        <v>45931</v>
      </c>
      <c r="E3004">
        <v>24401</v>
      </c>
      <c r="F3004" t="s">
        <v>5676</v>
      </c>
      <c r="G3004">
        <v>2369</v>
      </c>
      <c r="H3004">
        <v>1</v>
      </c>
      <c r="I3004" t="s">
        <v>5613</v>
      </c>
      <c r="J3004" t="s">
        <v>6085</v>
      </c>
      <c r="K3004" t="s">
        <v>1097</v>
      </c>
      <c r="L3004">
        <v>0</v>
      </c>
      <c r="M3004" s="441">
        <v>45875</v>
      </c>
      <c r="N3004">
        <v>13.5</v>
      </c>
      <c r="O3004">
        <v>13.6</v>
      </c>
      <c r="P3004">
        <v>13.5</v>
      </c>
    </row>
    <row r="3005" spans="1:16" x14ac:dyDescent="0.3">
      <c r="A3005">
        <v>55988</v>
      </c>
      <c r="B3005">
        <v>122</v>
      </c>
      <c r="C3005" t="s">
        <v>552</v>
      </c>
      <c r="D3005" s="441">
        <v>45931</v>
      </c>
      <c r="E3005">
        <v>21075</v>
      </c>
      <c r="F3005" t="s">
        <v>5606</v>
      </c>
      <c r="G3005">
        <v>1993</v>
      </c>
      <c r="H3005">
        <v>2</v>
      </c>
      <c r="I3005" t="s">
        <v>5605</v>
      </c>
      <c r="J3005" t="s">
        <v>6085</v>
      </c>
      <c r="K3005" t="s">
        <v>1097</v>
      </c>
      <c r="L3005">
        <v>0</v>
      </c>
      <c r="M3005" s="441">
        <v>-693593</v>
      </c>
      <c r="N3005">
        <v>0</v>
      </c>
      <c r="O3005">
        <v>6.1</v>
      </c>
      <c r="P3005">
        <v>12.82</v>
      </c>
    </row>
    <row r="3006" spans="1:16" x14ac:dyDescent="0.3">
      <c r="A3006">
        <v>55946</v>
      </c>
      <c r="B3006">
        <v>122</v>
      </c>
      <c r="C3006" t="s">
        <v>552</v>
      </c>
      <c r="D3006" s="441">
        <v>45931</v>
      </c>
      <c r="E3006">
        <v>19621</v>
      </c>
      <c r="F3006" t="s">
        <v>5931</v>
      </c>
      <c r="G3006">
        <v>2613</v>
      </c>
      <c r="H3006">
        <v>4</v>
      </c>
      <c r="I3006" t="s">
        <v>5598</v>
      </c>
      <c r="J3006" t="s">
        <v>6085</v>
      </c>
      <c r="K3006" t="s">
        <v>1097</v>
      </c>
      <c r="L3006">
        <v>2.92</v>
      </c>
      <c r="M3006" s="441">
        <v>45930</v>
      </c>
      <c r="N3006">
        <v>3</v>
      </c>
      <c r="O3006">
        <v>3</v>
      </c>
      <c r="P3006">
        <v>11.68</v>
      </c>
    </row>
    <row r="3007" spans="1:16" x14ac:dyDescent="0.3">
      <c r="A3007">
        <v>56088</v>
      </c>
      <c r="B3007">
        <v>122</v>
      </c>
      <c r="C3007" t="s">
        <v>552</v>
      </c>
      <c r="D3007" s="441">
        <v>45931</v>
      </c>
      <c r="E3007">
        <v>19485</v>
      </c>
      <c r="F3007" t="s">
        <v>5935</v>
      </c>
      <c r="G3007">
        <v>2721</v>
      </c>
      <c r="H3007">
        <v>0.2</v>
      </c>
      <c r="I3007" t="s">
        <v>5598</v>
      </c>
      <c r="J3007" t="s">
        <v>6085</v>
      </c>
      <c r="K3007" t="s">
        <v>1097</v>
      </c>
      <c r="L3007">
        <v>58.13</v>
      </c>
      <c r="M3007" s="441">
        <v>45926</v>
      </c>
      <c r="N3007">
        <v>40</v>
      </c>
      <c r="O3007">
        <v>41.67</v>
      </c>
      <c r="P3007">
        <v>11.63</v>
      </c>
    </row>
    <row r="3008" spans="1:16" x14ac:dyDescent="0.3">
      <c r="A3008">
        <v>56043</v>
      </c>
      <c r="B3008">
        <v>122</v>
      </c>
      <c r="C3008" t="s">
        <v>552</v>
      </c>
      <c r="D3008" s="441">
        <v>45931</v>
      </c>
      <c r="E3008">
        <v>19488</v>
      </c>
      <c r="F3008" t="s">
        <v>5930</v>
      </c>
      <c r="G3008">
        <v>2720</v>
      </c>
      <c r="H3008">
        <v>1</v>
      </c>
      <c r="I3008" t="s">
        <v>5598</v>
      </c>
      <c r="J3008" t="s">
        <v>6085</v>
      </c>
      <c r="K3008" t="s">
        <v>1097</v>
      </c>
      <c r="L3008">
        <v>10.35</v>
      </c>
      <c r="M3008" s="441">
        <v>45930</v>
      </c>
      <c r="N3008">
        <v>11</v>
      </c>
      <c r="O3008">
        <v>11</v>
      </c>
      <c r="P3008">
        <v>10.35</v>
      </c>
    </row>
    <row r="3009" spans="1:16" x14ac:dyDescent="0.3">
      <c r="A3009">
        <v>55958</v>
      </c>
      <c r="B3009">
        <v>122</v>
      </c>
      <c r="C3009" t="s">
        <v>552</v>
      </c>
      <c r="D3009" s="441">
        <v>45931</v>
      </c>
      <c r="E3009">
        <v>19642</v>
      </c>
      <c r="F3009" t="s">
        <v>6059</v>
      </c>
      <c r="G3009">
        <v>2596</v>
      </c>
      <c r="H3009">
        <v>3</v>
      </c>
      <c r="I3009" t="s">
        <v>5598</v>
      </c>
      <c r="J3009" t="s">
        <v>6085</v>
      </c>
      <c r="K3009" t="s">
        <v>1097</v>
      </c>
      <c r="L3009">
        <v>3.3</v>
      </c>
      <c r="M3009" s="441">
        <v>45926</v>
      </c>
      <c r="N3009">
        <v>3</v>
      </c>
      <c r="O3009">
        <v>2.7</v>
      </c>
      <c r="P3009">
        <v>9.9</v>
      </c>
    </row>
    <row r="3010" spans="1:16" x14ac:dyDescent="0.3">
      <c r="A3010">
        <v>55986</v>
      </c>
      <c r="B3010">
        <v>122</v>
      </c>
      <c r="C3010" t="s">
        <v>552</v>
      </c>
      <c r="D3010" s="441">
        <v>45931</v>
      </c>
      <c r="E3010">
        <v>19654</v>
      </c>
      <c r="F3010" t="s">
        <v>5917</v>
      </c>
      <c r="G3010">
        <v>2586</v>
      </c>
      <c r="H3010">
        <v>2</v>
      </c>
      <c r="I3010" t="s">
        <v>5598</v>
      </c>
      <c r="J3010" t="s">
        <v>6085</v>
      </c>
      <c r="K3010" t="s">
        <v>1097</v>
      </c>
      <c r="L3010">
        <v>4.8899999999999997</v>
      </c>
      <c r="M3010" s="441">
        <v>45923</v>
      </c>
      <c r="N3010">
        <v>3.4</v>
      </c>
      <c r="O3010">
        <v>4.0199999999999996</v>
      </c>
      <c r="P3010">
        <v>9.7799999999999994</v>
      </c>
    </row>
    <row r="3011" spans="1:16" x14ac:dyDescent="0.3">
      <c r="A3011">
        <v>56093</v>
      </c>
      <c r="B3011">
        <v>122</v>
      </c>
      <c r="C3011" t="s">
        <v>552</v>
      </c>
      <c r="D3011" s="441">
        <v>45931</v>
      </c>
      <c r="E3011">
        <v>18327</v>
      </c>
      <c r="F3011" t="s">
        <v>5861</v>
      </c>
      <c r="G3011">
        <v>3306</v>
      </c>
      <c r="H3011">
        <v>0.09</v>
      </c>
      <c r="I3011" t="s">
        <v>5601</v>
      </c>
      <c r="J3011" t="s">
        <v>4764</v>
      </c>
      <c r="K3011" t="s">
        <v>1097</v>
      </c>
      <c r="L3011">
        <v>0</v>
      </c>
      <c r="M3011" s="441">
        <v>45405</v>
      </c>
      <c r="N3011">
        <v>108</v>
      </c>
      <c r="O3011">
        <v>107.99</v>
      </c>
      <c r="P3011">
        <v>9.7200000000000006</v>
      </c>
    </row>
    <row r="3012" spans="1:16" x14ac:dyDescent="0.3">
      <c r="A3012">
        <v>56048</v>
      </c>
      <c r="B3012">
        <v>122</v>
      </c>
      <c r="C3012" t="s">
        <v>552</v>
      </c>
      <c r="D3012" s="441">
        <v>45931</v>
      </c>
      <c r="E3012">
        <v>20322</v>
      </c>
      <c r="F3012" t="s">
        <v>5647</v>
      </c>
      <c r="G3012">
        <v>2212</v>
      </c>
      <c r="H3012">
        <v>1</v>
      </c>
      <c r="I3012" t="s">
        <v>5605</v>
      </c>
      <c r="J3012" t="s">
        <v>6085</v>
      </c>
      <c r="K3012" t="s">
        <v>1097</v>
      </c>
      <c r="L3012">
        <v>0</v>
      </c>
      <c r="M3012" s="441">
        <v>45804</v>
      </c>
      <c r="N3012">
        <v>9.64</v>
      </c>
      <c r="O3012">
        <v>9.74</v>
      </c>
      <c r="P3012">
        <v>9.64</v>
      </c>
    </row>
    <row r="3013" spans="1:16" x14ac:dyDescent="0.3">
      <c r="A3013">
        <v>56036</v>
      </c>
      <c r="B3013">
        <v>122</v>
      </c>
      <c r="C3013" t="s">
        <v>552</v>
      </c>
      <c r="D3013" s="441">
        <v>45931</v>
      </c>
      <c r="E3013">
        <v>19502</v>
      </c>
      <c r="F3013" t="s">
        <v>6015</v>
      </c>
      <c r="G3013">
        <v>2708</v>
      </c>
      <c r="H3013">
        <v>1</v>
      </c>
      <c r="I3013" t="s">
        <v>5598</v>
      </c>
      <c r="J3013" t="s">
        <v>6085</v>
      </c>
      <c r="K3013" t="s">
        <v>1097</v>
      </c>
      <c r="L3013">
        <v>8.82</v>
      </c>
      <c r="M3013" s="441">
        <v>45930</v>
      </c>
      <c r="N3013">
        <v>7</v>
      </c>
      <c r="O3013">
        <v>7</v>
      </c>
      <c r="P3013">
        <v>8.82</v>
      </c>
    </row>
    <row r="3014" spans="1:16" x14ac:dyDescent="0.3">
      <c r="A3014">
        <v>56023</v>
      </c>
      <c r="B3014">
        <v>122</v>
      </c>
      <c r="C3014" t="s">
        <v>552</v>
      </c>
      <c r="D3014" s="441">
        <v>45931</v>
      </c>
      <c r="E3014">
        <v>19503</v>
      </c>
      <c r="F3014" t="s">
        <v>6058</v>
      </c>
      <c r="G3014">
        <v>2707</v>
      </c>
      <c r="H3014">
        <v>1.5</v>
      </c>
      <c r="I3014" t="s">
        <v>5598</v>
      </c>
      <c r="J3014" t="s">
        <v>6085</v>
      </c>
      <c r="K3014" t="s">
        <v>1097</v>
      </c>
      <c r="L3014">
        <v>5.71</v>
      </c>
      <c r="M3014" s="441">
        <v>45930</v>
      </c>
      <c r="N3014">
        <v>6</v>
      </c>
      <c r="O3014">
        <v>6</v>
      </c>
      <c r="P3014">
        <v>8.56</v>
      </c>
    </row>
    <row r="3015" spans="1:16" x14ac:dyDescent="0.3">
      <c r="A3015">
        <v>56037</v>
      </c>
      <c r="B3015">
        <v>122</v>
      </c>
      <c r="C3015" t="s">
        <v>552</v>
      </c>
      <c r="D3015" s="441">
        <v>45931</v>
      </c>
      <c r="E3015">
        <v>19647</v>
      </c>
      <c r="F3015" t="s">
        <v>5921</v>
      </c>
      <c r="G3015">
        <v>2591</v>
      </c>
      <c r="H3015">
        <v>1</v>
      </c>
      <c r="I3015" t="s">
        <v>5598</v>
      </c>
      <c r="J3015" t="s">
        <v>6085</v>
      </c>
      <c r="K3015" t="s">
        <v>1097</v>
      </c>
      <c r="L3015">
        <v>8.5399999999999991</v>
      </c>
      <c r="M3015" s="441">
        <v>45930</v>
      </c>
      <c r="N3015">
        <v>8.5</v>
      </c>
      <c r="O3015">
        <v>8.4600000000000009</v>
      </c>
      <c r="P3015">
        <v>8.5399999999999991</v>
      </c>
    </row>
    <row r="3016" spans="1:16" x14ac:dyDescent="0.3">
      <c r="A3016">
        <v>56082</v>
      </c>
      <c r="B3016">
        <v>122</v>
      </c>
      <c r="C3016" t="s">
        <v>552</v>
      </c>
      <c r="D3016" s="441">
        <v>45931</v>
      </c>
      <c r="E3016">
        <v>19846</v>
      </c>
      <c r="F3016" t="s">
        <v>6060</v>
      </c>
      <c r="G3016">
        <v>2422</v>
      </c>
      <c r="H3016">
        <v>0.5</v>
      </c>
      <c r="I3016" t="s">
        <v>5598</v>
      </c>
      <c r="J3016" t="s">
        <v>6085</v>
      </c>
      <c r="K3016" t="s">
        <v>1097</v>
      </c>
      <c r="L3016">
        <v>16.989999999999998</v>
      </c>
      <c r="M3016" s="441">
        <v>45930</v>
      </c>
      <c r="N3016">
        <v>18</v>
      </c>
      <c r="O3016">
        <v>18</v>
      </c>
      <c r="P3016">
        <v>8.49</v>
      </c>
    </row>
    <row r="3017" spans="1:16" x14ac:dyDescent="0.3">
      <c r="A3017">
        <v>56033</v>
      </c>
      <c r="B3017">
        <v>122</v>
      </c>
      <c r="C3017" t="s">
        <v>552</v>
      </c>
      <c r="D3017" s="441">
        <v>45931</v>
      </c>
      <c r="E3017">
        <v>26342</v>
      </c>
      <c r="F3017" t="s">
        <v>5604</v>
      </c>
      <c r="G3017">
        <v>1986</v>
      </c>
      <c r="H3017">
        <v>1</v>
      </c>
      <c r="I3017" t="s">
        <v>5605</v>
      </c>
      <c r="J3017" t="s">
        <v>6085</v>
      </c>
      <c r="K3017" t="s">
        <v>1097</v>
      </c>
      <c r="L3017">
        <v>0</v>
      </c>
      <c r="M3017" s="441">
        <v>45853</v>
      </c>
      <c r="N3017">
        <v>7.8</v>
      </c>
      <c r="O3017">
        <v>13.8</v>
      </c>
      <c r="P3017">
        <v>7.8</v>
      </c>
    </row>
    <row r="3018" spans="1:16" x14ac:dyDescent="0.3">
      <c r="A3018">
        <v>56074</v>
      </c>
      <c r="B3018">
        <v>122</v>
      </c>
      <c r="C3018" t="s">
        <v>552</v>
      </c>
      <c r="D3018" s="441">
        <v>45931</v>
      </c>
      <c r="E3018">
        <v>19472</v>
      </c>
      <c r="F3018" t="s">
        <v>6064</v>
      </c>
      <c r="G3018">
        <v>2733</v>
      </c>
      <c r="H3018">
        <v>0.8</v>
      </c>
      <c r="I3018" t="s">
        <v>5598</v>
      </c>
      <c r="J3018" t="s">
        <v>6085</v>
      </c>
      <c r="K3018" t="s">
        <v>1097</v>
      </c>
      <c r="L3018">
        <v>9.2200000000000006</v>
      </c>
      <c r="M3018" s="441">
        <v>45930</v>
      </c>
      <c r="N3018">
        <v>10</v>
      </c>
      <c r="O3018">
        <v>10</v>
      </c>
      <c r="P3018">
        <v>7.38</v>
      </c>
    </row>
    <row r="3019" spans="1:16" x14ac:dyDescent="0.3">
      <c r="A3019">
        <v>56083</v>
      </c>
      <c r="B3019">
        <v>122</v>
      </c>
      <c r="C3019" t="s">
        <v>552</v>
      </c>
      <c r="D3019" s="441">
        <v>45931</v>
      </c>
      <c r="E3019">
        <v>19617</v>
      </c>
      <c r="F3019" t="s">
        <v>5933</v>
      </c>
      <c r="G3019">
        <v>2617</v>
      </c>
      <c r="H3019">
        <v>0.5</v>
      </c>
      <c r="I3019" t="s">
        <v>5598</v>
      </c>
      <c r="J3019" t="s">
        <v>6085</v>
      </c>
      <c r="K3019" t="s">
        <v>1097</v>
      </c>
      <c r="L3019">
        <v>14.23</v>
      </c>
      <c r="M3019" s="441">
        <v>45927</v>
      </c>
      <c r="N3019">
        <v>15.07</v>
      </c>
      <c r="O3019">
        <v>14</v>
      </c>
      <c r="P3019">
        <v>7.12</v>
      </c>
    </row>
    <row r="3020" spans="1:16" x14ac:dyDescent="0.3">
      <c r="A3020">
        <v>56063</v>
      </c>
      <c r="B3020">
        <v>122</v>
      </c>
      <c r="C3020" t="s">
        <v>552</v>
      </c>
      <c r="D3020" s="441">
        <v>45931</v>
      </c>
      <c r="E3020">
        <v>19465</v>
      </c>
      <c r="F3020" t="s">
        <v>5953</v>
      </c>
      <c r="G3020">
        <v>2737</v>
      </c>
      <c r="H3020">
        <v>1</v>
      </c>
      <c r="I3020" t="s">
        <v>5598</v>
      </c>
      <c r="J3020" t="s">
        <v>6085</v>
      </c>
      <c r="K3020" t="s">
        <v>1097</v>
      </c>
      <c r="L3020">
        <v>6.59</v>
      </c>
      <c r="M3020" s="441">
        <v>45930</v>
      </c>
      <c r="N3020">
        <v>5</v>
      </c>
      <c r="O3020">
        <v>5</v>
      </c>
      <c r="P3020">
        <v>6.59</v>
      </c>
    </row>
    <row r="3021" spans="1:16" x14ac:dyDescent="0.3">
      <c r="A3021">
        <v>56084</v>
      </c>
      <c r="B3021">
        <v>122</v>
      </c>
      <c r="C3021" t="s">
        <v>552</v>
      </c>
      <c r="D3021" s="441">
        <v>45931</v>
      </c>
      <c r="E3021">
        <v>19480</v>
      </c>
      <c r="F3021" t="s">
        <v>5936</v>
      </c>
      <c r="G3021">
        <v>2726</v>
      </c>
      <c r="H3021">
        <v>0.5</v>
      </c>
      <c r="I3021" t="s">
        <v>5598</v>
      </c>
      <c r="J3021" t="s">
        <v>6085</v>
      </c>
      <c r="K3021" t="s">
        <v>1097</v>
      </c>
      <c r="L3021">
        <v>12.74</v>
      </c>
      <c r="M3021" s="441">
        <v>45930</v>
      </c>
      <c r="N3021">
        <v>11</v>
      </c>
      <c r="O3021">
        <v>11</v>
      </c>
      <c r="P3021">
        <v>6.37</v>
      </c>
    </row>
    <row r="3022" spans="1:16" x14ac:dyDescent="0.3">
      <c r="A3022">
        <v>56012</v>
      </c>
      <c r="B3022">
        <v>122</v>
      </c>
      <c r="C3022" t="s">
        <v>552</v>
      </c>
      <c r="D3022" s="441">
        <v>45931</v>
      </c>
      <c r="E3022">
        <v>19917</v>
      </c>
      <c r="F3022" t="s">
        <v>5682</v>
      </c>
      <c r="G3022">
        <v>2379</v>
      </c>
      <c r="H3022">
        <v>2</v>
      </c>
      <c r="I3022" t="s">
        <v>5605</v>
      </c>
      <c r="J3022" t="s">
        <v>6085</v>
      </c>
      <c r="K3022" t="s">
        <v>1097</v>
      </c>
      <c r="L3022">
        <v>0</v>
      </c>
      <c r="M3022" s="441">
        <v>45636</v>
      </c>
      <c r="N3022">
        <v>3.09</v>
      </c>
      <c r="O3022">
        <v>3.35</v>
      </c>
      <c r="P3022">
        <v>6.18</v>
      </c>
    </row>
    <row r="3023" spans="1:16" x14ac:dyDescent="0.3">
      <c r="A3023">
        <v>56035</v>
      </c>
      <c r="B3023">
        <v>122</v>
      </c>
      <c r="C3023" t="s">
        <v>552</v>
      </c>
      <c r="D3023" s="441">
        <v>45931</v>
      </c>
      <c r="E3023">
        <v>19505</v>
      </c>
      <c r="F3023" t="s">
        <v>5978</v>
      </c>
      <c r="G3023">
        <v>2706</v>
      </c>
      <c r="H3023">
        <v>1</v>
      </c>
      <c r="I3023" t="s">
        <v>5598</v>
      </c>
      <c r="J3023" t="s">
        <v>6085</v>
      </c>
      <c r="K3023" t="s">
        <v>1097</v>
      </c>
      <c r="L3023">
        <v>5.87</v>
      </c>
      <c r="M3023" s="441">
        <v>45930</v>
      </c>
      <c r="N3023">
        <v>4.7</v>
      </c>
      <c r="O3023">
        <v>4.7</v>
      </c>
      <c r="P3023">
        <v>5.87</v>
      </c>
    </row>
    <row r="3024" spans="1:16" x14ac:dyDescent="0.3">
      <c r="A3024">
        <v>55997</v>
      </c>
      <c r="B3024">
        <v>122</v>
      </c>
      <c r="C3024" t="s">
        <v>552</v>
      </c>
      <c r="D3024" s="441">
        <v>45931</v>
      </c>
      <c r="E3024">
        <v>19626</v>
      </c>
      <c r="F3024" t="s">
        <v>5966</v>
      </c>
      <c r="G3024">
        <v>2608</v>
      </c>
      <c r="H3024">
        <v>2</v>
      </c>
      <c r="I3024" t="s">
        <v>5598</v>
      </c>
      <c r="J3024" t="s">
        <v>6085</v>
      </c>
      <c r="K3024" t="s">
        <v>1097</v>
      </c>
      <c r="L3024">
        <v>2.75</v>
      </c>
      <c r="M3024" s="441">
        <v>45923</v>
      </c>
      <c r="N3024">
        <v>2.2000000000000002</v>
      </c>
      <c r="O3024">
        <v>2.2000000000000002</v>
      </c>
      <c r="P3024">
        <v>5.5</v>
      </c>
    </row>
    <row r="3025" spans="1:16" x14ac:dyDescent="0.3">
      <c r="A3025">
        <v>56076</v>
      </c>
      <c r="B3025">
        <v>122</v>
      </c>
      <c r="C3025" t="s">
        <v>552</v>
      </c>
      <c r="D3025" s="441">
        <v>45931</v>
      </c>
      <c r="E3025">
        <v>19498</v>
      </c>
      <c r="F3025" t="s">
        <v>5979</v>
      </c>
      <c r="G3025">
        <v>2712</v>
      </c>
      <c r="H3025">
        <v>0.6</v>
      </c>
      <c r="I3025" t="s">
        <v>5598</v>
      </c>
      <c r="J3025" t="s">
        <v>6085</v>
      </c>
      <c r="K3025" t="s">
        <v>1097</v>
      </c>
      <c r="L3025">
        <v>8.18</v>
      </c>
      <c r="M3025" s="441">
        <v>45923</v>
      </c>
      <c r="N3025">
        <v>7.8</v>
      </c>
      <c r="O3025">
        <v>7.5</v>
      </c>
      <c r="P3025">
        <v>4.91</v>
      </c>
    </row>
    <row r="3026" spans="1:16" x14ac:dyDescent="0.3">
      <c r="A3026">
        <v>56060</v>
      </c>
      <c r="B3026">
        <v>122</v>
      </c>
      <c r="C3026" t="s">
        <v>552</v>
      </c>
      <c r="D3026" s="441">
        <v>45931</v>
      </c>
      <c r="E3026">
        <v>19553</v>
      </c>
      <c r="F3026" t="s">
        <v>6155</v>
      </c>
      <c r="G3026">
        <v>2663</v>
      </c>
      <c r="H3026">
        <v>1</v>
      </c>
      <c r="I3026" t="s">
        <v>5598</v>
      </c>
      <c r="J3026" t="s">
        <v>6085</v>
      </c>
      <c r="K3026" t="s">
        <v>1097</v>
      </c>
      <c r="L3026">
        <v>2.0299999999999998</v>
      </c>
      <c r="M3026" s="441">
        <v>45925</v>
      </c>
      <c r="N3026">
        <v>1.8</v>
      </c>
      <c r="O3026">
        <v>1.8</v>
      </c>
      <c r="P3026">
        <v>2.0299999999999998</v>
      </c>
    </row>
    <row r="3027" spans="1:16" x14ac:dyDescent="0.3">
      <c r="A3027">
        <v>55826</v>
      </c>
      <c r="B3027">
        <v>122</v>
      </c>
      <c r="C3027" t="s">
        <v>552</v>
      </c>
      <c r="D3027" s="441">
        <v>45931</v>
      </c>
      <c r="E3027">
        <v>27428</v>
      </c>
      <c r="F3027" t="s">
        <v>6515</v>
      </c>
      <c r="G3027">
        <v>2292</v>
      </c>
      <c r="H3027">
        <v>52</v>
      </c>
      <c r="I3027" t="s">
        <v>5703</v>
      </c>
      <c r="J3027" t="s">
        <v>6085</v>
      </c>
      <c r="K3027" t="s">
        <v>1097</v>
      </c>
      <c r="L3027">
        <v>0</v>
      </c>
      <c r="M3027" s="441">
        <v>-693593</v>
      </c>
      <c r="N3027">
        <v>0</v>
      </c>
      <c r="O3027">
        <v>0</v>
      </c>
      <c r="P3027">
        <v>0</v>
      </c>
    </row>
    <row r="3028" spans="1:16" x14ac:dyDescent="0.3">
      <c r="A3028">
        <v>56092</v>
      </c>
      <c r="B3028">
        <v>122</v>
      </c>
      <c r="C3028" t="s">
        <v>552</v>
      </c>
      <c r="D3028" s="441">
        <v>45931</v>
      </c>
      <c r="E3028">
        <v>18239</v>
      </c>
      <c r="F3028" t="s">
        <v>5999</v>
      </c>
      <c r="G3028">
        <v>3389</v>
      </c>
      <c r="H3028">
        <v>0.13</v>
      </c>
      <c r="I3028" t="s">
        <v>5601</v>
      </c>
      <c r="J3028" t="s">
        <v>4764</v>
      </c>
      <c r="K3028" t="s">
        <v>1097</v>
      </c>
      <c r="L3028">
        <v>0</v>
      </c>
      <c r="M3028" s="441">
        <v>-693593</v>
      </c>
      <c r="N3028">
        <v>0</v>
      </c>
      <c r="O3028">
        <v>0</v>
      </c>
      <c r="P3028">
        <v>0</v>
      </c>
    </row>
    <row r="3029" spans="1:16" x14ac:dyDescent="0.3">
      <c r="A3029">
        <v>50974</v>
      </c>
      <c r="B3029">
        <v>122</v>
      </c>
      <c r="C3029" t="s">
        <v>552</v>
      </c>
      <c r="D3029" s="441">
        <v>45901</v>
      </c>
      <c r="E3029">
        <v>18359</v>
      </c>
      <c r="F3029" t="s">
        <v>5746</v>
      </c>
      <c r="G3029">
        <v>3278</v>
      </c>
      <c r="H3029">
        <v>94.87</v>
      </c>
      <c r="I3029" t="s">
        <v>5601</v>
      </c>
      <c r="J3029" t="s">
        <v>4764</v>
      </c>
      <c r="K3029" t="s">
        <v>4524</v>
      </c>
      <c r="L3029">
        <v>99.9</v>
      </c>
      <c r="M3029" s="441">
        <v>45895</v>
      </c>
      <c r="N3029">
        <v>99.9</v>
      </c>
      <c r="O3029">
        <v>99.9</v>
      </c>
      <c r="P3029">
        <v>9477.51</v>
      </c>
    </row>
    <row r="3030" spans="1:16" x14ac:dyDescent="0.3">
      <c r="A3030">
        <v>50982</v>
      </c>
      <c r="B3030">
        <v>122</v>
      </c>
      <c r="C3030" t="s">
        <v>552</v>
      </c>
      <c r="D3030" s="441">
        <v>45901</v>
      </c>
      <c r="E3030">
        <v>27202</v>
      </c>
      <c r="F3030" t="s">
        <v>6516</v>
      </c>
      <c r="G3030">
        <v>2292</v>
      </c>
      <c r="H3030">
        <v>51</v>
      </c>
      <c r="I3030" t="s">
        <v>5703</v>
      </c>
      <c r="J3030" t="s">
        <v>6085</v>
      </c>
      <c r="K3030" t="s">
        <v>4524</v>
      </c>
      <c r="L3030">
        <v>0</v>
      </c>
      <c r="M3030" s="441">
        <v>45860</v>
      </c>
      <c r="N3030">
        <v>178.8</v>
      </c>
      <c r="O3030">
        <v>178.8</v>
      </c>
      <c r="P3030">
        <v>9118.7999999999993</v>
      </c>
    </row>
    <row r="3031" spans="1:16" x14ac:dyDescent="0.3">
      <c r="A3031">
        <v>50986</v>
      </c>
      <c r="B3031">
        <v>122</v>
      </c>
      <c r="C3031" t="s">
        <v>552</v>
      </c>
      <c r="D3031" s="441">
        <v>45901</v>
      </c>
      <c r="E3031">
        <v>18353</v>
      </c>
      <c r="F3031" t="s">
        <v>5747</v>
      </c>
      <c r="G3031">
        <v>3282</v>
      </c>
      <c r="H3031">
        <v>42.93</v>
      </c>
      <c r="I3031" t="s">
        <v>5601</v>
      </c>
      <c r="J3031" t="s">
        <v>4764</v>
      </c>
      <c r="K3031" t="s">
        <v>4524</v>
      </c>
      <c r="L3031">
        <v>177.55</v>
      </c>
      <c r="M3031" s="441">
        <v>45895</v>
      </c>
      <c r="N3031">
        <v>177.56</v>
      </c>
      <c r="O3031">
        <v>177.56</v>
      </c>
      <c r="P3031">
        <v>7622.22</v>
      </c>
    </row>
    <row r="3032" spans="1:16" x14ac:dyDescent="0.3">
      <c r="A3032">
        <v>50981</v>
      </c>
      <c r="B3032">
        <v>122</v>
      </c>
      <c r="C3032" t="s">
        <v>552</v>
      </c>
      <c r="D3032" s="441">
        <v>45901</v>
      </c>
      <c r="E3032">
        <v>18179</v>
      </c>
      <c r="F3032" t="s">
        <v>5789</v>
      </c>
      <c r="G3032">
        <v>3443</v>
      </c>
      <c r="H3032">
        <v>51.23</v>
      </c>
      <c r="I3032" t="s">
        <v>5601</v>
      </c>
      <c r="J3032" t="s">
        <v>4764</v>
      </c>
      <c r="K3032" t="s">
        <v>4524</v>
      </c>
      <c r="L3032">
        <v>106.97</v>
      </c>
      <c r="M3032" s="441">
        <v>45895</v>
      </c>
      <c r="N3032">
        <v>108.72</v>
      </c>
      <c r="O3032">
        <v>108.37</v>
      </c>
      <c r="P3032">
        <v>5480.07</v>
      </c>
    </row>
    <row r="3033" spans="1:16" x14ac:dyDescent="0.3">
      <c r="A3033">
        <v>50985</v>
      </c>
      <c r="B3033">
        <v>122</v>
      </c>
      <c r="C3033" t="s">
        <v>552</v>
      </c>
      <c r="D3033" s="441">
        <v>45901</v>
      </c>
      <c r="E3033">
        <v>26582</v>
      </c>
      <c r="F3033" t="s">
        <v>5711</v>
      </c>
      <c r="G3033">
        <v>6801</v>
      </c>
      <c r="H3033">
        <v>43.02</v>
      </c>
      <c r="I3033" t="s">
        <v>5598</v>
      </c>
      <c r="J3033" t="s">
        <v>6085</v>
      </c>
      <c r="K3033" t="s">
        <v>4524</v>
      </c>
      <c r="L3033">
        <v>112</v>
      </c>
      <c r="M3033" s="441">
        <v>45894</v>
      </c>
      <c r="N3033">
        <v>112</v>
      </c>
      <c r="O3033">
        <v>112</v>
      </c>
      <c r="P3033">
        <v>4818.24</v>
      </c>
    </row>
    <row r="3034" spans="1:16" x14ac:dyDescent="0.3">
      <c r="A3034">
        <v>50973</v>
      </c>
      <c r="B3034">
        <v>122</v>
      </c>
      <c r="C3034" t="s">
        <v>552</v>
      </c>
      <c r="D3034" s="441">
        <v>45901</v>
      </c>
      <c r="E3034">
        <v>24552</v>
      </c>
      <c r="F3034" t="s">
        <v>5812</v>
      </c>
      <c r="G3034">
        <v>5669</v>
      </c>
      <c r="H3034">
        <v>133.88999999999999</v>
      </c>
      <c r="I3034" t="s">
        <v>5601</v>
      </c>
      <c r="J3034" t="s">
        <v>4764</v>
      </c>
      <c r="K3034" t="s">
        <v>4524</v>
      </c>
      <c r="L3034">
        <v>35.840000000000003</v>
      </c>
      <c r="M3034" s="441">
        <v>45895</v>
      </c>
      <c r="N3034">
        <v>34.56</v>
      </c>
      <c r="O3034">
        <v>34.770000000000003</v>
      </c>
      <c r="P3034">
        <v>4798.62</v>
      </c>
    </row>
    <row r="3035" spans="1:16" x14ac:dyDescent="0.3">
      <c r="A3035">
        <v>50997</v>
      </c>
      <c r="B3035">
        <v>122</v>
      </c>
      <c r="C3035" t="s">
        <v>552</v>
      </c>
      <c r="D3035" s="441">
        <v>45901</v>
      </c>
      <c r="E3035">
        <v>18157</v>
      </c>
      <c r="F3035" t="s">
        <v>5793</v>
      </c>
      <c r="G3035">
        <v>3463</v>
      </c>
      <c r="H3035">
        <v>21.08</v>
      </c>
      <c r="I3035" t="s">
        <v>5601</v>
      </c>
      <c r="J3035" t="s">
        <v>4764</v>
      </c>
      <c r="K3035" t="s">
        <v>4524</v>
      </c>
      <c r="L3035">
        <v>205.61</v>
      </c>
      <c r="M3035" s="441">
        <v>45895</v>
      </c>
      <c r="N3035">
        <v>205.6</v>
      </c>
      <c r="O3035">
        <v>205.6</v>
      </c>
      <c r="P3035">
        <v>4334.26</v>
      </c>
    </row>
    <row r="3036" spans="1:16" x14ac:dyDescent="0.3">
      <c r="A3036">
        <v>51003</v>
      </c>
      <c r="B3036">
        <v>122</v>
      </c>
      <c r="C3036" t="s">
        <v>552</v>
      </c>
      <c r="D3036" s="441">
        <v>45901</v>
      </c>
      <c r="E3036">
        <v>18242</v>
      </c>
      <c r="F3036" t="s">
        <v>5771</v>
      </c>
      <c r="G3036">
        <v>3386</v>
      </c>
      <c r="H3036">
        <v>17.920000000000002</v>
      </c>
      <c r="I3036" t="s">
        <v>5601</v>
      </c>
      <c r="J3036" t="s">
        <v>4764</v>
      </c>
      <c r="K3036" t="s">
        <v>4524</v>
      </c>
      <c r="L3036">
        <v>228.61</v>
      </c>
      <c r="M3036" s="441">
        <v>45895</v>
      </c>
      <c r="N3036">
        <v>228.6</v>
      </c>
      <c r="O3036">
        <v>228.61</v>
      </c>
      <c r="P3036">
        <v>4096.6899999999996</v>
      </c>
    </row>
    <row r="3037" spans="1:16" x14ac:dyDescent="0.3">
      <c r="A3037">
        <v>51045</v>
      </c>
      <c r="B3037">
        <v>122</v>
      </c>
      <c r="C3037" t="s">
        <v>552</v>
      </c>
      <c r="D3037" s="441">
        <v>45901</v>
      </c>
      <c r="E3037">
        <v>25630</v>
      </c>
      <c r="F3037" t="s">
        <v>5754</v>
      </c>
      <c r="G3037">
        <v>6202</v>
      </c>
      <c r="H3037">
        <v>8.7200000000000006</v>
      </c>
      <c r="I3037" t="s">
        <v>5601</v>
      </c>
      <c r="J3037" t="s">
        <v>4764</v>
      </c>
      <c r="K3037" t="s">
        <v>4524</v>
      </c>
      <c r="L3037">
        <v>447.27</v>
      </c>
      <c r="M3037" s="441">
        <v>45888</v>
      </c>
      <c r="N3037">
        <v>447.27</v>
      </c>
      <c r="O3037">
        <v>447.27</v>
      </c>
      <c r="P3037">
        <v>3900.19</v>
      </c>
    </row>
    <row r="3038" spans="1:16" x14ac:dyDescent="0.3">
      <c r="A3038">
        <v>51005</v>
      </c>
      <c r="B3038">
        <v>122</v>
      </c>
      <c r="C3038" t="s">
        <v>552</v>
      </c>
      <c r="D3038" s="441">
        <v>45901</v>
      </c>
      <c r="E3038">
        <v>18099</v>
      </c>
      <c r="F3038" t="s">
        <v>5810</v>
      </c>
      <c r="G3038">
        <v>3511</v>
      </c>
      <c r="H3038">
        <v>17.37</v>
      </c>
      <c r="I3038" t="s">
        <v>5601</v>
      </c>
      <c r="J3038" t="s">
        <v>4764</v>
      </c>
      <c r="K3038" t="s">
        <v>4524</v>
      </c>
      <c r="L3038">
        <v>220.57</v>
      </c>
      <c r="M3038" s="441">
        <v>45874</v>
      </c>
      <c r="N3038">
        <v>220.57</v>
      </c>
      <c r="O3038">
        <v>220.57</v>
      </c>
      <c r="P3038">
        <v>3831.3</v>
      </c>
    </row>
    <row r="3039" spans="1:16" x14ac:dyDescent="0.3">
      <c r="A3039">
        <v>51028</v>
      </c>
      <c r="B3039">
        <v>122</v>
      </c>
      <c r="C3039" t="s">
        <v>552</v>
      </c>
      <c r="D3039" s="441">
        <v>45901</v>
      </c>
      <c r="E3039">
        <v>26586</v>
      </c>
      <c r="F3039" t="s">
        <v>5889</v>
      </c>
      <c r="G3039">
        <v>6803</v>
      </c>
      <c r="H3039">
        <v>11</v>
      </c>
      <c r="I3039" t="s">
        <v>5605</v>
      </c>
      <c r="J3039" t="s">
        <v>6085</v>
      </c>
      <c r="K3039" t="s">
        <v>4524</v>
      </c>
      <c r="L3039">
        <v>310</v>
      </c>
      <c r="M3039" s="441">
        <v>45881</v>
      </c>
      <c r="N3039">
        <v>310</v>
      </c>
      <c r="O3039">
        <v>310</v>
      </c>
      <c r="P3039">
        <v>3410</v>
      </c>
    </row>
    <row r="3040" spans="1:16" x14ac:dyDescent="0.3">
      <c r="A3040">
        <v>50987</v>
      </c>
      <c r="B3040">
        <v>122</v>
      </c>
      <c r="C3040" t="s">
        <v>552</v>
      </c>
      <c r="D3040" s="441">
        <v>45901</v>
      </c>
      <c r="E3040">
        <v>24259</v>
      </c>
      <c r="F3040" t="s">
        <v>5716</v>
      </c>
      <c r="G3040">
        <v>2938</v>
      </c>
      <c r="H3040">
        <v>42.38</v>
      </c>
      <c r="I3040" t="s">
        <v>5598</v>
      </c>
      <c r="J3040" t="s">
        <v>6085</v>
      </c>
      <c r="K3040" t="s">
        <v>4524</v>
      </c>
      <c r="L3040">
        <v>65.34</v>
      </c>
      <c r="M3040" s="441">
        <v>45894</v>
      </c>
      <c r="N3040">
        <v>61.49</v>
      </c>
      <c r="O3040">
        <v>59.9</v>
      </c>
      <c r="P3040">
        <v>2769.11</v>
      </c>
    </row>
    <row r="3041" spans="1:16" x14ac:dyDescent="0.3">
      <c r="A3041">
        <v>50971</v>
      </c>
      <c r="B3041">
        <v>122</v>
      </c>
      <c r="C3041" t="s">
        <v>552</v>
      </c>
      <c r="D3041" s="441">
        <v>45901</v>
      </c>
      <c r="E3041">
        <v>24470</v>
      </c>
      <c r="F3041" t="s">
        <v>6505</v>
      </c>
      <c r="G3041">
        <v>3103</v>
      </c>
      <c r="H3041">
        <v>822</v>
      </c>
      <c r="I3041" t="s">
        <v>5613</v>
      </c>
      <c r="J3041" t="s">
        <v>4764</v>
      </c>
      <c r="K3041" t="s">
        <v>4524</v>
      </c>
      <c r="L3041">
        <v>0</v>
      </c>
      <c r="M3041" s="441">
        <v>45496</v>
      </c>
      <c r="N3041">
        <v>3.32</v>
      </c>
      <c r="O3041">
        <v>4.41</v>
      </c>
      <c r="P3041">
        <v>2729.16</v>
      </c>
    </row>
    <row r="3042" spans="1:16" x14ac:dyDescent="0.3">
      <c r="A3042">
        <v>51046</v>
      </c>
      <c r="B3042">
        <v>122</v>
      </c>
      <c r="C3042" t="s">
        <v>552</v>
      </c>
      <c r="D3042" s="441">
        <v>45901</v>
      </c>
      <c r="E3042">
        <v>18278</v>
      </c>
      <c r="F3042" t="s">
        <v>5752</v>
      </c>
      <c r="G3042">
        <v>3351</v>
      </c>
      <c r="H3042">
        <v>8.6199999999999992</v>
      </c>
      <c r="I3042" t="s">
        <v>5601</v>
      </c>
      <c r="J3042" t="s">
        <v>4764</v>
      </c>
      <c r="K3042" t="s">
        <v>4524</v>
      </c>
      <c r="L3042">
        <v>249.9</v>
      </c>
      <c r="M3042" s="441">
        <v>45875</v>
      </c>
      <c r="N3042">
        <v>249.9</v>
      </c>
      <c r="O3042">
        <v>249.9</v>
      </c>
      <c r="P3042">
        <v>2154.14</v>
      </c>
    </row>
    <row r="3043" spans="1:16" x14ac:dyDescent="0.3">
      <c r="A3043">
        <v>51011</v>
      </c>
      <c r="B3043">
        <v>122</v>
      </c>
      <c r="C3043" t="s">
        <v>552</v>
      </c>
      <c r="D3043" s="441">
        <v>45901</v>
      </c>
      <c r="E3043">
        <v>24123</v>
      </c>
      <c r="F3043" t="s">
        <v>5632</v>
      </c>
      <c r="G3043">
        <v>2237</v>
      </c>
      <c r="H3043">
        <v>14</v>
      </c>
      <c r="I3043" t="s">
        <v>5605</v>
      </c>
      <c r="J3043" t="s">
        <v>6085</v>
      </c>
      <c r="K3043" t="s">
        <v>4524</v>
      </c>
      <c r="L3043">
        <v>149.18</v>
      </c>
      <c r="M3043" s="441">
        <v>45895</v>
      </c>
      <c r="N3043">
        <v>133.9</v>
      </c>
      <c r="O3043">
        <v>133.9</v>
      </c>
      <c r="P3043">
        <v>2088.52</v>
      </c>
    </row>
    <row r="3044" spans="1:16" x14ac:dyDescent="0.3">
      <c r="A3044">
        <v>51029</v>
      </c>
      <c r="B3044">
        <v>122</v>
      </c>
      <c r="C3044" t="s">
        <v>552</v>
      </c>
      <c r="D3044" s="441">
        <v>45901</v>
      </c>
      <c r="E3044">
        <v>18186</v>
      </c>
      <c r="F3044" t="s">
        <v>5787</v>
      </c>
      <c r="G3044">
        <v>3437</v>
      </c>
      <c r="H3044">
        <v>10.94</v>
      </c>
      <c r="I3044" t="s">
        <v>5601</v>
      </c>
      <c r="J3044" t="s">
        <v>4764</v>
      </c>
      <c r="K3044" t="s">
        <v>4524</v>
      </c>
      <c r="L3044">
        <v>0</v>
      </c>
      <c r="M3044" s="441">
        <v>-693593</v>
      </c>
      <c r="N3044">
        <v>0</v>
      </c>
      <c r="O3044">
        <v>168.08</v>
      </c>
      <c r="P3044">
        <v>2044.79</v>
      </c>
    </row>
    <row r="3045" spans="1:16" x14ac:dyDescent="0.3">
      <c r="A3045">
        <v>51146</v>
      </c>
      <c r="B3045">
        <v>122</v>
      </c>
      <c r="C3045" t="s">
        <v>552</v>
      </c>
      <c r="D3045" s="441">
        <v>45901</v>
      </c>
      <c r="E3045">
        <v>18143</v>
      </c>
      <c r="F3045" t="s">
        <v>5797</v>
      </c>
      <c r="G3045">
        <v>3474</v>
      </c>
      <c r="H3045">
        <v>2.68</v>
      </c>
      <c r="I3045" t="s">
        <v>5601</v>
      </c>
      <c r="J3045" t="s">
        <v>4764</v>
      </c>
      <c r="K3045" t="s">
        <v>4524</v>
      </c>
      <c r="L3045">
        <v>0</v>
      </c>
      <c r="M3045" s="441">
        <v>-693593</v>
      </c>
      <c r="N3045">
        <v>0</v>
      </c>
      <c r="O3045">
        <v>689</v>
      </c>
      <c r="P3045">
        <v>1964.97</v>
      </c>
    </row>
    <row r="3046" spans="1:16" x14ac:dyDescent="0.3">
      <c r="A3046">
        <v>51105</v>
      </c>
      <c r="B3046">
        <v>122</v>
      </c>
      <c r="C3046" t="s">
        <v>552</v>
      </c>
      <c r="D3046" s="441">
        <v>45901</v>
      </c>
      <c r="E3046">
        <v>20715</v>
      </c>
      <c r="F3046" t="s">
        <v>5614</v>
      </c>
      <c r="G3046">
        <v>2098</v>
      </c>
      <c r="H3046">
        <v>4</v>
      </c>
      <c r="I3046" t="s">
        <v>5615</v>
      </c>
      <c r="J3046" t="s">
        <v>6085</v>
      </c>
      <c r="K3046" t="s">
        <v>4524</v>
      </c>
      <c r="L3046">
        <v>421.32</v>
      </c>
      <c r="M3046" s="441">
        <v>45895</v>
      </c>
      <c r="N3046">
        <v>439.9</v>
      </c>
      <c r="O3046">
        <v>439.9</v>
      </c>
      <c r="P3046">
        <v>1685.28</v>
      </c>
    </row>
    <row r="3047" spans="1:16" x14ac:dyDescent="0.3">
      <c r="A3047">
        <v>51115</v>
      </c>
      <c r="B3047">
        <v>122</v>
      </c>
      <c r="C3047" t="s">
        <v>552</v>
      </c>
      <c r="D3047" s="441">
        <v>45901</v>
      </c>
      <c r="E3047">
        <v>18261</v>
      </c>
      <c r="F3047" t="s">
        <v>5769</v>
      </c>
      <c r="G3047">
        <v>3368</v>
      </c>
      <c r="H3047">
        <v>3.59</v>
      </c>
      <c r="I3047" t="s">
        <v>5601</v>
      </c>
      <c r="J3047" t="s">
        <v>4764</v>
      </c>
      <c r="K3047" t="s">
        <v>4524</v>
      </c>
      <c r="L3047">
        <v>0</v>
      </c>
      <c r="M3047" s="441">
        <v>45867</v>
      </c>
      <c r="N3047">
        <v>463.73</v>
      </c>
      <c r="O3047">
        <v>463.73</v>
      </c>
      <c r="P3047">
        <v>1664.79</v>
      </c>
    </row>
    <row r="3048" spans="1:16" x14ac:dyDescent="0.3">
      <c r="A3048">
        <v>51044</v>
      </c>
      <c r="B3048">
        <v>122</v>
      </c>
      <c r="C3048" t="s">
        <v>552</v>
      </c>
      <c r="D3048" s="441">
        <v>45901</v>
      </c>
      <c r="E3048">
        <v>18202</v>
      </c>
      <c r="F3048" t="s">
        <v>5780</v>
      </c>
      <c r="G3048">
        <v>3424</v>
      </c>
      <c r="H3048">
        <v>8.94</v>
      </c>
      <c r="I3048" t="s">
        <v>5601</v>
      </c>
      <c r="J3048" t="s">
        <v>4764</v>
      </c>
      <c r="K3048" t="s">
        <v>4524</v>
      </c>
      <c r="L3048">
        <v>177.57</v>
      </c>
      <c r="M3048" s="441">
        <v>45888</v>
      </c>
      <c r="N3048">
        <v>195.24</v>
      </c>
      <c r="O3048">
        <v>195.23</v>
      </c>
      <c r="P3048">
        <v>1587.48</v>
      </c>
    </row>
    <row r="3049" spans="1:16" x14ac:dyDescent="0.3">
      <c r="A3049">
        <v>50978</v>
      </c>
      <c r="B3049">
        <v>122</v>
      </c>
      <c r="C3049" t="s">
        <v>552</v>
      </c>
      <c r="D3049" s="441">
        <v>45901</v>
      </c>
      <c r="E3049">
        <v>24801</v>
      </c>
      <c r="F3049" t="s">
        <v>5706</v>
      </c>
      <c r="G3049">
        <v>5766</v>
      </c>
      <c r="H3049">
        <v>61</v>
      </c>
      <c r="I3049" t="s">
        <v>5613</v>
      </c>
      <c r="J3049" t="s">
        <v>6085</v>
      </c>
      <c r="K3049" t="s">
        <v>4524</v>
      </c>
      <c r="L3049">
        <v>26</v>
      </c>
      <c r="M3049" s="441">
        <v>45896</v>
      </c>
      <c r="N3049">
        <v>26</v>
      </c>
      <c r="O3049">
        <v>26</v>
      </c>
      <c r="P3049">
        <v>1586</v>
      </c>
    </row>
    <row r="3050" spans="1:16" x14ac:dyDescent="0.3">
      <c r="A3050">
        <v>50995</v>
      </c>
      <c r="B3050">
        <v>122</v>
      </c>
      <c r="C3050" t="s">
        <v>552</v>
      </c>
      <c r="D3050" s="441">
        <v>45901</v>
      </c>
      <c r="E3050">
        <v>24039</v>
      </c>
      <c r="F3050" t="s">
        <v>5616</v>
      </c>
      <c r="G3050">
        <v>2048</v>
      </c>
      <c r="H3050">
        <v>22</v>
      </c>
      <c r="I3050" t="s">
        <v>5598</v>
      </c>
      <c r="J3050" t="s">
        <v>6085</v>
      </c>
      <c r="K3050" t="s">
        <v>4524</v>
      </c>
      <c r="L3050">
        <v>69.900000000000006</v>
      </c>
      <c r="M3050" s="441">
        <v>45888</v>
      </c>
      <c r="N3050">
        <v>69.900000000000006</v>
      </c>
      <c r="O3050">
        <v>69.900000000000006</v>
      </c>
      <c r="P3050">
        <v>1537.8</v>
      </c>
    </row>
    <row r="3051" spans="1:16" x14ac:dyDescent="0.3">
      <c r="A3051">
        <v>51107</v>
      </c>
      <c r="B3051">
        <v>122</v>
      </c>
      <c r="C3051" t="s">
        <v>552</v>
      </c>
      <c r="D3051" s="441">
        <v>45901</v>
      </c>
      <c r="E3051">
        <v>20936</v>
      </c>
      <c r="F3051" t="s">
        <v>5634</v>
      </c>
      <c r="G3051">
        <v>2031</v>
      </c>
      <c r="H3051">
        <v>4</v>
      </c>
      <c r="I3051" t="s">
        <v>5613</v>
      </c>
      <c r="J3051" t="s">
        <v>6085</v>
      </c>
      <c r="K3051" t="s">
        <v>4524</v>
      </c>
      <c r="L3051">
        <v>356.2</v>
      </c>
      <c r="M3051" s="441">
        <v>45888</v>
      </c>
      <c r="N3051">
        <v>356.2</v>
      </c>
      <c r="O3051">
        <v>354.74</v>
      </c>
      <c r="P3051">
        <v>1424.8</v>
      </c>
    </row>
    <row r="3052" spans="1:16" x14ac:dyDescent="0.3">
      <c r="A3052">
        <v>51000</v>
      </c>
      <c r="B3052">
        <v>122</v>
      </c>
      <c r="C3052" t="s">
        <v>552</v>
      </c>
      <c r="D3052" s="441">
        <v>45901</v>
      </c>
      <c r="E3052">
        <v>20270</v>
      </c>
      <c r="F3052" t="s">
        <v>5631</v>
      </c>
      <c r="G3052">
        <v>2233</v>
      </c>
      <c r="H3052">
        <v>18</v>
      </c>
      <c r="I3052" t="s">
        <v>5605</v>
      </c>
      <c r="J3052" t="s">
        <v>6085</v>
      </c>
      <c r="K3052" t="s">
        <v>4524</v>
      </c>
      <c r="L3052">
        <v>76.98</v>
      </c>
      <c r="M3052" s="441">
        <v>45888</v>
      </c>
      <c r="N3052">
        <v>73.900000000000006</v>
      </c>
      <c r="O3052">
        <v>75.900000000000006</v>
      </c>
      <c r="P3052">
        <v>1385.64</v>
      </c>
    </row>
    <row r="3053" spans="1:16" x14ac:dyDescent="0.3">
      <c r="A3053">
        <v>51006</v>
      </c>
      <c r="B3053">
        <v>122</v>
      </c>
      <c r="C3053" t="s">
        <v>552</v>
      </c>
      <c r="D3053" s="441">
        <v>45901</v>
      </c>
      <c r="E3053">
        <v>26584</v>
      </c>
      <c r="F3053" t="s">
        <v>5713</v>
      </c>
      <c r="G3053">
        <v>6802</v>
      </c>
      <c r="H3053">
        <v>16.940000000000001</v>
      </c>
      <c r="I3053" t="s">
        <v>5598</v>
      </c>
      <c r="J3053" t="s">
        <v>6085</v>
      </c>
      <c r="K3053" t="s">
        <v>4524</v>
      </c>
      <c r="L3053">
        <v>81</v>
      </c>
      <c r="M3053" s="441">
        <v>45894</v>
      </c>
      <c r="N3053">
        <v>81</v>
      </c>
      <c r="O3053">
        <v>81</v>
      </c>
      <c r="P3053">
        <v>1372.14</v>
      </c>
    </row>
    <row r="3054" spans="1:16" x14ac:dyDescent="0.3">
      <c r="A3054">
        <v>51056</v>
      </c>
      <c r="B3054">
        <v>122</v>
      </c>
      <c r="C3054" t="s">
        <v>552</v>
      </c>
      <c r="D3054" s="441">
        <v>45901</v>
      </c>
      <c r="E3054">
        <v>20941</v>
      </c>
      <c r="F3054" t="s">
        <v>5886</v>
      </c>
      <c r="G3054">
        <v>2031</v>
      </c>
      <c r="H3054">
        <v>7.44</v>
      </c>
      <c r="I3054" t="s">
        <v>5605</v>
      </c>
      <c r="J3054" t="s">
        <v>6085</v>
      </c>
      <c r="K3054" t="s">
        <v>4524</v>
      </c>
      <c r="L3054">
        <v>183.9</v>
      </c>
      <c r="M3054" s="441">
        <v>45895</v>
      </c>
      <c r="N3054">
        <v>183.9</v>
      </c>
      <c r="O3054">
        <v>183.9</v>
      </c>
      <c r="P3054">
        <v>1368.22</v>
      </c>
    </row>
    <row r="3055" spans="1:16" x14ac:dyDescent="0.3">
      <c r="A3055">
        <v>50983</v>
      </c>
      <c r="B3055">
        <v>122</v>
      </c>
      <c r="C3055" t="s">
        <v>552</v>
      </c>
      <c r="D3055" s="441">
        <v>45901</v>
      </c>
      <c r="E3055">
        <v>26560</v>
      </c>
      <c r="F3055" t="s">
        <v>5732</v>
      </c>
      <c r="G3055">
        <v>6788</v>
      </c>
      <c r="H3055">
        <v>48.86</v>
      </c>
      <c r="I3055" t="s">
        <v>5601</v>
      </c>
      <c r="J3055" t="s">
        <v>4764</v>
      </c>
      <c r="K3055" t="s">
        <v>4524</v>
      </c>
      <c r="L3055">
        <v>27.5</v>
      </c>
      <c r="M3055" s="441">
        <v>45895</v>
      </c>
      <c r="N3055">
        <v>27.5</v>
      </c>
      <c r="O3055">
        <v>27.5</v>
      </c>
      <c r="P3055">
        <v>1343.65</v>
      </c>
    </row>
    <row r="3056" spans="1:16" x14ac:dyDescent="0.3">
      <c r="A3056">
        <v>51101</v>
      </c>
      <c r="B3056">
        <v>122</v>
      </c>
      <c r="C3056" t="s">
        <v>552</v>
      </c>
      <c r="D3056" s="441">
        <v>45901</v>
      </c>
      <c r="E3056">
        <v>18392</v>
      </c>
      <c r="F3056" t="s">
        <v>5740</v>
      </c>
      <c r="G3056">
        <v>3248</v>
      </c>
      <c r="H3056">
        <v>4.29</v>
      </c>
      <c r="I3056" t="s">
        <v>5613</v>
      </c>
      <c r="J3056" t="s">
        <v>4764</v>
      </c>
      <c r="K3056" t="s">
        <v>4524</v>
      </c>
      <c r="L3056">
        <v>0</v>
      </c>
      <c r="M3056" s="441">
        <v>-693593</v>
      </c>
      <c r="N3056">
        <v>0</v>
      </c>
      <c r="O3056">
        <v>0</v>
      </c>
      <c r="P3056">
        <v>1310.3</v>
      </c>
    </row>
    <row r="3057" spans="1:16" x14ac:dyDescent="0.3">
      <c r="A3057">
        <v>51021</v>
      </c>
      <c r="B3057">
        <v>122</v>
      </c>
      <c r="C3057" t="s">
        <v>552</v>
      </c>
      <c r="D3057" s="441">
        <v>45901</v>
      </c>
      <c r="E3057">
        <v>17713</v>
      </c>
      <c r="F3057" t="s">
        <v>5879</v>
      </c>
      <c r="G3057">
        <v>3823</v>
      </c>
      <c r="H3057">
        <v>12</v>
      </c>
      <c r="I3057" t="s">
        <v>5601</v>
      </c>
      <c r="J3057" t="s">
        <v>4764</v>
      </c>
      <c r="K3057" t="s">
        <v>4524</v>
      </c>
      <c r="L3057">
        <v>102.05</v>
      </c>
      <c r="M3057" s="441">
        <v>45889</v>
      </c>
      <c r="N3057">
        <v>102.05</v>
      </c>
      <c r="O3057">
        <v>102.05</v>
      </c>
      <c r="P3057">
        <v>1224.5999999999999</v>
      </c>
    </row>
    <row r="3058" spans="1:16" x14ac:dyDescent="0.3">
      <c r="A3058">
        <v>51099</v>
      </c>
      <c r="B3058">
        <v>122</v>
      </c>
      <c r="C3058" t="s">
        <v>552</v>
      </c>
      <c r="D3058" s="441">
        <v>45901</v>
      </c>
      <c r="E3058">
        <v>18114</v>
      </c>
      <c r="F3058" t="s">
        <v>5805</v>
      </c>
      <c r="G3058">
        <v>3498</v>
      </c>
      <c r="H3058">
        <v>4.45</v>
      </c>
      <c r="I3058" t="s">
        <v>5601</v>
      </c>
      <c r="J3058" t="s">
        <v>4764</v>
      </c>
      <c r="K3058" t="s">
        <v>4524</v>
      </c>
      <c r="L3058">
        <v>0</v>
      </c>
      <c r="M3058" s="441">
        <v>45615</v>
      </c>
      <c r="N3058">
        <v>259.83</v>
      </c>
      <c r="O3058">
        <v>232</v>
      </c>
      <c r="P3058">
        <v>1156.24</v>
      </c>
    </row>
    <row r="3059" spans="1:16" x14ac:dyDescent="0.3">
      <c r="A3059">
        <v>51050</v>
      </c>
      <c r="B3059">
        <v>122</v>
      </c>
      <c r="C3059" t="s">
        <v>552</v>
      </c>
      <c r="D3059" s="441">
        <v>45901</v>
      </c>
      <c r="E3059">
        <v>21159</v>
      </c>
      <c r="F3059" t="s">
        <v>5836</v>
      </c>
      <c r="G3059">
        <v>1946</v>
      </c>
      <c r="H3059">
        <v>8</v>
      </c>
      <c r="I3059" t="s">
        <v>5625</v>
      </c>
      <c r="J3059" t="s">
        <v>6085</v>
      </c>
      <c r="K3059" t="s">
        <v>4524</v>
      </c>
      <c r="L3059">
        <v>0</v>
      </c>
      <c r="M3059" s="441">
        <v>45804</v>
      </c>
      <c r="N3059">
        <v>144.4</v>
      </c>
      <c r="O3059">
        <v>144.4</v>
      </c>
      <c r="P3059">
        <v>1155.2</v>
      </c>
    </row>
    <row r="3060" spans="1:16" x14ac:dyDescent="0.3">
      <c r="A3060">
        <v>51023</v>
      </c>
      <c r="B3060">
        <v>122</v>
      </c>
      <c r="C3060" t="s">
        <v>552</v>
      </c>
      <c r="D3060" s="441">
        <v>45901</v>
      </c>
      <c r="E3060">
        <v>20812</v>
      </c>
      <c r="F3060" t="s">
        <v>6517</v>
      </c>
      <c r="G3060">
        <v>2074</v>
      </c>
      <c r="H3060">
        <v>11.56</v>
      </c>
      <c r="I3060" t="s">
        <v>5605</v>
      </c>
      <c r="J3060" t="s">
        <v>6085</v>
      </c>
      <c r="K3060" t="s">
        <v>4524</v>
      </c>
      <c r="L3060">
        <v>99.9</v>
      </c>
      <c r="M3060" s="441">
        <v>45888</v>
      </c>
      <c r="N3060">
        <v>99.9</v>
      </c>
      <c r="O3060">
        <v>99.9</v>
      </c>
      <c r="P3060">
        <v>1154.8399999999999</v>
      </c>
    </row>
    <row r="3061" spans="1:16" x14ac:dyDescent="0.3">
      <c r="A3061">
        <v>51083</v>
      </c>
      <c r="B3061">
        <v>122</v>
      </c>
      <c r="C3061" t="s">
        <v>552</v>
      </c>
      <c r="D3061" s="441">
        <v>45901</v>
      </c>
      <c r="E3061">
        <v>25033</v>
      </c>
      <c r="F3061" t="s">
        <v>5751</v>
      </c>
      <c r="G3061">
        <v>5873</v>
      </c>
      <c r="H3061">
        <v>5.48</v>
      </c>
      <c r="I3061" t="s">
        <v>5613</v>
      </c>
      <c r="J3061" t="s">
        <v>4764</v>
      </c>
      <c r="K3061" t="s">
        <v>4524</v>
      </c>
      <c r="L3061">
        <v>0</v>
      </c>
      <c r="M3061" s="441">
        <v>45754</v>
      </c>
      <c r="N3061">
        <v>204.23</v>
      </c>
      <c r="O3061">
        <v>204.23</v>
      </c>
      <c r="P3061">
        <v>1119.18</v>
      </c>
    </row>
    <row r="3062" spans="1:16" x14ac:dyDescent="0.3">
      <c r="A3062">
        <v>51086</v>
      </c>
      <c r="B3062">
        <v>122</v>
      </c>
      <c r="C3062" t="s">
        <v>552</v>
      </c>
      <c r="D3062" s="441">
        <v>45901</v>
      </c>
      <c r="E3062">
        <v>26187</v>
      </c>
      <c r="F3062" t="s">
        <v>5635</v>
      </c>
      <c r="G3062">
        <v>2033</v>
      </c>
      <c r="H3062">
        <v>5</v>
      </c>
      <c r="I3062" t="s">
        <v>5625</v>
      </c>
      <c r="J3062" t="s">
        <v>6085</v>
      </c>
      <c r="K3062" t="s">
        <v>4524</v>
      </c>
      <c r="L3062">
        <v>222.23</v>
      </c>
      <c r="M3062" s="441">
        <v>45895</v>
      </c>
      <c r="N3062">
        <v>202</v>
      </c>
      <c r="O3062">
        <v>202</v>
      </c>
      <c r="P3062">
        <v>1111.1500000000001</v>
      </c>
    </row>
    <row r="3063" spans="1:16" x14ac:dyDescent="0.3">
      <c r="A3063">
        <v>50988</v>
      </c>
      <c r="B3063">
        <v>122</v>
      </c>
      <c r="C3063" t="s">
        <v>552</v>
      </c>
      <c r="D3063" s="441">
        <v>45901</v>
      </c>
      <c r="E3063">
        <v>18214</v>
      </c>
      <c r="F3063" t="s">
        <v>5781</v>
      </c>
      <c r="G3063">
        <v>3413</v>
      </c>
      <c r="H3063">
        <v>32</v>
      </c>
      <c r="I3063" t="s">
        <v>5601</v>
      </c>
      <c r="J3063" t="s">
        <v>4764</v>
      </c>
      <c r="K3063" t="s">
        <v>4524</v>
      </c>
      <c r="L3063">
        <v>0</v>
      </c>
      <c r="M3063" s="441">
        <v>-693593</v>
      </c>
      <c r="N3063">
        <v>0</v>
      </c>
      <c r="O3063">
        <v>37.47</v>
      </c>
      <c r="P3063">
        <v>1089.5999999999999</v>
      </c>
    </row>
    <row r="3064" spans="1:16" x14ac:dyDescent="0.3">
      <c r="A3064">
        <v>51117</v>
      </c>
      <c r="B3064">
        <v>122</v>
      </c>
      <c r="C3064" t="s">
        <v>552</v>
      </c>
      <c r="D3064" s="441">
        <v>45901</v>
      </c>
      <c r="E3064">
        <v>25445</v>
      </c>
      <c r="F3064" t="s">
        <v>5770</v>
      </c>
      <c r="G3064">
        <v>6113</v>
      </c>
      <c r="H3064">
        <v>3.58</v>
      </c>
      <c r="I3064" t="s">
        <v>5601</v>
      </c>
      <c r="J3064" t="s">
        <v>4764</v>
      </c>
      <c r="K3064" t="s">
        <v>4524</v>
      </c>
      <c r="L3064">
        <v>0</v>
      </c>
      <c r="M3064" s="441">
        <v>45848</v>
      </c>
      <c r="N3064">
        <v>299.11</v>
      </c>
      <c r="O3064">
        <v>299.11</v>
      </c>
      <c r="P3064">
        <v>1070.81</v>
      </c>
    </row>
    <row r="3065" spans="1:16" x14ac:dyDescent="0.3">
      <c r="A3065">
        <v>51022</v>
      </c>
      <c r="B3065">
        <v>122</v>
      </c>
      <c r="C3065" t="s">
        <v>552</v>
      </c>
      <c r="D3065" s="441">
        <v>45901</v>
      </c>
      <c r="E3065">
        <v>18220</v>
      </c>
      <c r="F3065" t="s">
        <v>5777</v>
      </c>
      <c r="G3065">
        <v>3408</v>
      </c>
      <c r="H3065">
        <v>11.92</v>
      </c>
      <c r="I3065" t="s">
        <v>5601</v>
      </c>
      <c r="J3065" t="s">
        <v>4764</v>
      </c>
      <c r="K3065" t="s">
        <v>4524</v>
      </c>
      <c r="L3065">
        <v>88</v>
      </c>
      <c r="M3065" s="441">
        <v>45881</v>
      </c>
      <c r="N3065">
        <v>88</v>
      </c>
      <c r="O3065">
        <v>80</v>
      </c>
      <c r="P3065">
        <v>1048.96</v>
      </c>
    </row>
    <row r="3066" spans="1:16" x14ac:dyDescent="0.3">
      <c r="A3066">
        <v>51063</v>
      </c>
      <c r="B3066">
        <v>122</v>
      </c>
      <c r="C3066" t="s">
        <v>552</v>
      </c>
      <c r="D3066" s="441">
        <v>45901</v>
      </c>
      <c r="E3066">
        <v>18306</v>
      </c>
      <c r="F3066" t="s">
        <v>5759</v>
      </c>
      <c r="G3066">
        <v>3327</v>
      </c>
      <c r="H3066">
        <v>6.87</v>
      </c>
      <c r="I3066" t="s">
        <v>5601</v>
      </c>
      <c r="J3066" t="s">
        <v>4764</v>
      </c>
      <c r="K3066" t="s">
        <v>4524</v>
      </c>
      <c r="L3066">
        <v>0</v>
      </c>
      <c r="M3066" s="441">
        <v>-693593</v>
      </c>
      <c r="N3066">
        <v>0</v>
      </c>
      <c r="O3066">
        <v>238.8</v>
      </c>
      <c r="P3066">
        <v>1019.74</v>
      </c>
    </row>
    <row r="3067" spans="1:16" x14ac:dyDescent="0.3">
      <c r="A3067">
        <v>51072</v>
      </c>
      <c r="B3067">
        <v>122</v>
      </c>
      <c r="C3067" t="s">
        <v>552</v>
      </c>
      <c r="D3067" s="441">
        <v>45901</v>
      </c>
      <c r="E3067">
        <v>21017</v>
      </c>
      <c r="F3067" t="s">
        <v>5673</v>
      </c>
      <c r="G3067">
        <v>2005</v>
      </c>
      <c r="H3067">
        <v>6</v>
      </c>
      <c r="I3067" t="s">
        <v>5610</v>
      </c>
      <c r="J3067" t="s">
        <v>6085</v>
      </c>
      <c r="K3067" t="s">
        <v>4524</v>
      </c>
      <c r="L3067">
        <v>167.46</v>
      </c>
      <c r="M3067" s="441">
        <v>45895</v>
      </c>
      <c r="N3067">
        <v>167.5</v>
      </c>
      <c r="O3067">
        <v>167.5</v>
      </c>
      <c r="P3067">
        <v>1004.76</v>
      </c>
    </row>
    <row r="3068" spans="1:16" x14ac:dyDescent="0.3">
      <c r="A3068">
        <v>51077</v>
      </c>
      <c r="B3068">
        <v>122</v>
      </c>
      <c r="C3068" t="s">
        <v>552</v>
      </c>
      <c r="D3068" s="441">
        <v>45901</v>
      </c>
      <c r="E3068">
        <v>18550</v>
      </c>
      <c r="F3068" t="s">
        <v>5724</v>
      </c>
      <c r="G3068">
        <v>3130</v>
      </c>
      <c r="H3068">
        <v>5.79</v>
      </c>
      <c r="I3068" t="s">
        <v>5601</v>
      </c>
      <c r="J3068" t="s">
        <v>4764</v>
      </c>
      <c r="K3068" t="s">
        <v>4524</v>
      </c>
      <c r="L3068">
        <v>173</v>
      </c>
      <c r="M3068" s="441">
        <v>45895</v>
      </c>
      <c r="N3068">
        <v>173</v>
      </c>
      <c r="O3068">
        <v>173</v>
      </c>
      <c r="P3068">
        <v>1001.67</v>
      </c>
    </row>
    <row r="3069" spans="1:16" x14ac:dyDescent="0.3">
      <c r="A3069">
        <v>50992</v>
      </c>
      <c r="B3069">
        <v>122</v>
      </c>
      <c r="C3069" t="s">
        <v>552</v>
      </c>
      <c r="D3069" s="441">
        <v>45901</v>
      </c>
      <c r="E3069">
        <v>20117</v>
      </c>
      <c r="F3069" t="s">
        <v>5857</v>
      </c>
      <c r="G3069">
        <v>2291</v>
      </c>
      <c r="H3069">
        <v>28</v>
      </c>
      <c r="I3069" t="s">
        <v>5613</v>
      </c>
      <c r="J3069" t="s">
        <v>6085</v>
      </c>
      <c r="K3069" t="s">
        <v>4524</v>
      </c>
      <c r="L3069">
        <v>35.549999999999997</v>
      </c>
      <c r="M3069" s="441">
        <v>45895</v>
      </c>
      <c r="N3069">
        <v>37.9</v>
      </c>
      <c r="O3069">
        <v>37.86</v>
      </c>
      <c r="P3069">
        <v>995.4</v>
      </c>
    </row>
    <row r="3070" spans="1:16" x14ac:dyDescent="0.3">
      <c r="A3070">
        <v>51031</v>
      </c>
      <c r="B3070">
        <v>122</v>
      </c>
      <c r="C3070" t="s">
        <v>552</v>
      </c>
      <c r="D3070" s="441">
        <v>45901</v>
      </c>
      <c r="E3070">
        <v>26594</v>
      </c>
      <c r="F3070" t="s">
        <v>5698</v>
      </c>
      <c r="G3070">
        <v>6807</v>
      </c>
      <c r="H3070">
        <v>10.36</v>
      </c>
      <c r="I3070" t="s">
        <v>5598</v>
      </c>
      <c r="J3070" t="s">
        <v>6085</v>
      </c>
      <c r="K3070" t="s">
        <v>4524</v>
      </c>
      <c r="L3070">
        <v>86.9</v>
      </c>
      <c r="M3070" s="441">
        <v>45895</v>
      </c>
      <c r="N3070">
        <v>86.9</v>
      </c>
      <c r="O3070">
        <v>86.9</v>
      </c>
      <c r="P3070">
        <v>900.28</v>
      </c>
    </row>
    <row r="3071" spans="1:16" x14ac:dyDescent="0.3">
      <c r="A3071">
        <v>50977</v>
      </c>
      <c r="B3071">
        <v>122</v>
      </c>
      <c r="C3071" t="s">
        <v>552</v>
      </c>
      <c r="D3071" s="441">
        <v>45901</v>
      </c>
      <c r="E3071">
        <v>21010</v>
      </c>
      <c r="F3071" t="s">
        <v>5674</v>
      </c>
      <c r="G3071">
        <v>2006</v>
      </c>
      <c r="H3071">
        <v>70</v>
      </c>
      <c r="I3071" t="s">
        <v>5668</v>
      </c>
      <c r="J3071" t="s">
        <v>6085</v>
      </c>
      <c r="K3071" t="s">
        <v>4524</v>
      </c>
      <c r="L3071">
        <v>12</v>
      </c>
      <c r="M3071" s="441">
        <v>45895</v>
      </c>
      <c r="N3071">
        <v>12.3</v>
      </c>
      <c r="O3071">
        <v>12.2</v>
      </c>
      <c r="P3071">
        <v>840</v>
      </c>
    </row>
    <row r="3072" spans="1:16" x14ac:dyDescent="0.3">
      <c r="A3072">
        <v>51184</v>
      </c>
      <c r="B3072">
        <v>122</v>
      </c>
      <c r="C3072" t="s">
        <v>552</v>
      </c>
      <c r="D3072" s="441">
        <v>45901</v>
      </c>
      <c r="E3072">
        <v>18113</v>
      </c>
      <c r="F3072" t="s">
        <v>5806</v>
      </c>
      <c r="G3072">
        <v>3499</v>
      </c>
      <c r="H3072">
        <v>1.99</v>
      </c>
      <c r="I3072" t="s">
        <v>5601</v>
      </c>
      <c r="J3072" t="s">
        <v>4764</v>
      </c>
      <c r="K3072" t="s">
        <v>4524</v>
      </c>
      <c r="L3072">
        <v>0</v>
      </c>
      <c r="M3072" s="441">
        <v>-693593</v>
      </c>
      <c r="N3072">
        <v>0</v>
      </c>
      <c r="O3072">
        <v>422.36</v>
      </c>
      <c r="P3072">
        <v>839.81</v>
      </c>
    </row>
    <row r="3073" spans="1:16" x14ac:dyDescent="0.3">
      <c r="A3073">
        <v>51092</v>
      </c>
      <c r="B3073">
        <v>122</v>
      </c>
      <c r="C3073" t="s">
        <v>552</v>
      </c>
      <c r="D3073" s="441">
        <v>45901</v>
      </c>
      <c r="E3073">
        <v>24805</v>
      </c>
      <c r="F3073" t="s">
        <v>5853</v>
      </c>
      <c r="G3073">
        <v>5768</v>
      </c>
      <c r="H3073">
        <v>5</v>
      </c>
      <c r="I3073" t="s">
        <v>5605</v>
      </c>
      <c r="J3073" t="s">
        <v>6085</v>
      </c>
      <c r="K3073" t="s">
        <v>4524</v>
      </c>
      <c r="L3073">
        <v>0</v>
      </c>
      <c r="M3073" s="441">
        <v>45394</v>
      </c>
      <c r="N3073">
        <v>167.5</v>
      </c>
      <c r="O3073">
        <v>132.5</v>
      </c>
      <c r="P3073">
        <v>837.5</v>
      </c>
    </row>
    <row r="3074" spans="1:16" x14ac:dyDescent="0.3">
      <c r="A3074">
        <v>51112</v>
      </c>
      <c r="B3074">
        <v>122</v>
      </c>
      <c r="C3074" t="s">
        <v>552</v>
      </c>
      <c r="D3074" s="441">
        <v>45901</v>
      </c>
      <c r="E3074">
        <v>19125</v>
      </c>
      <c r="F3074" t="s">
        <v>5702</v>
      </c>
      <c r="G3074">
        <v>2843</v>
      </c>
      <c r="H3074">
        <v>4</v>
      </c>
      <c r="I3074" t="s">
        <v>5703</v>
      </c>
      <c r="J3074" t="s">
        <v>6085</v>
      </c>
      <c r="K3074" t="s">
        <v>4524</v>
      </c>
      <c r="L3074">
        <v>205.2</v>
      </c>
      <c r="M3074" s="441">
        <v>45888</v>
      </c>
      <c r="N3074">
        <v>205.2</v>
      </c>
      <c r="O3074">
        <v>205.2</v>
      </c>
      <c r="P3074">
        <v>820.8</v>
      </c>
    </row>
    <row r="3075" spans="1:16" x14ac:dyDescent="0.3">
      <c r="A3075">
        <v>51093</v>
      </c>
      <c r="B3075">
        <v>122</v>
      </c>
      <c r="C3075" t="s">
        <v>552</v>
      </c>
      <c r="D3075" s="441">
        <v>45901</v>
      </c>
      <c r="E3075">
        <v>18015</v>
      </c>
      <c r="F3075" t="s">
        <v>5864</v>
      </c>
      <c r="G3075">
        <v>3582</v>
      </c>
      <c r="H3075">
        <v>5</v>
      </c>
      <c r="I3075" t="s">
        <v>5601</v>
      </c>
      <c r="J3075" t="s">
        <v>4764</v>
      </c>
      <c r="K3075" t="s">
        <v>4524</v>
      </c>
      <c r="L3075">
        <v>159.47</v>
      </c>
      <c r="M3075" s="441">
        <v>45876</v>
      </c>
      <c r="N3075">
        <v>159.47</v>
      </c>
      <c r="O3075">
        <v>42.4</v>
      </c>
      <c r="P3075">
        <v>797.35</v>
      </c>
    </row>
    <row r="3076" spans="1:16" x14ac:dyDescent="0.3">
      <c r="A3076">
        <v>51062</v>
      </c>
      <c r="B3076">
        <v>122</v>
      </c>
      <c r="C3076" t="s">
        <v>552</v>
      </c>
      <c r="D3076" s="441">
        <v>45901</v>
      </c>
      <c r="E3076">
        <v>18211</v>
      </c>
      <c r="F3076" t="s">
        <v>5782</v>
      </c>
      <c r="G3076">
        <v>3416</v>
      </c>
      <c r="H3076">
        <v>7</v>
      </c>
      <c r="I3076" t="s">
        <v>5601</v>
      </c>
      <c r="J3076" t="s">
        <v>4764</v>
      </c>
      <c r="K3076" t="s">
        <v>4524</v>
      </c>
      <c r="L3076">
        <v>0</v>
      </c>
      <c r="M3076" s="441">
        <v>-693593</v>
      </c>
      <c r="N3076">
        <v>0</v>
      </c>
      <c r="O3076">
        <v>0</v>
      </c>
      <c r="P3076">
        <v>780.2</v>
      </c>
    </row>
    <row r="3077" spans="1:16" x14ac:dyDescent="0.3">
      <c r="A3077">
        <v>51133</v>
      </c>
      <c r="B3077">
        <v>122</v>
      </c>
      <c r="C3077" t="s">
        <v>552</v>
      </c>
      <c r="D3077" s="441">
        <v>45901</v>
      </c>
      <c r="E3077">
        <v>25184</v>
      </c>
      <c r="F3077" t="s">
        <v>5690</v>
      </c>
      <c r="G3077">
        <v>5937</v>
      </c>
      <c r="H3077">
        <v>3</v>
      </c>
      <c r="I3077" t="s">
        <v>5598</v>
      </c>
      <c r="J3077" t="s">
        <v>6085</v>
      </c>
      <c r="K3077" t="s">
        <v>4524</v>
      </c>
      <c r="L3077">
        <v>0</v>
      </c>
      <c r="M3077" s="441">
        <v>45853</v>
      </c>
      <c r="N3077">
        <v>250</v>
      </c>
      <c r="O3077">
        <v>250</v>
      </c>
      <c r="P3077">
        <v>750</v>
      </c>
    </row>
    <row r="3078" spans="1:16" x14ac:dyDescent="0.3">
      <c r="A3078">
        <v>50994</v>
      </c>
      <c r="B3078">
        <v>122</v>
      </c>
      <c r="C3078" t="s">
        <v>552</v>
      </c>
      <c r="D3078" s="441">
        <v>45901</v>
      </c>
      <c r="E3078">
        <v>20809</v>
      </c>
      <c r="F3078" t="s">
        <v>5627</v>
      </c>
      <c r="G3078">
        <v>2074</v>
      </c>
      <c r="H3078">
        <v>24.34</v>
      </c>
      <c r="I3078" t="s">
        <v>5605</v>
      </c>
      <c r="J3078" t="s">
        <v>6085</v>
      </c>
      <c r="K3078" t="s">
        <v>4524</v>
      </c>
      <c r="L3078">
        <v>29.9</v>
      </c>
      <c r="M3078" s="441">
        <v>45888</v>
      </c>
      <c r="N3078">
        <v>29.9</v>
      </c>
      <c r="O3078">
        <v>32.270000000000003</v>
      </c>
      <c r="P3078">
        <v>727.77</v>
      </c>
    </row>
    <row r="3079" spans="1:16" x14ac:dyDescent="0.3">
      <c r="A3079">
        <v>51032</v>
      </c>
      <c r="B3079">
        <v>122</v>
      </c>
      <c r="C3079" t="s">
        <v>552</v>
      </c>
      <c r="D3079" s="441">
        <v>45901</v>
      </c>
      <c r="E3079">
        <v>19297</v>
      </c>
      <c r="F3079" t="s">
        <v>5855</v>
      </c>
      <c r="G3079">
        <v>2775</v>
      </c>
      <c r="H3079">
        <v>10.32</v>
      </c>
      <c r="I3079" t="s">
        <v>5598</v>
      </c>
      <c r="J3079" t="s">
        <v>6085</v>
      </c>
      <c r="K3079" t="s">
        <v>4524</v>
      </c>
      <c r="L3079">
        <v>70</v>
      </c>
      <c r="M3079" s="441">
        <v>45895</v>
      </c>
      <c r="N3079">
        <v>69.989999999999995</v>
      </c>
      <c r="O3079">
        <v>69.989999999999995</v>
      </c>
      <c r="P3079">
        <v>722.4</v>
      </c>
    </row>
    <row r="3080" spans="1:16" x14ac:dyDescent="0.3">
      <c r="A3080">
        <v>51104</v>
      </c>
      <c r="B3080">
        <v>122</v>
      </c>
      <c r="C3080" t="s">
        <v>552</v>
      </c>
      <c r="D3080" s="441">
        <v>45901</v>
      </c>
      <c r="E3080">
        <v>18119</v>
      </c>
      <c r="F3080" t="s">
        <v>5802</v>
      </c>
      <c r="G3080">
        <v>3494</v>
      </c>
      <c r="H3080">
        <v>4.0999999999999996</v>
      </c>
      <c r="I3080" t="s">
        <v>5601</v>
      </c>
      <c r="J3080" t="s">
        <v>4764</v>
      </c>
      <c r="K3080" t="s">
        <v>4524</v>
      </c>
      <c r="L3080">
        <v>172.88</v>
      </c>
      <c r="M3080" s="441">
        <v>45888</v>
      </c>
      <c r="N3080">
        <v>172.88</v>
      </c>
      <c r="O3080">
        <v>172.88</v>
      </c>
      <c r="P3080">
        <v>708.81</v>
      </c>
    </row>
    <row r="3081" spans="1:16" x14ac:dyDescent="0.3">
      <c r="A3081">
        <v>50980</v>
      </c>
      <c r="B3081">
        <v>122</v>
      </c>
      <c r="C3081" t="s">
        <v>552</v>
      </c>
      <c r="D3081" s="441">
        <v>45901</v>
      </c>
      <c r="E3081">
        <v>19370</v>
      </c>
      <c r="F3081" t="s">
        <v>5695</v>
      </c>
      <c r="G3081">
        <v>2765</v>
      </c>
      <c r="H3081">
        <v>54</v>
      </c>
      <c r="I3081" t="s">
        <v>5598</v>
      </c>
      <c r="J3081" t="s">
        <v>6085</v>
      </c>
      <c r="K3081" t="s">
        <v>4524</v>
      </c>
      <c r="L3081">
        <v>12.82</v>
      </c>
      <c r="M3081" s="441">
        <v>45895</v>
      </c>
      <c r="N3081">
        <v>13.04</v>
      </c>
      <c r="O3081">
        <v>13.04</v>
      </c>
      <c r="P3081">
        <v>692.28</v>
      </c>
    </row>
    <row r="3082" spans="1:16" x14ac:dyDescent="0.3">
      <c r="A3082">
        <v>51007</v>
      </c>
      <c r="B3082">
        <v>122</v>
      </c>
      <c r="C3082" t="s">
        <v>552</v>
      </c>
      <c r="D3082" s="441">
        <v>45901</v>
      </c>
      <c r="E3082">
        <v>18545</v>
      </c>
      <c r="F3082" t="s">
        <v>5727</v>
      </c>
      <c r="G3082">
        <v>3134</v>
      </c>
      <c r="H3082">
        <v>15.66</v>
      </c>
      <c r="I3082" t="s">
        <v>5601</v>
      </c>
      <c r="J3082" t="s">
        <v>4764</v>
      </c>
      <c r="K3082" t="s">
        <v>4524</v>
      </c>
      <c r="L3082">
        <v>43.99</v>
      </c>
      <c r="M3082" s="441">
        <v>45894</v>
      </c>
      <c r="N3082">
        <v>43.99</v>
      </c>
      <c r="O3082">
        <v>43.99</v>
      </c>
      <c r="P3082">
        <v>688.88</v>
      </c>
    </row>
    <row r="3083" spans="1:16" x14ac:dyDescent="0.3">
      <c r="A3083">
        <v>51076</v>
      </c>
      <c r="B3083">
        <v>122</v>
      </c>
      <c r="C3083" t="s">
        <v>552</v>
      </c>
      <c r="D3083" s="441">
        <v>45901</v>
      </c>
      <c r="E3083">
        <v>17812</v>
      </c>
      <c r="F3083" t="s">
        <v>6518</v>
      </c>
      <c r="G3083">
        <v>3737</v>
      </c>
      <c r="H3083">
        <v>6</v>
      </c>
      <c r="I3083" t="s">
        <v>5601</v>
      </c>
      <c r="J3083" t="s">
        <v>4764</v>
      </c>
      <c r="K3083" t="s">
        <v>4524</v>
      </c>
      <c r="L3083">
        <v>0</v>
      </c>
      <c r="M3083" s="441">
        <v>45594</v>
      </c>
      <c r="N3083">
        <v>113.87</v>
      </c>
      <c r="O3083">
        <v>100.08</v>
      </c>
      <c r="P3083">
        <v>683.22</v>
      </c>
    </row>
    <row r="3084" spans="1:16" x14ac:dyDescent="0.3">
      <c r="A3084">
        <v>51182</v>
      </c>
      <c r="B3084">
        <v>122</v>
      </c>
      <c r="C3084" t="s">
        <v>552</v>
      </c>
      <c r="D3084" s="441">
        <v>45901</v>
      </c>
      <c r="E3084">
        <v>25068</v>
      </c>
      <c r="F3084" t="s">
        <v>5870</v>
      </c>
      <c r="G3084">
        <v>3551</v>
      </c>
      <c r="H3084">
        <v>2</v>
      </c>
      <c r="I3084" t="s">
        <v>5601</v>
      </c>
      <c r="J3084" t="s">
        <v>4764</v>
      </c>
      <c r="K3084" t="s">
        <v>4524</v>
      </c>
      <c r="L3084">
        <v>0</v>
      </c>
      <c r="M3084" s="441">
        <v>45503</v>
      </c>
      <c r="N3084">
        <v>340</v>
      </c>
      <c r="O3084">
        <v>328.22</v>
      </c>
      <c r="P3084">
        <v>680</v>
      </c>
    </row>
    <row r="3085" spans="1:16" x14ac:dyDescent="0.3">
      <c r="A3085">
        <v>51049</v>
      </c>
      <c r="B3085">
        <v>122</v>
      </c>
      <c r="C3085" t="s">
        <v>552</v>
      </c>
      <c r="D3085" s="441">
        <v>45901</v>
      </c>
      <c r="E3085">
        <v>26883</v>
      </c>
      <c r="F3085" t="s">
        <v>5763</v>
      </c>
      <c r="G3085">
        <v>6952</v>
      </c>
      <c r="H3085">
        <v>8.1199999999999992</v>
      </c>
      <c r="I3085" t="s">
        <v>5601</v>
      </c>
      <c r="J3085" t="s">
        <v>4764</v>
      </c>
      <c r="K3085" t="s">
        <v>4524</v>
      </c>
      <c r="L3085">
        <v>81.39</v>
      </c>
      <c r="M3085" s="441">
        <v>45889</v>
      </c>
      <c r="N3085">
        <v>96.29</v>
      </c>
      <c r="O3085">
        <v>96.29</v>
      </c>
      <c r="P3085">
        <v>660.89</v>
      </c>
    </row>
    <row r="3086" spans="1:16" x14ac:dyDescent="0.3">
      <c r="A3086">
        <v>51061</v>
      </c>
      <c r="B3086">
        <v>122</v>
      </c>
      <c r="C3086" t="s">
        <v>552</v>
      </c>
      <c r="D3086" s="441">
        <v>45901</v>
      </c>
      <c r="E3086">
        <v>19698</v>
      </c>
      <c r="F3086" t="s">
        <v>6493</v>
      </c>
      <c r="G3086">
        <v>2547</v>
      </c>
      <c r="H3086">
        <v>7</v>
      </c>
      <c r="I3086" t="s">
        <v>5613</v>
      </c>
      <c r="J3086" t="s">
        <v>6085</v>
      </c>
      <c r="K3086" t="s">
        <v>4524</v>
      </c>
      <c r="L3086">
        <v>94.1</v>
      </c>
      <c r="M3086" s="441">
        <v>45881</v>
      </c>
      <c r="N3086">
        <v>94.1</v>
      </c>
      <c r="O3086">
        <v>94.1</v>
      </c>
      <c r="P3086">
        <v>658.7</v>
      </c>
    </row>
    <row r="3087" spans="1:16" x14ac:dyDescent="0.3">
      <c r="A3087">
        <v>51263</v>
      </c>
      <c r="B3087">
        <v>122</v>
      </c>
      <c r="C3087" t="s">
        <v>552</v>
      </c>
      <c r="D3087" s="441">
        <v>45901</v>
      </c>
      <c r="E3087">
        <v>18118</v>
      </c>
      <c r="F3087" t="s">
        <v>5803</v>
      </c>
      <c r="G3087">
        <v>3495</v>
      </c>
      <c r="H3087">
        <v>0.46</v>
      </c>
      <c r="I3087" t="s">
        <v>5601</v>
      </c>
      <c r="J3087" t="s">
        <v>4764</v>
      </c>
      <c r="K3087" t="s">
        <v>4524</v>
      </c>
      <c r="L3087">
        <v>0</v>
      </c>
      <c r="M3087" s="441">
        <v>-693593</v>
      </c>
      <c r="N3087">
        <v>0</v>
      </c>
      <c r="O3087">
        <v>1306.0999999999999</v>
      </c>
      <c r="P3087">
        <v>638.02</v>
      </c>
    </row>
    <row r="3088" spans="1:16" x14ac:dyDescent="0.3">
      <c r="A3088">
        <v>51004</v>
      </c>
      <c r="B3088">
        <v>122</v>
      </c>
      <c r="C3088" t="s">
        <v>552</v>
      </c>
      <c r="D3088" s="441">
        <v>45901</v>
      </c>
      <c r="E3088">
        <v>18272</v>
      </c>
      <c r="F3088" t="s">
        <v>5765</v>
      </c>
      <c r="G3088">
        <v>3358</v>
      </c>
      <c r="H3088">
        <v>17.68</v>
      </c>
      <c r="I3088" t="s">
        <v>5601</v>
      </c>
      <c r="J3088" t="s">
        <v>4764</v>
      </c>
      <c r="K3088" t="s">
        <v>4524</v>
      </c>
      <c r="L3088">
        <v>36</v>
      </c>
      <c r="M3088" s="441">
        <v>45881</v>
      </c>
      <c r="N3088">
        <v>36</v>
      </c>
      <c r="O3088">
        <v>36.28</v>
      </c>
      <c r="P3088">
        <v>636.48</v>
      </c>
    </row>
    <row r="3089" spans="1:16" x14ac:dyDescent="0.3">
      <c r="A3089">
        <v>51097</v>
      </c>
      <c r="B3089">
        <v>122</v>
      </c>
      <c r="C3089" t="s">
        <v>552</v>
      </c>
      <c r="D3089" s="441">
        <v>45901</v>
      </c>
      <c r="E3089">
        <v>21047</v>
      </c>
      <c r="F3089" t="s">
        <v>5621</v>
      </c>
      <c r="G3089">
        <v>1999</v>
      </c>
      <c r="H3089">
        <v>4.54</v>
      </c>
      <c r="I3089" t="s">
        <v>5622</v>
      </c>
      <c r="J3089" t="s">
        <v>6085</v>
      </c>
      <c r="K3089" t="s">
        <v>4524</v>
      </c>
      <c r="L3089">
        <v>140.11000000000001</v>
      </c>
      <c r="M3089" s="441">
        <v>45895</v>
      </c>
      <c r="N3089">
        <v>137.9</v>
      </c>
      <c r="O3089">
        <v>137.9</v>
      </c>
      <c r="P3089">
        <v>636.1</v>
      </c>
    </row>
    <row r="3090" spans="1:16" x14ac:dyDescent="0.3">
      <c r="A3090">
        <v>51144</v>
      </c>
      <c r="B3090">
        <v>122</v>
      </c>
      <c r="C3090" t="s">
        <v>552</v>
      </c>
      <c r="D3090" s="441">
        <v>45901</v>
      </c>
      <c r="E3090">
        <v>18237</v>
      </c>
      <c r="F3090" t="s">
        <v>5773</v>
      </c>
      <c r="G3090">
        <v>3391</v>
      </c>
      <c r="H3090">
        <v>2.73</v>
      </c>
      <c r="I3090" t="s">
        <v>5601</v>
      </c>
      <c r="J3090" t="s">
        <v>4764</v>
      </c>
      <c r="K3090" t="s">
        <v>4524</v>
      </c>
      <c r="L3090">
        <v>0</v>
      </c>
      <c r="M3090" s="441">
        <v>45569</v>
      </c>
      <c r="N3090">
        <v>228.98</v>
      </c>
      <c r="O3090">
        <v>228.98</v>
      </c>
      <c r="P3090">
        <v>625.12</v>
      </c>
    </row>
    <row r="3091" spans="1:16" x14ac:dyDescent="0.3">
      <c r="A3091">
        <v>51080</v>
      </c>
      <c r="B3091">
        <v>122</v>
      </c>
      <c r="C3091" t="s">
        <v>552</v>
      </c>
      <c r="D3091" s="441">
        <v>45901</v>
      </c>
      <c r="E3091">
        <v>22598</v>
      </c>
      <c r="F3091" t="s">
        <v>5725</v>
      </c>
      <c r="G3091">
        <v>3131</v>
      </c>
      <c r="H3091">
        <v>5.73</v>
      </c>
      <c r="I3091" t="s">
        <v>5601</v>
      </c>
      <c r="J3091" t="s">
        <v>4764</v>
      </c>
      <c r="K3091" t="s">
        <v>4524</v>
      </c>
      <c r="L3091">
        <v>0</v>
      </c>
      <c r="M3091" s="441">
        <v>45776</v>
      </c>
      <c r="N3091">
        <v>104</v>
      </c>
      <c r="O3091">
        <v>94.45</v>
      </c>
      <c r="P3091">
        <v>595.91999999999996</v>
      </c>
    </row>
    <row r="3092" spans="1:16" x14ac:dyDescent="0.3">
      <c r="A3092">
        <v>51140</v>
      </c>
      <c r="B3092">
        <v>122</v>
      </c>
      <c r="C3092" t="s">
        <v>552</v>
      </c>
      <c r="D3092" s="441">
        <v>45901</v>
      </c>
      <c r="E3092">
        <v>18185</v>
      </c>
      <c r="F3092" t="s">
        <v>5786</v>
      </c>
      <c r="G3092">
        <v>3438</v>
      </c>
      <c r="H3092">
        <v>2.99</v>
      </c>
      <c r="I3092" t="s">
        <v>5601</v>
      </c>
      <c r="J3092" t="s">
        <v>4764</v>
      </c>
      <c r="K3092" t="s">
        <v>4524</v>
      </c>
      <c r="L3092">
        <v>0</v>
      </c>
      <c r="M3092" s="441">
        <v>-693593</v>
      </c>
      <c r="N3092">
        <v>0</v>
      </c>
      <c r="O3092">
        <v>0</v>
      </c>
      <c r="P3092">
        <v>590.86</v>
      </c>
    </row>
    <row r="3093" spans="1:16" x14ac:dyDescent="0.3">
      <c r="A3093">
        <v>51012</v>
      </c>
      <c r="B3093">
        <v>122</v>
      </c>
      <c r="C3093" t="s">
        <v>552</v>
      </c>
      <c r="D3093" s="441">
        <v>45901</v>
      </c>
      <c r="E3093">
        <v>20859</v>
      </c>
      <c r="F3093" t="s">
        <v>6510</v>
      </c>
      <c r="G3093">
        <v>2045</v>
      </c>
      <c r="H3093">
        <v>14</v>
      </c>
      <c r="I3093" t="s">
        <v>5613</v>
      </c>
      <c r="J3093" t="s">
        <v>6085</v>
      </c>
      <c r="K3093" t="s">
        <v>4524</v>
      </c>
      <c r="L3093">
        <v>0</v>
      </c>
      <c r="M3093" s="441">
        <v>45825</v>
      </c>
      <c r="N3093">
        <v>41.99</v>
      </c>
      <c r="O3093">
        <v>41.99</v>
      </c>
      <c r="P3093">
        <v>587.86</v>
      </c>
    </row>
    <row r="3094" spans="1:16" x14ac:dyDescent="0.3">
      <c r="A3094">
        <v>51116</v>
      </c>
      <c r="B3094">
        <v>122</v>
      </c>
      <c r="C3094" t="s">
        <v>552</v>
      </c>
      <c r="D3094" s="441">
        <v>45901</v>
      </c>
      <c r="E3094">
        <v>18235</v>
      </c>
      <c r="F3094" t="s">
        <v>5774</v>
      </c>
      <c r="G3094">
        <v>3393</v>
      </c>
      <c r="H3094">
        <v>3.59</v>
      </c>
      <c r="I3094" t="s">
        <v>5613</v>
      </c>
      <c r="J3094" t="s">
        <v>4764</v>
      </c>
      <c r="K3094" t="s">
        <v>4524</v>
      </c>
      <c r="L3094">
        <v>0</v>
      </c>
      <c r="M3094" s="441">
        <v>-693593</v>
      </c>
      <c r="N3094">
        <v>0</v>
      </c>
      <c r="O3094">
        <v>0</v>
      </c>
      <c r="P3094">
        <v>574.29</v>
      </c>
    </row>
    <row r="3095" spans="1:16" x14ac:dyDescent="0.3">
      <c r="A3095">
        <v>51136</v>
      </c>
      <c r="B3095">
        <v>122</v>
      </c>
      <c r="C3095" t="s">
        <v>552</v>
      </c>
      <c r="D3095" s="441">
        <v>45901</v>
      </c>
      <c r="E3095">
        <v>18310</v>
      </c>
      <c r="F3095" t="s">
        <v>5756</v>
      </c>
      <c r="G3095">
        <v>3323</v>
      </c>
      <c r="H3095">
        <v>3</v>
      </c>
      <c r="I3095" t="s">
        <v>5613</v>
      </c>
      <c r="J3095" t="s">
        <v>4764</v>
      </c>
      <c r="K3095" t="s">
        <v>4524</v>
      </c>
      <c r="L3095">
        <v>0</v>
      </c>
      <c r="M3095" s="441">
        <v>-693593</v>
      </c>
      <c r="N3095">
        <v>0</v>
      </c>
      <c r="O3095">
        <v>0</v>
      </c>
      <c r="P3095">
        <v>562.36</v>
      </c>
    </row>
    <row r="3096" spans="1:16" x14ac:dyDescent="0.3">
      <c r="A3096">
        <v>50999</v>
      </c>
      <c r="B3096">
        <v>122</v>
      </c>
      <c r="C3096" t="s">
        <v>552</v>
      </c>
      <c r="D3096" s="441">
        <v>45901</v>
      </c>
      <c r="E3096">
        <v>18486</v>
      </c>
      <c r="F3096" t="s">
        <v>5733</v>
      </c>
      <c r="G3096">
        <v>3170</v>
      </c>
      <c r="H3096">
        <v>20.350000000000001</v>
      </c>
      <c r="I3096" t="s">
        <v>5601</v>
      </c>
      <c r="J3096" t="s">
        <v>4764</v>
      </c>
      <c r="K3096" t="s">
        <v>4524</v>
      </c>
      <c r="L3096">
        <v>0</v>
      </c>
      <c r="M3096" s="441">
        <v>45867</v>
      </c>
      <c r="N3096">
        <v>27.5</v>
      </c>
      <c r="O3096">
        <v>27.5</v>
      </c>
      <c r="P3096">
        <v>559.62</v>
      </c>
    </row>
    <row r="3097" spans="1:16" x14ac:dyDescent="0.3">
      <c r="A3097">
        <v>51047</v>
      </c>
      <c r="B3097">
        <v>122</v>
      </c>
      <c r="C3097" t="s">
        <v>552</v>
      </c>
      <c r="D3097" s="441">
        <v>45901</v>
      </c>
      <c r="E3097">
        <v>18296</v>
      </c>
      <c r="F3097" t="s">
        <v>5761</v>
      </c>
      <c r="G3097">
        <v>3333</v>
      </c>
      <c r="H3097">
        <v>8.5</v>
      </c>
      <c r="I3097" t="s">
        <v>5601</v>
      </c>
      <c r="J3097" t="s">
        <v>4764</v>
      </c>
      <c r="K3097" t="s">
        <v>4524</v>
      </c>
      <c r="L3097">
        <v>0</v>
      </c>
      <c r="M3097" s="441">
        <v>45770</v>
      </c>
      <c r="N3097">
        <v>65.34</v>
      </c>
      <c r="O3097">
        <v>57.75</v>
      </c>
      <c r="P3097">
        <v>555.39</v>
      </c>
    </row>
    <row r="3098" spans="1:16" x14ac:dyDescent="0.3">
      <c r="A3098">
        <v>51048</v>
      </c>
      <c r="B3098">
        <v>122</v>
      </c>
      <c r="C3098" t="s">
        <v>552</v>
      </c>
      <c r="D3098" s="441">
        <v>45901</v>
      </c>
      <c r="E3098">
        <v>25152</v>
      </c>
      <c r="F3098" t="s">
        <v>5735</v>
      </c>
      <c r="G3098">
        <v>5924</v>
      </c>
      <c r="H3098">
        <v>8.49</v>
      </c>
      <c r="I3098" t="s">
        <v>5601</v>
      </c>
      <c r="J3098" t="s">
        <v>4764</v>
      </c>
      <c r="K3098" t="s">
        <v>4524</v>
      </c>
      <c r="L3098">
        <v>0</v>
      </c>
      <c r="M3098" s="441">
        <v>45860</v>
      </c>
      <c r="N3098">
        <v>65</v>
      </c>
      <c r="O3098">
        <v>65</v>
      </c>
      <c r="P3098">
        <v>551.85</v>
      </c>
    </row>
    <row r="3099" spans="1:16" x14ac:dyDescent="0.3">
      <c r="A3099">
        <v>51113</v>
      </c>
      <c r="B3099">
        <v>122</v>
      </c>
      <c r="C3099" t="s">
        <v>552</v>
      </c>
      <c r="D3099" s="441">
        <v>45901</v>
      </c>
      <c r="E3099">
        <v>18016</v>
      </c>
      <c r="F3099" t="s">
        <v>6314</v>
      </c>
      <c r="G3099">
        <v>3581</v>
      </c>
      <c r="H3099">
        <v>4</v>
      </c>
      <c r="I3099" t="s">
        <v>5601</v>
      </c>
      <c r="J3099" t="s">
        <v>4764</v>
      </c>
      <c r="K3099" t="s">
        <v>4524</v>
      </c>
      <c r="L3099">
        <v>0</v>
      </c>
      <c r="M3099" s="441">
        <v>45852</v>
      </c>
      <c r="N3099">
        <v>137.80000000000001</v>
      </c>
      <c r="O3099">
        <v>137.80000000000001</v>
      </c>
      <c r="P3099">
        <v>551.20000000000005</v>
      </c>
    </row>
    <row r="3100" spans="1:16" x14ac:dyDescent="0.3">
      <c r="A3100">
        <v>51180</v>
      </c>
      <c r="B3100">
        <v>122</v>
      </c>
      <c r="C3100" t="s">
        <v>552</v>
      </c>
      <c r="D3100" s="441">
        <v>45901</v>
      </c>
      <c r="E3100">
        <v>18348</v>
      </c>
      <c r="F3100" t="s">
        <v>5750</v>
      </c>
      <c r="G3100">
        <v>3287</v>
      </c>
      <c r="H3100">
        <v>2</v>
      </c>
      <c r="I3100" t="s">
        <v>5613</v>
      </c>
      <c r="J3100" t="s">
        <v>4764</v>
      </c>
      <c r="K3100" t="s">
        <v>4524</v>
      </c>
      <c r="L3100">
        <v>0</v>
      </c>
      <c r="M3100" s="441">
        <v>-693593</v>
      </c>
      <c r="N3100">
        <v>0</v>
      </c>
      <c r="O3100">
        <v>0</v>
      </c>
      <c r="P3100">
        <v>520.53</v>
      </c>
    </row>
    <row r="3101" spans="1:16" x14ac:dyDescent="0.3">
      <c r="A3101">
        <v>51008</v>
      </c>
      <c r="B3101">
        <v>122</v>
      </c>
      <c r="C3101" t="s">
        <v>552</v>
      </c>
      <c r="D3101" s="441">
        <v>45901</v>
      </c>
      <c r="E3101">
        <v>22721</v>
      </c>
      <c r="F3101" t="s">
        <v>5710</v>
      </c>
      <c r="G3101">
        <v>3033</v>
      </c>
      <c r="H3101">
        <v>14.32</v>
      </c>
      <c r="I3101" t="s">
        <v>5598</v>
      </c>
      <c r="J3101" t="s">
        <v>6085</v>
      </c>
      <c r="K3101" t="s">
        <v>4524</v>
      </c>
      <c r="L3101">
        <v>34.44</v>
      </c>
      <c r="M3101" s="441">
        <v>45888</v>
      </c>
      <c r="N3101">
        <v>0</v>
      </c>
      <c r="O3101">
        <v>24.68</v>
      </c>
      <c r="P3101">
        <v>493.18</v>
      </c>
    </row>
    <row r="3102" spans="1:16" x14ac:dyDescent="0.3">
      <c r="A3102">
        <v>51201</v>
      </c>
      <c r="B3102">
        <v>122</v>
      </c>
      <c r="C3102" t="s">
        <v>552</v>
      </c>
      <c r="D3102" s="441">
        <v>45901</v>
      </c>
      <c r="E3102">
        <v>18097</v>
      </c>
      <c r="F3102" t="s">
        <v>5811</v>
      </c>
      <c r="G3102">
        <v>3513</v>
      </c>
      <c r="H3102">
        <v>1.21</v>
      </c>
      <c r="I3102" t="s">
        <v>5601</v>
      </c>
      <c r="J3102" t="s">
        <v>4764</v>
      </c>
      <c r="K3102" t="s">
        <v>4524</v>
      </c>
      <c r="L3102">
        <v>0</v>
      </c>
      <c r="M3102" s="441">
        <v>45846</v>
      </c>
      <c r="N3102">
        <v>404.28</v>
      </c>
      <c r="O3102">
        <v>381.49</v>
      </c>
      <c r="P3102">
        <v>489.18</v>
      </c>
    </row>
    <row r="3103" spans="1:16" x14ac:dyDescent="0.3">
      <c r="A3103">
        <v>51217</v>
      </c>
      <c r="B3103">
        <v>122</v>
      </c>
      <c r="C3103" t="s">
        <v>552</v>
      </c>
      <c r="D3103" s="441">
        <v>45901</v>
      </c>
      <c r="E3103">
        <v>24216</v>
      </c>
      <c r="F3103" t="s">
        <v>6508</v>
      </c>
      <c r="G3103">
        <v>2445</v>
      </c>
      <c r="H3103">
        <v>1</v>
      </c>
      <c r="I3103" t="s">
        <v>5598</v>
      </c>
      <c r="J3103" t="s">
        <v>6085</v>
      </c>
      <c r="K3103" t="s">
        <v>4524</v>
      </c>
      <c r="L3103">
        <v>0</v>
      </c>
      <c r="M3103" s="441">
        <v>45763</v>
      </c>
      <c r="N3103">
        <v>480</v>
      </c>
      <c r="O3103">
        <v>480</v>
      </c>
      <c r="P3103">
        <v>480</v>
      </c>
    </row>
    <row r="3104" spans="1:16" x14ac:dyDescent="0.3">
      <c r="A3104">
        <v>51135</v>
      </c>
      <c r="B3104">
        <v>122</v>
      </c>
      <c r="C3104" t="s">
        <v>552</v>
      </c>
      <c r="D3104" s="441">
        <v>45901</v>
      </c>
      <c r="E3104">
        <v>24704</v>
      </c>
      <c r="F3104" t="s">
        <v>5872</v>
      </c>
      <c r="G3104">
        <v>5722</v>
      </c>
      <c r="H3104">
        <v>3</v>
      </c>
      <c r="I3104" t="s">
        <v>5601</v>
      </c>
      <c r="J3104" t="s">
        <v>4764</v>
      </c>
      <c r="K3104" t="s">
        <v>4524</v>
      </c>
      <c r="L3104">
        <v>0</v>
      </c>
      <c r="M3104" s="441">
        <v>45615</v>
      </c>
      <c r="N3104">
        <v>159.9</v>
      </c>
      <c r="O3104">
        <v>159.9</v>
      </c>
      <c r="P3104">
        <v>479.7</v>
      </c>
    </row>
    <row r="3105" spans="1:16" x14ac:dyDescent="0.3">
      <c r="A3105">
        <v>51186</v>
      </c>
      <c r="B3105">
        <v>122</v>
      </c>
      <c r="C3105" t="s">
        <v>552</v>
      </c>
      <c r="D3105" s="441">
        <v>45901</v>
      </c>
      <c r="E3105">
        <v>25507</v>
      </c>
      <c r="F3105" t="s">
        <v>5772</v>
      </c>
      <c r="G3105">
        <v>6143</v>
      </c>
      <c r="H3105">
        <v>1.79</v>
      </c>
      <c r="I3105" t="s">
        <v>5601</v>
      </c>
      <c r="J3105" t="s">
        <v>4764</v>
      </c>
      <c r="K3105" t="s">
        <v>4524</v>
      </c>
      <c r="L3105">
        <v>0</v>
      </c>
      <c r="M3105" s="441">
        <v>45769</v>
      </c>
      <c r="N3105">
        <v>261.70999999999998</v>
      </c>
      <c r="O3105">
        <v>279.89999999999998</v>
      </c>
      <c r="P3105">
        <v>468.46</v>
      </c>
    </row>
    <row r="3106" spans="1:16" x14ac:dyDescent="0.3">
      <c r="A3106">
        <v>51067</v>
      </c>
      <c r="B3106">
        <v>122</v>
      </c>
      <c r="C3106" t="s">
        <v>552</v>
      </c>
      <c r="D3106" s="441">
        <v>45901</v>
      </c>
      <c r="E3106">
        <v>25533</v>
      </c>
      <c r="F3106" t="s">
        <v>5753</v>
      </c>
      <c r="G3106">
        <v>6156</v>
      </c>
      <c r="H3106">
        <v>6.22</v>
      </c>
      <c r="I3106" t="s">
        <v>5601</v>
      </c>
      <c r="J3106" t="s">
        <v>4764</v>
      </c>
      <c r="K3106" t="s">
        <v>4524</v>
      </c>
      <c r="L3106">
        <v>0</v>
      </c>
      <c r="M3106" s="441">
        <v>45680</v>
      </c>
      <c r="N3106">
        <v>75</v>
      </c>
      <c r="O3106">
        <v>75</v>
      </c>
      <c r="P3106">
        <v>466.5</v>
      </c>
    </row>
    <row r="3107" spans="1:16" x14ac:dyDescent="0.3">
      <c r="A3107">
        <v>51058</v>
      </c>
      <c r="B3107">
        <v>122</v>
      </c>
      <c r="C3107" t="s">
        <v>552</v>
      </c>
      <c r="D3107" s="441">
        <v>45901</v>
      </c>
      <c r="E3107">
        <v>25156</v>
      </c>
      <c r="F3107" t="s">
        <v>5734</v>
      </c>
      <c r="G3107">
        <v>5926</v>
      </c>
      <c r="H3107">
        <v>7.16</v>
      </c>
      <c r="I3107" t="s">
        <v>5601</v>
      </c>
      <c r="J3107" t="s">
        <v>4764</v>
      </c>
      <c r="K3107" t="s">
        <v>4524</v>
      </c>
      <c r="L3107">
        <v>0</v>
      </c>
      <c r="M3107" s="441">
        <v>45735</v>
      </c>
      <c r="N3107">
        <v>65</v>
      </c>
      <c r="O3107">
        <v>65</v>
      </c>
      <c r="P3107">
        <v>465.4</v>
      </c>
    </row>
    <row r="3108" spans="1:16" x14ac:dyDescent="0.3">
      <c r="A3108">
        <v>50976</v>
      </c>
      <c r="B3108">
        <v>122</v>
      </c>
      <c r="C3108" t="s">
        <v>552</v>
      </c>
      <c r="D3108" s="441">
        <v>45901</v>
      </c>
      <c r="E3108">
        <v>19420</v>
      </c>
      <c r="F3108" t="s">
        <v>5693</v>
      </c>
      <c r="G3108">
        <v>2758</v>
      </c>
      <c r="H3108">
        <v>80</v>
      </c>
      <c r="I3108" t="s">
        <v>5613</v>
      </c>
      <c r="J3108" t="s">
        <v>6085</v>
      </c>
      <c r="K3108" t="s">
        <v>4524</v>
      </c>
      <c r="L3108">
        <v>0</v>
      </c>
      <c r="M3108" s="441">
        <v>45678</v>
      </c>
      <c r="N3108">
        <v>5.79</v>
      </c>
      <c r="O3108">
        <v>5.79</v>
      </c>
      <c r="P3108">
        <v>463.2</v>
      </c>
    </row>
    <row r="3109" spans="1:16" x14ac:dyDescent="0.3">
      <c r="A3109">
        <v>51243</v>
      </c>
      <c r="B3109">
        <v>122</v>
      </c>
      <c r="C3109" t="s">
        <v>552</v>
      </c>
      <c r="D3109" s="441">
        <v>45901</v>
      </c>
      <c r="E3109">
        <v>18138</v>
      </c>
      <c r="F3109" t="s">
        <v>5799</v>
      </c>
      <c r="G3109">
        <v>3480</v>
      </c>
      <c r="H3109">
        <v>0.82</v>
      </c>
      <c r="I3109" t="s">
        <v>5601</v>
      </c>
      <c r="J3109" t="s">
        <v>4764</v>
      </c>
      <c r="K3109" t="s">
        <v>4524</v>
      </c>
      <c r="L3109">
        <v>0</v>
      </c>
      <c r="M3109" s="441">
        <v>45811</v>
      </c>
      <c r="N3109">
        <v>545.01</v>
      </c>
      <c r="O3109">
        <v>545.01</v>
      </c>
      <c r="P3109">
        <v>446.91</v>
      </c>
    </row>
    <row r="3110" spans="1:16" x14ac:dyDescent="0.3">
      <c r="A3110">
        <v>51013</v>
      </c>
      <c r="B3110">
        <v>122</v>
      </c>
      <c r="C3110" t="s">
        <v>552</v>
      </c>
      <c r="D3110" s="441">
        <v>45901</v>
      </c>
      <c r="E3110">
        <v>17039</v>
      </c>
      <c r="F3110" t="s">
        <v>6495</v>
      </c>
      <c r="G3110">
        <v>2827</v>
      </c>
      <c r="H3110">
        <v>14</v>
      </c>
      <c r="I3110" t="s">
        <v>5613</v>
      </c>
      <c r="J3110" t="s">
        <v>6085</v>
      </c>
      <c r="K3110" t="s">
        <v>4524</v>
      </c>
      <c r="L3110">
        <v>31</v>
      </c>
      <c r="M3110" s="441">
        <v>45890</v>
      </c>
      <c r="N3110">
        <v>31</v>
      </c>
      <c r="O3110">
        <v>31</v>
      </c>
      <c r="P3110">
        <v>434</v>
      </c>
    </row>
    <row r="3111" spans="1:16" x14ac:dyDescent="0.3">
      <c r="A3111">
        <v>51057</v>
      </c>
      <c r="B3111">
        <v>122</v>
      </c>
      <c r="C3111" t="s">
        <v>552</v>
      </c>
      <c r="D3111" s="441">
        <v>45901</v>
      </c>
      <c r="E3111">
        <v>20922</v>
      </c>
      <c r="F3111" t="s">
        <v>5845</v>
      </c>
      <c r="G3111">
        <v>2034</v>
      </c>
      <c r="H3111">
        <v>7.22</v>
      </c>
      <c r="I3111" t="s">
        <v>5605</v>
      </c>
      <c r="J3111" t="s">
        <v>6085</v>
      </c>
      <c r="K3111" t="s">
        <v>4524</v>
      </c>
      <c r="L3111">
        <v>59.43</v>
      </c>
      <c r="M3111" s="441">
        <v>45881</v>
      </c>
      <c r="N3111">
        <v>59.35</v>
      </c>
      <c r="O3111">
        <v>59.35</v>
      </c>
      <c r="P3111">
        <v>429.08</v>
      </c>
    </row>
    <row r="3112" spans="1:16" x14ac:dyDescent="0.3">
      <c r="A3112">
        <v>51027</v>
      </c>
      <c r="B3112">
        <v>122</v>
      </c>
      <c r="C3112" t="s">
        <v>552</v>
      </c>
      <c r="D3112" s="441">
        <v>45901</v>
      </c>
      <c r="E3112">
        <v>20887</v>
      </c>
      <c r="F3112" t="s">
        <v>5662</v>
      </c>
      <c r="G3112">
        <v>2040</v>
      </c>
      <c r="H3112">
        <v>11</v>
      </c>
      <c r="I3112" t="s">
        <v>5625</v>
      </c>
      <c r="J3112" t="s">
        <v>6085</v>
      </c>
      <c r="K3112" t="s">
        <v>4524</v>
      </c>
      <c r="L3112">
        <v>38.6</v>
      </c>
      <c r="M3112" s="441">
        <v>45895</v>
      </c>
      <c r="N3112">
        <v>38.6</v>
      </c>
      <c r="O3112">
        <v>34</v>
      </c>
      <c r="P3112">
        <v>424.6</v>
      </c>
    </row>
    <row r="3113" spans="1:16" x14ac:dyDescent="0.3">
      <c r="A3113">
        <v>51252</v>
      </c>
      <c r="B3113">
        <v>122</v>
      </c>
      <c r="C3113" t="s">
        <v>552</v>
      </c>
      <c r="D3113" s="441">
        <v>45901</v>
      </c>
      <c r="E3113">
        <v>18104</v>
      </c>
      <c r="F3113" t="s">
        <v>5808</v>
      </c>
      <c r="G3113">
        <v>3507</v>
      </c>
      <c r="H3113">
        <v>0.64</v>
      </c>
      <c r="I3113" t="s">
        <v>5601</v>
      </c>
      <c r="J3113" t="s">
        <v>4764</v>
      </c>
      <c r="K3113" t="s">
        <v>4524</v>
      </c>
      <c r="L3113">
        <v>0</v>
      </c>
      <c r="M3113" s="441">
        <v>45811</v>
      </c>
      <c r="N3113">
        <v>655</v>
      </c>
      <c r="O3113">
        <v>655</v>
      </c>
      <c r="P3113">
        <v>419.2</v>
      </c>
    </row>
    <row r="3114" spans="1:16" x14ac:dyDescent="0.3">
      <c r="A3114">
        <v>50990</v>
      </c>
      <c r="B3114">
        <v>122</v>
      </c>
      <c r="C3114" t="s">
        <v>552</v>
      </c>
      <c r="D3114" s="441">
        <v>45901</v>
      </c>
      <c r="E3114">
        <v>26020</v>
      </c>
      <c r="F3114" t="s">
        <v>5639</v>
      </c>
      <c r="G3114">
        <v>2105</v>
      </c>
      <c r="H3114">
        <v>29</v>
      </c>
      <c r="I3114" t="s">
        <v>5613</v>
      </c>
      <c r="J3114" t="s">
        <v>6085</v>
      </c>
      <c r="K3114" t="s">
        <v>4524</v>
      </c>
      <c r="L3114">
        <v>14.31</v>
      </c>
      <c r="M3114" s="441">
        <v>45895</v>
      </c>
      <c r="N3114">
        <v>14.2</v>
      </c>
      <c r="O3114">
        <v>14.2</v>
      </c>
      <c r="P3114">
        <v>414.99</v>
      </c>
    </row>
    <row r="3115" spans="1:16" x14ac:dyDescent="0.3">
      <c r="A3115">
        <v>51015</v>
      </c>
      <c r="B3115">
        <v>122</v>
      </c>
      <c r="C3115" t="s">
        <v>552</v>
      </c>
      <c r="D3115" s="441">
        <v>45901</v>
      </c>
      <c r="E3115">
        <v>18547</v>
      </c>
      <c r="F3115" t="s">
        <v>5726</v>
      </c>
      <c r="G3115">
        <v>3132</v>
      </c>
      <c r="H3115">
        <v>12.57</v>
      </c>
      <c r="I3115" t="s">
        <v>5601</v>
      </c>
      <c r="J3115" t="s">
        <v>4764</v>
      </c>
      <c r="K3115" t="s">
        <v>4524</v>
      </c>
      <c r="L3115">
        <v>32.99</v>
      </c>
      <c r="M3115" s="441">
        <v>45894</v>
      </c>
      <c r="N3115">
        <v>32.99</v>
      </c>
      <c r="O3115">
        <v>32.99</v>
      </c>
      <c r="P3115">
        <v>414.68</v>
      </c>
    </row>
    <row r="3116" spans="1:16" x14ac:dyDescent="0.3">
      <c r="A3116">
        <v>51001</v>
      </c>
      <c r="B3116">
        <v>122</v>
      </c>
      <c r="C3116" t="s">
        <v>552</v>
      </c>
      <c r="D3116" s="441">
        <v>45901</v>
      </c>
      <c r="E3116">
        <v>20653</v>
      </c>
      <c r="F3116" t="s">
        <v>5655</v>
      </c>
      <c r="G3116">
        <v>2111</v>
      </c>
      <c r="H3116">
        <v>18</v>
      </c>
      <c r="I3116" t="s">
        <v>5613</v>
      </c>
      <c r="J3116" t="s">
        <v>6085</v>
      </c>
      <c r="K3116" t="s">
        <v>4524</v>
      </c>
      <c r="L3116">
        <v>22.8</v>
      </c>
      <c r="M3116" s="441">
        <v>45895</v>
      </c>
      <c r="N3116">
        <v>22.99</v>
      </c>
      <c r="O3116">
        <v>22.99</v>
      </c>
      <c r="P3116">
        <v>410.4</v>
      </c>
    </row>
    <row r="3117" spans="1:16" x14ac:dyDescent="0.3">
      <c r="A3117">
        <v>51233</v>
      </c>
      <c r="B3117">
        <v>122</v>
      </c>
      <c r="C3117" t="s">
        <v>552</v>
      </c>
      <c r="D3117" s="441">
        <v>45901</v>
      </c>
      <c r="E3117">
        <v>27360</v>
      </c>
      <c r="F3117" t="s">
        <v>6408</v>
      </c>
      <c r="G3117">
        <v>7354</v>
      </c>
      <c r="H3117">
        <v>1</v>
      </c>
      <c r="I3117" t="s">
        <v>5601</v>
      </c>
      <c r="J3117" t="s">
        <v>4764</v>
      </c>
      <c r="K3117" t="s">
        <v>4524</v>
      </c>
      <c r="L3117">
        <v>0</v>
      </c>
      <c r="M3117" s="441">
        <v>-693593</v>
      </c>
      <c r="N3117">
        <v>0</v>
      </c>
      <c r="O3117">
        <v>398.99</v>
      </c>
      <c r="P3117">
        <v>398.99</v>
      </c>
    </row>
    <row r="3118" spans="1:16" x14ac:dyDescent="0.3">
      <c r="A3118">
        <v>51154</v>
      </c>
      <c r="B3118">
        <v>122</v>
      </c>
      <c r="C3118" t="s">
        <v>552</v>
      </c>
      <c r="D3118" s="441">
        <v>45901</v>
      </c>
      <c r="E3118">
        <v>26588</v>
      </c>
      <c r="F3118" t="s">
        <v>5597</v>
      </c>
      <c r="G3118">
        <v>6804</v>
      </c>
      <c r="H3118">
        <v>2.06</v>
      </c>
      <c r="I3118" t="s">
        <v>5598</v>
      </c>
      <c r="J3118" t="s">
        <v>6085</v>
      </c>
      <c r="K3118" t="s">
        <v>4524</v>
      </c>
      <c r="L3118">
        <v>193.62</v>
      </c>
      <c r="M3118" s="441">
        <v>45898</v>
      </c>
      <c r="N3118">
        <v>193.8</v>
      </c>
      <c r="O3118">
        <v>193.8</v>
      </c>
      <c r="P3118">
        <v>398.86</v>
      </c>
    </row>
    <row r="3119" spans="1:16" x14ac:dyDescent="0.3">
      <c r="A3119">
        <v>51094</v>
      </c>
      <c r="B3119">
        <v>122</v>
      </c>
      <c r="C3119" t="s">
        <v>552</v>
      </c>
      <c r="D3119" s="441">
        <v>45901</v>
      </c>
      <c r="E3119">
        <v>21004</v>
      </c>
      <c r="F3119" t="s">
        <v>5675</v>
      </c>
      <c r="G3119">
        <v>2007</v>
      </c>
      <c r="H3119">
        <v>4.9000000000000004</v>
      </c>
      <c r="I3119" t="s">
        <v>5613</v>
      </c>
      <c r="J3119" t="s">
        <v>6085</v>
      </c>
      <c r="K3119" t="s">
        <v>4524</v>
      </c>
      <c r="L3119">
        <v>0</v>
      </c>
      <c r="M3119" s="441">
        <v>-693593</v>
      </c>
      <c r="N3119">
        <v>0</v>
      </c>
      <c r="O3119">
        <v>95.67</v>
      </c>
      <c r="P3119">
        <v>390.48</v>
      </c>
    </row>
    <row r="3120" spans="1:16" x14ac:dyDescent="0.3">
      <c r="A3120">
        <v>51017</v>
      </c>
      <c r="B3120">
        <v>122</v>
      </c>
      <c r="C3120" t="s">
        <v>552</v>
      </c>
      <c r="D3120" s="441">
        <v>45901</v>
      </c>
      <c r="E3120">
        <v>21073</v>
      </c>
      <c r="F3120" t="s">
        <v>5628</v>
      </c>
      <c r="G3120">
        <v>1994</v>
      </c>
      <c r="H3120">
        <v>12</v>
      </c>
      <c r="I3120" t="s">
        <v>5613</v>
      </c>
      <c r="J3120" t="s">
        <v>6085</v>
      </c>
      <c r="K3120" t="s">
        <v>4524</v>
      </c>
      <c r="L3120">
        <v>32.25</v>
      </c>
      <c r="M3120" s="441">
        <v>45881</v>
      </c>
      <c r="N3120">
        <v>32.25</v>
      </c>
      <c r="O3120">
        <v>46.11</v>
      </c>
      <c r="P3120">
        <v>387</v>
      </c>
    </row>
    <row r="3121" spans="1:16" x14ac:dyDescent="0.3">
      <c r="A3121">
        <v>51132</v>
      </c>
      <c r="B3121">
        <v>122</v>
      </c>
      <c r="C3121" t="s">
        <v>552</v>
      </c>
      <c r="D3121" s="441">
        <v>45901</v>
      </c>
      <c r="E3121">
        <v>24831</v>
      </c>
      <c r="F3121" t="s">
        <v>5689</v>
      </c>
      <c r="G3121">
        <v>5780</v>
      </c>
      <c r="H3121">
        <v>3</v>
      </c>
      <c r="I3121" t="s">
        <v>5598</v>
      </c>
      <c r="J3121" t="s">
        <v>6085</v>
      </c>
      <c r="K3121" t="s">
        <v>4524</v>
      </c>
      <c r="L3121">
        <v>0</v>
      </c>
      <c r="M3121" s="441">
        <v>45755</v>
      </c>
      <c r="N3121">
        <v>126</v>
      </c>
      <c r="O3121">
        <v>126</v>
      </c>
      <c r="P3121">
        <v>378</v>
      </c>
    </row>
    <row r="3122" spans="1:16" x14ac:dyDescent="0.3">
      <c r="A3122">
        <v>51019</v>
      </c>
      <c r="B3122">
        <v>122</v>
      </c>
      <c r="C3122" t="s">
        <v>552</v>
      </c>
      <c r="D3122" s="441">
        <v>45901</v>
      </c>
      <c r="E3122">
        <v>19409</v>
      </c>
      <c r="F3122" t="s">
        <v>5694</v>
      </c>
      <c r="G3122">
        <v>2760</v>
      </c>
      <c r="H3122">
        <v>12</v>
      </c>
      <c r="I3122" t="s">
        <v>5613</v>
      </c>
      <c r="J3122" t="s">
        <v>6085</v>
      </c>
      <c r="K3122" t="s">
        <v>4524</v>
      </c>
      <c r="L3122">
        <v>30.3</v>
      </c>
      <c r="M3122" s="441">
        <v>45888</v>
      </c>
      <c r="N3122">
        <v>30.3</v>
      </c>
      <c r="O3122">
        <v>26.9</v>
      </c>
      <c r="P3122">
        <v>363.6</v>
      </c>
    </row>
    <row r="3123" spans="1:16" x14ac:dyDescent="0.3">
      <c r="A3123">
        <v>51100</v>
      </c>
      <c r="B3123">
        <v>122</v>
      </c>
      <c r="C3123" t="s">
        <v>552</v>
      </c>
      <c r="D3123" s="441">
        <v>45901</v>
      </c>
      <c r="E3123">
        <v>18382</v>
      </c>
      <c r="F3123" t="s">
        <v>5738</v>
      </c>
      <c r="G3123">
        <v>3257</v>
      </c>
      <c r="H3123">
        <v>4.43</v>
      </c>
      <c r="I3123" t="s">
        <v>5601</v>
      </c>
      <c r="J3123" t="s">
        <v>4764</v>
      </c>
      <c r="K3123" t="s">
        <v>4524</v>
      </c>
      <c r="L3123">
        <v>77.16</v>
      </c>
      <c r="M3123" s="441">
        <v>45895</v>
      </c>
      <c r="N3123">
        <v>76.84</v>
      </c>
      <c r="O3123">
        <v>77.5</v>
      </c>
      <c r="P3123">
        <v>341.82</v>
      </c>
    </row>
    <row r="3124" spans="1:16" x14ac:dyDescent="0.3">
      <c r="A3124">
        <v>51042</v>
      </c>
      <c r="B3124">
        <v>122</v>
      </c>
      <c r="C3124" t="s">
        <v>552</v>
      </c>
      <c r="D3124" s="441">
        <v>45901</v>
      </c>
      <c r="E3124">
        <v>26054</v>
      </c>
      <c r="F3124" t="s">
        <v>5868</v>
      </c>
      <c r="G3124">
        <v>6516</v>
      </c>
      <c r="H3124">
        <v>9</v>
      </c>
      <c r="I3124" t="s">
        <v>5613</v>
      </c>
      <c r="J3124" t="s">
        <v>6085</v>
      </c>
      <c r="K3124" t="s">
        <v>4524</v>
      </c>
      <c r="L3124">
        <v>0</v>
      </c>
      <c r="M3124" s="441">
        <v>-693593</v>
      </c>
      <c r="N3124">
        <v>0</v>
      </c>
      <c r="O3124">
        <v>0</v>
      </c>
      <c r="P3124">
        <v>295.2</v>
      </c>
    </row>
    <row r="3125" spans="1:16" x14ac:dyDescent="0.3">
      <c r="A3125">
        <v>51156</v>
      </c>
      <c r="B3125">
        <v>122</v>
      </c>
      <c r="C3125" t="s">
        <v>552</v>
      </c>
      <c r="D3125" s="441">
        <v>45901</v>
      </c>
      <c r="E3125">
        <v>24712</v>
      </c>
      <c r="F3125" t="s">
        <v>5837</v>
      </c>
      <c r="G3125">
        <v>5726</v>
      </c>
      <c r="H3125">
        <v>2</v>
      </c>
      <c r="I3125" t="s">
        <v>5601</v>
      </c>
      <c r="J3125" t="s">
        <v>6085</v>
      </c>
      <c r="K3125" t="s">
        <v>4524</v>
      </c>
      <c r="L3125">
        <v>0</v>
      </c>
      <c r="M3125" s="441">
        <v>45728</v>
      </c>
      <c r="N3125">
        <v>145.6</v>
      </c>
      <c r="O3125">
        <v>145.6</v>
      </c>
      <c r="P3125">
        <v>291.2</v>
      </c>
    </row>
    <row r="3126" spans="1:16" x14ac:dyDescent="0.3">
      <c r="A3126">
        <v>51096</v>
      </c>
      <c r="B3126">
        <v>122</v>
      </c>
      <c r="C3126" t="s">
        <v>552</v>
      </c>
      <c r="D3126" s="441">
        <v>45901</v>
      </c>
      <c r="E3126">
        <v>26717</v>
      </c>
      <c r="F3126" t="s">
        <v>5760</v>
      </c>
      <c r="G3126">
        <v>6869</v>
      </c>
      <c r="H3126">
        <v>4.76</v>
      </c>
      <c r="I3126" t="s">
        <v>5601</v>
      </c>
      <c r="J3126" t="s">
        <v>4764</v>
      </c>
      <c r="K3126" t="s">
        <v>4524</v>
      </c>
      <c r="L3126">
        <v>60.96</v>
      </c>
      <c r="M3126" s="441">
        <v>45874</v>
      </c>
      <c r="N3126">
        <v>60.96</v>
      </c>
      <c r="O3126">
        <v>60.96</v>
      </c>
      <c r="P3126">
        <v>290.17</v>
      </c>
    </row>
    <row r="3127" spans="1:16" x14ac:dyDescent="0.3">
      <c r="A3127">
        <v>51131</v>
      </c>
      <c r="B3127">
        <v>122</v>
      </c>
      <c r="C3127" t="s">
        <v>552</v>
      </c>
      <c r="D3127" s="441">
        <v>45901</v>
      </c>
      <c r="E3127">
        <v>24676</v>
      </c>
      <c r="F3127" t="s">
        <v>5688</v>
      </c>
      <c r="G3127">
        <v>5710</v>
      </c>
      <c r="H3127">
        <v>3</v>
      </c>
      <c r="I3127" t="s">
        <v>5605</v>
      </c>
      <c r="J3127" t="s">
        <v>6085</v>
      </c>
      <c r="K3127" t="s">
        <v>4524</v>
      </c>
      <c r="L3127">
        <v>0</v>
      </c>
      <c r="M3127" s="441">
        <v>45385</v>
      </c>
      <c r="N3127">
        <v>93.82</v>
      </c>
      <c r="O3127">
        <v>49</v>
      </c>
      <c r="P3127">
        <v>281.45999999999998</v>
      </c>
    </row>
    <row r="3128" spans="1:16" x14ac:dyDescent="0.3">
      <c r="A3128">
        <v>51137</v>
      </c>
      <c r="B3128">
        <v>122</v>
      </c>
      <c r="C3128" t="s">
        <v>552</v>
      </c>
      <c r="D3128" s="441">
        <v>45901</v>
      </c>
      <c r="E3128">
        <v>18219</v>
      </c>
      <c r="F3128" t="s">
        <v>5778</v>
      </c>
      <c r="G3128">
        <v>3409</v>
      </c>
      <c r="H3128">
        <v>3</v>
      </c>
      <c r="I3128" t="s">
        <v>5601</v>
      </c>
      <c r="J3128" t="s">
        <v>4764</v>
      </c>
      <c r="K3128" t="s">
        <v>4524</v>
      </c>
      <c r="L3128">
        <v>92.73</v>
      </c>
      <c r="M3128" s="441">
        <v>45887</v>
      </c>
      <c r="N3128">
        <v>92.73</v>
      </c>
      <c r="O3128">
        <v>91.65</v>
      </c>
      <c r="P3128">
        <v>278.19</v>
      </c>
    </row>
    <row r="3129" spans="1:16" x14ac:dyDescent="0.3">
      <c r="A3129">
        <v>51095</v>
      </c>
      <c r="B3129">
        <v>122</v>
      </c>
      <c r="C3129" t="s">
        <v>552</v>
      </c>
      <c r="D3129" s="441">
        <v>45901</v>
      </c>
      <c r="E3129">
        <v>18275</v>
      </c>
      <c r="F3129" t="s">
        <v>5764</v>
      </c>
      <c r="G3129">
        <v>3355</v>
      </c>
      <c r="H3129">
        <v>4.82</v>
      </c>
      <c r="I3129" t="s">
        <v>5601</v>
      </c>
      <c r="J3129" t="s">
        <v>4764</v>
      </c>
      <c r="K3129" t="s">
        <v>4524</v>
      </c>
      <c r="L3129">
        <v>56.64</v>
      </c>
      <c r="M3129" s="441">
        <v>45881</v>
      </c>
      <c r="N3129">
        <v>56.64</v>
      </c>
      <c r="O3129">
        <v>56.64</v>
      </c>
      <c r="P3129">
        <v>273</v>
      </c>
    </row>
    <row r="3130" spans="1:16" x14ac:dyDescent="0.3">
      <c r="A3130">
        <v>51227</v>
      </c>
      <c r="B3130">
        <v>122</v>
      </c>
      <c r="C3130" t="s">
        <v>552</v>
      </c>
      <c r="D3130" s="441">
        <v>45901</v>
      </c>
      <c r="E3130">
        <v>18351</v>
      </c>
      <c r="F3130" t="s">
        <v>5749</v>
      </c>
      <c r="G3130">
        <v>3284</v>
      </c>
      <c r="H3130">
        <v>1</v>
      </c>
      <c r="I3130" t="s">
        <v>5613</v>
      </c>
      <c r="J3130" t="s">
        <v>4764</v>
      </c>
      <c r="K3130" t="s">
        <v>4524</v>
      </c>
      <c r="L3130">
        <v>0</v>
      </c>
      <c r="M3130" s="441">
        <v>-693593</v>
      </c>
      <c r="N3130">
        <v>0</v>
      </c>
      <c r="O3130">
        <v>0</v>
      </c>
      <c r="P3130">
        <v>272.3</v>
      </c>
    </row>
    <row r="3131" spans="1:16" x14ac:dyDescent="0.3">
      <c r="A3131">
        <v>51190</v>
      </c>
      <c r="B3131">
        <v>122</v>
      </c>
      <c r="C3131" t="s">
        <v>552</v>
      </c>
      <c r="D3131" s="441">
        <v>45901</v>
      </c>
      <c r="E3131">
        <v>18140</v>
      </c>
      <c r="F3131" t="s">
        <v>5798</v>
      </c>
      <c r="G3131">
        <v>3478</v>
      </c>
      <c r="H3131">
        <v>1.66</v>
      </c>
      <c r="I3131" t="s">
        <v>5601</v>
      </c>
      <c r="J3131" t="s">
        <v>4764</v>
      </c>
      <c r="K3131" t="s">
        <v>4524</v>
      </c>
      <c r="L3131">
        <v>0</v>
      </c>
      <c r="M3131" s="441">
        <v>45852</v>
      </c>
      <c r="N3131">
        <v>163</v>
      </c>
      <c r="O3131">
        <v>163</v>
      </c>
      <c r="P3131">
        <v>270.58</v>
      </c>
    </row>
    <row r="3132" spans="1:16" x14ac:dyDescent="0.3">
      <c r="A3132">
        <v>51139</v>
      </c>
      <c r="B3132">
        <v>122</v>
      </c>
      <c r="C3132" t="s">
        <v>552</v>
      </c>
      <c r="D3132" s="441">
        <v>45901</v>
      </c>
      <c r="E3132">
        <v>18159</v>
      </c>
      <c r="F3132" t="s">
        <v>5792</v>
      </c>
      <c r="G3132">
        <v>3461</v>
      </c>
      <c r="H3132">
        <v>3</v>
      </c>
      <c r="I3132" t="s">
        <v>5601</v>
      </c>
      <c r="J3132" t="s">
        <v>4764</v>
      </c>
      <c r="K3132" t="s">
        <v>4524</v>
      </c>
      <c r="L3132">
        <v>0</v>
      </c>
      <c r="M3132" s="441">
        <v>-693593</v>
      </c>
      <c r="N3132">
        <v>0</v>
      </c>
      <c r="O3132">
        <v>0</v>
      </c>
      <c r="P3132">
        <v>269.97000000000003</v>
      </c>
    </row>
    <row r="3133" spans="1:16" x14ac:dyDescent="0.3">
      <c r="A3133">
        <v>51025</v>
      </c>
      <c r="B3133">
        <v>122</v>
      </c>
      <c r="C3133" t="s">
        <v>552</v>
      </c>
      <c r="D3133" s="441">
        <v>45901</v>
      </c>
      <c r="E3133">
        <v>20301</v>
      </c>
      <c r="F3133" t="s">
        <v>5617</v>
      </c>
      <c r="G3133">
        <v>2223</v>
      </c>
      <c r="H3133">
        <v>11</v>
      </c>
      <c r="I3133" t="s">
        <v>5605</v>
      </c>
      <c r="J3133" t="s">
        <v>6085</v>
      </c>
      <c r="K3133" t="s">
        <v>4524</v>
      </c>
      <c r="L3133">
        <v>24.24</v>
      </c>
      <c r="M3133" s="441">
        <v>45895</v>
      </c>
      <c r="N3133">
        <v>23.38</v>
      </c>
      <c r="O3133">
        <v>23.42</v>
      </c>
      <c r="P3133">
        <v>266.64</v>
      </c>
    </row>
    <row r="3134" spans="1:16" x14ac:dyDescent="0.3">
      <c r="A3134">
        <v>51069</v>
      </c>
      <c r="B3134">
        <v>122</v>
      </c>
      <c r="C3134" t="s">
        <v>552</v>
      </c>
      <c r="D3134" s="441">
        <v>45901</v>
      </c>
      <c r="E3134">
        <v>23698</v>
      </c>
      <c r="F3134" t="s">
        <v>5643</v>
      </c>
      <c r="G3134">
        <v>2188</v>
      </c>
      <c r="H3134">
        <v>6</v>
      </c>
      <c r="I3134" t="s">
        <v>5598</v>
      </c>
      <c r="J3134" t="s">
        <v>6085</v>
      </c>
      <c r="K3134" t="s">
        <v>4524</v>
      </c>
      <c r="L3134">
        <v>0</v>
      </c>
      <c r="M3134" s="441">
        <v>45748</v>
      </c>
      <c r="N3134">
        <v>44.22</v>
      </c>
      <c r="O3134">
        <v>60</v>
      </c>
      <c r="P3134">
        <v>265.32</v>
      </c>
    </row>
    <row r="3135" spans="1:16" x14ac:dyDescent="0.3">
      <c r="A3135">
        <v>51010</v>
      </c>
      <c r="B3135">
        <v>122</v>
      </c>
      <c r="C3135" t="s">
        <v>552</v>
      </c>
      <c r="D3135" s="441">
        <v>45901</v>
      </c>
      <c r="E3135">
        <v>22899</v>
      </c>
      <c r="F3135" t="s">
        <v>5715</v>
      </c>
      <c r="G3135">
        <v>2893</v>
      </c>
      <c r="H3135">
        <v>14.04</v>
      </c>
      <c r="I3135" t="s">
        <v>5598</v>
      </c>
      <c r="J3135" t="s">
        <v>6085</v>
      </c>
      <c r="K3135" t="s">
        <v>4524</v>
      </c>
      <c r="L3135">
        <v>18.8</v>
      </c>
      <c r="M3135" s="441">
        <v>45895</v>
      </c>
      <c r="N3135">
        <v>18.8</v>
      </c>
      <c r="O3135">
        <v>17.39</v>
      </c>
      <c r="P3135">
        <v>263.95</v>
      </c>
    </row>
    <row r="3136" spans="1:16" x14ac:dyDescent="0.3">
      <c r="A3136">
        <v>51009</v>
      </c>
      <c r="B3136">
        <v>122</v>
      </c>
      <c r="C3136" t="s">
        <v>552</v>
      </c>
      <c r="D3136" s="441">
        <v>45901</v>
      </c>
      <c r="E3136">
        <v>19017</v>
      </c>
      <c r="F3136" t="s">
        <v>5715</v>
      </c>
      <c r="G3136">
        <v>2893</v>
      </c>
      <c r="H3136">
        <v>14.04</v>
      </c>
      <c r="I3136" t="s">
        <v>5598</v>
      </c>
      <c r="J3136" t="s">
        <v>6085</v>
      </c>
      <c r="K3136" t="s">
        <v>4524</v>
      </c>
      <c r="L3136">
        <v>18.760000000000002</v>
      </c>
      <c r="M3136" s="441">
        <v>45888</v>
      </c>
      <c r="N3136">
        <v>18.899999999999999</v>
      </c>
      <c r="O3136">
        <v>16.04</v>
      </c>
      <c r="P3136">
        <v>263.39</v>
      </c>
    </row>
    <row r="3137" spans="1:16" x14ac:dyDescent="0.3">
      <c r="A3137">
        <v>50979</v>
      </c>
      <c r="B3137">
        <v>122</v>
      </c>
      <c r="C3137" t="s">
        <v>552</v>
      </c>
      <c r="D3137" s="441">
        <v>45901</v>
      </c>
      <c r="E3137">
        <v>21093</v>
      </c>
      <c r="F3137" t="s">
        <v>5608</v>
      </c>
      <c r="G3137">
        <v>1988</v>
      </c>
      <c r="H3137">
        <v>54</v>
      </c>
      <c r="I3137" t="s">
        <v>5598</v>
      </c>
      <c r="J3137" t="s">
        <v>6085</v>
      </c>
      <c r="K3137" t="s">
        <v>4524</v>
      </c>
      <c r="L3137">
        <v>4.8600000000000003</v>
      </c>
      <c r="M3137" s="441">
        <v>45895</v>
      </c>
      <c r="N3137">
        <v>4.95</v>
      </c>
      <c r="O3137">
        <v>4.95</v>
      </c>
      <c r="P3137">
        <v>262.44</v>
      </c>
    </row>
    <row r="3138" spans="1:16" x14ac:dyDescent="0.3">
      <c r="A3138">
        <v>51035</v>
      </c>
      <c r="B3138">
        <v>122</v>
      </c>
      <c r="C3138" t="s">
        <v>552</v>
      </c>
      <c r="D3138" s="441">
        <v>45901</v>
      </c>
      <c r="E3138">
        <v>18218</v>
      </c>
      <c r="F3138" t="s">
        <v>5779</v>
      </c>
      <c r="G3138">
        <v>3410</v>
      </c>
      <c r="H3138">
        <v>10</v>
      </c>
      <c r="I3138" t="s">
        <v>5601</v>
      </c>
      <c r="J3138" t="s">
        <v>4764</v>
      </c>
      <c r="K3138" t="s">
        <v>4524</v>
      </c>
      <c r="L3138">
        <v>26.09</v>
      </c>
      <c r="M3138" s="441">
        <v>45887</v>
      </c>
      <c r="N3138">
        <v>26.09</v>
      </c>
      <c r="O3138">
        <v>26.09</v>
      </c>
      <c r="P3138">
        <v>260.89999999999998</v>
      </c>
    </row>
    <row r="3139" spans="1:16" x14ac:dyDescent="0.3">
      <c r="A3139">
        <v>51160</v>
      </c>
      <c r="B3139">
        <v>122</v>
      </c>
      <c r="C3139" t="s">
        <v>552</v>
      </c>
      <c r="D3139" s="441">
        <v>45901</v>
      </c>
      <c r="E3139">
        <v>24046</v>
      </c>
      <c r="F3139" t="s">
        <v>6519</v>
      </c>
      <c r="G3139">
        <v>2315</v>
      </c>
      <c r="H3139">
        <v>2</v>
      </c>
      <c r="I3139" t="s">
        <v>5598</v>
      </c>
      <c r="J3139" t="s">
        <v>6085</v>
      </c>
      <c r="K3139" t="s">
        <v>4524</v>
      </c>
      <c r="L3139">
        <v>0</v>
      </c>
      <c r="M3139" s="441">
        <v>-693593</v>
      </c>
      <c r="N3139">
        <v>0</v>
      </c>
      <c r="O3139">
        <v>50.9</v>
      </c>
      <c r="P3139">
        <v>258.43</v>
      </c>
    </row>
    <row r="3140" spans="1:16" x14ac:dyDescent="0.3">
      <c r="A3140">
        <v>51225</v>
      </c>
      <c r="B3140">
        <v>122</v>
      </c>
      <c r="C3140" t="s">
        <v>552</v>
      </c>
      <c r="D3140" s="441">
        <v>45901</v>
      </c>
      <c r="E3140">
        <v>18363</v>
      </c>
      <c r="F3140" t="s">
        <v>5744</v>
      </c>
      <c r="G3140">
        <v>3275</v>
      </c>
      <c r="H3140">
        <v>1</v>
      </c>
      <c r="I3140" t="s">
        <v>5613</v>
      </c>
      <c r="J3140" t="s">
        <v>4764</v>
      </c>
      <c r="K3140" t="s">
        <v>4524</v>
      </c>
      <c r="L3140">
        <v>0</v>
      </c>
      <c r="M3140" s="441">
        <v>-693593</v>
      </c>
      <c r="N3140">
        <v>0</v>
      </c>
      <c r="O3140">
        <v>0</v>
      </c>
      <c r="P3140">
        <v>256.5</v>
      </c>
    </row>
    <row r="3141" spans="1:16" x14ac:dyDescent="0.3">
      <c r="A3141">
        <v>51188</v>
      </c>
      <c r="B3141">
        <v>122</v>
      </c>
      <c r="C3141" t="s">
        <v>552</v>
      </c>
      <c r="D3141" s="441">
        <v>45901</v>
      </c>
      <c r="E3141">
        <v>18313</v>
      </c>
      <c r="F3141" t="s">
        <v>5755</v>
      </c>
      <c r="G3141">
        <v>3320</v>
      </c>
      <c r="H3141">
        <v>1.73</v>
      </c>
      <c r="I3141" t="s">
        <v>5601</v>
      </c>
      <c r="J3141" t="s">
        <v>4764</v>
      </c>
      <c r="K3141" t="s">
        <v>4524</v>
      </c>
      <c r="L3141">
        <v>0</v>
      </c>
      <c r="M3141" s="441">
        <v>45867</v>
      </c>
      <c r="N3141">
        <v>147.9</v>
      </c>
      <c r="O3141">
        <v>147.93</v>
      </c>
      <c r="P3141">
        <v>255.87</v>
      </c>
    </row>
    <row r="3142" spans="1:16" x14ac:dyDescent="0.3">
      <c r="A3142">
        <v>51147</v>
      </c>
      <c r="B3142">
        <v>122</v>
      </c>
      <c r="C3142" t="s">
        <v>552</v>
      </c>
      <c r="D3142" s="441">
        <v>45901</v>
      </c>
      <c r="E3142">
        <v>25868</v>
      </c>
      <c r="F3142" t="s">
        <v>5890</v>
      </c>
      <c r="G3142">
        <v>6405</v>
      </c>
      <c r="H3142">
        <v>2.66</v>
      </c>
      <c r="I3142" t="s">
        <v>5598</v>
      </c>
      <c r="J3142" t="s">
        <v>6085</v>
      </c>
      <c r="K3142" t="s">
        <v>4524</v>
      </c>
      <c r="L3142">
        <v>91.69</v>
      </c>
      <c r="M3142" s="441">
        <v>45895</v>
      </c>
      <c r="N3142">
        <v>91.69</v>
      </c>
      <c r="O3142">
        <v>91.69</v>
      </c>
      <c r="P3142">
        <v>243.9</v>
      </c>
    </row>
    <row r="3143" spans="1:16" x14ac:dyDescent="0.3">
      <c r="A3143">
        <v>51106</v>
      </c>
      <c r="B3143">
        <v>122</v>
      </c>
      <c r="C3143" t="s">
        <v>552</v>
      </c>
      <c r="D3143" s="441">
        <v>45901</v>
      </c>
      <c r="E3143">
        <v>23548</v>
      </c>
      <c r="F3143" t="s">
        <v>5629</v>
      </c>
      <c r="G3143">
        <v>2321</v>
      </c>
      <c r="H3143">
        <v>4</v>
      </c>
      <c r="I3143" t="s">
        <v>5598</v>
      </c>
      <c r="J3143" t="s">
        <v>6085</v>
      </c>
      <c r="K3143" t="s">
        <v>4524</v>
      </c>
      <c r="L3143">
        <v>0</v>
      </c>
      <c r="M3143" s="441">
        <v>45764</v>
      </c>
      <c r="N3143">
        <v>60.45</v>
      </c>
      <c r="O3143">
        <v>44.9</v>
      </c>
      <c r="P3143">
        <v>241.8</v>
      </c>
    </row>
    <row r="3144" spans="1:16" x14ac:dyDescent="0.3">
      <c r="A3144">
        <v>51194</v>
      </c>
      <c r="B3144">
        <v>122</v>
      </c>
      <c r="C3144" t="s">
        <v>552</v>
      </c>
      <c r="D3144" s="441">
        <v>45901</v>
      </c>
      <c r="E3144">
        <v>18234</v>
      </c>
      <c r="F3144" t="s">
        <v>5775</v>
      </c>
      <c r="G3144">
        <v>3394</v>
      </c>
      <c r="H3144">
        <v>1.38</v>
      </c>
      <c r="I3144" t="s">
        <v>5613</v>
      </c>
      <c r="J3144" t="s">
        <v>4764</v>
      </c>
      <c r="K3144" t="s">
        <v>4524</v>
      </c>
      <c r="L3144">
        <v>0</v>
      </c>
      <c r="M3144" s="441">
        <v>45545</v>
      </c>
      <c r="N3144">
        <v>174.8</v>
      </c>
      <c r="O3144">
        <v>174.8</v>
      </c>
      <c r="P3144">
        <v>241.22</v>
      </c>
    </row>
    <row r="3145" spans="1:16" x14ac:dyDescent="0.3">
      <c r="A3145">
        <v>51118</v>
      </c>
      <c r="B3145">
        <v>122</v>
      </c>
      <c r="C3145" t="s">
        <v>552</v>
      </c>
      <c r="D3145" s="441">
        <v>45901</v>
      </c>
      <c r="E3145">
        <v>18268</v>
      </c>
      <c r="F3145" t="s">
        <v>5766</v>
      </c>
      <c r="G3145">
        <v>3362</v>
      </c>
      <c r="H3145">
        <v>3.52</v>
      </c>
      <c r="I3145" t="s">
        <v>5601</v>
      </c>
      <c r="J3145" t="s">
        <v>4764</v>
      </c>
      <c r="K3145" t="s">
        <v>4524</v>
      </c>
      <c r="L3145">
        <v>0</v>
      </c>
      <c r="M3145" s="441">
        <v>-693593</v>
      </c>
      <c r="N3145">
        <v>0</v>
      </c>
      <c r="O3145">
        <v>68.069999999999993</v>
      </c>
      <c r="P3145">
        <v>234.69</v>
      </c>
    </row>
    <row r="3146" spans="1:16" x14ac:dyDescent="0.3">
      <c r="A3146">
        <v>51002</v>
      </c>
      <c r="B3146">
        <v>122</v>
      </c>
      <c r="C3146" t="s">
        <v>552</v>
      </c>
      <c r="D3146" s="441">
        <v>45901</v>
      </c>
      <c r="E3146">
        <v>25416</v>
      </c>
      <c r="F3146" t="s">
        <v>5905</v>
      </c>
      <c r="G3146">
        <v>6098</v>
      </c>
      <c r="H3146">
        <v>18</v>
      </c>
      <c r="I3146" t="s">
        <v>5613</v>
      </c>
      <c r="J3146" t="s">
        <v>6085</v>
      </c>
      <c r="K3146" t="s">
        <v>4524</v>
      </c>
      <c r="L3146">
        <v>12.9</v>
      </c>
      <c r="M3146" s="441">
        <v>45874</v>
      </c>
      <c r="N3146">
        <v>12.9</v>
      </c>
      <c r="O3146">
        <v>12.9</v>
      </c>
      <c r="P3146">
        <v>232.2</v>
      </c>
    </row>
    <row r="3147" spans="1:16" x14ac:dyDescent="0.3">
      <c r="A3147">
        <v>51150</v>
      </c>
      <c r="B3147">
        <v>122</v>
      </c>
      <c r="C3147" t="s">
        <v>552</v>
      </c>
      <c r="D3147" s="441">
        <v>45901</v>
      </c>
      <c r="E3147">
        <v>18540</v>
      </c>
      <c r="F3147" t="s">
        <v>5730</v>
      </c>
      <c r="G3147">
        <v>3138</v>
      </c>
      <c r="H3147">
        <v>2.25</v>
      </c>
      <c r="I3147" t="s">
        <v>5601</v>
      </c>
      <c r="J3147" t="s">
        <v>4764</v>
      </c>
      <c r="K3147" t="s">
        <v>4524</v>
      </c>
      <c r="L3147">
        <v>0</v>
      </c>
      <c r="M3147" s="441">
        <v>45811</v>
      </c>
      <c r="N3147">
        <v>102</v>
      </c>
      <c r="O3147">
        <v>104</v>
      </c>
      <c r="P3147">
        <v>229.5</v>
      </c>
    </row>
    <row r="3148" spans="1:16" x14ac:dyDescent="0.3">
      <c r="A3148">
        <v>51075</v>
      </c>
      <c r="B3148">
        <v>122</v>
      </c>
      <c r="C3148" t="s">
        <v>552</v>
      </c>
      <c r="D3148" s="441">
        <v>45901</v>
      </c>
      <c r="E3148">
        <v>19790</v>
      </c>
      <c r="F3148" t="s">
        <v>5948</v>
      </c>
      <c r="G3148">
        <v>2469</v>
      </c>
      <c r="H3148">
        <v>6</v>
      </c>
      <c r="I3148" t="s">
        <v>5598</v>
      </c>
      <c r="J3148" t="s">
        <v>6085</v>
      </c>
      <c r="K3148" t="s">
        <v>4524</v>
      </c>
      <c r="L3148">
        <v>37.119999999999997</v>
      </c>
      <c r="M3148" s="441">
        <v>45890</v>
      </c>
      <c r="N3148">
        <v>37.119999999999997</v>
      </c>
      <c r="O3148">
        <v>38.17</v>
      </c>
      <c r="P3148">
        <v>222.72</v>
      </c>
    </row>
    <row r="3149" spans="1:16" x14ac:dyDescent="0.3">
      <c r="A3149">
        <v>51264</v>
      </c>
      <c r="B3149">
        <v>122</v>
      </c>
      <c r="C3149" t="s">
        <v>552</v>
      </c>
      <c r="D3149" s="441">
        <v>45901</v>
      </c>
      <c r="E3149">
        <v>26429</v>
      </c>
      <c r="F3149" t="s">
        <v>5611</v>
      </c>
      <c r="G3149">
        <v>6728</v>
      </c>
      <c r="H3149">
        <v>0.4</v>
      </c>
      <c r="I3149" t="s">
        <v>5598</v>
      </c>
      <c r="J3149" t="s">
        <v>6085</v>
      </c>
      <c r="K3149" t="s">
        <v>4524</v>
      </c>
      <c r="L3149">
        <v>0</v>
      </c>
      <c r="M3149" s="441">
        <v>45848</v>
      </c>
      <c r="N3149">
        <v>550</v>
      </c>
      <c r="O3149">
        <v>550</v>
      </c>
      <c r="P3149">
        <v>220</v>
      </c>
    </row>
    <row r="3150" spans="1:16" x14ac:dyDescent="0.3">
      <c r="A3150">
        <v>51176</v>
      </c>
      <c r="B3150">
        <v>122</v>
      </c>
      <c r="C3150" t="s">
        <v>552</v>
      </c>
      <c r="D3150" s="441">
        <v>45901</v>
      </c>
      <c r="E3150">
        <v>19567</v>
      </c>
      <c r="F3150" t="s">
        <v>6141</v>
      </c>
      <c r="G3150">
        <v>2650</v>
      </c>
      <c r="H3150">
        <v>2</v>
      </c>
      <c r="I3150" t="s">
        <v>5598</v>
      </c>
      <c r="J3150" t="s">
        <v>6085</v>
      </c>
      <c r="K3150" t="s">
        <v>4524</v>
      </c>
      <c r="L3150">
        <v>109.8</v>
      </c>
      <c r="M3150" s="441">
        <v>45888</v>
      </c>
      <c r="N3150">
        <v>109.8</v>
      </c>
      <c r="O3150">
        <v>114</v>
      </c>
      <c r="P3150">
        <v>219.6</v>
      </c>
    </row>
    <row r="3151" spans="1:16" x14ac:dyDescent="0.3">
      <c r="A3151">
        <v>51073</v>
      </c>
      <c r="B3151">
        <v>122</v>
      </c>
      <c r="C3151" t="s">
        <v>552</v>
      </c>
      <c r="D3151" s="441">
        <v>45901</v>
      </c>
      <c r="E3151">
        <v>19923</v>
      </c>
      <c r="F3151" t="s">
        <v>5678</v>
      </c>
      <c r="G3151">
        <v>2375</v>
      </c>
      <c r="H3151">
        <v>6</v>
      </c>
      <c r="I3151" t="s">
        <v>5605</v>
      </c>
      <c r="J3151" t="s">
        <v>6085</v>
      </c>
      <c r="K3151" t="s">
        <v>4524</v>
      </c>
      <c r="L3151">
        <v>0</v>
      </c>
      <c r="M3151" s="441">
        <v>45764</v>
      </c>
      <c r="N3151">
        <v>36.44</v>
      </c>
      <c r="O3151">
        <v>38.799999999999997</v>
      </c>
      <c r="P3151">
        <v>218.64</v>
      </c>
    </row>
    <row r="3152" spans="1:16" x14ac:dyDescent="0.3">
      <c r="A3152">
        <v>51066</v>
      </c>
      <c r="B3152">
        <v>122</v>
      </c>
      <c r="C3152" t="s">
        <v>552</v>
      </c>
      <c r="D3152" s="441">
        <v>45901</v>
      </c>
      <c r="E3152">
        <v>18444</v>
      </c>
      <c r="F3152" t="s">
        <v>5736</v>
      </c>
      <c r="G3152">
        <v>3205</v>
      </c>
      <c r="H3152">
        <v>6.22</v>
      </c>
      <c r="I3152" t="s">
        <v>5613</v>
      </c>
      <c r="J3152" t="s">
        <v>4764</v>
      </c>
      <c r="K3152" t="s">
        <v>4524</v>
      </c>
      <c r="L3152">
        <v>0</v>
      </c>
      <c r="M3152" s="441">
        <v>45447</v>
      </c>
      <c r="N3152">
        <v>35</v>
      </c>
      <c r="O3152">
        <v>34</v>
      </c>
      <c r="P3152">
        <v>217.7</v>
      </c>
    </row>
    <row r="3153" spans="1:16" x14ac:dyDescent="0.3">
      <c r="A3153">
        <v>51036</v>
      </c>
      <c r="B3153">
        <v>122</v>
      </c>
      <c r="C3153" t="s">
        <v>552</v>
      </c>
      <c r="D3153" s="441">
        <v>45901</v>
      </c>
      <c r="E3153">
        <v>18667</v>
      </c>
      <c r="F3153" t="s">
        <v>5718</v>
      </c>
      <c r="G3153">
        <v>3052</v>
      </c>
      <c r="H3153">
        <v>9.6</v>
      </c>
      <c r="I3153" t="s">
        <v>5598</v>
      </c>
      <c r="J3153" t="s">
        <v>6085</v>
      </c>
      <c r="K3153" t="s">
        <v>4524</v>
      </c>
      <c r="L3153">
        <v>22.54</v>
      </c>
      <c r="M3153" s="441">
        <v>45895</v>
      </c>
      <c r="N3153">
        <v>21.8</v>
      </c>
      <c r="O3153">
        <v>21.8</v>
      </c>
      <c r="P3153">
        <v>216.38</v>
      </c>
    </row>
    <row r="3154" spans="1:16" x14ac:dyDescent="0.3">
      <c r="A3154">
        <v>51055</v>
      </c>
      <c r="B3154">
        <v>122</v>
      </c>
      <c r="C3154" t="s">
        <v>552</v>
      </c>
      <c r="D3154" s="441">
        <v>45901</v>
      </c>
      <c r="E3154">
        <v>24262</v>
      </c>
      <c r="F3154" t="s">
        <v>6476</v>
      </c>
      <c r="G3154">
        <v>3058</v>
      </c>
      <c r="H3154">
        <v>8</v>
      </c>
      <c r="I3154" t="s">
        <v>5598</v>
      </c>
      <c r="J3154" t="s">
        <v>6085</v>
      </c>
      <c r="K3154" t="s">
        <v>4524</v>
      </c>
      <c r="L3154">
        <v>26.8</v>
      </c>
      <c r="M3154" s="441">
        <v>45888</v>
      </c>
      <c r="N3154">
        <v>26.8</v>
      </c>
      <c r="O3154">
        <v>26.8</v>
      </c>
      <c r="P3154">
        <v>214.4</v>
      </c>
    </row>
    <row r="3155" spans="1:16" x14ac:dyDescent="0.3">
      <c r="A3155">
        <v>51226</v>
      </c>
      <c r="B3155">
        <v>122</v>
      </c>
      <c r="C3155" t="s">
        <v>552</v>
      </c>
      <c r="D3155" s="441">
        <v>45901</v>
      </c>
      <c r="E3155">
        <v>18352</v>
      </c>
      <c r="F3155" t="s">
        <v>5748</v>
      </c>
      <c r="G3155">
        <v>3283</v>
      </c>
      <c r="H3155">
        <v>1</v>
      </c>
      <c r="I3155" t="s">
        <v>5613</v>
      </c>
      <c r="J3155" t="s">
        <v>4764</v>
      </c>
      <c r="K3155" t="s">
        <v>4524</v>
      </c>
      <c r="L3155">
        <v>0</v>
      </c>
      <c r="M3155" s="441">
        <v>-693593</v>
      </c>
      <c r="N3155">
        <v>0</v>
      </c>
      <c r="O3155">
        <v>0</v>
      </c>
      <c r="P3155">
        <v>213.33</v>
      </c>
    </row>
    <row r="3156" spans="1:16" x14ac:dyDescent="0.3">
      <c r="A3156">
        <v>51143</v>
      </c>
      <c r="B3156">
        <v>122</v>
      </c>
      <c r="C3156" t="s">
        <v>552</v>
      </c>
      <c r="D3156" s="441">
        <v>45901</v>
      </c>
      <c r="E3156">
        <v>18537</v>
      </c>
      <c r="F3156" t="s">
        <v>5731</v>
      </c>
      <c r="G3156">
        <v>3140</v>
      </c>
      <c r="H3156">
        <v>2.79</v>
      </c>
      <c r="I3156" t="s">
        <v>5601</v>
      </c>
      <c r="J3156" t="s">
        <v>4764</v>
      </c>
      <c r="K3156" t="s">
        <v>4524</v>
      </c>
      <c r="L3156">
        <v>0</v>
      </c>
      <c r="M3156" s="441">
        <v>45734</v>
      </c>
      <c r="N3156">
        <v>75.5</v>
      </c>
      <c r="O3156">
        <v>75.5</v>
      </c>
      <c r="P3156">
        <v>210.64</v>
      </c>
    </row>
    <row r="3157" spans="1:16" x14ac:dyDescent="0.3">
      <c r="A3157">
        <v>50972</v>
      </c>
      <c r="B3157">
        <v>122</v>
      </c>
      <c r="C3157" t="s">
        <v>552</v>
      </c>
      <c r="D3157" s="441">
        <v>45901</v>
      </c>
      <c r="E3157">
        <v>23095</v>
      </c>
      <c r="F3157" t="s">
        <v>5942</v>
      </c>
      <c r="G3157">
        <v>2754</v>
      </c>
      <c r="H3157">
        <v>228</v>
      </c>
      <c r="I3157" t="s">
        <v>5613</v>
      </c>
      <c r="J3157" t="s">
        <v>6085</v>
      </c>
      <c r="K3157" t="s">
        <v>4524</v>
      </c>
      <c r="L3157">
        <v>0.92</v>
      </c>
      <c r="M3157" s="441">
        <v>45897</v>
      </c>
      <c r="N3157">
        <v>0.95</v>
      </c>
      <c r="O3157">
        <v>0.92</v>
      </c>
      <c r="P3157">
        <v>209.76</v>
      </c>
    </row>
    <row r="3158" spans="1:16" x14ac:dyDescent="0.3">
      <c r="A3158">
        <v>51197</v>
      </c>
      <c r="B3158">
        <v>122</v>
      </c>
      <c r="C3158" t="s">
        <v>552</v>
      </c>
      <c r="D3158" s="441">
        <v>45901</v>
      </c>
      <c r="E3158">
        <v>18372</v>
      </c>
      <c r="F3158" t="s">
        <v>5741</v>
      </c>
      <c r="G3158">
        <v>3267</v>
      </c>
      <c r="H3158">
        <v>1.34</v>
      </c>
      <c r="I3158" t="s">
        <v>5601</v>
      </c>
      <c r="J3158" t="s">
        <v>4764</v>
      </c>
      <c r="K3158" t="s">
        <v>4524</v>
      </c>
      <c r="L3158">
        <v>0</v>
      </c>
      <c r="M3158" s="441">
        <v>-693593</v>
      </c>
      <c r="N3158">
        <v>0</v>
      </c>
      <c r="O3158">
        <v>151.03</v>
      </c>
      <c r="P3158">
        <v>209.04</v>
      </c>
    </row>
    <row r="3159" spans="1:16" x14ac:dyDescent="0.3">
      <c r="A3159">
        <v>51151</v>
      </c>
      <c r="B3159">
        <v>122</v>
      </c>
      <c r="C3159" t="s">
        <v>552</v>
      </c>
      <c r="D3159" s="441">
        <v>45901</v>
      </c>
      <c r="E3159">
        <v>18366</v>
      </c>
      <c r="F3159" t="s">
        <v>5742</v>
      </c>
      <c r="G3159">
        <v>3272</v>
      </c>
      <c r="H3159">
        <v>2.25</v>
      </c>
      <c r="I3159" t="s">
        <v>5613</v>
      </c>
      <c r="J3159" t="s">
        <v>4764</v>
      </c>
      <c r="K3159" t="s">
        <v>4524</v>
      </c>
      <c r="L3159">
        <v>0</v>
      </c>
      <c r="M3159" s="441">
        <v>-693593</v>
      </c>
      <c r="N3159">
        <v>0</v>
      </c>
      <c r="O3159">
        <v>0</v>
      </c>
      <c r="P3159">
        <v>208.17</v>
      </c>
    </row>
    <row r="3160" spans="1:16" x14ac:dyDescent="0.3">
      <c r="A3160">
        <v>51277</v>
      </c>
      <c r="B3160">
        <v>122</v>
      </c>
      <c r="C3160" t="s">
        <v>552</v>
      </c>
      <c r="D3160" s="441">
        <v>45901</v>
      </c>
      <c r="E3160">
        <v>18391</v>
      </c>
      <c r="F3160" t="s">
        <v>5873</v>
      </c>
      <c r="G3160">
        <v>3249</v>
      </c>
      <c r="H3160">
        <v>0.13</v>
      </c>
      <c r="I3160" t="s">
        <v>5613</v>
      </c>
      <c r="J3160" t="s">
        <v>4764</v>
      </c>
      <c r="K3160" t="s">
        <v>4524</v>
      </c>
      <c r="L3160">
        <v>0</v>
      </c>
      <c r="M3160" s="441">
        <v>-693593</v>
      </c>
      <c r="N3160">
        <v>0</v>
      </c>
      <c r="O3160">
        <v>0</v>
      </c>
      <c r="P3160">
        <v>206.14</v>
      </c>
    </row>
    <row r="3161" spans="1:16" x14ac:dyDescent="0.3">
      <c r="A3161">
        <v>51037</v>
      </c>
      <c r="B3161">
        <v>122</v>
      </c>
      <c r="C3161" t="s">
        <v>552</v>
      </c>
      <c r="D3161" s="441">
        <v>45901</v>
      </c>
      <c r="E3161">
        <v>20360</v>
      </c>
      <c r="F3161" t="s">
        <v>5646</v>
      </c>
      <c r="G3161">
        <v>2199</v>
      </c>
      <c r="H3161">
        <v>9.6</v>
      </c>
      <c r="I3161" t="s">
        <v>5605</v>
      </c>
      <c r="J3161" t="s">
        <v>6085</v>
      </c>
      <c r="K3161" t="s">
        <v>4524</v>
      </c>
      <c r="L3161">
        <v>21.45</v>
      </c>
      <c r="M3161" s="441">
        <v>45895</v>
      </c>
      <c r="N3161">
        <v>22.45</v>
      </c>
      <c r="O3161">
        <v>21.25</v>
      </c>
      <c r="P3161">
        <v>205.92</v>
      </c>
    </row>
    <row r="3162" spans="1:16" x14ac:dyDescent="0.3">
      <c r="A3162">
        <v>51185</v>
      </c>
      <c r="B3162">
        <v>122</v>
      </c>
      <c r="C3162" t="s">
        <v>552</v>
      </c>
      <c r="D3162" s="441">
        <v>45901</v>
      </c>
      <c r="E3162">
        <v>18284</v>
      </c>
      <c r="F3162" t="s">
        <v>5757</v>
      </c>
      <c r="G3162">
        <v>3344</v>
      </c>
      <c r="H3162">
        <v>1.88</v>
      </c>
      <c r="I3162" t="s">
        <v>5601</v>
      </c>
      <c r="J3162" t="s">
        <v>4764</v>
      </c>
      <c r="K3162" t="s">
        <v>4524</v>
      </c>
      <c r="L3162">
        <v>106.78</v>
      </c>
      <c r="M3162" s="441">
        <v>45888</v>
      </c>
      <c r="N3162">
        <v>106.78</v>
      </c>
      <c r="O3162">
        <v>106.78</v>
      </c>
      <c r="P3162">
        <v>200.75</v>
      </c>
    </row>
    <row r="3163" spans="1:16" x14ac:dyDescent="0.3">
      <c r="A3163">
        <v>51198</v>
      </c>
      <c r="B3163">
        <v>122</v>
      </c>
      <c r="C3163" t="s">
        <v>552</v>
      </c>
      <c r="D3163" s="441">
        <v>45901</v>
      </c>
      <c r="E3163">
        <v>26591</v>
      </c>
      <c r="F3163" t="s">
        <v>5834</v>
      </c>
      <c r="G3163">
        <v>6805</v>
      </c>
      <c r="H3163">
        <v>1.3</v>
      </c>
      <c r="I3163" t="s">
        <v>5598</v>
      </c>
      <c r="J3163" t="s">
        <v>6085</v>
      </c>
      <c r="K3163" t="s">
        <v>4524</v>
      </c>
      <c r="L3163">
        <v>153.13999999999999</v>
      </c>
      <c r="M3163" s="441">
        <v>45898</v>
      </c>
      <c r="N3163">
        <v>153</v>
      </c>
      <c r="O3163">
        <v>153</v>
      </c>
      <c r="P3163">
        <v>199.08</v>
      </c>
    </row>
    <row r="3164" spans="1:16" x14ac:dyDescent="0.3">
      <c r="A3164">
        <v>51196</v>
      </c>
      <c r="B3164">
        <v>122</v>
      </c>
      <c r="C3164" t="s">
        <v>552</v>
      </c>
      <c r="D3164" s="441">
        <v>45901</v>
      </c>
      <c r="E3164">
        <v>18133</v>
      </c>
      <c r="F3164" t="s">
        <v>5996</v>
      </c>
      <c r="G3164">
        <v>3484</v>
      </c>
      <c r="H3164">
        <v>1.36</v>
      </c>
      <c r="I3164" t="s">
        <v>5601</v>
      </c>
      <c r="J3164" t="s">
        <v>4764</v>
      </c>
      <c r="K3164" t="s">
        <v>4524</v>
      </c>
      <c r="L3164">
        <v>0</v>
      </c>
      <c r="M3164" s="441">
        <v>-693593</v>
      </c>
      <c r="N3164">
        <v>0</v>
      </c>
      <c r="O3164">
        <v>193.9</v>
      </c>
      <c r="P3164">
        <v>196.45</v>
      </c>
    </row>
    <row r="3165" spans="1:16" x14ac:dyDescent="0.3">
      <c r="A3165">
        <v>51149</v>
      </c>
      <c r="B3165">
        <v>122</v>
      </c>
      <c r="C3165" t="s">
        <v>552</v>
      </c>
      <c r="D3165" s="441">
        <v>45901</v>
      </c>
      <c r="E3165">
        <v>18546</v>
      </c>
      <c r="F3165" t="s">
        <v>5860</v>
      </c>
      <c r="G3165">
        <v>3133</v>
      </c>
      <c r="H3165">
        <v>2.33</v>
      </c>
      <c r="I3165" t="s">
        <v>5601</v>
      </c>
      <c r="J3165" t="s">
        <v>4764</v>
      </c>
      <c r="K3165" t="s">
        <v>4524</v>
      </c>
      <c r="L3165">
        <v>0</v>
      </c>
      <c r="M3165" s="441">
        <v>-693593</v>
      </c>
      <c r="N3165">
        <v>0</v>
      </c>
      <c r="O3165">
        <v>79.650000000000006</v>
      </c>
      <c r="P3165">
        <v>189.5</v>
      </c>
    </row>
    <row r="3166" spans="1:16" x14ac:dyDescent="0.3">
      <c r="A3166">
        <v>51125</v>
      </c>
      <c r="B3166">
        <v>122</v>
      </c>
      <c r="C3166" t="s">
        <v>552</v>
      </c>
      <c r="D3166" s="441">
        <v>45901</v>
      </c>
      <c r="E3166">
        <v>20034</v>
      </c>
      <c r="F3166" t="s">
        <v>5846</v>
      </c>
      <c r="G3166">
        <v>2333</v>
      </c>
      <c r="H3166">
        <v>3</v>
      </c>
      <c r="I3166" t="s">
        <v>5598</v>
      </c>
      <c r="J3166" t="s">
        <v>6085</v>
      </c>
      <c r="K3166" t="s">
        <v>4524</v>
      </c>
      <c r="L3166">
        <v>0</v>
      </c>
      <c r="M3166" s="441">
        <v>45764</v>
      </c>
      <c r="N3166">
        <v>63.06</v>
      </c>
      <c r="O3166">
        <v>61.2</v>
      </c>
      <c r="P3166">
        <v>189.18</v>
      </c>
    </row>
    <row r="3167" spans="1:16" x14ac:dyDescent="0.3">
      <c r="A3167">
        <v>51191</v>
      </c>
      <c r="B3167">
        <v>122</v>
      </c>
      <c r="C3167" t="s">
        <v>552</v>
      </c>
      <c r="D3167" s="441">
        <v>45901</v>
      </c>
      <c r="E3167">
        <v>18129</v>
      </c>
      <c r="F3167" t="s">
        <v>5800</v>
      </c>
      <c r="G3167">
        <v>3486</v>
      </c>
      <c r="H3167">
        <v>1.49</v>
      </c>
      <c r="I3167" t="s">
        <v>5601</v>
      </c>
      <c r="J3167" t="s">
        <v>4764</v>
      </c>
      <c r="K3167" t="s">
        <v>4524</v>
      </c>
      <c r="L3167">
        <v>125.75</v>
      </c>
      <c r="M3167" s="441">
        <v>45887</v>
      </c>
      <c r="N3167">
        <v>124.5</v>
      </c>
      <c r="O3167">
        <v>124.5</v>
      </c>
      <c r="P3167">
        <v>187.37</v>
      </c>
    </row>
    <row r="3168" spans="1:16" x14ac:dyDescent="0.3">
      <c r="A3168">
        <v>51059</v>
      </c>
      <c r="B3168">
        <v>122</v>
      </c>
      <c r="C3168" t="s">
        <v>552</v>
      </c>
      <c r="D3168" s="441">
        <v>45901</v>
      </c>
      <c r="E3168">
        <v>20257</v>
      </c>
      <c r="F3168" t="s">
        <v>5887</v>
      </c>
      <c r="G3168">
        <v>2239</v>
      </c>
      <c r="H3168">
        <v>7</v>
      </c>
      <c r="I3168" t="s">
        <v>5605</v>
      </c>
      <c r="J3168" t="s">
        <v>6085</v>
      </c>
      <c r="K3168" t="s">
        <v>4524</v>
      </c>
      <c r="L3168">
        <v>26.24</v>
      </c>
      <c r="M3168" s="441">
        <v>45888</v>
      </c>
      <c r="N3168">
        <v>26</v>
      </c>
      <c r="O3168">
        <v>26</v>
      </c>
      <c r="P3168">
        <v>183.68</v>
      </c>
    </row>
    <row r="3169" spans="1:16" x14ac:dyDescent="0.3">
      <c r="A3169">
        <v>51218</v>
      </c>
      <c r="B3169">
        <v>122</v>
      </c>
      <c r="C3169" t="s">
        <v>552</v>
      </c>
      <c r="D3169" s="441">
        <v>45901</v>
      </c>
      <c r="E3169">
        <v>19812</v>
      </c>
      <c r="F3169" t="s">
        <v>6497</v>
      </c>
      <c r="G3169">
        <v>2452</v>
      </c>
      <c r="H3169">
        <v>1</v>
      </c>
      <c r="I3169" t="s">
        <v>5598</v>
      </c>
      <c r="J3169" t="s">
        <v>6085</v>
      </c>
      <c r="K3169" t="s">
        <v>4524</v>
      </c>
      <c r="L3169">
        <v>0</v>
      </c>
      <c r="M3169" s="441">
        <v>45763</v>
      </c>
      <c r="N3169">
        <v>180.36</v>
      </c>
      <c r="O3169">
        <v>180</v>
      </c>
      <c r="P3169">
        <v>180.36</v>
      </c>
    </row>
    <row r="3170" spans="1:16" x14ac:dyDescent="0.3">
      <c r="A3170">
        <v>51068</v>
      </c>
      <c r="B3170">
        <v>122</v>
      </c>
      <c r="C3170" t="s">
        <v>552</v>
      </c>
      <c r="D3170" s="441">
        <v>45901</v>
      </c>
      <c r="E3170">
        <v>20672</v>
      </c>
      <c r="F3170" t="s">
        <v>5642</v>
      </c>
      <c r="G3170">
        <v>2107</v>
      </c>
      <c r="H3170">
        <v>6</v>
      </c>
      <c r="I3170" t="s">
        <v>5605</v>
      </c>
      <c r="J3170" t="s">
        <v>6085</v>
      </c>
      <c r="K3170" t="s">
        <v>4524</v>
      </c>
      <c r="L3170">
        <v>29.85</v>
      </c>
      <c r="M3170" s="441">
        <v>45895</v>
      </c>
      <c r="N3170">
        <v>31.12</v>
      </c>
      <c r="O3170">
        <v>30.55</v>
      </c>
      <c r="P3170">
        <v>179.1</v>
      </c>
    </row>
    <row r="3171" spans="1:16" x14ac:dyDescent="0.3">
      <c r="A3171">
        <v>51091</v>
      </c>
      <c r="B3171">
        <v>122</v>
      </c>
      <c r="C3171" t="s">
        <v>552</v>
      </c>
      <c r="D3171" s="441">
        <v>45901</v>
      </c>
      <c r="E3171">
        <v>19778</v>
      </c>
      <c r="F3171" t="s">
        <v>6520</v>
      </c>
      <c r="G3171">
        <v>2480</v>
      </c>
      <c r="H3171">
        <v>5</v>
      </c>
      <c r="I3171" t="s">
        <v>5598</v>
      </c>
      <c r="J3171" t="s">
        <v>6085</v>
      </c>
      <c r="K3171" t="s">
        <v>4524</v>
      </c>
      <c r="L3171">
        <v>35.14</v>
      </c>
      <c r="M3171" s="441">
        <v>45890</v>
      </c>
      <c r="N3171">
        <v>28.67</v>
      </c>
      <c r="O3171">
        <v>28.67</v>
      </c>
      <c r="P3171">
        <v>175.7</v>
      </c>
    </row>
    <row r="3172" spans="1:16" x14ac:dyDescent="0.3">
      <c r="A3172">
        <v>51087</v>
      </c>
      <c r="B3172">
        <v>122</v>
      </c>
      <c r="C3172" t="s">
        <v>552</v>
      </c>
      <c r="D3172" s="441">
        <v>45901</v>
      </c>
      <c r="E3172">
        <v>20689</v>
      </c>
      <c r="F3172" t="s">
        <v>5638</v>
      </c>
      <c r="G3172">
        <v>2105</v>
      </c>
      <c r="H3172">
        <v>5</v>
      </c>
      <c r="I3172" t="s">
        <v>5613</v>
      </c>
      <c r="J3172" t="s">
        <v>6085</v>
      </c>
      <c r="K3172" t="s">
        <v>4524</v>
      </c>
      <c r="L3172">
        <v>34.299999999999997</v>
      </c>
      <c r="M3172" s="441">
        <v>45895</v>
      </c>
      <c r="N3172">
        <v>34.299999999999997</v>
      </c>
      <c r="O3172">
        <v>35.9</v>
      </c>
      <c r="P3172">
        <v>171.5</v>
      </c>
    </row>
    <row r="3173" spans="1:16" x14ac:dyDescent="0.3">
      <c r="A3173">
        <v>51033</v>
      </c>
      <c r="B3173">
        <v>122</v>
      </c>
      <c r="C3173" t="s">
        <v>552</v>
      </c>
      <c r="D3173" s="441">
        <v>45901</v>
      </c>
      <c r="E3173">
        <v>21098</v>
      </c>
      <c r="F3173" t="s">
        <v>5607</v>
      </c>
      <c r="G3173">
        <v>1987</v>
      </c>
      <c r="H3173">
        <v>10</v>
      </c>
      <c r="I3173" t="s">
        <v>5605</v>
      </c>
      <c r="J3173" t="s">
        <v>6085</v>
      </c>
      <c r="K3173" t="s">
        <v>4524</v>
      </c>
      <c r="L3173">
        <v>16.760000000000002</v>
      </c>
      <c r="M3173" s="441">
        <v>45895</v>
      </c>
      <c r="N3173">
        <v>16.149999999999999</v>
      </c>
      <c r="O3173">
        <v>16.149999999999999</v>
      </c>
      <c r="P3173">
        <v>167.6</v>
      </c>
    </row>
    <row r="3174" spans="1:16" x14ac:dyDescent="0.3">
      <c r="A3174">
        <v>51054</v>
      </c>
      <c r="B3174">
        <v>122</v>
      </c>
      <c r="C3174" t="s">
        <v>552</v>
      </c>
      <c r="D3174" s="441">
        <v>45901</v>
      </c>
      <c r="E3174">
        <v>19166</v>
      </c>
      <c r="F3174" t="s">
        <v>5892</v>
      </c>
      <c r="G3174">
        <v>2826</v>
      </c>
      <c r="H3174">
        <v>8</v>
      </c>
      <c r="I3174" t="s">
        <v>5613</v>
      </c>
      <c r="J3174" t="s">
        <v>6085</v>
      </c>
      <c r="K3174" t="s">
        <v>4524</v>
      </c>
      <c r="L3174">
        <v>20.350000000000001</v>
      </c>
      <c r="M3174" s="441">
        <v>45896</v>
      </c>
      <c r="N3174">
        <v>20.350000000000001</v>
      </c>
      <c r="O3174">
        <v>20.350000000000001</v>
      </c>
      <c r="P3174">
        <v>162.80000000000001</v>
      </c>
    </row>
    <row r="3175" spans="1:16" x14ac:dyDescent="0.3">
      <c r="A3175">
        <v>51172</v>
      </c>
      <c r="B3175">
        <v>122</v>
      </c>
      <c r="C3175" t="s">
        <v>552</v>
      </c>
      <c r="D3175" s="441">
        <v>45901</v>
      </c>
      <c r="E3175">
        <v>24620</v>
      </c>
      <c r="F3175" t="s">
        <v>6521</v>
      </c>
      <c r="G3175">
        <v>5681</v>
      </c>
      <c r="H3175">
        <v>2</v>
      </c>
      <c r="I3175" t="s">
        <v>5598</v>
      </c>
      <c r="J3175" t="s">
        <v>6085</v>
      </c>
      <c r="K3175" t="s">
        <v>4524</v>
      </c>
      <c r="L3175">
        <v>0</v>
      </c>
      <c r="M3175" s="441">
        <v>45868</v>
      </c>
      <c r="N3175">
        <v>0</v>
      </c>
      <c r="O3175">
        <v>79.77</v>
      </c>
      <c r="P3175">
        <v>159.54</v>
      </c>
    </row>
    <row r="3176" spans="1:16" x14ac:dyDescent="0.3">
      <c r="A3176">
        <v>51090</v>
      </c>
      <c r="B3176">
        <v>122</v>
      </c>
      <c r="C3176" t="s">
        <v>552</v>
      </c>
      <c r="D3176" s="441">
        <v>45901</v>
      </c>
      <c r="E3176">
        <v>20614</v>
      </c>
      <c r="F3176" t="s">
        <v>5686</v>
      </c>
      <c r="G3176">
        <v>2119</v>
      </c>
      <c r="H3176">
        <v>5</v>
      </c>
      <c r="I3176" t="s">
        <v>5613</v>
      </c>
      <c r="J3176" t="s">
        <v>6085</v>
      </c>
      <c r="K3176" t="s">
        <v>4524</v>
      </c>
      <c r="L3176">
        <v>0</v>
      </c>
      <c r="M3176" s="441">
        <v>45853</v>
      </c>
      <c r="N3176">
        <v>29.9</v>
      </c>
      <c r="O3176">
        <v>29.9</v>
      </c>
      <c r="P3176">
        <v>149.5</v>
      </c>
    </row>
    <row r="3177" spans="1:16" x14ac:dyDescent="0.3">
      <c r="A3177">
        <v>51102</v>
      </c>
      <c r="B3177">
        <v>122</v>
      </c>
      <c r="C3177" t="s">
        <v>552</v>
      </c>
      <c r="D3177" s="441">
        <v>45901</v>
      </c>
      <c r="E3177">
        <v>19721</v>
      </c>
      <c r="F3177" t="s">
        <v>5952</v>
      </c>
      <c r="G3177">
        <v>2533</v>
      </c>
      <c r="H3177">
        <v>4.28</v>
      </c>
      <c r="I3177" t="s">
        <v>5598</v>
      </c>
      <c r="J3177" t="s">
        <v>6085</v>
      </c>
      <c r="K3177" t="s">
        <v>4524</v>
      </c>
      <c r="L3177">
        <v>34.67</v>
      </c>
      <c r="M3177" s="441">
        <v>45897</v>
      </c>
      <c r="N3177">
        <v>34.56</v>
      </c>
      <c r="O3177">
        <v>32.92</v>
      </c>
      <c r="P3177">
        <v>148.38999999999999</v>
      </c>
    </row>
    <row r="3178" spans="1:16" x14ac:dyDescent="0.3">
      <c r="A3178">
        <v>51122</v>
      </c>
      <c r="B3178">
        <v>122</v>
      </c>
      <c r="C3178" t="s">
        <v>552</v>
      </c>
      <c r="D3178" s="441">
        <v>45901</v>
      </c>
      <c r="E3178">
        <v>19857</v>
      </c>
      <c r="F3178" t="s">
        <v>5602</v>
      </c>
      <c r="G3178">
        <v>2415</v>
      </c>
      <c r="H3178">
        <v>3</v>
      </c>
      <c r="I3178" t="s">
        <v>5598</v>
      </c>
      <c r="J3178" t="s">
        <v>6085</v>
      </c>
      <c r="K3178" t="s">
        <v>4524</v>
      </c>
      <c r="L3178">
        <v>49</v>
      </c>
      <c r="M3178" s="441">
        <v>45889</v>
      </c>
      <c r="N3178">
        <v>49</v>
      </c>
      <c r="O3178">
        <v>49</v>
      </c>
      <c r="P3178">
        <v>147</v>
      </c>
    </row>
    <row r="3179" spans="1:16" x14ac:dyDescent="0.3">
      <c r="A3179">
        <v>51234</v>
      </c>
      <c r="B3179">
        <v>122</v>
      </c>
      <c r="C3179" t="s">
        <v>552</v>
      </c>
      <c r="D3179" s="441">
        <v>45901</v>
      </c>
      <c r="E3179">
        <v>25562</v>
      </c>
      <c r="F3179" t="s">
        <v>5719</v>
      </c>
      <c r="G3179">
        <v>6169</v>
      </c>
      <c r="H3179">
        <v>1</v>
      </c>
      <c r="I3179" t="s">
        <v>5605</v>
      </c>
      <c r="J3179" t="s">
        <v>4764</v>
      </c>
      <c r="K3179" t="s">
        <v>4524</v>
      </c>
      <c r="L3179">
        <v>0</v>
      </c>
      <c r="M3179" s="441">
        <v>-693593</v>
      </c>
      <c r="N3179">
        <v>0</v>
      </c>
      <c r="O3179">
        <v>146.80000000000001</v>
      </c>
      <c r="P3179">
        <v>146.80000000000001</v>
      </c>
    </row>
    <row r="3180" spans="1:16" x14ac:dyDescent="0.3">
      <c r="A3180">
        <v>51052</v>
      </c>
      <c r="B3180">
        <v>122</v>
      </c>
      <c r="C3180" t="s">
        <v>552</v>
      </c>
      <c r="D3180" s="441">
        <v>45901</v>
      </c>
      <c r="E3180">
        <v>20871</v>
      </c>
      <c r="F3180" t="s">
        <v>5663</v>
      </c>
      <c r="G3180">
        <v>2043</v>
      </c>
      <c r="H3180">
        <v>8</v>
      </c>
      <c r="I3180" t="s">
        <v>5625</v>
      </c>
      <c r="J3180" t="s">
        <v>6085</v>
      </c>
      <c r="K3180" t="s">
        <v>4524</v>
      </c>
      <c r="L3180">
        <v>18.14</v>
      </c>
      <c r="M3180" s="441">
        <v>45895</v>
      </c>
      <c r="N3180">
        <v>17.8</v>
      </c>
      <c r="O3180">
        <v>16.600000000000001</v>
      </c>
      <c r="P3180">
        <v>145.12</v>
      </c>
    </row>
    <row r="3181" spans="1:16" x14ac:dyDescent="0.3">
      <c r="A3181">
        <v>51237</v>
      </c>
      <c r="B3181">
        <v>122</v>
      </c>
      <c r="C3181" t="s">
        <v>552</v>
      </c>
      <c r="D3181" s="441">
        <v>45901</v>
      </c>
      <c r="E3181">
        <v>18393</v>
      </c>
      <c r="F3181" t="s">
        <v>6044</v>
      </c>
      <c r="G3181">
        <v>3247</v>
      </c>
      <c r="H3181">
        <v>0.98</v>
      </c>
      <c r="I3181" t="s">
        <v>5613</v>
      </c>
      <c r="J3181" t="s">
        <v>4764</v>
      </c>
      <c r="K3181" t="s">
        <v>4524</v>
      </c>
      <c r="L3181">
        <v>0</v>
      </c>
      <c r="M3181" s="441">
        <v>-693593</v>
      </c>
      <c r="N3181">
        <v>0</v>
      </c>
      <c r="O3181">
        <v>0</v>
      </c>
      <c r="P3181">
        <v>143.41999999999999</v>
      </c>
    </row>
    <row r="3182" spans="1:16" x14ac:dyDescent="0.3">
      <c r="A3182">
        <v>51155</v>
      </c>
      <c r="B3182">
        <v>122</v>
      </c>
      <c r="C3182" t="s">
        <v>552</v>
      </c>
      <c r="D3182" s="441">
        <v>45901</v>
      </c>
      <c r="E3182">
        <v>24952</v>
      </c>
      <c r="F3182" t="s">
        <v>5599</v>
      </c>
      <c r="G3182">
        <v>5834</v>
      </c>
      <c r="H3182">
        <v>2</v>
      </c>
      <c r="I3182" t="s">
        <v>5598</v>
      </c>
      <c r="J3182" t="s">
        <v>6085</v>
      </c>
      <c r="K3182" t="s">
        <v>4524</v>
      </c>
      <c r="L3182">
        <v>69.83</v>
      </c>
      <c r="M3182" s="441">
        <v>45895</v>
      </c>
      <c r="N3182">
        <v>69.900000000000006</v>
      </c>
      <c r="O3182">
        <v>69.900000000000006</v>
      </c>
      <c r="P3182">
        <v>139.66</v>
      </c>
    </row>
    <row r="3183" spans="1:16" x14ac:dyDescent="0.3">
      <c r="A3183">
        <v>51064</v>
      </c>
      <c r="B3183">
        <v>122</v>
      </c>
      <c r="C3183" t="s">
        <v>552</v>
      </c>
      <c r="D3183" s="441">
        <v>45901</v>
      </c>
      <c r="E3183">
        <v>18543</v>
      </c>
      <c r="F3183" t="s">
        <v>5729</v>
      </c>
      <c r="G3183">
        <v>3135</v>
      </c>
      <c r="H3183">
        <v>6.61</v>
      </c>
      <c r="I3183" t="s">
        <v>5601</v>
      </c>
      <c r="J3183" t="s">
        <v>4764</v>
      </c>
      <c r="K3183" t="s">
        <v>4524</v>
      </c>
      <c r="L3183">
        <v>21.04</v>
      </c>
      <c r="M3183" s="441">
        <v>45887</v>
      </c>
      <c r="N3183">
        <v>20.59</v>
      </c>
      <c r="O3183">
        <v>20.59</v>
      </c>
      <c r="P3183">
        <v>139.07</v>
      </c>
    </row>
    <row r="3184" spans="1:16" x14ac:dyDescent="0.3">
      <c r="A3184">
        <v>51041</v>
      </c>
      <c r="B3184">
        <v>122</v>
      </c>
      <c r="C3184" t="s">
        <v>552</v>
      </c>
      <c r="D3184" s="441">
        <v>45901</v>
      </c>
      <c r="E3184">
        <v>19973</v>
      </c>
      <c r="F3184" t="s">
        <v>5670</v>
      </c>
      <c r="G3184">
        <v>2354</v>
      </c>
      <c r="H3184">
        <v>9</v>
      </c>
      <c r="I3184" t="s">
        <v>5613</v>
      </c>
      <c r="J3184" t="s">
        <v>6085</v>
      </c>
      <c r="K3184" t="s">
        <v>4524</v>
      </c>
      <c r="L3184">
        <v>15.4</v>
      </c>
      <c r="M3184" s="441">
        <v>45888</v>
      </c>
      <c r="N3184">
        <v>15.4</v>
      </c>
      <c r="O3184">
        <v>15.4</v>
      </c>
      <c r="P3184">
        <v>138.6</v>
      </c>
    </row>
    <row r="3185" spans="1:16" x14ac:dyDescent="0.3">
      <c r="A3185">
        <v>50991</v>
      </c>
      <c r="B3185">
        <v>122</v>
      </c>
      <c r="C3185" t="s">
        <v>552</v>
      </c>
      <c r="D3185" s="441">
        <v>45901</v>
      </c>
      <c r="E3185">
        <v>20385</v>
      </c>
      <c r="F3185" t="s">
        <v>5645</v>
      </c>
      <c r="G3185">
        <v>2195</v>
      </c>
      <c r="H3185">
        <v>28</v>
      </c>
      <c r="I3185" t="s">
        <v>5613</v>
      </c>
      <c r="J3185" t="s">
        <v>6085</v>
      </c>
      <c r="K3185" t="s">
        <v>4524</v>
      </c>
      <c r="L3185">
        <v>4.92</v>
      </c>
      <c r="M3185" s="441">
        <v>45895</v>
      </c>
      <c r="N3185">
        <v>4.9000000000000004</v>
      </c>
      <c r="O3185">
        <v>4.9000000000000004</v>
      </c>
      <c r="P3185">
        <v>137.76</v>
      </c>
    </row>
    <row r="3186" spans="1:16" x14ac:dyDescent="0.3">
      <c r="A3186">
        <v>51258</v>
      </c>
      <c r="B3186">
        <v>122</v>
      </c>
      <c r="C3186" t="s">
        <v>552</v>
      </c>
      <c r="D3186" s="441">
        <v>45901</v>
      </c>
      <c r="E3186">
        <v>18367</v>
      </c>
      <c r="F3186" t="s">
        <v>5875</v>
      </c>
      <c r="G3186">
        <v>3271</v>
      </c>
      <c r="H3186">
        <v>0.54</v>
      </c>
      <c r="I3186" t="s">
        <v>5613</v>
      </c>
      <c r="J3186" t="s">
        <v>4764</v>
      </c>
      <c r="K3186" t="s">
        <v>4524</v>
      </c>
      <c r="L3186">
        <v>0</v>
      </c>
      <c r="M3186" s="441">
        <v>-693593</v>
      </c>
      <c r="N3186">
        <v>0</v>
      </c>
      <c r="O3186">
        <v>161.79</v>
      </c>
      <c r="P3186">
        <v>137.15</v>
      </c>
    </row>
    <row r="3187" spans="1:16" x14ac:dyDescent="0.3">
      <c r="A3187">
        <v>51240</v>
      </c>
      <c r="B3187">
        <v>122</v>
      </c>
      <c r="C3187" t="s">
        <v>552</v>
      </c>
      <c r="D3187" s="441">
        <v>45901</v>
      </c>
      <c r="E3187">
        <v>18121</v>
      </c>
      <c r="F3187" t="s">
        <v>5801</v>
      </c>
      <c r="G3187">
        <v>3493</v>
      </c>
      <c r="H3187">
        <v>0.91</v>
      </c>
      <c r="I3187" t="s">
        <v>5601</v>
      </c>
      <c r="J3187" t="s">
        <v>4764</v>
      </c>
      <c r="K3187" t="s">
        <v>4524</v>
      </c>
      <c r="L3187">
        <v>0</v>
      </c>
      <c r="M3187" s="441">
        <v>45811</v>
      </c>
      <c r="N3187">
        <v>149.51</v>
      </c>
      <c r="O3187">
        <v>149.51</v>
      </c>
      <c r="P3187">
        <v>136.05000000000001</v>
      </c>
    </row>
    <row r="3188" spans="1:16" x14ac:dyDescent="0.3">
      <c r="A3188">
        <v>51221</v>
      </c>
      <c r="B3188">
        <v>122</v>
      </c>
      <c r="C3188" t="s">
        <v>552</v>
      </c>
      <c r="D3188" s="441">
        <v>45901</v>
      </c>
      <c r="E3188">
        <v>18595</v>
      </c>
      <c r="F3188" t="s">
        <v>5721</v>
      </c>
      <c r="G3188">
        <v>3099</v>
      </c>
      <c r="H3188">
        <v>1</v>
      </c>
      <c r="I3188" t="s">
        <v>5605</v>
      </c>
      <c r="J3188" t="s">
        <v>4764</v>
      </c>
      <c r="K3188" t="s">
        <v>4524</v>
      </c>
      <c r="L3188">
        <v>0</v>
      </c>
      <c r="M3188" s="441">
        <v>-693593</v>
      </c>
      <c r="N3188">
        <v>0</v>
      </c>
      <c r="O3188">
        <v>132.08000000000001</v>
      </c>
      <c r="P3188">
        <v>132.08000000000001</v>
      </c>
    </row>
    <row r="3189" spans="1:16" x14ac:dyDescent="0.3">
      <c r="A3189">
        <v>51040</v>
      </c>
      <c r="B3189">
        <v>122</v>
      </c>
      <c r="C3189" t="s">
        <v>552</v>
      </c>
      <c r="D3189" s="441">
        <v>45901</v>
      </c>
      <c r="E3189">
        <v>20358</v>
      </c>
      <c r="F3189" t="s">
        <v>5648</v>
      </c>
      <c r="G3189">
        <v>2200</v>
      </c>
      <c r="H3189">
        <v>9</v>
      </c>
      <c r="I3189" t="s">
        <v>5605</v>
      </c>
      <c r="J3189" t="s">
        <v>6085</v>
      </c>
      <c r="K3189" t="s">
        <v>4524</v>
      </c>
      <c r="L3189">
        <v>14.3</v>
      </c>
      <c r="M3189" s="441">
        <v>45888</v>
      </c>
      <c r="N3189">
        <v>14.3</v>
      </c>
      <c r="O3189">
        <v>14.31</v>
      </c>
      <c r="P3189">
        <v>128.69999999999999</v>
      </c>
    </row>
    <row r="3190" spans="1:16" x14ac:dyDescent="0.3">
      <c r="A3190">
        <v>51026</v>
      </c>
      <c r="B3190">
        <v>122</v>
      </c>
      <c r="C3190" t="s">
        <v>552</v>
      </c>
      <c r="D3190" s="441">
        <v>45901</v>
      </c>
      <c r="E3190">
        <v>20054</v>
      </c>
      <c r="F3190" t="s">
        <v>5633</v>
      </c>
      <c r="G3190">
        <v>2325</v>
      </c>
      <c r="H3190">
        <v>11</v>
      </c>
      <c r="I3190" t="s">
        <v>5613</v>
      </c>
      <c r="J3190" t="s">
        <v>6085</v>
      </c>
      <c r="K3190" t="s">
        <v>4524</v>
      </c>
      <c r="L3190">
        <v>11.5</v>
      </c>
      <c r="M3190" s="441">
        <v>45888</v>
      </c>
      <c r="N3190">
        <v>11.5</v>
      </c>
      <c r="O3190">
        <v>10.99</v>
      </c>
      <c r="P3190">
        <v>126.5</v>
      </c>
    </row>
    <row r="3191" spans="1:16" x14ac:dyDescent="0.3">
      <c r="A3191">
        <v>51230</v>
      </c>
      <c r="B3191">
        <v>122</v>
      </c>
      <c r="C3191" t="s">
        <v>552</v>
      </c>
      <c r="D3191" s="441">
        <v>45901</v>
      </c>
      <c r="E3191">
        <v>18189</v>
      </c>
      <c r="F3191" t="s">
        <v>5785</v>
      </c>
      <c r="G3191">
        <v>3435</v>
      </c>
      <c r="H3191">
        <v>1</v>
      </c>
      <c r="I3191" t="s">
        <v>5601</v>
      </c>
      <c r="J3191" t="s">
        <v>4764</v>
      </c>
      <c r="K3191" t="s">
        <v>4524</v>
      </c>
      <c r="L3191">
        <v>0</v>
      </c>
      <c r="M3191" s="441">
        <v>45874</v>
      </c>
      <c r="N3191">
        <v>0</v>
      </c>
      <c r="O3191">
        <v>0</v>
      </c>
      <c r="P3191">
        <v>123</v>
      </c>
    </row>
    <row r="3192" spans="1:16" x14ac:dyDescent="0.3">
      <c r="A3192">
        <v>50989</v>
      </c>
      <c r="B3192">
        <v>122</v>
      </c>
      <c r="C3192" t="s">
        <v>552</v>
      </c>
      <c r="D3192" s="441">
        <v>45901</v>
      </c>
      <c r="E3192">
        <v>17040</v>
      </c>
      <c r="F3192" t="s">
        <v>5705</v>
      </c>
      <c r="G3192">
        <v>2828</v>
      </c>
      <c r="H3192">
        <v>30</v>
      </c>
      <c r="I3192" t="s">
        <v>5613</v>
      </c>
      <c r="J3192" t="s">
        <v>6085</v>
      </c>
      <c r="K3192" t="s">
        <v>4524</v>
      </c>
      <c r="L3192">
        <v>4.08</v>
      </c>
      <c r="M3192" s="441">
        <v>45896</v>
      </c>
      <c r="N3192">
        <v>4.0999999999999996</v>
      </c>
      <c r="O3192">
        <v>4.0999999999999996</v>
      </c>
      <c r="P3192">
        <v>122.4</v>
      </c>
    </row>
    <row r="3193" spans="1:16" x14ac:dyDescent="0.3">
      <c r="A3193">
        <v>51157</v>
      </c>
      <c r="B3193">
        <v>122</v>
      </c>
      <c r="C3193" t="s">
        <v>552</v>
      </c>
      <c r="D3193" s="441">
        <v>45901</v>
      </c>
      <c r="E3193">
        <v>23992</v>
      </c>
      <c r="F3193" t="s">
        <v>5603</v>
      </c>
      <c r="G3193">
        <v>2216</v>
      </c>
      <c r="H3193">
        <v>2</v>
      </c>
      <c r="I3193" t="s">
        <v>5598</v>
      </c>
      <c r="J3193" t="s">
        <v>6085</v>
      </c>
      <c r="K3193" t="s">
        <v>4524</v>
      </c>
      <c r="L3193">
        <v>0</v>
      </c>
      <c r="M3193" s="441">
        <v>45832</v>
      </c>
      <c r="N3193">
        <v>61</v>
      </c>
      <c r="O3193">
        <v>61</v>
      </c>
      <c r="P3193">
        <v>122</v>
      </c>
    </row>
    <row r="3194" spans="1:16" x14ac:dyDescent="0.3">
      <c r="A3194">
        <v>51204</v>
      </c>
      <c r="B3194">
        <v>122</v>
      </c>
      <c r="C3194" t="s">
        <v>552</v>
      </c>
      <c r="D3194" s="441">
        <v>45901</v>
      </c>
      <c r="E3194">
        <v>18146</v>
      </c>
      <c r="F3194" t="s">
        <v>5795</v>
      </c>
      <c r="G3194">
        <v>3471</v>
      </c>
      <c r="H3194">
        <v>1.17</v>
      </c>
      <c r="I3194" t="s">
        <v>5601</v>
      </c>
      <c r="J3194" t="s">
        <v>4764</v>
      </c>
      <c r="K3194" t="s">
        <v>4524</v>
      </c>
      <c r="L3194">
        <v>0</v>
      </c>
      <c r="M3194" s="441">
        <v>45824</v>
      </c>
      <c r="N3194">
        <v>103.8</v>
      </c>
      <c r="O3194">
        <v>100</v>
      </c>
      <c r="P3194">
        <v>121.45</v>
      </c>
    </row>
    <row r="3195" spans="1:16" x14ac:dyDescent="0.3">
      <c r="A3195">
        <v>51039</v>
      </c>
      <c r="B3195">
        <v>122</v>
      </c>
      <c r="C3195" t="s">
        <v>552</v>
      </c>
      <c r="D3195" s="441">
        <v>45901</v>
      </c>
      <c r="E3195">
        <v>25628</v>
      </c>
      <c r="F3195" t="s">
        <v>5666</v>
      </c>
      <c r="G3195">
        <v>6201</v>
      </c>
      <c r="H3195">
        <v>9.1999999999999993</v>
      </c>
      <c r="I3195" t="s">
        <v>5613</v>
      </c>
      <c r="J3195" t="s">
        <v>6085</v>
      </c>
      <c r="K3195" t="s">
        <v>4524</v>
      </c>
      <c r="L3195">
        <v>0</v>
      </c>
      <c r="M3195" s="441">
        <v>45678</v>
      </c>
      <c r="N3195">
        <v>12.98</v>
      </c>
      <c r="O3195">
        <v>12.98</v>
      </c>
      <c r="P3195">
        <v>119.42</v>
      </c>
    </row>
    <row r="3196" spans="1:16" x14ac:dyDescent="0.3">
      <c r="A3196">
        <v>51171</v>
      </c>
      <c r="B3196">
        <v>122</v>
      </c>
      <c r="C3196" t="s">
        <v>552</v>
      </c>
      <c r="D3196" s="441">
        <v>45901</v>
      </c>
      <c r="E3196">
        <v>19946</v>
      </c>
      <c r="F3196" t="s">
        <v>5672</v>
      </c>
      <c r="G3196">
        <v>2360</v>
      </c>
      <c r="H3196">
        <v>2</v>
      </c>
      <c r="I3196" t="s">
        <v>5625</v>
      </c>
      <c r="J3196" t="s">
        <v>6085</v>
      </c>
      <c r="K3196" t="s">
        <v>4524</v>
      </c>
      <c r="L3196">
        <v>0</v>
      </c>
      <c r="M3196" s="441">
        <v>45754</v>
      </c>
      <c r="N3196">
        <v>0</v>
      </c>
      <c r="O3196">
        <v>55.99</v>
      </c>
      <c r="P3196">
        <v>119</v>
      </c>
    </row>
    <row r="3197" spans="1:16" x14ac:dyDescent="0.3">
      <c r="A3197">
        <v>51126</v>
      </c>
      <c r="B3197">
        <v>122</v>
      </c>
      <c r="C3197" t="s">
        <v>552</v>
      </c>
      <c r="D3197" s="441">
        <v>45901</v>
      </c>
      <c r="E3197">
        <v>25282</v>
      </c>
      <c r="F3197" t="s">
        <v>5652</v>
      </c>
      <c r="G3197">
        <v>5982</v>
      </c>
      <c r="H3197">
        <v>3</v>
      </c>
      <c r="I3197" t="s">
        <v>5598</v>
      </c>
      <c r="J3197" t="s">
        <v>6085</v>
      </c>
      <c r="K3197" t="s">
        <v>4524</v>
      </c>
      <c r="L3197">
        <v>39</v>
      </c>
      <c r="M3197" s="441">
        <v>45894</v>
      </c>
      <c r="N3197">
        <v>39</v>
      </c>
      <c r="O3197">
        <v>39</v>
      </c>
      <c r="P3197">
        <v>117</v>
      </c>
    </row>
    <row r="3198" spans="1:16" x14ac:dyDescent="0.3">
      <c r="A3198">
        <v>51138</v>
      </c>
      <c r="B3198">
        <v>122</v>
      </c>
      <c r="C3198" t="s">
        <v>552</v>
      </c>
      <c r="D3198" s="441">
        <v>45901</v>
      </c>
      <c r="E3198">
        <v>18200</v>
      </c>
      <c r="F3198" t="s">
        <v>5784</v>
      </c>
      <c r="G3198">
        <v>3426</v>
      </c>
      <c r="H3198">
        <v>3</v>
      </c>
      <c r="I3198" t="s">
        <v>5601</v>
      </c>
      <c r="J3198" t="s">
        <v>4764</v>
      </c>
      <c r="K3198" t="s">
        <v>4524</v>
      </c>
      <c r="L3198">
        <v>0</v>
      </c>
      <c r="M3198" s="441">
        <v>45462</v>
      </c>
      <c r="N3198">
        <v>38.9</v>
      </c>
      <c r="O3198">
        <v>41.5</v>
      </c>
      <c r="P3198">
        <v>116.7</v>
      </c>
    </row>
    <row r="3199" spans="1:16" x14ac:dyDescent="0.3">
      <c r="A3199">
        <v>51224</v>
      </c>
      <c r="B3199">
        <v>122</v>
      </c>
      <c r="C3199" t="s">
        <v>552</v>
      </c>
      <c r="D3199" s="441">
        <v>45901</v>
      </c>
      <c r="E3199">
        <v>18364</v>
      </c>
      <c r="F3199" t="s">
        <v>5743</v>
      </c>
      <c r="G3199">
        <v>3274</v>
      </c>
      <c r="H3199">
        <v>1</v>
      </c>
      <c r="I3199" t="s">
        <v>5613</v>
      </c>
      <c r="J3199" t="s">
        <v>4764</v>
      </c>
      <c r="K3199" t="s">
        <v>4524</v>
      </c>
      <c r="L3199">
        <v>0</v>
      </c>
      <c r="M3199" s="441">
        <v>-693593</v>
      </c>
      <c r="N3199">
        <v>0</v>
      </c>
      <c r="O3199">
        <v>0</v>
      </c>
      <c r="P3199">
        <v>112.33</v>
      </c>
    </row>
    <row r="3200" spans="1:16" x14ac:dyDescent="0.3">
      <c r="A3200">
        <v>51162</v>
      </c>
      <c r="B3200">
        <v>122</v>
      </c>
      <c r="C3200" t="s">
        <v>552</v>
      </c>
      <c r="D3200" s="441">
        <v>45901</v>
      </c>
      <c r="E3200">
        <v>25209</v>
      </c>
      <c r="F3200" t="s">
        <v>5902</v>
      </c>
      <c r="G3200">
        <v>5946</v>
      </c>
      <c r="H3200">
        <v>2</v>
      </c>
      <c r="I3200" t="s">
        <v>5605</v>
      </c>
      <c r="J3200" t="s">
        <v>6085</v>
      </c>
      <c r="K3200" t="s">
        <v>4524</v>
      </c>
      <c r="L3200">
        <v>0</v>
      </c>
      <c r="M3200" s="441">
        <v>-693593</v>
      </c>
      <c r="N3200">
        <v>0</v>
      </c>
      <c r="O3200">
        <v>0</v>
      </c>
      <c r="P3200">
        <v>112</v>
      </c>
    </row>
    <row r="3201" spans="1:16" x14ac:dyDescent="0.3">
      <c r="A3201">
        <v>51272</v>
      </c>
      <c r="B3201">
        <v>122</v>
      </c>
      <c r="C3201" t="s">
        <v>552</v>
      </c>
      <c r="D3201" s="441">
        <v>45901</v>
      </c>
      <c r="E3201">
        <v>18264</v>
      </c>
      <c r="F3201" t="s">
        <v>5768</v>
      </c>
      <c r="G3201">
        <v>3366</v>
      </c>
      <c r="H3201">
        <v>0.23</v>
      </c>
      <c r="I3201" t="s">
        <v>5613</v>
      </c>
      <c r="J3201" t="s">
        <v>4764</v>
      </c>
      <c r="K3201" t="s">
        <v>4524</v>
      </c>
      <c r="L3201">
        <v>0</v>
      </c>
      <c r="M3201" s="441">
        <v>-693593</v>
      </c>
      <c r="N3201">
        <v>0</v>
      </c>
      <c r="O3201">
        <v>0</v>
      </c>
      <c r="P3201">
        <v>108.25</v>
      </c>
    </row>
    <row r="3202" spans="1:16" x14ac:dyDescent="0.3">
      <c r="A3202">
        <v>51229</v>
      </c>
      <c r="B3202">
        <v>122</v>
      </c>
      <c r="C3202" t="s">
        <v>552</v>
      </c>
      <c r="D3202" s="441">
        <v>45901</v>
      </c>
      <c r="E3202">
        <v>18510</v>
      </c>
      <c r="F3202" t="s">
        <v>5762</v>
      </c>
      <c r="G3202">
        <v>3150</v>
      </c>
      <c r="H3202">
        <v>1</v>
      </c>
      <c r="I3202" t="s">
        <v>5613</v>
      </c>
      <c r="J3202" t="s">
        <v>4764</v>
      </c>
      <c r="K3202" t="s">
        <v>4524</v>
      </c>
      <c r="L3202">
        <v>0</v>
      </c>
      <c r="M3202" s="441">
        <v>45820</v>
      </c>
      <c r="N3202">
        <v>104.5</v>
      </c>
      <c r="O3202">
        <v>104.5</v>
      </c>
      <c r="P3202">
        <v>104.5</v>
      </c>
    </row>
    <row r="3203" spans="1:16" x14ac:dyDescent="0.3">
      <c r="A3203">
        <v>51121</v>
      </c>
      <c r="B3203">
        <v>122</v>
      </c>
      <c r="C3203" t="s">
        <v>552</v>
      </c>
      <c r="D3203" s="441">
        <v>45901</v>
      </c>
      <c r="E3203">
        <v>24217</v>
      </c>
      <c r="F3203" t="s">
        <v>5714</v>
      </c>
      <c r="G3203">
        <v>2937</v>
      </c>
      <c r="H3203">
        <v>3.04</v>
      </c>
      <c r="I3203" t="s">
        <v>5598</v>
      </c>
      <c r="J3203" t="s">
        <v>6085</v>
      </c>
      <c r="K3203" t="s">
        <v>4524</v>
      </c>
      <c r="L3203">
        <v>33.950000000000003</v>
      </c>
      <c r="M3203" s="441">
        <v>45895</v>
      </c>
      <c r="N3203">
        <v>29.9</v>
      </c>
      <c r="O3203">
        <v>29.9</v>
      </c>
      <c r="P3203">
        <v>103.21</v>
      </c>
    </row>
    <row r="3204" spans="1:16" x14ac:dyDescent="0.3">
      <c r="A3204">
        <v>51082</v>
      </c>
      <c r="B3204">
        <v>122</v>
      </c>
      <c r="C3204" t="s">
        <v>552</v>
      </c>
      <c r="D3204" s="441">
        <v>45901</v>
      </c>
      <c r="E3204">
        <v>19984</v>
      </c>
      <c r="F3204" t="s">
        <v>5669</v>
      </c>
      <c r="G3204">
        <v>2351</v>
      </c>
      <c r="H3204">
        <v>5.5</v>
      </c>
      <c r="I3204" t="s">
        <v>5613</v>
      </c>
      <c r="J3204" t="s">
        <v>6085</v>
      </c>
      <c r="K3204" t="s">
        <v>4524</v>
      </c>
      <c r="L3204">
        <v>18.36</v>
      </c>
      <c r="M3204" s="441">
        <v>45895</v>
      </c>
      <c r="N3204">
        <v>18.899999999999999</v>
      </c>
      <c r="O3204">
        <v>18.899999999999999</v>
      </c>
      <c r="P3204">
        <v>100.98</v>
      </c>
    </row>
    <row r="3205" spans="1:16" x14ac:dyDescent="0.3">
      <c r="A3205">
        <v>51222</v>
      </c>
      <c r="B3205">
        <v>122</v>
      </c>
      <c r="C3205" t="s">
        <v>552</v>
      </c>
      <c r="D3205" s="441">
        <v>45901</v>
      </c>
      <c r="E3205">
        <v>18542</v>
      </c>
      <c r="F3205" t="s">
        <v>5728</v>
      </c>
      <c r="G3205">
        <v>3136</v>
      </c>
      <c r="H3205">
        <v>1</v>
      </c>
      <c r="I3205" t="s">
        <v>5601</v>
      </c>
      <c r="J3205" t="s">
        <v>4764</v>
      </c>
      <c r="K3205" t="s">
        <v>4524</v>
      </c>
      <c r="L3205">
        <v>0</v>
      </c>
      <c r="M3205" s="441">
        <v>-693593</v>
      </c>
      <c r="N3205">
        <v>0</v>
      </c>
      <c r="O3205">
        <v>99</v>
      </c>
      <c r="P3205">
        <v>99</v>
      </c>
    </row>
    <row r="3206" spans="1:16" x14ac:dyDescent="0.3">
      <c r="A3206">
        <v>51169</v>
      </c>
      <c r="B3206">
        <v>122</v>
      </c>
      <c r="C3206" t="s">
        <v>552</v>
      </c>
      <c r="D3206" s="441">
        <v>45901</v>
      </c>
      <c r="E3206">
        <v>20007</v>
      </c>
      <c r="F3206" t="s">
        <v>5660</v>
      </c>
      <c r="G3206">
        <v>2343</v>
      </c>
      <c r="H3206">
        <v>2</v>
      </c>
      <c r="I3206" t="s">
        <v>5610</v>
      </c>
      <c r="J3206" t="s">
        <v>6085</v>
      </c>
      <c r="K3206" t="s">
        <v>4524</v>
      </c>
      <c r="L3206">
        <v>48.99</v>
      </c>
      <c r="M3206" s="441">
        <v>45889</v>
      </c>
      <c r="N3206">
        <v>48.99</v>
      </c>
      <c r="O3206">
        <v>49.57</v>
      </c>
      <c r="P3206">
        <v>97.98</v>
      </c>
    </row>
    <row r="3207" spans="1:16" x14ac:dyDescent="0.3">
      <c r="A3207">
        <v>51245</v>
      </c>
      <c r="B3207">
        <v>122</v>
      </c>
      <c r="C3207" t="s">
        <v>552</v>
      </c>
      <c r="D3207" s="441">
        <v>45901</v>
      </c>
      <c r="E3207">
        <v>18266</v>
      </c>
      <c r="F3207" t="s">
        <v>5767</v>
      </c>
      <c r="G3207">
        <v>3364</v>
      </c>
      <c r="H3207">
        <v>0.77</v>
      </c>
      <c r="I3207" t="s">
        <v>5613</v>
      </c>
      <c r="J3207" t="s">
        <v>4764</v>
      </c>
      <c r="K3207" t="s">
        <v>4524</v>
      </c>
      <c r="L3207">
        <v>0</v>
      </c>
      <c r="M3207" s="441">
        <v>45848</v>
      </c>
      <c r="N3207">
        <v>125.9</v>
      </c>
      <c r="O3207">
        <v>125.9</v>
      </c>
      <c r="P3207">
        <v>96.94</v>
      </c>
    </row>
    <row r="3208" spans="1:16" x14ac:dyDescent="0.3">
      <c r="A3208">
        <v>51127</v>
      </c>
      <c r="B3208">
        <v>122</v>
      </c>
      <c r="C3208" t="s">
        <v>552</v>
      </c>
      <c r="D3208" s="441">
        <v>45901</v>
      </c>
      <c r="E3208">
        <v>20213</v>
      </c>
      <c r="F3208" t="s">
        <v>5654</v>
      </c>
      <c r="G3208">
        <v>2251</v>
      </c>
      <c r="H3208">
        <v>3</v>
      </c>
      <c r="I3208" t="s">
        <v>5605</v>
      </c>
      <c r="J3208" t="s">
        <v>6085</v>
      </c>
      <c r="K3208" t="s">
        <v>4524</v>
      </c>
      <c r="L3208">
        <v>31.61</v>
      </c>
      <c r="M3208" s="441">
        <v>45895</v>
      </c>
      <c r="N3208">
        <v>31.61</v>
      </c>
      <c r="O3208">
        <v>31.61</v>
      </c>
      <c r="P3208">
        <v>94.83</v>
      </c>
    </row>
    <row r="3209" spans="1:16" x14ac:dyDescent="0.3">
      <c r="A3209">
        <v>51251</v>
      </c>
      <c r="B3209">
        <v>122</v>
      </c>
      <c r="C3209" t="s">
        <v>552</v>
      </c>
      <c r="D3209" s="441">
        <v>45901</v>
      </c>
      <c r="E3209">
        <v>18103</v>
      </c>
      <c r="F3209" t="s">
        <v>5809</v>
      </c>
      <c r="G3209">
        <v>3508</v>
      </c>
      <c r="H3209">
        <v>0.67</v>
      </c>
      <c r="I3209" t="s">
        <v>5601</v>
      </c>
      <c r="J3209" t="s">
        <v>4764</v>
      </c>
      <c r="K3209" t="s">
        <v>4524</v>
      </c>
      <c r="L3209">
        <v>138</v>
      </c>
      <c r="M3209" s="441">
        <v>45874</v>
      </c>
      <c r="N3209">
        <v>138</v>
      </c>
      <c r="O3209">
        <v>153.75</v>
      </c>
      <c r="P3209">
        <v>92.46</v>
      </c>
    </row>
    <row r="3210" spans="1:16" x14ac:dyDescent="0.3">
      <c r="A3210">
        <v>51020</v>
      </c>
      <c r="B3210">
        <v>122</v>
      </c>
      <c r="C3210" t="s">
        <v>552</v>
      </c>
      <c r="D3210" s="441">
        <v>45901</v>
      </c>
      <c r="E3210">
        <v>19415</v>
      </c>
      <c r="F3210" t="s">
        <v>5958</v>
      </c>
      <c r="G3210">
        <v>2759</v>
      </c>
      <c r="H3210">
        <v>12</v>
      </c>
      <c r="I3210" t="s">
        <v>5613</v>
      </c>
      <c r="J3210" t="s">
        <v>6085</v>
      </c>
      <c r="K3210" t="s">
        <v>4524</v>
      </c>
      <c r="L3210">
        <v>7.67</v>
      </c>
      <c r="M3210" s="441">
        <v>45895</v>
      </c>
      <c r="N3210">
        <v>7.65</v>
      </c>
      <c r="O3210">
        <v>7.68</v>
      </c>
      <c r="P3210">
        <v>92.04</v>
      </c>
    </row>
    <row r="3211" spans="1:16" x14ac:dyDescent="0.3">
      <c r="A3211">
        <v>51134</v>
      </c>
      <c r="B3211">
        <v>122</v>
      </c>
      <c r="C3211" t="s">
        <v>552</v>
      </c>
      <c r="D3211" s="441">
        <v>45901</v>
      </c>
      <c r="E3211">
        <v>18395</v>
      </c>
      <c r="F3211" t="s">
        <v>5739</v>
      </c>
      <c r="G3211">
        <v>3245</v>
      </c>
      <c r="H3211">
        <v>3</v>
      </c>
      <c r="I3211" t="s">
        <v>5601</v>
      </c>
      <c r="J3211" t="s">
        <v>4764</v>
      </c>
      <c r="K3211" t="s">
        <v>4524</v>
      </c>
      <c r="L3211">
        <v>29.55</v>
      </c>
      <c r="M3211" s="441">
        <v>45895</v>
      </c>
      <c r="N3211">
        <v>29.55</v>
      </c>
      <c r="O3211">
        <v>29.55</v>
      </c>
      <c r="P3211">
        <v>88.65</v>
      </c>
    </row>
    <row r="3212" spans="1:16" x14ac:dyDescent="0.3">
      <c r="A3212">
        <v>51053</v>
      </c>
      <c r="B3212">
        <v>122</v>
      </c>
      <c r="C3212" t="s">
        <v>552</v>
      </c>
      <c r="D3212" s="441">
        <v>45901</v>
      </c>
      <c r="E3212">
        <v>24420</v>
      </c>
      <c r="F3212" t="s">
        <v>5680</v>
      </c>
      <c r="G3212">
        <v>2207</v>
      </c>
      <c r="H3212">
        <v>8</v>
      </c>
      <c r="I3212" t="s">
        <v>5598</v>
      </c>
      <c r="J3212" t="s">
        <v>6085</v>
      </c>
      <c r="K3212" t="s">
        <v>4524</v>
      </c>
      <c r="L3212">
        <v>10.97</v>
      </c>
      <c r="M3212" s="441">
        <v>45889</v>
      </c>
      <c r="N3212">
        <v>10.97</v>
      </c>
      <c r="O3212">
        <v>8.1999999999999993</v>
      </c>
      <c r="P3212">
        <v>87.76</v>
      </c>
    </row>
    <row r="3213" spans="1:16" x14ac:dyDescent="0.3">
      <c r="A3213">
        <v>51014</v>
      </c>
      <c r="B3213">
        <v>122</v>
      </c>
      <c r="C3213" t="s">
        <v>552</v>
      </c>
      <c r="D3213" s="441">
        <v>45901</v>
      </c>
      <c r="E3213">
        <v>19654</v>
      </c>
      <c r="F3213" t="s">
        <v>5917</v>
      </c>
      <c r="G3213">
        <v>2586</v>
      </c>
      <c r="H3213">
        <v>13.9</v>
      </c>
      <c r="I3213" t="s">
        <v>5598</v>
      </c>
      <c r="J3213" t="s">
        <v>6085</v>
      </c>
      <c r="K3213" t="s">
        <v>4524</v>
      </c>
      <c r="L3213">
        <v>6.23</v>
      </c>
      <c r="M3213" s="441">
        <v>45897</v>
      </c>
      <c r="N3213">
        <v>4.4000000000000004</v>
      </c>
      <c r="O3213">
        <v>4.2300000000000004</v>
      </c>
      <c r="P3213">
        <v>86.6</v>
      </c>
    </row>
    <row r="3214" spans="1:16" x14ac:dyDescent="0.3">
      <c r="A3214">
        <v>51038</v>
      </c>
      <c r="B3214">
        <v>122</v>
      </c>
      <c r="C3214" t="s">
        <v>552</v>
      </c>
      <c r="D3214" s="441">
        <v>45901</v>
      </c>
      <c r="E3214">
        <v>20022</v>
      </c>
      <c r="F3214" t="s">
        <v>5651</v>
      </c>
      <c r="G3214">
        <v>2340</v>
      </c>
      <c r="H3214">
        <v>9.1999999999999993</v>
      </c>
      <c r="I3214" t="s">
        <v>5613</v>
      </c>
      <c r="J3214" t="s">
        <v>6085</v>
      </c>
      <c r="K3214" t="s">
        <v>4524</v>
      </c>
      <c r="L3214">
        <v>9.25</v>
      </c>
      <c r="M3214" s="441">
        <v>45895</v>
      </c>
      <c r="N3214">
        <v>9.25</v>
      </c>
      <c r="O3214">
        <v>9.25</v>
      </c>
      <c r="P3214">
        <v>85.1</v>
      </c>
    </row>
    <row r="3215" spans="1:16" x14ac:dyDescent="0.3">
      <c r="A3215">
        <v>51174</v>
      </c>
      <c r="B3215">
        <v>122</v>
      </c>
      <c r="C3215" t="s">
        <v>552</v>
      </c>
      <c r="D3215" s="441">
        <v>45901</v>
      </c>
      <c r="E3215">
        <v>26882</v>
      </c>
      <c r="F3215" t="s">
        <v>6057</v>
      </c>
      <c r="G3215">
        <v>6951</v>
      </c>
      <c r="H3215">
        <v>2</v>
      </c>
      <c r="I3215" t="s">
        <v>5598</v>
      </c>
      <c r="J3215" t="s">
        <v>6085</v>
      </c>
      <c r="K3215" t="s">
        <v>4524</v>
      </c>
      <c r="L3215">
        <v>0</v>
      </c>
      <c r="M3215" s="441">
        <v>45763</v>
      </c>
      <c r="N3215">
        <v>42</v>
      </c>
      <c r="O3215">
        <v>42</v>
      </c>
      <c r="P3215">
        <v>84</v>
      </c>
    </row>
    <row r="3216" spans="1:16" x14ac:dyDescent="0.3">
      <c r="A3216">
        <v>51165</v>
      </c>
      <c r="B3216">
        <v>122</v>
      </c>
      <c r="C3216" t="s">
        <v>552</v>
      </c>
      <c r="D3216" s="441">
        <v>45901</v>
      </c>
      <c r="E3216">
        <v>19872</v>
      </c>
      <c r="F3216" t="s">
        <v>6511</v>
      </c>
      <c r="G3216">
        <v>2401</v>
      </c>
      <c r="H3216">
        <v>2</v>
      </c>
      <c r="I3216" t="s">
        <v>5598</v>
      </c>
      <c r="J3216" t="s">
        <v>6085</v>
      </c>
      <c r="K3216" t="s">
        <v>4524</v>
      </c>
      <c r="L3216">
        <v>0</v>
      </c>
      <c r="M3216" s="441">
        <v>-693593</v>
      </c>
      <c r="N3216">
        <v>0</v>
      </c>
      <c r="O3216">
        <v>0</v>
      </c>
      <c r="P3216">
        <v>83</v>
      </c>
    </row>
    <row r="3217" spans="1:16" x14ac:dyDescent="0.3">
      <c r="A3217">
        <v>51088</v>
      </c>
      <c r="B3217">
        <v>122</v>
      </c>
      <c r="C3217" t="s">
        <v>552</v>
      </c>
      <c r="D3217" s="441">
        <v>45901</v>
      </c>
      <c r="E3217">
        <v>25075</v>
      </c>
      <c r="F3217" t="s">
        <v>5661</v>
      </c>
      <c r="G3217">
        <v>5883</v>
      </c>
      <c r="H3217">
        <v>5</v>
      </c>
      <c r="I3217" t="s">
        <v>5605</v>
      </c>
      <c r="J3217" t="s">
        <v>6085</v>
      </c>
      <c r="K3217" t="s">
        <v>4524</v>
      </c>
      <c r="L3217">
        <v>0</v>
      </c>
      <c r="M3217" s="441">
        <v>45840</v>
      </c>
      <c r="N3217">
        <v>16.5</v>
      </c>
      <c r="O3217">
        <v>15.9</v>
      </c>
      <c r="P3217">
        <v>82.5</v>
      </c>
    </row>
    <row r="3218" spans="1:16" x14ac:dyDescent="0.3">
      <c r="A3218">
        <v>51207</v>
      </c>
      <c r="B3218">
        <v>122</v>
      </c>
      <c r="C3218" t="s">
        <v>552</v>
      </c>
      <c r="D3218" s="441">
        <v>45901</v>
      </c>
      <c r="E3218">
        <v>20757</v>
      </c>
      <c r="F3218" t="s">
        <v>5609</v>
      </c>
      <c r="G3218">
        <v>2086</v>
      </c>
      <c r="H3218">
        <v>1</v>
      </c>
      <c r="I3218" t="s">
        <v>5610</v>
      </c>
      <c r="J3218" t="s">
        <v>6085</v>
      </c>
      <c r="K3218" t="s">
        <v>4524</v>
      </c>
      <c r="L3218">
        <v>0</v>
      </c>
      <c r="M3218" s="441">
        <v>45868</v>
      </c>
      <c r="N3218">
        <v>80.900000000000006</v>
      </c>
      <c r="O3218">
        <v>81</v>
      </c>
      <c r="P3218">
        <v>80.900000000000006</v>
      </c>
    </row>
    <row r="3219" spans="1:16" x14ac:dyDescent="0.3">
      <c r="A3219">
        <v>51071</v>
      </c>
      <c r="B3219">
        <v>122</v>
      </c>
      <c r="C3219" t="s">
        <v>552</v>
      </c>
      <c r="D3219" s="441">
        <v>45901</v>
      </c>
      <c r="E3219">
        <v>20892</v>
      </c>
      <c r="F3219" t="s">
        <v>5653</v>
      </c>
      <c r="G3219">
        <v>2039</v>
      </c>
      <c r="H3219">
        <v>6</v>
      </c>
      <c r="I3219" t="s">
        <v>5613</v>
      </c>
      <c r="J3219" t="s">
        <v>6085</v>
      </c>
      <c r="K3219" t="s">
        <v>4524</v>
      </c>
      <c r="L3219">
        <v>13.2</v>
      </c>
      <c r="M3219" s="441">
        <v>45875</v>
      </c>
      <c r="N3219">
        <v>13.2</v>
      </c>
      <c r="O3219">
        <v>13.3</v>
      </c>
      <c r="P3219">
        <v>79.2</v>
      </c>
    </row>
    <row r="3220" spans="1:16" x14ac:dyDescent="0.3">
      <c r="A3220">
        <v>51220</v>
      </c>
      <c r="B3220">
        <v>122</v>
      </c>
      <c r="C3220" t="s">
        <v>552</v>
      </c>
      <c r="D3220" s="441">
        <v>45901</v>
      </c>
      <c r="E3220">
        <v>23082</v>
      </c>
      <c r="F3220" t="s">
        <v>5697</v>
      </c>
      <c r="G3220">
        <v>2763</v>
      </c>
      <c r="H3220">
        <v>1</v>
      </c>
      <c r="I3220" t="s">
        <v>5598</v>
      </c>
      <c r="J3220" t="s">
        <v>6085</v>
      </c>
      <c r="K3220" t="s">
        <v>4524</v>
      </c>
      <c r="L3220">
        <v>78.900000000000006</v>
      </c>
      <c r="M3220" s="441">
        <v>45894</v>
      </c>
      <c r="N3220">
        <v>78.900000000000006</v>
      </c>
      <c r="O3220">
        <v>78.900000000000006</v>
      </c>
      <c r="P3220">
        <v>78.900000000000006</v>
      </c>
    </row>
    <row r="3221" spans="1:16" x14ac:dyDescent="0.3">
      <c r="A3221">
        <v>50993</v>
      </c>
      <c r="B3221">
        <v>122</v>
      </c>
      <c r="C3221" t="s">
        <v>552</v>
      </c>
      <c r="D3221" s="441">
        <v>45901</v>
      </c>
      <c r="E3221">
        <v>19907</v>
      </c>
      <c r="F3221" t="s">
        <v>5683</v>
      </c>
      <c r="G3221">
        <v>2381</v>
      </c>
      <c r="H3221">
        <v>26</v>
      </c>
      <c r="I3221" t="s">
        <v>5613</v>
      </c>
      <c r="J3221" t="s">
        <v>6085</v>
      </c>
      <c r="K3221" t="s">
        <v>4524</v>
      </c>
      <c r="L3221">
        <v>0</v>
      </c>
      <c r="M3221" s="441">
        <v>45686</v>
      </c>
      <c r="N3221">
        <v>3.01</v>
      </c>
      <c r="O3221">
        <v>3.23</v>
      </c>
      <c r="P3221">
        <v>78.260000000000005</v>
      </c>
    </row>
    <row r="3222" spans="1:16" x14ac:dyDescent="0.3">
      <c r="A3222">
        <v>51070</v>
      </c>
      <c r="B3222">
        <v>122</v>
      </c>
      <c r="C3222" t="s">
        <v>552</v>
      </c>
      <c r="D3222" s="441">
        <v>45901</v>
      </c>
      <c r="E3222">
        <v>20242</v>
      </c>
      <c r="F3222" t="s">
        <v>5649</v>
      </c>
      <c r="G3222">
        <v>2242</v>
      </c>
      <c r="H3222">
        <v>6</v>
      </c>
      <c r="I3222" t="s">
        <v>5605</v>
      </c>
      <c r="J3222" t="s">
        <v>6085</v>
      </c>
      <c r="K3222" t="s">
        <v>4524</v>
      </c>
      <c r="L3222">
        <v>12.66</v>
      </c>
      <c r="M3222" s="441">
        <v>45895</v>
      </c>
      <c r="N3222">
        <v>12.66</v>
      </c>
      <c r="O3222">
        <v>12.66</v>
      </c>
      <c r="P3222">
        <v>75.959999999999994</v>
      </c>
    </row>
    <row r="3223" spans="1:16" x14ac:dyDescent="0.3">
      <c r="A3223">
        <v>51085</v>
      </c>
      <c r="B3223">
        <v>122</v>
      </c>
      <c r="C3223" t="s">
        <v>552</v>
      </c>
      <c r="D3223" s="441">
        <v>45901</v>
      </c>
      <c r="E3223">
        <v>21062</v>
      </c>
      <c r="F3223" t="s">
        <v>5600</v>
      </c>
      <c r="G3223">
        <v>1997</v>
      </c>
      <c r="H3223">
        <v>5</v>
      </c>
      <c r="I3223" t="s">
        <v>5601</v>
      </c>
      <c r="J3223" t="s">
        <v>6085</v>
      </c>
      <c r="K3223" t="s">
        <v>4524</v>
      </c>
      <c r="L3223">
        <v>0</v>
      </c>
      <c r="M3223" s="441">
        <v>45734</v>
      </c>
      <c r="N3223">
        <v>14.85</v>
      </c>
      <c r="O3223">
        <v>15.58</v>
      </c>
      <c r="P3223">
        <v>74.25</v>
      </c>
    </row>
    <row r="3224" spans="1:16" x14ac:dyDescent="0.3">
      <c r="A3224">
        <v>51239</v>
      </c>
      <c r="B3224">
        <v>122</v>
      </c>
      <c r="C3224" t="s">
        <v>552</v>
      </c>
      <c r="D3224" s="441">
        <v>45901</v>
      </c>
      <c r="E3224">
        <v>18184</v>
      </c>
      <c r="F3224" t="s">
        <v>5997</v>
      </c>
      <c r="G3224">
        <v>3439</v>
      </c>
      <c r="H3224">
        <v>0.92</v>
      </c>
      <c r="I3224" t="s">
        <v>5601</v>
      </c>
      <c r="J3224" t="s">
        <v>4764</v>
      </c>
      <c r="K3224" t="s">
        <v>4524</v>
      </c>
      <c r="L3224">
        <v>0</v>
      </c>
      <c r="M3224" s="441">
        <v>-693593</v>
      </c>
      <c r="N3224">
        <v>0</v>
      </c>
      <c r="O3224">
        <v>153</v>
      </c>
      <c r="P3224">
        <v>73.36</v>
      </c>
    </row>
    <row r="3225" spans="1:16" x14ac:dyDescent="0.3">
      <c r="A3225">
        <v>51060</v>
      </c>
      <c r="B3225">
        <v>122</v>
      </c>
      <c r="C3225" t="s">
        <v>552</v>
      </c>
      <c r="D3225" s="441">
        <v>45901</v>
      </c>
      <c r="E3225">
        <v>20227</v>
      </c>
      <c r="F3225" t="s">
        <v>5650</v>
      </c>
      <c r="G3225">
        <v>2248</v>
      </c>
      <c r="H3225">
        <v>7</v>
      </c>
      <c r="I3225" t="s">
        <v>5605</v>
      </c>
      <c r="J3225" t="s">
        <v>6085</v>
      </c>
      <c r="K3225" t="s">
        <v>4524</v>
      </c>
      <c r="L3225">
        <v>10.25</v>
      </c>
      <c r="M3225" s="441">
        <v>45895</v>
      </c>
      <c r="N3225">
        <v>9.9</v>
      </c>
      <c r="O3225">
        <v>9.9</v>
      </c>
      <c r="P3225">
        <v>71.75</v>
      </c>
    </row>
    <row r="3226" spans="1:16" x14ac:dyDescent="0.3">
      <c r="A3226">
        <v>51130</v>
      </c>
      <c r="B3226">
        <v>122</v>
      </c>
      <c r="C3226" t="s">
        <v>552</v>
      </c>
      <c r="D3226" s="441">
        <v>45901</v>
      </c>
      <c r="E3226">
        <v>20621</v>
      </c>
      <c r="F3226" t="s">
        <v>5677</v>
      </c>
      <c r="G3226">
        <v>2117</v>
      </c>
      <c r="H3226">
        <v>3</v>
      </c>
      <c r="I3226" t="s">
        <v>5625</v>
      </c>
      <c r="J3226" t="s">
        <v>6085</v>
      </c>
      <c r="K3226" t="s">
        <v>4524</v>
      </c>
      <c r="L3226">
        <v>0</v>
      </c>
      <c r="M3226" s="441">
        <v>45840</v>
      </c>
      <c r="N3226">
        <v>23.86</v>
      </c>
      <c r="O3226">
        <v>23.86</v>
      </c>
      <c r="P3226">
        <v>71.58</v>
      </c>
    </row>
    <row r="3227" spans="1:16" x14ac:dyDescent="0.3">
      <c r="A3227">
        <v>51051</v>
      </c>
      <c r="B3227">
        <v>122</v>
      </c>
      <c r="C3227" t="s">
        <v>552</v>
      </c>
      <c r="D3227" s="441">
        <v>45901</v>
      </c>
      <c r="E3227">
        <v>20661</v>
      </c>
      <c r="F3227" t="s">
        <v>5850</v>
      </c>
      <c r="G3227">
        <v>2110</v>
      </c>
      <c r="H3227">
        <v>8</v>
      </c>
      <c r="I3227" t="s">
        <v>5613</v>
      </c>
      <c r="J3227" t="s">
        <v>6085</v>
      </c>
      <c r="K3227" t="s">
        <v>4524</v>
      </c>
      <c r="L3227">
        <v>8.77</v>
      </c>
      <c r="M3227" s="441">
        <v>45889</v>
      </c>
      <c r="N3227">
        <v>8.77</v>
      </c>
      <c r="O3227">
        <v>9.2899999999999991</v>
      </c>
      <c r="P3227">
        <v>70.16</v>
      </c>
    </row>
    <row r="3228" spans="1:16" x14ac:dyDescent="0.3">
      <c r="A3228">
        <v>51179</v>
      </c>
      <c r="B3228">
        <v>122</v>
      </c>
      <c r="C3228" t="s">
        <v>552</v>
      </c>
      <c r="D3228" s="441">
        <v>45901</v>
      </c>
      <c r="E3228">
        <v>18552</v>
      </c>
      <c r="F3228" t="s">
        <v>5723</v>
      </c>
      <c r="G3228">
        <v>3128</v>
      </c>
      <c r="H3228">
        <v>2</v>
      </c>
      <c r="I3228" t="s">
        <v>5601</v>
      </c>
      <c r="J3228" t="s">
        <v>4764</v>
      </c>
      <c r="K3228" t="s">
        <v>4524</v>
      </c>
      <c r="L3228">
        <v>0</v>
      </c>
      <c r="M3228" s="441">
        <v>45825</v>
      </c>
      <c r="N3228">
        <v>34.909999999999997</v>
      </c>
      <c r="O3228">
        <v>34.909999999999997</v>
      </c>
      <c r="P3228">
        <v>69.819999999999993</v>
      </c>
    </row>
    <row r="3229" spans="1:16" x14ac:dyDescent="0.3">
      <c r="A3229">
        <v>51034</v>
      </c>
      <c r="B3229">
        <v>122</v>
      </c>
      <c r="C3229" t="s">
        <v>552</v>
      </c>
      <c r="D3229" s="441">
        <v>45901</v>
      </c>
      <c r="E3229">
        <v>20202</v>
      </c>
      <c r="F3229" t="s">
        <v>5852</v>
      </c>
      <c r="G3229">
        <v>2255</v>
      </c>
      <c r="H3229">
        <v>10</v>
      </c>
      <c r="I3229" t="s">
        <v>5613</v>
      </c>
      <c r="J3229" t="s">
        <v>6085</v>
      </c>
      <c r="K3229" t="s">
        <v>4524</v>
      </c>
      <c r="L3229">
        <v>6.91</v>
      </c>
      <c r="M3229" s="441">
        <v>45895</v>
      </c>
      <c r="N3229">
        <v>7.48</v>
      </c>
      <c r="O3229">
        <v>7.48</v>
      </c>
      <c r="P3229">
        <v>69.099999999999994</v>
      </c>
    </row>
    <row r="3230" spans="1:16" x14ac:dyDescent="0.3">
      <c r="A3230">
        <v>51232</v>
      </c>
      <c r="B3230">
        <v>122</v>
      </c>
      <c r="C3230" t="s">
        <v>552</v>
      </c>
      <c r="D3230" s="441">
        <v>45901</v>
      </c>
      <c r="E3230">
        <v>18176</v>
      </c>
      <c r="F3230" t="s">
        <v>5791</v>
      </c>
      <c r="G3230">
        <v>3446</v>
      </c>
      <c r="H3230">
        <v>1</v>
      </c>
      <c r="I3230" t="s">
        <v>5601</v>
      </c>
      <c r="J3230" t="s">
        <v>4764</v>
      </c>
      <c r="K3230" t="s">
        <v>4524</v>
      </c>
      <c r="L3230">
        <v>0</v>
      </c>
      <c r="M3230" s="441">
        <v>-693593</v>
      </c>
      <c r="N3230">
        <v>0</v>
      </c>
      <c r="O3230">
        <v>0</v>
      </c>
      <c r="P3230">
        <v>69</v>
      </c>
    </row>
    <row r="3231" spans="1:16" x14ac:dyDescent="0.3">
      <c r="A3231">
        <v>51161</v>
      </c>
      <c r="B3231">
        <v>122</v>
      </c>
      <c r="C3231" t="s">
        <v>552</v>
      </c>
      <c r="D3231" s="441">
        <v>45901</v>
      </c>
      <c r="E3231">
        <v>20308</v>
      </c>
      <c r="F3231" t="s">
        <v>5841</v>
      </c>
      <c r="G3231">
        <v>2222</v>
      </c>
      <c r="H3231">
        <v>2</v>
      </c>
      <c r="I3231" t="s">
        <v>5605</v>
      </c>
      <c r="J3231" t="s">
        <v>6085</v>
      </c>
      <c r="K3231" t="s">
        <v>4524</v>
      </c>
      <c r="L3231">
        <v>0</v>
      </c>
      <c r="M3231" s="441">
        <v>45706</v>
      </c>
      <c r="N3231">
        <v>33.92</v>
      </c>
      <c r="O3231">
        <v>24.9</v>
      </c>
      <c r="P3231">
        <v>67.84</v>
      </c>
    </row>
    <row r="3232" spans="1:16" x14ac:dyDescent="0.3">
      <c r="A3232">
        <v>51128</v>
      </c>
      <c r="B3232">
        <v>122</v>
      </c>
      <c r="C3232" t="s">
        <v>552</v>
      </c>
      <c r="D3232" s="441">
        <v>45901</v>
      </c>
      <c r="E3232">
        <v>24322</v>
      </c>
      <c r="F3232" t="s">
        <v>5657</v>
      </c>
      <c r="G3232">
        <v>2342</v>
      </c>
      <c r="H3232">
        <v>3</v>
      </c>
      <c r="I3232" t="s">
        <v>5598</v>
      </c>
      <c r="J3232" t="s">
        <v>6085</v>
      </c>
      <c r="K3232" t="s">
        <v>4524</v>
      </c>
      <c r="L3232">
        <v>22.5</v>
      </c>
      <c r="M3232" s="441">
        <v>45874</v>
      </c>
      <c r="N3232">
        <v>22.5</v>
      </c>
      <c r="O3232">
        <v>22</v>
      </c>
      <c r="P3232">
        <v>67.5</v>
      </c>
    </row>
    <row r="3233" spans="1:16" x14ac:dyDescent="0.3">
      <c r="A3233">
        <v>51254</v>
      </c>
      <c r="B3233">
        <v>122</v>
      </c>
      <c r="C3233" t="s">
        <v>552</v>
      </c>
      <c r="D3233" s="441">
        <v>45901</v>
      </c>
      <c r="E3233">
        <v>17061</v>
      </c>
      <c r="F3233" t="s">
        <v>5954</v>
      </c>
      <c r="G3233">
        <v>2738</v>
      </c>
      <c r="H3233">
        <v>0.57999999999999996</v>
      </c>
      <c r="I3233" t="s">
        <v>5598</v>
      </c>
      <c r="J3233" t="s">
        <v>6085</v>
      </c>
      <c r="K3233" t="s">
        <v>4524</v>
      </c>
      <c r="L3233">
        <v>115</v>
      </c>
      <c r="M3233" s="441">
        <v>45890</v>
      </c>
      <c r="N3233">
        <v>110</v>
      </c>
      <c r="O3233">
        <v>120</v>
      </c>
      <c r="P3233">
        <v>66.7</v>
      </c>
    </row>
    <row r="3234" spans="1:16" x14ac:dyDescent="0.3">
      <c r="A3234">
        <v>51089</v>
      </c>
      <c r="B3234">
        <v>122</v>
      </c>
      <c r="C3234" t="s">
        <v>552</v>
      </c>
      <c r="D3234" s="441">
        <v>45901</v>
      </c>
      <c r="E3234">
        <v>19965</v>
      </c>
      <c r="F3234" t="s">
        <v>5671</v>
      </c>
      <c r="G3234">
        <v>2356</v>
      </c>
      <c r="H3234">
        <v>5</v>
      </c>
      <c r="I3234" t="s">
        <v>5613</v>
      </c>
      <c r="J3234" t="s">
        <v>6085</v>
      </c>
      <c r="K3234" t="s">
        <v>4524</v>
      </c>
      <c r="L3234">
        <v>13.24</v>
      </c>
      <c r="M3234" s="441">
        <v>45889</v>
      </c>
      <c r="N3234">
        <v>12.82</v>
      </c>
      <c r="O3234">
        <v>12.82</v>
      </c>
      <c r="P3234">
        <v>66.2</v>
      </c>
    </row>
    <row r="3235" spans="1:16" x14ac:dyDescent="0.3">
      <c r="A3235">
        <v>51108</v>
      </c>
      <c r="B3235">
        <v>122</v>
      </c>
      <c r="C3235" t="s">
        <v>552</v>
      </c>
      <c r="D3235" s="441">
        <v>45901</v>
      </c>
      <c r="E3235">
        <v>20421</v>
      </c>
      <c r="F3235" t="s">
        <v>5637</v>
      </c>
      <c r="G3235">
        <v>2187</v>
      </c>
      <c r="H3235">
        <v>4</v>
      </c>
      <c r="I3235" t="s">
        <v>5613</v>
      </c>
      <c r="J3235" t="s">
        <v>6085</v>
      </c>
      <c r="K3235" t="s">
        <v>4524</v>
      </c>
      <c r="L3235">
        <v>16.54</v>
      </c>
      <c r="M3235" s="441">
        <v>45889</v>
      </c>
      <c r="N3235">
        <v>16.899999999999999</v>
      </c>
      <c r="O3235">
        <v>16.899999999999999</v>
      </c>
      <c r="P3235">
        <v>66.16</v>
      </c>
    </row>
    <row r="3236" spans="1:16" x14ac:dyDescent="0.3">
      <c r="A3236">
        <v>51178</v>
      </c>
      <c r="B3236">
        <v>122</v>
      </c>
      <c r="C3236" t="s">
        <v>552</v>
      </c>
      <c r="D3236" s="441">
        <v>45901</v>
      </c>
      <c r="E3236">
        <v>19439</v>
      </c>
      <c r="F3236" t="s">
        <v>5691</v>
      </c>
      <c r="G3236">
        <v>2756</v>
      </c>
      <c r="H3236">
        <v>2</v>
      </c>
      <c r="I3236" t="s">
        <v>5598</v>
      </c>
      <c r="J3236" t="s">
        <v>6085</v>
      </c>
      <c r="K3236" t="s">
        <v>4524</v>
      </c>
      <c r="L3236">
        <v>32.659999999999997</v>
      </c>
      <c r="M3236" s="441">
        <v>45895</v>
      </c>
      <c r="N3236">
        <v>32.9</v>
      </c>
      <c r="O3236">
        <v>32.869999999999997</v>
      </c>
      <c r="P3236">
        <v>65.319999999999993</v>
      </c>
    </row>
    <row r="3237" spans="1:16" x14ac:dyDescent="0.3">
      <c r="A3237">
        <v>51248</v>
      </c>
      <c r="B3237">
        <v>122</v>
      </c>
      <c r="C3237" t="s">
        <v>552</v>
      </c>
      <c r="D3237" s="441">
        <v>45901</v>
      </c>
      <c r="E3237">
        <v>26596</v>
      </c>
      <c r="F3237" t="s">
        <v>5891</v>
      </c>
      <c r="G3237">
        <v>6808</v>
      </c>
      <c r="H3237">
        <v>0.7</v>
      </c>
      <c r="I3237" t="s">
        <v>5598</v>
      </c>
      <c r="J3237" t="s">
        <v>6085</v>
      </c>
      <c r="K3237" t="s">
        <v>4524</v>
      </c>
      <c r="L3237">
        <v>93.24</v>
      </c>
      <c r="M3237" s="441">
        <v>45888</v>
      </c>
      <c r="N3237">
        <v>93.37</v>
      </c>
      <c r="O3237">
        <v>93.37</v>
      </c>
      <c r="P3237">
        <v>65.27</v>
      </c>
    </row>
    <row r="3238" spans="1:16" x14ac:dyDescent="0.3">
      <c r="A3238">
        <v>51210</v>
      </c>
      <c r="B3238">
        <v>122</v>
      </c>
      <c r="C3238" t="s">
        <v>552</v>
      </c>
      <c r="D3238" s="441">
        <v>45901</v>
      </c>
      <c r="E3238">
        <v>26881</v>
      </c>
      <c r="F3238" t="s">
        <v>5965</v>
      </c>
      <c r="G3238">
        <v>6950</v>
      </c>
      <c r="H3238">
        <v>1</v>
      </c>
      <c r="I3238" t="s">
        <v>5598</v>
      </c>
      <c r="J3238" t="s">
        <v>6085</v>
      </c>
      <c r="K3238" t="s">
        <v>4524</v>
      </c>
      <c r="L3238">
        <v>0</v>
      </c>
      <c r="M3238" s="441">
        <v>45861</v>
      </c>
      <c r="N3238">
        <v>65</v>
      </c>
      <c r="O3238">
        <v>65</v>
      </c>
      <c r="P3238">
        <v>65</v>
      </c>
    </row>
    <row r="3239" spans="1:16" x14ac:dyDescent="0.3">
      <c r="A3239">
        <v>51177</v>
      </c>
      <c r="B3239">
        <v>122</v>
      </c>
      <c r="C3239" t="s">
        <v>552</v>
      </c>
      <c r="D3239" s="441">
        <v>45901</v>
      </c>
      <c r="E3239">
        <v>23320</v>
      </c>
      <c r="F3239" t="s">
        <v>5970</v>
      </c>
      <c r="G3239">
        <v>2539</v>
      </c>
      <c r="H3239">
        <v>2</v>
      </c>
      <c r="I3239" t="s">
        <v>5598</v>
      </c>
      <c r="J3239" t="s">
        <v>6085</v>
      </c>
      <c r="K3239" t="s">
        <v>4524</v>
      </c>
      <c r="L3239">
        <v>0</v>
      </c>
      <c r="M3239" s="441">
        <v>45617</v>
      </c>
      <c r="N3239">
        <v>0</v>
      </c>
      <c r="O3239">
        <v>31.9</v>
      </c>
      <c r="P3239">
        <v>63.8</v>
      </c>
    </row>
    <row r="3240" spans="1:16" x14ac:dyDescent="0.3">
      <c r="A3240">
        <v>51142</v>
      </c>
      <c r="B3240">
        <v>122</v>
      </c>
      <c r="C3240" t="s">
        <v>552</v>
      </c>
      <c r="D3240" s="441">
        <v>45901</v>
      </c>
      <c r="E3240">
        <v>21060</v>
      </c>
      <c r="F3240" t="s">
        <v>5619</v>
      </c>
      <c r="G3240">
        <v>1998</v>
      </c>
      <c r="H3240">
        <v>2.9</v>
      </c>
      <c r="I3240" t="s">
        <v>5613</v>
      </c>
      <c r="J3240" t="s">
        <v>6085</v>
      </c>
      <c r="K3240" t="s">
        <v>4524</v>
      </c>
      <c r="L3240">
        <v>0</v>
      </c>
      <c r="M3240" s="441">
        <v>-693593</v>
      </c>
      <c r="N3240">
        <v>0</v>
      </c>
      <c r="O3240">
        <v>21.99</v>
      </c>
      <c r="P3240">
        <v>63.77</v>
      </c>
    </row>
    <row r="3241" spans="1:16" x14ac:dyDescent="0.3">
      <c r="A3241">
        <v>51250</v>
      </c>
      <c r="B3241">
        <v>122</v>
      </c>
      <c r="C3241" t="s">
        <v>552</v>
      </c>
      <c r="D3241" s="441">
        <v>45901</v>
      </c>
      <c r="E3241">
        <v>18509</v>
      </c>
      <c r="F3241" t="s">
        <v>6522</v>
      </c>
      <c r="G3241">
        <v>3130</v>
      </c>
      <c r="H3241">
        <v>0.67</v>
      </c>
      <c r="I3241" t="s">
        <v>5601</v>
      </c>
      <c r="J3241" t="s">
        <v>4764</v>
      </c>
      <c r="K3241" t="s">
        <v>4524</v>
      </c>
      <c r="L3241">
        <v>0</v>
      </c>
      <c r="M3241" s="441">
        <v>45811</v>
      </c>
      <c r="N3241">
        <v>93.41</v>
      </c>
      <c r="O3241">
        <v>93.41</v>
      </c>
      <c r="P3241">
        <v>62.58</v>
      </c>
    </row>
    <row r="3242" spans="1:16" x14ac:dyDescent="0.3">
      <c r="A3242">
        <v>51123</v>
      </c>
      <c r="B3242">
        <v>122</v>
      </c>
      <c r="C3242" t="s">
        <v>552</v>
      </c>
      <c r="D3242" s="441">
        <v>45901</v>
      </c>
      <c r="E3242">
        <v>20429</v>
      </c>
      <c r="F3242" t="s">
        <v>5840</v>
      </c>
      <c r="G3242">
        <v>2184</v>
      </c>
      <c r="H3242">
        <v>3</v>
      </c>
      <c r="I3242" t="s">
        <v>5613</v>
      </c>
      <c r="J3242" t="s">
        <v>6085</v>
      </c>
      <c r="K3242" t="s">
        <v>4524</v>
      </c>
      <c r="L3242">
        <v>20.03</v>
      </c>
      <c r="M3242" s="441">
        <v>45888</v>
      </c>
      <c r="N3242">
        <v>19.8</v>
      </c>
      <c r="O3242">
        <v>19.8</v>
      </c>
      <c r="P3242">
        <v>60.09</v>
      </c>
    </row>
    <row r="3243" spans="1:16" x14ac:dyDescent="0.3">
      <c r="A3243">
        <v>51231</v>
      </c>
      <c r="B3243">
        <v>122</v>
      </c>
      <c r="C3243" t="s">
        <v>552</v>
      </c>
      <c r="D3243" s="441">
        <v>45901</v>
      </c>
      <c r="E3243">
        <v>18178</v>
      </c>
      <c r="F3243" t="s">
        <v>5790</v>
      </c>
      <c r="G3243">
        <v>3444</v>
      </c>
      <c r="H3243">
        <v>1</v>
      </c>
      <c r="I3243" t="s">
        <v>5601</v>
      </c>
      <c r="J3243" t="s">
        <v>4764</v>
      </c>
      <c r="K3243" t="s">
        <v>4524</v>
      </c>
      <c r="L3243">
        <v>0</v>
      </c>
      <c r="M3243" s="441">
        <v>-693593</v>
      </c>
      <c r="N3243">
        <v>0</v>
      </c>
      <c r="O3243">
        <v>59.9</v>
      </c>
      <c r="P3243">
        <v>59.9</v>
      </c>
    </row>
    <row r="3244" spans="1:16" x14ac:dyDescent="0.3">
      <c r="A3244">
        <v>50975</v>
      </c>
      <c r="B3244">
        <v>122</v>
      </c>
      <c r="C3244" t="s">
        <v>552</v>
      </c>
      <c r="D3244" s="441">
        <v>45901</v>
      </c>
      <c r="E3244">
        <v>24394</v>
      </c>
      <c r="F3244" t="s">
        <v>5941</v>
      </c>
      <c r="G3244">
        <v>2753</v>
      </c>
      <c r="H3244">
        <v>90</v>
      </c>
      <c r="I3244" t="s">
        <v>5613</v>
      </c>
      <c r="J3244" t="s">
        <v>6085</v>
      </c>
      <c r="K3244" t="s">
        <v>4524</v>
      </c>
      <c r="L3244">
        <v>0.66</v>
      </c>
      <c r="M3244" s="441">
        <v>45888</v>
      </c>
      <c r="N3244">
        <v>0.67</v>
      </c>
      <c r="O3244">
        <v>0.67</v>
      </c>
      <c r="P3244">
        <v>59.4</v>
      </c>
    </row>
    <row r="3245" spans="1:16" x14ac:dyDescent="0.3">
      <c r="A3245">
        <v>50996</v>
      </c>
      <c r="B3245">
        <v>122</v>
      </c>
      <c r="C3245" t="s">
        <v>552</v>
      </c>
      <c r="D3245" s="441">
        <v>45901</v>
      </c>
      <c r="E3245">
        <v>24083</v>
      </c>
      <c r="F3245" t="s">
        <v>5924</v>
      </c>
      <c r="G3245">
        <v>2592</v>
      </c>
      <c r="H3245">
        <v>21.28</v>
      </c>
      <c r="I3245" t="s">
        <v>5598</v>
      </c>
      <c r="J3245" t="s">
        <v>6085</v>
      </c>
      <c r="K3245" t="s">
        <v>4524</v>
      </c>
      <c r="L3245">
        <v>2.76</v>
      </c>
      <c r="M3245" s="441">
        <v>45897</v>
      </c>
      <c r="N3245">
        <v>3.2</v>
      </c>
      <c r="O3245">
        <v>2.8</v>
      </c>
      <c r="P3245">
        <v>58.73</v>
      </c>
    </row>
    <row r="3246" spans="1:16" x14ac:dyDescent="0.3">
      <c r="A3246">
        <v>51274</v>
      </c>
      <c r="B3246">
        <v>122</v>
      </c>
      <c r="C3246" t="s">
        <v>552</v>
      </c>
      <c r="D3246" s="441">
        <v>45901</v>
      </c>
      <c r="E3246">
        <v>18223</v>
      </c>
      <c r="F3246" t="s">
        <v>5876</v>
      </c>
      <c r="G3246">
        <v>3405</v>
      </c>
      <c r="H3246">
        <v>0.18</v>
      </c>
      <c r="I3246" t="s">
        <v>5613</v>
      </c>
      <c r="J3246" t="s">
        <v>4764</v>
      </c>
      <c r="K3246" t="s">
        <v>4524</v>
      </c>
      <c r="L3246">
        <v>0</v>
      </c>
      <c r="M3246" s="441">
        <v>-693593</v>
      </c>
      <c r="N3246">
        <v>0</v>
      </c>
      <c r="O3246">
        <v>0</v>
      </c>
      <c r="P3246">
        <v>57.65</v>
      </c>
    </row>
    <row r="3247" spans="1:16" x14ac:dyDescent="0.3">
      <c r="A3247">
        <v>51228</v>
      </c>
      <c r="B3247">
        <v>122</v>
      </c>
      <c r="C3247" t="s">
        <v>552</v>
      </c>
      <c r="D3247" s="441">
        <v>45901</v>
      </c>
      <c r="E3247">
        <v>18308</v>
      </c>
      <c r="F3247" t="s">
        <v>5758</v>
      </c>
      <c r="G3247">
        <v>3325</v>
      </c>
      <c r="H3247">
        <v>1</v>
      </c>
      <c r="I3247" t="s">
        <v>5613</v>
      </c>
      <c r="J3247" t="s">
        <v>4764</v>
      </c>
      <c r="K3247" t="s">
        <v>4524</v>
      </c>
      <c r="L3247">
        <v>0</v>
      </c>
      <c r="M3247" s="441">
        <v>-693593</v>
      </c>
      <c r="N3247">
        <v>0</v>
      </c>
      <c r="O3247">
        <v>0</v>
      </c>
      <c r="P3247">
        <v>57</v>
      </c>
    </row>
    <row r="3248" spans="1:16" x14ac:dyDescent="0.3">
      <c r="A3248">
        <v>51262</v>
      </c>
      <c r="B3248">
        <v>122</v>
      </c>
      <c r="C3248" t="s">
        <v>552</v>
      </c>
      <c r="D3248" s="441">
        <v>45901</v>
      </c>
      <c r="E3248">
        <v>18180</v>
      </c>
      <c r="F3248" t="s">
        <v>5788</v>
      </c>
      <c r="G3248">
        <v>3442</v>
      </c>
      <c r="H3248">
        <v>0.5</v>
      </c>
      <c r="I3248" t="s">
        <v>5601</v>
      </c>
      <c r="J3248" t="s">
        <v>4764</v>
      </c>
      <c r="K3248" t="s">
        <v>4524</v>
      </c>
      <c r="L3248">
        <v>0</v>
      </c>
      <c r="M3248" s="441">
        <v>-693593</v>
      </c>
      <c r="N3248">
        <v>0</v>
      </c>
      <c r="O3248">
        <v>109.9</v>
      </c>
      <c r="P3248">
        <v>55</v>
      </c>
    </row>
    <row r="3249" spans="1:16" x14ac:dyDescent="0.3">
      <c r="A3249">
        <v>51181</v>
      </c>
      <c r="B3249">
        <v>122</v>
      </c>
      <c r="C3249" t="s">
        <v>552</v>
      </c>
      <c r="D3249" s="441">
        <v>45901</v>
      </c>
      <c r="E3249">
        <v>18210</v>
      </c>
      <c r="F3249" t="s">
        <v>6523</v>
      </c>
      <c r="G3249">
        <v>3417</v>
      </c>
      <c r="H3249">
        <v>2</v>
      </c>
      <c r="I3249" t="s">
        <v>5613</v>
      </c>
      <c r="J3249" t="s">
        <v>4764</v>
      </c>
      <c r="K3249" t="s">
        <v>4524</v>
      </c>
      <c r="L3249">
        <v>0</v>
      </c>
      <c r="M3249" s="441">
        <v>-693593</v>
      </c>
      <c r="N3249">
        <v>0</v>
      </c>
      <c r="O3249">
        <v>0</v>
      </c>
      <c r="P3249">
        <v>54.3</v>
      </c>
    </row>
    <row r="3250" spans="1:16" x14ac:dyDescent="0.3">
      <c r="A3250">
        <v>51170</v>
      </c>
      <c r="B3250">
        <v>122</v>
      </c>
      <c r="C3250" t="s">
        <v>552</v>
      </c>
      <c r="D3250" s="441">
        <v>45901</v>
      </c>
      <c r="E3250">
        <v>20645</v>
      </c>
      <c r="F3250" t="s">
        <v>5664</v>
      </c>
      <c r="G3250">
        <v>2113</v>
      </c>
      <c r="H3250">
        <v>2</v>
      </c>
      <c r="I3250" t="s">
        <v>5615</v>
      </c>
      <c r="J3250" t="s">
        <v>6085</v>
      </c>
      <c r="K3250" t="s">
        <v>4524</v>
      </c>
      <c r="L3250">
        <v>26.5</v>
      </c>
      <c r="M3250" s="441">
        <v>45895</v>
      </c>
      <c r="N3250">
        <v>26.5</v>
      </c>
      <c r="O3250">
        <v>25.6</v>
      </c>
      <c r="P3250">
        <v>53</v>
      </c>
    </row>
    <row r="3251" spans="1:16" x14ac:dyDescent="0.3">
      <c r="A3251">
        <v>51078</v>
      </c>
      <c r="B3251">
        <v>122</v>
      </c>
      <c r="C3251" t="s">
        <v>552</v>
      </c>
      <c r="D3251" s="441">
        <v>45901</v>
      </c>
      <c r="E3251">
        <v>23390</v>
      </c>
      <c r="F3251" t="s">
        <v>5922</v>
      </c>
      <c r="G3251">
        <v>2474</v>
      </c>
      <c r="H3251">
        <v>5.74</v>
      </c>
      <c r="I3251" t="s">
        <v>5598</v>
      </c>
      <c r="J3251" t="s">
        <v>6085</v>
      </c>
      <c r="K3251" t="s">
        <v>4524</v>
      </c>
      <c r="L3251">
        <v>8.9700000000000006</v>
      </c>
      <c r="M3251" s="441">
        <v>45898</v>
      </c>
      <c r="N3251">
        <v>9.2200000000000006</v>
      </c>
      <c r="O3251">
        <v>7.26</v>
      </c>
      <c r="P3251">
        <v>51.49</v>
      </c>
    </row>
    <row r="3252" spans="1:16" x14ac:dyDescent="0.3">
      <c r="A3252">
        <v>51164</v>
      </c>
      <c r="B3252">
        <v>122</v>
      </c>
      <c r="C3252" t="s">
        <v>552</v>
      </c>
      <c r="D3252" s="441">
        <v>45901</v>
      </c>
      <c r="E3252">
        <v>20287</v>
      </c>
      <c r="F3252" t="s">
        <v>5626</v>
      </c>
      <c r="G3252">
        <v>2229</v>
      </c>
      <c r="H3252">
        <v>2</v>
      </c>
      <c r="I3252" t="s">
        <v>5605</v>
      </c>
      <c r="J3252" t="s">
        <v>6085</v>
      </c>
      <c r="K3252" t="s">
        <v>4524</v>
      </c>
      <c r="L3252">
        <v>25.69</v>
      </c>
      <c r="M3252" s="441">
        <v>45874</v>
      </c>
      <c r="N3252">
        <v>25.69</v>
      </c>
      <c r="O3252">
        <v>26.99</v>
      </c>
      <c r="P3252">
        <v>51.38</v>
      </c>
    </row>
    <row r="3253" spans="1:16" x14ac:dyDescent="0.3">
      <c r="A3253">
        <v>51110</v>
      </c>
      <c r="B3253">
        <v>122</v>
      </c>
      <c r="C3253" t="s">
        <v>552</v>
      </c>
      <c r="D3253" s="441">
        <v>45901</v>
      </c>
      <c r="E3253">
        <v>20349</v>
      </c>
      <c r="F3253" t="s">
        <v>5679</v>
      </c>
      <c r="G3253">
        <v>2205</v>
      </c>
      <c r="H3253">
        <v>4</v>
      </c>
      <c r="I3253" t="s">
        <v>5605</v>
      </c>
      <c r="J3253" t="s">
        <v>6085</v>
      </c>
      <c r="K3253" t="s">
        <v>4524</v>
      </c>
      <c r="L3253">
        <v>12.66</v>
      </c>
      <c r="M3253" s="441">
        <v>45895</v>
      </c>
      <c r="N3253">
        <v>12.56</v>
      </c>
      <c r="O3253">
        <v>13.2</v>
      </c>
      <c r="P3253">
        <v>50.64</v>
      </c>
    </row>
    <row r="3254" spans="1:16" x14ac:dyDescent="0.3">
      <c r="A3254">
        <v>51109</v>
      </c>
      <c r="B3254">
        <v>122</v>
      </c>
      <c r="C3254" t="s">
        <v>552</v>
      </c>
      <c r="D3254" s="441">
        <v>45901</v>
      </c>
      <c r="E3254">
        <v>20410</v>
      </c>
      <c r="F3254" t="s">
        <v>5644</v>
      </c>
      <c r="G3254">
        <v>2190</v>
      </c>
      <c r="H3254">
        <v>4</v>
      </c>
      <c r="I3254" t="s">
        <v>5613</v>
      </c>
      <c r="J3254" t="s">
        <v>6085</v>
      </c>
      <c r="K3254" t="s">
        <v>4524</v>
      </c>
      <c r="L3254">
        <v>12.17</v>
      </c>
      <c r="M3254" s="441">
        <v>45888</v>
      </c>
      <c r="N3254">
        <v>11.4</v>
      </c>
      <c r="O3254">
        <v>12.42</v>
      </c>
      <c r="P3254">
        <v>48.68</v>
      </c>
    </row>
    <row r="3255" spans="1:16" x14ac:dyDescent="0.3">
      <c r="A3255">
        <v>51168</v>
      </c>
      <c r="B3255">
        <v>122</v>
      </c>
      <c r="C3255" t="s">
        <v>552</v>
      </c>
      <c r="D3255" s="441">
        <v>45901</v>
      </c>
      <c r="E3255">
        <v>24272</v>
      </c>
      <c r="F3255" t="s">
        <v>5849</v>
      </c>
      <c r="G3255">
        <v>2341</v>
      </c>
      <c r="H3255">
        <v>2</v>
      </c>
      <c r="I3255" t="s">
        <v>5598</v>
      </c>
      <c r="J3255" t="s">
        <v>6085</v>
      </c>
      <c r="K3255" t="s">
        <v>4524</v>
      </c>
      <c r="L3255">
        <v>0</v>
      </c>
      <c r="M3255" s="441">
        <v>45818</v>
      </c>
      <c r="N3255">
        <v>24</v>
      </c>
      <c r="O3255">
        <v>24.5</v>
      </c>
      <c r="P3255">
        <v>48</v>
      </c>
    </row>
    <row r="3256" spans="1:16" x14ac:dyDescent="0.3">
      <c r="A3256">
        <v>51175</v>
      </c>
      <c r="B3256">
        <v>122</v>
      </c>
      <c r="C3256" t="s">
        <v>552</v>
      </c>
      <c r="D3256" s="441">
        <v>45901</v>
      </c>
      <c r="E3256">
        <v>19649</v>
      </c>
      <c r="F3256" t="s">
        <v>6502</v>
      </c>
      <c r="G3256">
        <v>2589</v>
      </c>
      <c r="H3256">
        <v>2</v>
      </c>
      <c r="I3256" t="s">
        <v>5598</v>
      </c>
      <c r="J3256" t="s">
        <v>6085</v>
      </c>
      <c r="K3256" t="s">
        <v>4524</v>
      </c>
      <c r="L3256">
        <v>23.84</v>
      </c>
      <c r="M3256" s="441">
        <v>45890</v>
      </c>
      <c r="N3256">
        <v>23.5</v>
      </c>
      <c r="O3256">
        <v>23.5</v>
      </c>
      <c r="P3256">
        <v>47.68</v>
      </c>
    </row>
    <row r="3257" spans="1:16" x14ac:dyDescent="0.3">
      <c r="A3257">
        <v>51018</v>
      </c>
      <c r="B3257">
        <v>122</v>
      </c>
      <c r="C3257" t="s">
        <v>552</v>
      </c>
      <c r="D3257" s="441">
        <v>45901</v>
      </c>
      <c r="E3257">
        <v>20136</v>
      </c>
      <c r="F3257" t="s">
        <v>5658</v>
      </c>
      <c r="G3257">
        <v>2284</v>
      </c>
      <c r="H3257">
        <v>12</v>
      </c>
      <c r="I3257" t="s">
        <v>5605</v>
      </c>
      <c r="J3257" t="s">
        <v>6085</v>
      </c>
      <c r="K3257" t="s">
        <v>4524</v>
      </c>
      <c r="L3257">
        <v>3.92</v>
      </c>
      <c r="M3257" s="441">
        <v>45895</v>
      </c>
      <c r="N3257">
        <v>3.9</v>
      </c>
      <c r="O3257">
        <v>3.9</v>
      </c>
      <c r="P3257">
        <v>47.04</v>
      </c>
    </row>
    <row r="3258" spans="1:16" x14ac:dyDescent="0.3">
      <c r="A3258">
        <v>51236</v>
      </c>
      <c r="B3258">
        <v>122</v>
      </c>
      <c r="C3258" t="s">
        <v>552</v>
      </c>
      <c r="D3258" s="441">
        <v>45901</v>
      </c>
      <c r="E3258">
        <v>25213</v>
      </c>
      <c r="F3258" t="s">
        <v>5665</v>
      </c>
      <c r="G3258">
        <v>5948</v>
      </c>
      <c r="H3258">
        <v>1</v>
      </c>
      <c r="I3258" t="s">
        <v>5625</v>
      </c>
      <c r="J3258" t="s">
        <v>6085</v>
      </c>
      <c r="K3258" t="s">
        <v>4524</v>
      </c>
      <c r="L3258">
        <v>46</v>
      </c>
      <c r="M3258" s="441">
        <v>45895</v>
      </c>
      <c r="N3258">
        <v>46</v>
      </c>
      <c r="O3258">
        <v>46</v>
      </c>
      <c r="P3258">
        <v>46</v>
      </c>
    </row>
    <row r="3259" spans="1:16" x14ac:dyDescent="0.3">
      <c r="A3259">
        <v>51269</v>
      </c>
      <c r="B3259">
        <v>122</v>
      </c>
      <c r="C3259" t="s">
        <v>552</v>
      </c>
      <c r="D3259" s="441">
        <v>45901</v>
      </c>
      <c r="E3259">
        <v>18107</v>
      </c>
      <c r="F3259" t="s">
        <v>5807</v>
      </c>
      <c r="G3259">
        <v>3504</v>
      </c>
      <c r="H3259">
        <v>0.25</v>
      </c>
      <c r="I3259" t="s">
        <v>5601</v>
      </c>
      <c r="J3259" t="s">
        <v>4764</v>
      </c>
      <c r="K3259" t="s">
        <v>4524</v>
      </c>
      <c r="L3259">
        <v>0</v>
      </c>
      <c r="M3259" s="441">
        <v>-693593</v>
      </c>
      <c r="N3259">
        <v>0</v>
      </c>
      <c r="O3259">
        <v>0</v>
      </c>
      <c r="P3259">
        <v>44.23</v>
      </c>
    </row>
    <row r="3260" spans="1:16" x14ac:dyDescent="0.3">
      <c r="A3260">
        <v>51261</v>
      </c>
      <c r="B3260">
        <v>122</v>
      </c>
      <c r="C3260" t="s">
        <v>552</v>
      </c>
      <c r="D3260" s="441">
        <v>45901</v>
      </c>
      <c r="E3260">
        <v>25012</v>
      </c>
      <c r="F3260" t="s">
        <v>5700</v>
      </c>
      <c r="G3260">
        <v>5864</v>
      </c>
      <c r="H3260">
        <v>0.5</v>
      </c>
      <c r="I3260" t="s">
        <v>5598</v>
      </c>
      <c r="J3260" t="s">
        <v>6085</v>
      </c>
      <c r="K3260" t="s">
        <v>4524</v>
      </c>
      <c r="L3260">
        <v>88</v>
      </c>
      <c r="M3260" s="441">
        <v>45895</v>
      </c>
      <c r="N3260">
        <v>88</v>
      </c>
      <c r="O3260">
        <v>88</v>
      </c>
      <c r="P3260">
        <v>44</v>
      </c>
    </row>
    <row r="3261" spans="1:16" x14ac:dyDescent="0.3">
      <c r="A3261">
        <v>51268</v>
      </c>
      <c r="B3261">
        <v>122</v>
      </c>
      <c r="C3261" t="s">
        <v>552</v>
      </c>
      <c r="D3261" s="441">
        <v>45901</v>
      </c>
      <c r="E3261">
        <v>18153</v>
      </c>
      <c r="F3261" t="s">
        <v>5794</v>
      </c>
      <c r="G3261">
        <v>3466</v>
      </c>
      <c r="H3261">
        <v>0.27</v>
      </c>
      <c r="I3261" t="s">
        <v>5601</v>
      </c>
      <c r="J3261" t="s">
        <v>4764</v>
      </c>
      <c r="K3261" t="s">
        <v>4524</v>
      </c>
      <c r="L3261">
        <v>162.74</v>
      </c>
      <c r="M3261" s="441">
        <v>45874</v>
      </c>
      <c r="N3261">
        <v>162.74</v>
      </c>
      <c r="O3261">
        <v>162.74</v>
      </c>
      <c r="P3261">
        <v>43.94</v>
      </c>
    </row>
    <row r="3262" spans="1:16" x14ac:dyDescent="0.3">
      <c r="A3262">
        <v>51079</v>
      </c>
      <c r="B3262">
        <v>122</v>
      </c>
      <c r="C3262" t="s">
        <v>552</v>
      </c>
      <c r="D3262" s="441">
        <v>45901</v>
      </c>
      <c r="E3262">
        <v>19784</v>
      </c>
      <c r="F3262" t="s">
        <v>5922</v>
      </c>
      <c r="G3262">
        <v>2474</v>
      </c>
      <c r="H3262">
        <v>5.74</v>
      </c>
      <c r="I3262" t="s">
        <v>5598</v>
      </c>
      <c r="J3262" t="s">
        <v>6085</v>
      </c>
      <c r="K3262" t="s">
        <v>4524</v>
      </c>
      <c r="L3262">
        <v>7.61</v>
      </c>
      <c r="M3262" s="441">
        <v>45890</v>
      </c>
      <c r="N3262">
        <v>8</v>
      </c>
      <c r="O3262">
        <v>8</v>
      </c>
      <c r="P3262">
        <v>43.68</v>
      </c>
    </row>
    <row r="3263" spans="1:16" x14ac:dyDescent="0.3">
      <c r="A3263">
        <v>51016</v>
      </c>
      <c r="B3263">
        <v>122</v>
      </c>
      <c r="C3263" t="s">
        <v>552</v>
      </c>
      <c r="D3263" s="441">
        <v>45901</v>
      </c>
      <c r="E3263">
        <v>23826</v>
      </c>
      <c r="F3263" t="s">
        <v>5844</v>
      </c>
      <c r="G3263">
        <v>2073</v>
      </c>
      <c r="H3263">
        <v>12</v>
      </c>
      <c r="I3263" t="s">
        <v>5605</v>
      </c>
      <c r="J3263" t="s">
        <v>6085</v>
      </c>
      <c r="K3263" t="s">
        <v>4524</v>
      </c>
      <c r="L3263">
        <v>3.6</v>
      </c>
      <c r="M3263" s="441">
        <v>45895</v>
      </c>
      <c r="N3263">
        <v>3.6</v>
      </c>
      <c r="O3263">
        <v>3.6</v>
      </c>
      <c r="P3263">
        <v>43.2</v>
      </c>
    </row>
    <row r="3264" spans="1:16" x14ac:dyDescent="0.3">
      <c r="A3264">
        <v>51189</v>
      </c>
      <c r="B3264">
        <v>122</v>
      </c>
      <c r="C3264" t="s">
        <v>552</v>
      </c>
      <c r="D3264" s="441">
        <v>45901</v>
      </c>
      <c r="E3264">
        <v>24331</v>
      </c>
      <c r="F3264" t="s">
        <v>5975</v>
      </c>
      <c r="G3264">
        <v>2146</v>
      </c>
      <c r="H3264">
        <v>1.66</v>
      </c>
      <c r="I3264" t="s">
        <v>5598</v>
      </c>
      <c r="J3264" t="s">
        <v>6085</v>
      </c>
      <c r="K3264" t="s">
        <v>4524</v>
      </c>
      <c r="L3264">
        <v>0</v>
      </c>
      <c r="M3264" s="441">
        <v>45866</v>
      </c>
      <c r="N3264">
        <v>26</v>
      </c>
      <c r="O3264">
        <v>21.99</v>
      </c>
      <c r="P3264">
        <v>43.16</v>
      </c>
    </row>
    <row r="3265" spans="1:16" x14ac:dyDescent="0.3">
      <c r="A3265">
        <v>51187</v>
      </c>
      <c r="B3265">
        <v>122</v>
      </c>
      <c r="C3265" t="s">
        <v>552</v>
      </c>
      <c r="D3265" s="441">
        <v>45901</v>
      </c>
      <c r="E3265">
        <v>19562</v>
      </c>
      <c r="F3265" t="s">
        <v>5946</v>
      </c>
      <c r="G3265">
        <v>2655</v>
      </c>
      <c r="H3265">
        <v>1.76</v>
      </c>
      <c r="I3265" t="s">
        <v>5598</v>
      </c>
      <c r="J3265" t="s">
        <v>6085</v>
      </c>
      <c r="K3265" t="s">
        <v>4524</v>
      </c>
      <c r="L3265">
        <v>23.33</v>
      </c>
      <c r="M3265" s="441">
        <v>45897</v>
      </c>
      <c r="N3265">
        <v>29</v>
      </c>
      <c r="O3265">
        <v>28</v>
      </c>
      <c r="P3265">
        <v>41.06</v>
      </c>
    </row>
    <row r="3266" spans="1:16" x14ac:dyDescent="0.3">
      <c r="A3266">
        <v>51129</v>
      </c>
      <c r="B3266">
        <v>122</v>
      </c>
      <c r="C3266" t="s">
        <v>552</v>
      </c>
      <c r="D3266" s="441">
        <v>45901</v>
      </c>
      <c r="E3266">
        <v>24400</v>
      </c>
      <c r="F3266" t="s">
        <v>6004</v>
      </c>
      <c r="G3266">
        <v>2368</v>
      </c>
      <c r="H3266">
        <v>3</v>
      </c>
      <c r="I3266" t="s">
        <v>5613</v>
      </c>
      <c r="J3266" t="s">
        <v>6085</v>
      </c>
      <c r="K3266" t="s">
        <v>4524</v>
      </c>
      <c r="L3266">
        <v>13.5</v>
      </c>
      <c r="M3266" s="441">
        <v>45875</v>
      </c>
      <c r="N3266">
        <v>13.5</v>
      </c>
      <c r="O3266">
        <v>79.98</v>
      </c>
      <c r="P3266">
        <v>40.5</v>
      </c>
    </row>
    <row r="3267" spans="1:16" x14ac:dyDescent="0.3">
      <c r="A3267">
        <v>51030</v>
      </c>
      <c r="B3267">
        <v>122</v>
      </c>
      <c r="C3267" t="s">
        <v>552</v>
      </c>
      <c r="D3267" s="441">
        <v>45901</v>
      </c>
      <c r="E3267">
        <v>19623</v>
      </c>
      <c r="F3267" t="s">
        <v>5929</v>
      </c>
      <c r="G3267">
        <v>2611</v>
      </c>
      <c r="H3267">
        <v>10.6</v>
      </c>
      <c r="I3267" t="s">
        <v>5598</v>
      </c>
      <c r="J3267" t="s">
        <v>6085</v>
      </c>
      <c r="K3267" t="s">
        <v>4524</v>
      </c>
      <c r="L3267">
        <v>3.76</v>
      </c>
      <c r="M3267" s="441">
        <v>45897</v>
      </c>
      <c r="N3267">
        <v>3.5</v>
      </c>
      <c r="O3267">
        <v>3.5</v>
      </c>
      <c r="P3267">
        <v>39.86</v>
      </c>
    </row>
    <row r="3268" spans="1:16" x14ac:dyDescent="0.3">
      <c r="A3268">
        <v>51159</v>
      </c>
      <c r="B3268">
        <v>122</v>
      </c>
      <c r="C3268" t="s">
        <v>552</v>
      </c>
      <c r="D3268" s="441">
        <v>45901</v>
      </c>
      <c r="E3268">
        <v>21086</v>
      </c>
      <c r="F3268" t="s">
        <v>6501</v>
      </c>
      <c r="G3268">
        <v>1989</v>
      </c>
      <c r="H3268">
        <v>2</v>
      </c>
      <c r="I3268" t="s">
        <v>5613</v>
      </c>
      <c r="J3268" t="s">
        <v>6085</v>
      </c>
      <c r="K3268" t="s">
        <v>4524</v>
      </c>
      <c r="L3268">
        <v>0</v>
      </c>
      <c r="M3268" s="441">
        <v>45783</v>
      </c>
      <c r="N3268">
        <v>18.690000000000001</v>
      </c>
      <c r="O3268">
        <v>19.45</v>
      </c>
      <c r="P3268">
        <v>37.380000000000003</v>
      </c>
    </row>
    <row r="3269" spans="1:16" x14ac:dyDescent="0.3">
      <c r="A3269">
        <v>51065</v>
      </c>
      <c r="B3269">
        <v>122</v>
      </c>
      <c r="C3269" t="s">
        <v>552</v>
      </c>
      <c r="D3269" s="441">
        <v>45901</v>
      </c>
      <c r="E3269">
        <v>19737</v>
      </c>
      <c r="F3269" t="s">
        <v>6337</v>
      </c>
      <c r="G3269">
        <v>2516</v>
      </c>
      <c r="H3269">
        <v>6.36</v>
      </c>
      <c r="I3269" t="s">
        <v>5598</v>
      </c>
      <c r="J3269" t="s">
        <v>6085</v>
      </c>
      <c r="K3269" t="s">
        <v>4524</v>
      </c>
      <c r="L3269">
        <v>5.78</v>
      </c>
      <c r="M3269" s="441">
        <v>45897</v>
      </c>
      <c r="N3269">
        <v>6.4</v>
      </c>
      <c r="O3269">
        <v>5.2</v>
      </c>
      <c r="P3269">
        <v>36.76</v>
      </c>
    </row>
    <row r="3270" spans="1:16" x14ac:dyDescent="0.3">
      <c r="A3270">
        <v>51192</v>
      </c>
      <c r="B3270">
        <v>122</v>
      </c>
      <c r="C3270" t="s">
        <v>552</v>
      </c>
      <c r="D3270" s="441">
        <v>45901</v>
      </c>
      <c r="E3270">
        <v>19575</v>
      </c>
      <c r="F3270" t="s">
        <v>5944</v>
      </c>
      <c r="G3270">
        <v>2643</v>
      </c>
      <c r="H3270">
        <v>1.4</v>
      </c>
      <c r="I3270" t="s">
        <v>5598</v>
      </c>
      <c r="J3270" t="s">
        <v>6085</v>
      </c>
      <c r="K3270" t="s">
        <v>4524</v>
      </c>
      <c r="L3270">
        <v>25.75</v>
      </c>
      <c r="M3270" s="441">
        <v>45897</v>
      </c>
      <c r="N3270">
        <v>24</v>
      </c>
      <c r="O3270">
        <v>24</v>
      </c>
      <c r="P3270">
        <v>36.049999999999997</v>
      </c>
    </row>
    <row r="3271" spans="1:16" x14ac:dyDescent="0.3">
      <c r="A3271">
        <v>51267</v>
      </c>
      <c r="B3271">
        <v>122</v>
      </c>
      <c r="C3271" t="s">
        <v>552</v>
      </c>
      <c r="D3271" s="441">
        <v>45901</v>
      </c>
      <c r="E3271">
        <v>19476</v>
      </c>
      <c r="F3271" t="s">
        <v>6017</v>
      </c>
      <c r="G3271">
        <v>2729</v>
      </c>
      <c r="H3271">
        <v>0.32</v>
      </c>
      <c r="I3271" t="s">
        <v>5598</v>
      </c>
      <c r="J3271" t="s">
        <v>6085</v>
      </c>
      <c r="K3271" t="s">
        <v>4524</v>
      </c>
      <c r="L3271">
        <v>110.31</v>
      </c>
      <c r="M3271" s="441">
        <v>45897</v>
      </c>
      <c r="N3271">
        <v>110</v>
      </c>
      <c r="O3271">
        <v>94.1</v>
      </c>
      <c r="P3271">
        <v>35.299999999999997</v>
      </c>
    </row>
    <row r="3272" spans="1:16" x14ac:dyDescent="0.3">
      <c r="A3272">
        <v>51213</v>
      </c>
      <c r="B3272">
        <v>122</v>
      </c>
      <c r="C3272" t="s">
        <v>552</v>
      </c>
      <c r="D3272" s="441">
        <v>45901</v>
      </c>
      <c r="E3272">
        <v>20176</v>
      </c>
      <c r="F3272" t="s">
        <v>6524</v>
      </c>
      <c r="G3272">
        <v>2262</v>
      </c>
      <c r="H3272">
        <v>1</v>
      </c>
      <c r="I3272" t="s">
        <v>5613</v>
      </c>
      <c r="J3272" t="s">
        <v>6085</v>
      </c>
      <c r="K3272" t="s">
        <v>4524</v>
      </c>
      <c r="L3272">
        <v>0</v>
      </c>
      <c r="M3272" s="441">
        <v>45868</v>
      </c>
      <c r="N3272">
        <v>34.68</v>
      </c>
      <c r="O3272">
        <v>34.68</v>
      </c>
      <c r="P3272">
        <v>34.68</v>
      </c>
    </row>
    <row r="3273" spans="1:16" x14ac:dyDescent="0.3">
      <c r="A3273">
        <v>51279</v>
      </c>
      <c r="B3273">
        <v>122</v>
      </c>
      <c r="C3273" t="s">
        <v>552</v>
      </c>
      <c r="D3273" s="441">
        <v>45901</v>
      </c>
      <c r="E3273">
        <v>18145</v>
      </c>
      <c r="F3273" t="s">
        <v>5796</v>
      </c>
      <c r="G3273">
        <v>3472</v>
      </c>
      <c r="H3273">
        <v>0.09</v>
      </c>
      <c r="I3273" t="s">
        <v>5601</v>
      </c>
      <c r="J3273" t="s">
        <v>4764</v>
      </c>
      <c r="K3273" t="s">
        <v>4524</v>
      </c>
      <c r="L3273">
        <v>0</v>
      </c>
      <c r="M3273" s="441">
        <v>-693593</v>
      </c>
      <c r="N3273">
        <v>0</v>
      </c>
      <c r="O3273">
        <v>312</v>
      </c>
      <c r="P3273">
        <v>33.44</v>
      </c>
    </row>
    <row r="3274" spans="1:16" x14ac:dyDescent="0.3">
      <c r="A3274">
        <v>51215</v>
      </c>
      <c r="B3274">
        <v>122</v>
      </c>
      <c r="C3274" t="s">
        <v>552</v>
      </c>
      <c r="D3274" s="441">
        <v>45901</v>
      </c>
      <c r="E3274">
        <v>26050</v>
      </c>
      <c r="F3274" t="s">
        <v>6525</v>
      </c>
      <c r="G3274">
        <v>6512</v>
      </c>
      <c r="H3274">
        <v>1</v>
      </c>
      <c r="I3274" t="s">
        <v>5598</v>
      </c>
      <c r="J3274" t="s">
        <v>6085</v>
      </c>
      <c r="K3274" t="s">
        <v>4524</v>
      </c>
      <c r="L3274">
        <v>0</v>
      </c>
      <c r="M3274" s="441">
        <v>45790</v>
      </c>
      <c r="N3274">
        <v>33.200000000000003</v>
      </c>
      <c r="O3274">
        <v>28.9</v>
      </c>
      <c r="P3274">
        <v>33.200000000000003</v>
      </c>
    </row>
    <row r="3275" spans="1:16" x14ac:dyDescent="0.3">
      <c r="A3275">
        <v>51111</v>
      </c>
      <c r="B3275">
        <v>122</v>
      </c>
      <c r="C3275" t="s">
        <v>552</v>
      </c>
      <c r="D3275" s="441">
        <v>45901</v>
      </c>
      <c r="E3275">
        <v>20961</v>
      </c>
      <c r="F3275" t="s">
        <v>5687</v>
      </c>
      <c r="G3275">
        <v>2015</v>
      </c>
      <c r="H3275">
        <v>4</v>
      </c>
      <c r="I3275" t="s">
        <v>5613</v>
      </c>
      <c r="J3275" t="s">
        <v>6085</v>
      </c>
      <c r="K3275" t="s">
        <v>4524</v>
      </c>
      <c r="L3275">
        <v>8.1199999999999992</v>
      </c>
      <c r="M3275" s="441">
        <v>45889</v>
      </c>
      <c r="N3275">
        <v>8.11</v>
      </c>
      <c r="O3275">
        <v>8.11</v>
      </c>
      <c r="P3275">
        <v>32.479999999999997</v>
      </c>
    </row>
    <row r="3276" spans="1:16" x14ac:dyDescent="0.3">
      <c r="A3276">
        <v>51206</v>
      </c>
      <c r="B3276">
        <v>122</v>
      </c>
      <c r="C3276" t="s">
        <v>552</v>
      </c>
      <c r="D3276" s="441">
        <v>45901</v>
      </c>
      <c r="E3276">
        <v>21079</v>
      </c>
      <c r="F3276" t="s">
        <v>5838</v>
      </c>
      <c r="G3276">
        <v>1991</v>
      </c>
      <c r="H3276">
        <v>1</v>
      </c>
      <c r="I3276" t="s">
        <v>5613</v>
      </c>
      <c r="J3276" t="s">
        <v>6085</v>
      </c>
      <c r="K3276" t="s">
        <v>4524</v>
      </c>
      <c r="L3276">
        <v>0</v>
      </c>
      <c r="M3276" s="441">
        <v>45818</v>
      </c>
      <c r="N3276">
        <v>32.06</v>
      </c>
      <c r="O3276">
        <v>49.38</v>
      </c>
      <c r="P3276">
        <v>32.06</v>
      </c>
    </row>
    <row r="3277" spans="1:16" x14ac:dyDescent="0.3">
      <c r="A3277">
        <v>51253</v>
      </c>
      <c r="B3277">
        <v>122</v>
      </c>
      <c r="C3277" t="s">
        <v>552</v>
      </c>
      <c r="D3277" s="441">
        <v>45901</v>
      </c>
      <c r="E3277">
        <v>19479</v>
      </c>
      <c r="F3277" t="s">
        <v>6526</v>
      </c>
      <c r="G3277">
        <v>2727</v>
      </c>
      <c r="H3277">
        <v>0.6</v>
      </c>
      <c r="I3277" t="s">
        <v>5598</v>
      </c>
      <c r="J3277" t="s">
        <v>6085</v>
      </c>
      <c r="K3277" t="s">
        <v>4524</v>
      </c>
      <c r="L3277">
        <v>51.21</v>
      </c>
      <c r="M3277" s="441">
        <v>45895</v>
      </c>
      <c r="N3277">
        <v>51.21</v>
      </c>
      <c r="O3277">
        <v>51.21</v>
      </c>
      <c r="P3277">
        <v>30.73</v>
      </c>
    </row>
    <row r="3278" spans="1:16" x14ac:dyDescent="0.3">
      <c r="A3278">
        <v>51200</v>
      </c>
      <c r="B3278">
        <v>122</v>
      </c>
      <c r="C3278" t="s">
        <v>552</v>
      </c>
      <c r="D3278" s="441">
        <v>45901</v>
      </c>
      <c r="E3278">
        <v>19730</v>
      </c>
      <c r="F3278" t="s">
        <v>6323</v>
      </c>
      <c r="G3278">
        <v>2523</v>
      </c>
      <c r="H3278">
        <v>1.24</v>
      </c>
      <c r="I3278" t="s">
        <v>5598</v>
      </c>
      <c r="J3278" t="s">
        <v>6085</v>
      </c>
      <c r="K3278" t="s">
        <v>4524</v>
      </c>
      <c r="L3278">
        <v>24.69</v>
      </c>
      <c r="M3278" s="441">
        <v>45890</v>
      </c>
      <c r="N3278">
        <v>21.38</v>
      </c>
      <c r="O3278">
        <v>21.38</v>
      </c>
      <c r="P3278">
        <v>30.62</v>
      </c>
    </row>
    <row r="3279" spans="1:16" x14ac:dyDescent="0.3">
      <c r="A3279">
        <v>51249</v>
      </c>
      <c r="B3279">
        <v>122</v>
      </c>
      <c r="C3279" t="s">
        <v>552</v>
      </c>
      <c r="D3279" s="441">
        <v>45901</v>
      </c>
      <c r="E3279">
        <v>19485</v>
      </c>
      <c r="F3279" t="s">
        <v>5935</v>
      </c>
      <c r="G3279">
        <v>2721</v>
      </c>
      <c r="H3279">
        <v>0.68</v>
      </c>
      <c r="I3279" t="s">
        <v>5598</v>
      </c>
      <c r="J3279" t="s">
        <v>6085</v>
      </c>
      <c r="K3279" t="s">
        <v>4524</v>
      </c>
      <c r="L3279">
        <v>44.41</v>
      </c>
      <c r="M3279" s="441">
        <v>45897</v>
      </c>
      <c r="N3279">
        <v>40</v>
      </c>
      <c r="O3279">
        <v>40</v>
      </c>
      <c r="P3279">
        <v>30.2</v>
      </c>
    </row>
    <row r="3280" spans="1:16" x14ac:dyDescent="0.3">
      <c r="A3280">
        <v>51024</v>
      </c>
      <c r="B3280">
        <v>122</v>
      </c>
      <c r="C3280" t="s">
        <v>552</v>
      </c>
      <c r="D3280" s="441">
        <v>45901</v>
      </c>
      <c r="E3280">
        <v>19639</v>
      </c>
      <c r="F3280" t="s">
        <v>6527</v>
      </c>
      <c r="G3280">
        <v>2597</v>
      </c>
      <c r="H3280">
        <v>11.36</v>
      </c>
      <c r="I3280" t="s">
        <v>5598</v>
      </c>
      <c r="J3280" t="s">
        <v>6085</v>
      </c>
      <c r="K3280" t="s">
        <v>4524</v>
      </c>
      <c r="L3280">
        <v>2.61</v>
      </c>
      <c r="M3280" s="441">
        <v>45890</v>
      </c>
      <c r="N3280">
        <v>2.5</v>
      </c>
      <c r="O3280">
        <v>2.5</v>
      </c>
      <c r="P3280">
        <v>29.65</v>
      </c>
    </row>
    <row r="3281" spans="1:16" x14ac:dyDescent="0.3">
      <c r="A3281">
        <v>51166</v>
      </c>
      <c r="B3281">
        <v>122</v>
      </c>
      <c r="C3281" t="s">
        <v>552</v>
      </c>
      <c r="D3281" s="441">
        <v>45901</v>
      </c>
      <c r="E3281">
        <v>20029</v>
      </c>
      <c r="F3281" t="s">
        <v>5848</v>
      </c>
      <c r="G3281">
        <v>2337</v>
      </c>
      <c r="H3281">
        <v>2</v>
      </c>
      <c r="I3281" t="s">
        <v>5668</v>
      </c>
      <c r="J3281" t="s">
        <v>6085</v>
      </c>
      <c r="K3281" t="s">
        <v>4524</v>
      </c>
      <c r="L3281">
        <v>0</v>
      </c>
      <c r="M3281" s="441">
        <v>45636</v>
      </c>
      <c r="N3281">
        <v>14.81</v>
      </c>
      <c r="O3281">
        <v>14.48</v>
      </c>
      <c r="P3281">
        <v>29.62</v>
      </c>
    </row>
    <row r="3282" spans="1:16" x14ac:dyDescent="0.3">
      <c r="A3282">
        <v>51173</v>
      </c>
      <c r="B3282">
        <v>122</v>
      </c>
      <c r="C3282" t="s">
        <v>552</v>
      </c>
      <c r="D3282" s="441">
        <v>45901</v>
      </c>
      <c r="E3282">
        <v>24401</v>
      </c>
      <c r="F3282" t="s">
        <v>5676</v>
      </c>
      <c r="G3282">
        <v>2369</v>
      </c>
      <c r="H3282">
        <v>2</v>
      </c>
      <c r="I3282" t="s">
        <v>5613</v>
      </c>
      <c r="J3282" t="s">
        <v>6085</v>
      </c>
      <c r="K3282" t="s">
        <v>4524</v>
      </c>
      <c r="L3282">
        <v>13.5</v>
      </c>
      <c r="M3282" s="441">
        <v>45875</v>
      </c>
      <c r="N3282">
        <v>13.5</v>
      </c>
      <c r="O3282">
        <v>26.56</v>
      </c>
      <c r="P3282">
        <v>27</v>
      </c>
    </row>
    <row r="3283" spans="1:16" x14ac:dyDescent="0.3">
      <c r="A3283">
        <v>51124</v>
      </c>
      <c r="B3283">
        <v>122</v>
      </c>
      <c r="C3283" t="s">
        <v>552</v>
      </c>
      <c r="D3283" s="441">
        <v>45901</v>
      </c>
      <c r="E3283">
        <v>24089</v>
      </c>
      <c r="F3283" t="s">
        <v>5842</v>
      </c>
      <c r="G3283">
        <v>2316</v>
      </c>
      <c r="H3283">
        <v>3</v>
      </c>
      <c r="I3283" t="s">
        <v>5598</v>
      </c>
      <c r="J3283" t="s">
        <v>6085</v>
      </c>
      <c r="K3283" t="s">
        <v>4524</v>
      </c>
      <c r="L3283">
        <v>0</v>
      </c>
      <c r="M3283" s="441">
        <v>45531</v>
      </c>
      <c r="N3283">
        <v>8.5</v>
      </c>
      <c r="O3283">
        <v>9</v>
      </c>
      <c r="P3283">
        <v>25.5</v>
      </c>
    </row>
    <row r="3284" spans="1:16" x14ac:dyDescent="0.3">
      <c r="A3284">
        <v>51120</v>
      </c>
      <c r="B3284">
        <v>122</v>
      </c>
      <c r="C3284" t="s">
        <v>552</v>
      </c>
      <c r="D3284" s="441">
        <v>45901</v>
      </c>
      <c r="E3284">
        <v>26342</v>
      </c>
      <c r="F3284" t="s">
        <v>5604</v>
      </c>
      <c r="G3284">
        <v>1986</v>
      </c>
      <c r="H3284">
        <v>3.2</v>
      </c>
      <c r="I3284" t="s">
        <v>5605</v>
      </c>
      <c r="J3284" t="s">
        <v>6085</v>
      </c>
      <c r="K3284" t="s">
        <v>4524</v>
      </c>
      <c r="L3284">
        <v>0</v>
      </c>
      <c r="M3284" s="441">
        <v>45853</v>
      </c>
      <c r="N3284">
        <v>7.8</v>
      </c>
      <c r="O3284">
        <v>25.83</v>
      </c>
      <c r="P3284">
        <v>24.96</v>
      </c>
    </row>
    <row r="3285" spans="1:16" x14ac:dyDescent="0.3">
      <c r="A3285">
        <v>51205</v>
      </c>
      <c r="B3285">
        <v>122</v>
      </c>
      <c r="C3285" t="s">
        <v>552</v>
      </c>
      <c r="D3285" s="441">
        <v>45901</v>
      </c>
      <c r="E3285">
        <v>19760</v>
      </c>
      <c r="F3285" t="s">
        <v>6338</v>
      </c>
      <c r="G3285">
        <v>2493</v>
      </c>
      <c r="H3285">
        <v>1.1000000000000001</v>
      </c>
      <c r="I3285" t="s">
        <v>5598</v>
      </c>
      <c r="J3285" t="s">
        <v>6085</v>
      </c>
      <c r="K3285" t="s">
        <v>4524</v>
      </c>
      <c r="L3285">
        <v>21.68</v>
      </c>
      <c r="M3285" s="441">
        <v>45888</v>
      </c>
      <c r="N3285">
        <v>23.04</v>
      </c>
      <c r="O3285">
        <v>23.04</v>
      </c>
      <c r="P3285">
        <v>23.85</v>
      </c>
    </row>
    <row r="3286" spans="1:16" x14ac:dyDescent="0.3">
      <c r="A3286">
        <v>51214</v>
      </c>
      <c r="B3286">
        <v>122</v>
      </c>
      <c r="C3286" t="s">
        <v>552</v>
      </c>
      <c r="D3286" s="441">
        <v>45901</v>
      </c>
      <c r="E3286">
        <v>20500</v>
      </c>
      <c r="F3286" t="s">
        <v>5865</v>
      </c>
      <c r="G3286">
        <v>2154</v>
      </c>
      <c r="H3286">
        <v>1</v>
      </c>
      <c r="I3286" t="s">
        <v>5613</v>
      </c>
      <c r="J3286" t="s">
        <v>6085</v>
      </c>
      <c r="K3286" t="s">
        <v>4524</v>
      </c>
      <c r="L3286">
        <v>23.8</v>
      </c>
      <c r="M3286" s="441">
        <v>45894</v>
      </c>
      <c r="N3286">
        <v>23.8</v>
      </c>
      <c r="O3286">
        <v>21.06</v>
      </c>
      <c r="P3286">
        <v>23.8</v>
      </c>
    </row>
    <row r="3287" spans="1:16" x14ac:dyDescent="0.3">
      <c r="A3287">
        <v>51081</v>
      </c>
      <c r="B3287">
        <v>122</v>
      </c>
      <c r="C3287" t="s">
        <v>552</v>
      </c>
      <c r="D3287" s="441">
        <v>45901</v>
      </c>
      <c r="E3287">
        <v>19787</v>
      </c>
      <c r="F3287" t="s">
        <v>5914</v>
      </c>
      <c r="G3287">
        <v>2471</v>
      </c>
      <c r="H3287">
        <v>5.56</v>
      </c>
      <c r="I3287" t="s">
        <v>5598</v>
      </c>
      <c r="J3287" t="s">
        <v>6085</v>
      </c>
      <c r="K3287" t="s">
        <v>4524</v>
      </c>
      <c r="L3287">
        <v>4.26</v>
      </c>
      <c r="M3287" s="441">
        <v>45897</v>
      </c>
      <c r="N3287">
        <v>4.3</v>
      </c>
      <c r="O3287">
        <v>3.99</v>
      </c>
      <c r="P3287">
        <v>23.69</v>
      </c>
    </row>
    <row r="3288" spans="1:16" x14ac:dyDescent="0.3">
      <c r="A3288">
        <v>51193</v>
      </c>
      <c r="B3288">
        <v>122</v>
      </c>
      <c r="C3288" t="s">
        <v>552</v>
      </c>
      <c r="D3288" s="441">
        <v>45901</v>
      </c>
      <c r="E3288">
        <v>19717</v>
      </c>
      <c r="F3288" t="s">
        <v>6340</v>
      </c>
      <c r="G3288">
        <v>2537</v>
      </c>
      <c r="H3288">
        <v>1.4</v>
      </c>
      <c r="I3288" t="s">
        <v>5598</v>
      </c>
      <c r="J3288" t="s">
        <v>6085</v>
      </c>
      <c r="K3288" t="s">
        <v>4524</v>
      </c>
      <c r="L3288">
        <v>16.78</v>
      </c>
      <c r="M3288" s="441">
        <v>45895</v>
      </c>
      <c r="N3288">
        <v>17</v>
      </c>
      <c r="O3288">
        <v>15.14</v>
      </c>
      <c r="P3288">
        <v>23.49</v>
      </c>
    </row>
    <row r="3289" spans="1:16" x14ac:dyDescent="0.3">
      <c r="A3289">
        <v>51235</v>
      </c>
      <c r="B3289">
        <v>122</v>
      </c>
      <c r="C3289" t="s">
        <v>552</v>
      </c>
      <c r="D3289" s="441">
        <v>45901</v>
      </c>
      <c r="E3289">
        <v>19902</v>
      </c>
      <c r="F3289" t="s">
        <v>6528</v>
      </c>
      <c r="G3289">
        <v>2382</v>
      </c>
      <c r="H3289">
        <v>1</v>
      </c>
      <c r="I3289" t="s">
        <v>5703</v>
      </c>
      <c r="J3289" t="s">
        <v>6085</v>
      </c>
      <c r="K3289" t="s">
        <v>4524</v>
      </c>
      <c r="L3289">
        <v>0</v>
      </c>
      <c r="M3289" s="441">
        <v>-693593</v>
      </c>
      <c r="N3289">
        <v>0</v>
      </c>
      <c r="O3289">
        <v>22.9</v>
      </c>
      <c r="P3289">
        <v>22.9</v>
      </c>
    </row>
    <row r="3290" spans="1:16" x14ac:dyDescent="0.3">
      <c r="A3290">
        <v>51114</v>
      </c>
      <c r="B3290">
        <v>122</v>
      </c>
      <c r="C3290" t="s">
        <v>552</v>
      </c>
      <c r="D3290" s="441">
        <v>45901</v>
      </c>
      <c r="E3290">
        <v>19589</v>
      </c>
      <c r="F3290" t="s">
        <v>5943</v>
      </c>
      <c r="G3290">
        <v>2637</v>
      </c>
      <c r="H3290">
        <v>3.86</v>
      </c>
      <c r="I3290" t="s">
        <v>5598</v>
      </c>
      <c r="J3290" t="s">
        <v>6085</v>
      </c>
      <c r="K3290" t="s">
        <v>4524</v>
      </c>
      <c r="L3290">
        <v>5.93</v>
      </c>
      <c r="M3290" s="441">
        <v>45897</v>
      </c>
      <c r="N3290">
        <v>5.08</v>
      </c>
      <c r="O3290">
        <v>5.03</v>
      </c>
      <c r="P3290">
        <v>22.89</v>
      </c>
    </row>
    <row r="3291" spans="1:16" x14ac:dyDescent="0.3">
      <c r="A3291">
        <v>51202</v>
      </c>
      <c r="B3291">
        <v>122</v>
      </c>
      <c r="C3291" t="s">
        <v>552</v>
      </c>
      <c r="D3291" s="441">
        <v>45901</v>
      </c>
      <c r="E3291">
        <v>19572</v>
      </c>
      <c r="F3291" t="s">
        <v>5945</v>
      </c>
      <c r="G3291">
        <v>2646</v>
      </c>
      <c r="H3291">
        <v>1.2</v>
      </c>
      <c r="I3291" t="s">
        <v>5598</v>
      </c>
      <c r="J3291" t="s">
        <v>6085</v>
      </c>
      <c r="K3291" t="s">
        <v>4524</v>
      </c>
      <c r="L3291">
        <v>17.940000000000001</v>
      </c>
      <c r="M3291" s="441">
        <v>45897</v>
      </c>
      <c r="N3291">
        <v>18</v>
      </c>
      <c r="O3291">
        <v>13.4</v>
      </c>
      <c r="P3291">
        <v>21.53</v>
      </c>
    </row>
    <row r="3292" spans="1:16" x14ac:dyDescent="0.3">
      <c r="A3292">
        <v>51275</v>
      </c>
      <c r="B3292">
        <v>122</v>
      </c>
      <c r="C3292" t="s">
        <v>552</v>
      </c>
      <c r="D3292" s="441">
        <v>45901</v>
      </c>
      <c r="E3292">
        <v>18155</v>
      </c>
      <c r="F3292" t="s">
        <v>6513</v>
      </c>
      <c r="G3292">
        <v>3465</v>
      </c>
      <c r="H3292">
        <v>0.16</v>
      </c>
      <c r="I3292" t="s">
        <v>5601</v>
      </c>
      <c r="J3292" t="s">
        <v>4764</v>
      </c>
      <c r="K3292" t="s">
        <v>4524</v>
      </c>
      <c r="L3292">
        <v>0</v>
      </c>
      <c r="M3292" s="441">
        <v>-693593</v>
      </c>
      <c r="N3292">
        <v>0</v>
      </c>
      <c r="O3292">
        <v>0</v>
      </c>
      <c r="P3292">
        <v>21.44</v>
      </c>
    </row>
    <row r="3293" spans="1:16" x14ac:dyDescent="0.3">
      <c r="A3293">
        <v>51199</v>
      </c>
      <c r="B3293">
        <v>122</v>
      </c>
      <c r="C3293" t="s">
        <v>552</v>
      </c>
      <c r="D3293" s="441">
        <v>45901</v>
      </c>
      <c r="E3293">
        <v>19558</v>
      </c>
      <c r="F3293" t="s">
        <v>5950</v>
      </c>
      <c r="G3293">
        <v>2659</v>
      </c>
      <c r="H3293">
        <v>1.3</v>
      </c>
      <c r="I3293" t="s">
        <v>5598</v>
      </c>
      <c r="J3293" t="s">
        <v>6085</v>
      </c>
      <c r="K3293" t="s">
        <v>4524</v>
      </c>
      <c r="L3293">
        <v>16.329999999999998</v>
      </c>
      <c r="M3293" s="441">
        <v>45884</v>
      </c>
      <c r="N3293">
        <v>17</v>
      </c>
      <c r="O3293">
        <v>11.17</v>
      </c>
      <c r="P3293">
        <v>21.23</v>
      </c>
    </row>
    <row r="3294" spans="1:16" x14ac:dyDescent="0.3">
      <c r="A3294">
        <v>51219</v>
      </c>
      <c r="B3294">
        <v>122</v>
      </c>
      <c r="C3294" t="s">
        <v>552</v>
      </c>
      <c r="D3294" s="441">
        <v>45901</v>
      </c>
      <c r="E3294">
        <v>19718</v>
      </c>
      <c r="F3294" t="s">
        <v>6454</v>
      </c>
      <c r="G3294">
        <v>2536</v>
      </c>
      <c r="H3294">
        <v>1</v>
      </c>
      <c r="I3294" t="s">
        <v>5598</v>
      </c>
      <c r="J3294" t="s">
        <v>6085</v>
      </c>
      <c r="K3294" t="s">
        <v>4524</v>
      </c>
      <c r="L3294">
        <v>20.79</v>
      </c>
      <c r="M3294" s="441">
        <v>45895</v>
      </c>
      <c r="N3294">
        <v>23.04</v>
      </c>
      <c r="O3294">
        <v>19.34</v>
      </c>
      <c r="P3294">
        <v>20.79</v>
      </c>
    </row>
    <row r="3295" spans="1:16" x14ac:dyDescent="0.3">
      <c r="A3295">
        <v>51273</v>
      </c>
      <c r="B3295">
        <v>122</v>
      </c>
      <c r="C3295" t="s">
        <v>552</v>
      </c>
      <c r="D3295" s="441">
        <v>45901</v>
      </c>
      <c r="E3295">
        <v>18327</v>
      </c>
      <c r="F3295" t="s">
        <v>5861</v>
      </c>
      <c r="G3295">
        <v>3306</v>
      </c>
      <c r="H3295">
        <v>0.19</v>
      </c>
      <c r="I3295" t="s">
        <v>5601</v>
      </c>
      <c r="J3295" t="s">
        <v>4764</v>
      </c>
      <c r="K3295" t="s">
        <v>4524</v>
      </c>
      <c r="L3295">
        <v>0</v>
      </c>
      <c r="M3295" s="441">
        <v>45405</v>
      </c>
      <c r="N3295">
        <v>108</v>
      </c>
      <c r="O3295">
        <v>110.3</v>
      </c>
      <c r="P3295">
        <v>20.52</v>
      </c>
    </row>
    <row r="3296" spans="1:16" x14ac:dyDescent="0.3">
      <c r="A3296">
        <v>51244</v>
      </c>
      <c r="B3296">
        <v>122</v>
      </c>
      <c r="C3296" t="s">
        <v>552</v>
      </c>
      <c r="D3296" s="441">
        <v>45901</v>
      </c>
      <c r="E3296">
        <v>19560</v>
      </c>
      <c r="F3296" t="s">
        <v>5947</v>
      </c>
      <c r="G3296">
        <v>2657</v>
      </c>
      <c r="H3296">
        <v>0.78</v>
      </c>
      <c r="I3296" t="s">
        <v>5598</v>
      </c>
      <c r="J3296" t="s">
        <v>6085</v>
      </c>
      <c r="K3296" t="s">
        <v>4524</v>
      </c>
      <c r="L3296">
        <v>26.23</v>
      </c>
      <c r="M3296" s="441">
        <v>45890</v>
      </c>
      <c r="N3296">
        <v>29</v>
      </c>
      <c r="O3296">
        <v>29</v>
      </c>
      <c r="P3296">
        <v>20.46</v>
      </c>
    </row>
    <row r="3297" spans="1:16" x14ac:dyDescent="0.3">
      <c r="A3297">
        <v>51084</v>
      </c>
      <c r="B3297">
        <v>122</v>
      </c>
      <c r="C3297" t="s">
        <v>552</v>
      </c>
      <c r="D3297" s="441">
        <v>45901</v>
      </c>
      <c r="E3297">
        <v>19783</v>
      </c>
      <c r="F3297" t="s">
        <v>5923</v>
      </c>
      <c r="G3297">
        <v>2475</v>
      </c>
      <c r="H3297">
        <v>5.22</v>
      </c>
      <c r="I3297" t="s">
        <v>5598</v>
      </c>
      <c r="J3297" t="s">
        <v>6085</v>
      </c>
      <c r="K3297" t="s">
        <v>4524</v>
      </c>
      <c r="L3297">
        <v>3.69</v>
      </c>
      <c r="M3297" s="441">
        <v>45884</v>
      </c>
      <c r="N3297">
        <v>3.5</v>
      </c>
      <c r="O3297">
        <v>3.5</v>
      </c>
      <c r="P3297">
        <v>19.260000000000002</v>
      </c>
    </row>
    <row r="3298" spans="1:16" x14ac:dyDescent="0.3">
      <c r="A3298">
        <v>51163</v>
      </c>
      <c r="B3298">
        <v>122</v>
      </c>
      <c r="C3298" t="s">
        <v>552</v>
      </c>
      <c r="D3298" s="441">
        <v>45901</v>
      </c>
      <c r="E3298">
        <v>20422</v>
      </c>
      <c r="F3298" t="s">
        <v>5618</v>
      </c>
      <c r="G3298">
        <v>2186</v>
      </c>
      <c r="H3298">
        <v>2</v>
      </c>
      <c r="I3298" t="s">
        <v>5613</v>
      </c>
      <c r="J3298" t="s">
        <v>6085</v>
      </c>
      <c r="K3298" t="s">
        <v>4524</v>
      </c>
      <c r="L3298">
        <v>0</v>
      </c>
      <c r="M3298" s="441">
        <v>45859</v>
      </c>
      <c r="N3298">
        <v>9.35</v>
      </c>
      <c r="O3298">
        <v>8.8000000000000007</v>
      </c>
      <c r="P3298">
        <v>18.7</v>
      </c>
    </row>
    <row r="3299" spans="1:16" x14ac:dyDescent="0.3">
      <c r="A3299">
        <v>51074</v>
      </c>
      <c r="B3299">
        <v>122</v>
      </c>
      <c r="C3299" t="s">
        <v>552</v>
      </c>
      <c r="D3299" s="441">
        <v>45901</v>
      </c>
      <c r="E3299">
        <v>19917</v>
      </c>
      <c r="F3299" t="s">
        <v>5682</v>
      </c>
      <c r="G3299">
        <v>2379</v>
      </c>
      <c r="H3299">
        <v>6</v>
      </c>
      <c r="I3299" t="s">
        <v>5605</v>
      </c>
      <c r="J3299" t="s">
        <v>6085</v>
      </c>
      <c r="K3299" t="s">
        <v>4524</v>
      </c>
      <c r="L3299">
        <v>0</v>
      </c>
      <c r="M3299" s="441">
        <v>45636</v>
      </c>
      <c r="N3299">
        <v>3.09</v>
      </c>
      <c r="O3299">
        <v>3.35</v>
      </c>
      <c r="P3299">
        <v>18.54</v>
      </c>
    </row>
    <row r="3300" spans="1:16" x14ac:dyDescent="0.3">
      <c r="A3300">
        <v>51216</v>
      </c>
      <c r="B3300">
        <v>122</v>
      </c>
      <c r="C3300" t="s">
        <v>552</v>
      </c>
      <c r="D3300" s="441">
        <v>45901</v>
      </c>
      <c r="E3300">
        <v>20174</v>
      </c>
      <c r="F3300" t="s">
        <v>5685</v>
      </c>
      <c r="G3300">
        <v>2264</v>
      </c>
      <c r="H3300">
        <v>1</v>
      </c>
      <c r="I3300" t="s">
        <v>5598</v>
      </c>
      <c r="J3300" t="s">
        <v>6085</v>
      </c>
      <c r="K3300" t="s">
        <v>4524</v>
      </c>
      <c r="L3300">
        <v>0</v>
      </c>
      <c r="M3300" s="441">
        <v>45868</v>
      </c>
      <c r="N3300">
        <v>16.899999999999999</v>
      </c>
      <c r="O3300">
        <v>16.5</v>
      </c>
      <c r="P3300">
        <v>16.899999999999999</v>
      </c>
    </row>
    <row r="3301" spans="1:16" x14ac:dyDescent="0.3">
      <c r="A3301">
        <v>51209</v>
      </c>
      <c r="B3301">
        <v>122</v>
      </c>
      <c r="C3301" t="s">
        <v>552</v>
      </c>
      <c r="D3301" s="441">
        <v>45901</v>
      </c>
      <c r="E3301">
        <v>24110</v>
      </c>
      <c r="F3301" t="s">
        <v>5630</v>
      </c>
      <c r="G3301">
        <v>2322</v>
      </c>
      <c r="H3301">
        <v>1</v>
      </c>
      <c r="I3301" t="s">
        <v>5598</v>
      </c>
      <c r="J3301" t="s">
        <v>6085</v>
      </c>
      <c r="K3301" t="s">
        <v>4524</v>
      </c>
      <c r="L3301">
        <v>0</v>
      </c>
      <c r="M3301" s="441">
        <v>45811</v>
      </c>
      <c r="N3301">
        <v>15.9</v>
      </c>
      <c r="O3301">
        <v>9.25</v>
      </c>
      <c r="P3301">
        <v>15.9</v>
      </c>
    </row>
    <row r="3302" spans="1:16" x14ac:dyDescent="0.3">
      <c r="A3302">
        <v>51145</v>
      </c>
      <c r="B3302">
        <v>122</v>
      </c>
      <c r="C3302" t="s">
        <v>552</v>
      </c>
      <c r="D3302" s="441">
        <v>45901</v>
      </c>
      <c r="E3302">
        <v>19741</v>
      </c>
      <c r="F3302" t="s">
        <v>6332</v>
      </c>
      <c r="G3302">
        <v>2512</v>
      </c>
      <c r="H3302">
        <v>2.68</v>
      </c>
      <c r="I3302" t="s">
        <v>5598</v>
      </c>
      <c r="J3302" t="s">
        <v>6085</v>
      </c>
      <c r="K3302" t="s">
        <v>4524</v>
      </c>
      <c r="L3302">
        <v>5.83</v>
      </c>
      <c r="M3302" s="441">
        <v>45890</v>
      </c>
      <c r="N3302">
        <v>5</v>
      </c>
      <c r="O3302">
        <v>5</v>
      </c>
      <c r="P3302">
        <v>15.62</v>
      </c>
    </row>
    <row r="3303" spans="1:16" x14ac:dyDescent="0.3">
      <c r="A3303">
        <v>51280</v>
      </c>
      <c r="B3303">
        <v>122</v>
      </c>
      <c r="C3303" t="s">
        <v>552</v>
      </c>
      <c r="D3303" s="441">
        <v>45901</v>
      </c>
      <c r="E3303">
        <v>18160</v>
      </c>
      <c r="F3303" t="s">
        <v>6514</v>
      </c>
      <c r="G3303">
        <v>3460</v>
      </c>
      <c r="H3303">
        <v>0.08</v>
      </c>
      <c r="I3303" t="s">
        <v>5601</v>
      </c>
      <c r="J3303" t="s">
        <v>4764</v>
      </c>
      <c r="K3303" t="s">
        <v>4524</v>
      </c>
      <c r="L3303">
        <v>0</v>
      </c>
      <c r="M3303" s="441">
        <v>-693593</v>
      </c>
      <c r="N3303">
        <v>0</v>
      </c>
      <c r="O3303">
        <v>0</v>
      </c>
      <c r="P3303">
        <v>15.57</v>
      </c>
    </row>
    <row r="3304" spans="1:16" x14ac:dyDescent="0.3">
      <c r="A3304">
        <v>51153</v>
      </c>
      <c r="B3304">
        <v>122</v>
      </c>
      <c r="C3304" t="s">
        <v>552</v>
      </c>
      <c r="D3304" s="441">
        <v>45901</v>
      </c>
      <c r="E3304">
        <v>19465</v>
      </c>
      <c r="F3304" t="s">
        <v>5953</v>
      </c>
      <c r="G3304">
        <v>2737</v>
      </c>
      <c r="H3304">
        <v>2.1800000000000002</v>
      </c>
      <c r="I3304" t="s">
        <v>5598</v>
      </c>
      <c r="J3304" t="s">
        <v>6085</v>
      </c>
      <c r="K3304" t="s">
        <v>4524</v>
      </c>
      <c r="L3304">
        <v>6.3</v>
      </c>
      <c r="M3304" s="441">
        <v>45895</v>
      </c>
      <c r="N3304">
        <v>6.8</v>
      </c>
      <c r="O3304">
        <v>4.47</v>
      </c>
      <c r="P3304">
        <v>13.73</v>
      </c>
    </row>
    <row r="3305" spans="1:16" x14ac:dyDescent="0.3">
      <c r="A3305">
        <v>51223</v>
      </c>
      <c r="B3305">
        <v>122</v>
      </c>
      <c r="C3305" t="s">
        <v>552</v>
      </c>
      <c r="D3305" s="441">
        <v>45901</v>
      </c>
      <c r="E3305">
        <v>18433</v>
      </c>
      <c r="F3305" t="s">
        <v>5737</v>
      </c>
      <c r="G3305">
        <v>3212</v>
      </c>
      <c r="H3305">
        <v>1</v>
      </c>
      <c r="I3305" t="s">
        <v>5613</v>
      </c>
      <c r="J3305" t="s">
        <v>4764</v>
      </c>
      <c r="K3305" t="s">
        <v>4524</v>
      </c>
      <c r="L3305">
        <v>0</v>
      </c>
      <c r="M3305" s="441">
        <v>-693593</v>
      </c>
      <c r="N3305">
        <v>0</v>
      </c>
      <c r="O3305">
        <v>0</v>
      </c>
      <c r="P3305">
        <v>13.53</v>
      </c>
    </row>
    <row r="3306" spans="1:16" x14ac:dyDescent="0.3">
      <c r="A3306">
        <v>51208</v>
      </c>
      <c r="B3306">
        <v>122</v>
      </c>
      <c r="C3306" t="s">
        <v>552</v>
      </c>
      <c r="D3306" s="441">
        <v>45901</v>
      </c>
      <c r="E3306">
        <v>24036</v>
      </c>
      <c r="F3306" t="s">
        <v>5612</v>
      </c>
      <c r="G3306">
        <v>2314</v>
      </c>
      <c r="H3306">
        <v>1</v>
      </c>
      <c r="I3306" t="s">
        <v>5613</v>
      </c>
      <c r="J3306" t="s">
        <v>6085</v>
      </c>
      <c r="K3306" t="s">
        <v>4524</v>
      </c>
      <c r="L3306">
        <v>12.9</v>
      </c>
      <c r="M3306" s="441">
        <v>45881</v>
      </c>
      <c r="N3306">
        <v>12.9</v>
      </c>
      <c r="O3306">
        <v>36.9</v>
      </c>
      <c r="P3306">
        <v>12.9</v>
      </c>
    </row>
    <row r="3307" spans="1:16" x14ac:dyDescent="0.3">
      <c r="A3307">
        <v>51158</v>
      </c>
      <c r="B3307">
        <v>122</v>
      </c>
      <c r="C3307" t="s">
        <v>552</v>
      </c>
      <c r="D3307" s="441">
        <v>45901</v>
      </c>
      <c r="E3307">
        <v>21075</v>
      </c>
      <c r="F3307" t="s">
        <v>5606</v>
      </c>
      <c r="G3307">
        <v>1993</v>
      </c>
      <c r="H3307">
        <v>2</v>
      </c>
      <c r="I3307" t="s">
        <v>5605</v>
      </c>
      <c r="J3307" t="s">
        <v>6085</v>
      </c>
      <c r="K3307" t="s">
        <v>4524</v>
      </c>
      <c r="L3307">
        <v>0</v>
      </c>
      <c r="M3307" s="441">
        <v>-693593</v>
      </c>
      <c r="N3307">
        <v>0</v>
      </c>
      <c r="O3307">
        <v>6.2</v>
      </c>
      <c r="P3307">
        <v>12.82</v>
      </c>
    </row>
    <row r="3308" spans="1:16" x14ac:dyDescent="0.3">
      <c r="A3308">
        <v>51271</v>
      </c>
      <c r="B3308">
        <v>122</v>
      </c>
      <c r="C3308" t="s">
        <v>552</v>
      </c>
      <c r="D3308" s="441">
        <v>45901</v>
      </c>
      <c r="E3308">
        <v>18191</v>
      </c>
      <c r="F3308" t="s">
        <v>5998</v>
      </c>
      <c r="G3308">
        <v>3433</v>
      </c>
      <c r="H3308">
        <v>0.24</v>
      </c>
      <c r="I3308" t="s">
        <v>5601</v>
      </c>
      <c r="J3308" t="s">
        <v>4764</v>
      </c>
      <c r="K3308" t="s">
        <v>4524</v>
      </c>
      <c r="L3308">
        <v>0</v>
      </c>
      <c r="M3308" s="441">
        <v>-693593</v>
      </c>
      <c r="N3308">
        <v>0</v>
      </c>
      <c r="O3308">
        <v>0</v>
      </c>
      <c r="P3308">
        <v>12.05</v>
      </c>
    </row>
    <row r="3309" spans="1:16" x14ac:dyDescent="0.3">
      <c r="A3309">
        <v>51103</v>
      </c>
      <c r="B3309">
        <v>122</v>
      </c>
      <c r="C3309" t="s">
        <v>552</v>
      </c>
      <c r="D3309" s="441">
        <v>45901</v>
      </c>
      <c r="E3309">
        <v>19621</v>
      </c>
      <c r="F3309" t="s">
        <v>5931</v>
      </c>
      <c r="G3309">
        <v>2613</v>
      </c>
      <c r="H3309">
        <v>4.0999999999999996</v>
      </c>
      <c r="I3309" t="s">
        <v>5598</v>
      </c>
      <c r="J3309" t="s">
        <v>6085</v>
      </c>
      <c r="K3309" t="s">
        <v>4524</v>
      </c>
      <c r="L3309">
        <v>2.76</v>
      </c>
      <c r="M3309" s="441">
        <v>45897</v>
      </c>
      <c r="N3309">
        <v>3.18</v>
      </c>
      <c r="O3309">
        <v>3.18</v>
      </c>
      <c r="P3309">
        <v>11.32</v>
      </c>
    </row>
    <row r="3310" spans="1:16" x14ac:dyDescent="0.3">
      <c r="A3310">
        <v>51098</v>
      </c>
      <c r="B3310">
        <v>122</v>
      </c>
      <c r="C3310" t="s">
        <v>552</v>
      </c>
      <c r="D3310" s="441">
        <v>45901</v>
      </c>
      <c r="E3310">
        <v>19632</v>
      </c>
      <c r="F3310" t="s">
        <v>5926</v>
      </c>
      <c r="G3310">
        <v>2604</v>
      </c>
      <c r="H3310">
        <v>4.46</v>
      </c>
      <c r="I3310" t="s">
        <v>5598</v>
      </c>
      <c r="J3310" t="s">
        <v>6085</v>
      </c>
      <c r="K3310" t="s">
        <v>4524</v>
      </c>
      <c r="L3310">
        <v>2.5</v>
      </c>
      <c r="M3310" s="441">
        <v>45888</v>
      </c>
      <c r="N3310">
        <v>2.5</v>
      </c>
      <c r="O3310">
        <v>1.68</v>
      </c>
      <c r="P3310">
        <v>11.15</v>
      </c>
    </row>
    <row r="3311" spans="1:16" x14ac:dyDescent="0.3">
      <c r="A3311">
        <v>51211</v>
      </c>
      <c r="B3311">
        <v>122</v>
      </c>
      <c r="C3311" t="s">
        <v>552</v>
      </c>
      <c r="D3311" s="441">
        <v>45901</v>
      </c>
      <c r="E3311">
        <v>24170</v>
      </c>
      <c r="F3311" t="s">
        <v>6529</v>
      </c>
      <c r="G3311">
        <v>2330</v>
      </c>
      <c r="H3311">
        <v>1</v>
      </c>
      <c r="I3311" t="s">
        <v>5598</v>
      </c>
      <c r="J3311" t="s">
        <v>6085</v>
      </c>
      <c r="K3311" t="s">
        <v>4524</v>
      </c>
      <c r="L3311">
        <v>0</v>
      </c>
      <c r="M3311" s="441">
        <v>-693593</v>
      </c>
      <c r="N3311">
        <v>0</v>
      </c>
      <c r="O3311">
        <v>12.5</v>
      </c>
      <c r="P3311">
        <v>11</v>
      </c>
    </row>
    <row r="3312" spans="1:16" x14ac:dyDescent="0.3">
      <c r="A3312">
        <v>51270</v>
      </c>
      <c r="B3312">
        <v>122</v>
      </c>
      <c r="C3312" t="s">
        <v>552</v>
      </c>
      <c r="D3312" s="441">
        <v>45901</v>
      </c>
      <c r="E3312">
        <v>19506</v>
      </c>
      <c r="F3312" t="s">
        <v>5919</v>
      </c>
      <c r="G3312">
        <v>2705</v>
      </c>
      <c r="H3312">
        <v>0.24</v>
      </c>
      <c r="I3312" t="s">
        <v>5598</v>
      </c>
      <c r="J3312" t="s">
        <v>6085</v>
      </c>
      <c r="K3312" t="s">
        <v>4524</v>
      </c>
      <c r="L3312">
        <v>45.43</v>
      </c>
      <c r="M3312" s="441">
        <v>45895</v>
      </c>
      <c r="N3312">
        <v>46</v>
      </c>
      <c r="O3312">
        <v>45</v>
      </c>
      <c r="P3312">
        <v>10.9</v>
      </c>
    </row>
    <row r="3313" spans="1:16" x14ac:dyDescent="0.3">
      <c r="A3313">
        <v>51242</v>
      </c>
      <c r="B3313">
        <v>122</v>
      </c>
      <c r="C3313" t="s">
        <v>552</v>
      </c>
      <c r="D3313" s="441">
        <v>45901</v>
      </c>
      <c r="E3313">
        <v>19480</v>
      </c>
      <c r="F3313" t="s">
        <v>5936</v>
      </c>
      <c r="G3313">
        <v>2726</v>
      </c>
      <c r="H3313">
        <v>0.88</v>
      </c>
      <c r="I3313" t="s">
        <v>5598</v>
      </c>
      <c r="J3313" t="s">
        <v>6085</v>
      </c>
      <c r="K3313" t="s">
        <v>4524</v>
      </c>
      <c r="L3313">
        <v>12.36</v>
      </c>
      <c r="M3313" s="441">
        <v>45897</v>
      </c>
      <c r="N3313">
        <v>12</v>
      </c>
      <c r="O3313">
        <v>12</v>
      </c>
      <c r="P3313">
        <v>10.88</v>
      </c>
    </row>
    <row r="3314" spans="1:16" x14ac:dyDescent="0.3">
      <c r="A3314">
        <v>51119</v>
      </c>
      <c r="B3314">
        <v>122</v>
      </c>
      <c r="C3314" t="s">
        <v>552</v>
      </c>
      <c r="D3314" s="441">
        <v>45901</v>
      </c>
      <c r="E3314">
        <v>19642</v>
      </c>
      <c r="F3314" t="s">
        <v>6059</v>
      </c>
      <c r="G3314">
        <v>2596</v>
      </c>
      <c r="H3314">
        <v>3.26</v>
      </c>
      <c r="I3314" t="s">
        <v>5598</v>
      </c>
      <c r="J3314" t="s">
        <v>6085</v>
      </c>
      <c r="K3314" t="s">
        <v>4524</v>
      </c>
      <c r="L3314">
        <v>3.21</v>
      </c>
      <c r="M3314" s="441">
        <v>45897</v>
      </c>
      <c r="N3314">
        <v>3.7</v>
      </c>
      <c r="O3314">
        <v>3.3</v>
      </c>
      <c r="P3314">
        <v>10.46</v>
      </c>
    </row>
    <row r="3315" spans="1:16" x14ac:dyDescent="0.3">
      <c r="A3315">
        <v>51256</v>
      </c>
      <c r="B3315">
        <v>122</v>
      </c>
      <c r="C3315" t="s">
        <v>552</v>
      </c>
      <c r="D3315" s="441">
        <v>45901</v>
      </c>
      <c r="E3315">
        <v>19846</v>
      </c>
      <c r="F3315" t="s">
        <v>6060</v>
      </c>
      <c r="G3315">
        <v>2422</v>
      </c>
      <c r="H3315">
        <v>0.54</v>
      </c>
      <c r="I3315" t="s">
        <v>5598</v>
      </c>
      <c r="J3315" t="s">
        <v>6085</v>
      </c>
      <c r="K3315" t="s">
        <v>4524</v>
      </c>
      <c r="L3315">
        <v>19.04</v>
      </c>
      <c r="M3315" s="441">
        <v>45895</v>
      </c>
      <c r="N3315">
        <v>18</v>
      </c>
      <c r="O3315">
        <v>18</v>
      </c>
      <c r="P3315">
        <v>10.28</v>
      </c>
    </row>
    <row r="3316" spans="1:16" x14ac:dyDescent="0.3">
      <c r="A3316">
        <v>51167</v>
      </c>
      <c r="B3316">
        <v>122</v>
      </c>
      <c r="C3316" t="s">
        <v>552</v>
      </c>
      <c r="D3316" s="441">
        <v>45901</v>
      </c>
      <c r="E3316">
        <v>20386</v>
      </c>
      <c r="F3316" t="s">
        <v>6500</v>
      </c>
      <c r="G3316">
        <v>2195</v>
      </c>
      <c r="H3316">
        <v>2</v>
      </c>
      <c r="I3316" t="s">
        <v>5605</v>
      </c>
      <c r="J3316" t="s">
        <v>6085</v>
      </c>
      <c r="K3316" t="s">
        <v>4524</v>
      </c>
      <c r="L3316">
        <v>0</v>
      </c>
      <c r="M3316" s="441">
        <v>45811</v>
      </c>
      <c r="N3316">
        <v>5</v>
      </c>
      <c r="O3316">
        <v>4.9000000000000004</v>
      </c>
      <c r="P3316">
        <v>10</v>
      </c>
    </row>
    <row r="3317" spans="1:16" x14ac:dyDescent="0.3">
      <c r="A3317">
        <v>51212</v>
      </c>
      <c r="B3317">
        <v>122</v>
      </c>
      <c r="C3317" t="s">
        <v>552</v>
      </c>
      <c r="D3317" s="441">
        <v>45901</v>
      </c>
      <c r="E3317">
        <v>20322</v>
      </c>
      <c r="F3317" t="s">
        <v>5647</v>
      </c>
      <c r="G3317">
        <v>2212</v>
      </c>
      <c r="H3317">
        <v>1</v>
      </c>
      <c r="I3317" t="s">
        <v>5605</v>
      </c>
      <c r="J3317" t="s">
        <v>6085</v>
      </c>
      <c r="K3317" t="s">
        <v>4524</v>
      </c>
      <c r="L3317">
        <v>0</v>
      </c>
      <c r="M3317" s="441">
        <v>45804</v>
      </c>
      <c r="N3317">
        <v>9.64</v>
      </c>
      <c r="O3317">
        <v>9.64</v>
      </c>
      <c r="P3317">
        <v>9.64</v>
      </c>
    </row>
    <row r="3318" spans="1:16" x14ac:dyDescent="0.3">
      <c r="A3318">
        <v>51276</v>
      </c>
      <c r="B3318">
        <v>122</v>
      </c>
      <c r="C3318" t="s">
        <v>552</v>
      </c>
      <c r="D3318" s="441">
        <v>45901</v>
      </c>
      <c r="E3318">
        <v>19463</v>
      </c>
      <c r="F3318" t="s">
        <v>5986</v>
      </c>
      <c r="G3318">
        <v>2739</v>
      </c>
      <c r="H3318">
        <v>0.14000000000000001</v>
      </c>
      <c r="I3318" t="s">
        <v>5598</v>
      </c>
      <c r="J3318" t="s">
        <v>6085</v>
      </c>
      <c r="K3318" t="s">
        <v>4524</v>
      </c>
      <c r="L3318">
        <v>66.819999999999993</v>
      </c>
      <c r="M3318" s="441">
        <v>45888</v>
      </c>
      <c r="N3318">
        <v>75</v>
      </c>
      <c r="O3318">
        <v>75</v>
      </c>
      <c r="P3318">
        <v>9.35</v>
      </c>
    </row>
    <row r="3319" spans="1:16" x14ac:dyDescent="0.3">
      <c r="A3319">
        <v>51141</v>
      </c>
      <c r="B3319">
        <v>122</v>
      </c>
      <c r="C3319" t="s">
        <v>552</v>
      </c>
      <c r="D3319" s="441">
        <v>45901</v>
      </c>
      <c r="E3319">
        <v>19626</v>
      </c>
      <c r="F3319" t="s">
        <v>5966</v>
      </c>
      <c r="G3319">
        <v>2608</v>
      </c>
      <c r="H3319">
        <v>2.96</v>
      </c>
      <c r="I3319" t="s">
        <v>5598</v>
      </c>
      <c r="J3319" t="s">
        <v>6085</v>
      </c>
      <c r="K3319" t="s">
        <v>4524</v>
      </c>
      <c r="L3319">
        <v>3.11</v>
      </c>
      <c r="M3319" s="441">
        <v>45897</v>
      </c>
      <c r="N3319">
        <v>2.75</v>
      </c>
      <c r="O3319">
        <v>1.4</v>
      </c>
      <c r="P3319">
        <v>9.2100000000000009</v>
      </c>
    </row>
    <row r="3320" spans="1:16" x14ac:dyDescent="0.3">
      <c r="A3320">
        <v>51195</v>
      </c>
      <c r="B3320">
        <v>122</v>
      </c>
      <c r="C3320" t="s">
        <v>552</v>
      </c>
      <c r="D3320" s="441">
        <v>45901</v>
      </c>
      <c r="E3320">
        <v>19751</v>
      </c>
      <c r="F3320" t="s">
        <v>5938</v>
      </c>
      <c r="G3320">
        <v>2502</v>
      </c>
      <c r="H3320">
        <v>1.36</v>
      </c>
      <c r="I3320" t="s">
        <v>5598</v>
      </c>
      <c r="J3320" t="s">
        <v>6085</v>
      </c>
      <c r="K3320" t="s">
        <v>4524</v>
      </c>
      <c r="L3320">
        <v>6.6</v>
      </c>
      <c r="M3320" s="441">
        <v>45897</v>
      </c>
      <c r="N3320">
        <v>7.8</v>
      </c>
      <c r="O3320">
        <v>7.8</v>
      </c>
      <c r="P3320">
        <v>8.98</v>
      </c>
    </row>
    <row r="3321" spans="1:16" x14ac:dyDescent="0.3">
      <c r="A3321">
        <v>51203</v>
      </c>
      <c r="B3321">
        <v>122</v>
      </c>
      <c r="C3321" t="s">
        <v>552</v>
      </c>
      <c r="D3321" s="441">
        <v>45901</v>
      </c>
      <c r="E3321">
        <v>19505</v>
      </c>
      <c r="F3321" t="s">
        <v>5978</v>
      </c>
      <c r="G3321">
        <v>2706</v>
      </c>
      <c r="H3321">
        <v>1.18</v>
      </c>
      <c r="I3321" t="s">
        <v>5598</v>
      </c>
      <c r="J3321" t="s">
        <v>6085</v>
      </c>
      <c r="K3321" t="s">
        <v>4524</v>
      </c>
      <c r="L3321">
        <v>6.79</v>
      </c>
      <c r="M3321" s="441">
        <v>45897</v>
      </c>
      <c r="N3321">
        <v>6.3</v>
      </c>
      <c r="O3321">
        <v>4.47</v>
      </c>
      <c r="P3321">
        <v>8.01</v>
      </c>
    </row>
    <row r="3322" spans="1:16" x14ac:dyDescent="0.3">
      <c r="A3322">
        <v>51238</v>
      </c>
      <c r="B3322">
        <v>122</v>
      </c>
      <c r="C3322" t="s">
        <v>552</v>
      </c>
      <c r="D3322" s="441">
        <v>45901</v>
      </c>
      <c r="E3322">
        <v>19647</v>
      </c>
      <c r="F3322" t="s">
        <v>5921</v>
      </c>
      <c r="G3322">
        <v>2591</v>
      </c>
      <c r="H3322">
        <v>0.94</v>
      </c>
      <c r="I3322" t="s">
        <v>5598</v>
      </c>
      <c r="J3322" t="s">
        <v>6085</v>
      </c>
      <c r="K3322" t="s">
        <v>4524</v>
      </c>
      <c r="L3322">
        <v>7.83</v>
      </c>
      <c r="M3322" s="441">
        <v>45895</v>
      </c>
      <c r="N3322">
        <v>8.5</v>
      </c>
      <c r="O3322">
        <v>8.5</v>
      </c>
      <c r="P3322">
        <v>7.36</v>
      </c>
    </row>
    <row r="3323" spans="1:16" x14ac:dyDescent="0.3">
      <c r="A3323">
        <v>51152</v>
      </c>
      <c r="B3323">
        <v>122</v>
      </c>
      <c r="C3323" t="s">
        <v>552</v>
      </c>
      <c r="D3323" s="441">
        <v>45901</v>
      </c>
      <c r="E3323">
        <v>19618</v>
      </c>
      <c r="F3323" t="s">
        <v>5932</v>
      </c>
      <c r="G3323">
        <v>2616</v>
      </c>
      <c r="H3323">
        <v>2.2400000000000002</v>
      </c>
      <c r="I3323" t="s">
        <v>5598</v>
      </c>
      <c r="J3323" t="s">
        <v>6085</v>
      </c>
      <c r="K3323" t="s">
        <v>4524</v>
      </c>
      <c r="L3323">
        <v>2.95</v>
      </c>
      <c r="M3323" s="441">
        <v>45884</v>
      </c>
      <c r="N3323">
        <v>3.2</v>
      </c>
      <c r="O3323">
        <v>3.2</v>
      </c>
      <c r="P3323">
        <v>6.61</v>
      </c>
    </row>
    <row r="3324" spans="1:16" x14ac:dyDescent="0.3">
      <c r="A3324">
        <v>51260</v>
      </c>
      <c r="B3324">
        <v>122</v>
      </c>
      <c r="C3324" t="s">
        <v>552</v>
      </c>
      <c r="D3324" s="441">
        <v>45901</v>
      </c>
      <c r="E3324">
        <v>19488</v>
      </c>
      <c r="F3324" t="s">
        <v>5930</v>
      </c>
      <c r="G3324">
        <v>2720</v>
      </c>
      <c r="H3324">
        <v>0.5</v>
      </c>
      <c r="I3324" t="s">
        <v>5598</v>
      </c>
      <c r="J3324" t="s">
        <v>6085</v>
      </c>
      <c r="K3324" t="s">
        <v>4524</v>
      </c>
      <c r="L3324">
        <v>10.67</v>
      </c>
      <c r="M3324" s="441">
        <v>45897</v>
      </c>
      <c r="N3324">
        <v>14</v>
      </c>
      <c r="O3324">
        <v>6.7</v>
      </c>
      <c r="P3324">
        <v>5.34</v>
      </c>
    </row>
    <row r="3325" spans="1:16" x14ac:dyDescent="0.3">
      <c r="A3325">
        <v>51255</v>
      </c>
      <c r="B3325">
        <v>122</v>
      </c>
      <c r="C3325" t="s">
        <v>552</v>
      </c>
      <c r="D3325" s="441">
        <v>45901</v>
      </c>
      <c r="E3325">
        <v>19498</v>
      </c>
      <c r="F3325" t="s">
        <v>5979</v>
      </c>
      <c r="G3325">
        <v>2712</v>
      </c>
      <c r="H3325">
        <v>0.56000000000000005</v>
      </c>
      <c r="I3325" t="s">
        <v>5598</v>
      </c>
      <c r="J3325" t="s">
        <v>6085</v>
      </c>
      <c r="K3325" t="s">
        <v>4524</v>
      </c>
      <c r="L3325">
        <v>8.6999999999999993</v>
      </c>
      <c r="M3325" s="441">
        <v>45897</v>
      </c>
      <c r="N3325">
        <v>7.5</v>
      </c>
      <c r="O3325">
        <v>7</v>
      </c>
      <c r="P3325">
        <v>4.87</v>
      </c>
    </row>
    <row r="3326" spans="1:16" x14ac:dyDescent="0.3">
      <c r="A3326">
        <v>51246</v>
      </c>
      <c r="B3326">
        <v>122</v>
      </c>
      <c r="C3326" t="s">
        <v>552</v>
      </c>
      <c r="D3326" s="441">
        <v>45901</v>
      </c>
      <c r="E3326">
        <v>19468</v>
      </c>
      <c r="F3326" t="s">
        <v>5985</v>
      </c>
      <c r="G3326">
        <v>2736</v>
      </c>
      <c r="H3326">
        <v>0.76</v>
      </c>
      <c r="I3326" t="s">
        <v>5598</v>
      </c>
      <c r="J3326" t="s">
        <v>6085</v>
      </c>
      <c r="K3326" t="s">
        <v>4524</v>
      </c>
      <c r="L3326">
        <v>6.04</v>
      </c>
      <c r="M3326" s="441">
        <v>45890</v>
      </c>
      <c r="N3326">
        <v>5.5</v>
      </c>
      <c r="O3326">
        <v>5.5</v>
      </c>
      <c r="P3326">
        <v>4.59</v>
      </c>
    </row>
    <row r="3327" spans="1:16" x14ac:dyDescent="0.3">
      <c r="A3327">
        <v>51247</v>
      </c>
      <c r="B3327">
        <v>122</v>
      </c>
      <c r="C3327" t="s">
        <v>552</v>
      </c>
      <c r="D3327" s="441">
        <v>45901</v>
      </c>
      <c r="E3327">
        <v>23113</v>
      </c>
      <c r="F3327" t="s">
        <v>5985</v>
      </c>
      <c r="G3327">
        <v>2736</v>
      </c>
      <c r="H3327">
        <v>0.76</v>
      </c>
      <c r="I3327" t="s">
        <v>5598</v>
      </c>
      <c r="J3327" t="s">
        <v>6085</v>
      </c>
      <c r="K3327" t="s">
        <v>4524</v>
      </c>
      <c r="L3327">
        <v>6</v>
      </c>
      <c r="M3327" s="441">
        <v>45897</v>
      </c>
      <c r="N3327">
        <v>6</v>
      </c>
      <c r="O3327">
        <v>5.24</v>
      </c>
      <c r="P3327">
        <v>4.5599999999999996</v>
      </c>
    </row>
    <row r="3328" spans="1:16" x14ac:dyDescent="0.3">
      <c r="A3328">
        <v>51259</v>
      </c>
      <c r="B3328">
        <v>122</v>
      </c>
      <c r="C3328" t="s">
        <v>552</v>
      </c>
      <c r="D3328" s="441">
        <v>45901</v>
      </c>
      <c r="E3328">
        <v>24219</v>
      </c>
      <c r="F3328" t="s">
        <v>5847</v>
      </c>
      <c r="G3328">
        <v>2387</v>
      </c>
      <c r="H3328">
        <v>0.5</v>
      </c>
      <c r="I3328" t="s">
        <v>5598</v>
      </c>
      <c r="J3328" t="s">
        <v>6085</v>
      </c>
      <c r="K3328" t="s">
        <v>4524</v>
      </c>
      <c r="L3328">
        <v>0</v>
      </c>
      <c r="M3328" s="441">
        <v>45777</v>
      </c>
      <c r="N3328">
        <v>7.74</v>
      </c>
      <c r="O3328">
        <v>49.99</v>
      </c>
      <c r="P3328">
        <v>3.87</v>
      </c>
    </row>
    <row r="3329" spans="1:16" x14ac:dyDescent="0.3">
      <c r="A3329">
        <v>51241</v>
      </c>
      <c r="B3329">
        <v>122</v>
      </c>
      <c r="C3329" t="s">
        <v>552</v>
      </c>
      <c r="D3329" s="441">
        <v>45901</v>
      </c>
      <c r="E3329">
        <v>24326</v>
      </c>
      <c r="F3329" t="s">
        <v>5939</v>
      </c>
      <c r="G3329">
        <v>2499</v>
      </c>
      <c r="H3329">
        <v>0.9</v>
      </c>
      <c r="I3329" t="s">
        <v>5598</v>
      </c>
      <c r="J3329" t="s">
        <v>6085</v>
      </c>
      <c r="K3329" t="s">
        <v>4524</v>
      </c>
      <c r="L3329">
        <v>3.69</v>
      </c>
      <c r="M3329" s="441">
        <v>45890</v>
      </c>
      <c r="N3329">
        <v>3.8</v>
      </c>
      <c r="O3329">
        <v>3.8</v>
      </c>
      <c r="P3329">
        <v>3.32</v>
      </c>
    </row>
    <row r="3330" spans="1:16" x14ac:dyDescent="0.3">
      <c r="A3330">
        <v>51265</v>
      </c>
      <c r="B3330">
        <v>122</v>
      </c>
      <c r="C3330" t="s">
        <v>552</v>
      </c>
      <c r="D3330" s="441">
        <v>45901</v>
      </c>
      <c r="E3330">
        <v>19499</v>
      </c>
      <c r="F3330" t="s">
        <v>6392</v>
      </c>
      <c r="G3330">
        <v>2711</v>
      </c>
      <c r="H3330">
        <v>0.4</v>
      </c>
      <c r="I3330" t="s">
        <v>5598</v>
      </c>
      <c r="J3330" t="s">
        <v>6085</v>
      </c>
      <c r="K3330" t="s">
        <v>4524</v>
      </c>
      <c r="L3330">
        <v>7.87</v>
      </c>
      <c r="M3330" s="441">
        <v>45897</v>
      </c>
      <c r="N3330">
        <v>7</v>
      </c>
      <c r="O3330">
        <v>7</v>
      </c>
      <c r="P3330">
        <v>3.15</v>
      </c>
    </row>
    <row r="3331" spans="1:16" x14ac:dyDescent="0.3">
      <c r="A3331">
        <v>51257</v>
      </c>
      <c r="B3331">
        <v>122</v>
      </c>
      <c r="C3331" t="s">
        <v>552</v>
      </c>
      <c r="D3331" s="441">
        <v>45901</v>
      </c>
      <c r="E3331">
        <v>19557</v>
      </c>
      <c r="F3331" t="s">
        <v>5951</v>
      </c>
      <c r="G3331">
        <v>2660</v>
      </c>
      <c r="H3331">
        <v>0.54</v>
      </c>
      <c r="I3331" t="s">
        <v>5598</v>
      </c>
      <c r="J3331" t="s">
        <v>6085</v>
      </c>
      <c r="K3331" t="s">
        <v>4524</v>
      </c>
      <c r="L3331">
        <v>5.67</v>
      </c>
      <c r="M3331" s="441">
        <v>45888</v>
      </c>
      <c r="N3331">
        <v>5</v>
      </c>
      <c r="O3331">
        <v>5</v>
      </c>
      <c r="P3331">
        <v>3.06</v>
      </c>
    </row>
    <row r="3332" spans="1:16" x14ac:dyDescent="0.3">
      <c r="A3332">
        <v>51266</v>
      </c>
      <c r="B3332">
        <v>122</v>
      </c>
      <c r="C3332" t="s">
        <v>552</v>
      </c>
      <c r="D3332" s="441">
        <v>45901</v>
      </c>
      <c r="E3332">
        <v>19473</v>
      </c>
      <c r="F3332" t="s">
        <v>6530</v>
      </c>
      <c r="G3332">
        <v>2732</v>
      </c>
      <c r="H3332">
        <v>0.34</v>
      </c>
      <c r="I3332" t="s">
        <v>5598</v>
      </c>
      <c r="J3332" t="s">
        <v>6085</v>
      </c>
      <c r="K3332" t="s">
        <v>4524</v>
      </c>
      <c r="L3332">
        <v>7.5</v>
      </c>
      <c r="M3332" s="441">
        <v>45884</v>
      </c>
      <c r="N3332">
        <v>7.5</v>
      </c>
      <c r="O3332">
        <v>7.5</v>
      </c>
      <c r="P3332">
        <v>2.5499999999999998</v>
      </c>
    </row>
    <row r="3333" spans="1:16" x14ac:dyDescent="0.3">
      <c r="A3333">
        <v>51148</v>
      </c>
      <c r="B3333">
        <v>122</v>
      </c>
      <c r="C3333" t="s">
        <v>552</v>
      </c>
      <c r="D3333" s="441">
        <v>45901</v>
      </c>
      <c r="E3333">
        <v>22856</v>
      </c>
      <c r="F3333" t="s">
        <v>6531</v>
      </c>
      <c r="G3333">
        <v>2928</v>
      </c>
      <c r="H3333">
        <v>2.4</v>
      </c>
      <c r="I3333" t="s">
        <v>5598</v>
      </c>
      <c r="J3333" t="s">
        <v>6085</v>
      </c>
      <c r="K3333" t="s">
        <v>4524</v>
      </c>
      <c r="L3333">
        <v>0</v>
      </c>
      <c r="M3333" s="441">
        <v>-693593</v>
      </c>
      <c r="N3333">
        <v>0</v>
      </c>
      <c r="O3333">
        <v>0</v>
      </c>
      <c r="P3333">
        <v>0</v>
      </c>
    </row>
    <row r="3334" spans="1:16" x14ac:dyDescent="0.3">
      <c r="A3334">
        <v>51278</v>
      </c>
      <c r="B3334">
        <v>122</v>
      </c>
      <c r="C3334" t="s">
        <v>552</v>
      </c>
      <c r="D3334" s="441">
        <v>45901</v>
      </c>
      <c r="E3334">
        <v>18239</v>
      </c>
      <c r="F3334" t="s">
        <v>5999</v>
      </c>
      <c r="G3334">
        <v>3389</v>
      </c>
      <c r="H3334">
        <v>0.13</v>
      </c>
      <c r="I3334" t="s">
        <v>5601</v>
      </c>
      <c r="J3334" t="s">
        <v>4764</v>
      </c>
      <c r="K3334" t="s">
        <v>4524</v>
      </c>
      <c r="L3334">
        <v>0</v>
      </c>
      <c r="M3334" s="441">
        <v>-693593</v>
      </c>
      <c r="N3334">
        <v>0</v>
      </c>
      <c r="O3334">
        <v>0</v>
      </c>
      <c r="P3334">
        <v>0</v>
      </c>
    </row>
    <row r="3335" spans="1:16" x14ac:dyDescent="0.3">
      <c r="A3335">
        <v>50984</v>
      </c>
      <c r="B3335">
        <v>122</v>
      </c>
      <c r="C3335" t="s">
        <v>552</v>
      </c>
      <c r="D3335" s="441">
        <v>45901</v>
      </c>
      <c r="E3335">
        <v>27428</v>
      </c>
      <c r="F3335" t="s">
        <v>6515</v>
      </c>
      <c r="G3335">
        <v>2292</v>
      </c>
      <c r="H3335">
        <v>48</v>
      </c>
      <c r="I3335" t="s">
        <v>5703</v>
      </c>
      <c r="J3335" t="s">
        <v>6085</v>
      </c>
      <c r="K3335" t="s">
        <v>4524</v>
      </c>
      <c r="L3335">
        <v>0</v>
      </c>
      <c r="M3335" s="441">
        <v>-693593</v>
      </c>
      <c r="N3335">
        <v>0</v>
      </c>
      <c r="O3335">
        <v>0</v>
      </c>
      <c r="P3335">
        <v>0</v>
      </c>
    </row>
    <row r="3336" spans="1:16" x14ac:dyDescent="0.3">
      <c r="A3336">
        <v>50998</v>
      </c>
      <c r="B3336">
        <v>122</v>
      </c>
      <c r="C3336" t="s">
        <v>552</v>
      </c>
      <c r="D3336" s="441">
        <v>45901</v>
      </c>
      <c r="E3336">
        <v>23883</v>
      </c>
      <c r="F3336" t="s">
        <v>6532</v>
      </c>
      <c r="G3336">
        <v>2016</v>
      </c>
      <c r="H3336">
        <v>21</v>
      </c>
      <c r="I3336" t="s">
        <v>5615</v>
      </c>
      <c r="J3336" t="s">
        <v>6085</v>
      </c>
      <c r="K3336" t="s">
        <v>4524</v>
      </c>
      <c r="L3336">
        <v>0</v>
      </c>
      <c r="M3336" s="441">
        <v>-693593</v>
      </c>
      <c r="N3336">
        <v>0</v>
      </c>
      <c r="O3336">
        <v>0</v>
      </c>
      <c r="P3336">
        <v>0</v>
      </c>
    </row>
    <row r="3337" spans="1:16" x14ac:dyDescent="0.3">
      <c r="A3337">
        <v>51043</v>
      </c>
      <c r="B3337">
        <v>122</v>
      </c>
      <c r="C3337" t="s">
        <v>552</v>
      </c>
      <c r="D3337" s="441">
        <v>45901</v>
      </c>
      <c r="E3337">
        <v>27429</v>
      </c>
      <c r="F3337" t="s">
        <v>6533</v>
      </c>
      <c r="G3337">
        <v>2091</v>
      </c>
      <c r="H3337">
        <v>9</v>
      </c>
      <c r="I3337" t="s">
        <v>5625</v>
      </c>
      <c r="J3337" t="s">
        <v>6085</v>
      </c>
      <c r="K3337" t="s">
        <v>4524</v>
      </c>
      <c r="L3337">
        <v>0</v>
      </c>
      <c r="M3337" s="441">
        <v>-693593</v>
      </c>
      <c r="N3337">
        <v>0</v>
      </c>
      <c r="O3337">
        <v>0</v>
      </c>
      <c r="P3337">
        <v>0</v>
      </c>
    </row>
    <row r="3338" spans="1:16" x14ac:dyDescent="0.3">
      <c r="A3338">
        <v>45895</v>
      </c>
      <c r="B3338">
        <v>122</v>
      </c>
      <c r="C3338" t="s">
        <v>552</v>
      </c>
      <c r="D3338" s="441">
        <v>45870</v>
      </c>
      <c r="E3338">
        <v>18359</v>
      </c>
      <c r="F3338" t="s">
        <v>5746</v>
      </c>
      <c r="G3338">
        <v>3278</v>
      </c>
      <c r="H3338">
        <v>102.21</v>
      </c>
      <c r="I3338" t="s">
        <v>5601</v>
      </c>
      <c r="J3338" t="s">
        <v>4764</v>
      </c>
      <c r="K3338" t="s">
        <v>4519</v>
      </c>
      <c r="L3338">
        <v>95.61</v>
      </c>
      <c r="M3338" s="441">
        <v>45867</v>
      </c>
      <c r="N3338">
        <v>99.9</v>
      </c>
      <c r="O3338">
        <v>99.9</v>
      </c>
      <c r="P3338">
        <v>9772.2999999999993</v>
      </c>
    </row>
    <row r="3339" spans="1:16" x14ac:dyDescent="0.3">
      <c r="A3339">
        <v>45911</v>
      </c>
      <c r="B3339">
        <v>122</v>
      </c>
      <c r="C3339" t="s">
        <v>552</v>
      </c>
      <c r="D3339" s="441">
        <v>45870</v>
      </c>
      <c r="E3339">
        <v>18353</v>
      </c>
      <c r="F3339" t="s">
        <v>5747</v>
      </c>
      <c r="G3339">
        <v>3282</v>
      </c>
      <c r="H3339">
        <v>44.24</v>
      </c>
      <c r="I3339" t="s">
        <v>5601</v>
      </c>
      <c r="J3339" t="s">
        <v>4764</v>
      </c>
      <c r="K3339" t="s">
        <v>4519</v>
      </c>
      <c r="L3339">
        <v>167.33</v>
      </c>
      <c r="M3339" s="441">
        <v>45867</v>
      </c>
      <c r="N3339">
        <v>175.66</v>
      </c>
      <c r="O3339">
        <v>175.66</v>
      </c>
      <c r="P3339">
        <v>7402.68</v>
      </c>
    </row>
    <row r="3340" spans="1:16" x14ac:dyDescent="0.3">
      <c r="A3340">
        <v>45890</v>
      </c>
      <c r="B3340">
        <v>122</v>
      </c>
      <c r="C3340" t="s">
        <v>552</v>
      </c>
      <c r="D3340" s="441">
        <v>45870</v>
      </c>
      <c r="E3340">
        <v>17797</v>
      </c>
      <c r="F3340" t="s">
        <v>5828</v>
      </c>
      <c r="G3340">
        <v>3748</v>
      </c>
      <c r="H3340">
        <v>169</v>
      </c>
      <c r="I3340" t="s">
        <v>5601</v>
      </c>
      <c r="J3340" t="s">
        <v>4764</v>
      </c>
      <c r="K3340" t="s">
        <v>4519</v>
      </c>
      <c r="L3340">
        <v>41.25</v>
      </c>
      <c r="M3340" s="441">
        <v>45867</v>
      </c>
      <c r="N3340">
        <v>42.32</v>
      </c>
      <c r="O3340">
        <v>42.32</v>
      </c>
      <c r="P3340">
        <v>6971.25</v>
      </c>
    </row>
    <row r="3341" spans="1:16" x14ac:dyDescent="0.3">
      <c r="A3341">
        <v>45893</v>
      </c>
      <c r="B3341">
        <v>122</v>
      </c>
      <c r="C3341" t="s">
        <v>552</v>
      </c>
      <c r="D3341" s="441">
        <v>45870</v>
      </c>
      <c r="E3341">
        <v>17710</v>
      </c>
      <c r="F3341" t="s">
        <v>5833</v>
      </c>
      <c r="G3341">
        <v>3824</v>
      </c>
      <c r="H3341">
        <v>146</v>
      </c>
      <c r="I3341" t="s">
        <v>5601</v>
      </c>
      <c r="J3341" t="s">
        <v>4764</v>
      </c>
      <c r="K3341" t="s">
        <v>4519</v>
      </c>
      <c r="L3341">
        <v>41.19</v>
      </c>
      <c r="M3341" s="441">
        <v>45867</v>
      </c>
      <c r="N3341">
        <v>42.32</v>
      </c>
      <c r="O3341">
        <v>42.32</v>
      </c>
      <c r="P3341">
        <v>6013.74</v>
      </c>
    </row>
    <row r="3342" spans="1:16" x14ac:dyDescent="0.3">
      <c r="A3342">
        <v>45894</v>
      </c>
      <c r="B3342">
        <v>122</v>
      </c>
      <c r="C3342" t="s">
        <v>552</v>
      </c>
      <c r="D3342" s="441">
        <v>45870</v>
      </c>
      <c r="E3342">
        <v>24552</v>
      </c>
      <c r="F3342" t="s">
        <v>5812</v>
      </c>
      <c r="G3342">
        <v>5669</v>
      </c>
      <c r="H3342">
        <v>140.25</v>
      </c>
      <c r="I3342" t="s">
        <v>5601</v>
      </c>
      <c r="J3342" t="s">
        <v>4764</v>
      </c>
      <c r="K3342" t="s">
        <v>4519</v>
      </c>
      <c r="L3342">
        <v>37.53</v>
      </c>
      <c r="M3342" s="441">
        <v>45867</v>
      </c>
      <c r="N3342">
        <v>37</v>
      </c>
      <c r="O3342">
        <v>37.5</v>
      </c>
      <c r="P3342">
        <v>5263.58</v>
      </c>
    </row>
    <row r="3343" spans="1:16" x14ac:dyDescent="0.3">
      <c r="A3343">
        <v>45927</v>
      </c>
      <c r="B3343">
        <v>122</v>
      </c>
      <c r="C3343" t="s">
        <v>552</v>
      </c>
      <c r="D3343" s="441">
        <v>45870</v>
      </c>
      <c r="E3343">
        <v>18099</v>
      </c>
      <c r="F3343" t="s">
        <v>5810</v>
      </c>
      <c r="G3343">
        <v>3511</v>
      </c>
      <c r="H3343">
        <v>21.72</v>
      </c>
      <c r="I3343" t="s">
        <v>5601</v>
      </c>
      <c r="J3343" t="s">
        <v>4764</v>
      </c>
      <c r="K3343" t="s">
        <v>4519</v>
      </c>
      <c r="L3343">
        <v>220.57</v>
      </c>
      <c r="M3343" s="441">
        <v>45859</v>
      </c>
      <c r="N3343">
        <v>220.57</v>
      </c>
      <c r="O3343">
        <v>220.57</v>
      </c>
      <c r="P3343">
        <v>4790.78</v>
      </c>
    </row>
    <row r="3344" spans="1:16" x14ac:dyDescent="0.3">
      <c r="A3344">
        <v>45912</v>
      </c>
      <c r="B3344">
        <v>122</v>
      </c>
      <c r="C3344" t="s">
        <v>552</v>
      </c>
      <c r="D3344" s="441">
        <v>45870</v>
      </c>
      <c r="E3344">
        <v>18179</v>
      </c>
      <c r="F3344" t="s">
        <v>5789</v>
      </c>
      <c r="G3344">
        <v>3443</v>
      </c>
      <c r="H3344">
        <v>40</v>
      </c>
      <c r="I3344" t="s">
        <v>5601</v>
      </c>
      <c r="J3344" t="s">
        <v>4764</v>
      </c>
      <c r="K3344" t="s">
        <v>4519</v>
      </c>
      <c r="L3344">
        <v>95.31</v>
      </c>
      <c r="M3344" s="441">
        <v>45859</v>
      </c>
      <c r="N3344">
        <v>105.62</v>
      </c>
      <c r="O3344">
        <v>105.56</v>
      </c>
      <c r="P3344">
        <v>3812.4</v>
      </c>
    </row>
    <row r="3345" spans="1:16" x14ac:dyDescent="0.3">
      <c r="A3345">
        <v>45882</v>
      </c>
      <c r="B3345">
        <v>122</v>
      </c>
      <c r="C3345" t="s">
        <v>552</v>
      </c>
      <c r="D3345" s="441">
        <v>45870</v>
      </c>
      <c r="E3345">
        <v>24470</v>
      </c>
      <c r="F3345" t="s">
        <v>6505</v>
      </c>
      <c r="G3345">
        <v>3103</v>
      </c>
      <c r="H3345">
        <v>1142</v>
      </c>
      <c r="I3345" t="s">
        <v>5613</v>
      </c>
      <c r="J3345" t="s">
        <v>4764</v>
      </c>
      <c r="K3345" t="s">
        <v>4519</v>
      </c>
      <c r="L3345">
        <v>0</v>
      </c>
      <c r="M3345" s="441">
        <v>45496</v>
      </c>
      <c r="N3345">
        <v>3.32</v>
      </c>
      <c r="O3345">
        <v>4.41</v>
      </c>
      <c r="P3345">
        <v>3791.61</v>
      </c>
    </row>
    <row r="3346" spans="1:16" x14ac:dyDescent="0.3">
      <c r="A3346">
        <v>45952</v>
      </c>
      <c r="B3346">
        <v>122</v>
      </c>
      <c r="C3346" t="s">
        <v>552</v>
      </c>
      <c r="D3346" s="441">
        <v>45870</v>
      </c>
      <c r="E3346">
        <v>18278</v>
      </c>
      <c r="F3346" t="s">
        <v>5752</v>
      </c>
      <c r="G3346">
        <v>3351</v>
      </c>
      <c r="H3346">
        <v>13.8</v>
      </c>
      <c r="I3346" t="s">
        <v>5601</v>
      </c>
      <c r="J3346" t="s">
        <v>4764</v>
      </c>
      <c r="K3346" t="s">
        <v>4519</v>
      </c>
      <c r="L3346">
        <v>260.19</v>
      </c>
      <c r="M3346" s="441">
        <v>45867</v>
      </c>
      <c r="N3346">
        <v>256.89999999999998</v>
      </c>
      <c r="O3346">
        <v>256.89999999999998</v>
      </c>
      <c r="P3346">
        <v>3590.62</v>
      </c>
    </row>
    <row r="3347" spans="1:16" x14ac:dyDescent="0.3">
      <c r="A3347">
        <v>46119</v>
      </c>
      <c r="B3347">
        <v>122</v>
      </c>
      <c r="C3347" t="s">
        <v>552</v>
      </c>
      <c r="D3347" s="441">
        <v>45870</v>
      </c>
      <c r="E3347">
        <v>18391</v>
      </c>
      <c r="F3347" t="s">
        <v>5873</v>
      </c>
      <c r="G3347">
        <v>3249</v>
      </c>
      <c r="H3347">
        <v>2.1</v>
      </c>
      <c r="I3347" t="s">
        <v>5613</v>
      </c>
      <c r="J3347" t="s">
        <v>4764</v>
      </c>
      <c r="K3347" t="s">
        <v>4519</v>
      </c>
      <c r="L3347">
        <v>0</v>
      </c>
      <c r="M3347" s="441">
        <v>-693593</v>
      </c>
      <c r="N3347">
        <v>0</v>
      </c>
      <c r="O3347">
        <v>0</v>
      </c>
      <c r="P3347">
        <v>3329.95</v>
      </c>
    </row>
    <row r="3348" spans="1:16" x14ac:dyDescent="0.3">
      <c r="A3348">
        <v>45930</v>
      </c>
      <c r="B3348">
        <v>122</v>
      </c>
      <c r="C3348" t="s">
        <v>552</v>
      </c>
      <c r="D3348" s="441">
        <v>45870</v>
      </c>
      <c r="E3348">
        <v>18119</v>
      </c>
      <c r="F3348" t="s">
        <v>5802</v>
      </c>
      <c r="G3348">
        <v>3494</v>
      </c>
      <c r="H3348">
        <v>19.329999999999998</v>
      </c>
      <c r="I3348" t="s">
        <v>5601</v>
      </c>
      <c r="J3348" t="s">
        <v>4764</v>
      </c>
      <c r="K3348" t="s">
        <v>4519</v>
      </c>
      <c r="L3348">
        <v>168.75</v>
      </c>
      <c r="M3348" s="441">
        <v>45867</v>
      </c>
      <c r="N3348">
        <v>172.88</v>
      </c>
      <c r="O3348">
        <v>172.88</v>
      </c>
      <c r="P3348">
        <v>3261.94</v>
      </c>
    </row>
    <row r="3349" spans="1:16" x14ac:dyDescent="0.3">
      <c r="A3349">
        <v>46005</v>
      </c>
      <c r="B3349">
        <v>122</v>
      </c>
      <c r="C3349" t="s">
        <v>552</v>
      </c>
      <c r="D3349" s="441">
        <v>45870</v>
      </c>
      <c r="E3349">
        <v>18051</v>
      </c>
      <c r="F3349" t="s">
        <v>5871</v>
      </c>
      <c r="G3349">
        <v>3552</v>
      </c>
      <c r="H3349">
        <v>7</v>
      </c>
      <c r="I3349" t="s">
        <v>5601</v>
      </c>
      <c r="J3349" t="s">
        <v>4764</v>
      </c>
      <c r="K3349" t="s">
        <v>4519</v>
      </c>
      <c r="L3349">
        <v>0</v>
      </c>
      <c r="M3349" s="441">
        <v>-693593</v>
      </c>
      <c r="N3349">
        <v>0</v>
      </c>
      <c r="O3349">
        <v>388.6</v>
      </c>
      <c r="P3349">
        <v>3150</v>
      </c>
    </row>
    <row r="3350" spans="1:16" x14ac:dyDescent="0.3">
      <c r="A3350">
        <v>45937</v>
      </c>
      <c r="B3350">
        <v>122</v>
      </c>
      <c r="C3350" t="s">
        <v>552</v>
      </c>
      <c r="D3350" s="441">
        <v>45870</v>
      </c>
      <c r="E3350">
        <v>18202</v>
      </c>
      <c r="F3350" t="s">
        <v>5780</v>
      </c>
      <c r="G3350">
        <v>3424</v>
      </c>
      <c r="H3350">
        <v>16.34</v>
      </c>
      <c r="I3350" t="s">
        <v>5601</v>
      </c>
      <c r="J3350" t="s">
        <v>4764</v>
      </c>
      <c r="K3350" t="s">
        <v>4519</v>
      </c>
      <c r="L3350">
        <v>167.1</v>
      </c>
      <c r="M3350" s="441">
        <v>45867</v>
      </c>
      <c r="N3350">
        <v>159.9</v>
      </c>
      <c r="O3350">
        <v>159.9</v>
      </c>
      <c r="P3350">
        <v>2730.41</v>
      </c>
    </row>
    <row r="3351" spans="1:16" x14ac:dyDescent="0.3">
      <c r="A3351">
        <v>46028</v>
      </c>
      <c r="B3351">
        <v>122</v>
      </c>
      <c r="C3351" t="s">
        <v>552</v>
      </c>
      <c r="D3351" s="441">
        <v>45870</v>
      </c>
      <c r="E3351">
        <v>25630</v>
      </c>
      <c r="F3351" t="s">
        <v>5754</v>
      </c>
      <c r="G3351">
        <v>6202</v>
      </c>
      <c r="H3351">
        <v>5.73</v>
      </c>
      <c r="I3351" t="s">
        <v>5601</v>
      </c>
      <c r="J3351" t="s">
        <v>4764</v>
      </c>
      <c r="K3351" t="s">
        <v>4519</v>
      </c>
      <c r="L3351">
        <v>447.27</v>
      </c>
      <c r="M3351" s="441">
        <v>45859</v>
      </c>
      <c r="N3351">
        <v>447.27</v>
      </c>
      <c r="O3351">
        <v>447.27</v>
      </c>
      <c r="P3351">
        <v>2562.86</v>
      </c>
    </row>
    <row r="3352" spans="1:16" x14ac:dyDescent="0.3">
      <c r="A3352">
        <v>45948</v>
      </c>
      <c r="B3352">
        <v>122</v>
      </c>
      <c r="C3352" t="s">
        <v>552</v>
      </c>
      <c r="D3352" s="441">
        <v>45870</v>
      </c>
      <c r="E3352">
        <v>18157</v>
      </c>
      <c r="F3352" t="s">
        <v>5793</v>
      </c>
      <c r="G3352">
        <v>3463</v>
      </c>
      <c r="H3352">
        <v>14.47</v>
      </c>
      <c r="I3352" t="s">
        <v>5601</v>
      </c>
      <c r="J3352" t="s">
        <v>4764</v>
      </c>
      <c r="K3352" t="s">
        <v>4519</v>
      </c>
      <c r="L3352">
        <v>0</v>
      </c>
      <c r="M3352" s="441">
        <v>45831</v>
      </c>
      <c r="N3352">
        <v>175</v>
      </c>
      <c r="O3352">
        <v>205.61</v>
      </c>
      <c r="P3352">
        <v>2532.25</v>
      </c>
    </row>
    <row r="3353" spans="1:16" x14ac:dyDescent="0.3">
      <c r="A3353">
        <v>45886</v>
      </c>
      <c r="B3353">
        <v>122</v>
      </c>
      <c r="C3353" t="s">
        <v>552</v>
      </c>
      <c r="D3353" s="441">
        <v>45870</v>
      </c>
      <c r="E3353">
        <v>19370</v>
      </c>
      <c r="F3353" t="s">
        <v>5695</v>
      </c>
      <c r="G3353">
        <v>2765</v>
      </c>
      <c r="H3353">
        <v>195</v>
      </c>
      <c r="I3353" t="s">
        <v>5598</v>
      </c>
      <c r="J3353" t="s">
        <v>6085</v>
      </c>
      <c r="K3353" t="s">
        <v>4519</v>
      </c>
      <c r="L3353">
        <v>12.82</v>
      </c>
      <c r="M3353" s="441">
        <v>45868</v>
      </c>
      <c r="N3353">
        <v>12.72</v>
      </c>
      <c r="O3353">
        <v>12.72</v>
      </c>
      <c r="P3353">
        <v>2499.9</v>
      </c>
    </row>
    <row r="3354" spans="1:16" x14ac:dyDescent="0.3">
      <c r="A3354">
        <v>45881</v>
      </c>
      <c r="B3354">
        <v>122</v>
      </c>
      <c r="C3354" t="s">
        <v>552</v>
      </c>
      <c r="D3354" s="441">
        <v>45870</v>
      </c>
      <c r="E3354">
        <v>22067</v>
      </c>
      <c r="F3354" t="s">
        <v>6534</v>
      </c>
      <c r="G3354">
        <v>3636</v>
      </c>
      <c r="H3354">
        <v>1160</v>
      </c>
      <c r="I3354" t="s">
        <v>5613</v>
      </c>
      <c r="J3354" t="s">
        <v>4764</v>
      </c>
      <c r="K3354" t="s">
        <v>4519</v>
      </c>
      <c r="L3354">
        <v>0</v>
      </c>
      <c r="M3354" s="441">
        <v>45674</v>
      </c>
      <c r="N3354">
        <v>1.99</v>
      </c>
      <c r="O3354">
        <v>1.99</v>
      </c>
      <c r="P3354">
        <v>2308.4</v>
      </c>
    </row>
    <row r="3355" spans="1:16" x14ac:dyDescent="0.3">
      <c r="A3355">
        <v>46047</v>
      </c>
      <c r="B3355">
        <v>122</v>
      </c>
      <c r="C3355" t="s">
        <v>552</v>
      </c>
      <c r="D3355" s="441">
        <v>45870</v>
      </c>
      <c r="E3355">
        <v>18261</v>
      </c>
      <c r="F3355" t="s">
        <v>5769</v>
      </c>
      <c r="G3355">
        <v>3368</v>
      </c>
      <c r="H3355">
        <v>4.91</v>
      </c>
      <c r="I3355" t="s">
        <v>5601</v>
      </c>
      <c r="J3355" t="s">
        <v>4764</v>
      </c>
      <c r="K3355" t="s">
        <v>4519</v>
      </c>
      <c r="L3355">
        <v>463.23</v>
      </c>
      <c r="M3355" s="441">
        <v>45867</v>
      </c>
      <c r="N3355">
        <v>463.73</v>
      </c>
      <c r="O3355">
        <v>463.73</v>
      </c>
      <c r="P3355">
        <v>2274.46</v>
      </c>
    </row>
    <row r="3356" spans="1:16" x14ac:dyDescent="0.3">
      <c r="A3356">
        <v>45926</v>
      </c>
      <c r="B3356">
        <v>122</v>
      </c>
      <c r="C3356" t="s">
        <v>552</v>
      </c>
      <c r="D3356" s="441">
        <v>45870</v>
      </c>
      <c r="E3356">
        <v>26883</v>
      </c>
      <c r="F3356" t="s">
        <v>5763</v>
      </c>
      <c r="G3356">
        <v>6952</v>
      </c>
      <c r="H3356">
        <v>22</v>
      </c>
      <c r="I3356" t="s">
        <v>5601</v>
      </c>
      <c r="J3356" t="s">
        <v>4764</v>
      </c>
      <c r="K3356" t="s">
        <v>4519</v>
      </c>
      <c r="L3356">
        <v>96.28</v>
      </c>
      <c r="M3356" s="441">
        <v>45863</v>
      </c>
      <c r="N3356">
        <v>96.29</v>
      </c>
      <c r="O3356">
        <v>96.29</v>
      </c>
      <c r="P3356">
        <v>2118.16</v>
      </c>
    </row>
    <row r="3357" spans="1:16" x14ac:dyDescent="0.3">
      <c r="A3357">
        <v>45962</v>
      </c>
      <c r="B3357">
        <v>122</v>
      </c>
      <c r="C3357" t="s">
        <v>552</v>
      </c>
      <c r="D3357" s="441">
        <v>45870</v>
      </c>
      <c r="E3357">
        <v>18186</v>
      </c>
      <c r="F3357" t="s">
        <v>5787</v>
      </c>
      <c r="G3357">
        <v>3437</v>
      </c>
      <c r="H3357">
        <v>11.05</v>
      </c>
      <c r="I3357" t="s">
        <v>5601</v>
      </c>
      <c r="J3357" t="s">
        <v>4764</v>
      </c>
      <c r="K3357" t="s">
        <v>4519</v>
      </c>
      <c r="L3357">
        <v>0</v>
      </c>
      <c r="M3357" s="441">
        <v>-693593</v>
      </c>
      <c r="N3357">
        <v>0</v>
      </c>
      <c r="O3357">
        <v>173.44</v>
      </c>
      <c r="P3357">
        <v>2065.35</v>
      </c>
    </row>
    <row r="3358" spans="1:16" x14ac:dyDescent="0.3">
      <c r="A3358">
        <v>46109</v>
      </c>
      <c r="B3358">
        <v>122</v>
      </c>
      <c r="C3358" t="s">
        <v>552</v>
      </c>
      <c r="D3358" s="441">
        <v>45870</v>
      </c>
      <c r="E3358">
        <v>18143</v>
      </c>
      <c r="F3358" t="s">
        <v>5797</v>
      </c>
      <c r="G3358">
        <v>3474</v>
      </c>
      <c r="H3358">
        <v>2.68</v>
      </c>
      <c r="I3358" t="s">
        <v>5601</v>
      </c>
      <c r="J3358" t="s">
        <v>4764</v>
      </c>
      <c r="K3358" t="s">
        <v>4519</v>
      </c>
      <c r="L3358">
        <v>0</v>
      </c>
      <c r="M3358" s="441">
        <v>-693593</v>
      </c>
      <c r="N3358">
        <v>0</v>
      </c>
      <c r="O3358">
        <v>765.9</v>
      </c>
      <c r="P3358">
        <v>1964.97</v>
      </c>
    </row>
    <row r="3359" spans="1:16" x14ac:dyDescent="0.3">
      <c r="A3359">
        <v>45919</v>
      </c>
      <c r="B3359">
        <v>122</v>
      </c>
      <c r="C3359" t="s">
        <v>552</v>
      </c>
      <c r="D3359" s="441">
        <v>45870</v>
      </c>
      <c r="E3359">
        <v>24259</v>
      </c>
      <c r="F3359" t="s">
        <v>5716</v>
      </c>
      <c r="G3359">
        <v>2938</v>
      </c>
      <c r="H3359">
        <v>26.98</v>
      </c>
      <c r="I3359" t="s">
        <v>5598</v>
      </c>
      <c r="J3359" t="s">
        <v>6085</v>
      </c>
      <c r="K3359" t="s">
        <v>4519</v>
      </c>
      <c r="L3359">
        <v>71.61</v>
      </c>
      <c r="M3359" s="441">
        <v>45866</v>
      </c>
      <c r="N3359">
        <v>72</v>
      </c>
      <c r="O3359">
        <v>64.8</v>
      </c>
      <c r="P3359">
        <v>1932.04</v>
      </c>
    </row>
    <row r="3360" spans="1:16" x14ac:dyDescent="0.3">
      <c r="A3360">
        <v>45922</v>
      </c>
      <c r="B3360">
        <v>122</v>
      </c>
      <c r="C3360" t="s">
        <v>552</v>
      </c>
      <c r="D3360" s="441">
        <v>45870</v>
      </c>
      <c r="E3360">
        <v>18382</v>
      </c>
      <c r="F3360" t="s">
        <v>5738</v>
      </c>
      <c r="G3360">
        <v>3257</v>
      </c>
      <c r="H3360">
        <v>25</v>
      </c>
      <c r="I3360" t="s">
        <v>5601</v>
      </c>
      <c r="J3360" t="s">
        <v>4764</v>
      </c>
      <c r="K3360" t="s">
        <v>4519</v>
      </c>
      <c r="L3360">
        <v>74.16</v>
      </c>
      <c r="M3360" s="441">
        <v>45867</v>
      </c>
      <c r="N3360">
        <v>76</v>
      </c>
      <c r="O3360">
        <v>76</v>
      </c>
      <c r="P3360">
        <v>1854</v>
      </c>
    </row>
    <row r="3361" spans="1:16" x14ac:dyDescent="0.3">
      <c r="A3361">
        <v>45924</v>
      </c>
      <c r="B3361">
        <v>122</v>
      </c>
      <c r="C3361" t="s">
        <v>552</v>
      </c>
      <c r="D3361" s="441">
        <v>45870</v>
      </c>
      <c r="E3361">
        <v>19297</v>
      </c>
      <c r="F3361" t="s">
        <v>5855</v>
      </c>
      <c r="G3361">
        <v>2775</v>
      </c>
      <c r="H3361">
        <v>24.52</v>
      </c>
      <c r="I3361" t="s">
        <v>5598</v>
      </c>
      <c r="J3361" t="s">
        <v>6085</v>
      </c>
      <c r="K3361" t="s">
        <v>4519</v>
      </c>
      <c r="L3361">
        <v>73.91</v>
      </c>
      <c r="M3361" s="441">
        <v>45868</v>
      </c>
      <c r="N3361">
        <v>70.89</v>
      </c>
      <c r="O3361">
        <v>70.89</v>
      </c>
      <c r="P3361">
        <v>1812.27</v>
      </c>
    </row>
    <row r="3362" spans="1:16" x14ac:dyDescent="0.3">
      <c r="A3362">
        <v>46056</v>
      </c>
      <c r="B3362">
        <v>122</v>
      </c>
      <c r="C3362" t="s">
        <v>552</v>
      </c>
      <c r="D3362" s="441">
        <v>45870</v>
      </c>
      <c r="E3362">
        <v>20715</v>
      </c>
      <c r="F3362" t="s">
        <v>5614</v>
      </c>
      <c r="G3362">
        <v>2098</v>
      </c>
      <c r="H3362">
        <v>4</v>
      </c>
      <c r="I3362" t="s">
        <v>5615</v>
      </c>
      <c r="J3362" t="s">
        <v>6085</v>
      </c>
      <c r="K3362" t="s">
        <v>4519</v>
      </c>
      <c r="L3362">
        <v>449.9</v>
      </c>
      <c r="M3362" s="441">
        <v>45868</v>
      </c>
      <c r="N3362">
        <v>449.9</v>
      </c>
      <c r="O3362">
        <v>449.9</v>
      </c>
      <c r="P3362">
        <v>1799.6</v>
      </c>
    </row>
    <row r="3363" spans="1:16" x14ac:dyDescent="0.3">
      <c r="A3363">
        <v>45960</v>
      </c>
      <c r="B3363">
        <v>122</v>
      </c>
      <c r="C3363" t="s">
        <v>552</v>
      </c>
      <c r="D3363" s="441">
        <v>45870</v>
      </c>
      <c r="E3363">
        <v>24123</v>
      </c>
      <c r="F3363" t="s">
        <v>5632</v>
      </c>
      <c r="G3363">
        <v>2237</v>
      </c>
      <c r="H3363">
        <v>12</v>
      </c>
      <c r="I3363" t="s">
        <v>5605</v>
      </c>
      <c r="J3363" t="s">
        <v>6085</v>
      </c>
      <c r="K3363" t="s">
        <v>4519</v>
      </c>
      <c r="L3363">
        <v>147.72</v>
      </c>
      <c r="M3363" s="441">
        <v>45868</v>
      </c>
      <c r="N3363">
        <v>150.44999999999999</v>
      </c>
      <c r="O3363">
        <v>149.91</v>
      </c>
      <c r="P3363">
        <v>1772.64</v>
      </c>
    </row>
    <row r="3364" spans="1:16" x14ac:dyDescent="0.3">
      <c r="A3364">
        <v>45940</v>
      </c>
      <c r="B3364">
        <v>122</v>
      </c>
      <c r="C3364" t="s">
        <v>552</v>
      </c>
      <c r="D3364" s="441">
        <v>45870</v>
      </c>
      <c r="E3364">
        <v>26582</v>
      </c>
      <c r="F3364" t="s">
        <v>5711</v>
      </c>
      <c r="G3364">
        <v>6801</v>
      </c>
      <c r="H3364">
        <v>15.42</v>
      </c>
      <c r="I3364" t="s">
        <v>5598</v>
      </c>
      <c r="J3364" t="s">
        <v>6085</v>
      </c>
      <c r="K3364" t="s">
        <v>4519</v>
      </c>
      <c r="L3364">
        <v>112</v>
      </c>
      <c r="M3364" s="441">
        <v>45866</v>
      </c>
      <c r="N3364">
        <v>112</v>
      </c>
      <c r="O3364">
        <v>112</v>
      </c>
      <c r="P3364">
        <v>1727.04</v>
      </c>
    </row>
    <row r="3365" spans="1:16" x14ac:dyDescent="0.3">
      <c r="A3365">
        <v>45883</v>
      </c>
      <c r="B3365">
        <v>122</v>
      </c>
      <c r="C3365" t="s">
        <v>552</v>
      </c>
      <c r="D3365" s="441">
        <v>45870</v>
      </c>
      <c r="E3365">
        <v>22066</v>
      </c>
      <c r="F3365" t="s">
        <v>6535</v>
      </c>
      <c r="G3365">
        <v>3636</v>
      </c>
      <c r="H3365">
        <v>805</v>
      </c>
      <c r="I3365" t="s">
        <v>5613</v>
      </c>
      <c r="J3365" t="s">
        <v>4764</v>
      </c>
      <c r="K3365" t="s">
        <v>4519</v>
      </c>
      <c r="L3365">
        <v>0</v>
      </c>
      <c r="M3365" s="441">
        <v>45674</v>
      </c>
      <c r="N3365">
        <v>1.99</v>
      </c>
      <c r="O3365">
        <v>1.99</v>
      </c>
      <c r="P3365">
        <v>1601.95</v>
      </c>
    </row>
    <row r="3366" spans="1:16" x14ac:dyDescent="0.3">
      <c r="A3366">
        <v>45947</v>
      </c>
      <c r="B3366">
        <v>122</v>
      </c>
      <c r="C3366" t="s">
        <v>552</v>
      </c>
      <c r="D3366" s="441">
        <v>45870</v>
      </c>
      <c r="E3366">
        <v>17778</v>
      </c>
      <c r="F3366" t="s">
        <v>5825</v>
      </c>
      <c r="G3366">
        <v>3765</v>
      </c>
      <c r="H3366">
        <v>14.49</v>
      </c>
      <c r="I3366" t="s">
        <v>5601</v>
      </c>
      <c r="J3366" t="s">
        <v>4764</v>
      </c>
      <c r="K3366" t="s">
        <v>4519</v>
      </c>
      <c r="L3366">
        <v>106.73</v>
      </c>
      <c r="M3366" s="441">
        <v>45867</v>
      </c>
      <c r="N3366">
        <v>101.76</v>
      </c>
      <c r="O3366">
        <v>107.97</v>
      </c>
      <c r="P3366">
        <v>1546.52</v>
      </c>
    </row>
    <row r="3367" spans="1:16" x14ac:dyDescent="0.3">
      <c r="A3367">
        <v>45966</v>
      </c>
      <c r="B3367">
        <v>122</v>
      </c>
      <c r="C3367" t="s">
        <v>552</v>
      </c>
      <c r="D3367" s="441">
        <v>45870</v>
      </c>
      <c r="E3367">
        <v>18016</v>
      </c>
      <c r="F3367" t="s">
        <v>6314</v>
      </c>
      <c r="G3367">
        <v>3581</v>
      </c>
      <c r="H3367">
        <v>11</v>
      </c>
      <c r="I3367" t="s">
        <v>5601</v>
      </c>
      <c r="J3367" t="s">
        <v>4764</v>
      </c>
      <c r="K3367" t="s">
        <v>4519</v>
      </c>
      <c r="L3367">
        <v>137.80000000000001</v>
      </c>
      <c r="M3367" s="441">
        <v>45852</v>
      </c>
      <c r="N3367">
        <v>137.80000000000001</v>
      </c>
      <c r="O3367">
        <v>137.80000000000001</v>
      </c>
      <c r="P3367">
        <v>1515.8</v>
      </c>
    </row>
    <row r="3368" spans="1:16" x14ac:dyDescent="0.3">
      <c r="A3368">
        <v>45917</v>
      </c>
      <c r="B3368">
        <v>122</v>
      </c>
      <c r="C3368" t="s">
        <v>552</v>
      </c>
      <c r="D3368" s="441">
        <v>45870</v>
      </c>
      <c r="E3368">
        <v>19401</v>
      </c>
      <c r="F3368" t="s">
        <v>6114</v>
      </c>
      <c r="G3368">
        <v>2761</v>
      </c>
      <c r="H3368">
        <v>28.02</v>
      </c>
      <c r="I3368" t="s">
        <v>5598</v>
      </c>
      <c r="J3368" t="s">
        <v>6085</v>
      </c>
      <c r="K3368" t="s">
        <v>4519</v>
      </c>
      <c r="L3368">
        <v>53.87</v>
      </c>
      <c r="M3368" s="441">
        <v>45868</v>
      </c>
      <c r="N3368">
        <v>59.98</v>
      </c>
      <c r="O3368">
        <v>59.98</v>
      </c>
      <c r="P3368">
        <v>1509.44</v>
      </c>
    </row>
    <row r="3369" spans="1:16" x14ac:dyDescent="0.3">
      <c r="A3369">
        <v>46058</v>
      </c>
      <c r="B3369">
        <v>122</v>
      </c>
      <c r="C3369" t="s">
        <v>552</v>
      </c>
      <c r="D3369" s="441">
        <v>45870</v>
      </c>
      <c r="E3369">
        <v>20936</v>
      </c>
      <c r="F3369" t="s">
        <v>5634</v>
      </c>
      <c r="G3369">
        <v>2031</v>
      </c>
      <c r="H3369">
        <v>4</v>
      </c>
      <c r="I3369" t="s">
        <v>5613</v>
      </c>
      <c r="J3369" t="s">
        <v>6085</v>
      </c>
      <c r="K3369" t="s">
        <v>4519</v>
      </c>
      <c r="L3369">
        <v>368.9</v>
      </c>
      <c r="M3369" s="441">
        <v>45852</v>
      </c>
      <c r="N3369">
        <v>368.9</v>
      </c>
      <c r="O3369">
        <v>373.9</v>
      </c>
      <c r="P3369">
        <v>1475.6</v>
      </c>
    </row>
    <row r="3370" spans="1:16" x14ac:dyDescent="0.3">
      <c r="A3370">
        <v>45885</v>
      </c>
      <c r="B3370">
        <v>122</v>
      </c>
      <c r="C3370" t="s">
        <v>552</v>
      </c>
      <c r="D3370" s="441">
        <v>45870</v>
      </c>
      <c r="E3370">
        <v>26024</v>
      </c>
      <c r="F3370" t="s">
        <v>5641</v>
      </c>
      <c r="G3370">
        <v>6499</v>
      </c>
      <c r="H3370">
        <v>243</v>
      </c>
      <c r="I3370" t="s">
        <v>5613</v>
      </c>
      <c r="J3370" t="s">
        <v>6085</v>
      </c>
      <c r="K3370" t="s">
        <v>4519</v>
      </c>
      <c r="L3370">
        <v>6</v>
      </c>
      <c r="M3370" s="441">
        <v>45867</v>
      </c>
      <c r="N3370">
        <v>6</v>
      </c>
      <c r="O3370">
        <v>6</v>
      </c>
      <c r="P3370">
        <v>1458</v>
      </c>
    </row>
    <row r="3371" spans="1:16" x14ac:dyDescent="0.3">
      <c r="A3371">
        <v>45983</v>
      </c>
      <c r="B3371">
        <v>122</v>
      </c>
      <c r="C3371" t="s">
        <v>552</v>
      </c>
      <c r="D3371" s="441">
        <v>45870</v>
      </c>
      <c r="E3371">
        <v>21017</v>
      </c>
      <c r="F3371" t="s">
        <v>5673</v>
      </c>
      <c r="G3371">
        <v>2005</v>
      </c>
      <c r="H3371">
        <v>8</v>
      </c>
      <c r="I3371" t="s">
        <v>5610</v>
      </c>
      <c r="J3371" t="s">
        <v>6085</v>
      </c>
      <c r="K3371" t="s">
        <v>4519</v>
      </c>
      <c r="L3371">
        <v>170.72</v>
      </c>
      <c r="M3371" s="441">
        <v>45867</v>
      </c>
      <c r="N3371">
        <v>167.72</v>
      </c>
      <c r="O3371">
        <v>168.9</v>
      </c>
      <c r="P3371">
        <v>1365.76</v>
      </c>
    </row>
    <row r="3372" spans="1:16" x14ac:dyDescent="0.3">
      <c r="A3372">
        <v>45923</v>
      </c>
      <c r="B3372">
        <v>122</v>
      </c>
      <c r="C3372" t="s">
        <v>552</v>
      </c>
      <c r="D3372" s="441">
        <v>45870</v>
      </c>
      <c r="E3372">
        <v>17092</v>
      </c>
      <c r="F3372" t="s">
        <v>6359</v>
      </c>
      <c r="G3372">
        <v>4165</v>
      </c>
      <c r="H3372">
        <v>25</v>
      </c>
      <c r="I3372" t="s">
        <v>5613</v>
      </c>
      <c r="J3372" t="s">
        <v>4764</v>
      </c>
      <c r="K3372" t="s">
        <v>4519</v>
      </c>
      <c r="L3372">
        <v>54.25</v>
      </c>
      <c r="M3372" s="441">
        <v>45867</v>
      </c>
      <c r="N3372">
        <v>54.25</v>
      </c>
      <c r="O3372">
        <v>54.25</v>
      </c>
      <c r="P3372">
        <v>1356.25</v>
      </c>
    </row>
    <row r="3373" spans="1:16" x14ac:dyDescent="0.3">
      <c r="A3373">
        <v>45905</v>
      </c>
      <c r="B3373">
        <v>122</v>
      </c>
      <c r="C3373" t="s">
        <v>552</v>
      </c>
      <c r="D3373" s="441">
        <v>45870</v>
      </c>
      <c r="E3373">
        <v>19166</v>
      </c>
      <c r="F3373" t="s">
        <v>5892</v>
      </c>
      <c r="G3373">
        <v>2826</v>
      </c>
      <c r="H3373">
        <v>65</v>
      </c>
      <c r="I3373" t="s">
        <v>5613</v>
      </c>
      <c r="J3373" t="s">
        <v>6085</v>
      </c>
      <c r="K3373" t="s">
        <v>4519</v>
      </c>
      <c r="L3373">
        <v>20.350000000000001</v>
      </c>
      <c r="M3373" s="441">
        <v>45869</v>
      </c>
      <c r="N3373">
        <v>20.350000000000001</v>
      </c>
      <c r="O3373">
        <v>20.350000000000001</v>
      </c>
      <c r="P3373">
        <v>1322.75</v>
      </c>
    </row>
    <row r="3374" spans="1:16" x14ac:dyDescent="0.3">
      <c r="A3374">
        <v>46051</v>
      </c>
      <c r="B3374">
        <v>122</v>
      </c>
      <c r="C3374" t="s">
        <v>552</v>
      </c>
      <c r="D3374" s="441">
        <v>45870</v>
      </c>
      <c r="E3374">
        <v>18392</v>
      </c>
      <c r="F3374" t="s">
        <v>5740</v>
      </c>
      <c r="G3374">
        <v>3248</v>
      </c>
      <c r="H3374">
        <v>4.29</v>
      </c>
      <c r="I3374" t="s">
        <v>5613</v>
      </c>
      <c r="J3374" t="s">
        <v>4764</v>
      </c>
      <c r="K3374" t="s">
        <v>4519</v>
      </c>
      <c r="L3374">
        <v>0</v>
      </c>
      <c r="M3374" s="441">
        <v>-693593</v>
      </c>
      <c r="N3374">
        <v>0</v>
      </c>
      <c r="O3374">
        <v>0</v>
      </c>
      <c r="P3374">
        <v>1310.3</v>
      </c>
    </row>
    <row r="3375" spans="1:16" x14ac:dyDescent="0.3">
      <c r="A3375">
        <v>45990</v>
      </c>
      <c r="B3375">
        <v>122</v>
      </c>
      <c r="C3375" t="s">
        <v>552</v>
      </c>
      <c r="D3375" s="441">
        <v>45870</v>
      </c>
      <c r="E3375">
        <v>18242</v>
      </c>
      <c r="F3375" t="s">
        <v>5771</v>
      </c>
      <c r="G3375">
        <v>3386</v>
      </c>
      <c r="H3375">
        <v>7.27</v>
      </c>
      <c r="I3375" t="s">
        <v>5601</v>
      </c>
      <c r="J3375" t="s">
        <v>4764</v>
      </c>
      <c r="K3375" t="s">
        <v>4519</v>
      </c>
      <c r="L3375">
        <v>179.13</v>
      </c>
      <c r="M3375" s="441">
        <v>45867</v>
      </c>
      <c r="N3375">
        <v>228.61</v>
      </c>
      <c r="O3375">
        <v>228.61</v>
      </c>
      <c r="P3375">
        <v>1302.28</v>
      </c>
    </row>
    <row r="3376" spans="1:16" x14ac:dyDescent="0.3">
      <c r="A3376">
        <v>45909</v>
      </c>
      <c r="B3376">
        <v>122</v>
      </c>
      <c r="C3376" t="s">
        <v>552</v>
      </c>
      <c r="D3376" s="441">
        <v>45870</v>
      </c>
      <c r="E3376">
        <v>26560</v>
      </c>
      <c r="F3376" t="s">
        <v>5732</v>
      </c>
      <c r="G3376">
        <v>6788</v>
      </c>
      <c r="H3376">
        <v>46.92</v>
      </c>
      <c r="I3376" t="s">
        <v>5601</v>
      </c>
      <c r="J3376" t="s">
        <v>4764</v>
      </c>
      <c r="K3376" t="s">
        <v>4519</v>
      </c>
      <c r="L3376">
        <v>27.5</v>
      </c>
      <c r="M3376" s="441">
        <v>45860</v>
      </c>
      <c r="N3376">
        <v>27.5</v>
      </c>
      <c r="O3376">
        <v>27.5</v>
      </c>
      <c r="P3376">
        <v>1290.3</v>
      </c>
    </row>
    <row r="3377" spans="1:16" x14ac:dyDescent="0.3">
      <c r="A3377">
        <v>46046</v>
      </c>
      <c r="B3377">
        <v>122</v>
      </c>
      <c r="C3377" t="s">
        <v>552</v>
      </c>
      <c r="D3377" s="441">
        <v>45870</v>
      </c>
      <c r="E3377">
        <v>18114</v>
      </c>
      <c r="F3377" t="s">
        <v>5805</v>
      </c>
      <c r="G3377">
        <v>3498</v>
      </c>
      <c r="H3377">
        <v>4.96</v>
      </c>
      <c r="I3377" t="s">
        <v>5601</v>
      </c>
      <c r="J3377" t="s">
        <v>4764</v>
      </c>
      <c r="K3377" t="s">
        <v>4519</v>
      </c>
      <c r="L3377">
        <v>0</v>
      </c>
      <c r="M3377" s="441">
        <v>45615</v>
      </c>
      <c r="N3377">
        <v>259.83</v>
      </c>
      <c r="O3377">
        <v>256.38</v>
      </c>
      <c r="P3377">
        <v>1288.76</v>
      </c>
    </row>
    <row r="3378" spans="1:16" x14ac:dyDescent="0.3">
      <c r="A3378">
        <v>46012</v>
      </c>
      <c r="B3378">
        <v>122</v>
      </c>
      <c r="C3378" t="s">
        <v>552</v>
      </c>
      <c r="D3378" s="441">
        <v>45870</v>
      </c>
      <c r="E3378">
        <v>20941</v>
      </c>
      <c r="F3378" t="s">
        <v>5886</v>
      </c>
      <c r="G3378">
        <v>2031</v>
      </c>
      <c r="H3378">
        <v>6</v>
      </c>
      <c r="I3378" t="s">
        <v>5605</v>
      </c>
      <c r="J3378" t="s">
        <v>6085</v>
      </c>
      <c r="K3378" t="s">
        <v>4519</v>
      </c>
      <c r="L3378">
        <v>210</v>
      </c>
      <c r="M3378" s="441">
        <v>45846</v>
      </c>
      <c r="N3378">
        <v>210</v>
      </c>
      <c r="O3378">
        <v>180</v>
      </c>
      <c r="P3378">
        <v>1260</v>
      </c>
    </row>
    <row r="3379" spans="1:16" x14ac:dyDescent="0.3">
      <c r="A3379">
        <v>46072</v>
      </c>
      <c r="B3379">
        <v>122</v>
      </c>
      <c r="C3379" t="s">
        <v>552</v>
      </c>
      <c r="D3379" s="441">
        <v>45870</v>
      </c>
      <c r="E3379">
        <v>25445</v>
      </c>
      <c r="F3379" t="s">
        <v>5770</v>
      </c>
      <c r="G3379">
        <v>6113</v>
      </c>
      <c r="H3379">
        <v>3.96</v>
      </c>
      <c r="I3379" t="s">
        <v>5601</v>
      </c>
      <c r="J3379" t="s">
        <v>4764</v>
      </c>
      <c r="K3379" t="s">
        <v>4519</v>
      </c>
      <c r="L3379">
        <v>299.11</v>
      </c>
      <c r="M3379" s="441">
        <v>45848</v>
      </c>
      <c r="N3379">
        <v>299.11</v>
      </c>
      <c r="O3379">
        <v>299.11</v>
      </c>
      <c r="P3379">
        <v>1184.48</v>
      </c>
    </row>
    <row r="3380" spans="1:16" x14ac:dyDescent="0.3">
      <c r="A3380">
        <v>45887</v>
      </c>
      <c r="B3380">
        <v>122</v>
      </c>
      <c r="C3380" t="s">
        <v>552</v>
      </c>
      <c r="D3380" s="441">
        <v>45870</v>
      </c>
      <c r="E3380">
        <v>26336</v>
      </c>
      <c r="F3380" t="s">
        <v>5701</v>
      </c>
      <c r="G3380">
        <v>6685</v>
      </c>
      <c r="H3380">
        <v>189</v>
      </c>
      <c r="I3380" t="s">
        <v>5613</v>
      </c>
      <c r="J3380" t="s">
        <v>6085</v>
      </c>
      <c r="K3380" t="s">
        <v>4519</v>
      </c>
      <c r="L3380">
        <v>6</v>
      </c>
      <c r="M3380" s="441">
        <v>45867</v>
      </c>
      <c r="N3380">
        <v>6</v>
      </c>
      <c r="O3380">
        <v>6</v>
      </c>
      <c r="P3380">
        <v>1134</v>
      </c>
    </row>
    <row r="3381" spans="1:16" x14ac:dyDescent="0.3">
      <c r="A3381">
        <v>45928</v>
      </c>
      <c r="B3381">
        <v>122</v>
      </c>
      <c r="C3381" t="s">
        <v>552</v>
      </c>
      <c r="D3381" s="441">
        <v>45870</v>
      </c>
      <c r="E3381">
        <v>24217</v>
      </c>
      <c r="F3381" t="s">
        <v>5714</v>
      </c>
      <c r="G3381">
        <v>2937</v>
      </c>
      <c r="H3381">
        <v>20.56</v>
      </c>
      <c r="I3381" t="s">
        <v>5598</v>
      </c>
      <c r="J3381" t="s">
        <v>6085</v>
      </c>
      <c r="K3381" t="s">
        <v>4519</v>
      </c>
      <c r="L3381">
        <v>55</v>
      </c>
      <c r="M3381" s="441">
        <v>45866</v>
      </c>
      <c r="N3381">
        <v>0</v>
      </c>
      <c r="O3381">
        <v>34.9</v>
      </c>
      <c r="P3381">
        <v>1130.8</v>
      </c>
    </row>
    <row r="3382" spans="1:16" x14ac:dyDescent="0.3">
      <c r="A3382">
        <v>46029</v>
      </c>
      <c r="B3382">
        <v>122</v>
      </c>
      <c r="C3382" t="s">
        <v>552</v>
      </c>
      <c r="D3382" s="441">
        <v>45870</v>
      </c>
      <c r="E3382">
        <v>25033</v>
      </c>
      <c r="F3382" t="s">
        <v>5751</v>
      </c>
      <c r="G3382">
        <v>5873</v>
      </c>
      <c r="H3382">
        <v>5.45</v>
      </c>
      <c r="I3382" t="s">
        <v>5613</v>
      </c>
      <c r="J3382" t="s">
        <v>4764</v>
      </c>
      <c r="K3382" t="s">
        <v>4519</v>
      </c>
      <c r="L3382">
        <v>0</v>
      </c>
      <c r="M3382" s="441">
        <v>45754</v>
      </c>
      <c r="N3382">
        <v>204.23</v>
      </c>
      <c r="O3382">
        <v>204.23</v>
      </c>
      <c r="P3382">
        <v>1113.05</v>
      </c>
    </row>
    <row r="3383" spans="1:16" x14ac:dyDescent="0.3">
      <c r="A3383">
        <v>45889</v>
      </c>
      <c r="B3383">
        <v>122</v>
      </c>
      <c r="C3383" t="s">
        <v>552</v>
      </c>
      <c r="D3383" s="441">
        <v>45870</v>
      </c>
      <c r="E3383">
        <v>25429</v>
      </c>
      <c r="F3383" t="s">
        <v>5640</v>
      </c>
      <c r="G3383">
        <v>6104</v>
      </c>
      <c r="H3383">
        <v>184</v>
      </c>
      <c r="I3383" t="s">
        <v>5613</v>
      </c>
      <c r="J3383" t="s">
        <v>6085</v>
      </c>
      <c r="K3383" t="s">
        <v>4519</v>
      </c>
      <c r="L3383">
        <v>6</v>
      </c>
      <c r="M3383" s="441">
        <v>45867</v>
      </c>
      <c r="N3383">
        <v>6</v>
      </c>
      <c r="O3383">
        <v>6</v>
      </c>
      <c r="P3383">
        <v>1104</v>
      </c>
    </row>
    <row r="3384" spans="1:16" x14ac:dyDescent="0.3">
      <c r="A3384">
        <v>46140</v>
      </c>
      <c r="B3384">
        <v>122</v>
      </c>
      <c r="C3384" t="s">
        <v>552</v>
      </c>
      <c r="D3384" s="441">
        <v>45870</v>
      </c>
      <c r="E3384">
        <v>26052</v>
      </c>
      <c r="F3384" t="s">
        <v>5992</v>
      </c>
      <c r="G3384">
        <v>6514</v>
      </c>
      <c r="H3384">
        <v>2</v>
      </c>
      <c r="I3384" t="s">
        <v>5601</v>
      </c>
      <c r="J3384" t="s">
        <v>4764</v>
      </c>
      <c r="K3384" t="s">
        <v>4519</v>
      </c>
      <c r="L3384">
        <v>0</v>
      </c>
      <c r="M3384" s="441">
        <v>-693593</v>
      </c>
      <c r="N3384">
        <v>0</v>
      </c>
      <c r="O3384">
        <v>0</v>
      </c>
      <c r="P3384">
        <v>1102</v>
      </c>
    </row>
    <row r="3385" spans="1:16" x14ac:dyDescent="0.3">
      <c r="A3385">
        <v>45915</v>
      </c>
      <c r="B3385">
        <v>122</v>
      </c>
      <c r="C3385" t="s">
        <v>552</v>
      </c>
      <c r="D3385" s="441">
        <v>45870</v>
      </c>
      <c r="E3385">
        <v>18214</v>
      </c>
      <c r="F3385" t="s">
        <v>5781</v>
      </c>
      <c r="G3385">
        <v>3413</v>
      </c>
      <c r="H3385">
        <v>32</v>
      </c>
      <c r="I3385" t="s">
        <v>5601</v>
      </c>
      <c r="J3385" t="s">
        <v>4764</v>
      </c>
      <c r="K3385" t="s">
        <v>4519</v>
      </c>
      <c r="L3385">
        <v>0</v>
      </c>
      <c r="M3385" s="441">
        <v>-693593</v>
      </c>
      <c r="N3385">
        <v>0</v>
      </c>
      <c r="O3385">
        <v>37.47</v>
      </c>
      <c r="P3385">
        <v>1089.5999999999999</v>
      </c>
    </row>
    <row r="3386" spans="1:16" x14ac:dyDescent="0.3">
      <c r="A3386">
        <v>45980</v>
      </c>
      <c r="B3386">
        <v>122</v>
      </c>
      <c r="C3386" t="s">
        <v>552</v>
      </c>
      <c r="D3386" s="441">
        <v>45870</v>
      </c>
      <c r="E3386">
        <v>25040</v>
      </c>
      <c r="F3386" t="s">
        <v>5832</v>
      </c>
      <c r="G3386">
        <v>5875</v>
      </c>
      <c r="H3386">
        <v>9</v>
      </c>
      <c r="I3386" t="s">
        <v>5601</v>
      </c>
      <c r="J3386" t="s">
        <v>4764</v>
      </c>
      <c r="K3386" t="s">
        <v>4519</v>
      </c>
      <c r="L3386">
        <v>120.12</v>
      </c>
      <c r="M3386" s="441">
        <v>45867</v>
      </c>
      <c r="N3386">
        <v>120.12</v>
      </c>
      <c r="O3386">
        <v>120.12</v>
      </c>
      <c r="P3386">
        <v>1081.08</v>
      </c>
    </row>
    <row r="3387" spans="1:16" x14ac:dyDescent="0.3">
      <c r="A3387">
        <v>46020</v>
      </c>
      <c r="B3387">
        <v>122</v>
      </c>
      <c r="C3387" t="s">
        <v>552</v>
      </c>
      <c r="D3387" s="441">
        <v>45870</v>
      </c>
      <c r="E3387">
        <v>18550</v>
      </c>
      <c r="F3387" t="s">
        <v>5724</v>
      </c>
      <c r="G3387">
        <v>3130</v>
      </c>
      <c r="H3387">
        <v>6</v>
      </c>
      <c r="I3387" t="s">
        <v>5601</v>
      </c>
      <c r="J3387" t="s">
        <v>4764</v>
      </c>
      <c r="K3387" t="s">
        <v>4519</v>
      </c>
      <c r="L3387">
        <v>174.63</v>
      </c>
      <c r="M3387" s="441">
        <v>45867</v>
      </c>
      <c r="N3387">
        <v>173.9</v>
      </c>
      <c r="O3387">
        <v>153</v>
      </c>
      <c r="P3387">
        <v>1047.78</v>
      </c>
    </row>
    <row r="3388" spans="1:16" x14ac:dyDescent="0.3">
      <c r="A3388">
        <v>46009</v>
      </c>
      <c r="B3388">
        <v>122</v>
      </c>
      <c r="C3388" t="s">
        <v>552</v>
      </c>
      <c r="D3388" s="441">
        <v>45870</v>
      </c>
      <c r="E3388">
        <v>18306</v>
      </c>
      <c r="F3388" t="s">
        <v>5759</v>
      </c>
      <c r="G3388">
        <v>3327</v>
      </c>
      <c r="H3388">
        <v>6.87</v>
      </c>
      <c r="I3388" t="s">
        <v>5601</v>
      </c>
      <c r="J3388" t="s">
        <v>4764</v>
      </c>
      <c r="K3388" t="s">
        <v>4519</v>
      </c>
      <c r="L3388">
        <v>0</v>
      </c>
      <c r="M3388" s="441">
        <v>-693593</v>
      </c>
      <c r="N3388">
        <v>0</v>
      </c>
      <c r="O3388">
        <v>238.8</v>
      </c>
      <c r="P3388">
        <v>1019.74</v>
      </c>
    </row>
    <row r="3389" spans="1:16" x14ac:dyDescent="0.3">
      <c r="A3389">
        <v>45929</v>
      </c>
      <c r="B3389">
        <v>122</v>
      </c>
      <c r="C3389" t="s">
        <v>552</v>
      </c>
      <c r="D3389" s="441">
        <v>45870</v>
      </c>
      <c r="E3389">
        <v>25128</v>
      </c>
      <c r="F3389" t="s">
        <v>5897</v>
      </c>
      <c r="G3389">
        <v>5908</v>
      </c>
      <c r="H3389">
        <v>20.22</v>
      </c>
      <c r="I3389" t="s">
        <v>5598</v>
      </c>
      <c r="J3389" t="s">
        <v>6085</v>
      </c>
      <c r="K3389" t="s">
        <v>4519</v>
      </c>
      <c r="L3389">
        <v>49.9</v>
      </c>
      <c r="M3389" s="441">
        <v>45859</v>
      </c>
      <c r="N3389">
        <v>49.9</v>
      </c>
      <c r="O3389">
        <v>49.9</v>
      </c>
      <c r="P3389">
        <v>1008.98</v>
      </c>
    </row>
    <row r="3390" spans="1:16" x14ac:dyDescent="0.3">
      <c r="A3390">
        <v>46066</v>
      </c>
      <c r="B3390">
        <v>122</v>
      </c>
      <c r="C3390" t="s">
        <v>552</v>
      </c>
      <c r="D3390" s="441">
        <v>45870</v>
      </c>
      <c r="E3390">
        <v>25184</v>
      </c>
      <c r="F3390" t="s">
        <v>5690</v>
      </c>
      <c r="G3390">
        <v>5937</v>
      </c>
      <c r="H3390">
        <v>4</v>
      </c>
      <c r="I3390" t="s">
        <v>5598</v>
      </c>
      <c r="J3390" t="s">
        <v>6085</v>
      </c>
      <c r="K3390" t="s">
        <v>4519</v>
      </c>
      <c r="L3390">
        <v>250</v>
      </c>
      <c r="M3390" s="441">
        <v>45853</v>
      </c>
      <c r="N3390">
        <v>250</v>
      </c>
      <c r="O3390">
        <v>250</v>
      </c>
      <c r="P3390">
        <v>1000</v>
      </c>
    </row>
    <row r="3391" spans="1:16" x14ac:dyDescent="0.3">
      <c r="A3391">
        <v>46117</v>
      </c>
      <c r="B3391">
        <v>122</v>
      </c>
      <c r="C3391" t="s">
        <v>552</v>
      </c>
      <c r="D3391" s="441">
        <v>45870</v>
      </c>
      <c r="E3391">
        <v>18113</v>
      </c>
      <c r="F3391" t="s">
        <v>5806</v>
      </c>
      <c r="G3391">
        <v>3499</v>
      </c>
      <c r="H3391">
        <v>2.3199999999999998</v>
      </c>
      <c r="I3391" t="s">
        <v>5601</v>
      </c>
      <c r="J3391" t="s">
        <v>4764</v>
      </c>
      <c r="K3391" t="s">
        <v>4519</v>
      </c>
      <c r="L3391">
        <v>0</v>
      </c>
      <c r="M3391" s="441">
        <v>-693593</v>
      </c>
      <c r="N3391">
        <v>0</v>
      </c>
      <c r="O3391">
        <v>462.36</v>
      </c>
      <c r="P3391">
        <v>979.07</v>
      </c>
    </row>
    <row r="3392" spans="1:16" x14ac:dyDescent="0.3">
      <c r="A3392">
        <v>46006</v>
      </c>
      <c r="B3392">
        <v>122</v>
      </c>
      <c r="C3392" t="s">
        <v>552</v>
      </c>
      <c r="D3392" s="441">
        <v>45870</v>
      </c>
      <c r="E3392">
        <v>18015</v>
      </c>
      <c r="F3392" t="s">
        <v>5864</v>
      </c>
      <c r="G3392">
        <v>3582</v>
      </c>
      <c r="H3392">
        <v>7</v>
      </c>
      <c r="I3392" t="s">
        <v>5601</v>
      </c>
      <c r="J3392" t="s">
        <v>4764</v>
      </c>
      <c r="K3392" t="s">
        <v>4519</v>
      </c>
      <c r="L3392">
        <v>0</v>
      </c>
      <c r="M3392" s="441">
        <v>45860</v>
      </c>
      <c r="N3392">
        <v>0</v>
      </c>
      <c r="O3392">
        <v>0</v>
      </c>
      <c r="P3392">
        <v>964.6</v>
      </c>
    </row>
    <row r="3393" spans="1:16" x14ac:dyDescent="0.3">
      <c r="A3393">
        <v>45916</v>
      </c>
      <c r="B3393">
        <v>122</v>
      </c>
      <c r="C3393" t="s">
        <v>552</v>
      </c>
      <c r="D3393" s="441">
        <v>45870</v>
      </c>
      <c r="E3393">
        <v>17039</v>
      </c>
      <c r="F3393" t="s">
        <v>6495</v>
      </c>
      <c r="G3393">
        <v>2827</v>
      </c>
      <c r="H3393">
        <v>31</v>
      </c>
      <c r="I3393" t="s">
        <v>5613</v>
      </c>
      <c r="J3393" t="s">
        <v>6085</v>
      </c>
      <c r="K3393" t="s">
        <v>4519</v>
      </c>
      <c r="L3393">
        <v>31</v>
      </c>
      <c r="M3393" s="441">
        <v>45869</v>
      </c>
      <c r="N3393">
        <v>31</v>
      </c>
      <c r="O3393">
        <v>31</v>
      </c>
      <c r="P3393">
        <v>961</v>
      </c>
    </row>
    <row r="3394" spans="1:16" x14ac:dyDescent="0.3">
      <c r="A3394">
        <v>46154</v>
      </c>
      <c r="B3394">
        <v>122</v>
      </c>
      <c r="C3394" t="s">
        <v>552</v>
      </c>
      <c r="D3394" s="441">
        <v>45870</v>
      </c>
      <c r="E3394">
        <v>18138</v>
      </c>
      <c r="F3394" t="s">
        <v>5799</v>
      </c>
      <c r="G3394">
        <v>3480</v>
      </c>
      <c r="H3394">
        <v>1.66</v>
      </c>
      <c r="I3394" t="s">
        <v>5601</v>
      </c>
      <c r="J3394" t="s">
        <v>4764</v>
      </c>
      <c r="K3394" t="s">
        <v>4519</v>
      </c>
      <c r="L3394">
        <v>0</v>
      </c>
      <c r="M3394" s="441">
        <v>45811</v>
      </c>
      <c r="N3394">
        <v>545.01</v>
      </c>
      <c r="O3394">
        <v>545.01</v>
      </c>
      <c r="P3394">
        <v>904.72</v>
      </c>
    </row>
    <row r="3395" spans="1:16" x14ac:dyDescent="0.3">
      <c r="A3395">
        <v>45985</v>
      </c>
      <c r="B3395">
        <v>122</v>
      </c>
      <c r="C3395" t="s">
        <v>552</v>
      </c>
      <c r="D3395" s="441">
        <v>45870</v>
      </c>
      <c r="E3395">
        <v>18788</v>
      </c>
      <c r="F3395" t="s">
        <v>6506</v>
      </c>
      <c r="G3395">
        <v>2985</v>
      </c>
      <c r="H3395">
        <v>8</v>
      </c>
      <c r="I3395" t="s">
        <v>5598</v>
      </c>
      <c r="J3395" t="s">
        <v>6085</v>
      </c>
      <c r="K3395" t="s">
        <v>4519</v>
      </c>
      <c r="L3395">
        <v>112</v>
      </c>
      <c r="M3395" s="441">
        <v>45866</v>
      </c>
      <c r="N3395">
        <v>112</v>
      </c>
      <c r="O3395">
        <v>98</v>
      </c>
      <c r="P3395">
        <v>896</v>
      </c>
    </row>
    <row r="3396" spans="1:16" x14ac:dyDescent="0.3">
      <c r="A3396">
        <v>46027</v>
      </c>
      <c r="B3396">
        <v>122</v>
      </c>
      <c r="C3396" t="s">
        <v>552</v>
      </c>
      <c r="D3396" s="441">
        <v>45870</v>
      </c>
      <c r="E3396">
        <v>17722</v>
      </c>
      <c r="F3396" t="s">
        <v>5831</v>
      </c>
      <c r="G3396">
        <v>3817</v>
      </c>
      <c r="H3396">
        <v>6</v>
      </c>
      <c r="I3396" t="s">
        <v>5601</v>
      </c>
      <c r="J3396" t="s">
        <v>4764</v>
      </c>
      <c r="K3396" t="s">
        <v>4519</v>
      </c>
      <c r="L3396">
        <v>0</v>
      </c>
      <c r="M3396" s="441">
        <v>45391</v>
      </c>
      <c r="N3396">
        <v>146.16999999999999</v>
      </c>
      <c r="O3396">
        <v>152.32</v>
      </c>
      <c r="P3396">
        <v>877.02</v>
      </c>
    </row>
    <row r="3397" spans="1:16" x14ac:dyDescent="0.3">
      <c r="A3397">
        <v>45906</v>
      </c>
      <c r="B3397">
        <v>122</v>
      </c>
      <c r="C3397" t="s">
        <v>552</v>
      </c>
      <c r="D3397" s="441">
        <v>45870</v>
      </c>
      <c r="E3397">
        <v>20349</v>
      </c>
      <c r="F3397" t="s">
        <v>5679</v>
      </c>
      <c r="G3397">
        <v>2205</v>
      </c>
      <c r="H3397">
        <v>64</v>
      </c>
      <c r="I3397" t="s">
        <v>5605</v>
      </c>
      <c r="J3397" t="s">
        <v>6085</v>
      </c>
      <c r="K3397" t="s">
        <v>4519</v>
      </c>
      <c r="L3397">
        <v>12.73</v>
      </c>
      <c r="M3397" s="441">
        <v>45867</v>
      </c>
      <c r="N3397">
        <v>12.73</v>
      </c>
      <c r="O3397">
        <v>12.86</v>
      </c>
      <c r="P3397">
        <v>814.72</v>
      </c>
    </row>
    <row r="3398" spans="1:16" x14ac:dyDescent="0.3">
      <c r="A3398">
        <v>46036</v>
      </c>
      <c r="B3398">
        <v>122</v>
      </c>
      <c r="C3398" t="s">
        <v>552</v>
      </c>
      <c r="D3398" s="441">
        <v>45870</v>
      </c>
      <c r="E3398">
        <v>21047</v>
      </c>
      <c r="F3398" t="s">
        <v>5621</v>
      </c>
      <c r="G3398">
        <v>1999</v>
      </c>
      <c r="H3398">
        <v>5</v>
      </c>
      <c r="I3398" t="s">
        <v>5622</v>
      </c>
      <c r="J3398" t="s">
        <v>6085</v>
      </c>
      <c r="K3398" t="s">
        <v>4519</v>
      </c>
      <c r="L3398">
        <v>157.68</v>
      </c>
      <c r="M3398" s="441">
        <v>45868</v>
      </c>
      <c r="N3398">
        <v>148.1</v>
      </c>
      <c r="O3398">
        <v>148.1</v>
      </c>
      <c r="P3398">
        <v>788.4</v>
      </c>
    </row>
    <row r="3399" spans="1:16" x14ac:dyDescent="0.3">
      <c r="A3399">
        <v>46004</v>
      </c>
      <c r="B3399">
        <v>122</v>
      </c>
      <c r="C3399" t="s">
        <v>552</v>
      </c>
      <c r="D3399" s="441">
        <v>45870</v>
      </c>
      <c r="E3399">
        <v>18211</v>
      </c>
      <c r="F3399" t="s">
        <v>5782</v>
      </c>
      <c r="G3399">
        <v>3416</v>
      </c>
      <c r="H3399">
        <v>7</v>
      </c>
      <c r="I3399" t="s">
        <v>5601</v>
      </c>
      <c r="J3399" t="s">
        <v>4764</v>
      </c>
      <c r="K3399" t="s">
        <v>4519</v>
      </c>
      <c r="L3399">
        <v>0</v>
      </c>
      <c r="M3399" s="441">
        <v>-693593</v>
      </c>
      <c r="N3399">
        <v>0</v>
      </c>
      <c r="O3399">
        <v>0</v>
      </c>
      <c r="P3399">
        <v>780.2</v>
      </c>
    </row>
    <row r="3400" spans="1:16" x14ac:dyDescent="0.3">
      <c r="A3400">
        <v>46054</v>
      </c>
      <c r="B3400">
        <v>122</v>
      </c>
      <c r="C3400" t="s">
        <v>552</v>
      </c>
      <c r="D3400" s="441">
        <v>45870</v>
      </c>
      <c r="E3400">
        <v>24986</v>
      </c>
      <c r="F3400" t="s">
        <v>5835</v>
      </c>
      <c r="G3400">
        <v>5852</v>
      </c>
      <c r="H3400">
        <v>4</v>
      </c>
      <c r="I3400" t="s">
        <v>5625</v>
      </c>
      <c r="J3400" t="s">
        <v>6085</v>
      </c>
      <c r="K3400" t="s">
        <v>4519</v>
      </c>
      <c r="L3400">
        <v>193.22</v>
      </c>
      <c r="M3400" s="441">
        <v>45859</v>
      </c>
      <c r="N3400">
        <v>193.22</v>
      </c>
      <c r="O3400">
        <v>193.22</v>
      </c>
      <c r="P3400">
        <v>772.88</v>
      </c>
    </row>
    <row r="3401" spans="1:16" x14ac:dyDescent="0.3">
      <c r="A3401">
        <v>45967</v>
      </c>
      <c r="B3401">
        <v>122</v>
      </c>
      <c r="C3401" t="s">
        <v>552</v>
      </c>
      <c r="D3401" s="441">
        <v>45870</v>
      </c>
      <c r="E3401">
        <v>17594</v>
      </c>
      <c r="F3401" t="s">
        <v>5878</v>
      </c>
      <c r="G3401">
        <v>3932</v>
      </c>
      <c r="H3401">
        <v>11</v>
      </c>
      <c r="I3401" t="s">
        <v>5601</v>
      </c>
      <c r="J3401" t="s">
        <v>4764</v>
      </c>
      <c r="K3401" t="s">
        <v>4519</v>
      </c>
      <c r="L3401">
        <v>69.22</v>
      </c>
      <c r="M3401" s="441">
        <v>45860</v>
      </c>
      <c r="N3401">
        <v>69.22</v>
      </c>
      <c r="O3401">
        <v>69.22</v>
      </c>
      <c r="P3401">
        <v>761.42</v>
      </c>
    </row>
    <row r="3402" spans="1:16" x14ac:dyDescent="0.3">
      <c r="A3402">
        <v>45939</v>
      </c>
      <c r="B3402">
        <v>122</v>
      </c>
      <c r="C3402" t="s">
        <v>552</v>
      </c>
      <c r="D3402" s="441">
        <v>45870</v>
      </c>
      <c r="E3402">
        <v>24833</v>
      </c>
      <c r="F3402" t="s">
        <v>5707</v>
      </c>
      <c r="G3402">
        <v>2845</v>
      </c>
      <c r="H3402">
        <v>16</v>
      </c>
      <c r="I3402" t="s">
        <v>5703</v>
      </c>
      <c r="J3402" t="s">
        <v>6085</v>
      </c>
      <c r="K3402" t="s">
        <v>4519</v>
      </c>
      <c r="L3402">
        <v>47.49</v>
      </c>
      <c r="M3402" s="441">
        <v>45864</v>
      </c>
      <c r="N3402">
        <v>47.75</v>
      </c>
      <c r="O3402">
        <v>47.75</v>
      </c>
      <c r="P3402">
        <v>759.84</v>
      </c>
    </row>
    <row r="3403" spans="1:16" x14ac:dyDescent="0.3">
      <c r="A3403">
        <v>45904</v>
      </c>
      <c r="B3403">
        <v>122</v>
      </c>
      <c r="C3403" t="s">
        <v>552</v>
      </c>
      <c r="D3403" s="441">
        <v>45870</v>
      </c>
      <c r="E3403">
        <v>21010</v>
      </c>
      <c r="F3403" t="s">
        <v>5674</v>
      </c>
      <c r="G3403">
        <v>2006</v>
      </c>
      <c r="H3403">
        <v>65</v>
      </c>
      <c r="I3403" t="s">
        <v>5668</v>
      </c>
      <c r="J3403" t="s">
        <v>6085</v>
      </c>
      <c r="K3403" t="s">
        <v>4519</v>
      </c>
      <c r="L3403">
        <v>11.55</v>
      </c>
      <c r="M3403" s="441">
        <v>45868</v>
      </c>
      <c r="N3403">
        <v>11.55</v>
      </c>
      <c r="O3403">
        <v>11.55</v>
      </c>
      <c r="P3403">
        <v>750.75</v>
      </c>
    </row>
    <row r="3404" spans="1:16" x14ac:dyDescent="0.3">
      <c r="A3404">
        <v>46024</v>
      </c>
      <c r="B3404">
        <v>122</v>
      </c>
      <c r="C3404" t="s">
        <v>552</v>
      </c>
      <c r="D3404" s="441">
        <v>45870</v>
      </c>
      <c r="E3404">
        <v>26051</v>
      </c>
      <c r="F3404" t="s">
        <v>6492</v>
      </c>
      <c r="G3404">
        <v>6513</v>
      </c>
      <c r="H3404">
        <v>6</v>
      </c>
      <c r="I3404" t="s">
        <v>5613</v>
      </c>
      <c r="J3404" t="s">
        <v>4764</v>
      </c>
      <c r="K3404" t="s">
        <v>4519</v>
      </c>
      <c r="L3404">
        <v>0</v>
      </c>
      <c r="M3404" s="441">
        <v>45686</v>
      </c>
      <c r="N3404">
        <v>122.53</v>
      </c>
      <c r="O3404">
        <v>122.53</v>
      </c>
      <c r="P3404">
        <v>735.18</v>
      </c>
    </row>
    <row r="3405" spans="1:16" x14ac:dyDescent="0.3">
      <c r="A3405">
        <v>46070</v>
      </c>
      <c r="B3405">
        <v>122</v>
      </c>
      <c r="C3405" t="s">
        <v>552</v>
      </c>
      <c r="D3405" s="441">
        <v>45870</v>
      </c>
      <c r="E3405">
        <v>25099</v>
      </c>
      <c r="F3405" t="s">
        <v>6536</v>
      </c>
      <c r="G3405">
        <v>5894</v>
      </c>
      <c r="H3405">
        <v>4</v>
      </c>
      <c r="I3405" t="s">
        <v>5601</v>
      </c>
      <c r="J3405" t="s">
        <v>4764</v>
      </c>
      <c r="K3405" t="s">
        <v>4519</v>
      </c>
      <c r="L3405">
        <v>0</v>
      </c>
      <c r="M3405" s="441">
        <v>45735</v>
      </c>
      <c r="N3405">
        <v>179.25</v>
      </c>
      <c r="O3405">
        <v>179.25</v>
      </c>
      <c r="P3405">
        <v>717</v>
      </c>
    </row>
    <row r="3406" spans="1:16" x14ac:dyDescent="0.3">
      <c r="A3406">
        <v>45994</v>
      </c>
      <c r="B3406">
        <v>122</v>
      </c>
      <c r="C3406" t="s">
        <v>552</v>
      </c>
      <c r="D3406" s="441">
        <v>45870</v>
      </c>
      <c r="E3406">
        <v>20812</v>
      </c>
      <c r="F3406" t="s">
        <v>6517</v>
      </c>
      <c r="G3406">
        <v>2074</v>
      </c>
      <c r="H3406">
        <v>7</v>
      </c>
      <c r="I3406" t="s">
        <v>5605</v>
      </c>
      <c r="J3406" t="s">
        <v>6085</v>
      </c>
      <c r="K3406" t="s">
        <v>4519</v>
      </c>
      <c r="L3406">
        <v>99.9</v>
      </c>
      <c r="M3406" s="441">
        <v>45868</v>
      </c>
      <c r="N3406">
        <v>99.9</v>
      </c>
      <c r="O3406">
        <v>99.9</v>
      </c>
      <c r="P3406">
        <v>699.3</v>
      </c>
    </row>
    <row r="3407" spans="1:16" x14ac:dyDescent="0.3">
      <c r="A3407">
        <v>45969</v>
      </c>
      <c r="B3407">
        <v>122</v>
      </c>
      <c r="C3407" t="s">
        <v>552</v>
      </c>
      <c r="D3407" s="441">
        <v>45870</v>
      </c>
      <c r="E3407">
        <v>24039</v>
      </c>
      <c r="F3407" t="s">
        <v>5616</v>
      </c>
      <c r="G3407">
        <v>2048</v>
      </c>
      <c r="H3407">
        <v>10</v>
      </c>
      <c r="I3407" t="s">
        <v>5598</v>
      </c>
      <c r="J3407" t="s">
        <v>6085</v>
      </c>
      <c r="K3407" t="s">
        <v>4519</v>
      </c>
      <c r="L3407">
        <v>69.900000000000006</v>
      </c>
      <c r="M3407" s="441">
        <v>45868</v>
      </c>
      <c r="N3407">
        <v>69.900000000000006</v>
      </c>
      <c r="O3407">
        <v>69.900000000000006</v>
      </c>
      <c r="P3407">
        <v>699</v>
      </c>
    </row>
    <row r="3408" spans="1:16" x14ac:dyDescent="0.3">
      <c r="A3408">
        <v>46149</v>
      </c>
      <c r="B3408">
        <v>122</v>
      </c>
      <c r="C3408" t="s">
        <v>552</v>
      </c>
      <c r="D3408" s="441">
        <v>45870</v>
      </c>
      <c r="E3408">
        <v>18097</v>
      </c>
      <c r="F3408" t="s">
        <v>5811</v>
      </c>
      <c r="G3408">
        <v>3513</v>
      </c>
      <c r="H3408">
        <v>1.72</v>
      </c>
      <c r="I3408" t="s">
        <v>5601</v>
      </c>
      <c r="J3408" t="s">
        <v>4764</v>
      </c>
      <c r="K3408" t="s">
        <v>4519</v>
      </c>
      <c r="L3408">
        <v>404.28</v>
      </c>
      <c r="M3408" s="441">
        <v>45846</v>
      </c>
      <c r="N3408">
        <v>404.28</v>
      </c>
      <c r="O3408">
        <v>404.28</v>
      </c>
      <c r="P3408">
        <v>695.36</v>
      </c>
    </row>
    <row r="3409" spans="1:16" x14ac:dyDescent="0.3">
      <c r="A3409">
        <v>45941</v>
      </c>
      <c r="B3409">
        <v>122</v>
      </c>
      <c r="C3409" t="s">
        <v>552</v>
      </c>
      <c r="D3409" s="441">
        <v>45870</v>
      </c>
      <c r="E3409">
        <v>18832</v>
      </c>
      <c r="F3409" t="s">
        <v>5898</v>
      </c>
      <c r="G3409">
        <v>2950</v>
      </c>
      <c r="H3409">
        <v>15.12</v>
      </c>
      <c r="I3409" t="s">
        <v>5598</v>
      </c>
      <c r="J3409" t="s">
        <v>6085</v>
      </c>
      <c r="K3409" t="s">
        <v>4519</v>
      </c>
      <c r="L3409">
        <v>45.5</v>
      </c>
      <c r="M3409" s="441">
        <v>45866</v>
      </c>
      <c r="N3409">
        <v>45</v>
      </c>
      <c r="O3409">
        <v>38.04</v>
      </c>
      <c r="P3409">
        <v>687.96</v>
      </c>
    </row>
    <row r="3410" spans="1:16" x14ac:dyDescent="0.3">
      <c r="A3410">
        <v>45932</v>
      </c>
      <c r="B3410">
        <v>122</v>
      </c>
      <c r="C3410" t="s">
        <v>552</v>
      </c>
      <c r="D3410" s="441">
        <v>45870</v>
      </c>
      <c r="E3410">
        <v>18272</v>
      </c>
      <c r="F3410" t="s">
        <v>5765</v>
      </c>
      <c r="G3410">
        <v>3358</v>
      </c>
      <c r="H3410">
        <v>18.79</v>
      </c>
      <c r="I3410" t="s">
        <v>5601</v>
      </c>
      <c r="J3410" t="s">
        <v>4764</v>
      </c>
      <c r="K3410" t="s">
        <v>4519</v>
      </c>
      <c r="L3410">
        <v>36.44</v>
      </c>
      <c r="M3410" s="441">
        <v>45867</v>
      </c>
      <c r="N3410">
        <v>36.44</v>
      </c>
      <c r="O3410">
        <v>36.44</v>
      </c>
      <c r="P3410">
        <v>684.71</v>
      </c>
    </row>
    <row r="3411" spans="1:16" x14ac:dyDescent="0.3">
      <c r="A3411">
        <v>46077</v>
      </c>
      <c r="B3411">
        <v>122</v>
      </c>
      <c r="C3411" t="s">
        <v>552</v>
      </c>
      <c r="D3411" s="441">
        <v>45870</v>
      </c>
      <c r="E3411">
        <v>18310</v>
      </c>
      <c r="F3411" t="s">
        <v>5756</v>
      </c>
      <c r="G3411">
        <v>3323</v>
      </c>
      <c r="H3411">
        <v>3.64</v>
      </c>
      <c r="I3411" t="s">
        <v>5613</v>
      </c>
      <c r="J3411" t="s">
        <v>4764</v>
      </c>
      <c r="K3411" t="s">
        <v>4519</v>
      </c>
      <c r="L3411">
        <v>0</v>
      </c>
      <c r="M3411" s="441">
        <v>-693593</v>
      </c>
      <c r="N3411">
        <v>0</v>
      </c>
      <c r="O3411">
        <v>0</v>
      </c>
      <c r="P3411">
        <v>682.33</v>
      </c>
    </row>
    <row r="3412" spans="1:16" x14ac:dyDescent="0.3">
      <c r="A3412">
        <v>46138</v>
      </c>
      <c r="B3412">
        <v>122</v>
      </c>
      <c r="C3412" t="s">
        <v>552</v>
      </c>
      <c r="D3412" s="441">
        <v>45870</v>
      </c>
      <c r="E3412">
        <v>25068</v>
      </c>
      <c r="F3412" t="s">
        <v>5870</v>
      </c>
      <c r="G3412">
        <v>3551</v>
      </c>
      <c r="H3412">
        <v>2</v>
      </c>
      <c r="I3412" t="s">
        <v>5601</v>
      </c>
      <c r="J3412" t="s">
        <v>4764</v>
      </c>
      <c r="K3412" t="s">
        <v>4519</v>
      </c>
      <c r="L3412">
        <v>0</v>
      </c>
      <c r="M3412" s="441">
        <v>45503</v>
      </c>
      <c r="N3412">
        <v>340</v>
      </c>
      <c r="O3412">
        <v>328.22</v>
      </c>
      <c r="P3412">
        <v>680</v>
      </c>
    </row>
    <row r="3413" spans="1:16" x14ac:dyDescent="0.3">
      <c r="A3413">
        <v>46200</v>
      </c>
      <c r="B3413">
        <v>122</v>
      </c>
      <c r="C3413" t="s">
        <v>552</v>
      </c>
      <c r="D3413" s="441">
        <v>45870</v>
      </c>
      <c r="E3413">
        <v>18104</v>
      </c>
      <c r="F3413" t="s">
        <v>5808</v>
      </c>
      <c r="G3413">
        <v>3507</v>
      </c>
      <c r="H3413">
        <v>1</v>
      </c>
      <c r="I3413" t="s">
        <v>5601</v>
      </c>
      <c r="J3413" t="s">
        <v>4764</v>
      </c>
      <c r="K3413" t="s">
        <v>4519</v>
      </c>
      <c r="L3413">
        <v>0</v>
      </c>
      <c r="M3413" s="441">
        <v>45811</v>
      </c>
      <c r="N3413">
        <v>655</v>
      </c>
      <c r="O3413">
        <v>655</v>
      </c>
      <c r="P3413">
        <v>655</v>
      </c>
    </row>
    <row r="3414" spans="1:16" x14ac:dyDescent="0.3">
      <c r="A3414">
        <v>45910</v>
      </c>
      <c r="B3414">
        <v>122</v>
      </c>
      <c r="C3414" t="s">
        <v>552</v>
      </c>
      <c r="D3414" s="441">
        <v>45870</v>
      </c>
      <c r="E3414">
        <v>26020</v>
      </c>
      <c r="F3414" t="s">
        <v>5639</v>
      </c>
      <c r="G3414">
        <v>2105</v>
      </c>
      <c r="H3414">
        <v>46</v>
      </c>
      <c r="I3414" t="s">
        <v>5613</v>
      </c>
      <c r="J3414" t="s">
        <v>6085</v>
      </c>
      <c r="K3414" t="s">
        <v>4519</v>
      </c>
      <c r="L3414">
        <v>14.18</v>
      </c>
      <c r="M3414" s="441">
        <v>45867</v>
      </c>
      <c r="N3414">
        <v>14.48</v>
      </c>
      <c r="O3414">
        <v>14.48</v>
      </c>
      <c r="P3414">
        <v>652.28</v>
      </c>
    </row>
    <row r="3415" spans="1:16" x14ac:dyDescent="0.3">
      <c r="A3415">
        <v>46222</v>
      </c>
      <c r="B3415">
        <v>122</v>
      </c>
      <c r="C3415" t="s">
        <v>552</v>
      </c>
      <c r="D3415" s="441">
        <v>45870</v>
      </c>
      <c r="E3415">
        <v>18118</v>
      </c>
      <c r="F3415" t="s">
        <v>5803</v>
      </c>
      <c r="G3415">
        <v>3495</v>
      </c>
      <c r="H3415">
        <v>0.47</v>
      </c>
      <c r="I3415" t="s">
        <v>5601</v>
      </c>
      <c r="J3415" t="s">
        <v>4764</v>
      </c>
      <c r="K3415" t="s">
        <v>4519</v>
      </c>
      <c r="L3415">
        <v>0</v>
      </c>
      <c r="M3415" s="441">
        <v>-693593</v>
      </c>
      <c r="N3415">
        <v>0</v>
      </c>
      <c r="O3415">
        <v>1306.0999999999999</v>
      </c>
      <c r="P3415">
        <v>651.89</v>
      </c>
    </row>
    <row r="3416" spans="1:16" x14ac:dyDescent="0.3">
      <c r="A3416">
        <v>46003</v>
      </c>
      <c r="B3416">
        <v>122</v>
      </c>
      <c r="C3416" t="s">
        <v>552</v>
      </c>
      <c r="D3416" s="441">
        <v>45870</v>
      </c>
      <c r="E3416">
        <v>26008</v>
      </c>
      <c r="F3416" t="s">
        <v>6537</v>
      </c>
      <c r="G3416">
        <v>6492</v>
      </c>
      <c r="H3416">
        <v>7</v>
      </c>
      <c r="I3416" t="s">
        <v>5601</v>
      </c>
      <c r="J3416" t="s">
        <v>4764</v>
      </c>
      <c r="K3416" t="s">
        <v>4519</v>
      </c>
      <c r="L3416">
        <v>0</v>
      </c>
      <c r="M3416" s="441">
        <v>45678</v>
      </c>
      <c r="N3416">
        <v>92.91</v>
      </c>
      <c r="O3416">
        <v>94</v>
      </c>
      <c r="P3416">
        <v>650.37</v>
      </c>
    </row>
    <row r="3417" spans="1:16" x14ac:dyDescent="0.3">
      <c r="A3417">
        <v>46026</v>
      </c>
      <c r="B3417">
        <v>122</v>
      </c>
      <c r="C3417" t="s">
        <v>552</v>
      </c>
      <c r="D3417" s="441">
        <v>45870</v>
      </c>
      <c r="E3417">
        <v>25091</v>
      </c>
      <c r="F3417" t="s">
        <v>5829</v>
      </c>
      <c r="G3417">
        <v>5890</v>
      </c>
      <c r="H3417">
        <v>6</v>
      </c>
      <c r="I3417" t="s">
        <v>5601</v>
      </c>
      <c r="J3417" t="s">
        <v>4764</v>
      </c>
      <c r="K3417" t="s">
        <v>4519</v>
      </c>
      <c r="L3417">
        <v>0</v>
      </c>
      <c r="M3417" s="441">
        <v>45832</v>
      </c>
      <c r="N3417">
        <v>108</v>
      </c>
      <c r="O3417">
        <v>108</v>
      </c>
      <c r="P3417">
        <v>648</v>
      </c>
    </row>
    <row r="3418" spans="1:16" x14ac:dyDescent="0.3">
      <c r="A3418">
        <v>46025</v>
      </c>
      <c r="B3418">
        <v>122</v>
      </c>
      <c r="C3418" t="s">
        <v>552</v>
      </c>
      <c r="D3418" s="441">
        <v>45870</v>
      </c>
      <c r="E3418">
        <v>17760</v>
      </c>
      <c r="F3418" t="s">
        <v>5972</v>
      </c>
      <c r="G3418">
        <v>3782</v>
      </c>
      <c r="H3418">
        <v>6</v>
      </c>
      <c r="I3418" t="s">
        <v>5601</v>
      </c>
      <c r="J3418" t="s">
        <v>4764</v>
      </c>
      <c r="K3418" t="s">
        <v>4519</v>
      </c>
      <c r="L3418">
        <v>0</v>
      </c>
      <c r="M3418" s="441">
        <v>45391</v>
      </c>
      <c r="N3418">
        <v>107.12</v>
      </c>
      <c r="O3418">
        <v>107.12</v>
      </c>
      <c r="P3418">
        <v>642.72</v>
      </c>
    </row>
    <row r="3419" spans="1:16" x14ac:dyDescent="0.3">
      <c r="A3419">
        <v>45950</v>
      </c>
      <c r="B3419">
        <v>122</v>
      </c>
      <c r="C3419" t="s">
        <v>552</v>
      </c>
      <c r="D3419" s="441">
        <v>45870</v>
      </c>
      <c r="E3419">
        <v>21073</v>
      </c>
      <c r="F3419" t="s">
        <v>5628</v>
      </c>
      <c r="G3419">
        <v>1994</v>
      </c>
      <c r="H3419">
        <v>14</v>
      </c>
      <c r="I3419" t="s">
        <v>5613</v>
      </c>
      <c r="J3419" t="s">
        <v>6085</v>
      </c>
      <c r="K3419" t="s">
        <v>4519</v>
      </c>
      <c r="L3419">
        <v>45.9</v>
      </c>
      <c r="M3419" s="441">
        <v>45853</v>
      </c>
      <c r="N3419">
        <v>45.9</v>
      </c>
      <c r="O3419">
        <v>45.9</v>
      </c>
      <c r="P3419">
        <v>642.6</v>
      </c>
    </row>
    <row r="3420" spans="1:16" x14ac:dyDescent="0.3">
      <c r="A3420">
        <v>45936</v>
      </c>
      <c r="B3420">
        <v>122</v>
      </c>
      <c r="C3420" t="s">
        <v>552</v>
      </c>
      <c r="D3420" s="441">
        <v>45870</v>
      </c>
      <c r="E3420">
        <v>20117</v>
      </c>
      <c r="F3420" t="s">
        <v>5857</v>
      </c>
      <c r="G3420">
        <v>2291</v>
      </c>
      <c r="H3420">
        <v>17</v>
      </c>
      <c r="I3420" t="s">
        <v>5613</v>
      </c>
      <c r="J3420" t="s">
        <v>6085</v>
      </c>
      <c r="K3420" t="s">
        <v>4519</v>
      </c>
      <c r="L3420">
        <v>37.78</v>
      </c>
      <c r="M3420" s="441">
        <v>45868</v>
      </c>
      <c r="N3420">
        <v>37.5</v>
      </c>
      <c r="O3420">
        <v>37.5</v>
      </c>
      <c r="P3420">
        <v>642.26</v>
      </c>
    </row>
    <row r="3421" spans="1:16" x14ac:dyDescent="0.3">
      <c r="A3421">
        <v>46105</v>
      </c>
      <c r="B3421">
        <v>122</v>
      </c>
      <c r="C3421" t="s">
        <v>552</v>
      </c>
      <c r="D3421" s="441">
        <v>45870</v>
      </c>
      <c r="E3421">
        <v>18237</v>
      </c>
      <c r="F3421" t="s">
        <v>5773</v>
      </c>
      <c r="G3421">
        <v>3391</v>
      </c>
      <c r="H3421">
        <v>2.8</v>
      </c>
      <c r="I3421" t="s">
        <v>5601</v>
      </c>
      <c r="J3421" t="s">
        <v>4764</v>
      </c>
      <c r="K3421" t="s">
        <v>4519</v>
      </c>
      <c r="L3421">
        <v>0</v>
      </c>
      <c r="M3421" s="441">
        <v>45569</v>
      </c>
      <c r="N3421">
        <v>228.98</v>
      </c>
      <c r="O3421">
        <v>228.98</v>
      </c>
      <c r="P3421">
        <v>641.14</v>
      </c>
    </row>
    <row r="3422" spans="1:16" x14ac:dyDescent="0.3">
      <c r="A3422">
        <v>46033</v>
      </c>
      <c r="B3422">
        <v>122</v>
      </c>
      <c r="C3422" t="s">
        <v>552</v>
      </c>
      <c r="D3422" s="441">
        <v>45870</v>
      </c>
      <c r="E3422">
        <v>18266</v>
      </c>
      <c r="F3422" t="s">
        <v>5767</v>
      </c>
      <c r="G3422">
        <v>3364</v>
      </c>
      <c r="H3422">
        <v>5.08</v>
      </c>
      <c r="I3422" t="s">
        <v>5613</v>
      </c>
      <c r="J3422" t="s">
        <v>4764</v>
      </c>
      <c r="K3422" t="s">
        <v>4519</v>
      </c>
      <c r="L3422">
        <v>125.9</v>
      </c>
      <c r="M3422" s="441">
        <v>45848</v>
      </c>
      <c r="N3422">
        <v>125.9</v>
      </c>
      <c r="O3422">
        <v>125.9</v>
      </c>
      <c r="P3422">
        <v>639.57000000000005</v>
      </c>
    </row>
    <row r="3423" spans="1:16" x14ac:dyDescent="0.3">
      <c r="A3423">
        <v>45982</v>
      </c>
      <c r="B3423">
        <v>122</v>
      </c>
      <c r="C3423" t="s">
        <v>552</v>
      </c>
      <c r="D3423" s="441">
        <v>45870</v>
      </c>
      <c r="E3423">
        <v>20270</v>
      </c>
      <c r="F3423" t="s">
        <v>5631</v>
      </c>
      <c r="G3423">
        <v>2233</v>
      </c>
      <c r="H3423">
        <v>8</v>
      </c>
      <c r="I3423" t="s">
        <v>5605</v>
      </c>
      <c r="J3423" t="s">
        <v>6085</v>
      </c>
      <c r="K3423" t="s">
        <v>4519</v>
      </c>
      <c r="L3423">
        <v>78.78</v>
      </c>
      <c r="M3423" s="441">
        <v>45868</v>
      </c>
      <c r="N3423">
        <v>78.599999999999994</v>
      </c>
      <c r="O3423">
        <v>78.63</v>
      </c>
      <c r="P3423">
        <v>630.24</v>
      </c>
    </row>
    <row r="3424" spans="1:16" x14ac:dyDescent="0.3">
      <c r="A3424">
        <v>45949</v>
      </c>
      <c r="B3424">
        <v>122</v>
      </c>
      <c r="C3424" t="s">
        <v>552</v>
      </c>
      <c r="D3424" s="441">
        <v>45870</v>
      </c>
      <c r="E3424">
        <v>18545</v>
      </c>
      <c r="F3424" t="s">
        <v>5727</v>
      </c>
      <c r="G3424">
        <v>3134</v>
      </c>
      <c r="H3424">
        <v>14.11</v>
      </c>
      <c r="I3424" t="s">
        <v>5601</v>
      </c>
      <c r="J3424" t="s">
        <v>4764</v>
      </c>
      <c r="K3424" t="s">
        <v>4519</v>
      </c>
      <c r="L3424">
        <v>44</v>
      </c>
      <c r="M3424" s="441">
        <v>45867</v>
      </c>
      <c r="N3424">
        <v>44</v>
      </c>
      <c r="O3424">
        <v>43.99</v>
      </c>
      <c r="P3424">
        <v>620.84</v>
      </c>
    </row>
    <row r="3425" spans="1:16" x14ac:dyDescent="0.3">
      <c r="A3425">
        <v>46023</v>
      </c>
      <c r="B3425">
        <v>122</v>
      </c>
      <c r="C3425" t="s">
        <v>552</v>
      </c>
      <c r="D3425" s="441">
        <v>45870</v>
      </c>
      <c r="E3425">
        <v>18208</v>
      </c>
      <c r="F3425" t="s">
        <v>5776</v>
      </c>
      <c r="G3425">
        <v>3418</v>
      </c>
      <c r="H3425">
        <v>6</v>
      </c>
      <c r="I3425" t="s">
        <v>5601</v>
      </c>
      <c r="J3425" t="s">
        <v>4764</v>
      </c>
      <c r="K3425" t="s">
        <v>4519</v>
      </c>
      <c r="L3425">
        <v>0</v>
      </c>
      <c r="M3425" s="441">
        <v>45636</v>
      </c>
      <c r="N3425">
        <v>100.88</v>
      </c>
      <c r="O3425">
        <v>108.8</v>
      </c>
      <c r="P3425">
        <v>605.28</v>
      </c>
    </row>
    <row r="3426" spans="1:16" x14ac:dyDescent="0.3">
      <c r="A3426">
        <v>45975</v>
      </c>
      <c r="B3426">
        <v>122</v>
      </c>
      <c r="C3426" t="s">
        <v>552</v>
      </c>
      <c r="D3426" s="441">
        <v>45870</v>
      </c>
      <c r="E3426">
        <v>25152</v>
      </c>
      <c r="F3426" t="s">
        <v>5735</v>
      </c>
      <c r="G3426">
        <v>5924</v>
      </c>
      <c r="H3426">
        <v>9.31</v>
      </c>
      <c r="I3426" t="s">
        <v>5601</v>
      </c>
      <c r="J3426" t="s">
        <v>4764</v>
      </c>
      <c r="K3426" t="s">
        <v>4519</v>
      </c>
      <c r="L3426">
        <v>65</v>
      </c>
      <c r="M3426" s="441">
        <v>45860</v>
      </c>
      <c r="N3426">
        <v>65</v>
      </c>
      <c r="O3426">
        <v>65</v>
      </c>
      <c r="P3426">
        <v>605.15</v>
      </c>
    </row>
    <row r="3427" spans="1:16" x14ac:dyDescent="0.3">
      <c r="A3427">
        <v>46045</v>
      </c>
      <c r="B3427">
        <v>122</v>
      </c>
      <c r="C3427" t="s">
        <v>552</v>
      </c>
      <c r="D3427" s="441">
        <v>45870</v>
      </c>
      <c r="E3427">
        <v>25535</v>
      </c>
      <c r="F3427" t="s">
        <v>5827</v>
      </c>
      <c r="G3427">
        <v>6157</v>
      </c>
      <c r="H3427">
        <v>5</v>
      </c>
      <c r="I3427" t="s">
        <v>5601</v>
      </c>
      <c r="J3427" t="s">
        <v>4764</v>
      </c>
      <c r="K3427" t="s">
        <v>4519</v>
      </c>
      <c r="L3427">
        <v>120.12</v>
      </c>
      <c r="M3427" s="441">
        <v>45862</v>
      </c>
      <c r="N3427">
        <v>120.12</v>
      </c>
      <c r="O3427">
        <v>120.12</v>
      </c>
      <c r="P3427">
        <v>600.6</v>
      </c>
    </row>
    <row r="3428" spans="1:16" x14ac:dyDescent="0.3">
      <c r="A3428">
        <v>46100</v>
      </c>
      <c r="B3428">
        <v>122</v>
      </c>
      <c r="C3428" t="s">
        <v>552</v>
      </c>
      <c r="D3428" s="441">
        <v>45870</v>
      </c>
      <c r="E3428">
        <v>18185</v>
      </c>
      <c r="F3428" t="s">
        <v>5786</v>
      </c>
      <c r="G3428">
        <v>3438</v>
      </c>
      <c r="H3428">
        <v>3</v>
      </c>
      <c r="I3428" t="s">
        <v>5601</v>
      </c>
      <c r="J3428" t="s">
        <v>4764</v>
      </c>
      <c r="K3428" t="s">
        <v>4519</v>
      </c>
      <c r="L3428">
        <v>0</v>
      </c>
      <c r="M3428" s="441">
        <v>-693593</v>
      </c>
      <c r="N3428">
        <v>0</v>
      </c>
      <c r="O3428">
        <v>0</v>
      </c>
      <c r="P3428">
        <v>592.84</v>
      </c>
    </row>
    <row r="3429" spans="1:16" x14ac:dyDescent="0.3">
      <c r="A3429">
        <v>46075</v>
      </c>
      <c r="B3429">
        <v>122</v>
      </c>
      <c r="C3429" t="s">
        <v>552</v>
      </c>
      <c r="D3429" s="441">
        <v>45870</v>
      </c>
      <c r="E3429">
        <v>18235</v>
      </c>
      <c r="F3429" t="s">
        <v>5774</v>
      </c>
      <c r="G3429">
        <v>3393</v>
      </c>
      <c r="H3429">
        <v>3.7</v>
      </c>
      <c r="I3429" t="s">
        <v>5613</v>
      </c>
      <c r="J3429" t="s">
        <v>4764</v>
      </c>
      <c r="K3429" t="s">
        <v>4519</v>
      </c>
      <c r="L3429">
        <v>0</v>
      </c>
      <c r="M3429" s="441">
        <v>-693593</v>
      </c>
      <c r="N3429">
        <v>0</v>
      </c>
      <c r="O3429">
        <v>0</v>
      </c>
      <c r="P3429">
        <v>591.89</v>
      </c>
    </row>
    <row r="3430" spans="1:16" x14ac:dyDescent="0.3">
      <c r="A3430">
        <v>45944</v>
      </c>
      <c r="B3430">
        <v>122</v>
      </c>
      <c r="C3430" t="s">
        <v>552</v>
      </c>
      <c r="D3430" s="441">
        <v>45870</v>
      </c>
      <c r="E3430">
        <v>24814</v>
      </c>
      <c r="F3430" t="s">
        <v>6358</v>
      </c>
      <c r="G3430">
        <v>5771</v>
      </c>
      <c r="H3430">
        <v>15</v>
      </c>
      <c r="I3430" t="s">
        <v>5613</v>
      </c>
      <c r="J3430" t="s">
        <v>4764</v>
      </c>
      <c r="K3430" t="s">
        <v>4519</v>
      </c>
      <c r="L3430">
        <v>39.06</v>
      </c>
      <c r="M3430" s="441">
        <v>45867</v>
      </c>
      <c r="N3430">
        <v>39.06</v>
      </c>
      <c r="O3430">
        <v>39.06</v>
      </c>
      <c r="P3430">
        <v>585.9</v>
      </c>
    </row>
    <row r="3431" spans="1:16" x14ac:dyDescent="0.3">
      <c r="A3431">
        <v>45921</v>
      </c>
      <c r="B3431">
        <v>122</v>
      </c>
      <c r="C3431" t="s">
        <v>552</v>
      </c>
      <c r="D3431" s="441">
        <v>45870</v>
      </c>
      <c r="E3431">
        <v>18667</v>
      </c>
      <c r="F3431" t="s">
        <v>5718</v>
      </c>
      <c r="G3431">
        <v>3052</v>
      </c>
      <c r="H3431">
        <v>25.56</v>
      </c>
      <c r="I3431" t="s">
        <v>5598</v>
      </c>
      <c r="J3431" t="s">
        <v>6085</v>
      </c>
      <c r="K3431" t="s">
        <v>4519</v>
      </c>
      <c r="L3431">
        <v>22.8</v>
      </c>
      <c r="M3431" s="441">
        <v>45867</v>
      </c>
      <c r="N3431">
        <v>22.8</v>
      </c>
      <c r="O3431">
        <v>22.8</v>
      </c>
      <c r="P3431">
        <v>582.77</v>
      </c>
    </row>
    <row r="3432" spans="1:16" x14ac:dyDescent="0.3">
      <c r="A3432">
        <v>46055</v>
      </c>
      <c r="B3432">
        <v>122</v>
      </c>
      <c r="C3432" t="s">
        <v>552</v>
      </c>
      <c r="D3432" s="441">
        <v>45870</v>
      </c>
      <c r="E3432">
        <v>21159</v>
      </c>
      <c r="F3432" t="s">
        <v>5836</v>
      </c>
      <c r="G3432">
        <v>1946</v>
      </c>
      <c r="H3432">
        <v>4</v>
      </c>
      <c r="I3432" t="s">
        <v>5625</v>
      </c>
      <c r="J3432" t="s">
        <v>6085</v>
      </c>
      <c r="K3432" t="s">
        <v>4519</v>
      </c>
      <c r="L3432">
        <v>0</v>
      </c>
      <c r="M3432" s="441">
        <v>45804</v>
      </c>
      <c r="N3432">
        <v>144.4</v>
      </c>
      <c r="O3432">
        <v>144.4</v>
      </c>
      <c r="P3432">
        <v>577.6</v>
      </c>
    </row>
    <row r="3433" spans="1:16" x14ac:dyDescent="0.3">
      <c r="A3433">
        <v>46069</v>
      </c>
      <c r="B3433">
        <v>122</v>
      </c>
      <c r="C3433" t="s">
        <v>552</v>
      </c>
      <c r="D3433" s="441">
        <v>45870</v>
      </c>
      <c r="E3433">
        <v>25093</v>
      </c>
      <c r="F3433" t="s">
        <v>5823</v>
      </c>
      <c r="G3433">
        <v>5891</v>
      </c>
      <c r="H3433">
        <v>4</v>
      </c>
      <c r="I3433" t="s">
        <v>5601</v>
      </c>
      <c r="J3433" t="s">
        <v>4764</v>
      </c>
      <c r="K3433" t="s">
        <v>4519</v>
      </c>
      <c r="L3433">
        <v>0</v>
      </c>
      <c r="M3433" s="441">
        <v>45832</v>
      </c>
      <c r="N3433">
        <v>142.5</v>
      </c>
      <c r="O3433">
        <v>142.5</v>
      </c>
      <c r="P3433">
        <v>570</v>
      </c>
    </row>
    <row r="3434" spans="1:16" x14ac:dyDescent="0.3">
      <c r="A3434">
        <v>45981</v>
      </c>
      <c r="B3434">
        <v>122</v>
      </c>
      <c r="C3434" t="s">
        <v>552</v>
      </c>
      <c r="D3434" s="441">
        <v>45870</v>
      </c>
      <c r="E3434">
        <v>18296</v>
      </c>
      <c r="F3434" t="s">
        <v>5761</v>
      </c>
      <c r="G3434">
        <v>3333</v>
      </c>
      <c r="H3434">
        <v>8.6999999999999993</v>
      </c>
      <c r="I3434" t="s">
        <v>5601</v>
      </c>
      <c r="J3434" t="s">
        <v>4764</v>
      </c>
      <c r="K3434" t="s">
        <v>4519</v>
      </c>
      <c r="L3434">
        <v>0</v>
      </c>
      <c r="M3434" s="441">
        <v>45770</v>
      </c>
      <c r="N3434">
        <v>65.34</v>
      </c>
      <c r="O3434">
        <v>57.75</v>
      </c>
      <c r="P3434">
        <v>568.46</v>
      </c>
    </row>
    <row r="3435" spans="1:16" x14ac:dyDescent="0.3">
      <c r="A3435">
        <v>45988</v>
      </c>
      <c r="B3435">
        <v>122</v>
      </c>
      <c r="C3435" t="s">
        <v>552</v>
      </c>
      <c r="D3435" s="441">
        <v>45870</v>
      </c>
      <c r="E3435">
        <v>19339</v>
      </c>
      <c r="F3435" t="s">
        <v>5987</v>
      </c>
      <c r="G3435">
        <v>2771</v>
      </c>
      <c r="H3435">
        <v>7.64</v>
      </c>
      <c r="I3435" t="s">
        <v>5598</v>
      </c>
      <c r="J3435" t="s">
        <v>6085</v>
      </c>
      <c r="K3435" t="s">
        <v>4519</v>
      </c>
      <c r="L3435">
        <v>72.17</v>
      </c>
      <c r="M3435" s="441">
        <v>45853</v>
      </c>
      <c r="N3435">
        <v>67.5</v>
      </c>
      <c r="O3435">
        <v>67.5</v>
      </c>
      <c r="P3435">
        <v>551.38</v>
      </c>
    </row>
    <row r="3436" spans="1:16" x14ac:dyDescent="0.3">
      <c r="A3436">
        <v>45934</v>
      </c>
      <c r="B3436">
        <v>122</v>
      </c>
      <c r="C3436" t="s">
        <v>552</v>
      </c>
      <c r="D3436" s="441">
        <v>45870</v>
      </c>
      <c r="E3436">
        <v>20809</v>
      </c>
      <c r="F3436" t="s">
        <v>5627</v>
      </c>
      <c r="G3436">
        <v>2074</v>
      </c>
      <c r="H3436">
        <v>17</v>
      </c>
      <c r="I3436" t="s">
        <v>5605</v>
      </c>
      <c r="J3436" t="s">
        <v>6085</v>
      </c>
      <c r="K3436" t="s">
        <v>4519</v>
      </c>
      <c r="L3436">
        <v>32.119999999999997</v>
      </c>
      <c r="M3436" s="441">
        <v>45866</v>
      </c>
      <c r="N3436">
        <v>29.95</v>
      </c>
      <c r="O3436">
        <v>29.88</v>
      </c>
      <c r="P3436">
        <v>546.04</v>
      </c>
    </row>
    <row r="3437" spans="1:16" x14ac:dyDescent="0.3">
      <c r="A3437">
        <v>45892</v>
      </c>
      <c r="B3437">
        <v>122</v>
      </c>
      <c r="C3437" t="s">
        <v>552</v>
      </c>
      <c r="D3437" s="441">
        <v>45870</v>
      </c>
      <c r="E3437">
        <v>24030</v>
      </c>
      <c r="F3437" t="s">
        <v>5962</v>
      </c>
      <c r="G3437">
        <v>3593</v>
      </c>
      <c r="H3437">
        <v>148</v>
      </c>
      <c r="I3437" t="s">
        <v>5613</v>
      </c>
      <c r="J3437" t="s">
        <v>4764</v>
      </c>
      <c r="K3437" t="s">
        <v>4519</v>
      </c>
      <c r="L3437">
        <v>3.63</v>
      </c>
      <c r="M3437" s="441">
        <v>45867</v>
      </c>
      <c r="N3437">
        <v>3.51</v>
      </c>
      <c r="O3437">
        <v>3.51</v>
      </c>
      <c r="P3437">
        <v>537.24</v>
      </c>
    </row>
    <row r="3438" spans="1:16" x14ac:dyDescent="0.3">
      <c r="A3438">
        <v>46071</v>
      </c>
      <c r="B3438">
        <v>122</v>
      </c>
      <c r="C3438" t="s">
        <v>552</v>
      </c>
      <c r="D3438" s="441">
        <v>45870</v>
      </c>
      <c r="E3438">
        <v>25095</v>
      </c>
      <c r="F3438" t="s">
        <v>6490</v>
      </c>
      <c r="G3438">
        <v>5892</v>
      </c>
      <c r="H3438">
        <v>4</v>
      </c>
      <c r="I3438" t="s">
        <v>5601</v>
      </c>
      <c r="J3438" t="s">
        <v>4764</v>
      </c>
      <c r="K3438" t="s">
        <v>4519</v>
      </c>
      <c r="L3438">
        <v>131.25</v>
      </c>
      <c r="M3438" s="441">
        <v>45868</v>
      </c>
      <c r="N3438">
        <v>131.25</v>
      </c>
      <c r="O3438">
        <v>131.25</v>
      </c>
      <c r="P3438">
        <v>525</v>
      </c>
    </row>
    <row r="3439" spans="1:16" x14ac:dyDescent="0.3">
      <c r="A3439">
        <v>46135</v>
      </c>
      <c r="B3439">
        <v>122</v>
      </c>
      <c r="C3439" t="s">
        <v>552</v>
      </c>
      <c r="D3439" s="441">
        <v>45870</v>
      </c>
      <c r="E3439">
        <v>18348</v>
      </c>
      <c r="F3439" t="s">
        <v>5750</v>
      </c>
      <c r="G3439">
        <v>3287</v>
      </c>
      <c r="H3439">
        <v>2</v>
      </c>
      <c r="I3439" t="s">
        <v>5613</v>
      </c>
      <c r="J3439" t="s">
        <v>4764</v>
      </c>
      <c r="K3439" t="s">
        <v>4519</v>
      </c>
      <c r="L3439">
        <v>0</v>
      </c>
      <c r="M3439" s="441">
        <v>-693593</v>
      </c>
      <c r="N3439">
        <v>0</v>
      </c>
      <c r="O3439">
        <v>0</v>
      </c>
      <c r="P3439">
        <v>520.53</v>
      </c>
    </row>
    <row r="3440" spans="1:16" x14ac:dyDescent="0.3">
      <c r="A3440">
        <v>46043</v>
      </c>
      <c r="B3440">
        <v>122</v>
      </c>
      <c r="C3440" t="s">
        <v>552</v>
      </c>
      <c r="D3440" s="441">
        <v>45870</v>
      </c>
      <c r="E3440">
        <v>22598</v>
      </c>
      <c r="F3440" t="s">
        <v>5725</v>
      </c>
      <c r="G3440">
        <v>3131</v>
      </c>
      <c r="H3440">
        <v>5</v>
      </c>
      <c r="I3440" t="s">
        <v>5601</v>
      </c>
      <c r="J3440" t="s">
        <v>4764</v>
      </c>
      <c r="K3440" t="s">
        <v>4519</v>
      </c>
      <c r="L3440">
        <v>0</v>
      </c>
      <c r="M3440" s="441">
        <v>45776</v>
      </c>
      <c r="N3440">
        <v>104</v>
      </c>
      <c r="O3440">
        <v>188.9</v>
      </c>
      <c r="P3440">
        <v>520</v>
      </c>
    </row>
    <row r="3441" spans="1:16" x14ac:dyDescent="0.3">
      <c r="A3441">
        <v>45942</v>
      </c>
      <c r="B3441">
        <v>122</v>
      </c>
      <c r="C3441" t="s">
        <v>552</v>
      </c>
      <c r="D3441" s="441">
        <v>45870</v>
      </c>
      <c r="E3441">
        <v>20689</v>
      </c>
      <c r="F3441" t="s">
        <v>5638</v>
      </c>
      <c r="G3441">
        <v>2105</v>
      </c>
      <c r="H3441">
        <v>15</v>
      </c>
      <c r="I3441" t="s">
        <v>5613</v>
      </c>
      <c r="J3441" t="s">
        <v>6085</v>
      </c>
      <c r="K3441" t="s">
        <v>4519</v>
      </c>
      <c r="L3441">
        <v>34.380000000000003</v>
      </c>
      <c r="M3441" s="441">
        <v>45859</v>
      </c>
      <c r="N3441">
        <v>33.1</v>
      </c>
      <c r="O3441">
        <v>35.9</v>
      </c>
      <c r="P3441">
        <v>515.70000000000005</v>
      </c>
    </row>
    <row r="3442" spans="1:16" x14ac:dyDescent="0.3">
      <c r="A3442">
        <v>45907</v>
      </c>
      <c r="B3442">
        <v>122</v>
      </c>
      <c r="C3442" t="s">
        <v>552</v>
      </c>
      <c r="D3442" s="441">
        <v>45870</v>
      </c>
      <c r="E3442">
        <v>25478</v>
      </c>
      <c r="F3442" t="s">
        <v>5656</v>
      </c>
      <c r="G3442">
        <v>6129</v>
      </c>
      <c r="H3442">
        <v>60</v>
      </c>
      <c r="I3442" t="s">
        <v>5613</v>
      </c>
      <c r="J3442" t="s">
        <v>6085</v>
      </c>
      <c r="K3442" t="s">
        <v>4519</v>
      </c>
      <c r="L3442">
        <v>8.4499999999999993</v>
      </c>
      <c r="M3442" s="441">
        <v>45853</v>
      </c>
      <c r="N3442">
        <v>8.4499999999999993</v>
      </c>
      <c r="O3442">
        <v>8.4499999999999993</v>
      </c>
      <c r="P3442">
        <v>507</v>
      </c>
    </row>
    <row r="3443" spans="1:16" x14ac:dyDescent="0.3">
      <c r="A3443">
        <v>45946</v>
      </c>
      <c r="B3443">
        <v>122</v>
      </c>
      <c r="C3443" t="s">
        <v>552</v>
      </c>
      <c r="D3443" s="441">
        <v>45870</v>
      </c>
      <c r="E3443">
        <v>18547</v>
      </c>
      <c r="F3443" t="s">
        <v>5726</v>
      </c>
      <c r="G3443">
        <v>3132</v>
      </c>
      <c r="H3443">
        <v>14.69</v>
      </c>
      <c r="I3443" t="s">
        <v>5601</v>
      </c>
      <c r="J3443" t="s">
        <v>4764</v>
      </c>
      <c r="K3443" t="s">
        <v>4519</v>
      </c>
      <c r="L3443">
        <v>34.25</v>
      </c>
      <c r="M3443" s="441">
        <v>45859</v>
      </c>
      <c r="N3443">
        <v>34</v>
      </c>
      <c r="O3443">
        <v>34</v>
      </c>
      <c r="P3443">
        <v>503.13</v>
      </c>
    </row>
    <row r="3444" spans="1:16" x14ac:dyDescent="0.3">
      <c r="A3444">
        <v>45954</v>
      </c>
      <c r="B3444">
        <v>122</v>
      </c>
      <c r="C3444" t="s">
        <v>552</v>
      </c>
      <c r="D3444" s="441">
        <v>45870</v>
      </c>
      <c r="E3444">
        <v>20887</v>
      </c>
      <c r="F3444" t="s">
        <v>5662</v>
      </c>
      <c r="G3444">
        <v>2040</v>
      </c>
      <c r="H3444">
        <v>13</v>
      </c>
      <c r="I3444" t="s">
        <v>5625</v>
      </c>
      <c r="J3444" t="s">
        <v>6085</v>
      </c>
      <c r="K3444" t="s">
        <v>4519</v>
      </c>
      <c r="L3444">
        <v>38.590000000000003</v>
      </c>
      <c r="M3444" s="441">
        <v>45867</v>
      </c>
      <c r="N3444">
        <v>38.549999999999997</v>
      </c>
      <c r="O3444">
        <v>34</v>
      </c>
      <c r="P3444">
        <v>501.67</v>
      </c>
    </row>
    <row r="3445" spans="1:16" x14ac:dyDescent="0.3">
      <c r="A3445">
        <v>45931</v>
      </c>
      <c r="B3445">
        <v>122</v>
      </c>
      <c r="C3445" t="s">
        <v>552</v>
      </c>
      <c r="D3445" s="441">
        <v>45870</v>
      </c>
      <c r="E3445">
        <v>17800</v>
      </c>
      <c r="F3445" t="s">
        <v>5824</v>
      </c>
      <c r="G3445">
        <v>3745</v>
      </c>
      <c r="H3445">
        <v>19</v>
      </c>
      <c r="I3445" t="s">
        <v>5601</v>
      </c>
      <c r="J3445" t="s">
        <v>4764</v>
      </c>
      <c r="K3445" t="s">
        <v>4519</v>
      </c>
      <c r="L3445">
        <v>26.2</v>
      </c>
      <c r="M3445" s="441">
        <v>45859</v>
      </c>
      <c r="N3445">
        <v>26.2</v>
      </c>
      <c r="O3445">
        <v>26.2</v>
      </c>
      <c r="P3445">
        <v>497.8</v>
      </c>
    </row>
    <row r="3446" spans="1:16" x14ac:dyDescent="0.3">
      <c r="A3446">
        <v>45968</v>
      </c>
      <c r="B3446">
        <v>122</v>
      </c>
      <c r="C3446" t="s">
        <v>552</v>
      </c>
      <c r="D3446" s="441">
        <v>45870</v>
      </c>
      <c r="E3446">
        <v>25126</v>
      </c>
      <c r="F3446" t="s">
        <v>5859</v>
      </c>
      <c r="G3446">
        <v>5909</v>
      </c>
      <c r="H3446">
        <v>10.16</v>
      </c>
      <c r="I3446" t="s">
        <v>5598</v>
      </c>
      <c r="J3446" t="s">
        <v>6085</v>
      </c>
      <c r="K3446" t="s">
        <v>4519</v>
      </c>
      <c r="L3446">
        <v>48.3</v>
      </c>
      <c r="M3446" s="441">
        <v>45859</v>
      </c>
      <c r="N3446">
        <v>48</v>
      </c>
      <c r="O3446">
        <v>47.8</v>
      </c>
      <c r="P3446">
        <v>490.73</v>
      </c>
    </row>
    <row r="3447" spans="1:16" x14ac:dyDescent="0.3">
      <c r="A3447">
        <v>45989</v>
      </c>
      <c r="B3447">
        <v>122</v>
      </c>
      <c r="C3447" t="s">
        <v>552</v>
      </c>
      <c r="D3447" s="441">
        <v>45870</v>
      </c>
      <c r="E3447">
        <v>25156</v>
      </c>
      <c r="F3447" t="s">
        <v>5734</v>
      </c>
      <c r="G3447">
        <v>5926</v>
      </c>
      <c r="H3447">
        <v>7.42</v>
      </c>
      <c r="I3447" t="s">
        <v>5601</v>
      </c>
      <c r="J3447" t="s">
        <v>4764</v>
      </c>
      <c r="K3447" t="s">
        <v>4519</v>
      </c>
      <c r="L3447">
        <v>0</v>
      </c>
      <c r="M3447" s="441">
        <v>45735</v>
      </c>
      <c r="N3447">
        <v>65</v>
      </c>
      <c r="O3447">
        <v>65</v>
      </c>
      <c r="P3447">
        <v>482.3</v>
      </c>
    </row>
    <row r="3448" spans="1:16" x14ac:dyDescent="0.3">
      <c r="A3448">
        <v>46044</v>
      </c>
      <c r="B3448">
        <v>122</v>
      </c>
      <c r="C3448" t="s">
        <v>552</v>
      </c>
      <c r="D3448" s="441">
        <v>45870</v>
      </c>
      <c r="E3448">
        <v>18219</v>
      </c>
      <c r="F3448" t="s">
        <v>5778</v>
      </c>
      <c r="G3448">
        <v>3409</v>
      </c>
      <c r="H3448">
        <v>5</v>
      </c>
      <c r="I3448" t="s">
        <v>5601</v>
      </c>
      <c r="J3448" t="s">
        <v>4764</v>
      </c>
      <c r="K3448" t="s">
        <v>4519</v>
      </c>
      <c r="L3448">
        <v>96.11</v>
      </c>
      <c r="M3448" s="441">
        <v>45853</v>
      </c>
      <c r="N3448">
        <v>96.11</v>
      </c>
      <c r="O3448">
        <v>96.11</v>
      </c>
      <c r="P3448">
        <v>480.55</v>
      </c>
    </row>
    <row r="3449" spans="1:16" x14ac:dyDescent="0.3">
      <c r="A3449">
        <v>46192</v>
      </c>
      <c r="B3449">
        <v>122</v>
      </c>
      <c r="C3449" t="s">
        <v>552</v>
      </c>
      <c r="D3449" s="441">
        <v>45870</v>
      </c>
      <c r="E3449">
        <v>24216</v>
      </c>
      <c r="F3449" t="s">
        <v>6508</v>
      </c>
      <c r="G3449">
        <v>2445</v>
      </c>
      <c r="H3449">
        <v>1</v>
      </c>
      <c r="I3449" t="s">
        <v>5598</v>
      </c>
      <c r="J3449" t="s">
        <v>6085</v>
      </c>
      <c r="K3449" t="s">
        <v>4519</v>
      </c>
      <c r="L3449">
        <v>0</v>
      </c>
      <c r="M3449" s="441">
        <v>45763</v>
      </c>
      <c r="N3449">
        <v>480</v>
      </c>
      <c r="O3449">
        <v>480</v>
      </c>
      <c r="P3449">
        <v>480</v>
      </c>
    </row>
    <row r="3450" spans="1:16" x14ac:dyDescent="0.3">
      <c r="A3450">
        <v>46098</v>
      </c>
      <c r="B3450">
        <v>122</v>
      </c>
      <c r="C3450" t="s">
        <v>552</v>
      </c>
      <c r="D3450" s="441">
        <v>45870</v>
      </c>
      <c r="E3450">
        <v>24704</v>
      </c>
      <c r="F3450" t="s">
        <v>5872</v>
      </c>
      <c r="G3450">
        <v>5722</v>
      </c>
      <c r="H3450">
        <v>3</v>
      </c>
      <c r="I3450" t="s">
        <v>5601</v>
      </c>
      <c r="J3450" t="s">
        <v>4764</v>
      </c>
      <c r="K3450" t="s">
        <v>4519</v>
      </c>
      <c r="L3450">
        <v>0</v>
      </c>
      <c r="M3450" s="441">
        <v>45615</v>
      </c>
      <c r="N3450">
        <v>159.9</v>
      </c>
      <c r="O3450">
        <v>159.9</v>
      </c>
      <c r="P3450">
        <v>479.7</v>
      </c>
    </row>
    <row r="3451" spans="1:16" x14ac:dyDescent="0.3">
      <c r="A3451">
        <v>45935</v>
      </c>
      <c r="B3451">
        <v>122</v>
      </c>
      <c r="C3451" t="s">
        <v>552</v>
      </c>
      <c r="D3451" s="441">
        <v>45870</v>
      </c>
      <c r="E3451">
        <v>19409</v>
      </c>
      <c r="F3451" t="s">
        <v>5694</v>
      </c>
      <c r="G3451">
        <v>2760</v>
      </c>
      <c r="H3451">
        <v>17</v>
      </c>
      <c r="I3451" t="s">
        <v>5613</v>
      </c>
      <c r="J3451" t="s">
        <v>6085</v>
      </c>
      <c r="K3451" t="s">
        <v>4519</v>
      </c>
      <c r="L3451">
        <v>27.94</v>
      </c>
      <c r="M3451" s="441">
        <v>45868</v>
      </c>
      <c r="N3451">
        <v>30.3</v>
      </c>
      <c r="O3451">
        <v>30.3</v>
      </c>
      <c r="P3451">
        <v>474.98</v>
      </c>
    </row>
    <row r="3452" spans="1:16" x14ac:dyDescent="0.3">
      <c r="A3452">
        <v>46021</v>
      </c>
      <c r="B3452">
        <v>122</v>
      </c>
      <c r="C3452" t="s">
        <v>552</v>
      </c>
      <c r="D3452" s="441">
        <v>45870</v>
      </c>
      <c r="E3452">
        <v>25533</v>
      </c>
      <c r="F3452" t="s">
        <v>5753</v>
      </c>
      <c r="G3452">
        <v>6156</v>
      </c>
      <c r="H3452">
        <v>6</v>
      </c>
      <c r="I3452" t="s">
        <v>5601</v>
      </c>
      <c r="J3452" t="s">
        <v>4764</v>
      </c>
      <c r="K3452" t="s">
        <v>4519</v>
      </c>
      <c r="L3452">
        <v>0</v>
      </c>
      <c r="M3452" s="441">
        <v>45680</v>
      </c>
      <c r="N3452">
        <v>75</v>
      </c>
      <c r="O3452">
        <v>75</v>
      </c>
      <c r="P3452">
        <v>450</v>
      </c>
    </row>
    <row r="3453" spans="1:16" x14ac:dyDescent="0.3">
      <c r="A3453">
        <v>46151</v>
      </c>
      <c r="B3453">
        <v>122</v>
      </c>
      <c r="C3453" t="s">
        <v>552</v>
      </c>
      <c r="D3453" s="441">
        <v>45870</v>
      </c>
      <c r="E3453">
        <v>25507</v>
      </c>
      <c r="F3453" t="s">
        <v>5772</v>
      </c>
      <c r="G3453">
        <v>6143</v>
      </c>
      <c r="H3453">
        <v>1.68</v>
      </c>
      <c r="I3453" t="s">
        <v>5601</v>
      </c>
      <c r="J3453" t="s">
        <v>4764</v>
      </c>
      <c r="K3453" t="s">
        <v>4519</v>
      </c>
      <c r="L3453">
        <v>0</v>
      </c>
      <c r="M3453" s="441">
        <v>45769</v>
      </c>
      <c r="N3453">
        <v>261.70999999999998</v>
      </c>
      <c r="O3453">
        <v>279.89999999999998</v>
      </c>
      <c r="P3453">
        <v>439.67</v>
      </c>
    </row>
    <row r="3454" spans="1:16" x14ac:dyDescent="0.3">
      <c r="A3454">
        <v>45902</v>
      </c>
      <c r="B3454">
        <v>122</v>
      </c>
      <c r="C3454" t="s">
        <v>552</v>
      </c>
      <c r="D3454" s="441">
        <v>45870</v>
      </c>
      <c r="E3454">
        <v>19420</v>
      </c>
      <c r="F3454" t="s">
        <v>5693</v>
      </c>
      <c r="G3454">
        <v>2758</v>
      </c>
      <c r="H3454">
        <v>73</v>
      </c>
      <c r="I3454" t="s">
        <v>5613</v>
      </c>
      <c r="J3454" t="s">
        <v>6085</v>
      </c>
      <c r="K3454" t="s">
        <v>4519</v>
      </c>
      <c r="L3454">
        <v>0</v>
      </c>
      <c r="M3454" s="441">
        <v>45678</v>
      </c>
      <c r="N3454">
        <v>5.79</v>
      </c>
      <c r="O3454">
        <v>5.79</v>
      </c>
      <c r="P3454">
        <v>422.67</v>
      </c>
    </row>
    <row r="3455" spans="1:16" x14ac:dyDescent="0.3">
      <c r="A3455">
        <v>46113</v>
      </c>
      <c r="B3455">
        <v>122</v>
      </c>
      <c r="C3455" t="s">
        <v>552</v>
      </c>
      <c r="D3455" s="441">
        <v>45870</v>
      </c>
      <c r="E3455">
        <v>24805</v>
      </c>
      <c r="F3455" t="s">
        <v>5853</v>
      </c>
      <c r="G3455">
        <v>5768</v>
      </c>
      <c r="H3455">
        <v>2.5</v>
      </c>
      <c r="I3455" t="s">
        <v>5605</v>
      </c>
      <c r="J3455" t="s">
        <v>6085</v>
      </c>
      <c r="K3455" t="s">
        <v>4519</v>
      </c>
      <c r="L3455">
        <v>0</v>
      </c>
      <c r="M3455" s="441">
        <v>45394</v>
      </c>
      <c r="N3455">
        <v>167.5</v>
      </c>
      <c r="O3455">
        <v>132.5</v>
      </c>
      <c r="P3455">
        <v>418.75</v>
      </c>
    </row>
    <row r="3456" spans="1:16" x14ac:dyDescent="0.3">
      <c r="A3456">
        <v>45888</v>
      </c>
      <c r="B3456">
        <v>122</v>
      </c>
      <c r="C3456" t="s">
        <v>552</v>
      </c>
      <c r="D3456" s="441">
        <v>45870</v>
      </c>
      <c r="E3456">
        <v>24409</v>
      </c>
      <c r="F3456" t="s">
        <v>6538</v>
      </c>
      <c r="G3456">
        <v>3665</v>
      </c>
      <c r="H3456">
        <v>187</v>
      </c>
      <c r="I3456" t="s">
        <v>5613</v>
      </c>
      <c r="J3456" t="s">
        <v>4764</v>
      </c>
      <c r="K3456" t="s">
        <v>4519</v>
      </c>
      <c r="L3456">
        <v>0</v>
      </c>
      <c r="M3456" s="441">
        <v>45545</v>
      </c>
      <c r="N3456">
        <v>2.19</v>
      </c>
      <c r="O3456">
        <v>2.19</v>
      </c>
      <c r="P3456">
        <v>409.53</v>
      </c>
    </row>
    <row r="3457" spans="1:16" x14ac:dyDescent="0.3">
      <c r="A3457">
        <v>45959</v>
      </c>
      <c r="B3457">
        <v>122</v>
      </c>
      <c r="C3457" t="s">
        <v>552</v>
      </c>
      <c r="D3457" s="441">
        <v>45870</v>
      </c>
      <c r="E3457">
        <v>20308</v>
      </c>
      <c r="F3457" t="s">
        <v>5841</v>
      </c>
      <c r="G3457">
        <v>2222</v>
      </c>
      <c r="H3457">
        <v>12</v>
      </c>
      <c r="I3457" t="s">
        <v>5605</v>
      </c>
      <c r="J3457" t="s">
        <v>6085</v>
      </c>
      <c r="K3457" t="s">
        <v>4519</v>
      </c>
      <c r="L3457">
        <v>0</v>
      </c>
      <c r="M3457" s="441">
        <v>45706</v>
      </c>
      <c r="N3457">
        <v>33.92</v>
      </c>
      <c r="O3457">
        <v>33.799999999999997</v>
      </c>
      <c r="P3457">
        <v>407.04</v>
      </c>
    </row>
    <row r="3458" spans="1:16" x14ac:dyDescent="0.3">
      <c r="A3458">
        <v>46145</v>
      </c>
      <c r="B3458">
        <v>122</v>
      </c>
      <c r="C3458" t="s">
        <v>552</v>
      </c>
      <c r="D3458" s="441">
        <v>45870</v>
      </c>
      <c r="E3458">
        <v>18352</v>
      </c>
      <c r="F3458" t="s">
        <v>5748</v>
      </c>
      <c r="G3458">
        <v>3283</v>
      </c>
      <c r="H3458">
        <v>1.9</v>
      </c>
      <c r="I3458" t="s">
        <v>5613</v>
      </c>
      <c r="J3458" t="s">
        <v>4764</v>
      </c>
      <c r="K3458" t="s">
        <v>4519</v>
      </c>
      <c r="L3458">
        <v>0</v>
      </c>
      <c r="M3458" s="441">
        <v>-693593</v>
      </c>
      <c r="N3458">
        <v>0</v>
      </c>
      <c r="O3458">
        <v>0</v>
      </c>
      <c r="P3458">
        <v>405.33</v>
      </c>
    </row>
    <row r="3459" spans="1:16" x14ac:dyDescent="0.3">
      <c r="A3459">
        <v>46101</v>
      </c>
      <c r="B3459">
        <v>122</v>
      </c>
      <c r="C3459" t="s">
        <v>552</v>
      </c>
      <c r="D3459" s="441">
        <v>45870</v>
      </c>
      <c r="E3459">
        <v>17753</v>
      </c>
      <c r="F3459" t="s">
        <v>5883</v>
      </c>
      <c r="G3459">
        <v>3789</v>
      </c>
      <c r="H3459">
        <v>3</v>
      </c>
      <c r="I3459" t="s">
        <v>5601</v>
      </c>
      <c r="J3459" t="s">
        <v>4764</v>
      </c>
      <c r="K3459" t="s">
        <v>4519</v>
      </c>
      <c r="L3459">
        <v>0</v>
      </c>
      <c r="M3459" s="441">
        <v>-693593</v>
      </c>
      <c r="N3459">
        <v>0</v>
      </c>
      <c r="O3459">
        <v>164.53</v>
      </c>
      <c r="P3459">
        <v>404.76</v>
      </c>
    </row>
    <row r="3460" spans="1:16" x14ac:dyDescent="0.3">
      <c r="A3460">
        <v>46157</v>
      </c>
      <c r="B3460">
        <v>122</v>
      </c>
      <c r="C3460" t="s">
        <v>552</v>
      </c>
      <c r="D3460" s="441">
        <v>45870</v>
      </c>
      <c r="E3460">
        <v>18367</v>
      </c>
      <c r="F3460" t="s">
        <v>5875</v>
      </c>
      <c r="G3460">
        <v>3271</v>
      </c>
      <c r="H3460">
        <v>1.59</v>
      </c>
      <c r="I3460" t="s">
        <v>5613</v>
      </c>
      <c r="J3460" t="s">
        <v>4764</v>
      </c>
      <c r="K3460" t="s">
        <v>4519</v>
      </c>
      <c r="L3460">
        <v>0</v>
      </c>
      <c r="M3460" s="441">
        <v>-693593</v>
      </c>
      <c r="N3460">
        <v>0</v>
      </c>
      <c r="O3460">
        <v>161.79</v>
      </c>
      <c r="P3460">
        <v>403.83</v>
      </c>
    </row>
    <row r="3461" spans="1:16" x14ac:dyDescent="0.3">
      <c r="A3461">
        <v>46097</v>
      </c>
      <c r="B3461">
        <v>122</v>
      </c>
      <c r="C3461" t="s">
        <v>552</v>
      </c>
      <c r="D3461" s="441">
        <v>45870</v>
      </c>
      <c r="E3461">
        <v>18595</v>
      </c>
      <c r="F3461" t="s">
        <v>5721</v>
      </c>
      <c r="G3461">
        <v>3099</v>
      </c>
      <c r="H3461">
        <v>3</v>
      </c>
      <c r="I3461" t="s">
        <v>5605</v>
      </c>
      <c r="J3461" t="s">
        <v>4764</v>
      </c>
      <c r="K3461" t="s">
        <v>4519</v>
      </c>
      <c r="L3461">
        <v>0</v>
      </c>
      <c r="M3461" s="441">
        <v>-693593</v>
      </c>
      <c r="N3461">
        <v>0</v>
      </c>
      <c r="O3461">
        <v>132.08000000000001</v>
      </c>
      <c r="P3461">
        <v>396.24</v>
      </c>
    </row>
    <row r="3462" spans="1:16" x14ac:dyDescent="0.3">
      <c r="A3462">
        <v>45938</v>
      </c>
      <c r="B3462">
        <v>122</v>
      </c>
      <c r="C3462" t="s">
        <v>552</v>
      </c>
      <c r="D3462" s="441">
        <v>45870</v>
      </c>
      <c r="E3462">
        <v>20301</v>
      </c>
      <c r="F3462" t="s">
        <v>5617</v>
      </c>
      <c r="G3462">
        <v>2223</v>
      </c>
      <c r="H3462">
        <v>16</v>
      </c>
      <c r="I3462" t="s">
        <v>5605</v>
      </c>
      <c r="J3462" t="s">
        <v>6085</v>
      </c>
      <c r="K3462" t="s">
        <v>4519</v>
      </c>
      <c r="L3462">
        <v>24.6</v>
      </c>
      <c r="M3462" s="441">
        <v>45867</v>
      </c>
      <c r="N3462">
        <v>23.99</v>
      </c>
      <c r="O3462">
        <v>24.96</v>
      </c>
      <c r="P3462">
        <v>393.6</v>
      </c>
    </row>
    <row r="3463" spans="1:16" x14ac:dyDescent="0.3">
      <c r="A3463">
        <v>45898</v>
      </c>
      <c r="B3463">
        <v>122</v>
      </c>
      <c r="C3463" t="s">
        <v>552</v>
      </c>
      <c r="D3463" s="441">
        <v>45870</v>
      </c>
      <c r="E3463">
        <v>21093</v>
      </c>
      <c r="F3463" t="s">
        <v>5608</v>
      </c>
      <c r="G3463">
        <v>1988</v>
      </c>
      <c r="H3463">
        <v>80</v>
      </c>
      <c r="I3463" t="s">
        <v>5598</v>
      </c>
      <c r="J3463" t="s">
        <v>6085</v>
      </c>
      <c r="K3463" t="s">
        <v>4519</v>
      </c>
      <c r="L3463">
        <v>4.91</v>
      </c>
      <c r="M3463" s="441">
        <v>45867</v>
      </c>
      <c r="N3463">
        <v>4.9000000000000004</v>
      </c>
      <c r="O3463">
        <v>4.79</v>
      </c>
      <c r="P3463">
        <v>392.8</v>
      </c>
    </row>
    <row r="3464" spans="1:16" x14ac:dyDescent="0.3">
      <c r="A3464">
        <v>46015</v>
      </c>
      <c r="B3464">
        <v>122</v>
      </c>
      <c r="C3464" t="s">
        <v>552</v>
      </c>
      <c r="D3464" s="441">
        <v>45870</v>
      </c>
      <c r="E3464">
        <v>25282</v>
      </c>
      <c r="F3464" t="s">
        <v>5652</v>
      </c>
      <c r="G3464">
        <v>5982</v>
      </c>
      <c r="H3464">
        <v>6</v>
      </c>
      <c r="I3464" t="s">
        <v>5598</v>
      </c>
      <c r="J3464" t="s">
        <v>6085</v>
      </c>
      <c r="K3464" t="s">
        <v>4519</v>
      </c>
      <c r="L3464">
        <v>65</v>
      </c>
      <c r="M3464" s="441">
        <v>45853</v>
      </c>
      <c r="N3464">
        <v>65</v>
      </c>
      <c r="O3464">
        <v>66.06</v>
      </c>
      <c r="P3464">
        <v>390</v>
      </c>
    </row>
    <row r="3465" spans="1:16" x14ac:dyDescent="0.3">
      <c r="A3465">
        <v>46139</v>
      </c>
      <c r="B3465">
        <v>122</v>
      </c>
      <c r="C3465" t="s">
        <v>552</v>
      </c>
      <c r="D3465" s="441">
        <v>45870</v>
      </c>
      <c r="E3465">
        <v>25645</v>
      </c>
      <c r="F3465" t="s">
        <v>5912</v>
      </c>
      <c r="G3465">
        <v>6208</v>
      </c>
      <c r="H3465">
        <v>2</v>
      </c>
      <c r="I3465" t="s">
        <v>5601</v>
      </c>
      <c r="J3465" t="s">
        <v>4764</v>
      </c>
      <c r="K3465" t="s">
        <v>4519</v>
      </c>
      <c r="L3465">
        <v>0</v>
      </c>
      <c r="M3465" s="441">
        <v>-693593</v>
      </c>
      <c r="N3465">
        <v>0</v>
      </c>
      <c r="O3465">
        <v>0</v>
      </c>
      <c r="P3465">
        <v>389.04</v>
      </c>
    </row>
    <row r="3466" spans="1:16" x14ac:dyDescent="0.3">
      <c r="A3466">
        <v>46142</v>
      </c>
      <c r="B3466">
        <v>122</v>
      </c>
      <c r="C3466" t="s">
        <v>552</v>
      </c>
      <c r="D3466" s="441">
        <v>45870</v>
      </c>
      <c r="E3466">
        <v>26588</v>
      </c>
      <c r="F3466" t="s">
        <v>5597</v>
      </c>
      <c r="G3466">
        <v>6804</v>
      </c>
      <c r="H3466">
        <v>1.98</v>
      </c>
      <c r="I3466" t="s">
        <v>5598</v>
      </c>
      <c r="J3466" t="s">
        <v>6085</v>
      </c>
      <c r="K3466" t="s">
        <v>4519</v>
      </c>
      <c r="L3466">
        <v>194.17</v>
      </c>
      <c r="M3466" s="441">
        <v>45868</v>
      </c>
      <c r="N3466">
        <v>194.17</v>
      </c>
      <c r="O3466">
        <v>194.17</v>
      </c>
      <c r="P3466">
        <v>384.46</v>
      </c>
    </row>
    <row r="3467" spans="1:16" x14ac:dyDescent="0.3">
      <c r="A3467">
        <v>46086</v>
      </c>
      <c r="B3467">
        <v>122</v>
      </c>
      <c r="C3467" t="s">
        <v>552</v>
      </c>
      <c r="D3467" s="441">
        <v>45870</v>
      </c>
      <c r="E3467">
        <v>24831</v>
      </c>
      <c r="F3467" t="s">
        <v>5689</v>
      </c>
      <c r="G3467">
        <v>5780</v>
      </c>
      <c r="H3467">
        <v>3</v>
      </c>
      <c r="I3467" t="s">
        <v>5598</v>
      </c>
      <c r="J3467" t="s">
        <v>6085</v>
      </c>
      <c r="K3467" t="s">
        <v>4519</v>
      </c>
      <c r="L3467">
        <v>0</v>
      </c>
      <c r="M3467" s="441">
        <v>45755</v>
      </c>
      <c r="N3467">
        <v>126</v>
      </c>
      <c r="O3467">
        <v>126</v>
      </c>
      <c r="P3467">
        <v>378</v>
      </c>
    </row>
    <row r="3468" spans="1:16" x14ac:dyDescent="0.3">
      <c r="A3468">
        <v>45977</v>
      </c>
      <c r="B3468">
        <v>122</v>
      </c>
      <c r="C3468" t="s">
        <v>552</v>
      </c>
      <c r="D3468" s="441">
        <v>45870</v>
      </c>
      <c r="E3468">
        <v>20859</v>
      </c>
      <c r="F3468" t="s">
        <v>6510</v>
      </c>
      <c r="G3468">
        <v>2045</v>
      </c>
      <c r="H3468">
        <v>9</v>
      </c>
      <c r="I3468" t="s">
        <v>5613</v>
      </c>
      <c r="J3468" t="s">
        <v>6085</v>
      </c>
      <c r="K3468" t="s">
        <v>4519</v>
      </c>
      <c r="L3468">
        <v>0</v>
      </c>
      <c r="M3468" s="441">
        <v>45825</v>
      </c>
      <c r="N3468">
        <v>41.99</v>
      </c>
      <c r="O3468">
        <v>41.99</v>
      </c>
      <c r="P3468">
        <v>377.91</v>
      </c>
    </row>
    <row r="3469" spans="1:16" x14ac:dyDescent="0.3">
      <c r="A3469">
        <v>46022</v>
      </c>
      <c r="B3469">
        <v>122</v>
      </c>
      <c r="C3469" t="s">
        <v>552</v>
      </c>
      <c r="D3469" s="441">
        <v>45870</v>
      </c>
      <c r="E3469">
        <v>26717</v>
      </c>
      <c r="F3469" t="s">
        <v>5760</v>
      </c>
      <c r="G3469">
        <v>6869</v>
      </c>
      <c r="H3469">
        <v>6</v>
      </c>
      <c r="I3469" t="s">
        <v>5601</v>
      </c>
      <c r="J3469" t="s">
        <v>4764</v>
      </c>
      <c r="K3469" t="s">
        <v>4519</v>
      </c>
      <c r="L3469">
        <v>61.65</v>
      </c>
      <c r="M3469" s="441">
        <v>45859</v>
      </c>
      <c r="N3469">
        <v>61.65</v>
      </c>
      <c r="O3469">
        <v>61.65</v>
      </c>
      <c r="P3469">
        <v>369.9</v>
      </c>
    </row>
    <row r="3470" spans="1:16" x14ac:dyDescent="0.3">
      <c r="A3470">
        <v>46089</v>
      </c>
      <c r="B3470">
        <v>122</v>
      </c>
      <c r="C3470" t="s">
        <v>552</v>
      </c>
      <c r="D3470" s="441">
        <v>45870</v>
      </c>
      <c r="E3470">
        <v>20752</v>
      </c>
      <c r="F3470" t="s">
        <v>5624</v>
      </c>
      <c r="G3470">
        <v>2088</v>
      </c>
      <c r="H3470">
        <v>3</v>
      </c>
      <c r="I3470" t="s">
        <v>5625</v>
      </c>
      <c r="J3470" t="s">
        <v>6085</v>
      </c>
      <c r="K3470" t="s">
        <v>4519</v>
      </c>
      <c r="L3470">
        <v>122.64</v>
      </c>
      <c r="M3470" s="441">
        <v>45859</v>
      </c>
      <c r="N3470">
        <v>119.53</v>
      </c>
      <c r="O3470">
        <v>118.98</v>
      </c>
      <c r="P3470">
        <v>367.92</v>
      </c>
    </row>
    <row r="3471" spans="1:16" x14ac:dyDescent="0.3">
      <c r="A3471">
        <v>45951</v>
      </c>
      <c r="B3471">
        <v>122</v>
      </c>
      <c r="C3471" t="s">
        <v>552</v>
      </c>
      <c r="D3471" s="441">
        <v>45870</v>
      </c>
      <c r="E3471">
        <v>18218</v>
      </c>
      <c r="F3471" t="s">
        <v>5779</v>
      </c>
      <c r="G3471">
        <v>3410</v>
      </c>
      <c r="H3471">
        <v>14</v>
      </c>
      <c r="I3471" t="s">
        <v>5601</v>
      </c>
      <c r="J3471" t="s">
        <v>4764</v>
      </c>
      <c r="K3471" t="s">
        <v>4519</v>
      </c>
      <c r="L3471">
        <v>26</v>
      </c>
      <c r="M3471" s="441">
        <v>45846</v>
      </c>
      <c r="N3471">
        <v>26</v>
      </c>
      <c r="O3471">
        <v>26.09</v>
      </c>
      <c r="P3471">
        <v>364</v>
      </c>
    </row>
    <row r="3472" spans="1:16" x14ac:dyDescent="0.3">
      <c r="A3472">
        <v>46132</v>
      </c>
      <c r="B3472">
        <v>122</v>
      </c>
      <c r="C3472" t="s">
        <v>552</v>
      </c>
      <c r="D3472" s="441">
        <v>45870</v>
      </c>
      <c r="E3472">
        <v>19812</v>
      </c>
      <c r="F3472" t="s">
        <v>6497</v>
      </c>
      <c r="G3472">
        <v>2452</v>
      </c>
      <c r="H3472">
        <v>2</v>
      </c>
      <c r="I3472" t="s">
        <v>5598</v>
      </c>
      <c r="J3472" t="s">
        <v>6085</v>
      </c>
      <c r="K3472" t="s">
        <v>4519</v>
      </c>
      <c r="L3472">
        <v>0</v>
      </c>
      <c r="M3472" s="441">
        <v>45763</v>
      </c>
      <c r="N3472">
        <v>180.36</v>
      </c>
      <c r="O3472">
        <v>180</v>
      </c>
      <c r="P3472">
        <v>360.71</v>
      </c>
    </row>
    <row r="3473" spans="1:16" x14ac:dyDescent="0.3">
      <c r="A3473">
        <v>45891</v>
      </c>
      <c r="B3473">
        <v>122</v>
      </c>
      <c r="C3473" t="s">
        <v>552</v>
      </c>
      <c r="D3473" s="441">
        <v>45870</v>
      </c>
      <c r="E3473">
        <v>24308</v>
      </c>
      <c r="F3473" t="s">
        <v>6539</v>
      </c>
      <c r="G3473">
        <v>3658</v>
      </c>
      <c r="H3473">
        <v>161</v>
      </c>
      <c r="I3473" t="s">
        <v>5613</v>
      </c>
      <c r="J3473" t="s">
        <v>4764</v>
      </c>
      <c r="K3473" t="s">
        <v>4519</v>
      </c>
      <c r="L3473">
        <v>0</v>
      </c>
      <c r="M3473" s="441">
        <v>45567</v>
      </c>
      <c r="N3473">
        <v>2.19</v>
      </c>
      <c r="O3473">
        <v>2.19</v>
      </c>
      <c r="P3473">
        <v>352.59</v>
      </c>
    </row>
    <row r="3474" spans="1:16" x14ac:dyDescent="0.3">
      <c r="A3474">
        <v>45974</v>
      </c>
      <c r="B3474">
        <v>122</v>
      </c>
      <c r="C3474" t="s">
        <v>552</v>
      </c>
      <c r="D3474" s="441">
        <v>45870</v>
      </c>
      <c r="E3474">
        <v>26592</v>
      </c>
      <c r="F3474" t="s">
        <v>5717</v>
      </c>
      <c r="G3474">
        <v>6806</v>
      </c>
      <c r="H3474">
        <v>9.4</v>
      </c>
      <c r="I3474" t="s">
        <v>5598</v>
      </c>
      <c r="J3474" t="s">
        <v>6085</v>
      </c>
      <c r="K3474" t="s">
        <v>4519</v>
      </c>
      <c r="L3474">
        <v>37</v>
      </c>
      <c r="M3474" s="441">
        <v>45866</v>
      </c>
      <c r="N3474">
        <v>37</v>
      </c>
      <c r="O3474">
        <v>37</v>
      </c>
      <c r="P3474">
        <v>347.8</v>
      </c>
    </row>
    <row r="3475" spans="1:16" x14ac:dyDescent="0.3">
      <c r="A3475">
        <v>46011</v>
      </c>
      <c r="B3475">
        <v>122</v>
      </c>
      <c r="C3475" t="s">
        <v>552</v>
      </c>
      <c r="D3475" s="441">
        <v>45870</v>
      </c>
      <c r="E3475">
        <v>19356</v>
      </c>
      <c r="F3475" t="s">
        <v>5696</v>
      </c>
      <c r="G3475">
        <v>2768</v>
      </c>
      <c r="H3475">
        <v>6.02</v>
      </c>
      <c r="I3475" t="s">
        <v>5598</v>
      </c>
      <c r="J3475" t="s">
        <v>6085</v>
      </c>
      <c r="K3475" t="s">
        <v>4519</v>
      </c>
      <c r="L3475">
        <v>55.9</v>
      </c>
      <c r="M3475" s="441">
        <v>45854</v>
      </c>
      <c r="N3475">
        <v>55.9</v>
      </c>
      <c r="O3475">
        <v>55.9</v>
      </c>
      <c r="P3475">
        <v>336.52</v>
      </c>
    </row>
    <row r="3476" spans="1:16" x14ac:dyDescent="0.3">
      <c r="A3476">
        <v>46211</v>
      </c>
      <c r="B3476">
        <v>122</v>
      </c>
      <c r="C3476" t="s">
        <v>552</v>
      </c>
      <c r="D3476" s="441">
        <v>45870</v>
      </c>
      <c r="E3476">
        <v>18328</v>
      </c>
      <c r="F3476" t="s">
        <v>6540</v>
      </c>
      <c r="G3476">
        <v>3305</v>
      </c>
      <c r="H3476">
        <v>0.74</v>
      </c>
      <c r="I3476" t="s">
        <v>5613</v>
      </c>
      <c r="J3476" t="s">
        <v>4764</v>
      </c>
      <c r="K3476" t="s">
        <v>4519</v>
      </c>
      <c r="L3476">
        <v>0</v>
      </c>
      <c r="M3476" s="441">
        <v>-693593</v>
      </c>
      <c r="N3476">
        <v>0</v>
      </c>
      <c r="O3476">
        <v>0</v>
      </c>
      <c r="P3476">
        <v>336.04</v>
      </c>
    </row>
    <row r="3477" spans="1:16" x14ac:dyDescent="0.3">
      <c r="A3477">
        <v>45955</v>
      </c>
      <c r="B3477">
        <v>122</v>
      </c>
      <c r="C3477" t="s">
        <v>552</v>
      </c>
      <c r="D3477" s="441">
        <v>45870</v>
      </c>
      <c r="E3477">
        <v>26586</v>
      </c>
      <c r="F3477" t="s">
        <v>5889</v>
      </c>
      <c r="G3477">
        <v>6803</v>
      </c>
      <c r="H3477">
        <v>13</v>
      </c>
      <c r="I3477" t="s">
        <v>5605</v>
      </c>
      <c r="J3477" t="s">
        <v>6085</v>
      </c>
      <c r="K3477" t="s">
        <v>4519</v>
      </c>
      <c r="L3477">
        <v>25.83</v>
      </c>
      <c r="M3477" s="441">
        <v>45852</v>
      </c>
      <c r="N3477">
        <v>25.83</v>
      </c>
      <c r="O3477">
        <v>25.83</v>
      </c>
      <c r="P3477">
        <v>335.79</v>
      </c>
    </row>
    <row r="3478" spans="1:16" x14ac:dyDescent="0.3">
      <c r="A3478">
        <v>46078</v>
      </c>
      <c r="B3478">
        <v>122</v>
      </c>
      <c r="C3478" t="s">
        <v>552</v>
      </c>
      <c r="D3478" s="441">
        <v>45870</v>
      </c>
      <c r="E3478">
        <v>25868</v>
      </c>
      <c r="F3478" t="s">
        <v>5890</v>
      </c>
      <c r="G3478">
        <v>6405</v>
      </c>
      <c r="H3478">
        <v>3.54</v>
      </c>
      <c r="I3478" t="s">
        <v>5598</v>
      </c>
      <c r="J3478" t="s">
        <v>6085</v>
      </c>
      <c r="K3478" t="s">
        <v>4519</v>
      </c>
      <c r="L3478">
        <v>90.28</v>
      </c>
      <c r="M3478" s="441">
        <v>45848</v>
      </c>
      <c r="N3478">
        <v>90.28</v>
      </c>
      <c r="O3478">
        <v>90.28</v>
      </c>
      <c r="P3478">
        <v>319.58999999999997</v>
      </c>
    </row>
    <row r="3479" spans="1:16" x14ac:dyDescent="0.3">
      <c r="A3479">
        <v>46067</v>
      </c>
      <c r="B3479">
        <v>122</v>
      </c>
      <c r="C3479" t="s">
        <v>552</v>
      </c>
      <c r="D3479" s="441">
        <v>45870</v>
      </c>
      <c r="E3479">
        <v>19381</v>
      </c>
      <c r="F3479" t="s">
        <v>6541</v>
      </c>
      <c r="G3479">
        <v>2763</v>
      </c>
      <c r="H3479">
        <v>4</v>
      </c>
      <c r="I3479" t="s">
        <v>5625</v>
      </c>
      <c r="J3479" t="s">
        <v>6085</v>
      </c>
      <c r="K3479" t="s">
        <v>4519</v>
      </c>
      <c r="L3479">
        <v>0</v>
      </c>
      <c r="M3479" s="441">
        <v>45678</v>
      </c>
      <c r="N3479">
        <v>78.900000000000006</v>
      </c>
      <c r="O3479">
        <v>78.900000000000006</v>
      </c>
      <c r="P3479">
        <v>315.60000000000002</v>
      </c>
    </row>
    <row r="3480" spans="1:16" x14ac:dyDescent="0.3">
      <c r="A3480">
        <v>46030</v>
      </c>
      <c r="B3480">
        <v>122</v>
      </c>
      <c r="C3480" t="s">
        <v>552</v>
      </c>
      <c r="D3480" s="441">
        <v>45870</v>
      </c>
      <c r="E3480">
        <v>23548</v>
      </c>
      <c r="F3480" t="s">
        <v>5629</v>
      </c>
      <c r="G3480">
        <v>2321</v>
      </c>
      <c r="H3480">
        <v>5.2</v>
      </c>
      <c r="I3480" t="s">
        <v>5598</v>
      </c>
      <c r="J3480" t="s">
        <v>6085</v>
      </c>
      <c r="K3480" t="s">
        <v>4519</v>
      </c>
      <c r="L3480">
        <v>0</v>
      </c>
      <c r="M3480" s="441">
        <v>45764</v>
      </c>
      <c r="N3480">
        <v>60.45</v>
      </c>
      <c r="O3480">
        <v>44.9</v>
      </c>
      <c r="P3480">
        <v>314.33999999999997</v>
      </c>
    </row>
    <row r="3481" spans="1:16" x14ac:dyDescent="0.3">
      <c r="A3481">
        <v>46079</v>
      </c>
      <c r="B3481">
        <v>122</v>
      </c>
      <c r="C3481" t="s">
        <v>552</v>
      </c>
      <c r="D3481" s="441">
        <v>45870</v>
      </c>
      <c r="E3481">
        <v>18159</v>
      </c>
      <c r="F3481" t="s">
        <v>5792</v>
      </c>
      <c r="G3481">
        <v>3461</v>
      </c>
      <c r="H3481">
        <v>3.41</v>
      </c>
      <c r="I3481" t="s">
        <v>5601</v>
      </c>
      <c r="J3481" t="s">
        <v>4764</v>
      </c>
      <c r="K3481" t="s">
        <v>4519</v>
      </c>
      <c r="L3481">
        <v>0</v>
      </c>
      <c r="M3481" s="441">
        <v>-693593</v>
      </c>
      <c r="N3481">
        <v>0</v>
      </c>
      <c r="O3481">
        <v>0</v>
      </c>
      <c r="P3481">
        <v>306.87</v>
      </c>
    </row>
    <row r="3482" spans="1:16" x14ac:dyDescent="0.3">
      <c r="A3482">
        <v>45920</v>
      </c>
      <c r="B3482">
        <v>122</v>
      </c>
      <c r="C3482" t="s">
        <v>552</v>
      </c>
      <c r="D3482" s="441">
        <v>45870</v>
      </c>
      <c r="E3482">
        <v>19034</v>
      </c>
      <c r="F3482" t="s">
        <v>5712</v>
      </c>
      <c r="G3482">
        <v>2890</v>
      </c>
      <c r="H3482">
        <v>26.58</v>
      </c>
      <c r="I3482" t="s">
        <v>5598</v>
      </c>
      <c r="J3482" t="s">
        <v>6085</v>
      </c>
      <c r="K3482" t="s">
        <v>4519</v>
      </c>
      <c r="L3482">
        <v>11.43</v>
      </c>
      <c r="M3482" s="441">
        <v>45866</v>
      </c>
      <c r="N3482">
        <v>11.98</v>
      </c>
      <c r="O3482">
        <v>10.14</v>
      </c>
      <c r="P3482">
        <v>303.81</v>
      </c>
    </row>
    <row r="3483" spans="1:16" x14ac:dyDescent="0.3">
      <c r="A3483">
        <v>46102</v>
      </c>
      <c r="B3483">
        <v>122</v>
      </c>
      <c r="C3483" t="s">
        <v>552</v>
      </c>
      <c r="D3483" s="441">
        <v>45870</v>
      </c>
      <c r="E3483">
        <v>18540</v>
      </c>
      <c r="F3483" t="s">
        <v>5730</v>
      </c>
      <c r="G3483">
        <v>3138</v>
      </c>
      <c r="H3483">
        <v>2.94</v>
      </c>
      <c r="I3483" t="s">
        <v>5601</v>
      </c>
      <c r="J3483" t="s">
        <v>4764</v>
      </c>
      <c r="K3483" t="s">
        <v>4519</v>
      </c>
      <c r="L3483">
        <v>0</v>
      </c>
      <c r="M3483" s="441">
        <v>45811</v>
      </c>
      <c r="N3483">
        <v>102</v>
      </c>
      <c r="O3483">
        <v>109</v>
      </c>
      <c r="P3483">
        <v>299.88</v>
      </c>
    </row>
    <row r="3484" spans="1:16" x14ac:dyDescent="0.3">
      <c r="A3484">
        <v>45978</v>
      </c>
      <c r="B3484">
        <v>122</v>
      </c>
      <c r="C3484" t="s">
        <v>552</v>
      </c>
      <c r="D3484" s="441">
        <v>45870</v>
      </c>
      <c r="E3484">
        <v>26054</v>
      </c>
      <c r="F3484" t="s">
        <v>5868</v>
      </c>
      <c r="G3484">
        <v>6516</v>
      </c>
      <c r="H3484">
        <v>9</v>
      </c>
      <c r="I3484" t="s">
        <v>5613</v>
      </c>
      <c r="J3484" t="s">
        <v>6085</v>
      </c>
      <c r="K3484" t="s">
        <v>4519</v>
      </c>
      <c r="L3484">
        <v>0</v>
      </c>
      <c r="M3484" s="441">
        <v>-693593</v>
      </c>
      <c r="N3484">
        <v>0</v>
      </c>
      <c r="O3484">
        <v>0</v>
      </c>
      <c r="P3484">
        <v>295.2</v>
      </c>
    </row>
    <row r="3485" spans="1:16" x14ac:dyDescent="0.3">
      <c r="A3485">
        <v>46082</v>
      </c>
      <c r="B3485">
        <v>122</v>
      </c>
      <c r="C3485" t="s">
        <v>552</v>
      </c>
      <c r="D3485" s="441">
        <v>45870</v>
      </c>
      <c r="E3485">
        <v>18366</v>
      </c>
      <c r="F3485" t="s">
        <v>5742</v>
      </c>
      <c r="G3485">
        <v>3272</v>
      </c>
      <c r="H3485">
        <v>3.18</v>
      </c>
      <c r="I3485" t="s">
        <v>5613</v>
      </c>
      <c r="J3485" t="s">
        <v>4764</v>
      </c>
      <c r="K3485" t="s">
        <v>4519</v>
      </c>
      <c r="L3485">
        <v>0</v>
      </c>
      <c r="M3485" s="441">
        <v>-693593</v>
      </c>
      <c r="N3485">
        <v>0</v>
      </c>
      <c r="O3485">
        <v>0</v>
      </c>
      <c r="P3485">
        <v>294.22000000000003</v>
      </c>
    </row>
    <row r="3486" spans="1:16" x14ac:dyDescent="0.3">
      <c r="A3486">
        <v>46143</v>
      </c>
      <c r="B3486">
        <v>122</v>
      </c>
      <c r="C3486" t="s">
        <v>552</v>
      </c>
      <c r="D3486" s="441">
        <v>45870</v>
      </c>
      <c r="E3486">
        <v>18313</v>
      </c>
      <c r="F3486" t="s">
        <v>5755</v>
      </c>
      <c r="G3486">
        <v>3320</v>
      </c>
      <c r="H3486">
        <v>1.98</v>
      </c>
      <c r="I3486" t="s">
        <v>5601</v>
      </c>
      <c r="J3486" t="s">
        <v>4764</v>
      </c>
      <c r="K3486" t="s">
        <v>4519</v>
      </c>
      <c r="L3486">
        <v>147.9</v>
      </c>
      <c r="M3486" s="441">
        <v>45867</v>
      </c>
      <c r="N3486">
        <v>147.9</v>
      </c>
      <c r="O3486">
        <v>147.9</v>
      </c>
      <c r="P3486">
        <v>292.83999999999997</v>
      </c>
    </row>
    <row r="3487" spans="1:16" x14ac:dyDescent="0.3">
      <c r="A3487">
        <v>46136</v>
      </c>
      <c r="B3487">
        <v>122</v>
      </c>
      <c r="C3487" t="s">
        <v>552</v>
      </c>
      <c r="D3487" s="441">
        <v>45870</v>
      </c>
      <c r="E3487">
        <v>24712</v>
      </c>
      <c r="F3487" t="s">
        <v>5837</v>
      </c>
      <c r="G3487">
        <v>5726</v>
      </c>
      <c r="H3487">
        <v>2</v>
      </c>
      <c r="I3487" t="s">
        <v>5601</v>
      </c>
      <c r="J3487" t="s">
        <v>6085</v>
      </c>
      <c r="K3487" t="s">
        <v>4519</v>
      </c>
      <c r="L3487">
        <v>0</v>
      </c>
      <c r="M3487" s="441">
        <v>45728</v>
      </c>
      <c r="N3487">
        <v>145.6</v>
      </c>
      <c r="O3487">
        <v>145.6</v>
      </c>
      <c r="P3487">
        <v>291.2</v>
      </c>
    </row>
    <row r="3488" spans="1:16" x14ac:dyDescent="0.3">
      <c r="A3488">
        <v>45903</v>
      </c>
      <c r="B3488">
        <v>122</v>
      </c>
      <c r="C3488" t="s">
        <v>552</v>
      </c>
      <c r="D3488" s="441">
        <v>45870</v>
      </c>
      <c r="E3488">
        <v>17040</v>
      </c>
      <c r="F3488" t="s">
        <v>5705</v>
      </c>
      <c r="G3488">
        <v>2828</v>
      </c>
      <c r="H3488">
        <v>70</v>
      </c>
      <c r="I3488" t="s">
        <v>5613</v>
      </c>
      <c r="J3488" t="s">
        <v>6085</v>
      </c>
      <c r="K3488" t="s">
        <v>4519</v>
      </c>
      <c r="L3488">
        <v>4.0999999999999996</v>
      </c>
      <c r="M3488" s="441">
        <v>45869</v>
      </c>
      <c r="N3488">
        <v>4.0999999999999996</v>
      </c>
      <c r="O3488">
        <v>4.0999999999999996</v>
      </c>
      <c r="P3488">
        <v>287</v>
      </c>
    </row>
    <row r="3489" spans="1:16" x14ac:dyDescent="0.3">
      <c r="A3489">
        <v>46083</v>
      </c>
      <c r="B3489">
        <v>122</v>
      </c>
      <c r="C3489" t="s">
        <v>552</v>
      </c>
      <c r="D3489" s="441">
        <v>45870</v>
      </c>
      <c r="E3489">
        <v>24676</v>
      </c>
      <c r="F3489" t="s">
        <v>5688</v>
      </c>
      <c r="G3489">
        <v>5710</v>
      </c>
      <c r="H3489">
        <v>3</v>
      </c>
      <c r="I3489" t="s">
        <v>5605</v>
      </c>
      <c r="J3489" t="s">
        <v>6085</v>
      </c>
      <c r="K3489" t="s">
        <v>4519</v>
      </c>
      <c r="L3489">
        <v>0</v>
      </c>
      <c r="M3489" s="441">
        <v>45385</v>
      </c>
      <c r="N3489">
        <v>93.82</v>
      </c>
      <c r="O3489">
        <v>49</v>
      </c>
      <c r="P3489">
        <v>281.45999999999998</v>
      </c>
    </row>
    <row r="3490" spans="1:16" x14ac:dyDescent="0.3">
      <c r="A3490">
        <v>46150</v>
      </c>
      <c r="B3490">
        <v>122</v>
      </c>
      <c r="C3490" t="s">
        <v>552</v>
      </c>
      <c r="D3490" s="441">
        <v>45870</v>
      </c>
      <c r="E3490">
        <v>18140</v>
      </c>
      <c r="F3490" t="s">
        <v>5798</v>
      </c>
      <c r="G3490">
        <v>3478</v>
      </c>
      <c r="H3490">
        <v>1.7</v>
      </c>
      <c r="I3490" t="s">
        <v>5601</v>
      </c>
      <c r="J3490" t="s">
        <v>4764</v>
      </c>
      <c r="K3490" t="s">
        <v>4519</v>
      </c>
      <c r="L3490">
        <v>163</v>
      </c>
      <c r="M3490" s="441">
        <v>45852</v>
      </c>
      <c r="N3490">
        <v>163</v>
      </c>
      <c r="O3490">
        <v>163</v>
      </c>
      <c r="P3490">
        <v>277.10000000000002</v>
      </c>
    </row>
    <row r="3491" spans="1:16" x14ac:dyDescent="0.3">
      <c r="A3491">
        <v>46218</v>
      </c>
      <c r="B3491">
        <v>122</v>
      </c>
      <c r="C3491" t="s">
        <v>552</v>
      </c>
      <c r="D3491" s="441">
        <v>45870</v>
      </c>
      <c r="E3491">
        <v>26429</v>
      </c>
      <c r="F3491" t="s">
        <v>5611</v>
      </c>
      <c r="G3491">
        <v>6728</v>
      </c>
      <c r="H3491">
        <v>0.5</v>
      </c>
      <c r="I3491" t="s">
        <v>5598</v>
      </c>
      <c r="J3491" t="s">
        <v>6085</v>
      </c>
      <c r="K3491" t="s">
        <v>4519</v>
      </c>
      <c r="L3491">
        <v>550</v>
      </c>
      <c r="M3491" s="441">
        <v>45848</v>
      </c>
      <c r="N3491">
        <v>550</v>
      </c>
      <c r="O3491">
        <v>550</v>
      </c>
      <c r="P3491">
        <v>275</v>
      </c>
    </row>
    <row r="3492" spans="1:16" x14ac:dyDescent="0.3">
      <c r="A3492">
        <v>46197</v>
      </c>
      <c r="B3492">
        <v>122</v>
      </c>
      <c r="C3492" t="s">
        <v>552</v>
      </c>
      <c r="D3492" s="441">
        <v>45870</v>
      </c>
      <c r="E3492">
        <v>18351</v>
      </c>
      <c r="F3492" t="s">
        <v>5749</v>
      </c>
      <c r="G3492">
        <v>3284</v>
      </c>
      <c r="H3492">
        <v>1</v>
      </c>
      <c r="I3492" t="s">
        <v>5613</v>
      </c>
      <c r="J3492" t="s">
        <v>4764</v>
      </c>
      <c r="K3492" t="s">
        <v>4519</v>
      </c>
      <c r="L3492">
        <v>0</v>
      </c>
      <c r="M3492" s="441">
        <v>-693593</v>
      </c>
      <c r="N3492">
        <v>0</v>
      </c>
      <c r="O3492">
        <v>0</v>
      </c>
      <c r="P3492">
        <v>272.3</v>
      </c>
    </row>
    <row r="3493" spans="1:16" x14ac:dyDescent="0.3">
      <c r="A3493">
        <v>46013</v>
      </c>
      <c r="B3493">
        <v>122</v>
      </c>
      <c r="C3493" t="s">
        <v>552</v>
      </c>
      <c r="D3493" s="441">
        <v>45870</v>
      </c>
      <c r="E3493">
        <v>23698</v>
      </c>
      <c r="F3493" t="s">
        <v>5643</v>
      </c>
      <c r="G3493">
        <v>2188</v>
      </c>
      <c r="H3493">
        <v>6</v>
      </c>
      <c r="I3493" t="s">
        <v>5598</v>
      </c>
      <c r="J3493" t="s">
        <v>6085</v>
      </c>
      <c r="K3493" t="s">
        <v>4519</v>
      </c>
      <c r="L3493">
        <v>0</v>
      </c>
      <c r="M3493" s="441">
        <v>45748</v>
      </c>
      <c r="N3493">
        <v>44.22</v>
      </c>
      <c r="O3493">
        <v>60</v>
      </c>
      <c r="P3493">
        <v>265.32</v>
      </c>
    </row>
    <row r="3494" spans="1:16" x14ac:dyDescent="0.3">
      <c r="A3494">
        <v>45973</v>
      </c>
      <c r="B3494">
        <v>122</v>
      </c>
      <c r="C3494" t="s">
        <v>552</v>
      </c>
      <c r="D3494" s="441">
        <v>45870</v>
      </c>
      <c r="E3494">
        <v>17716</v>
      </c>
      <c r="F3494" t="s">
        <v>5830</v>
      </c>
      <c r="G3494">
        <v>3822</v>
      </c>
      <c r="H3494">
        <v>10</v>
      </c>
      <c r="I3494" t="s">
        <v>5601</v>
      </c>
      <c r="J3494" t="s">
        <v>4764</v>
      </c>
      <c r="K3494" t="s">
        <v>4519</v>
      </c>
      <c r="L3494">
        <v>26.2</v>
      </c>
      <c r="M3494" s="441">
        <v>45868</v>
      </c>
      <c r="N3494">
        <v>26.2</v>
      </c>
      <c r="O3494">
        <v>26.2</v>
      </c>
      <c r="P3494">
        <v>262</v>
      </c>
    </row>
    <row r="3495" spans="1:16" x14ac:dyDescent="0.3">
      <c r="A3495">
        <v>45884</v>
      </c>
      <c r="B3495">
        <v>122</v>
      </c>
      <c r="C3495" t="s">
        <v>552</v>
      </c>
      <c r="D3495" s="441">
        <v>45870</v>
      </c>
      <c r="E3495">
        <v>23095</v>
      </c>
      <c r="F3495" t="s">
        <v>5942</v>
      </c>
      <c r="G3495">
        <v>2754</v>
      </c>
      <c r="H3495">
        <v>290</v>
      </c>
      <c r="I3495" t="s">
        <v>5613</v>
      </c>
      <c r="J3495" t="s">
        <v>6085</v>
      </c>
      <c r="K3495" t="s">
        <v>4519</v>
      </c>
      <c r="L3495">
        <v>0.9</v>
      </c>
      <c r="M3495" s="441">
        <v>45869</v>
      </c>
      <c r="N3495">
        <v>0.9</v>
      </c>
      <c r="O3495">
        <v>0.9</v>
      </c>
      <c r="P3495">
        <v>261</v>
      </c>
    </row>
    <row r="3496" spans="1:16" x14ac:dyDescent="0.3">
      <c r="A3496">
        <v>46016</v>
      </c>
      <c r="B3496">
        <v>122</v>
      </c>
      <c r="C3496" t="s">
        <v>552</v>
      </c>
      <c r="D3496" s="441">
        <v>45870</v>
      </c>
      <c r="E3496">
        <v>20856</v>
      </c>
      <c r="F3496" t="s">
        <v>6542</v>
      </c>
      <c r="G3496">
        <v>2045</v>
      </c>
      <c r="H3496">
        <v>6</v>
      </c>
      <c r="I3496" t="s">
        <v>5613</v>
      </c>
      <c r="J3496" t="s">
        <v>6085</v>
      </c>
      <c r="K3496" t="s">
        <v>4519</v>
      </c>
      <c r="L3496">
        <v>43.16</v>
      </c>
      <c r="M3496" s="441">
        <v>45867</v>
      </c>
      <c r="N3496">
        <v>45.5</v>
      </c>
      <c r="O3496">
        <v>41.99</v>
      </c>
      <c r="P3496">
        <v>258.95999999999998</v>
      </c>
    </row>
    <row r="3497" spans="1:16" x14ac:dyDescent="0.3">
      <c r="A3497">
        <v>46196</v>
      </c>
      <c r="B3497">
        <v>122</v>
      </c>
      <c r="C3497" t="s">
        <v>552</v>
      </c>
      <c r="D3497" s="441">
        <v>45870</v>
      </c>
      <c r="E3497">
        <v>18363</v>
      </c>
      <c r="F3497" t="s">
        <v>5744</v>
      </c>
      <c r="G3497">
        <v>3275</v>
      </c>
      <c r="H3497">
        <v>1</v>
      </c>
      <c r="I3497" t="s">
        <v>5613</v>
      </c>
      <c r="J3497" t="s">
        <v>4764</v>
      </c>
      <c r="K3497" t="s">
        <v>4519</v>
      </c>
      <c r="L3497">
        <v>0</v>
      </c>
      <c r="M3497" s="441">
        <v>-693593</v>
      </c>
      <c r="N3497">
        <v>0</v>
      </c>
      <c r="O3497">
        <v>0</v>
      </c>
      <c r="P3497">
        <v>256.5</v>
      </c>
    </row>
    <row r="3498" spans="1:16" x14ac:dyDescent="0.3">
      <c r="A3498">
        <v>46049</v>
      </c>
      <c r="B3498">
        <v>122</v>
      </c>
      <c r="C3498" t="s">
        <v>552</v>
      </c>
      <c r="D3498" s="441">
        <v>45870</v>
      </c>
      <c r="E3498">
        <v>18275</v>
      </c>
      <c r="F3498" t="s">
        <v>5764</v>
      </c>
      <c r="G3498">
        <v>3355</v>
      </c>
      <c r="H3498">
        <v>4.51</v>
      </c>
      <c r="I3498" t="s">
        <v>5601</v>
      </c>
      <c r="J3498" t="s">
        <v>4764</v>
      </c>
      <c r="K3498" t="s">
        <v>4519</v>
      </c>
      <c r="L3498">
        <v>56.7</v>
      </c>
      <c r="M3498" s="441">
        <v>45867</v>
      </c>
      <c r="N3498">
        <v>56.7</v>
      </c>
      <c r="O3498">
        <v>56.7</v>
      </c>
      <c r="P3498">
        <v>255.72</v>
      </c>
    </row>
    <row r="3499" spans="1:16" x14ac:dyDescent="0.3">
      <c r="A3499">
        <v>45899</v>
      </c>
      <c r="B3499">
        <v>122</v>
      </c>
      <c r="C3499" t="s">
        <v>552</v>
      </c>
      <c r="D3499" s="441">
        <v>45870</v>
      </c>
      <c r="E3499">
        <v>24816</v>
      </c>
      <c r="F3499" t="s">
        <v>6356</v>
      </c>
      <c r="G3499">
        <v>5772</v>
      </c>
      <c r="H3499">
        <v>80</v>
      </c>
      <c r="I3499" t="s">
        <v>5613</v>
      </c>
      <c r="J3499" t="s">
        <v>4764</v>
      </c>
      <c r="K3499" t="s">
        <v>4519</v>
      </c>
      <c r="L3499">
        <v>3.19</v>
      </c>
      <c r="M3499" s="441">
        <v>45867</v>
      </c>
      <c r="N3499">
        <v>3.19</v>
      </c>
      <c r="O3499">
        <v>3.19</v>
      </c>
      <c r="P3499">
        <v>255.2</v>
      </c>
    </row>
    <row r="3500" spans="1:16" x14ac:dyDescent="0.3">
      <c r="A3500">
        <v>46164</v>
      </c>
      <c r="B3500">
        <v>122</v>
      </c>
      <c r="C3500" t="s">
        <v>552</v>
      </c>
      <c r="D3500" s="441">
        <v>45870</v>
      </c>
      <c r="E3500">
        <v>18234</v>
      </c>
      <c r="F3500" t="s">
        <v>5775</v>
      </c>
      <c r="G3500">
        <v>3394</v>
      </c>
      <c r="H3500">
        <v>1.45</v>
      </c>
      <c r="I3500" t="s">
        <v>5613</v>
      </c>
      <c r="J3500" t="s">
        <v>4764</v>
      </c>
      <c r="K3500" t="s">
        <v>4519</v>
      </c>
      <c r="L3500">
        <v>0</v>
      </c>
      <c r="M3500" s="441">
        <v>45545</v>
      </c>
      <c r="N3500">
        <v>174.8</v>
      </c>
      <c r="O3500">
        <v>174.8</v>
      </c>
      <c r="P3500">
        <v>253.46</v>
      </c>
    </row>
    <row r="3501" spans="1:16" x14ac:dyDescent="0.3">
      <c r="A3501">
        <v>46074</v>
      </c>
      <c r="B3501">
        <v>122</v>
      </c>
      <c r="C3501" t="s">
        <v>552</v>
      </c>
      <c r="D3501" s="441">
        <v>45870</v>
      </c>
      <c r="E3501">
        <v>18268</v>
      </c>
      <c r="F3501" t="s">
        <v>5766</v>
      </c>
      <c r="G3501">
        <v>3362</v>
      </c>
      <c r="H3501">
        <v>3.75</v>
      </c>
      <c r="I3501" t="s">
        <v>5601</v>
      </c>
      <c r="J3501" t="s">
        <v>4764</v>
      </c>
      <c r="K3501" t="s">
        <v>4519</v>
      </c>
      <c r="L3501">
        <v>0</v>
      </c>
      <c r="M3501" s="441">
        <v>-693593</v>
      </c>
      <c r="N3501">
        <v>0</v>
      </c>
      <c r="O3501">
        <v>54</v>
      </c>
      <c r="P3501">
        <v>250.02</v>
      </c>
    </row>
    <row r="3502" spans="1:16" x14ac:dyDescent="0.3">
      <c r="A3502">
        <v>45972</v>
      </c>
      <c r="B3502">
        <v>122</v>
      </c>
      <c r="C3502" t="s">
        <v>552</v>
      </c>
      <c r="D3502" s="441">
        <v>45870</v>
      </c>
      <c r="E3502">
        <v>18543</v>
      </c>
      <c r="F3502" t="s">
        <v>5729</v>
      </c>
      <c r="G3502">
        <v>3135</v>
      </c>
      <c r="H3502">
        <v>10</v>
      </c>
      <c r="I3502" t="s">
        <v>5601</v>
      </c>
      <c r="J3502" t="s">
        <v>4764</v>
      </c>
      <c r="K3502" t="s">
        <v>4519</v>
      </c>
      <c r="L3502">
        <v>24.31</v>
      </c>
      <c r="M3502" s="441">
        <v>45859</v>
      </c>
      <c r="N3502">
        <v>29</v>
      </c>
      <c r="O3502">
        <v>29</v>
      </c>
      <c r="P3502">
        <v>243.1</v>
      </c>
    </row>
    <row r="3503" spans="1:16" x14ac:dyDescent="0.3">
      <c r="A3503">
        <v>45992</v>
      </c>
      <c r="B3503">
        <v>122</v>
      </c>
      <c r="C3503" t="s">
        <v>552</v>
      </c>
      <c r="D3503" s="441">
        <v>45870</v>
      </c>
      <c r="E3503">
        <v>18702</v>
      </c>
      <c r="F3503" t="s">
        <v>6543</v>
      </c>
      <c r="G3503">
        <v>3033</v>
      </c>
      <c r="H3503">
        <v>7.2</v>
      </c>
      <c r="I3503" t="s">
        <v>5598</v>
      </c>
      <c r="J3503" t="s">
        <v>6085</v>
      </c>
      <c r="K3503" t="s">
        <v>4519</v>
      </c>
      <c r="L3503">
        <v>33.75</v>
      </c>
      <c r="M3503" s="441">
        <v>45853</v>
      </c>
      <c r="N3503">
        <v>33.75</v>
      </c>
      <c r="O3503">
        <v>32.9</v>
      </c>
      <c r="P3503">
        <v>243</v>
      </c>
    </row>
    <row r="3504" spans="1:16" x14ac:dyDescent="0.3">
      <c r="A3504">
        <v>46158</v>
      </c>
      <c r="B3504">
        <v>122</v>
      </c>
      <c r="C3504" t="s">
        <v>552</v>
      </c>
      <c r="D3504" s="441">
        <v>45870</v>
      </c>
      <c r="E3504">
        <v>26591</v>
      </c>
      <c r="F3504" t="s">
        <v>5834</v>
      </c>
      <c r="G3504">
        <v>6805</v>
      </c>
      <c r="H3504">
        <v>1.58</v>
      </c>
      <c r="I3504" t="s">
        <v>5598</v>
      </c>
      <c r="J3504" t="s">
        <v>6085</v>
      </c>
      <c r="K3504" t="s">
        <v>4519</v>
      </c>
      <c r="L3504">
        <v>153.30000000000001</v>
      </c>
      <c r="M3504" s="441">
        <v>45868</v>
      </c>
      <c r="N3504">
        <v>153.46</v>
      </c>
      <c r="O3504">
        <v>153.46</v>
      </c>
      <c r="P3504">
        <v>242.21</v>
      </c>
    </row>
    <row r="3505" spans="1:16" x14ac:dyDescent="0.3">
      <c r="A3505">
        <v>46096</v>
      </c>
      <c r="B3505">
        <v>122</v>
      </c>
      <c r="C3505" t="s">
        <v>552</v>
      </c>
      <c r="D3505" s="441">
        <v>45870</v>
      </c>
      <c r="E3505">
        <v>21004</v>
      </c>
      <c r="F3505" t="s">
        <v>5675</v>
      </c>
      <c r="G3505">
        <v>2007</v>
      </c>
      <c r="H3505">
        <v>3</v>
      </c>
      <c r="I3505" t="s">
        <v>5613</v>
      </c>
      <c r="J3505" t="s">
        <v>6085</v>
      </c>
      <c r="K3505" t="s">
        <v>4519</v>
      </c>
      <c r="L3505">
        <v>0</v>
      </c>
      <c r="M3505" s="441">
        <v>-693593</v>
      </c>
      <c r="N3505">
        <v>0</v>
      </c>
      <c r="O3505">
        <v>95.67</v>
      </c>
      <c r="P3505">
        <v>239.07</v>
      </c>
    </row>
    <row r="3506" spans="1:16" x14ac:dyDescent="0.3">
      <c r="A3506">
        <v>46122</v>
      </c>
      <c r="B3506">
        <v>122</v>
      </c>
      <c r="C3506" t="s">
        <v>552</v>
      </c>
      <c r="D3506" s="441">
        <v>45870</v>
      </c>
      <c r="E3506">
        <v>18284</v>
      </c>
      <c r="F3506" t="s">
        <v>5757</v>
      </c>
      <c r="G3506">
        <v>3344</v>
      </c>
      <c r="H3506">
        <v>2.04</v>
      </c>
      <c r="I3506" t="s">
        <v>5601</v>
      </c>
      <c r="J3506" t="s">
        <v>4764</v>
      </c>
      <c r="K3506" t="s">
        <v>4519</v>
      </c>
      <c r="L3506">
        <v>114.93</v>
      </c>
      <c r="M3506" s="441">
        <v>45853</v>
      </c>
      <c r="N3506">
        <v>114.93</v>
      </c>
      <c r="O3506">
        <v>114.93</v>
      </c>
      <c r="P3506">
        <v>234.46</v>
      </c>
    </row>
    <row r="3507" spans="1:16" x14ac:dyDescent="0.3">
      <c r="A3507">
        <v>46120</v>
      </c>
      <c r="B3507">
        <v>122</v>
      </c>
      <c r="C3507" t="s">
        <v>552</v>
      </c>
      <c r="D3507" s="441">
        <v>45870</v>
      </c>
      <c r="E3507">
        <v>18510</v>
      </c>
      <c r="F3507" t="s">
        <v>5762</v>
      </c>
      <c r="G3507">
        <v>3150</v>
      </c>
      <c r="H3507">
        <v>2.1</v>
      </c>
      <c r="I3507" t="s">
        <v>5613</v>
      </c>
      <c r="J3507" t="s">
        <v>4764</v>
      </c>
      <c r="K3507" t="s">
        <v>4519</v>
      </c>
      <c r="L3507">
        <v>0</v>
      </c>
      <c r="M3507" s="441">
        <v>45820</v>
      </c>
      <c r="N3507">
        <v>104.5</v>
      </c>
      <c r="O3507">
        <v>104.5</v>
      </c>
      <c r="P3507">
        <v>219.45</v>
      </c>
    </row>
    <row r="3508" spans="1:16" x14ac:dyDescent="0.3">
      <c r="A3508">
        <v>46017</v>
      </c>
      <c r="B3508">
        <v>122</v>
      </c>
      <c r="C3508" t="s">
        <v>552</v>
      </c>
      <c r="D3508" s="441">
        <v>45870</v>
      </c>
      <c r="E3508">
        <v>19923</v>
      </c>
      <c r="F3508" t="s">
        <v>5678</v>
      </c>
      <c r="G3508">
        <v>2375</v>
      </c>
      <c r="H3508">
        <v>6</v>
      </c>
      <c r="I3508" t="s">
        <v>5605</v>
      </c>
      <c r="J3508" t="s">
        <v>6085</v>
      </c>
      <c r="K3508" t="s">
        <v>4519</v>
      </c>
      <c r="L3508">
        <v>0</v>
      </c>
      <c r="M3508" s="441">
        <v>45764</v>
      </c>
      <c r="N3508">
        <v>36.44</v>
      </c>
      <c r="O3508">
        <v>39.25</v>
      </c>
      <c r="P3508">
        <v>218.64</v>
      </c>
    </row>
    <row r="3509" spans="1:16" x14ac:dyDescent="0.3">
      <c r="A3509">
        <v>46010</v>
      </c>
      <c r="B3509">
        <v>122</v>
      </c>
      <c r="C3509" t="s">
        <v>552</v>
      </c>
      <c r="D3509" s="441">
        <v>45870</v>
      </c>
      <c r="E3509">
        <v>18444</v>
      </c>
      <c r="F3509" t="s">
        <v>5736</v>
      </c>
      <c r="G3509">
        <v>3205</v>
      </c>
      <c r="H3509">
        <v>6.22</v>
      </c>
      <c r="I3509" t="s">
        <v>5613</v>
      </c>
      <c r="J3509" t="s">
        <v>4764</v>
      </c>
      <c r="K3509" t="s">
        <v>4519</v>
      </c>
      <c r="L3509">
        <v>0</v>
      </c>
      <c r="M3509" s="441">
        <v>45447</v>
      </c>
      <c r="N3509">
        <v>35</v>
      </c>
      <c r="O3509">
        <v>34</v>
      </c>
      <c r="P3509">
        <v>217.7</v>
      </c>
    </row>
    <row r="3510" spans="1:16" x14ac:dyDescent="0.3">
      <c r="A3510">
        <v>46183</v>
      </c>
      <c r="B3510">
        <v>122</v>
      </c>
      <c r="C3510" t="s">
        <v>552</v>
      </c>
      <c r="D3510" s="441">
        <v>45870</v>
      </c>
      <c r="E3510">
        <v>26187</v>
      </c>
      <c r="F3510" t="s">
        <v>5635</v>
      </c>
      <c r="G3510">
        <v>2033</v>
      </c>
      <c r="H3510">
        <v>1</v>
      </c>
      <c r="I3510" t="s">
        <v>5625</v>
      </c>
      <c r="J3510" t="s">
        <v>6085</v>
      </c>
      <c r="K3510" t="s">
        <v>4519</v>
      </c>
      <c r="L3510">
        <v>214</v>
      </c>
      <c r="M3510" s="441">
        <v>45853</v>
      </c>
      <c r="N3510">
        <v>214</v>
      </c>
      <c r="O3510">
        <v>214</v>
      </c>
      <c r="P3510">
        <v>214</v>
      </c>
    </row>
    <row r="3511" spans="1:16" x14ac:dyDescent="0.3">
      <c r="A3511">
        <v>46133</v>
      </c>
      <c r="B3511">
        <v>122</v>
      </c>
      <c r="C3511" t="s">
        <v>552</v>
      </c>
      <c r="D3511" s="441">
        <v>45870</v>
      </c>
      <c r="E3511">
        <v>19567</v>
      </c>
      <c r="F3511" t="s">
        <v>6141</v>
      </c>
      <c r="G3511">
        <v>2650</v>
      </c>
      <c r="H3511">
        <v>2</v>
      </c>
      <c r="I3511" t="s">
        <v>5598</v>
      </c>
      <c r="J3511" t="s">
        <v>6085</v>
      </c>
      <c r="K3511" t="s">
        <v>4519</v>
      </c>
      <c r="L3511">
        <v>106.8</v>
      </c>
      <c r="M3511" s="441">
        <v>45839</v>
      </c>
      <c r="N3511">
        <v>106.8</v>
      </c>
      <c r="O3511">
        <v>110</v>
      </c>
      <c r="P3511">
        <v>213.6</v>
      </c>
    </row>
    <row r="3512" spans="1:16" x14ac:dyDescent="0.3">
      <c r="A3512">
        <v>46104</v>
      </c>
      <c r="B3512">
        <v>122</v>
      </c>
      <c r="C3512" t="s">
        <v>552</v>
      </c>
      <c r="D3512" s="441">
        <v>45870</v>
      </c>
      <c r="E3512">
        <v>18537</v>
      </c>
      <c r="F3512" t="s">
        <v>5731</v>
      </c>
      <c r="G3512">
        <v>3140</v>
      </c>
      <c r="H3512">
        <v>2.82</v>
      </c>
      <c r="I3512" t="s">
        <v>5601</v>
      </c>
      <c r="J3512" t="s">
        <v>4764</v>
      </c>
      <c r="K3512" t="s">
        <v>4519</v>
      </c>
      <c r="L3512">
        <v>0</v>
      </c>
      <c r="M3512" s="441">
        <v>45734</v>
      </c>
      <c r="N3512">
        <v>75.5</v>
      </c>
      <c r="O3512">
        <v>75.5</v>
      </c>
      <c r="P3512">
        <v>212.91</v>
      </c>
    </row>
    <row r="3513" spans="1:16" x14ac:dyDescent="0.3">
      <c r="A3513">
        <v>45918</v>
      </c>
      <c r="B3513">
        <v>122</v>
      </c>
      <c r="C3513" t="s">
        <v>552</v>
      </c>
      <c r="D3513" s="441">
        <v>45870</v>
      </c>
      <c r="E3513">
        <v>19549</v>
      </c>
      <c r="F3513" t="s">
        <v>6041</v>
      </c>
      <c r="G3513">
        <v>2667</v>
      </c>
      <c r="H3513">
        <v>27.92</v>
      </c>
      <c r="I3513" t="s">
        <v>5598</v>
      </c>
      <c r="J3513" t="s">
        <v>6085</v>
      </c>
      <c r="K3513" t="s">
        <v>4519</v>
      </c>
      <c r="L3513">
        <v>7.53</v>
      </c>
      <c r="M3513" s="441">
        <v>45869</v>
      </c>
      <c r="N3513">
        <v>7.5</v>
      </c>
      <c r="O3513">
        <v>6.21</v>
      </c>
      <c r="P3513">
        <v>210.24</v>
      </c>
    </row>
    <row r="3514" spans="1:16" x14ac:dyDescent="0.3">
      <c r="A3514">
        <v>46166</v>
      </c>
      <c r="B3514">
        <v>122</v>
      </c>
      <c r="C3514" t="s">
        <v>552</v>
      </c>
      <c r="D3514" s="441">
        <v>45870</v>
      </c>
      <c r="E3514">
        <v>18372</v>
      </c>
      <c r="F3514" t="s">
        <v>5741</v>
      </c>
      <c r="G3514">
        <v>3267</v>
      </c>
      <c r="H3514">
        <v>1.34</v>
      </c>
      <c r="I3514" t="s">
        <v>5601</v>
      </c>
      <c r="J3514" t="s">
        <v>4764</v>
      </c>
      <c r="K3514" t="s">
        <v>4519</v>
      </c>
      <c r="L3514">
        <v>0</v>
      </c>
      <c r="M3514" s="441">
        <v>-693593</v>
      </c>
      <c r="N3514">
        <v>0</v>
      </c>
      <c r="O3514">
        <v>164.68</v>
      </c>
      <c r="P3514">
        <v>209.04</v>
      </c>
    </row>
    <row r="3515" spans="1:16" x14ac:dyDescent="0.3">
      <c r="A3515">
        <v>45991</v>
      </c>
      <c r="B3515">
        <v>122</v>
      </c>
      <c r="C3515" t="s">
        <v>552</v>
      </c>
      <c r="D3515" s="441">
        <v>45870</v>
      </c>
      <c r="E3515">
        <v>20488</v>
      </c>
      <c r="F3515" t="s">
        <v>5851</v>
      </c>
      <c r="G3515">
        <v>2157</v>
      </c>
      <c r="H3515">
        <v>7.2</v>
      </c>
      <c r="I3515" t="s">
        <v>5598</v>
      </c>
      <c r="J3515" t="s">
        <v>6085</v>
      </c>
      <c r="K3515" t="s">
        <v>4519</v>
      </c>
      <c r="L3515">
        <v>27.78</v>
      </c>
      <c r="M3515" s="441">
        <v>45859</v>
      </c>
      <c r="N3515">
        <v>27.75</v>
      </c>
      <c r="O3515">
        <v>27.75</v>
      </c>
      <c r="P3515">
        <v>200.02</v>
      </c>
    </row>
    <row r="3516" spans="1:16" x14ac:dyDescent="0.3">
      <c r="A3516">
        <v>46114</v>
      </c>
      <c r="B3516">
        <v>122</v>
      </c>
      <c r="C3516" t="s">
        <v>552</v>
      </c>
      <c r="D3516" s="441">
        <v>45870</v>
      </c>
      <c r="E3516">
        <v>18546</v>
      </c>
      <c r="F3516" t="s">
        <v>5860</v>
      </c>
      <c r="G3516">
        <v>3133</v>
      </c>
      <c r="H3516">
        <v>2.44</v>
      </c>
      <c r="I3516" t="s">
        <v>5601</v>
      </c>
      <c r="J3516" t="s">
        <v>4764</v>
      </c>
      <c r="K3516" t="s">
        <v>4519</v>
      </c>
      <c r="L3516">
        <v>0</v>
      </c>
      <c r="M3516" s="441">
        <v>-693593</v>
      </c>
      <c r="N3516">
        <v>0</v>
      </c>
      <c r="O3516">
        <v>92.9</v>
      </c>
      <c r="P3516">
        <v>198.45</v>
      </c>
    </row>
    <row r="3517" spans="1:16" x14ac:dyDescent="0.3">
      <c r="A3517">
        <v>46165</v>
      </c>
      <c r="B3517">
        <v>122</v>
      </c>
      <c r="C3517" t="s">
        <v>552</v>
      </c>
      <c r="D3517" s="441">
        <v>45870</v>
      </c>
      <c r="E3517">
        <v>18133</v>
      </c>
      <c r="F3517" t="s">
        <v>5996</v>
      </c>
      <c r="G3517">
        <v>3484</v>
      </c>
      <c r="H3517">
        <v>1.35</v>
      </c>
      <c r="I3517" t="s">
        <v>5601</v>
      </c>
      <c r="J3517" t="s">
        <v>4764</v>
      </c>
      <c r="K3517" t="s">
        <v>4519</v>
      </c>
      <c r="L3517">
        <v>0</v>
      </c>
      <c r="M3517" s="441">
        <v>-693593</v>
      </c>
      <c r="N3517">
        <v>0</v>
      </c>
      <c r="O3517">
        <v>193.9</v>
      </c>
      <c r="P3517">
        <v>195.01</v>
      </c>
    </row>
    <row r="3518" spans="1:16" x14ac:dyDescent="0.3">
      <c r="A3518">
        <v>46002</v>
      </c>
      <c r="B3518">
        <v>122</v>
      </c>
      <c r="C3518" t="s">
        <v>552</v>
      </c>
      <c r="D3518" s="441">
        <v>45870</v>
      </c>
      <c r="E3518">
        <v>18486</v>
      </c>
      <c r="F3518" t="s">
        <v>5733</v>
      </c>
      <c r="G3518">
        <v>3170</v>
      </c>
      <c r="H3518">
        <v>7</v>
      </c>
      <c r="I3518" t="s">
        <v>5601</v>
      </c>
      <c r="J3518" t="s">
        <v>4764</v>
      </c>
      <c r="K3518" t="s">
        <v>4519</v>
      </c>
      <c r="L3518">
        <v>27.5</v>
      </c>
      <c r="M3518" s="441">
        <v>45867</v>
      </c>
      <c r="N3518">
        <v>27.5</v>
      </c>
      <c r="O3518">
        <v>27.5</v>
      </c>
      <c r="P3518">
        <v>192.5</v>
      </c>
    </row>
    <row r="3519" spans="1:16" x14ac:dyDescent="0.3">
      <c r="A3519">
        <v>46090</v>
      </c>
      <c r="B3519">
        <v>122</v>
      </c>
      <c r="C3519" t="s">
        <v>552</v>
      </c>
      <c r="D3519" s="441">
        <v>45870</v>
      </c>
      <c r="E3519">
        <v>20034</v>
      </c>
      <c r="F3519" t="s">
        <v>5846</v>
      </c>
      <c r="G3519">
        <v>2333</v>
      </c>
      <c r="H3519">
        <v>3</v>
      </c>
      <c r="I3519" t="s">
        <v>5598</v>
      </c>
      <c r="J3519" t="s">
        <v>6085</v>
      </c>
      <c r="K3519" t="s">
        <v>4519</v>
      </c>
      <c r="L3519">
        <v>0</v>
      </c>
      <c r="M3519" s="441">
        <v>45764</v>
      </c>
      <c r="N3519">
        <v>63.06</v>
      </c>
      <c r="O3519">
        <v>62</v>
      </c>
      <c r="P3519">
        <v>189.18</v>
      </c>
    </row>
    <row r="3520" spans="1:16" x14ac:dyDescent="0.3">
      <c r="A3520">
        <v>45896</v>
      </c>
      <c r="B3520">
        <v>122</v>
      </c>
      <c r="C3520" t="s">
        <v>552</v>
      </c>
      <c r="D3520" s="441">
        <v>45870</v>
      </c>
      <c r="E3520">
        <v>24307</v>
      </c>
      <c r="F3520" t="s">
        <v>6544</v>
      </c>
      <c r="G3520">
        <v>3656</v>
      </c>
      <c r="H3520">
        <v>86</v>
      </c>
      <c r="I3520" t="s">
        <v>5613</v>
      </c>
      <c r="J3520" t="s">
        <v>4764</v>
      </c>
      <c r="K3520" t="s">
        <v>4519</v>
      </c>
      <c r="L3520">
        <v>0</v>
      </c>
      <c r="M3520" s="441">
        <v>45561</v>
      </c>
      <c r="N3520">
        <v>2.19</v>
      </c>
      <c r="O3520">
        <v>2.19</v>
      </c>
      <c r="P3520">
        <v>188.34</v>
      </c>
    </row>
    <row r="3521" spans="1:16" x14ac:dyDescent="0.3">
      <c r="A3521">
        <v>46085</v>
      </c>
      <c r="B3521">
        <v>122</v>
      </c>
      <c r="C3521" t="s">
        <v>552</v>
      </c>
      <c r="D3521" s="441">
        <v>45870</v>
      </c>
      <c r="E3521">
        <v>23992</v>
      </c>
      <c r="F3521" t="s">
        <v>5603</v>
      </c>
      <c r="G3521">
        <v>2216</v>
      </c>
      <c r="H3521">
        <v>3</v>
      </c>
      <c r="I3521" t="s">
        <v>5598</v>
      </c>
      <c r="J3521" t="s">
        <v>6085</v>
      </c>
      <c r="K3521" t="s">
        <v>4519</v>
      </c>
      <c r="L3521">
        <v>0</v>
      </c>
      <c r="M3521" s="441">
        <v>45832</v>
      </c>
      <c r="N3521">
        <v>61</v>
      </c>
      <c r="O3521">
        <v>61</v>
      </c>
      <c r="P3521">
        <v>183</v>
      </c>
    </row>
    <row r="3522" spans="1:16" x14ac:dyDescent="0.3">
      <c r="A3522">
        <v>46018</v>
      </c>
      <c r="B3522">
        <v>122</v>
      </c>
      <c r="C3522" t="s">
        <v>552</v>
      </c>
      <c r="D3522" s="441">
        <v>45870</v>
      </c>
      <c r="E3522">
        <v>20614</v>
      </c>
      <c r="F3522" t="s">
        <v>5686</v>
      </c>
      <c r="G3522">
        <v>2119</v>
      </c>
      <c r="H3522">
        <v>6</v>
      </c>
      <c r="I3522" t="s">
        <v>5613</v>
      </c>
      <c r="J3522" t="s">
        <v>6085</v>
      </c>
      <c r="K3522" t="s">
        <v>4519</v>
      </c>
      <c r="L3522">
        <v>29.9</v>
      </c>
      <c r="M3522" s="441">
        <v>45853</v>
      </c>
      <c r="N3522">
        <v>29.9</v>
      </c>
      <c r="O3522">
        <v>29.9</v>
      </c>
      <c r="P3522">
        <v>179.4</v>
      </c>
    </row>
    <row r="3523" spans="1:16" x14ac:dyDescent="0.3">
      <c r="A3523">
        <v>46095</v>
      </c>
      <c r="B3523">
        <v>122</v>
      </c>
      <c r="C3523" t="s">
        <v>552</v>
      </c>
      <c r="D3523" s="441">
        <v>45870</v>
      </c>
      <c r="E3523">
        <v>19946</v>
      </c>
      <c r="F3523" t="s">
        <v>5672</v>
      </c>
      <c r="G3523">
        <v>2360</v>
      </c>
      <c r="H3523">
        <v>3</v>
      </c>
      <c r="I3523" t="s">
        <v>5625</v>
      </c>
      <c r="J3523" t="s">
        <v>6085</v>
      </c>
      <c r="K3523" t="s">
        <v>4519</v>
      </c>
      <c r="L3523">
        <v>0</v>
      </c>
      <c r="M3523" s="441">
        <v>45754</v>
      </c>
      <c r="N3523">
        <v>0</v>
      </c>
      <c r="O3523">
        <v>54.5</v>
      </c>
      <c r="P3523">
        <v>178.5</v>
      </c>
    </row>
    <row r="3524" spans="1:16" x14ac:dyDescent="0.3">
      <c r="A3524">
        <v>45908</v>
      </c>
      <c r="B3524">
        <v>122</v>
      </c>
      <c r="C3524" t="s">
        <v>552</v>
      </c>
      <c r="D3524" s="441">
        <v>45870</v>
      </c>
      <c r="E3524">
        <v>19756</v>
      </c>
      <c r="F3524" t="s">
        <v>5937</v>
      </c>
      <c r="G3524">
        <v>2497</v>
      </c>
      <c r="H3524">
        <v>58.75</v>
      </c>
      <c r="I3524" t="s">
        <v>5598</v>
      </c>
      <c r="J3524" t="s">
        <v>6085</v>
      </c>
      <c r="K3524" t="s">
        <v>4519</v>
      </c>
      <c r="L3524">
        <v>2.9</v>
      </c>
      <c r="M3524" s="441">
        <v>45869</v>
      </c>
      <c r="N3524">
        <v>2.8</v>
      </c>
      <c r="O3524">
        <v>2.76</v>
      </c>
      <c r="P3524">
        <v>170.38</v>
      </c>
    </row>
    <row r="3525" spans="1:16" x14ac:dyDescent="0.3">
      <c r="A3525">
        <v>45970</v>
      </c>
      <c r="B3525">
        <v>122</v>
      </c>
      <c r="C3525" t="s">
        <v>552</v>
      </c>
      <c r="D3525" s="441">
        <v>45870</v>
      </c>
      <c r="E3525">
        <v>20421</v>
      </c>
      <c r="F3525" t="s">
        <v>5637</v>
      </c>
      <c r="G3525">
        <v>2187</v>
      </c>
      <c r="H3525">
        <v>10</v>
      </c>
      <c r="I3525" t="s">
        <v>5613</v>
      </c>
      <c r="J3525" t="s">
        <v>6085</v>
      </c>
      <c r="K3525" t="s">
        <v>4519</v>
      </c>
      <c r="L3525">
        <v>16.93</v>
      </c>
      <c r="M3525" s="441">
        <v>45867</v>
      </c>
      <c r="N3525">
        <v>16.899999999999999</v>
      </c>
      <c r="O3525">
        <v>16.899999999999999</v>
      </c>
      <c r="P3525">
        <v>169.3</v>
      </c>
    </row>
    <row r="3526" spans="1:16" x14ac:dyDescent="0.3">
      <c r="A3526">
        <v>46088</v>
      </c>
      <c r="B3526">
        <v>122</v>
      </c>
      <c r="C3526" t="s">
        <v>552</v>
      </c>
      <c r="D3526" s="441">
        <v>45870</v>
      </c>
      <c r="E3526">
        <v>25209</v>
      </c>
      <c r="F3526" t="s">
        <v>5902</v>
      </c>
      <c r="G3526">
        <v>5946</v>
      </c>
      <c r="H3526">
        <v>3</v>
      </c>
      <c r="I3526" t="s">
        <v>5605</v>
      </c>
      <c r="J3526" t="s">
        <v>6085</v>
      </c>
      <c r="K3526" t="s">
        <v>4519</v>
      </c>
      <c r="L3526">
        <v>0</v>
      </c>
      <c r="M3526" s="441">
        <v>-693593</v>
      </c>
      <c r="N3526">
        <v>0</v>
      </c>
      <c r="O3526">
        <v>0</v>
      </c>
      <c r="P3526">
        <v>168</v>
      </c>
    </row>
    <row r="3527" spans="1:16" x14ac:dyDescent="0.3">
      <c r="A3527">
        <v>46178</v>
      </c>
      <c r="B3527">
        <v>122</v>
      </c>
      <c r="C3527" t="s">
        <v>552</v>
      </c>
      <c r="D3527" s="441">
        <v>45870</v>
      </c>
      <c r="E3527">
        <v>21160</v>
      </c>
      <c r="F3527" t="s">
        <v>6545</v>
      </c>
      <c r="G3527">
        <v>1945</v>
      </c>
      <c r="H3527">
        <v>1</v>
      </c>
      <c r="I3527" t="s">
        <v>5625</v>
      </c>
      <c r="J3527" t="s">
        <v>6085</v>
      </c>
      <c r="K3527" t="s">
        <v>4519</v>
      </c>
      <c r="L3527">
        <v>0</v>
      </c>
      <c r="M3527" s="441">
        <v>45736</v>
      </c>
      <c r="N3527">
        <v>167.2</v>
      </c>
      <c r="O3527">
        <v>167.2</v>
      </c>
      <c r="P3527">
        <v>167.2</v>
      </c>
    </row>
    <row r="3528" spans="1:16" x14ac:dyDescent="0.3">
      <c r="A3528">
        <v>45999</v>
      </c>
      <c r="B3528">
        <v>122</v>
      </c>
      <c r="C3528" t="s">
        <v>552</v>
      </c>
      <c r="D3528" s="441">
        <v>45870</v>
      </c>
      <c r="E3528">
        <v>20621</v>
      </c>
      <c r="F3528" t="s">
        <v>5677</v>
      </c>
      <c r="G3528">
        <v>2117</v>
      </c>
      <c r="H3528">
        <v>7</v>
      </c>
      <c r="I3528" t="s">
        <v>5625</v>
      </c>
      <c r="J3528" t="s">
        <v>6085</v>
      </c>
      <c r="K3528" t="s">
        <v>4519</v>
      </c>
      <c r="L3528">
        <v>23.86</v>
      </c>
      <c r="M3528" s="441">
        <v>45840</v>
      </c>
      <c r="N3528">
        <v>23.86</v>
      </c>
      <c r="O3528">
        <v>23.86</v>
      </c>
      <c r="P3528">
        <v>167.02</v>
      </c>
    </row>
    <row r="3529" spans="1:16" x14ac:dyDescent="0.3">
      <c r="A3529">
        <v>45901</v>
      </c>
      <c r="B3529">
        <v>122</v>
      </c>
      <c r="C3529" t="s">
        <v>552</v>
      </c>
      <c r="D3529" s="441">
        <v>45870</v>
      </c>
      <c r="E3529">
        <v>24468</v>
      </c>
      <c r="F3529" t="s">
        <v>6014</v>
      </c>
      <c r="G3529">
        <v>3675</v>
      </c>
      <c r="H3529">
        <v>76</v>
      </c>
      <c r="I3529" t="s">
        <v>5613</v>
      </c>
      <c r="J3529" t="s">
        <v>4764</v>
      </c>
      <c r="K3529" t="s">
        <v>4519</v>
      </c>
      <c r="L3529">
        <v>0</v>
      </c>
      <c r="M3529" s="441">
        <v>45567</v>
      </c>
      <c r="N3529">
        <v>2.19</v>
      </c>
      <c r="O3529">
        <v>2.19</v>
      </c>
      <c r="P3529">
        <v>166.44</v>
      </c>
    </row>
    <row r="3530" spans="1:16" x14ac:dyDescent="0.3">
      <c r="A3530">
        <v>46147</v>
      </c>
      <c r="B3530">
        <v>122</v>
      </c>
      <c r="C3530" t="s">
        <v>552</v>
      </c>
      <c r="D3530" s="441">
        <v>45870</v>
      </c>
      <c r="E3530">
        <v>25012</v>
      </c>
      <c r="F3530" t="s">
        <v>5700</v>
      </c>
      <c r="G3530">
        <v>5864</v>
      </c>
      <c r="H3530">
        <v>1.88</v>
      </c>
      <c r="I3530" t="s">
        <v>5598</v>
      </c>
      <c r="J3530" t="s">
        <v>6085</v>
      </c>
      <c r="K3530" t="s">
        <v>4519</v>
      </c>
      <c r="L3530">
        <v>88</v>
      </c>
      <c r="M3530" s="441">
        <v>45853</v>
      </c>
      <c r="N3530">
        <v>88</v>
      </c>
      <c r="O3530">
        <v>88</v>
      </c>
      <c r="P3530">
        <v>165.44</v>
      </c>
    </row>
    <row r="3531" spans="1:16" x14ac:dyDescent="0.3">
      <c r="A3531">
        <v>46121</v>
      </c>
      <c r="B3531">
        <v>122</v>
      </c>
      <c r="C3531" t="s">
        <v>552</v>
      </c>
      <c r="D3531" s="441">
        <v>45870</v>
      </c>
      <c r="E3531">
        <v>24620</v>
      </c>
      <c r="F3531" t="s">
        <v>6521</v>
      </c>
      <c r="G3531">
        <v>5681</v>
      </c>
      <c r="H3531">
        <v>2.0499999999999998</v>
      </c>
      <c r="I3531" t="s">
        <v>5598</v>
      </c>
      <c r="J3531" t="s">
        <v>6085</v>
      </c>
      <c r="K3531" t="s">
        <v>4519</v>
      </c>
      <c r="L3531">
        <v>79.77</v>
      </c>
      <c r="M3531" s="441">
        <v>45868</v>
      </c>
      <c r="N3531">
        <v>0</v>
      </c>
      <c r="O3531">
        <v>79.77</v>
      </c>
      <c r="P3531">
        <v>163.53</v>
      </c>
    </row>
    <row r="3532" spans="1:16" x14ac:dyDescent="0.3">
      <c r="A3532">
        <v>46141</v>
      </c>
      <c r="B3532">
        <v>122</v>
      </c>
      <c r="C3532" t="s">
        <v>552</v>
      </c>
      <c r="D3532" s="441">
        <v>45870</v>
      </c>
      <c r="E3532">
        <v>20757</v>
      </c>
      <c r="F3532" t="s">
        <v>5609</v>
      </c>
      <c r="G3532">
        <v>2086</v>
      </c>
      <c r="H3532">
        <v>2</v>
      </c>
      <c r="I3532" t="s">
        <v>5610</v>
      </c>
      <c r="J3532" t="s">
        <v>6085</v>
      </c>
      <c r="K3532" t="s">
        <v>4519</v>
      </c>
      <c r="L3532">
        <v>81.150000000000006</v>
      </c>
      <c r="M3532" s="441">
        <v>45868</v>
      </c>
      <c r="N3532">
        <v>80.900000000000006</v>
      </c>
      <c r="O3532">
        <v>80.900000000000006</v>
      </c>
      <c r="P3532">
        <v>162.30000000000001</v>
      </c>
    </row>
    <row r="3533" spans="1:16" x14ac:dyDescent="0.3">
      <c r="A3533">
        <v>46041</v>
      </c>
      <c r="B3533">
        <v>122</v>
      </c>
      <c r="C3533" t="s">
        <v>552</v>
      </c>
      <c r="D3533" s="441">
        <v>45870</v>
      </c>
      <c r="E3533">
        <v>19439</v>
      </c>
      <c r="F3533" t="s">
        <v>5691</v>
      </c>
      <c r="G3533">
        <v>2756</v>
      </c>
      <c r="H3533">
        <v>5</v>
      </c>
      <c r="I3533" t="s">
        <v>5598</v>
      </c>
      <c r="J3533" t="s">
        <v>6085</v>
      </c>
      <c r="K3533" t="s">
        <v>4519</v>
      </c>
      <c r="L3533">
        <v>31.61</v>
      </c>
      <c r="M3533" s="441">
        <v>45854</v>
      </c>
      <c r="N3533">
        <v>32</v>
      </c>
      <c r="O3533">
        <v>32.28</v>
      </c>
      <c r="P3533">
        <v>158.05000000000001</v>
      </c>
    </row>
    <row r="3534" spans="1:16" x14ac:dyDescent="0.3">
      <c r="A3534">
        <v>46052</v>
      </c>
      <c r="B3534">
        <v>122</v>
      </c>
      <c r="C3534" t="s">
        <v>552</v>
      </c>
      <c r="D3534" s="441">
        <v>45870</v>
      </c>
      <c r="E3534">
        <v>19324</v>
      </c>
      <c r="F3534" t="s">
        <v>5699</v>
      </c>
      <c r="G3534">
        <v>2773</v>
      </c>
      <c r="H3534">
        <v>4.28</v>
      </c>
      <c r="I3534" t="s">
        <v>5598</v>
      </c>
      <c r="J3534" t="s">
        <v>6085</v>
      </c>
      <c r="K3534" t="s">
        <v>4519</v>
      </c>
      <c r="L3534">
        <v>36.56</v>
      </c>
      <c r="M3534" s="441">
        <v>45859</v>
      </c>
      <c r="N3534">
        <v>36.4</v>
      </c>
      <c r="O3534">
        <v>36.5</v>
      </c>
      <c r="P3534">
        <v>156.47999999999999</v>
      </c>
    </row>
    <row r="3535" spans="1:16" x14ac:dyDescent="0.3">
      <c r="A3535">
        <v>46019</v>
      </c>
      <c r="B3535">
        <v>122</v>
      </c>
      <c r="C3535" t="s">
        <v>552</v>
      </c>
      <c r="D3535" s="441">
        <v>45870</v>
      </c>
      <c r="E3535">
        <v>24801</v>
      </c>
      <c r="F3535" t="s">
        <v>5706</v>
      </c>
      <c r="G3535">
        <v>5766</v>
      </c>
      <c r="H3535">
        <v>6</v>
      </c>
      <c r="I3535" t="s">
        <v>5613</v>
      </c>
      <c r="J3535" t="s">
        <v>6085</v>
      </c>
      <c r="K3535" t="s">
        <v>4519</v>
      </c>
      <c r="L3535">
        <v>26</v>
      </c>
      <c r="M3535" s="441">
        <v>45869</v>
      </c>
      <c r="N3535">
        <v>26</v>
      </c>
      <c r="O3535">
        <v>26</v>
      </c>
      <c r="P3535">
        <v>156</v>
      </c>
    </row>
    <row r="3536" spans="1:16" x14ac:dyDescent="0.3">
      <c r="A3536">
        <v>46170</v>
      </c>
      <c r="B3536">
        <v>122</v>
      </c>
      <c r="C3536" t="s">
        <v>552</v>
      </c>
      <c r="D3536" s="441">
        <v>45870</v>
      </c>
      <c r="E3536">
        <v>24046</v>
      </c>
      <c r="F3536" t="s">
        <v>6519</v>
      </c>
      <c r="G3536">
        <v>2315</v>
      </c>
      <c r="H3536">
        <v>1.2</v>
      </c>
      <c r="I3536" t="s">
        <v>5598</v>
      </c>
      <c r="J3536" t="s">
        <v>6085</v>
      </c>
      <c r="K3536" t="s">
        <v>4519</v>
      </c>
      <c r="L3536">
        <v>0</v>
      </c>
      <c r="M3536" s="441">
        <v>-693593</v>
      </c>
      <c r="N3536">
        <v>0</v>
      </c>
      <c r="O3536">
        <v>75</v>
      </c>
      <c r="P3536">
        <v>155.06</v>
      </c>
    </row>
    <row r="3537" spans="1:16" x14ac:dyDescent="0.3">
      <c r="A3537">
        <v>46037</v>
      </c>
      <c r="B3537">
        <v>122</v>
      </c>
      <c r="C3537" t="s">
        <v>552</v>
      </c>
      <c r="D3537" s="441">
        <v>45870</v>
      </c>
      <c r="E3537">
        <v>20672</v>
      </c>
      <c r="F3537" t="s">
        <v>5642</v>
      </c>
      <c r="G3537">
        <v>2107</v>
      </c>
      <c r="H3537">
        <v>5</v>
      </c>
      <c r="I3537" t="s">
        <v>5605</v>
      </c>
      <c r="J3537" t="s">
        <v>6085</v>
      </c>
      <c r="K3537" t="s">
        <v>4519</v>
      </c>
      <c r="L3537">
        <v>30.48</v>
      </c>
      <c r="M3537" s="441">
        <v>45867</v>
      </c>
      <c r="N3537">
        <v>29.55</v>
      </c>
      <c r="O3537">
        <v>29.55</v>
      </c>
      <c r="P3537">
        <v>152.4</v>
      </c>
    </row>
    <row r="3538" spans="1:16" x14ac:dyDescent="0.3">
      <c r="A3538">
        <v>46177</v>
      </c>
      <c r="B3538">
        <v>122</v>
      </c>
      <c r="C3538" t="s">
        <v>552</v>
      </c>
      <c r="D3538" s="441">
        <v>45870</v>
      </c>
      <c r="E3538">
        <v>24984</v>
      </c>
      <c r="F3538" t="s">
        <v>6546</v>
      </c>
      <c r="G3538">
        <v>5851</v>
      </c>
      <c r="H3538">
        <v>1</v>
      </c>
      <c r="I3538" t="s">
        <v>5625</v>
      </c>
      <c r="J3538" t="s">
        <v>6085</v>
      </c>
      <c r="K3538" t="s">
        <v>4519</v>
      </c>
      <c r="L3538">
        <v>0</v>
      </c>
      <c r="M3538" s="441">
        <v>45736</v>
      </c>
      <c r="N3538">
        <v>148.19999999999999</v>
      </c>
      <c r="O3538">
        <v>148.19999999999999</v>
      </c>
      <c r="P3538">
        <v>148.19999999999999</v>
      </c>
    </row>
    <row r="3539" spans="1:16" x14ac:dyDescent="0.3">
      <c r="A3539">
        <v>46108</v>
      </c>
      <c r="B3539">
        <v>122</v>
      </c>
      <c r="C3539" t="s">
        <v>552</v>
      </c>
      <c r="D3539" s="441">
        <v>45870</v>
      </c>
      <c r="E3539">
        <v>19346</v>
      </c>
      <c r="F3539" t="s">
        <v>6547</v>
      </c>
      <c r="G3539">
        <v>2770</v>
      </c>
      <c r="H3539">
        <v>2.68</v>
      </c>
      <c r="I3539" t="s">
        <v>5598</v>
      </c>
      <c r="J3539" t="s">
        <v>6085</v>
      </c>
      <c r="K3539" t="s">
        <v>4519</v>
      </c>
      <c r="L3539">
        <v>0</v>
      </c>
      <c r="M3539" s="441">
        <v>45810</v>
      </c>
      <c r="N3539">
        <v>54.99</v>
      </c>
      <c r="O3539">
        <v>54.5</v>
      </c>
      <c r="P3539">
        <v>147.37</v>
      </c>
    </row>
    <row r="3540" spans="1:16" x14ac:dyDescent="0.3">
      <c r="A3540">
        <v>46203</v>
      </c>
      <c r="B3540">
        <v>122</v>
      </c>
      <c r="C3540" t="s">
        <v>552</v>
      </c>
      <c r="D3540" s="441">
        <v>45870</v>
      </c>
      <c r="E3540">
        <v>18393</v>
      </c>
      <c r="F3540" t="s">
        <v>6044</v>
      </c>
      <c r="G3540">
        <v>3247</v>
      </c>
      <c r="H3540">
        <v>0.98</v>
      </c>
      <c r="I3540" t="s">
        <v>5613</v>
      </c>
      <c r="J3540" t="s">
        <v>4764</v>
      </c>
      <c r="K3540" t="s">
        <v>4519</v>
      </c>
      <c r="L3540">
        <v>0</v>
      </c>
      <c r="M3540" s="441">
        <v>-693593</v>
      </c>
      <c r="N3540">
        <v>0</v>
      </c>
      <c r="O3540">
        <v>0</v>
      </c>
      <c r="P3540">
        <v>143.41999999999999</v>
      </c>
    </row>
    <row r="3541" spans="1:16" x14ac:dyDescent="0.3">
      <c r="A3541">
        <v>46176</v>
      </c>
      <c r="B3541">
        <v>122</v>
      </c>
      <c r="C3541" t="s">
        <v>552</v>
      </c>
      <c r="D3541" s="441">
        <v>45870</v>
      </c>
      <c r="E3541">
        <v>18155</v>
      </c>
      <c r="F3541" t="s">
        <v>6513</v>
      </c>
      <c r="G3541">
        <v>3465</v>
      </c>
      <c r="H3541">
        <v>1.07</v>
      </c>
      <c r="I3541" t="s">
        <v>5601</v>
      </c>
      <c r="J3541" t="s">
        <v>4764</v>
      </c>
      <c r="K3541" t="s">
        <v>4519</v>
      </c>
      <c r="L3541">
        <v>0</v>
      </c>
      <c r="M3541" s="441">
        <v>-693593</v>
      </c>
      <c r="N3541">
        <v>0</v>
      </c>
      <c r="O3541">
        <v>0</v>
      </c>
      <c r="P3541">
        <v>143.38</v>
      </c>
    </row>
    <row r="3542" spans="1:16" x14ac:dyDescent="0.3">
      <c r="A3542">
        <v>45979</v>
      </c>
      <c r="B3542">
        <v>122</v>
      </c>
      <c r="C3542" t="s">
        <v>552</v>
      </c>
      <c r="D3542" s="441">
        <v>45870</v>
      </c>
      <c r="E3542">
        <v>17974</v>
      </c>
      <c r="F3542" t="s">
        <v>5839</v>
      </c>
      <c r="G3542">
        <v>3613</v>
      </c>
      <c r="H3542">
        <v>9</v>
      </c>
      <c r="I3542" t="s">
        <v>5613</v>
      </c>
      <c r="J3542" t="s">
        <v>4764</v>
      </c>
      <c r="K3542" t="s">
        <v>4519</v>
      </c>
      <c r="L3542">
        <v>0</v>
      </c>
      <c r="M3542" s="441">
        <v>45755</v>
      </c>
      <c r="N3542">
        <v>15.8</v>
      </c>
      <c r="O3542">
        <v>13.44</v>
      </c>
      <c r="P3542">
        <v>142.19999999999999</v>
      </c>
    </row>
    <row r="3543" spans="1:16" x14ac:dyDescent="0.3">
      <c r="A3543">
        <v>46035</v>
      </c>
      <c r="B3543">
        <v>122</v>
      </c>
      <c r="C3543" t="s">
        <v>552</v>
      </c>
      <c r="D3543" s="441">
        <v>45870</v>
      </c>
      <c r="E3543">
        <v>21030</v>
      </c>
      <c r="F3543" t="s">
        <v>5620</v>
      </c>
      <c r="G3543">
        <v>2001</v>
      </c>
      <c r="H3543">
        <v>5</v>
      </c>
      <c r="I3543" t="s">
        <v>5613</v>
      </c>
      <c r="J3543" t="s">
        <v>6085</v>
      </c>
      <c r="K3543" t="s">
        <v>4519</v>
      </c>
      <c r="L3543">
        <v>0</v>
      </c>
      <c r="M3543" s="441">
        <v>45831</v>
      </c>
      <c r="N3543">
        <v>28.4</v>
      </c>
      <c r="O3543">
        <v>25.88</v>
      </c>
      <c r="P3543">
        <v>142</v>
      </c>
    </row>
    <row r="3544" spans="1:16" x14ac:dyDescent="0.3">
      <c r="A3544">
        <v>46167</v>
      </c>
      <c r="B3544">
        <v>122</v>
      </c>
      <c r="C3544" t="s">
        <v>552</v>
      </c>
      <c r="D3544" s="441">
        <v>45870</v>
      </c>
      <c r="E3544">
        <v>18146</v>
      </c>
      <c r="F3544" t="s">
        <v>5795</v>
      </c>
      <c r="G3544">
        <v>3471</v>
      </c>
      <c r="H3544">
        <v>1.34</v>
      </c>
      <c r="I3544" t="s">
        <v>5601</v>
      </c>
      <c r="J3544" t="s">
        <v>4764</v>
      </c>
      <c r="K3544" t="s">
        <v>4519</v>
      </c>
      <c r="L3544">
        <v>0</v>
      </c>
      <c r="M3544" s="441">
        <v>45824</v>
      </c>
      <c r="N3544">
        <v>103.8</v>
      </c>
      <c r="O3544">
        <v>154.72</v>
      </c>
      <c r="P3544">
        <v>139.09</v>
      </c>
    </row>
    <row r="3545" spans="1:16" x14ac:dyDescent="0.3">
      <c r="A3545">
        <v>45900</v>
      </c>
      <c r="B3545">
        <v>122</v>
      </c>
      <c r="C3545" t="s">
        <v>552</v>
      </c>
      <c r="D3545" s="441">
        <v>45870</v>
      </c>
      <c r="E3545">
        <v>24414</v>
      </c>
      <c r="F3545" t="s">
        <v>6548</v>
      </c>
      <c r="G3545">
        <v>3670</v>
      </c>
      <c r="H3545">
        <v>77</v>
      </c>
      <c r="I3545" t="s">
        <v>5613</v>
      </c>
      <c r="J3545" t="s">
        <v>4764</v>
      </c>
      <c r="K3545" t="s">
        <v>4519</v>
      </c>
      <c r="L3545">
        <v>0</v>
      </c>
      <c r="M3545" s="441">
        <v>45545</v>
      </c>
      <c r="N3545">
        <v>1.78</v>
      </c>
      <c r="O3545">
        <v>2.19</v>
      </c>
      <c r="P3545">
        <v>136.80000000000001</v>
      </c>
    </row>
    <row r="3546" spans="1:16" x14ac:dyDescent="0.3">
      <c r="A3546">
        <v>46204</v>
      </c>
      <c r="B3546">
        <v>122</v>
      </c>
      <c r="C3546" t="s">
        <v>552</v>
      </c>
      <c r="D3546" s="441">
        <v>45870</v>
      </c>
      <c r="E3546">
        <v>18121</v>
      </c>
      <c r="F3546" t="s">
        <v>5801</v>
      </c>
      <c r="G3546">
        <v>3493</v>
      </c>
      <c r="H3546">
        <v>0.91</v>
      </c>
      <c r="I3546" t="s">
        <v>5601</v>
      </c>
      <c r="J3546" t="s">
        <v>4764</v>
      </c>
      <c r="K3546" t="s">
        <v>4519</v>
      </c>
      <c r="L3546">
        <v>0</v>
      </c>
      <c r="M3546" s="441">
        <v>45811</v>
      </c>
      <c r="N3546">
        <v>149.51</v>
      </c>
      <c r="O3546">
        <v>149.51</v>
      </c>
      <c r="P3546">
        <v>136.05000000000001</v>
      </c>
    </row>
    <row r="3547" spans="1:16" x14ac:dyDescent="0.3">
      <c r="A3547">
        <v>46175</v>
      </c>
      <c r="B3547">
        <v>122</v>
      </c>
      <c r="C3547" t="s">
        <v>552</v>
      </c>
      <c r="D3547" s="441">
        <v>45870</v>
      </c>
      <c r="E3547">
        <v>18189</v>
      </c>
      <c r="F3547" t="s">
        <v>5785</v>
      </c>
      <c r="G3547">
        <v>3435</v>
      </c>
      <c r="H3547">
        <v>1.0900000000000001</v>
      </c>
      <c r="I3547" t="s">
        <v>5601</v>
      </c>
      <c r="J3547" t="s">
        <v>4764</v>
      </c>
      <c r="K3547" t="s">
        <v>4519</v>
      </c>
      <c r="L3547">
        <v>0</v>
      </c>
      <c r="M3547" s="441">
        <v>-693593</v>
      </c>
      <c r="N3547">
        <v>0</v>
      </c>
      <c r="O3547">
        <v>116</v>
      </c>
      <c r="P3547">
        <v>134.07</v>
      </c>
    </row>
    <row r="3548" spans="1:16" x14ac:dyDescent="0.3">
      <c r="A3548">
        <v>45913</v>
      </c>
      <c r="B3548">
        <v>122</v>
      </c>
      <c r="C3548" t="s">
        <v>552</v>
      </c>
      <c r="D3548" s="441">
        <v>45870</v>
      </c>
      <c r="E3548">
        <v>24083</v>
      </c>
      <c r="F3548" t="s">
        <v>5924</v>
      </c>
      <c r="G3548">
        <v>2592</v>
      </c>
      <c r="H3548">
        <v>37.619999999999997</v>
      </c>
      <c r="I3548" t="s">
        <v>5598</v>
      </c>
      <c r="J3548" t="s">
        <v>6085</v>
      </c>
      <c r="K3548" t="s">
        <v>4519</v>
      </c>
      <c r="L3548">
        <v>3.56</v>
      </c>
      <c r="M3548" s="441">
        <v>45869</v>
      </c>
      <c r="N3548">
        <v>3.2</v>
      </c>
      <c r="O3548">
        <v>3.2</v>
      </c>
      <c r="P3548">
        <v>133.93</v>
      </c>
    </row>
    <row r="3549" spans="1:16" x14ac:dyDescent="0.3">
      <c r="A3549">
        <v>45897</v>
      </c>
      <c r="B3549">
        <v>122</v>
      </c>
      <c r="C3549" t="s">
        <v>552</v>
      </c>
      <c r="D3549" s="441">
        <v>45870</v>
      </c>
      <c r="E3549">
        <v>24467</v>
      </c>
      <c r="F3549" t="s">
        <v>6549</v>
      </c>
      <c r="G3549">
        <v>3673</v>
      </c>
      <c r="H3549">
        <v>85</v>
      </c>
      <c r="I3549" t="s">
        <v>5613</v>
      </c>
      <c r="J3549" t="s">
        <v>4764</v>
      </c>
      <c r="K3549" t="s">
        <v>4519</v>
      </c>
      <c r="L3549">
        <v>0</v>
      </c>
      <c r="M3549" s="441">
        <v>45526</v>
      </c>
      <c r="N3549">
        <v>1.56</v>
      </c>
      <c r="O3549">
        <v>2.19</v>
      </c>
      <c r="P3549">
        <v>132.81</v>
      </c>
    </row>
    <row r="3550" spans="1:16" x14ac:dyDescent="0.3">
      <c r="A3550">
        <v>46042</v>
      </c>
      <c r="B3550">
        <v>122</v>
      </c>
      <c r="C3550" t="s">
        <v>552</v>
      </c>
      <c r="D3550" s="441">
        <v>45870</v>
      </c>
      <c r="E3550">
        <v>24331</v>
      </c>
      <c r="F3550" t="s">
        <v>5975</v>
      </c>
      <c r="G3550">
        <v>2146</v>
      </c>
      <c r="H3550">
        <v>5</v>
      </c>
      <c r="I3550" t="s">
        <v>5598</v>
      </c>
      <c r="J3550" t="s">
        <v>6085</v>
      </c>
      <c r="K3550" t="s">
        <v>4519</v>
      </c>
      <c r="L3550">
        <v>26.45</v>
      </c>
      <c r="M3550" s="441">
        <v>45866</v>
      </c>
      <c r="N3550">
        <v>26</v>
      </c>
      <c r="O3550">
        <v>21.99</v>
      </c>
      <c r="P3550">
        <v>132.25</v>
      </c>
    </row>
    <row r="3551" spans="1:16" x14ac:dyDescent="0.3">
      <c r="A3551">
        <v>45971</v>
      </c>
      <c r="B3551">
        <v>122</v>
      </c>
      <c r="C3551" t="s">
        <v>552</v>
      </c>
      <c r="D3551" s="441">
        <v>45870</v>
      </c>
      <c r="E3551">
        <v>25628</v>
      </c>
      <c r="F3551" t="s">
        <v>5666</v>
      </c>
      <c r="G3551">
        <v>6201</v>
      </c>
      <c r="H3551">
        <v>10</v>
      </c>
      <c r="I3551" t="s">
        <v>5613</v>
      </c>
      <c r="J3551" t="s">
        <v>6085</v>
      </c>
      <c r="K3551" t="s">
        <v>4519</v>
      </c>
      <c r="L3551">
        <v>0</v>
      </c>
      <c r="M3551" s="441">
        <v>45678</v>
      </c>
      <c r="N3551">
        <v>12.98</v>
      </c>
      <c r="O3551">
        <v>12.98</v>
      </c>
      <c r="P3551">
        <v>129.80000000000001</v>
      </c>
    </row>
    <row r="3552" spans="1:16" x14ac:dyDescent="0.3">
      <c r="A3552">
        <v>45963</v>
      </c>
      <c r="B3552">
        <v>122</v>
      </c>
      <c r="C3552" t="s">
        <v>552</v>
      </c>
      <c r="D3552" s="441">
        <v>45870</v>
      </c>
      <c r="E3552">
        <v>20054</v>
      </c>
      <c r="F3552" t="s">
        <v>5633</v>
      </c>
      <c r="G3552">
        <v>2325</v>
      </c>
      <c r="H3552">
        <v>11</v>
      </c>
      <c r="I3552" t="s">
        <v>5613</v>
      </c>
      <c r="J3552" t="s">
        <v>6085</v>
      </c>
      <c r="K3552" t="s">
        <v>4519</v>
      </c>
      <c r="L3552">
        <v>11.44</v>
      </c>
      <c r="M3552" s="441">
        <v>45852</v>
      </c>
      <c r="N3552">
        <v>11.8</v>
      </c>
      <c r="O3552">
        <v>11.8</v>
      </c>
      <c r="P3552">
        <v>125.84</v>
      </c>
    </row>
    <row r="3553" spans="1:16" x14ac:dyDescent="0.3">
      <c r="A3553">
        <v>46171</v>
      </c>
      <c r="B3553">
        <v>122</v>
      </c>
      <c r="C3553" t="s">
        <v>552</v>
      </c>
      <c r="D3553" s="441">
        <v>45870</v>
      </c>
      <c r="E3553">
        <v>18383</v>
      </c>
      <c r="F3553" t="s">
        <v>6550</v>
      </c>
      <c r="G3553">
        <v>3256</v>
      </c>
      <c r="H3553">
        <v>1.18</v>
      </c>
      <c r="I3553" t="s">
        <v>5613</v>
      </c>
      <c r="J3553" t="s">
        <v>4764</v>
      </c>
      <c r="K3553" t="s">
        <v>4519</v>
      </c>
      <c r="L3553">
        <v>0</v>
      </c>
      <c r="M3553" s="441">
        <v>-693593</v>
      </c>
      <c r="N3553">
        <v>0</v>
      </c>
      <c r="O3553">
        <v>0</v>
      </c>
      <c r="P3553">
        <v>121.93</v>
      </c>
    </row>
    <row r="3554" spans="1:16" x14ac:dyDescent="0.3">
      <c r="A3554">
        <v>45993</v>
      </c>
      <c r="B3554">
        <v>122</v>
      </c>
      <c r="C3554" t="s">
        <v>552</v>
      </c>
      <c r="D3554" s="441">
        <v>45870</v>
      </c>
      <c r="E3554">
        <v>21098</v>
      </c>
      <c r="F3554" t="s">
        <v>5607</v>
      </c>
      <c r="G3554">
        <v>1987</v>
      </c>
      <c r="H3554">
        <v>7</v>
      </c>
      <c r="I3554" t="s">
        <v>5605</v>
      </c>
      <c r="J3554" t="s">
        <v>6085</v>
      </c>
      <c r="K3554" t="s">
        <v>4519</v>
      </c>
      <c r="L3554">
        <v>17.25</v>
      </c>
      <c r="M3554" s="441">
        <v>45867</v>
      </c>
      <c r="N3554">
        <v>17.25</v>
      </c>
      <c r="O3554">
        <v>17.25</v>
      </c>
      <c r="P3554">
        <v>120.75</v>
      </c>
    </row>
    <row r="3555" spans="1:16" x14ac:dyDescent="0.3">
      <c r="A3555">
        <v>46068</v>
      </c>
      <c r="B3555">
        <v>122</v>
      </c>
      <c r="C3555" t="s">
        <v>552</v>
      </c>
      <c r="D3555" s="441">
        <v>45870</v>
      </c>
      <c r="E3555">
        <v>18395</v>
      </c>
      <c r="F3555" t="s">
        <v>5739</v>
      </c>
      <c r="G3555">
        <v>3245</v>
      </c>
      <c r="H3555">
        <v>4</v>
      </c>
      <c r="I3555" t="s">
        <v>5601</v>
      </c>
      <c r="J3555" t="s">
        <v>4764</v>
      </c>
      <c r="K3555" t="s">
        <v>4519</v>
      </c>
      <c r="L3555">
        <v>29.53</v>
      </c>
      <c r="M3555" s="441">
        <v>45859</v>
      </c>
      <c r="N3555">
        <v>29.53</v>
      </c>
      <c r="O3555">
        <v>29.78</v>
      </c>
      <c r="P3555">
        <v>118.12</v>
      </c>
    </row>
    <row r="3556" spans="1:16" x14ac:dyDescent="0.3">
      <c r="A3556">
        <v>46099</v>
      </c>
      <c r="B3556">
        <v>122</v>
      </c>
      <c r="C3556" t="s">
        <v>552</v>
      </c>
      <c r="D3556" s="441">
        <v>45870</v>
      </c>
      <c r="E3556">
        <v>18200</v>
      </c>
      <c r="F3556" t="s">
        <v>5784</v>
      </c>
      <c r="G3556">
        <v>3426</v>
      </c>
      <c r="H3556">
        <v>3</v>
      </c>
      <c r="I3556" t="s">
        <v>5601</v>
      </c>
      <c r="J3556" t="s">
        <v>4764</v>
      </c>
      <c r="K3556" t="s">
        <v>4519</v>
      </c>
      <c r="L3556">
        <v>0</v>
      </c>
      <c r="M3556" s="441">
        <v>45462</v>
      </c>
      <c r="N3556">
        <v>38.9</v>
      </c>
      <c r="O3556">
        <v>41.5</v>
      </c>
      <c r="P3556">
        <v>116.7</v>
      </c>
    </row>
    <row r="3557" spans="1:16" x14ac:dyDescent="0.3">
      <c r="A3557">
        <v>46039</v>
      </c>
      <c r="B3557">
        <v>122</v>
      </c>
      <c r="C3557" t="s">
        <v>552</v>
      </c>
      <c r="D3557" s="441">
        <v>45870</v>
      </c>
      <c r="E3557">
        <v>20871</v>
      </c>
      <c r="F3557" t="s">
        <v>5663</v>
      </c>
      <c r="G3557">
        <v>2043</v>
      </c>
      <c r="H3557">
        <v>5</v>
      </c>
      <c r="I3557" t="s">
        <v>5625</v>
      </c>
      <c r="J3557" t="s">
        <v>6085</v>
      </c>
      <c r="K3557" t="s">
        <v>4519</v>
      </c>
      <c r="L3557">
        <v>23.25</v>
      </c>
      <c r="M3557" s="441">
        <v>45859</v>
      </c>
      <c r="N3557">
        <v>18.489999999999998</v>
      </c>
      <c r="O3557">
        <v>17.399999999999999</v>
      </c>
      <c r="P3557">
        <v>116.25</v>
      </c>
    </row>
    <row r="3558" spans="1:16" x14ac:dyDescent="0.3">
      <c r="A3558">
        <v>45997</v>
      </c>
      <c r="B3558">
        <v>122</v>
      </c>
      <c r="C3558" t="s">
        <v>552</v>
      </c>
      <c r="D3558" s="441">
        <v>45870</v>
      </c>
      <c r="E3558">
        <v>25075</v>
      </c>
      <c r="F3558" t="s">
        <v>5661</v>
      </c>
      <c r="G3558">
        <v>5883</v>
      </c>
      <c r="H3558">
        <v>7</v>
      </c>
      <c r="I3558" t="s">
        <v>5605</v>
      </c>
      <c r="J3558" t="s">
        <v>6085</v>
      </c>
      <c r="K3558" t="s">
        <v>4519</v>
      </c>
      <c r="L3558">
        <v>16.5</v>
      </c>
      <c r="M3558" s="441">
        <v>45840</v>
      </c>
      <c r="N3558">
        <v>16.5</v>
      </c>
      <c r="O3558">
        <v>16.5</v>
      </c>
      <c r="P3558">
        <v>115.5</v>
      </c>
    </row>
    <row r="3559" spans="1:16" x14ac:dyDescent="0.3">
      <c r="A3559">
        <v>46080</v>
      </c>
      <c r="B3559">
        <v>122</v>
      </c>
      <c r="C3559" t="s">
        <v>552</v>
      </c>
      <c r="D3559" s="441">
        <v>45870</v>
      </c>
      <c r="E3559">
        <v>19721</v>
      </c>
      <c r="F3559" t="s">
        <v>5952</v>
      </c>
      <c r="G3559">
        <v>2533</v>
      </c>
      <c r="H3559">
        <v>3.26</v>
      </c>
      <c r="I3559" t="s">
        <v>5598</v>
      </c>
      <c r="J3559" t="s">
        <v>6085</v>
      </c>
      <c r="K3559" t="s">
        <v>4519</v>
      </c>
      <c r="L3559">
        <v>34.97</v>
      </c>
      <c r="M3559" s="441">
        <v>45869</v>
      </c>
      <c r="N3559">
        <v>32.4</v>
      </c>
      <c r="O3559">
        <v>32.4</v>
      </c>
      <c r="P3559">
        <v>114</v>
      </c>
    </row>
    <row r="3560" spans="1:16" x14ac:dyDescent="0.3">
      <c r="A3560">
        <v>46231</v>
      </c>
      <c r="B3560">
        <v>122</v>
      </c>
      <c r="C3560" t="s">
        <v>552</v>
      </c>
      <c r="D3560" s="441">
        <v>45870</v>
      </c>
      <c r="E3560">
        <v>18264</v>
      </c>
      <c r="F3560" t="s">
        <v>5768</v>
      </c>
      <c r="G3560">
        <v>3366</v>
      </c>
      <c r="H3560">
        <v>0.24</v>
      </c>
      <c r="I3560" t="s">
        <v>5613</v>
      </c>
      <c r="J3560" t="s">
        <v>4764</v>
      </c>
      <c r="K3560" t="s">
        <v>4519</v>
      </c>
      <c r="L3560">
        <v>0</v>
      </c>
      <c r="M3560" s="441">
        <v>-693593</v>
      </c>
      <c r="N3560">
        <v>0</v>
      </c>
      <c r="O3560">
        <v>0</v>
      </c>
      <c r="P3560">
        <v>112.96</v>
      </c>
    </row>
    <row r="3561" spans="1:16" x14ac:dyDescent="0.3">
      <c r="A3561">
        <v>46195</v>
      </c>
      <c r="B3561">
        <v>122</v>
      </c>
      <c r="C3561" t="s">
        <v>552</v>
      </c>
      <c r="D3561" s="441">
        <v>45870</v>
      </c>
      <c r="E3561">
        <v>18364</v>
      </c>
      <c r="F3561" t="s">
        <v>5743</v>
      </c>
      <c r="G3561">
        <v>3274</v>
      </c>
      <c r="H3561">
        <v>1</v>
      </c>
      <c r="I3561" t="s">
        <v>5613</v>
      </c>
      <c r="J3561" t="s">
        <v>4764</v>
      </c>
      <c r="K3561" t="s">
        <v>4519</v>
      </c>
      <c r="L3561">
        <v>0</v>
      </c>
      <c r="M3561" s="441">
        <v>-693593</v>
      </c>
      <c r="N3561">
        <v>0</v>
      </c>
      <c r="O3561">
        <v>0</v>
      </c>
      <c r="P3561">
        <v>112.33</v>
      </c>
    </row>
    <row r="3562" spans="1:16" x14ac:dyDescent="0.3">
      <c r="A3562">
        <v>45914</v>
      </c>
      <c r="B3562">
        <v>122</v>
      </c>
      <c r="C3562" t="s">
        <v>552</v>
      </c>
      <c r="D3562" s="441">
        <v>45870</v>
      </c>
      <c r="E3562">
        <v>19203</v>
      </c>
      <c r="F3562" t="s">
        <v>5692</v>
      </c>
      <c r="G3562">
        <v>2802</v>
      </c>
      <c r="H3562">
        <v>37</v>
      </c>
      <c r="I3562" t="s">
        <v>5613</v>
      </c>
      <c r="J3562" t="s">
        <v>6085</v>
      </c>
      <c r="K3562" t="s">
        <v>4519</v>
      </c>
      <c r="L3562">
        <v>3</v>
      </c>
      <c r="M3562" s="441">
        <v>45866</v>
      </c>
      <c r="N3562">
        <v>3</v>
      </c>
      <c r="O3562">
        <v>3.75</v>
      </c>
      <c r="P3562">
        <v>111</v>
      </c>
    </row>
    <row r="3563" spans="1:16" x14ac:dyDescent="0.3">
      <c r="A3563">
        <v>45998</v>
      </c>
      <c r="B3563">
        <v>122</v>
      </c>
      <c r="C3563" t="s">
        <v>552</v>
      </c>
      <c r="D3563" s="441">
        <v>45870</v>
      </c>
      <c r="E3563">
        <v>19973</v>
      </c>
      <c r="F3563" t="s">
        <v>5670</v>
      </c>
      <c r="G3563">
        <v>2354</v>
      </c>
      <c r="H3563">
        <v>7</v>
      </c>
      <c r="I3563" t="s">
        <v>5613</v>
      </c>
      <c r="J3563" t="s">
        <v>6085</v>
      </c>
      <c r="K3563" t="s">
        <v>4519</v>
      </c>
      <c r="L3563">
        <v>15.4</v>
      </c>
      <c r="M3563" s="441">
        <v>45859</v>
      </c>
      <c r="N3563">
        <v>15.2</v>
      </c>
      <c r="O3563">
        <v>15.2</v>
      </c>
      <c r="P3563">
        <v>107.8</v>
      </c>
    </row>
    <row r="3564" spans="1:16" x14ac:dyDescent="0.3">
      <c r="A3564">
        <v>46146</v>
      </c>
      <c r="B3564">
        <v>122</v>
      </c>
      <c r="C3564" t="s">
        <v>552</v>
      </c>
      <c r="D3564" s="441">
        <v>45870</v>
      </c>
      <c r="E3564">
        <v>18308</v>
      </c>
      <c r="F3564" t="s">
        <v>5758</v>
      </c>
      <c r="G3564">
        <v>3325</v>
      </c>
      <c r="H3564">
        <v>1.89</v>
      </c>
      <c r="I3564" t="s">
        <v>5613</v>
      </c>
      <c r="J3564" t="s">
        <v>4764</v>
      </c>
      <c r="K3564" t="s">
        <v>4519</v>
      </c>
      <c r="L3564">
        <v>0</v>
      </c>
      <c r="M3564" s="441">
        <v>-693593</v>
      </c>
      <c r="N3564">
        <v>0</v>
      </c>
      <c r="O3564">
        <v>0</v>
      </c>
      <c r="P3564">
        <v>107.73</v>
      </c>
    </row>
    <row r="3565" spans="1:16" x14ac:dyDescent="0.3">
      <c r="A3565">
        <v>46084</v>
      </c>
      <c r="B3565">
        <v>122</v>
      </c>
      <c r="C3565" t="s">
        <v>552</v>
      </c>
      <c r="D3565" s="441">
        <v>45870</v>
      </c>
      <c r="E3565">
        <v>19857</v>
      </c>
      <c r="F3565" t="s">
        <v>5602</v>
      </c>
      <c r="G3565">
        <v>2415</v>
      </c>
      <c r="H3565">
        <v>3</v>
      </c>
      <c r="I3565" t="s">
        <v>5598</v>
      </c>
      <c r="J3565" t="s">
        <v>6085</v>
      </c>
      <c r="K3565" t="s">
        <v>4519</v>
      </c>
      <c r="L3565">
        <v>35.47</v>
      </c>
      <c r="M3565" s="441">
        <v>45846</v>
      </c>
      <c r="N3565">
        <v>35.47</v>
      </c>
      <c r="O3565">
        <v>46</v>
      </c>
      <c r="P3565">
        <v>106.41</v>
      </c>
    </row>
    <row r="3566" spans="1:16" x14ac:dyDescent="0.3">
      <c r="A3566">
        <v>46162</v>
      </c>
      <c r="B3566">
        <v>122</v>
      </c>
      <c r="C3566" t="s">
        <v>552</v>
      </c>
      <c r="D3566" s="441">
        <v>45870</v>
      </c>
      <c r="E3566">
        <v>24952</v>
      </c>
      <c r="F3566" t="s">
        <v>5599</v>
      </c>
      <c r="G3566">
        <v>5834</v>
      </c>
      <c r="H3566">
        <v>1.5</v>
      </c>
      <c r="I3566" t="s">
        <v>5598</v>
      </c>
      <c r="J3566" t="s">
        <v>6085</v>
      </c>
      <c r="K3566" t="s">
        <v>4519</v>
      </c>
      <c r="L3566">
        <v>69.2</v>
      </c>
      <c r="M3566" s="441">
        <v>45859</v>
      </c>
      <c r="N3566">
        <v>69</v>
      </c>
      <c r="O3566">
        <v>69</v>
      </c>
      <c r="P3566">
        <v>103.8</v>
      </c>
    </row>
    <row r="3567" spans="1:16" x14ac:dyDescent="0.3">
      <c r="A3567">
        <v>46194</v>
      </c>
      <c r="B3567">
        <v>122</v>
      </c>
      <c r="C3567" t="s">
        <v>552</v>
      </c>
      <c r="D3567" s="441">
        <v>45870</v>
      </c>
      <c r="E3567">
        <v>18542</v>
      </c>
      <c r="F3567" t="s">
        <v>5728</v>
      </c>
      <c r="G3567">
        <v>3136</v>
      </c>
      <c r="H3567">
        <v>1</v>
      </c>
      <c r="I3567" t="s">
        <v>5601</v>
      </c>
      <c r="J3567" t="s">
        <v>4764</v>
      </c>
      <c r="K3567" t="s">
        <v>4519</v>
      </c>
      <c r="L3567">
        <v>0</v>
      </c>
      <c r="M3567" s="441">
        <v>-693593</v>
      </c>
      <c r="N3567">
        <v>0</v>
      </c>
      <c r="O3567">
        <v>99</v>
      </c>
      <c r="P3567">
        <v>99</v>
      </c>
    </row>
    <row r="3568" spans="1:16" x14ac:dyDescent="0.3">
      <c r="A3568">
        <v>45925</v>
      </c>
      <c r="B3568">
        <v>122</v>
      </c>
      <c r="C3568" t="s">
        <v>552</v>
      </c>
      <c r="D3568" s="441">
        <v>45870</v>
      </c>
      <c r="E3568">
        <v>20385</v>
      </c>
      <c r="F3568" t="s">
        <v>5645</v>
      </c>
      <c r="G3568">
        <v>2195</v>
      </c>
      <c r="H3568">
        <v>22</v>
      </c>
      <c r="I3568" t="s">
        <v>5613</v>
      </c>
      <c r="J3568" t="s">
        <v>6085</v>
      </c>
      <c r="K3568" t="s">
        <v>4519</v>
      </c>
      <c r="L3568">
        <v>4.46</v>
      </c>
      <c r="M3568" s="441">
        <v>45868</v>
      </c>
      <c r="N3568">
        <v>4.95</v>
      </c>
      <c r="O3568">
        <v>4.95</v>
      </c>
      <c r="P3568">
        <v>98.12</v>
      </c>
    </row>
    <row r="3569" spans="1:16" x14ac:dyDescent="0.3">
      <c r="A3569">
        <v>46215</v>
      </c>
      <c r="B3569">
        <v>122</v>
      </c>
      <c r="C3569" t="s">
        <v>552</v>
      </c>
      <c r="D3569" s="441">
        <v>45870</v>
      </c>
      <c r="E3569">
        <v>18360</v>
      </c>
      <c r="F3569" t="s">
        <v>5745</v>
      </c>
      <c r="G3569">
        <v>3277</v>
      </c>
      <c r="H3569">
        <v>0.56000000000000005</v>
      </c>
      <c r="I3569" t="s">
        <v>5613</v>
      </c>
      <c r="J3569" t="s">
        <v>4764</v>
      </c>
      <c r="K3569" t="s">
        <v>4519</v>
      </c>
      <c r="L3569">
        <v>0</v>
      </c>
      <c r="M3569" s="441">
        <v>-693593</v>
      </c>
      <c r="N3569">
        <v>0</v>
      </c>
      <c r="O3569">
        <v>0</v>
      </c>
      <c r="P3569">
        <v>96.21</v>
      </c>
    </row>
    <row r="3570" spans="1:16" x14ac:dyDescent="0.3">
      <c r="A3570">
        <v>45964</v>
      </c>
      <c r="B3570">
        <v>122</v>
      </c>
      <c r="C3570" t="s">
        <v>552</v>
      </c>
      <c r="D3570" s="441">
        <v>45870</v>
      </c>
      <c r="E3570">
        <v>20661</v>
      </c>
      <c r="F3570" t="s">
        <v>5850</v>
      </c>
      <c r="G3570">
        <v>2110</v>
      </c>
      <c r="H3570">
        <v>11</v>
      </c>
      <c r="I3570" t="s">
        <v>5613</v>
      </c>
      <c r="J3570" t="s">
        <v>6085</v>
      </c>
      <c r="K3570" t="s">
        <v>4519</v>
      </c>
      <c r="L3570">
        <v>8.69</v>
      </c>
      <c r="M3570" s="441">
        <v>45852</v>
      </c>
      <c r="N3570">
        <v>8.6999999999999993</v>
      </c>
      <c r="O3570">
        <v>8.77</v>
      </c>
      <c r="P3570">
        <v>95.59</v>
      </c>
    </row>
    <row r="3571" spans="1:16" x14ac:dyDescent="0.3">
      <c r="A3571">
        <v>46163</v>
      </c>
      <c r="B3571">
        <v>122</v>
      </c>
      <c r="C3571" t="s">
        <v>552</v>
      </c>
      <c r="D3571" s="441">
        <v>45870</v>
      </c>
      <c r="E3571">
        <v>20908</v>
      </c>
      <c r="F3571" t="s">
        <v>5636</v>
      </c>
      <c r="G3571">
        <v>2035</v>
      </c>
      <c r="H3571">
        <v>1.5</v>
      </c>
      <c r="I3571" t="s">
        <v>5605</v>
      </c>
      <c r="J3571" t="s">
        <v>6085</v>
      </c>
      <c r="K3571" t="s">
        <v>4519</v>
      </c>
      <c r="L3571">
        <v>63</v>
      </c>
      <c r="M3571" s="441">
        <v>45853</v>
      </c>
      <c r="N3571">
        <v>63</v>
      </c>
      <c r="O3571">
        <v>63</v>
      </c>
      <c r="P3571">
        <v>94.5</v>
      </c>
    </row>
    <row r="3572" spans="1:16" x14ac:dyDescent="0.3">
      <c r="A3572">
        <v>46128</v>
      </c>
      <c r="B3572">
        <v>122</v>
      </c>
      <c r="C3572" t="s">
        <v>552</v>
      </c>
      <c r="D3572" s="441">
        <v>45870</v>
      </c>
      <c r="E3572">
        <v>20007</v>
      </c>
      <c r="F3572" t="s">
        <v>5660</v>
      </c>
      <c r="G3572">
        <v>2343</v>
      </c>
      <c r="H3572">
        <v>2</v>
      </c>
      <c r="I3572" t="s">
        <v>5610</v>
      </c>
      <c r="J3572" t="s">
        <v>6085</v>
      </c>
      <c r="K3572" t="s">
        <v>4519</v>
      </c>
      <c r="L3572">
        <v>46.98</v>
      </c>
      <c r="M3572" s="441">
        <v>45868</v>
      </c>
      <c r="N3572">
        <v>47.78</v>
      </c>
      <c r="O3572">
        <v>47.78</v>
      </c>
      <c r="P3572">
        <v>93.96</v>
      </c>
    </row>
    <row r="3573" spans="1:16" x14ac:dyDescent="0.3">
      <c r="A3573">
        <v>45945</v>
      </c>
      <c r="B3573">
        <v>122</v>
      </c>
      <c r="C3573" t="s">
        <v>552</v>
      </c>
      <c r="D3573" s="441">
        <v>45870</v>
      </c>
      <c r="E3573">
        <v>19751</v>
      </c>
      <c r="F3573" t="s">
        <v>5938</v>
      </c>
      <c r="G3573">
        <v>2502</v>
      </c>
      <c r="H3573">
        <v>14.82</v>
      </c>
      <c r="I3573" t="s">
        <v>5598</v>
      </c>
      <c r="J3573" t="s">
        <v>6085</v>
      </c>
      <c r="K3573" t="s">
        <v>4519</v>
      </c>
      <c r="L3573">
        <v>6.18</v>
      </c>
      <c r="M3573" s="441">
        <v>45869</v>
      </c>
      <c r="N3573">
        <v>5.5</v>
      </c>
      <c r="O3573">
        <v>5.75</v>
      </c>
      <c r="P3573">
        <v>91.59</v>
      </c>
    </row>
    <row r="3574" spans="1:16" x14ac:dyDescent="0.3">
      <c r="A3574">
        <v>46221</v>
      </c>
      <c r="B3574">
        <v>122</v>
      </c>
      <c r="C3574" t="s">
        <v>552</v>
      </c>
      <c r="D3574" s="441">
        <v>45870</v>
      </c>
      <c r="E3574">
        <v>18129</v>
      </c>
      <c r="F3574" t="s">
        <v>5800</v>
      </c>
      <c r="G3574">
        <v>3486</v>
      </c>
      <c r="H3574">
        <v>0.47</v>
      </c>
      <c r="I3574" t="s">
        <v>5601</v>
      </c>
      <c r="J3574" t="s">
        <v>4764</v>
      </c>
      <c r="K3574" t="s">
        <v>4519</v>
      </c>
      <c r="L3574">
        <v>0</v>
      </c>
      <c r="M3574" s="441">
        <v>45734</v>
      </c>
      <c r="N3574">
        <v>189.9</v>
      </c>
      <c r="O3574">
        <v>128.5</v>
      </c>
      <c r="P3574">
        <v>89.25</v>
      </c>
    </row>
    <row r="3575" spans="1:16" x14ac:dyDescent="0.3">
      <c r="A3575">
        <v>46062</v>
      </c>
      <c r="B3575">
        <v>122</v>
      </c>
      <c r="C3575" t="s">
        <v>552</v>
      </c>
      <c r="D3575" s="441">
        <v>45870</v>
      </c>
      <c r="E3575">
        <v>20653</v>
      </c>
      <c r="F3575" t="s">
        <v>5655</v>
      </c>
      <c r="G3575">
        <v>2111</v>
      </c>
      <c r="H3575">
        <v>4</v>
      </c>
      <c r="I3575" t="s">
        <v>5613</v>
      </c>
      <c r="J3575" t="s">
        <v>6085</v>
      </c>
      <c r="K3575" t="s">
        <v>4519</v>
      </c>
      <c r="L3575">
        <v>21.54</v>
      </c>
      <c r="M3575" s="441">
        <v>45852</v>
      </c>
      <c r="N3575">
        <v>21.43</v>
      </c>
      <c r="O3575">
        <v>22.94</v>
      </c>
      <c r="P3575">
        <v>86.16</v>
      </c>
    </row>
    <row r="3576" spans="1:16" x14ac:dyDescent="0.3">
      <c r="A3576">
        <v>46014</v>
      </c>
      <c r="B3576">
        <v>122</v>
      </c>
      <c r="C3576" t="s">
        <v>552</v>
      </c>
      <c r="D3576" s="441">
        <v>45870</v>
      </c>
      <c r="E3576">
        <v>20358</v>
      </c>
      <c r="F3576" t="s">
        <v>5648</v>
      </c>
      <c r="G3576">
        <v>2200</v>
      </c>
      <c r="H3576">
        <v>6</v>
      </c>
      <c r="I3576" t="s">
        <v>5605</v>
      </c>
      <c r="J3576" t="s">
        <v>6085</v>
      </c>
      <c r="K3576" t="s">
        <v>4519</v>
      </c>
      <c r="L3576">
        <v>14.29</v>
      </c>
      <c r="M3576" s="441">
        <v>45846</v>
      </c>
      <c r="N3576">
        <v>14.29</v>
      </c>
      <c r="O3576">
        <v>14.29</v>
      </c>
      <c r="P3576">
        <v>85.74</v>
      </c>
    </row>
    <row r="3577" spans="1:16" x14ac:dyDescent="0.3">
      <c r="A3577">
        <v>46059</v>
      </c>
      <c r="B3577">
        <v>122</v>
      </c>
      <c r="C3577" t="s">
        <v>552</v>
      </c>
      <c r="D3577" s="441">
        <v>45870</v>
      </c>
      <c r="E3577">
        <v>20360</v>
      </c>
      <c r="F3577" t="s">
        <v>5646</v>
      </c>
      <c r="G3577">
        <v>2199</v>
      </c>
      <c r="H3577">
        <v>4</v>
      </c>
      <c r="I3577" t="s">
        <v>5605</v>
      </c>
      <c r="J3577" t="s">
        <v>6085</v>
      </c>
      <c r="K3577" t="s">
        <v>4519</v>
      </c>
      <c r="L3577">
        <v>21.27</v>
      </c>
      <c r="M3577" s="441">
        <v>45867</v>
      </c>
      <c r="N3577">
        <v>21.48</v>
      </c>
      <c r="O3577">
        <v>21.48</v>
      </c>
      <c r="P3577">
        <v>85.08</v>
      </c>
    </row>
    <row r="3578" spans="1:16" x14ac:dyDescent="0.3">
      <c r="A3578">
        <v>45956</v>
      </c>
      <c r="B3578">
        <v>122</v>
      </c>
      <c r="C3578" t="s">
        <v>552</v>
      </c>
      <c r="D3578" s="441">
        <v>45870</v>
      </c>
      <c r="E3578">
        <v>22125</v>
      </c>
      <c r="F3578" t="s">
        <v>6551</v>
      </c>
      <c r="G3578">
        <v>3601</v>
      </c>
      <c r="H3578">
        <v>13</v>
      </c>
      <c r="I3578" t="s">
        <v>5613</v>
      </c>
      <c r="J3578" t="s">
        <v>4764</v>
      </c>
      <c r="K3578" t="s">
        <v>4519</v>
      </c>
      <c r="L3578">
        <v>0</v>
      </c>
      <c r="M3578" s="441">
        <v>45671</v>
      </c>
      <c r="N3578">
        <v>6.53</v>
      </c>
      <c r="O3578">
        <v>6.53</v>
      </c>
      <c r="P3578">
        <v>84.85</v>
      </c>
    </row>
    <row r="3579" spans="1:16" x14ac:dyDescent="0.3">
      <c r="A3579">
        <v>46050</v>
      </c>
      <c r="B3579">
        <v>122</v>
      </c>
      <c r="C3579" t="s">
        <v>552</v>
      </c>
      <c r="D3579" s="441">
        <v>45870</v>
      </c>
      <c r="E3579">
        <v>19760</v>
      </c>
      <c r="F3579" t="s">
        <v>6338</v>
      </c>
      <c r="G3579">
        <v>2493</v>
      </c>
      <c r="H3579">
        <v>4.34</v>
      </c>
      <c r="I3579" t="s">
        <v>5598</v>
      </c>
      <c r="J3579" t="s">
        <v>6085</v>
      </c>
      <c r="K3579" t="s">
        <v>4519</v>
      </c>
      <c r="L3579">
        <v>19.440000000000001</v>
      </c>
      <c r="M3579" s="441">
        <v>45867</v>
      </c>
      <c r="N3579">
        <v>18.399999999999999</v>
      </c>
      <c r="O3579">
        <v>18.399999999999999</v>
      </c>
      <c r="P3579">
        <v>84.37</v>
      </c>
    </row>
    <row r="3580" spans="1:16" x14ac:dyDescent="0.3">
      <c r="A3580">
        <v>46130</v>
      </c>
      <c r="B3580">
        <v>122</v>
      </c>
      <c r="C3580" t="s">
        <v>552</v>
      </c>
      <c r="D3580" s="441">
        <v>45870</v>
      </c>
      <c r="E3580">
        <v>26882</v>
      </c>
      <c r="F3580" t="s">
        <v>6057</v>
      </c>
      <c r="G3580">
        <v>6951</v>
      </c>
      <c r="H3580">
        <v>2</v>
      </c>
      <c r="I3580" t="s">
        <v>5598</v>
      </c>
      <c r="J3580" t="s">
        <v>6085</v>
      </c>
      <c r="K3580" t="s">
        <v>4519</v>
      </c>
      <c r="L3580">
        <v>0</v>
      </c>
      <c r="M3580" s="441">
        <v>45763</v>
      </c>
      <c r="N3580">
        <v>42</v>
      </c>
      <c r="O3580">
        <v>42</v>
      </c>
      <c r="P3580">
        <v>84</v>
      </c>
    </row>
    <row r="3581" spans="1:16" x14ac:dyDescent="0.3">
      <c r="A3581">
        <v>46206</v>
      </c>
      <c r="B3581">
        <v>122</v>
      </c>
      <c r="C3581" t="s">
        <v>552</v>
      </c>
      <c r="D3581" s="441">
        <v>45870</v>
      </c>
      <c r="E3581">
        <v>18509</v>
      </c>
      <c r="F3581" t="s">
        <v>6522</v>
      </c>
      <c r="G3581">
        <v>3130</v>
      </c>
      <c r="H3581">
        <v>0.89</v>
      </c>
      <c r="I3581" t="s">
        <v>5601</v>
      </c>
      <c r="J3581" t="s">
        <v>4764</v>
      </c>
      <c r="K3581" t="s">
        <v>4519</v>
      </c>
      <c r="L3581">
        <v>0</v>
      </c>
      <c r="M3581" s="441">
        <v>45811</v>
      </c>
      <c r="N3581">
        <v>93.41</v>
      </c>
      <c r="O3581">
        <v>93.41</v>
      </c>
      <c r="P3581">
        <v>83.13</v>
      </c>
    </row>
    <row r="3582" spans="1:16" x14ac:dyDescent="0.3">
      <c r="A3582">
        <v>46110</v>
      </c>
      <c r="B3582">
        <v>122</v>
      </c>
      <c r="C3582" t="s">
        <v>552</v>
      </c>
      <c r="D3582" s="441">
        <v>45870</v>
      </c>
      <c r="E3582">
        <v>19652</v>
      </c>
      <c r="F3582" t="s">
        <v>5920</v>
      </c>
      <c r="G3582">
        <v>2587</v>
      </c>
      <c r="H3582">
        <v>2.58</v>
      </c>
      <c r="I3582" t="s">
        <v>5598</v>
      </c>
      <c r="J3582" t="s">
        <v>6085</v>
      </c>
      <c r="K3582" t="s">
        <v>4519</v>
      </c>
      <c r="L3582">
        <v>31.05</v>
      </c>
      <c r="M3582" s="441">
        <v>45867</v>
      </c>
      <c r="N3582">
        <v>27</v>
      </c>
      <c r="O3582">
        <v>32</v>
      </c>
      <c r="P3582">
        <v>80.11</v>
      </c>
    </row>
    <row r="3583" spans="1:16" x14ac:dyDescent="0.3">
      <c r="A3583">
        <v>46214</v>
      </c>
      <c r="B3583">
        <v>122</v>
      </c>
      <c r="C3583" t="s">
        <v>552</v>
      </c>
      <c r="D3583" s="441">
        <v>45870</v>
      </c>
      <c r="E3583">
        <v>18103</v>
      </c>
      <c r="F3583" t="s">
        <v>5809</v>
      </c>
      <c r="G3583">
        <v>3508</v>
      </c>
      <c r="H3583">
        <v>0.56000000000000005</v>
      </c>
      <c r="I3583" t="s">
        <v>5601</v>
      </c>
      <c r="J3583" t="s">
        <v>4764</v>
      </c>
      <c r="K3583" t="s">
        <v>4519</v>
      </c>
      <c r="L3583">
        <v>138.94999999999999</v>
      </c>
      <c r="M3583" s="441">
        <v>45853</v>
      </c>
      <c r="N3583">
        <v>138.94999999999999</v>
      </c>
      <c r="O3583">
        <v>166.97</v>
      </c>
      <c r="P3583">
        <v>77.81</v>
      </c>
    </row>
    <row r="3584" spans="1:16" x14ac:dyDescent="0.3">
      <c r="A3584">
        <v>46000</v>
      </c>
      <c r="B3584">
        <v>122</v>
      </c>
      <c r="C3584" t="s">
        <v>552</v>
      </c>
      <c r="D3584" s="441">
        <v>45870</v>
      </c>
      <c r="E3584">
        <v>24420</v>
      </c>
      <c r="F3584" t="s">
        <v>5680</v>
      </c>
      <c r="G3584">
        <v>2207</v>
      </c>
      <c r="H3584">
        <v>7</v>
      </c>
      <c r="I3584" t="s">
        <v>5598</v>
      </c>
      <c r="J3584" t="s">
        <v>6085</v>
      </c>
      <c r="K3584" t="s">
        <v>4519</v>
      </c>
      <c r="L3584">
        <v>10.95</v>
      </c>
      <c r="M3584" s="441">
        <v>45867</v>
      </c>
      <c r="N3584">
        <v>10.97</v>
      </c>
      <c r="O3584">
        <v>10.97</v>
      </c>
      <c r="P3584">
        <v>76.650000000000006</v>
      </c>
    </row>
    <row r="3585" spans="1:16" x14ac:dyDescent="0.3">
      <c r="A3585">
        <v>46063</v>
      </c>
      <c r="B3585">
        <v>122</v>
      </c>
      <c r="C3585" t="s">
        <v>552</v>
      </c>
      <c r="D3585" s="441">
        <v>45870</v>
      </c>
      <c r="E3585">
        <v>19979</v>
      </c>
      <c r="F3585" t="s">
        <v>5667</v>
      </c>
      <c r="G3585">
        <v>2353</v>
      </c>
      <c r="H3585">
        <v>4</v>
      </c>
      <c r="I3585" t="s">
        <v>5668</v>
      </c>
      <c r="J3585" t="s">
        <v>6085</v>
      </c>
      <c r="K3585" t="s">
        <v>4519</v>
      </c>
      <c r="L3585">
        <v>18.899999999999999</v>
      </c>
      <c r="M3585" s="441">
        <v>45859</v>
      </c>
      <c r="N3585">
        <v>18.899999999999999</v>
      </c>
      <c r="O3585">
        <v>18.98</v>
      </c>
      <c r="P3585">
        <v>75.599999999999994</v>
      </c>
    </row>
    <row r="3586" spans="1:16" x14ac:dyDescent="0.3">
      <c r="A3586">
        <v>46064</v>
      </c>
      <c r="B3586">
        <v>122</v>
      </c>
      <c r="C3586" t="s">
        <v>552</v>
      </c>
      <c r="D3586" s="441">
        <v>45870</v>
      </c>
      <c r="E3586">
        <v>19984</v>
      </c>
      <c r="F3586" t="s">
        <v>5669</v>
      </c>
      <c r="G3586">
        <v>2351</v>
      </c>
      <c r="H3586">
        <v>4</v>
      </c>
      <c r="I3586" t="s">
        <v>5613</v>
      </c>
      <c r="J3586" t="s">
        <v>6085</v>
      </c>
      <c r="K3586" t="s">
        <v>4519</v>
      </c>
      <c r="L3586">
        <v>18.899999999999999</v>
      </c>
      <c r="M3586" s="441">
        <v>45840</v>
      </c>
      <c r="N3586">
        <v>18.899999999999999</v>
      </c>
      <c r="O3586">
        <v>18.899999999999999</v>
      </c>
      <c r="P3586">
        <v>75.599999999999994</v>
      </c>
    </row>
    <row r="3587" spans="1:16" x14ac:dyDescent="0.3">
      <c r="A3587">
        <v>46034</v>
      </c>
      <c r="B3587">
        <v>122</v>
      </c>
      <c r="C3587" t="s">
        <v>552</v>
      </c>
      <c r="D3587" s="441">
        <v>45870</v>
      </c>
      <c r="E3587">
        <v>21062</v>
      </c>
      <c r="F3587" t="s">
        <v>5600</v>
      </c>
      <c r="G3587">
        <v>1997</v>
      </c>
      <c r="H3587">
        <v>5</v>
      </c>
      <c r="I3587" t="s">
        <v>5601</v>
      </c>
      <c r="J3587" t="s">
        <v>6085</v>
      </c>
      <c r="K3587" t="s">
        <v>4519</v>
      </c>
      <c r="L3587">
        <v>0</v>
      </c>
      <c r="M3587" s="441">
        <v>45734</v>
      </c>
      <c r="N3587">
        <v>14.85</v>
      </c>
      <c r="O3587">
        <v>15.6</v>
      </c>
      <c r="P3587">
        <v>74.25</v>
      </c>
    </row>
    <row r="3588" spans="1:16" x14ac:dyDescent="0.3">
      <c r="A3588">
        <v>46209</v>
      </c>
      <c r="B3588">
        <v>122</v>
      </c>
      <c r="C3588" t="s">
        <v>552</v>
      </c>
      <c r="D3588" s="441">
        <v>45870</v>
      </c>
      <c r="E3588">
        <v>18312</v>
      </c>
      <c r="F3588" t="s">
        <v>6552</v>
      </c>
      <c r="G3588">
        <v>3321</v>
      </c>
      <c r="H3588">
        <v>0.86</v>
      </c>
      <c r="I3588" t="s">
        <v>5601</v>
      </c>
      <c r="J3588" t="s">
        <v>4764</v>
      </c>
      <c r="K3588" t="s">
        <v>4519</v>
      </c>
      <c r="L3588">
        <v>86</v>
      </c>
      <c r="M3588" s="441">
        <v>45852</v>
      </c>
      <c r="N3588">
        <v>86</v>
      </c>
      <c r="O3588">
        <v>86</v>
      </c>
      <c r="P3588">
        <v>73.959999999999994</v>
      </c>
    </row>
    <row r="3589" spans="1:16" x14ac:dyDescent="0.3">
      <c r="A3589">
        <v>46106</v>
      </c>
      <c r="B3589">
        <v>122</v>
      </c>
      <c r="C3589" t="s">
        <v>552</v>
      </c>
      <c r="D3589" s="441">
        <v>45870</v>
      </c>
      <c r="E3589">
        <v>19575</v>
      </c>
      <c r="F3589" t="s">
        <v>5944</v>
      </c>
      <c r="G3589">
        <v>2643</v>
      </c>
      <c r="H3589">
        <v>2.76</v>
      </c>
      <c r="I3589" t="s">
        <v>5598</v>
      </c>
      <c r="J3589" t="s">
        <v>6085</v>
      </c>
      <c r="K3589" t="s">
        <v>4519</v>
      </c>
      <c r="L3589">
        <v>26.78</v>
      </c>
      <c r="M3589" s="441">
        <v>45869</v>
      </c>
      <c r="N3589">
        <v>27</v>
      </c>
      <c r="O3589">
        <v>27.7</v>
      </c>
      <c r="P3589">
        <v>73.91</v>
      </c>
    </row>
    <row r="3590" spans="1:16" x14ac:dyDescent="0.3">
      <c r="A3590">
        <v>46210</v>
      </c>
      <c r="B3590">
        <v>122</v>
      </c>
      <c r="C3590" t="s">
        <v>552</v>
      </c>
      <c r="D3590" s="441">
        <v>45870</v>
      </c>
      <c r="E3590">
        <v>26596</v>
      </c>
      <c r="F3590" t="s">
        <v>5891</v>
      </c>
      <c r="G3590">
        <v>6808</v>
      </c>
      <c r="H3590">
        <v>0.78</v>
      </c>
      <c r="I3590" t="s">
        <v>5598</v>
      </c>
      <c r="J3590" t="s">
        <v>6085</v>
      </c>
      <c r="K3590" t="s">
        <v>4519</v>
      </c>
      <c r="L3590">
        <v>93.37</v>
      </c>
      <c r="M3590" s="441">
        <v>45860</v>
      </c>
      <c r="N3590">
        <v>93.37</v>
      </c>
      <c r="O3590">
        <v>93.37</v>
      </c>
      <c r="P3590">
        <v>72.83</v>
      </c>
    </row>
    <row r="3591" spans="1:16" x14ac:dyDescent="0.3">
      <c r="A3591">
        <v>46205</v>
      </c>
      <c r="B3591">
        <v>122</v>
      </c>
      <c r="C3591" t="s">
        <v>552</v>
      </c>
      <c r="D3591" s="441">
        <v>45870</v>
      </c>
      <c r="E3591">
        <v>18184</v>
      </c>
      <c r="F3591" t="s">
        <v>5997</v>
      </c>
      <c r="G3591">
        <v>3439</v>
      </c>
      <c r="H3591">
        <v>0.91</v>
      </c>
      <c r="I3591" t="s">
        <v>5601</v>
      </c>
      <c r="J3591" t="s">
        <v>4764</v>
      </c>
      <c r="K3591" t="s">
        <v>4519</v>
      </c>
      <c r="L3591">
        <v>0</v>
      </c>
      <c r="M3591" s="441">
        <v>-693593</v>
      </c>
      <c r="N3591">
        <v>0</v>
      </c>
      <c r="O3591">
        <v>191.58</v>
      </c>
      <c r="P3591">
        <v>72.56</v>
      </c>
    </row>
    <row r="3592" spans="1:16" x14ac:dyDescent="0.3">
      <c r="A3592">
        <v>46153</v>
      </c>
      <c r="B3592">
        <v>122</v>
      </c>
      <c r="C3592" t="s">
        <v>552</v>
      </c>
      <c r="D3592" s="441">
        <v>45870</v>
      </c>
      <c r="E3592">
        <v>27106</v>
      </c>
      <c r="F3592" t="s">
        <v>6153</v>
      </c>
      <c r="G3592">
        <v>7149</v>
      </c>
      <c r="H3592">
        <v>1.66</v>
      </c>
      <c r="I3592" t="s">
        <v>5598</v>
      </c>
      <c r="J3592" t="s">
        <v>6085</v>
      </c>
      <c r="K3592" t="s">
        <v>4519</v>
      </c>
      <c r="L3592">
        <v>43.66</v>
      </c>
      <c r="M3592" s="441">
        <v>45869</v>
      </c>
      <c r="N3592">
        <v>43.2</v>
      </c>
      <c r="O3592">
        <v>43.2</v>
      </c>
      <c r="P3592">
        <v>72.48</v>
      </c>
    </row>
    <row r="3593" spans="1:16" x14ac:dyDescent="0.3">
      <c r="A3593">
        <v>46007</v>
      </c>
      <c r="B3593">
        <v>122</v>
      </c>
      <c r="C3593" t="s">
        <v>552</v>
      </c>
      <c r="D3593" s="441">
        <v>45870</v>
      </c>
      <c r="E3593">
        <v>17838</v>
      </c>
      <c r="F3593" t="s">
        <v>5816</v>
      </c>
      <c r="G3593">
        <v>3712</v>
      </c>
      <c r="H3593">
        <v>7</v>
      </c>
      <c r="I3593" t="s">
        <v>5703</v>
      </c>
      <c r="J3593" t="s">
        <v>4764</v>
      </c>
      <c r="K3593" t="s">
        <v>4519</v>
      </c>
      <c r="L3593">
        <v>10.19</v>
      </c>
      <c r="M3593" s="441">
        <v>45859</v>
      </c>
      <c r="N3593">
        <v>9.6199999999999992</v>
      </c>
      <c r="O3593">
        <v>9.6199999999999992</v>
      </c>
      <c r="P3593">
        <v>71.33</v>
      </c>
    </row>
    <row r="3594" spans="1:16" x14ac:dyDescent="0.3">
      <c r="A3594">
        <v>46134</v>
      </c>
      <c r="B3594">
        <v>122</v>
      </c>
      <c r="C3594" t="s">
        <v>552</v>
      </c>
      <c r="D3594" s="441">
        <v>45870</v>
      </c>
      <c r="E3594">
        <v>18552</v>
      </c>
      <c r="F3594" t="s">
        <v>5723</v>
      </c>
      <c r="G3594">
        <v>3128</v>
      </c>
      <c r="H3594">
        <v>2</v>
      </c>
      <c r="I3594" t="s">
        <v>5601</v>
      </c>
      <c r="J3594" t="s">
        <v>4764</v>
      </c>
      <c r="K3594" t="s">
        <v>4519</v>
      </c>
      <c r="L3594">
        <v>0</v>
      </c>
      <c r="M3594" s="441">
        <v>45825</v>
      </c>
      <c r="N3594">
        <v>34.909999999999997</v>
      </c>
      <c r="O3594">
        <v>34.909999999999997</v>
      </c>
      <c r="P3594">
        <v>69.819999999999993</v>
      </c>
    </row>
    <row r="3595" spans="1:16" x14ac:dyDescent="0.3">
      <c r="A3595">
        <v>46040</v>
      </c>
      <c r="B3595">
        <v>122</v>
      </c>
      <c r="C3595" t="s">
        <v>552</v>
      </c>
      <c r="D3595" s="441">
        <v>45870</v>
      </c>
      <c r="E3595">
        <v>19965</v>
      </c>
      <c r="F3595" t="s">
        <v>5671</v>
      </c>
      <c r="G3595">
        <v>2356</v>
      </c>
      <c r="H3595">
        <v>5</v>
      </c>
      <c r="I3595" t="s">
        <v>5613</v>
      </c>
      <c r="J3595" t="s">
        <v>6085</v>
      </c>
      <c r="K3595" t="s">
        <v>4519</v>
      </c>
      <c r="L3595">
        <v>13.8</v>
      </c>
      <c r="M3595" s="441">
        <v>45852</v>
      </c>
      <c r="N3595">
        <v>13.52</v>
      </c>
      <c r="O3595">
        <v>13.52</v>
      </c>
      <c r="P3595">
        <v>69</v>
      </c>
    </row>
    <row r="3596" spans="1:16" x14ac:dyDescent="0.3">
      <c r="A3596">
        <v>46199</v>
      </c>
      <c r="B3596">
        <v>122</v>
      </c>
      <c r="C3596" t="s">
        <v>552</v>
      </c>
      <c r="D3596" s="441">
        <v>45870</v>
      </c>
      <c r="E3596">
        <v>18176</v>
      </c>
      <c r="F3596" t="s">
        <v>5791</v>
      </c>
      <c r="G3596">
        <v>3446</v>
      </c>
      <c r="H3596">
        <v>1</v>
      </c>
      <c r="I3596" t="s">
        <v>5601</v>
      </c>
      <c r="J3596" t="s">
        <v>4764</v>
      </c>
      <c r="K3596" t="s">
        <v>4519</v>
      </c>
      <c r="L3596">
        <v>0</v>
      </c>
      <c r="M3596" s="441">
        <v>-693593</v>
      </c>
      <c r="N3596">
        <v>0</v>
      </c>
      <c r="O3596">
        <v>0</v>
      </c>
      <c r="P3596">
        <v>69</v>
      </c>
    </row>
    <row r="3597" spans="1:16" x14ac:dyDescent="0.3">
      <c r="A3597">
        <v>46213</v>
      </c>
      <c r="B3597">
        <v>122</v>
      </c>
      <c r="C3597" t="s">
        <v>552</v>
      </c>
      <c r="D3597" s="441">
        <v>45870</v>
      </c>
      <c r="E3597">
        <v>18180</v>
      </c>
      <c r="F3597" t="s">
        <v>5788</v>
      </c>
      <c r="G3597">
        <v>3442</v>
      </c>
      <c r="H3597">
        <v>0.61</v>
      </c>
      <c r="I3597" t="s">
        <v>5601</v>
      </c>
      <c r="J3597" t="s">
        <v>4764</v>
      </c>
      <c r="K3597" t="s">
        <v>4519</v>
      </c>
      <c r="L3597">
        <v>0</v>
      </c>
      <c r="M3597" s="441">
        <v>-693593</v>
      </c>
      <c r="N3597">
        <v>0</v>
      </c>
      <c r="O3597">
        <v>109.9</v>
      </c>
      <c r="P3597">
        <v>67.099999999999994</v>
      </c>
    </row>
    <row r="3598" spans="1:16" x14ac:dyDescent="0.3">
      <c r="A3598">
        <v>46038</v>
      </c>
      <c r="B3598">
        <v>122</v>
      </c>
      <c r="C3598" t="s">
        <v>552</v>
      </c>
      <c r="D3598" s="441">
        <v>45870</v>
      </c>
      <c r="E3598">
        <v>20242</v>
      </c>
      <c r="F3598" t="s">
        <v>5649</v>
      </c>
      <c r="G3598">
        <v>2242</v>
      </c>
      <c r="H3598">
        <v>5</v>
      </c>
      <c r="I3598" t="s">
        <v>5605</v>
      </c>
      <c r="J3598" t="s">
        <v>6085</v>
      </c>
      <c r="K3598" t="s">
        <v>4519</v>
      </c>
      <c r="L3598">
        <v>13.41</v>
      </c>
      <c r="M3598" s="441">
        <v>45868</v>
      </c>
      <c r="N3598">
        <v>12.66</v>
      </c>
      <c r="O3598">
        <v>12.37</v>
      </c>
      <c r="P3598">
        <v>67.05</v>
      </c>
    </row>
    <row r="3599" spans="1:16" x14ac:dyDescent="0.3">
      <c r="A3599">
        <v>46182</v>
      </c>
      <c r="B3599">
        <v>122</v>
      </c>
      <c r="C3599" t="s">
        <v>552</v>
      </c>
      <c r="D3599" s="441">
        <v>45870</v>
      </c>
      <c r="E3599">
        <v>26881</v>
      </c>
      <c r="F3599" t="s">
        <v>5965</v>
      </c>
      <c r="G3599">
        <v>6950</v>
      </c>
      <c r="H3599">
        <v>1</v>
      </c>
      <c r="I3599" t="s">
        <v>5598</v>
      </c>
      <c r="J3599" t="s">
        <v>6085</v>
      </c>
      <c r="K3599" t="s">
        <v>4519</v>
      </c>
      <c r="L3599">
        <v>65</v>
      </c>
      <c r="M3599" s="441">
        <v>45861</v>
      </c>
      <c r="N3599">
        <v>65</v>
      </c>
      <c r="O3599">
        <v>65</v>
      </c>
      <c r="P3599">
        <v>65</v>
      </c>
    </row>
    <row r="3600" spans="1:16" x14ac:dyDescent="0.3">
      <c r="A3600">
        <v>45961</v>
      </c>
      <c r="B3600">
        <v>122</v>
      </c>
      <c r="C3600" t="s">
        <v>552</v>
      </c>
      <c r="D3600" s="441">
        <v>45870</v>
      </c>
      <c r="E3600">
        <v>19759</v>
      </c>
      <c r="F3600" t="s">
        <v>6016</v>
      </c>
      <c r="G3600">
        <v>2494</v>
      </c>
      <c r="H3600">
        <v>11.32</v>
      </c>
      <c r="I3600" t="s">
        <v>5598</v>
      </c>
      <c r="J3600" t="s">
        <v>6085</v>
      </c>
      <c r="K3600" t="s">
        <v>4519</v>
      </c>
      <c r="L3600">
        <v>5.59</v>
      </c>
      <c r="M3600" s="441">
        <v>45869</v>
      </c>
      <c r="N3600">
        <v>4.95</v>
      </c>
      <c r="O3600">
        <v>5.34</v>
      </c>
      <c r="P3600">
        <v>63.28</v>
      </c>
    </row>
    <row r="3601" spans="1:16" x14ac:dyDescent="0.3">
      <c r="A3601">
        <v>46127</v>
      </c>
      <c r="B3601">
        <v>122</v>
      </c>
      <c r="C3601" t="s">
        <v>552</v>
      </c>
      <c r="D3601" s="441">
        <v>45870</v>
      </c>
      <c r="E3601">
        <v>20213</v>
      </c>
      <c r="F3601" t="s">
        <v>5654</v>
      </c>
      <c r="G3601">
        <v>2251</v>
      </c>
      <c r="H3601">
        <v>2</v>
      </c>
      <c r="I3601" t="s">
        <v>5605</v>
      </c>
      <c r="J3601" t="s">
        <v>6085</v>
      </c>
      <c r="K3601" t="s">
        <v>4519</v>
      </c>
      <c r="L3601">
        <v>31.54</v>
      </c>
      <c r="M3601" s="441">
        <v>45868</v>
      </c>
      <c r="N3601">
        <v>31.62</v>
      </c>
      <c r="O3601">
        <v>31.62</v>
      </c>
      <c r="P3601">
        <v>63.08</v>
      </c>
    </row>
    <row r="3602" spans="1:16" x14ac:dyDescent="0.3">
      <c r="A3602">
        <v>46161</v>
      </c>
      <c r="B3602">
        <v>122</v>
      </c>
      <c r="C3602" t="s">
        <v>552</v>
      </c>
      <c r="D3602" s="441">
        <v>45870</v>
      </c>
      <c r="E3602">
        <v>19872</v>
      </c>
      <c r="F3602" t="s">
        <v>6511</v>
      </c>
      <c r="G3602">
        <v>2401</v>
      </c>
      <c r="H3602">
        <v>1.5</v>
      </c>
      <c r="I3602" t="s">
        <v>5598</v>
      </c>
      <c r="J3602" t="s">
        <v>6085</v>
      </c>
      <c r="K3602" t="s">
        <v>4519</v>
      </c>
      <c r="L3602">
        <v>0</v>
      </c>
      <c r="M3602" s="441">
        <v>-693593</v>
      </c>
      <c r="N3602">
        <v>0</v>
      </c>
      <c r="O3602">
        <v>0</v>
      </c>
      <c r="P3602">
        <v>62.25</v>
      </c>
    </row>
    <row r="3603" spans="1:16" x14ac:dyDescent="0.3">
      <c r="A3603">
        <v>46198</v>
      </c>
      <c r="B3603">
        <v>122</v>
      </c>
      <c r="C3603" t="s">
        <v>552</v>
      </c>
      <c r="D3603" s="441">
        <v>45870</v>
      </c>
      <c r="E3603">
        <v>18178</v>
      </c>
      <c r="F3603" t="s">
        <v>5790</v>
      </c>
      <c r="G3603">
        <v>3444</v>
      </c>
      <c r="H3603">
        <v>1</v>
      </c>
      <c r="I3603" t="s">
        <v>5601</v>
      </c>
      <c r="J3603" t="s">
        <v>4764</v>
      </c>
      <c r="K3603" t="s">
        <v>4519</v>
      </c>
      <c r="L3603">
        <v>0</v>
      </c>
      <c r="M3603" s="441">
        <v>-693593</v>
      </c>
      <c r="N3603">
        <v>0</v>
      </c>
      <c r="O3603">
        <v>59.9</v>
      </c>
      <c r="P3603">
        <v>59.9</v>
      </c>
    </row>
    <row r="3604" spans="1:16" x14ac:dyDescent="0.3">
      <c r="A3604">
        <v>46232</v>
      </c>
      <c r="B3604">
        <v>122</v>
      </c>
      <c r="C3604" t="s">
        <v>552</v>
      </c>
      <c r="D3604" s="441">
        <v>45870</v>
      </c>
      <c r="E3604">
        <v>18223</v>
      </c>
      <c r="F3604" t="s">
        <v>5876</v>
      </c>
      <c r="G3604">
        <v>3405</v>
      </c>
      <c r="H3604">
        <v>0.18</v>
      </c>
      <c r="I3604" t="s">
        <v>5613</v>
      </c>
      <c r="J3604" t="s">
        <v>4764</v>
      </c>
      <c r="K3604" t="s">
        <v>4519</v>
      </c>
      <c r="L3604">
        <v>0</v>
      </c>
      <c r="M3604" s="441">
        <v>-693593</v>
      </c>
      <c r="N3604">
        <v>0</v>
      </c>
      <c r="O3604">
        <v>0</v>
      </c>
      <c r="P3604">
        <v>57.65</v>
      </c>
    </row>
    <row r="3605" spans="1:16" x14ac:dyDescent="0.3">
      <c r="A3605">
        <v>46208</v>
      </c>
      <c r="B3605">
        <v>122</v>
      </c>
      <c r="C3605" t="s">
        <v>552</v>
      </c>
      <c r="D3605" s="441">
        <v>45870</v>
      </c>
      <c r="E3605">
        <v>19476</v>
      </c>
      <c r="F3605" t="s">
        <v>6017</v>
      </c>
      <c r="G3605">
        <v>2729</v>
      </c>
      <c r="H3605">
        <v>0.86</v>
      </c>
      <c r="I3605" t="s">
        <v>5598</v>
      </c>
      <c r="J3605" t="s">
        <v>6085</v>
      </c>
      <c r="K3605" t="s">
        <v>4519</v>
      </c>
      <c r="L3605">
        <v>66.83</v>
      </c>
      <c r="M3605" s="441">
        <v>45869</v>
      </c>
      <c r="N3605">
        <v>76</v>
      </c>
      <c r="O3605">
        <v>75.12</v>
      </c>
      <c r="P3605">
        <v>57.47</v>
      </c>
    </row>
    <row r="3606" spans="1:16" x14ac:dyDescent="0.3">
      <c r="A3606">
        <v>46184</v>
      </c>
      <c r="B3606">
        <v>122</v>
      </c>
      <c r="C3606" t="s">
        <v>552</v>
      </c>
      <c r="D3606" s="441">
        <v>45870</v>
      </c>
      <c r="E3606">
        <v>20922</v>
      </c>
      <c r="F3606" t="s">
        <v>5845</v>
      </c>
      <c r="G3606">
        <v>2034</v>
      </c>
      <c r="H3606">
        <v>1</v>
      </c>
      <c r="I3606" t="s">
        <v>5605</v>
      </c>
      <c r="J3606" t="s">
        <v>6085</v>
      </c>
      <c r="K3606" t="s">
        <v>4519</v>
      </c>
      <c r="L3606">
        <v>56.4</v>
      </c>
      <c r="M3606" s="441">
        <v>45859</v>
      </c>
      <c r="N3606">
        <v>56.74</v>
      </c>
      <c r="O3606">
        <v>56.74</v>
      </c>
      <c r="P3606">
        <v>56.4</v>
      </c>
    </row>
    <row r="3607" spans="1:16" x14ac:dyDescent="0.3">
      <c r="A3607">
        <v>46087</v>
      </c>
      <c r="B3607">
        <v>122</v>
      </c>
      <c r="C3607" t="s">
        <v>552</v>
      </c>
      <c r="D3607" s="441">
        <v>45870</v>
      </c>
      <c r="E3607">
        <v>21086</v>
      </c>
      <c r="F3607" t="s">
        <v>6501</v>
      </c>
      <c r="G3607">
        <v>1989</v>
      </c>
      <c r="H3607">
        <v>3</v>
      </c>
      <c r="I3607" t="s">
        <v>5613</v>
      </c>
      <c r="J3607" t="s">
        <v>6085</v>
      </c>
      <c r="K3607" t="s">
        <v>4519</v>
      </c>
      <c r="L3607">
        <v>0</v>
      </c>
      <c r="M3607" s="441">
        <v>45783</v>
      </c>
      <c r="N3607">
        <v>18.690000000000001</v>
      </c>
      <c r="O3607">
        <v>20.22</v>
      </c>
      <c r="P3607">
        <v>56.07</v>
      </c>
    </row>
    <row r="3608" spans="1:16" x14ac:dyDescent="0.3">
      <c r="A3608">
        <v>45958</v>
      </c>
      <c r="B3608">
        <v>122</v>
      </c>
      <c r="C3608" t="s">
        <v>552</v>
      </c>
      <c r="D3608" s="441">
        <v>45870</v>
      </c>
      <c r="E3608">
        <v>19623</v>
      </c>
      <c r="F3608" t="s">
        <v>5929</v>
      </c>
      <c r="G3608">
        <v>2611</v>
      </c>
      <c r="H3608">
        <v>12.5</v>
      </c>
      <c r="I3608" t="s">
        <v>5598</v>
      </c>
      <c r="J3608" t="s">
        <v>6085</v>
      </c>
      <c r="K3608" t="s">
        <v>4519</v>
      </c>
      <c r="L3608">
        <v>4.45</v>
      </c>
      <c r="M3608" s="441">
        <v>45869</v>
      </c>
      <c r="N3608">
        <v>3.7</v>
      </c>
      <c r="O3608">
        <v>3.7</v>
      </c>
      <c r="P3608">
        <v>55.62</v>
      </c>
    </row>
    <row r="3609" spans="1:16" x14ac:dyDescent="0.3">
      <c r="A3609">
        <v>46191</v>
      </c>
      <c r="B3609">
        <v>122</v>
      </c>
      <c r="C3609" t="s">
        <v>552</v>
      </c>
      <c r="D3609" s="441">
        <v>45870</v>
      </c>
      <c r="E3609">
        <v>26713</v>
      </c>
      <c r="F3609" t="s">
        <v>5903</v>
      </c>
      <c r="G3609">
        <v>6867</v>
      </c>
      <c r="H3609">
        <v>1</v>
      </c>
      <c r="I3609" t="s">
        <v>5598</v>
      </c>
      <c r="J3609" t="s">
        <v>6085</v>
      </c>
      <c r="K3609" t="s">
        <v>4519</v>
      </c>
      <c r="L3609">
        <v>55</v>
      </c>
      <c r="M3609" s="441">
        <v>45861</v>
      </c>
      <c r="N3609">
        <v>55</v>
      </c>
      <c r="O3609">
        <v>55</v>
      </c>
      <c r="P3609">
        <v>55</v>
      </c>
    </row>
    <row r="3610" spans="1:16" x14ac:dyDescent="0.3">
      <c r="A3610">
        <v>46137</v>
      </c>
      <c r="B3610">
        <v>122</v>
      </c>
      <c r="C3610" t="s">
        <v>552</v>
      </c>
      <c r="D3610" s="441">
        <v>45870</v>
      </c>
      <c r="E3610">
        <v>18210</v>
      </c>
      <c r="F3610" t="s">
        <v>6523</v>
      </c>
      <c r="G3610">
        <v>3417</v>
      </c>
      <c r="H3610">
        <v>2</v>
      </c>
      <c r="I3610" t="s">
        <v>5613</v>
      </c>
      <c r="J3610" t="s">
        <v>4764</v>
      </c>
      <c r="K3610" t="s">
        <v>4519</v>
      </c>
      <c r="L3610">
        <v>0</v>
      </c>
      <c r="M3610" s="441">
        <v>-693593</v>
      </c>
      <c r="N3610">
        <v>0</v>
      </c>
      <c r="O3610">
        <v>0</v>
      </c>
      <c r="P3610">
        <v>54.3</v>
      </c>
    </row>
    <row r="3611" spans="1:16" x14ac:dyDescent="0.3">
      <c r="A3611">
        <v>45957</v>
      </c>
      <c r="B3611">
        <v>122</v>
      </c>
      <c r="C3611" t="s">
        <v>552</v>
      </c>
      <c r="D3611" s="441">
        <v>45870</v>
      </c>
      <c r="E3611">
        <v>19737</v>
      </c>
      <c r="F3611" t="s">
        <v>6337</v>
      </c>
      <c r="G3611">
        <v>2516</v>
      </c>
      <c r="H3611">
        <v>12.8</v>
      </c>
      <c r="I3611" t="s">
        <v>5598</v>
      </c>
      <c r="J3611" t="s">
        <v>6085</v>
      </c>
      <c r="K3611" t="s">
        <v>4519</v>
      </c>
      <c r="L3611">
        <v>4.1900000000000004</v>
      </c>
      <c r="M3611" s="441">
        <v>45869</v>
      </c>
      <c r="N3611">
        <v>4.2</v>
      </c>
      <c r="O3611">
        <v>4.4000000000000004</v>
      </c>
      <c r="P3611">
        <v>53.63</v>
      </c>
    </row>
    <row r="3612" spans="1:16" x14ac:dyDescent="0.3">
      <c r="A3612">
        <v>46061</v>
      </c>
      <c r="B3612">
        <v>122</v>
      </c>
      <c r="C3612" t="s">
        <v>552</v>
      </c>
      <c r="D3612" s="441">
        <v>45870</v>
      </c>
      <c r="E3612">
        <v>20892</v>
      </c>
      <c r="F3612" t="s">
        <v>5653</v>
      </c>
      <c r="G3612">
        <v>2039</v>
      </c>
      <c r="H3612">
        <v>4</v>
      </c>
      <c r="I3612" t="s">
        <v>5613</v>
      </c>
      <c r="J3612" t="s">
        <v>6085</v>
      </c>
      <c r="K3612" t="s">
        <v>4519</v>
      </c>
      <c r="L3612">
        <v>13.2</v>
      </c>
      <c r="M3612" s="441">
        <v>45853</v>
      </c>
      <c r="N3612">
        <v>13.2</v>
      </c>
      <c r="O3612">
        <v>13.4</v>
      </c>
      <c r="P3612">
        <v>52.8</v>
      </c>
    </row>
    <row r="3613" spans="1:16" x14ac:dyDescent="0.3">
      <c r="A3613">
        <v>46129</v>
      </c>
      <c r="B3613">
        <v>122</v>
      </c>
      <c r="C3613" t="s">
        <v>552</v>
      </c>
      <c r="D3613" s="441">
        <v>45870</v>
      </c>
      <c r="E3613">
        <v>20645</v>
      </c>
      <c r="F3613" t="s">
        <v>5664</v>
      </c>
      <c r="G3613">
        <v>2113</v>
      </c>
      <c r="H3613">
        <v>2</v>
      </c>
      <c r="I3613" t="s">
        <v>5615</v>
      </c>
      <c r="J3613" t="s">
        <v>6085</v>
      </c>
      <c r="K3613" t="s">
        <v>4519</v>
      </c>
      <c r="L3613">
        <v>25.25</v>
      </c>
      <c r="M3613" s="441">
        <v>45846</v>
      </c>
      <c r="N3613">
        <v>25.25</v>
      </c>
      <c r="O3613">
        <v>25.9</v>
      </c>
      <c r="P3613">
        <v>50.5</v>
      </c>
    </row>
    <row r="3614" spans="1:16" x14ac:dyDescent="0.3">
      <c r="A3614">
        <v>46065</v>
      </c>
      <c r="B3614">
        <v>122</v>
      </c>
      <c r="C3614" t="s">
        <v>552</v>
      </c>
      <c r="D3614" s="441">
        <v>45870</v>
      </c>
      <c r="E3614">
        <v>20332</v>
      </c>
      <c r="F3614" t="s">
        <v>5681</v>
      </c>
      <c r="G3614">
        <v>2208</v>
      </c>
      <c r="H3614">
        <v>4</v>
      </c>
      <c r="I3614" t="s">
        <v>5605</v>
      </c>
      <c r="J3614" t="s">
        <v>6085</v>
      </c>
      <c r="K3614" t="s">
        <v>4519</v>
      </c>
      <c r="L3614">
        <v>12.2</v>
      </c>
      <c r="M3614" s="441">
        <v>45846</v>
      </c>
      <c r="N3614">
        <v>12.2</v>
      </c>
      <c r="O3614">
        <v>12.3</v>
      </c>
      <c r="P3614">
        <v>48.8</v>
      </c>
    </row>
    <row r="3615" spans="1:16" x14ac:dyDescent="0.3">
      <c r="A3615">
        <v>46081</v>
      </c>
      <c r="B3615">
        <v>122</v>
      </c>
      <c r="C3615" t="s">
        <v>552</v>
      </c>
      <c r="D3615" s="441">
        <v>45870</v>
      </c>
      <c r="E3615">
        <v>19558</v>
      </c>
      <c r="F3615" t="s">
        <v>5950</v>
      </c>
      <c r="G3615">
        <v>2659</v>
      </c>
      <c r="H3615">
        <v>3.24</v>
      </c>
      <c r="I3615" t="s">
        <v>5598</v>
      </c>
      <c r="J3615" t="s">
        <v>6085</v>
      </c>
      <c r="K3615" t="s">
        <v>4519</v>
      </c>
      <c r="L3615">
        <v>14.68</v>
      </c>
      <c r="M3615" s="441">
        <v>45869</v>
      </c>
      <c r="N3615">
        <v>21.5</v>
      </c>
      <c r="O3615">
        <v>11.09</v>
      </c>
      <c r="P3615">
        <v>47.56</v>
      </c>
    </row>
    <row r="3616" spans="1:16" x14ac:dyDescent="0.3">
      <c r="A3616">
        <v>46112</v>
      </c>
      <c r="B3616">
        <v>122</v>
      </c>
      <c r="C3616" t="s">
        <v>552</v>
      </c>
      <c r="D3616" s="441">
        <v>45870</v>
      </c>
      <c r="E3616">
        <v>19717</v>
      </c>
      <c r="F3616" t="s">
        <v>6340</v>
      </c>
      <c r="G3616">
        <v>2537</v>
      </c>
      <c r="H3616">
        <v>2.52</v>
      </c>
      <c r="I3616" t="s">
        <v>5598</v>
      </c>
      <c r="J3616" t="s">
        <v>6085</v>
      </c>
      <c r="K3616" t="s">
        <v>4519</v>
      </c>
      <c r="L3616">
        <v>18.79</v>
      </c>
      <c r="M3616" s="441">
        <v>45867</v>
      </c>
      <c r="N3616">
        <v>16</v>
      </c>
      <c r="O3616">
        <v>16</v>
      </c>
      <c r="P3616">
        <v>47.35</v>
      </c>
    </row>
    <row r="3617" spans="1:16" x14ac:dyDescent="0.3">
      <c r="A3617">
        <v>45933</v>
      </c>
      <c r="B3617">
        <v>122</v>
      </c>
      <c r="C3617" t="s">
        <v>552</v>
      </c>
      <c r="D3617" s="441">
        <v>45870</v>
      </c>
      <c r="E3617">
        <v>19639</v>
      </c>
      <c r="F3617" t="s">
        <v>6527</v>
      </c>
      <c r="G3617">
        <v>2597</v>
      </c>
      <c r="H3617">
        <v>17.14</v>
      </c>
      <c r="I3617" t="s">
        <v>5598</v>
      </c>
      <c r="J3617" t="s">
        <v>6085</v>
      </c>
      <c r="K3617" t="s">
        <v>4519</v>
      </c>
      <c r="L3617">
        <v>2.73</v>
      </c>
      <c r="M3617" s="441">
        <v>45867</v>
      </c>
      <c r="N3617">
        <v>2.7</v>
      </c>
      <c r="O3617">
        <v>2.7</v>
      </c>
      <c r="P3617">
        <v>46.79</v>
      </c>
    </row>
    <row r="3618" spans="1:16" x14ac:dyDescent="0.3">
      <c r="A3618">
        <v>46001</v>
      </c>
      <c r="B3618">
        <v>122</v>
      </c>
      <c r="C3618" t="s">
        <v>552</v>
      </c>
      <c r="D3618" s="441">
        <v>45870</v>
      </c>
      <c r="E3618">
        <v>20202</v>
      </c>
      <c r="F3618" t="s">
        <v>5852</v>
      </c>
      <c r="G3618">
        <v>2255</v>
      </c>
      <c r="H3618">
        <v>7</v>
      </c>
      <c r="I3618" t="s">
        <v>5613</v>
      </c>
      <c r="J3618" t="s">
        <v>6085</v>
      </c>
      <c r="K3618" t="s">
        <v>4519</v>
      </c>
      <c r="L3618">
        <v>6.6</v>
      </c>
      <c r="M3618" s="441">
        <v>45867</v>
      </c>
      <c r="N3618">
        <v>6.79</v>
      </c>
      <c r="O3618">
        <v>6.79</v>
      </c>
      <c r="P3618">
        <v>46.2</v>
      </c>
    </row>
    <row r="3619" spans="1:16" x14ac:dyDescent="0.3">
      <c r="A3619">
        <v>45953</v>
      </c>
      <c r="B3619">
        <v>122</v>
      </c>
      <c r="C3619" t="s">
        <v>552</v>
      </c>
      <c r="D3619" s="441">
        <v>45870</v>
      </c>
      <c r="E3619">
        <v>23826</v>
      </c>
      <c r="F3619" t="s">
        <v>5844</v>
      </c>
      <c r="G3619">
        <v>2073</v>
      </c>
      <c r="H3619">
        <v>13</v>
      </c>
      <c r="I3619" t="s">
        <v>5605</v>
      </c>
      <c r="J3619" t="s">
        <v>6085</v>
      </c>
      <c r="K3619" t="s">
        <v>4519</v>
      </c>
      <c r="L3619">
        <v>3.48</v>
      </c>
      <c r="M3619" s="441">
        <v>45859</v>
      </c>
      <c r="N3619">
        <v>3.5</v>
      </c>
      <c r="O3619">
        <v>3.5</v>
      </c>
      <c r="P3619">
        <v>45.24</v>
      </c>
    </row>
    <row r="3620" spans="1:16" x14ac:dyDescent="0.3">
      <c r="A3620">
        <v>45943</v>
      </c>
      <c r="B3620">
        <v>122</v>
      </c>
      <c r="C3620" t="s">
        <v>552</v>
      </c>
      <c r="D3620" s="441">
        <v>45870</v>
      </c>
      <c r="E3620">
        <v>19907</v>
      </c>
      <c r="F3620" t="s">
        <v>5683</v>
      </c>
      <c r="G3620">
        <v>2381</v>
      </c>
      <c r="H3620">
        <v>15</v>
      </c>
      <c r="I3620" t="s">
        <v>5613</v>
      </c>
      <c r="J3620" t="s">
        <v>6085</v>
      </c>
      <c r="K3620" t="s">
        <v>4519</v>
      </c>
      <c r="L3620">
        <v>0</v>
      </c>
      <c r="M3620" s="441">
        <v>45686</v>
      </c>
      <c r="N3620">
        <v>3.01</v>
      </c>
      <c r="O3620">
        <v>3.23</v>
      </c>
      <c r="P3620">
        <v>45.15</v>
      </c>
    </row>
    <row r="3621" spans="1:16" x14ac:dyDescent="0.3">
      <c r="A3621">
        <v>46091</v>
      </c>
      <c r="B3621">
        <v>122</v>
      </c>
      <c r="C3621" t="s">
        <v>552</v>
      </c>
      <c r="D3621" s="441">
        <v>45870</v>
      </c>
      <c r="E3621">
        <v>20029</v>
      </c>
      <c r="F3621" t="s">
        <v>5848</v>
      </c>
      <c r="G3621">
        <v>2337</v>
      </c>
      <c r="H3621">
        <v>3</v>
      </c>
      <c r="I3621" t="s">
        <v>5668</v>
      </c>
      <c r="J3621" t="s">
        <v>6085</v>
      </c>
      <c r="K3621" t="s">
        <v>4519</v>
      </c>
      <c r="L3621">
        <v>0</v>
      </c>
      <c r="M3621" s="441">
        <v>45636</v>
      </c>
      <c r="N3621">
        <v>14.81</v>
      </c>
      <c r="O3621">
        <v>14.48</v>
      </c>
      <c r="P3621">
        <v>44.43</v>
      </c>
    </row>
    <row r="3622" spans="1:16" x14ac:dyDescent="0.3">
      <c r="A3622">
        <v>46229</v>
      </c>
      <c r="B3622">
        <v>122</v>
      </c>
      <c r="C3622" t="s">
        <v>552</v>
      </c>
      <c r="D3622" s="441">
        <v>45870</v>
      </c>
      <c r="E3622">
        <v>18107</v>
      </c>
      <c r="F3622" t="s">
        <v>5807</v>
      </c>
      <c r="G3622">
        <v>3504</v>
      </c>
      <c r="H3622">
        <v>0.25</v>
      </c>
      <c r="I3622" t="s">
        <v>5601</v>
      </c>
      <c r="J3622" t="s">
        <v>4764</v>
      </c>
      <c r="K3622" t="s">
        <v>4519</v>
      </c>
      <c r="L3622">
        <v>0</v>
      </c>
      <c r="M3622" s="441">
        <v>-693593</v>
      </c>
      <c r="N3622">
        <v>0</v>
      </c>
      <c r="O3622">
        <v>0</v>
      </c>
      <c r="P3622">
        <v>44.23</v>
      </c>
    </row>
    <row r="3623" spans="1:16" x14ac:dyDescent="0.3">
      <c r="A3623">
        <v>46060</v>
      </c>
      <c r="B3623">
        <v>122</v>
      </c>
      <c r="C3623" t="s">
        <v>552</v>
      </c>
      <c r="D3623" s="441">
        <v>45870</v>
      </c>
      <c r="E3623">
        <v>20227</v>
      </c>
      <c r="F3623" t="s">
        <v>5650</v>
      </c>
      <c r="G3623">
        <v>2248</v>
      </c>
      <c r="H3623">
        <v>4</v>
      </c>
      <c r="I3623" t="s">
        <v>5605</v>
      </c>
      <c r="J3623" t="s">
        <v>6085</v>
      </c>
      <c r="K3623" t="s">
        <v>4519</v>
      </c>
      <c r="L3623">
        <v>11.05</v>
      </c>
      <c r="M3623" s="441">
        <v>45859</v>
      </c>
      <c r="N3623">
        <v>10.96</v>
      </c>
      <c r="O3623">
        <v>10.98</v>
      </c>
      <c r="P3623">
        <v>44.2</v>
      </c>
    </row>
    <row r="3624" spans="1:16" x14ac:dyDescent="0.3">
      <c r="A3624">
        <v>46179</v>
      </c>
      <c r="B3624">
        <v>122</v>
      </c>
      <c r="C3624" t="s">
        <v>552</v>
      </c>
      <c r="D3624" s="441">
        <v>45870</v>
      </c>
      <c r="E3624">
        <v>26276</v>
      </c>
      <c r="F3624" t="s">
        <v>6443</v>
      </c>
      <c r="G3624">
        <v>6658</v>
      </c>
      <c r="H3624">
        <v>1</v>
      </c>
      <c r="I3624" t="s">
        <v>5598</v>
      </c>
      <c r="J3624" t="s">
        <v>6085</v>
      </c>
      <c r="K3624" t="s">
        <v>4519</v>
      </c>
      <c r="L3624">
        <v>0</v>
      </c>
      <c r="M3624" s="441">
        <v>45747</v>
      </c>
      <c r="N3624">
        <v>44</v>
      </c>
      <c r="O3624">
        <v>44</v>
      </c>
      <c r="P3624">
        <v>44</v>
      </c>
    </row>
    <row r="3625" spans="1:16" x14ac:dyDescent="0.3">
      <c r="A3625">
        <v>46126</v>
      </c>
      <c r="B3625">
        <v>122</v>
      </c>
      <c r="C3625" t="s">
        <v>552</v>
      </c>
      <c r="D3625" s="441">
        <v>45870</v>
      </c>
      <c r="E3625">
        <v>21060</v>
      </c>
      <c r="F3625" t="s">
        <v>5619</v>
      </c>
      <c r="G3625">
        <v>1998</v>
      </c>
      <c r="H3625">
        <v>2</v>
      </c>
      <c r="I3625" t="s">
        <v>5613</v>
      </c>
      <c r="J3625" t="s">
        <v>6085</v>
      </c>
      <c r="K3625" t="s">
        <v>4519</v>
      </c>
      <c r="L3625">
        <v>0</v>
      </c>
      <c r="M3625" s="441">
        <v>-693593</v>
      </c>
      <c r="N3625">
        <v>0</v>
      </c>
      <c r="O3625">
        <v>25.87</v>
      </c>
      <c r="P3625">
        <v>43.98</v>
      </c>
    </row>
    <row r="3626" spans="1:16" x14ac:dyDescent="0.3">
      <c r="A3626">
        <v>46116</v>
      </c>
      <c r="B3626">
        <v>122</v>
      </c>
      <c r="C3626" t="s">
        <v>552</v>
      </c>
      <c r="D3626" s="441">
        <v>45870</v>
      </c>
      <c r="E3626">
        <v>19560</v>
      </c>
      <c r="F3626" t="s">
        <v>5947</v>
      </c>
      <c r="G3626">
        <v>2657</v>
      </c>
      <c r="H3626">
        <v>2.3199999999999998</v>
      </c>
      <c r="I3626" t="s">
        <v>5598</v>
      </c>
      <c r="J3626" t="s">
        <v>6085</v>
      </c>
      <c r="K3626" t="s">
        <v>4519</v>
      </c>
      <c r="L3626">
        <v>18.170000000000002</v>
      </c>
      <c r="M3626" s="441">
        <v>45869</v>
      </c>
      <c r="N3626">
        <v>17</v>
      </c>
      <c r="O3626">
        <v>17</v>
      </c>
      <c r="P3626">
        <v>42.15</v>
      </c>
    </row>
    <row r="3627" spans="1:16" x14ac:dyDescent="0.3">
      <c r="A3627">
        <v>46048</v>
      </c>
      <c r="B3627">
        <v>122</v>
      </c>
      <c r="C3627" t="s">
        <v>552</v>
      </c>
      <c r="D3627" s="441">
        <v>45870</v>
      </c>
      <c r="E3627">
        <v>19607</v>
      </c>
      <c r="F3627" t="s">
        <v>6095</v>
      </c>
      <c r="G3627">
        <v>2623</v>
      </c>
      <c r="H3627">
        <v>4.62</v>
      </c>
      <c r="I3627" t="s">
        <v>5598</v>
      </c>
      <c r="J3627" t="s">
        <v>6085</v>
      </c>
      <c r="K3627" t="s">
        <v>4519</v>
      </c>
      <c r="L3627">
        <v>8.44</v>
      </c>
      <c r="M3627" s="441">
        <v>45866</v>
      </c>
      <c r="N3627">
        <v>8.5</v>
      </c>
      <c r="O3627">
        <v>7.98</v>
      </c>
      <c r="P3627">
        <v>38.99</v>
      </c>
    </row>
    <row r="3628" spans="1:16" x14ac:dyDescent="0.3">
      <c r="A3628">
        <v>46118</v>
      </c>
      <c r="B3628">
        <v>122</v>
      </c>
      <c r="C3628" t="s">
        <v>552</v>
      </c>
      <c r="D3628" s="441">
        <v>45870</v>
      </c>
      <c r="E3628">
        <v>19718</v>
      </c>
      <c r="F3628" t="s">
        <v>6454</v>
      </c>
      <c r="G3628">
        <v>2536</v>
      </c>
      <c r="H3628">
        <v>2.13</v>
      </c>
      <c r="I3628" t="s">
        <v>5598</v>
      </c>
      <c r="J3628" t="s">
        <v>6085</v>
      </c>
      <c r="K3628" t="s">
        <v>4519</v>
      </c>
      <c r="L3628">
        <v>17.41</v>
      </c>
      <c r="M3628" s="441">
        <v>45867</v>
      </c>
      <c r="N3628">
        <v>19</v>
      </c>
      <c r="O3628">
        <v>12.87</v>
      </c>
      <c r="P3628">
        <v>37.08</v>
      </c>
    </row>
    <row r="3629" spans="1:16" x14ac:dyDescent="0.3">
      <c r="A3629">
        <v>45986</v>
      </c>
      <c r="B3629">
        <v>122</v>
      </c>
      <c r="C3629" t="s">
        <v>552</v>
      </c>
      <c r="D3629" s="441">
        <v>45870</v>
      </c>
      <c r="E3629">
        <v>19787</v>
      </c>
      <c r="F3629" t="s">
        <v>5914</v>
      </c>
      <c r="G3629">
        <v>2471</v>
      </c>
      <c r="H3629">
        <v>7.9</v>
      </c>
      <c r="I3629" t="s">
        <v>5598</v>
      </c>
      <c r="J3629" t="s">
        <v>6085</v>
      </c>
      <c r="K3629" t="s">
        <v>4519</v>
      </c>
      <c r="L3629">
        <v>4.46</v>
      </c>
      <c r="M3629" s="441">
        <v>45869</v>
      </c>
      <c r="N3629">
        <v>4.0999999999999996</v>
      </c>
      <c r="O3629">
        <v>4.12</v>
      </c>
      <c r="P3629">
        <v>35.229999999999997</v>
      </c>
    </row>
    <row r="3630" spans="1:16" x14ac:dyDescent="0.3">
      <c r="A3630">
        <v>45995</v>
      </c>
      <c r="B3630">
        <v>122</v>
      </c>
      <c r="C3630" t="s">
        <v>552</v>
      </c>
      <c r="D3630" s="441">
        <v>45870</v>
      </c>
      <c r="E3630">
        <v>20386</v>
      </c>
      <c r="F3630" t="s">
        <v>6500</v>
      </c>
      <c r="G3630">
        <v>2195</v>
      </c>
      <c r="H3630">
        <v>7</v>
      </c>
      <c r="I3630" t="s">
        <v>5605</v>
      </c>
      <c r="J3630" t="s">
        <v>6085</v>
      </c>
      <c r="K3630" t="s">
        <v>4519</v>
      </c>
      <c r="L3630">
        <v>0</v>
      </c>
      <c r="M3630" s="441">
        <v>45811</v>
      </c>
      <c r="N3630">
        <v>5</v>
      </c>
      <c r="O3630">
        <v>4.9000000000000004</v>
      </c>
      <c r="P3630">
        <v>35</v>
      </c>
    </row>
    <row r="3631" spans="1:16" x14ac:dyDescent="0.3">
      <c r="A3631">
        <v>46188</v>
      </c>
      <c r="B3631">
        <v>122</v>
      </c>
      <c r="C3631" t="s">
        <v>552</v>
      </c>
      <c r="D3631" s="441">
        <v>45870</v>
      </c>
      <c r="E3631">
        <v>20176</v>
      </c>
      <c r="F3631" t="s">
        <v>6524</v>
      </c>
      <c r="G3631">
        <v>2262</v>
      </c>
      <c r="H3631">
        <v>1</v>
      </c>
      <c r="I3631" t="s">
        <v>5613</v>
      </c>
      <c r="J3631" t="s">
        <v>6085</v>
      </c>
      <c r="K3631" t="s">
        <v>4519</v>
      </c>
      <c r="L3631">
        <v>34.68</v>
      </c>
      <c r="M3631" s="441">
        <v>45868</v>
      </c>
      <c r="N3631">
        <v>34.68</v>
      </c>
      <c r="O3631">
        <v>34.68</v>
      </c>
      <c r="P3631">
        <v>34.68</v>
      </c>
    </row>
    <row r="3632" spans="1:16" x14ac:dyDescent="0.3">
      <c r="A3632">
        <v>46057</v>
      </c>
      <c r="B3632">
        <v>122</v>
      </c>
      <c r="C3632" t="s">
        <v>552</v>
      </c>
      <c r="D3632" s="441">
        <v>45870</v>
      </c>
      <c r="E3632">
        <v>24089</v>
      </c>
      <c r="F3632" t="s">
        <v>5842</v>
      </c>
      <c r="G3632">
        <v>2316</v>
      </c>
      <c r="H3632">
        <v>4</v>
      </c>
      <c r="I3632" t="s">
        <v>5598</v>
      </c>
      <c r="J3632" t="s">
        <v>6085</v>
      </c>
      <c r="K3632" t="s">
        <v>4519</v>
      </c>
      <c r="L3632">
        <v>0</v>
      </c>
      <c r="M3632" s="441">
        <v>45531</v>
      </c>
      <c r="N3632">
        <v>8.5</v>
      </c>
      <c r="O3632">
        <v>9</v>
      </c>
      <c r="P3632">
        <v>34</v>
      </c>
    </row>
    <row r="3633" spans="1:16" x14ac:dyDescent="0.3">
      <c r="A3633">
        <v>46217</v>
      </c>
      <c r="B3633">
        <v>122</v>
      </c>
      <c r="C3633" t="s">
        <v>552</v>
      </c>
      <c r="D3633" s="441">
        <v>45870</v>
      </c>
      <c r="E3633">
        <v>18357</v>
      </c>
      <c r="F3633" t="s">
        <v>6553</v>
      </c>
      <c r="G3633">
        <v>3279</v>
      </c>
      <c r="H3633">
        <v>0.51</v>
      </c>
      <c r="I3633" t="s">
        <v>5613</v>
      </c>
      <c r="J3633" t="s">
        <v>4764</v>
      </c>
      <c r="K3633" t="s">
        <v>4519</v>
      </c>
      <c r="L3633">
        <v>0</v>
      </c>
      <c r="M3633" s="441">
        <v>-693593</v>
      </c>
      <c r="N3633">
        <v>0</v>
      </c>
      <c r="O3633">
        <v>0</v>
      </c>
      <c r="P3633">
        <v>33.590000000000003</v>
      </c>
    </row>
    <row r="3634" spans="1:16" x14ac:dyDescent="0.3">
      <c r="A3634">
        <v>46236</v>
      </c>
      <c r="B3634">
        <v>122</v>
      </c>
      <c r="C3634" t="s">
        <v>552</v>
      </c>
      <c r="D3634" s="441">
        <v>45870</v>
      </c>
      <c r="E3634">
        <v>18145</v>
      </c>
      <c r="F3634" t="s">
        <v>5796</v>
      </c>
      <c r="G3634">
        <v>3472</v>
      </c>
      <c r="H3634">
        <v>0.09</v>
      </c>
      <c r="I3634" t="s">
        <v>5601</v>
      </c>
      <c r="J3634" t="s">
        <v>4764</v>
      </c>
      <c r="K3634" t="s">
        <v>4519</v>
      </c>
      <c r="L3634">
        <v>0</v>
      </c>
      <c r="M3634" s="441">
        <v>-693593</v>
      </c>
      <c r="N3634">
        <v>0</v>
      </c>
      <c r="O3634">
        <v>312</v>
      </c>
      <c r="P3634">
        <v>33.44</v>
      </c>
    </row>
    <row r="3635" spans="1:16" x14ac:dyDescent="0.3">
      <c r="A3635">
        <v>46189</v>
      </c>
      <c r="B3635">
        <v>122</v>
      </c>
      <c r="C3635" t="s">
        <v>552</v>
      </c>
      <c r="D3635" s="441">
        <v>45870</v>
      </c>
      <c r="E3635">
        <v>26050</v>
      </c>
      <c r="F3635" t="s">
        <v>6525</v>
      </c>
      <c r="G3635">
        <v>6512</v>
      </c>
      <c r="H3635">
        <v>1</v>
      </c>
      <c r="I3635" t="s">
        <v>5598</v>
      </c>
      <c r="J3635" t="s">
        <v>6085</v>
      </c>
      <c r="K3635" t="s">
        <v>4519</v>
      </c>
      <c r="L3635">
        <v>0</v>
      </c>
      <c r="M3635" s="441">
        <v>45790</v>
      </c>
      <c r="N3635">
        <v>33.200000000000003</v>
      </c>
      <c r="O3635">
        <v>29.9</v>
      </c>
      <c r="P3635">
        <v>33.200000000000003</v>
      </c>
    </row>
    <row r="3636" spans="1:16" x14ac:dyDescent="0.3">
      <c r="A3636">
        <v>46032</v>
      </c>
      <c r="B3636">
        <v>122</v>
      </c>
      <c r="C3636" t="s">
        <v>552</v>
      </c>
      <c r="D3636" s="441">
        <v>45870</v>
      </c>
      <c r="E3636">
        <v>19602</v>
      </c>
      <c r="F3636" t="s">
        <v>6164</v>
      </c>
      <c r="G3636">
        <v>2627</v>
      </c>
      <c r="H3636">
        <v>5.08</v>
      </c>
      <c r="I3636" t="s">
        <v>5598</v>
      </c>
      <c r="J3636" t="s">
        <v>6085</v>
      </c>
      <c r="K3636" t="s">
        <v>4519</v>
      </c>
      <c r="L3636">
        <v>6.5</v>
      </c>
      <c r="M3636" s="441">
        <v>45841</v>
      </c>
      <c r="N3636">
        <v>6.5</v>
      </c>
      <c r="O3636">
        <v>6.5</v>
      </c>
      <c r="P3636">
        <v>33.020000000000003</v>
      </c>
    </row>
    <row r="3637" spans="1:16" x14ac:dyDescent="0.3">
      <c r="A3637">
        <v>46180</v>
      </c>
      <c r="B3637">
        <v>122</v>
      </c>
      <c r="C3637" t="s">
        <v>552</v>
      </c>
      <c r="D3637" s="441">
        <v>45870</v>
      </c>
      <c r="E3637">
        <v>21079</v>
      </c>
      <c r="F3637" t="s">
        <v>5838</v>
      </c>
      <c r="G3637">
        <v>1991</v>
      </c>
      <c r="H3637">
        <v>1</v>
      </c>
      <c r="I3637" t="s">
        <v>5613</v>
      </c>
      <c r="J3637" t="s">
        <v>6085</v>
      </c>
      <c r="K3637" t="s">
        <v>4519</v>
      </c>
      <c r="L3637">
        <v>0</v>
      </c>
      <c r="M3637" s="441">
        <v>45818</v>
      </c>
      <c r="N3637">
        <v>32.06</v>
      </c>
      <c r="O3637">
        <v>49.38</v>
      </c>
      <c r="P3637">
        <v>32.06</v>
      </c>
    </row>
    <row r="3638" spans="1:16" x14ac:dyDescent="0.3">
      <c r="A3638">
        <v>46202</v>
      </c>
      <c r="B3638">
        <v>122</v>
      </c>
      <c r="C3638" t="s">
        <v>552</v>
      </c>
      <c r="D3638" s="441">
        <v>45870</v>
      </c>
      <c r="E3638">
        <v>23320</v>
      </c>
      <c r="F3638" t="s">
        <v>5970</v>
      </c>
      <c r="G3638">
        <v>2539</v>
      </c>
      <c r="H3638">
        <v>1</v>
      </c>
      <c r="I3638" t="s">
        <v>5598</v>
      </c>
      <c r="J3638" t="s">
        <v>6085</v>
      </c>
      <c r="K3638" t="s">
        <v>4519</v>
      </c>
      <c r="L3638">
        <v>0</v>
      </c>
      <c r="M3638" s="441">
        <v>45617</v>
      </c>
      <c r="N3638">
        <v>0</v>
      </c>
      <c r="O3638">
        <v>31.9</v>
      </c>
      <c r="P3638">
        <v>31.9</v>
      </c>
    </row>
    <row r="3639" spans="1:16" x14ac:dyDescent="0.3">
      <c r="A3639">
        <v>46233</v>
      </c>
      <c r="B3639">
        <v>122</v>
      </c>
      <c r="C3639" t="s">
        <v>552</v>
      </c>
      <c r="D3639" s="441">
        <v>45870</v>
      </c>
      <c r="E3639">
        <v>18160</v>
      </c>
      <c r="F3639" t="s">
        <v>6514</v>
      </c>
      <c r="G3639">
        <v>3460</v>
      </c>
      <c r="H3639">
        <v>0.16</v>
      </c>
      <c r="I3639" t="s">
        <v>5601</v>
      </c>
      <c r="J3639" t="s">
        <v>4764</v>
      </c>
      <c r="K3639" t="s">
        <v>4519</v>
      </c>
      <c r="L3639">
        <v>0</v>
      </c>
      <c r="M3639" s="441">
        <v>-693593</v>
      </c>
      <c r="N3639">
        <v>0</v>
      </c>
      <c r="O3639">
        <v>0</v>
      </c>
      <c r="P3639">
        <v>31.14</v>
      </c>
    </row>
    <row r="3640" spans="1:16" x14ac:dyDescent="0.3">
      <c r="A3640">
        <v>46093</v>
      </c>
      <c r="B3640">
        <v>122</v>
      </c>
      <c r="C3640" t="s">
        <v>552</v>
      </c>
      <c r="D3640" s="441">
        <v>45870</v>
      </c>
      <c r="E3640">
        <v>25416</v>
      </c>
      <c r="F3640" t="s">
        <v>5905</v>
      </c>
      <c r="G3640">
        <v>6098</v>
      </c>
      <c r="H3640">
        <v>3</v>
      </c>
      <c r="I3640" t="s">
        <v>5613</v>
      </c>
      <c r="J3640" t="s">
        <v>6085</v>
      </c>
      <c r="K3640" t="s">
        <v>4519</v>
      </c>
      <c r="L3640">
        <v>0</v>
      </c>
      <c r="M3640" s="441">
        <v>45763</v>
      </c>
      <c r="N3640">
        <v>9.9</v>
      </c>
      <c r="O3640">
        <v>12.9</v>
      </c>
      <c r="P3640">
        <v>29.7</v>
      </c>
    </row>
    <row r="3641" spans="1:16" x14ac:dyDescent="0.3">
      <c r="A3641">
        <v>46223</v>
      </c>
      <c r="B3641">
        <v>122</v>
      </c>
      <c r="C3641" t="s">
        <v>552</v>
      </c>
      <c r="D3641" s="441">
        <v>45870</v>
      </c>
      <c r="E3641">
        <v>18177</v>
      </c>
      <c r="F3641" t="s">
        <v>6554</v>
      </c>
      <c r="G3641">
        <v>3445</v>
      </c>
      <c r="H3641">
        <v>0.41</v>
      </c>
      <c r="I3641" t="s">
        <v>5601</v>
      </c>
      <c r="J3641" t="s">
        <v>4764</v>
      </c>
      <c r="K3641" t="s">
        <v>4519</v>
      </c>
      <c r="L3641">
        <v>0</v>
      </c>
      <c r="M3641" s="441">
        <v>-693593</v>
      </c>
      <c r="N3641">
        <v>0</v>
      </c>
      <c r="O3641">
        <v>108.9</v>
      </c>
      <c r="P3641">
        <v>28.66</v>
      </c>
    </row>
    <row r="3642" spans="1:16" x14ac:dyDescent="0.3">
      <c r="A3642">
        <v>46228</v>
      </c>
      <c r="B3642">
        <v>122</v>
      </c>
      <c r="C3642" t="s">
        <v>552</v>
      </c>
      <c r="D3642" s="441">
        <v>45870</v>
      </c>
      <c r="E3642">
        <v>18327</v>
      </c>
      <c r="F3642" t="s">
        <v>5861</v>
      </c>
      <c r="G3642">
        <v>3306</v>
      </c>
      <c r="H3642">
        <v>0.26</v>
      </c>
      <c r="I3642" t="s">
        <v>5601</v>
      </c>
      <c r="J3642" t="s">
        <v>4764</v>
      </c>
      <c r="K3642" t="s">
        <v>4519</v>
      </c>
      <c r="L3642">
        <v>0</v>
      </c>
      <c r="M3642" s="441">
        <v>45405</v>
      </c>
      <c r="N3642">
        <v>108</v>
      </c>
      <c r="O3642">
        <v>116.9</v>
      </c>
      <c r="P3642">
        <v>28.08</v>
      </c>
    </row>
    <row r="3643" spans="1:16" x14ac:dyDescent="0.3">
      <c r="A3643">
        <v>46092</v>
      </c>
      <c r="B3643">
        <v>122</v>
      </c>
      <c r="C3643" t="s">
        <v>552</v>
      </c>
      <c r="D3643" s="441">
        <v>45870</v>
      </c>
      <c r="E3643">
        <v>20022</v>
      </c>
      <c r="F3643" t="s">
        <v>5651</v>
      </c>
      <c r="G3643">
        <v>2340</v>
      </c>
      <c r="H3643">
        <v>3</v>
      </c>
      <c r="I3643" t="s">
        <v>5613</v>
      </c>
      <c r="J3643" t="s">
        <v>6085</v>
      </c>
      <c r="K3643" t="s">
        <v>4519</v>
      </c>
      <c r="L3643">
        <v>9.1999999999999993</v>
      </c>
      <c r="M3643" s="441">
        <v>45859</v>
      </c>
      <c r="N3643">
        <v>9.2100000000000009</v>
      </c>
      <c r="O3643">
        <v>9.2100000000000009</v>
      </c>
      <c r="P3643">
        <v>27.6</v>
      </c>
    </row>
    <row r="3644" spans="1:16" x14ac:dyDescent="0.3">
      <c r="A3644">
        <v>45996</v>
      </c>
      <c r="B3644">
        <v>122</v>
      </c>
      <c r="C3644" t="s">
        <v>552</v>
      </c>
      <c r="D3644" s="441">
        <v>45870</v>
      </c>
      <c r="E3644">
        <v>20136</v>
      </c>
      <c r="F3644" t="s">
        <v>5658</v>
      </c>
      <c r="G3644">
        <v>2284</v>
      </c>
      <c r="H3644">
        <v>7</v>
      </c>
      <c r="I3644" t="s">
        <v>5605</v>
      </c>
      <c r="J3644" t="s">
        <v>6085</v>
      </c>
      <c r="K3644" t="s">
        <v>4519</v>
      </c>
      <c r="L3644">
        <v>3.94</v>
      </c>
      <c r="M3644" s="441">
        <v>45868</v>
      </c>
      <c r="N3644">
        <v>4.01</v>
      </c>
      <c r="O3644">
        <v>4.01</v>
      </c>
      <c r="P3644">
        <v>27.58</v>
      </c>
    </row>
    <row r="3645" spans="1:16" x14ac:dyDescent="0.3">
      <c r="A3645">
        <v>46144</v>
      </c>
      <c r="B3645">
        <v>122</v>
      </c>
      <c r="C3645" t="s">
        <v>552</v>
      </c>
      <c r="D3645" s="441">
        <v>45870</v>
      </c>
      <c r="E3645">
        <v>18433</v>
      </c>
      <c r="F3645" t="s">
        <v>5737</v>
      </c>
      <c r="G3645">
        <v>3212</v>
      </c>
      <c r="H3645">
        <v>1.92</v>
      </c>
      <c r="I3645" t="s">
        <v>5613</v>
      </c>
      <c r="J3645" t="s">
        <v>4764</v>
      </c>
      <c r="K3645" t="s">
        <v>4519</v>
      </c>
      <c r="L3645">
        <v>0</v>
      </c>
      <c r="M3645" s="441">
        <v>-693593</v>
      </c>
      <c r="N3645">
        <v>0</v>
      </c>
      <c r="O3645">
        <v>0</v>
      </c>
      <c r="P3645">
        <v>25.98</v>
      </c>
    </row>
    <row r="3646" spans="1:16" x14ac:dyDescent="0.3">
      <c r="A3646">
        <v>45984</v>
      </c>
      <c r="B3646">
        <v>122</v>
      </c>
      <c r="C3646" t="s">
        <v>552</v>
      </c>
      <c r="D3646" s="441">
        <v>45870</v>
      </c>
      <c r="E3646">
        <v>19917</v>
      </c>
      <c r="F3646" t="s">
        <v>5682</v>
      </c>
      <c r="G3646">
        <v>2379</v>
      </c>
      <c r="H3646">
        <v>8</v>
      </c>
      <c r="I3646" t="s">
        <v>5605</v>
      </c>
      <c r="J3646" t="s">
        <v>6085</v>
      </c>
      <c r="K3646" t="s">
        <v>4519</v>
      </c>
      <c r="L3646">
        <v>0</v>
      </c>
      <c r="M3646" s="441">
        <v>45636</v>
      </c>
      <c r="N3646">
        <v>3.09</v>
      </c>
      <c r="O3646">
        <v>3.35</v>
      </c>
      <c r="P3646">
        <v>24.72</v>
      </c>
    </row>
    <row r="3647" spans="1:16" x14ac:dyDescent="0.3">
      <c r="A3647">
        <v>46185</v>
      </c>
      <c r="B3647">
        <v>122</v>
      </c>
      <c r="C3647" t="s">
        <v>552</v>
      </c>
      <c r="D3647" s="441">
        <v>45870</v>
      </c>
      <c r="E3647">
        <v>24272</v>
      </c>
      <c r="F3647" t="s">
        <v>5849</v>
      </c>
      <c r="G3647">
        <v>2341</v>
      </c>
      <c r="H3647">
        <v>1</v>
      </c>
      <c r="I3647" t="s">
        <v>5598</v>
      </c>
      <c r="J3647" t="s">
        <v>6085</v>
      </c>
      <c r="K3647" t="s">
        <v>4519</v>
      </c>
      <c r="L3647">
        <v>0</v>
      </c>
      <c r="M3647" s="441">
        <v>45818</v>
      </c>
      <c r="N3647">
        <v>24</v>
      </c>
      <c r="O3647">
        <v>24.5</v>
      </c>
      <c r="P3647">
        <v>24</v>
      </c>
    </row>
    <row r="3648" spans="1:16" x14ac:dyDescent="0.3">
      <c r="A3648">
        <v>46187</v>
      </c>
      <c r="B3648">
        <v>122</v>
      </c>
      <c r="C3648" t="s">
        <v>552</v>
      </c>
      <c r="D3648" s="441">
        <v>45870</v>
      </c>
      <c r="E3648">
        <v>24322</v>
      </c>
      <c r="F3648" t="s">
        <v>5657</v>
      </c>
      <c r="G3648">
        <v>2342</v>
      </c>
      <c r="H3648">
        <v>1</v>
      </c>
      <c r="I3648" t="s">
        <v>5598</v>
      </c>
      <c r="J3648" t="s">
        <v>6085</v>
      </c>
      <c r="K3648" t="s">
        <v>4519</v>
      </c>
      <c r="L3648">
        <v>22.8</v>
      </c>
      <c r="M3648" s="441">
        <v>45840</v>
      </c>
      <c r="N3648">
        <v>22.8</v>
      </c>
      <c r="O3648">
        <v>23</v>
      </c>
      <c r="P3648">
        <v>22.8</v>
      </c>
    </row>
    <row r="3649" spans="1:16" x14ac:dyDescent="0.3">
      <c r="A3649">
        <v>46094</v>
      </c>
      <c r="B3649">
        <v>122</v>
      </c>
      <c r="C3649" t="s">
        <v>552</v>
      </c>
      <c r="D3649" s="441">
        <v>45870</v>
      </c>
      <c r="E3649">
        <v>19415</v>
      </c>
      <c r="F3649" t="s">
        <v>5958</v>
      </c>
      <c r="G3649">
        <v>2759</v>
      </c>
      <c r="H3649">
        <v>3</v>
      </c>
      <c r="I3649" t="s">
        <v>5613</v>
      </c>
      <c r="J3649" t="s">
        <v>6085</v>
      </c>
      <c r="K3649" t="s">
        <v>4519</v>
      </c>
      <c r="L3649">
        <v>7.55</v>
      </c>
      <c r="M3649" s="441">
        <v>45847</v>
      </c>
      <c r="N3649">
        <v>7.55</v>
      </c>
      <c r="O3649">
        <v>7.65</v>
      </c>
      <c r="P3649">
        <v>22.65</v>
      </c>
    </row>
    <row r="3650" spans="1:16" x14ac:dyDescent="0.3">
      <c r="A3650">
        <v>46193</v>
      </c>
      <c r="B3650">
        <v>122</v>
      </c>
      <c r="C3650" t="s">
        <v>552</v>
      </c>
      <c r="D3650" s="441">
        <v>45870</v>
      </c>
      <c r="E3650">
        <v>19125</v>
      </c>
      <c r="F3650" t="s">
        <v>5702</v>
      </c>
      <c r="G3650">
        <v>2843</v>
      </c>
      <c r="H3650">
        <v>1</v>
      </c>
      <c r="I3650" t="s">
        <v>5703</v>
      </c>
      <c r="J3650" t="s">
        <v>6085</v>
      </c>
      <c r="K3650" t="s">
        <v>4519</v>
      </c>
      <c r="L3650">
        <v>20.71</v>
      </c>
      <c r="M3650" s="441">
        <v>45869</v>
      </c>
      <c r="N3650">
        <v>205.2</v>
      </c>
      <c r="O3650">
        <v>205.2</v>
      </c>
      <c r="P3650">
        <v>20.71</v>
      </c>
    </row>
    <row r="3651" spans="1:16" x14ac:dyDescent="0.3">
      <c r="A3651">
        <v>46234</v>
      </c>
      <c r="B3651">
        <v>122</v>
      </c>
      <c r="C3651" t="s">
        <v>552</v>
      </c>
      <c r="D3651" s="441">
        <v>45870</v>
      </c>
      <c r="E3651">
        <v>17061</v>
      </c>
      <c r="F3651" t="s">
        <v>5954</v>
      </c>
      <c r="G3651">
        <v>2738</v>
      </c>
      <c r="H3651">
        <v>0.12</v>
      </c>
      <c r="I3651" t="s">
        <v>5598</v>
      </c>
      <c r="J3651" t="s">
        <v>6085</v>
      </c>
      <c r="K3651" t="s">
        <v>4519</v>
      </c>
      <c r="L3651">
        <v>168.48</v>
      </c>
      <c r="M3651" s="441">
        <v>45869</v>
      </c>
      <c r="N3651">
        <v>185</v>
      </c>
      <c r="O3651">
        <v>185</v>
      </c>
      <c r="P3651">
        <v>20.22</v>
      </c>
    </row>
    <row r="3652" spans="1:16" x14ac:dyDescent="0.3">
      <c r="A3652">
        <v>46156</v>
      </c>
      <c r="B3652">
        <v>122</v>
      </c>
      <c r="C3652" t="s">
        <v>552</v>
      </c>
      <c r="D3652" s="441">
        <v>45870</v>
      </c>
      <c r="E3652">
        <v>19488</v>
      </c>
      <c r="F3652" t="s">
        <v>5930</v>
      </c>
      <c r="G3652">
        <v>2720</v>
      </c>
      <c r="H3652">
        <v>1.62</v>
      </c>
      <c r="I3652" t="s">
        <v>5598</v>
      </c>
      <c r="J3652" t="s">
        <v>6085</v>
      </c>
      <c r="K3652" t="s">
        <v>4519</v>
      </c>
      <c r="L3652">
        <v>12.08</v>
      </c>
      <c r="M3652" s="441">
        <v>45869</v>
      </c>
      <c r="N3652">
        <v>9</v>
      </c>
      <c r="O3652">
        <v>8.67</v>
      </c>
      <c r="P3652">
        <v>19.57</v>
      </c>
    </row>
    <row r="3653" spans="1:16" x14ac:dyDescent="0.3">
      <c r="A3653">
        <v>46173</v>
      </c>
      <c r="B3653">
        <v>122</v>
      </c>
      <c r="C3653" t="s">
        <v>552</v>
      </c>
      <c r="D3653" s="441">
        <v>45870</v>
      </c>
      <c r="E3653">
        <v>19562</v>
      </c>
      <c r="F3653" t="s">
        <v>5946</v>
      </c>
      <c r="G3653">
        <v>2655</v>
      </c>
      <c r="H3653">
        <v>1.1399999999999999</v>
      </c>
      <c r="I3653" t="s">
        <v>5598</v>
      </c>
      <c r="J3653" t="s">
        <v>6085</v>
      </c>
      <c r="K3653" t="s">
        <v>4519</v>
      </c>
      <c r="L3653">
        <v>16.600000000000001</v>
      </c>
      <c r="M3653" s="441">
        <v>45861</v>
      </c>
      <c r="N3653">
        <v>13</v>
      </c>
      <c r="O3653">
        <v>17</v>
      </c>
      <c r="P3653">
        <v>18.920000000000002</v>
      </c>
    </row>
    <row r="3654" spans="1:16" x14ac:dyDescent="0.3">
      <c r="A3654">
        <v>46053</v>
      </c>
      <c r="B3654">
        <v>122</v>
      </c>
      <c r="C3654" t="s">
        <v>552</v>
      </c>
      <c r="D3654" s="441">
        <v>45870</v>
      </c>
      <c r="E3654">
        <v>19657</v>
      </c>
      <c r="F3654" t="s">
        <v>5916</v>
      </c>
      <c r="G3654">
        <v>2583</v>
      </c>
      <c r="H3654">
        <v>4.18</v>
      </c>
      <c r="I3654" t="s">
        <v>5598</v>
      </c>
      <c r="J3654" t="s">
        <v>6085</v>
      </c>
      <c r="K3654" t="s">
        <v>4519</v>
      </c>
      <c r="L3654">
        <v>0</v>
      </c>
      <c r="M3654" s="441">
        <v>45828</v>
      </c>
      <c r="N3654">
        <v>4.5</v>
      </c>
      <c r="O3654">
        <v>2.37</v>
      </c>
      <c r="P3654">
        <v>18.809999999999999</v>
      </c>
    </row>
    <row r="3655" spans="1:16" x14ac:dyDescent="0.3">
      <c r="A3655">
        <v>46115</v>
      </c>
      <c r="B3655">
        <v>122</v>
      </c>
      <c r="C3655" t="s">
        <v>552</v>
      </c>
      <c r="D3655" s="441">
        <v>45870</v>
      </c>
      <c r="E3655">
        <v>19784</v>
      </c>
      <c r="F3655" t="s">
        <v>5922</v>
      </c>
      <c r="G3655">
        <v>2474</v>
      </c>
      <c r="H3655">
        <v>2.36</v>
      </c>
      <c r="I3655" t="s">
        <v>5598</v>
      </c>
      <c r="J3655" t="s">
        <v>6085</v>
      </c>
      <c r="K3655" t="s">
        <v>4519</v>
      </c>
      <c r="L3655">
        <v>7.97</v>
      </c>
      <c r="M3655" s="441">
        <v>45869</v>
      </c>
      <c r="N3655">
        <v>8.0399999999999991</v>
      </c>
      <c r="O3655">
        <v>8.0399999999999991</v>
      </c>
      <c r="P3655">
        <v>18.809999999999999</v>
      </c>
    </row>
    <row r="3656" spans="1:16" x14ac:dyDescent="0.3">
      <c r="A3656">
        <v>46125</v>
      </c>
      <c r="B3656">
        <v>122</v>
      </c>
      <c r="C3656" t="s">
        <v>552</v>
      </c>
      <c r="D3656" s="441">
        <v>45870</v>
      </c>
      <c r="E3656">
        <v>20422</v>
      </c>
      <c r="F3656" t="s">
        <v>5618</v>
      </c>
      <c r="G3656">
        <v>2186</v>
      </c>
      <c r="H3656">
        <v>2</v>
      </c>
      <c r="I3656" t="s">
        <v>5613</v>
      </c>
      <c r="J3656" t="s">
        <v>6085</v>
      </c>
      <c r="K3656" t="s">
        <v>4519</v>
      </c>
      <c r="L3656">
        <v>9.35</v>
      </c>
      <c r="M3656" s="441">
        <v>45859</v>
      </c>
      <c r="N3656">
        <v>9.35</v>
      </c>
      <c r="O3656">
        <v>9.32</v>
      </c>
      <c r="P3656">
        <v>18.7</v>
      </c>
    </row>
    <row r="3657" spans="1:16" x14ac:dyDescent="0.3">
      <c r="A3657">
        <v>45987</v>
      </c>
      <c r="B3657">
        <v>122</v>
      </c>
      <c r="C3657" t="s">
        <v>552</v>
      </c>
      <c r="D3657" s="441">
        <v>45870</v>
      </c>
      <c r="E3657">
        <v>24326</v>
      </c>
      <c r="F3657" t="s">
        <v>5939</v>
      </c>
      <c r="G3657">
        <v>2499</v>
      </c>
      <c r="H3657">
        <v>7.68</v>
      </c>
      <c r="I3657" t="s">
        <v>5598</v>
      </c>
      <c r="J3657" t="s">
        <v>6085</v>
      </c>
      <c r="K3657" t="s">
        <v>4519</v>
      </c>
      <c r="L3657">
        <v>2.34</v>
      </c>
      <c r="M3657" s="441">
        <v>45869</v>
      </c>
      <c r="N3657">
        <v>3.1</v>
      </c>
      <c r="O3657">
        <v>3.07</v>
      </c>
      <c r="P3657">
        <v>17.97</v>
      </c>
    </row>
    <row r="3658" spans="1:16" x14ac:dyDescent="0.3">
      <c r="A3658">
        <v>45976</v>
      </c>
      <c r="B3658">
        <v>122</v>
      </c>
      <c r="C3658" t="s">
        <v>552</v>
      </c>
      <c r="D3658" s="441">
        <v>45870</v>
      </c>
      <c r="E3658">
        <v>24509</v>
      </c>
      <c r="F3658" t="s">
        <v>5928</v>
      </c>
      <c r="G3658">
        <v>2607</v>
      </c>
      <c r="H3658">
        <v>9.3000000000000007</v>
      </c>
      <c r="I3658" t="s">
        <v>5598</v>
      </c>
      <c r="J3658" t="s">
        <v>6085</v>
      </c>
      <c r="K3658" t="s">
        <v>4519</v>
      </c>
      <c r="L3658">
        <v>1.9</v>
      </c>
      <c r="M3658" s="441">
        <v>45869</v>
      </c>
      <c r="N3658">
        <v>1.56</v>
      </c>
      <c r="O3658">
        <v>1.56</v>
      </c>
      <c r="P3658">
        <v>17.670000000000002</v>
      </c>
    </row>
    <row r="3659" spans="1:16" x14ac:dyDescent="0.3">
      <c r="A3659">
        <v>46103</v>
      </c>
      <c r="B3659">
        <v>122</v>
      </c>
      <c r="C3659" t="s">
        <v>552</v>
      </c>
      <c r="D3659" s="441">
        <v>45870</v>
      </c>
      <c r="E3659">
        <v>19468</v>
      </c>
      <c r="F3659" t="s">
        <v>5985</v>
      </c>
      <c r="G3659">
        <v>2736</v>
      </c>
      <c r="H3659">
        <v>2.84</v>
      </c>
      <c r="I3659" t="s">
        <v>5598</v>
      </c>
      <c r="J3659" t="s">
        <v>6085</v>
      </c>
      <c r="K3659" t="s">
        <v>4519</v>
      </c>
      <c r="L3659">
        <v>6.04</v>
      </c>
      <c r="M3659" s="441">
        <v>45869</v>
      </c>
      <c r="N3659">
        <v>5.58</v>
      </c>
      <c r="O3659">
        <v>5.56</v>
      </c>
      <c r="P3659">
        <v>17.149999999999999</v>
      </c>
    </row>
    <row r="3660" spans="1:16" x14ac:dyDescent="0.3">
      <c r="A3660">
        <v>46190</v>
      </c>
      <c r="B3660">
        <v>122</v>
      </c>
      <c r="C3660" t="s">
        <v>552</v>
      </c>
      <c r="D3660" s="441">
        <v>45870</v>
      </c>
      <c r="E3660">
        <v>20174</v>
      </c>
      <c r="F3660" t="s">
        <v>5685</v>
      </c>
      <c r="G3660">
        <v>2264</v>
      </c>
      <c r="H3660">
        <v>1</v>
      </c>
      <c r="I3660" t="s">
        <v>5598</v>
      </c>
      <c r="J3660" t="s">
        <v>6085</v>
      </c>
      <c r="K3660" t="s">
        <v>4519</v>
      </c>
      <c r="L3660">
        <v>16.899999999999999</v>
      </c>
      <c r="M3660" s="441">
        <v>45868</v>
      </c>
      <c r="N3660">
        <v>16.899999999999999</v>
      </c>
      <c r="O3660">
        <v>16.899999999999999</v>
      </c>
      <c r="P3660">
        <v>16.899999999999999</v>
      </c>
    </row>
    <row r="3661" spans="1:16" x14ac:dyDescent="0.3">
      <c r="A3661">
        <v>46237</v>
      </c>
      <c r="B3661">
        <v>122</v>
      </c>
      <c r="C3661" t="s">
        <v>552</v>
      </c>
      <c r="D3661" s="441">
        <v>45870</v>
      </c>
      <c r="E3661">
        <v>18329</v>
      </c>
      <c r="F3661" t="s">
        <v>6555</v>
      </c>
      <c r="G3661">
        <v>3304</v>
      </c>
      <c r="H3661">
        <v>0.04</v>
      </c>
      <c r="I3661" t="s">
        <v>5613</v>
      </c>
      <c r="J3661" t="s">
        <v>4764</v>
      </c>
      <c r="K3661" t="s">
        <v>4519</v>
      </c>
      <c r="L3661">
        <v>0</v>
      </c>
      <c r="M3661" s="441">
        <v>-693593</v>
      </c>
      <c r="N3661">
        <v>0</v>
      </c>
      <c r="O3661">
        <v>0</v>
      </c>
      <c r="P3661">
        <v>16.79</v>
      </c>
    </row>
    <row r="3662" spans="1:16" x14ac:dyDescent="0.3">
      <c r="A3662">
        <v>46226</v>
      </c>
      <c r="B3662">
        <v>122</v>
      </c>
      <c r="C3662" t="s">
        <v>552</v>
      </c>
      <c r="D3662" s="441">
        <v>45870</v>
      </c>
      <c r="E3662">
        <v>19479</v>
      </c>
      <c r="F3662" t="s">
        <v>6526</v>
      </c>
      <c r="G3662">
        <v>2727</v>
      </c>
      <c r="H3662">
        <v>0.26</v>
      </c>
      <c r="I3662" t="s">
        <v>5598</v>
      </c>
      <c r="J3662" t="s">
        <v>6085</v>
      </c>
      <c r="K3662" t="s">
        <v>4519</v>
      </c>
      <c r="L3662">
        <v>0</v>
      </c>
      <c r="M3662" s="441">
        <v>45805</v>
      </c>
      <c r="N3662">
        <v>64</v>
      </c>
      <c r="O3662">
        <v>64</v>
      </c>
      <c r="P3662">
        <v>16.64</v>
      </c>
    </row>
    <row r="3663" spans="1:16" x14ac:dyDescent="0.3">
      <c r="A3663">
        <v>46181</v>
      </c>
      <c r="B3663">
        <v>122</v>
      </c>
      <c r="C3663" t="s">
        <v>552</v>
      </c>
      <c r="D3663" s="441">
        <v>45870</v>
      </c>
      <c r="E3663">
        <v>24110</v>
      </c>
      <c r="F3663" t="s">
        <v>5630</v>
      </c>
      <c r="G3663">
        <v>2322</v>
      </c>
      <c r="H3663">
        <v>1</v>
      </c>
      <c r="I3663" t="s">
        <v>5598</v>
      </c>
      <c r="J3663" t="s">
        <v>6085</v>
      </c>
      <c r="K3663" t="s">
        <v>4519</v>
      </c>
      <c r="L3663">
        <v>0</v>
      </c>
      <c r="M3663" s="441">
        <v>45811</v>
      </c>
      <c r="N3663">
        <v>15.9</v>
      </c>
      <c r="O3663">
        <v>9.25</v>
      </c>
      <c r="P3663">
        <v>15.9</v>
      </c>
    </row>
    <row r="3664" spans="1:16" x14ac:dyDescent="0.3">
      <c r="A3664">
        <v>46131</v>
      </c>
      <c r="B3664">
        <v>122</v>
      </c>
      <c r="C3664" t="s">
        <v>552</v>
      </c>
      <c r="D3664" s="441">
        <v>45870</v>
      </c>
      <c r="E3664">
        <v>20961</v>
      </c>
      <c r="F3664" t="s">
        <v>5687</v>
      </c>
      <c r="G3664">
        <v>2015</v>
      </c>
      <c r="H3664">
        <v>2</v>
      </c>
      <c r="I3664" t="s">
        <v>5613</v>
      </c>
      <c r="J3664" t="s">
        <v>6085</v>
      </c>
      <c r="K3664" t="s">
        <v>4519</v>
      </c>
      <c r="L3664">
        <v>7.83</v>
      </c>
      <c r="M3664" s="441">
        <v>45852</v>
      </c>
      <c r="N3664">
        <v>7.98</v>
      </c>
      <c r="O3664">
        <v>8.11</v>
      </c>
      <c r="P3664">
        <v>15.66</v>
      </c>
    </row>
    <row r="3665" spans="1:16" x14ac:dyDescent="0.3">
      <c r="A3665">
        <v>46123</v>
      </c>
      <c r="B3665">
        <v>122</v>
      </c>
      <c r="C3665" t="s">
        <v>552</v>
      </c>
      <c r="D3665" s="441">
        <v>45870</v>
      </c>
      <c r="E3665">
        <v>26342</v>
      </c>
      <c r="F3665" t="s">
        <v>5604</v>
      </c>
      <c r="G3665">
        <v>1986</v>
      </c>
      <c r="H3665">
        <v>2</v>
      </c>
      <c r="I3665" t="s">
        <v>5605</v>
      </c>
      <c r="J3665" t="s">
        <v>6085</v>
      </c>
      <c r="K3665" t="s">
        <v>4519</v>
      </c>
      <c r="L3665">
        <v>7.8</v>
      </c>
      <c r="M3665" s="441">
        <v>45853</v>
      </c>
      <c r="N3665">
        <v>7.8</v>
      </c>
      <c r="O3665">
        <v>14.2</v>
      </c>
      <c r="P3665">
        <v>15.6</v>
      </c>
    </row>
    <row r="3666" spans="1:16" x14ac:dyDescent="0.3">
      <c r="A3666">
        <v>46152</v>
      </c>
      <c r="B3666">
        <v>122</v>
      </c>
      <c r="C3666" t="s">
        <v>552</v>
      </c>
      <c r="D3666" s="441">
        <v>45870</v>
      </c>
      <c r="E3666">
        <v>19498</v>
      </c>
      <c r="F3666" t="s">
        <v>5979</v>
      </c>
      <c r="G3666">
        <v>2712</v>
      </c>
      <c r="H3666">
        <v>1.66</v>
      </c>
      <c r="I3666" t="s">
        <v>5598</v>
      </c>
      <c r="J3666" t="s">
        <v>6085</v>
      </c>
      <c r="K3666" t="s">
        <v>4519</v>
      </c>
      <c r="L3666">
        <v>8.85</v>
      </c>
      <c r="M3666" s="441">
        <v>45866</v>
      </c>
      <c r="N3666">
        <v>9</v>
      </c>
      <c r="O3666">
        <v>9</v>
      </c>
      <c r="P3666">
        <v>14.69</v>
      </c>
    </row>
    <row r="3667" spans="1:16" x14ac:dyDescent="0.3">
      <c r="A3667">
        <v>46227</v>
      </c>
      <c r="B3667">
        <v>122</v>
      </c>
      <c r="C3667" t="s">
        <v>552</v>
      </c>
      <c r="D3667" s="441">
        <v>45870</v>
      </c>
      <c r="E3667">
        <v>19463</v>
      </c>
      <c r="F3667" t="s">
        <v>5986</v>
      </c>
      <c r="G3667">
        <v>2739</v>
      </c>
      <c r="H3667">
        <v>0.26</v>
      </c>
      <c r="I3667" t="s">
        <v>5598</v>
      </c>
      <c r="J3667" t="s">
        <v>6085</v>
      </c>
      <c r="K3667" t="s">
        <v>4519</v>
      </c>
      <c r="L3667">
        <v>55.38</v>
      </c>
      <c r="M3667" s="441">
        <v>45867</v>
      </c>
      <c r="N3667">
        <v>55.2</v>
      </c>
      <c r="O3667">
        <v>55.2</v>
      </c>
      <c r="P3667">
        <v>14.4</v>
      </c>
    </row>
    <row r="3668" spans="1:16" x14ac:dyDescent="0.3">
      <c r="A3668">
        <v>46225</v>
      </c>
      <c r="B3668">
        <v>122</v>
      </c>
      <c r="C3668" t="s">
        <v>552</v>
      </c>
      <c r="D3668" s="441">
        <v>45870</v>
      </c>
      <c r="E3668">
        <v>18191</v>
      </c>
      <c r="F3668" t="s">
        <v>5998</v>
      </c>
      <c r="G3668">
        <v>3433</v>
      </c>
      <c r="H3668">
        <v>0.28000000000000003</v>
      </c>
      <c r="I3668" t="s">
        <v>5601</v>
      </c>
      <c r="J3668" t="s">
        <v>4764</v>
      </c>
      <c r="K3668" t="s">
        <v>4519</v>
      </c>
      <c r="L3668">
        <v>0</v>
      </c>
      <c r="M3668" s="441">
        <v>-693593</v>
      </c>
      <c r="N3668">
        <v>0</v>
      </c>
      <c r="O3668">
        <v>0</v>
      </c>
      <c r="P3668">
        <v>14.06</v>
      </c>
    </row>
    <row r="3669" spans="1:16" x14ac:dyDescent="0.3">
      <c r="A3669">
        <v>46008</v>
      </c>
      <c r="B3669">
        <v>122</v>
      </c>
      <c r="C3669" t="s">
        <v>552</v>
      </c>
      <c r="D3669" s="441">
        <v>45870</v>
      </c>
      <c r="E3669">
        <v>19621</v>
      </c>
      <c r="F3669" t="s">
        <v>5931</v>
      </c>
      <c r="G3669">
        <v>2613</v>
      </c>
      <c r="H3669">
        <v>6.94</v>
      </c>
      <c r="I3669" t="s">
        <v>5598</v>
      </c>
      <c r="J3669" t="s">
        <v>6085</v>
      </c>
      <c r="K3669" t="s">
        <v>4519</v>
      </c>
      <c r="L3669">
        <v>1.86</v>
      </c>
      <c r="M3669" s="441">
        <v>45867</v>
      </c>
      <c r="N3669">
        <v>2.0499999999999998</v>
      </c>
      <c r="O3669">
        <v>1.63</v>
      </c>
      <c r="P3669">
        <v>12.91</v>
      </c>
    </row>
    <row r="3670" spans="1:16" x14ac:dyDescent="0.3">
      <c r="A3670">
        <v>46212</v>
      </c>
      <c r="B3670">
        <v>122</v>
      </c>
      <c r="C3670" t="s">
        <v>552</v>
      </c>
      <c r="D3670" s="441">
        <v>45870</v>
      </c>
      <c r="E3670">
        <v>19572</v>
      </c>
      <c r="F3670" t="s">
        <v>5945</v>
      </c>
      <c r="G3670">
        <v>2646</v>
      </c>
      <c r="H3670">
        <v>0.66</v>
      </c>
      <c r="I3670" t="s">
        <v>5598</v>
      </c>
      <c r="J3670" t="s">
        <v>6085</v>
      </c>
      <c r="K3670" t="s">
        <v>4519</v>
      </c>
      <c r="L3670">
        <v>19.54</v>
      </c>
      <c r="M3670" s="441">
        <v>45869</v>
      </c>
      <c r="N3670">
        <v>17</v>
      </c>
      <c r="O3670">
        <v>16.66</v>
      </c>
      <c r="P3670">
        <v>12.9</v>
      </c>
    </row>
    <row r="3671" spans="1:16" x14ac:dyDescent="0.3">
      <c r="A3671">
        <v>46124</v>
      </c>
      <c r="B3671">
        <v>122</v>
      </c>
      <c r="C3671" t="s">
        <v>552</v>
      </c>
      <c r="D3671" s="441">
        <v>45870</v>
      </c>
      <c r="E3671">
        <v>21075</v>
      </c>
      <c r="F3671" t="s">
        <v>5606</v>
      </c>
      <c r="G3671">
        <v>1993</v>
      </c>
      <c r="H3671">
        <v>2</v>
      </c>
      <c r="I3671" t="s">
        <v>5605</v>
      </c>
      <c r="J3671" t="s">
        <v>6085</v>
      </c>
      <c r="K3671" t="s">
        <v>4519</v>
      </c>
      <c r="L3671">
        <v>0</v>
      </c>
      <c r="M3671" s="441">
        <v>-693593</v>
      </c>
      <c r="N3671">
        <v>0</v>
      </c>
      <c r="O3671">
        <v>6.2</v>
      </c>
      <c r="P3671">
        <v>12.82</v>
      </c>
    </row>
    <row r="3672" spans="1:16" x14ac:dyDescent="0.3">
      <c r="A3672">
        <v>46224</v>
      </c>
      <c r="B3672">
        <v>122</v>
      </c>
      <c r="C3672" t="s">
        <v>552</v>
      </c>
      <c r="D3672" s="441">
        <v>45870</v>
      </c>
      <c r="E3672">
        <v>19485</v>
      </c>
      <c r="F3672" t="s">
        <v>5935</v>
      </c>
      <c r="G3672">
        <v>2721</v>
      </c>
      <c r="H3672">
        <v>0.28000000000000003</v>
      </c>
      <c r="I3672" t="s">
        <v>5598</v>
      </c>
      <c r="J3672" t="s">
        <v>6085</v>
      </c>
      <c r="K3672" t="s">
        <v>4519</v>
      </c>
      <c r="L3672">
        <v>44.79</v>
      </c>
      <c r="M3672" s="441">
        <v>45869</v>
      </c>
      <c r="N3672">
        <v>41.83</v>
      </c>
      <c r="O3672">
        <v>41.83</v>
      </c>
      <c r="P3672">
        <v>12.54</v>
      </c>
    </row>
    <row r="3673" spans="1:16" x14ac:dyDescent="0.3">
      <c r="A3673">
        <v>46169</v>
      </c>
      <c r="B3673">
        <v>122</v>
      </c>
      <c r="C3673" t="s">
        <v>552</v>
      </c>
      <c r="D3673" s="441">
        <v>45870</v>
      </c>
      <c r="E3673">
        <v>19502</v>
      </c>
      <c r="F3673" t="s">
        <v>6015</v>
      </c>
      <c r="G3673">
        <v>2708</v>
      </c>
      <c r="H3673">
        <v>1.26</v>
      </c>
      <c r="I3673" t="s">
        <v>5598</v>
      </c>
      <c r="J3673" t="s">
        <v>6085</v>
      </c>
      <c r="K3673" t="s">
        <v>4519</v>
      </c>
      <c r="L3673">
        <v>9.42</v>
      </c>
      <c r="M3673" s="441">
        <v>45869</v>
      </c>
      <c r="N3673">
        <v>9.3000000000000007</v>
      </c>
      <c r="O3673">
        <v>9.3000000000000007</v>
      </c>
      <c r="P3673">
        <v>11.87</v>
      </c>
    </row>
    <row r="3674" spans="1:16" x14ac:dyDescent="0.3">
      <c r="A3674">
        <v>46174</v>
      </c>
      <c r="B3674">
        <v>122</v>
      </c>
      <c r="C3674" t="s">
        <v>552</v>
      </c>
      <c r="D3674" s="441">
        <v>45870</v>
      </c>
      <c r="E3674">
        <v>19453</v>
      </c>
      <c r="F3674" t="s">
        <v>6556</v>
      </c>
      <c r="G3674">
        <v>2752</v>
      </c>
      <c r="H3674">
        <v>1.1399999999999999</v>
      </c>
      <c r="I3674" t="s">
        <v>5598</v>
      </c>
      <c r="J3674" t="s">
        <v>6085</v>
      </c>
      <c r="K3674" t="s">
        <v>4519</v>
      </c>
      <c r="L3674">
        <v>10.38</v>
      </c>
      <c r="M3674" s="441">
        <v>45869</v>
      </c>
      <c r="N3674">
        <v>9.3000000000000007</v>
      </c>
      <c r="O3674">
        <v>9.3000000000000007</v>
      </c>
      <c r="P3674">
        <v>11.83</v>
      </c>
    </row>
    <row r="3675" spans="1:16" x14ac:dyDescent="0.3">
      <c r="A3675">
        <v>46148</v>
      </c>
      <c r="B3675">
        <v>122</v>
      </c>
      <c r="C3675" t="s">
        <v>552</v>
      </c>
      <c r="D3675" s="441">
        <v>45870</v>
      </c>
      <c r="E3675">
        <v>19654</v>
      </c>
      <c r="F3675" t="s">
        <v>5917</v>
      </c>
      <c r="G3675">
        <v>2586</v>
      </c>
      <c r="H3675">
        <v>1.8</v>
      </c>
      <c r="I3675" t="s">
        <v>5598</v>
      </c>
      <c r="J3675" t="s">
        <v>6085</v>
      </c>
      <c r="K3675" t="s">
        <v>4519</v>
      </c>
      <c r="L3675">
        <v>6.37</v>
      </c>
      <c r="M3675" s="441">
        <v>45869</v>
      </c>
      <c r="N3675">
        <v>3.36</v>
      </c>
      <c r="O3675">
        <v>3.36</v>
      </c>
      <c r="P3675">
        <v>11.47</v>
      </c>
    </row>
    <row r="3676" spans="1:16" x14ac:dyDescent="0.3">
      <c r="A3676">
        <v>46160</v>
      </c>
      <c r="B3676">
        <v>122</v>
      </c>
      <c r="C3676" t="s">
        <v>552</v>
      </c>
      <c r="D3676" s="441">
        <v>45870</v>
      </c>
      <c r="E3676">
        <v>19505</v>
      </c>
      <c r="F3676" t="s">
        <v>5978</v>
      </c>
      <c r="G3676">
        <v>2706</v>
      </c>
      <c r="H3676">
        <v>1.52</v>
      </c>
      <c r="I3676" t="s">
        <v>5598</v>
      </c>
      <c r="J3676" t="s">
        <v>6085</v>
      </c>
      <c r="K3676" t="s">
        <v>4519</v>
      </c>
      <c r="L3676">
        <v>7.54</v>
      </c>
      <c r="M3676" s="441">
        <v>45869</v>
      </c>
      <c r="N3676">
        <v>6.98</v>
      </c>
      <c r="O3676">
        <v>6.9</v>
      </c>
      <c r="P3676">
        <v>11.46</v>
      </c>
    </row>
    <row r="3677" spans="1:16" x14ac:dyDescent="0.3">
      <c r="A3677">
        <v>46155</v>
      </c>
      <c r="B3677">
        <v>122</v>
      </c>
      <c r="C3677" t="s">
        <v>552</v>
      </c>
      <c r="D3677" s="441">
        <v>45870</v>
      </c>
      <c r="E3677">
        <v>19465</v>
      </c>
      <c r="F3677" t="s">
        <v>5953</v>
      </c>
      <c r="G3677">
        <v>2737</v>
      </c>
      <c r="H3677">
        <v>1.64</v>
      </c>
      <c r="I3677" t="s">
        <v>5598</v>
      </c>
      <c r="J3677" t="s">
        <v>6085</v>
      </c>
      <c r="K3677" t="s">
        <v>4519</v>
      </c>
      <c r="L3677">
        <v>6.64</v>
      </c>
      <c r="M3677" s="441">
        <v>45869</v>
      </c>
      <c r="N3677">
        <v>6.32</v>
      </c>
      <c r="O3677">
        <v>6.32</v>
      </c>
      <c r="P3677">
        <v>10.89</v>
      </c>
    </row>
    <row r="3678" spans="1:16" x14ac:dyDescent="0.3">
      <c r="A3678">
        <v>46201</v>
      </c>
      <c r="B3678">
        <v>122</v>
      </c>
      <c r="C3678" t="s">
        <v>552</v>
      </c>
      <c r="D3678" s="441">
        <v>45870</v>
      </c>
      <c r="E3678">
        <v>20322</v>
      </c>
      <c r="F3678" t="s">
        <v>5647</v>
      </c>
      <c r="G3678">
        <v>2212</v>
      </c>
      <c r="H3678">
        <v>1</v>
      </c>
      <c r="I3678" t="s">
        <v>5605</v>
      </c>
      <c r="J3678" t="s">
        <v>6085</v>
      </c>
      <c r="K3678" t="s">
        <v>4519</v>
      </c>
      <c r="L3678">
        <v>0</v>
      </c>
      <c r="M3678" s="441">
        <v>45804</v>
      </c>
      <c r="N3678">
        <v>9.64</v>
      </c>
      <c r="O3678">
        <v>9.64</v>
      </c>
      <c r="P3678">
        <v>9.64</v>
      </c>
    </row>
    <row r="3679" spans="1:16" x14ac:dyDescent="0.3">
      <c r="A3679">
        <v>46111</v>
      </c>
      <c r="B3679">
        <v>122</v>
      </c>
      <c r="C3679" t="s">
        <v>552</v>
      </c>
      <c r="D3679" s="441">
        <v>45870</v>
      </c>
      <c r="E3679">
        <v>19783</v>
      </c>
      <c r="F3679" t="s">
        <v>5923</v>
      </c>
      <c r="G3679">
        <v>2475</v>
      </c>
      <c r="H3679">
        <v>2.52</v>
      </c>
      <c r="I3679" t="s">
        <v>5598</v>
      </c>
      <c r="J3679" t="s">
        <v>6085</v>
      </c>
      <c r="K3679" t="s">
        <v>4519</v>
      </c>
      <c r="L3679">
        <v>3.74</v>
      </c>
      <c r="M3679" s="441">
        <v>45869</v>
      </c>
      <c r="N3679">
        <v>3.8</v>
      </c>
      <c r="O3679">
        <v>3.8</v>
      </c>
      <c r="P3679">
        <v>9.42</v>
      </c>
    </row>
    <row r="3680" spans="1:16" x14ac:dyDescent="0.3">
      <c r="A3680">
        <v>46168</v>
      </c>
      <c r="B3680">
        <v>122</v>
      </c>
      <c r="C3680" t="s">
        <v>552</v>
      </c>
      <c r="D3680" s="441">
        <v>45870</v>
      </c>
      <c r="E3680">
        <v>19589</v>
      </c>
      <c r="F3680" t="s">
        <v>5943</v>
      </c>
      <c r="G3680">
        <v>2637</v>
      </c>
      <c r="H3680">
        <v>1.32</v>
      </c>
      <c r="I3680" t="s">
        <v>5598</v>
      </c>
      <c r="J3680" t="s">
        <v>6085</v>
      </c>
      <c r="K3680" t="s">
        <v>4519</v>
      </c>
      <c r="L3680">
        <v>7.13</v>
      </c>
      <c r="M3680" s="441">
        <v>45855</v>
      </c>
      <c r="N3680">
        <v>7.5</v>
      </c>
      <c r="O3680">
        <v>6.9</v>
      </c>
      <c r="P3680">
        <v>9.41</v>
      </c>
    </row>
    <row r="3681" spans="1:16" x14ac:dyDescent="0.3">
      <c r="A3681">
        <v>46031</v>
      </c>
      <c r="B3681">
        <v>122</v>
      </c>
      <c r="C3681" t="s">
        <v>552</v>
      </c>
      <c r="D3681" s="441">
        <v>45870</v>
      </c>
      <c r="E3681">
        <v>19632</v>
      </c>
      <c r="F3681" t="s">
        <v>5926</v>
      </c>
      <c r="G3681">
        <v>2604</v>
      </c>
      <c r="H3681">
        <v>5.14</v>
      </c>
      <c r="I3681" t="s">
        <v>5598</v>
      </c>
      <c r="J3681" t="s">
        <v>6085</v>
      </c>
      <c r="K3681" t="s">
        <v>4519</v>
      </c>
      <c r="L3681">
        <v>1.82</v>
      </c>
      <c r="M3681" s="441">
        <v>45860</v>
      </c>
      <c r="N3681">
        <v>1.7</v>
      </c>
      <c r="O3681">
        <v>1.59</v>
      </c>
      <c r="P3681">
        <v>9.35</v>
      </c>
    </row>
    <row r="3682" spans="1:16" x14ac:dyDescent="0.3">
      <c r="A3682">
        <v>46073</v>
      </c>
      <c r="B3682">
        <v>122</v>
      </c>
      <c r="C3682" t="s">
        <v>552</v>
      </c>
      <c r="D3682" s="441">
        <v>45870</v>
      </c>
      <c r="E3682">
        <v>19626</v>
      </c>
      <c r="F3682" t="s">
        <v>5966</v>
      </c>
      <c r="G3682">
        <v>2608</v>
      </c>
      <c r="H3682">
        <v>3.76</v>
      </c>
      <c r="I3682" t="s">
        <v>5598</v>
      </c>
      <c r="J3682" t="s">
        <v>6085</v>
      </c>
      <c r="K3682" t="s">
        <v>4519</v>
      </c>
      <c r="L3682">
        <v>2.36</v>
      </c>
      <c r="M3682" s="441">
        <v>45869</v>
      </c>
      <c r="N3682">
        <v>2.14</v>
      </c>
      <c r="O3682">
        <v>2.14</v>
      </c>
      <c r="P3682">
        <v>8.8699999999999992</v>
      </c>
    </row>
    <row r="3683" spans="1:16" x14ac:dyDescent="0.3">
      <c r="A3683">
        <v>46172</v>
      </c>
      <c r="B3683">
        <v>122</v>
      </c>
      <c r="C3683" t="s">
        <v>552</v>
      </c>
      <c r="D3683" s="441">
        <v>45870</v>
      </c>
      <c r="E3683">
        <v>19613</v>
      </c>
      <c r="F3683" t="s">
        <v>5934</v>
      </c>
      <c r="G3683">
        <v>2620</v>
      </c>
      <c r="H3683">
        <v>1.1399999999999999</v>
      </c>
      <c r="I3683" t="s">
        <v>5598</v>
      </c>
      <c r="J3683" t="s">
        <v>6085</v>
      </c>
      <c r="K3683" t="s">
        <v>4519</v>
      </c>
      <c r="L3683">
        <v>6.97</v>
      </c>
      <c r="M3683" s="441">
        <v>45869</v>
      </c>
      <c r="N3683">
        <v>11.5</v>
      </c>
      <c r="O3683">
        <v>11.5</v>
      </c>
      <c r="P3683">
        <v>7.95</v>
      </c>
    </row>
    <row r="3684" spans="1:16" x14ac:dyDescent="0.3">
      <c r="A3684">
        <v>46076</v>
      </c>
      <c r="B3684">
        <v>122</v>
      </c>
      <c r="C3684" t="s">
        <v>552</v>
      </c>
      <c r="D3684" s="441">
        <v>45870</v>
      </c>
      <c r="E3684">
        <v>19553</v>
      </c>
      <c r="F3684" t="s">
        <v>6155</v>
      </c>
      <c r="G3684">
        <v>2663</v>
      </c>
      <c r="H3684">
        <v>3.66</v>
      </c>
      <c r="I3684" t="s">
        <v>5598</v>
      </c>
      <c r="J3684" t="s">
        <v>6085</v>
      </c>
      <c r="K3684" t="s">
        <v>4519</v>
      </c>
      <c r="L3684">
        <v>2.06</v>
      </c>
      <c r="M3684" s="441">
        <v>45863</v>
      </c>
      <c r="N3684">
        <v>2.33</v>
      </c>
      <c r="O3684">
        <v>1.85</v>
      </c>
      <c r="P3684">
        <v>7.54</v>
      </c>
    </row>
    <row r="3685" spans="1:16" x14ac:dyDescent="0.3">
      <c r="A3685">
        <v>46107</v>
      </c>
      <c r="B3685">
        <v>122</v>
      </c>
      <c r="C3685" t="s">
        <v>552</v>
      </c>
      <c r="D3685" s="441">
        <v>45870</v>
      </c>
      <c r="E3685">
        <v>19642</v>
      </c>
      <c r="F3685" t="s">
        <v>6059</v>
      </c>
      <c r="G3685">
        <v>2596</v>
      </c>
      <c r="H3685">
        <v>2.7</v>
      </c>
      <c r="I3685" t="s">
        <v>5598</v>
      </c>
      <c r="J3685" t="s">
        <v>6085</v>
      </c>
      <c r="K3685" t="s">
        <v>4519</v>
      </c>
      <c r="L3685">
        <v>2.77</v>
      </c>
      <c r="M3685" s="441">
        <v>45869</v>
      </c>
      <c r="N3685">
        <v>2.42</v>
      </c>
      <c r="O3685">
        <v>2.42</v>
      </c>
      <c r="P3685">
        <v>7.48</v>
      </c>
    </row>
    <row r="3686" spans="1:16" x14ac:dyDescent="0.3">
      <c r="A3686">
        <v>45965</v>
      </c>
      <c r="B3686">
        <v>122</v>
      </c>
      <c r="C3686" t="s">
        <v>552</v>
      </c>
      <c r="D3686" s="441">
        <v>45870</v>
      </c>
      <c r="E3686">
        <v>24394</v>
      </c>
      <c r="F3686" t="s">
        <v>5941</v>
      </c>
      <c r="G3686">
        <v>2753</v>
      </c>
      <c r="H3686">
        <v>11</v>
      </c>
      <c r="I3686" t="s">
        <v>5613</v>
      </c>
      <c r="J3686" t="s">
        <v>6085</v>
      </c>
      <c r="K3686" t="s">
        <v>4519</v>
      </c>
      <c r="L3686">
        <v>0.63</v>
      </c>
      <c r="M3686" s="441">
        <v>45869</v>
      </c>
      <c r="N3686">
        <v>0.53</v>
      </c>
      <c r="O3686">
        <v>0.53</v>
      </c>
      <c r="P3686">
        <v>6.93</v>
      </c>
    </row>
    <row r="3687" spans="1:16" x14ac:dyDescent="0.3">
      <c r="A3687">
        <v>46186</v>
      </c>
      <c r="B3687">
        <v>122</v>
      </c>
      <c r="C3687" t="s">
        <v>552</v>
      </c>
      <c r="D3687" s="441">
        <v>45870</v>
      </c>
      <c r="E3687">
        <v>20327</v>
      </c>
      <c r="F3687" t="s">
        <v>5888</v>
      </c>
      <c r="G3687">
        <v>2211</v>
      </c>
      <c r="H3687">
        <v>1</v>
      </c>
      <c r="I3687" t="s">
        <v>5605</v>
      </c>
      <c r="J3687" t="s">
        <v>6085</v>
      </c>
      <c r="K3687" t="s">
        <v>4519</v>
      </c>
      <c r="L3687">
        <v>0</v>
      </c>
      <c r="M3687" s="441">
        <v>-693593</v>
      </c>
      <c r="N3687">
        <v>0</v>
      </c>
      <c r="O3687">
        <v>6.56</v>
      </c>
      <c r="P3687">
        <v>6.75</v>
      </c>
    </row>
    <row r="3688" spans="1:16" x14ac:dyDescent="0.3">
      <c r="A3688">
        <v>46230</v>
      </c>
      <c r="B3688">
        <v>122</v>
      </c>
      <c r="C3688" t="s">
        <v>552</v>
      </c>
      <c r="D3688" s="441">
        <v>45870</v>
      </c>
      <c r="E3688">
        <v>19617</v>
      </c>
      <c r="F3688" t="s">
        <v>5933</v>
      </c>
      <c r="G3688">
        <v>2617</v>
      </c>
      <c r="H3688">
        <v>0.24</v>
      </c>
      <c r="I3688" t="s">
        <v>5598</v>
      </c>
      <c r="J3688" t="s">
        <v>6085</v>
      </c>
      <c r="K3688" t="s">
        <v>4519</v>
      </c>
      <c r="L3688">
        <v>27.75</v>
      </c>
      <c r="M3688" s="441">
        <v>45860</v>
      </c>
      <c r="N3688">
        <v>29.44</v>
      </c>
      <c r="O3688">
        <v>30.17</v>
      </c>
      <c r="P3688">
        <v>6.66</v>
      </c>
    </row>
    <row r="3689" spans="1:16" x14ac:dyDescent="0.3">
      <c r="A3689">
        <v>46207</v>
      </c>
      <c r="B3689">
        <v>122</v>
      </c>
      <c r="C3689" t="s">
        <v>552</v>
      </c>
      <c r="D3689" s="441">
        <v>45870</v>
      </c>
      <c r="E3689">
        <v>19647</v>
      </c>
      <c r="F3689" t="s">
        <v>5921</v>
      </c>
      <c r="G3689">
        <v>2591</v>
      </c>
      <c r="H3689">
        <v>0.88</v>
      </c>
      <c r="I3689" t="s">
        <v>5598</v>
      </c>
      <c r="J3689" t="s">
        <v>6085</v>
      </c>
      <c r="K3689" t="s">
        <v>4519</v>
      </c>
      <c r="L3689">
        <v>7.53</v>
      </c>
      <c r="M3689" s="441">
        <v>45867</v>
      </c>
      <c r="N3689">
        <v>6.44</v>
      </c>
      <c r="O3689">
        <v>6.5</v>
      </c>
      <c r="P3689">
        <v>6.63</v>
      </c>
    </row>
    <row r="3690" spans="1:16" x14ac:dyDescent="0.3">
      <c r="A3690">
        <v>46216</v>
      </c>
      <c r="B3690">
        <v>122</v>
      </c>
      <c r="C3690" t="s">
        <v>552</v>
      </c>
      <c r="D3690" s="441">
        <v>45870</v>
      </c>
      <c r="E3690">
        <v>19480</v>
      </c>
      <c r="F3690" t="s">
        <v>5936</v>
      </c>
      <c r="G3690">
        <v>2726</v>
      </c>
      <c r="H3690">
        <v>0.52</v>
      </c>
      <c r="I3690" t="s">
        <v>5598</v>
      </c>
      <c r="J3690" t="s">
        <v>6085</v>
      </c>
      <c r="K3690" t="s">
        <v>4519</v>
      </c>
      <c r="L3690">
        <v>11.9</v>
      </c>
      <c r="M3690" s="441">
        <v>45869</v>
      </c>
      <c r="N3690">
        <v>10.7</v>
      </c>
      <c r="O3690">
        <v>10.74</v>
      </c>
      <c r="P3690">
        <v>6.19</v>
      </c>
    </row>
    <row r="3691" spans="1:16" x14ac:dyDescent="0.3">
      <c r="A3691">
        <v>46219</v>
      </c>
      <c r="B3691">
        <v>122</v>
      </c>
      <c r="C3691" t="s">
        <v>552</v>
      </c>
      <c r="D3691" s="441">
        <v>45870</v>
      </c>
      <c r="E3691">
        <v>24170</v>
      </c>
      <c r="F3691" t="s">
        <v>6529</v>
      </c>
      <c r="G3691">
        <v>2330</v>
      </c>
      <c r="H3691">
        <v>0.5</v>
      </c>
      <c r="I3691" t="s">
        <v>5598</v>
      </c>
      <c r="J3691" t="s">
        <v>6085</v>
      </c>
      <c r="K3691" t="s">
        <v>4519</v>
      </c>
      <c r="L3691">
        <v>0</v>
      </c>
      <c r="M3691" s="441">
        <v>-693593</v>
      </c>
      <c r="N3691">
        <v>0</v>
      </c>
      <c r="O3691">
        <v>11</v>
      </c>
      <c r="P3691">
        <v>5.5</v>
      </c>
    </row>
    <row r="3692" spans="1:16" x14ac:dyDescent="0.3">
      <c r="A3692">
        <v>46159</v>
      </c>
      <c r="B3692">
        <v>122</v>
      </c>
      <c r="C3692" t="s">
        <v>552</v>
      </c>
      <c r="D3692" s="441">
        <v>45870</v>
      </c>
      <c r="E3692">
        <v>19618</v>
      </c>
      <c r="F3692" t="s">
        <v>5932</v>
      </c>
      <c r="G3692">
        <v>2616</v>
      </c>
      <c r="H3692">
        <v>1.54</v>
      </c>
      <c r="I3692" t="s">
        <v>5598</v>
      </c>
      <c r="J3692" t="s">
        <v>6085</v>
      </c>
      <c r="K3692" t="s">
        <v>4519</v>
      </c>
      <c r="L3692">
        <v>3.29</v>
      </c>
      <c r="M3692" s="441">
        <v>45869</v>
      </c>
      <c r="N3692">
        <v>3.2</v>
      </c>
      <c r="O3692">
        <v>3.2</v>
      </c>
      <c r="P3692">
        <v>5.07</v>
      </c>
    </row>
    <row r="3693" spans="1:16" x14ac:dyDescent="0.3">
      <c r="A3693">
        <v>46235</v>
      </c>
      <c r="B3693">
        <v>122</v>
      </c>
      <c r="C3693" t="s">
        <v>552</v>
      </c>
      <c r="D3693" s="441">
        <v>45870</v>
      </c>
      <c r="E3693">
        <v>19506</v>
      </c>
      <c r="F3693" t="s">
        <v>5919</v>
      </c>
      <c r="G3693">
        <v>2705</v>
      </c>
      <c r="H3693">
        <v>0.1</v>
      </c>
      <c r="I3693" t="s">
        <v>5598</v>
      </c>
      <c r="J3693" t="s">
        <v>6085</v>
      </c>
      <c r="K3693" t="s">
        <v>4519</v>
      </c>
      <c r="L3693">
        <v>44.08</v>
      </c>
      <c r="M3693" s="441">
        <v>45867</v>
      </c>
      <c r="N3693">
        <v>46</v>
      </c>
      <c r="O3693">
        <v>45</v>
      </c>
      <c r="P3693">
        <v>4.41</v>
      </c>
    </row>
    <row r="3694" spans="1:16" x14ac:dyDescent="0.3">
      <c r="A3694">
        <v>46220</v>
      </c>
      <c r="B3694">
        <v>122</v>
      </c>
      <c r="C3694" t="s">
        <v>552</v>
      </c>
      <c r="D3694" s="441">
        <v>45870</v>
      </c>
      <c r="E3694">
        <v>24219</v>
      </c>
      <c r="F3694" t="s">
        <v>5847</v>
      </c>
      <c r="G3694">
        <v>2387</v>
      </c>
      <c r="H3694">
        <v>0.5</v>
      </c>
      <c r="I3694" t="s">
        <v>5598</v>
      </c>
      <c r="J3694" t="s">
        <v>6085</v>
      </c>
      <c r="K3694" t="s">
        <v>4519</v>
      </c>
      <c r="L3694">
        <v>0</v>
      </c>
      <c r="M3694" s="441">
        <v>45777</v>
      </c>
      <c r="N3694">
        <v>7.74</v>
      </c>
      <c r="O3694">
        <v>7.74</v>
      </c>
      <c r="P3694">
        <v>3.87</v>
      </c>
    </row>
    <row r="3695" spans="1:16" x14ac:dyDescent="0.3">
      <c r="A3695">
        <v>40426</v>
      </c>
      <c r="B3695">
        <v>122</v>
      </c>
      <c r="C3695" t="s">
        <v>552</v>
      </c>
      <c r="D3695" s="441">
        <v>45839</v>
      </c>
      <c r="E3695">
        <v>18589</v>
      </c>
      <c r="F3695" t="s">
        <v>5722</v>
      </c>
      <c r="G3695">
        <v>3103</v>
      </c>
      <c r="H3695">
        <v>110.64</v>
      </c>
      <c r="I3695" t="s">
        <v>5605</v>
      </c>
      <c r="J3695" t="s">
        <v>4764</v>
      </c>
      <c r="K3695" t="s">
        <v>5046</v>
      </c>
      <c r="L3695">
        <v>110.62</v>
      </c>
      <c r="M3695" s="441">
        <v>45834</v>
      </c>
      <c r="N3695">
        <v>110.46</v>
      </c>
      <c r="O3695">
        <v>110.54</v>
      </c>
      <c r="P3695">
        <v>12239</v>
      </c>
    </row>
    <row r="3696" spans="1:16" x14ac:dyDescent="0.3">
      <c r="A3696">
        <v>40429</v>
      </c>
      <c r="B3696">
        <v>122</v>
      </c>
      <c r="C3696" t="s">
        <v>552</v>
      </c>
      <c r="D3696" s="441">
        <v>45839</v>
      </c>
      <c r="E3696">
        <v>18595</v>
      </c>
      <c r="F3696" t="s">
        <v>5721</v>
      </c>
      <c r="G3696">
        <v>3099</v>
      </c>
      <c r="H3696">
        <v>72</v>
      </c>
      <c r="I3696" t="s">
        <v>5605</v>
      </c>
      <c r="J3696" t="s">
        <v>4764</v>
      </c>
      <c r="K3696" t="s">
        <v>5046</v>
      </c>
      <c r="L3696">
        <v>0</v>
      </c>
      <c r="M3696" s="441">
        <v>-693593</v>
      </c>
      <c r="N3696">
        <v>0</v>
      </c>
      <c r="O3696">
        <v>132.08000000000001</v>
      </c>
      <c r="P3696">
        <v>9509.76</v>
      </c>
    </row>
    <row r="3697" spans="1:16" x14ac:dyDescent="0.3">
      <c r="A3697">
        <v>40125</v>
      </c>
      <c r="B3697">
        <v>122</v>
      </c>
      <c r="C3697" t="s">
        <v>552</v>
      </c>
      <c r="D3697" s="441">
        <v>45839</v>
      </c>
      <c r="E3697">
        <v>18353</v>
      </c>
      <c r="F3697" t="s">
        <v>5747</v>
      </c>
      <c r="G3697">
        <v>3282</v>
      </c>
      <c r="H3697">
        <v>38</v>
      </c>
      <c r="I3697" t="s">
        <v>5601</v>
      </c>
      <c r="J3697" t="s">
        <v>4764</v>
      </c>
      <c r="K3697" t="s">
        <v>5046</v>
      </c>
      <c r="L3697">
        <v>158</v>
      </c>
      <c r="M3697" s="441">
        <v>45831</v>
      </c>
      <c r="N3697">
        <v>158</v>
      </c>
      <c r="O3697">
        <v>158</v>
      </c>
      <c r="P3697">
        <v>6004</v>
      </c>
    </row>
    <row r="3698" spans="1:16" x14ac:dyDescent="0.3">
      <c r="A3698">
        <v>40103</v>
      </c>
      <c r="B3698">
        <v>122</v>
      </c>
      <c r="C3698" t="s">
        <v>552</v>
      </c>
      <c r="D3698" s="441">
        <v>45839</v>
      </c>
      <c r="E3698">
        <v>17710</v>
      </c>
      <c r="F3698" t="s">
        <v>5833</v>
      </c>
      <c r="G3698">
        <v>3824</v>
      </c>
      <c r="H3698">
        <v>137.75</v>
      </c>
      <c r="I3698" t="s">
        <v>5601</v>
      </c>
      <c r="J3698" t="s">
        <v>4764</v>
      </c>
      <c r="K3698" t="s">
        <v>5046</v>
      </c>
      <c r="L3698">
        <v>39.51</v>
      </c>
      <c r="M3698" s="441">
        <v>45810</v>
      </c>
      <c r="N3698">
        <v>39.51</v>
      </c>
      <c r="O3698">
        <v>37.700000000000003</v>
      </c>
      <c r="P3698">
        <v>5442.5</v>
      </c>
    </row>
    <row r="3699" spans="1:16" x14ac:dyDescent="0.3">
      <c r="A3699">
        <v>40118</v>
      </c>
      <c r="B3699">
        <v>122</v>
      </c>
      <c r="C3699" t="s">
        <v>552</v>
      </c>
      <c r="D3699" s="441">
        <v>45839</v>
      </c>
      <c r="E3699">
        <v>18359</v>
      </c>
      <c r="F3699" t="s">
        <v>5746</v>
      </c>
      <c r="G3699">
        <v>3278</v>
      </c>
      <c r="H3699">
        <v>55.7</v>
      </c>
      <c r="I3699" t="s">
        <v>5601</v>
      </c>
      <c r="J3699" t="s">
        <v>4764</v>
      </c>
      <c r="K3699" t="s">
        <v>5046</v>
      </c>
      <c r="L3699">
        <v>92.11</v>
      </c>
      <c r="M3699" s="441">
        <v>45831</v>
      </c>
      <c r="N3699">
        <v>91</v>
      </c>
      <c r="O3699">
        <v>91</v>
      </c>
      <c r="P3699">
        <v>5130.53</v>
      </c>
    </row>
    <row r="3700" spans="1:16" x14ac:dyDescent="0.3">
      <c r="A3700">
        <v>40121</v>
      </c>
      <c r="B3700">
        <v>122</v>
      </c>
      <c r="C3700" t="s">
        <v>552</v>
      </c>
      <c r="D3700" s="441">
        <v>45839</v>
      </c>
      <c r="E3700">
        <v>18179</v>
      </c>
      <c r="F3700" t="s">
        <v>5789</v>
      </c>
      <c r="G3700">
        <v>3443</v>
      </c>
      <c r="H3700">
        <v>53</v>
      </c>
      <c r="I3700" t="s">
        <v>5601</v>
      </c>
      <c r="J3700" t="s">
        <v>4764</v>
      </c>
      <c r="K3700" t="s">
        <v>5046</v>
      </c>
      <c r="L3700">
        <v>87</v>
      </c>
      <c r="M3700" s="441">
        <v>45831</v>
      </c>
      <c r="N3700">
        <v>87</v>
      </c>
      <c r="O3700">
        <v>105.54</v>
      </c>
      <c r="P3700">
        <v>4611</v>
      </c>
    </row>
    <row r="3701" spans="1:16" x14ac:dyDescent="0.3">
      <c r="A3701">
        <v>40142</v>
      </c>
      <c r="B3701">
        <v>122</v>
      </c>
      <c r="C3701" t="s">
        <v>552</v>
      </c>
      <c r="D3701" s="441">
        <v>45839</v>
      </c>
      <c r="E3701">
        <v>18157</v>
      </c>
      <c r="F3701" t="s">
        <v>5793</v>
      </c>
      <c r="G3701">
        <v>3463</v>
      </c>
      <c r="H3701">
        <v>20.82</v>
      </c>
      <c r="I3701" t="s">
        <v>5601</v>
      </c>
      <c r="J3701" t="s">
        <v>4764</v>
      </c>
      <c r="K3701" t="s">
        <v>5046</v>
      </c>
      <c r="L3701">
        <v>175</v>
      </c>
      <c r="M3701" s="441">
        <v>45831</v>
      </c>
      <c r="N3701">
        <v>175</v>
      </c>
      <c r="O3701">
        <v>205.61</v>
      </c>
      <c r="P3701">
        <v>3643.5</v>
      </c>
    </row>
    <row r="3702" spans="1:16" x14ac:dyDescent="0.3">
      <c r="A3702">
        <v>40096</v>
      </c>
      <c r="B3702">
        <v>122</v>
      </c>
      <c r="C3702" t="s">
        <v>552</v>
      </c>
      <c r="D3702" s="441">
        <v>45839</v>
      </c>
      <c r="E3702">
        <v>24470</v>
      </c>
      <c r="F3702" t="s">
        <v>6505</v>
      </c>
      <c r="G3702">
        <v>3103</v>
      </c>
      <c r="H3702">
        <v>1047</v>
      </c>
      <c r="I3702" t="s">
        <v>5613</v>
      </c>
      <c r="J3702" t="s">
        <v>4764</v>
      </c>
      <c r="K3702" t="s">
        <v>5046</v>
      </c>
      <c r="L3702">
        <v>0</v>
      </c>
      <c r="M3702" s="441">
        <v>45496</v>
      </c>
      <c r="N3702">
        <v>3.32</v>
      </c>
      <c r="O3702">
        <v>4.41</v>
      </c>
      <c r="P3702">
        <v>3476.19</v>
      </c>
    </row>
    <row r="3703" spans="1:16" x14ac:dyDescent="0.3">
      <c r="A3703">
        <v>40107</v>
      </c>
      <c r="B3703">
        <v>122</v>
      </c>
      <c r="C3703" t="s">
        <v>552</v>
      </c>
      <c r="D3703" s="441">
        <v>45839</v>
      </c>
      <c r="E3703">
        <v>17797</v>
      </c>
      <c r="F3703" t="s">
        <v>5828</v>
      </c>
      <c r="G3703">
        <v>3748</v>
      </c>
      <c r="H3703">
        <v>90</v>
      </c>
      <c r="I3703" t="s">
        <v>5601</v>
      </c>
      <c r="J3703" t="s">
        <v>4764</v>
      </c>
      <c r="K3703" t="s">
        <v>5046</v>
      </c>
      <c r="L3703">
        <v>38.15</v>
      </c>
      <c r="M3703" s="441">
        <v>45833</v>
      </c>
      <c r="N3703">
        <v>37.700000000000003</v>
      </c>
      <c r="O3703">
        <v>37.700000000000003</v>
      </c>
      <c r="P3703">
        <v>3433.5</v>
      </c>
    </row>
    <row r="3704" spans="1:16" x14ac:dyDescent="0.3">
      <c r="A3704">
        <v>40132</v>
      </c>
      <c r="B3704">
        <v>122</v>
      </c>
      <c r="C3704" t="s">
        <v>552</v>
      </c>
      <c r="D3704" s="441">
        <v>45839</v>
      </c>
      <c r="E3704">
        <v>26582</v>
      </c>
      <c r="F3704" t="s">
        <v>5711</v>
      </c>
      <c r="G3704">
        <v>6801</v>
      </c>
      <c r="H3704">
        <v>29</v>
      </c>
      <c r="I3704" t="s">
        <v>5598</v>
      </c>
      <c r="J3704" t="s">
        <v>6085</v>
      </c>
      <c r="K3704" t="s">
        <v>5046</v>
      </c>
      <c r="L3704">
        <v>112</v>
      </c>
      <c r="M3704" s="441">
        <v>45838</v>
      </c>
      <c r="N3704">
        <v>112</v>
      </c>
      <c r="O3704">
        <v>112</v>
      </c>
      <c r="P3704">
        <v>3248</v>
      </c>
    </row>
    <row r="3705" spans="1:16" x14ac:dyDescent="0.3">
      <c r="A3705">
        <v>40210</v>
      </c>
      <c r="B3705">
        <v>122</v>
      </c>
      <c r="C3705" t="s">
        <v>552</v>
      </c>
      <c r="D3705" s="441">
        <v>45839</v>
      </c>
      <c r="E3705">
        <v>18051</v>
      </c>
      <c r="F3705" t="s">
        <v>5871</v>
      </c>
      <c r="G3705">
        <v>3552</v>
      </c>
      <c r="H3705">
        <v>7</v>
      </c>
      <c r="I3705" t="s">
        <v>5601</v>
      </c>
      <c r="J3705" t="s">
        <v>4764</v>
      </c>
      <c r="K3705" t="s">
        <v>5046</v>
      </c>
      <c r="L3705">
        <v>0</v>
      </c>
      <c r="M3705" s="441">
        <v>-693593</v>
      </c>
      <c r="N3705">
        <v>0</v>
      </c>
      <c r="O3705">
        <v>419</v>
      </c>
      <c r="P3705">
        <v>3150</v>
      </c>
    </row>
    <row r="3706" spans="1:16" x14ac:dyDescent="0.3">
      <c r="A3706">
        <v>40110</v>
      </c>
      <c r="B3706">
        <v>122</v>
      </c>
      <c r="C3706" t="s">
        <v>552</v>
      </c>
      <c r="D3706" s="441">
        <v>45839</v>
      </c>
      <c r="E3706">
        <v>24552</v>
      </c>
      <c r="F3706" t="s">
        <v>5812</v>
      </c>
      <c r="G3706">
        <v>5669</v>
      </c>
      <c r="H3706">
        <v>74.31</v>
      </c>
      <c r="I3706" t="s">
        <v>5601</v>
      </c>
      <c r="J3706" t="s">
        <v>4764</v>
      </c>
      <c r="K3706" t="s">
        <v>5046</v>
      </c>
      <c r="L3706">
        <v>39.5</v>
      </c>
      <c r="M3706" s="441">
        <v>45813</v>
      </c>
      <c r="N3706">
        <v>39.5</v>
      </c>
      <c r="O3706">
        <v>37.99</v>
      </c>
      <c r="P3706">
        <v>2935.24</v>
      </c>
    </row>
    <row r="3707" spans="1:16" x14ac:dyDescent="0.3">
      <c r="A3707">
        <v>40144</v>
      </c>
      <c r="B3707">
        <v>122</v>
      </c>
      <c r="C3707" t="s">
        <v>552</v>
      </c>
      <c r="D3707" s="441">
        <v>45839</v>
      </c>
      <c r="E3707">
        <v>24123</v>
      </c>
      <c r="F3707" t="s">
        <v>5632</v>
      </c>
      <c r="G3707">
        <v>2237</v>
      </c>
      <c r="H3707">
        <v>19.14</v>
      </c>
      <c r="I3707" t="s">
        <v>5605</v>
      </c>
      <c r="J3707" t="s">
        <v>6085</v>
      </c>
      <c r="K3707" t="s">
        <v>5046</v>
      </c>
      <c r="L3707">
        <v>150.94999999999999</v>
      </c>
      <c r="M3707" s="441">
        <v>45831</v>
      </c>
      <c r="N3707">
        <v>150.94999999999999</v>
      </c>
      <c r="O3707">
        <v>150.94999999999999</v>
      </c>
      <c r="P3707">
        <v>2889.18</v>
      </c>
    </row>
    <row r="3708" spans="1:16" x14ac:dyDescent="0.3">
      <c r="A3708">
        <v>40155</v>
      </c>
      <c r="B3708">
        <v>122</v>
      </c>
      <c r="C3708" t="s">
        <v>552</v>
      </c>
      <c r="D3708" s="441">
        <v>45839</v>
      </c>
      <c r="E3708">
        <v>18099</v>
      </c>
      <c r="F3708" t="s">
        <v>5810</v>
      </c>
      <c r="G3708">
        <v>3511</v>
      </c>
      <c r="H3708">
        <v>14.78</v>
      </c>
      <c r="I3708" t="s">
        <v>5601</v>
      </c>
      <c r="J3708" t="s">
        <v>4764</v>
      </c>
      <c r="K3708" t="s">
        <v>5046</v>
      </c>
      <c r="L3708">
        <v>189.9</v>
      </c>
      <c r="M3708" s="441">
        <v>45819</v>
      </c>
      <c r="N3708">
        <v>0</v>
      </c>
      <c r="O3708">
        <v>220.57</v>
      </c>
      <c r="P3708">
        <v>2806.72</v>
      </c>
    </row>
    <row r="3709" spans="1:16" x14ac:dyDescent="0.3">
      <c r="A3709">
        <v>40122</v>
      </c>
      <c r="B3709">
        <v>122</v>
      </c>
      <c r="C3709" t="s">
        <v>552</v>
      </c>
      <c r="D3709" s="441">
        <v>45839</v>
      </c>
      <c r="E3709">
        <v>26034</v>
      </c>
      <c r="F3709" t="s">
        <v>6557</v>
      </c>
      <c r="G3709">
        <v>6504</v>
      </c>
      <c r="H3709">
        <v>50</v>
      </c>
      <c r="I3709" t="s">
        <v>5601</v>
      </c>
      <c r="J3709" t="s">
        <v>4764</v>
      </c>
      <c r="K3709" t="s">
        <v>5046</v>
      </c>
      <c r="L3709">
        <v>0</v>
      </c>
      <c r="M3709" s="441">
        <v>-693593</v>
      </c>
      <c r="N3709">
        <v>0</v>
      </c>
      <c r="O3709">
        <v>48.45</v>
      </c>
      <c r="P3709">
        <v>2423</v>
      </c>
    </row>
    <row r="3710" spans="1:16" x14ac:dyDescent="0.3">
      <c r="A3710">
        <v>40128</v>
      </c>
      <c r="B3710">
        <v>122</v>
      </c>
      <c r="C3710" t="s">
        <v>552</v>
      </c>
      <c r="D3710" s="441">
        <v>45839</v>
      </c>
      <c r="E3710">
        <v>24259</v>
      </c>
      <c r="F3710" t="s">
        <v>5716</v>
      </c>
      <c r="G3710">
        <v>2938</v>
      </c>
      <c r="H3710">
        <v>30.6</v>
      </c>
      <c r="I3710" t="s">
        <v>5598</v>
      </c>
      <c r="J3710" t="s">
        <v>6085</v>
      </c>
      <c r="K3710" t="s">
        <v>5046</v>
      </c>
      <c r="L3710">
        <v>71.7</v>
      </c>
      <c r="M3710" s="441">
        <v>45831</v>
      </c>
      <c r="N3710">
        <v>69.95</v>
      </c>
      <c r="O3710">
        <v>69.040000000000006</v>
      </c>
      <c r="P3710">
        <v>2194.02</v>
      </c>
    </row>
    <row r="3711" spans="1:16" x14ac:dyDescent="0.3">
      <c r="A3711">
        <v>40173</v>
      </c>
      <c r="B3711">
        <v>122</v>
      </c>
      <c r="C3711" t="s">
        <v>552</v>
      </c>
      <c r="D3711" s="441">
        <v>45839</v>
      </c>
      <c r="E3711">
        <v>18186</v>
      </c>
      <c r="F3711" t="s">
        <v>5787</v>
      </c>
      <c r="G3711">
        <v>3437</v>
      </c>
      <c r="H3711">
        <v>11.08</v>
      </c>
      <c r="I3711" t="s">
        <v>5601</v>
      </c>
      <c r="J3711" t="s">
        <v>4764</v>
      </c>
      <c r="K3711" t="s">
        <v>5046</v>
      </c>
      <c r="L3711">
        <v>0</v>
      </c>
      <c r="M3711" s="441">
        <v>-693593</v>
      </c>
      <c r="N3711">
        <v>0</v>
      </c>
      <c r="O3711">
        <v>173.44</v>
      </c>
      <c r="P3711">
        <v>2070.96</v>
      </c>
    </row>
    <row r="3712" spans="1:16" x14ac:dyDescent="0.3">
      <c r="A3712">
        <v>40253</v>
      </c>
      <c r="B3712">
        <v>122</v>
      </c>
      <c r="C3712" t="s">
        <v>552</v>
      </c>
      <c r="D3712" s="441">
        <v>45839</v>
      </c>
      <c r="E3712">
        <v>18261</v>
      </c>
      <c r="F3712" t="s">
        <v>5769</v>
      </c>
      <c r="G3712">
        <v>3368</v>
      </c>
      <c r="H3712">
        <v>4.5999999999999996</v>
      </c>
      <c r="I3712" t="s">
        <v>5601</v>
      </c>
      <c r="J3712" t="s">
        <v>4764</v>
      </c>
      <c r="K3712" t="s">
        <v>5046</v>
      </c>
      <c r="L3712">
        <v>447.48</v>
      </c>
      <c r="M3712" s="441">
        <v>45831</v>
      </c>
      <c r="N3712">
        <v>447.48</v>
      </c>
      <c r="O3712">
        <v>447.49</v>
      </c>
      <c r="P3712">
        <v>2058.41</v>
      </c>
    </row>
    <row r="3713" spans="1:16" x14ac:dyDescent="0.3">
      <c r="A3713">
        <v>40298</v>
      </c>
      <c r="B3713">
        <v>122</v>
      </c>
      <c r="C3713" t="s">
        <v>552</v>
      </c>
      <c r="D3713" s="441">
        <v>45839</v>
      </c>
      <c r="E3713">
        <v>18143</v>
      </c>
      <c r="F3713" t="s">
        <v>5797</v>
      </c>
      <c r="G3713">
        <v>3474</v>
      </c>
      <c r="H3713">
        <v>2.7</v>
      </c>
      <c r="I3713" t="s">
        <v>5601</v>
      </c>
      <c r="J3713" t="s">
        <v>4764</v>
      </c>
      <c r="K3713" t="s">
        <v>5046</v>
      </c>
      <c r="L3713">
        <v>0</v>
      </c>
      <c r="M3713" s="441">
        <v>-693593</v>
      </c>
      <c r="N3713">
        <v>0</v>
      </c>
      <c r="O3713">
        <v>765.9</v>
      </c>
      <c r="P3713">
        <v>1979.63</v>
      </c>
    </row>
    <row r="3714" spans="1:16" x14ac:dyDescent="0.3">
      <c r="A3714">
        <v>40137</v>
      </c>
      <c r="B3714">
        <v>122</v>
      </c>
      <c r="C3714" t="s">
        <v>552</v>
      </c>
      <c r="D3714" s="441">
        <v>45839</v>
      </c>
      <c r="E3714">
        <v>26594</v>
      </c>
      <c r="F3714" t="s">
        <v>5698</v>
      </c>
      <c r="G3714">
        <v>6807</v>
      </c>
      <c r="H3714">
        <v>21.68</v>
      </c>
      <c r="I3714" t="s">
        <v>5598</v>
      </c>
      <c r="J3714" t="s">
        <v>6085</v>
      </c>
      <c r="K3714" t="s">
        <v>5046</v>
      </c>
      <c r="L3714">
        <v>86.9</v>
      </c>
      <c r="M3714" s="441">
        <v>45832</v>
      </c>
      <c r="N3714">
        <v>86.9</v>
      </c>
      <c r="O3714">
        <v>86.9</v>
      </c>
      <c r="P3714">
        <v>1883.99</v>
      </c>
    </row>
    <row r="3715" spans="1:16" x14ac:dyDescent="0.3">
      <c r="A3715">
        <v>40236</v>
      </c>
      <c r="B3715">
        <v>122</v>
      </c>
      <c r="C3715" t="s">
        <v>552</v>
      </c>
      <c r="D3715" s="441">
        <v>45839</v>
      </c>
      <c r="E3715">
        <v>25630</v>
      </c>
      <c r="F3715" t="s">
        <v>5754</v>
      </c>
      <c r="G3715">
        <v>6202</v>
      </c>
      <c r="H3715">
        <v>5.18</v>
      </c>
      <c r="I3715" t="s">
        <v>5601</v>
      </c>
      <c r="J3715" t="s">
        <v>4764</v>
      </c>
      <c r="K3715" t="s">
        <v>5046</v>
      </c>
      <c r="L3715">
        <v>355.66</v>
      </c>
      <c r="M3715" s="441">
        <v>45810</v>
      </c>
      <c r="N3715">
        <v>355.66</v>
      </c>
      <c r="O3715">
        <v>355.66</v>
      </c>
      <c r="P3715">
        <v>1842.32</v>
      </c>
    </row>
    <row r="3716" spans="1:16" x14ac:dyDescent="0.3">
      <c r="A3716">
        <v>40178</v>
      </c>
      <c r="B3716">
        <v>122</v>
      </c>
      <c r="C3716" t="s">
        <v>552</v>
      </c>
      <c r="D3716" s="441">
        <v>45839</v>
      </c>
      <c r="E3716">
        <v>24805</v>
      </c>
      <c r="F3716" t="s">
        <v>5853</v>
      </c>
      <c r="G3716">
        <v>5768</v>
      </c>
      <c r="H3716">
        <v>10.8</v>
      </c>
      <c r="I3716" t="s">
        <v>5605</v>
      </c>
      <c r="J3716" t="s">
        <v>6085</v>
      </c>
      <c r="K3716" t="s">
        <v>5046</v>
      </c>
      <c r="L3716">
        <v>0</v>
      </c>
      <c r="M3716" s="441">
        <v>45394</v>
      </c>
      <c r="N3716">
        <v>167.5</v>
      </c>
      <c r="O3716">
        <v>265</v>
      </c>
      <c r="P3716">
        <v>1809</v>
      </c>
    </row>
    <row r="3717" spans="1:16" x14ac:dyDescent="0.3">
      <c r="A3717">
        <v>40171</v>
      </c>
      <c r="B3717">
        <v>122</v>
      </c>
      <c r="C3717" t="s">
        <v>552</v>
      </c>
      <c r="D3717" s="441">
        <v>45839</v>
      </c>
      <c r="E3717">
        <v>18119</v>
      </c>
      <c r="F3717" t="s">
        <v>5802</v>
      </c>
      <c r="G3717">
        <v>3494</v>
      </c>
      <c r="H3717">
        <v>11.15</v>
      </c>
      <c r="I3717" t="s">
        <v>5601</v>
      </c>
      <c r="J3717" t="s">
        <v>4764</v>
      </c>
      <c r="K3717" t="s">
        <v>5046</v>
      </c>
      <c r="L3717">
        <v>158.94999999999999</v>
      </c>
      <c r="M3717" s="441">
        <v>45831</v>
      </c>
      <c r="N3717">
        <v>160</v>
      </c>
      <c r="O3717">
        <v>172.88</v>
      </c>
      <c r="P3717">
        <v>1772.29</v>
      </c>
    </row>
    <row r="3718" spans="1:16" x14ac:dyDescent="0.3">
      <c r="A3718">
        <v>40260</v>
      </c>
      <c r="B3718">
        <v>122</v>
      </c>
      <c r="C3718" t="s">
        <v>552</v>
      </c>
      <c r="D3718" s="441">
        <v>45839</v>
      </c>
      <c r="E3718">
        <v>20715</v>
      </c>
      <c r="F3718" t="s">
        <v>5614</v>
      </c>
      <c r="G3718">
        <v>2098</v>
      </c>
      <c r="H3718">
        <v>4</v>
      </c>
      <c r="I3718" t="s">
        <v>5615</v>
      </c>
      <c r="J3718" t="s">
        <v>6085</v>
      </c>
      <c r="K3718" t="s">
        <v>5046</v>
      </c>
      <c r="L3718">
        <v>420.43</v>
      </c>
      <c r="M3718" s="441">
        <v>45831</v>
      </c>
      <c r="N3718">
        <v>408.93</v>
      </c>
      <c r="O3718">
        <v>408.93</v>
      </c>
      <c r="P3718">
        <v>1681.72</v>
      </c>
    </row>
    <row r="3719" spans="1:16" x14ac:dyDescent="0.3">
      <c r="A3719">
        <v>40168</v>
      </c>
      <c r="B3719">
        <v>122</v>
      </c>
      <c r="C3719" t="s">
        <v>552</v>
      </c>
      <c r="D3719" s="441">
        <v>45839</v>
      </c>
      <c r="E3719">
        <v>18015</v>
      </c>
      <c r="F3719" t="s">
        <v>5864</v>
      </c>
      <c r="G3719">
        <v>3582</v>
      </c>
      <c r="H3719">
        <v>12</v>
      </c>
      <c r="I3719" t="s">
        <v>5601</v>
      </c>
      <c r="J3719" t="s">
        <v>4764</v>
      </c>
      <c r="K3719" t="s">
        <v>5046</v>
      </c>
      <c r="L3719">
        <v>137.80000000000001</v>
      </c>
      <c r="M3719" s="441">
        <v>45833</v>
      </c>
      <c r="N3719">
        <v>137.80000000000001</v>
      </c>
      <c r="O3719">
        <v>137.80000000000001</v>
      </c>
      <c r="P3719">
        <v>1653.6</v>
      </c>
    </row>
    <row r="3720" spans="1:16" x14ac:dyDescent="0.3">
      <c r="A3720">
        <v>40126</v>
      </c>
      <c r="B3720">
        <v>122</v>
      </c>
      <c r="C3720" t="s">
        <v>552</v>
      </c>
      <c r="D3720" s="441">
        <v>45839</v>
      </c>
      <c r="E3720">
        <v>19401</v>
      </c>
      <c r="F3720" t="s">
        <v>6114</v>
      </c>
      <c r="G3720">
        <v>2761</v>
      </c>
      <c r="H3720">
        <v>35.119999999999997</v>
      </c>
      <c r="I3720" t="s">
        <v>5598</v>
      </c>
      <c r="J3720" t="s">
        <v>6085</v>
      </c>
      <c r="K3720" t="s">
        <v>5046</v>
      </c>
      <c r="L3720">
        <v>46.57</v>
      </c>
      <c r="M3720" s="441">
        <v>45831</v>
      </c>
      <c r="N3720">
        <v>47.98</v>
      </c>
      <c r="O3720">
        <v>47.98</v>
      </c>
      <c r="P3720">
        <v>1635.54</v>
      </c>
    </row>
    <row r="3721" spans="1:16" x14ac:dyDescent="0.3">
      <c r="A3721">
        <v>40104</v>
      </c>
      <c r="B3721">
        <v>122</v>
      </c>
      <c r="C3721" t="s">
        <v>552</v>
      </c>
      <c r="D3721" s="441">
        <v>45839</v>
      </c>
      <c r="E3721">
        <v>19370</v>
      </c>
      <c r="F3721" t="s">
        <v>5695</v>
      </c>
      <c r="G3721">
        <v>2765</v>
      </c>
      <c r="H3721">
        <v>115</v>
      </c>
      <c r="I3721" t="s">
        <v>5598</v>
      </c>
      <c r="J3721" t="s">
        <v>6085</v>
      </c>
      <c r="K3721" t="s">
        <v>5046</v>
      </c>
      <c r="L3721">
        <v>13.76</v>
      </c>
      <c r="M3721" s="441">
        <v>45832</v>
      </c>
      <c r="N3721">
        <v>14.14</v>
      </c>
      <c r="O3721">
        <v>14.14</v>
      </c>
      <c r="P3721">
        <v>1582.4</v>
      </c>
    </row>
    <row r="3722" spans="1:16" x14ac:dyDescent="0.3">
      <c r="A3722">
        <v>40138</v>
      </c>
      <c r="B3722">
        <v>122</v>
      </c>
      <c r="C3722" t="s">
        <v>552</v>
      </c>
      <c r="D3722" s="441">
        <v>45839</v>
      </c>
      <c r="E3722">
        <v>19297</v>
      </c>
      <c r="F3722" t="s">
        <v>5855</v>
      </c>
      <c r="G3722">
        <v>2775</v>
      </c>
      <c r="H3722">
        <v>21.5</v>
      </c>
      <c r="I3722" t="s">
        <v>5598</v>
      </c>
      <c r="J3722" t="s">
        <v>6085</v>
      </c>
      <c r="K3722" t="s">
        <v>5046</v>
      </c>
      <c r="L3722">
        <v>73.239999999999995</v>
      </c>
      <c r="M3722" s="441">
        <v>45831</v>
      </c>
      <c r="N3722">
        <v>71.900000000000006</v>
      </c>
      <c r="O3722">
        <v>75.31</v>
      </c>
      <c r="P3722">
        <v>1574.66</v>
      </c>
    </row>
    <row r="3723" spans="1:16" x14ac:dyDescent="0.3">
      <c r="A3723">
        <v>40174</v>
      </c>
      <c r="B3723">
        <v>122</v>
      </c>
      <c r="C3723" t="s">
        <v>552</v>
      </c>
      <c r="D3723" s="441">
        <v>45839</v>
      </c>
      <c r="E3723">
        <v>25093</v>
      </c>
      <c r="F3723" t="s">
        <v>5823</v>
      </c>
      <c r="G3723">
        <v>5891</v>
      </c>
      <c r="H3723">
        <v>11</v>
      </c>
      <c r="I3723" t="s">
        <v>5601</v>
      </c>
      <c r="J3723" t="s">
        <v>4764</v>
      </c>
      <c r="K3723" t="s">
        <v>5046</v>
      </c>
      <c r="L3723">
        <v>142.5</v>
      </c>
      <c r="M3723" s="441">
        <v>45832</v>
      </c>
      <c r="N3723">
        <v>142.5</v>
      </c>
      <c r="O3723">
        <v>142.5</v>
      </c>
      <c r="P3723">
        <v>1567.5</v>
      </c>
    </row>
    <row r="3724" spans="1:16" x14ac:dyDescent="0.3">
      <c r="A3724">
        <v>40269</v>
      </c>
      <c r="B3724">
        <v>122</v>
      </c>
      <c r="C3724" t="s">
        <v>552</v>
      </c>
      <c r="D3724" s="441">
        <v>45839</v>
      </c>
      <c r="E3724">
        <v>18113</v>
      </c>
      <c r="F3724" t="s">
        <v>5806</v>
      </c>
      <c r="G3724">
        <v>3499</v>
      </c>
      <c r="H3724">
        <v>3.53</v>
      </c>
      <c r="I3724" t="s">
        <v>5601</v>
      </c>
      <c r="J3724" t="s">
        <v>4764</v>
      </c>
      <c r="K3724" t="s">
        <v>5046</v>
      </c>
      <c r="L3724">
        <v>0</v>
      </c>
      <c r="M3724" s="441">
        <v>-693593</v>
      </c>
      <c r="N3724">
        <v>0</v>
      </c>
      <c r="O3724">
        <v>462.36</v>
      </c>
      <c r="P3724">
        <v>1489.7</v>
      </c>
    </row>
    <row r="3725" spans="1:16" x14ac:dyDescent="0.3">
      <c r="A3725">
        <v>40097</v>
      </c>
      <c r="B3725">
        <v>122</v>
      </c>
      <c r="C3725" t="s">
        <v>552</v>
      </c>
      <c r="D3725" s="441">
        <v>45839</v>
      </c>
      <c r="E3725">
        <v>22066</v>
      </c>
      <c r="F3725" t="s">
        <v>6535</v>
      </c>
      <c r="G3725">
        <v>3636</v>
      </c>
      <c r="H3725">
        <v>734</v>
      </c>
      <c r="I3725" t="s">
        <v>5613</v>
      </c>
      <c r="J3725" t="s">
        <v>4764</v>
      </c>
      <c r="K3725" t="s">
        <v>5046</v>
      </c>
      <c r="L3725">
        <v>0</v>
      </c>
      <c r="M3725" s="441">
        <v>45674</v>
      </c>
      <c r="N3725">
        <v>1.99</v>
      </c>
      <c r="O3725">
        <v>1.99</v>
      </c>
      <c r="P3725">
        <v>1460.66</v>
      </c>
    </row>
    <row r="3726" spans="1:16" x14ac:dyDescent="0.3">
      <c r="A3726">
        <v>40194</v>
      </c>
      <c r="B3726">
        <v>122</v>
      </c>
      <c r="C3726" t="s">
        <v>552</v>
      </c>
      <c r="D3726" s="441">
        <v>45839</v>
      </c>
      <c r="E3726">
        <v>25099</v>
      </c>
      <c r="F3726" t="s">
        <v>6536</v>
      </c>
      <c r="G3726">
        <v>5894</v>
      </c>
      <c r="H3726">
        <v>8</v>
      </c>
      <c r="I3726" t="s">
        <v>5601</v>
      </c>
      <c r="J3726" t="s">
        <v>4764</v>
      </c>
      <c r="K3726" t="s">
        <v>5046</v>
      </c>
      <c r="L3726">
        <v>0</v>
      </c>
      <c r="M3726" s="441">
        <v>45735</v>
      </c>
      <c r="N3726">
        <v>179.25</v>
      </c>
      <c r="O3726">
        <v>179.25</v>
      </c>
      <c r="P3726">
        <v>1434</v>
      </c>
    </row>
    <row r="3727" spans="1:16" x14ac:dyDescent="0.3">
      <c r="A3727">
        <v>40119</v>
      </c>
      <c r="B3727">
        <v>122</v>
      </c>
      <c r="C3727" t="s">
        <v>552</v>
      </c>
      <c r="D3727" s="441">
        <v>45839</v>
      </c>
      <c r="E3727">
        <v>24802</v>
      </c>
      <c r="F3727" t="s">
        <v>6558</v>
      </c>
      <c r="G3727">
        <v>5766</v>
      </c>
      <c r="H3727">
        <v>55</v>
      </c>
      <c r="I3727" t="s">
        <v>5613</v>
      </c>
      <c r="J3727" t="s">
        <v>6085</v>
      </c>
      <c r="K3727" t="s">
        <v>5046</v>
      </c>
      <c r="L3727">
        <v>0</v>
      </c>
      <c r="M3727" s="441">
        <v>45673</v>
      </c>
      <c r="N3727">
        <v>25.38</v>
      </c>
      <c r="O3727">
        <v>25.38</v>
      </c>
      <c r="P3727">
        <v>1395.9</v>
      </c>
    </row>
    <row r="3728" spans="1:16" x14ac:dyDescent="0.3">
      <c r="A3728">
        <v>40255</v>
      </c>
      <c r="B3728">
        <v>122</v>
      </c>
      <c r="C3728" t="s">
        <v>552</v>
      </c>
      <c r="D3728" s="441">
        <v>45839</v>
      </c>
      <c r="E3728">
        <v>18392</v>
      </c>
      <c r="F3728" t="s">
        <v>5740</v>
      </c>
      <c r="G3728">
        <v>3248</v>
      </c>
      <c r="H3728">
        <v>4.29</v>
      </c>
      <c r="I3728" t="s">
        <v>5613</v>
      </c>
      <c r="J3728" t="s">
        <v>4764</v>
      </c>
      <c r="K3728" t="s">
        <v>5046</v>
      </c>
      <c r="L3728">
        <v>0</v>
      </c>
      <c r="M3728" s="441">
        <v>-693593</v>
      </c>
      <c r="N3728">
        <v>0</v>
      </c>
      <c r="O3728">
        <v>0</v>
      </c>
      <c r="P3728">
        <v>1310.3</v>
      </c>
    </row>
    <row r="3729" spans="1:16" x14ac:dyDescent="0.3">
      <c r="A3729">
        <v>40192</v>
      </c>
      <c r="B3729">
        <v>122</v>
      </c>
      <c r="C3729" t="s">
        <v>552</v>
      </c>
      <c r="D3729" s="441">
        <v>45839</v>
      </c>
      <c r="E3729">
        <v>18242</v>
      </c>
      <c r="F3729" t="s">
        <v>5771</v>
      </c>
      <c r="G3729">
        <v>3386</v>
      </c>
      <c r="H3729">
        <v>9</v>
      </c>
      <c r="I3729" t="s">
        <v>5601</v>
      </c>
      <c r="J3729" t="s">
        <v>4764</v>
      </c>
      <c r="K3729" t="s">
        <v>5046</v>
      </c>
      <c r="L3729">
        <v>145.22999999999999</v>
      </c>
      <c r="M3729" s="441">
        <v>45824</v>
      </c>
      <c r="N3729">
        <v>145.5</v>
      </c>
      <c r="O3729">
        <v>226.16</v>
      </c>
      <c r="P3729">
        <v>1307.07</v>
      </c>
    </row>
    <row r="3730" spans="1:16" x14ac:dyDescent="0.3">
      <c r="A3730">
        <v>40162</v>
      </c>
      <c r="B3730">
        <v>122</v>
      </c>
      <c r="C3730" t="s">
        <v>552</v>
      </c>
      <c r="D3730" s="441">
        <v>45839</v>
      </c>
      <c r="E3730">
        <v>25091</v>
      </c>
      <c r="F3730" t="s">
        <v>5829</v>
      </c>
      <c r="G3730">
        <v>5890</v>
      </c>
      <c r="H3730">
        <v>12</v>
      </c>
      <c r="I3730" t="s">
        <v>5601</v>
      </c>
      <c r="J3730" t="s">
        <v>4764</v>
      </c>
      <c r="K3730" t="s">
        <v>5046</v>
      </c>
      <c r="L3730">
        <v>108</v>
      </c>
      <c r="M3730" s="441">
        <v>45832</v>
      </c>
      <c r="N3730">
        <v>108</v>
      </c>
      <c r="O3730">
        <v>108</v>
      </c>
      <c r="P3730">
        <v>1296</v>
      </c>
    </row>
    <row r="3731" spans="1:16" x14ac:dyDescent="0.3">
      <c r="A3731">
        <v>40111</v>
      </c>
      <c r="B3731">
        <v>122</v>
      </c>
      <c r="C3731" t="s">
        <v>552</v>
      </c>
      <c r="D3731" s="441">
        <v>45839</v>
      </c>
      <c r="E3731">
        <v>19125</v>
      </c>
      <c r="F3731" t="s">
        <v>5702</v>
      </c>
      <c r="G3731">
        <v>2843</v>
      </c>
      <c r="H3731">
        <v>74</v>
      </c>
      <c r="I3731" t="s">
        <v>5703</v>
      </c>
      <c r="J3731" t="s">
        <v>6085</v>
      </c>
      <c r="K3731" t="s">
        <v>5046</v>
      </c>
      <c r="L3731">
        <v>17.440000000000001</v>
      </c>
      <c r="M3731" s="441">
        <v>45832</v>
      </c>
      <c r="N3731">
        <v>13.68</v>
      </c>
      <c r="O3731">
        <v>13.68</v>
      </c>
      <c r="P3731">
        <v>1290.56</v>
      </c>
    </row>
    <row r="3732" spans="1:16" x14ac:dyDescent="0.3">
      <c r="A3732">
        <v>40204</v>
      </c>
      <c r="B3732">
        <v>122</v>
      </c>
      <c r="C3732" t="s">
        <v>552</v>
      </c>
      <c r="D3732" s="441">
        <v>45839</v>
      </c>
      <c r="E3732">
        <v>18202</v>
      </c>
      <c r="F3732" t="s">
        <v>5780</v>
      </c>
      <c r="G3732">
        <v>3424</v>
      </c>
      <c r="H3732">
        <v>8</v>
      </c>
      <c r="I3732" t="s">
        <v>5601</v>
      </c>
      <c r="J3732" t="s">
        <v>4764</v>
      </c>
      <c r="K3732" t="s">
        <v>5046</v>
      </c>
      <c r="L3732">
        <v>156.05000000000001</v>
      </c>
      <c r="M3732" s="441">
        <v>45831</v>
      </c>
      <c r="N3732">
        <v>156.05000000000001</v>
      </c>
      <c r="O3732">
        <v>156.05000000000001</v>
      </c>
      <c r="P3732">
        <v>1248.4000000000001</v>
      </c>
    </row>
    <row r="3733" spans="1:16" x14ac:dyDescent="0.3">
      <c r="A3733">
        <v>40099</v>
      </c>
      <c r="B3733">
        <v>122</v>
      </c>
      <c r="C3733" t="s">
        <v>552</v>
      </c>
      <c r="D3733" s="441">
        <v>45839</v>
      </c>
      <c r="E3733">
        <v>26336</v>
      </c>
      <c r="F3733" t="s">
        <v>5701</v>
      </c>
      <c r="G3733">
        <v>6685</v>
      </c>
      <c r="H3733">
        <v>205</v>
      </c>
      <c r="I3733" t="s">
        <v>5613</v>
      </c>
      <c r="J3733" t="s">
        <v>6085</v>
      </c>
      <c r="K3733" t="s">
        <v>5046</v>
      </c>
      <c r="L3733">
        <v>6</v>
      </c>
      <c r="M3733" s="441">
        <v>45833</v>
      </c>
      <c r="N3733">
        <v>6</v>
      </c>
      <c r="O3733">
        <v>6</v>
      </c>
      <c r="P3733">
        <v>1230</v>
      </c>
    </row>
    <row r="3734" spans="1:16" x14ac:dyDescent="0.3">
      <c r="A3734">
        <v>40159</v>
      </c>
      <c r="B3734">
        <v>122</v>
      </c>
      <c r="C3734" t="s">
        <v>552</v>
      </c>
      <c r="D3734" s="441">
        <v>45839</v>
      </c>
      <c r="E3734">
        <v>26883</v>
      </c>
      <c r="F3734" t="s">
        <v>5763</v>
      </c>
      <c r="G3734">
        <v>6952</v>
      </c>
      <c r="H3734">
        <v>12.73</v>
      </c>
      <c r="I3734" t="s">
        <v>5601</v>
      </c>
      <c r="J3734" t="s">
        <v>4764</v>
      </c>
      <c r="K3734" t="s">
        <v>5046</v>
      </c>
      <c r="L3734">
        <v>96.4</v>
      </c>
      <c r="M3734" s="441">
        <v>45831</v>
      </c>
      <c r="N3734">
        <v>96.29</v>
      </c>
      <c r="O3734">
        <v>96.29</v>
      </c>
      <c r="P3734">
        <v>1227.17</v>
      </c>
    </row>
    <row r="3735" spans="1:16" x14ac:dyDescent="0.3">
      <c r="A3735">
        <v>40231</v>
      </c>
      <c r="B3735">
        <v>122</v>
      </c>
      <c r="C3735" t="s">
        <v>552</v>
      </c>
      <c r="D3735" s="441">
        <v>45839</v>
      </c>
      <c r="E3735">
        <v>25033</v>
      </c>
      <c r="F3735" t="s">
        <v>5751</v>
      </c>
      <c r="G3735">
        <v>5873</v>
      </c>
      <c r="H3735">
        <v>6</v>
      </c>
      <c r="I3735" t="s">
        <v>5613</v>
      </c>
      <c r="J3735" t="s">
        <v>4764</v>
      </c>
      <c r="K3735" t="s">
        <v>5046</v>
      </c>
      <c r="L3735">
        <v>0</v>
      </c>
      <c r="M3735" s="441">
        <v>45754</v>
      </c>
      <c r="N3735">
        <v>204.23</v>
      </c>
      <c r="O3735">
        <v>204.23</v>
      </c>
      <c r="P3735">
        <v>1225.3800000000001</v>
      </c>
    </row>
    <row r="3736" spans="1:16" x14ac:dyDescent="0.3">
      <c r="A3736">
        <v>40124</v>
      </c>
      <c r="B3736">
        <v>122</v>
      </c>
      <c r="C3736" t="s">
        <v>552</v>
      </c>
      <c r="D3736" s="441">
        <v>45839</v>
      </c>
      <c r="E3736">
        <v>26560</v>
      </c>
      <c r="F3736" t="s">
        <v>5732</v>
      </c>
      <c r="G3736">
        <v>6788</v>
      </c>
      <c r="H3736">
        <v>44.5</v>
      </c>
      <c r="I3736" t="s">
        <v>5601</v>
      </c>
      <c r="J3736" t="s">
        <v>4764</v>
      </c>
      <c r="K3736" t="s">
        <v>5046</v>
      </c>
      <c r="L3736">
        <v>27.5</v>
      </c>
      <c r="M3736" s="441">
        <v>45832</v>
      </c>
      <c r="N3736">
        <v>27.5</v>
      </c>
      <c r="O3736">
        <v>27.5</v>
      </c>
      <c r="P3736">
        <v>1223.75</v>
      </c>
    </row>
    <row r="3737" spans="1:16" x14ac:dyDescent="0.3">
      <c r="A3737">
        <v>40148</v>
      </c>
      <c r="B3737">
        <v>122</v>
      </c>
      <c r="C3737" t="s">
        <v>552</v>
      </c>
      <c r="D3737" s="441">
        <v>45839</v>
      </c>
      <c r="E3737">
        <v>24039</v>
      </c>
      <c r="F3737" t="s">
        <v>5616</v>
      </c>
      <c r="G3737">
        <v>2048</v>
      </c>
      <c r="H3737">
        <v>17.2</v>
      </c>
      <c r="I3737" t="s">
        <v>5598</v>
      </c>
      <c r="J3737" t="s">
        <v>6085</v>
      </c>
      <c r="K3737" t="s">
        <v>5046</v>
      </c>
      <c r="L3737">
        <v>70.2</v>
      </c>
      <c r="M3737" s="441">
        <v>45831</v>
      </c>
      <c r="N3737">
        <v>69.900000000000006</v>
      </c>
      <c r="O3737">
        <v>69.900000000000006</v>
      </c>
      <c r="P3737">
        <v>1207.44</v>
      </c>
    </row>
    <row r="3738" spans="1:16" x14ac:dyDescent="0.3">
      <c r="A3738">
        <v>40100</v>
      </c>
      <c r="B3738">
        <v>122</v>
      </c>
      <c r="C3738" t="s">
        <v>552</v>
      </c>
      <c r="D3738" s="441">
        <v>45839</v>
      </c>
      <c r="E3738">
        <v>25429</v>
      </c>
      <c r="F3738" t="s">
        <v>5640</v>
      </c>
      <c r="G3738">
        <v>6104</v>
      </c>
      <c r="H3738">
        <v>192</v>
      </c>
      <c r="I3738" t="s">
        <v>5613</v>
      </c>
      <c r="J3738" t="s">
        <v>6085</v>
      </c>
      <c r="K3738" t="s">
        <v>5046</v>
      </c>
      <c r="L3738">
        <v>6</v>
      </c>
      <c r="M3738" s="441">
        <v>45833</v>
      </c>
      <c r="N3738">
        <v>6</v>
      </c>
      <c r="O3738">
        <v>6</v>
      </c>
      <c r="P3738">
        <v>1152</v>
      </c>
    </row>
    <row r="3739" spans="1:16" x14ac:dyDescent="0.3">
      <c r="A3739">
        <v>40153</v>
      </c>
      <c r="B3739">
        <v>122</v>
      </c>
      <c r="C3739" t="s">
        <v>552</v>
      </c>
      <c r="D3739" s="441">
        <v>45839</v>
      </c>
      <c r="E3739">
        <v>18382</v>
      </c>
      <c r="F3739" t="s">
        <v>5738</v>
      </c>
      <c r="G3739">
        <v>3257</v>
      </c>
      <c r="H3739">
        <v>15</v>
      </c>
      <c r="I3739" t="s">
        <v>5601</v>
      </c>
      <c r="J3739" t="s">
        <v>4764</v>
      </c>
      <c r="K3739" t="s">
        <v>5046</v>
      </c>
      <c r="L3739">
        <v>74.459999999999994</v>
      </c>
      <c r="M3739" s="441">
        <v>45831</v>
      </c>
      <c r="N3739">
        <v>73.91</v>
      </c>
      <c r="O3739">
        <v>86.86</v>
      </c>
      <c r="P3739">
        <v>1116.9000000000001</v>
      </c>
    </row>
    <row r="3740" spans="1:16" x14ac:dyDescent="0.3">
      <c r="A3740">
        <v>40315</v>
      </c>
      <c r="B3740">
        <v>122</v>
      </c>
      <c r="C3740" t="s">
        <v>552</v>
      </c>
      <c r="D3740" s="441">
        <v>45839</v>
      </c>
      <c r="E3740">
        <v>26052</v>
      </c>
      <c r="F3740" t="s">
        <v>5992</v>
      </c>
      <c r="G3740">
        <v>6514</v>
      </c>
      <c r="H3740">
        <v>2</v>
      </c>
      <c r="I3740" t="s">
        <v>5601</v>
      </c>
      <c r="J3740" t="s">
        <v>4764</v>
      </c>
      <c r="K3740" t="s">
        <v>5046</v>
      </c>
      <c r="L3740">
        <v>0</v>
      </c>
      <c r="M3740" s="441">
        <v>-693593</v>
      </c>
      <c r="N3740">
        <v>0</v>
      </c>
      <c r="O3740">
        <v>0</v>
      </c>
      <c r="P3740">
        <v>1102</v>
      </c>
    </row>
    <row r="3741" spans="1:16" x14ac:dyDescent="0.3">
      <c r="A3741">
        <v>40127</v>
      </c>
      <c r="B3741">
        <v>122</v>
      </c>
      <c r="C3741" t="s">
        <v>552</v>
      </c>
      <c r="D3741" s="441">
        <v>45839</v>
      </c>
      <c r="E3741">
        <v>18214</v>
      </c>
      <c r="F3741" t="s">
        <v>5781</v>
      </c>
      <c r="G3741">
        <v>3413</v>
      </c>
      <c r="H3741">
        <v>32</v>
      </c>
      <c r="I3741" t="s">
        <v>5601</v>
      </c>
      <c r="J3741" t="s">
        <v>4764</v>
      </c>
      <c r="K3741" t="s">
        <v>5046</v>
      </c>
      <c r="L3741">
        <v>0</v>
      </c>
      <c r="M3741" s="441">
        <v>-693593</v>
      </c>
      <c r="N3741">
        <v>0</v>
      </c>
      <c r="O3741">
        <v>37.47</v>
      </c>
      <c r="P3741">
        <v>1089.5999999999999</v>
      </c>
    </row>
    <row r="3742" spans="1:16" x14ac:dyDescent="0.3">
      <c r="A3742">
        <v>40098</v>
      </c>
      <c r="B3742">
        <v>122</v>
      </c>
      <c r="C3742" t="s">
        <v>552</v>
      </c>
      <c r="D3742" s="441">
        <v>45839</v>
      </c>
      <c r="E3742">
        <v>22067</v>
      </c>
      <c r="F3742" t="s">
        <v>6534</v>
      </c>
      <c r="G3742">
        <v>3636</v>
      </c>
      <c r="H3742">
        <v>545</v>
      </c>
      <c r="I3742" t="s">
        <v>5613</v>
      </c>
      <c r="J3742" t="s">
        <v>4764</v>
      </c>
      <c r="K3742" t="s">
        <v>5046</v>
      </c>
      <c r="L3742">
        <v>0</v>
      </c>
      <c r="M3742" s="441">
        <v>45674</v>
      </c>
      <c r="N3742">
        <v>1.99</v>
      </c>
      <c r="O3742">
        <v>1.99</v>
      </c>
      <c r="P3742">
        <v>1084.55</v>
      </c>
    </row>
    <row r="3743" spans="1:16" x14ac:dyDescent="0.3">
      <c r="A3743">
        <v>40225</v>
      </c>
      <c r="B3743">
        <v>122</v>
      </c>
      <c r="C3743" t="s">
        <v>552</v>
      </c>
      <c r="D3743" s="441">
        <v>45839</v>
      </c>
      <c r="E3743">
        <v>21047</v>
      </c>
      <c r="F3743" t="s">
        <v>5621</v>
      </c>
      <c r="G3743">
        <v>1999</v>
      </c>
      <c r="H3743">
        <v>6</v>
      </c>
      <c r="I3743" t="s">
        <v>5622</v>
      </c>
      <c r="J3743" t="s">
        <v>6085</v>
      </c>
      <c r="K3743" t="s">
        <v>5046</v>
      </c>
      <c r="L3743">
        <v>171.8</v>
      </c>
      <c r="M3743" s="441">
        <v>45831</v>
      </c>
      <c r="N3743">
        <v>171.8</v>
      </c>
      <c r="O3743">
        <v>169.9</v>
      </c>
      <c r="P3743">
        <v>1030.8</v>
      </c>
    </row>
    <row r="3744" spans="1:16" x14ac:dyDescent="0.3">
      <c r="A3744">
        <v>40177</v>
      </c>
      <c r="B3744">
        <v>122</v>
      </c>
      <c r="C3744" t="s">
        <v>552</v>
      </c>
      <c r="D3744" s="441">
        <v>45839</v>
      </c>
      <c r="E3744">
        <v>26008</v>
      </c>
      <c r="F3744" t="s">
        <v>6537</v>
      </c>
      <c r="G3744">
        <v>6492</v>
      </c>
      <c r="H3744">
        <v>11</v>
      </c>
      <c r="I3744" t="s">
        <v>5601</v>
      </c>
      <c r="J3744" t="s">
        <v>4764</v>
      </c>
      <c r="K3744" t="s">
        <v>5046</v>
      </c>
      <c r="L3744">
        <v>0</v>
      </c>
      <c r="M3744" s="441">
        <v>45678</v>
      </c>
      <c r="N3744">
        <v>92.91</v>
      </c>
      <c r="O3744">
        <v>94</v>
      </c>
      <c r="P3744">
        <v>1022.01</v>
      </c>
    </row>
    <row r="3745" spans="1:16" x14ac:dyDescent="0.3">
      <c r="A3745">
        <v>40281</v>
      </c>
      <c r="B3745">
        <v>122</v>
      </c>
      <c r="C3745" t="s">
        <v>552</v>
      </c>
      <c r="D3745" s="441">
        <v>45839</v>
      </c>
      <c r="E3745">
        <v>20936</v>
      </c>
      <c r="F3745" t="s">
        <v>5634</v>
      </c>
      <c r="G3745">
        <v>2031</v>
      </c>
      <c r="H3745">
        <v>3</v>
      </c>
      <c r="I3745" t="s">
        <v>5613</v>
      </c>
      <c r="J3745" t="s">
        <v>6085</v>
      </c>
      <c r="K3745" t="s">
        <v>5046</v>
      </c>
      <c r="L3745">
        <v>0</v>
      </c>
      <c r="M3745" s="441">
        <v>45804</v>
      </c>
      <c r="N3745">
        <v>332.9</v>
      </c>
      <c r="O3745">
        <v>369.8</v>
      </c>
      <c r="P3745">
        <v>998.7</v>
      </c>
    </row>
    <row r="3746" spans="1:16" x14ac:dyDescent="0.3">
      <c r="A3746">
        <v>40109</v>
      </c>
      <c r="B3746">
        <v>122</v>
      </c>
      <c r="C3746" t="s">
        <v>552</v>
      </c>
      <c r="D3746" s="441">
        <v>45839</v>
      </c>
      <c r="E3746">
        <v>20349</v>
      </c>
      <c r="F3746" t="s">
        <v>5679</v>
      </c>
      <c r="G3746">
        <v>2205</v>
      </c>
      <c r="H3746">
        <v>75</v>
      </c>
      <c r="I3746" t="s">
        <v>5605</v>
      </c>
      <c r="J3746" t="s">
        <v>6085</v>
      </c>
      <c r="K3746" t="s">
        <v>5046</v>
      </c>
      <c r="L3746">
        <v>12.79</v>
      </c>
      <c r="M3746" s="441">
        <v>45831</v>
      </c>
      <c r="N3746">
        <v>12.78</v>
      </c>
      <c r="O3746">
        <v>12.84</v>
      </c>
      <c r="P3746">
        <v>959.25</v>
      </c>
    </row>
    <row r="3747" spans="1:16" x14ac:dyDescent="0.3">
      <c r="A3747">
        <v>40247</v>
      </c>
      <c r="B3747">
        <v>122</v>
      </c>
      <c r="C3747" t="s">
        <v>552</v>
      </c>
      <c r="D3747" s="441">
        <v>45839</v>
      </c>
      <c r="E3747">
        <v>18219</v>
      </c>
      <c r="F3747" t="s">
        <v>5778</v>
      </c>
      <c r="G3747">
        <v>3409</v>
      </c>
      <c r="H3747">
        <v>5</v>
      </c>
      <c r="I3747" t="s">
        <v>5601</v>
      </c>
      <c r="J3747" t="s">
        <v>4764</v>
      </c>
      <c r="K3747" t="s">
        <v>5046</v>
      </c>
      <c r="L3747">
        <v>0</v>
      </c>
      <c r="M3747" s="441">
        <v>45370</v>
      </c>
      <c r="N3747">
        <v>190.8</v>
      </c>
      <c r="O3747">
        <v>96.11</v>
      </c>
      <c r="P3747">
        <v>954</v>
      </c>
    </row>
    <row r="3748" spans="1:16" x14ac:dyDescent="0.3">
      <c r="A3748">
        <v>40101</v>
      </c>
      <c r="B3748">
        <v>122</v>
      </c>
      <c r="C3748" t="s">
        <v>552</v>
      </c>
      <c r="D3748" s="441">
        <v>45839</v>
      </c>
      <c r="E3748">
        <v>26024</v>
      </c>
      <c r="F3748" t="s">
        <v>5641</v>
      </c>
      <c r="G3748">
        <v>6499</v>
      </c>
      <c r="H3748">
        <v>156</v>
      </c>
      <c r="I3748" t="s">
        <v>5613</v>
      </c>
      <c r="J3748" t="s">
        <v>6085</v>
      </c>
      <c r="K3748" t="s">
        <v>5046</v>
      </c>
      <c r="L3748">
        <v>6</v>
      </c>
      <c r="M3748" s="441">
        <v>45834</v>
      </c>
      <c r="N3748">
        <v>6</v>
      </c>
      <c r="O3748">
        <v>6</v>
      </c>
      <c r="P3748">
        <v>936</v>
      </c>
    </row>
    <row r="3749" spans="1:16" x14ac:dyDescent="0.3">
      <c r="A3749">
        <v>40217</v>
      </c>
      <c r="B3749">
        <v>122</v>
      </c>
      <c r="C3749" t="s">
        <v>552</v>
      </c>
      <c r="D3749" s="441">
        <v>45839</v>
      </c>
      <c r="E3749">
        <v>18306</v>
      </c>
      <c r="F3749" t="s">
        <v>5759</v>
      </c>
      <c r="G3749">
        <v>3327</v>
      </c>
      <c r="H3749">
        <v>6.13</v>
      </c>
      <c r="I3749" t="s">
        <v>5601</v>
      </c>
      <c r="J3749" t="s">
        <v>4764</v>
      </c>
      <c r="K3749" t="s">
        <v>5046</v>
      </c>
      <c r="L3749">
        <v>0</v>
      </c>
      <c r="M3749" s="441">
        <v>-693593</v>
      </c>
      <c r="N3749">
        <v>0</v>
      </c>
      <c r="O3749">
        <v>238.8</v>
      </c>
      <c r="P3749">
        <v>909.9</v>
      </c>
    </row>
    <row r="3750" spans="1:16" x14ac:dyDescent="0.3">
      <c r="A3750">
        <v>40291</v>
      </c>
      <c r="B3750">
        <v>122</v>
      </c>
      <c r="C3750" t="s">
        <v>552</v>
      </c>
      <c r="D3750" s="441">
        <v>45839</v>
      </c>
      <c r="E3750">
        <v>25445</v>
      </c>
      <c r="F3750" t="s">
        <v>5770</v>
      </c>
      <c r="G3750">
        <v>6113</v>
      </c>
      <c r="H3750">
        <v>3</v>
      </c>
      <c r="I3750" t="s">
        <v>5601</v>
      </c>
      <c r="J3750" t="s">
        <v>4764</v>
      </c>
      <c r="K3750" t="s">
        <v>5046</v>
      </c>
      <c r="L3750">
        <v>0</v>
      </c>
      <c r="M3750" s="441">
        <v>45769</v>
      </c>
      <c r="N3750">
        <v>299.11</v>
      </c>
      <c r="O3750">
        <v>228.1</v>
      </c>
      <c r="P3750">
        <v>897.33</v>
      </c>
    </row>
    <row r="3751" spans="1:16" x14ac:dyDescent="0.3">
      <c r="A3751">
        <v>40221</v>
      </c>
      <c r="B3751">
        <v>122</v>
      </c>
      <c r="C3751" t="s">
        <v>552</v>
      </c>
      <c r="D3751" s="441">
        <v>45839</v>
      </c>
      <c r="E3751">
        <v>17722</v>
      </c>
      <c r="F3751" t="s">
        <v>5831</v>
      </c>
      <c r="G3751">
        <v>3817</v>
      </c>
      <c r="H3751">
        <v>6</v>
      </c>
      <c r="I3751" t="s">
        <v>5601</v>
      </c>
      <c r="J3751" t="s">
        <v>4764</v>
      </c>
      <c r="K3751" t="s">
        <v>5046</v>
      </c>
      <c r="L3751">
        <v>0</v>
      </c>
      <c r="M3751" s="441">
        <v>45391</v>
      </c>
      <c r="N3751">
        <v>146.16999999999999</v>
      </c>
      <c r="O3751">
        <v>171.8</v>
      </c>
      <c r="P3751">
        <v>877.02</v>
      </c>
    </row>
    <row r="3752" spans="1:16" x14ac:dyDescent="0.3">
      <c r="A3752">
        <v>40112</v>
      </c>
      <c r="B3752">
        <v>122</v>
      </c>
      <c r="C3752" t="s">
        <v>552</v>
      </c>
      <c r="D3752" s="441">
        <v>45839</v>
      </c>
      <c r="E3752">
        <v>21010</v>
      </c>
      <c r="F3752" t="s">
        <v>5674</v>
      </c>
      <c r="G3752">
        <v>2006</v>
      </c>
      <c r="H3752">
        <v>74</v>
      </c>
      <c r="I3752" t="s">
        <v>5668</v>
      </c>
      <c r="J3752" t="s">
        <v>6085</v>
      </c>
      <c r="K3752" t="s">
        <v>5046</v>
      </c>
      <c r="L3752">
        <v>11.55</v>
      </c>
      <c r="M3752" s="441">
        <v>45831</v>
      </c>
      <c r="N3752">
        <v>11.55</v>
      </c>
      <c r="O3752">
        <v>11.55</v>
      </c>
      <c r="P3752">
        <v>854.7</v>
      </c>
    </row>
    <row r="3753" spans="1:16" x14ac:dyDescent="0.3">
      <c r="A3753">
        <v>40230</v>
      </c>
      <c r="B3753">
        <v>122</v>
      </c>
      <c r="C3753" t="s">
        <v>552</v>
      </c>
      <c r="D3753" s="441">
        <v>45839</v>
      </c>
      <c r="E3753">
        <v>18016</v>
      </c>
      <c r="F3753" t="s">
        <v>6314</v>
      </c>
      <c r="G3753">
        <v>3581</v>
      </c>
      <c r="H3753">
        <v>6</v>
      </c>
      <c r="I3753" t="s">
        <v>5601</v>
      </c>
      <c r="J3753" t="s">
        <v>4764</v>
      </c>
      <c r="K3753" t="s">
        <v>5046</v>
      </c>
      <c r="L3753">
        <v>137.80000000000001</v>
      </c>
      <c r="M3753" s="441">
        <v>45833</v>
      </c>
      <c r="N3753">
        <v>137.80000000000001</v>
      </c>
      <c r="O3753">
        <v>137.80000000000001</v>
      </c>
      <c r="P3753">
        <v>826.8</v>
      </c>
    </row>
    <row r="3754" spans="1:16" x14ac:dyDescent="0.3">
      <c r="A3754">
        <v>40140</v>
      </c>
      <c r="B3754">
        <v>122</v>
      </c>
      <c r="C3754" t="s">
        <v>552</v>
      </c>
      <c r="D3754" s="441">
        <v>45839</v>
      </c>
      <c r="E3754">
        <v>20887</v>
      </c>
      <c r="F3754" t="s">
        <v>5662</v>
      </c>
      <c r="G3754">
        <v>2040</v>
      </c>
      <c r="H3754">
        <v>21</v>
      </c>
      <c r="I3754" t="s">
        <v>5625</v>
      </c>
      <c r="J3754" t="s">
        <v>6085</v>
      </c>
      <c r="K3754" t="s">
        <v>5046</v>
      </c>
      <c r="L3754">
        <v>38.6</v>
      </c>
      <c r="M3754" s="441">
        <v>45831</v>
      </c>
      <c r="N3754">
        <v>38.6</v>
      </c>
      <c r="O3754">
        <v>34</v>
      </c>
      <c r="P3754">
        <v>810.6</v>
      </c>
    </row>
    <row r="3755" spans="1:16" x14ac:dyDescent="0.3">
      <c r="A3755">
        <v>40272</v>
      </c>
      <c r="B3755">
        <v>122</v>
      </c>
      <c r="C3755" t="s">
        <v>552</v>
      </c>
      <c r="D3755" s="441">
        <v>45839</v>
      </c>
      <c r="E3755">
        <v>18278</v>
      </c>
      <c r="F3755" t="s">
        <v>5752</v>
      </c>
      <c r="G3755">
        <v>3351</v>
      </c>
      <c r="H3755">
        <v>3.42</v>
      </c>
      <c r="I3755" t="s">
        <v>5601</v>
      </c>
      <c r="J3755" t="s">
        <v>4764</v>
      </c>
      <c r="K3755" t="s">
        <v>5046</v>
      </c>
      <c r="L3755">
        <v>236.2</v>
      </c>
      <c r="M3755" s="441">
        <v>45825</v>
      </c>
      <c r="N3755">
        <v>236.2</v>
      </c>
      <c r="O3755">
        <v>236.2</v>
      </c>
      <c r="P3755">
        <v>807.8</v>
      </c>
    </row>
    <row r="3756" spans="1:16" x14ac:dyDescent="0.3">
      <c r="A3756">
        <v>40252</v>
      </c>
      <c r="B3756">
        <v>122</v>
      </c>
      <c r="C3756" t="s">
        <v>552</v>
      </c>
      <c r="D3756" s="441">
        <v>45839</v>
      </c>
      <c r="E3756">
        <v>18550</v>
      </c>
      <c r="F3756" t="s">
        <v>5724</v>
      </c>
      <c r="G3756">
        <v>3130</v>
      </c>
      <c r="H3756">
        <v>4.62</v>
      </c>
      <c r="I3756" t="s">
        <v>5601</v>
      </c>
      <c r="J3756" t="s">
        <v>4764</v>
      </c>
      <c r="K3756" t="s">
        <v>5046</v>
      </c>
      <c r="L3756">
        <v>174.34</v>
      </c>
      <c r="M3756" s="441">
        <v>45825</v>
      </c>
      <c r="N3756">
        <v>175.77</v>
      </c>
      <c r="O3756">
        <v>176.96</v>
      </c>
      <c r="P3756">
        <v>805.45</v>
      </c>
    </row>
    <row r="3757" spans="1:16" x14ac:dyDescent="0.3">
      <c r="A3757">
        <v>40197</v>
      </c>
      <c r="B3757">
        <v>122</v>
      </c>
      <c r="C3757" t="s">
        <v>552</v>
      </c>
      <c r="D3757" s="441">
        <v>45839</v>
      </c>
      <c r="E3757">
        <v>20812</v>
      </c>
      <c r="F3757" t="s">
        <v>6517</v>
      </c>
      <c r="G3757">
        <v>2074</v>
      </c>
      <c r="H3757">
        <v>8</v>
      </c>
      <c r="I3757" t="s">
        <v>5605</v>
      </c>
      <c r="J3757" t="s">
        <v>6085</v>
      </c>
      <c r="K3757" t="s">
        <v>5046</v>
      </c>
      <c r="L3757">
        <v>99.9</v>
      </c>
      <c r="M3757" s="441">
        <v>45832</v>
      </c>
      <c r="N3757">
        <v>99.9</v>
      </c>
      <c r="O3757">
        <v>99.9</v>
      </c>
      <c r="P3757">
        <v>799.2</v>
      </c>
    </row>
    <row r="3758" spans="1:16" x14ac:dyDescent="0.3">
      <c r="A3758">
        <v>40184</v>
      </c>
      <c r="B3758">
        <v>122</v>
      </c>
      <c r="C3758" t="s">
        <v>552</v>
      </c>
      <c r="D3758" s="441">
        <v>45839</v>
      </c>
      <c r="E3758">
        <v>20270</v>
      </c>
      <c r="F3758" t="s">
        <v>5631</v>
      </c>
      <c r="G3758">
        <v>2233</v>
      </c>
      <c r="H3758">
        <v>9.98</v>
      </c>
      <c r="I3758" t="s">
        <v>5605</v>
      </c>
      <c r="J3758" t="s">
        <v>6085</v>
      </c>
      <c r="K3758" t="s">
        <v>5046</v>
      </c>
      <c r="L3758">
        <v>78.78</v>
      </c>
      <c r="M3758" s="441">
        <v>45831</v>
      </c>
      <c r="N3758">
        <v>78.599999999999994</v>
      </c>
      <c r="O3758">
        <v>72</v>
      </c>
      <c r="P3758">
        <v>786.22</v>
      </c>
    </row>
    <row r="3759" spans="1:16" x14ac:dyDescent="0.3">
      <c r="A3759">
        <v>40129</v>
      </c>
      <c r="B3759">
        <v>122</v>
      </c>
      <c r="C3759" t="s">
        <v>552</v>
      </c>
      <c r="D3759" s="441">
        <v>45839</v>
      </c>
      <c r="E3759">
        <v>17800</v>
      </c>
      <c r="F3759" t="s">
        <v>5824</v>
      </c>
      <c r="G3759">
        <v>3745</v>
      </c>
      <c r="H3759">
        <v>30</v>
      </c>
      <c r="I3759" t="s">
        <v>5601</v>
      </c>
      <c r="J3759" t="s">
        <v>4764</v>
      </c>
      <c r="K3759" t="s">
        <v>5046</v>
      </c>
      <c r="L3759">
        <v>26.2</v>
      </c>
      <c r="M3759" s="441">
        <v>45831</v>
      </c>
      <c r="N3759">
        <v>26.2</v>
      </c>
      <c r="O3759">
        <v>22.2</v>
      </c>
      <c r="P3759">
        <v>786</v>
      </c>
    </row>
    <row r="3760" spans="1:16" x14ac:dyDescent="0.3">
      <c r="A3760">
        <v>40211</v>
      </c>
      <c r="B3760">
        <v>122</v>
      </c>
      <c r="C3760" t="s">
        <v>552</v>
      </c>
      <c r="D3760" s="441">
        <v>45839</v>
      </c>
      <c r="E3760">
        <v>18211</v>
      </c>
      <c r="F3760" t="s">
        <v>5782</v>
      </c>
      <c r="G3760">
        <v>3416</v>
      </c>
      <c r="H3760">
        <v>7</v>
      </c>
      <c r="I3760" t="s">
        <v>5601</v>
      </c>
      <c r="J3760" t="s">
        <v>4764</v>
      </c>
      <c r="K3760" t="s">
        <v>5046</v>
      </c>
      <c r="L3760">
        <v>0</v>
      </c>
      <c r="M3760" s="441">
        <v>-693593</v>
      </c>
      <c r="N3760">
        <v>0</v>
      </c>
      <c r="O3760">
        <v>0</v>
      </c>
      <c r="P3760">
        <v>780.2</v>
      </c>
    </row>
    <row r="3761" spans="1:16" x14ac:dyDescent="0.3">
      <c r="A3761">
        <v>40141</v>
      </c>
      <c r="B3761">
        <v>122</v>
      </c>
      <c r="C3761" t="s">
        <v>552</v>
      </c>
      <c r="D3761" s="441">
        <v>45839</v>
      </c>
      <c r="E3761">
        <v>26592</v>
      </c>
      <c r="F3761" t="s">
        <v>5717</v>
      </c>
      <c r="G3761">
        <v>6806</v>
      </c>
      <c r="H3761">
        <v>20.92</v>
      </c>
      <c r="I3761" t="s">
        <v>5598</v>
      </c>
      <c r="J3761" t="s">
        <v>6085</v>
      </c>
      <c r="K3761" t="s">
        <v>5046</v>
      </c>
      <c r="L3761">
        <v>37</v>
      </c>
      <c r="M3761" s="441">
        <v>45838</v>
      </c>
      <c r="N3761">
        <v>37</v>
      </c>
      <c r="O3761">
        <v>37</v>
      </c>
      <c r="P3761">
        <v>774.04</v>
      </c>
    </row>
    <row r="3762" spans="1:16" x14ac:dyDescent="0.3">
      <c r="A3762">
        <v>40435</v>
      </c>
      <c r="B3762">
        <v>122</v>
      </c>
      <c r="C3762" t="s">
        <v>552</v>
      </c>
      <c r="D3762" s="441">
        <v>45839</v>
      </c>
      <c r="E3762">
        <v>26270</v>
      </c>
      <c r="F3762" t="s">
        <v>6559</v>
      </c>
      <c r="G3762">
        <v>6463</v>
      </c>
      <c r="H3762">
        <v>0.78</v>
      </c>
      <c r="I3762" t="s">
        <v>5625</v>
      </c>
      <c r="J3762" t="s">
        <v>6085</v>
      </c>
      <c r="K3762" t="s">
        <v>5046</v>
      </c>
      <c r="L3762">
        <v>0</v>
      </c>
      <c r="M3762" s="441">
        <v>-693593</v>
      </c>
      <c r="N3762">
        <v>0</v>
      </c>
      <c r="O3762">
        <v>968</v>
      </c>
      <c r="P3762">
        <v>755.04</v>
      </c>
    </row>
    <row r="3763" spans="1:16" x14ac:dyDescent="0.3">
      <c r="A3763">
        <v>40223</v>
      </c>
      <c r="B3763">
        <v>122</v>
      </c>
      <c r="C3763" t="s">
        <v>552</v>
      </c>
      <c r="D3763" s="441">
        <v>45839</v>
      </c>
      <c r="E3763">
        <v>26051</v>
      </c>
      <c r="F3763" t="s">
        <v>6492</v>
      </c>
      <c r="G3763">
        <v>6513</v>
      </c>
      <c r="H3763">
        <v>6</v>
      </c>
      <c r="I3763" t="s">
        <v>5613</v>
      </c>
      <c r="J3763" t="s">
        <v>4764</v>
      </c>
      <c r="K3763" t="s">
        <v>5046</v>
      </c>
      <c r="L3763">
        <v>0</v>
      </c>
      <c r="M3763" s="441">
        <v>45686</v>
      </c>
      <c r="N3763">
        <v>122.53</v>
      </c>
      <c r="O3763">
        <v>122.53</v>
      </c>
      <c r="P3763">
        <v>735.18</v>
      </c>
    </row>
    <row r="3764" spans="1:16" x14ac:dyDescent="0.3">
      <c r="A3764">
        <v>40297</v>
      </c>
      <c r="B3764">
        <v>122</v>
      </c>
      <c r="C3764" t="s">
        <v>552</v>
      </c>
      <c r="D3764" s="441">
        <v>45839</v>
      </c>
      <c r="E3764">
        <v>18114</v>
      </c>
      <c r="F3764" t="s">
        <v>5805</v>
      </c>
      <c r="G3764">
        <v>3498</v>
      </c>
      <c r="H3764">
        <v>2.8</v>
      </c>
      <c r="I3764" t="s">
        <v>5601</v>
      </c>
      <c r="J3764" t="s">
        <v>4764</v>
      </c>
      <c r="K3764" t="s">
        <v>5046</v>
      </c>
      <c r="L3764">
        <v>0</v>
      </c>
      <c r="M3764" s="441">
        <v>45615</v>
      </c>
      <c r="N3764">
        <v>259.83</v>
      </c>
      <c r="O3764">
        <v>242.21</v>
      </c>
      <c r="P3764">
        <v>727.52</v>
      </c>
    </row>
    <row r="3765" spans="1:16" x14ac:dyDescent="0.3">
      <c r="A3765">
        <v>40146</v>
      </c>
      <c r="B3765">
        <v>122</v>
      </c>
      <c r="C3765" t="s">
        <v>552</v>
      </c>
      <c r="D3765" s="441">
        <v>45839</v>
      </c>
      <c r="E3765">
        <v>20117</v>
      </c>
      <c r="F3765" t="s">
        <v>5857</v>
      </c>
      <c r="G3765">
        <v>2291</v>
      </c>
      <c r="H3765">
        <v>19</v>
      </c>
      <c r="I3765" t="s">
        <v>5613</v>
      </c>
      <c r="J3765" t="s">
        <v>6085</v>
      </c>
      <c r="K3765" t="s">
        <v>5046</v>
      </c>
      <c r="L3765">
        <v>37.9</v>
      </c>
      <c r="M3765" s="441">
        <v>45831</v>
      </c>
      <c r="N3765">
        <v>37.9</v>
      </c>
      <c r="O3765">
        <v>37.9</v>
      </c>
      <c r="P3765">
        <v>720.1</v>
      </c>
    </row>
    <row r="3766" spans="1:16" x14ac:dyDescent="0.3">
      <c r="A3766">
        <v>40150</v>
      </c>
      <c r="B3766">
        <v>122</v>
      </c>
      <c r="C3766" t="s">
        <v>552</v>
      </c>
      <c r="D3766" s="441">
        <v>45839</v>
      </c>
      <c r="E3766">
        <v>20859</v>
      </c>
      <c r="F3766" t="s">
        <v>6510</v>
      </c>
      <c r="G3766">
        <v>2045</v>
      </c>
      <c r="H3766">
        <v>17</v>
      </c>
      <c r="I3766" t="s">
        <v>5613</v>
      </c>
      <c r="J3766" t="s">
        <v>6085</v>
      </c>
      <c r="K3766" t="s">
        <v>5046</v>
      </c>
      <c r="L3766">
        <v>41.99</v>
      </c>
      <c r="M3766" s="441">
        <v>45825</v>
      </c>
      <c r="N3766">
        <v>41.99</v>
      </c>
      <c r="O3766">
        <v>41.99</v>
      </c>
      <c r="P3766">
        <v>713.83</v>
      </c>
    </row>
    <row r="3767" spans="1:16" x14ac:dyDescent="0.3">
      <c r="A3767">
        <v>40212</v>
      </c>
      <c r="B3767">
        <v>122</v>
      </c>
      <c r="C3767" t="s">
        <v>552</v>
      </c>
      <c r="D3767" s="441">
        <v>45839</v>
      </c>
      <c r="E3767">
        <v>22598</v>
      </c>
      <c r="F3767" t="s">
        <v>5725</v>
      </c>
      <c r="G3767">
        <v>3131</v>
      </c>
      <c r="H3767">
        <v>6.76</v>
      </c>
      <c r="I3767" t="s">
        <v>5601</v>
      </c>
      <c r="J3767" t="s">
        <v>4764</v>
      </c>
      <c r="K3767" t="s">
        <v>5046</v>
      </c>
      <c r="L3767">
        <v>0</v>
      </c>
      <c r="M3767" s="441">
        <v>45776</v>
      </c>
      <c r="N3767">
        <v>104</v>
      </c>
      <c r="O3767">
        <v>188.9</v>
      </c>
      <c r="P3767">
        <v>703.04</v>
      </c>
    </row>
    <row r="3768" spans="1:16" x14ac:dyDescent="0.3">
      <c r="A3768">
        <v>40326</v>
      </c>
      <c r="B3768">
        <v>122</v>
      </c>
      <c r="C3768" t="s">
        <v>552</v>
      </c>
      <c r="D3768" s="441">
        <v>45839</v>
      </c>
      <c r="E3768">
        <v>25068</v>
      </c>
      <c r="F3768" t="s">
        <v>5870</v>
      </c>
      <c r="G3768">
        <v>3551</v>
      </c>
      <c r="H3768">
        <v>2</v>
      </c>
      <c r="I3768" t="s">
        <v>5601</v>
      </c>
      <c r="J3768" t="s">
        <v>4764</v>
      </c>
      <c r="K3768" t="s">
        <v>5046</v>
      </c>
      <c r="L3768">
        <v>0</v>
      </c>
      <c r="M3768" s="441">
        <v>45503</v>
      </c>
      <c r="N3768">
        <v>340</v>
      </c>
      <c r="O3768">
        <v>341.69</v>
      </c>
      <c r="P3768">
        <v>680</v>
      </c>
    </row>
    <row r="3769" spans="1:16" x14ac:dyDescent="0.3">
      <c r="A3769">
        <v>40108</v>
      </c>
      <c r="B3769">
        <v>122</v>
      </c>
      <c r="C3769" t="s">
        <v>552</v>
      </c>
      <c r="D3769" s="441">
        <v>45839</v>
      </c>
      <c r="E3769">
        <v>25478</v>
      </c>
      <c r="F3769" t="s">
        <v>5656</v>
      </c>
      <c r="G3769">
        <v>6129</v>
      </c>
      <c r="H3769">
        <v>79</v>
      </c>
      <c r="I3769" t="s">
        <v>5613</v>
      </c>
      <c r="J3769" t="s">
        <v>6085</v>
      </c>
      <c r="K3769" t="s">
        <v>5046</v>
      </c>
      <c r="L3769">
        <v>8.4499999999999993</v>
      </c>
      <c r="M3769" s="441">
        <v>45831</v>
      </c>
      <c r="N3769">
        <v>8.4499999999999993</v>
      </c>
      <c r="O3769">
        <v>8.4499999999999993</v>
      </c>
      <c r="P3769">
        <v>667.55</v>
      </c>
    </row>
    <row r="3770" spans="1:16" x14ac:dyDescent="0.3">
      <c r="A3770">
        <v>40151</v>
      </c>
      <c r="B3770">
        <v>122</v>
      </c>
      <c r="C3770" t="s">
        <v>552</v>
      </c>
      <c r="D3770" s="441">
        <v>45839</v>
      </c>
      <c r="E3770">
        <v>24217</v>
      </c>
      <c r="F3770" t="s">
        <v>5714</v>
      </c>
      <c r="G3770">
        <v>2937</v>
      </c>
      <c r="H3770">
        <v>15.72</v>
      </c>
      <c r="I3770" t="s">
        <v>5598</v>
      </c>
      <c r="J3770" t="s">
        <v>6085</v>
      </c>
      <c r="K3770" t="s">
        <v>5046</v>
      </c>
      <c r="L3770">
        <v>42.11</v>
      </c>
      <c r="M3770" s="441">
        <v>45838</v>
      </c>
      <c r="N3770">
        <v>55</v>
      </c>
      <c r="O3770">
        <v>48.9</v>
      </c>
      <c r="P3770">
        <v>661.97</v>
      </c>
    </row>
    <row r="3771" spans="1:16" x14ac:dyDescent="0.3">
      <c r="A3771">
        <v>40374</v>
      </c>
      <c r="B3771">
        <v>122</v>
      </c>
      <c r="C3771" t="s">
        <v>552</v>
      </c>
      <c r="D3771" s="441">
        <v>45839</v>
      </c>
      <c r="E3771">
        <v>18104</v>
      </c>
      <c r="F3771" t="s">
        <v>5808</v>
      </c>
      <c r="G3771">
        <v>3507</v>
      </c>
      <c r="H3771">
        <v>1</v>
      </c>
      <c r="I3771" t="s">
        <v>5601</v>
      </c>
      <c r="J3771" t="s">
        <v>4764</v>
      </c>
      <c r="K3771" t="s">
        <v>5046</v>
      </c>
      <c r="L3771">
        <v>655</v>
      </c>
      <c r="M3771" s="441">
        <v>45811</v>
      </c>
      <c r="N3771">
        <v>655</v>
      </c>
      <c r="O3771">
        <v>655</v>
      </c>
      <c r="P3771">
        <v>655</v>
      </c>
    </row>
    <row r="3772" spans="1:16" x14ac:dyDescent="0.3">
      <c r="A3772">
        <v>40181</v>
      </c>
      <c r="B3772">
        <v>122</v>
      </c>
      <c r="C3772" t="s">
        <v>552</v>
      </c>
      <c r="D3772" s="441">
        <v>45839</v>
      </c>
      <c r="E3772">
        <v>17594</v>
      </c>
      <c r="F3772" t="s">
        <v>5878</v>
      </c>
      <c r="G3772">
        <v>3932</v>
      </c>
      <c r="H3772">
        <v>10</v>
      </c>
      <c r="I3772" t="s">
        <v>5601</v>
      </c>
      <c r="J3772" t="s">
        <v>4764</v>
      </c>
      <c r="K3772" t="s">
        <v>5046</v>
      </c>
      <c r="L3772">
        <v>65</v>
      </c>
      <c r="M3772" s="441">
        <v>45833</v>
      </c>
      <c r="N3772">
        <v>65</v>
      </c>
      <c r="O3772">
        <v>65</v>
      </c>
      <c r="P3772">
        <v>650</v>
      </c>
    </row>
    <row r="3773" spans="1:16" x14ac:dyDescent="0.3">
      <c r="A3773">
        <v>40147</v>
      </c>
      <c r="B3773">
        <v>122</v>
      </c>
      <c r="C3773" t="s">
        <v>552</v>
      </c>
      <c r="D3773" s="441">
        <v>45839</v>
      </c>
      <c r="E3773">
        <v>20809</v>
      </c>
      <c r="F3773" t="s">
        <v>5627</v>
      </c>
      <c r="G3773">
        <v>2074</v>
      </c>
      <c r="H3773">
        <v>18</v>
      </c>
      <c r="I3773" t="s">
        <v>5605</v>
      </c>
      <c r="J3773" t="s">
        <v>6085</v>
      </c>
      <c r="K3773" t="s">
        <v>5046</v>
      </c>
      <c r="L3773">
        <v>35.85</v>
      </c>
      <c r="M3773" s="441">
        <v>45834</v>
      </c>
      <c r="N3773">
        <v>36.799999999999997</v>
      </c>
      <c r="O3773">
        <v>33.950000000000003</v>
      </c>
      <c r="P3773">
        <v>645.29999999999995</v>
      </c>
    </row>
    <row r="3774" spans="1:16" x14ac:dyDescent="0.3">
      <c r="A3774">
        <v>40220</v>
      </c>
      <c r="B3774">
        <v>122</v>
      </c>
      <c r="C3774" t="s">
        <v>552</v>
      </c>
      <c r="D3774" s="441">
        <v>45839</v>
      </c>
      <c r="E3774">
        <v>17760</v>
      </c>
      <c r="F3774" t="s">
        <v>5972</v>
      </c>
      <c r="G3774">
        <v>3782</v>
      </c>
      <c r="H3774">
        <v>6</v>
      </c>
      <c r="I3774" t="s">
        <v>5601</v>
      </c>
      <c r="J3774" t="s">
        <v>4764</v>
      </c>
      <c r="K3774" t="s">
        <v>5046</v>
      </c>
      <c r="L3774">
        <v>0</v>
      </c>
      <c r="M3774" s="441">
        <v>45391</v>
      </c>
      <c r="N3774">
        <v>107.12</v>
      </c>
      <c r="O3774">
        <v>107.12</v>
      </c>
      <c r="P3774">
        <v>642.72</v>
      </c>
    </row>
    <row r="3775" spans="1:16" x14ac:dyDescent="0.3">
      <c r="A3775">
        <v>40400</v>
      </c>
      <c r="B3775">
        <v>122</v>
      </c>
      <c r="C3775" t="s">
        <v>552</v>
      </c>
      <c r="D3775" s="441">
        <v>45839</v>
      </c>
      <c r="E3775">
        <v>18118</v>
      </c>
      <c r="F3775" t="s">
        <v>5803</v>
      </c>
      <c r="G3775">
        <v>3495</v>
      </c>
      <c r="H3775">
        <v>0.46</v>
      </c>
      <c r="I3775" t="s">
        <v>5601</v>
      </c>
      <c r="J3775" t="s">
        <v>4764</v>
      </c>
      <c r="K3775" t="s">
        <v>5046</v>
      </c>
      <c r="L3775">
        <v>0</v>
      </c>
      <c r="M3775" s="441">
        <v>-693593</v>
      </c>
      <c r="N3775">
        <v>0</v>
      </c>
      <c r="O3775">
        <v>1306.0999999999999</v>
      </c>
      <c r="P3775">
        <v>638.02</v>
      </c>
    </row>
    <row r="3776" spans="1:16" x14ac:dyDescent="0.3">
      <c r="A3776">
        <v>40202</v>
      </c>
      <c r="B3776">
        <v>122</v>
      </c>
      <c r="C3776" t="s">
        <v>552</v>
      </c>
      <c r="D3776" s="441">
        <v>45839</v>
      </c>
      <c r="E3776">
        <v>26717</v>
      </c>
      <c r="F3776" t="s">
        <v>5760</v>
      </c>
      <c r="G3776">
        <v>6869</v>
      </c>
      <c r="H3776">
        <v>8</v>
      </c>
      <c r="I3776" t="s">
        <v>5601</v>
      </c>
      <c r="J3776" t="s">
        <v>4764</v>
      </c>
      <c r="K3776" t="s">
        <v>5046</v>
      </c>
      <c r="L3776">
        <v>76.900000000000006</v>
      </c>
      <c r="M3776" s="441">
        <v>45832</v>
      </c>
      <c r="N3776">
        <v>76.900000000000006</v>
      </c>
      <c r="O3776">
        <v>76.900000000000006</v>
      </c>
      <c r="P3776">
        <v>615.20000000000005</v>
      </c>
    </row>
    <row r="3777" spans="1:16" x14ac:dyDescent="0.3">
      <c r="A3777">
        <v>40232</v>
      </c>
      <c r="B3777">
        <v>122</v>
      </c>
      <c r="C3777" t="s">
        <v>552</v>
      </c>
      <c r="D3777" s="441">
        <v>45839</v>
      </c>
      <c r="E3777">
        <v>18208</v>
      </c>
      <c r="F3777" t="s">
        <v>5776</v>
      </c>
      <c r="G3777">
        <v>3418</v>
      </c>
      <c r="H3777">
        <v>6</v>
      </c>
      <c r="I3777" t="s">
        <v>5601</v>
      </c>
      <c r="J3777" t="s">
        <v>4764</v>
      </c>
      <c r="K3777" t="s">
        <v>5046</v>
      </c>
      <c r="L3777">
        <v>0</v>
      </c>
      <c r="M3777" s="441">
        <v>45636</v>
      </c>
      <c r="N3777">
        <v>100.88</v>
      </c>
      <c r="O3777">
        <v>92.57</v>
      </c>
      <c r="P3777">
        <v>605.28</v>
      </c>
    </row>
    <row r="3778" spans="1:16" x14ac:dyDescent="0.3">
      <c r="A3778">
        <v>40201</v>
      </c>
      <c r="B3778">
        <v>122</v>
      </c>
      <c r="C3778" t="s">
        <v>552</v>
      </c>
      <c r="D3778" s="441">
        <v>45839</v>
      </c>
      <c r="E3778">
        <v>25533</v>
      </c>
      <c r="F3778" t="s">
        <v>5753</v>
      </c>
      <c r="G3778">
        <v>6156</v>
      </c>
      <c r="H3778">
        <v>8</v>
      </c>
      <c r="I3778" t="s">
        <v>5601</v>
      </c>
      <c r="J3778" t="s">
        <v>4764</v>
      </c>
      <c r="K3778" t="s">
        <v>5046</v>
      </c>
      <c r="L3778">
        <v>0</v>
      </c>
      <c r="M3778" s="441">
        <v>45680</v>
      </c>
      <c r="N3778">
        <v>75</v>
      </c>
      <c r="O3778">
        <v>75</v>
      </c>
      <c r="P3778">
        <v>600</v>
      </c>
    </row>
    <row r="3779" spans="1:16" x14ac:dyDescent="0.3">
      <c r="A3779">
        <v>40293</v>
      </c>
      <c r="B3779">
        <v>122</v>
      </c>
      <c r="C3779" t="s">
        <v>552</v>
      </c>
      <c r="D3779" s="441">
        <v>45839</v>
      </c>
      <c r="E3779">
        <v>18185</v>
      </c>
      <c r="F3779" t="s">
        <v>5786</v>
      </c>
      <c r="G3779">
        <v>3438</v>
      </c>
      <c r="H3779">
        <v>3</v>
      </c>
      <c r="I3779" t="s">
        <v>5601</v>
      </c>
      <c r="J3779" t="s">
        <v>4764</v>
      </c>
      <c r="K3779" t="s">
        <v>5046</v>
      </c>
      <c r="L3779">
        <v>0</v>
      </c>
      <c r="M3779" s="441">
        <v>-693593</v>
      </c>
      <c r="N3779">
        <v>0</v>
      </c>
      <c r="O3779">
        <v>0</v>
      </c>
      <c r="P3779">
        <v>592.84</v>
      </c>
    </row>
    <row r="3780" spans="1:16" x14ac:dyDescent="0.3">
      <c r="A3780">
        <v>40189</v>
      </c>
      <c r="B3780">
        <v>122</v>
      </c>
      <c r="C3780" t="s">
        <v>552</v>
      </c>
      <c r="D3780" s="441">
        <v>45839</v>
      </c>
      <c r="E3780">
        <v>18296</v>
      </c>
      <c r="F3780" t="s">
        <v>5761</v>
      </c>
      <c r="G3780">
        <v>3333</v>
      </c>
      <c r="H3780">
        <v>9.0500000000000007</v>
      </c>
      <c r="I3780" t="s">
        <v>5601</v>
      </c>
      <c r="J3780" t="s">
        <v>4764</v>
      </c>
      <c r="K3780" t="s">
        <v>5046</v>
      </c>
      <c r="L3780">
        <v>0</v>
      </c>
      <c r="M3780" s="441">
        <v>45770</v>
      </c>
      <c r="N3780">
        <v>65.34</v>
      </c>
      <c r="O3780">
        <v>58.4</v>
      </c>
      <c r="P3780">
        <v>591.33000000000004</v>
      </c>
    </row>
    <row r="3781" spans="1:16" x14ac:dyDescent="0.3">
      <c r="A3781">
        <v>40264</v>
      </c>
      <c r="B3781">
        <v>122</v>
      </c>
      <c r="C3781" t="s">
        <v>552</v>
      </c>
      <c r="D3781" s="441">
        <v>45839</v>
      </c>
      <c r="E3781">
        <v>21159</v>
      </c>
      <c r="F3781" t="s">
        <v>5836</v>
      </c>
      <c r="G3781">
        <v>1946</v>
      </c>
      <c r="H3781">
        <v>4</v>
      </c>
      <c r="I3781" t="s">
        <v>5625</v>
      </c>
      <c r="J3781" t="s">
        <v>6085</v>
      </c>
      <c r="K3781" t="s">
        <v>5046</v>
      </c>
      <c r="L3781">
        <v>0</v>
      </c>
      <c r="M3781" s="441">
        <v>45804</v>
      </c>
      <c r="N3781">
        <v>144.4</v>
      </c>
      <c r="O3781">
        <v>144.4</v>
      </c>
      <c r="P3781">
        <v>577.6</v>
      </c>
    </row>
    <row r="3782" spans="1:16" x14ac:dyDescent="0.3">
      <c r="A3782">
        <v>40268</v>
      </c>
      <c r="B3782">
        <v>122</v>
      </c>
      <c r="C3782" t="s">
        <v>552</v>
      </c>
      <c r="D3782" s="441">
        <v>45839</v>
      </c>
      <c r="E3782">
        <v>18235</v>
      </c>
      <c r="F3782" t="s">
        <v>5774</v>
      </c>
      <c r="G3782">
        <v>3393</v>
      </c>
      <c r="H3782">
        <v>3.6</v>
      </c>
      <c r="I3782" t="s">
        <v>5613</v>
      </c>
      <c r="J3782" t="s">
        <v>4764</v>
      </c>
      <c r="K3782" t="s">
        <v>5046</v>
      </c>
      <c r="L3782">
        <v>0</v>
      </c>
      <c r="M3782" s="441">
        <v>-693593</v>
      </c>
      <c r="N3782">
        <v>0</v>
      </c>
      <c r="O3782">
        <v>0</v>
      </c>
      <c r="P3782">
        <v>575.89</v>
      </c>
    </row>
    <row r="3783" spans="1:16" x14ac:dyDescent="0.3">
      <c r="A3783">
        <v>40290</v>
      </c>
      <c r="B3783">
        <v>122</v>
      </c>
      <c r="C3783" t="s">
        <v>552</v>
      </c>
      <c r="D3783" s="441">
        <v>45839</v>
      </c>
      <c r="E3783">
        <v>18310</v>
      </c>
      <c r="F3783" t="s">
        <v>5756</v>
      </c>
      <c r="G3783">
        <v>3323</v>
      </c>
      <c r="H3783">
        <v>3</v>
      </c>
      <c r="I3783" t="s">
        <v>5613</v>
      </c>
      <c r="J3783" t="s">
        <v>4764</v>
      </c>
      <c r="K3783" t="s">
        <v>5046</v>
      </c>
      <c r="L3783">
        <v>0</v>
      </c>
      <c r="M3783" s="441">
        <v>-693593</v>
      </c>
      <c r="N3783">
        <v>0</v>
      </c>
      <c r="O3783">
        <v>0</v>
      </c>
      <c r="P3783">
        <v>562.36</v>
      </c>
    </row>
    <row r="3784" spans="1:16" x14ac:dyDescent="0.3">
      <c r="A3784">
        <v>40343</v>
      </c>
      <c r="B3784">
        <v>122</v>
      </c>
      <c r="C3784" t="s">
        <v>552</v>
      </c>
      <c r="D3784" s="441">
        <v>45839</v>
      </c>
      <c r="E3784">
        <v>18097</v>
      </c>
      <c r="F3784" t="s">
        <v>5811</v>
      </c>
      <c r="G3784">
        <v>3513</v>
      </c>
      <c r="H3784">
        <v>1.35</v>
      </c>
      <c r="I3784" t="s">
        <v>5601</v>
      </c>
      <c r="J3784" t="s">
        <v>4764</v>
      </c>
      <c r="K3784" t="s">
        <v>5046</v>
      </c>
      <c r="L3784">
        <v>0</v>
      </c>
      <c r="M3784" s="441">
        <v>45798</v>
      </c>
      <c r="N3784">
        <v>412.9</v>
      </c>
      <c r="O3784">
        <v>409.99</v>
      </c>
      <c r="P3784">
        <v>557.41999999999996</v>
      </c>
    </row>
    <row r="3785" spans="1:16" x14ac:dyDescent="0.3">
      <c r="A3785">
        <v>40373</v>
      </c>
      <c r="B3785">
        <v>122</v>
      </c>
      <c r="C3785" t="s">
        <v>552</v>
      </c>
      <c r="D3785" s="441">
        <v>45839</v>
      </c>
      <c r="E3785">
        <v>18138</v>
      </c>
      <c r="F3785" t="s">
        <v>5799</v>
      </c>
      <c r="G3785">
        <v>3480</v>
      </c>
      <c r="H3785">
        <v>1</v>
      </c>
      <c r="I3785" t="s">
        <v>5601</v>
      </c>
      <c r="J3785" t="s">
        <v>4764</v>
      </c>
      <c r="K3785" t="s">
        <v>5046</v>
      </c>
      <c r="L3785">
        <v>545.01</v>
      </c>
      <c r="M3785" s="441">
        <v>45811</v>
      </c>
      <c r="N3785">
        <v>545.01</v>
      </c>
      <c r="O3785">
        <v>545.01</v>
      </c>
      <c r="P3785">
        <v>545.01</v>
      </c>
    </row>
    <row r="3786" spans="1:16" x14ac:dyDescent="0.3">
      <c r="A3786">
        <v>40329</v>
      </c>
      <c r="B3786">
        <v>122</v>
      </c>
      <c r="C3786" t="s">
        <v>552</v>
      </c>
      <c r="D3786" s="441">
        <v>45839</v>
      </c>
      <c r="E3786">
        <v>18348</v>
      </c>
      <c r="F3786" t="s">
        <v>5750</v>
      </c>
      <c r="G3786">
        <v>3287</v>
      </c>
      <c r="H3786">
        <v>2</v>
      </c>
      <c r="I3786" t="s">
        <v>5613</v>
      </c>
      <c r="J3786" t="s">
        <v>4764</v>
      </c>
      <c r="K3786" t="s">
        <v>5046</v>
      </c>
      <c r="L3786">
        <v>0</v>
      </c>
      <c r="M3786" s="441">
        <v>-693593</v>
      </c>
      <c r="N3786">
        <v>0</v>
      </c>
      <c r="O3786">
        <v>0</v>
      </c>
      <c r="P3786">
        <v>520.53</v>
      </c>
    </row>
    <row r="3787" spans="1:16" x14ac:dyDescent="0.3">
      <c r="A3787">
        <v>40349</v>
      </c>
      <c r="B3787">
        <v>122</v>
      </c>
      <c r="C3787" t="s">
        <v>552</v>
      </c>
      <c r="D3787" s="441">
        <v>45839</v>
      </c>
      <c r="E3787">
        <v>24216</v>
      </c>
      <c r="F3787" t="s">
        <v>6508</v>
      </c>
      <c r="G3787">
        <v>2445</v>
      </c>
      <c r="H3787">
        <v>1.08</v>
      </c>
      <c r="I3787" t="s">
        <v>5598</v>
      </c>
      <c r="J3787" t="s">
        <v>6085</v>
      </c>
      <c r="K3787" t="s">
        <v>5046</v>
      </c>
      <c r="L3787">
        <v>0</v>
      </c>
      <c r="M3787" s="441">
        <v>45763</v>
      </c>
      <c r="N3787">
        <v>480</v>
      </c>
      <c r="O3787">
        <v>480</v>
      </c>
      <c r="P3787">
        <v>518.4</v>
      </c>
    </row>
    <row r="3788" spans="1:16" x14ac:dyDescent="0.3">
      <c r="A3788">
        <v>40309</v>
      </c>
      <c r="B3788">
        <v>122</v>
      </c>
      <c r="C3788" t="s">
        <v>552</v>
      </c>
      <c r="D3788" s="441">
        <v>45839</v>
      </c>
      <c r="E3788">
        <v>18237</v>
      </c>
      <c r="F3788" t="s">
        <v>5773</v>
      </c>
      <c r="G3788">
        <v>3391</v>
      </c>
      <c r="H3788">
        <v>2.2400000000000002</v>
      </c>
      <c r="I3788" t="s">
        <v>5601</v>
      </c>
      <c r="J3788" t="s">
        <v>4764</v>
      </c>
      <c r="K3788" t="s">
        <v>5046</v>
      </c>
      <c r="L3788">
        <v>0</v>
      </c>
      <c r="M3788" s="441">
        <v>45569</v>
      </c>
      <c r="N3788">
        <v>228.98</v>
      </c>
      <c r="O3788">
        <v>228.98</v>
      </c>
      <c r="P3788">
        <v>512.91999999999996</v>
      </c>
    </row>
    <row r="3789" spans="1:16" x14ac:dyDescent="0.3">
      <c r="A3789">
        <v>40131</v>
      </c>
      <c r="B3789">
        <v>122</v>
      </c>
      <c r="C3789" t="s">
        <v>552</v>
      </c>
      <c r="D3789" s="441">
        <v>45839</v>
      </c>
      <c r="E3789">
        <v>20421</v>
      </c>
      <c r="F3789" t="s">
        <v>5637</v>
      </c>
      <c r="G3789">
        <v>2187</v>
      </c>
      <c r="H3789">
        <v>30</v>
      </c>
      <c r="I3789" t="s">
        <v>5613</v>
      </c>
      <c r="J3789" t="s">
        <v>6085</v>
      </c>
      <c r="K3789" t="s">
        <v>5046</v>
      </c>
      <c r="L3789">
        <v>16.73</v>
      </c>
      <c r="M3789" s="441">
        <v>45831</v>
      </c>
      <c r="N3789">
        <v>18.05</v>
      </c>
      <c r="O3789">
        <v>35.840000000000003</v>
      </c>
      <c r="P3789">
        <v>501.9</v>
      </c>
    </row>
    <row r="3790" spans="1:16" x14ac:dyDescent="0.3">
      <c r="A3790">
        <v>40288</v>
      </c>
      <c r="B3790">
        <v>122</v>
      </c>
      <c r="C3790" t="s">
        <v>552</v>
      </c>
      <c r="D3790" s="441">
        <v>45839</v>
      </c>
      <c r="E3790">
        <v>24986</v>
      </c>
      <c r="F3790" t="s">
        <v>5835</v>
      </c>
      <c r="G3790">
        <v>5852</v>
      </c>
      <c r="H3790">
        <v>3</v>
      </c>
      <c r="I3790" t="s">
        <v>5625</v>
      </c>
      <c r="J3790" t="s">
        <v>6085</v>
      </c>
      <c r="K3790" t="s">
        <v>5046</v>
      </c>
      <c r="L3790">
        <v>166.87</v>
      </c>
      <c r="M3790" s="441">
        <v>45825</v>
      </c>
      <c r="N3790">
        <v>166.87</v>
      </c>
      <c r="O3790">
        <v>166.87</v>
      </c>
      <c r="P3790">
        <v>500.61</v>
      </c>
    </row>
    <row r="3791" spans="1:16" x14ac:dyDescent="0.3">
      <c r="A3791">
        <v>40442</v>
      </c>
      <c r="B3791">
        <v>122</v>
      </c>
      <c r="C3791" t="s">
        <v>552</v>
      </c>
      <c r="D3791" s="441">
        <v>45839</v>
      </c>
      <c r="E3791">
        <v>25184</v>
      </c>
      <c r="F3791" t="s">
        <v>5690</v>
      </c>
      <c r="G3791">
        <v>5937</v>
      </c>
      <c r="H3791">
        <v>2</v>
      </c>
      <c r="I3791" t="s">
        <v>5598</v>
      </c>
      <c r="J3791" t="s">
        <v>6085</v>
      </c>
      <c r="K3791" t="s">
        <v>5046</v>
      </c>
      <c r="L3791">
        <v>0</v>
      </c>
      <c r="M3791" s="441">
        <v>45741</v>
      </c>
      <c r="N3791">
        <v>250</v>
      </c>
      <c r="O3791">
        <v>250</v>
      </c>
      <c r="P3791">
        <v>500</v>
      </c>
    </row>
    <row r="3792" spans="1:16" x14ac:dyDescent="0.3">
      <c r="A3792">
        <v>40205</v>
      </c>
      <c r="B3792">
        <v>122</v>
      </c>
      <c r="C3792" t="s">
        <v>552</v>
      </c>
      <c r="D3792" s="441">
        <v>45839</v>
      </c>
      <c r="E3792">
        <v>25156</v>
      </c>
      <c r="F3792" t="s">
        <v>5734</v>
      </c>
      <c r="G3792">
        <v>5926</v>
      </c>
      <c r="H3792">
        <v>7.68</v>
      </c>
      <c r="I3792" t="s">
        <v>5601</v>
      </c>
      <c r="J3792" t="s">
        <v>4764</v>
      </c>
      <c r="K3792" t="s">
        <v>5046</v>
      </c>
      <c r="L3792">
        <v>0</v>
      </c>
      <c r="M3792" s="441">
        <v>45735</v>
      </c>
      <c r="N3792">
        <v>65</v>
      </c>
      <c r="O3792">
        <v>65</v>
      </c>
      <c r="P3792">
        <v>499.2</v>
      </c>
    </row>
    <row r="3793" spans="1:16" x14ac:dyDescent="0.3">
      <c r="A3793">
        <v>40170</v>
      </c>
      <c r="B3793">
        <v>122</v>
      </c>
      <c r="C3793" t="s">
        <v>552</v>
      </c>
      <c r="D3793" s="441">
        <v>45839</v>
      </c>
      <c r="E3793">
        <v>18545</v>
      </c>
      <c r="F3793" t="s">
        <v>5727</v>
      </c>
      <c r="G3793">
        <v>3134</v>
      </c>
      <c r="H3793">
        <v>11.4</v>
      </c>
      <c r="I3793" t="s">
        <v>5601</v>
      </c>
      <c r="J3793" t="s">
        <v>4764</v>
      </c>
      <c r="K3793" t="s">
        <v>5046</v>
      </c>
      <c r="L3793">
        <v>43</v>
      </c>
      <c r="M3793" s="441">
        <v>45824</v>
      </c>
      <c r="N3793">
        <v>43</v>
      </c>
      <c r="O3793">
        <v>46.21</v>
      </c>
      <c r="P3793">
        <v>490.2</v>
      </c>
    </row>
    <row r="3794" spans="1:16" x14ac:dyDescent="0.3">
      <c r="A3794">
        <v>40332</v>
      </c>
      <c r="B3794">
        <v>122</v>
      </c>
      <c r="C3794" t="s">
        <v>552</v>
      </c>
      <c r="D3794" s="441">
        <v>45839</v>
      </c>
      <c r="E3794">
        <v>25507</v>
      </c>
      <c r="F3794" t="s">
        <v>5772</v>
      </c>
      <c r="G3794">
        <v>6143</v>
      </c>
      <c r="H3794">
        <v>1.86</v>
      </c>
      <c r="I3794" t="s">
        <v>5601</v>
      </c>
      <c r="J3794" t="s">
        <v>4764</v>
      </c>
      <c r="K3794" t="s">
        <v>5046</v>
      </c>
      <c r="L3794">
        <v>0</v>
      </c>
      <c r="M3794" s="441">
        <v>45769</v>
      </c>
      <c r="N3794">
        <v>261.70999999999998</v>
      </c>
      <c r="O3794">
        <v>279.89999999999998</v>
      </c>
      <c r="P3794">
        <v>486.78</v>
      </c>
    </row>
    <row r="3795" spans="1:16" x14ac:dyDescent="0.3">
      <c r="A3795">
        <v>40433</v>
      </c>
      <c r="B3795">
        <v>122</v>
      </c>
      <c r="C3795" t="s">
        <v>552</v>
      </c>
      <c r="D3795" s="441">
        <v>45839</v>
      </c>
      <c r="E3795">
        <v>26255</v>
      </c>
      <c r="F3795" t="s">
        <v>6560</v>
      </c>
      <c r="G3795">
        <v>6648</v>
      </c>
      <c r="H3795">
        <v>0.56000000000000005</v>
      </c>
      <c r="I3795" t="s">
        <v>5605</v>
      </c>
      <c r="J3795" t="s">
        <v>4764</v>
      </c>
      <c r="K3795" t="s">
        <v>5046</v>
      </c>
      <c r="L3795">
        <v>0</v>
      </c>
      <c r="M3795" s="441">
        <v>45692</v>
      </c>
      <c r="N3795">
        <v>869</v>
      </c>
      <c r="O3795">
        <v>869</v>
      </c>
      <c r="P3795">
        <v>486.64</v>
      </c>
    </row>
    <row r="3796" spans="1:16" x14ac:dyDescent="0.3">
      <c r="A3796">
        <v>40431</v>
      </c>
      <c r="B3796">
        <v>122</v>
      </c>
      <c r="C3796" t="s">
        <v>552</v>
      </c>
      <c r="D3796" s="441">
        <v>45839</v>
      </c>
      <c r="E3796">
        <v>24704</v>
      </c>
      <c r="F3796" t="s">
        <v>5872</v>
      </c>
      <c r="G3796">
        <v>5722</v>
      </c>
      <c r="H3796">
        <v>3</v>
      </c>
      <c r="I3796" t="s">
        <v>5601</v>
      </c>
      <c r="J3796" t="s">
        <v>4764</v>
      </c>
      <c r="K3796" t="s">
        <v>5046</v>
      </c>
      <c r="L3796">
        <v>0</v>
      </c>
      <c r="M3796" s="441">
        <v>45615</v>
      </c>
      <c r="N3796">
        <v>159.9</v>
      </c>
      <c r="O3796">
        <v>159.9</v>
      </c>
      <c r="P3796">
        <v>479.7</v>
      </c>
    </row>
    <row r="3797" spans="1:16" x14ac:dyDescent="0.3">
      <c r="A3797">
        <v>40228</v>
      </c>
      <c r="B3797">
        <v>122</v>
      </c>
      <c r="C3797" t="s">
        <v>552</v>
      </c>
      <c r="D3797" s="441">
        <v>45839</v>
      </c>
      <c r="E3797">
        <v>21004</v>
      </c>
      <c r="F3797" t="s">
        <v>5675</v>
      </c>
      <c r="G3797">
        <v>2007</v>
      </c>
      <c r="H3797">
        <v>6</v>
      </c>
      <c r="I3797" t="s">
        <v>5613</v>
      </c>
      <c r="J3797" t="s">
        <v>6085</v>
      </c>
      <c r="K3797" t="s">
        <v>5046</v>
      </c>
      <c r="L3797">
        <v>0</v>
      </c>
      <c r="M3797" s="441">
        <v>-693593</v>
      </c>
      <c r="N3797">
        <v>0</v>
      </c>
      <c r="O3797">
        <v>95.67</v>
      </c>
      <c r="P3797">
        <v>478.14</v>
      </c>
    </row>
    <row r="3798" spans="1:16" x14ac:dyDescent="0.3">
      <c r="A3798">
        <v>40161</v>
      </c>
      <c r="B3798">
        <v>122</v>
      </c>
      <c r="C3798" t="s">
        <v>552</v>
      </c>
      <c r="D3798" s="441">
        <v>45839</v>
      </c>
      <c r="E3798">
        <v>18702</v>
      </c>
      <c r="F3798" t="s">
        <v>6543</v>
      </c>
      <c r="G3798">
        <v>3033</v>
      </c>
      <c r="H3798">
        <v>12.06</v>
      </c>
      <c r="I3798" t="s">
        <v>5598</v>
      </c>
      <c r="J3798" t="s">
        <v>6085</v>
      </c>
      <c r="K3798" t="s">
        <v>5046</v>
      </c>
      <c r="L3798">
        <v>39</v>
      </c>
      <c r="M3798" s="441">
        <v>45838</v>
      </c>
      <c r="N3798">
        <v>39</v>
      </c>
      <c r="O3798">
        <v>39</v>
      </c>
      <c r="P3798">
        <v>470.34</v>
      </c>
    </row>
    <row r="3799" spans="1:16" x14ac:dyDescent="0.3">
      <c r="A3799">
        <v>40185</v>
      </c>
      <c r="B3799">
        <v>122</v>
      </c>
      <c r="C3799" t="s">
        <v>552</v>
      </c>
      <c r="D3799" s="441">
        <v>45839</v>
      </c>
      <c r="E3799">
        <v>19356</v>
      </c>
      <c r="F3799" t="s">
        <v>5696</v>
      </c>
      <c r="G3799">
        <v>2768</v>
      </c>
      <c r="H3799">
        <v>9.7200000000000006</v>
      </c>
      <c r="I3799" t="s">
        <v>5598</v>
      </c>
      <c r="J3799" t="s">
        <v>6085</v>
      </c>
      <c r="K3799" t="s">
        <v>5046</v>
      </c>
      <c r="L3799">
        <v>47.82</v>
      </c>
      <c r="M3799" s="441">
        <v>45832</v>
      </c>
      <c r="N3799">
        <v>47.82</v>
      </c>
      <c r="O3799">
        <v>53.23</v>
      </c>
      <c r="P3799">
        <v>464.81</v>
      </c>
    </row>
    <row r="3800" spans="1:16" x14ac:dyDescent="0.3">
      <c r="A3800">
        <v>40186</v>
      </c>
      <c r="B3800">
        <v>122</v>
      </c>
      <c r="C3800" t="s">
        <v>552</v>
      </c>
      <c r="D3800" s="441">
        <v>45839</v>
      </c>
      <c r="E3800">
        <v>24833</v>
      </c>
      <c r="F3800" t="s">
        <v>5707</v>
      </c>
      <c r="G3800">
        <v>2845</v>
      </c>
      <c r="H3800">
        <v>9.64</v>
      </c>
      <c r="I3800" t="s">
        <v>5703</v>
      </c>
      <c r="J3800" t="s">
        <v>6085</v>
      </c>
      <c r="K3800" t="s">
        <v>5046</v>
      </c>
      <c r="L3800">
        <v>47.6</v>
      </c>
      <c r="M3800" s="441">
        <v>45832</v>
      </c>
      <c r="N3800">
        <v>47.75</v>
      </c>
      <c r="O3800">
        <v>47.75</v>
      </c>
      <c r="P3800">
        <v>458.86</v>
      </c>
    </row>
    <row r="3801" spans="1:16" x14ac:dyDescent="0.3">
      <c r="A3801">
        <v>40258</v>
      </c>
      <c r="B3801">
        <v>122</v>
      </c>
      <c r="C3801" t="s">
        <v>552</v>
      </c>
      <c r="D3801" s="441">
        <v>45839</v>
      </c>
      <c r="E3801">
        <v>17812</v>
      </c>
      <c r="F3801" t="s">
        <v>6518</v>
      </c>
      <c r="G3801">
        <v>3737</v>
      </c>
      <c r="H3801">
        <v>4</v>
      </c>
      <c r="I3801" t="s">
        <v>5601</v>
      </c>
      <c r="J3801" t="s">
        <v>4764</v>
      </c>
      <c r="K3801" t="s">
        <v>5046</v>
      </c>
      <c r="L3801">
        <v>0</v>
      </c>
      <c r="M3801" s="441">
        <v>45594</v>
      </c>
      <c r="N3801">
        <v>113.87</v>
      </c>
      <c r="O3801">
        <v>113.87</v>
      </c>
      <c r="P3801">
        <v>455.48</v>
      </c>
    </row>
    <row r="3802" spans="1:16" x14ac:dyDescent="0.3">
      <c r="A3802">
        <v>40190</v>
      </c>
      <c r="B3802">
        <v>122</v>
      </c>
      <c r="C3802" t="s">
        <v>552</v>
      </c>
      <c r="D3802" s="441">
        <v>45839</v>
      </c>
      <c r="E3802">
        <v>20736</v>
      </c>
      <c r="F3802" t="s">
        <v>6561</v>
      </c>
      <c r="G3802">
        <v>2091</v>
      </c>
      <c r="H3802">
        <v>9</v>
      </c>
      <c r="I3802" t="s">
        <v>5613</v>
      </c>
      <c r="J3802" t="s">
        <v>6085</v>
      </c>
      <c r="K3802" t="s">
        <v>5046</v>
      </c>
      <c r="L3802">
        <v>50.39</v>
      </c>
      <c r="M3802" s="441">
        <v>45826</v>
      </c>
      <c r="N3802">
        <v>50.39</v>
      </c>
      <c r="O3802">
        <v>50.39</v>
      </c>
      <c r="P3802">
        <v>453.51</v>
      </c>
    </row>
    <row r="3803" spans="1:16" x14ac:dyDescent="0.3">
      <c r="A3803">
        <v>40160</v>
      </c>
      <c r="B3803">
        <v>122</v>
      </c>
      <c r="C3803" t="s">
        <v>552</v>
      </c>
      <c r="D3803" s="441">
        <v>45839</v>
      </c>
      <c r="E3803">
        <v>19324</v>
      </c>
      <c r="F3803" t="s">
        <v>5699</v>
      </c>
      <c r="G3803">
        <v>2773</v>
      </c>
      <c r="H3803">
        <v>12.16</v>
      </c>
      <c r="I3803" t="s">
        <v>5598</v>
      </c>
      <c r="J3803" t="s">
        <v>6085</v>
      </c>
      <c r="K3803" t="s">
        <v>5046</v>
      </c>
      <c r="L3803">
        <v>37.08</v>
      </c>
      <c r="M3803" s="441">
        <v>45831</v>
      </c>
      <c r="N3803">
        <v>36.99</v>
      </c>
      <c r="O3803">
        <v>37.54</v>
      </c>
      <c r="P3803">
        <v>450.89</v>
      </c>
    </row>
    <row r="3804" spans="1:16" x14ac:dyDescent="0.3">
      <c r="A3804">
        <v>40251</v>
      </c>
      <c r="B3804">
        <v>122</v>
      </c>
      <c r="C3804" t="s">
        <v>552</v>
      </c>
      <c r="D3804" s="441">
        <v>45839</v>
      </c>
      <c r="E3804">
        <v>24676</v>
      </c>
      <c r="F3804" t="s">
        <v>5688</v>
      </c>
      <c r="G3804">
        <v>5710</v>
      </c>
      <c r="H3804">
        <v>4.76</v>
      </c>
      <c r="I3804" t="s">
        <v>5605</v>
      </c>
      <c r="J3804" t="s">
        <v>6085</v>
      </c>
      <c r="K3804" t="s">
        <v>5046</v>
      </c>
      <c r="L3804">
        <v>0</v>
      </c>
      <c r="M3804" s="441">
        <v>45385</v>
      </c>
      <c r="N3804">
        <v>93.82</v>
      </c>
      <c r="O3804">
        <v>84.5</v>
      </c>
      <c r="P3804">
        <v>446.58</v>
      </c>
    </row>
    <row r="3805" spans="1:16" x14ac:dyDescent="0.3">
      <c r="A3805">
        <v>40219</v>
      </c>
      <c r="B3805">
        <v>122</v>
      </c>
      <c r="C3805" t="s">
        <v>552</v>
      </c>
      <c r="D3805" s="441">
        <v>45839</v>
      </c>
      <c r="E3805">
        <v>24118</v>
      </c>
      <c r="F3805" t="s">
        <v>5973</v>
      </c>
      <c r="G3805">
        <v>2233</v>
      </c>
      <c r="H3805">
        <v>6.06</v>
      </c>
      <c r="I3805" t="s">
        <v>5598</v>
      </c>
      <c r="J3805" t="s">
        <v>6085</v>
      </c>
      <c r="K3805" t="s">
        <v>5046</v>
      </c>
      <c r="L3805">
        <v>0</v>
      </c>
      <c r="M3805" s="441">
        <v>45581</v>
      </c>
      <c r="N3805">
        <v>69.8</v>
      </c>
      <c r="O3805">
        <v>78.599999999999994</v>
      </c>
      <c r="P3805">
        <v>422.99</v>
      </c>
    </row>
    <row r="3806" spans="1:16" x14ac:dyDescent="0.3">
      <c r="A3806">
        <v>40273</v>
      </c>
      <c r="B3806">
        <v>122</v>
      </c>
      <c r="C3806" t="s">
        <v>552</v>
      </c>
      <c r="D3806" s="441">
        <v>45839</v>
      </c>
      <c r="E3806">
        <v>24831</v>
      </c>
      <c r="F3806" t="s">
        <v>5689</v>
      </c>
      <c r="G3806">
        <v>5780</v>
      </c>
      <c r="H3806">
        <v>3.34</v>
      </c>
      <c r="I3806" t="s">
        <v>5598</v>
      </c>
      <c r="J3806" t="s">
        <v>6085</v>
      </c>
      <c r="K3806" t="s">
        <v>5046</v>
      </c>
      <c r="L3806">
        <v>0</v>
      </c>
      <c r="M3806" s="441">
        <v>45755</v>
      </c>
      <c r="N3806">
        <v>126</v>
      </c>
      <c r="O3806">
        <v>126</v>
      </c>
      <c r="P3806">
        <v>420.84</v>
      </c>
    </row>
    <row r="3807" spans="1:16" x14ac:dyDescent="0.3">
      <c r="A3807">
        <v>40335</v>
      </c>
      <c r="B3807">
        <v>122</v>
      </c>
      <c r="C3807" t="s">
        <v>552</v>
      </c>
      <c r="D3807" s="441">
        <v>45839</v>
      </c>
      <c r="E3807">
        <v>18367</v>
      </c>
      <c r="F3807" t="s">
        <v>5875</v>
      </c>
      <c r="G3807">
        <v>3271</v>
      </c>
      <c r="H3807">
        <v>1.63</v>
      </c>
      <c r="I3807" t="s">
        <v>5613</v>
      </c>
      <c r="J3807" t="s">
        <v>4764</v>
      </c>
      <c r="K3807" t="s">
        <v>5046</v>
      </c>
      <c r="L3807">
        <v>0</v>
      </c>
      <c r="M3807" s="441">
        <v>-693593</v>
      </c>
      <c r="N3807">
        <v>0</v>
      </c>
      <c r="O3807">
        <v>161.79</v>
      </c>
      <c r="P3807">
        <v>413.99</v>
      </c>
    </row>
    <row r="3808" spans="1:16" x14ac:dyDescent="0.3">
      <c r="A3808">
        <v>40169</v>
      </c>
      <c r="B3808">
        <v>122</v>
      </c>
      <c r="C3808" t="s">
        <v>552</v>
      </c>
      <c r="D3808" s="441">
        <v>45839</v>
      </c>
      <c r="E3808">
        <v>18272</v>
      </c>
      <c r="F3808" t="s">
        <v>5765</v>
      </c>
      <c r="G3808">
        <v>3358</v>
      </c>
      <c r="H3808">
        <v>11.41</v>
      </c>
      <c r="I3808" t="s">
        <v>5601</v>
      </c>
      <c r="J3808" t="s">
        <v>4764</v>
      </c>
      <c r="K3808" t="s">
        <v>5046</v>
      </c>
      <c r="L3808">
        <v>36.22</v>
      </c>
      <c r="M3808" s="441">
        <v>45831</v>
      </c>
      <c r="N3808">
        <v>37.299999999999997</v>
      </c>
      <c r="O3808">
        <v>37.299999999999997</v>
      </c>
      <c r="P3808">
        <v>413.27</v>
      </c>
    </row>
    <row r="3809" spans="1:16" x14ac:dyDescent="0.3">
      <c r="A3809">
        <v>40308</v>
      </c>
      <c r="B3809">
        <v>122</v>
      </c>
      <c r="C3809" t="s">
        <v>552</v>
      </c>
      <c r="D3809" s="441">
        <v>45839</v>
      </c>
      <c r="E3809">
        <v>19812</v>
      </c>
      <c r="F3809" t="s">
        <v>6497</v>
      </c>
      <c r="G3809">
        <v>2452</v>
      </c>
      <c r="H3809">
        <v>2.2599999999999998</v>
      </c>
      <c r="I3809" t="s">
        <v>5598</v>
      </c>
      <c r="J3809" t="s">
        <v>6085</v>
      </c>
      <c r="K3809" t="s">
        <v>5046</v>
      </c>
      <c r="L3809">
        <v>0</v>
      </c>
      <c r="M3809" s="441">
        <v>45763</v>
      </c>
      <c r="N3809">
        <v>180.36</v>
      </c>
      <c r="O3809">
        <v>180</v>
      </c>
      <c r="P3809">
        <v>407.61</v>
      </c>
    </row>
    <row r="3810" spans="1:16" x14ac:dyDescent="0.3">
      <c r="A3810">
        <v>40257</v>
      </c>
      <c r="B3810">
        <v>122</v>
      </c>
      <c r="C3810" t="s">
        <v>552</v>
      </c>
      <c r="D3810" s="441">
        <v>45839</v>
      </c>
      <c r="E3810">
        <v>19698</v>
      </c>
      <c r="F3810" t="s">
        <v>6493</v>
      </c>
      <c r="G3810">
        <v>2547</v>
      </c>
      <c r="H3810">
        <v>4.0599999999999996</v>
      </c>
      <c r="I3810" t="s">
        <v>5613</v>
      </c>
      <c r="J3810" t="s">
        <v>6085</v>
      </c>
      <c r="K3810" t="s">
        <v>5046</v>
      </c>
      <c r="L3810">
        <v>100.3</v>
      </c>
      <c r="M3810" s="441">
        <v>45825</v>
      </c>
      <c r="N3810">
        <v>100.3</v>
      </c>
      <c r="O3810">
        <v>100.3</v>
      </c>
      <c r="P3810">
        <v>407.22</v>
      </c>
    </row>
    <row r="3811" spans="1:16" x14ac:dyDescent="0.3">
      <c r="A3811">
        <v>40164</v>
      </c>
      <c r="B3811">
        <v>122</v>
      </c>
      <c r="C3811" t="s">
        <v>552</v>
      </c>
      <c r="D3811" s="441">
        <v>45839</v>
      </c>
      <c r="E3811">
        <v>20308</v>
      </c>
      <c r="F3811" t="s">
        <v>5841</v>
      </c>
      <c r="G3811">
        <v>2222</v>
      </c>
      <c r="H3811">
        <v>12</v>
      </c>
      <c r="I3811" t="s">
        <v>5605</v>
      </c>
      <c r="J3811" t="s">
        <v>6085</v>
      </c>
      <c r="K3811" t="s">
        <v>5046</v>
      </c>
      <c r="L3811">
        <v>0</v>
      </c>
      <c r="M3811" s="441">
        <v>45706</v>
      </c>
      <c r="N3811">
        <v>33.92</v>
      </c>
      <c r="O3811">
        <v>33.799999999999997</v>
      </c>
      <c r="P3811">
        <v>407.04</v>
      </c>
    </row>
    <row r="3812" spans="1:16" x14ac:dyDescent="0.3">
      <c r="A3812">
        <v>40277</v>
      </c>
      <c r="B3812">
        <v>122</v>
      </c>
      <c r="C3812" t="s">
        <v>552</v>
      </c>
      <c r="D3812" s="441">
        <v>45839</v>
      </c>
      <c r="E3812">
        <v>17753</v>
      </c>
      <c r="F3812" t="s">
        <v>5883</v>
      </c>
      <c r="G3812">
        <v>3789</v>
      </c>
      <c r="H3812">
        <v>3</v>
      </c>
      <c r="I3812" t="s">
        <v>5601</v>
      </c>
      <c r="J3812" t="s">
        <v>4764</v>
      </c>
      <c r="K3812" t="s">
        <v>5046</v>
      </c>
      <c r="L3812">
        <v>0</v>
      </c>
      <c r="M3812" s="441">
        <v>-693593</v>
      </c>
      <c r="N3812">
        <v>0</v>
      </c>
      <c r="O3812">
        <v>145.6</v>
      </c>
      <c r="P3812">
        <v>404.76</v>
      </c>
    </row>
    <row r="3813" spans="1:16" x14ac:dyDescent="0.3">
      <c r="A3813">
        <v>40179</v>
      </c>
      <c r="B3813">
        <v>122</v>
      </c>
      <c r="C3813" t="s">
        <v>552</v>
      </c>
      <c r="D3813" s="441">
        <v>45839</v>
      </c>
      <c r="E3813">
        <v>25164</v>
      </c>
      <c r="F3813" t="s">
        <v>5858</v>
      </c>
      <c r="G3813">
        <v>2915</v>
      </c>
      <c r="H3813">
        <v>10.220000000000001</v>
      </c>
      <c r="I3813" t="s">
        <v>5598</v>
      </c>
      <c r="J3813" t="s">
        <v>6085</v>
      </c>
      <c r="K3813" t="s">
        <v>5046</v>
      </c>
      <c r="L3813">
        <v>39.4</v>
      </c>
      <c r="M3813" s="441">
        <v>45818</v>
      </c>
      <c r="N3813">
        <v>39.9</v>
      </c>
      <c r="O3813">
        <v>39.9</v>
      </c>
      <c r="P3813">
        <v>402.67</v>
      </c>
    </row>
    <row r="3814" spans="1:16" x14ac:dyDescent="0.3">
      <c r="A3814">
        <v>40213</v>
      </c>
      <c r="B3814">
        <v>122</v>
      </c>
      <c r="C3814" t="s">
        <v>552</v>
      </c>
      <c r="D3814" s="441">
        <v>45839</v>
      </c>
      <c r="E3814">
        <v>23992</v>
      </c>
      <c r="F3814" t="s">
        <v>5603</v>
      </c>
      <c r="G3814">
        <v>2216</v>
      </c>
      <c r="H3814">
        <v>6.48</v>
      </c>
      <c r="I3814" t="s">
        <v>5598</v>
      </c>
      <c r="J3814" t="s">
        <v>6085</v>
      </c>
      <c r="K3814" t="s">
        <v>5046</v>
      </c>
      <c r="L3814">
        <v>61</v>
      </c>
      <c r="M3814" s="441">
        <v>45832</v>
      </c>
      <c r="N3814">
        <v>61</v>
      </c>
      <c r="O3814">
        <v>61</v>
      </c>
      <c r="P3814">
        <v>395.28</v>
      </c>
    </row>
    <row r="3815" spans="1:16" x14ac:dyDescent="0.3">
      <c r="A3815">
        <v>40314</v>
      </c>
      <c r="B3815">
        <v>122</v>
      </c>
      <c r="C3815" t="s">
        <v>552</v>
      </c>
      <c r="D3815" s="441">
        <v>45839</v>
      </c>
      <c r="E3815">
        <v>25645</v>
      </c>
      <c r="F3815" t="s">
        <v>5912</v>
      </c>
      <c r="G3815">
        <v>6208</v>
      </c>
      <c r="H3815">
        <v>2</v>
      </c>
      <c r="I3815" t="s">
        <v>5601</v>
      </c>
      <c r="J3815" t="s">
        <v>4764</v>
      </c>
      <c r="K3815" t="s">
        <v>5046</v>
      </c>
      <c r="L3815">
        <v>0</v>
      </c>
      <c r="M3815" s="441">
        <v>-693593</v>
      </c>
      <c r="N3815">
        <v>0</v>
      </c>
      <c r="O3815">
        <v>0</v>
      </c>
      <c r="P3815">
        <v>389.04</v>
      </c>
    </row>
    <row r="3816" spans="1:16" x14ac:dyDescent="0.3">
      <c r="A3816">
        <v>40233</v>
      </c>
      <c r="B3816">
        <v>122</v>
      </c>
      <c r="C3816" t="s">
        <v>552</v>
      </c>
      <c r="D3816" s="441">
        <v>45839</v>
      </c>
      <c r="E3816">
        <v>23548</v>
      </c>
      <c r="F3816" t="s">
        <v>5629</v>
      </c>
      <c r="G3816">
        <v>2321</v>
      </c>
      <c r="H3816">
        <v>5.9</v>
      </c>
      <c r="I3816" t="s">
        <v>5598</v>
      </c>
      <c r="J3816" t="s">
        <v>6085</v>
      </c>
      <c r="K3816" t="s">
        <v>5046</v>
      </c>
      <c r="L3816">
        <v>0</v>
      </c>
      <c r="M3816" s="441">
        <v>45764</v>
      </c>
      <c r="N3816">
        <v>60.45</v>
      </c>
      <c r="O3816">
        <v>65.900000000000006</v>
      </c>
      <c r="P3816">
        <v>356.66</v>
      </c>
    </row>
    <row r="3817" spans="1:16" x14ac:dyDescent="0.3">
      <c r="A3817">
        <v>40237</v>
      </c>
      <c r="B3817">
        <v>122</v>
      </c>
      <c r="C3817" t="s">
        <v>552</v>
      </c>
      <c r="D3817" s="441">
        <v>45839</v>
      </c>
      <c r="E3817">
        <v>19339</v>
      </c>
      <c r="F3817" t="s">
        <v>5987</v>
      </c>
      <c r="G3817">
        <v>2771</v>
      </c>
      <c r="H3817">
        <v>5.16</v>
      </c>
      <c r="I3817" t="s">
        <v>5598</v>
      </c>
      <c r="J3817" t="s">
        <v>6085</v>
      </c>
      <c r="K3817" t="s">
        <v>5046</v>
      </c>
      <c r="L3817">
        <v>67.900000000000006</v>
      </c>
      <c r="M3817" s="441">
        <v>45831</v>
      </c>
      <c r="N3817">
        <v>67.900000000000006</v>
      </c>
      <c r="O3817">
        <v>67.900000000000006</v>
      </c>
      <c r="P3817">
        <v>350.36</v>
      </c>
    </row>
    <row r="3818" spans="1:16" x14ac:dyDescent="0.3">
      <c r="A3818">
        <v>40218</v>
      </c>
      <c r="B3818">
        <v>122</v>
      </c>
      <c r="C3818" t="s">
        <v>552</v>
      </c>
      <c r="D3818" s="441">
        <v>45839</v>
      </c>
      <c r="E3818">
        <v>18275</v>
      </c>
      <c r="F3818" t="s">
        <v>5764</v>
      </c>
      <c r="G3818">
        <v>3355</v>
      </c>
      <c r="H3818">
        <v>6.13</v>
      </c>
      <c r="I3818" t="s">
        <v>5601</v>
      </c>
      <c r="J3818" t="s">
        <v>4764</v>
      </c>
      <c r="K3818" t="s">
        <v>5046</v>
      </c>
      <c r="L3818">
        <v>56.7</v>
      </c>
      <c r="M3818" s="441">
        <v>45824</v>
      </c>
      <c r="N3818">
        <v>56.7</v>
      </c>
      <c r="O3818">
        <v>98.9</v>
      </c>
      <c r="P3818">
        <v>347.57</v>
      </c>
    </row>
    <row r="3819" spans="1:16" x14ac:dyDescent="0.3">
      <c r="A3819">
        <v>40303</v>
      </c>
      <c r="B3819">
        <v>122</v>
      </c>
      <c r="C3819" t="s">
        <v>552</v>
      </c>
      <c r="D3819" s="441">
        <v>45839</v>
      </c>
      <c r="E3819">
        <v>18284</v>
      </c>
      <c r="F3819" t="s">
        <v>5757</v>
      </c>
      <c r="G3819">
        <v>3344</v>
      </c>
      <c r="H3819">
        <v>2.5</v>
      </c>
      <c r="I3819" t="s">
        <v>5601</v>
      </c>
      <c r="J3819" t="s">
        <v>4764</v>
      </c>
      <c r="K3819" t="s">
        <v>5046</v>
      </c>
      <c r="L3819">
        <v>136.9</v>
      </c>
      <c r="M3819" s="441">
        <v>45818</v>
      </c>
      <c r="N3819">
        <v>136.9</v>
      </c>
      <c r="O3819">
        <v>136.9</v>
      </c>
      <c r="P3819">
        <v>342.25</v>
      </c>
    </row>
    <row r="3820" spans="1:16" x14ac:dyDescent="0.3">
      <c r="A3820">
        <v>40249</v>
      </c>
      <c r="B3820">
        <v>122</v>
      </c>
      <c r="C3820" t="s">
        <v>552</v>
      </c>
      <c r="D3820" s="441">
        <v>45839</v>
      </c>
      <c r="E3820">
        <v>18268</v>
      </c>
      <c r="F3820" t="s">
        <v>5766</v>
      </c>
      <c r="G3820">
        <v>3362</v>
      </c>
      <c r="H3820">
        <v>4.93</v>
      </c>
      <c r="I3820" t="s">
        <v>5601</v>
      </c>
      <c r="J3820" t="s">
        <v>4764</v>
      </c>
      <c r="K3820" t="s">
        <v>5046</v>
      </c>
      <c r="L3820">
        <v>0</v>
      </c>
      <c r="M3820" s="441">
        <v>-693593</v>
      </c>
      <c r="N3820">
        <v>0</v>
      </c>
      <c r="O3820">
        <v>68.069999999999993</v>
      </c>
      <c r="P3820">
        <v>328.69</v>
      </c>
    </row>
    <row r="3821" spans="1:16" x14ac:dyDescent="0.3">
      <c r="A3821">
        <v>40302</v>
      </c>
      <c r="B3821">
        <v>122</v>
      </c>
      <c r="C3821" t="s">
        <v>552</v>
      </c>
      <c r="D3821" s="441">
        <v>45839</v>
      </c>
      <c r="E3821">
        <v>24046</v>
      </c>
      <c r="F3821" t="s">
        <v>6519</v>
      </c>
      <c r="G3821">
        <v>2315</v>
      </c>
      <c r="H3821">
        <v>2.54</v>
      </c>
      <c r="I3821" t="s">
        <v>5598</v>
      </c>
      <c r="J3821" t="s">
        <v>6085</v>
      </c>
      <c r="K3821" t="s">
        <v>5046</v>
      </c>
      <c r="L3821">
        <v>0</v>
      </c>
      <c r="M3821" s="441">
        <v>-693593</v>
      </c>
      <c r="N3821">
        <v>0</v>
      </c>
      <c r="O3821">
        <v>75</v>
      </c>
      <c r="P3821">
        <v>328.22</v>
      </c>
    </row>
    <row r="3822" spans="1:16" x14ac:dyDescent="0.3">
      <c r="A3822">
        <v>40384</v>
      </c>
      <c r="B3822">
        <v>122</v>
      </c>
      <c r="C3822" t="s">
        <v>552</v>
      </c>
      <c r="D3822" s="441">
        <v>45839</v>
      </c>
      <c r="E3822">
        <v>18328</v>
      </c>
      <c r="F3822" t="s">
        <v>6540</v>
      </c>
      <c r="G3822">
        <v>3305</v>
      </c>
      <c r="H3822">
        <v>0.72</v>
      </c>
      <c r="I3822" t="s">
        <v>5613</v>
      </c>
      <c r="J3822" t="s">
        <v>4764</v>
      </c>
      <c r="K3822" t="s">
        <v>5046</v>
      </c>
      <c r="L3822">
        <v>0</v>
      </c>
      <c r="M3822" s="441">
        <v>-693593</v>
      </c>
      <c r="N3822">
        <v>0</v>
      </c>
      <c r="O3822">
        <v>0</v>
      </c>
      <c r="P3822">
        <v>326.95999999999998</v>
      </c>
    </row>
    <row r="3823" spans="1:16" x14ac:dyDescent="0.3">
      <c r="A3823">
        <v>40182</v>
      </c>
      <c r="B3823">
        <v>122</v>
      </c>
      <c r="C3823" t="s">
        <v>552</v>
      </c>
      <c r="D3823" s="441">
        <v>45839</v>
      </c>
      <c r="E3823">
        <v>21073</v>
      </c>
      <c r="F3823" t="s">
        <v>5628</v>
      </c>
      <c r="G3823">
        <v>1994</v>
      </c>
      <c r="H3823">
        <v>10</v>
      </c>
      <c r="I3823" t="s">
        <v>5613</v>
      </c>
      <c r="J3823" t="s">
        <v>6085</v>
      </c>
      <c r="K3823" t="s">
        <v>5046</v>
      </c>
      <c r="L3823">
        <v>0</v>
      </c>
      <c r="M3823" s="441">
        <v>45797</v>
      </c>
      <c r="N3823">
        <v>32.25</v>
      </c>
      <c r="O3823">
        <v>47.37</v>
      </c>
      <c r="P3823">
        <v>322.49</v>
      </c>
    </row>
    <row r="3824" spans="1:16" x14ac:dyDescent="0.3">
      <c r="A3824">
        <v>40248</v>
      </c>
      <c r="B3824">
        <v>122</v>
      </c>
      <c r="C3824" t="s">
        <v>552</v>
      </c>
      <c r="D3824" s="441">
        <v>45839</v>
      </c>
      <c r="E3824">
        <v>25152</v>
      </c>
      <c r="F3824" t="s">
        <v>5735</v>
      </c>
      <c r="G3824">
        <v>5924</v>
      </c>
      <c r="H3824">
        <v>4.93</v>
      </c>
      <c r="I3824" t="s">
        <v>5601</v>
      </c>
      <c r="J3824" t="s">
        <v>4764</v>
      </c>
      <c r="K3824" t="s">
        <v>5046</v>
      </c>
      <c r="L3824">
        <v>0</v>
      </c>
      <c r="M3824" s="441">
        <v>45673</v>
      </c>
      <c r="N3824">
        <v>65</v>
      </c>
      <c r="O3824">
        <v>65</v>
      </c>
      <c r="P3824">
        <v>320.45</v>
      </c>
    </row>
    <row r="3825" spans="1:16" x14ac:dyDescent="0.3">
      <c r="A3825">
        <v>40188</v>
      </c>
      <c r="B3825">
        <v>122</v>
      </c>
      <c r="C3825" t="s">
        <v>552</v>
      </c>
      <c r="D3825" s="441">
        <v>45839</v>
      </c>
      <c r="E3825">
        <v>18547</v>
      </c>
      <c r="F3825" t="s">
        <v>5726</v>
      </c>
      <c r="G3825">
        <v>3132</v>
      </c>
      <c r="H3825">
        <v>9.1999999999999993</v>
      </c>
      <c r="I3825" t="s">
        <v>5601</v>
      </c>
      <c r="J3825" t="s">
        <v>4764</v>
      </c>
      <c r="K3825" t="s">
        <v>5046</v>
      </c>
      <c r="L3825">
        <v>34.74</v>
      </c>
      <c r="M3825" s="441">
        <v>45812</v>
      </c>
      <c r="N3825">
        <v>34.74</v>
      </c>
      <c r="O3825">
        <v>37.520000000000003</v>
      </c>
      <c r="P3825">
        <v>319.61</v>
      </c>
    </row>
    <row r="3826" spans="1:16" x14ac:dyDescent="0.3">
      <c r="A3826">
        <v>40102</v>
      </c>
      <c r="B3826">
        <v>122</v>
      </c>
      <c r="C3826" t="s">
        <v>552</v>
      </c>
      <c r="D3826" s="441">
        <v>45839</v>
      </c>
      <c r="E3826">
        <v>17092</v>
      </c>
      <c r="F3826" t="s">
        <v>6359</v>
      </c>
      <c r="G3826">
        <v>4165</v>
      </c>
      <c r="H3826">
        <v>6</v>
      </c>
      <c r="I3826" t="s">
        <v>5613</v>
      </c>
      <c r="J3826" t="s">
        <v>4764</v>
      </c>
      <c r="K3826" t="s">
        <v>5046</v>
      </c>
      <c r="L3826">
        <v>53.04</v>
      </c>
      <c r="M3826" s="441">
        <v>45838</v>
      </c>
      <c r="N3826">
        <v>54.25</v>
      </c>
      <c r="O3826">
        <v>54.25</v>
      </c>
      <c r="P3826">
        <v>318.24</v>
      </c>
    </row>
    <row r="3827" spans="1:16" x14ac:dyDescent="0.3">
      <c r="A3827">
        <v>40191</v>
      </c>
      <c r="B3827">
        <v>122</v>
      </c>
      <c r="C3827" t="s">
        <v>552</v>
      </c>
      <c r="D3827" s="441">
        <v>45839</v>
      </c>
      <c r="E3827">
        <v>20689</v>
      </c>
      <c r="F3827" t="s">
        <v>5638</v>
      </c>
      <c r="G3827">
        <v>2105</v>
      </c>
      <c r="H3827">
        <v>9</v>
      </c>
      <c r="I3827" t="s">
        <v>5613</v>
      </c>
      <c r="J3827" t="s">
        <v>6085</v>
      </c>
      <c r="K3827" t="s">
        <v>5046</v>
      </c>
      <c r="L3827">
        <v>35.35</v>
      </c>
      <c r="M3827" s="441">
        <v>45832</v>
      </c>
      <c r="N3827">
        <v>34.5</v>
      </c>
      <c r="O3827">
        <v>37.9</v>
      </c>
      <c r="P3827">
        <v>318.14999999999998</v>
      </c>
    </row>
    <row r="3828" spans="1:16" x14ac:dyDescent="0.3">
      <c r="A3828">
        <v>40167</v>
      </c>
      <c r="B3828">
        <v>122</v>
      </c>
      <c r="C3828" t="s">
        <v>552</v>
      </c>
      <c r="D3828" s="441">
        <v>45839</v>
      </c>
      <c r="E3828">
        <v>26586</v>
      </c>
      <c r="F3828" t="s">
        <v>5889</v>
      </c>
      <c r="G3828">
        <v>6803</v>
      </c>
      <c r="H3828">
        <v>12</v>
      </c>
      <c r="I3828" t="s">
        <v>5605</v>
      </c>
      <c r="J3828" t="s">
        <v>6085</v>
      </c>
      <c r="K3828" t="s">
        <v>5046</v>
      </c>
      <c r="L3828">
        <v>0</v>
      </c>
      <c r="M3828" s="441">
        <v>45798</v>
      </c>
      <c r="N3828">
        <v>25.83</v>
      </c>
      <c r="O3828">
        <v>25.83</v>
      </c>
      <c r="P3828">
        <v>310</v>
      </c>
    </row>
    <row r="3829" spans="1:16" x14ac:dyDescent="0.3">
      <c r="A3829">
        <v>40275</v>
      </c>
      <c r="B3829">
        <v>122</v>
      </c>
      <c r="C3829" t="s">
        <v>552</v>
      </c>
      <c r="D3829" s="441">
        <v>45839</v>
      </c>
      <c r="E3829">
        <v>18366</v>
      </c>
      <c r="F3829" t="s">
        <v>5742</v>
      </c>
      <c r="G3829">
        <v>3272</v>
      </c>
      <c r="H3829">
        <v>3.2</v>
      </c>
      <c r="I3829" t="s">
        <v>5613</v>
      </c>
      <c r="J3829" t="s">
        <v>4764</v>
      </c>
      <c r="K3829" t="s">
        <v>5046</v>
      </c>
      <c r="L3829">
        <v>0</v>
      </c>
      <c r="M3829" s="441">
        <v>-693593</v>
      </c>
      <c r="N3829">
        <v>0</v>
      </c>
      <c r="O3829">
        <v>0</v>
      </c>
      <c r="P3829">
        <v>296.07</v>
      </c>
    </row>
    <row r="3830" spans="1:16" x14ac:dyDescent="0.3">
      <c r="A3830">
        <v>40428</v>
      </c>
      <c r="B3830">
        <v>122</v>
      </c>
      <c r="C3830" t="s">
        <v>552</v>
      </c>
      <c r="D3830" s="441">
        <v>45839</v>
      </c>
      <c r="E3830">
        <v>26054</v>
      </c>
      <c r="F3830" t="s">
        <v>5868</v>
      </c>
      <c r="G3830">
        <v>6516</v>
      </c>
      <c r="H3830">
        <v>9</v>
      </c>
      <c r="I3830" t="s">
        <v>5613</v>
      </c>
      <c r="J3830" t="s">
        <v>6085</v>
      </c>
      <c r="K3830" t="s">
        <v>5046</v>
      </c>
      <c r="L3830">
        <v>0</v>
      </c>
      <c r="M3830" s="441">
        <v>-693593</v>
      </c>
      <c r="N3830">
        <v>0</v>
      </c>
      <c r="O3830">
        <v>0</v>
      </c>
      <c r="P3830">
        <v>295.2</v>
      </c>
    </row>
    <row r="3831" spans="1:16" x14ac:dyDescent="0.3">
      <c r="A3831">
        <v>40327</v>
      </c>
      <c r="B3831">
        <v>122</v>
      </c>
      <c r="C3831" t="s">
        <v>552</v>
      </c>
      <c r="D3831" s="441">
        <v>45839</v>
      </c>
      <c r="E3831">
        <v>24712</v>
      </c>
      <c r="F3831" t="s">
        <v>5837</v>
      </c>
      <c r="G3831">
        <v>5726</v>
      </c>
      <c r="H3831">
        <v>2</v>
      </c>
      <c r="I3831" t="s">
        <v>5601</v>
      </c>
      <c r="J3831" t="s">
        <v>6085</v>
      </c>
      <c r="K3831" t="s">
        <v>5046</v>
      </c>
      <c r="L3831">
        <v>0</v>
      </c>
      <c r="M3831" s="441">
        <v>45728</v>
      </c>
      <c r="N3831">
        <v>145.6</v>
      </c>
      <c r="O3831">
        <v>145.6</v>
      </c>
      <c r="P3831">
        <v>291.2</v>
      </c>
    </row>
    <row r="3832" spans="1:16" x14ac:dyDescent="0.3">
      <c r="A3832">
        <v>40296</v>
      </c>
      <c r="B3832">
        <v>122</v>
      </c>
      <c r="C3832" t="s">
        <v>552</v>
      </c>
      <c r="D3832" s="441">
        <v>45839</v>
      </c>
      <c r="E3832">
        <v>18540</v>
      </c>
      <c r="F3832" t="s">
        <v>5730</v>
      </c>
      <c r="G3832">
        <v>3138</v>
      </c>
      <c r="H3832">
        <v>2.8</v>
      </c>
      <c r="I3832" t="s">
        <v>5601</v>
      </c>
      <c r="J3832" t="s">
        <v>4764</v>
      </c>
      <c r="K3832" t="s">
        <v>5046</v>
      </c>
      <c r="L3832">
        <v>102</v>
      </c>
      <c r="M3832" s="441">
        <v>45811</v>
      </c>
      <c r="N3832">
        <v>102</v>
      </c>
      <c r="O3832">
        <v>124.6</v>
      </c>
      <c r="P3832">
        <v>285.60000000000002</v>
      </c>
    </row>
    <row r="3833" spans="1:16" x14ac:dyDescent="0.3">
      <c r="A3833">
        <v>40310</v>
      </c>
      <c r="B3833">
        <v>122</v>
      </c>
      <c r="C3833" t="s">
        <v>552</v>
      </c>
      <c r="D3833" s="441">
        <v>45839</v>
      </c>
      <c r="E3833">
        <v>18189</v>
      </c>
      <c r="F3833" t="s">
        <v>5785</v>
      </c>
      <c r="G3833">
        <v>3435</v>
      </c>
      <c r="H3833">
        <v>2.2400000000000002</v>
      </c>
      <c r="I3833" t="s">
        <v>5601</v>
      </c>
      <c r="J3833" t="s">
        <v>4764</v>
      </c>
      <c r="K3833" t="s">
        <v>5046</v>
      </c>
      <c r="L3833">
        <v>0</v>
      </c>
      <c r="M3833" s="441">
        <v>-693593</v>
      </c>
      <c r="N3833">
        <v>0</v>
      </c>
      <c r="O3833">
        <v>119.03</v>
      </c>
      <c r="P3833">
        <v>275.52</v>
      </c>
    </row>
    <row r="3834" spans="1:16" x14ac:dyDescent="0.3">
      <c r="A3834">
        <v>40368</v>
      </c>
      <c r="B3834">
        <v>122</v>
      </c>
      <c r="C3834" t="s">
        <v>552</v>
      </c>
      <c r="D3834" s="441">
        <v>45839</v>
      </c>
      <c r="E3834">
        <v>18351</v>
      </c>
      <c r="F3834" t="s">
        <v>5749</v>
      </c>
      <c r="G3834">
        <v>3284</v>
      </c>
      <c r="H3834">
        <v>1</v>
      </c>
      <c r="I3834" t="s">
        <v>5613</v>
      </c>
      <c r="J3834" t="s">
        <v>4764</v>
      </c>
      <c r="K3834" t="s">
        <v>5046</v>
      </c>
      <c r="L3834">
        <v>0</v>
      </c>
      <c r="M3834" s="441">
        <v>-693593</v>
      </c>
      <c r="N3834">
        <v>0</v>
      </c>
      <c r="O3834">
        <v>0</v>
      </c>
      <c r="P3834">
        <v>272.3</v>
      </c>
    </row>
    <row r="3835" spans="1:16" x14ac:dyDescent="0.3">
      <c r="A3835">
        <v>40216</v>
      </c>
      <c r="B3835">
        <v>122</v>
      </c>
      <c r="C3835" t="s">
        <v>552</v>
      </c>
      <c r="D3835" s="441">
        <v>45839</v>
      </c>
      <c r="E3835">
        <v>23698</v>
      </c>
      <c r="F3835" t="s">
        <v>5643</v>
      </c>
      <c r="G3835">
        <v>2188</v>
      </c>
      <c r="H3835">
        <v>6.14</v>
      </c>
      <c r="I3835" t="s">
        <v>5598</v>
      </c>
      <c r="J3835" t="s">
        <v>6085</v>
      </c>
      <c r="K3835" t="s">
        <v>5046</v>
      </c>
      <c r="L3835">
        <v>0</v>
      </c>
      <c r="M3835" s="441">
        <v>45748</v>
      </c>
      <c r="N3835">
        <v>44.22</v>
      </c>
      <c r="O3835">
        <v>46.9</v>
      </c>
      <c r="P3835">
        <v>271.51</v>
      </c>
    </row>
    <row r="3836" spans="1:16" x14ac:dyDescent="0.3">
      <c r="A3836">
        <v>40294</v>
      </c>
      <c r="B3836">
        <v>122</v>
      </c>
      <c r="C3836" t="s">
        <v>552</v>
      </c>
      <c r="D3836" s="441">
        <v>45839</v>
      </c>
      <c r="E3836">
        <v>18159</v>
      </c>
      <c r="F3836" t="s">
        <v>5792</v>
      </c>
      <c r="G3836">
        <v>3461</v>
      </c>
      <c r="H3836">
        <v>3</v>
      </c>
      <c r="I3836" t="s">
        <v>5601</v>
      </c>
      <c r="J3836" t="s">
        <v>4764</v>
      </c>
      <c r="K3836" t="s">
        <v>5046</v>
      </c>
      <c r="L3836">
        <v>0</v>
      </c>
      <c r="M3836" s="441">
        <v>-693593</v>
      </c>
      <c r="N3836">
        <v>0</v>
      </c>
      <c r="O3836">
        <v>0</v>
      </c>
      <c r="P3836">
        <v>269.97000000000003</v>
      </c>
    </row>
    <row r="3837" spans="1:16" x14ac:dyDescent="0.3">
      <c r="A3837">
        <v>40156</v>
      </c>
      <c r="B3837">
        <v>122</v>
      </c>
      <c r="C3837" t="s">
        <v>552</v>
      </c>
      <c r="D3837" s="441">
        <v>45839</v>
      </c>
      <c r="E3837">
        <v>19017</v>
      </c>
      <c r="F3837" t="s">
        <v>5715</v>
      </c>
      <c r="G3837">
        <v>2893</v>
      </c>
      <c r="H3837">
        <v>13.02</v>
      </c>
      <c r="I3837" t="s">
        <v>5598</v>
      </c>
      <c r="J3837" t="s">
        <v>6085</v>
      </c>
      <c r="K3837" t="s">
        <v>5046</v>
      </c>
      <c r="L3837">
        <v>20.05</v>
      </c>
      <c r="M3837" s="441">
        <v>45838</v>
      </c>
      <c r="N3837">
        <v>20.5</v>
      </c>
      <c r="O3837">
        <v>20.5</v>
      </c>
      <c r="P3837">
        <v>261.05</v>
      </c>
    </row>
    <row r="3838" spans="1:16" x14ac:dyDescent="0.3">
      <c r="A3838">
        <v>40295</v>
      </c>
      <c r="B3838">
        <v>122</v>
      </c>
      <c r="C3838" t="s">
        <v>552</v>
      </c>
      <c r="D3838" s="441">
        <v>45839</v>
      </c>
      <c r="E3838">
        <v>26596</v>
      </c>
      <c r="F3838" t="s">
        <v>5891</v>
      </c>
      <c r="G3838">
        <v>6808</v>
      </c>
      <c r="H3838">
        <v>2.82</v>
      </c>
      <c r="I3838" t="s">
        <v>5598</v>
      </c>
      <c r="J3838" t="s">
        <v>6085</v>
      </c>
      <c r="K3838" t="s">
        <v>5046</v>
      </c>
      <c r="L3838">
        <v>92.06</v>
      </c>
      <c r="M3838" s="441">
        <v>45832</v>
      </c>
      <c r="N3838">
        <v>93.24</v>
      </c>
      <c r="O3838">
        <v>93.24</v>
      </c>
      <c r="P3838">
        <v>259.61</v>
      </c>
    </row>
    <row r="3839" spans="1:16" x14ac:dyDescent="0.3">
      <c r="A3839">
        <v>40117</v>
      </c>
      <c r="B3839">
        <v>122</v>
      </c>
      <c r="C3839" t="s">
        <v>552</v>
      </c>
      <c r="D3839" s="441">
        <v>45839</v>
      </c>
      <c r="E3839">
        <v>21093</v>
      </c>
      <c r="F3839" t="s">
        <v>5608</v>
      </c>
      <c r="G3839">
        <v>1988</v>
      </c>
      <c r="H3839">
        <v>56</v>
      </c>
      <c r="I3839" t="s">
        <v>5598</v>
      </c>
      <c r="J3839" t="s">
        <v>6085</v>
      </c>
      <c r="K3839" t="s">
        <v>5046</v>
      </c>
      <c r="L3839">
        <v>4.5999999999999996</v>
      </c>
      <c r="M3839" s="441">
        <v>45832</v>
      </c>
      <c r="N3839">
        <v>4.75</v>
      </c>
      <c r="O3839">
        <v>4.93</v>
      </c>
      <c r="P3839">
        <v>257.60000000000002</v>
      </c>
    </row>
    <row r="3840" spans="1:16" x14ac:dyDescent="0.3">
      <c r="A3840">
        <v>40366</v>
      </c>
      <c r="B3840">
        <v>122</v>
      </c>
      <c r="C3840" t="s">
        <v>552</v>
      </c>
      <c r="D3840" s="441">
        <v>45839</v>
      </c>
      <c r="E3840">
        <v>18363</v>
      </c>
      <c r="F3840" t="s">
        <v>5744</v>
      </c>
      <c r="G3840">
        <v>3275</v>
      </c>
      <c r="H3840">
        <v>1</v>
      </c>
      <c r="I3840" t="s">
        <v>5613</v>
      </c>
      <c r="J3840" t="s">
        <v>4764</v>
      </c>
      <c r="K3840" t="s">
        <v>5046</v>
      </c>
      <c r="L3840">
        <v>0</v>
      </c>
      <c r="M3840" s="441">
        <v>-693593</v>
      </c>
      <c r="N3840">
        <v>0</v>
      </c>
      <c r="O3840">
        <v>0</v>
      </c>
      <c r="P3840">
        <v>256.5</v>
      </c>
    </row>
    <row r="3841" spans="1:16" x14ac:dyDescent="0.3">
      <c r="A3841">
        <v>40339</v>
      </c>
      <c r="B3841">
        <v>122</v>
      </c>
      <c r="C3841" t="s">
        <v>552</v>
      </c>
      <c r="D3841" s="441">
        <v>45839</v>
      </c>
      <c r="E3841">
        <v>18234</v>
      </c>
      <c r="F3841" t="s">
        <v>5775</v>
      </c>
      <c r="G3841">
        <v>3394</v>
      </c>
      <c r="H3841">
        <v>1.45</v>
      </c>
      <c r="I3841" t="s">
        <v>5613</v>
      </c>
      <c r="J3841" t="s">
        <v>4764</v>
      </c>
      <c r="K3841" t="s">
        <v>5046</v>
      </c>
      <c r="L3841">
        <v>0</v>
      </c>
      <c r="M3841" s="441">
        <v>45545</v>
      </c>
      <c r="N3841">
        <v>174.8</v>
      </c>
      <c r="O3841">
        <v>174.8</v>
      </c>
      <c r="P3841">
        <v>253.46</v>
      </c>
    </row>
    <row r="3842" spans="1:16" x14ac:dyDescent="0.3">
      <c r="A3842">
        <v>40439</v>
      </c>
      <c r="B3842">
        <v>122</v>
      </c>
      <c r="C3842" t="s">
        <v>552</v>
      </c>
      <c r="D3842" s="441">
        <v>45839</v>
      </c>
      <c r="E3842">
        <v>20109</v>
      </c>
      <c r="F3842" t="s">
        <v>6562</v>
      </c>
      <c r="G3842">
        <v>2295</v>
      </c>
      <c r="H3842">
        <v>23</v>
      </c>
      <c r="I3842" t="s">
        <v>5625</v>
      </c>
      <c r="J3842" t="s">
        <v>6085</v>
      </c>
      <c r="K3842" t="s">
        <v>5046</v>
      </c>
      <c r="L3842">
        <v>0</v>
      </c>
      <c r="M3842" s="441">
        <v>45629</v>
      </c>
      <c r="N3842">
        <v>11</v>
      </c>
      <c r="O3842">
        <v>11</v>
      </c>
      <c r="P3842">
        <v>253</v>
      </c>
    </row>
    <row r="3843" spans="1:16" x14ac:dyDescent="0.3">
      <c r="A3843">
        <v>40322</v>
      </c>
      <c r="B3843">
        <v>122</v>
      </c>
      <c r="C3843" t="s">
        <v>552</v>
      </c>
      <c r="D3843" s="441">
        <v>45839</v>
      </c>
      <c r="E3843">
        <v>20752</v>
      </c>
      <c r="F3843" t="s">
        <v>5624</v>
      </c>
      <c r="G3843">
        <v>2088</v>
      </c>
      <c r="H3843">
        <v>2</v>
      </c>
      <c r="I3843" t="s">
        <v>5625</v>
      </c>
      <c r="J3843" t="s">
        <v>6085</v>
      </c>
      <c r="K3843" t="s">
        <v>5046</v>
      </c>
      <c r="L3843">
        <v>123.48</v>
      </c>
      <c r="M3843" s="441">
        <v>45831</v>
      </c>
      <c r="N3843">
        <v>123.9</v>
      </c>
      <c r="O3843">
        <v>122.4</v>
      </c>
      <c r="P3843">
        <v>246.96</v>
      </c>
    </row>
    <row r="3844" spans="1:16" x14ac:dyDescent="0.3">
      <c r="A3844">
        <v>40289</v>
      </c>
      <c r="B3844">
        <v>122</v>
      </c>
      <c r="C3844" t="s">
        <v>552</v>
      </c>
      <c r="D3844" s="441">
        <v>45839</v>
      </c>
      <c r="E3844">
        <v>18546</v>
      </c>
      <c r="F3844" t="s">
        <v>5860</v>
      </c>
      <c r="G3844">
        <v>3133</v>
      </c>
      <c r="H3844">
        <v>3</v>
      </c>
      <c r="I3844" t="s">
        <v>5601</v>
      </c>
      <c r="J3844" t="s">
        <v>4764</v>
      </c>
      <c r="K3844" t="s">
        <v>5046</v>
      </c>
      <c r="L3844">
        <v>0</v>
      </c>
      <c r="M3844" s="441">
        <v>-693593</v>
      </c>
      <c r="N3844">
        <v>0</v>
      </c>
      <c r="O3844">
        <v>94.9</v>
      </c>
      <c r="P3844">
        <v>244</v>
      </c>
    </row>
    <row r="3845" spans="1:16" x14ac:dyDescent="0.3">
      <c r="A3845">
        <v>40198</v>
      </c>
      <c r="B3845">
        <v>122</v>
      </c>
      <c r="C3845" t="s">
        <v>552</v>
      </c>
      <c r="D3845" s="441">
        <v>45839</v>
      </c>
      <c r="E3845">
        <v>20672</v>
      </c>
      <c r="F3845" t="s">
        <v>5642</v>
      </c>
      <c r="G3845">
        <v>2107</v>
      </c>
      <c r="H3845">
        <v>8</v>
      </c>
      <c r="I3845" t="s">
        <v>5605</v>
      </c>
      <c r="J3845" t="s">
        <v>6085</v>
      </c>
      <c r="K3845" t="s">
        <v>5046</v>
      </c>
      <c r="L3845">
        <v>29.91</v>
      </c>
      <c r="M3845" s="441">
        <v>45831</v>
      </c>
      <c r="N3845">
        <v>30.66</v>
      </c>
      <c r="O3845">
        <v>30.66</v>
      </c>
      <c r="P3845">
        <v>239.28</v>
      </c>
    </row>
    <row r="3846" spans="1:16" x14ac:dyDescent="0.3">
      <c r="A3846">
        <v>40143</v>
      </c>
      <c r="B3846">
        <v>122</v>
      </c>
      <c r="C3846" t="s">
        <v>552</v>
      </c>
      <c r="D3846" s="441">
        <v>45839</v>
      </c>
      <c r="E3846">
        <v>19034</v>
      </c>
      <c r="F3846" t="s">
        <v>5712</v>
      </c>
      <c r="G3846">
        <v>2890</v>
      </c>
      <c r="H3846">
        <v>19.46</v>
      </c>
      <c r="I3846" t="s">
        <v>5598</v>
      </c>
      <c r="J3846" t="s">
        <v>6085</v>
      </c>
      <c r="K3846" t="s">
        <v>5046</v>
      </c>
      <c r="L3846">
        <v>12.23</v>
      </c>
      <c r="M3846" s="441">
        <v>45831</v>
      </c>
      <c r="N3846">
        <v>12.2</v>
      </c>
      <c r="O3846">
        <v>11.5</v>
      </c>
      <c r="P3846">
        <v>238</v>
      </c>
    </row>
    <row r="3847" spans="1:16" x14ac:dyDescent="0.3">
      <c r="A3847">
        <v>40199</v>
      </c>
      <c r="B3847">
        <v>122</v>
      </c>
      <c r="C3847" t="s">
        <v>552</v>
      </c>
      <c r="D3847" s="441">
        <v>45839</v>
      </c>
      <c r="E3847">
        <v>20871</v>
      </c>
      <c r="F3847" t="s">
        <v>5663</v>
      </c>
      <c r="G3847">
        <v>2043</v>
      </c>
      <c r="H3847">
        <v>8</v>
      </c>
      <c r="I3847" t="s">
        <v>5625</v>
      </c>
      <c r="J3847" t="s">
        <v>6085</v>
      </c>
      <c r="K3847" t="s">
        <v>5046</v>
      </c>
      <c r="L3847">
        <v>28.9</v>
      </c>
      <c r="M3847" s="441">
        <v>45825</v>
      </c>
      <c r="N3847">
        <v>28.9</v>
      </c>
      <c r="O3847">
        <v>28</v>
      </c>
      <c r="P3847">
        <v>231.2</v>
      </c>
    </row>
    <row r="3848" spans="1:16" x14ac:dyDescent="0.3">
      <c r="A3848">
        <v>40203</v>
      </c>
      <c r="B3848">
        <v>122</v>
      </c>
      <c r="C3848" t="s">
        <v>552</v>
      </c>
      <c r="D3848" s="441">
        <v>45839</v>
      </c>
      <c r="E3848">
        <v>18218</v>
      </c>
      <c r="F3848" t="s">
        <v>5779</v>
      </c>
      <c r="G3848">
        <v>3410</v>
      </c>
      <c r="H3848">
        <v>8</v>
      </c>
      <c r="I3848" t="s">
        <v>5601</v>
      </c>
      <c r="J3848" t="s">
        <v>4764</v>
      </c>
      <c r="K3848" t="s">
        <v>5046</v>
      </c>
      <c r="L3848">
        <v>0</v>
      </c>
      <c r="M3848" s="441">
        <v>45797</v>
      </c>
      <c r="N3848">
        <v>28.88</v>
      </c>
      <c r="O3848">
        <v>28.52</v>
      </c>
      <c r="P3848">
        <v>231.04</v>
      </c>
    </row>
    <row r="3849" spans="1:16" x14ac:dyDescent="0.3">
      <c r="A3849">
        <v>40195</v>
      </c>
      <c r="B3849">
        <v>122</v>
      </c>
      <c r="C3849" t="s">
        <v>552</v>
      </c>
      <c r="D3849" s="441">
        <v>45839</v>
      </c>
      <c r="E3849">
        <v>19409</v>
      </c>
      <c r="F3849" t="s">
        <v>5694</v>
      </c>
      <c r="G3849">
        <v>2760</v>
      </c>
      <c r="H3849">
        <v>8</v>
      </c>
      <c r="I3849" t="s">
        <v>5613</v>
      </c>
      <c r="J3849" t="s">
        <v>6085</v>
      </c>
      <c r="K3849" t="s">
        <v>5046</v>
      </c>
      <c r="L3849">
        <v>28.59</v>
      </c>
      <c r="M3849" s="441">
        <v>45818</v>
      </c>
      <c r="N3849">
        <v>28.59</v>
      </c>
      <c r="O3849">
        <v>24.9</v>
      </c>
      <c r="P3849">
        <v>228.72</v>
      </c>
    </row>
    <row r="3850" spans="1:16" x14ac:dyDescent="0.3">
      <c r="A3850">
        <v>40301</v>
      </c>
      <c r="B3850">
        <v>122</v>
      </c>
      <c r="C3850" t="s">
        <v>552</v>
      </c>
      <c r="D3850" s="441">
        <v>45839</v>
      </c>
      <c r="E3850">
        <v>25868</v>
      </c>
      <c r="F3850" t="s">
        <v>5890</v>
      </c>
      <c r="G3850">
        <v>6405</v>
      </c>
      <c r="H3850">
        <v>2.54</v>
      </c>
      <c r="I3850" t="s">
        <v>5598</v>
      </c>
      <c r="J3850" t="s">
        <v>6085</v>
      </c>
      <c r="K3850" t="s">
        <v>5046</v>
      </c>
      <c r="L3850">
        <v>90</v>
      </c>
      <c r="M3850" s="441">
        <v>45819</v>
      </c>
      <c r="N3850">
        <v>91.69</v>
      </c>
      <c r="O3850">
        <v>91.69</v>
      </c>
      <c r="P3850">
        <v>228.6</v>
      </c>
    </row>
    <row r="3851" spans="1:16" x14ac:dyDescent="0.3">
      <c r="A3851">
        <v>40114</v>
      </c>
      <c r="B3851">
        <v>122</v>
      </c>
      <c r="C3851" t="s">
        <v>552</v>
      </c>
      <c r="D3851" s="441">
        <v>45839</v>
      </c>
      <c r="E3851">
        <v>24030</v>
      </c>
      <c r="F3851" t="s">
        <v>5962</v>
      </c>
      <c r="G3851">
        <v>3593</v>
      </c>
      <c r="H3851">
        <v>60</v>
      </c>
      <c r="I3851" t="s">
        <v>5613</v>
      </c>
      <c r="J3851" t="s">
        <v>4764</v>
      </c>
      <c r="K3851" t="s">
        <v>5046</v>
      </c>
      <c r="L3851">
        <v>3.79</v>
      </c>
      <c r="M3851" s="441">
        <v>45825</v>
      </c>
      <c r="N3851">
        <v>3.79</v>
      </c>
      <c r="O3851">
        <v>3.79</v>
      </c>
      <c r="P3851">
        <v>227.4</v>
      </c>
    </row>
    <row r="3852" spans="1:16" x14ac:dyDescent="0.3">
      <c r="A3852">
        <v>40196</v>
      </c>
      <c r="B3852">
        <v>122</v>
      </c>
      <c r="C3852" t="s">
        <v>552</v>
      </c>
      <c r="D3852" s="441">
        <v>45839</v>
      </c>
      <c r="E3852">
        <v>21030</v>
      </c>
      <c r="F3852" t="s">
        <v>5620</v>
      </c>
      <c r="G3852">
        <v>2001</v>
      </c>
      <c r="H3852">
        <v>8</v>
      </c>
      <c r="I3852" t="s">
        <v>5613</v>
      </c>
      <c r="J3852" t="s">
        <v>6085</v>
      </c>
      <c r="K3852" t="s">
        <v>5046</v>
      </c>
      <c r="L3852">
        <v>28.4</v>
      </c>
      <c r="M3852" s="441">
        <v>45831</v>
      </c>
      <c r="N3852">
        <v>28.4</v>
      </c>
      <c r="O3852">
        <v>28.4</v>
      </c>
      <c r="P3852">
        <v>227.2</v>
      </c>
    </row>
    <row r="3853" spans="1:16" x14ac:dyDescent="0.3">
      <c r="A3853">
        <v>40157</v>
      </c>
      <c r="B3853">
        <v>122</v>
      </c>
      <c r="C3853" t="s">
        <v>552</v>
      </c>
      <c r="D3853" s="441">
        <v>45839</v>
      </c>
      <c r="E3853">
        <v>21098</v>
      </c>
      <c r="F3853" t="s">
        <v>5607</v>
      </c>
      <c r="G3853">
        <v>1987</v>
      </c>
      <c r="H3853">
        <v>13</v>
      </c>
      <c r="I3853" t="s">
        <v>5605</v>
      </c>
      <c r="J3853" t="s">
        <v>6085</v>
      </c>
      <c r="K3853" t="s">
        <v>5046</v>
      </c>
      <c r="L3853">
        <v>17.399999999999999</v>
      </c>
      <c r="M3853" s="441">
        <v>45824</v>
      </c>
      <c r="N3853">
        <v>17.399999999999999</v>
      </c>
      <c r="O3853">
        <v>8.1999999999999993</v>
      </c>
      <c r="P3853">
        <v>226.2</v>
      </c>
    </row>
    <row r="3854" spans="1:16" x14ac:dyDescent="0.3">
      <c r="A3854">
        <v>40250</v>
      </c>
      <c r="B3854">
        <v>122</v>
      </c>
      <c r="C3854" t="s">
        <v>552</v>
      </c>
      <c r="D3854" s="441">
        <v>45839</v>
      </c>
      <c r="E3854">
        <v>18832</v>
      </c>
      <c r="F3854" t="s">
        <v>5898</v>
      </c>
      <c r="G3854">
        <v>2950</v>
      </c>
      <c r="H3854">
        <v>4.88</v>
      </c>
      <c r="I3854" t="s">
        <v>5598</v>
      </c>
      <c r="J3854" t="s">
        <v>6085</v>
      </c>
      <c r="K3854" t="s">
        <v>5046</v>
      </c>
      <c r="L3854">
        <v>46.11</v>
      </c>
      <c r="M3854" s="441">
        <v>45838</v>
      </c>
      <c r="N3854">
        <v>47</v>
      </c>
      <c r="O3854">
        <v>47</v>
      </c>
      <c r="P3854">
        <v>225.02</v>
      </c>
    </row>
    <row r="3855" spans="1:16" x14ac:dyDescent="0.3">
      <c r="A3855">
        <v>40214</v>
      </c>
      <c r="B3855">
        <v>122</v>
      </c>
      <c r="C3855" t="s">
        <v>552</v>
      </c>
      <c r="D3855" s="441">
        <v>45839</v>
      </c>
      <c r="E3855">
        <v>18444</v>
      </c>
      <c r="F3855" t="s">
        <v>5736</v>
      </c>
      <c r="G3855">
        <v>3205</v>
      </c>
      <c r="H3855">
        <v>6.22</v>
      </c>
      <c r="I3855" t="s">
        <v>5613</v>
      </c>
      <c r="J3855" t="s">
        <v>4764</v>
      </c>
      <c r="K3855" t="s">
        <v>5046</v>
      </c>
      <c r="L3855">
        <v>0</v>
      </c>
      <c r="M3855" s="441">
        <v>45447</v>
      </c>
      <c r="N3855">
        <v>35</v>
      </c>
      <c r="O3855">
        <v>34</v>
      </c>
      <c r="P3855">
        <v>217.7</v>
      </c>
    </row>
    <row r="3856" spans="1:16" x14ac:dyDescent="0.3">
      <c r="A3856">
        <v>40113</v>
      </c>
      <c r="B3856">
        <v>122</v>
      </c>
      <c r="C3856" t="s">
        <v>552</v>
      </c>
      <c r="D3856" s="441">
        <v>45839</v>
      </c>
      <c r="E3856">
        <v>24816</v>
      </c>
      <c r="F3856" t="s">
        <v>6356</v>
      </c>
      <c r="G3856">
        <v>5772</v>
      </c>
      <c r="H3856">
        <v>70</v>
      </c>
      <c r="I3856" t="s">
        <v>5613</v>
      </c>
      <c r="J3856" t="s">
        <v>4764</v>
      </c>
      <c r="K3856" t="s">
        <v>5046</v>
      </c>
      <c r="L3856">
        <v>3.09</v>
      </c>
      <c r="M3856" s="441">
        <v>45838</v>
      </c>
      <c r="N3856">
        <v>3.19</v>
      </c>
      <c r="O3856">
        <v>3.19</v>
      </c>
      <c r="P3856">
        <v>216.3</v>
      </c>
    </row>
    <row r="3857" spans="1:16" x14ac:dyDescent="0.3">
      <c r="A3857">
        <v>40105</v>
      </c>
      <c r="B3857">
        <v>122</v>
      </c>
      <c r="C3857" t="s">
        <v>552</v>
      </c>
      <c r="D3857" s="441">
        <v>45839</v>
      </c>
      <c r="E3857">
        <v>24409</v>
      </c>
      <c r="F3857" t="s">
        <v>6538</v>
      </c>
      <c r="G3857">
        <v>3665</v>
      </c>
      <c r="H3857">
        <v>98</v>
      </c>
      <c r="I3857" t="s">
        <v>5613</v>
      </c>
      <c r="J3857" t="s">
        <v>4764</v>
      </c>
      <c r="K3857" t="s">
        <v>5046</v>
      </c>
      <c r="L3857">
        <v>0</v>
      </c>
      <c r="M3857" s="441">
        <v>45545</v>
      </c>
      <c r="N3857">
        <v>2.19</v>
      </c>
      <c r="O3857">
        <v>2.19</v>
      </c>
      <c r="P3857">
        <v>214.62</v>
      </c>
    </row>
    <row r="3858" spans="1:16" x14ac:dyDescent="0.3">
      <c r="A3858">
        <v>40367</v>
      </c>
      <c r="B3858">
        <v>122</v>
      </c>
      <c r="C3858" t="s">
        <v>552</v>
      </c>
      <c r="D3858" s="441">
        <v>45839</v>
      </c>
      <c r="E3858">
        <v>18352</v>
      </c>
      <c r="F3858" t="s">
        <v>5748</v>
      </c>
      <c r="G3858">
        <v>3283</v>
      </c>
      <c r="H3858">
        <v>1</v>
      </c>
      <c r="I3858" t="s">
        <v>5613</v>
      </c>
      <c r="J3858" t="s">
        <v>4764</v>
      </c>
      <c r="K3858" t="s">
        <v>5046</v>
      </c>
      <c r="L3858">
        <v>0</v>
      </c>
      <c r="M3858" s="441">
        <v>-693593</v>
      </c>
      <c r="N3858">
        <v>0</v>
      </c>
      <c r="O3858">
        <v>0</v>
      </c>
      <c r="P3858">
        <v>213.33</v>
      </c>
    </row>
    <row r="3859" spans="1:16" x14ac:dyDescent="0.3">
      <c r="A3859">
        <v>40448</v>
      </c>
      <c r="B3859">
        <v>122</v>
      </c>
      <c r="C3859" t="s">
        <v>552</v>
      </c>
      <c r="D3859" s="441">
        <v>45839</v>
      </c>
      <c r="E3859">
        <v>26914</v>
      </c>
      <c r="F3859" t="s">
        <v>6563</v>
      </c>
      <c r="G3859">
        <v>6977</v>
      </c>
      <c r="H3859">
        <v>8</v>
      </c>
      <c r="I3859" t="s">
        <v>5613</v>
      </c>
      <c r="J3859" t="s">
        <v>6085</v>
      </c>
      <c r="K3859" t="s">
        <v>5046</v>
      </c>
      <c r="L3859">
        <v>0</v>
      </c>
      <c r="M3859" s="441">
        <v>-693593</v>
      </c>
      <c r="N3859">
        <v>0</v>
      </c>
      <c r="O3859">
        <v>0</v>
      </c>
      <c r="P3859">
        <v>210</v>
      </c>
    </row>
    <row r="3860" spans="1:16" x14ac:dyDescent="0.3">
      <c r="A3860">
        <v>40344</v>
      </c>
      <c r="B3860">
        <v>122</v>
      </c>
      <c r="C3860" t="s">
        <v>552</v>
      </c>
      <c r="D3860" s="441">
        <v>45839</v>
      </c>
      <c r="E3860">
        <v>18372</v>
      </c>
      <c r="F3860" t="s">
        <v>5741</v>
      </c>
      <c r="G3860">
        <v>3267</v>
      </c>
      <c r="H3860">
        <v>1.34</v>
      </c>
      <c r="I3860" t="s">
        <v>5601</v>
      </c>
      <c r="J3860" t="s">
        <v>4764</v>
      </c>
      <c r="K3860" t="s">
        <v>5046</v>
      </c>
      <c r="L3860">
        <v>0</v>
      </c>
      <c r="M3860" s="441">
        <v>-693593</v>
      </c>
      <c r="N3860">
        <v>0</v>
      </c>
      <c r="O3860">
        <v>164.68</v>
      </c>
      <c r="P3860">
        <v>209.04</v>
      </c>
    </row>
    <row r="3861" spans="1:16" x14ac:dyDescent="0.3">
      <c r="A3861">
        <v>40139</v>
      </c>
      <c r="B3861">
        <v>122</v>
      </c>
      <c r="C3861" t="s">
        <v>552</v>
      </c>
      <c r="D3861" s="441">
        <v>45839</v>
      </c>
      <c r="E3861">
        <v>25416</v>
      </c>
      <c r="F3861" t="s">
        <v>5905</v>
      </c>
      <c r="G3861">
        <v>6098</v>
      </c>
      <c r="H3861">
        <v>21</v>
      </c>
      <c r="I3861" t="s">
        <v>5613</v>
      </c>
      <c r="J3861" t="s">
        <v>6085</v>
      </c>
      <c r="K3861" t="s">
        <v>5046</v>
      </c>
      <c r="L3861">
        <v>0</v>
      </c>
      <c r="M3861" s="441">
        <v>45763</v>
      </c>
      <c r="N3861">
        <v>9.9</v>
      </c>
      <c r="O3861">
        <v>28.6</v>
      </c>
      <c r="P3861">
        <v>207.9</v>
      </c>
    </row>
    <row r="3862" spans="1:16" x14ac:dyDescent="0.3">
      <c r="A3862">
        <v>40420</v>
      </c>
      <c r="B3862">
        <v>122</v>
      </c>
      <c r="C3862" t="s">
        <v>552</v>
      </c>
      <c r="D3862" s="441">
        <v>45839</v>
      </c>
      <c r="E3862">
        <v>18391</v>
      </c>
      <c r="F3862" t="s">
        <v>5873</v>
      </c>
      <c r="G3862">
        <v>3249</v>
      </c>
      <c r="H3862">
        <v>0.13</v>
      </c>
      <c r="I3862" t="s">
        <v>5613</v>
      </c>
      <c r="J3862" t="s">
        <v>4764</v>
      </c>
      <c r="K3862" t="s">
        <v>5046</v>
      </c>
      <c r="L3862">
        <v>0</v>
      </c>
      <c r="M3862" s="441">
        <v>-693593</v>
      </c>
      <c r="N3862">
        <v>0</v>
      </c>
      <c r="O3862">
        <v>0</v>
      </c>
      <c r="P3862">
        <v>206.14</v>
      </c>
    </row>
    <row r="3863" spans="1:16" x14ac:dyDescent="0.3">
      <c r="A3863">
        <v>40106</v>
      </c>
      <c r="B3863">
        <v>122</v>
      </c>
      <c r="C3863" t="s">
        <v>552</v>
      </c>
      <c r="D3863" s="441">
        <v>45839</v>
      </c>
      <c r="E3863">
        <v>24308</v>
      </c>
      <c r="F3863" t="s">
        <v>6539</v>
      </c>
      <c r="G3863">
        <v>3658</v>
      </c>
      <c r="H3863">
        <v>93</v>
      </c>
      <c r="I3863" t="s">
        <v>5613</v>
      </c>
      <c r="J3863" t="s">
        <v>4764</v>
      </c>
      <c r="K3863" t="s">
        <v>5046</v>
      </c>
      <c r="L3863">
        <v>0</v>
      </c>
      <c r="M3863" s="441">
        <v>45567</v>
      </c>
      <c r="N3863">
        <v>2.19</v>
      </c>
      <c r="O3863">
        <v>2.19</v>
      </c>
      <c r="P3863">
        <v>203.67</v>
      </c>
    </row>
    <row r="3864" spans="1:16" x14ac:dyDescent="0.3">
      <c r="A3864">
        <v>40276</v>
      </c>
      <c r="B3864">
        <v>122</v>
      </c>
      <c r="C3864" t="s">
        <v>552</v>
      </c>
      <c r="D3864" s="441">
        <v>45839</v>
      </c>
      <c r="E3864">
        <v>20034</v>
      </c>
      <c r="F3864" t="s">
        <v>5846</v>
      </c>
      <c r="G3864">
        <v>2333</v>
      </c>
      <c r="H3864">
        <v>3.16</v>
      </c>
      <c r="I3864" t="s">
        <v>5598</v>
      </c>
      <c r="J3864" t="s">
        <v>6085</v>
      </c>
      <c r="K3864" t="s">
        <v>5046</v>
      </c>
      <c r="L3864">
        <v>0</v>
      </c>
      <c r="M3864" s="441">
        <v>45764</v>
      </c>
      <c r="N3864">
        <v>63.06</v>
      </c>
      <c r="O3864">
        <v>63.06</v>
      </c>
      <c r="P3864">
        <v>199.27</v>
      </c>
    </row>
    <row r="3865" spans="1:16" x14ac:dyDescent="0.3">
      <c r="A3865">
        <v>40342</v>
      </c>
      <c r="B3865">
        <v>122</v>
      </c>
      <c r="C3865" t="s">
        <v>552</v>
      </c>
      <c r="D3865" s="441">
        <v>45839</v>
      </c>
      <c r="E3865">
        <v>18133</v>
      </c>
      <c r="F3865" t="s">
        <v>5996</v>
      </c>
      <c r="G3865">
        <v>3484</v>
      </c>
      <c r="H3865">
        <v>1.35</v>
      </c>
      <c r="I3865" t="s">
        <v>5601</v>
      </c>
      <c r="J3865" t="s">
        <v>4764</v>
      </c>
      <c r="K3865" t="s">
        <v>5046</v>
      </c>
      <c r="L3865">
        <v>0</v>
      </c>
      <c r="M3865" s="441">
        <v>-693593</v>
      </c>
      <c r="N3865">
        <v>0</v>
      </c>
      <c r="O3865">
        <v>193.9</v>
      </c>
      <c r="P3865">
        <v>195.01</v>
      </c>
    </row>
    <row r="3866" spans="1:16" x14ac:dyDescent="0.3">
      <c r="A3866">
        <v>40357</v>
      </c>
      <c r="B3866">
        <v>122</v>
      </c>
      <c r="C3866" t="s">
        <v>552</v>
      </c>
      <c r="D3866" s="441">
        <v>45839</v>
      </c>
      <c r="E3866">
        <v>24620</v>
      </c>
      <c r="F3866" t="s">
        <v>6521</v>
      </c>
      <c r="G3866">
        <v>5681</v>
      </c>
      <c r="H3866">
        <v>1</v>
      </c>
      <c r="I3866" t="s">
        <v>5598</v>
      </c>
      <c r="J3866" t="s">
        <v>6085</v>
      </c>
      <c r="K3866" t="s">
        <v>5046</v>
      </c>
      <c r="L3866">
        <v>194.99</v>
      </c>
      <c r="M3866" s="441">
        <v>45819</v>
      </c>
      <c r="N3866">
        <v>194.99</v>
      </c>
      <c r="O3866">
        <v>163.93</v>
      </c>
      <c r="P3866">
        <v>194.99</v>
      </c>
    </row>
    <row r="3867" spans="1:16" x14ac:dyDescent="0.3">
      <c r="A3867">
        <v>40333</v>
      </c>
      <c r="B3867">
        <v>122</v>
      </c>
      <c r="C3867" t="s">
        <v>552</v>
      </c>
      <c r="D3867" s="441">
        <v>45839</v>
      </c>
      <c r="E3867">
        <v>17778</v>
      </c>
      <c r="F3867" t="s">
        <v>5825</v>
      </c>
      <c r="G3867">
        <v>3765</v>
      </c>
      <c r="H3867">
        <v>1.8</v>
      </c>
      <c r="I3867" t="s">
        <v>5601</v>
      </c>
      <c r="J3867" t="s">
        <v>4764</v>
      </c>
      <c r="K3867" t="s">
        <v>5046</v>
      </c>
      <c r="L3867">
        <v>107.97</v>
      </c>
      <c r="M3867" s="441">
        <v>45810</v>
      </c>
      <c r="N3867">
        <v>107.97</v>
      </c>
      <c r="O3867">
        <v>107.97</v>
      </c>
      <c r="P3867">
        <v>194.35</v>
      </c>
    </row>
    <row r="3868" spans="1:16" x14ac:dyDescent="0.3">
      <c r="A3868">
        <v>40187</v>
      </c>
      <c r="B3868">
        <v>122</v>
      </c>
      <c r="C3868" t="s">
        <v>552</v>
      </c>
      <c r="D3868" s="441">
        <v>45839</v>
      </c>
      <c r="E3868">
        <v>20521</v>
      </c>
      <c r="F3868" t="s">
        <v>6564</v>
      </c>
      <c r="G3868">
        <v>2149</v>
      </c>
      <c r="H3868">
        <v>9.26</v>
      </c>
      <c r="I3868" t="s">
        <v>5598</v>
      </c>
      <c r="J3868" t="s">
        <v>6085</v>
      </c>
      <c r="K3868" t="s">
        <v>5046</v>
      </c>
      <c r="L3868">
        <v>20.9</v>
      </c>
      <c r="M3868" s="441">
        <v>45832</v>
      </c>
      <c r="N3868">
        <v>20.9</v>
      </c>
      <c r="O3868">
        <v>20.8</v>
      </c>
      <c r="P3868">
        <v>193.53</v>
      </c>
    </row>
    <row r="3869" spans="1:16" x14ac:dyDescent="0.3">
      <c r="A3869">
        <v>40271</v>
      </c>
      <c r="B3869">
        <v>122</v>
      </c>
      <c r="C3869" t="s">
        <v>552</v>
      </c>
      <c r="D3869" s="441">
        <v>45839</v>
      </c>
      <c r="E3869">
        <v>19346</v>
      </c>
      <c r="F3869" t="s">
        <v>6547</v>
      </c>
      <c r="G3869">
        <v>2770</v>
      </c>
      <c r="H3869">
        <v>3.48</v>
      </c>
      <c r="I3869" t="s">
        <v>5598</v>
      </c>
      <c r="J3869" t="s">
        <v>6085</v>
      </c>
      <c r="K3869" t="s">
        <v>5046</v>
      </c>
      <c r="L3869">
        <v>54.99</v>
      </c>
      <c r="M3869" s="441">
        <v>45810</v>
      </c>
      <c r="N3869">
        <v>0</v>
      </c>
      <c r="O3869">
        <v>54.9</v>
      </c>
      <c r="P3869">
        <v>191.37</v>
      </c>
    </row>
    <row r="3870" spans="1:16" x14ac:dyDescent="0.3">
      <c r="A3870">
        <v>40158</v>
      </c>
      <c r="B3870">
        <v>122</v>
      </c>
      <c r="C3870" t="s">
        <v>552</v>
      </c>
      <c r="D3870" s="441">
        <v>45839</v>
      </c>
      <c r="E3870">
        <v>20358</v>
      </c>
      <c r="F3870" t="s">
        <v>5648</v>
      </c>
      <c r="G3870">
        <v>2200</v>
      </c>
      <c r="H3870">
        <v>13</v>
      </c>
      <c r="I3870" t="s">
        <v>5605</v>
      </c>
      <c r="J3870" t="s">
        <v>6085</v>
      </c>
      <c r="K3870" t="s">
        <v>5046</v>
      </c>
      <c r="L3870">
        <v>14.3</v>
      </c>
      <c r="M3870" s="441">
        <v>45831</v>
      </c>
      <c r="N3870">
        <v>14.3</v>
      </c>
      <c r="O3870">
        <v>14.3</v>
      </c>
      <c r="P3870">
        <v>185.9</v>
      </c>
    </row>
    <row r="3871" spans="1:16" x14ac:dyDescent="0.3">
      <c r="A3871">
        <v>40306</v>
      </c>
      <c r="B3871">
        <v>122</v>
      </c>
      <c r="C3871" t="s">
        <v>552</v>
      </c>
      <c r="D3871" s="441">
        <v>45839</v>
      </c>
      <c r="E3871">
        <v>18537</v>
      </c>
      <c r="F3871" t="s">
        <v>5731</v>
      </c>
      <c r="G3871">
        <v>3140</v>
      </c>
      <c r="H3871">
        <v>2.42</v>
      </c>
      <c r="I3871" t="s">
        <v>5601</v>
      </c>
      <c r="J3871" t="s">
        <v>4764</v>
      </c>
      <c r="K3871" t="s">
        <v>5046</v>
      </c>
      <c r="L3871">
        <v>0</v>
      </c>
      <c r="M3871" s="441">
        <v>45734</v>
      </c>
      <c r="N3871">
        <v>75.5</v>
      </c>
      <c r="O3871">
        <v>75.5</v>
      </c>
      <c r="P3871">
        <v>182.71</v>
      </c>
    </row>
    <row r="3872" spans="1:16" x14ac:dyDescent="0.3">
      <c r="A3872">
        <v>40152</v>
      </c>
      <c r="B3872">
        <v>122</v>
      </c>
      <c r="C3872" t="s">
        <v>552</v>
      </c>
      <c r="D3872" s="441">
        <v>45839</v>
      </c>
      <c r="E3872">
        <v>20332</v>
      </c>
      <c r="F3872" t="s">
        <v>5681</v>
      </c>
      <c r="G3872">
        <v>2208</v>
      </c>
      <c r="H3872">
        <v>15</v>
      </c>
      <c r="I3872" t="s">
        <v>5605</v>
      </c>
      <c r="J3872" t="s">
        <v>6085</v>
      </c>
      <c r="K3872" t="s">
        <v>5046</v>
      </c>
      <c r="L3872">
        <v>12.17</v>
      </c>
      <c r="M3872" s="441">
        <v>45831</v>
      </c>
      <c r="N3872">
        <v>12.2</v>
      </c>
      <c r="O3872">
        <v>12.2</v>
      </c>
      <c r="P3872">
        <v>182.55</v>
      </c>
    </row>
    <row r="3873" spans="1:16" x14ac:dyDescent="0.3">
      <c r="A3873">
        <v>40353</v>
      </c>
      <c r="B3873">
        <v>122</v>
      </c>
      <c r="C3873" t="s">
        <v>552</v>
      </c>
      <c r="D3873" s="441">
        <v>45839</v>
      </c>
      <c r="E3873">
        <v>20941</v>
      </c>
      <c r="F3873" t="s">
        <v>5886</v>
      </c>
      <c r="G3873">
        <v>2031</v>
      </c>
      <c r="H3873">
        <v>1</v>
      </c>
      <c r="I3873" t="s">
        <v>5605</v>
      </c>
      <c r="J3873" t="s">
        <v>6085</v>
      </c>
      <c r="K3873" t="s">
        <v>5046</v>
      </c>
      <c r="L3873">
        <v>182.37</v>
      </c>
      <c r="M3873" s="441">
        <v>45831</v>
      </c>
      <c r="N3873">
        <v>156.80000000000001</v>
      </c>
      <c r="O3873">
        <v>169.9</v>
      </c>
      <c r="P3873">
        <v>182.37</v>
      </c>
    </row>
    <row r="3874" spans="1:16" x14ac:dyDescent="0.3">
      <c r="A3874">
        <v>40446</v>
      </c>
      <c r="B3874">
        <v>122</v>
      </c>
      <c r="C3874" t="s">
        <v>552</v>
      </c>
      <c r="D3874" s="441">
        <v>45839</v>
      </c>
      <c r="E3874">
        <v>19567</v>
      </c>
      <c r="F3874" t="s">
        <v>6141</v>
      </c>
      <c r="G3874">
        <v>2650</v>
      </c>
      <c r="H3874">
        <v>1.71</v>
      </c>
      <c r="I3874" t="s">
        <v>5598</v>
      </c>
      <c r="J3874" t="s">
        <v>6085</v>
      </c>
      <c r="K3874" t="s">
        <v>5046</v>
      </c>
      <c r="L3874">
        <v>0</v>
      </c>
      <c r="M3874" s="441">
        <v>45804</v>
      </c>
      <c r="N3874">
        <v>106</v>
      </c>
      <c r="O3874">
        <v>150</v>
      </c>
      <c r="P3874">
        <v>181.26</v>
      </c>
    </row>
    <row r="3875" spans="1:16" x14ac:dyDescent="0.3">
      <c r="A3875">
        <v>40286</v>
      </c>
      <c r="B3875">
        <v>122</v>
      </c>
      <c r="C3875" t="s">
        <v>552</v>
      </c>
      <c r="D3875" s="441">
        <v>45839</v>
      </c>
      <c r="E3875">
        <v>19946</v>
      </c>
      <c r="F3875" t="s">
        <v>5672</v>
      </c>
      <c r="G3875">
        <v>2360</v>
      </c>
      <c r="H3875">
        <v>3</v>
      </c>
      <c r="I3875" t="s">
        <v>5625</v>
      </c>
      <c r="J3875" t="s">
        <v>6085</v>
      </c>
      <c r="K3875" t="s">
        <v>5046</v>
      </c>
      <c r="L3875">
        <v>0</v>
      </c>
      <c r="M3875" s="441">
        <v>45754</v>
      </c>
      <c r="N3875">
        <v>0</v>
      </c>
      <c r="O3875">
        <v>58.6</v>
      </c>
      <c r="P3875">
        <v>178.5</v>
      </c>
    </row>
    <row r="3876" spans="1:16" x14ac:dyDescent="0.3">
      <c r="A3876">
        <v>40282</v>
      </c>
      <c r="B3876">
        <v>122</v>
      </c>
      <c r="C3876" t="s">
        <v>552</v>
      </c>
      <c r="D3876" s="441">
        <v>45839</v>
      </c>
      <c r="E3876">
        <v>20922</v>
      </c>
      <c r="F3876" t="s">
        <v>5845</v>
      </c>
      <c r="G3876">
        <v>2034</v>
      </c>
      <c r="H3876">
        <v>3</v>
      </c>
      <c r="I3876" t="s">
        <v>5605</v>
      </c>
      <c r="J3876" t="s">
        <v>6085</v>
      </c>
      <c r="K3876" t="s">
        <v>5046</v>
      </c>
      <c r="L3876">
        <v>57.86</v>
      </c>
      <c r="M3876" s="441">
        <v>45831</v>
      </c>
      <c r="N3876">
        <v>54.9</v>
      </c>
      <c r="O3876">
        <v>54.9</v>
      </c>
      <c r="P3876">
        <v>173.58</v>
      </c>
    </row>
    <row r="3877" spans="1:16" x14ac:dyDescent="0.3">
      <c r="A3877">
        <v>40441</v>
      </c>
      <c r="B3877">
        <v>122</v>
      </c>
      <c r="C3877" t="s">
        <v>552</v>
      </c>
      <c r="D3877" s="441">
        <v>45839</v>
      </c>
      <c r="E3877">
        <v>25628</v>
      </c>
      <c r="F3877" t="s">
        <v>5666</v>
      </c>
      <c r="G3877">
        <v>6201</v>
      </c>
      <c r="H3877">
        <v>13</v>
      </c>
      <c r="I3877" t="s">
        <v>5613</v>
      </c>
      <c r="J3877" t="s">
        <v>6085</v>
      </c>
      <c r="K3877" t="s">
        <v>5046</v>
      </c>
      <c r="L3877">
        <v>0</v>
      </c>
      <c r="M3877" s="441">
        <v>45678</v>
      </c>
      <c r="N3877">
        <v>12.98</v>
      </c>
      <c r="O3877">
        <v>12.98</v>
      </c>
      <c r="P3877">
        <v>168.74</v>
      </c>
    </row>
    <row r="3878" spans="1:16" x14ac:dyDescent="0.3">
      <c r="A3878">
        <v>40280</v>
      </c>
      <c r="B3878">
        <v>122</v>
      </c>
      <c r="C3878" t="s">
        <v>552</v>
      </c>
      <c r="D3878" s="441">
        <v>45839</v>
      </c>
      <c r="E3878">
        <v>25209</v>
      </c>
      <c r="F3878" t="s">
        <v>5902</v>
      </c>
      <c r="G3878">
        <v>5946</v>
      </c>
      <c r="H3878">
        <v>3</v>
      </c>
      <c r="I3878" t="s">
        <v>5605</v>
      </c>
      <c r="J3878" t="s">
        <v>6085</v>
      </c>
      <c r="K3878" t="s">
        <v>5046</v>
      </c>
      <c r="L3878">
        <v>0</v>
      </c>
      <c r="M3878" s="441">
        <v>-693593</v>
      </c>
      <c r="N3878">
        <v>0</v>
      </c>
      <c r="O3878">
        <v>0</v>
      </c>
      <c r="P3878">
        <v>168</v>
      </c>
    </row>
    <row r="3879" spans="1:16" x14ac:dyDescent="0.3">
      <c r="A3879">
        <v>40362</v>
      </c>
      <c r="B3879">
        <v>122</v>
      </c>
      <c r="C3879" t="s">
        <v>552</v>
      </c>
      <c r="D3879" s="441">
        <v>45839</v>
      </c>
      <c r="E3879">
        <v>21160</v>
      </c>
      <c r="F3879" t="s">
        <v>6545</v>
      </c>
      <c r="G3879">
        <v>1945</v>
      </c>
      <c r="H3879">
        <v>1</v>
      </c>
      <c r="I3879" t="s">
        <v>5625</v>
      </c>
      <c r="J3879" t="s">
        <v>6085</v>
      </c>
      <c r="K3879" t="s">
        <v>5046</v>
      </c>
      <c r="L3879">
        <v>0</v>
      </c>
      <c r="M3879" s="441">
        <v>45736</v>
      </c>
      <c r="N3879">
        <v>167.2</v>
      </c>
      <c r="O3879">
        <v>167.2</v>
      </c>
      <c r="P3879">
        <v>167.2</v>
      </c>
    </row>
    <row r="3880" spans="1:16" x14ac:dyDescent="0.3">
      <c r="A3880">
        <v>40229</v>
      </c>
      <c r="B3880">
        <v>122</v>
      </c>
      <c r="C3880" t="s">
        <v>552</v>
      </c>
      <c r="D3880" s="441">
        <v>45839</v>
      </c>
      <c r="E3880">
        <v>20488</v>
      </c>
      <c r="F3880" t="s">
        <v>5851</v>
      </c>
      <c r="G3880">
        <v>2157</v>
      </c>
      <c r="H3880">
        <v>6</v>
      </c>
      <c r="I3880" t="s">
        <v>5598</v>
      </c>
      <c r="J3880" t="s">
        <v>6085</v>
      </c>
      <c r="K3880" t="s">
        <v>5046</v>
      </c>
      <c r="L3880">
        <v>27.12</v>
      </c>
      <c r="M3880" s="441">
        <v>45818</v>
      </c>
      <c r="N3880">
        <v>26.9</v>
      </c>
      <c r="O3880">
        <v>25.62</v>
      </c>
      <c r="P3880">
        <v>162.72</v>
      </c>
    </row>
    <row r="3881" spans="1:16" x14ac:dyDescent="0.3">
      <c r="A3881">
        <v>40316</v>
      </c>
      <c r="B3881">
        <v>122</v>
      </c>
      <c r="C3881" t="s">
        <v>552</v>
      </c>
      <c r="D3881" s="441">
        <v>45839</v>
      </c>
      <c r="E3881">
        <v>19381</v>
      </c>
      <c r="F3881" t="s">
        <v>6541</v>
      </c>
      <c r="G3881">
        <v>2763</v>
      </c>
      <c r="H3881">
        <v>2</v>
      </c>
      <c r="I3881" t="s">
        <v>5625</v>
      </c>
      <c r="J3881" t="s">
        <v>6085</v>
      </c>
      <c r="K3881" t="s">
        <v>5046</v>
      </c>
      <c r="L3881">
        <v>0</v>
      </c>
      <c r="M3881" s="441">
        <v>45678</v>
      </c>
      <c r="N3881">
        <v>78.900000000000006</v>
      </c>
      <c r="O3881">
        <v>78.900000000000006</v>
      </c>
      <c r="P3881">
        <v>157.80000000000001</v>
      </c>
    </row>
    <row r="3882" spans="1:16" x14ac:dyDescent="0.3">
      <c r="A3882">
        <v>40331</v>
      </c>
      <c r="B3882">
        <v>122</v>
      </c>
      <c r="C3882" t="s">
        <v>552</v>
      </c>
      <c r="D3882" s="441">
        <v>45839</v>
      </c>
      <c r="E3882">
        <v>26584</v>
      </c>
      <c r="F3882" t="s">
        <v>5713</v>
      </c>
      <c r="G3882">
        <v>6802</v>
      </c>
      <c r="H3882">
        <v>1.94</v>
      </c>
      <c r="I3882" t="s">
        <v>5598</v>
      </c>
      <c r="J3882" t="s">
        <v>6085</v>
      </c>
      <c r="K3882" t="s">
        <v>5046</v>
      </c>
      <c r="L3882">
        <v>81</v>
      </c>
      <c r="M3882" s="441">
        <v>45838</v>
      </c>
      <c r="N3882">
        <v>81</v>
      </c>
      <c r="O3882">
        <v>81</v>
      </c>
      <c r="P3882">
        <v>157.13999999999999</v>
      </c>
    </row>
    <row r="3883" spans="1:16" x14ac:dyDescent="0.3">
      <c r="A3883">
        <v>40135</v>
      </c>
      <c r="B3883">
        <v>122</v>
      </c>
      <c r="C3883" t="s">
        <v>552</v>
      </c>
      <c r="D3883" s="441">
        <v>45839</v>
      </c>
      <c r="E3883">
        <v>22125</v>
      </c>
      <c r="F3883" t="s">
        <v>6551</v>
      </c>
      <c r="G3883">
        <v>3601</v>
      </c>
      <c r="H3883">
        <v>24</v>
      </c>
      <c r="I3883" t="s">
        <v>5613</v>
      </c>
      <c r="J3883" t="s">
        <v>4764</v>
      </c>
      <c r="K3883" t="s">
        <v>5046</v>
      </c>
      <c r="L3883">
        <v>0</v>
      </c>
      <c r="M3883" s="441">
        <v>45671</v>
      </c>
      <c r="N3883">
        <v>6.53</v>
      </c>
      <c r="O3883">
        <v>6.53</v>
      </c>
      <c r="P3883">
        <v>156.63999999999999</v>
      </c>
    </row>
    <row r="3884" spans="1:16" x14ac:dyDescent="0.3">
      <c r="A3884">
        <v>40338</v>
      </c>
      <c r="B3884">
        <v>122</v>
      </c>
      <c r="C3884" t="s">
        <v>552</v>
      </c>
      <c r="D3884" s="441">
        <v>45839</v>
      </c>
      <c r="E3884">
        <v>18146</v>
      </c>
      <c r="F3884" t="s">
        <v>5795</v>
      </c>
      <c r="G3884">
        <v>3471</v>
      </c>
      <c r="H3884">
        <v>1.5</v>
      </c>
      <c r="I3884" t="s">
        <v>5601</v>
      </c>
      <c r="J3884" t="s">
        <v>4764</v>
      </c>
      <c r="K3884" t="s">
        <v>5046</v>
      </c>
      <c r="L3884">
        <v>103.8</v>
      </c>
      <c r="M3884" s="441">
        <v>45824</v>
      </c>
      <c r="N3884">
        <v>103.8</v>
      </c>
      <c r="O3884">
        <v>117.68</v>
      </c>
      <c r="P3884">
        <v>155.69999999999999</v>
      </c>
    </row>
    <row r="3885" spans="1:16" x14ac:dyDescent="0.3">
      <c r="A3885">
        <v>40209</v>
      </c>
      <c r="B3885">
        <v>122</v>
      </c>
      <c r="C3885" t="s">
        <v>552</v>
      </c>
      <c r="D3885" s="441">
        <v>45839</v>
      </c>
      <c r="E3885">
        <v>20653</v>
      </c>
      <c r="F3885" t="s">
        <v>5655</v>
      </c>
      <c r="G3885">
        <v>2111</v>
      </c>
      <c r="H3885">
        <v>7</v>
      </c>
      <c r="I3885" t="s">
        <v>5613</v>
      </c>
      <c r="J3885" t="s">
        <v>6085</v>
      </c>
      <c r="K3885" t="s">
        <v>5046</v>
      </c>
      <c r="L3885">
        <v>21.98</v>
      </c>
      <c r="M3885" s="441">
        <v>45810</v>
      </c>
      <c r="N3885">
        <v>21.98</v>
      </c>
      <c r="O3885">
        <v>21.45</v>
      </c>
      <c r="P3885">
        <v>153.86000000000001</v>
      </c>
    </row>
    <row r="3886" spans="1:16" x14ac:dyDescent="0.3">
      <c r="A3886">
        <v>40207</v>
      </c>
      <c r="B3886">
        <v>122</v>
      </c>
      <c r="C3886" t="s">
        <v>552</v>
      </c>
      <c r="D3886" s="441">
        <v>45839</v>
      </c>
      <c r="E3886">
        <v>20360</v>
      </c>
      <c r="F3886" t="s">
        <v>5646</v>
      </c>
      <c r="G3886">
        <v>2199</v>
      </c>
      <c r="H3886">
        <v>7</v>
      </c>
      <c r="I3886" t="s">
        <v>5605</v>
      </c>
      <c r="J3886" t="s">
        <v>6085</v>
      </c>
      <c r="K3886" t="s">
        <v>5046</v>
      </c>
      <c r="L3886">
        <v>21.6</v>
      </c>
      <c r="M3886" s="441">
        <v>45831</v>
      </c>
      <c r="N3886">
        <v>21.48</v>
      </c>
      <c r="O3886">
        <v>21.48</v>
      </c>
      <c r="P3886">
        <v>151.19999999999999</v>
      </c>
    </row>
    <row r="3887" spans="1:16" x14ac:dyDescent="0.3">
      <c r="A3887">
        <v>40311</v>
      </c>
      <c r="B3887">
        <v>122</v>
      </c>
      <c r="C3887" t="s">
        <v>552</v>
      </c>
      <c r="D3887" s="441">
        <v>45839</v>
      </c>
      <c r="E3887">
        <v>24952</v>
      </c>
      <c r="F3887" t="s">
        <v>5599</v>
      </c>
      <c r="G3887">
        <v>5834</v>
      </c>
      <c r="H3887">
        <v>2.14</v>
      </c>
      <c r="I3887" t="s">
        <v>5598</v>
      </c>
      <c r="J3887" t="s">
        <v>6085</v>
      </c>
      <c r="K3887" t="s">
        <v>5046</v>
      </c>
      <c r="L3887">
        <v>69.39</v>
      </c>
      <c r="M3887" s="441">
        <v>45831</v>
      </c>
      <c r="N3887">
        <v>70.900000000000006</v>
      </c>
      <c r="O3887">
        <v>70.900000000000006</v>
      </c>
      <c r="P3887">
        <v>148.49</v>
      </c>
    </row>
    <row r="3888" spans="1:16" x14ac:dyDescent="0.3">
      <c r="A3888">
        <v>40361</v>
      </c>
      <c r="B3888">
        <v>122</v>
      </c>
      <c r="C3888" t="s">
        <v>552</v>
      </c>
      <c r="D3888" s="441">
        <v>45839</v>
      </c>
      <c r="E3888">
        <v>24984</v>
      </c>
      <c r="F3888" t="s">
        <v>6546</v>
      </c>
      <c r="G3888">
        <v>5851</v>
      </c>
      <c r="H3888">
        <v>1</v>
      </c>
      <c r="I3888" t="s">
        <v>5625</v>
      </c>
      <c r="J3888" t="s">
        <v>6085</v>
      </c>
      <c r="K3888" t="s">
        <v>5046</v>
      </c>
      <c r="L3888">
        <v>0</v>
      </c>
      <c r="M3888" s="441">
        <v>45736</v>
      </c>
      <c r="N3888">
        <v>148.19999999999999</v>
      </c>
      <c r="O3888">
        <v>148.19999999999999</v>
      </c>
      <c r="P3888">
        <v>148.19999999999999</v>
      </c>
    </row>
    <row r="3889" spans="1:16" x14ac:dyDescent="0.3">
      <c r="A3889">
        <v>40278</v>
      </c>
      <c r="B3889">
        <v>122</v>
      </c>
      <c r="C3889" t="s">
        <v>552</v>
      </c>
      <c r="D3889" s="441">
        <v>45839</v>
      </c>
      <c r="E3889">
        <v>19857</v>
      </c>
      <c r="F3889" t="s">
        <v>5602</v>
      </c>
      <c r="G3889">
        <v>2415</v>
      </c>
      <c r="H3889">
        <v>3</v>
      </c>
      <c r="I3889" t="s">
        <v>5598</v>
      </c>
      <c r="J3889" t="s">
        <v>6085</v>
      </c>
      <c r="K3889" t="s">
        <v>5046</v>
      </c>
      <c r="L3889">
        <v>49</v>
      </c>
      <c r="M3889" s="441">
        <v>45832</v>
      </c>
      <c r="N3889">
        <v>49</v>
      </c>
      <c r="O3889">
        <v>40.950000000000003</v>
      </c>
      <c r="P3889">
        <v>147</v>
      </c>
    </row>
    <row r="3890" spans="1:16" x14ac:dyDescent="0.3">
      <c r="A3890">
        <v>40245</v>
      </c>
      <c r="B3890">
        <v>122</v>
      </c>
      <c r="C3890" t="s">
        <v>552</v>
      </c>
      <c r="D3890" s="441">
        <v>45839</v>
      </c>
      <c r="E3890">
        <v>20621</v>
      </c>
      <c r="F3890" t="s">
        <v>5677</v>
      </c>
      <c r="G3890">
        <v>2117</v>
      </c>
      <c r="H3890">
        <v>5</v>
      </c>
      <c r="I3890" t="s">
        <v>5625</v>
      </c>
      <c r="J3890" t="s">
        <v>6085</v>
      </c>
      <c r="K3890" t="s">
        <v>5046</v>
      </c>
      <c r="L3890">
        <v>0</v>
      </c>
      <c r="M3890" s="441">
        <v>45800</v>
      </c>
      <c r="N3890">
        <v>29.26</v>
      </c>
      <c r="O3890">
        <v>23.32</v>
      </c>
      <c r="P3890">
        <v>146.30000000000001</v>
      </c>
    </row>
    <row r="3891" spans="1:16" x14ac:dyDescent="0.3">
      <c r="A3891">
        <v>40262</v>
      </c>
      <c r="B3891">
        <v>122</v>
      </c>
      <c r="C3891" t="s">
        <v>552</v>
      </c>
      <c r="D3891" s="441">
        <v>45839</v>
      </c>
      <c r="E3891">
        <v>19923</v>
      </c>
      <c r="F3891" t="s">
        <v>5678</v>
      </c>
      <c r="G3891">
        <v>2375</v>
      </c>
      <c r="H3891">
        <v>4</v>
      </c>
      <c r="I3891" t="s">
        <v>5605</v>
      </c>
      <c r="J3891" t="s">
        <v>6085</v>
      </c>
      <c r="K3891" t="s">
        <v>5046</v>
      </c>
      <c r="L3891">
        <v>0</v>
      </c>
      <c r="M3891" s="441">
        <v>45764</v>
      </c>
      <c r="N3891">
        <v>36.44</v>
      </c>
      <c r="O3891">
        <v>38</v>
      </c>
      <c r="P3891">
        <v>145.76</v>
      </c>
    </row>
    <row r="3892" spans="1:16" x14ac:dyDescent="0.3">
      <c r="A3892">
        <v>40377</v>
      </c>
      <c r="B3892">
        <v>122</v>
      </c>
      <c r="C3892" t="s">
        <v>552</v>
      </c>
      <c r="D3892" s="441">
        <v>45839</v>
      </c>
      <c r="E3892">
        <v>18393</v>
      </c>
      <c r="F3892" t="s">
        <v>6044</v>
      </c>
      <c r="G3892">
        <v>3247</v>
      </c>
      <c r="H3892">
        <v>0.98</v>
      </c>
      <c r="I3892" t="s">
        <v>5613</v>
      </c>
      <c r="J3892" t="s">
        <v>4764</v>
      </c>
      <c r="K3892" t="s">
        <v>5046</v>
      </c>
      <c r="L3892">
        <v>0</v>
      </c>
      <c r="M3892" s="441">
        <v>-693593</v>
      </c>
      <c r="N3892">
        <v>0</v>
      </c>
      <c r="O3892">
        <v>0</v>
      </c>
      <c r="P3892">
        <v>143.41999999999999</v>
      </c>
    </row>
    <row r="3893" spans="1:16" x14ac:dyDescent="0.3">
      <c r="A3893">
        <v>40379</v>
      </c>
      <c r="B3893">
        <v>122</v>
      </c>
      <c r="C3893" t="s">
        <v>552</v>
      </c>
      <c r="D3893" s="441">
        <v>45839</v>
      </c>
      <c r="E3893">
        <v>18121</v>
      </c>
      <c r="F3893" t="s">
        <v>5801</v>
      </c>
      <c r="G3893">
        <v>3493</v>
      </c>
      <c r="H3893">
        <v>0.91</v>
      </c>
      <c r="I3893" t="s">
        <v>5601</v>
      </c>
      <c r="J3893" t="s">
        <v>4764</v>
      </c>
      <c r="K3893" t="s">
        <v>5046</v>
      </c>
      <c r="L3893">
        <v>149.51</v>
      </c>
      <c r="M3893" s="441">
        <v>45811</v>
      </c>
      <c r="N3893">
        <v>149.51</v>
      </c>
      <c r="O3893">
        <v>149.51</v>
      </c>
      <c r="P3893">
        <v>136.05000000000001</v>
      </c>
    </row>
    <row r="3894" spans="1:16" x14ac:dyDescent="0.3">
      <c r="A3894">
        <v>40313</v>
      </c>
      <c r="B3894">
        <v>122</v>
      </c>
      <c r="C3894" t="s">
        <v>552</v>
      </c>
      <c r="D3894" s="441">
        <v>45839</v>
      </c>
      <c r="E3894">
        <v>26881</v>
      </c>
      <c r="F3894" t="s">
        <v>5965</v>
      </c>
      <c r="G3894">
        <v>6950</v>
      </c>
      <c r="H3894">
        <v>2.04</v>
      </c>
      <c r="I3894" t="s">
        <v>5598</v>
      </c>
      <c r="J3894" t="s">
        <v>6085</v>
      </c>
      <c r="K3894" t="s">
        <v>5046</v>
      </c>
      <c r="L3894">
        <v>65.59</v>
      </c>
      <c r="M3894" s="441">
        <v>45821</v>
      </c>
      <c r="N3894">
        <v>65.58</v>
      </c>
      <c r="O3894">
        <v>65.58</v>
      </c>
      <c r="P3894">
        <v>133.80000000000001</v>
      </c>
    </row>
    <row r="3895" spans="1:16" x14ac:dyDescent="0.3">
      <c r="A3895">
        <v>40430</v>
      </c>
      <c r="B3895">
        <v>122</v>
      </c>
      <c r="C3895" t="s">
        <v>552</v>
      </c>
      <c r="D3895" s="441">
        <v>45839</v>
      </c>
      <c r="E3895">
        <v>20928</v>
      </c>
      <c r="F3895" t="s">
        <v>6565</v>
      </c>
      <c r="G3895">
        <v>2033</v>
      </c>
      <c r="H3895">
        <v>1</v>
      </c>
      <c r="I3895" t="s">
        <v>5613</v>
      </c>
      <c r="J3895" t="s">
        <v>6085</v>
      </c>
      <c r="K3895" t="s">
        <v>5046</v>
      </c>
      <c r="L3895">
        <v>0</v>
      </c>
      <c r="M3895" s="441">
        <v>45672</v>
      </c>
      <c r="N3895">
        <v>132</v>
      </c>
      <c r="O3895">
        <v>219.29</v>
      </c>
      <c r="P3895">
        <v>132</v>
      </c>
    </row>
    <row r="3896" spans="1:16" x14ac:dyDescent="0.3">
      <c r="A3896">
        <v>40239</v>
      </c>
      <c r="B3896">
        <v>122</v>
      </c>
      <c r="C3896" t="s">
        <v>552</v>
      </c>
      <c r="D3896" s="441">
        <v>45839</v>
      </c>
      <c r="E3896">
        <v>20301</v>
      </c>
      <c r="F3896" t="s">
        <v>5617</v>
      </c>
      <c r="G3896">
        <v>2223</v>
      </c>
      <c r="H3896">
        <v>5</v>
      </c>
      <c r="I3896" t="s">
        <v>5605</v>
      </c>
      <c r="J3896" t="s">
        <v>6085</v>
      </c>
      <c r="K3896" t="s">
        <v>5046</v>
      </c>
      <c r="L3896">
        <v>26.36</v>
      </c>
      <c r="M3896" s="441">
        <v>45831</v>
      </c>
      <c r="N3896">
        <v>23.99</v>
      </c>
      <c r="O3896">
        <v>25.96</v>
      </c>
      <c r="P3896">
        <v>131.80000000000001</v>
      </c>
    </row>
    <row r="3897" spans="1:16" x14ac:dyDescent="0.3">
      <c r="A3897">
        <v>40234</v>
      </c>
      <c r="B3897">
        <v>122</v>
      </c>
      <c r="C3897" t="s">
        <v>552</v>
      </c>
      <c r="D3897" s="441">
        <v>45839</v>
      </c>
      <c r="E3897">
        <v>18543</v>
      </c>
      <c r="F3897" t="s">
        <v>5729</v>
      </c>
      <c r="G3897">
        <v>3135</v>
      </c>
      <c r="H3897">
        <v>5.77</v>
      </c>
      <c r="I3897" t="s">
        <v>5601</v>
      </c>
      <c r="J3897" t="s">
        <v>4764</v>
      </c>
      <c r="K3897" t="s">
        <v>5046</v>
      </c>
      <c r="L3897">
        <v>22.68</v>
      </c>
      <c r="M3897" s="441">
        <v>45812</v>
      </c>
      <c r="N3897">
        <v>22.68</v>
      </c>
      <c r="O3897">
        <v>23.9</v>
      </c>
      <c r="P3897">
        <v>130.86000000000001</v>
      </c>
    </row>
    <row r="3898" spans="1:16" x14ac:dyDescent="0.3">
      <c r="A3898">
        <v>40133</v>
      </c>
      <c r="B3898">
        <v>122</v>
      </c>
      <c r="C3898" t="s">
        <v>552</v>
      </c>
      <c r="D3898" s="441">
        <v>45839</v>
      </c>
      <c r="E3898">
        <v>20385</v>
      </c>
      <c r="F3898" t="s">
        <v>5645</v>
      </c>
      <c r="G3898">
        <v>2195</v>
      </c>
      <c r="H3898">
        <v>26</v>
      </c>
      <c r="I3898" t="s">
        <v>5613</v>
      </c>
      <c r="J3898" t="s">
        <v>6085</v>
      </c>
      <c r="K3898" t="s">
        <v>5046</v>
      </c>
      <c r="L3898">
        <v>4.97</v>
      </c>
      <c r="M3898" s="441">
        <v>45831</v>
      </c>
      <c r="N3898">
        <v>4.95</v>
      </c>
      <c r="O3898">
        <v>4.95</v>
      </c>
      <c r="P3898">
        <v>129.22</v>
      </c>
    </row>
    <row r="3899" spans="1:16" x14ac:dyDescent="0.3">
      <c r="A3899">
        <v>40123</v>
      </c>
      <c r="B3899">
        <v>122</v>
      </c>
      <c r="C3899" t="s">
        <v>552</v>
      </c>
      <c r="D3899" s="441">
        <v>45839</v>
      </c>
      <c r="E3899">
        <v>24814</v>
      </c>
      <c r="F3899" t="s">
        <v>6358</v>
      </c>
      <c r="G3899">
        <v>5771</v>
      </c>
      <c r="H3899">
        <v>3.3</v>
      </c>
      <c r="I3899" t="s">
        <v>5613</v>
      </c>
      <c r="J3899" t="s">
        <v>4764</v>
      </c>
      <c r="K3899" t="s">
        <v>5046</v>
      </c>
      <c r="L3899">
        <v>38.5</v>
      </c>
      <c r="M3899" s="441">
        <v>45838</v>
      </c>
      <c r="N3899">
        <v>39.06</v>
      </c>
      <c r="O3899">
        <v>39.06</v>
      </c>
      <c r="P3899">
        <v>127.05</v>
      </c>
    </row>
    <row r="3900" spans="1:16" x14ac:dyDescent="0.3">
      <c r="A3900">
        <v>40116</v>
      </c>
      <c r="B3900">
        <v>122</v>
      </c>
      <c r="C3900" t="s">
        <v>552</v>
      </c>
      <c r="D3900" s="441">
        <v>45839</v>
      </c>
      <c r="E3900">
        <v>24468</v>
      </c>
      <c r="F3900" t="s">
        <v>6014</v>
      </c>
      <c r="G3900">
        <v>3675</v>
      </c>
      <c r="H3900">
        <v>57</v>
      </c>
      <c r="I3900" t="s">
        <v>5613</v>
      </c>
      <c r="J3900" t="s">
        <v>4764</v>
      </c>
      <c r="K3900" t="s">
        <v>5046</v>
      </c>
      <c r="L3900">
        <v>0</v>
      </c>
      <c r="M3900" s="441">
        <v>45567</v>
      </c>
      <c r="N3900">
        <v>2.19</v>
      </c>
      <c r="O3900">
        <v>2.19</v>
      </c>
      <c r="P3900">
        <v>124.83</v>
      </c>
    </row>
    <row r="3901" spans="1:16" x14ac:dyDescent="0.3">
      <c r="A3901">
        <v>40134</v>
      </c>
      <c r="B3901">
        <v>122</v>
      </c>
      <c r="C3901" t="s">
        <v>552</v>
      </c>
      <c r="D3901" s="441">
        <v>45839</v>
      </c>
      <c r="E3901">
        <v>24083</v>
      </c>
      <c r="F3901" t="s">
        <v>5924</v>
      </c>
      <c r="G3901">
        <v>2592</v>
      </c>
      <c r="H3901">
        <v>25.04</v>
      </c>
      <c r="I3901" t="s">
        <v>5598</v>
      </c>
      <c r="J3901" t="s">
        <v>6085</v>
      </c>
      <c r="K3901" t="s">
        <v>5046</v>
      </c>
      <c r="L3901">
        <v>4.96</v>
      </c>
      <c r="M3901" s="441">
        <v>45838</v>
      </c>
      <c r="N3901">
        <v>4.2</v>
      </c>
      <c r="O3901">
        <v>4.28</v>
      </c>
      <c r="P3901">
        <v>124.2</v>
      </c>
    </row>
    <row r="3902" spans="1:16" x14ac:dyDescent="0.3">
      <c r="A3902">
        <v>40200</v>
      </c>
      <c r="B3902">
        <v>122</v>
      </c>
      <c r="C3902" t="s">
        <v>552</v>
      </c>
      <c r="D3902" s="441">
        <v>45839</v>
      </c>
      <c r="E3902">
        <v>19973</v>
      </c>
      <c r="F3902" t="s">
        <v>5670</v>
      </c>
      <c r="G3902">
        <v>2354</v>
      </c>
      <c r="H3902">
        <v>8</v>
      </c>
      <c r="I3902" t="s">
        <v>5613</v>
      </c>
      <c r="J3902" t="s">
        <v>6085</v>
      </c>
      <c r="K3902" t="s">
        <v>5046</v>
      </c>
      <c r="L3902">
        <v>15.5</v>
      </c>
      <c r="M3902" s="441">
        <v>45818</v>
      </c>
      <c r="N3902">
        <v>15.5</v>
      </c>
      <c r="O3902">
        <v>19.5</v>
      </c>
      <c r="P3902">
        <v>124</v>
      </c>
    </row>
    <row r="3903" spans="1:16" x14ac:dyDescent="0.3">
      <c r="A3903">
        <v>40259</v>
      </c>
      <c r="B3903">
        <v>122</v>
      </c>
      <c r="C3903" t="s">
        <v>552</v>
      </c>
      <c r="D3903" s="441">
        <v>45839</v>
      </c>
      <c r="E3903">
        <v>17039</v>
      </c>
      <c r="F3903" t="s">
        <v>6495</v>
      </c>
      <c r="G3903">
        <v>2827</v>
      </c>
      <c r="H3903">
        <v>4</v>
      </c>
      <c r="I3903" t="s">
        <v>5613</v>
      </c>
      <c r="J3903" t="s">
        <v>6085</v>
      </c>
      <c r="K3903" t="s">
        <v>5046</v>
      </c>
      <c r="L3903">
        <v>31</v>
      </c>
      <c r="M3903" s="441">
        <v>45833</v>
      </c>
      <c r="N3903">
        <v>31</v>
      </c>
      <c r="O3903">
        <v>31</v>
      </c>
      <c r="P3903">
        <v>124</v>
      </c>
    </row>
    <row r="3904" spans="1:16" x14ac:dyDescent="0.3">
      <c r="A3904">
        <v>40345</v>
      </c>
      <c r="B3904">
        <v>122</v>
      </c>
      <c r="C3904" t="s">
        <v>552</v>
      </c>
      <c r="D3904" s="441">
        <v>45839</v>
      </c>
      <c r="E3904">
        <v>18509</v>
      </c>
      <c r="F3904" t="s">
        <v>6522</v>
      </c>
      <c r="G3904">
        <v>3130</v>
      </c>
      <c r="H3904">
        <v>1.3</v>
      </c>
      <c r="I3904" t="s">
        <v>5601</v>
      </c>
      <c r="J3904" t="s">
        <v>4764</v>
      </c>
      <c r="K3904" t="s">
        <v>5046</v>
      </c>
      <c r="L3904">
        <v>93.41</v>
      </c>
      <c r="M3904" s="441">
        <v>45811</v>
      </c>
      <c r="N3904">
        <v>93.41</v>
      </c>
      <c r="O3904">
        <v>93.41</v>
      </c>
      <c r="P3904">
        <v>121.43</v>
      </c>
    </row>
    <row r="3905" spans="1:16" x14ac:dyDescent="0.3">
      <c r="A3905">
        <v>40263</v>
      </c>
      <c r="B3905">
        <v>122</v>
      </c>
      <c r="C3905" t="s">
        <v>552</v>
      </c>
      <c r="D3905" s="441">
        <v>45839</v>
      </c>
      <c r="E3905">
        <v>20614</v>
      </c>
      <c r="F3905" t="s">
        <v>5686</v>
      </c>
      <c r="G3905">
        <v>2119</v>
      </c>
      <c r="H3905">
        <v>4</v>
      </c>
      <c r="I3905" t="s">
        <v>5613</v>
      </c>
      <c r="J3905" t="s">
        <v>6085</v>
      </c>
      <c r="K3905" t="s">
        <v>5046</v>
      </c>
      <c r="L3905">
        <v>29.9</v>
      </c>
      <c r="M3905" s="441">
        <v>45825</v>
      </c>
      <c r="N3905">
        <v>29.9</v>
      </c>
      <c r="O3905">
        <v>29.9</v>
      </c>
      <c r="P3905">
        <v>119.6</v>
      </c>
    </row>
    <row r="3906" spans="1:16" x14ac:dyDescent="0.3">
      <c r="A3906">
        <v>40265</v>
      </c>
      <c r="B3906">
        <v>122</v>
      </c>
      <c r="C3906" t="s">
        <v>552</v>
      </c>
      <c r="D3906" s="441">
        <v>45839</v>
      </c>
      <c r="E3906">
        <v>18395</v>
      </c>
      <c r="F3906" t="s">
        <v>5739</v>
      </c>
      <c r="G3906">
        <v>3245</v>
      </c>
      <c r="H3906">
        <v>4</v>
      </c>
      <c r="I3906" t="s">
        <v>5601</v>
      </c>
      <c r="J3906" t="s">
        <v>4764</v>
      </c>
      <c r="K3906" t="s">
        <v>5046</v>
      </c>
      <c r="L3906">
        <v>0</v>
      </c>
      <c r="M3906" s="441">
        <v>45797</v>
      </c>
      <c r="N3906">
        <v>29.88</v>
      </c>
      <c r="O3906">
        <v>0</v>
      </c>
      <c r="P3906">
        <v>119.52</v>
      </c>
    </row>
    <row r="3907" spans="1:16" x14ac:dyDescent="0.3">
      <c r="A3907">
        <v>40120</v>
      </c>
      <c r="B3907">
        <v>122</v>
      </c>
      <c r="C3907" t="s">
        <v>552</v>
      </c>
      <c r="D3907" s="441">
        <v>45839</v>
      </c>
      <c r="E3907">
        <v>24307</v>
      </c>
      <c r="F3907" t="s">
        <v>6544</v>
      </c>
      <c r="G3907">
        <v>3656</v>
      </c>
      <c r="H3907">
        <v>54</v>
      </c>
      <c r="I3907" t="s">
        <v>5613</v>
      </c>
      <c r="J3907" t="s">
        <v>4764</v>
      </c>
      <c r="K3907" t="s">
        <v>5046</v>
      </c>
      <c r="L3907">
        <v>0</v>
      </c>
      <c r="M3907" s="441">
        <v>45561</v>
      </c>
      <c r="N3907">
        <v>2.19</v>
      </c>
      <c r="O3907">
        <v>2.19</v>
      </c>
      <c r="P3907">
        <v>118.26</v>
      </c>
    </row>
    <row r="3908" spans="1:16" x14ac:dyDescent="0.3">
      <c r="A3908">
        <v>40285</v>
      </c>
      <c r="B3908">
        <v>122</v>
      </c>
      <c r="C3908" t="s">
        <v>552</v>
      </c>
      <c r="D3908" s="441">
        <v>45839</v>
      </c>
      <c r="E3908">
        <v>25282</v>
      </c>
      <c r="F3908" t="s">
        <v>5652</v>
      </c>
      <c r="G3908">
        <v>5982</v>
      </c>
      <c r="H3908">
        <v>3</v>
      </c>
      <c r="I3908" t="s">
        <v>5598</v>
      </c>
      <c r="J3908" t="s">
        <v>6085</v>
      </c>
      <c r="K3908" t="s">
        <v>5046</v>
      </c>
      <c r="L3908">
        <v>39</v>
      </c>
      <c r="M3908" s="441">
        <v>45832</v>
      </c>
      <c r="N3908">
        <v>39</v>
      </c>
      <c r="O3908">
        <v>39</v>
      </c>
      <c r="P3908">
        <v>117</v>
      </c>
    </row>
    <row r="3909" spans="1:16" x14ac:dyDescent="0.3">
      <c r="A3909">
        <v>40292</v>
      </c>
      <c r="B3909">
        <v>122</v>
      </c>
      <c r="C3909" t="s">
        <v>552</v>
      </c>
      <c r="D3909" s="441">
        <v>45839</v>
      </c>
      <c r="E3909">
        <v>18200</v>
      </c>
      <c r="F3909" t="s">
        <v>5784</v>
      </c>
      <c r="G3909">
        <v>3426</v>
      </c>
      <c r="H3909">
        <v>3</v>
      </c>
      <c r="I3909" t="s">
        <v>5601</v>
      </c>
      <c r="J3909" t="s">
        <v>4764</v>
      </c>
      <c r="K3909" t="s">
        <v>5046</v>
      </c>
      <c r="L3909">
        <v>0</v>
      </c>
      <c r="M3909" s="441">
        <v>45462</v>
      </c>
      <c r="N3909">
        <v>38.9</v>
      </c>
      <c r="O3909">
        <v>41.5</v>
      </c>
      <c r="P3909">
        <v>116.7</v>
      </c>
    </row>
    <row r="3910" spans="1:16" x14ac:dyDescent="0.3">
      <c r="A3910">
        <v>40385</v>
      </c>
      <c r="B3910">
        <v>122</v>
      </c>
      <c r="C3910" t="s">
        <v>552</v>
      </c>
      <c r="D3910" s="441">
        <v>45839</v>
      </c>
      <c r="E3910">
        <v>18140</v>
      </c>
      <c r="F3910" t="s">
        <v>5798</v>
      </c>
      <c r="G3910">
        <v>3478</v>
      </c>
      <c r="H3910">
        <v>0.7</v>
      </c>
      <c r="I3910" t="s">
        <v>5601</v>
      </c>
      <c r="J3910" t="s">
        <v>4764</v>
      </c>
      <c r="K3910" t="s">
        <v>5046</v>
      </c>
      <c r="L3910">
        <v>0</v>
      </c>
      <c r="M3910" s="441">
        <v>45804</v>
      </c>
      <c r="N3910">
        <v>0</v>
      </c>
      <c r="O3910">
        <v>177.36</v>
      </c>
      <c r="P3910">
        <v>114.05</v>
      </c>
    </row>
    <row r="3911" spans="1:16" x14ac:dyDescent="0.3">
      <c r="A3911">
        <v>40365</v>
      </c>
      <c r="B3911">
        <v>122</v>
      </c>
      <c r="C3911" t="s">
        <v>552</v>
      </c>
      <c r="D3911" s="441">
        <v>45839</v>
      </c>
      <c r="E3911">
        <v>18364</v>
      </c>
      <c r="F3911" t="s">
        <v>5743</v>
      </c>
      <c r="G3911">
        <v>3274</v>
      </c>
      <c r="H3911">
        <v>1</v>
      </c>
      <c r="I3911" t="s">
        <v>5613</v>
      </c>
      <c r="J3911" t="s">
        <v>4764</v>
      </c>
      <c r="K3911" t="s">
        <v>5046</v>
      </c>
      <c r="L3911">
        <v>0</v>
      </c>
      <c r="M3911" s="441">
        <v>-693593</v>
      </c>
      <c r="N3911">
        <v>0</v>
      </c>
      <c r="O3911">
        <v>0</v>
      </c>
      <c r="P3911">
        <v>112.33</v>
      </c>
    </row>
    <row r="3912" spans="1:16" x14ac:dyDescent="0.3">
      <c r="A3912">
        <v>40413</v>
      </c>
      <c r="B3912">
        <v>122</v>
      </c>
      <c r="C3912" t="s">
        <v>552</v>
      </c>
      <c r="D3912" s="441">
        <v>45839</v>
      </c>
      <c r="E3912">
        <v>18264</v>
      </c>
      <c r="F3912" t="s">
        <v>5768</v>
      </c>
      <c r="G3912">
        <v>3366</v>
      </c>
      <c r="H3912">
        <v>0.23</v>
      </c>
      <c r="I3912" t="s">
        <v>5613</v>
      </c>
      <c r="J3912" t="s">
        <v>4764</v>
      </c>
      <c r="K3912" t="s">
        <v>5046</v>
      </c>
      <c r="L3912">
        <v>0</v>
      </c>
      <c r="M3912" s="441">
        <v>-693593</v>
      </c>
      <c r="N3912">
        <v>0</v>
      </c>
      <c r="O3912">
        <v>0</v>
      </c>
      <c r="P3912">
        <v>108.25</v>
      </c>
    </row>
    <row r="3913" spans="1:16" x14ac:dyDescent="0.3">
      <c r="A3913">
        <v>40392</v>
      </c>
      <c r="B3913">
        <v>122</v>
      </c>
      <c r="C3913" t="s">
        <v>552</v>
      </c>
      <c r="D3913" s="441">
        <v>45839</v>
      </c>
      <c r="E3913">
        <v>18129</v>
      </c>
      <c r="F3913" t="s">
        <v>5800</v>
      </c>
      <c r="G3913">
        <v>3486</v>
      </c>
      <c r="H3913">
        <v>0.56999999999999995</v>
      </c>
      <c r="I3913" t="s">
        <v>5601</v>
      </c>
      <c r="J3913" t="s">
        <v>4764</v>
      </c>
      <c r="K3913" t="s">
        <v>5046</v>
      </c>
      <c r="L3913">
        <v>0</v>
      </c>
      <c r="M3913" s="441">
        <v>45734</v>
      </c>
      <c r="N3913">
        <v>189.9</v>
      </c>
      <c r="O3913">
        <v>165.9</v>
      </c>
      <c r="P3913">
        <v>108.24</v>
      </c>
    </row>
    <row r="3914" spans="1:16" x14ac:dyDescent="0.3">
      <c r="A3914">
        <v>40370</v>
      </c>
      <c r="B3914">
        <v>122</v>
      </c>
      <c r="C3914" t="s">
        <v>552</v>
      </c>
      <c r="D3914" s="441">
        <v>45839</v>
      </c>
      <c r="E3914">
        <v>18510</v>
      </c>
      <c r="F3914" t="s">
        <v>5762</v>
      </c>
      <c r="G3914">
        <v>3150</v>
      </c>
      <c r="H3914">
        <v>1</v>
      </c>
      <c r="I3914" t="s">
        <v>5613</v>
      </c>
      <c r="J3914" t="s">
        <v>4764</v>
      </c>
      <c r="K3914" t="s">
        <v>5046</v>
      </c>
      <c r="L3914">
        <v>104.5</v>
      </c>
      <c r="M3914" s="441">
        <v>45820</v>
      </c>
      <c r="N3914">
        <v>104.5</v>
      </c>
      <c r="O3914">
        <v>104.5</v>
      </c>
      <c r="P3914">
        <v>104.5</v>
      </c>
    </row>
    <row r="3915" spans="1:16" x14ac:dyDescent="0.3">
      <c r="A3915">
        <v>40390</v>
      </c>
      <c r="B3915">
        <v>122</v>
      </c>
      <c r="C3915" t="s">
        <v>552</v>
      </c>
      <c r="D3915" s="441">
        <v>45839</v>
      </c>
      <c r="E3915">
        <v>18360</v>
      </c>
      <c r="F3915" t="s">
        <v>5745</v>
      </c>
      <c r="G3915">
        <v>3277</v>
      </c>
      <c r="H3915">
        <v>0.6</v>
      </c>
      <c r="I3915" t="s">
        <v>5613</v>
      </c>
      <c r="J3915" t="s">
        <v>4764</v>
      </c>
      <c r="K3915" t="s">
        <v>5046</v>
      </c>
      <c r="L3915">
        <v>0</v>
      </c>
      <c r="M3915" s="441">
        <v>-693593</v>
      </c>
      <c r="N3915">
        <v>0</v>
      </c>
      <c r="O3915">
        <v>0</v>
      </c>
      <c r="P3915">
        <v>103.08</v>
      </c>
    </row>
    <row r="3916" spans="1:16" x14ac:dyDescent="0.3">
      <c r="A3916">
        <v>40388</v>
      </c>
      <c r="B3916">
        <v>122</v>
      </c>
      <c r="C3916" t="s">
        <v>552</v>
      </c>
      <c r="D3916" s="441">
        <v>45839</v>
      </c>
      <c r="E3916">
        <v>18153</v>
      </c>
      <c r="F3916" t="s">
        <v>5794</v>
      </c>
      <c r="G3916">
        <v>3466</v>
      </c>
      <c r="H3916">
        <v>0.62</v>
      </c>
      <c r="I3916" t="s">
        <v>5601</v>
      </c>
      <c r="J3916" t="s">
        <v>4764</v>
      </c>
      <c r="K3916" t="s">
        <v>5046</v>
      </c>
      <c r="L3916">
        <v>0</v>
      </c>
      <c r="M3916" s="441">
        <v>45805</v>
      </c>
      <c r="N3916">
        <v>165.77</v>
      </c>
      <c r="O3916">
        <v>166.58</v>
      </c>
      <c r="P3916">
        <v>102.78</v>
      </c>
    </row>
    <row r="3917" spans="1:16" x14ac:dyDescent="0.3">
      <c r="A3917">
        <v>40176</v>
      </c>
      <c r="B3917">
        <v>122</v>
      </c>
      <c r="C3917" t="s">
        <v>552</v>
      </c>
      <c r="D3917" s="441">
        <v>45839</v>
      </c>
      <c r="E3917">
        <v>20661</v>
      </c>
      <c r="F3917" t="s">
        <v>5850</v>
      </c>
      <c r="G3917">
        <v>2110</v>
      </c>
      <c r="H3917">
        <v>11</v>
      </c>
      <c r="I3917" t="s">
        <v>5613</v>
      </c>
      <c r="J3917" t="s">
        <v>6085</v>
      </c>
      <c r="K3917" t="s">
        <v>5046</v>
      </c>
      <c r="L3917">
        <v>9.0500000000000007</v>
      </c>
      <c r="M3917" s="441">
        <v>45831</v>
      </c>
      <c r="N3917">
        <v>8.9499999999999993</v>
      </c>
      <c r="O3917">
        <v>8.7899999999999991</v>
      </c>
      <c r="P3917">
        <v>99.55</v>
      </c>
    </row>
    <row r="3918" spans="1:16" x14ac:dyDescent="0.3">
      <c r="A3918">
        <v>40406</v>
      </c>
      <c r="B3918">
        <v>122</v>
      </c>
      <c r="C3918" t="s">
        <v>552</v>
      </c>
      <c r="D3918" s="441">
        <v>45839</v>
      </c>
      <c r="E3918">
        <v>18223</v>
      </c>
      <c r="F3918" t="s">
        <v>5876</v>
      </c>
      <c r="G3918">
        <v>3405</v>
      </c>
      <c r="H3918">
        <v>0.31</v>
      </c>
      <c r="I3918" t="s">
        <v>5613</v>
      </c>
      <c r="J3918" t="s">
        <v>4764</v>
      </c>
      <c r="K3918" t="s">
        <v>5046</v>
      </c>
      <c r="L3918">
        <v>0</v>
      </c>
      <c r="M3918" s="441">
        <v>-693593</v>
      </c>
      <c r="N3918">
        <v>0</v>
      </c>
      <c r="O3918">
        <v>0</v>
      </c>
      <c r="P3918">
        <v>99.28</v>
      </c>
    </row>
    <row r="3919" spans="1:16" x14ac:dyDescent="0.3">
      <c r="A3919">
        <v>40363</v>
      </c>
      <c r="B3919">
        <v>122</v>
      </c>
      <c r="C3919" t="s">
        <v>552</v>
      </c>
      <c r="D3919" s="441">
        <v>45839</v>
      </c>
      <c r="E3919">
        <v>18542</v>
      </c>
      <c r="F3919" t="s">
        <v>5728</v>
      </c>
      <c r="G3919">
        <v>3136</v>
      </c>
      <c r="H3919">
        <v>1</v>
      </c>
      <c r="I3919" t="s">
        <v>5601</v>
      </c>
      <c r="J3919" t="s">
        <v>4764</v>
      </c>
      <c r="K3919" t="s">
        <v>5046</v>
      </c>
      <c r="L3919">
        <v>0</v>
      </c>
      <c r="M3919" s="441">
        <v>-693593</v>
      </c>
      <c r="N3919">
        <v>0</v>
      </c>
      <c r="O3919">
        <v>99</v>
      </c>
      <c r="P3919">
        <v>99</v>
      </c>
    </row>
    <row r="3920" spans="1:16" x14ac:dyDescent="0.3">
      <c r="A3920">
        <v>40307</v>
      </c>
      <c r="B3920">
        <v>122</v>
      </c>
      <c r="C3920" t="s">
        <v>552</v>
      </c>
      <c r="D3920" s="441">
        <v>45839</v>
      </c>
      <c r="E3920">
        <v>26882</v>
      </c>
      <c r="F3920" t="s">
        <v>6057</v>
      </c>
      <c r="G3920">
        <v>6951</v>
      </c>
      <c r="H3920">
        <v>2.34</v>
      </c>
      <c r="I3920" t="s">
        <v>5598</v>
      </c>
      <c r="J3920" t="s">
        <v>6085</v>
      </c>
      <c r="K3920" t="s">
        <v>5046</v>
      </c>
      <c r="L3920">
        <v>0</v>
      </c>
      <c r="M3920" s="441">
        <v>45763</v>
      </c>
      <c r="N3920">
        <v>42</v>
      </c>
      <c r="O3920">
        <v>42</v>
      </c>
      <c r="P3920">
        <v>98.28</v>
      </c>
    </row>
    <row r="3921" spans="1:16" x14ac:dyDescent="0.3">
      <c r="A3921">
        <v>40256</v>
      </c>
      <c r="B3921">
        <v>122</v>
      </c>
      <c r="C3921" t="s">
        <v>552</v>
      </c>
      <c r="D3921" s="441">
        <v>45839</v>
      </c>
      <c r="E3921">
        <v>18667</v>
      </c>
      <c r="F3921" t="s">
        <v>5718</v>
      </c>
      <c r="G3921">
        <v>3052</v>
      </c>
      <c r="H3921">
        <v>4.18</v>
      </c>
      <c r="I3921" t="s">
        <v>5598</v>
      </c>
      <c r="J3921" t="s">
        <v>6085</v>
      </c>
      <c r="K3921" t="s">
        <v>5046</v>
      </c>
      <c r="L3921">
        <v>22.8</v>
      </c>
      <c r="M3921" s="441">
        <v>45832</v>
      </c>
      <c r="N3921">
        <v>22.8</v>
      </c>
      <c r="O3921">
        <v>22.8</v>
      </c>
      <c r="P3921">
        <v>95.3</v>
      </c>
    </row>
    <row r="3922" spans="1:16" x14ac:dyDescent="0.3">
      <c r="A3922">
        <v>40243</v>
      </c>
      <c r="B3922">
        <v>122</v>
      </c>
      <c r="C3922" t="s">
        <v>552</v>
      </c>
      <c r="D3922" s="441">
        <v>45839</v>
      </c>
      <c r="E3922">
        <v>19984</v>
      </c>
      <c r="F3922" t="s">
        <v>5669</v>
      </c>
      <c r="G3922">
        <v>2351</v>
      </c>
      <c r="H3922">
        <v>5</v>
      </c>
      <c r="I3922" t="s">
        <v>5613</v>
      </c>
      <c r="J3922" t="s">
        <v>6085</v>
      </c>
      <c r="K3922" t="s">
        <v>5046</v>
      </c>
      <c r="L3922">
        <v>0</v>
      </c>
      <c r="M3922" s="441">
        <v>45762</v>
      </c>
      <c r="N3922">
        <v>18.899999999999999</v>
      </c>
      <c r="O3922">
        <v>18.989999999999998</v>
      </c>
      <c r="P3922">
        <v>94.5</v>
      </c>
    </row>
    <row r="3923" spans="1:16" x14ac:dyDescent="0.3">
      <c r="A3923">
        <v>40130</v>
      </c>
      <c r="B3923">
        <v>122</v>
      </c>
      <c r="C3923" t="s">
        <v>552</v>
      </c>
      <c r="D3923" s="441">
        <v>45839</v>
      </c>
      <c r="E3923">
        <v>19203</v>
      </c>
      <c r="F3923" t="s">
        <v>5692</v>
      </c>
      <c r="G3923">
        <v>2802</v>
      </c>
      <c r="H3923">
        <v>30</v>
      </c>
      <c r="I3923" t="s">
        <v>5613</v>
      </c>
      <c r="J3923" t="s">
        <v>6085</v>
      </c>
      <c r="K3923" t="s">
        <v>5046</v>
      </c>
      <c r="L3923">
        <v>3.12</v>
      </c>
      <c r="M3923" s="441">
        <v>45832</v>
      </c>
      <c r="N3923">
        <v>3</v>
      </c>
      <c r="O3923">
        <v>3.75</v>
      </c>
      <c r="P3923">
        <v>93.6</v>
      </c>
    </row>
    <row r="3924" spans="1:16" x14ac:dyDescent="0.3">
      <c r="A3924">
        <v>40115</v>
      </c>
      <c r="B3924">
        <v>122</v>
      </c>
      <c r="C3924" t="s">
        <v>552</v>
      </c>
      <c r="D3924" s="441">
        <v>45839</v>
      </c>
      <c r="E3924">
        <v>24467</v>
      </c>
      <c r="F3924" t="s">
        <v>6549</v>
      </c>
      <c r="G3924">
        <v>3673</v>
      </c>
      <c r="H3924">
        <v>57</v>
      </c>
      <c r="I3924" t="s">
        <v>5613</v>
      </c>
      <c r="J3924" t="s">
        <v>4764</v>
      </c>
      <c r="K3924" t="s">
        <v>5046</v>
      </c>
      <c r="L3924">
        <v>0</v>
      </c>
      <c r="M3924" s="441">
        <v>45526</v>
      </c>
      <c r="N3924">
        <v>1.56</v>
      </c>
      <c r="O3924">
        <v>2.19</v>
      </c>
      <c r="P3924">
        <v>89.06</v>
      </c>
    </row>
    <row r="3925" spans="1:16" x14ac:dyDescent="0.3">
      <c r="A3925">
        <v>40375</v>
      </c>
      <c r="B3925">
        <v>122</v>
      </c>
      <c r="C3925" t="s">
        <v>552</v>
      </c>
      <c r="D3925" s="441">
        <v>45839</v>
      </c>
      <c r="E3925">
        <v>25012</v>
      </c>
      <c r="F3925" t="s">
        <v>5700</v>
      </c>
      <c r="G3925">
        <v>5864</v>
      </c>
      <c r="H3925">
        <v>0.98</v>
      </c>
      <c r="I3925" t="s">
        <v>5598</v>
      </c>
      <c r="J3925" t="s">
        <v>6085</v>
      </c>
      <c r="K3925" t="s">
        <v>5046</v>
      </c>
      <c r="L3925">
        <v>88</v>
      </c>
      <c r="M3925" s="441">
        <v>45832</v>
      </c>
      <c r="N3925">
        <v>88</v>
      </c>
      <c r="O3925">
        <v>88</v>
      </c>
      <c r="P3925">
        <v>86.24</v>
      </c>
    </row>
    <row r="3926" spans="1:16" x14ac:dyDescent="0.3">
      <c r="A3926">
        <v>40227</v>
      </c>
      <c r="B3926">
        <v>122</v>
      </c>
      <c r="C3926" t="s">
        <v>552</v>
      </c>
      <c r="D3926" s="441">
        <v>45839</v>
      </c>
      <c r="E3926">
        <v>26020</v>
      </c>
      <c r="F3926" t="s">
        <v>5639</v>
      </c>
      <c r="G3926">
        <v>2105</v>
      </c>
      <c r="H3926">
        <v>6</v>
      </c>
      <c r="I3926" t="s">
        <v>5613</v>
      </c>
      <c r="J3926" t="s">
        <v>6085</v>
      </c>
      <c r="K3926" t="s">
        <v>5046</v>
      </c>
      <c r="L3926">
        <v>14.36</v>
      </c>
      <c r="M3926" s="441">
        <v>45831</v>
      </c>
      <c r="N3926">
        <v>14.1</v>
      </c>
      <c r="O3926">
        <v>14.1</v>
      </c>
      <c r="P3926">
        <v>86.16</v>
      </c>
    </row>
    <row r="3927" spans="1:16" x14ac:dyDescent="0.3">
      <c r="A3927">
        <v>40337</v>
      </c>
      <c r="B3927">
        <v>122</v>
      </c>
      <c r="C3927" t="s">
        <v>552</v>
      </c>
      <c r="D3927" s="441">
        <v>45839</v>
      </c>
      <c r="E3927">
        <v>26713</v>
      </c>
      <c r="F3927" t="s">
        <v>5903</v>
      </c>
      <c r="G3927">
        <v>6867</v>
      </c>
      <c r="H3927">
        <v>1.5</v>
      </c>
      <c r="I3927" t="s">
        <v>5598</v>
      </c>
      <c r="J3927" t="s">
        <v>6085</v>
      </c>
      <c r="K3927" t="s">
        <v>5046</v>
      </c>
      <c r="L3927">
        <v>0</v>
      </c>
      <c r="M3927" s="441">
        <v>45763</v>
      </c>
      <c r="N3927">
        <v>55</v>
      </c>
      <c r="O3927">
        <v>55</v>
      </c>
      <c r="P3927">
        <v>82.5</v>
      </c>
    </row>
    <row r="3928" spans="1:16" x14ac:dyDescent="0.3">
      <c r="A3928">
        <v>40242</v>
      </c>
      <c r="B3928">
        <v>122</v>
      </c>
      <c r="C3928" t="s">
        <v>552</v>
      </c>
      <c r="D3928" s="441">
        <v>45839</v>
      </c>
      <c r="E3928">
        <v>19979</v>
      </c>
      <c r="F3928" t="s">
        <v>5667</v>
      </c>
      <c r="G3928">
        <v>2353</v>
      </c>
      <c r="H3928">
        <v>5</v>
      </c>
      <c r="I3928" t="s">
        <v>5668</v>
      </c>
      <c r="J3928" t="s">
        <v>6085</v>
      </c>
      <c r="K3928" t="s">
        <v>5046</v>
      </c>
      <c r="L3928">
        <v>16.2</v>
      </c>
      <c r="M3928" s="441">
        <v>45824</v>
      </c>
      <c r="N3928">
        <v>16.2</v>
      </c>
      <c r="O3928">
        <v>17.8</v>
      </c>
      <c r="P3928">
        <v>81</v>
      </c>
    </row>
    <row r="3929" spans="1:16" x14ac:dyDescent="0.3">
      <c r="A3929">
        <v>40145</v>
      </c>
      <c r="B3929">
        <v>122</v>
      </c>
      <c r="C3929" t="s">
        <v>552</v>
      </c>
      <c r="D3929" s="441">
        <v>45839</v>
      </c>
      <c r="E3929">
        <v>17040</v>
      </c>
      <c r="F3929" t="s">
        <v>5705</v>
      </c>
      <c r="G3929">
        <v>2828</v>
      </c>
      <c r="H3929">
        <v>19</v>
      </c>
      <c r="I3929" t="s">
        <v>5613</v>
      </c>
      <c r="J3929" t="s">
        <v>6085</v>
      </c>
      <c r="K3929" t="s">
        <v>5046</v>
      </c>
      <c r="L3929">
        <v>4.0599999999999996</v>
      </c>
      <c r="M3929" s="441">
        <v>45833</v>
      </c>
      <c r="N3929">
        <v>4.0999999999999996</v>
      </c>
      <c r="O3929">
        <v>4.0999999999999996</v>
      </c>
      <c r="P3929">
        <v>77.14</v>
      </c>
    </row>
    <row r="3930" spans="1:16" x14ac:dyDescent="0.3">
      <c r="A3930">
        <v>40238</v>
      </c>
      <c r="B3930">
        <v>122</v>
      </c>
      <c r="C3930" t="s">
        <v>552</v>
      </c>
      <c r="D3930" s="441">
        <v>45839</v>
      </c>
      <c r="E3930">
        <v>21062</v>
      </c>
      <c r="F3930" t="s">
        <v>5600</v>
      </c>
      <c r="G3930">
        <v>1997</v>
      </c>
      <c r="H3930">
        <v>5</v>
      </c>
      <c r="I3930" t="s">
        <v>5601</v>
      </c>
      <c r="J3930" t="s">
        <v>6085</v>
      </c>
      <c r="K3930" t="s">
        <v>5046</v>
      </c>
      <c r="L3930">
        <v>0</v>
      </c>
      <c r="M3930" s="441">
        <v>45734</v>
      </c>
      <c r="N3930">
        <v>14.85</v>
      </c>
      <c r="O3930">
        <v>17.149999999999999</v>
      </c>
      <c r="P3930">
        <v>74.25</v>
      </c>
    </row>
    <row r="3931" spans="1:16" x14ac:dyDescent="0.3">
      <c r="A3931">
        <v>40334</v>
      </c>
      <c r="B3931">
        <v>122</v>
      </c>
      <c r="C3931" t="s">
        <v>552</v>
      </c>
      <c r="D3931" s="441">
        <v>45839</v>
      </c>
      <c r="E3931">
        <v>26276</v>
      </c>
      <c r="F3931" t="s">
        <v>6443</v>
      </c>
      <c r="G3931">
        <v>6658</v>
      </c>
      <c r="H3931">
        <v>1.68</v>
      </c>
      <c r="I3931" t="s">
        <v>5598</v>
      </c>
      <c r="J3931" t="s">
        <v>6085</v>
      </c>
      <c r="K3931" t="s">
        <v>5046</v>
      </c>
      <c r="L3931">
        <v>0</v>
      </c>
      <c r="M3931" s="441">
        <v>45747</v>
      </c>
      <c r="N3931">
        <v>44</v>
      </c>
      <c r="O3931">
        <v>44</v>
      </c>
      <c r="P3931">
        <v>73.92</v>
      </c>
    </row>
    <row r="3932" spans="1:16" x14ac:dyDescent="0.3">
      <c r="A3932">
        <v>40222</v>
      </c>
      <c r="B3932">
        <v>122</v>
      </c>
      <c r="C3932" t="s">
        <v>552</v>
      </c>
      <c r="D3932" s="441">
        <v>45839</v>
      </c>
      <c r="E3932">
        <v>19141</v>
      </c>
      <c r="F3932" t="s">
        <v>6566</v>
      </c>
      <c r="G3932">
        <v>2835</v>
      </c>
      <c r="H3932">
        <v>6</v>
      </c>
      <c r="I3932" t="s">
        <v>5613</v>
      </c>
      <c r="J3932" t="s">
        <v>6085</v>
      </c>
      <c r="K3932" t="s">
        <v>5046</v>
      </c>
      <c r="L3932">
        <v>11.65</v>
      </c>
      <c r="M3932" s="441">
        <v>45813</v>
      </c>
      <c r="N3932">
        <v>11.65</v>
      </c>
      <c r="O3932">
        <v>15</v>
      </c>
      <c r="P3932">
        <v>69.900000000000006</v>
      </c>
    </row>
    <row r="3933" spans="1:16" x14ac:dyDescent="0.3">
      <c r="A3933">
        <v>40328</v>
      </c>
      <c r="B3933">
        <v>122</v>
      </c>
      <c r="C3933" t="s">
        <v>552</v>
      </c>
      <c r="D3933" s="441">
        <v>45839</v>
      </c>
      <c r="E3933">
        <v>18552</v>
      </c>
      <c r="F3933" t="s">
        <v>5723</v>
      </c>
      <c r="G3933">
        <v>3128</v>
      </c>
      <c r="H3933">
        <v>2</v>
      </c>
      <c r="I3933" t="s">
        <v>5601</v>
      </c>
      <c r="J3933" t="s">
        <v>4764</v>
      </c>
      <c r="K3933" t="s">
        <v>5046</v>
      </c>
      <c r="L3933">
        <v>34.909999999999997</v>
      </c>
      <c r="M3933" s="441">
        <v>45825</v>
      </c>
      <c r="N3933">
        <v>34.909999999999997</v>
      </c>
      <c r="O3933">
        <v>34.909999999999997</v>
      </c>
      <c r="P3933">
        <v>69.819999999999993</v>
      </c>
    </row>
    <row r="3934" spans="1:16" x14ac:dyDescent="0.3">
      <c r="A3934">
        <v>40372</v>
      </c>
      <c r="B3934">
        <v>122</v>
      </c>
      <c r="C3934" t="s">
        <v>552</v>
      </c>
      <c r="D3934" s="441">
        <v>45839</v>
      </c>
      <c r="E3934">
        <v>18176</v>
      </c>
      <c r="F3934" t="s">
        <v>5791</v>
      </c>
      <c r="G3934">
        <v>3446</v>
      </c>
      <c r="H3934">
        <v>1</v>
      </c>
      <c r="I3934" t="s">
        <v>5601</v>
      </c>
      <c r="J3934" t="s">
        <v>4764</v>
      </c>
      <c r="K3934" t="s">
        <v>5046</v>
      </c>
      <c r="L3934">
        <v>0</v>
      </c>
      <c r="M3934" s="441">
        <v>-693593</v>
      </c>
      <c r="N3934">
        <v>0</v>
      </c>
      <c r="O3934">
        <v>0</v>
      </c>
      <c r="P3934">
        <v>69</v>
      </c>
    </row>
    <row r="3935" spans="1:16" x14ac:dyDescent="0.3">
      <c r="A3935">
        <v>40341</v>
      </c>
      <c r="B3935">
        <v>122</v>
      </c>
      <c r="C3935" t="s">
        <v>552</v>
      </c>
      <c r="D3935" s="441">
        <v>45839</v>
      </c>
      <c r="E3935">
        <v>27106</v>
      </c>
      <c r="F3935" t="s">
        <v>6153</v>
      </c>
      <c r="G3935">
        <v>7149</v>
      </c>
      <c r="H3935">
        <v>1.36</v>
      </c>
      <c r="I3935" t="s">
        <v>5598</v>
      </c>
      <c r="J3935" t="s">
        <v>6085</v>
      </c>
      <c r="K3935" t="s">
        <v>5046</v>
      </c>
      <c r="L3935">
        <v>49.69</v>
      </c>
      <c r="M3935" s="441">
        <v>45834</v>
      </c>
      <c r="N3935">
        <v>58</v>
      </c>
      <c r="O3935">
        <v>58</v>
      </c>
      <c r="P3935">
        <v>67.58</v>
      </c>
    </row>
    <row r="3936" spans="1:16" x14ac:dyDescent="0.3">
      <c r="A3936">
        <v>40226</v>
      </c>
      <c r="B3936">
        <v>122</v>
      </c>
      <c r="C3936" t="s">
        <v>552</v>
      </c>
      <c r="D3936" s="441">
        <v>45839</v>
      </c>
      <c r="E3936">
        <v>20054</v>
      </c>
      <c r="F3936" t="s">
        <v>5633</v>
      </c>
      <c r="G3936">
        <v>2325</v>
      </c>
      <c r="H3936">
        <v>6</v>
      </c>
      <c r="I3936" t="s">
        <v>5613</v>
      </c>
      <c r="J3936" t="s">
        <v>6085</v>
      </c>
      <c r="K3936" t="s">
        <v>5046</v>
      </c>
      <c r="L3936">
        <v>11.13</v>
      </c>
      <c r="M3936" s="441">
        <v>45832</v>
      </c>
      <c r="N3936">
        <v>11.2</v>
      </c>
      <c r="O3936">
        <v>11.2</v>
      </c>
      <c r="P3936">
        <v>66.78</v>
      </c>
    </row>
    <row r="3937" spans="1:16" x14ac:dyDescent="0.3">
      <c r="A3937">
        <v>40244</v>
      </c>
      <c r="B3937">
        <v>122</v>
      </c>
      <c r="C3937" t="s">
        <v>552</v>
      </c>
      <c r="D3937" s="441">
        <v>45839</v>
      </c>
      <c r="E3937">
        <v>19965</v>
      </c>
      <c r="F3937" t="s">
        <v>5671</v>
      </c>
      <c r="G3937">
        <v>2356</v>
      </c>
      <c r="H3937">
        <v>5</v>
      </c>
      <c r="I3937" t="s">
        <v>5613</v>
      </c>
      <c r="J3937" t="s">
        <v>6085</v>
      </c>
      <c r="K3937" t="s">
        <v>5046</v>
      </c>
      <c r="L3937">
        <v>13.25</v>
      </c>
      <c r="M3937" s="441">
        <v>45831</v>
      </c>
      <c r="N3937">
        <v>13.25</v>
      </c>
      <c r="O3937">
        <v>13.25</v>
      </c>
      <c r="P3937">
        <v>66.25</v>
      </c>
    </row>
    <row r="3938" spans="1:16" x14ac:dyDescent="0.3">
      <c r="A3938">
        <v>40241</v>
      </c>
      <c r="B3938">
        <v>122</v>
      </c>
      <c r="C3938" t="s">
        <v>552</v>
      </c>
      <c r="D3938" s="441">
        <v>45839</v>
      </c>
      <c r="E3938">
        <v>20892</v>
      </c>
      <c r="F3938" t="s">
        <v>5653</v>
      </c>
      <c r="G3938">
        <v>2039</v>
      </c>
      <c r="H3938">
        <v>5</v>
      </c>
      <c r="I3938" t="s">
        <v>5613</v>
      </c>
      <c r="J3938" t="s">
        <v>6085</v>
      </c>
      <c r="K3938" t="s">
        <v>5046</v>
      </c>
      <c r="L3938">
        <v>13.2</v>
      </c>
      <c r="M3938" s="441">
        <v>45831</v>
      </c>
      <c r="N3938">
        <v>13.2</v>
      </c>
      <c r="O3938">
        <v>13.28</v>
      </c>
      <c r="P3938">
        <v>66</v>
      </c>
    </row>
    <row r="3939" spans="1:16" x14ac:dyDescent="0.3">
      <c r="A3939">
        <v>40391</v>
      </c>
      <c r="B3939">
        <v>122</v>
      </c>
      <c r="C3939" t="s">
        <v>552</v>
      </c>
      <c r="D3939" s="441">
        <v>45839</v>
      </c>
      <c r="E3939">
        <v>18180</v>
      </c>
      <c r="F3939" t="s">
        <v>5788</v>
      </c>
      <c r="G3939">
        <v>3442</v>
      </c>
      <c r="H3939">
        <v>0.6</v>
      </c>
      <c r="I3939" t="s">
        <v>5601</v>
      </c>
      <c r="J3939" t="s">
        <v>4764</v>
      </c>
      <c r="K3939" t="s">
        <v>5046</v>
      </c>
      <c r="L3939">
        <v>0</v>
      </c>
      <c r="M3939" s="441">
        <v>-693593</v>
      </c>
      <c r="N3939">
        <v>0</v>
      </c>
      <c r="O3939">
        <v>109.9</v>
      </c>
      <c r="P3939">
        <v>66</v>
      </c>
    </row>
    <row r="3940" spans="1:16" x14ac:dyDescent="0.3">
      <c r="A3940">
        <v>40399</v>
      </c>
      <c r="B3940">
        <v>122</v>
      </c>
      <c r="C3940" t="s">
        <v>552</v>
      </c>
      <c r="D3940" s="441">
        <v>45839</v>
      </c>
      <c r="E3940">
        <v>18103</v>
      </c>
      <c r="F3940" t="s">
        <v>5809</v>
      </c>
      <c r="G3940">
        <v>3508</v>
      </c>
      <c r="H3940">
        <v>0.47</v>
      </c>
      <c r="I3940" t="s">
        <v>5601</v>
      </c>
      <c r="J3940" t="s">
        <v>4764</v>
      </c>
      <c r="K3940" t="s">
        <v>5046</v>
      </c>
      <c r="L3940">
        <v>0</v>
      </c>
      <c r="M3940" s="441">
        <v>45804</v>
      </c>
      <c r="N3940">
        <v>139.9</v>
      </c>
      <c r="O3940">
        <v>129.91999999999999</v>
      </c>
      <c r="P3940">
        <v>65.75</v>
      </c>
    </row>
    <row r="3941" spans="1:16" x14ac:dyDescent="0.3">
      <c r="A3941">
        <v>40336</v>
      </c>
      <c r="B3941">
        <v>122</v>
      </c>
      <c r="C3941" t="s">
        <v>552</v>
      </c>
      <c r="D3941" s="441">
        <v>45839</v>
      </c>
      <c r="E3941">
        <v>19872</v>
      </c>
      <c r="F3941" t="s">
        <v>6511</v>
      </c>
      <c r="G3941">
        <v>2401</v>
      </c>
      <c r="H3941">
        <v>1.56</v>
      </c>
      <c r="I3941" t="s">
        <v>5598</v>
      </c>
      <c r="J3941" t="s">
        <v>6085</v>
      </c>
      <c r="K3941" t="s">
        <v>5046</v>
      </c>
      <c r="L3941">
        <v>0</v>
      </c>
      <c r="M3941" s="441">
        <v>-693593</v>
      </c>
      <c r="N3941">
        <v>0</v>
      </c>
      <c r="O3941">
        <v>0</v>
      </c>
      <c r="P3941">
        <v>64.739999999999995</v>
      </c>
    </row>
    <row r="3942" spans="1:16" x14ac:dyDescent="0.3">
      <c r="A3942">
        <v>40208</v>
      </c>
      <c r="B3942">
        <v>122</v>
      </c>
      <c r="C3942" t="s">
        <v>552</v>
      </c>
      <c r="D3942" s="441">
        <v>45839</v>
      </c>
      <c r="E3942">
        <v>20022</v>
      </c>
      <c r="F3942" t="s">
        <v>5651</v>
      </c>
      <c r="G3942">
        <v>2340</v>
      </c>
      <c r="H3942">
        <v>7</v>
      </c>
      <c r="I3942" t="s">
        <v>5613</v>
      </c>
      <c r="J3942" t="s">
        <v>6085</v>
      </c>
      <c r="K3942" t="s">
        <v>5046</v>
      </c>
      <c r="L3942">
        <v>9.2100000000000009</v>
      </c>
      <c r="M3942" s="441">
        <v>45831</v>
      </c>
      <c r="N3942">
        <v>9.2100000000000009</v>
      </c>
      <c r="O3942">
        <v>9.2100000000000009</v>
      </c>
      <c r="P3942">
        <v>64.47</v>
      </c>
    </row>
    <row r="3943" spans="1:16" x14ac:dyDescent="0.3">
      <c r="A3943">
        <v>40383</v>
      </c>
      <c r="B3943">
        <v>122</v>
      </c>
      <c r="C3943" t="s">
        <v>552</v>
      </c>
      <c r="D3943" s="441">
        <v>45839</v>
      </c>
      <c r="E3943">
        <v>18184</v>
      </c>
      <c r="F3943" t="s">
        <v>5997</v>
      </c>
      <c r="G3943">
        <v>3439</v>
      </c>
      <c r="H3943">
        <v>0.8</v>
      </c>
      <c r="I3943" t="s">
        <v>5601</v>
      </c>
      <c r="J3943" t="s">
        <v>4764</v>
      </c>
      <c r="K3943" t="s">
        <v>5046</v>
      </c>
      <c r="L3943">
        <v>0</v>
      </c>
      <c r="M3943" s="441">
        <v>-693593</v>
      </c>
      <c r="N3943">
        <v>0</v>
      </c>
      <c r="O3943">
        <v>191.58</v>
      </c>
      <c r="P3943">
        <v>63.79</v>
      </c>
    </row>
    <row r="3944" spans="1:16" x14ac:dyDescent="0.3">
      <c r="A3944">
        <v>40183</v>
      </c>
      <c r="B3944">
        <v>122</v>
      </c>
      <c r="C3944" t="s">
        <v>552</v>
      </c>
      <c r="D3944" s="441">
        <v>45839</v>
      </c>
      <c r="E3944">
        <v>20202</v>
      </c>
      <c r="F3944" t="s">
        <v>5852</v>
      </c>
      <c r="G3944">
        <v>2255</v>
      </c>
      <c r="H3944">
        <v>10</v>
      </c>
      <c r="I3944" t="s">
        <v>5613</v>
      </c>
      <c r="J3944" t="s">
        <v>6085</v>
      </c>
      <c r="K3944" t="s">
        <v>5046</v>
      </c>
      <c r="L3944">
        <v>6.34</v>
      </c>
      <c r="M3944" s="441">
        <v>45831</v>
      </c>
      <c r="N3944">
        <v>6.37</v>
      </c>
      <c r="O3944">
        <v>6.37</v>
      </c>
      <c r="P3944">
        <v>63.4</v>
      </c>
    </row>
    <row r="3945" spans="1:16" x14ac:dyDescent="0.3">
      <c r="A3945">
        <v>40279</v>
      </c>
      <c r="B3945">
        <v>122</v>
      </c>
      <c r="C3945" t="s">
        <v>552</v>
      </c>
      <c r="D3945" s="441">
        <v>45839</v>
      </c>
      <c r="E3945">
        <v>21085</v>
      </c>
      <c r="F3945" t="s">
        <v>5885</v>
      </c>
      <c r="G3945">
        <v>1989</v>
      </c>
      <c r="H3945">
        <v>3</v>
      </c>
      <c r="I3945" t="s">
        <v>5703</v>
      </c>
      <c r="J3945" t="s">
        <v>6085</v>
      </c>
      <c r="K3945" t="s">
        <v>5046</v>
      </c>
      <c r="L3945">
        <v>20.72</v>
      </c>
      <c r="M3945" s="441">
        <v>45831</v>
      </c>
      <c r="N3945">
        <v>20.43</v>
      </c>
      <c r="O3945">
        <v>20.43</v>
      </c>
      <c r="P3945">
        <v>62.16</v>
      </c>
    </row>
    <row r="3946" spans="1:16" x14ac:dyDescent="0.3">
      <c r="A3946">
        <v>40371</v>
      </c>
      <c r="B3946">
        <v>122</v>
      </c>
      <c r="C3946" t="s">
        <v>552</v>
      </c>
      <c r="D3946" s="441">
        <v>45839</v>
      </c>
      <c r="E3946">
        <v>18178</v>
      </c>
      <c r="F3946" t="s">
        <v>5790</v>
      </c>
      <c r="G3946">
        <v>3444</v>
      </c>
      <c r="H3946">
        <v>1</v>
      </c>
      <c r="I3946" t="s">
        <v>5601</v>
      </c>
      <c r="J3946" t="s">
        <v>4764</v>
      </c>
      <c r="K3946" t="s">
        <v>5046</v>
      </c>
      <c r="L3946">
        <v>0</v>
      </c>
      <c r="M3946" s="441">
        <v>-693593</v>
      </c>
      <c r="N3946">
        <v>0</v>
      </c>
      <c r="O3946">
        <v>59.9</v>
      </c>
      <c r="P3946">
        <v>59.9</v>
      </c>
    </row>
    <row r="3947" spans="1:16" x14ac:dyDescent="0.3">
      <c r="A3947">
        <v>40300</v>
      </c>
      <c r="B3947">
        <v>122</v>
      </c>
      <c r="C3947" t="s">
        <v>552</v>
      </c>
      <c r="D3947" s="441">
        <v>45839</v>
      </c>
      <c r="E3947">
        <v>24322</v>
      </c>
      <c r="F3947" t="s">
        <v>5657</v>
      </c>
      <c r="G3947">
        <v>2342</v>
      </c>
      <c r="H3947">
        <v>2.58</v>
      </c>
      <c r="I3947" t="s">
        <v>5598</v>
      </c>
      <c r="J3947" t="s">
        <v>6085</v>
      </c>
      <c r="K3947" t="s">
        <v>5046</v>
      </c>
      <c r="L3947">
        <v>23</v>
      </c>
      <c r="M3947" s="441">
        <v>45818</v>
      </c>
      <c r="N3947">
        <v>23</v>
      </c>
      <c r="O3947">
        <v>23</v>
      </c>
      <c r="P3947">
        <v>59.34</v>
      </c>
    </row>
    <row r="3948" spans="1:16" x14ac:dyDescent="0.3">
      <c r="A3948">
        <v>40304</v>
      </c>
      <c r="B3948">
        <v>122</v>
      </c>
      <c r="C3948" t="s">
        <v>552</v>
      </c>
      <c r="D3948" s="441">
        <v>45839</v>
      </c>
      <c r="E3948">
        <v>24272</v>
      </c>
      <c r="F3948" t="s">
        <v>5849</v>
      </c>
      <c r="G3948">
        <v>2341</v>
      </c>
      <c r="H3948">
        <v>2.46</v>
      </c>
      <c r="I3948" t="s">
        <v>5598</v>
      </c>
      <c r="J3948" t="s">
        <v>6085</v>
      </c>
      <c r="K3948" t="s">
        <v>5046</v>
      </c>
      <c r="L3948">
        <v>24</v>
      </c>
      <c r="M3948" s="441">
        <v>45818</v>
      </c>
      <c r="N3948">
        <v>24</v>
      </c>
      <c r="O3948">
        <v>24.5</v>
      </c>
      <c r="P3948">
        <v>59.04</v>
      </c>
    </row>
    <row r="3949" spans="1:16" x14ac:dyDescent="0.3">
      <c r="A3949">
        <v>40369</v>
      </c>
      <c r="B3949">
        <v>122</v>
      </c>
      <c r="C3949" t="s">
        <v>552</v>
      </c>
      <c r="D3949" s="441">
        <v>45839</v>
      </c>
      <c r="E3949">
        <v>18308</v>
      </c>
      <c r="F3949" t="s">
        <v>5758</v>
      </c>
      <c r="G3949">
        <v>3325</v>
      </c>
      <c r="H3949">
        <v>1</v>
      </c>
      <c r="I3949" t="s">
        <v>5613</v>
      </c>
      <c r="J3949" t="s">
        <v>4764</v>
      </c>
      <c r="K3949" t="s">
        <v>5046</v>
      </c>
      <c r="L3949">
        <v>0</v>
      </c>
      <c r="M3949" s="441">
        <v>-693593</v>
      </c>
      <c r="N3949">
        <v>0</v>
      </c>
      <c r="O3949">
        <v>0</v>
      </c>
      <c r="P3949">
        <v>57</v>
      </c>
    </row>
    <row r="3950" spans="1:16" x14ac:dyDescent="0.3">
      <c r="A3950">
        <v>40246</v>
      </c>
      <c r="B3950">
        <v>122</v>
      </c>
      <c r="C3950" t="s">
        <v>552</v>
      </c>
      <c r="D3950" s="441">
        <v>45839</v>
      </c>
      <c r="E3950">
        <v>24420</v>
      </c>
      <c r="F3950" t="s">
        <v>5680</v>
      </c>
      <c r="G3950">
        <v>2207</v>
      </c>
      <c r="H3950">
        <v>5</v>
      </c>
      <c r="I3950" t="s">
        <v>5598</v>
      </c>
      <c r="J3950" t="s">
        <v>6085</v>
      </c>
      <c r="K3950" t="s">
        <v>5046</v>
      </c>
      <c r="L3950">
        <v>10.89</v>
      </c>
      <c r="M3950" s="441">
        <v>45831</v>
      </c>
      <c r="N3950">
        <v>10.98</v>
      </c>
      <c r="O3950">
        <v>10.98</v>
      </c>
      <c r="P3950">
        <v>54.45</v>
      </c>
    </row>
    <row r="3951" spans="1:16" x14ac:dyDescent="0.3">
      <c r="A3951">
        <v>40330</v>
      </c>
      <c r="B3951">
        <v>122</v>
      </c>
      <c r="C3951" t="s">
        <v>552</v>
      </c>
      <c r="D3951" s="441">
        <v>45839</v>
      </c>
      <c r="E3951">
        <v>18210</v>
      </c>
      <c r="F3951" t="s">
        <v>6523</v>
      </c>
      <c r="G3951">
        <v>3417</v>
      </c>
      <c r="H3951">
        <v>2</v>
      </c>
      <c r="I3951" t="s">
        <v>5613</v>
      </c>
      <c r="J3951" t="s">
        <v>4764</v>
      </c>
      <c r="K3951" t="s">
        <v>5046</v>
      </c>
      <c r="L3951">
        <v>0</v>
      </c>
      <c r="M3951" s="441">
        <v>-693593</v>
      </c>
      <c r="N3951">
        <v>0</v>
      </c>
      <c r="O3951">
        <v>0</v>
      </c>
      <c r="P3951">
        <v>54.3</v>
      </c>
    </row>
    <row r="3952" spans="1:16" x14ac:dyDescent="0.3">
      <c r="A3952">
        <v>40403</v>
      </c>
      <c r="B3952">
        <v>122</v>
      </c>
      <c r="C3952" t="s">
        <v>552</v>
      </c>
      <c r="D3952" s="441">
        <v>45839</v>
      </c>
      <c r="E3952">
        <v>18313</v>
      </c>
      <c r="F3952" t="s">
        <v>5755</v>
      </c>
      <c r="G3952">
        <v>3320</v>
      </c>
      <c r="H3952">
        <v>0.36</v>
      </c>
      <c r="I3952" t="s">
        <v>5601</v>
      </c>
      <c r="J3952" t="s">
        <v>4764</v>
      </c>
      <c r="K3952" t="s">
        <v>5046</v>
      </c>
      <c r="L3952">
        <v>0</v>
      </c>
      <c r="M3952" s="441">
        <v>-693593</v>
      </c>
      <c r="N3952">
        <v>0</v>
      </c>
      <c r="O3952">
        <v>178.9</v>
      </c>
      <c r="P3952">
        <v>53.6</v>
      </c>
    </row>
    <row r="3953" spans="1:16" x14ac:dyDescent="0.3">
      <c r="A3953">
        <v>40325</v>
      </c>
      <c r="B3953">
        <v>122</v>
      </c>
      <c r="C3953" t="s">
        <v>552</v>
      </c>
      <c r="D3953" s="441">
        <v>45839</v>
      </c>
      <c r="E3953">
        <v>20645</v>
      </c>
      <c r="F3953" t="s">
        <v>5664</v>
      </c>
      <c r="G3953">
        <v>2113</v>
      </c>
      <c r="H3953">
        <v>2</v>
      </c>
      <c r="I3953" t="s">
        <v>5615</v>
      </c>
      <c r="J3953" t="s">
        <v>6085</v>
      </c>
      <c r="K3953" t="s">
        <v>5046</v>
      </c>
      <c r="L3953">
        <v>25.8</v>
      </c>
      <c r="M3953" s="441">
        <v>45831</v>
      </c>
      <c r="N3953">
        <v>25.95</v>
      </c>
      <c r="O3953">
        <v>25.9</v>
      </c>
      <c r="P3953">
        <v>51.6</v>
      </c>
    </row>
    <row r="3954" spans="1:16" x14ac:dyDescent="0.3">
      <c r="A3954">
        <v>40172</v>
      </c>
      <c r="B3954">
        <v>122</v>
      </c>
      <c r="C3954" t="s">
        <v>552</v>
      </c>
      <c r="D3954" s="441">
        <v>45839</v>
      </c>
      <c r="E3954">
        <v>19657</v>
      </c>
      <c r="F3954" t="s">
        <v>5916</v>
      </c>
      <c r="G3954">
        <v>2583</v>
      </c>
      <c r="H3954">
        <v>11.08</v>
      </c>
      <c r="I3954" t="s">
        <v>5598</v>
      </c>
      <c r="J3954" t="s">
        <v>6085</v>
      </c>
      <c r="K3954" t="s">
        <v>5046</v>
      </c>
      <c r="L3954">
        <v>4.5</v>
      </c>
      <c r="M3954" s="441">
        <v>45828</v>
      </c>
      <c r="N3954">
        <v>4.5</v>
      </c>
      <c r="O3954">
        <v>4.5</v>
      </c>
      <c r="P3954">
        <v>49.86</v>
      </c>
    </row>
    <row r="3955" spans="1:16" x14ac:dyDescent="0.3">
      <c r="A3955">
        <v>40165</v>
      </c>
      <c r="B3955">
        <v>122</v>
      </c>
      <c r="C3955" t="s">
        <v>552</v>
      </c>
      <c r="D3955" s="441">
        <v>45839</v>
      </c>
      <c r="E3955">
        <v>20136</v>
      </c>
      <c r="F3955" t="s">
        <v>5658</v>
      </c>
      <c r="G3955">
        <v>2284</v>
      </c>
      <c r="H3955">
        <v>12</v>
      </c>
      <c r="I3955" t="s">
        <v>5605</v>
      </c>
      <c r="J3955" t="s">
        <v>6085</v>
      </c>
      <c r="K3955" t="s">
        <v>5046</v>
      </c>
      <c r="L3955">
        <v>4.01</v>
      </c>
      <c r="M3955" s="441">
        <v>45831</v>
      </c>
      <c r="N3955">
        <v>4.01</v>
      </c>
      <c r="O3955">
        <v>3.5</v>
      </c>
      <c r="P3955">
        <v>48.12</v>
      </c>
    </row>
    <row r="3956" spans="1:16" x14ac:dyDescent="0.3">
      <c r="A3956">
        <v>40427</v>
      </c>
      <c r="B3956">
        <v>122</v>
      </c>
      <c r="C3956" t="s">
        <v>552</v>
      </c>
      <c r="D3956" s="441">
        <v>45839</v>
      </c>
      <c r="E3956">
        <v>17974</v>
      </c>
      <c r="F3956" t="s">
        <v>5839</v>
      </c>
      <c r="G3956">
        <v>3613</v>
      </c>
      <c r="H3956">
        <v>3</v>
      </c>
      <c r="I3956" t="s">
        <v>5613</v>
      </c>
      <c r="J3956" t="s">
        <v>4764</v>
      </c>
      <c r="K3956" t="s">
        <v>5046</v>
      </c>
      <c r="L3956">
        <v>0</v>
      </c>
      <c r="M3956" s="441">
        <v>45755</v>
      </c>
      <c r="N3956">
        <v>15.8</v>
      </c>
      <c r="O3956">
        <v>14.03</v>
      </c>
      <c r="P3956">
        <v>47.4</v>
      </c>
    </row>
    <row r="3957" spans="1:16" x14ac:dyDescent="0.3">
      <c r="A3957">
        <v>40270</v>
      </c>
      <c r="B3957">
        <v>122</v>
      </c>
      <c r="C3957" t="s">
        <v>552</v>
      </c>
      <c r="D3957" s="441">
        <v>45839</v>
      </c>
      <c r="E3957">
        <v>24400</v>
      </c>
      <c r="F3957" t="s">
        <v>6004</v>
      </c>
      <c r="G3957">
        <v>2368</v>
      </c>
      <c r="H3957">
        <v>3.5</v>
      </c>
      <c r="I3957" t="s">
        <v>5613</v>
      </c>
      <c r="J3957" t="s">
        <v>6085</v>
      </c>
      <c r="K3957" t="s">
        <v>5046</v>
      </c>
      <c r="L3957">
        <v>0</v>
      </c>
      <c r="M3957" s="441">
        <v>45804</v>
      </c>
      <c r="N3957">
        <v>13.5</v>
      </c>
      <c r="O3957">
        <v>13.5</v>
      </c>
      <c r="P3957">
        <v>47.25</v>
      </c>
    </row>
    <row r="3958" spans="1:16" x14ac:dyDescent="0.3">
      <c r="A3958">
        <v>40224</v>
      </c>
      <c r="B3958">
        <v>122</v>
      </c>
      <c r="C3958" t="s">
        <v>552</v>
      </c>
      <c r="D3958" s="441">
        <v>45839</v>
      </c>
      <c r="E3958">
        <v>19415</v>
      </c>
      <c r="F3958" t="s">
        <v>5958</v>
      </c>
      <c r="G3958">
        <v>2759</v>
      </c>
      <c r="H3958">
        <v>6</v>
      </c>
      <c r="I3958" t="s">
        <v>5613</v>
      </c>
      <c r="J3958" t="s">
        <v>6085</v>
      </c>
      <c r="K3958" t="s">
        <v>5046</v>
      </c>
      <c r="L3958">
        <v>7.8</v>
      </c>
      <c r="M3958" s="441">
        <v>45818</v>
      </c>
      <c r="N3958">
        <v>7.8</v>
      </c>
      <c r="O3958">
        <v>7.6</v>
      </c>
      <c r="P3958">
        <v>46.8</v>
      </c>
    </row>
    <row r="3959" spans="1:16" x14ac:dyDescent="0.3">
      <c r="A3959">
        <v>40356</v>
      </c>
      <c r="B3959">
        <v>122</v>
      </c>
      <c r="C3959" t="s">
        <v>552</v>
      </c>
      <c r="D3959" s="441">
        <v>45839</v>
      </c>
      <c r="E3959">
        <v>20007</v>
      </c>
      <c r="F3959" t="s">
        <v>5660</v>
      </c>
      <c r="G3959">
        <v>2343</v>
      </c>
      <c r="H3959">
        <v>1</v>
      </c>
      <c r="I3959" t="s">
        <v>5610</v>
      </c>
      <c r="J3959" t="s">
        <v>6085</v>
      </c>
      <c r="K3959" t="s">
        <v>5046</v>
      </c>
      <c r="L3959">
        <v>46.48</v>
      </c>
      <c r="M3959" s="441">
        <v>45818</v>
      </c>
      <c r="N3959">
        <v>46.48</v>
      </c>
      <c r="O3959">
        <v>46.96</v>
      </c>
      <c r="P3959">
        <v>46.48</v>
      </c>
    </row>
    <row r="3960" spans="1:16" x14ac:dyDescent="0.3">
      <c r="A3960">
        <v>40261</v>
      </c>
      <c r="B3960">
        <v>122</v>
      </c>
      <c r="C3960" t="s">
        <v>552</v>
      </c>
      <c r="D3960" s="441">
        <v>45839</v>
      </c>
      <c r="E3960">
        <v>20227</v>
      </c>
      <c r="F3960" t="s">
        <v>5650</v>
      </c>
      <c r="G3960">
        <v>2248</v>
      </c>
      <c r="H3960">
        <v>4</v>
      </c>
      <c r="I3960" t="s">
        <v>5605</v>
      </c>
      <c r="J3960" t="s">
        <v>6085</v>
      </c>
      <c r="K3960" t="s">
        <v>5046</v>
      </c>
      <c r="L3960">
        <v>11.15</v>
      </c>
      <c r="M3960" s="441">
        <v>45831</v>
      </c>
      <c r="N3960">
        <v>11.2</v>
      </c>
      <c r="O3960">
        <v>11.2</v>
      </c>
      <c r="P3960">
        <v>44.6</v>
      </c>
    </row>
    <row r="3961" spans="1:16" x14ac:dyDescent="0.3">
      <c r="A3961">
        <v>40283</v>
      </c>
      <c r="B3961">
        <v>122</v>
      </c>
      <c r="C3961" t="s">
        <v>552</v>
      </c>
      <c r="D3961" s="441">
        <v>45839</v>
      </c>
      <c r="E3961">
        <v>20029</v>
      </c>
      <c r="F3961" t="s">
        <v>5848</v>
      </c>
      <c r="G3961">
        <v>2337</v>
      </c>
      <c r="H3961">
        <v>3</v>
      </c>
      <c r="I3961" t="s">
        <v>5668</v>
      </c>
      <c r="J3961" t="s">
        <v>6085</v>
      </c>
      <c r="K3961" t="s">
        <v>5046</v>
      </c>
      <c r="L3961">
        <v>0</v>
      </c>
      <c r="M3961" s="441">
        <v>45636</v>
      </c>
      <c r="N3961">
        <v>14.81</v>
      </c>
      <c r="O3961">
        <v>14.81</v>
      </c>
      <c r="P3961">
        <v>44.43</v>
      </c>
    </row>
    <row r="3962" spans="1:16" x14ac:dyDescent="0.3">
      <c r="A3962">
        <v>40410</v>
      </c>
      <c r="B3962">
        <v>122</v>
      </c>
      <c r="C3962" t="s">
        <v>552</v>
      </c>
      <c r="D3962" s="441">
        <v>45839</v>
      </c>
      <c r="E3962">
        <v>18107</v>
      </c>
      <c r="F3962" t="s">
        <v>5807</v>
      </c>
      <c r="G3962">
        <v>3504</v>
      </c>
      <c r="H3962">
        <v>0.25</v>
      </c>
      <c r="I3962" t="s">
        <v>5601</v>
      </c>
      <c r="J3962" t="s">
        <v>4764</v>
      </c>
      <c r="K3962" t="s">
        <v>5046</v>
      </c>
      <c r="L3962">
        <v>0</v>
      </c>
      <c r="M3962" s="441">
        <v>-693593</v>
      </c>
      <c r="N3962">
        <v>0</v>
      </c>
      <c r="O3962">
        <v>0</v>
      </c>
      <c r="P3962">
        <v>44.23</v>
      </c>
    </row>
    <row r="3963" spans="1:16" x14ac:dyDescent="0.3">
      <c r="A3963">
        <v>40321</v>
      </c>
      <c r="B3963">
        <v>122</v>
      </c>
      <c r="C3963" t="s">
        <v>552</v>
      </c>
      <c r="D3963" s="441">
        <v>45839</v>
      </c>
      <c r="E3963">
        <v>21060</v>
      </c>
      <c r="F3963" t="s">
        <v>5619</v>
      </c>
      <c r="G3963">
        <v>1998</v>
      </c>
      <c r="H3963">
        <v>2</v>
      </c>
      <c r="I3963" t="s">
        <v>5613</v>
      </c>
      <c r="J3963" t="s">
        <v>6085</v>
      </c>
      <c r="K3963" t="s">
        <v>5046</v>
      </c>
      <c r="L3963">
        <v>0</v>
      </c>
      <c r="M3963" s="441">
        <v>-693593</v>
      </c>
      <c r="N3963">
        <v>0</v>
      </c>
      <c r="O3963">
        <v>21.9</v>
      </c>
      <c r="P3963">
        <v>43.98</v>
      </c>
    </row>
    <row r="3964" spans="1:16" x14ac:dyDescent="0.3">
      <c r="A3964">
        <v>40354</v>
      </c>
      <c r="B3964">
        <v>122</v>
      </c>
      <c r="C3964" t="s">
        <v>552</v>
      </c>
      <c r="D3964" s="441">
        <v>45839</v>
      </c>
      <c r="E3964">
        <v>20908</v>
      </c>
      <c r="F3964" t="s">
        <v>5636</v>
      </c>
      <c r="G3964">
        <v>2035</v>
      </c>
      <c r="H3964">
        <v>1</v>
      </c>
      <c r="I3964" t="s">
        <v>5605</v>
      </c>
      <c r="J3964" t="s">
        <v>6085</v>
      </c>
      <c r="K3964" t="s">
        <v>5046</v>
      </c>
      <c r="L3964">
        <v>43.15</v>
      </c>
      <c r="M3964" s="441">
        <v>45826</v>
      </c>
      <c r="N3964">
        <v>43.15</v>
      </c>
      <c r="O3964">
        <v>63.83</v>
      </c>
      <c r="P3964">
        <v>43.15</v>
      </c>
    </row>
    <row r="3965" spans="1:16" x14ac:dyDescent="0.3">
      <c r="A3965">
        <v>40387</v>
      </c>
      <c r="B3965">
        <v>122</v>
      </c>
      <c r="C3965" t="s">
        <v>552</v>
      </c>
      <c r="D3965" s="441">
        <v>45839</v>
      </c>
      <c r="E3965">
        <v>18357</v>
      </c>
      <c r="F3965" t="s">
        <v>6553</v>
      </c>
      <c r="G3965">
        <v>3279</v>
      </c>
      <c r="H3965">
        <v>0.64</v>
      </c>
      <c r="I3965" t="s">
        <v>5613</v>
      </c>
      <c r="J3965" t="s">
        <v>4764</v>
      </c>
      <c r="K3965" t="s">
        <v>5046</v>
      </c>
      <c r="L3965">
        <v>0</v>
      </c>
      <c r="M3965" s="441">
        <v>-693593</v>
      </c>
      <c r="N3965">
        <v>0</v>
      </c>
      <c r="O3965">
        <v>0</v>
      </c>
      <c r="P3965">
        <v>42.15</v>
      </c>
    </row>
    <row r="3966" spans="1:16" x14ac:dyDescent="0.3">
      <c r="A3966">
        <v>40284</v>
      </c>
      <c r="B3966">
        <v>122</v>
      </c>
      <c r="C3966" t="s">
        <v>552</v>
      </c>
      <c r="D3966" s="441">
        <v>45839</v>
      </c>
      <c r="E3966">
        <v>20242</v>
      </c>
      <c r="F3966" t="s">
        <v>5649</v>
      </c>
      <c r="G3966">
        <v>2242</v>
      </c>
      <c r="H3966">
        <v>3</v>
      </c>
      <c r="I3966" t="s">
        <v>5605</v>
      </c>
      <c r="J3966" t="s">
        <v>6085</v>
      </c>
      <c r="K3966" t="s">
        <v>5046</v>
      </c>
      <c r="L3966">
        <v>14.03</v>
      </c>
      <c r="M3966" s="441">
        <v>45831</v>
      </c>
      <c r="N3966">
        <v>13.99</v>
      </c>
      <c r="O3966">
        <v>13.99</v>
      </c>
      <c r="P3966">
        <v>42.09</v>
      </c>
    </row>
    <row r="3967" spans="1:16" x14ac:dyDescent="0.3">
      <c r="A3967">
        <v>40348</v>
      </c>
      <c r="B3967">
        <v>122</v>
      </c>
      <c r="C3967" t="s">
        <v>552</v>
      </c>
      <c r="D3967" s="441">
        <v>45839</v>
      </c>
      <c r="E3967">
        <v>19721</v>
      </c>
      <c r="F3967" t="s">
        <v>5952</v>
      </c>
      <c r="G3967">
        <v>2533</v>
      </c>
      <c r="H3967">
        <v>1.1299999999999999</v>
      </c>
      <c r="I3967" t="s">
        <v>5598</v>
      </c>
      <c r="J3967" t="s">
        <v>6085</v>
      </c>
      <c r="K3967" t="s">
        <v>5046</v>
      </c>
      <c r="L3967">
        <v>36.340000000000003</v>
      </c>
      <c r="M3967" s="441">
        <v>45838</v>
      </c>
      <c r="N3967">
        <v>35</v>
      </c>
      <c r="O3967">
        <v>35</v>
      </c>
      <c r="P3967">
        <v>41.06</v>
      </c>
    </row>
    <row r="3968" spans="1:16" x14ac:dyDescent="0.3">
      <c r="A3968">
        <v>40319</v>
      </c>
      <c r="B3968">
        <v>122</v>
      </c>
      <c r="C3968" t="s">
        <v>552</v>
      </c>
      <c r="D3968" s="441">
        <v>45839</v>
      </c>
      <c r="E3968">
        <v>20429</v>
      </c>
      <c r="F3968" t="s">
        <v>5840</v>
      </c>
      <c r="G3968">
        <v>2184</v>
      </c>
      <c r="H3968">
        <v>2</v>
      </c>
      <c r="I3968" t="s">
        <v>5613</v>
      </c>
      <c r="J3968" t="s">
        <v>6085</v>
      </c>
      <c r="K3968" t="s">
        <v>5046</v>
      </c>
      <c r="L3968">
        <v>20.28</v>
      </c>
      <c r="M3968" s="441">
        <v>45831</v>
      </c>
      <c r="N3968">
        <v>20.3</v>
      </c>
      <c r="O3968">
        <v>20.25</v>
      </c>
      <c r="P3968">
        <v>40.56</v>
      </c>
    </row>
    <row r="3969" spans="1:16" x14ac:dyDescent="0.3">
      <c r="A3969">
        <v>40240</v>
      </c>
      <c r="B3969">
        <v>122</v>
      </c>
      <c r="C3969" t="s">
        <v>552</v>
      </c>
      <c r="D3969" s="441">
        <v>45839</v>
      </c>
      <c r="E3969">
        <v>20410</v>
      </c>
      <c r="F3969" t="s">
        <v>5644</v>
      </c>
      <c r="G3969">
        <v>2190</v>
      </c>
      <c r="H3969">
        <v>5</v>
      </c>
      <c r="I3969" t="s">
        <v>5613</v>
      </c>
      <c r="J3969" t="s">
        <v>6085</v>
      </c>
      <c r="K3969" t="s">
        <v>5046</v>
      </c>
      <c r="L3969">
        <v>7.84</v>
      </c>
      <c r="M3969" s="441">
        <v>45825</v>
      </c>
      <c r="N3969">
        <v>11.2</v>
      </c>
      <c r="O3969">
        <v>11.78</v>
      </c>
      <c r="P3969">
        <v>39.200000000000003</v>
      </c>
    </row>
    <row r="3970" spans="1:16" x14ac:dyDescent="0.3">
      <c r="A3970">
        <v>40136</v>
      </c>
      <c r="B3970">
        <v>122</v>
      </c>
      <c r="C3970" t="s">
        <v>552</v>
      </c>
      <c r="D3970" s="441">
        <v>45839</v>
      </c>
      <c r="E3970">
        <v>24414</v>
      </c>
      <c r="F3970" t="s">
        <v>6548</v>
      </c>
      <c r="G3970">
        <v>3670</v>
      </c>
      <c r="H3970">
        <v>22</v>
      </c>
      <c r="I3970" t="s">
        <v>5613</v>
      </c>
      <c r="J3970" t="s">
        <v>4764</v>
      </c>
      <c r="K3970" t="s">
        <v>5046</v>
      </c>
      <c r="L3970">
        <v>0</v>
      </c>
      <c r="M3970" s="441">
        <v>45545</v>
      </c>
      <c r="N3970">
        <v>1.78</v>
      </c>
      <c r="O3970">
        <v>2.19</v>
      </c>
      <c r="P3970">
        <v>39.090000000000003</v>
      </c>
    </row>
    <row r="3971" spans="1:16" x14ac:dyDescent="0.3">
      <c r="A3971">
        <v>40340</v>
      </c>
      <c r="B3971">
        <v>122</v>
      </c>
      <c r="C3971" t="s">
        <v>552</v>
      </c>
      <c r="D3971" s="441">
        <v>45839</v>
      </c>
      <c r="E3971">
        <v>18486</v>
      </c>
      <c r="F3971" t="s">
        <v>5733</v>
      </c>
      <c r="G3971">
        <v>3170</v>
      </c>
      <c r="H3971">
        <v>1.4</v>
      </c>
      <c r="I3971" t="s">
        <v>5601</v>
      </c>
      <c r="J3971" t="s">
        <v>4764</v>
      </c>
      <c r="K3971" t="s">
        <v>5046</v>
      </c>
      <c r="L3971">
        <v>27.5</v>
      </c>
      <c r="M3971" s="441">
        <v>45825</v>
      </c>
      <c r="N3971">
        <v>27.5</v>
      </c>
      <c r="O3971">
        <v>27.5</v>
      </c>
      <c r="P3971">
        <v>38.5</v>
      </c>
    </row>
    <row r="3972" spans="1:16" x14ac:dyDescent="0.3">
      <c r="A3972">
        <v>40305</v>
      </c>
      <c r="B3972">
        <v>122</v>
      </c>
      <c r="C3972" t="s">
        <v>552</v>
      </c>
      <c r="D3972" s="441">
        <v>45839</v>
      </c>
      <c r="E3972">
        <v>24110</v>
      </c>
      <c r="F3972" t="s">
        <v>5630</v>
      </c>
      <c r="G3972">
        <v>2322</v>
      </c>
      <c r="H3972">
        <v>2.42</v>
      </c>
      <c r="I3972" t="s">
        <v>5598</v>
      </c>
      <c r="J3972" t="s">
        <v>6085</v>
      </c>
      <c r="K3972" t="s">
        <v>5046</v>
      </c>
      <c r="L3972">
        <v>15.9</v>
      </c>
      <c r="M3972" s="441">
        <v>45811</v>
      </c>
      <c r="N3972">
        <v>15.9</v>
      </c>
      <c r="O3972">
        <v>16.899999999999999</v>
      </c>
      <c r="P3972">
        <v>38.479999999999997</v>
      </c>
    </row>
    <row r="3973" spans="1:16" x14ac:dyDescent="0.3">
      <c r="A3973">
        <v>40175</v>
      </c>
      <c r="B3973">
        <v>122</v>
      </c>
      <c r="C3973" t="s">
        <v>552</v>
      </c>
      <c r="D3973" s="441">
        <v>45839</v>
      </c>
      <c r="E3973">
        <v>23826</v>
      </c>
      <c r="F3973" t="s">
        <v>5844</v>
      </c>
      <c r="G3973">
        <v>2073</v>
      </c>
      <c r="H3973">
        <v>11</v>
      </c>
      <c r="I3973" t="s">
        <v>5605</v>
      </c>
      <c r="J3973" t="s">
        <v>6085</v>
      </c>
      <c r="K3973" t="s">
        <v>5046</v>
      </c>
      <c r="L3973">
        <v>3.45</v>
      </c>
      <c r="M3973" s="441">
        <v>45825</v>
      </c>
      <c r="N3973">
        <v>3.45</v>
      </c>
      <c r="O3973">
        <v>3.45</v>
      </c>
      <c r="P3973">
        <v>37.950000000000003</v>
      </c>
    </row>
    <row r="3974" spans="1:16" x14ac:dyDescent="0.3">
      <c r="A3974">
        <v>40402</v>
      </c>
      <c r="B3974">
        <v>122</v>
      </c>
      <c r="C3974" t="s">
        <v>552</v>
      </c>
      <c r="D3974" s="441">
        <v>45839</v>
      </c>
      <c r="E3974">
        <v>18383</v>
      </c>
      <c r="F3974" t="s">
        <v>6550</v>
      </c>
      <c r="G3974">
        <v>3256</v>
      </c>
      <c r="H3974">
        <v>0.36</v>
      </c>
      <c r="I3974" t="s">
        <v>5613</v>
      </c>
      <c r="J3974" t="s">
        <v>4764</v>
      </c>
      <c r="K3974" t="s">
        <v>5046</v>
      </c>
      <c r="L3974">
        <v>0</v>
      </c>
      <c r="M3974" s="441">
        <v>-693593</v>
      </c>
      <c r="N3974">
        <v>0</v>
      </c>
      <c r="O3974">
        <v>0</v>
      </c>
      <c r="P3974">
        <v>37.200000000000003</v>
      </c>
    </row>
    <row r="3975" spans="1:16" x14ac:dyDescent="0.3">
      <c r="A3975">
        <v>40438</v>
      </c>
      <c r="B3975">
        <v>122</v>
      </c>
      <c r="C3975" t="s">
        <v>552</v>
      </c>
      <c r="D3975" s="441">
        <v>45839</v>
      </c>
      <c r="E3975">
        <v>20176</v>
      </c>
      <c r="F3975" t="s">
        <v>6524</v>
      </c>
      <c r="G3975">
        <v>2262</v>
      </c>
      <c r="H3975">
        <v>1</v>
      </c>
      <c r="I3975" t="s">
        <v>5613</v>
      </c>
      <c r="J3975" t="s">
        <v>6085</v>
      </c>
      <c r="K3975" t="s">
        <v>5046</v>
      </c>
      <c r="L3975">
        <v>0</v>
      </c>
      <c r="M3975" s="441">
        <v>45769</v>
      </c>
      <c r="N3975">
        <v>36.840000000000003</v>
      </c>
      <c r="O3975">
        <v>40.799999999999997</v>
      </c>
      <c r="P3975">
        <v>36.840000000000003</v>
      </c>
    </row>
    <row r="3976" spans="1:16" x14ac:dyDescent="0.3">
      <c r="A3976">
        <v>40166</v>
      </c>
      <c r="B3976">
        <v>122</v>
      </c>
      <c r="C3976" t="s">
        <v>552</v>
      </c>
      <c r="D3976" s="441">
        <v>45839</v>
      </c>
      <c r="E3976">
        <v>19907</v>
      </c>
      <c r="F3976" t="s">
        <v>5683</v>
      </c>
      <c r="G3976">
        <v>2381</v>
      </c>
      <c r="H3976">
        <v>12</v>
      </c>
      <c r="I3976" t="s">
        <v>5613</v>
      </c>
      <c r="J3976" t="s">
        <v>6085</v>
      </c>
      <c r="K3976" t="s">
        <v>5046</v>
      </c>
      <c r="L3976">
        <v>0</v>
      </c>
      <c r="M3976" s="441">
        <v>45686</v>
      </c>
      <c r="N3976">
        <v>3.01</v>
      </c>
      <c r="O3976">
        <v>2.8</v>
      </c>
      <c r="P3976">
        <v>36.119999999999997</v>
      </c>
    </row>
    <row r="3977" spans="1:16" x14ac:dyDescent="0.3">
      <c r="A3977">
        <v>40235</v>
      </c>
      <c r="B3977">
        <v>122</v>
      </c>
      <c r="C3977" t="s">
        <v>552</v>
      </c>
      <c r="D3977" s="441">
        <v>45839</v>
      </c>
      <c r="E3977">
        <v>19759</v>
      </c>
      <c r="F3977" t="s">
        <v>6016</v>
      </c>
      <c r="G3977">
        <v>2494</v>
      </c>
      <c r="H3977">
        <v>5.58</v>
      </c>
      <c r="I3977" t="s">
        <v>5598</v>
      </c>
      <c r="J3977" t="s">
        <v>6085</v>
      </c>
      <c r="K3977" t="s">
        <v>5046</v>
      </c>
      <c r="L3977">
        <v>6.3</v>
      </c>
      <c r="M3977" s="441">
        <v>45838</v>
      </c>
      <c r="N3977">
        <v>6.3</v>
      </c>
      <c r="O3977">
        <v>6.24</v>
      </c>
      <c r="P3977">
        <v>35.15</v>
      </c>
    </row>
    <row r="3978" spans="1:16" x14ac:dyDescent="0.3">
      <c r="A3978">
        <v>40206</v>
      </c>
      <c r="B3978">
        <v>122</v>
      </c>
      <c r="C3978" t="s">
        <v>552</v>
      </c>
      <c r="D3978" s="441">
        <v>45839</v>
      </c>
      <c r="E3978">
        <v>20386</v>
      </c>
      <c r="F3978" t="s">
        <v>6500</v>
      </c>
      <c r="G3978">
        <v>2195</v>
      </c>
      <c r="H3978">
        <v>7</v>
      </c>
      <c r="I3978" t="s">
        <v>5605</v>
      </c>
      <c r="J3978" t="s">
        <v>6085</v>
      </c>
      <c r="K3978" t="s">
        <v>5046</v>
      </c>
      <c r="L3978">
        <v>5</v>
      </c>
      <c r="M3978" s="441">
        <v>45811</v>
      </c>
      <c r="N3978">
        <v>5</v>
      </c>
      <c r="O3978">
        <v>5</v>
      </c>
      <c r="P3978">
        <v>35</v>
      </c>
    </row>
    <row r="3979" spans="1:16" x14ac:dyDescent="0.3">
      <c r="A3979">
        <v>40398</v>
      </c>
      <c r="B3979">
        <v>122</v>
      </c>
      <c r="C3979" t="s">
        <v>552</v>
      </c>
      <c r="D3979" s="441">
        <v>45839</v>
      </c>
      <c r="E3979">
        <v>18177</v>
      </c>
      <c r="F3979" t="s">
        <v>6554</v>
      </c>
      <c r="G3979">
        <v>3445</v>
      </c>
      <c r="H3979">
        <v>0.5</v>
      </c>
      <c r="I3979" t="s">
        <v>5601</v>
      </c>
      <c r="J3979" t="s">
        <v>4764</v>
      </c>
      <c r="K3979" t="s">
        <v>5046</v>
      </c>
      <c r="L3979">
        <v>0</v>
      </c>
      <c r="M3979" s="441">
        <v>-693593</v>
      </c>
      <c r="N3979">
        <v>0</v>
      </c>
      <c r="O3979">
        <v>96.9</v>
      </c>
      <c r="P3979">
        <v>34.950000000000003</v>
      </c>
    </row>
    <row r="3980" spans="1:16" x14ac:dyDescent="0.3">
      <c r="A3980">
        <v>40423</v>
      </c>
      <c r="B3980">
        <v>122</v>
      </c>
      <c r="C3980" t="s">
        <v>552</v>
      </c>
      <c r="D3980" s="441">
        <v>45839</v>
      </c>
      <c r="E3980">
        <v>18145</v>
      </c>
      <c r="F3980" t="s">
        <v>5796</v>
      </c>
      <c r="G3980">
        <v>3472</v>
      </c>
      <c r="H3980">
        <v>0.09</v>
      </c>
      <c r="I3980" t="s">
        <v>5601</v>
      </c>
      <c r="J3980" t="s">
        <v>4764</v>
      </c>
      <c r="K3980" t="s">
        <v>5046</v>
      </c>
      <c r="L3980">
        <v>0</v>
      </c>
      <c r="M3980" s="441">
        <v>-693593</v>
      </c>
      <c r="N3980">
        <v>0</v>
      </c>
      <c r="O3980">
        <v>410.71</v>
      </c>
      <c r="P3980">
        <v>33.44</v>
      </c>
    </row>
    <row r="3981" spans="1:16" x14ac:dyDescent="0.3">
      <c r="A3981">
        <v>40360</v>
      </c>
      <c r="B3981">
        <v>122</v>
      </c>
      <c r="C3981" t="s">
        <v>552</v>
      </c>
      <c r="D3981" s="441">
        <v>45839</v>
      </c>
      <c r="E3981">
        <v>26050</v>
      </c>
      <c r="F3981" t="s">
        <v>6525</v>
      </c>
      <c r="G3981">
        <v>6512</v>
      </c>
      <c r="H3981">
        <v>1</v>
      </c>
      <c r="I3981" t="s">
        <v>5598</v>
      </c>
      <c r="J3981" t="s">
        <v>6085</v>
      </c>
      <c r="K3981" t="s">
        <v>5046</v>
      </c>
      <c r="L3981">
        <v>0</v>
      </c>
      <c r="M3981" s="441">
        <v>45790</v>
      </c>
      <c r="N3981">
        <v>33.200000000000003</v>
      </c>
      <c r="O3981">
        <v>29.9</v>
      </c>
      <c r="P3981">
        <v>33.200000000000003</v>
      </c>
    </row>
    <row r="3982" spans="1:16" x14ac:dyDescent="0.3">
      <c r="A3982">
        <v>40418</v>
      </c>
      <c r="B3982">
        <v>122</v>
      </c>
      <c r="C3982" t="s">
        <v>552</v>
      </c>
      <c r="D3982" s="441">
        <v>45839</v>
      </c>
      <c r="E3982">
        <v>18160</v>
      </c>
      <c r="F3982" t="s">
        <v>6514</v>
      </c>
      <c r="G3982">
        <v>3460</v>
      </c>
      <c r="H3982">
        <v>0.17</v>
      </c>
      <c r="I3982" t="s">
        <v>5601</v>
      </c>
      <c r="J3982" t="s">
        <v>4764</v>
      </c>
      <c r="K3982" t="s">
        <v>5046</v>
      </c>
      <c r="L3982">
        <v>0</v>
      </c>
      <c r="M3982" s="441">
        <v>-693593</v>
      </c>
      <c r="N3982">
        <v>0</v>
      </c>
      <c r="O3982">
        <v>0</v>
      </c>
      <c r="P3982">
        <v>33.090000000000003</v>
      </c>
    </row>
    <row r="3983" spans="1:16" x14ac:dyDescent="0.3">
      <c r="A3983">
        <v>40324</v>
      </c>
      <c r="B3983">
        <v>122</v>
      </c>
      <c r="C3983" t="s">
        <v>552</v>
      </c>
      <c r="D3983" s="441">
        <v>45839</v>
      </c>
      <c r="E3983">
        <v>25075</v>
      </c>
      <c r="F3983" t="s">
        <v>5661</v>
      </c>
      <c r="G3983">
        <v>5883</v>
      </c>
      <c r="H3983">
        <v>2</v>
      </c>
      <c r="I3983" t="s">
        <v>5605</v>
      </c>
      <c r="J3983" t="s">
        <v>6085</v>
      </c>
      <c r="K3983" t="s">
        <v>5046</v>
      </c>
      <c r="L3983">
        <v>0</v>
      </c>
      <c r="M3983" s="441">
        <v>45756</v>
      </c>
      <c r="N3983">
        <v>16.5</v>
      </c>
      <c r="O3983">
        <v>17.45</v>
      </c>
      <c r="P3983">
        <v>33</v>
      </c>
    </row>
    <row r="3984" spans="1:16" x14ac:dyDescent="0.3">
      <c r="A3984">
        <v>40412</v>
      </c>
      <c r="B3984">
        <v>122</v>
      </c>
      <c r="C3984" t="s">
        <v>552</v>
      </c>
      <c r="D3984" s="441">
        <v>45839</v>
      </c>
      <c r="E3984">
        <v>18155</v>
      </c>
      <c r="F3984" t="s">
        <v>6513</v>
      </c>
      <c r="G3984">
        <v>3465</v>
      </c>
      <c r="H3984">
        <v>0.24</v>
      </c>
      <c r="I3984" t="s">
        <v>5601</v>
      </c>
      <c r="J3984" t="s">
        <v>4764</v>
      </c>
      <c r="K3984" t="s">
        <v>5046</v>
      </c>
      <c r="L3984">
        <v>0</v>
      </c>
      <c r="M3984" s="441">
        <v>-693593</v>
      </c>
      <c r="N3984">
        <v>0</v>
      </c>
      <c r="O3984">
        <v>0</v>
      </c>
      <c r="P3984">
        <v>32.159999999999997</v>
      </c>
    </row>
    <row r="3985" spans="1:16" x14ac:dyDescent="0.3">
      <c r="A3985">
        <v>40352</v>
      </c>
      <c r="B3985">
        <v>122</v>
      </c>
      <c r="C3985" t="s">
        <v>552</v>
      </c>
      <c r="D3985" s="441">
        <v>45839</v>
      </c>
      <c r="E3985">
        <v>21079</v>
      </c>
      <c r="F3985" t="s">
        <v>5838</v>
      </c>
      <c r="G3985">
        <v>1991</v>
      </c>
      <c r="H3985">
        <v>1</v>
      </c>
      <c r="I3985" t="s">
        <v>5613</v>
      </c>
      <c r="J3985" t="s">
        <v>6085</v>
      </c>
      <c r="K3985" t="s">
        <v>5046</v>
      </c>
      <c r="L3985">
        <v>32.06</v>
      </c>
      <c r="M3985" s="441">
        <v>45818</v>
      </c>
      <c r="N3985">
        <v>32.06</v>
      </c>
      <c r="O3985">
        <v>32.06</v>
      </c>
      <c r="P3985">
        <v>32.06</v>
      </c>
    </row>
    <row r="3986" spans="1:16" x14ac:dyDescent="0.3">
      <c r="A3986">
        <v>40397</v>
      </c>
      <c r="B3986">
        <v>122</v>
      </c>
      <c r="C3986" t="s">
        <v>552</v>
      </c>
      <c r="D3986" s="441">
        <v>45839</v>
      </c>
      <c r="E3986">
        <v>19479</v>
      </c>
      <c r="F3986" t="s">
        <v>6526</v>
      </c>
      <c r="G3986">
        <v>2727</v>
      </c>
      <c r="H3986">
        <v>0.5</v>
      </c>
      <c r="I3986" t="s">
        <v>5598</v>
      </c>
      <c r="J3986" t="s">
        <v>6085</v>
      </c>
      <c r="K3986" t="s">
        <v>5046</v>
      </c>
      <c r="L3986">
        <v>0</v>
      </c>
      <c r="M3986" s="441">
        <v>45805</v>
      </c>
      <c r="N3986">
        <v>64</v>
      </c>
      <c r="O3986">
        <v>64</v>
      </c>
      <c r="P3986">
        <v>32</v>
      </c>
    </row>
    <row r="3987" spans="1:16" x14ac:dyDescent="0.3">
      <c r="A3987">
        <v>40355</v>
      </c>
      <c r="B3987">
        <v>122</v>
      </c>
      <c r="C3987" t="s">
        <v>552</v>
      </c>
      <c r="D3987" s="441">
        <v>45839</v>
      </c>
      <c r="E3987">
        <v>20213</v>
      </c>
      <c r="F3987" t="s">
        <v>5654</v>
      </c>
      <c r="G3987">
        <v>2251</v>
      </c>
      <c r="H3987">
        <v>1</v>
      </c>
      <c r="I3987" t="s">
        <v>5605</v>
      </c>
      <c r="J3987" t="s">
        <v>6085</v>
      </c>
      <c r="K3987" t="s">
        <v>5046</v>
      </c>
      <c r="L3987">
        <v>31.62</v>
      </c>
      <c r="M3987" s="441">
        <v>45818</v>
      </c>
      <c r="N3987">
        <v>31.62</v>
      </c>
      <c r="O3987">
        <v>31.62</v>
      </c>
      <c r="P3987">
        <v>31.62</v>
      </c>
    </row>
    <row r="3988" spans="1:16" x14ac:dyDescent="0.3">
      <c r="A3988">
        <v>40154</v>
      </c>
      <c r="B3988">
        <v>122</v>
      </c>
      <c r="C3988" t="s">
        <v>552</v>
      </c>
      <c r="D3988" s="441">
        <v>45839</v>
      </c>
      <c r="E3988">
        <v>19632</v>
      </c>
      <c r="F3988" t="s">
        <v>5926</v>
      </c>
      <c r="G3988">
        <v>2604</v>
      </c>
      <c r="H3988">
        <v>14.9</v>
      </c>
      <c r="I3988" t="s">
        <v>5598</v>
      </c>
      <c r="J3988" t="s">
        <v>6085</v>
      </c>
      <c r="K3988" t="s">
        <v>5046</v>
      </c>
      <c r="L3988">
        <v>2.0299999999999998</v>
      </c>
      <c r="M3988" s="441">
        <v>45834</v>
      </c>
      <c r="N3988">
        <v>2</v>
      </c>
      <c r="O3988">
        <v>1.6</v>
      </c>
      <c r="P3988">
        <v>30.25</v>
      </c>
    </row>
    <row r="3989" spans="1:16" x14ac:dyDescent="0.3">
      <c r="A3989">
        <v>40317</v>
      </c>
      <c r="B3989">
        <v>122</v>
      </c>
      <c r="C3989" t="s">
        <v>552</v>
      </c>
      <c r="D3989" s="441">
        <v>45839</v>
      </c>
      <c r="E3989">
        <v>26342</v>
      </c>
      <c r="F3989" t="s">
        <v>5604</v>
      </c>
      <c r="G3989">
        <v>1986</v>
      </c>
      <c r="H3989">
        <v>2</v>
      </c>
      <c r="I3989" t="s">
        <v>5605</v>
      </c>
      <c r="J3989" t="s">
        <v>6085</v>
      </c>
      <c r="K3989" t="s">
        <v>5046</v>
      </c>
      <c r="L3989">
        <v>14.25</v>
      </c>
      <c r="M3989" s="441">
        <v>45826</v>
      </c>
      <c r="N3989">
        <v>14.25</v>
      </c>
      <c r="O3989">
        <v>14.25</v>
      </c>
      <c r="P3989">
        <v>28.5</v>
      </c>
    </row>
    <row r="3990" spans="1:16" x14ac:dyDescent="0.3">
      <c r="A3990">
        <v>40409</v>
      </c>
      <c r="B3990">
        <v>122</v>
      </c>
      <c r="C3990" t="s">
        <v>552</v>
      </c>
      <c r="D3990" s="441">
        <v>45839</v>
      </c>
      <c r="E3990">
        <v>18327</v>
      </c>
      <c r="F3990" t="s">
        <v>5861</v>
      </c>
      <c r="G3990">
        <v>3306</v>
      </c>
      <c r="H3990">
        <v>0.25</v>
      </c>
      <c r="I3990" t="s">
        <v>5601</v>
      </c>
      <c r="J3990" t="s">
        <v>4764</v>
      </c>
      <c r="K3990" t="s">
        <v>5046</v>
      </c>
      <c r="L3990">
        <v>0</v>
      </c>
      <c r="M3990" s="441">
        <v>45405</v>
      </c>
      <c r="N3990">
        <v>108</v>
      </c>
      <c r="O3990">
        <v>106.9</v>
      </c>
      <c r="P3990">
        <v>27</v>
      </c>
    </row>
    <row r="3991" spans="1:16" x14ac:dyDescent="0.3">
      <c r="A3991">
        <v>40359</v>
      </c>
      <c r="B3991">
        <v>122</v>
      </c>
      <c r="C3991" t="s">
        <v>552</v>
      </c>
      <c r="D3991" s="441">
        <v>45839</v>
      </c>
      <c r="E3991">
        <v>19902</v>
      </c>
      <c r="F3991" t="s">
        <v>6528</v>
      </c>
      <c r="G3991">
        <v>2382</v>
      </c>
      <c r="H3991">
        <v>1</v>
      </c>
      <c r="I3991" t="s">
        <v>5703</v>
      </c>
      <c r="J3991" t="s">
        <v>6085</v>
      </c>
      <c r="K3991" t="s">
        <v>5046</v>
      </c>
      <c r="L3991">
        <v>0</v>
      </c>
      <c r="M3991" s="441">
        <v>-693593</v>
      </c>
      <c r="N3991">
        <v>0</v>
      </c>
      <c r="O3991">
        <v>23.99</v>
      </c>
      <c r="P3991">
        <v>25.8</v>
      </c>
    </row>
    <row r="3992" spans="1:16" x14ac:dyDescent="0.3">
      <c r="A3992">
        <v>40215</v>
      </c>
      <c r="B3992">
        <v>122</v>
      </c>
      <c r="C3992" t="s">
        <v>552</v>
      </c>
      <c r="D3992" s="441">
        <v>45839</v>
      </c>
      <c r="E3992">
        <v>19783</v>
      </c>
      <c r="F3992" t="s">
        <v>5923</v>
      </c>
      <c r="G3992">
        <v>2475</v>
      </c>
      <c r="H3992">
        <v>6.14</v>
      </c>
      <c r="I3992" t="s">
        <v>5598</v>
      </c>
      <c r="J3992" t="s">
        <v>6085</v>
      </c>
      <c r="K3992" t="s">
        <v>5046</v>
      </c>
      <c r="L3992">
        <v>4.1100000000000003</v>
      </c>
      <c r="M3992" s="441">
        <v>45838</v>
      </c>
      <c r="N3992">
        <v>4.2</v>
      </c>
      <c r="O3992">
        <v>4.2</v>
      </c>
      <c r="P3992">
        <v>25.24</v>
      </c>
    </row>
    <row r="3993" spans="1:16" x14ac:dyDescent="0.3">
      <c r="A3993">
        <v>40180</v>
      </c>
      <c r="B3993">
        <v>122</v>
      </c>
      <c r="C3993" t="s">
        <v>552</v>
      </c>
      <c r="D3993" s="441">
        <v>45839</v>
      </c>
      <c r="E3993">
        <v>19738</v>
      </c>
      <c r="F3993" t="s">
        <v>6018</v>
      </c>
      <c r="G3993">
        <v>2515</v>
      </c>
      <c r="H3993">
        <v>10.119999999999999</v>
      </c>
      <c r="I3993" t="s">
        <v>5598</v>
      </c>
      <c r="J3993" t="s">
        <v>6085</v>
      </c>
      <c r="K3993" t="s">
        <v>5046</v>
      </c>
      <c r="L3993">
        <v>2.4500000000000002</v>
      </c>
      <c r="M3993" s="441">
        <v>45834</v>
      </c>
      <c r="N3993">
        <v>2.4</v>
      </c>
      <c r="O3993">
        <v>2.2599999999999998</v>
      </c>
      <c r="P3993">
        <v>24.79</v>
      </c>
    </row>
    <row r="3994" spans="1:16" x14ac:dyDescent="0.3">
      <c r="A3994">
        <v>40299</v>
      </c>
      <c r="B3994">
        <v>122</v>
      </c>
      <c r="C3994" t="s">
        <v>552</v>
      </c>
      <c r="D3994" s="441">
        <v>45839</v>
      </c>
      <c r="E3994">
        <v>24089</v>
      </c>
      <c r="F3994" t="s">
        <v>5842</v>
      </c>
      <c r="G3994">
        <v>2316</v>
      </c>
      <c r="H3994">
        <v>2.67</v>
      </c>
      <c r="I3994" t="s">
        <v>5598</v>
      </c>
      <c r="J3994" t="s">
        <v>6085</v>
      </c>
      <c r="K3994" t="s">
        <v>5046</v>
      </c>
      <c r="L3994">
        <v>0</v>
      </c>
      <c r="M3994" s="441">
        <v>45531</v>
      </c>
      <c r="N3994">
        <v>8.5</v>
      </c>
      <c r="O3994">
        <v>9</v>
      </c>
      <c r="P3994">
        <v>22.7</v>
      </c>
    </row>
    <row r="3995" spans="1:16" x14ac:dyDescent="0.3">
      <c r="A3995">
        <v>40287</v>
      </c>
      <c r="B3995">
        <v>122</v>
      </c>
      <c r="C3995" t="s">
        <v>552</v>
      </c>
      <c r="D3995" s="441">
        <v>45839</v>
      </c>
      <c r="E3995">
        <v>20961</v>
      </c>
      <c r="F3995" t="s">
        <v>5687</v>
      </c>
      <c r="G3995">
        <v>2015</v>
      </c>
      <c r="H3995">
        <v>3</v>
      </c>
      <c r="I3995" t="s">
        <v>5613</v>
      </c>
      <c r="J3995" t="s">
        <v>6085</v>
      </c>
      <c r="K3995" t="s">
        <v>5046</v>
      </c>
      <c r="L3995">
        <v>7.48</v>
      </c>
      <c r="M3995" s="441">
        <v>45824</v>
      </c>
      <c r="N3995">
        <v>7.48</v>
      </c>
      <c r="O3995">
        <v>6.98</v>
      </c>
      <c r="P3995">
        <v>22.44</v>
      </c>
    </row>
    <row r="3996" spans="1:16" x14ac:dyDescent="0.3">
      <c r="A3996">
        <v>40417</v>
      </c>
      <c r="B3996">
        <v>122</v>
      </c>
      <c r="C3996" t="s">
        <v>552</v>
      </c>
      <c r="D3996" s="441">
        <v>45839</v>
      </c>
      <c r="E3996">
        <v>18312</v>
      </c>
      <c r="F3996" t="s">
        <v>6552</v>
      </c>
      <c r="G3996">
        <v>3321</v>
      </c>
      <c r="H3996">
        <v>0.18</v>
      </c>
      <c r="I3996" t="s">
        <v>5601</v>
      </c>
      <c r="J3996" t="s">
        <v>4764</v>
      </c>
      <c r="K3996" t="s">
        <v>5046</v>
      </c>
      <c r="L3996">
        <v>0</v>
      </c>
      <c r="M3996" s="441">
        <v>-693593</v>
      </c>
      <c r="N3996">
        <v>0</v>
      </c>
      <c r="O3996">
        <v>105.9</v>
      </c>
      <c r="P3996">
        <v>21.04</v>
      </c>
    </row>
    <row r="3997" spans="1:16" x14ac:dyDescent="0.3">
      <c r="A3997">
        <v>40323</v>
      </c>
      <c r="B3997">
        <v>122</v>
      </c>
      <c r="C3997" t="s">
        <v>552</v>
      </c>
      <c r="D3997" s="441">
        <v>45839</v>
      </c>
      <c r="E3997">
        <v>27069</v>
      </c>
      <c r="F3997" t="s">
        <v>6567</v>
      </c>
      <c r="G3997">
        <v>2286</v>
      </c>
      <c r="H3997">
        <v>2</v>
      </c>
      <c r="I3997" t="s">
        <v>5605</v>
      </c>
      <c r="J3997" t="s">
        <v>6085</v>
      </c>
      <c r="K3997" t="s">
        <v>5046</v>
      </c>
      <c r="L3997">
        <v>10.25</v>
      </c>
      <c r="M3997" s="441">
        <v>45838</v>
      </c>
      <c r="N3997">
        <v>7.45</v>
      </c>
      <c r="O3997">
        <v>7.45</v>
      </c>
      <c r="P3997">
        <v>20.5</v>
      </c>
    </row>
    <row r="3998" spans="1:16" x14ac:dyDescent="0.3">
      <c r="A3998">
        <v>40193</v>
      </c>
      <c r="B3998">
        <v>122</v>
      </c>
      <c r="C3998" t="s">
        <v>552</v>
      </c>
      <c r="D3998" s="441">
        <v>45839</v>
      </c>
      <c r="E3998">
        <v>24509</v>
      </c>
      <c r="F3998" t="s">
        <v>5928</v>
      </c>
      <c r="G3998">
        <v>2607</v>
      </c>
      <c r="H3998">
        <v>8.2799999999999994</v>
      </c>
      <c r="I3998" t="s">
        <v>5598</v>
      </c>
      <c r="J3998" t="s">
        <v>6085</v>
      </c>
      <c r="K3998" t="s">
        <v>5046</v>
      </c>
      <c r="L3998">
        <v>2.37</v>
      </c>
      <c r="M3998" s="441">
        <v>45838</v>
      </c>
      <c r="N3998">
        <v>2.2000000000000002</v>
      </c>
      <c r="O3998">
        <v>2.36</v>
      </c>
      <c r="P3998">
        <v>19.62</v>
      </c>
    </row>
    <row r="3999" spans="1:16" x14ac:dyDescent="0.3">
      <c r="A3999">
        <v>40434</v>
      </c>
      <c r="B3999">
        <v>122</v>
      </c>
      <c r="C3999" t="s">
        <v>552</v>
      </c>
      <c r="D3999" s="441">
        <v>45839</v>
      </c>
      <c r="E3999">
        <v>20156</v>
      </c>
      <c r="F3999" t="s">
        <v>6568</v>
      </c>
      <c r="G3999">
        <v>2275</v>
      </c>
      <c r="H3999">
        <v>0.53</v>
      </c>
      <c r="I3999" t="s">
        <v>5598</v>
      </c>
      <c r="J3999" t="s">
        <v>6085</v>
      </c>
      <c r="K3999" t="s">
        <v>5046</v>
      </c>
      <c r="L3999">
        <v>0</v>
      </c>
      <c r="M3999" s="441">
        <v>-693593</v>
      </c>
      <c r="N3999">
        <v>0</v>
      </c>
      <c r="O3999">
        <v>37</v>
      </c>
      <c r="P3999">
        <v>19.61</v>
      </c>
    </row>
    <row r="4000" spans="1:16" x14ac:dyDescent="0.3">
      <c r="A4000">
        <v>40424</v>
      </c>
      <c r="B4000">
        <v>122</v>
      </c>
      <c r="C4000" t="s">
        <v>552</v>
      </c>
      <c r="D4000" s="441">
        <v>45839</v>
      </c>
      <c r="E4000">
        <v>18511</v>
      </c>
      <c r="F4000" t="s">
        <v>6028</v>
      </c>
      <c r="G4000">
        <v>3149</v>
      </c>
      <c r="H4000">
        <v>0.06</v>
      </c>
      <c r="I4000" t="s">
        <v>5613</v>
      </c>
      <c r="J4000" t="s">
        <v>4764</v>
      </c>
      <c r="K4000" t="s">
        <v>5046</v>
      </c>
      <c r="L4000">
        <v>0</v>
      </c>
      <c r="M4000" s="441">
        <v>-693593</v>
      </c>
      <c r="N4000">
        <v>0</v>
      </c>
      <c r="O4000">
        <v>0</v>
      </c>
      <c r="P4000">
        <v>19.22</v>
      </c>
    </row>
    <row r="4001" spans="1:16" x14ac:dyDescent="0.3">
      <c r="A4001">
        <v>40267</v>
      </c>
      <c r="B4001">
        <v>122</v>
      </c>
      <c r="C4001" t="s">
        <v>552</v>
      </c>
      <c r="D4001" s="441">
        <v>45839</v>
      </c>
      <c r="E4001">
        <v>19623</v>
      </c>
      <c r="F4001" t="s">
        <v>5929</v>
      </c>
      <c r="G4001">
        <v>2611</v>
      </c>
      <c r="H4001">
        <v>3.6</v>
      </c>
      <c r="I4001" t="s">
        <v>5598</v>
      </c>
      <c r="J4001" t="s">
        <v>6085</v>
      </c>
      <c r="K4001" t="s">
        <v>5046</v>
      </c>
      <c r="L4001">
        <v>5.2</v>
      </c>
      <c r="M4001" s="441">
        <v>45828</v>
      </c>
      <c r="N4001">
        <v>4.8499999999999996</v>
      </c>
      <c r="O4001">
        <v>5</v>
      </c>
      <c r="P4001">
        <v>18.72</v>
      </c>
    </row>
    <row r="4002" spans="1:16" x14ac:dyDescent="0.3">
      <c r="A4002">
        <v>40351</v>
      </c>
      <c r="B4002">
        <v>122</v>
      </c>
      <c r="C4002" t="s">
        <v>552</v>
      </c>
      <c r="D4002" s="441">
        <v>45839</v>
      </c>
      <c r="E4002">
        <v>21086</v>
      </c>
      <c r="F4002" t="s">
        <v>6501</v>
      </c>
      <c r="G4002">
        <v>1989</v>
      </c>
      <c r="H4002">
        <v>1</v>
      </c>
      <c r="I4002" t="s">
        <v>5613</v>
      </c>
      <c r="J4002" t="s">
        <v>6085</v>
      </c>
      <c r="K4002" t="s">
        <v>5046</v>
      </c>
      <c r="L4002">
        <v>0</v>
      </c>
      <c r="M4002" s="441">
        <v>45783</v>
      </c>
      <c r="N4002">
        <v>18.690000000000001</v>
      </c>
      <c r="O4002">
        <v>20.399999999999999</v>
      </c>
      <c r="P4002">
        <v>18.690000000000001</v>
      </c>
    </row>
    <row r="4003" spans="1:16" x14ac:dyDescent="0.3">
      <c r="A4003">
        <v>40407</v>
      </c>
      <c r="B4003">
        <v>122</v>
      </c>
      <c r="C4003" t="s">
        <v>552</v>
      </c>
      <c r="D4003" s="441">
        <v>45839</v>
      </c>
      <c r="E4003">
        <v>19460</v>
      </c>
      <c r="F4003" t="s">
        <v>6169</v>
      </c>
      <c r="G4003">
        <v>2744</v>
      </c>
      <c r="H4003">
        <v>0.3</v>
      </c>
      <c r="I4003" t="s">
        <v>5598</v>
      </c>
      <c r="J4003" t="s">
        <v>6085</v>
      </c>
      <c r="K4003" t="s">
        <v>5046</v>
      </c>
      <c r="L4003">
        <v>60</v>
      </c>
      <c r="M4003" s="441">
        <v>45827</v>
      </c>
      <c r="N4003">
        <v>55</v>
      </c>
      <c r="O4003">
        <v>55</v>
      </c>
      <c r="P4003">
        <v>18</v>
      </c>
    </row>
    <row r="4004" spans="1:16" x14ac:dyDescent="0.3">
      <c r="A4004">
        <v>40266</v>
      </c>
      <c r="B4004">
        <v>122</v>
      </c>
      <c r="C4004" t="s">
        <v>552</v>
      </c>
      <c r="D4004" s="441">
        <v>45839</v>
      </c>
      <c r="E4004">
        <v>19589</v>
      </c>
      <c r="F4004" t="s">
        <v>5943</v>
      </c>
      <c r="G4004">
        <v>2637</v>
      </c>
      <c r="H4004">
        <v>3.94</v>
      </c>
      <c r="I4004" t="s">
        <v>5598</v>
      </c>
      <c r="J4004" t="s">
        <v>6085</v>
      </c>
      <c r="K4004" t="s">
        <v>5046</v>
      </c>
      <c r="L4004">
        <v>4.4800000000000004</v>
      </c>
      <c r="M4004" s="441">
        <v>45825</v>
      </c>
      <c r="N4004">
        <v>5.25</v>
      </c>
      <c r="O4004">
        <v>7</v>
      </c>
      <c r="P4004">
        <v>17.649999999999999</v>
      </c>
    </row>
    <row r="4005" spans="1:16" x14ac:dyDescent="0.3">
      <c r="A4005">
        <v>40320</v>
      </c>
      <c r="B4005">
        <v>122</v>
      </c>
      <c r="C4005" t="s">
        <v>552</v>
      </c>
      <c r="D4005" s="441">
        <v>45839</v>
      </c>
      <c r="E4005">
        <v>20422</v>
      </c>
      <c r="F4005" t="s">
        <v>5618</v>
      </c>
      <c r="G4005">
        <v>2186</v>
      </c>
      <c r="H4005">
        <v>2</v>
      </c>
      <c r="I4005" t="s">
        <v>5613</v>
      </c>
      <c r="J4005" t="s">
        <v>6085</v>
      </c>
      <c r="K4005" t="s">
        <v>5046</v>
      </c>
      <c r="L4005">
        <v>0</v>
      </c>
      <c r="M4005" s="441">
        <v>45804</v>
      </c>
      <c r="N4005">
        <v>8.6999999999999993</v>
      </c>
      <c r="O4005">
        <v>8.6999999999999993</v>
      </c>
      <c r="P4005">
        <v>17.399999999999999</v>
      </c>
    </row>
    <row r="4006" spans="1:16" x14ac:dyDescent="0.3">
      <c r="A4006">
        <v>40380</v>
      </c>
      <c r="B4006">
        <v>122</v>
      </c>
      <c r="C4006" t="s">
        <v>552</v>
      </c>
      <c r="D4006" s="441">
        <v>45839</v>
      </c>
      <c r="E4006">
        <v>19562</v>
      </c>
      <c r="F4006" t="s">
        <v>5946</v>
      </c>
      <c r="G4006">
        <v>2655</v>
      </c>
      <c r="H4006">
        <v>0.9</v>
      </c>
      <c r="I4006" t="s">
        <v>5598</v>
      </c>
      <c r="J4006" t="s">
        <v>6085</v>
      </c>
      <c r="K4006" t="s">
        <v>5046</v>
      </c>
      <c r="L4006">
        <v>18.36</v>
      </c>
      <c r="M4006" s="441">
        <v>45838</v>
      </c>
      <c r="N4006">
        <v>25.6</v>
      </c>
      <c r="O4006">
        <v>23.66</v>
      </c>
      <c r="P4006">
        <v>16.52</v>
      </c>
    </row>
    <row r="4007" spans="1:16" x14ac:dyDescent="0.3">
      <c r="A4007">
        <v>40346</v>
      </c>
      <c r="B4007">
        <v>122</v>
      </c>
      <c r="C4007" t="s">
        <v>552</v>
      </c>
      <c r="D4007" s="441">
        <v>45839</v>
      </c>
      <c r="E4007">
        <v>19473</v>
      </c>
      <c r="F4007" t="s">
        <v>6530</v>
      </c>
      <c r="G4007">
        <v>2732</v>
      </c>
      <c r="H4007">
        <v>1.22</v>
      </c>
      <c r="I4007" t="s">
        <v>5598</v>
      </c>
      <c r="J4007" t="s">
        <v>6085</v>
      </c>
      <c r="K4007" t="s">
        <v>5046</v>
      </c>
      <c r="L4007">
        <v>13.29</v>
      </c>
      <c r="M4007" s="441">
        <v>45838</v>
      </c>
      <c r="N4007">
        <v>12</v>
      </c>
      <c r="O4007">
        <v>12</v>
      </c>
      <c r="P4007">
        <v>16.21</v>
      </c>
    </row>
    <row r="4008" spans="1:16" x14ac:dyDescent="0.3">
      <c r="A4008">
        <v>40376</v>
      </c>
      <c r="B4008">
        <v>122</v>
      </c>
      <c r="C4008" t="s">
        <v>552</v>
      </c>
      <c r="D4008" s="441">
        <v>45839</v>
      </c>
      <c r="E4008">
        <v>20174</v>
      </c>
      <c r="F4008" t="s">
        <v>5685</v>
      </c>
      <c r="G4008">
        <v>2264</v>
      </c>
      <c r="H4008">
        <v>0.98</v>
      </c>
      <c r="I4008" t="s">
        <v>5598</v>
      </c>
      <c r="J4008" t="s">
        <v>6085</v>
      </c>
      <c r="K4008" t="s">
        <v>5046</v>
      </c>
      <c r="L4008">
        <v>0</v>
      </c>
      <c r="M4008" s="441">
        <v>45797</v>
      </c>
      <c r="N4008">
        <v>16.5</v>
      </c>
      <c r="O4008">
        <v>15.9</v>
      </c>
      <c r="P4008">
        <v>16.170000000000002</v>
      </c>
    </row>
    <row r="4009" spans="1:16" x14ac:dyDescent="0.3">
      <c r="A4009">
        <v>40381</v>
      </c>
      <c r="B4009">
        <v>122</v>
      </c>
      <c r="C4009" t="s">
        <v>552</v>
      </c>
      <c r="D4009" s="441">
        <v>45839</v>
      </c>
      <c r="E4009">
        <v>19572</v>
      </c>
      <c r="F4009" t="s">
        <v>5945</v>
      </c>
      <c r="G4009">
        <v>2646</v>
      </c>
      <c r="H4009">
        <v>0.84</v>
      </c>
      <c r="I4009" t="s">
        <v>5598</v>
      </c>
      <c r="J4009" t="s">
        <v>6085</v>
      </c>
      <c r="K4009" t="s">
        <v>5046</v>
      </c>
      <c r="L4009">
        <v>18.350000000000001</v>
      </c>
      <c r="M4009" s="441">
        <v>45838</v>
      </c>
      <c r="N4009">
        <v>20</v>
      </c>
      <c r="O4009">
        <v>20</v>
      </c>
      <c r="P4009">
        <v>15.41</v>
      </c>
    </row>
    <row r="4010" spans="1:16" x14ac:dyDescent="0.3">
      <c r="A4010">
        <v>40416</v>
      </c>
      <c r="B4010">
        <v>122</v>
      </c>
      <c r="C4010" t="s">
        <v>552</v>
      </c>
      <c r="D4010" s="441">
        <v>45839</v>
      </c>
      <c r="E4010">
        <v>17061</v>
      </c>
      <c r="F4010" t="s">
        <v>5954</v>
      </c>
      <c r="G4010">
        <v>2738</v>
      </c>
      <c r="H4010">
        <v>0.18</v>
      </c>
      <c r="I4010" t="s">
        <v>5598</v>
      </c>
      <c r="J4010" t="s">
        <v>6085</v>
      </c>
      <c r="K4010" t="s">
        <v>5046</v>
      </c>
      <c r="L4010">
        <v>82.5</v>
      </c>
      <c r="M4010" s="441">
        <v>45832</v>
      </c>
      <c r="N4010">
        <v>80</v>
      </c>
      <c r="O4010">
        <v>80</v>
      </c>
      <c r="P4010">
        <v>14.85</v>
      </c>
    </row>
    <row r="4011" spans="1:16" x14ac:dyDescent="0.3">
      <c r="A4011">
        <v>40274</v>
      </c>
      <c r="B4011">
        <v>122</v>
      </c>
      <c r="C4011" t="s">
        <v>552</v>
      </c>
      <c r="D4011" s="441">
        <v>45839</v>
      </c>
      <c r="E4011">
        <v>19787</v>
      </c>
      <c r="F4011" t="s">
        <v>5914</v>
      </c>
      <c r="G4011">
        <v>2471</v>
      </c>
      <c r="H4011">
        <v>3.2</v>
      </c>
      <c r="I4011" t="s">
        <v>5598</v>
      </c>
      <c r="J4011" t="s">
        <v>6085</v>
      </c>
      <c r="K4011" t="s">
        <v>5046</v>
      </c>
      <c r="L4011">
        <v>4.3</v>
      </c>
      <c r="M4011" s="441">
        <v>45838</v>
      </c>
      <c r="N4011">
        <v>4.2</v>
      </c>
      <c r="O4011">
        <v>4.21</v>
      </c>
      <c r="P4011">
        <v>13.76</v>
      </c>
    </row>
    <row r="4012" spans="1:16" x14ac:dyDescent="0.3">
      <c r="A4012">
        <v>40364</v>
      </c>
      <c r="B4012">
        <v>122</v>
      </c>
      <c r="C4012" t="s">
        <v>552</v>
      </c>
      <c r="D4012" s="441">
        <v>45839</v>
      </c>
      <c r="E4012">
        <v>18433</v>
      </c>
      <c r="F4012" t="s">
        <v>5737</v>
      </c>
      <c r="G4012">
        <v>3212</v>
      </c>
      <c r="H4012">
        <v>1</v>
      </c>
      <c r="I4012" t="s">
        <v>5613</v>
      </c>
      <c r="J4012" t="s">
        <v>4764</v>
      </c>
      <c r="K4012" t="s">
        <v>5046</v>
      </c>
      <c r="L4012">
        <v>0</v>
      </c>
      <c r="M4012" s="441">
        <v>-693593</v>
      </c>
      <c r="N4012">
        <v>0</v>
      </c>
      <c r="O4012">
        <v>0</v>
      </c>
      <c r="P4012">
        <v>13.53</v>
      </c>
    </row>
    <row r="4013" spans="1:16" x14ac:dyDescent="0.3">
      <c r="A4013">
        <v>40444</v>
      </c>
      <c r="B4013">
        <v>122</v>
      </c>
      <c r="C4013" t="s">
        <v>552</v>
      </c>
      <c r="D4013" s="441">
        <v>45839</v>
      </c>
      <c r="E4013">
        <v>20327</v>
      </c>
      <c r="F4013" t="s">
        <v>5888</v>
      </c>
      <c r="G4013">
        <v>2211</v>
      </c>
      <c r="H4013">
        <v>2</v>
      </c>
      <c r="I4013" t="s">
        <v>5605</v>
      </c>
      <c r="J4013" t="s">
        <v>6085</v>
      </c>
      <c r="K4013" t="s">
        <v>5046</v>
      </c>
      <c r="L4013">
        <v>0</v>
      </c>
      <c r="M4013" s="441">
        <v>-693593</v>
      </c>
      <c r="N4013">
        <v>0</v>
      </c>
      <c r="O4013">
        <v>6.75</v>
      </c>
      <c r="P4013">
        <v>13.5</v>
      </c>
    </row>
    <row r="4014" spans="1:16" x14ac:dyDescent="0.3">
      <c r="A4014">
        <v>40312</v>
      </c>
      <c r="B4014">
        <v>122</v>
      </c>
      <c r="C4014" t="s">
        <v>552</v>
      </c>
      <c r="D4014" s="441">
        <v>45839</v>
      </c>
      <c r="E4014">
        <v>19557</v>
      </c>
      <c r="F4014" t="s">
        <v>5951</v>
      </c>
      <c r="G4014">
        <v>2660</v>
      </c>
      <c r="H4014">
        <v>2.06</v>
      </c>
      <c r="I4014" t="s">
        <v>5598</v>
      </c>
      <c r="J4014" t="s">
        <v>6085</v>
      </c>
      <c r="K4014" t="s">
        <v>5046</v>
      </c>
      <c r="L4014">
        <v>6.5</v>
      </c>
      <c r="M4014" s="441">
        <v>45818</v>
      </c>
      <c r="N4014">
        <v>6.5</v>
      </c>
      <c r="O4014">
        <v>7.5</v>
      </c>
      <c r="P4014">
        <v>13.39</v>
      </c>
    </row>
    <row r="4015" spans="1:16" x14ac:dyDescent="0.3">
      <c r="A4015">
        <v>40395</v>
      </c>
      <c r="B4015">
        <v>122</v>
      </c>
      <c r="C4015" t="s">
        <v>552</v>
      </c>
      <c r="D4015" s="441">
        <v>45839</v>
      </c>
      <c r="E4015">
        <v>19846</v>
      </c>
      <c r="F4015" t="s">
        <v>6060</v>
      </c>
      <c r="G4015">
        <v>2422</v>
      </c>
      <c r="H4015">
        <v>0.52</v>
      </c>
      <c r="I4015" t="s">
        <v>5598</v>
      </c>
      <c r="J4015" t="s">
        <v>6085</v>
      </c>
      <c r="K4015" t="s">
        <v>5046</v>
      </c>
      <c r="L4015">
        <v>24.75</v>
      </c>
      <c r="M4015" s="441">
        <v>45838</v>
      </c>
      <c r="N4015">
        <v>15.36</v>
      </c>
      <c r="O4015">
        <v>15.36</v>
      </c>
      <c r="P4015">
        <v>12.87</v>
      </c>
    </row>
    <row r="4016" spans="1:16" x14ac:dyDescent="0.3">
      <c r="A4016">
        <v>40318</v>
      </c>
      <c r="B4016">
        <v>122</v>
      </c>
      <c r="C4016" t="s">
        <v>552</v>
      </c>
      <c r="D4016" s="441">
        <v>45839</v>
      </c>
      <c r="E4016">
        <v>21075</v>
      </c>
      <c r="F4016" t="s">
        <v>5606</v>
      </c>
      <c r="G4016">
        <v>1993</v>
      </c>
      <c r="H4016">
        <v>2</v>
      </c>
      <c r="I4016" t="s">
        <v>5605</v>
      </c>
      <c r="J4016" t="s">
        <v>6085</v>
      </c>
      <c r="K4016" t="s">
        <v>5046</v>
      </c>
      <c r="L4016">
        <v>0</v>
      </c>
      <c r="M4016" s="441">
        <v>-693593</v>
      </c>
      <c r="N4016">
        <v>0</v>
      </c>
      <c r="O4016">
        <v>6.41</v>
      </c>
      <c r="P4016">
        <v>12.82</v>
      </c>
    </row>
    <row r="4017" spans="1:16" x14ac:dyDescent="0.3">
      <c r="A4017">
        <v>40163</v>
      </c>
      <c r="B4017">
        <v>122</v>
      </c>
      <c r="C4017" t="s">
        <v>552</v>
      </c>
      <c r="D4017" s="441">
        <v>45839</v>
      </c>
      <c r="E4017">
        <v>23095</v>
      </c>
      <c r="F4017" t="s">
        <v>5942</v>
      </c>
      <c r="G4017">
        <v>2754</v>
      </c>
      <c r="H4017">
        <v>12</v>
      </c>
      <c r="I4017" t="s">
        <v>5613</v>
      </c>
      <c r="J4017" t="s">
        <v>6085</v>
      </c>
      <c r="K4017" t="s">
        <v>5046</v>
      </c>
      <c r="L4017">
        <v>1.05</v>
      </c>
      <c r="M4017" s="441">
        <v>45834</v>
      </c>
      <c r="N4017">
        <v>1.05</v>
      </c>
      <c r="O4017">
        <v>1</v>
      </c>
      <c r="P4017">
        <v>12.6</v>
      </c>
    </row>
    <row r="4018" spans="1:16" x14ac:dyDescent="0.3">
      <c r="A4018">
        <v>40425</v>
      </c>
      <c r="B4018">
        <v>122</v>
      </c>
      <c r="C4018" t="s">
        <v>552</v>
      </c>
      <c r="D4018" s="441">
        <v>45839</v>
      </c>
      <c r="E4018">
        <v>18329</v>
      </c>
      <c r="F4018" t="s">
        <v>6555</v>
      </c>
      <c r="G4018">
        <v>3304</v>
      </c>
      <c r="H4018">
        <v>0.03</v>
      </c>
      <c r="I4018" t="s">
        <v>5613</v>
      </c>
      <c r="J4018" t="s">
        <v>4764</v>
      </c>
      <c r="K4018" t="s">
        <v>5046</v>
      </c>
      <c r="L4018">
        <v>0</v>
      </c>
      <c r="M4018" s="441">
        <v>-693593</v>
      </c>
      <c r="N4018">
        <v>0</v>
      </c>
      <c r="O4018">
        <v>0</v>
      </c>
      <c r="P4018">
        <v>12.59</v>
      </c>
    </row>
    <row r="4019" spans="1:16" x14ac:dyDescent="0.3">
      <c r="A4019">
        <v>40445</v>
      </c>
      <c r="B4019">
        <v>122</v>
      </c>
      <c r="C4019" t="s">
        <v>552</v>
      </c>
      <c r="D4019" s="441">
        <v>45839</v>
      </c>
      <c r="E4019">
        <v>20231</v>
      </c>
      <c r="F4019" t="s">
        <v>6569</v>
      </c>
      <c r="G4019">
        <v>2247</v>
      </c>
      <c r="H4019">
        <v>1</v>
      </c>
      <c r="I4019" t="s">
        <v>5605</v>
      </c>
      <c r="J4019" t="s">
        <v>6085</v>
      </c>
      <c r="K4019" t="s">
        <v>5046</v>
      </c>
      <c r="L4019">
        <v>0</v>
      </c>
      <c r="M4019" s="441">
        <v>-693593</v>
      </c>
      <c r="N4019">
        <v>0</v>
      </c>
      <c r="O4019">
        <v>12.1</v>
      </c>
      <c r="P4019">
        <v>12.1</v>
      </c>
    </row>
    <row r="4020" spans="1:16" x14ac:dyDescent="0.3">
      <c r="A4020">
        <v>40411</v>
      </c>
      <c r="B4020">
        <v>122</v>
      </c>
      <c r="C4020" t="s">
        <v>552</v>
      </c>
      <c r="D4020" s="441">
        <v>45839</v>
      </c>
      <c r="E4020">
        <v>18191</v>
      </c>
      <c r="F4020" t="s">
        <v>5998</v>
      </c>
      <c r="G4020">
        <v>3433</v>
      </c>
      <c r="H4020">
        <v>0.24</v>
      </c>
      <c r="I4020" t="s">
        <v>5601</v>
      </c>
      <c r="J4020" t="s">
        <v>4764</v>
      </c>
      <c r="K4020" t="s">
        <v>5046</v>
      </c>
      <c r="L4020">
        <v>0</v>
      </c>
      <c r="M4020" s="441">
        <v>-693593</v>
      </c>
      <c r="N4020">
        <v>0</v>
      </c>
      <c r="O4020">
        <v>0</v>
      </c>
      <c r="P4020">
        <v>12.05</v>
      </c>
    </row>
    <row r="4021" spans="1:16" x14ac:dyDescent="0.3">
      <c r="A4021">
        <v>40149</v>
      </c>
      <c r="B4021">
        <v>122</v>
      </c>
      <c r="C4021" t="s">
        <v>552</v>
      </c>
      <c r="D4021" s="441">
        <v>45839</v>
      </c>
      <c r="E4021">
        <v>24394</v>
      </c>
      <c r="F4021" t="s">
        <v>5941</v>
      </c>
      <c r="G4021">
        <v>2753</v>
      </c>
      <c r="H4021">
        <v>17</v>
      </c>
      <c r="I4021" t="s">
        <v>5613</v>
      </c>
      <c r="J4021" t="s">
        <v>6085</v>
      </c>
      <c r="K4021" t="s">
        <v>5046</v>
      </c>
      <c r="L4021">
        <v>0.68</v>
      </c>
      <c r="M4021" s="441">
        <v>45834</v>
      </c>
      <c r="N4021">
        <v>0.6</v>
      </c>
      <c r="O4021">
        <v>0.7</v>
      </c>
      <c r="P4021">
        <v>11.56</v>
      </c>
    </row>
    <row r="4022" spans="1:16" x14ac:dyDescent="0.3">
      <c r="A4022">
        <v>40440</v>
      </c>
      <c r="B4022">
        <v>122</v>
      </c>
      <c r="C4022" t="s">
        <v>552</v>
      </c>
      <c r="D4022" s="441">
        <v>45839</v>
      </c>
      <c r="E4022">
        <v>20323</v>
      </c>
      <c r="F4022" t="s">
        <v>6570</v>
      </c>
      <c r="G4022">
        <v>2212</v>
      </c>
      <c r="H4022">
        <v>1</v>
      </c>
      <c r="I4022" t="s">
        <v>5613</v>
      </c>
      <c r="J4022" t="s">
        <v>6085</v>
      </c>
      <c r="K4022" t="s">
        <v>5046</v>
      </c>
      <c r="L4022">
        <v>0</v>
      </c>
      <c r="M4022" s="441">
        <v>-693593</v>
      </c>
      <c r="N4022">
        <v>0</v>
      </c>
      <c r="O4022">
        <v>0</v>
      </c>
      <c r="P4022">
        <v>10.49</v>
      </c>
    </row>
    <row r="4023" spans="1:16" x14ac:dyDescent="0.3">
      <c r="A4023">
        <v>40415</v>
      </c>
      <c r="B4023">
        <v>122</v>
      </c>
      <c r="C4023" t="s">
        <v>552</v>
      </c>
      <c r="D4023" s="441">
        <v>45839</v>
      </c>
      <c r="E4023">
        <v>19463</v>
      </c>
      <c r="F4023" t="s">
        <v>5986</v>
      </c>
      <c r="G4023">
        <v>2739</v>
      </c>
      <c r="H4023">
        <v>0.2</v>
      </c>
      <c r="I4023" t="s">
        <v>5598</v>
      </c>
      <c r="J4023" t="s">
        <v>6085</v>
      </c>
      <c r="K4023" t="s">
        <v>5046</v>
      </c>
      <c r="L4023">
        <v>50.94</v>
      </c>
      <c r="M4023" s="441">
        <v>45838</v>
      </c>
      <c r="N4023">
        <v>50</v>
      </c>
      <c r="O4023">
        <v>52.5</v>
      </c>
      <c r="P4023">
        <v>10.19</v>
      </c>
    </row>
    <row r="4024" spans="1:16" x14ac:dyDescent="0.3">
      <c r="A4024">
        <v>40382</v>
      </c>
      <c r="B4024">
        <v>122</v>
      </c>
      <c r="C4024" t="s">
        <v>552</v>
      </c>
      <c r="D4024" s="441">
        <v>45839</v>
      </c>
      <c r="E4024">
        <v>19480</v>
      </c>
      <c r="F4024" t="s">
        <v>5936</v>
      </c>
      <c r="G4024">
        <v>2726</v>
      </c>
      <c r="H4024">
        <v>0.82</v>
      </c>
      <c r="I4024" t="s">
        <v>5598</v>
      </c>
      <c r="J4024" t="s">
        <v>6085</v>
      </c>
      <c r="K4024" t="s">
        <v>5046</v>
      </c>
      <c r="L4024">
        <v>12</v>
      </c>
      <c r="M4024" s="441">
        <v>45838</v>
      </c>
      <c r="N4024">
        <v>12</v>
      </c>
      <c r="O4024">
        <v>12.5</v>
      </c>
      <c r="P4024">
        <v>9.84</v>
      </c>
    </row>
    <row r="4025" spans="1:16" x14ac:dyDescent="0.3">
      <c r="A4025">
        <v>40254</v>
      </c>
      <c r="B4025">
        <v>122</v>
      </c>
      <c r="C4025" t="s">
        <v>552</v>
      </c>
      <c r="D4025" s="441">
        <v>45839</v>
      </c>
      <c r="E4025">
        <v>19618</v>
      </c>
      <c r="F4025" t="s">
        <v>5932</v>
      </c>
      <c r="G4025">
        <v>2616</v>
      </c>
      <c r="H4025">
        <v>4.3</v>
      </c>
      <c r="I4025" t="s">
        <v>5598</v>
      </c>
      <c r="J4025" t="s">
        <v>6085</v>
      </c>
      <c r="K4025" t="s">
        <v>5046</v>
      </c>
      <c r="L4025">
        <v>2.2799999999999998</v>
      </c>
      <c r="M4025" s="441">
        <v>45834</v>
      </c>
      <c r="N4025">
        <v>2.4</v>
      </c>
      <c r="O4025">
        <v>2.4</v>
      </c>
      <c r="P4025">
        <v>9.8000000000000007</v>
      </c>
    </row>
    <row r="4026" spans="1:16" x14ac:dyDescent="0.3">
      <c r="A4026">
        <v>40347</v>
      </c>
      <c r="B4026">
        <v>122</v>
      </c>
      <c r="C4026" t="s">
        <v>552</v>
      </c>
      <c r="D4026" s="441">
        <v>45839</v>
      </c>
      <c r="E4026">
        <v>19505</v>
      </c>
      <c r="F4026" t="s">
        <v>5978</v>
      </c>
      <c r="G4026">
        <v>2706</v>
      </c>
      <c r="H4026">
        <v>1.1599999999999999</v>
      </c>
      <c r="I4026" t="s">
        <v>5598</v>
      </c>
      <c r="J4026" t="s">
        <v>6085</v>
      </c>
      <c r="K4026" t="s">
        <v>5046</v>
      </c>
      <c r="L4026">
        <v>7.3</v>
      </c>
      <c r="M4026" s="441">
        <v>45838</v>
      </c>
      <c r="N4026">
        <v>7.5</v>
      </c>
      <c r="O4026">
        <v>7.61</v>
      </c>
      <c r="P4026">
        <v>8.4700000000000006</v>
      </c>
    </row>
    <row r="4027" spans="1:16" x14ac:dyDescent="0.3">
      <c r="A4027">
        <v>40408</v>
      </c>
      <c r="B4027">
        <v>122</v>
      </c>
      <c r="C4027" t="s">
        <v>552</v>
      </c>
      <c r="D4027" s="441">
        <v>45839</v>
      </c>
      <c r="E4027">
        <v>19575</v>
      </c>
      <c r="F4027" t="s">
        <v>5944</v>
      </c>
      <c r="G4027">
        <v>2643</v>
      </c>
      <c r="H4027">
        <v>0.3</v>
      </c>
      <c r="I4027" t="s">
        <v>5598</v>
      </c>
      <c r="J4027" t="s">
        <v>6085</v>
      </c>
      <c r="K4027" t="s">
        <v>5046</v>
      </c>
      <c r="L4027">
        <v>28</v>
      </c>
      <c r="M4027" s="441">
        <v>45832</v>
      </c>
      <c r="N4027">
        <v>28</v>
      </c>
      <c r="O4027">
        <v>30</v>
      </c>
      <c r="P4027">
        <v>8.4</v>
      </c>
    </row>
    <row r="4028" spans="1:16" x14ac:dyDescent="0.3">
      <c r="A4028">
        <v>40443</v>
      </c>
      <c r="B4028">
        <v>122</v>
      </c>
      <c r="C4028" t="s">
        <v>552</v>
      </c>
      <c r="D4028" s="441">
        <v>45839</v>
      </c>
      <c r="E4028">
        <v>19728</v>
      </c>
      <c r="F4028" t="s">
        <v>6409</v>
      </c>
      <c r="G4028">
        <v>2525</v>
      </c>
      <c r="H4028">
        <v>0.7</v>
      </c>
      <c r="I4028" t="s">
        <v>5598</v>
      </c>
      <c r="J4028" t="s">
        <v>6085</v>
      </c>
      <c r="K4028" t="s">
        <v>5046</v>
      </c>
      <c r="L4028">
        <v>11.5</v>
      </c>
      <c r="M4028" s="441">
        <v>45838</v>
      </c>
      <c r="N4028">
        <v>11</v>
      </c>
      <c r="O4028">
        <v>11</v>
      </c>
      <c r="P4028">
        <v>8.0500000000000007</v>
      </c>
    </row>
    <row r="4029" spans="1:16" x14ac:dyDescent="0.3">
      <c r="A4029">
        <v>40389</v>
      </c>
      <c r="B4029">
        <v>122</v>
      </c>
      <c r="C4029" t="s">
        <v>552</v>
      </c>
      <c r="D4029" s="441">
        <v>45839</v>
      </c>
      <c r="E4029">
        <v>19743</v>
      </c>
      <c r="F4029" t="s">
        <v>5940</v>
      </c>
      <c r="G4029">
        <v>2510</v>
      </c>
      <c r="H4029">
        <v>0.6</v>
      </c>
      <c r="I4029" t="s">
        <v>5598</v>
      </c>
      <c r="J4029" t="s">
        <v>6085</v>
      </c>
      <c r="K4029" t="s">
        <v>5046</v>
      </c>
      <c r="L4029">
        <v>13.07</v>
      </c>
      <c r="M4029" s="441">
        <v>45838</v>
      </c>
      <c r="N4029">
        <v>12.5</v>
      </c>
      <c r="O4029">
        <v>12.5</v>
      </c>
      <c r="P4029">
        <v>7.84</v>
      </c>
    </row>
    <row r="4030" spans="1:16" x14ac:dyDescent="0.3">
      <c r="A4030">
        <v>40422</v>
      </c>
      <c r="B4030">
        <v>122</v>
      </c>
      <c r="C4030" t="s">
        <v>552</v>
      </c>
      <c r="D4030" s="441">
        <v>45839</v>
      </c>
      <c r="E4030">
        <v>19489</v>
      </c>
      <c r="F4030" t="s">
        <v>6571</v>
      </c>
      <c r="G4030">
        <v>2719</v>
      </c>
      <c r="H4030">
        <v>0.1</v>
      </c>
      <c r="I4030" t="s">
        <v>5598</v>
      </c>
      <c r="J4030" t="s">
        <v>6085</v>
      </c>
      <c r="K4030" t="s">
        <v>5046</v>
      </c>
      <c r="L4030">
        <v>75</v>
      </c>
      <c r="M4030" s="441">
        <v>45838</v>
      </c>
      <c r="N4030">
        <v>75</v>
      </c>
      <c r="O4030">
        <v>75</v>
      </c>
      <c r="P4030">
        <v>7.5</v>
      </c>
    </row>
    <row r="4031" spans="1:16" x14ac:dyDescent="0.3">
      <c r="A4031">
        <v>40386</v>
      </c>
      <c r="B4031">
        <v>122</v>
      </c>
      <c r="C4031" t="s">
        <v>552</v>
      </c>
      <c r="D4031" s="441">
        <v>45839</v>
      </c>
      <c r="E4031">
        <v>19741</v>
      </c>
      <c r="F4031" t="s">
        <v>6332</v>
      </c>
      <c r="G4031">
        <v>2512</v>
      </c>
      <c r="H4031">
        <v>0.68</v>
      </c>
      <c r="I4031" t="s">
        <v>5598</v>
      </c>
      <c r="J4031" t="s">
        <v>6085</v>
      </c>
      <c r="K4031" t="s">
        <v>5046</v>
      </c>
      <c r="L4031">
        <v>9.0500000000000007</v>
      </c>
      <c r="M4031" s="441">
        <v>45832</v>
      </c>
      <c r="N4031">
        <v>9</v>
      </c>
      <c r="O4031">
        <v>9.4</v>
      </c>
      <c r="P4031">
        <v>6.15</v>
      </c>
    </row>
    <row r="4032" spans="1:16" x14ac:dyDescent="0.3">
      <c r="A4032">
        <v>40350</v>
      </c>
      <c r="B4032">
        <v>122</v>
      </c>
      <c r="C4032" t="s">
        <v>552</v>
      </c>
      <c r="D4032" s="441">
        <v>45839</v>
      </c>
      <c r="E4032">
        <v>19420</v>
      </c>
      <c r="F4032" t="s">
        <v>5693</v>
      </c>
      <c r="G4032">
        <v>2758</v>
      </c>
      <c r="H4032">
        <v>1</v>
      </c>
      <c r="I4032" t="s">
        <v>5613</v>
      </c>
      <c r="J4032" t="s">
        <v>6085</v>
      </c>
      <c r="K4032" t="s">
        <v>5046</v>
      </c>
      <c r="L4032">
        <v>0</v>
      </c>
      <c r="M4032" s="441">
        <v>45678</v>
      </c>
      <c r="N4032">
        <v>5.79</v>
      </c>
      <c r="O4032">
        <v>5.82</v>
      </c>
      <c r="P4032">
        <v>5.79</v>
      </c>
    </row>
    <row r="4033" spans="1:16" x14ac:dyDescent="0.3">
      <c r="A4033">
        <v>40396</v>
      </c>
      <c r="B4033">
        <v>122</v>
      </c>
      <c r="C4033" t="s">
        <v>552</v>
      </c>
      <c r="D4033" s="441">
        <v>45839</v>
      </c>
      <c r="E4033">
        <v>24170</v>
      </c>
      <c r="F4033" t="s">
        <v>6529</v>
      </c>
      <c r="G4033">
        <v>2330</v>
      </c>
      <c r="H4033">
        <v>0.52</v>
      </c>
      <c r="I4033" t="s">
        <v>5598</v>
      </c>
      <c r="J4033" t="s">
        <v>6085</v>
      </c>
      <c r="K4033" t="s">
        <v>5046</v>
      </c>
      <c r="L4033">
        <v>0</v>
      </c>
      <c r="M4033" s="441">
        <v>-693593</v>
      </c>
      <c r="N4033">
        <v>0</v>
      </c>
      <c r="O4033">
        <v>11</v>
      </c>
      <c r="P4033">
        <v>5.72</v>
      </c>
    </row>
    <row r="4034" spans="1:16" x14ac:dyDescent="0.3">
      <c r="A4034">
        <v>40432</v>
      </c>
      <c r="B4034">
        <v>122</v>
      </c>
      <c r="C4034" t="s">
        <v>552</v>
      </c>
      <c r="D4034" s="441">
        <v>45839</v>
      </c>
      <c r="E4034">
        <v>19873</v>
      </c>
      <c r="F4034" t="s">
        <v>6572</v>
      </c>
      <c r="G4034">
        <v>2400</v>
      </c>
      <c r="H4034">
        <v>0.12</v>
      </c>
      <c r="I4034" t="s">
        <v>5598</v>
      </c>
      <c r="J4034" t="s">
        <v>6085</v>
      </c>
      <c r="K4034" t="s">
        <v>5046</v>
      </c>
      <c r="L4034">
        <v>0</v>
      </c>
      <c r="M4034" s="441">
        <v>-693593</v>
      </c>
      <c r="N4034">
        <v>0</v>
      </c>
      <c r="O4034">
        <v>0</v>
      </c>
      <c r="P4034">
        <v>5.42</v>
      </c>
    </row>
    <row r="4035" spans="1:16" x14ac:dyDescent="0.3">
      <c r="A4035">
        <v>40401</v>
      </c>
      <c r="B4035">
        <v>122</v>
      </c>
      <c r="C4035" t="s">
        <v>552</v>
      </c>
      <c r="D4035" s="441">
        <v>45839</v>
      </c>
      <c r="E4035">
        <v>19617</v>
      </c>
      <c r="F4035" t="s">
        <v>5933</v>
      </c>
      <c r="G4035">
        <v>2617</v>
      </c>
      <c r="H4035">
        <v>0.44</v>
      </c>
      <c r="I4035" t="s">
        <v>5598</v>
      </c>
      <c r="J4035" t="s">
        <v>6085</v>
      </c>
      <c r="K4035" t="s">
        <v>5046</v>
      </c>
      <c r="L4035">
        <v>11.79</v>
      </c>
      <c r="M4035" s="441">
        <v>45838</v>
      </c>
      <c r="N4035">
        <v>18</v>
      </c>
      <c r="O4035">
        <v>18</v>
      </c>
      <c r="P4035">
        <v>5.19</v>
      </c>
    </row>
    <row r="4036" spans="1:16" x14ac:dyDescent="0.3">
      <c r="A4036">
        <v>40378</v>
      </c>
      <c r="B4036">
        <v>122</v>
      </c>
      <c r="C4036" t="s">
        <v>552</v>
      </c>
      <c r="D4036" s="441">
        <v>45839</v>
      </c>
      <c r="E4036">
        <v>19613</v>
      </c>
      <c r="F4036" t="s">
        <v>5934</v>
      </c>
      <c r="G4036">
        <v>2620</v>
      </c>
      <c r="H4036">
        <v>0.94</v>
      </c>
      <c r="I4036" t="s">
        <v>5598</v>
      </c>
      <c r="J4036" t="s">
        <v>6085</v>
      </c>
      <c r="K4036" t="s">
        <v>5046</v>
      </c>
      <c r="L4036">
        <v>5.24</v>
      </c>
      <c r="M4036" s="441">
        <v>45838</v>
      </c>
      <c r="N4036">
        <v>6</v>
      </c>
      <c r="O4036">
        <v>6.17</v>
      </c>
      <c r="P4036">
        <v>4.93</v>
      </c>
    </row>
    <row r="4037" spans="1:16" x14ac:dyDescent="0.3">
      <c r="A4037">
        <v>40437</v>
      </c>
      <c r="B4037">
        <v>122</v>
      </c>
      <c r="C4037" t="s">
        <v>552</v>
      </c>
      <c r="D4037" s="441">
        <v>45839</v>
      </c>
      <c r="E4037">
        <v>24219</v>
      </c>
      <c r="F4037" t="s">
        <v>5847</v>
      </c>
      <c r="G4037">
        <v>2387</v>
      </c>
      <c r="H4037">
        <v>0.52</v>
      </c>
      <c r="I4037" t="s">
        <v>5598</v>
      </c>
      <c r="J4037" t="s">
        <v>6085</v>
      </c>
      <c r="K4037" t="s">
        <v>5046</v>
      </c>
      <c r="L4037">
        <v>0</v>
      </c>
      <c r="M4037" s="441">
        <v>45777</v>
      </c>
      <c r="N4037">
        <v>7.74</v>
      </c>
      <c r="O4037">
        <v>7.74</v>
      </c>
      <c r="P4037">
        <v>4.0199999999999996</v>
      </c>
    </row>
    <row r="4038" spans="1:16" x14ac:dyDescent="0.3">
      <c r="A4038">
        <v>40393</v>
      </c>
      <c r="B4038">
        <v>122</v>
      </c>
      <c r="C4038" t="s">
        <v>552</v>
      </c>
      <c r="D4038" s="441">
        <v>45839</v>
      </c>
      <c r="E4038">
        <v>19465</v>
      </c>
      <c r="F4038" t="s">
        <v>5953</v>
      </c>
      <c r="G4038">
        <v>2737</v>
      </c>
      <c r="H4038">
        <v>0.56000000000000005</v>
      </c>
      <c r="I4038" t="s">
        <v>5598</v>
      </c>
      <c r="J4038" t="s">
        <v>6085</v>
      </c>
      <c r="K4038" t="s">
        <v>5046</v>
      </c>
      <c r="L4038">
        <v>7.07</v>
      </c>
      <c r="M4038" s="441">
        <v>45838</v>
      </c>
      <c r="N4038">
        <v>6.5</v>
      </c>
      <c r="O4038">
        <v>6.5</v>
      </c>
      <c r="P4038">
        <v>3.96</v>
      </c>
    </row>
    <row r="4039" spans="1:16" x14ac:dyDescent="0.3">
      <c r="A4039">
        <v>40394</v>
      </c>
      <c r="B4039">
        <v>122</v>
      </c>
      <c r="C4039" t="s">
        <v>552</v>
      </c>
      <c r="D4039" s="441">
        <v>45839</v>
      </c>
      <c r="E4039">
        <v>17024</v>
      </c>
      <c r="F4039" t="s">
        <v>6573</v>
      </c>
      <c r="G4039">
        <v>2113</v>
      </c>
      <c r="H4039">
        <v>0.54</v>
      </c>
      <c r="I4039" t="s">
        <v>5598</v>
      </c>
      <c r="J4039" t="s">
        <v>6085</v>
      </c>
      <c r="K4039" t="s">
        <v>5046</v>
      </c>
      <c r="L4039">
        <v>7.06</v>
      </c>
      <c r="M4039" s="441">
        <v>45838</v>
      </c>
      <c r="N4039">
        <v>7.1</v>
      </c>
      <c r="O4039">
        <v>7.1</v>
      </c>
      <c r="P4039">
        <v>3.81</v>
      </c>
    </row>
    <row r="4040" spans="1:16" x14ac:dyDescent="0.3">
      <c r="A4040">
        <v>40358</v>
      </c>
      <c r="B4040">
        <v>122</v>
      </c>
      <c r="C4040" t="s">
        <v>552</v>
      </c>
      <c r="D4040" s="441">
        <v>45839</v>
      </c>
      <c r="E4040">
        <v>19917</v>
      </c>
      <c r="F4040" t="s">
        <v>5682</v>
      </c>
      <c r="G4040">
        <v>2379</v>
      </c>
      <c r="H4040">
        <v>1</v>
      </c>
      <c r="I4040" t="s">
        <v>5605</v>
      </c>
      <c r="J4040" t="s">
        <v>6085</v>
      </c>
      <c r="K4040" t="s">
        <v>5046</v>
      </c>
      <c r="L4040">
        <v>0</v>
      </c>
      <c r="M4040" s="441">
        <v>45636</v>
      </c>
      <c r="N4040">
        <v>3.09</v>
      </c>
      <c r="O4040">
        <v>3.35</v>
      </c>
      <c r="P4040">
        <v>3.09</v>
      </c>
    </row>
    <row r="4041" spans="1:16" x14ac:dyDescent="0.3">
      <c r="A4041">
        <v>40405</v>
      </c>
      <c r="B4041">
        <v>122</v>
      </c>
      <c r="C4041" t="s">
        <v>552</v>
      </c>
      <c r="D4041" s="441">
        <v>45839</v>
      </c>
      <c r="E4041">
        <v>19540</v>
      </c>
      <c r="F4041" t="s">
        <v>6574</v>
      </c>
      <c r="G4041">
        <v>2676</v>
      </c>
      <c r="H4041">
        <v>0.34</v>
      </c>
      <c r="I4041" t="s">
        <v>5598</v>
      </c>
      <c r="J4041" t="s">
        <v>6085</v>
      </c>
      <c r="K4041" t="s">
        <v>5046</v>
      </c>
      <c r="L4041">
        <v>7.75</v>
      </c>
      <c r="M4041" s="441">
        <v>45832</v>
      </c>
      <c r="N4041">
        <v>9</v>
      </c>
      <c r="O4041">
        <v>7.5</v>
      </c>
      <c r="P4041">
        <v>2.64</v>
      </c>
    </row>
    <row r="4042" spans="1:16" x14ac:dyDescent="0.3">
      <c r="A4042">
        <v>40404</v>
      </c>
      <c r="B4042">
        <v>122</v>
      </c>
      <c r="C4042" t="s">
        <v>552</v>
      </c>
      <c r="D4042" s="441">
        <v>45839</v>
      </c>
      <c r="E4042">
        <v>19503</v>
      </c>
      <c r="F4042" t="s">
        <v>6058</v>
      </c>
      <c r="G4042">
        <v>2707</v>
      </c>
      <c r="H4042">
        <v>0.34</v>
      </c>
      <c r="I4042" t="s">
        <v>5598</v>
      </c>
      <c r="J4042" t="s">
        <v>6085</v>
      </c>
      <c r="K4042" t="s">
        <v>5046</v>
      </c>
      <c r="L4042">
        <v>7.15</v>
      </c>
      <c r="M4042" s="441">
        <v>45838</v>
      </c>
      <c r="N4042">
        <v>7.5</v>
      </c>
      <c r="O4042">
        <v>7.5</v>
      </c>
      <c r="P4042">
        <v>2.4300000000000002</v>
      </c>
    </row>
    <row r="4043" spans="1:16" x14ac:dyDescent="0.3">
      <c r="A4043">
        <v>40414</v>
      </c>
      <c r="B4043">
        <v>122</v>
      </c>
      <c r="C4043" t="s">
        <v>552</v>
      </c>
      <c r="D4043" s="441">
        <v>45839</v>
      </c>
      <c r="E4043">
        <v>19488</v>
      </c>
      <c r="F4043" t="s">
        <v>5930</v>
      </c>
      <c r="G4043">
        <v>2720</v>
      </c>
      <c r="H4043">
        <v>0.22</v>
      </c>
      <c r="I4043" t="s">
        <v>5598</v>
      </c>
      <c r="J4043" t="s">
        <v>6085</v>
      </c>
      <c r="K4043" t="s">
        <v>5046</v>
      </c>
      <c r="L4043">
        <v>10.78</v>
      </c>
      <c r="M4043" s="441">
        <v>45838</v>
      </c>
      <c r="N4043">
        <v>12</v>
      </c>
      <c r="O4043">
        <v>9.9</v>
      </c>
      <c r="P4043">
        <v>2.37</v>
      </c>
    </row>
    <row r="4044" spans="1:16" x14ac:dyDescent="0.3">
      <c r="A4044">
        <v>40419</v>
      </c>
      <c r="B4044">
        <v>122</v>
      </c>
      <c r="C4044" t="s">
        <v>552</v>
      </c>
      <c r="D4044" s="441">
        <v>45839</v>
      </c>
      <c r="E4044">
        <v>24326</v>
      </c>
      <c r="F4044" t="s">
        <v>5939</v>
      </c>
      <c r="G4044">
        <v>2499</v>
      </c>
      <c r="H4044">
        <v>0.14000000000000001</v>
      </c>
      <c r="I4044" t="s">
        <v>5598</v>
      </c>
      <c r="J4044" t="s">
        <v>6085</v>
      </c>
      <c r="K4044" t="s">
        <v>5046</v>
      </c>
      <c r="L4044">
        <v>2.41</v>
      </c>
      <c r="M4044" s="441">
        <v>45838</v>
      </c>
      <c r="N4044">
        <v>1.9</v>
      </c>
      <c r="O4044">
        <v>1.9</v>
      </c>
      <c r="P4044">
        <v>0.34</v>
      </c>
    </row>
    <row r="4045" spans="1:16" x14ac:dyDescent="0.3">
      <c r="A4045">
        <v>40421</v>
      </c>
      <c r="B4045">
        <v>122</v>
      </c>
      <c r="C4045" t="s">
        <v>552</v>
      </c>
      <c r="D4045" s="441">
        <v>45839</v>
      </c>
      <c r="E4045">
        <v>19621</v>
      </c>
      <c r="F4045" t="s">
        <v>5931</v>
      </c>
      <c r="G4045">
        <v>2613</v>
      </c>
      <c r="H4045">
        <v>0.12</v>
      </c>
      <c r="I4045" t="s">
        <v>5598</v>
      </c>
      <c r="J4045" t="s">
        <v>6085</v>
      </c>
      <c r="K4045" t="s">
        <v>5046</v>
      </c>
      <c r="L4045">
        <v>2.4</v>
      </c>
      <c r="M4045" s="441">
        <v>45838</v>
      </c>
      <c r="N4045">
        <v>2.2000000000000002</v>
      </c>
      <c r="O4045">
        <v>2.15</v>
      </c>
      <c r="P4045">
        <v>0.28999999999999998</v>
      </c>
    </row>
    <row r="4046" spans="1:16" x14ac:dyDescent="0.3">
      <c r="A4046">
        <v>37315</v>
      </c>
      <c r="B4046">
        <v>122</v>
      </c>
      <c r="C4046" t="s">
        <v>552</v>
      </c>
      <c r="D4046" s="441">
        <v>45809</v>
      </c>
      <c r="E4046">
        <v>18359</v>
      </c>
      <c r="F4046" t="s">
        <v>5746</v>
      </c>
      <c r="G4046">
        <v>3278</v>
      </c>
      <c r="H4046">
        <v>69.23</v>
      </c>
      <c r="I4046" t="s">
        <v>5601</v>
      </c>
      <c r="J4046" t="s">
        <v>4764</v>
      </c>
      <c r="K4046" t="s">
        <v>4523</v>
      </c>
      <c r="L4046">
        <v>96.5</v>
      </c>
      <c r="M4046" s="441">
        <v>45804</v>
      </c>
      <c r="N4046">
        <v>93</v>
      </c>
      <c r="O4046">
        <v>98.93</v>
      </c>
      <c r="P4046">
        <v>6680.7</v>
      </c>
    </row>
    <row r="4047" spans="1:16" x14ac:dyDescent="0.3">
      <c r="A4047">
        <v>37317</v>
      </c>
      <c r="B4047">
        <v>122</v>
      </c>
      <c r="C4047" t="s">
        <v>552</v>
      </c>
      <c r="D4047" s="441">
        <v>45809</v>
      </c>
      <c r="E4047">
        <v>18353</v>
      </c>
      <c r="F4047" t="s">
        <v>5747</v>
      </c>
      <c r="G4047">
        <v>3282</v>
      </c>
      <c r="H4047">
        <v>38.15</v>
      </c>
      <c r="I4047" t="s">
        <v>5601</v>
      </c>
      <c r="J4047" t="s">
        <v>4764</v>
      </c>
      <c r="K4047" t="s">
        <v>4523</v>
      </c>
      <c r="L4047">
        <v>162</v>
      </c>
      <c r="M4047" s="441">
        <v>45797</v>
      </c>
      <c r="N4047">
        <v>158</v>
      </c>
      <c r="O4047">
        <v>189.9</v>
      </c>
      <c r="P4047">
        <v>6180.3</v>
      </c>
    </row>
    <row r="4048" spans="1:16" x14ac:dyDescent="0.3">
      <c r="A4048">
        <v>37396</v>
      </c>
      <c r="B4048">
        <v>122</v>
      </c>
      <c r="C4048" t="s">
        <v>552</v>
      </c>
      <c r="D4048" s="441">
        <v>45809</v>
      </c>
      <c r="E4048">
        <v>24552</v>
      </c>
      <c r="F4048" t="s">
        <v>5812</v>
      </c>
      <c r="G4048">
        <v>5669</v>
      </c>
      <c r="H4048">
        <v>150.69999999999999</v>
      </c>
      <c r="I4048" t="s">
        <v>5601</v>
      </c>
      <c r="J4048" t="s">
        <v>4764</v>
      </c>
      <c r="K4048" t="s">
        <v>4523</v>
      </c>
      <c r="L4048">
        <v>40.39</v>
      </c>
      <c r="M4048" s="441">
        <v>45804</v>
      </c>
      <c r="N4048">
        <v>39.5</v>
      </c>
      <c r="O4048">
        <v>39.5</v>
      </c>
      <c r="P4048">
        <v>5997.86</v>
      </c>
    </row>
    <row r="4049" spans="1:16" x14ac:dyDescent="0.3">
      <c r="A4049">
        <v>37622</v>
      </c>
      <c r="B4049">
        <v>122</v>
      </c>
      <c r="C4049" t="s">
        <v>552</v>
      </c>
      <c r="D4049" s="441">
        <v>45809</v>
      </c>
      <c r="E4049">
        <v>17710</v>
      </c>
      <c r="F4049" t="s">
        <v>5833</v>
      </c>
      <c r="G4049">
        <v>3824</v>
      </c>
      <c r="H4049">
        <v>140</v>
      </c>
      <c r="I4049" t="s">
        <v>5601</v>
      </c>
      <c r="J4049" t="s">
        <v>4764</v>
      </c>
      <c r="K4049" t="s">
        <v>4523</v>
      </c>
      <c r="L4049">
        <v>39.57</v>
      </c>
      <c r="M4049" s="441">
        <v>45806</v>
      </c>
      <c r="N4049">
        <v>40.15</v>
      </c>
      <c r="O4049">
        <v>40.15</v>
      </c>
      <c r="P4049">
        <v>5621</v>
      </c>
    </row>
    <row r="4050" spans="1:16" x14ac:dyDescent="0.3">
      <c r="A4050">
        <v>37284</v>
      </c>
      <c r="B4050">
        <v>122</v>
      </c>
      <c r="C4050" t="s">
        <v>552</v>
      </c>
      <c r="D4050" s="441">
        <v>45809</v>
      </c>
      <c r="E4050">
        <v>24470</v>
      </c>
      <c r="F4050" t="s">
        <v>6505</v>
      </c>
      <c r="G4050">
        <v>3103</v>
      </c>
      <c r="H4050">
        <v>1151</v>
      </c>
      <c r="I4050" t="s">
        <v>5613</v>
      </c>
      <c r="J4050" t="s">
        <v>4764</v>
      </c>
      <c r="K4050" t="s">
        <v>4523</v>
      </c>
      <c r="L4050">
        <v>0</v>
      </c>
      <c r="M4050" s="441">
        <v>45496</v>
      </c>
      <c r="N4050">
        <v>3.32</v>
      </c>
      <c r="O4050">
        <v>4.41</v>
      </c>
      <c r="P4050">
        <v>5075.91</v>
      </c>
    </row>
    <row r="4051" spans="1:16" x14ac:dyDescent="0.3">
      <c r="A4051">
        <v>37623</v>
      </c>
      <c r="B4051">
        <v>122</v>
      </c>
      <c r="C4051" t="s">
        <v>552</v>
      </c>
      <c r="D4051" s="441">
        <v>45809</v>
      </c>
      <c r="E4051">
        <v>26034</v>
      </c>
      <c r="F4051" t="s">
        <v>6557</v>
      </c>
      <c r="G4051">
        <v>6504</v>
      </c>
      <c r="H4051">
        <v>90</v>
      </c>
      <c r="I4051" t="s">
        <v>5601</v>
      </c>
      <c r="J4051" t="s">
        <v>4764</v>
      </c>
      <c r="K4051" t="s">
        <v>4523</v>
      </c>
      <c r="L4051">
        <v>0</v>
      </c>
      <c r="M4051" s="441">
        <v>-693593</v>
      </c>
      <c r="N4051">
        <v>0</v>
      </c>
      <c r="O4051">
        <v>48.46</v>
      </c>
      <c r="P4051">
        <v>4361.3999999999996</v>
      </c>
    </row>
    <row r="4052" spans="1:16" x14ac:dyDescent="0.3">
      <c r="A4052">
        <v>37364</v>
      </c>
      <c r="B4052">
        <v>122</v>
      </c>
      <c r="C4052" t="s">
        <v>552</v>
      </c>
      <c r="D4052" s="441">
        <v>45809</v>
      </c>
      <c r="E4052">
        <v>18179</v>
      </c>
      <c r="F4052" t="s">
        <v>5789</v>
      </c>
      <c r="G4052">
        <v>3443</v>
      </c>
      <c r="H4052">
        <v>44.36</v>
      </c>
      <c r="I4052" t="s">
        <v>5601</v>
      </c>
      <c r="J4052" t="s">
        <v>4764</v>
      </c>
      <c r="K4052" t="s">
        <v>4523</v>
      </c>
      <c r="L4052">
        <v>92.85</v>
      </c>
      <c r="M4052" s="441">
        <v>45804</v>
      </c>
      <c r="N4052">
        <v>85</v>
      </c>
      <c r="O4052">
        <v>101.06</v>
      </c>
      <c r="P4052">
        <v>4118.83</v>
      </c>
    </row>
    <row r="4053" spans="1:16" x14ac:dyDescent="0.3">
      <c r="A4053">
        <v>37380</v>
      </c>
      <c r="B4053">
        <v>122</v>
      </c>
      <c r="C4053" t="s">
        <v>552</v>
      </c>
      <c r="D4053" s="441">
        <v>45809</v>
      </c>
      <c r="E4053">
        <v>18119</v>
      </c>
      <c r="F4053" t="s">
        <v>5802</v>
      </c>
      <c r="G4053">
        <v>3494</v>
      </c>
      <c r="H4053">
        <v>23.29</v>
      </c>
      <c r="I4053" t="s">
        <v>5601</v>
      </c>
      <c r="J4053" t="s">
        <v>4764</v>
      </c>
      <c r="K4053" t="s">
        <v>4523</v>
      </c>
      <c r="L4053">
        <v>165.14</v>
      </c>
      <c r="M4053" s="441">
        <v>45804</v>
      </c>
      <c r="N4053">
        <v>0</v>
      </c>
      <c r="O4053">
        <v>172.88</v>
      </c>
      <c r="P4053">
        <v>3846.11</v>
      </c>
    </row>
    <row r="4054" spans="1:16" x14ac:dyDescent="0.3">
      <c r="A4054">
        <v>37589</v>
      </c>
      <c r="B4054">
        <v>122</v>
      </c>
      <c r="C4054" t="s">
        <v>552</v>
      </c>
      <c r="D4054" s="441">
        <v>45809</v>
      </c>
      <c r="E4054">
        <v>26582</v>
      </c>
      <c r="F4054" t="s">
        <v>5711</v>
      </c>
      <c r="G4054">
        <v>6801</v>
      </c>
      <c r="H4054">
        <v>33.36</v>
      </c>
      <c r="I4054" t="s">
        <v>5598</v>
      </c>
      <c r="J4054" t="s">
        <v>6085</v>
      </c>
      <c r="K4054" t="s">
        <v>4523</v>
      </c>
      <c r="L4054">
        <v>112</v>
      </c>
      <c r="M4054" s="441">
        <v>45803</v>
      </c>
      <c r="N4054">
        <v>112</v>
      </c>
      <c r="O4054">
        <v>112</v>
      </c>
      <c r="P4054">
        <v>3736.32</v>
      </c>
    </row>
    <row r="4055" spans="1:16" x14ac:dyDescent="0.3">
      <c r="A4055">
        <v>37370</v>
      </c>
      <c r="B4055">
        <v>122</v>
      </c>
      <c r="C4055" t="s">
        <v>552</v>
      </c>
      <c r="D4055" s="441">
        <v>45809</v>
      </c>
      <c r="E4055">
        <v>18157</v>
      </c>
      <c r="F4055" t="s">
        <v>5793</v>
      </c>
      <c r="G4055">
        <v>3463</v>
      </c>
      <c r="H4055">
        <v>19.2</v>
      </c>
      <c r="I4055" t="s">
        <v>5601</v>
      </c>
      <c r="J4055" t="s">
        <v>4764</v>
      </c>
      <c r="K4055" t="s">
        <v>4523</v>
      </c>
      <c r="L4055">
        <v>190.31</v>
      </c>
      <c r="M4055" s="441">
        <v>45804</v>
      </c>
      <c r="N4055">
        <v>175</v>
      </c>
      <c r="O4055">
        <v>175</v>
      </c>
      <c r="P4055">
        <v>3653.95</v>
      </c>
    </row>
    <row r="4056" spans="1:16" x14ac:dyDescent="0.3">
      <c r="A4056">
        <v>37624</v>
      </c>
      <c r="B4056">
        <v>122</v>
      </c>
      <c r="C4056" t="s">
        <v>552</v>
      </c>
      <c r="D4056" s="441">
        <v>45809</v>
      </c>
      <c r="E4056">
        <v>25561</v>
      </c>
      <c r="F4056" t="s">
        <v>6575</v>
      </c>
      <c r="G4056">
        <v>6169</v>
      </c>
      <c r="H4056">
        <v>24</v>
      </c>
      <c r="I4056" t="s">
        <v>5605</v>
      </c>
      <c r="J4056" t="s">
        <v>4764</v>
      </c>
      <c r="K4056" t="s">
        <v>4523</v>
      </c>
      <c r="L4056">
        <v>0</v>
      </c>
      <c r="M4056" s="441">
        <v>-693593</v>
      </c>
      <c r="N4056">
        <v>0</v>
      </c>
      <c r="O4056">
        <v>150.47999999999999</v>
      </c>
      <c r="P4056">
        <v>3611.52</v>
      </c>
    </row>
    <row r="4057" spans="1:16" x14ac:dyDescent="0.3">
      <c r="A4057">
        <v>37340</v>
      </c>
      <c r="B4057">
        <v>122</v>
      </c>
      <c r="C4057" t="s">
        <v>552</v>
      </c>
      <c r="D4057" s="441">
        <v>45809</v>
      </c>
      <c r="E4057">
        <v>18261</v>
      </c>
      <c r="F4057" t="s">
        <v>5769</v>
      </c>
      <c r="G4057">
        <v>3368</v>
      </c>
      <c r="H4057">
        <v>7.81</v>
      </c>
      <c r="I4057" t="s">
        <v>5601</v>
      </c>
      <c r="J4057" t="s">
        <v>4764</v>
      </c>
      <c r="K4057" t="s">
        <v>4523</v>
      </c>
      <c r="L4057">
        <v>445.9</v>
      </c>
      <c r="M4057" s="441">
        <v>45804</v>
      </c>
      <c r="N4057">
        <v>445.9</v>
      </c>
      <c r="O4057">
        <v>445.9</v>
      </c>
      <c r="P4057">
        <v>3482.48</v>
      </c>
    </row>
    <row r="4058" spans="1:16" x14ac:dyDescent="0.3">
      <c r="A4058">
        <v>37308</v>
      </c>
      <c r="B4058">
        <v>122</v>
      </c>
      <c r="C4058" t="s">
        <v>552</v>
      </c>
      <c r="D4058" s="441">
        <v>45809</v>
      </c>
      <c r="E4058">
        <v>18391</v>
      </c>
      <c r="F4058" t="s">
        <v>5873</v>
      </c>
      <c r="G4058">
        <v>3249</v>
      </c>
      <c r="H4058">
        <v>2.1</v>
      </c>
      <c r="I4058" t="s">
        <v>5613</v>
      </c>
      <c r="J4058" t="s">
        <v>4764</v>
      </c>
      <c r="K4058" t="s">
        <v>4523</v>
      </c>
      <c r="L4058">
        <v>0</v>
      </c>
      <c r="M4058" s="441">
        <v>-693593</v>
      </c>
      <c r="N4058">
        <v>0</v>
      </c>
      <c r="O4058">
        <v>0</v>
      </c>
      <c r="P4058">
        <v>3329.99</v>
      </c>
    </row>
    <row r="4059" spans="1:16" x14ac:dyDescent="0.3">
      <c r="A4059">
        <v>37395</v>
      </c>
      <c r="B4059">
        <v>122</v>
      </c>
      <c r="C4059" t="s">
        <v>552</v>
      </c>
      <c r="D4059" s="441">
        <v>45809</v>
      </c>
      <c r="E4059">
        <v>18051</v>
      </c>
      <c r="F4059" t="s">
        <v>5871</v>
      </c>
      <c r="G4059">
        <v>3552</v>
      </c>
      <c r="H4059">
        <v>7</v>
      </c>
      <c r="I4059" t="s">
        <v>5601</v>
      </c>
      <c r="J4059" t="s">
        <v>4764</v>
      </c>
      <c r="K4059" t="s">
        <v>4523</v>
      </c>
      <c r="L4059">
        <v>0</v>
      </c>
      <c r="M4059" s="441">
        <v>-693593</v>
      </c>
      <c r="N4059">
        <v>0</v>
      </c>
      <c r="O4059">
        <v>419</v>
      </c>
      <c r="P4059">
        <v>3150</v>
      </c>
    </row>
    <row r="4060" spans="1:16" x14ac:dyDescent="0.3">
      <c r="A4060">
        <v>37386</v>
      </c>
      <c r="B4060">
        <v>122</v>
      </c>
      <c r="C4060" t="s">
        <v>552</v>
      </c>
      <c r="D4060" s="441">
        <v>45809</v>
      </c>
      <c r="E4060">
        <v>18099</v>
      </c>
      <c r="F4060" t="s">
        <v>5810</v>
      </c>
      <c r="G4060">
        <v>3511</v>
      </c>
      <c r="H4060">
        <v>14.21</v>
      </c>
      <c r="I4060" t="s">
        <v>5601</v>
      </c>
      <c r="J4060" t="s">
        <v>4764</v>
      </c>
      <c r="K4060" t="s">
        <v>4523</v>
      </c>
      <c r="L4060">
        <v>0</v>
      </c>
      <c r="M4060" s="441">
        <v>45747</v>
      </c>
      <c r="N4060">
        <v>220.57</v>
      </c>
      <c r="O4060">
        <v>220.56</v>
      </c>
      <c r="P4060">
        <v>3134.3</v>
      </c>
    </row>
    <row r="4061" spans="1:16" x14ac:dyDescent="0.3">
      <c r="A4061">
        <v>37343</v>
      </c>
      <c r="B4061">
        <v>122</v>
      </c>
      <c r="C4061" t="s">
        <v>552</v>
      </c>
      <c r="D4061" s="441">
        <v>45809</v>
      </c>
      <c r="E4061">
        <v>18242</v>
      </c>
      <c r="F4061" t="s">
        <v>5771</v>
      </c>
      <c r="G4061">
        <v>3386</v>
      </c>
      <c r="H4061">
        <v>15</v>
      </c>
      <c r="I4061" t="s">
        <v>5601</v>
      </c>
      <c r="J4061" t="s">
        <v>4764</v>
      </c>
      <c r="K4061" t="s">
        <v>4523</v>
      </c>
      <c r="L4061">
        <v>185.12</v>
      </c>
      <c r="M4061" s="441">
        <v>45804</v>
      </c>
      <c r="N4061">
        <v>154.56</v>
      </c>
      <c r="O4061">
        <v>171.88</v>
      </c>
      <c r="P4061">
        <v>2776.8</v>
      </c>
    </row>
    <row r="4062" spans="1:16" x14ac:dyDescent="0.3">
      <c r="A4062">
        <v>37434</v>
      </c>
      <c r="B4062">
        <v>122</v>
      </c>
      <c r="C4062" t="s">
        <v>552</v>
      </c>
      <c r="D4062" s="441">
        <v>45809</v>
      </c>
      <c r="E4062">
        <v>24123</v>
      </c>
      <c r="F4062" t="s">
        <v>5632</v>
      </c>
      <c r="G4062">
        <v>2237</v>
      </c>
      <c r="H4062">
        <v>17</v>
      </c>
      <c r="I4062" t="s">
        <v>5605</v>
      </c>
      <c r="J4062" t="s">
        <v>6085</v>
      </c>
      <c r="K4062" t="s">
        <v>4523</v>
      </c>
      <c r="L4062">
        <v>144.33000000000001</v>
      </c>
      <c r="M4062" s="441">
        <v>45797</v>
      </c>
      <c r="N4062">
        <v>149.9</v>
      </c>
      <c r="O4062">
        <v>150.94999999999999</v>
      </c>
      <c r="P4062">
        <v>2453.61</v>
      </c>
    </row>
    <row r="4063" spans="1:16" x14ac:dyDescent="0.3">
      <c r="A4063">
        <v>37324</v>
      </c>
      <c r="B4063">
        <v>122</v>
      </c>
      <c r="C4063" t="s">
        <v>552</v>
      </c>
      <c r="D4063" s="441">
        <v>45809</v>
      </c>
      <c r="E4063">
        <v>18278</v>
      </c>
      <c r="F4063" t="s">
        <v>5752</v>
      </c>
      <c r="G4063">
        <v>3351</v>
      </c>
      <c r="H4063">
        <v>9.19</v>
      </c>
      <c r="I4063" t="s">
        <v>5601</v>
      </c>
      <c r="J4063" t="s">
        <v>4764</v>
      </c>
      <c r="K4063" t="s">
        <v>4523</v>
      </c>
      <c r="L4063">
        <v>236.9</v>
      </c>
      <c r="M4063" s="441">
        <v>45790</v>
      </c>
      <c r="N4063">
        <v>236.9</v>
      </c>
      <c r="O4063">
        <v>236.9</v>
      </c>
      <c r="P4063">
        <v>2177.11</v>
      </c>
    </row>
    <row r="4064" spans="1:16" x14ac:dyDescent="0.3">
      <c r="A4064">
        <v>37362</v>
      </c>
      <c r="B4064">
        <v>122</v>
      </c>
      <c r="C4064" t="s">
        <v>552</v>
      </c>
      <c r="D4064" s="441">
        <v>45809</v>
      </c>
      <c r="E4064">
        <v>18186</v>
      </c>
      <c r="F4064" t="s">
        <v>5787</v>
      </c>
      <c r="G4064">
        <v>3437</v>
      </c>
      <c r="H4064">
        <v>11.35</v>
      </c>
      <c r="I4064" t="s">
        <v>5601</v>
      </c>
      <c r="J4064" t="s">
        <v>4764</v>
      </c>
      <c r="K4064" t="s">
        <v>4523</v>
      </c>
      <c r="L4064">
        <v>0</v>
      </c>
      <c r="M4064" s="441">
        <v>-693593</v>
      </c>
      <c r="N4064">
        <v>0</v>
      </c>
      <c r="O4064">
        <v>173.44</v>
      </c>
      <c r="P4064">
        <v>2121.4299999999998</v>
      </c>
    </row>
    <row r="4065" spans="1:16" x14ac:dyDescent="0.3">
      <c r="A4065">
        <v>37288</v>
      </c>
      <c r="B4065">
        <v>122</v>
      </c>
      <c r="C4065" t="s">
        <v>552</v>
      </c>
      <c r="D4065" s="441">
        <v>45809</v>
      </c>
      <c r="E4065">
        <v>18548</v>
      </c>
      <c r="F4065" t="s">
        <v>6576</v>
      </c>
      <c r="G4065">
        <v>3131</v>
      </c>
      <c r="H4065">
        <v>8.0399999999999991</v>
      </c>
      <c r="I4065" t="s">
        <v>5601</v>
      </c>
      <c r="J4065" t="s">
        <v>4764</v>
      </c>
      <c r="K4065" t="s">
        <v>4523</v>
      </c>
      <c r="L4065">
        <v>0</v>
      </c>
      <c r="M4065" s="441">
        <v>45671</v>
      </c>
      <c r="N4065">
        <v>259.89999999999998</v>
      </c>
      <c r="O4065">
        <v>122.9</v>
      </c>
      <c r="P4065">
        <v>2089.6</v>
      </c>
    </row>
    <row r="4066" spans="1:16" x14ac:dyDescent="0.3">
      <c r="A4066">
        <v>37375</v>
      </c>
      <c r="B4066">
        <v>122</v>
      </c>
      <c r="C4066" t="s">
        <v>552</v>
      </c>
      <c r="D4066" s="441">
        <v>45809</v>
      </c>
      <c r="E4066">
        <v>18143</v>
      </c>
      <c r="F4066" t="s">
        <v>5797</v>
      </c>
      <c r="G4066">
        <v>3474</v>
      </c>
      <c r="H4066">
        <v>2.79</v>
      </c>
      <c r="I4066" t="s">
        <v>5601</v>
      </c>
      <c r="J4066" t="s">
        <v>4764</v>
      </c>
      <c r="K4066" t="s">
        <v>4523</v>
      </c>
      <c r="L4066">
        <v>0</v>
      </c>
      <c r="M4066" s="441">
        <v>-693593</v>
      </c>
      <c r="N4066">
        <v>0</v>
      </c>
      <c r="O4066">
        <v>765.9</v>
      </c>
      <c r="P4066">
        <v>2045.62</v>
      </c>
    </row>
    <row r="4067" spans="1:16" x14ac:dyDescent="0.3">
      <c r="A4067">
        <v>37569</v>
      </c>
      <c r="B4067">
        <v>122</v>
      </c>
      <c r="C4067" t="s">
        <v>552</v>
      </c>
      <c r="D4067" s="441">
        <v>45809</v>
      </c>
      <c r="E4067">
        <v>19370</v>
      </c>
      <c r="F4067" t="s">
        <v>5695</v>
      </c>
      <c r="G4067">
        <v>2765</v>
      </c>
      <c r="H4067">
        <v>154</v>
      </c>
      <c r="I4067" t="s">
        <v>5598</v>
      </c>
      <c r="J4067" t="s">
        <v>6085</v>
      </c>
      <c r="K4067" t="s">
        <v>4523</v>
      </c>
      <c r="L4067">
        <v>12.52</v>
      </c>
      <c r="M4067" s="441">
        <v>45804</v>
      </c>
      <c r="N4067">
        <v>12.39</v>
      </c>
      <c r="O4067">
        <v>12.39</v>
      </c>
      <c r="P4067">
        <v>1928.08</v>
      </c>
    </row>
    <row r="4068" spans="1:16" x14ac:dyDescent="0.3">
      <c r="A4068">
        <v>37614</v>
      </c>
      <c r="B4068">
        <v>122</v>
      </c>
      <c r="C4068" t="s">
        <v>552</v>
      </c>
      <c r="D4068" s="441">
        <v>45809</v>
      </c>
      <c r="E4068">
        <v>17797</v>
      </c>
      <c r="F4068" t="s">
        <v>5828</v>
      </c>
      <c r="G4068">
        <v>3748</v>
      </c>
      <c r="H4068">
        <v>46.7</v>
      </c>
      <c r="I4068" t="s">
        <v>5601</v>
      </c>
      <c r="J4068" t="s">
        <v>4764</v>
      </c>
      <c r="K4068" t="s">
        <v>4523</v>
      </c>
      <c r="L4068">
        <v>39.26</v>
      </c>
      <c r="M4068" s="441">
        <v>45806</v>
      </c>
      <c r="N4068">
        <v>39.51</v>
      </c>
      <c r="O4068">
        <v>39.51</v>
      </c>
      <c r="P4068">
        <v>1845.12</v>
      </c>
    </row>
    <row r="4069" spans="1:16" x14ac:dyDescent="0.3">
      <c r="A4069">
        <v>37618</v>
      </c>
      <c r="B4069">
        <v>122</v>
      </c>
      <c r="C4069" t="s">
        <v>552</v>
      </c>
      <c r="D4069" s="441">
        <v>45809</v>
      </c>
      <c r="E4069">
        <v>25099</v>
      </c>
      <c r="F4069" t="s">
        <v>6536</v>
      </c>
      <c r="G4069">
        <v>5894</v>
      </c>
      <c r="H4069">
        <v>10</v>
      </c>
      <c r="I4069" t="s">
        <v>5601</v>
      </c>
      <c r="J4069" t="s">
        <v>4764</v>
      </c>
      <c r="K4069" t="s">
        <v>4523</v>
      </c>
      <c r="L4069">
        <v>0</v>
      </c>
      <c r="M4069" s="441">
        <v>45735</v>
      </c>
      <c r="N4069">
        <v>179.25</v>
      </c>
      <c r="O4069">
        <v>179.25</v>
      </c>
      <c r="P4069">
        <v>1792.5</v>
      </c>
    </row>
    <row r="4070" spans="1:16" x14ac:dyDescent="0.3">
      <c r="A4070">
        <v>37326</v>
      </c>
      <c r="B4070">
        <v>122</v>
      </c>
      <c r="C4070" t="s">
        <v>552</v>
      </c>
      <c r="D4070" s="441">
        <v>45809</v>
      </c>
      <c r="E4070">
        <v>25630</v>
      </c>
      <c r="F4070" t="s">
        <v>5754</v>
      </c>
      <c r="G4070">
        <v>6202</v>
      </c>
      <c r="H4070">
        <v>5.43</v>
      </c>
      <c r="I4070" t="s">
        <v>5601</v>
      </c>
      <c r="J4070" t="s">
        <v>4764</v>
      </c>
      <c r="K4070" t="s">
        <v>4523</v>
      </c>
      <c r="L4070">
        <v>321.19</v>
      </c>
      <c r="M4070" s="441">
        <v>45790</v>
      </c>
      <c r="N4070">
        <v>321.19</v>
      </c>
      <c r="O4070">
        <v>321.19</v>
      </c>
      <c r="P4070">
        <v>1744.06</v>
      </c>
    </row>
    <row r="4071" spans="1:16" x14ac:dyDescent="0.3">
      <c r="A4071">
        <v>37421</v>
      </c>
      <c r="B4071">
        <v>122</v>
      </c>
      <c r="C4071" t="s">
        <v>552</v>
      </c>
      <c r="D4071" s="441">
        <v>45809</v>
      </c>
      <c r="E4071">
        <v>21047</v>
      </c>
      <c r="F4071" t="s">
        <v>5621</v>
      </c>
      <c r="G4071">
        <v>1999</v>
      </c>
      <c r="H4071">
        <v>10</v>
      </c>
      <c r="I4071" t="s">
        <v>5622</v>
      </c>
      <c r="J4071" t="s">
        <v>6085</v>
      </c>
      <c r="K4071" t="s">
        <v>4523</v>
      </c>
      <c r="L4071">
        <v>173.13</v>
      </c>
      <c r="M4071" s="441">
        <v>45804</v>
      </c>
      <c r="N4071">
        <v>171.8</v>
      </c>
      <c r="O4071">
        <v>171.8</v>
      </c>
      <c r="P4071">
        <v>1731.3</v>
      </c>
    </row>
    <row r="4072" spans="1:16" x14ac:dyDescent="0.3">
      <c r="A4072">
        <v>37582</v>
      </c>
      <c r="B4072">
        <v>122</v>
      </c>
      <c r="C4072" t="s">
        <v>552</v>
      </c>
      <c r="D4072" s="441">
        <v>45809</v>
      </c>
      <c r="E4072">
        <v>26336</v>
      </c>
      <c r="F4072" t="s">
        <v>5701</v>
      </c>
      <c r="G4072">
        <v>6685</v>
      </c>
      <c r="H4072">
        <v>273</v>
      </c>
      <c r="I4072" t="s">
        <v>5613</v>
      </c>
      <c r="J4072" t="s">
        <v>6085</v>
      </c>
      <c r="K4072" t="s">
        <v>4523</v>
      </c>
      <c r="L4072">
        <v>6</v>
      </c>
      <c r="M4072" s="441">
        <v>45807</v>
      </c>
      <c r="N4072">
        <v>6</v>
      </c>
      <c r="O4072">
        <v>6</v>
      </c>
      <c r="P4072">
        <v>1638</v>
      </c>
    </row>
    <row r="4073" spans="1:16" x14ac:dyDescent="0.3">
      <c r="A4073">
        <v>37598</v>
      </c>
      <c r="B4073">
        <v>122</v>
      </c>
      <c r="C4073" t="s">
        <v>552</v>
      </c>
      <c r="D4073" s="441">
        <v>45809</v>
      </c>
      <c r="E4073">
        <v>22067</v>
      </c>
      <c r="F4073" t="s">
        <v>6534</v>
      </c>
      <c r="G4073">
        <v>3636</v>
      </c>
      <c r="H4073">
        <v>801</v>
      </c>
      <c r="I4073" t="s">
        <v>5613</v>
      </c>
      <c r="J4073" t="s">
        <v>4764</v>
      </c>
      <c r="K4073" t="s">
        <v>4523</v>
      </c>
      <c r="L4073">
        <v>0</v>
      </c>
      <c r="M4073" s="441">
        <v>45674</v>
      </c>
      <c r="N4073">
        <v>1.99</v>
      </c>
      <c r="O4073">
        <v>1.99</v>
      </c>
      <c r="P4073">
        <v>1593.99</v>
      </c>
    </row>
    <row r="4074" spans="1:16" x14ac:dyDescent="0.3">
      <c r="A4074">
        <v>37447</v>
      </c>
      <c r="B4074">
        <v>122</v>
      </c>
      <c r="C4074" t="s">
        <v>552</v>
      </c>
      <c r="D4074" s="441">
        <v>45809</v>
      </c>
      <c r="E4074">
        <v>25429</v>
      </c>
      <c r="F4074" t="s">
        <v>5640</v>
      </c>
      <c r="G4074">
        <v>6104</v>
      </c>
      <c r="H4074">
        <v>255</v>
      </c>
      <c r="I4074" t="s">
        <v>5613</v>
      </c>
      <c r="J4074" t="s">
        <v>6085</v>
      </c>
      <c r="K4074" t="s">
        <v>4523</v>
      </c>
      <c r="L4074">
        <v>6</v>
      </c>
      <c r="M4074" s="441">
        <v>45807</v>
      </c>
      <c r="N4074">
        <v>6</v>
      </c>
      <c r="O4074">
        <v>6</v>
      </c>
      <c r="P4074">
        <v>1530</v>
      </c>
    </row>
    <row r="4075" spans="1:16" x14ac:dyDescent="0.3">
      <c r="A4075">
        <v>37342</v>
      </c>
      <c r="B4075">
        <v>122</v>
      </c>
      <c r="C4075" t="s">
        <v>552</v>
      </c>
      <c r="D4075" s="441">
        <v>45809</v>
      </c>
      <c r="E4075">
        <v>25445</v>
      </c>
      <c r="F4075" t="s">
        <v>5770</v>
      </c>
      <c r="G4075">
        <v>6113</v>
      </c>
      <c r="H4075">
        <v>5</v>
      </c>
      <c r="I4075" t="s">
        <v>5601</v>
      </c>
      <c r="J4075" t="s">
        <v>4764</v>
      </c>
      <c r="K4075" t="s">
        <v>4523</v>
      </c>
      <c r="L4075">
        <v>0</v>
      </c>
      <c r="M4075" s="441">
        <v>45769</v>
      </c>
      <c r="N4075">
        <v>299.11</v>
      </c>
      <c r="O4075">
        <v>299.11</v>
      </c>
      <c r="P4075">
        <v>1495.55</v>
      </c>
    </row>
    <row r="4076" spans="1:16" x14ac:dyDescent="0.3">
      <c r="A4076">
        <v>37383</v>
      </c>
      <c r="B4076">
        <v>122</v>
      </c>
      <c r="C4076" t="s">
        <v>552</v>
      </c>
      <c r="D4076" s="441">
        <v>45809</v>
      </c>
      <c r="E4076">
        <v>18113</v>
      </c>
      <c r="F4076" t="s">
        <v>5806</v>
      </c>
      <c r="G4076">
        <v>3499</v>
      </c>
      <c r="H4076">
        <v>3.49</v>
      </c>
      <c r="I4076" t="s">
        <v>5601</v>
      </c>
      <c r="J4076" t="s">
        <v>4764</v>
      </c>
      <c r="K4076" t="s">
        <v>4523</v>
      </c>
      <c r="L4076">
        <v>0</v>
      </c>
      <c r="M4076" s="441">
        <v>-693593</v>
      </c>
      <c r="N4076">
        <v>0</v>
      </c>
      <c r="O4076">
        <v>462.35</v>
      </c>
      <c r="P4076">
        <v>1472.82</v>
      </c>
    </row>
    <row r="4077" spans="1:16" x14ac:dyDescent="0.3">
      <c r="A4077">
        <v>37398</v>
      </c>
      <c r="B4077">
        <v>122</v>
      </c>
      <c r="C4077" t="s">
        <v>552</v>
      </c>
      <c r="D4077" s="441">
        <v>45809</v>
      </c>
      <c r="E4077">
        <v>18015</v>
      </c>
      <c r="F4077" t="s">
        <v>5864</v>
      </c>
      <c r="G4077">
        <v>3582</v>
      </c>
      <c r="H4077">
        <v>11</v>
      </c>
      <c r="I4077" t="s">
        <v>5601</v>
      </c>
      <c r="J4077" t="s">
        <v>4764</v>
      </c>
      <c r="K4077" t="s">
        <v>4523</v>
      </c>
      <c r="L4077">
        <v>130.83000000000001</v>
      </c>
      <c r="M4077" s="441">
        <v>45790</v>
      </c>
      <c r="N4077">
        <v>130.83000000000001</v>
      </c>
      <c r="O4077">
        <v>130.84</v>
      </c>
      <c r="P4077">
        <v>1439.13</v>
      </c>
    </row>
    <row r="4078" spans="1:16" x14ac:dyDescent="0.3">
      <c r="A4078">
        <v>37350</v>
      </c>
      <c r="B4078">
        <v>122</v>
      </c>
      <c r="C4078" t="s">
        <v>552</v>
      </c>
      <c r="D4078" s="441">
        <v>45809</v>
      </c>
      <c r="E4078">
        <v>18219</v>
      </c>
      <c r="F4078" t="s">
        <v>5778</v>
      </c>
      <c r="G4078">
        <v>3409</v>
      </c>
      <c r="H4078">
        <v>7.43</v>
      </c>
      <c r="I4078" t="s">
        <v>5601</v>
      </c>
      <c r="J4078" t="s">
        <v>4764</v>
      </c>
      <c r="K4078" t="s">
        <v>4523</v>
      </c>
      <c r="L4078">
        <v>0</v>
      </c>
      <c r="M4078" s="441">
        <v>45370</v>
      </c>
      <c r="N4078">
        <v>190.8</v>
      </c>
      <c r="O4078">
        <v>0</v>
      </c>
      <c r="P4078">
        <v>1417.64</v>
      </c>
    </row>
    <row r="4079" spans="1:16" x14ac:dyDescent="0.3">
      <c r="A4079">
        <v>37304</v>
      </c>
      <c r="B4079">
        <v>122</v>
      </c>
      <c r="C4079" t="s">
        <v>552</v>
      </c>
      <c r="D4079" s="441">
        <v>45809</v>
      </c>
      <c r="E4079">
        <v>18382</v>
      </c>
      <c r="F4079" t="s">
        <v>5738</v>
      </c>
      <c r="G4079">
        <v>3257</v>
      </c>
      <c r="H4079">
        <v>13.83</v>
      </c>
      <c r="I4079" t="s">
        <v>5601</v>
      </c>
      <c r="J4079" t="s">
        <v>4764</v>
      </c>
      <c r="K4079" t="s">
        <v>4523</v>
      </c>
      <c r="L4079">
        <v>97.17</v>
      </c>
      <c r="M4079" s="441">
        <v>45804</v>
      </c>
      <c r="N4079">
        <v>85.93</v>
      </c>
      <c r="O4079">
        <v>85.93</v>
      </c>
      <c r="P4079">
        <v>1343.86</v>
      </c>
    </row>
    <row r="4080" spans="1:16" x14ac:dyDescent="0.3">
      <c r="A4080">
        <v>37351</v>
      </c>
      <c r="B4080">
        <v>122</v>
      </c>
      <c r="C4080" t="s">
        <v>552</v>
      </c>
      <c r="D4080" s="441">
        <v>45809</v>
      </c>
      <c r="E4080">
        <v>26008</v>
      </c>
      <c r="F4080" t="s">
        <v>6537</v>
      </c>
      <c r="G4080">
        <v>6492</v>
      </c>
      <c r="H4080">
        <v>14.44</v>
      </c>
      <c r="I4080" t="s">
        <v>5601</v>
      </c>
      <c r="J4080" t="s">
        <v>4764</v>
      </c>
      <c r="K4080" t="s">
        <v>4523</v>
      </c>
      <c r="L4080">
        <v>0</v>
      </c>
      <c r="M4080" s="441">
        <v>45678</v>
      </c>
      <c r="N4080">
        <v>92.91</v>
      </c>
      <c r="O4080">
        <v>94</v>
      </c>
      <c r="P4080">
        <v>1341.62</v>
      </c>
    </row>
    <row r="4081" spans="1:16" x14ac:dyDescent="0.3">
      <c r="A4081">
        <v>37436</v>
      </c>
      <c r="B4081">
        <v>122</v>
      </c>
      <c r="C4081" t="s">
        <v>552</v>
      </c>
      <c r="D4081" s="441">
        <v>45809</v>
      </c>
      <c r="E4081">
        <v>20936</v>
      </c>
      <c r="F4081" t="s">
        <v>5634</v>
      </c>
      <c r="G4081">
        <v>2031</v>
      </c>
      <c r="H4081">
        <v>4</v>
      </c>
      <c r="I4081" t="s">
        <v>5613</v>
      </c>
      <c r="J4081" t="s">
        <v>6085</v>
      </c>
      <c r="K4081" t="s">
        <v>4523</v>
      </c>
      <c r="L4081">
        <v>332.9</v>
      </c>
      <c r="M4081" s="441">
        <v>45804</v>
      </c>
      <c r="N4081">
        <v>332.9</v>
      </c>
      <c r="O4081">
        <v>332.9</v>
      </c>
      <c r="P4081">
        <v>1331.6</v>
      </c>
    </row>
    <row r="4082" spans="1:16" x14ac:dyDescent="0.3">
      <c r="A4082">
        <v>37321</v>
      </c>
      <c r="B4082">
        <v>122</v>
      </c>
      <c r="C4082" t="s">
        <v>552</v>
      </c>
      <c r="D4082" s="441">
        <v>45809</v>
      </c>
      <c r="E4082">
        <v>25033</v>
      </c>
      <c r="F4082" t="s">
        <v>5751</v>
      </c>
      <c r="G4082">
        <v>5873</v>
      </c>
      <c r="H4082">
        <v>6.45</v>
      </c>
      <c r="I4082" t="s">
        <v>5613</v>
      </c>
      <c r="J4082" t="s">
        <v>4764</v>
      </c>
      <c r="K4082" t="s">
        <v>4523</v>
      </c>
      <c r="L4082">
        <v>0</v>
      </c>
      <c r="M4082" s="441">
        <v>45754</v>
      </c>
      <c r="N4082">
        <v>204.23</v>
      </c>
      <c r="O4082">
        <v>204.23</v>
      </c>
      <c r="P4082">
        <v>1317.28</v>
      </c>
    </row>
    <row r="4083" spans="1:16" x14ac:dyDescent="0.3">
      <c r="A4083">
        <v>37353</v>
      </c>
      <c r="B4083">
        <v>122</v>
      </c>
      <c r="C4083" t="s">
        <v>552</v>
      </c>
      <c r="D4083" s="441">
        <v>45809</v>
      </c>
      <c r="E4083">
        <v>18202</v>
      </c>
      <c r="F4083" t="s">
        <v>5780</v>
      </c>
      <c r="G4083">
        <v>3424</v>
      </c>
      <c r="H4083">
        <v>7.13</v>
      </c>
      <c r="I4083" t="s">
        <v>5601</v>
      </c>
      <c r="J4083" t="s">
        <v>4764</v>
      </c>
      <c r="K4083" t="s">
        <v>4523</v>
      </c>
      <c r="L4083">
        <v>184.47</v>
      </c>
      <c r="M4083" s="441">
        <v>45797</v>
      </c>
      <c r="N4083">
        <v>184.47</v>
      </c>
      <c r="O4083">
        <v>184.47</v>
      </c>
      <c r="P4083">
        <v>1315.27</v>
      </c>
    </row>
    <row r="4084" spans="1:16" x14ac:dyDescent="0.3">
      <c r="A4084">
        <v>37307</v>
      </c>
      <c r="B4084">
        <v>122</v>
      </c>
      <c r="C4084" t="s">
        <v>552</v>
      </c>
      <c r="D4084" s="441">
        <v>45809</v>
      </c>
      <c r="E4084">
        <v>18392</v>
      </c>
      <c r="F4084" t="s">
        <v>5740</v>
      </c>
      <c r="G4084">
        <v>3248</v>
      </c>
      <c r="H4084">
        <v>4.3</v>
      </c>
      <c r="I4084" t="s">
        <v>5613</v>
      </c>
      <c r="J4084" t="s">
        <v>4764</v>
      </c>
      <c r="K4084" t="s">
        <v>4523</v>
      </c>
      <c r="L4084">
        <v>0</v>
      </c>
      <c r="M4084" s="441">
        <v>-693593</v>
      </c>
      <c r="N4084">
        <v>0</v>
      </c>
      <c r="O4084">
        <v>0</v>
      </c>
      <c r="P4084">
        <v>1313.35</v>
      </c>
    </row>
    <row r="4085" spans="1:16" x14ac:dyDescent="0.3">
      <c r="A4085">
        <v>37411</v>
      </c>
      <c r="B4085">
        <v>122</v>
      </c>
      <c r="C4085" t="s">
        <v>552</v>
      </c>
      <c r="D4085" s="441">
        <v>45809</v>
      </c>
      <c r="E4085">
        <v>20715</v>
      </c>
      <c r="F4085" t="s">
        <v>5614</v>
      </c>
      <c r="G4085">
        <v>2098</v>
      </c>
      <c r="H4085">
        <v>3</v>
      </c>
      <c r="I4085" t="s">
        <v>5615</v>
      </c>
      <c r="J4085" t="s">
        <v>6085</v>
      </c>
      <c r="K4085" t="s">
        <v>4523</v>
      </c>
      <c r="L4085">
        <v>431.93</v>
      </c>
      <c r="M4085" s="441">
        <v>45804</v>
      </c>
      <c r="N4085">
        <v>431.93</v>
      </c>
      <c r="O4085">
        <v>431.93</v>
      </c>
      <c r="P4085">
        <v>1295.79</v>
      </c>
    </row>
    <row r="4086" spans="1:16" x14ac:dyDescent="0.3">
      <c r="A4086">
        <v>37335</v>
      </c>
      <c r="B4086">
        <v>122</v>
      </c>
      <c r="C4086" t="s">
        <v>552</v>
      </c>
      <c r="D4086" s="441">
        <v>45809</v>
      </c>
      <c r="E4086">
        <v>26883</v>
      </c>
      <c r="F4086" t="s">
        <v>5763</v>
      </c>
      <c r="G4086">
        <v>6952</v>
      </c>
      <c r="H4086">
        <v>12.41</v>
      </c>
      <c r="I4086" t="s">
        <v>5601</v>
      </c>
      <c r="J4086" t="s">
        <v>4764</v>
      </c>
      <c r="K4086" t="s">
        <v>4523</v>
      </c>
      <c r="L4086">
        <v>96.9</v>
      </c>
      <c r="M4086" s="441">
        <v>45804</v>
      </c>
      <c r="N4086">
        <v>96.91</v>
      </c>
      <c r="O4086">
        <v>96.91</v>
      </c>
      <c r="P4086">
        <v>1202.53</v>
      </c>
    </row>
    <row r="4087" spans="1:16" x14ac:dyDescent="0.3">
      <c r="A4087">
        <v>37588</v>
      </c>
      <c r="B4087">
        <v>122</v>
      </c>
      <c r="C4087" t="s">
        <v>552</v>
      </c>
      <c r="D4087" s="441">
        <v>45809</v>
      </c>
      <c r="E4087">
        <v>22721</v>
      </c>
      <c r="F4087" t="s">
        <v>5710</v>
      </c>
      <c r="G4087">
        <v>3033</v>
      </c>
      <c r="H4087">
        <v>29.54</v>
      </c>
      <c r="I4087" t="s">
        <v>5598</v>
      </c>
      <c r="J4087" t="s">
        <v>6085</v>
      </c>
      <c r="K4087" t="s">
        <v>4523</v>
      </c>
      <c r="L4087">
        <v>39</v>
      </c>
      <c r="M4087" s="441">
        <v>45803</v>
      </c>
      <c r="N4087">
        <v>39</v>
      </c>
      <c r="O4087">
        <v>33.75</v>
      </c>
      <c r="P4087">
        <v>1152.06</v>
      </c>
    </row>
    <row r="4088" spans="1:16" x14ac:dyDescent="0.3">
      <c r="A4088">
        <v>37608</v>
      </c>
      <c r="B4088">
        <v>122</v>
      </c>
      <c r="C4088" t="s">
        <v>552</v>
      </c>
      <c r="D4088" s="441">
        <v>45809</v>
      </c>
      <c r="E4088">
        <v>25093</v>
      </c>
      <c r="F4088" t="s">
        <v>5823</v>
      </c>
      <c r="G4088">
        <v>5891</v>
      </c>
      <c r="H4088">
        <v>8</v>
      </c>
      <c r="I4088" t="s">
        <v>5601</v>
      </c>
      <c r="J4088" t="s">
        <v>4764</v>
      </c>
      <c r="K4088" t="s">
        <v>4523</v>
      </c>
      <c r="L4088">
        <v>142.5</v>
      </c>
      <c r="M4088" s="441">
        <v>45783</v>
      </c>
      <c r="N4088">
        <v>142.5</v>
      </c>
      <c r="O4088">
        <v>142.5</v>
      </c>
      <c r="P4088">
        <v>1140</v>
      </c>
    </row>
    <row r="4089" spans="1:16" x14ac:dyDescent="0.3">
      <c r="A4089">
        <v>37581</v>
      </c>
      <c r="B4089">
        <v>122</v>
      </c>
      <c r="C4089" t="s">
        <v>552</v>
      </c>
      <c r="D4089" s="441">
        <v>45809</v>
      </c>
      <c r="E4089">
        <v>19166</v>
      </c>
      <c r="F4089" t="s">
        <v>5892</v>
      </c>
      <c r="G4089">
        <v>2826</v>
      </c>
      <c r="H4089">
        <v>55</v>
      </c>
      <c r="I4089" t="s">
        <v>5613</v>
      </c>
      <c r="J4089" t="s">
        <v>6085</v>
      </c>
      <c r="K4089" t="s">
        <v>4523</v>
      </c>
      <c r="L4089">
        <v>20.350000000000001</v>
      </c>
      <c r="M4089" s="441">
        <v>45806</v>
      </c>
      <c r="N4089">
        <v>20.350000000000001</v>
      </c>
      <c r="O4089">
        <v>20.350000000000001</v>
      </c>
      <c r="P4089">
        <v>1119.25</v>
      </c>
    </row>
    <row r="4090" spans="1:16" x14ac:dyDescent="0.3">
      <c r="A4090">
        <v>37615</v>
      </c>
      <c r="B4090">
        <v>122</v>
      </c>
      <c r="C4090" t="s">
        <v>552</v>
      </c>
      <c r="D4090" s="441">
        <v>45809</v>
      </c>
      <c r="E4090">
        <v>26052</v>
      </c>
      <c r="F4090" t="s">
        <v>5992</v>
      </c>
      <c r="G4090">
        <v>6514</v>
      </c>
      <c r="H4090">
        <v>2</v>
      </c>
      <c r="I4090" t="s">
        <v>5601</v>
      </c>
      <c r="J4090" t="s">
        <v>4764</v>
      </c>
      <c r="K4090" t="s">
        <v>4523</v>
      </c>
      <c r="L4090">
        <v>0</v>
      </c>
      <c r="M4090" s="441">
        <v>-693593</v>
      </c>
      <c r="N4090">
        <v>0</v>
      </c>
      <c r="O4090">
        <v>0</v>
      </c>
      <c r="P4090">
        <v>1102</v>
      </c>
    </row>
    <row r="4091" spans="1:16" x14ac:dyDescent="0.3">
      <c r="A4091">
        <v>37354</v>
      </c>
      <c r="B4091">
        <v>122</v>
      </c>
      <c r="C4091" t="s">
        <v>552</v>
      </c>
      <c r="D4091" s="441">
        <v>45809</v>
      </c>
      <c r="E4091">
        <v>18214</v>
      </c>
      <c r="F4091" t="s">
        <v>5781</v>
      </c>
      <c r="G4091">
        <v>3413</v>
      </c>
      <c r="H4091">
        <v>32</v>
      </c>
      <c r="I4091" t="s">
        <v>5601</v>
      </c>
      <c r="J4091" t="s">
        <v>4764</v>
      </c>
      <c r="K4091" t="s">
        <v>4523</v>
      </c>
      <c r="L4091">
        <v>0</v>
      </c>
      <c r="M4091" s="441">
        <v>-693593</v>
      </c>
      <c r="N4091">
        <v>0</v>
      </c>
      <c r="O4091">
        <v>33.770000000000003</v>
      </c>
      <c r="P4091">
        <v>1089.5999999999999</v>
      </c>
    </row>
    <row r="4092" spans="1:16" x14ac:dyDescent="0.3">
      <c r="A4092">
        <v>37594</v>
      </c>
      <c r="B4092">
        <v>122</v>
      </c>
      <c r="C4092" t="s">
        <v>552</v>
      </c>
      <c r="D4092" s="441">
        <v>45809</v>
      </c>
      <c r="E4092">
        <v>26592</v>
      </c>
      <c r="F4092" t="s">
        <v>5717</v>
      </c>
      <c r="G4092">
        <v>6806</v>
      </c>
      <c r="H4092">
        <v>29.04</v>
      </c>
      <c r="I4092" t="s">
        <v>5598</v>
      </c>
      <c r="J4092" t="s">
        <v>6085</v>
      </c>
      <c r="K4092" t="s">
        <v>4523</v>
      </c>
      <c r="L4092">
        <v>37</v>
      </c>
      <c r="M4092" s="441">
        <v>45803</v>
      </c>
      <c r="N4092">
        <v>37</v>
      </c>
      <c r="O4092">
        <v>37</v>
      </c>
      <c r="P4092">
        <v>1074.48</v>
      </c>
    </row>
    <row r="4093" spans="1:16" x14ac:dyDescent="0.3">
      <c r="A4093">
        <v>37577</v>
      </c>
      <c r="B4093">
        <v>122</v>
      </c>
      <c r="C4093" t="s">
        <v>552</v>
      </c>
      <c r="D4093" s="441">
        <v>45809</v>
      </c>
      <c r="E4093">
        <v>19297</v>
      </c>
      <c r="F4093" t="s">
        <v>5855</v>
      </c>
      <c r="G4093">
        <v>2775</v>
      </c>
      <c r="H4093">
        <v>14.66</v>
      </c>
      <c r="I4093" t="s">
        <v>5598</v>
      </c>
      <c r="J4093" t="s">
        <v>6085</v>
      </c>
      <c r="K4093" t="s">
        <v>4523</v>
      </c>
      <c r="L4093">
        <v>72.77</v>
      </c>
      <c r="M4093" s="441">
        <v>45804</v>
      </c>
      <c r="N4093">
        <v>73.5</v>
      </c>
      <c r="O4093">
        <v>59.99</v>
      </c>
      <c r="P4093">
        <v>1066.81</v>
      </c>
    </row>
    <row r="4094" spans="1:16" x14ac:dyDescent="0.3">
      <c r="A4094">
        <v>37597</v>
      </c>
      <c r="B4094">
        <v>122</v>
      </c>
      <c r="C4094" t="s">
        <v>552</v>
      </c>
      <c r="D4094" s="441">
        <v>45809</v>
      </c>
      <c r="E4094">
        <v>22066</v>
      </c>
      <c r="F4094" t="s">
        <v>6535</v>
      </c>
      <c r="G4094">
        <v>3636</v>
      </c>
      <c r="H4094">
        <v>528</v>
      </c>
      <c r="I4094" t="s">
        <v>5613</v>
      </c>
      <c r="J4094" t="s">
        <v>4764</v>
      </c>
      <c r="K4094" t="s">
        <v>4523</v>
      </c>
      <c r="L4094">
        <v>0</v>
      </c>
      <c r="M4094" s="441">
        <v>45674</v>
      </c>
      <c r="N4094">
        <v>1.99</v>
      </c>
      <c r="O4094">
        <v>1.99</v>
      </c>
      <c r="P4094">
        <v>1050.72</v>
      </c>
    </row>
    <row r="4095" spans="1:16" x14ac:dyDescent="0.3">
      <c r="A4095">
        <v>37332</v>
      </c>
      <c r="B4095">
        <v>122</v>
      </c>
      <c r="C4095" t="s">
        <v>552</v>
      </c>
      <c r="D4095" s="441">
        <v>45809</v>
      </c>
      <c r="E4095">
        <v>18306</v>
      </c>
      <c r="F4095" t="s">
        <v>5759</v>
      </c>
      <c r="G4095">
        <v>3327</v>
      </c>
      <c r="H4095">
        <v>6.95</v>
      </c>
      <c r="I4095" t="s">
        <v>5601</v>
      </c>
      <c r="J4095" t="s">
        <v>4764</v>
      </c>
      <c r="K4095" t="s">
        <v>4523</v>
      </c>
      <c r="L4095">
        <v>0</v>
      </c>
      <c r="M4095" s="441">
        <v>-693593</v>
      </c>
      <c r="N4095">
        <v>0</v>
      </c>
      <c r="O4095">
        <v>238.8</v>
      </c>
      <c r="P4095">
        <v>1031.6199999999999</v>
      </c>
    </row>
    <row r="4096" spans="1:16" x14ac:dyDescent="0.3">
      <c r="A4096">
        <v>37412</v>
      </c>
      <c r="B4096">
        <v>122</v>
      </c>
      <c r="C4096" t="s">
        <v>552</v>
      </c>
      <c r="D4096" s="441">
        <v>45809</v>
      </c>
      <c r="E4096">
        <v>24039</v>
      </c>
      <c r="F4096" t="s">
        <v>5616</v>
      </c>
      <c r="G4096">
        <v>2048</v>
      </c>
      <c r="H4096">
        <v>14</v>
      </c>
      <c r="I4096" t="s">
        <v>5598</v>
      </c>
      <c r="J4096" t="s">
        <v>6085</v>
      </c>
      <c r="K4096" t="s">
        <v>4523</v>
      </c>
      <c r="L4096">
        <v>70.38</v>
      </c>
      <c r="M4096" s="441">
        <v>45797</v>
      </c>
      <c r="N4096">
        <v>69.900000000000006</v>
      </c>
      <c r="O4096">
        <v>69.900000000000006</v>
      </c>
      <c r="P4096">
        <v>985.32</v>
      </c>
    </row>
    <row r="4097" spans="1:16" x14ac:dyDescent="0.3">
      <c r="A4097">
        <v>37583</v>
      </c>
      <c r="B4097">
        <v>122</v>
      </c>
      <c r="C4097" t="s">
        <v>552</v>
      </c>
      <c r="D4097" s="441">
        <v>45809</v>
      </c>
      <c r="E4097">
        <v>19125</v>
      </c>
      <c r="F4097" t="s">
        <v>5702</v>
      </c>
      <c r="G4097">
        <v>2843</v>
      </c>
      <c r="H4097">
        <v>69</v>
      </c>
      <c r="I4097" t="s">
        <v>5703</v>
      </c>
      <c r="J4097" t="s">
        <v>6085</v>
      </c>
      <c r="K4097" t="s">
        <v>4523</v>
      </c>
      <c r="L4097">
        <v>13.68</v>
      </c>
      <c r="M4097" s="441">
        <v>45804</v>
      </c>
      <c r="N4097">
        <v>13.68</v>
      </c>
      <c r="O4097">
        <v>13.68</v>
      </c>
      <c r="P4097">
        <v>943.92</v>
      </c>
    </row>
    <row r="4098" spans="1:16" x14ac:dyDescent="0.3">
      <c r="A4098">
        <v>37575</v>
      </c>
      <c r="B4098">
        <v>122</v>
      </c>
      <c r="C4098" t="s">
        <v>552</v>
      </c>
      <c r="D4098" s="441">
        <v>45809</v>
      </c>
      <c r="E4098">
        <v>26594</v>
      </c>
      <c r="F4098" t="s">
        <v>5698</v>
      </c>
      <c r="G4098">
        <v>6807</v>
      </c>
      <c r="H4098">
        <v>10.68</v>
      </c>
      <c r="I4098" t="s">
        <v>5598</v>
      </c>
      <c r="J4098" t="s">
        <v>6085</v>
      </c>
      <c r="K4098" t="s">
        <v>4523</v>
      </c>
      <c r="L4098">
        <v>86.9</v>
      </c>
      <c r="M4098" s="441">
        <v>45798</v>
      </c>
      <c r="N4098">
        <v>86.9</v>
      </c>
      <c r="O4098">
        <v>86.9</v>
      </c>
      <c r="P4098">
        <v>928.09</v>
      </c>
    </row>
    <row r="4099" spans="1:16" x14ac:dyDescent="0.3">
      <c r="A4099">
        <v>37433</v>
      </c>
      <c r="B4099">
        <v>122</v>
      </c>
      <c r="C4099" t="s">
        <v>552</v>
      </c>
      <c r="D4099" s="441">
        <v>45809</v>
      </c>
      <c r="E4099">
        <v>24118</v>
      </c>
      <c r="F4099" t="s">
        <v>5973</v>
      </c>
      <c r="G4099">
        <v>2233</v>
      </c>
      <c r="H4099">
        <v>13</v>
      </c>
      <c r="I4099" t="s">
        <v>5598</v>
      </c>
      <c r="J4099" t="s">
        <v>6085</v>
      </c>
      <c r="K4099" t="s">
        <v>4523</v>
      </c>
      <c r="L4099">
        <v>0</v>
      </c>
      <c r="M4099" s="441">
        <v>45581</v>
      </c>
      <c r="N4099">
        <v>69.8</v>
      </c>
      <c r="O4099">
        <v>58.05</v>
      </c>
      <c r="P4099">
        <v>907.4</v>
      </c>
    </row>
    <row r="4100" spans="1:16" x14ac:dyDescent="0.3">
      <c r="A4100">
        <v>37297</v>
      </c>
      <c r="B4100">
        <v>122</v>
      </c>
      <c r="C4100" t="s">
        <v>552</v>
      </c>
      <c r="D4100" s="441">
        <v>45809</v>
      </c>
      <c r="E4100">
        <v>26560</v>
      </c>
      <c r="F4100" t="s">
        <v>5732</v>
      </c>
      <c r="G4100">
        <v>6788</v>
      </c>
      <c r="H4100">
        <v>32.909999999999997</v>
      </c>
      <c r="I4100" t="s">
        <v>5601</v>
      </c>
      <c r="J4100" t="s">
        <v>4764</v>
      </c>
      <c r="K4100" t="s">
        <v>4523</v>
      </c>
      <c r="L4100">
        <v>27.5</v>
      </c>
      <c r="M4100" s="441">
        <v>45791</v>
      </c>
      <c r="N4100">
        <v>27.5</v>
      </c>
      <c r="O4100">
        <v>27.5</v>
      </c>
      <c r="P4100">
        <v>905.02</v>
      </c>
    </row>
    <row r="4101" spans="1:16" x14ac:dyDescent="0.3">
      <c r="A4101">
        <v>37428</v>
      </c>
      <c r="B4101">
        <v>122</v>
      </c>
      <c r="C4101" t="s">
        <v>552</v>
      </c>
      <c r="D4101" s="441">
        <v>45809</v>
      </c>
      <c r="E4101">
        <v>21073</v>
      </c>
      <c r="F4101" t="s">
        <v>5628</v>
      </c>
      <c r="G4101">
        <v>1994</v>
      </c>
      <c r="H4101">
        <v>28</v>
      </c>
      <c r="I4101" t="s">
        <v>5613</v>
      </c>
      <c r="J4101" t="s">
        <v>6085</v>
      </c>
      <c r="K4101" t="s">
        <v>4523</v>
      </c>
      <c r="L4101">
        <v>32.25</v>
      </c>
      <c r="M4101" s="441">
        <v>45797</v>
      </c>
      <c r="N4101">
        <v>32.25</v>
      </c>
      <c r="O4101">
        <v>49.45</v>
      </c>
      <c r="P4101">
        <v>903</v>
      </c>
    </row>
    <row r="4102" spans="1:16" x14ac:dyDescent="0.3">
      <c r="A4102">
        <v>37289</v>
      </c>
      <c r="B4102">
        <v>122</v>
      </c>
      <c r="C4102" t="s">
        <v>552</v>
      </c>
      <c r="D4102" s="441">
        <v>45809</v>
      </c>
      <c r="E4102">
        <v>22598</v>
      </c>
      <c r="F4102" t="s">
        <v>5725</v>
      </c>
      <c r="G4102">
        <v>3131</v>
      </c>
      <c r="H4102">
        <v>8.44</v>
      </c>
      <c r="I4102" t="s">
        <v>5601</v>
      </c>
      <c r="J4102" t="s">
        <v>4764</v>
      </c>
      <c r="K4102" t="s">
        <v>4523</v>
      </c>
      <c r="L4102">
        <v>0</v>
      </c>
      <c r="M4102" s="441">
        <v>45776</v>
      </c>
      <c r="N4102">
        <v>104</v>
      </c>
      <c r="O4102">
        <v>94.45</v>
      </c>
      <c r="P4102">
        <v>877.76</v>
      </c>
    </row>
    <row r="4103" spans="1:16" x14ac:dyDescent="0.3">
      <c r="A4103">
        <v>37621</v>
      </c>
      <c r="B4103">
        <v>122</v>
      </c>
      <c r="C4103" t="s">
        <v>552</v>
      </c>
      <c r="D4103" s="441">
        <v>45809</v>
      </c>
      <c r="E4103">
        <v>17722</v>
      </c>
      <c r="F4103" t="s">
        <v>5831</v>
      </c>
      <c r="G4103">
        <v>3817</v>
      </c>
      <c r="H4103">
        <v>6</v>
      </c>
      <c r="I4103" t="s">
        <v>5601</v>
      </c>
      <c r="J4103" t="s">
        <v>4764</v>
      </c>
      <c r="K4103" t="s">
        <v>4523</v>
      </c>
      <c r="L4103">
        <v>0</v>
      </c>
      <c r="M4103" s="441">
        <v>45391</v>
      </c>
      <c r="N4103">
        <v>146.16999999999999</v>
      </c>
      <c r="O4103">
        <v>171.8</v>
      </c>
      <c r="P4103">
        <v>877.02</v>
      </c>
    </row>
    <row r="4104" spans="1:16" x14ac:dyDescent="0.3">
      <c r="A4104">
        <v>37580</v>
      </c>
      <c r="B4104">
        <v>122</v>
      </c>
      <c r="C4104" t="s">
        <v>552</v>
      </c>
      <c r="D4104" s="441">
        <v>45809</v>
      </c>
      <c r="E4104">
        <v>26051</v>
      </c>
      <c r="F4104" t="s">
        <v>6492</v>
      </c>
      <c r="G4104">
        <v>6513</v>
      </c>
      <c r="H4104">
        <v>7</v>
      </c>
      <c r="I4104" t="s">
        <v>5613</v>
      </c>
      <c r="J4104" t="s">
        <v>4764</v>
      </c>
      <c r="K4104" t="s">
        <v>4523</v>
      </c>
      <c r="L4104">
        <v>0</v>
      </c>
      <c r="M4104" s="441">
        <v>45686</v>
      </c>
      <c r="N4104">
        <v>122.53</v>
      </c>
      <c r="O4104">
        <v>122.53</v>
      </c>
      <c r="P4104">
        <v>857.71</v>
      </c>
    </row>
    <row r="4105" spans="1:16" x14ac:dyDescent="0.3">
      <c r="A4105">
        <v>37619</v>
      </c>
      <c r="B4105">
        <v>122</v>
      </c>
      <c r="C4105" t="s">
        <v>552</v>
      </c>
      <c r="D4105" s="441">
        <v>45809</v>
      </c>
      <c r="E4105">
        <v>17594</v>
      </c>
      <c r="F4105" t="s">
        <v>5878</v>
      </c>
      <c r="G4105">
        <v>3932</v>
      </c>
      <c r="H4105">
        <v>14</v>
      </c>
      <c r="I4105" t="s">
        <v>5601</v>
      </c>
      <c r="J4105" t="s">
        <v>4764</v>
      </c>
      <c r="K4105" t="s">
        <v>4523</v>
      </c>
      <c r="L4105">
        <v>0</v>
      </c>
      <c r="M4105" s="441">
        <v>45503</v>
      </c>
      <c r="N4105">
        <v>60.45</v>
      </c>
      <c r="O4105">
        <v>69.22</v>
      </c>
      <c r="P4105">
        <v>846.3</v>
      </c>
    </row>
    <row r="4106" spans="1:16" x14ac:dyDescent="0.3">
      <c r="A4106">
        <v>37470</v>
      </c>
      <c r="B4106">
        <v>122</v>
      </c>
      <c r="C4106" t="s">
        <v>552</v>
      </c>
      <c r="D4106" s="441">
        <v>45809</v>
      </c>
      <c r="E4106">
        <v>20117</v>
      </c>
      <c r="F4106" t="s">
        <v>5857</v>
      </c>
      <c r="G4106">
        <v>2291</v>
      </c>
      <c r="H4106">
        <v>22</v>
      </c>
      <c r="I4106" t="s">
        <v>5613</v>
      </c>
      <c r="J4106" t="s">
        <v>6085</v>
      </c>
      <c r="K4106" t="s">
        <v>4523</v>
      </c>
      <c r="L4106">
        <v>37.9</v>
      </c>
      <c r="M4106" s="441">
        <v>45797</v>
      </c>
      <c r="N4106">
        <v>37.9</v>
      </c>
      <c r="O4106">
        <v>38.950000000000003</v>
      </c>
      <c r="P4106">
        <v>833.8</v>
      </c>
    </row>
    <row r="4107" spans="1:16" x14ac:dyDescent="0.3">
      <c r="A4107">
        <v>37483</v>
      </c>
      <c r="B4107">
        <v>122</v>
      </c>
      <c r="C4107" t="s">
        <v>552</v>
      </c>
      <c r="D4107" s="441">
        <v>45809</v>
      </c>
      <c r="E4107">
        <v>21010</v>
      </c>
      <c r="F4107" t="s">
        <v>5674</v>
      </c>
      <c r="G4107">
        <v>2006</v>
      </c>
      <c r="H4107">
        <v>72</v>
      </c>
      <c r="I4107" t="s">
        <v>5668</v>
      </c>
      <c r="J4107" t="s">
        <v>6085</v>
      </c>
      <c r="K4107" t="s">
        <v>4523</v>
      </c>
      <c r="L4107">
        <v>11.48</v>
      </c>
      <c r="M4107" s="441">
        <v>45804</v>
      </c>
      <c r="N4107">
        <v>11.55</v>
      </c>
      <c r="O4107">
        <v>11.55</v>
      </c>
      <c r="P4107">
        <v>826.56</v>
      </c>
    </row>
    <row r="4108" spans="1:16" x14ac:dyDescent="0.3">
      <c r="A4108">
        <v>37382</v>
      </c>
      <c r="B4108">
        <v>122</v>
      </c>
      <c r="C4108" t="s">
        <v>552</v>
      </c>
      <c r="D4108" s="441">
        <v>45809</v>
      </c>
      <c r="E4108">
        <v>18114</v>
      </c>
      <c r="F4108" t="s">
        <v>5805</v>
      </c>
      <c r="G4108">
        <v>3498</v>
      </c>
      <c r="H4108">
        <v>3.12</v>
      </c>
      <c r="I4108" t="s">
        <v>5601</v>
      </c>
      <c r="J4108" t="s">
        <v>4764</v>
      </c>
      <c r="K4108" t="s">
        <v>4523</v>
      </c>
      <c r="L4108">
        <v>0</v>
      </c>
      <c r="M4108" s="441">
        <v>45615</v>
      </c>
      <c r="N4108">
        <v>259.83</v>
      </c>
      <c r="O4108">
        <v>261.79000000000002</v>
      </c>
      <c r="P4108">
        <v>810.67</v>
      </c>
    </row>
    <row r="4109" spans="1:16" x14ac:dyDescent="0.3">
      <c r="A4109">
        <v>37448</v>
      </c>
      <c r="B4109">
        <v>122</v>
      </c>
      <c r="C4109" t="s">
        <v>552</v>
      </c>
      <c r="D4109" s="441">
        <v>45809</v>
      </c>
      <c r="E4109">
        <v>26024</v>
      </c>
      <c r="F4109" t="s">
        <v>5641</v>
      </c>
      <c r="G4109">
        <v>6499</v>
      </c>
      <c r="H4109">
        <v>135</v>
      </c>
      <c r="I4109" t="s">
        <v>5613</v>
      </c>
      <c r="J4109" t="s">
        <v>6085</v>
      </c>
      <c r="K4109" t="s">
        <v>4523</v>
      </c>
      <c r="L4109">
        <v>6</v>
      </c>
      <c r="M4109" s="441">
        <v>45807</v>
      </c>
      <c r="N4109">
        <v>6</v>
      </c>
      <c r="O4109">
        <v>6</v>
      </c>
      <c r="P4109">
        <v>810</v>
      </c>
    </row>
    <row r="4110" spans="1:16" x14ac:dyDescent="0.3">
      <c r="A4110">
        <v>37591</v>
      </c>
      <c r="B4110">
        <v>122</v>
      </c>
      <c r="C4110" t="s">
        <v>552</v>
      </c>
      <c r="D4110" s="441">
        <v>45809</v>
      </c>
      <c r="E4110">
        <v>26584</v>
      </c>
      <c r="F4110" t="s">
        <v>5713</v>
      </c>
      <c r="G4110">
        <v>6802</v>
      </c>
      <c r="H4110">
        <v>10</v>
      </c>
      <c r="I4110" t="s">
        <v>5598</v>
      </c>
      <c r="J4110" t="s">
        <v>6085</v>
      </c>
      <c r="K4110" t="s">
        <v>4523</v>
      </c>
      <c r="L4110">
        <v>81</v>
      </c>
      <c r="M4110" s="441">
        <v>45803</v>
      </c>
      <c r="N4110">
        <v>81</v>
      </c>
      <c r="O4110">
        <v>81</v>
      </c>
      <c r="P4110">
        <v>810</v>
      </c>
    </row>
    <row r="4111" spans="1:16" x14ac:dyDescent="0.3">
      <c r="A4111">
        <v>37355</v>
      </c>
      <c r="B4111">
        <v>122</v>
      </c>
      <c r="C4111" t="s">
        <v>552</v>
      </c>
      <c r="D4111" s="441">
        <v>45809</v>
      </c>
      <c r="E4111">
        <v>18211</v>
      </c>
      <c r="F4111" t="s">
        <v>5782</v>
      </c>
      <c r="G4111">
        <v>3416</v>
      </c>
      <c r="H4111">
        <v>7</v>
      </c>
      <c r="I4111" t="s">
        <v>5601</v>
      </c>
      <c r="J4111" t="s">
        <v>4764</v>
      </c>
      <c r="K4111" t="s">
        <v>4523</v>
      </c>
      <c r="L4111">
        <v>0</v>
      </c>
      <c r="M4111" s="441">
        <v>-693593</v>
      </c>
      <c r="N4111">
        <v>0</v>
      </c>
      <c r="O4111">
        <v>0</v>
      </c>
      <c r="P4111">
        <v>780.2</v>
      </c>
    </row>
    <row r="4112" spans="1:16" x14ac:dyDescent="0.3">
      <c r="A4112">
        <v>37381</v>
      </c>
      <c r="B4112">
        <v>122</v>
      </c>
      <c r="C4112" t="s">
        <v>552</v>
      </c>
      <c r="D4112" s="441">
        <v>45809</v>
      </c>
      <c r="E4112">
        <v>18118</v>
      </c>
      <c r="F4112" t="s">
        <v>5803</v>
      </c>
      <c r="G4112">
        <v>3495</v>
      </c>
      <c r="H4112">
        <v>0.56000000000000005</v>
      </c>
      <c r="I4112" t="s">
        <v>5601</v>
      </c>
      <c r="J4112" t="s">
        <v>4764</v>
      </c>
      <c r="K4112" t="s">
        <v>4523</v>
      </c>
      <c r="L4112">
        <v>0</v>
      </c>
      <c r="M4112" s="441">
        <v>-693593</v>
      </c>
      <c r="N4112">
        <v>0</v>
      </c>
      <c r="O4112">
        <v>1292.1199999999999</v>
      </c>
      <c r="P4112">
        <v>776.72</v>
      </c>
    </row>
    <row r="4113" spans="1:16" x14ac:dyDescent="0.3">
      <c r="A4113">
        <v>37501</v>
      </c>
      <c r="B4113">
        <v>122</v>
      </c>
      <c r="C4113" t="s">
        <v>552</v>
      </c>
      <c r="D4113" s="441">
        <v>45809</v>
      </c>
      <c r="E4113">
        <v>20969</v>
      </c>
      <c r="F4113" t="s">
        <v>6503</v>
      </c>
      <c r="G4113">
        <v>2012</v>
      </c>
      <c r="H4113">
        <v>17</v>
      </c>
      <c r="I4113" t="s">
        <v>5613</v>
      </c>
      <c r="J4113" t="s">
        <v>6085</v>
      </c>
      <c r="K4113" t="s">
        <v>4523</v>
      </c>
      <c r="L4113">
        <v>0</v>
      </c>
      <c r="M4113" s="441">
        <v>-693593</v>
      </c>
      <c r="N4113">
        <v>0</v>
      </c>
      <c r="O4113">
        <v>0</v>
      </c>
      <c r="P4113">
        <v>763.3</v>
      </c>
    </row>
    <row r="4114" spans="1:16" x14ac:dyDescent="0.3">
      <c r="A4114">
        <v>37336</v>
      </c>
      <c r="B4114">
        <v>122</v>
      </c>
      <c r="C4114" t="s">
        <v>552</v>
      </c>
      <c r="D4114" s="441">
        <v>45809</v>
      </c>
      <c r="E4114">
        <v>18275</v>
      </c>
      <c r="F4114" t="s">
        <v>5764</v>
      </c>
      <c r="G4114">
        <v>3355</v>
      </c>
      <c r="H4114">
        <v>6.04</v>
      </c>
      <c r="I4114" t="s">
        <v>5601</v>
      </c>
      <c r="J4114" t="s">
        <v>4764</v>
      </c>
      <c r="K4114" t="s">
        <v>4523</v>
      </c>
      <c r="L4114">
        <v>125.82</v>
      </c>
      <c r="M4114" s="441">
        <v>45790</v>
      </c>
      <c r="N4114">
        <v>125.82</v>
      </c>
      <c r="O4114">
        <v>56.69</v>
      </c>
      <c r="P4114">
        <v>759.95</v>
      </c>
    </row>
    <row r="4115" spans="1:16" x14ac:dyDescent="0.3">
      <c r="A4115">
        <v>37389</v>
      </c>
      <c r="B4115">
        <v>122</v>
      </c>
      <c r="C4115" t="s">
        <v>552</v>
      </c>
      <c r="D4115" s="441">
        <v>45809</v>
      </c>
      <c r="E4115">
        <v>24986</v>
      </c>
      <c r="F4115" t="s">
        <v>5835</v>
      </c>
      <c r="G4115">
        <v>5852</v>
      </c>
      <c r="H4115">
        <v>4.5</v>
      </c>
      <c r="I4115" t="s">
        <v>5625</v>
      </c>
      <c r="J4115" t="s">
        <v>6085</v>
      </c>
      <c r="K4115" t="s">
        <v>4523</v>
      </c>
      <c r="L4115">
        <v>168.45</v>
      </c>
      <c r="M4115" s="441">
        <v>45804</v>
      </c>
      <c r="N4115">
        <v>171.6</v>
      </c>
      <c r="O4115">
        <v>171.6</v>
      </c>
      <c r="P4115">
        <v>758.02</v>
      </c>
    </row>
    <row r="4116" spans="1:16" x14ac:dyDescent="0.3">
      <c r="A4116">
        <v>37292</v>
      </c>
      <c r="B4116">
        <v>122</v>
      </c>
      <c r="C4116" t="s">
        <v>552</v>
      </c>
      <c r="D4116" s="441">
        <v>45809</v>
      </c>
      <c r="E4116">
        <v>18545</v>
      </c>
      <c r="F4116" t="s">
        <v>5727</v>
      </c>
      <c r="G4116">
        <v>3134</v>
      </c>
      <c r="H4116">
        <v>16.04</v>
      </c>
      <c r="I4116" t="s">
        <v>5601</v>
      </c>
      <c r="J4116" t="s">
        <v>4764</v>
      </c>
      <c r="K4116" t="s">
        <v>4523</v>
      </c>
      <c r="L4116">
        <v>45.5</v>
      </c>
      <c r="M4116" s="441">
        <v>45797</v>
      </c>
      <c r="N4116">
        <v>45.5</v>
      </c>
      <c r="O4116">
        <v>45.54</v>
      </c>
      <c r="P4116">
        <v>729.82</v>
      </c>
    </row>
    <row r="4117" spans="1:16" x14ac:dyDescent="0.3">
      <c r="A4117">
        <v>37329</v>
      </c>
      <c r="B4117">
        <v>122</v>
      </c>
      <c r="C4117" t="s">
        <v>552</v>
      </c>
      <c r="D4117" s="441">
        <v>45809</v>
      </c>
      <c r="E4117">
        <v>18310</v>
      </c>
      <c r="F4117" t="s">
        <v>5756</v>
      </c>
      <c r="G4117">
        <v>3323</v>
      </c>
      <c r="H4117">
        <v>3.74</v>
      </c>
      <c r="I4117" t="s">
        <v>5613</v>
      </c>
      <c r="J4117" t="s">
        <v>4764</v>
      </c>
      <c r="K4117" t="s">
        <v>4523</v>
      </c>
      <c r="L4117">
        <v>0</v>
      </c>
      <c r="M4117" s="441">
        <v>-693593</v>
      </c>
      <c r="N4117">
        <v>0</v>
      </c>
      <c r="O4117">
        <v>0</v>
      </c>
      <c r="P4117">
        <v>701.07</v>
      </c>
    </row>
    <row r="4118" spans="1:16" x14ac:dyDescent="0.3">
      <c r="A4118">
        <v>37345</v>
      </c>
      <c r="B4118">
        <v>122</v>
      </c>
      <c r="C4118" t="s">
        <v>552</v>
      </c>
      <c r="D4118" s="441">
        <v>45809</v>
      </c>
      <c r="E4118">
        <v>18237</v>
      </c>
      <c r="F4118" t="s">
        <v>5773</v>
      </c>
      <c r="G4118">
        <v>3391</v>
      </c>
      <c r="H4118">
        <v>3</v>
      </c>
      <c r="I4118" t="s">
        <v>5601</v>
      </c>
      <c r="J4118" t="s">
        <v>4764</v>
      </c>
      <c r="K4118" t="s">
        <v>4523</v>
      </c>
      <c r="L4118">
        <v>0</v>
      </c>
      <c r="M4118" s="441">
        <v>45569</v>
      </c>
      <c r="N4118">
        <v>228.98</v>
      </c>
      <c r="O4118">
        <v>228.98</v>
      </c>
      <c r="P4118">
        <v>686.94</v>
      </c>
    </row>
    <row r="4119" spans="1:16" x14ac:dyDescent="0.3">
      <c r="A4119">
        <v>37595</v>
      </c>
      <c r="B4119">
        <v>122</v>
      </c>
      <c r="C4119" t="s">
        <v>552</v>
      </c>
      <c r="D4119" s="441">
        <v>45809</v>
      </c>
      <c r="E4119">
        <v>18832</v>
      </c>
      <c r="F4119" t="s">
        <v>5898</v>
      </c>
      <c r="G4119">
        <v>2950</v>
      </c>
      <c r="H4119">
        <v>15.27</v>
      </c>
      <c r="I4119" t="s">
        <v>5598</v>
      </c>
      <c r="J4119" t="s">
        <v>6085</v>
      </c>
      <c r="K4119" t="s">
        <v>4523</v>
      </c>
      <c r="L4119">
        <v>44.8</v>
      </c>
      <c r="M4119" s="441">
        <v>45804</v>
      </c>
      <c r="N4119">
        <v>44.8</v>
      </c>
      <c r="O4119">
        <v>42.08</v>
      </c>
      <c r="P4119">
        <v>684.1</v>
      </c>
    </row>
    <row r="4120" spans="1:16" x14ac:dyDescent="0.3">
      <c r="A4120">
        <v>37394</v>
      </c>
      <c r="B4120">
        <v>122</v>
      </c>
      <c r="C4120" t="s">
        <v>552</v>
      </c>
      <c r="D4120" s="441">
        <v>45809</v>
      </c>
      <c r="E4120">
        <v>25068</v>
      </c>
      <c r="F4120" t="s">
        <v>5870</v>
      </c>
      <c r="G4120">
        <v>3551</v>
      </c>
      <c r="H4120">
        <v>2</v>
      </c>
      <c r="I4120" t="s">
        <v>5601</v>
      </c>
      <c r="J4120" t="s">
        <v>4764</v>
      </c>
      <c r="K4120" t="s">
        <v>4523</v>
      </c>
      <c r="L4120">
        <v>0</v>
      </c>
      <c r="M4120" s="441">
        <v>45503</v>
      </c>
      <c r="N4120">
        <v>340</v>
      </c>
      <c r="O4120">
        <v>341.69</v>
      </c>
      <c r="P4120">
        <v>680</v>
      </c>
    </row>
    <row r="4121" spans="1:16" x14ac:dyDescent="0.3">
      <c r="A4121">
        <v>37587</v>
      </c>
      <c r="B4121">
        <v>122</v>
      </c>
      <c r="C4121" t="s">
        <v>552</v>
      </c>
      <c r="D4121" s="441">
        <v>45809</v>
      </c>
      <c r="E4121">
        <v>24833</v>
      </c>
      <c r="F4121" t="s">
        <v>5707</v>
      </c>
      <c r="G4121">
        <v>2845</v>
      </c>
      <c r="H4121">
        <v>14</v>
      </c>
      <c r="I4121" t="s">
        <v>5703</v>
      </c>
      <c r="J4121" t="s">
        <v>6085</v>
      </c>
      <c r="K4121" t="s">
        <v>4523</v>
      </c>
      <c r="L4121">
        <v>47.44</v>
      </c>
      <c r="M4121" s="441">
        <v>45805</v>
      </c>
      <c r="N4121">
        <v>47.25</v>
      </c>
      <c r="O4121">
        <v>47.25</v>
      </c>
      <c r="P4121">
        <v>664.16</v>
      </c>
    </row>
    <row r="4122" spans="1:16" x14ac:dyDescent="0.3">
      <c r="A4122">
        <v>37387</v>
      </c>
      <c r="B4122">
        <v>122</v>
      </c>
      <c r="C4122" t="s">
        <v>552</v>
      </c>
      <c r="D4122" s="441">
        <v>45809</v>
      </c>
      <c r="E4122">
        <v>18097</v>
      </c>
      <c r="F4122" t="s">
        <v>5811</v>
      </c>
      <c r="G4122">
        <v>3513</v>
      </c>
      <c r="H4122">
        <v>1.57</v>
      </c>
      <c r="I4122" t="s">
        <v>5601</v>
      </c>
      <c r="J4122" t="s">
        <v>4764</v>
      </c>
      <c r="K4122" t="s">
        <v>4523</v>
      </c>
      <c r="L4122">
        <v>412.9</v>
      </c>
      <c r="M4122" s="441">
        <v>45798</v>
      </c>
      <c r="N4122">
        <v>412.9</v>
      </c>
      <c r="O4122">
        <v>412.9</v>
      </c>
      <c r="P4122">
        <v>648.25</v>
      </c>
    </row>
    <row r="4123" spans="1:16" x14ac:dyDescent="0.3">
      <c r="A4123">
        <v>37616</v>
      </c>
      <c r="B4123">
        <v>122</v>
      </c>
      <c r="C4123" t="s">
        <v>552</v>
      </c>
      <c r="D4123" s="441">
        <v>45809</v>
      </c>
      <c r="E4123">
        <v>25091</v>
      </c>
      <c r="F4123" t="s">
        <v>5829</v>
      </c>
      <c r="G4123">
        <v>5890</v>
      </c>
      <c r="H4123">
        <v>6</v>
      </c>
      <c r="I4123" t="s">
        <v>5601</v>
      </c>
      <c r="J4123" t="s">
        <v>4764</v>
      </c>
      <c r="K4123" t="s">
        <v>4523</v>
      </c>
      <c r="L4123">
        <v>108</v>
      </c>
      <c r="M4123" s="441">
        <v>45790</v>
      </c>
      <c r="N4123">
        <v>108</v>
      </c>
      <c r="O4123">
        <v>108</v>
      </c>
      <c r="P4123">
        <v>648</v>
      </c>
    </row>
    <row r="4124" spans="1:16" x14ac:dyDescent="0.3">
      <c r="A4124">
        <v>37482</v>
      </c>
      <c r="B4124">
        <v>122</v>
      </c>
      <c r="C4124" t="s">
        <v>552</v>
      </c>
      <c r="D4124" s="441">
        <v>45809</v>
      </c>
      <c r="E4124">
        <v>21017</v>
      </c>
      <c r="F4124" t="s">
        <v>5673</v>
      </c>
      <c r="G4124">
        <v>2005</v>
      </c>
      <c r="H4124">
        <v>4</v>
      </c>
      <c r="I4124" t="s">
        <v>5610</v>
      </c>
      <c r="J4124" t="s">
        <v>6085</v>
      </c>
      <c r="K4124" t="s">
        <v>4523</v>
      </c>
      <c r="L4124">
        <v>160.93</v>
      </c>
      <c r="M4124" s="441">
        <v>45804</v>
      </c>
      <c r="N4124">
        <v>165.54</v>
      </c>
      <c r="O4124">
        <v>167.33</v>
      </c>
      <c r="P4124">
        <v>643.72</v>
      </c>
    </row>
    <row r="4125" spans="1:16" x14ac:dyDescent="0.3">
      <c r="A4125">
        <v>37613</v>
      </c>
      <c r="B4125">
        <v>122</v>
      </c>
      <c r="C4125" t="s">
        <v>552</v>
      </c>
      <c r="D4125" s="441">
        <v>45809</v>
      </c>
      <c r="E4125">
        <v>17760</v>
      </c>
      <c r="F4125" t="s">
        <v>5972</v>
      </c>
      <c r="G4125">
        <v>3782</v>
      </c>
      <c r="H4125">
        <v>6</v>
      </c>
      <c r="I4125" t="s">
        <v>5601</v>
      </c>
      <c r="J4125" t="s">
        <v>4764</v>
      </c>
      <c r="K4125" t="s">
        <v>4523</v>
      </c>
      <c r="L4125">
        <v>0</v>
      </c>
      <c r="M4125" s="441">
        <v>45391</v>
      </c>
      <c r="N4125">
        <v>107.12</v>
      </c>
      <c r="O4125">
        <v>88.82</v>
      </c>
      <c r="P4125">
        <v>642.72</v>
      </c>
    </row>
    <row r="4126" spans="1:16" x14ac:dyDescent="0.3">
      <c r="A4126">
        <v>37438</v>
      </c>
      <c r="B4126">
        <v>122</v>
      </c>
      <c r="C4126" t="s">
        <v>552</v>
      </c>
      <c r="D4126" s="441">
        <v>45809</v>
      </c>
      <c r="E4126">
        <v>20941</v>
      </c>
      <c r="F4126" t="s">
        <v>5886</v>
      </c>
      <c r="G4126">
        <v>2031</v>
      </c>
      <c r="H4126">
        <v>4</v>
      </c>
      <c r="I4126" t="s">
        <v>5605</v>
      </c>
      <c r="J4126" t="s">
        <v>6085</v>
      </c>
      <c r="K4126" t="s">
        <v>4523</v>
      </c>
      <c r="L4126">
        <v>159.99</v>
      </c>
      <c r="M4126" s="441">
        <v>45798</v>
      </c>
      <c r="N4126">
        <v>159.99</v>
      </c>
      <c r="O4126">
        <v>159.9</v>
      </c>
      <c r="P4126">
        <v>639.96</v>
      </c>
    </row>
    <row r="4127" spans="1:16" x14ac:dyDescent="0.3">
      <c r="A4127">
        <v>37489</v>
      </c>
      <c r="B4127">
        <v>122</v>
      </c>
      <c r="C4127" t="s">
        <v>552</v>
      </c>
      <c r="D4127" s="441">
        <v>45809</v>
      </c>
      <c r="E4127">
        <v>20349</v>
      </c>
      <c r="F4127" t="s">
        <v>5679</v>
      </c>
      <c r="G4127">
        <v>2205</v>
      </c>
      <c r="H4127">
        <v>48</v>
      </c>
      <c r="I4127" t="s">
        <v>5605</v>
      </c>
      <c r="J4127" t="s">
        <v>6085</v>
      </c>
      <c r="K4127" t="s">
        <v>4523</v>
      </c>
      <c r="L4127">
        <v>12.8</v>
      </c>
      <c r="M4127" s="441">
        <v>45804</v>
      </c>
      <c r="N4127">
        <v>12.8</v>
      </c>
      <c r="O4127">
        <v>12.8</v>
      </c>
      <c r="P4127">
        <v>614.4</v>
      </c>
    </row>
    <row r="4128" spans="1:16" x14ac:dyDescent="0.3">
      <c r="A4128">
        <v>37502</v>
      </c>
      <c r="B4128">
        <v>122</v>
      </c>
      <c r="C4128" t="s">
        <v>552</v>
      </c>
      <c r="D4128" s="441">
        <v>45809</v>
      </c>
      <c r="E4128">
        <v>20203</v>
      </c>
      <c r="F4128" t="s">
        <v>6577</v>
      </c>
      <c r="G4128">
        <v>2255</v>
      </c>
      <c r="H4128">
        <v>10</v>
      </c>
      <c r="I4128" t="s">
        <v>5613</v>
      </c>
      <c r="J4128" t="s">
        <v>6085</v>
      </c>
      <c r="K4128" t="s">
        <v>4523</v>
      </c>
      <c r="L4128">
        <v>0</v>
      </c>
      <c r="M4128" s="441">
        <v>45693</v>
      </c>
      <c r="N4128">
        <v>61.33</v>
      </c>
      <c r="O4128">
        <v>61.33</v>
      </c>
      <c r="P4128">
        <v>613.29999999999995</v>
      </c>
    </row>
    <row r="4129" spans="1:16" x14ac:dyDescent="0.3">
      <c r="A4129">
        <v>37333</v>
      </c>
      <c r="B4129">
        <v>122</v>
      </c>
      <c r="C4129" t="s">
        <v>552</v>
      </c>
      <c r="D4129" s="441">
        <v>45809</v>
      </c>
      <c r="E4129">
        <v>26717</v>
      </c>
      <c r="F4129" t="s">
        <v>5760</v>
      </c>
      <c r="G4129">
        <v>6869</v>
      </c>
      <c r="H4129">
        <v>8.31</v>
      </c>
      <c r="I4129" t="s">
        <v>5601</v>
      </c>
      <c r="J4129" t="s">
        <v>4764</v>
      </c>
      <c r="K4129" t="s">
        <v>4523</v>
      </c>
      <c r="L4129">
        <v>72.900000000000006</v>
      </c>
      <c r="M4129" s="441">
        <v>45798</v>
      </c>
      <c r="N4129">
        <v>72.900000000000006</v>
      </c>
      <c r="O4129">
        <v>72.900000000000006</v>
      </c>
      <c r="P4129">
        <v>605.79999999999995</v>
      </c>
    </row>
    <row r="4130" spans="1:16" x14ac:dyDescent="0.3">
      <c r="A4130">
        <v>37349</v>
      </c>
      <c r="B4130">
        <v>122</v>
      </c>
      <c r="C4130" t="s">
        <v>552</v>
      </c>
      <c r="D4130" s="441">
        <v>45809</v>
      </c>
      <c r="E4130">
        <v>18208</v>
      </c>
      <c r="F4130" t="s">
        <v>5776</v>
      </c>
      <c r="G4130">
        <v>3418</v>
      </c>
      <c r="H4130">
        <v>6</v>
      </c>
      <c r="I4130" t="s">
        <v>5601</v>
      </c>
      <c r="J4130" t="s">
        <v>4764</v>
      </c>
      <c r="K4130" t="s">
        <v>4523</v>
      </c>
      <c r="L4130">
        <v>0</v>
      </c>
      <c r="M4130" s="441">
        <v>45636</v>
      </c>
      <c r="N4130">
        <v>100.88</v>
      </c>
      <c r="O4130">
        <v>108.9</v>
      </c>
      <c r="P4130">
        <v>605.28</v>
      </c>
    </row>
    <row r="4131" spans="1:16" x14ac:dyDescent="0.3">
      <c r="A4131">
        <v>37325</v>
      </c>
      <c r="B4131">
        <v>122</v>
      </c>
      <c r="C4131" t="s">
        <v>552</v>
      </c>
      <c r="D4131" s="441">
        <v>45809</v>
      </c>
      <c r="E4131">
        <v>25533</v>
      </c>
      <c r="F4131" t="s">
        <v>5753</v>
      </c>
      <c r="G4131">
        <v>6156</v>
      </c>
      <c r="H4131">
        <v>8</v>
      </c>
      <c r="I4131" t="s">
        <v>5601</v>
      </c>
      <c r="J4131" t="s">
        <v>4764</v>
      </c>
      <c r="K4131" t="s">
        <v>4523</v>
      </c>
      <c r="L4131">
        <v>0</v>
      </c>
      <c r="M4131" s="441">
        <v>45680</v>
      </c>
      <c r="N4131">
        <v>75</v>
      </c>
      <c r="O4131">
        <v>75</v>
      </c>
      <c r="P4131">
        <v>600</v>
      </c>
    </row>
    <row r="4132" spans="1:16" x14ac:dyDescent="0.3">
      <c r="A4132">
        <v>37427</v>
      </c>
      <c r="B4132">
        <v>122</v>
      </c>
      <c r="C4132" t="s">
        <v>552</v>
      </c>
      <c r="D4132" s="441">
        <v>45809</v>
      </c>
      <c r="E4132">
        <v>20812</v>
      </c>
      <c r="F4132" t="s">
        <v>6517</v>
      </c>
      <c r="G4132">
        <v>2074</v>
      </c>
      <c r="H4132">
        <v>6</v>
      </c>
      <c r="I4132" t="s">
        <v>5605</v>
      </c>
      <c r="J4132" t="s">
        <v>6085</v>
      </c>
      <c r="K4132" t="s">
        <v>4523</v>
      </c>
      <c r="L4132">
        <v>99.9</v>
      </c>
      <c r="M4132" s="441">
        <v>45806</v>
      </c>
      <c r="N4132">
        <v>99.9</v>
      </c>
      <c r="O4132">
        <v>99.9</v>
      </c>
      <c r="P4132">
        <v>599.4</v>
      </c>
    </row>
    <row r="4133" spans="1:16" x14ac:dyDescent="0.3">
      <c r="A4133">
        <v>37360</v>
      </c>
      <c r="B4133">
        <v>122</v>
      </c>
      <c r="C4133" t="s">
        <v>552</v>
      </c>
      <c r="D4133" s="441">
        <v>45809</v>
      </c>
      <c r="E4133">
        <v>18185</v>
      </c>
      <c r="F4133" t="s">
        <v>5786</v>
      </c>
      <c r="G4133">
        <v>3438</v>
      </c>
      <c r="H4133">
        <v>3</v>
      </c>
      <c r="I4133" t="s">
        <v>5601</v>
      </c>
      <c r="J4133" t="s">
        <v>4764</v>
      </c>
      <c r="K4133" t="s">
        <v>4523</v>
      </c>
      <c r="L4133">
        <v>0</v>
      </c>
      <c r="M4133" s="441">
        <v>-693593</v>
      </c>
      <c r="N4133">
        <v>0</v>
      </c>
      <c r="O4133">
        <v>0</v>
      </c>
      <c r="P4133">
        <v>592.84</v>
      </c>
    </row>
    <row r="4134" spans="1:16" x14ac:dyDescent="0.3">
      <c r="A4134">
        <v>37461</v>
      </c>
      <c r="B4134">
        <v>122</v>
      </c>
      <c r="C4134" t="s">
        <v>552</v>
      </c>
      <c r="D4134" s="441">
        <v>45809</v>
      </c>
      <c r="E4134">
        <v>20859</v>
      </c>
      <c r="F4134" t="s">
        <v>6510</v>
      </c>
      <c r="G4134">
        <v>2045</v>
      </c>
      <c r="H4134">
        <v>13</v>
      </c>
      <c r="I4134" t="s">
        <v>5613</v>
      </c>
      <c r="J4134" t="s">
        <v>6085</v>
      </c>
      <c r="K4134" t="s">
        <v>4523</v>
      </c>
      <c r="L4134">
        <v>45.5</v>
      </c>
      <c r="M4134" s="441">
        <v>45797</v>
      </c>
      <c r="N4134">
        <v>45.5</v>
      </c>
      <c r="O4134">
        <v>45.5</v>
      </c>
      <c r="P4134">
        <v>591.5</v>
      </c>
    </row>
    <row r="4135" spans="1:16" x14ac:dyDescent="0.3">
      <c r="A4135">
        <v>37574</v>
      </c>
      <c r="B4135">
        <v>122</v>
      </c>
      <c r="C4135" t="s">
        <v>552</v>
      </c>
      <c r="D4135" s="441">
        <v>45809</v>
      </c>
      <c r="E4135">
        <v>19339</v>
      </c>
      <c r="F4135" t="s">
        <v>5987</v>
      </c>
      <c r="G4135">
        <v>2771</v>
      </c>
      <c r="H4135">
        <v>7.6</v>
      </c>
      <c r="I4135" t="s">
        <v>5598</v>
      </c>
      <c r="J4135" t="s">
        <v>6085</v>
      </c>
      <c r="K4135" t="s">
        <v>4523</v>
      </c>
      <c r="L4135">
        <v>75.52</v>
      </c>
      <c r="M4135" s="441">
        <v>45804</v>
      </c>
      <c r="N4135">
        <v>78.900000000000006</v>
      </c>
      <c r="O4135">
        <v>78.900000000000006</v>
      </c>
      <c r="P4135">
        <v>573.95000000000005</v>
      </c>
    </row>
    <row r="4136" spans="1:16" x14ac:dyDescent="0.3">
      <c r="A4136">
        <v>37282</v>
      </c>
      <c r="B4136">
        <v>122</v>
      </c>
      <c r="C4136" t="s">
        <v>552</v>
      </c>
      <c r="D4136" s="441">
        <v>45809</v>
      </c>
      <c r="E4136">
        <v>17092</v>
      </c>
      <c r="F4136" t="s">
        <v>6359</v>
      </c>
      <c r="G4136">
        <v>4165</v>
      </c>
      <c r="H4136">
        <v>12</v>
      </c>
      <c r="I4136" t="s">
        <v>5613</v>
      </c>
      <c r="J4136" t="s">
        <v>4764</v>
      </c>
      <c r="K4136" t="s">
        <v>4523</v>
      </c>
      <c r="L4136">
        <v>47.5</v>
      </c>
      <c r="M4136" s="441">
        <v>45806</v>
      </c>
      <c r="N4136">
        <v>47.5</v>
      </c>
      <c r="O4136">
        <v>47.5</v>
      </c>
      <c r="P4136">
        <v>570</v>
      </c>
    </row>
    <row r="4137" spans="1:16" x14ac:dyDescent="0.3">
      <c r="A4137">
        <v>37286</v>
      </c>
      <c r="B4137">
        <v>122</v>
      </c>
      <c r="C4137" t="s">
        <v>552</v>
      </c>
      <c r="D4137" s="441">
        <v>45809</v>
      </c>
      <c r="E4137">
        <v>26588</v>
      </c>
      <c r="F4137" t="s">
        <v>5597</v>
      </c>
      <c r="G4137">
        <v>6804</v>
      </c>
      <c r="H4137">
        <v>2.92</v>
      </c>
      <c r="I4137" t="s">
        <v>5598</v>
      </c>
      <c r="J4137" t="s">
        <v>6085</v>
      </c>
      <c r="K4137" t="s">
        <v>4523</v>
      </c>
      <c r="L4137">
        <v>0</v>
      </c>
      <c r="M4137" s="441">
        <v>45771</v>
      </c>
      <c r="N4137">
        <v>193.62</v>
      </c>
      <c r="O4137">
        <v>193.62</v>
      </c>
      <c r="P4137">
        <v>565.37</v>
      </c>
    </row>
    <row r="4138" spans="1:16" x14ac:dyDescent="0.3">
      <c r="A4138">
        <v>37334</v>
      </c>
      <c r="B4138">
        <v>122</v>
      </c>
      <c r="C4138" t="s">
        <v>552</v>
      </c>
      <c r="D4138" s="441">
        <v>45809</v>
      </c>
      <c r="E4138">
        <v>18296</v>
      </c>
      <c r="F4138" t="s">
        <v>5761</v>
      </c>
      <c r="G4138">
        <v>3333</v>
      </c>
      <c r="H4138">
        <v>8.5299999999999994</v>
      </c>
      <c r="I4138" t="s">
        <v>5601</v>
      </c>
      <c r="J4138" t="s">
        <v>4764</v>
      </c>
      <c r="K4138" t="s">
        <v>4523</v>
      </c>
      <c r="L4138">
        <v>0</v>
      </c>
      <c r="M4138" s="441">
        <v>45770</v>
      </c>
      <c r="N4138">
        <v>65.34</v>
      </c>
      <c r="O4138">
        <v>65.34</v>
      </c>
      <c r="P4138">
        <v>557.35</v>
      </c>
    </row>
    <row r="4139" spans="1:16" x14ac:dyDescent="0.3">
      <c r="A4139">
        <v>37500</v>
      </c>
      <c r="B4139">
        <v>122</v>
      </c>
      <c r="C4139" t="s">
        <v>552</v>
      </c>
      <c r="D4139" s="441">
        <v>45809</v>
      </c>
      <c r="E4139">
        <v>26586</v>
      </c>
      <c r="F4139" t="s">
        <v>5889</v>
      </c>
      <c r="G4139">
        <v>6803</v>
      </c>
      <c r="H4139">
        <v>21</v>
      </c>
      <c r="I4139" t="s">
        <v>5605</v>
      </c>
      <c r="J4139" t="s">
        <v>6085</v>
      </c>
      <c r="K4139" t="s">
        <v>4523</v>
      </c>
      <c r="L4139">
        <v>25.83</v>
      </c>
      <c r="M4139" s="441">
        <v>45798</v>
      </c>
      <c r="N4139">
        <v>25.83</v>
      </c>
      <c r="O4139">
        <v>25.83</v>
      </c>
      <c r="P4139">
        <v>542.42999999999995</v>
      </c>
    </row>
    <row r="4140" spans="1:16" x14ac:dyDescent="0.3">
      <c r="A4140">
        <v>37472</v>
      </c>
      <c r="B4140">
        <v>122</v>
      </c>
      <c r="C4140" t="s">
        <v>552</v>
      </c>
      <c r="D4140" s="441">
        <v>45809</v>
      </c>
      <c r="E4140">
        <v>20887</v>
      </c>
      <c r="F4140" t="s">
        <v>5662</v>
      </c>
      <c r="G4140">
        <v>2040</v>
      </c>
      <c r="H4140">
        <v>14</v>
      </c>
      <c r="I4140" t="s">
        <v>5625</v>
      </c>
      <c r="J4140" t="s">
        <v>6085</v>
      </c>
      <c r="K4140" t="s">
        <v>4523</v>
      </c>
      <c r="L4140">
        <v>38.5</v>
      </c>
      <c r="M4140" s="441">
        <v>45804</v>
      </c>
      <c r="N4140">
        <v>38.6</v>
      </c>
      <c r="O4140">
        <v>34</v>
      </c>
      <c r="P4140">
        <v>539</v>
      </c>
    </row>
    <row r="4141" spans="1:16" x14ac:dyDescent="0.3">
      <c r="A4141">
        <v>37445</v>
      </c>
      <c r="B4141">
        <v>122</v>
      </c>
      <c r="C4141" t="s">
        <v>552</v>
      </c>
      <c r="D4141" s="441">
        <v>45809</v>
      </c>
      <c r="E4141">
        <v>20689</v>
      </c>
      <c r="F4141" t="s">
        <v>5638</v>
      </c>
      <c r="G4141">
        <v>2105</v>
      </c>
      <c r="H4141">
        <v>15</v>
      </c>
      <c r="I4141" t="s">
        <v>5613</v>
      </c>
      <c r="J4141" t="s">
        <v>6085</v>
      </c>
      <c r="K4141" t="s">
        <v>4523</v>
      </c>
      <c r="L4141">
        <v>35.299999999999997</v>
      </c>
      <c r="M4141" s="441">
        <v>45804</v>
      </c>
      <c r="N4141">
        <v>34.299999999999997</v>
      </c>
      <c r="O4141">
        <v>37.9</v>
      </c>
      <c r="P4141">
        <v>529.5</v>
      </c>
    </row>
    <row r="4142" spans="1:16" x14ac:dyDescent="0.3">
      <c r="A4142">
        <v>37609</v>
      </c>
      <c r="B4142">
        <v>122</v>
      </c>
      <c r="C4142" t="s">
        <v>552</v>
      </c>
      <c r="D4142" s="441">
        <v>45809</v>
      </c>
      <c r="E4142">
        <v>17800</v>
      </c>
      <c r="F4142" t="s">
        <v>5824</v>
      </c>
      <c r="G4142">
        <v>3745</v>
      </c>
      <c r="H4142">
        <v>20</v>
      </c>
      <c r="I4142" t="s">
        <v>5601</v>
      </c>
      <c r="J4142" t="s">
        <v>4764</v>
      </c>
      <c r="K4142" t="s">
        <v>4523</v>
      </c>
      <c r="L4142">
        <v>26.2</v>
      </c>
      <c r="M4142" s="441">
        <v>45804</v>
      </c>
      <c r="N4142">
        <v>26.2</v>
      </c>
      <c r="O4142">
        <v>26.2</v>
      </c>
      <c r="P4142">
        <v>524</v>
      </c>
    </row>
    <row r="4143" spans="1:16" x14ac:dyDescent="0.3">
      <c r="A4143">
        <v>37320</v>
      </c>
      <c r="B4143">
        <v>122</v>
      </c>
      <c r="C4143" t="s">
        <v>552</v>
      </c>
      <c r="D4143" s="441">
        <v>45809</v>
      </c>
      <c r="E4143">
        <v>18348</v>
      </c>
      <c r="F4143" t="s">
        <v>5750</v>
      </c>
      <c r="G4143">
        <v>3287</v>
      </c>
      <c r="H4143">
        <v>2</v>
      </c>
      <c r="I4143" t="s">
        <v>5613</v>
      </c>
      <c r="J4143" t="s">
        <v>4764</v>
      </c>
      <c r="K4143" t="s">
        <v>4523</v>
      </c>
      <c r="L4143">
        <v>0</v>
      </c>
      <c r="M4143" s="441">
        <v>-693593</v>
      </c>
      <c r="N4143">
        <v>0</v>
      </c>
      <c r="O4143">
        <v>0</v>
      </c>
      <c r="P4143">
        <v>520.53</v>
      </c>
    </row>
    <row r="4144" spans="1:16" x14ac:dyDescent="0.3">
      <c r="A4144">
        <v>37578</v>
      </c>
      <c r="B4144">
        <v>122</v>
      </c>
      <c r="C4144" t="s">
        <v>552</v>
      </c>
      <c r="D4144" s="441">
        <v>45809</v>
      </c>
      <c r="E4144">
        <v>19276</v>
      </c>
      <c r="F4144" t="s">
        <v>6578</v>
      </c>
      <c r="G4144">
        <v>2780</v>
      </c>
      <c r="H4144">
        <v>5.56</v>
      </c>
      <c r="I4144" t="s">
        <v>5598</v>
      </c>
      <c r="J4144" t="s">
        <v>6085</v>
      </c>
      <c r="K4144" t="s">
        <v>4523</v>
      </c>
      <c r="L4144">
        <v>0</v>
      </c>
      <c r="M4144" s="441">
        <v>45742</v>
      </c>
      <c r="N4144">
        <v>90.8</v>
      </c>
      <c r="O4144">
        <v>90.8</v>
      </c>
      <c r="P4144">
        <v>504.85</v>
      </c>
    </row>
    <row r="4145" spans="1:16" x14ac:dyDescent="0.3">
      <c r="A4145">
        <v>37592</v>
      </c>
      <c r="B4145">
        <v>122</v>
      </c>
      <c r="C4145" t="s">
        <v>552</v>
      </c>
      <c r="D4145" s="441">
        <v>45809</v>
      </c>
      <c r="E4145">
        <v>25128</v>
      </c>
      <c r="F4145" t="s">
        <v>5897</v>
      </c>
      <c r="G4145">
        <v>5908</v>
      </c>
      <c r="H4145">
        <v>10.02</v>
      </c>
      <c r="I4145" t="s">
        <v>5598</v>
      </c>
      <c r="J4145" t="s">
        <v>6085</v>
      </c>
      <c r="K4145" t="s">
        <v>4523</v>
      </c>
      <c r="L4145">
        <v>47.93</v>
      </c>
      <c r="M4145" s="441">
        <v>45803</v>
      </c>
      <c r="N4145">
        <v>49.5</v>
      </c>
      <c r="O4145">
        <v>49.5</v>
      </c>
      <c r="P4145">
        <v>480.26</v>
      </c>
    </row>
    <row r="4146" spans="1:16" x14ac:dyDescent="0.3">
      <c r="A4146">
        <v>37527</v>
      </c>
      <c r="B4146">
        <v>122</v>
      </c>
      <c r="C4146" t="s">
        <v>552</v>
      </c>
      <c r="D4146" s="441">
        <v>45809</v>
      </c>
      <c r="E4146">
        <v>24216</v>
      </c>
      <c r="F4146" t="s">
        <v>6508</v>
      </c>
      <c r="G4146">
        <v>2445</v>
      </c>
      <c r="H4146">
        <v>1</v>
      </c>
      <c r="I4146" t="s">
        <v>5598</v>
      </c>
      <c r="J4146" t="s">
        <v>6085</v>
      </c>
      <c r="K4146" t="s">
        <v>4523</v>
      </c>
      <c r="L4146">
        <v>0</v>
      </c>
      <c r="M4146" s="441">
        <v>45763</v>
      </c>
      <c r="N4146">
        <v>480</v>
      </c>
      <c r="O4146">
        <v>480</v>
      </c>
      <c r="P4146">
        <v>480</v>
      </c>
    </row>
    <row r="4147" spans="1:16" x14ac:dyDescent="0.3">
      <c r="A4147">
        <v>37346</v>
      </c>
      <c r="B4147">
        <v>122</v>
      </c>
      <c r="C4147" t="s">
        <v>552</v>
      </c>
      <c r="D4147" s="441">
        <v>45809</v>
      </c>
      <c r="E4147">
        <v>18235</v>
      </c>
      <c r="F4147" t="s">
        <v>5774</v>
      </c>
      <c r="G4147">
        <v>3393</v>
      </c>
      <c r="H4147">
        <v>3</v>
      </c>
      <c r="I4147" t="s">
        <v>5613</v>
      </c>
      <c r="J4147" t="s">
        <v>4764</v>
      </c>
      <c r="K4147" t="s">
        <v>4523</v>
      </c>
      <c r="L4147">
        <v>0</v>
      </c>
      <c r="M4147" s="441">
        <v>-693593</v>
      </c>
      <c r="N4147">
        <v>0</v>
      </c>
      <c r="O4147">
        <v>0</v>
      </c>
      <c r="P4147">
        <v>479.91</v>
      </c>
    </row>
    <row r="4148" spans="1:16" x14ac:dyDescent="0.3">
      <c r="A4148">
        <v>37484</v>
      </c>
      <c r="B4148">
        <v>122</v>
      </c>
      <c r="C4148" t="s">
        <v>552</v>
      </c>
      <c r="D4148" s="441">
        <v>45809</v>
      </c>
      <c r="E4148">
        <v>21004</v>
      </c>
      <c r="F4148" t="s">
        <v>5675</v>
      </c>
      <c r="G4148">
        <v>2007</v>
      </c>
      <c r="H4148">
        <v>6</v>
      </c>
      <c r="I4148" t="s">
        <v>5613</v>
      </c>
      <c r="J4148" t="s">
        <v>6085</v>
      </c>
      <c r="K4148" t="s">
        <v>4523</v>
      </c>
      <c r="L4148">
        <v>0</v>
      </c>
      <c r="M4148" s="441">
        <v>-693593</v>
      </c>
      <c r="N4148">
        <v>0</v>
      </c>
      <c r="O4148">
        <v>95.67</v>
      </c>
      <c r="P4148">
        <v>478.14</v>
      </c>
    </row>
    <row r="4149" spans="1:16" x14ac:dyDescent="0.3">
      <c r="A4149">
        <v>37584</v>
      </c>
      <c r="B4149">
        <v>122</v>
      </c>
      <c r="C4149" t="s">
        <v>552</v>
      </c>
      <c r="D4149" s="441">
        <v>45809</v>
      </c>
      <c r="E4149">
        <v>17039</v>
      </c>
      <c r="F4149" t="s">
        <v>6495</v>
      </c>
      <c r="G4149">
        <v>2827</v>
      </c>
      <c r="H4149">
        <v>15</v>
      </c>
      <c r="I4149" t="s">
        <v>5613</v>
      </c>
      <c r="J4149" t="s">
        <v>6085</v>
      </c>
      <c r="K4149" t="s">
        <v>4523</v>
      </c>
      <c r="L4149">
        <v>31.41</v>
      </c>
      <c r="M4149" s="441">
        <v>45806</v>
      </c>
      <c r="N4149">
        <v>31</v>
      </c>
      <c r="O4149">
        <v>31</v>
      </c>
      <c r="P4149">
        <v>471.15</v>
      </c>
    </row>
    <row r="4150" spans="1:16" x14ac:dyDescent="0.3">
      <c r="A4150">
        <v>37628</v>
      </c>
      <c r="B4150">
        <v>122</v>
      </c>
      <c r="C4150" t="s">
        <v>552</v>
      </c>
      <c r="D4150" s="441">
        <v>45809</v>
      </c>
      <c r="E4150">
        <v>24676</v>
      </c>
      <c r="F4150" t="s">
        <v>5688</v>
      </c>
      <c r="G4150">
        <v>5710</v>
      </c>
      <c r="H4150">
        <v>5</v>
      </c>
      <c r="I4150" t="s">
        <v>5605</v>
      </c>
      <c r="J4150" t="s">
        <v>6085</v>
      </c>
      <c r="K4150" t="s">
        <v>4523</v>
      </c>
      <c r="L4150">
        <v>0</v>
      </c>
      <c r="M4150" s="441">
        <v>45385</v>
      </c>
      <c r="N4150">
        <v>93.82</v>
      </c>
      <c r="O4150">
        <v>84.5</v>
      </c>
      <c r="P4150">
        <v>469.1</v>
      </c>
    </row>
    <row r="4151" spans="1:16" x14ac:dyDescent="0.3">
      <c r="A4151">
        <v>37612</v>
      </c>
      <c r="B4151">
        <v>122</v>
      </c>
      <c r="C4151" t="s">
        <v>552</v>
      </c>
      <c r="D4151" s="441">
        <v>45809</v>
      </c>
      <c r="E4151">
        <v>17812</v>
      </c>
      <c r="F4151" t="s">
        <v>6518</v>
      </c>
      <c r="G4151">
        <v>3737</v>
      </c>
      <c r="H4151">
        <v>4</v>
      </c>
      <c r="I4151" t="s">
        <v>5601</v>
      </c>
      <c r="J4151" t="s">
        <v>4764</v>
      </c>
      <c r="K4151" t="s">
        <v>4523</v>
      </c>
      <c r="L4151">
        <v>0</v>
      </c>
      <c r="M4151" s="441">
        <v>45594</v>
      </c>
      <c r="N4151">
        <v>113.87</v>
      </c>
      <c r="O4151">
        <v>113.87</v>
      </c>
      <c r="P4151">
        <v>455.48</v>
      </c>
    </row>
    <row r="4152" spans="1:16" x14ac:dyDescent="0.3">
      <c r="A4152">
        <v>37426</v>
      </c>
      <c r="B4152">
        <v>122</v>
      </c>
      <c r="C4152" t="s">
        <v>552</v>
      </c>
      <c r="D4152" s="441">
        <v>45809</v>
      </c>
      <c r="E4152">
        <v>20809</v>
      </c>
      <c r="F4152" t="s">
        <v>5627</v>
      </c>
      <c r="G4152">
        <v>2074</v>
      </c>
      <c r="H4152">
        <v>13</v>
      </c>
      <c r="I4152" t="s">
        <v>5605</v>
      </c>
      <c r="J4152" t="s">
        <v>6085</v>
      </c>
      <c r="K4152" t="s">
        <v>4523</v>
      </c>
      <c r="L4152">
        <v>35.03</v>
      </c>
      <c r="M4152" s="441">
        <v>45804</v>
      </c>
      <c r="N4152">
        <v>34.659999999999997</v>
      </c>
      <c r="O4152">
        <v>33.770000000000003</v>
      </c>
      <c r="P4152">
        <v>455.39</v>
      </c>
    </row>
    <row r="4153" spans="1:16" x14ac:dyDescent="0.3">
      <c r="A4153">
        <v>37299</v>
      </c>
      <c r="B4153">
        <v>122</v>
      </c>
      <c r="C4153" t="s">
        <v>552</v>
      </c>
      <c r="D4153" s="441">
        <v>45809</v>
      </c>
      <c r="E4153">
        <v>25156</v>
      </c>
      <c r="F4153" t="s">
        <v>5734</v>
      </c>
      <c r="G4153">
        <v>5926</v>
      </c>
      <c r="H4153">
        <v>7</v>
      </c>
      <c r="I4153" t="s">
        <v>5601</v>
      </c>
      <c r="J4153" t="s">
        <v>4764</v>
      </c>
      <c r="K4153" t="s">
        <v>4523</v>
      </c>
      <c r="L4153">
        <v>0</v>
      </c>
      <c r="M4153" s="441">
        <v>45735</v>
      </c>
      <c r="N4153">
        <v>65</v>
      </c>
      <c r="O4153">
        <v>65</v>
      </c>
      <c r="P4153">
        <v>455</v>
      </c>
    </row>
    <row r="4154" spans="1:16" x14ac:dyDescent="0.3">
      <c r="A4154">
        <v>37570</v>
      </c>
      <c r="B4154">
        <v>122</v>
      </c>
      <c r="C4154" t="s">
        <v>552</v>
      </c>
      <c r="D4154" s="441">
        <v>45809</v>
      </c>
      <c r="E4154">
        <v>19356</v>
      </c>
      <c r="F4154" t="s">
        <v>5696</v>
      </c>
      <c r="G4154">
        <v>2768</v>
      </c>
      <c r="H4154">
        <v>8.7799999999999994</v>
      </c>
      <c r="I4154" t="s">
        <v>5598</v>
      </c>
      <c r="J4154" t="s">
        <v>6085</v>
      </c>
      <c r="K4154" t="s">
        <v>4523</v>
      </c>
      <c r="L4154">
        <v>51.75</v>
      </c>
      <c r="M4154" s="441">
        <v>45804</v>
      </c>
      <c r="N4154">
        <v>0</v>
      </c>
      <c r="O4154">
        <v>55.9</v>
      </c>
      <c r="P4154">
        <v>454.36</v>
      </c>
    </row>
    <row r="4155" spans="1:16" x14ac:dyDescent="0.3">
      <c r="A4155">
        <v>37285</v>
      </c>
      <c r="B4155">
        <v>122</v>
      </c>
      <c r="C4155" t="s">
        <v>552</v>
      </c>
      <c r="D4155" s="441">
        <v>45809</v>
      </c>
      <c r="E4155">
        <v>26591</v>
      </c>
      <c r="F4155" t="s">
        <v>5834</v>
      </c>
      <c r="G4155">
        <v>6805</v>
      </c>
      <c r="H4155">
        <v>2.9</v>
      </c>
      <c r="I4155" t="s">
        <v>5598</v>
      </c>
      <c r="J4155" t="s">
        <v>6085</v>
      </c>
      <c r="K4155" t="s">
        <v>4523</v>
      </c>
      <c r="L4155">
        <v>0</v>
      </c>
      <c r="M4155" s="441">
        <v>45771</v>
      </c>
      <c r="N4155">
        <v>153.15</v>
      </c>
      <c r="O4155">
        <v>153.15</v>
      </c>
      <c r="P4155">
        <v>444.13</v>
      </c>
    </row>
    <row r="4156" spans="1:16" x14ac:dyDescent="0.3">
      <c r="A4156">
        <v>37300</v>
      </c>
      <c r="B4156">
        <v>122</v>
      </c>
      <c r="C4156" t="s">
        <v>552</v>
      </c>
      <c r="D4156" s="441">
        <v>45809</v>
      </c>
      <c r="E4156">
        <v>25152</v>
      </c>
      <c r="F4156" t="s">
        <v>5735</v>
      </c>
      <c r="G4156">
        <v>5924</v>
      </c>
      <c r="H4156">
        <v>6.76</v>
      </c>
      <c r="I4156" t="s">
        <v>5601</v>
      </c>
      <c r="J4156" t="s">
        <v>4764</v>
      </c>
      <c r="K4156" t="s">
        <v>4523</v>
      </c>
      <c r="L4156">
        <v>0</v>
      </c>
      <c r="M4156" s="441">
        <v>45673</v>
      </c>
      <c r="N4156">
        <v>65</v>
      </c>
      <c r="O4156">
        <v>65</v>
      </c>
      <c r="P4156">
        <v>439.4</v>
      </c>
    </row>
    <row r="4157" spans="1:16" x14ac:dyDescent="0.3">
      <c r="A4157">
        <v>37573</v>
      </c>
      <c r="B4157">
        <v>122</v>
      </c>
      <c r="C4157" t="s">
        <v>552</v>
      </c>
      <c r="D4157" s="441">
        <v>45809</v>
      </c>
      <c r="E4157">
        <v>26596</v>
      </c>
      <c r="F4157" t="s">
        <v>5891</v>
      </c>
      <c r="G4157">
        <v>6808</v>
      </c>
      <c r="H4157">
        <v>4.9000000000000004</v>
      </c>
      <c r="I4157" t="s">
        <v>5598</v>
      </c>
      <c r="J4157" t="s">
        <v>6085</v>
      </c>
      <c r="K4157" t="s">
        <v>4523</v>
      </c>
      <c r="L4157">
        <v>89.01</v>
      </c>
      <c r="M4157" s="441">
        <v>45804</v>
      </c>
      <c r="N4157">
        <v>88.95</v>
      </c>
      <c r="O4157">
        <v>88.95</v>
      </c>
      <c r="P4157">
        <v>436.15</v>
      </c>
    </row>
    <row r="4158" spans="1:16" x14ac:dyDescent="0.3">
      <c r="A4158">
        <v>37464</v>
      </c>
      <c r="B4158">
        <v>122</v>
      </c>
      <c r="C4158" t="s">
        <v>552</v>
      </c>
      <c r="D4158" s="441">
        <v>45809</v>
      </c>
      <c r="E4158">
        <v>20653</v>
      </c>
      <c r="F4158" t="s">
        <v>5655</v>
      </c>
      <c r="G4158">
        <v>2111</v>
      </c>
      <c r="H4158">
        <v>20</v>
      </c>
      <c r="I4158" t="s">
        <v>5613</v>
      </c>
      <c r="J4158" t="s">
        <v>6085</v>
      </c>
      <c r="K4158" t="s">
        <v>4523</v>
      </c>
      <c r="L4158">
        <v>21.78</v>
      </c>
      <c r="M4158" s="441">
        <v>45789</v>
      </c>
      <c r="N4158">
        <v>21.76</v>
      </c>
      <c r="O4158">
        <v>21.76</v>
      </c>
      <c r="P4158">
        <v>435.6</v>
      </c>
    </row>
    <row r="4159" spans="1:16" x14ac:dyDescent="0.3">
      <c r="A4159">
        <v>37344</v>
      </c>
      <c r="B4159">
        <v>122</v>
      </c>
      <c r="C4159" t="s">
        <v>552</v>
      </c>
      <c r="D4159" s="441">
        <v>45809</v>
      </c>
      <c r="E4159">
        <v>25507</v>
      </c>
      <c r="F4159" t="s">
        <v>5772</v>
      </c>
      <c r="G4159">
        <v>6143</v>
      </c>
      <c r="H4159">
        <v>1.64</v>
      </c>
      <c r="I4159" t="s">
        <v>5601</v>
      </c>
      <c r="J4159" t="s">
        <v>4764</v>
      </c>
      <c r="K4159" t="s">
        <v>4523</v>
      </c>
      <c r="L4159">
        <v>0</v>
      </c>
      <c r="M4159" s="441">
        <v>45769</v>
      </c>
      <c r="N4159">
        <v>261.70999999999998</v>
      </c>
      <c r="O4159">
        <v>279.89999999999998</v>
      </c>
      <c r="P4159">
        <v>429.2</v>
      </c>
    </row>
    <row r="4160" spans="1:16" x14ac:dyDescent="0.3">
      <c r="A4160">
        <v>37446</v>
      </c>
      <c r="B4160">
        <v>122</v>
      </c>
      <c r="C4160" t="s">
        <v>552</v>
      </c>
      <c r="D4160" s="441">
        <v>45809</v>
      </c>
      <c r="E4160">
        <v>26020</v>
      </c>
      <c r="F4160" t="s">
        <v>5639</v>
      </c>
      <c r="G4160">
        <v>2105</v>
      </c>
      <c r="H4160">
        <v>27</v>
      </c>
      <c r="I4160" t="s">
        <v>5613</v>
      </c>
      <c r="J4160" t="s">
        <v>6085</v>
      </c>
      <c r="K4160" t="s">
        <v>4523</v>
      </c>
      <c r="L4160">
        <v>15.7</v>
      </c>
      <c r="M4160" s="441">
        <v>45804</v>
      </c>
      <c r="N4160">
        <v>14.8</v>
      </c>
      <c r="O4160">
        <v>14.8</v>
      </c>
      <c r="P4160">
        <v>423.9</v>
      </c>
    </row>
    <row r="4161" spans="1:16" x14ac:dyDescent="0.3">
      <c r="A4161">
        <v>37629</v>
      </c>
      <c r="B4161">
        <v>122</v>
      </c>
      <c r="C4161" t="s">
        <v>552</v>
      </c>
      <c r="D4161" s="441">
        <v>45809</v>
      </c>
      <c r="E4161">
        <v>24805</v>
      </c>
      <c r="F4161" t="s">
        <v>5853</v>
      </c>
      <c r="G4161">
        <v>5768</v>
      </c>
      <c r="H4161">
        <v>2.5</v>
      </c>
      <c r="I4161" t="s">
        <v>5605</v>
      </c>
      <c r="J4161" t="s">
        <v>6085</v>
      </c>
      <c r="K4161" t="s">
        <v>4523</v>
      </c>
      <c r="L4161">
        <v>0</v>
      </c>
      <c r="M4161" s="441">
        <v>45394</v>
      </c>
      <c r="N4161">
        <v>167.5</v>
      </c>
      <c r="O4161">
        <v>87</v>
      </c>
      <c r="P4161">
        <v>418.75</v>
      </c>
    </row>
    <row r="4162" spans="1:16" x14ac:dyDescent="0.3">
      <c r="A4162">
        <v>37596</v>
      </c>
      <c r="B4162">
        <v>122</v>
      </c>
      <c r="C4162" t="s">
        <v>552</v>
      </c>
      <c r="D4162" s="441">
        <v>45809</v>
      </c>
      <c r="E4162">
        <v>17929</v>
      </c>
      <c r="F4162" t="s">
        <v>6579</v>
      </c>
      <c r="G4162">
        <v>3639</v>
      </c>
      <c r="H4162">
        <v>26</v>
      </c>
      <c r="I4162" t="s">
        <v>5613</v>
      </c>
      <c r="J4162" t="s">
        <v>4764</v>
      </c>
      <c r="K4162" t="s">
        <v>4523</v>
      </c>
      <c r="L4162">
        <v>15.8</v>
      </c>
      <c r="M4162" s="441">
        <v>45790</v>
      </c>
      <c r="N4162">
        <v>15.8</v>
      </c>
      <c r="O4162">
        <v>15.8</v>
      </c>
      <c r="P4162">
        <v>410.8</v>
      </c>
    </row>
    <row r="4163" spans="1:16" x14ac:dyDescent="0.3">
      <c r="A4163">
        <v>37415</v>
      </c>
      <c r="B4163">
        <v>122</v>
      </c>
      <c r="C4163" t="s">
        <v>552</v>
      </c>
      <c r="D4163" s="441">
        <v>45809</v>
      </c>
      <c r="E4163">
        <v>20308</v>
      </c>
      <c r="F4163" t="s">
        <v>5841</v>
      </c>
      <c r="G4163">
        <v>2222</v>
      </c>
      <c r="H4163">
        <v>12</v>
      </c>
      <c r="I4163" t="s">
        <v>5605</v>
      </c>
      <c r="J4163" t="s">
        <v>6085</v>
      </c>
      <c r="K4163" t="s">
        <v>4523</v>
      </c>
      <c r="L4163">
        <v>0</v>
      </c>
      <c r="M4163" s="441">
        <v>45706</v>
      </c>
      <c r="N4163">
        <v>33.92</v>
      </c>
      <c r="O4163">
        <v>34.9</v>
      </c>
      <c r="P4163">
        <v>407.04</v>
      </c>
    </row>
    <row r="4164" spans="1:16" x14ac:dyDescent="0.3">
      <c r="A4164">
        <v>37617</v>
      </c>
      <c r="B4164">
        <v>122</v>
      </c>
      <c r="C4164" t="s">
        <v>552</v>
      </c>
      <c r="D4164" s="441">
        <v>45809</v>
      </c>
      <c r="E4164">
        <v>17753</v>
      </c>
      <c r="F4164" t="s">
        <v>5883</v>
      </c>
      <c r="G4164">
        <v>3789</v>
      </c>
      <c r="H4164">
        <v>3</v>
      </c>
      <c r="I4164" t="s">
        <v>5601</v>
      </c>
      <c r="J4164" t="s">
        <v>4764</v>
      </c>
      <c r="K4164" t="s">
        <v>4523</v>
      </c>
      <c r="L4164">
        <v>0</v>
      </c>
      <c r="M4164" s="441">
        <v>-693593</v>
      </c>
      <c r="N4164">
        <v>0</v>
      </c>
      <c r="O4164">
        <v>164.53</v>
      </c>
      <c r="P4164">
        <v>404.76</v>
      </c>
    </row>
    <row r="4165" spans="1:16" x14ac:dyDescent="0.3">
      <c r="A4165">
        <v>37352</v>
      </c>
      <c r="B4165">
        <v>122</v>
      </c>
      <c r="C4165" t="s">
        <v>552</v>
      </c>
      <c r="D4165" s="441">
        <v>45809</v>
      </c>
      <c r="E4165">
        <v>18218</v>
      </c>
      <c r="F4165" t="s">
        <v>5779</v>
      </c>
      <c r="G4165">
        <v>3410</v>
      </c>
      <c r="H4165">
        <v>14</v>
      </c>
      <c r="I4165" t="s">
        <v>5601</v>
      </c>
      <c r="J4165" t="s">
        <v>4764</v>
      </c>
      <c r="K4165" t="s">
        <v>4523</v>
      </c>
      <c r="L4165">
        <v>28.88</v>
      </c>
      <c r="M4165" s="441">
        <v>45797</v>
      </c>
      <c r="N4165">
        <v>28.88</v>
      </c>
      <c r="O4165">
        <v>32.9</v>
      </c>
      <c r="P4165">
        <v>404.32</v>
      </c>
    </row>
    <row r="4166" spans="1:16" x14ac:dyDescent="0.3">
      <c r="A4166">
        <v>37406</v>
      </c>
      <c r="B4166">
        <v>122</v>
      </c>
      <c r="C4166" t="s">
        <v>552</v>
      </c>
      <c r="D4166" s="441">
        <v>45809</v>
      </c>
      <c r="E4166">
        <v>21093</v>
      </c>
      <c r="F4166" t="s">
        <v>5608</v>
      </c>
      <c r="G4166">
        <v>1988</v>
      </c>
      <c r="H4166">
        <v>87</v>
      </c>
      <c r="I4166" t="s">
        <v>5598</v>
      </c>
      <c r="J4166" t="s">
        <v>6085</v>
      </c>
      <c r="K4166" t="s">
        <v>4523</v>
      </c>
      <c r="L4166">
        <v>4.53</v>
      </c>
      <c r="M4166" s="441">
        <v>45805</v>
      </c>
      <c r="N4166">
        <v>4.5</v>
      </c>
      <c r="O4166">
        <v>4.95</v>
      </c>
      <c r="P4166">
        <v>394.11</v>
      </c>
    </row>
    <row r="4167" spans="1:16" x14ac:dyDescent="0.3">
      <c r="A4167">
        <v>37467</v>
      </c>
      <c r="B4167">
        <v>122</v>
      </c>
      <c r="C4167" t="s">
        <v>552</v>
      </c>
      <c r="D4167" s="441">
        <v>45809</v>
      </c>
      <c r="E4167">
        <v>20501</v>
      </c>
      <c r="F4167" t="s">
        <v>5976</v>
      </c>
      <c r="G4167">
        <v>2154</v>
      </c>
      <c r="H4167">
        <v>15</v>
      </c>
      <c r="I4167" t="s">
        <v>5598</v>
      </c>
      <c r="J4167" t="s">
        <v>6085</v>
      </c>
      <c r="K4167" t="s">
        <v>4523</v>
      </c>
      <c r="L4167">
        <v>26.2</v>
      </c>
      <c r="M4167" s="441">
        <v>45797</v>
      </c>
      <c r="N4167">
        <v>26.9</v>
      </c>
      <c r="O4167">
        <v>20.8</v>
      </c>
      <c r="P4167">
        <v>393</v>
      </c>
    </row>
    <row r="4168" spans="1:16" x14ac:dyDescent="0.3">
      <c r="A4168">
        <v>37310</v>
      </c>
      <c r="B4168">
        <v>122</v>
      </c>
      <c r="C4168" t="s">
        <v>552</v>
      </c>
      <c r="D4168" s="441">
        <v>45809</v>
      </c>
      <c r="E4168">
        <v>18367</v>
      </c>
      <c r="F4168" t="s">
        <v>5875</v>
      </c>
      <c r="G4168">
        <v>3271</v>
      </c>
      <c r="H4168">
        <v>1.54</v>
      </c>
      <c r="I4168" t="s">
        <v>5613</v>
      </c>
      <c r="J4168" t="s">
        <v>4764</v>
      </c>
      <c r="K4168" t="s">
        <v>4523</v>
      </c>
      <c r="L4168">
        <v>0</v>
      </c>
      <c r="M4168" s="441">
        <v>-693593</v>
      </c>
      <c r="N4168">
        <v>0</v>
      </c>
      <c r="O4168">
        <v>161.79</v>
      </c>
      <c r="P4168">
        <v>391.13</v>
      </c>
    </row>
    <row r="4169" spans="1:16" x14ac:dyDescent="0.3">
      <c r="A4169">
        <v>37610</v>
      </c>
      <c r="B4169">
        <v>122</v>
      </c>
      <c r="C4169" t="s">
        <v>552</v>
      </c>
      <c r="D4169" s="441">
        <v>45809</v>
      </c>
      <c r="E4169">
        <v>25645</v>
      </c>
      <c r="F4169" t="s">
        <v>5912</v>
      </c>
      <c r="G4169">
        <v>6208</v>
      </c>
      <c r="H4169">
        <v>2</v>
      </c>
      <c r="I4169" t="s">
        <v>5601</v>
      </c>
      <c r="J4169" t="s">
        <v>4764</v>
      </c>
      <c r="K4169" t="s">
        <v>4523</v>
      </c>
      <c r="L4169">
        <v>0</v>
      </c>
      <c r="M4169" s="441">
        <v>-693593</v>
      </c>
      <c r="N4169">
        <v>0</v>
      </c>
      <c r="O4169">
        <v>0</v>
      </c>
      <c r="P4169">
        <v>389.04</v>
      </c>
    </row>
    <row r="4170" spans="1:16" x14ac:dyDescent="0.3">
      <c r="A4170">
        <v>37391</v>
      </c>
      <c r="B4170">
        <v>122</v>
      </c>
      <c r="C4170" t="s">
        <v>552</v>
      </c>
      <c r="D4170" s="441">
        <v>45809</v>
      </c>
      <c r="E4170">
        <v>21159</v>
      </c>
      <c r="F4170" t="s">
        <v>5836</v>
      </c>
      <c r="G4170">
        <v>1946</v>
      </c>
      <c r="H4170">
        <v>2.5</v>
      </c>
      <c r="I4170" t="s">
        <v>5625</v>
      </c>
      <c r="J4170" t="s">
        <v>6085</v>
      </c>
      <c r="K4170" t="s">
        <v>4523</v>
      </c>
      <c r="L4170">
        <v>153.5</v>
      </c>
      <c r="M4170" s="441">
        <v>45804</v>
      </c>
      <c r="N4170">
        <v>144.4</v>
      </c>
      <c r="O4170">
        <v>144.4</v>
      </c>
      <c r="P4170">
        <v>383.75</v>
      </c>
    </row>
    <row r="4171" spans="1:16" x14ac:dyDescent="0.3">
      <c r="A4171">
        <v>37337</v>
      </c>
      <c r="B4171">
        <v>122</v>
      </c>
      <c r="C4171" t="s">
        <v>552</v>
      </c>
      <c r="D4171" s="441">
        <v>45809</v>
      </c>
      <c r="E4171">
        <v>18272</v>
      </c>
      <c r="F4171" t="s">
        <v>5765</v>
      </c>
      <c r="G4171">
        <v>3358</v>
      </c>
      <c r="H4171">
        <v>11</v>
      </c>
      <c r="I4171" t="s">
        <v>5601</v>
      </c>
      <c r="J4171" t="s">
        <v>4764</v>
      </c>
      <c r="K4171" t="s">
        <v>4523</v>
      </c>
      <c r="L4171">
        <v>34.85</v>
      </c>
      <c r="M4171" s="441">
        <v>45789</v>
      </c>
      <c r="N4171">
        <v>34.85</v>
      </c>
      <c r="O4171">
        <v>35.799999999999997</v>
      </c>
      <c r="P4171">
        <v>383.35</v>
      </c>
    </row>
    <row r="4172" spans="1:16" x14ac:dyDescent="0.3">
      <c r="A4172">
        <v>37318</v>
      </c>
      <c r="B4172">
        <v>122</v>
      </c>
      <c r="C4172" t="s">
        <v>552</v>
      </c>
      <c r="D4172" s="441">
        <v>45809</v>
      </c>
      <c r="E4172">
        <v>18352</v>
      </c>
      <c r="F4172" t="s">
        <v>5748</v>
      </c>
      <c r="G4172">
        <v>3283</v>
      </c>
      <c r="H4172">
        <v>1.79</v>
      </c>
      <c r="I4172" t="s">
        <v>5613</v>
      </c>
      <c r="J4172" t="s">
        <v>4764</v>
      </c>
      <c r="K4172" t="s">
        <v>4523</v>
      </c>
      <c r="L4172">
        <v>0</v>
      </c>
      <c r="M4172" s="441">
        <v>-693593</v>
      </c>
      <c r="N4172">
        <v>0</v>
      </c>
      <c r="O4172">
        <v>0</v>
      </c>
      <c r="P4172">
        <v>381.86</v>
      </c>
    </row>
    <row r="4173" spans="1:16" x14ac:dyDescent="0.3">
      <c r="A4173">
        <v>37627</v>
      </c>
      <c r="B4173">
        <v>122</v>
      </c>
      <c r="C4173" t="s">
        <v>552</v>
      </c>
      <c r="D4173" s="441">
        <v>45809</v>
      </c>
      <c r="E4173">
        <v>27069</v>
      </c>
      <c r="F4173" t="s">
        <v>6567</v>
      </c>
      <c r="G4173">
        <v>2286</v>
      </c>
      <c r="H4173">
        <v>20</v>
      </c>
      <c r="I4173" t="s">
        <v>5605</v>
      </c>
      <c r="J4173" t="s">
        <v>6085</v>
      </c>
      <c r="K4173" t="s">
        <v>4523</v>
      </c>
      <c r="L4173">
        <v>19</v>
      </c>
      <c r="M4173" s="441">
        <v>45807</v>
      </c>
      <c r="N4173">
        <v>19</v>
      </c>
      <c r="O4173">
        <v>19</v>
      </c>
      <c r="P4173">
        <v>380</v>
      </c>
    </row>
    <row r="4174" spans="1:16" x14ac:dyDescent="0.3">
      <c r="A4174">
        <v>37560</v>
      </c>
      <c r="B4174">
        <v>122</v>
      </c>
      <c r="C4174" t="s">
        <v>552</v>
      </c>
      <c r="D4174" s="441">
        <v>45809</v>
      </c>
      <c r="E4174">
        <v>24831</v>
      </c>
      <c r="F4174" t="s">
        <v>5689</v>
      </c>
      <c r="G4174">
        <v>5780</v>
      </c>
      <c r="H4174">
        <v>3</v>
      </c>
      <c r="I4174" t="s">
        <v>5598</v>
      </c>
      <c r="J4174" t="s">
        <v>6085</v>
      </c>
      <c r="K4174" t="s">
        <v>4523</v>
      </c>
      <c r="L4174">
        <v>0</v>
      </c>
      <c r="M4174" s="441">
        <v>45755</v>
      </c>
      <c r="N4174">
        <v>126</v>
      </c>
      <c r="O4174">
        <v>126</v>
      </c>
      <c r="P4174">
        <v>378</v>
      </c>
    </row>
    <row r="4175" spans="1:16" x14ac:dyDescent="0.3">
      <c r="A4175">
        <v>37429</v>
      </c>
      <c r="B4175">
        <v>122</v>
      </c>
      <c r="C4175" t="s">
        <v>552</v>
      </c>
      <c r="D4175" s="441">
        <v>45809</v>
      </c>
      <c r="E4175">
        <v>23548</v>
      </c>
      <c r="F4175" t="s">
        <v>5629</v>
      </c>
      <c r="G4175">
        <v>2321</v>
      </c>
      <c r="H4175">
        <v>6</v>
      </c>
      <c r="I4175" t="s">
        <v>5598</v>
      </c>
      <c r="J4175" t="s">
        <v>6085</v>
      </c>
      <c r="K4175" t="s">
        <v>4523</v>
      </c>
      <c r="L4175">
        <v>0</v>
      </c>
      <c r="M4175" s="441">
        <v>45764</v>
      </c>
      <c r="N4175">
        <v>60.45</v>
      </c>
      <c r="O4175">
        <v>65.900000000000006</v>
      </c>
      <c r="P4175">
        <v>362.7</v>
      </c>
    </row>
    <row r="4176" spans="1:16" x14ac:dyDescent="0.3">
      <c r="A4176">
        <v>37416</v>
      </c>
      <c r="B4176">
        <v>122</v>
      </c>
      <c r="C4176" t="s">
        <v>552</v>
      </c>
      <c r="D4176" s="441">
        <v>45809</v>
      </c>
      <c r="E4176">
        <v>20301</v>
      </c>
      <c r="F4176" t="s">
        <v>5617</v>
      </c>
      <c r="G4176">
        <v>2223</v>
      </c>
      <c r="H4176">
        <v>14</v>
      </c>
      <c r="I4176" t="s">
        <v>5605</v>
      </c>
      <c r="J4176" t="s">
        <v>6085</v>
      </c>
      <c r="K4176" t="s">
        <v>4523</v>
      </c>
      <c r="L4176">
        <v>25.83</v>
      </c>
      <c r="M4176" s="441">
        <v>45804</v>
      </c>
      <c r="N4176">
        <v>26.25</v>
      </c>
      <c r="O4176">
        <v>26.29</v>
      </c>
      <c r="P4176">
        <v>361.62</v>
      </c>
    </row>
    <row r="4177" spans="1:16" x14ac:dyDescent="0.3">
      <c r="A4177">
        <v>37530</v>
      </c>
      <c r="B4177">
        <v>122</v>
      </c>
      <c r="C4177" t="s">
        <v>552</v>
      </c>
      <c r="D4177" s="441">
        <v>45809</v>
      </c>
      <c r="E4177">
        <v>19812</v>
      </c>
      <c r="F4177" t="s">
        <v>6497</v>
      </c>
      <c r="G4177">
        <v>2452</v>
      </c>
      <c r="H4177">
        <v>2</v>
      </c>
      <c r="I4177" t="s">
        <v>5598</v>
      </c>
      <c r="J4177" t="s">
        <v>6085</v>
      </c>
      <c r="K4177" t="s">
        <v>4523</v>
      </c>
      <c r="L4177">
        <v>0</v>
      </c>
      <c r="M4177" s="441">
        <v>45763</v>
      </c>
      <c r="N4177">
        <v>180.36</v>
      </c>
      <c r="O4177">
        <v>237.3</v>
      </c>
      <c r="P4177">
        <v>360.71</v>
      </c>
    </row>
    <row r="4178" spans="1:16" x14ac:dyDescent="0.3">
      <c r="A4178">
        <v>37599</v>
      </c>
      <c r="B4178">
        <v>122</v>
      </c>
      <c r="C4178" t="s">
        <v>552</v>
      </c>
      <c r="D4178" s="441">
        <v>45809</v>
      </c>
      <c r="E4178">
        <v>24030</v>
      </c>
      <c r="F4178" t="s">
        <v>5962</v>
      </c>
      <c r="G4178">
        <v>3593</v>
      </c>
      <c r="H4178">
        <v>99</v>
      </c>
      <c r="I4178" t="s">
        <v>5613</v>
      </c>
      <c r="J4178" t="s">
        <v>4764</v>
      </c>
      <c r="K4178" t="s">
        <v>4523</v>
      </c>
      <c r="L4178">
        <v>3.51</v>
      </c>
      <c r="M4178" s="441">
        <v>45804</v>
      </c>
      <c r="N4178">
        <v>3.51</v>
      </c>
      <c r="O4178">
        <v>3.51</v>
      </c>
      <c r="P4178">
        <v>347.49</v>
      </c>
    </row>
    <row r="4179" spans="1:16" x14ac:dyDescent="0.3">
      <c r="A4179">
        <v>37423</v>
      </c>
      <c r="B4179">
        <v>122</v>
      </c>
      <c r="C4179" t="s">
        <v>552</v>
      </c>
      <c r="D4179" s="441">
        <v>45809</v>
      </c>
      <c r="E4179">
        <v>20736</v>
      </c>
      <c r="F4179" t="s">
        <v>6561</v>
      </c>
      <c r="G4179">
        <v>2091</v>
      </c>
      <c r="H4179">
        <v>6</v>
      </c>
      <c r="I4179" t="s">
        <v>5613</v>
      </c>
      <c r="J4179" t="s">
        <v>6085</v>
      </c>
      <c r="K4179" t="s">
        <v>4523</v>
      </c>
      <c r="L4179">
        <v>57.9</v>
      </c>
      <c r="M4179" s="441">
        <v>45804</v>
      </c>
      <c r="N4179">
        <v>58.52</v>
      </c>
      <c r="O4179">
        <v>58.52</v>
      </c>
      <c r="P4179">
        <v>347.4</v>
      </c>
    </row>
    <row r="4180" spans="1:16" x14ac:dyDescent="0.3">
      <c r="A4180">
        <v>37564</v>
      </c>
      <c r="B4180">
        <v>122</v>
      </c>
      <c r="C4180" t="s">
        <v>552</v>
      </c>
      <c r="D4180" s="441">
        <v>45809</v>
      </c>
      <c r="E4180">
        <v>19420</v>
      </c>
      <c r="F4180" t="s">
        <v>5693</v>
      </c>
      <c r="G4180">
        <v>2758</v>
      </c>
      <c r="H4180">
        <v>60</v>
      </c>
      <c r="I4180" t="s">
        <v>5613</v>
      </c>
      <c r="J4180" t="s">
        <v>6085</v>
      </c>
      <c r="K4180" t="s">
        <v>4523</v>
      </c>
      <c r="L4180">
        <v>0</v>
      </c>
      <c r="M4180" s="441">
        <v>45678</v>
      </c>
      <c r="N4180">
        <v>5.79</v>
      </c>
      <c r="O4180">
        <v>5.79</v>
      </c>
      <c r="P4180">
        <v>347.4</v>
      </c>
    </row>
    <row r="4181" spans="1:16" x14ac:dyDescent="0.3">
      <c r="A4181">
        <v>37323</v>
      </c>
      <c r="B4181">
        <v>122</v>
      </c>
      <c r="C4181" t="s">
        <v>552</v>
      </c>
      <c r="D4181" s="441">
        <v>45809</v>
      </c>
      <c r="E4181">
        <v>18328</v>
      </c>
      <c r="F4181" t="s">
        <v>6540</v>
      </c>
      <c r="G4181">
        <v>3305</v>
      </c>
      <c r="H4181">
        <v>0.76</v>
      </c>
      <c r="I4181" t="s">
        <v>5613</v>
      </c>
      <c r="J4181" t="s">
        <v>4764</v>
      </c>
      <c r="K4181" t="s">
        <v>4523</v>
      </c>
      <c r="L4181">
        <v>0</v>
      </c>
      <c r="M4181" s="441">
        <v>-693593</v>
      </c>
      <c r="N4181">
        <v>0</v>
      </c>
      <c r="O4181">
        <v>0</v>
      </c>
      <c r="P4181">
        <v>345.12</v>
      </c>
    </row>
    <row r="4182" spans="1:16" x14ac:dyDescent="0.3">
      <c r="A4182">
        <v>37283</v>
      </c>
      <c r="B4182">
        <v>122</v>
      </c>
      <c r="C4182" t="s">
        <v>552</v>
      </c>
      <c r="D4182" s="441">
        <v>45809</v>
      </c>
      <c r="E4182">
        <v>24816</v>
      </c>
      <c r="F4182" t="s">
        <v>6356</v>
      </c>
      <c r="G4182">
        <v>5772</v>
      </c>
      <c r="H4182">
        <v>120</v>
      </c>
      <c r="I4182" t="s">
        <v>5613</v>
      </c>
      <c r="J4182" t="s">
        <v>4764</v>
      </c>
      <c r="K4182" t="s">
        <v>4523</v>
      </c>
      <c r="L4182">
        <v>2.8</v>
      </c>
      <c r="M4182" s="441">
        <v>45806</v>
      </c>
      <c r="N4182">
        <v>2.8</v>
      </c>
      <c r="O4182">
        <v>2.8</v>
      </c>
      <c r="P4182">
        <v>336</v>
      </c>
    </row>
    <row r="4183" spans="1:16" x14ac:dyDescent="0.3">
      <c r="A4183">
        <v>37542</v>
      </c>
      <c r="B4183">
        <v>122</v>
      </c>
      <c r="C4183" t="s">
        <v>552</v>
      </c>
      <c r="D4183" s="441">
        <v>45809</v>
      </c>
      <c r="E4183">
        <v>23095</v>
      </c>
      <c r="F4183" t="s">
        <v>5942</v>
      </c>
      <c r="G4183">
        <v>2754</v>
      </c>
      <c r="H4183">
        <v>290</v>
      </c>
      <c r="I4183" t="s">
        <v>5613</v>
      </c>
      <c r="J4183" t="s">
        <v>6085</v>
      </c>
      <c r="K4183" t="s">
        <v>4523</v>
      </c>
      <c r="L4183">
        <v>1.1499999999999999</v>
      </c>
      <c r="M4183" s="441">
        <v>45807</v>
      </c>
      <c r="N4183">
        <v>1.23</v>
      </c>
      <c r="O4183">
        <v>2.44</v>
      </c>
      <c r="P4183">
        <v>333.5</v>
      </c>
    </row>
    <row r="4184" spans="1:16" x14ac:dyDescent="0.3">
      <c r="A4184">
        <v>37620</v>
      </c>
      <c r="B4184">
        <v>122</v>
      </c>
      <c r="C4184" t="s">
        <v>552</v>
      </c>
      <c r="D4184" s="441">
        <v>45809</v>
      </c>
      <c r="E4184">
        <v>17716</v>
      </c>
      <c r="F4184" t="s">
        <v>5830</v>
      </c>
      <c r="G4184">
        <v>3822</v>
      </c>
      <c r="H4184">
        <v>11</v>
      </c>
      <c r="I4184" t="s">
        <v>5601</v>
      </c>
      <c r="J4184" t="s">
        <v>4764</v>
      </c>
      <c r="K4184" t="s">
        <v>4523</v>
      </c>
      <c r="L4184">
        <v>30.2</v>
      </c>
      <c r="M4184" s="441">
        <v>45797</v>
      </c>
      <c r="N4184">
        <v>30.2</v>
      </c>
      <c r="O4184">
        <v>29.8</v>
      </c>
      <c r="P4184">
        <v>332.2</v>
      </c>
    </row>
    <row r="4185" spans="1:16" x14ac:dyDescent="0.3">
      <c r="A4185">
        <v>37338</v>
      </c>
      <c r="B4185">
        <v>122</v>
      </c>
      <c r="C4185" t="s">
        <v>552</v>
      </c>
      <c r="D4185" s="441">
        <v>45809</v>
      </c>
      <c r="E4185">
        <v>18268</v>
      </c>
      <c r="F4185" t="s">
        <v>5766</v>
      </c>
      <c r="G4185">
        <v>3362</v>
      </c>
      <c r="H4185">
        <v>4.93</v>
      </c>
      <c r="I4185" t="s">
        <v>5601</v>
      </c>
      <c r="J4185" t="s">
        <v>4764</v>
      </c>
      <c r="K4185" t="s">
        <v>4523</v>
      </c>
      <c r="L4185">
        <v>0</v>
      </c>
      <c r="M4185" s="441">
        <v>-693593</v>
      </c>
      <c r="N4185">
        <v>0</v>
      </c>
      <c r="O4185">
        <v>53</v>
      </c>
      <c r="P4185">
        <v>328.69</v>
      </c>
    </row>
    <row r="4186" spans="1:16" x14ac:dyDescent="0.3">
      <c r="A4186">
        <v>37593</v>
      </c>
      <c r="B4186">
        <v>122</v>
      </c>
      <c r="C4186" t="s">
        <v>552</v>
      </c>
      <c r="D4186" s="441">
        <v>45809</v>
      </c>
      <c r="E4186">
        <v>24262</v>
      </c>
      <c r="F4186" t="s">
        <v>6476</v>
      </c>
      <c r="G4186">
        <v>3058</v>
      </c>
      <c r="H4186">
        <v>11.46</v>
      </c>
      <c r="I4186" t="s">
        <v>5598</v>
      </c>
      <c r="J4186" t="s">
        <v>6085</v>
      </c>
      <c r="K4186" t="s">
        <v>4523</v>
      </c>
      <c r="L4186">
        <v>27.74</v>
      </c>
      <c r="M4186" s="441">
        <v>45804</v>
      </c>
      <c r="N4186">
        <v>26.8</v>
      </c>
      <c r="O4186">
        <v>26.8</v>
      </c>
      <c r="P4186">
        <v>317.89999999999998</v>
      </c>
    </row>
    <row r="4187" spans="1:16" x14ac:dyDescent="0.3">
      <c r="A4187">
        <v>37568</v>
      </c>
      <c r="B4187">
        <v>122</v>
      </c>
      <c r="C4187" t="s">
        <v>552</v>
      </c>
      <c r="D4187" s="441">
        <v>45809</v>
      </c>
      <c r="E4187">
        <v>19381</v>
      </c>
      <c r="F4187" t="s">
        <v>6541</v>
      </c>
      <c r="G4187">
        <v>2763</v>
      </c>
      <c r="H4187">
        <v>4</v>
      </c>
      <c r="I4187" t="s">
        <v>5625</v>
      </c>
      <c r="J4187" t="s">
        <v>6085</v>
      </c>
      <c r="K4187" t="s">
        <v>4523</v>
      </c>
      <c r="L4187">
        <v>0</v>
      </c>
      <c r="M4187" s="441">
        <v>45678</v>
      </c>
      <c r="N4187">
        <v>78.900000000000006</v>
      </c>
      <c r="O4187">
        <v>78.900000000000006</v>
      </c>
      <c r="P4187">
        <v>315.60000000000002</v>
      </c>
    </row>
    <row r="4188" spans="1:16" x14ac:dyDescent="0.3">
      <c r="A4188">
        <v>37451</v>
      </c>
      <c r="B4188">
        <v>122</v>
      </c>
      <c r="C4188" t="s">
        <v>552</v>
      </c>
      <c r="D4188" s="441">
        <v>45809</v>
      </c>
      <c r="E4188">
        <v>23698</v>
      </c>
      <c r="F4188" t="s">
        <v>5643</v>
      </c>
      <c r="G4188">
        <v>2188</v>
      </c>
      <c r="H4188">
        <v>7</v>
      </c>
      <c r="I4188" t="s">
        <v>5598</v>
      </c>
      <c r="J4188" t="s">
        <v>6085</v>
      </c>
      <c r="K4188" t="s">
        <v>4523</v>
      </c>
      <c r="L4188">
        <v>0</v>
      </c>
      <c r="M4188" s="441">
        <v>45748</v>
      </c>
      <c r="N4188">
        <v>44.22</v>
      </c>
      <c r="O4188">
        <v>44.22</v>
      </c>
      <c r="P4188">
        <v>309.54000000000002</v>
      </c>
    </row>
    <row r="4189" spans="1:16" x14ac:dyDescent="0.3">
      <c r="A4189">
        <v>37576</v>
      </c>
      <c r="B4189">
        <v>122</v>
      </c>
      <c r="C4189" t="s">
        <v>552</v>
      </c>
      <c r="D4189" s="441">
        <v>45809</v>
      </c>
      <c r="E4189">
        <v>19324</v>
      </c>
      <c r="F4189" t="s">
        <v>5699</v>
      </c>
      <c r="G4189">
        <v>2773</v>
      </c>
      <c r="H4189">
        <v>7.86</v>
      </c>
      <c r="I4189" t="s">
        <v>5598</v>
      </c>
      <c r="J4189" t="s">
        <v>6085</v>
      </c>
      <c r="K4189" t="s">
        <v>4523</v>
      </c>
      <c r="L4189">
        <v>38.590000000000003</v>
      </c>
      <c r="M4189" s="441">
        <v>45804</v>
      </c>
      <c r="N4189">
        <v>37.9</v>
      </c>
      <c r="O4189">
        <v>38.450000000000003</v>
      </c>
      <c r="P4189">
        <v>303.32</v>
      </c>
    </row>
    <row r="4190" spans="1:16" x14ac:dyDescent="0.3">
      <c r="A4190">
        <v>37369</v>
      </c>
      <c r="B4190">
        <v>122</v>
      </c>
      <c r="C4190" t="s">
        <v>552</v>
      </c>
      <c r="D4190" s="441">
        <v>45809</v>
      </c>
      <c r="E4190">
        <v>18159</v>
      </c>
      <c r="F4190" t="s">
        <v>5792</v>
      </c>
      <c r="G4190">
        <v>3461</v>
      </c>
      <c r="H4190">
        <v>3.35</v>
      </c>
      <c r="I4190" t="s">
        <v>5601</v>
      </c>
      <c r="J4190" t="s">
        <v>4764</v>
      </c>
      <c r="K4190" t="s">
        <v>4523</v>
      </c>
      <c r="L4190">
        <v>0</v>
      </c>
      <c r="M4190" s="441">
        <v>-693593</v>
      </c>
      <c r="N4190">
        <v>0</v>
      </c>
      <c r="O4190">
        <v>0</v>
      </c>
      <c r="P4190">
        <v>301.47000000000003</v>
      </c>
    </row>
    <row r="4191" spans="1:16" x14ac:dyDescent="0.3">
      <c r="A4191">
        <v>37402</v>
      </c>
      <c r="B4191">
        <v>122</v>
      </c>
      <c r="C4191" t="s">
        <v>552</v>
      </c>
      <c r="D4191" s="441">
        <v>45809</v>
      </c>
      <c r="E4191">
        <v>23992</v>
      </c>
      <c r="F4191" t="s">
        <v>5603</v>
      </c>
      <c r="G4191">
        <v>2216</v>
      </c>
      <c r="H4191">
        <v>5</v>
      </c>
      <c r="I4191" t="s">
        <v>5598</v>
      </c>
      <c r="J4191" t="s">
        <v>6085</v>
      </c>
      <c r="K4191" t="s">
        <v>4523</v>
      </c>
      <c r="L4191">
        <v>0</v>
      </c>
      <c r="M4191" s="441">
        <v>45747</v>
      </c>
      <c r="N4191">
        <v>59.78</v>
      </c>
      <c r="O4191">
        <v>59.78</v>
      </c>
      <c r="P4191">
        <v>298.89999999999998</v>
      </c>
    </row>
    <row r="4192" spans="1:16" x14ac:dyDescent="0.3">
      <c r="A4192">
        <v>37309</v>
      </c>
      <c r="B4192">
        <v>122</v>
      </c>
      <c r="C4192" t="s">
        <v>552</v>
      </c>
      <c r="D4192" s="441">
        <v>45809</v>
      </c>
      <c r="E4192">
        <v>18372</v>
      </c>
      <c r="F4192" t="s">
        <v>5741</v>
      </c>
      <c r="G4192">
        <v>3267</v>
      </c>
      <c r="H4192">
        <v>1.89</v>
      </c>
      <c r="I4192" t="s">
        <v>5601</v>
      </c>
      <c r="J4192" t="s">
        <v>4764</v>
      </c>
      <c r="K4192" t="s">
        <v>4523</v>
      </c>
      <c r="L4192">
        <v>0</v>
      </c>
      <c r="M4192" s="441">
        <v>-693593</v>
      </c>
      <c r="N4192">
        <v>0</v>
      </c>
      <c r="O4192">
        <v>159.9</v>
      </c>
      <c r="P4192">
        <v>294.83999999999997</v>
      </c>
    </row>
    <row r="4193" spans="1:16" x14ac:dyDescent="0.3">
      <c r="A4193">
        <v>37311</v>
      </c>
      <c r="B4193">
        <v>122</v>
      </c>
      <c r="C4193" t="s">
        <v>552</v>
      </c>
      <c r="D4193" s="441">
        <v>45809</v>
      </c>
      <c r="E4193">
        <v>18366</v>
      </c>
      <c r="F4193" t="s">
        <v>5742</v>
      </c>
      <c r="G4193">
        <v>3272</v>
      </c>
      <c r="H4193">
        <v>3.16</v>
      </c>
      <c r="I4193" t="s">
        <v>5613</v>
      </c>
      <c r="J4193" t="s">
        <v>4764</v>
      </c>
      <c r="K4193" t="s">
        <v>4523</v>
      </c>
      <c r="L4193">
        <v>0</v>
      </c>
      <c r="M4193" s="441">
        <v>-693593</v>
      </c>
      <c r="N4193">
        <v>0</v>
      </c>
      <c r="O4193">
        <v>0</v>
      </c>
      <c r="P4193">
        <v>292.37</v>
      </c>
    </row>
    <row r="4194" spans="1:16" x14ac:dyDescent="0.3">
      <c r="A4194">
        <v>37393</v>
      </c>
      <c r="B4194">
        <v>122</v>
      </c>
      <c r="C4194" t="s">
        <v>552</v>
      </c>
      <c r="D4194" s="441">
        <v>45809</v>
      </c>
      <c r="E4194">
        <v>24712</v>
      </c>
      <c r="F4194" t="s">
        <v>5837</v>
      </c>
      <c r="G4194">
        <v>5726</v>
      </c>
      <c r="H4194">
        <v>2</v>
      </c>
      <c r="I4194" t="s">
        <v>5601</v>
      </c>
      <c r="J4194" t="s">
        <v>6085</v>
      </c>
      <c r="K4194" t="s">
        <v>4523</v>
      </c>
      <c r="L4194">
        <v>0</v>
      </c>
      <c r="M4194" s="441">
        <v>45728</v>
      </c>
      <c r="N4194">
        <v>145.6</v>
      </c>
      <c r="O4194">
        <v>145.6</v>
      </c>
      <c r="P4194">
        <v>291.2</v>
      </c>
    </row>
    <row r="4195" spans="1:16" x14ac:dyDescent="0.3">
      <c r="A4195">
        <v>37359</v>
      </c>
      <c r="B4195">
        <v>122</v>
      </c>
      <c r="C4195" t="s">
        <v>552</v>
      </c>
      <c r="D4195" s="441">
        <v>45809</v>
      </c>
      <c r="E4195">
        <v>18189</v>
      </c>
      <c r="F4195" t="s">
        <v>5785</v>
      </c>
      <c r="G4195">
        <v>3435</v>
      </c>
      <c r="H4195">
        <v>2.33</v>
      </c>
      <c r="I4195" t="s">
        <v>5601</v>
      </c>
      <c r="J4195" t="s">
        <v>4764</v>
      </c>
      <c r="K4195" t="s">
        <v>4523</v>
      </c>
      <c r="L4195">
        <v>0</v>
      </c>
      <c r="M4195" s="441">
        <v>-693593</v>
      </c>
      <c r="N4195">
        <v>0</v>
      </c>
      <c r="O4195">
        <v>112.5</v>
      </c>
      <c r="P4195">
        <v>286.58999999999997</v>
      </c>
    </row>
    <row r="4196" spans="1:16" x14ac:dyDescent="0.3">
      <c r="A4196">
        <v>37565</v>
      </c>
      <c r="B4196">
        <v>122</v>
      </c>
      <c r="C4196" t="s">
        <v>552</v>
      </c>
      <c r="D4196" s="441">
        <v>45809</v>
      </c>
      <c r="E4196">
        <v>19409</v>
      </c>
      <c r="F4196" t="s">
        <v>5694</v>
      </c>
      <c r="G4196">
        <v>2760</v>
      </c>
      <c r="H4196">
        <v>10</v>
      </c>
      <c r="I4196" t="s">
        <v>5613</v>
      </c>
      <c r="J4196" t="s">
        <v>6085</v>
      </c>
      <c r="K4196" t="s">
        <v>4523</v>
      </c>
      <c r="L4196">
        <v>28.18</v>
      </c>
      <c r="M4196" s="441">
        <v>45797</v>
      </c>
      <c r="N4196">
        <v>28.98</v>
      </c>
      <c r="O4196">
        <v>24.9</v>
      </c>
      <c r="P4196">
        <v>281.8</v>
      </c>
    </row>
    <row r="4197" spans="1:16" x14ac:dyDescent="0.3">
      <c r="A4197">
        <v>37291</v>
      </c>
      <c r="B4197">
        <v>122</v>
      </c>
      <c r="C4197" t="s">
        <v>552</v>
      </c>
      <c r="D4197" s="441">
        <v>45809</v>
      </c>
      <c r="E4197">
        <v>18546</v>
      </c>
      <c r="F4197" t="s">
        <v>5860</v>
      </c>
      <c r="G4197">
        <v>3133</v>
      </c>
      <c r="H4197">
        <v>3.46</v>
      </c>
      <c r="I4197" t="s">
        <v>5601</v>
      </c>
      <c r="J4197" t="s">
        <v>4764</v>
      </c>
      <c r="K4197" t="s">
        <v>4523</v>
      </c>
      <c r="L4197">
        <v>0</v>
      </c>
      <c r="M4197" s="441">
        <v>-693593</v>
      </c>
      <c r="N4197">
        <v>0</v>
      </c>
      <c r="O4197">
        <v>94.9</v>
      </c>
      <c r="P4197">
        <v>281.41000000000003</v>
      </c>
    </row>
    <row r="4198" spans="1:16" x14ac:dyDescent="0.3">
      <c r="A4198">
        <v>37392</v>
      </c>
      <c r="B4198">
        <v>122</v>
      </c>
      <c r="C4198" t="s">
        <v>552</v>
      </c>
      <c r="D4198" s="441">
        <v>45809</v>
      </c>
      <c r="E4198">
        <v>24952</v>
      </c>
      <c r="F4198" t="s">
        <v>5599</v>
      </c>
      <c r="G4198">
        <v>5834</v>
      </c>
      <c r="H4198">
        <v>4</v>
      </c>
      <c r="I4198" t="s">
        <v>5598</v>
      </c>
      <c r="J4198" t="s">
        <v>6085</v>
      </c>
      <c r="K4198" t="s">
        <v>4523</v>
      </c>
      <c r="L4198">
        <v>69.8</v>
      </c>
      <c r="M4198" s="441">
        <v>45804</v>
      </c>
      <c r="N4198">
        <v>69.8</v>
      </c>
      <c r="O4198">
        <v>69.8</v>
      </c>
      <c r="P4198">
        <v>279.2</v>
      </c>
    </row>
    <row r="4199" spans="1:16" x14ac:dyDescent="0.3">
      <c r="A4199">
        <v>37566</v>
      </c>
      <c r="B4199">
        <v>122</v>
      </c>
      <c r="C4199" t="s">
        <v>552</v>
      </c>
      <c r="D4199" s="441">
        <v>45809</v>
      </c>
      <c r="E4199">
        <v>19401</v>
      </c>
      <c r="F4199" t="s">
        <v>6114</v>
      </c>
      <c r="G4199">
        <v>2761</v>
      </c>
      <c r="H4199">
        <v>6</v>
      </c>
      <c r="I4199" t="s">
        <v>5598</v>
      </c>
      <c r="J4199" t="s">
        <v>6085</v>
      </c>
      <c r="K4199" t="s">
        <v>4523</v>
      </c>
      <c r="L4199">
        <v>45.98</v>
      </c>
      <c r="M4199" s="441">
        <v>45804</v>
      </c>
      <c r="N4199">
        <v>45.98</v>
      </c>
      <c r="O4199">
        <v>45.98</v>
      </c>
      <c r="P4199">
        <v>275.88</v>
      </c>
    </row>
    <row r="4200" spans="1:16" x14ac:dyDescent="0.3">
      <c r="A4200">
        <v>37319</v>
      </c>
      <c r="B4200">
        <v>122</v>
      </c>
      <c r="C4200" t="s">
        <v>552</v>
      </c>
      <c r="D4200" s="441">
        <v>45809</v>
      </c>
      <c r="E4200">
        <v>18351</v>
      </c>
      <c r="F4200" t="s">
        <v>5749</v>
      </c>
      <c r="G4200">
        <v>3284</v>
      </c>
      <c r="H4200">
        <v>1</v>
      </c>
      <c r="I4200" t="s">
        <v>5613</v>
      </c>
      <c r="J4200" t="s">
        <v>4764</v>
      </c>
      <c r="K4200" t="s">
        <v>4523</v>
      </c>
      <c r="L4200">
        <v>0</v>
      </c>
      <c r="M4200" s="441">
        <v>-693593</v>
      </c>
      <c r="N4200">
        <v>0</v>
      </c>
      <c r="O4200">
        <v>0</v>
      </c>
      <c r="P4200">
        <v>272.3</v>
      </c>
    </row>
    <row r="4201" spans="1:16" x14ac:dyDescent="0.3">
      <c r="A4201">
        <v>37465</v>
      </c>
      <c r="B4201">
        <v>122</v>
      </c>
      <c r="C4201" t="s">
        <v>552</v>
      </c>
      <c r="D4201" s="441">
        <v>45809</v>
      </c>
      <c r="E4201">
        <v>25478</v>
      </c>
      <c r="F4201" t="s">
        <v>5656</v>
      </c>
      <c r="G4201">
        <v>6129</v>
      </c>
      <c r="H4201">
        <v>31</v>
      </c>
      <c r="I4201" t="s">
        <v>5613</v>
      </c>
      <c r="J4201" t="s">
        <v>6085</v>
      </c>
      <c r="K4201" t="s">
        <v>4523</v>
      </c>
      <c r="L4201">
        <v>8.4499999999999993</v>
      </c>
      <c r="M4201" s="441">
        <v>45797</v>
      </c>
      <c r="N4201">
        <v>8.4499999999999993</v>
      </c>
      <c r="O4201">
        <v>8.4499999999999993</v>
      </c>
      <c r="P4201">
        <v>261.95</v>
      </c>
    </row>
    <row r="4202" spans="1:16" x14ac:dyDescent="0.3">
      <c r="A4202">
        <v>37313</v>
      </c>
      <c r="B4202">
        <v>122</v>
      </c>
      <c r="C4202" t="s">
        <v>552</v>
      </c>
      <c r="D4202" s="441">
        <v>45809</v>
      </c>
      <c r="E4202">
        <v>18363</v>
      </c>
      <c r="F4202" t="s">
        <v>5744</v>
      </c>
      <c r="G4202">
        <v>3275</v>
      </c>
      <c r="H4202">
        <v>1</v>
      </c>
      <c r="I4202" t="s">
        <v>5613</v>
      </c>
      <c r="J4202" t="s">
        <v>4764</v>
      </c>
      <c r="K4202" t="s">
        <v>4523</v>
      </c>
      <c r="L4202">
        <v>0</v>
      </c>
      <c r="M4202" s="441">
        <v>-693593</v>
      </c>
      <c r="N4202">
        <v>0</v>
      </c>
      <c r="O4202">
        <v>0</v>
      </c>
      <c r="P4202">
        <v>256.5</v>
      </c>
    </row>
    <row r="4203" spans="1:16" x14ac:dyDescent="0.3">
      <c r="A4203">
        <v>37422</v>
      </c>
      <c r="B4203">
        <v>122</v>
      </c>
      <c r="C4203" t="s">
        <v>552</v>
      </c>
      <c r="D4203" s="441">
        <v>45809</v>
      </c>
      <c r="E4203">
        <v>20752</v>
      </c>
      <c r="F4203" t="s">
        <v>5624</v>
      </c>
      <c r="G4203">
        <v>2088</v>
      </c>
      <c r="H4203">
        <v>2</v>
      </c>
      <c r="I4203" t="s">
        <v>5625</v>
      </c>
      <c r="J4203" t="s">
        <v>6085</v>
      </c>
      <c r="K4203" t="s">
        <v>4523</v>
      </c>
      <c r="L4203">
        <v>123.87</v>
      </c>
      <c r="M4203" s="441">
        <v>45804</v>
      </c>
      <c r="N4203">
        <v>123.35</v>
      </c>
      <c r="O4203">
        <v>119.76</v>
      </c>
      <c r="P4203">
        <v>247.74</v>
      </c>
    </row>
    <row r="4204" spans="1:16" x14ac:dyDescent="0.3">
      <c r="A4204">
        <v>37437</v>
      </c>
      <c r="B4204">
        <v>122</v>
      </c>
      <c r="C4204" t="s">
        <v>552</v>
      </c>
      <c r="D4204" s="441">
        <v>45809</v>
      </c>
      <c r="E4204">
        <v>26187</v>
      </c>
      <c r="F4204" t="s">
        <v>5635</v>
      </c>
      <c r="G4204">
        <v>2033</v>
      </c>
      <c r="H4204">
        <v>2</v>
      </c>
      <c r="I4204" t="s">
        <v>5625</v>
      </c>
      <c r="J4204" t="s">
        <v>6085</v>
      </c>
      <c r="K4204" t="s">
        <v>4523</v>
      </c>
      <c r="L4204">
        <v>120</v>
      </c>
      <c r="M4204" s="441">
        <v>45805</v>
      </c>
      <c r="N4204">
        <v>180</v>
      </c>
      <c r="O4204">
        <v>180</v>
      </c>
      <c r="P4204">
        <v>240</v>
      </c>
    </row>
    <row r="4205" spans="1:16" x14ac:dyDescent="0.3">
      <c r="A4205">
        <v>37480</v>
      </c>
      <c r="B4205">
        <v>122</v>
      </c>
      <c r="C4205" t="s">
        <v>552</v>
      </c>
      <c r="D4205" s="441">
        <v>45809</v>
      </c>
      <c r="E4205">
        <v>19946</v>
      </c>
      <c r="F4205" t="s">
        <v>5672</v>
      </c>
      <c r="G4205">
        <v>2360</v>
      </c>
      <c r="H4205">
        <v>4</v>
      </c>
      <c r="I4205" t="s">
        <v>5625</v>
      </c>
      <c r="J4205" t="s">
        <v>6085</v>
      </c>
      <c r="K4205" t="s">
        <v>4523</v>
      </c>
      <c r="L4205">
        <v>0</v>
      </c>
      <c r="M4205" s="441">
        <v>45754</v>
      </c>
      <c r="N4205">
        <v>0</v>
      </c>
      <c r="O4205">
        <v>57.9</v>
      </c>
      <c r="P4205">
        <v>238</v>
      </c>
    </row>
    <row r="4206" spans="1:16" x14ac:dyDescent="0.3">
      <c r="A4206">
        <v>37604</v>
      </c>
      <c r="B4206">
        <v>122</v>
      </c>
      <c r="C4206" t="s">
        <v>552</v>
      </c>
      <c r="D4206" s="441">
        <v>45809</v>
      </c>
      <c r="E4206">
        <v>24409</v>
      </c>
      <c r="F4206" t="s">
        <v>6538</v>
      </c>
      <c r="G4206">
        <v>3665</v>
      </c>
      <c r="H4206">
        <v>108</v>
      </c>
      <c r="I4206" t="s">
        <v>5613</v>
      </c>
      <c r="J4206" t="s">
        <v>4764</v>
      </c>
      <c r="K4206" t="s">
        <v>4523</v>
      </c>
      <c r="L4206">
        <v>0</v>
      </c>
      <c r="M4206" s="441">
        <v>45545</v>
      </c>
      <c r="N4206">
        <v>2.19</v>
      </c>
      <c r="O4206">
        <v>2.19</v>
      </c>
      <c r="P4206">
        <v>236.52</v>
      </c>
    </row>
    <row r="4207" spans="1:16" x14ac:dyDescent="0.3">
      <c r="A4207">
        <v>37487</v>
      </c>
      <c r="B4207">
        <v>122</v>
      </c>
      <c r="C4207" t="s">
        <v>552</v>
      </c>
      <c r="D4207" s="441">
        <v>45809</v>
      </c>
      <c r="E4207">
        <v>20621</v>
      </c>
      <c r="F4207" t="s">
        <v>5677</v>
      </c>
      <c r="G4207">
        <v>2117</v>
      </c>
      <c r="H4207">
        <v>8</v>
      </c>
      <c r="I4207" t="s">
        <v>5625</v>
      </c>
      <c r="J4207" t="s">
        <v>6085</v>
      </c>
      <c r="K4207" t="s">
        <v>4523</v>
      </c>
      <c r="L4207">
        <v>29.26</v>
      </c>
      <c r="M4207" s="441">
        <v>45800</v>
      </c>
      <c r="N4207">
        <v>29.26</v>
      </c>
      <c r="O4207">
        <v>22.9</v>
      </c>
      <c r="P4207">
        <v>234.08</v>
      </c>
    </row>
    <row r="4208" spans="1:16" x14ac:dyDescent="0.3">
      <c r="A4208">
        <v>37516</v>
      </c>
      <c r="B4208">
        <v>122</v>
      </c>
      <c r="C4208" t="s">
        <v>552</v>
      </c>
      <c r="D4208" s="441">
        <v>45809</v>
      </c>
      <c r="E4208">
        <v>19846</v>
      </c>
      <c r="F4208" t="s">
        <v>6060</v>
      </c>
      <c r="G4208">
        <v>2422</v>
      </c>
      <c r="H4208">
        <v>15</v>
      </c>
      <c r="I4208" t="s">
        <v>5598</v>
      </c>
      <c r="J4208" t="s">
        <v>6085</v>
      </c>
      <c r="K4208" t="s">
        <v>4523</v>
      </c>
      <c r="L4208">
        <v>15.16</v>
      </c>
      <c r="M4208" s="441">
        <v>45807</v>
      </c>
      <c r="N4208">
        <v>15.6</v>
      </c>
      <c r="O4208">
        <v>15.6</v>
      </c>
      <c r="P4208">
        <v>227.4</v>
      </c>
    </row>
    <row r="4209" spans="1:16" x14ac:dyDescent="0.3">
      <c r="A4209">
        <v>37290</v>
      </c>
      <c r="B4209">
        <v>122</v>
      </c>
      <c r="C4209" t="s">
        <v>552</v>
      </c>
      <c r="D4209" s="441">
        <v>45809</v>
      </c>
      <c r="E4209">
        <v>18547</v>
      </c>
      <c r="F4209" t="s">
        <v>5726</v>
      </c>
      <c r="G4209">
        <v>3132</v>
      </c>
      <c r="H4209">
        <v>8.85</v>
      </c>
      <c r="I4209" t="s">
        <v>5601</v>
      </c>
      <c r="J4209" t="s">
        <v>4764</v>
      </c>
      <c r="K4209" t="s">
        <v>4523</v>
      </c>
      <c r="L4209">
        <v>25.62</v>
      </c>
      <c r="M4209" s="441">
        <v>45785</v>
      </c>
      <c r="N4209">
        <v>25.62</v>
      </c>
      <c r="O4209">
        <v>34.75</v>
      </c>
      <c r="P4209">
        <v>226.74</v>
      </c>
    </row>
    <row r="4210" spans="1:16" x14ac:dyDescent="0.3">
      <c r="A4210">
        <v>37378</v>
      </c>
      <c r="B4210">
        <v>122</v>
      </c>
      <c r="C4210" t="s">
        <v>552</v>
      </c>
      <c r="D4210" s="441">
        <v>45809</v>
      </c>
      <c r="E4210">
        <v>18133</v>
      </c>
      <c r="F4210" t="s">
        <v>5996</v>
      </c>
      <c r="G4210">
        <v>3484</v>
      </c>
      <c r="H4210">
        <v>1.56</v>
      </c>
      <c r="I4210" t="s">
        <v>5601</v>
      </c>
      <c r="J4210" t="s">
        <v>4764</v>
      </c>
      <c r="K4210" t="s">
        <v>4523</v>
      </c>
      <c r="L4210">
        <v>0</v>
      </c>
      <c r="M4210" s="441">
        <v>-693593</v>
      </c>
      <c r="N4210">
        <v>0</v>
      </c>
      <c r="O4210">
        <v>193.9</v>
      </c>
      <c r="P4210">
        <v>225.34</v>
      </c>
    </row>
    <row r="4211" spans="1:16" x14ac:dyDescent="0.3">
      <c r="A4211">
        <v>37405</v>
      </c>
      <c r="B4211">
        <v>122</v>
      </c>
      <c r="C4211" t="s">
        <v>552</v>
      </c>
      <c r="D4211" s="441">
        <v>45809</v>
      </c>
      <c r="E4211">
        <v>21098</v>
      </c>
      <c r="F4211" t="s">
        <v>5607</v>
      </c>
      <c r="G4211">
        <v>1987</v>
      </c>
      <c r="H4211">
        <v>13</v>
      </c>
      <c r="I4211" t="s">
        <v>5605</v>
      </c>
      <c r="J4211" t="s">
        <v>6085</v>
      </c>
      <c r="K4211" t="s">
        <v>4523</v>
      </c>
      <c r="L4211">
        <v>17.329999999999998</v>
      </c>
      <c r="M4211" s="441">
        <v>45790</v>
      </c>
      <c r="N4211">
        <v>17.399999999999999</v>
      </c>
      <c r="O4211">
        <v>13.31</v>
      </c>
      <c r="P4211">
        <v>225.29</v>
      </c>
    </row>
    <row r="4212" spans="1:16" x14ac:dyDescent="0.3">
      <c r="A4212">
        <v>37417</v>
      </c>
      <c r="B4212">
        <v>122</v>
      </c>
      <c r="C4212" t="s">
        <v>552</v>
      </c>
      <c r="D4212" s="441">
        <v>45809</v>
      </c>
      <c r="E4212">
        <v>25209</v>
      </c>
      <c r="F4212" t="s">
        <v>5902</v>
      </c>
      <c r="G4212">
        <v>5946</v>
      </c>
      <c r="H4212">
        <v>4</v>
      </c>
      <c r="I4212" t="s">
        <v>5605</v>
      </c>
      <c r="J4212" t="s">
        <v>6085</v>
      </c>
      <c r="K4212" t="s">
        <v>4523</v>
      </c>
      <c r="L4212">
        <v>0</v>
      </c>
      <c r="M4212" s="441">
        <v>-693593</v>
      </c>
      <c r="N4212">
        <v>0</v>
      </c>
      <c r="O4212">
        <v>0</v>
      </c>
      <c r="P4212">
        <v>224</v>
      </c>
    </row>
    <row r="4213" spans="1:16" x14ac:dyDescent="0.3">
      <c r="A4213">
        <v>37571</v>
      </c>
      <c r="B4213">
        <v>122</v>
      </c>
      <c r="C4213" t="s">
        <v>552</v>
      </c>
      <c r="D4213" s="441">
        <v>45809</v>
      </c>
      <c r="E4213">
        <v>25868</v>
      </c>
      <c r="F4213" t="s">
        <v>5890</v>
      </c>
      <c r="G4213">
        <v>6405</v>
      </c>
      <c r="H4213">
        <v>2.54</v>
      </c>
      <c r="I4213" t="s">
        <v>5598</v>
      </c>
      <c r="J4213" t="s">
        <v>6085</v>
      </c>
      <c r="K4213" t="s">
        <v>4523</v>
      </c>
      <c r="L4213">
        <v>87.96</v>
      </c>
      <c r="M4213" s="441">
        <v>45797</v>
      </c>
      <c r="N4213">
        <v>87.96</v>
      </c>
      <c r="O4213">
        <v>87.96</v>
      </c>
      <c r="P4213">
        <v>223.42</v>
      </c>
    </row>
    <row r="4214" spans="1:16" x14ac:dyDescent="0.3">
      <c r="A4214">
        <v>37440</v>
      </c>
      <c r="B4214">
        <v>122</v>
      </c>
      <c r="C4214" t="s">
        <v>552</v>
      </c>
      <c r="D4214" s="441">
        <v>45809</v>
      </c>
      <c r="E4214">
        <v>20908</v>
      </c>
      <c r="F4214" t="s">
        <v>5636</v>
      </c>
      <c r="G4214">
        <v>2035</v>
      </c>
      <c r="H4214">
        <v>2</v>
      </c>
      <c r="I4214" t="s">
        <v>5605</v>
      </c>
      <c r="J4214" t="s">
        <v>6085</v>
      </c>
      <c r="K4214" t="s">
        <v>4523</v>
      </c>
      <c r="L4214">
        <v>111.35</v>
      </c>
      <c r="M4214" s="441">
        <v>45804</v>
      </c>
      <c r="N4214">
        <v>159</v>
      </c>
      <c r="O4214">
        <v>159</v>
      </c>
      <c r="P4214">
        <v>222.7</v>
      </c>
    </row>
    <row r="4215" spans="1:16" x14ac:dyDescent="0.3">
      <c r="A4215">
        <v>37473</v>
      </c>
      <c r="B4215">
        <v>122</v>
      </c>
      <c r="C4215" t="s">
        <v>552</v>
      </c>
      <c r="D4215" s="441">
        <v>45809</v>
      </c>
      <c r="E4215">
        <v>20871</v>
      </c>
      <c r="F4215" t="s">
        <v>5663</v>
      </c>
      <c r="G4215">
        <v>2043</v>
      </c>
      <c r="H4215">
        <v>8</v>
      </c>
      <c r="I4215" t="s">
        <v>5625</v>
      </c>
      <c r="J4215" t="s">
        <v>6085</v>
      </c>
      <c r="K4215" t="s">
        <v>4523</v>
      </c>
      <c r="L4215">
        <v>27.6</v>
      </c>
      <c r="M4215" s="441">
        <v>45804</v>
      </c>
      <c r="N4215">
        <v>28.9</v>
      </c>
      <c r="O4215">
        <v>15.8</v>
      </c>
      <c r="P4215">
        <v>220.8</v>
      </c>
    </row>
    <row r="4216" spans="1:16" x14ac:dyDescent="0.3">
      <c r="A4216">
        <v>37294</v>
      </c>
      <c r="B4216">
        <v>122</v>
      </c>
      <c r="C4216" t="s">
        <v>552</v>
      </c>
      <c r="D4216" s="441">
        <v>45809</v>
      </c>
      <c r="E4216">
        <v>18543</v>
      </c>
      <c r="F4216" t="s">
        <v>5729</v>
      </c>
      <c r="G4216">
        <v>3135</v>
      </c>
      <c r="H4216">
        <v>9.27</v>
      </c>
      <c r="I4216" t="s">
        <v>5601</v>
      </c>
      <c r="J4216" t="s">
        <v>4764</v>
      </c>
      <c r="K4216" t="s">
        <v>4523</v>
      </c>
      <c r="L4216">
        <v>23.6</v>
      </c>
      <c r="M4216" s="441">
        <v>45797</v>
      </c>
      <c r="N4216">
        <v>23.83</v>
      </c>
      <c r="O4216">
        <v>0</v>
      </c>
      <c r="P4216">
        <v>218.77</v>
      </c>
    </row>
    <row r="4217" spans="1:16" x14ac:dyDescent="0.3">
      <c r="A4217">
        <v>37439</v>
      </c>
      <c r="B4217">
        <v>122</v>
      </c>
      <c r="C4217" t="s">
        <v>552</v>
      </c>
      <c r="D4217" s="441">
        <v>45809</v>
      </c>
      <c r="E4217">
        <v>20922</v>
      </c>
      <c r="F4217" t="s">
        <v>5845</v>
      </c>
      <c r="G4217">
        <v>2034</v>
      </c>
      <c r="H4217">
        <v>4</v>
      </c>
      <c r="I4217" t="s">
        <v>5605</v>
      </c>
      <c r="J4217" t="s">
        <v>6085</v>
      </c>
      <c r="K4217" t="s">
        <v>4523</v>
      </c>
      <c r="L4217">
        <v>54.17</v>
      </c>
      <c r="M4217" s="441">
        <v>45804</v>
      </c>
      <c r="N4217">
        <v>55.14</v>
      </c>
      <c r="O4217">
        <v>55.14</v>
      </c>
      <c r="P4217">
        <v>216.68</v>
      </c>
    </row>
    <row r="4218" spans="1:16" x14ac:dyDescent="0.3">
      <c r="A4218">
        <v>37420</v>
      </c>
      <c r="B4218">
        <v>122</v>
      </c>
      <c r="C4218" t="s">
        <v>552</v>
      </c>
      <c r="D4218" s="441">
        <v>45809</v>
      </c>
      <c r="E4218">
        <v>21030</v>
      </c>
      <c r="F4218" t="s">
        <v>5620</v>
      </c>
      <c r="G4218">
        <v>2001</v>
      </c>
      <c r="H4218">
        <v>8</v>
      </c>
      <c r="I4218" t="s">
        <v>5613</v>
      </c>
      <c r="J4218" t="s">
        <v>6085</v>
      </c>
      <c r="K4218" t="s">
        <v>4523</v>
      </c>
      <c r="L4218">
        <v>0</v>
      </c>
      <c r="M4218" s="441">
        <v>45747</v>
      </c>
      <c r="N4218">
        <v>26.78</v>
      </c>
      <c r="O4218">
        <v>27.46</v>
      </c>
      <c r="P4218">
        <v>214.24</v>
      </c>
    </row>
    <row r="4219" spans="1:16" x14ac:dyDescent="0.3">
      <c r="A4219">
        <v>37295</v>
      </c>
      <c r="B4219">
        <v>122</v>
      </c>
      <c r="C4219" t="s">
        <v>552</v>
      </c>
      <c r="D4219" s="441">
        <v>45809</v>
      </c>
      <c r="E4219">
        <v>18537</v>
      </c>
      <c r="F4219" t="s">
        <v>5731</v>
      </c>
      <c r="G4219">
        <v>3140</v>
      </c>
      <c r="H4219">
        <v>2.8</v>
      </c>
      <c r="I4219" t="s">
        <v>5601</v>
      </c>
      <c r="J4219" t="s">
        <v>4764</v>
      </c>
      <c r="K4219" t="s">
        <v>4523</v>
      </c>
      <c r="L4219">
        <v>0</v>
      </c>
      <c r="M4219" s="441">
        <v>45734</v>
      </c>
      <c r="N4219">
        <v>75.5</v>
      </c>
      <c r="O4219">
        <v>75.5</v>
      </c>
      <c r="P4219">
        <v>211.4</v>
      </c>
    </row>
    <row r="4220" spans="1:16" x14ac:dyDescent="0.3">
      <c r="A4220">
        <v>37301</v>
      </c>
      <c r="B4220">
        <v>122</v>
      </c>
      <c r="C4220" t="s">
        <v>552</v>
      </c>
      <c r="D4220" s="441">
        <v>45809</v>
      </c>
      <c r="E4220">
        <v>18444</v>
      </c>
      <c r="F4220" t="s">
        <v>5736</v>
      </c>
      <c r="G4220">
        <v>3205</v>
      </c>
      <c r="H4220">
        <v>6</v>
      </c>
      <c r="I4220" t="s">
        <v>5613</v>
      </c>
      <c r="J4220" t="s">
        <v>4764</v>
      </c>
      <c r="K4220" t="s">
        <v>4523</v>
      </c>
      <c r="L4220">
        <v>0</v>
      </c>
      <c r="M4220" s="441">
        <v>45447</v>
      </c>
      <c r="N4220">
        <v>35</v>
      </c>
      <c r="O4220">
        <v>34</v>
      </c>
      <c r="P4220">
        <v>210</v>
      </c>
    </row>
    <row r="4221" spans="1:16" x14ac:dyDescent="0.3">
      <c r="A4221">
        <v>37603</v>
      </c>
      <c r="B4221">
        <v>122</v>
      </c>
      <c r="C4221" t="s">
        <v>552</v>
      </c>
      <c r="D4221" s="441">
        <v>45809</v>
      </c>
      <c r="E4221">
        <v>24308</v>
      </c>
      <c r="F4221" t="s">
        <v>6539</v>
      </c>
      <c r="G4221">
        <v>3658</v>
      </c>
      <c r="H4221">
        <v>95</v>
      </c>
      <c r="I4221" t="s">
        <v>5613</v>
      </c>
      <c r="J4221" t="s">
        <v>4764</v>
      </c>
      <c r="K4221" t="s">
        <v>4523</v>
      </c>
      <c r="L4221">
        <v>0</v>
      </c>
      <c r="M4221" s="441">
        <v>45567</v>
      </c>
      <c r="N4221">
        <v>2.19</v>
      </c>
      <c r="O4221">
        <v>2.19</v>
      </c>
      <c r="P4221">
        <v>208.05</v>
      </c>
    </row>
    <row r="4222" spans="1:16" x14ac:dyDescent="0.3">
      <c r="A4222">
        <v>37586</v>
      </c>
      <c r="B4222">
        <v>122</v>
      </c>
      <c r="C4222" t="s">
        <v>552</v>
      </c>
      <c r="D4222" s="441">
        <v>45809</v>
      </c>
      <c r="E4222">
        <v>24802</v>
      </c>
      <c r="F4222" t="s">
        <v>6558</v>
      </c>
      <c r="G4222">
        <v>5766</v>
      </c>
      <c r="H4222">
        <v>8</v>
      </c>
      <c r="I4222" t="s">
        <v>5613</v>
      </c>
      <c r="J4222" t="s">
        <v>6085</v>
      </c>
      <c r="K4222" t="s">
        <v>4523</v>
      </c>
      <c r="L4222">
        <v>0</v>
      </c>
      <c r="M4222" s="441">
        <v>45673</v>
      </c>
      <c r="N4222">
        <v>25.38</v>
      </c>
      <c r="O4222">
        <v>25.38</v>
      </c>
      <c r="P4222">
        <v>203.04</v>
      </c>
    </row>
    <row r="4223" spans="1:16" x14ac:dyDescent="0.3">
      <c r="A4223">
        <v>37490</v>
      </c>
      <c r="B4223">
        <v>122</v>
      </c>
      <c r="C4223" t="s">
        <v>552</v>
      </c>
      <c r="D4223" s="441">
        <v>45809</v>
      </c>
      <c r="E4223">
        <v>20488</v>
      </c>
      <c r="F4223" t="s">
        <v>5851</v>
      </c>
      <c r="G4223">
        <v>2157</v>
      </c>
      <c r="H4223">
        <v>7</v>
      </c>
      <c r="I4223" t="s">
        <v>5598</v>
      </c>
      <c r="J4223" t="s">
        <v>6085</v>
      </c>
      <c r="K4223" t="s">
        <v>4523</v>
      </c>
      <c r="L4223">
        <v>28.43</v>
      </c>
      <c r="M4223" s="441">
        <v>45804</v>
      </c>
      <c r="N4223">
        <v>29.55</v>
      </c>
      <c r="O4223">
        <v>30.9</v>
      </c>
      <c r="P4223">
        <v>199.01</v>
      </c>
    </row>
    <row r="4224" spans="1:16" x14ac:dyDescent="0.3">
      <c r="A4224">
        <v>37400</v>
      </c>
      <c r="B4224">
        <v>122</v>
      </c>
      <c r="C4224" t="s">
        <v>552</v>
      </c>
      <c r="D4224" s="441">
        <v>45809</v>
      </c>
      <c r="E4224">
        <v>19857</v>
      </c>
      <c r="F4224" t="s">
        <v>5602</v>
      </c>
      <c r="G4224">
        <v>2415</v>
      </c>
      <c r="H4224">
        <v>4</v>
      </c>
      <c r="I4224" t="s">
        <v>5598</v>
      </c>
      <c r="J4224" t="s">
        <v>6085</v>
      </c>
      <c r="K4224" t="s">
        <v>4523</v>
      </c>
      <c r="L4224">
        <v>49</v>
      </c>
      <c r="M4224" s="441">
        <v>45804</v>
      </c>
      <c r="N4224">
        <v>49</v>
      </c>
      <c r="O4224">
        <v>32.9</v>
      </c>
      <c r="P4224">
        <v>196</v>
      </c>
    </row>
    <row r="4225" spans="1:16" x14ac:dyDescent="0.3">
      <c r="A4225">
        <v>37459</v>
      </c>
      <c r="B4225">
        <v>122</v>
      </c>
      <c r="C4225" t="s">
        <v>552</v>
      </c>
      <c r="D4225" s="441">
        <v>45809</v>
      </c>
      <c r="E4225">
        <v>25282</v>
      </c>
      <c r="F4225" t="s">
        <v>5652</v>
      </c>
      <c r="G4225">
        <v>5982</v>
      </c>
      <c r="H4225">
        <v>5</v>
      </c>
      <c r="I4225" t="s">
        <v>5598</v>
      </c>
      <c r="J4225" t="s">
        <v>6085</v>
      </c>
      <c r="K4225" t="s">
        <v>4523</v>
      </c>
      <c r="L4225">
        <v>39</v>
      </c>
      <c r="M4225" s="441">
        <v>45804</v>
      </c>
      <c r="N4225">
        <v>39</v>
      </c>
      <c r="O4225">
        <v>39</v>
      </c>
      <c r="P4225">
        <v>195</v>
      </c>
    </row>
    <row r="4226" spans="1:16" x14ac:dyDescent="0.3">
      <c r="A4226">
        <v>37535</v>
      </c>
      <c r="B4226">
        <v>122</v>
      </c>
      <c r="C4226" t="s">
        <v>552</v>
      </c>
      <c r="D4226" s="441">
        <v>45809</v>
      </c>
      <c r="E4226">
        <v>19756</v>
      </c>
      <c r="F4226" t="s">
        <v>5937</v>
      </c>
      <c r="G4226">
        <v>2497</v>
      </c>
      <c r="H4226">
        <v>46</v>
      </c>
      <c r="I4226" t="s">
        <v>5598</v>
      </c>
      <c r="J4226" t="s">
        <v>6085</v>
      </c>
      <c r="K4226" t="s">
        <v>4523</v>
      </c>
      <c r="L4226">
        <v>4.16</v>
      </c>
      <c r="M4226" s="441">
        <v>45806</v>
      </c>
      <c r="N4226">
        <v>4.8</v>
      </c>
      <c r="O4226">
        <v>112.84</v>
      </c>
      <c r="P4226">
        <v>191.36</v>
      </c>
    </row>
    <row r="4227" spans="1:16" x14ac:dyDescent="0.3">
      <c r="A4227">
        <v>37444</v>
      </c>
      <c r="B4227">
        <v>122</v>
      </c>
      <c r="C4227" t="s">
        <v>552</v>
      </c>
      <c r="D4227" s="441">
        <v>45809</v>
      </c>
      <c r="E4227">
        <v>20034</v>
      </c>
      <c r="F4227" t="s">
        <v>5846</v>
      </c>
      <c r="G4227">
        <v>2333</v>
      </c>
      <c r="H4227">
        <v>3</v>
      </c>
      <c r="I4227" t="s">
        <v>5598</v>
      </c>
      <c r="J4227" t="s">
        <v>6085</v>
      </c>
      <c r="K4227" t="s">
        <v>4523</v>
      </c>
      <c r="L4227">
        <v>0</v>
      </c>
      <c r="M4227" s="441">
        <v>45764</v>
      </c>
      <c r="N4227">
        <v>63.06</v>
      </c>
      <c r="O4227">
        <v>63.06</v>
      </c>
      <c r="P4227">
        <v>189.18</v>
      </c>
    </row>
    <row r="4228" spans="1:16" x14ac:dyDescent="0.3">
      <c r="A4228">
        <v>37330</v>
      </c>
      <c r="B4228">
        <v>122</v>
      </c>
      <c r="C4228" t="s">
        <v>552</v>
      </c>
      <c r="D4228" s="441">
        <v>45809</v>
      </c>
      <c r="E4228">
        <v>18284</v>
      </c>
      <c r="F4228" t="s">
        <v>5757</v>
      </c>
      <c r="G4228">
        <v>3344</v>
      </c>
      <c r="H4228">
        <v>1.69</v>
      </c>
      <c r="I4228" t="s">
        <v>5601</v>
      </c>
      <c r="J4228" t="s">
        <v>4764</v>
      </c>
      <c r="K4228" t="s">
        <v>4523</v>
      </c>
      <c r="L4228">
        <v>0</v>
      </c>
      <c r="M4228" s="441">
        <v>45776</v>
      </c>
      <c r="N4228">
        <v>109.9</v>
      </c>
      <c r="O4228">
        <v>131.9</v>
      </c>
      <c r="P4228">
        <v>185.73</v>
      </c>
    </row>
    <row r="4229" spans="1:16" x14ac:dyDescent="0.3">
      <c r="A4229">
        <v>37385</v>
      </c>
      <c r="B4229">
        <v>122</v>
      </c>
      <c r="C4229" t="s">
        <v>552</v>
      </c>
      <c r="D4229" s="441">
        <v>45809</v>
      </c>
      <c r="E4229">
        <v>18103</v>
      </c>
      <c r="F4229" t="s">
        <v>5809</v>
      </c>
      <c r="G4229">
        <v>3508</v>
      </c>
      <c r="H4229">
        <v>1.28</v>
      </c>
      <c r="I4229" t="s">
        <v>5601</v>
      </c>
      <c r="J4229" t="s">
        <v>4764</v>
      </c>
      <c r="K4229" t="s">
        <v>4523</v>
      </c>
      <c r="L4229">
        <v>139.9</v>
      </c>
      <c r="M4229" s="441">
        <v>45804</v>
      </c>
      <c r="N4229">
        <v>139.9</v>
      </c>
      <c r="O4229">
        <v>143.24</v>
      </c>
      <c r="P4229">
        <v>179.07</v>
      </c>
    </row>
    <row r="4230" spans="1:16" x14ac:dyDescent="0.3">
      <c r="A4230">
        <v>37390</v>
      </c>
      <c r="B4230">
        <v>122</v>
      </c>
      <c r="C4230" t="s">
        <v>552</v>
      </c>
      <c r="D4230" s="441">
        <v>45809</v>
      </c>
      <c r="E4230">
        <v>21160</v>
      </c>
      <c r="F4230" t="s">
        <v>6545</v>
      </c>
      <c r="G4230">
        <v>1945</v>
      </c>
      <c r="H4230">
        <v>1</v>
      </c>
      <c r="I4230" t="s">
        <v>5625</v>
      </c>
      <c r="J4230" t="s">
        <v>6085</v>
      </c>
      <c r="K4230" t="s">
        <v>4523</v>
      </c>
      <c r="L4230">
        <v>0</v>
      </c>
      <c r="M4230" s="441">
        <v>45736</v>
      </c>
      <c r="N4230">
        <v>167.2</v>
      </c>
      <c r="O4230">
        <v>113.31</v>
      </c>
      <c r="P4230">
        <v>167.2</v>
      </c>
    </row>
    <row r="4231" spans="1:16" x14ac:dyDescent="0.3">
      <c r="A4231">
        <v>37372</v>
      </c>
      <c r="B4231">
        <v>122</v>
      </c>
      <c r="C4231" t="s">
        <v>552</v>
      </c>
      <c r="D4231" s="441">
        <v>45809</v>
      </c>
      <c r="E4231">
        <v>18153</v>
      </c>
      <c r="F4231" t="s">
        <v>5794</v>
      </c>
      <c r="G4231">
        <v>3466</v>
      </c>
      <c r="H4231">
        <v>1</v>
      </c>
      <c r="I4231" t="s">
        <v>5601</v>
      </c>
      <c r="J4231" t="s">
        <v>4764</v>
      </c>
      <c r="K4231" t="s">
        <v>4523</v>
      </c>
      <c r="L4231">
        <v>165.77</v>
      </c>
      <c r="M4231" s="441">
        <v>45805</v>
      </c>
      <c r="N4231">
        <v>165.77</v>
      </c>
      <c r="O4231">
        <v>166.58</v>
      </c>
      <c r="P4231">
        <v>165.77</v>
      </c>
    </row>
    <row r="4232" spans="1:16" x14ac:dyDescent="0.3">
      <c r="A4232">
        <v>37548</v>
      </c>
      <c r="B4232">
        <v>122</v>
      </c>
      <c r="C4232" t="s">
        <v>552</v>
      </c>
      <c r="D4232" s="441">
        <v>45809</v>
      </c>
      <c r="E4232">
        <v>26425</v>
      </c>
      <c r="F4232" t="s">
        <v>5949</v>
      </c>
      <c r="G4232">
        <v>6726</v>
      </c>
      <c r="H4232">
        <v>6</v>
      </c>
      <c r="I4232" t="s">
        <v>5598</v>
      </c>
      <c r="J4232" t="s">
        <v>6085</v>
      </c>
      <c r="K4232" t="s">
        <v>4523</v>
      </c>
      <c r="L4232">
        <v>27</v>
      </c>
      <c r="M4232" s="441">
        <v>45779</v>
      </c>
      <c r="N4232">
        <v>27</v>
      </c>
      <c r="O4232">
        <v>28.6</v>
      </c>
      <c r="P4232">
        <v>162</v>
      </c>
    </row>
    <row r="4233" spans="1:16" x14ac:dyDescent="0.3">
      <c r="A4233">
        <v>37561</v>
      </c>
      <c r="B4233">
        <v>122</v>
      </c>
      <c r="C4233" t="s">
        <v>552</v>
      </c>
      <c r="D4233" s="441">
        <v>45809</v>
      </c>
      <c r="E4233">
        <v>19439</v>
      </c>
      <c r="F4233" t="s">
        <v>5691</v>
      </c>
      <c r="G4233">
        <v>2756</v>
      </c>
      <c r="H4233">
        <v>5</v>
      </c>
      <c r="I4233" t="s">
        <v>5598</v>
      </c>
      <c r="J4233" t="s">
        <v>6085</v>
      </c>
      <c r="K4233" t="s">
        <v>4523</v>
      </c>
      <c r="L4233">
        <v>32.4</v>
      </c>
      <c r="M4233" s="441">
        <v>45797</v>
      </c>
      <c r="N4233">
        <v>32.4</v>
      </c>
      <c r="O4233">
        <v>32.1</v>
      </c>
      <c r="P4233">
        <v>162</v>
      </c>
    </row>
    <row r="4234" spans="1:16" x14ac:dyDescent="0.3">
      <c r="A4234">
        <v>37306</v>
      </c>
      <c r="B4234">
        <v>122</v>
      </c>
      <c r="C4234" t="s">
        <v>552</v>
      </c>
      <c r="D4234" s="441">
        <v>45809</v>
      </c>
      <c r="E4234">
        <v>18393</v>
      </c>
      <c r="F4234" t="s">
        <v>6044</v>
      </c>
      <c r="G4234">
        <v>3247</v>
      </c>
      <c r="H4234">
        <v>1.0900000000000001</v>
      </c>
      <c r="I4234" t="s">
        <v>5613</v>
      </c>
      <c r="J4234" t="s">
        <v>4764</v>
      </c>
      <c r="K4234" t="s">
        <v>4523</v>
      </c>
      <c r="L4234">
        <v>0</v>
      </c>
      <c r="M4234" s="441">
        <v>-693593</v>
      </c>
      <c r="N4234">
        <v>0</v>
      </c>
      <c r="O4234">
        <v>0</v>
      </c>
      <c r="P4234">
        <v>159.52000000000001</v>
      </c>
    </row>
    <row r="4235" spans="1:16" x14ac:dyDescent="0.3">
      <c r="A4235">
        <v>37512</v>
      </c>
      <c r="B4235">
        <v>122</v>
      </c>
      <c r="C4235" t="s">
        <v>552</v>
      </c>
      <c r="D4235" s="441">
        <v>45809</v>
      </c>
      <c r="E4235">
        <v>24083</v>
      </c>
      <c r="F4235" t="s">
        <v>5924</v>
      </c>
      <c r="G4235">
        <v>2592</v>
      </c>
      <c r="H4235">
        <v>35.72</v>
      </c>
      <c r="I4235" t="s">
        <v>5598</v>
      </c>
      <c r="J4235" t="s">
        <v>6085</v>
      </c>
      <c r="K4235" t="s">
        <v>4523</v>
      </c>
      <c r="L4235">
        <v>4.29</v>
      </c>
      <c r="M4235" s="441">
        <v>45807</v>
      </c>
      <c r="N4235">
        <v>6.76</v>
      </c>
      <c r="O4235">
        <v>5.0599999999999996</v>
      </c>
      <c r="P4235">
        <v>153.24</v>
      </c>
    </row>
    <row r="4236" spans="1:16" x14ac:dyDescent="0.3">
      <c r="A4236">
        <v>37443</v>
      </c>
      <c r="B4236">
        <v>122</v>
      </c>
      <c r="C4236" t="s">
        <v>552</v>
      </c>
      <c r="D4236" s="441">
        <v>45809</v>
      </c>
      <c r="E4236">
        <v>20421</v>
      </c>
      <c r="F4236" t="s">
        <v>5637</v>
      </c>
      <c r="G4236">
        <v>2187</v>
      </c>
      <c r="H4236">
        <v>9</v>
      </c>
      <c r="I4236" t="s">
        <v>5613</v>
      </c>
      <c r="J4236" t="s">
        <v>6085</v>
      </c>
      <c r="K4236" t="s">
        <v>4523</v>
      </c>
      <c r="L4236">
        <v>16.64</v>
      </c>
      <c r="M4236" s="441">
        <v>45804</v>
      </c>
      <c r="N4236">
        <v>16.489999999999998</v>
      </c>
      <c r="O4236">
        <v>16.489999999999998</v>
      </c>
      <c r="P4236">
        <v>149.76</v>
      </c>
    </row>
    <row r="4237" spans="1:16" x14ac:dyDescent="0.3">
      <c r="A4237">
        <v>37305</v>
      </c>
      <c r="B4237">
        <v>122</v>
      </c>
      <c r="C4237" t="s">
        <v>552</v>
      </c>
      <c r="D4237" s="441">
        <v>45809</v>
      </c>
      <c r="E4237">
        <v>18395</v>
      </c>
      <c r="F4237" t="s">
        <v>5739</v>
      </c>
      <c r="G4237">
        <v>3245</v>
      </c>
      <c r="H4237">
        <v>5</v>
      </c>
      <c r="I4237" t="s">
        <v>5601</v>
      </c>
      <c r="J4237" t="s">
        <v>4764</v>
      </c>
      <c r="K4237" t="s">
        <v>4523</v>
      </c>
      <c r="L4237">
        <v>29.88</v>
      </c>
      <c r="M4237" s="441">
        <v>45797</v>
      </c>
      <c r="N4237">
        <v>29.88</v>
      </c>
      <c r="O4237">
        <v>29.88</v>
      </c>
      <c r="P4237">
        <v>149.4</v>
      </c>
    </row>
    <row r="4238" spans="1:16" x14ac:dyDescent="0.3">
      <c r="A4238">
        <v>37388</v>
      </c>
      <c r="B4238">
        <v>122</v>
      </c>
      <c r="C4238" t="s">
        <v>552</v>
      </c>
      <c r="D4238" s="441">
        <v>45809</v>
      </c>
      <c r="E4238">
        <v>24984</v>
      </c>
      <c r="F4238" t="s">
        <v>6546</v>
      </c>
      <c r="G4238">
        <v>5851</v>
      </c>
      <c r="H4238">
        <v>1</v>
      </c>
      <c r="I4238" t="s">
        <v>5625</v>
      </c>
      <c r="J4238" t="s">
        <v>6085</v>
      </c>
      <c r="K4238" t="s">
        <v>4523</v>
      </c>
      <c r="L4238">
        <v>0</v>
      </c>
      <c r="M4238" s="441">
        <v>45736</v>
      </c>
      <c r="N4238">
        <v>148.19999999999999</v>
      </c>
      <c r="O4238">
        <v>148.19999999999999</v>
      </c>
      <c r="P4238">
        <v>148.19999999999999</v>
      </c>
    </row>
    <row r="4239" spans="1:16" x14ac:dyDescent="0.3">
      <c r="A4239">
        <v>37572</v>
      </c>
      <c r="B4239">
        <v>122</v>
      </c>
      <c r="C4239" t="s">
        <v>552</v>
      </c>
      <c r="D4239" s="441">
        <v>45809</v>
      </c>
      <c r="E4239">
        <v>19346</v>
      </c>
      <c r="F4239" t="s">
        <v>6547</v>
      </c>
      <c r="G4239">
        <v>2770</v>
      </c>
      <c r="H4239">
        <v>2.68</v>
      </c>
      <c r="I4239" t="s">
        <v>5598</v>
      </c>
      <c r="J4239" t="s">
        <v>6085</v>
      </c>
      <c r="K4239" t="s">
        <v>4523</v>
      </c>
      <c r="L4239">
        <v>54.99</v>
      </c>
      <c r="M4239" s="441">
        <v>45804</v>
      </c>
      <c r="N4239">
        <v>54.99</v>
      </c>
      <c r="O4239">
        <v>56.13</v>
      </c>
      <c r="P4239">
        <v>147.37</v>
      </c>
    </row>
    <row r="4240" spans="1:16" x14ac:dyDescent="0.3">
      <c r="A4240">
        <v>37348</v>
      </c>
      <c r="B4240">
        <v>122</v>
      </c>
      <c r="C4240" t="s">
        <v>552</v>
      </c>
      <c r="D4240" s="441">
        <v>45809</v>
      </c>
      <c r="E4240">
        <v>18223</v>
      </c>
      <c r="F4240" t="s">
        <v>5876</v>
      </c>
      <c r="G4240">
        <v>3405</v>
      </c>
      <c r="H4240">
        <v>0.46</v>
      </c>
      <c r="I4240" t="s">
        <v>5613</v>
      </c>
      <c r="J4240" t="s">
        <v>4764</v>
      </c>
      <c r="K4240" t="s">
        <v>4523</v>
      </c>
      <c r="L4240">
        <v>0</v>
      </c>
      <c r="M4240" s="441">
        <v>-693593</v>
      </c>
      <c r="N4240">
        <v>0</v>
      </c>
      <c r="O4240">
        <v>0</v>
      </c>
      <c r="P4240">
        <v>147.32</v>
      </c>
    </row>
    <row r="4241" spans="1:16" x14ac:dyDescent="0.3">
      <c r="A4241">
        <v>37499</v>
      </c>
      <c r="B4241">
        <v>122</v>
      </c>
      <c r="C4241" t="s">
        <v>552</v>
      </c>
      <c r="D4241" s="441">
        <v>45809</v>
      </c>
      <c r="E4241">
        <v>20614</v>
      </c>
      <c r="F4241" t="s">
        <v>5686</v>
      </c>
      <c r="G4241">
        <v>2119</v>
      </c>
      <c r="H4241">
        <v>5</v>
      </c>
      <c r="I4241" t="s">
        <v>5613</v>
      </c>
      <c r="J4241" t="s">
        <v>6085</v>
      </c>
      <c r="K4241" t="s">
        <v>4523</v>
      </c>
      <c r="L4241">
        <v>0</v>
      </c>
      <c r="M4241" s="441">
        <v>45776</v>
      </c>
      <c r="N4241">
        <v>28.78</v>
      </c>
      <c r="O4241">
        <v>28.78</v>
      </c>
      <c r="P4241">
        <v>143.9</v>
      </c>
    </row>
    <row r="4242" spans="1:16" x14ac:dyDescent="0.3">
      <c r="A4242">
        <v>37478</v>
      </c>
      <c r="B4242">
        <v>122</v>
      </c>
      <c r="C4242" t="s">
        <v>552</v>
      </c>
      <c r="D4242" s="441">
        <v>45809</v>
      </c>
      <c r="E4242">
        <v>19973</v>
      </c>
      <c r="F4242" t="s">
        <v>5670</v>
      </c>
      <c r="G4242">
        <v>2354</v>
      </c>
      <c r="H4242">
        <v>9</v>
      </c>
      <c r="I4242" t="s">
        <v>5613</v>
      </c>
      <c r="J4242" t="s">
        <v>6085</v>
      </c>
      <c r="K4242" t="s">
        <v>4523</v>
      </c>
      <c r="L4242">
        <v>15.5</v>
      </c>
      <c r="M4242" s="441">
        <v>45797</v>
      </c>
      <c r="N4242">
        <v>15.5</v>
      </c>
      <c r="O4242">
        <v>15.5</v>
      </c>
      <c r="P4242">
        <v>139.5</v>
      </c>
    </row>
    <row r="4243" spans="1:16" x14ac:dyDescent="0.3">
      <c r="A4243">
        <v>37379</v>
      </c>
      <c r="B4243">
        <v>122</v>
      </c>
      <c r="C4243" t="s">
        <v>552</v>
      </c>
      <c r="D4243" s="441">
        <v>45809</v>
      </c>
      <c r="E4243">
        <v>18129</v>
      </c>
      <c r="F4243" t="s">
        <v>5800</v>
      </c>
      <c r="G4243">
        <v>3486</v>
      </c>
      <c r="H4243">
        <v>0.72</v>
      </c>
      <c r="I4243" t="s">
        <v>5601</v>
      </c>
      <c r="J4243" t="s">
        <v>4764</v>
      </c>
      <c r="K4243" t="s">
        <v>4523</v>
      </c>
      <c r="L4243">
        <v>0</v>
      </c>
      <c r="M4243" s="441">
        <v>45734</v>
      </c>
      <c r="N4243">
        <v>189.9</v>
      </c>
      <c r="O4243">
        <v>128.1</v>
      </c>
      <c r="P4243">
        <v>136.72999999999999</v>
      </c>
    </row>
    <row r="4244" spans="1:16" x14ac:dyDescent="0.3">
      <c r="A4244">
        <v>37293</v>
      </c>
      <c r="B4244">
        <v>122</v>
      </c>
      <c r="C4244" t="s">
        <v>552</v>
      </c>
      <c r="D4244" s="441">
        <v>45809</v>
      </c>
      <c r="E4244">
        <v>18542</v>
      </c>
      <c r="F4244" t="s">
        <v>5728</v>
      </c>
      <c r="G4244">
        <v>3136</v>
      </c>
      <c r="H4244">
        <v>1.35</v>
      </c>
      <c r="I4244" t="s">
        <v>5601</v>
      </c>
      <c r="J4244" t="s">
        <v>4764</v>
      </c>
      <c r="K4244" t="s">
        <v>4523</v>
      </c>
      <c r="L4244">
        <v>0</v>
      </c>
      <c r="M4244" s="441">
        <v>-693593</v>
      </c>
      <c r="N4244">
        <v>0</v>
      </c>
      <c r="O4244">
        <v>99</v>
      </c>
      <c r="P4244">
        <v>133.65</v>
      </c>
    </row>
    <row r="4245" spans="1:16" x14ac:dyDescent="0.3">
      <c r="A4245">
        <v>37376</v>
      </c>
      <c r="B4245">
        <v>122</v>
      </c>
      <c r="C4245" t="s">
        <v>552</v>
      </c>
      <c r="D4245" s="441">
        <v>45809</v>
      </c>
      <c r="E4245">
        <v>18140</v>
      </c>
      <c r="F4245" t="s">
        <v>5798</v>
      </c>
      <c r="G4245">
        <v>3478</v>
      </c>
      <c r="H4245">
        <v>0.81</v>
      </c>
      <c r="I4245" t="s">
        <v>5601</v>
      </c>
      <c r="J4245" t="s">
        <v>4764</v>
      </c>
      <c r="K4245" t="s">
        <v>4523</v>
      </c>
      <c r="L4245">
        <v>0</v>
      </c>
      <c r="M4245" s="441">
        <v>45804</v>
      </c>
      <c r="N4245">
        <v>0</v>
      </c>
      <c r="O4245">
        <v>0</v>
      </c>
      <c r="P4245">
        <v>131.97</v>
      </c>
    </row>
    <row r="4246" spans="1:16" x14ac:dyDescent="0.3">
      <c r="A4246">
        <v>37414</v>
      </c>
      <c r="B4246">
        <v>122</v>
      </c>
      <c r="C4246" t="s">
        <v>552</v>
      </c>
      <c r="D4246" s="441">
        <v>45809</v>
      </c>
      <c r="E4246">
        <v>24046</v>
      </c>
      <c r="F4246" t="s">
        <v>6519</v>
      </c>
      <c r="G4246">
        <v>2315</v>
      </c>
      <c r="H4246">
        <v>1</v>
      </c>
      <c r="I4246" t="s">
        <v>5598</v>
      </c>
      <c r="J4246" t="s">
        <v>6085</v>
      </c>
      <c r="K4246" t="s">
        <v>4523</v>
      </c>
      <c r="L4246">
        <v>0</v>
      </c>
      <c r="M4246" s="441">
        <v>-693593</v>
      </c>
      <c r="N4246">
        <v>0</v>
      </c>
      <c r="O4246">
        <v>75</v>
      </c>
      <c r="P4246">
        <v>129.22</v>
      </c>
    </row>
    <row r="4247" spans="1:16" x14ac:dyDescent="0.3">
      <c r="A4247">
        <v>37563</v>
      </c>
      <c r="B4247">
        <v>122</v>
      </c>
      <c r="C4247" t="s">
        <v>552</v>
      </c>
      <c r="D4247" s="441">
        <v>45809</v>
      </c>
      <c r="E4247">
        <v>25416</v>
      </c>
      <c r="F4247" t="s">
        <v>5905</v>
      </c>
      <c r="G4247">
        <v>6098</v>
      </c>
      <c r="H4247">
        <v>13</v>
      </c>
      <c r="I4247" t="s">
        <v>5613</v>
      </c>
      <c r="J4247" t="s">
        <v>6085</v>
      </c>
      <c r="K4247" t="s">
        <v>4523</v>
      </c>
      <c r="L4247">
        <v>0</v>
      </c>
      <c r="M4247" s="441">
        <v>45763</v>
      </c>
      <c r="N4247">
        <v>9.9</v>
      </c>
      <c r="O4247">
        <v>28.6</v>
      </c>
      <c r="P4247">
        <v>128.69999999999999</v>
      </c>
    </row>
    <row r="4248" spans="1:16" x14ac:dyDescent="0.3">
      <c r="A4248">
        <v>37453</v>
      </c>
      <c r="B4248">
        <v>122</v>
      </c>
      <c r="C4248" t="s">
        <v>552</v>
      </c>
      <c r="D4248" s="441">
        <v>45809</v>
      </c>
      <c r="E4248">
        <v>20360</v>
      </c>
      <c r="F4248" t="s">
        <v>5646</v>
      </c>
      <c r="G4248">
        <v>2199</v>
      </c>
      <c r="H4248">
        <v>6</v>
      </c>
      <c r="I4248" t="s">
        <v>5605</v>
      </c>
      <c r="J4248" t="s">
        <v>6085</v>
      </c>
      <c r="K4248" t="s">
        <v>4523</v>
      </c>
      <c r="L4248">
        <v>21.33</v>
      </c>
      <c r="M4248" s="441">
        <v>45804</v>
      </c>
      <c r="N4248">
        <v>21.5</v>
      </c>
      <c r="O4248">
        <v>21.5</v>
      </c>
      <c r="P4248">
        <v>127.98</v>
      </c>
    </row>
    <row r="4249" spans="1:16" x14ac:dyDescent="0.3">
      <c r="A4249">
        <v>37347</v>
      </c>
      <c r="B4249">
        <v>122</v>
      </c>
      <c r="C4249" t="s">
        <v>552</v>
      </c>
      <c r="D4249" s="441">
        <v>45809</v>
      </c>
      <c r="E4249">
        <v>18234</v>
      </c>
      <c r="F4249" t="s">
        <v>5775</v>
      </c>
      <c r="G4249">
        <v>3394</v>
      </c>
      <c r="H4249">
        <v>0.73</v>
      </c>
      <c r="I4249" t="s">
        <v>5613</v>
      </c>
      <c r="J4249" t="s">
        <v>4764</v>
      </c>
      <c r="K4249" t="s">
        <v>4523</v>
      </c>
      <c r="L4249">
        <v>0</v>
      </c>
      <c r="M4249" s="441">
        <v>45545</v>
      </c>
      <c r="N4249">
        <v>174.8</v>
      </c>
      <c r="O4249">
        <v>174.8</v>
      </c>
      <c r="P4249">
        <v>127.6</v>
      </c>
    </row>
    <row r="4250" spans="1:16" x14ac:dyDescent="0.3">
      <c r="A4250">
        <v>37327</v>
      </c>
      <c r="B4250">
        <v>122</v>
      </c>
      <c r="C4250" t="s">
        <v>552</v>
      </c>
      <c r="D4250" s="441">
        <v>45809</v>
      </c>
      <c r="E4250">
        <v>18313</v>
      </c>
      <c r="F4250" t="s">
        <v>5755</v>
      </c>
      <c r="G4250">
        <v>3320</v>
      </c>
      <c r="H4250">
        <v>0.85</v>
      </c>
      <c r="I4250" t="s">
        <v>5601</v>
      </c>
      <c r="J4250" t="s">
        <v>4764</v>
      </c>
      <c r="K4250" t="s">
        <v>4523</v>
      </c>
      <c r="L4250">
        <v>0</v>
      </c>
      <c r="M4250" s="441">
        <v>-693593</v>
      </c>
      <c r="N4250">
        <v>0</v>
      </c>
      <c r="O4250">
        <v>178.9</v>
      </c>
      <c r="P4250">
        <v>126.56</v>
      </c>
    </row>
    <row r="4251" spans="1:16" x14ac:dyDescent="0.3">
      <c r="A4251">
        <v>37556</v>
      </c>
      <c r="B4251">
        <v>122</v>
      </c>
      <c r="C4251" t="s">
        <v>552</v>
      </c>
      <c r="D4251" s="441">
        <v>45809</v>
      </c>
      <c r="E4251">
        <v>19549</v>
      </c>
      <c r="F4251" t="s">
        <v>6041</v>
      </c>
      <c r="G4251">
        <v>2667</v>
      </c>
      <c r="H4251">
        <v>17.72</v>
      </c>
      <c r="I4251" t="s">
        <v>5598</v>
      </c>
      <c r="J4251" t="s">
        <v>6085</v>
      </c>
      <c r="K4251" t="s">
        <v>4523</v>
      </c>
      <c r="L4251">
        <v>7.12</v>
      </c>
      <c r="M4251" s="441">
        <v>45800</v>
      </c>
      <c r="N4251">
        <v>0</v>
      </c>
      <c r="O4251">
        <v>9</v>
      </c>
      <c r="P4251">
        <v>126.17</v>
      </c>
    </row>
    <row r="4252" spans="1:16" x14ac:dyDescent="0.3">
      <c r="A4252">
        <v>37590</v>
      </c>
      <c r="B4252">
        <v>122</v>
      </c>
      <c r="C4252" t="s">
        <v>552</v>
      </c>
      <c r="D4252" s="441">
        <v>45809</v>
      </c>
      <c r="E4252">
        <v>19034</v>
      </c>
      <c r="F4252" t="s">
        <v>5712</v>
      </c>
      <c r="G4252">
        <v>2890</v>
      </c>
      <c r="H4252">
        <v>9.52</v>
      </c>
      <c r="I4252" t="s">
        <v>5598</v>
      </c>
      <c r="J4252" t="s">
        <v>6085</v>
      </c>
      <c r="K4252" t="s">
        <v>4523</v>
      </c>
      <c r="L4252">
        <v>13.19</v>
      </c>
      <c r="M4252" s="441">
        <v>45803</v>
      </c>
      <c r="N4252">
        <v>12.25</v>
      </c>
      <c r="O4252">
        <v>11.1</v>
      </c>
      <c r="P4252">
        <v>125.57</v>
      </c>
    </row>
    <row r="4253" spans="1:16" x14ac:dyDescent="0.3">
      <c r="A4253">
        <v>37605</v>
      </c>
      <c r="B4253">
        <v>122</v>
      </c>
      <c r="C4253" t="s">
        <v>552</v>
      </c>
      <c r="D4253" s="441">
        <v>45809</v>
      </c>
      <c r="E4253">
        <v>24414</v>
      </c>
      <c r="F4253" t="s">
        <v>6548</v>
      </c>
      <c r="G4253">
        <v>3670</v>
      </c>
      <c r="H4253">
        <v>55</v>
      </c>
      <c r="I4253" t="s">
        <v>5613</v>
      </c>
      <c r="J4253" t="s">
        <v>4764</v>
      </c>
      <c r="K4253" t="s">
        <v>4523</v>
      </c>
      <c r="L4253">
        <v>0</v>
      </c>
      <c r="M4253" s="441">
        <v>45545</v>
      </c>
      <c r="N4253">
        <v>1.78</v>
      </c>
      <c r="O4253">
        <v>2.19</v>
      </c>
      <c r="P4253">
        <v>120.45</v>
      </c>
    </row>
    <row r="4254" spans="1:16" x14ac:dyDescent="0.3">
      <c r="A4254">
        <v>37357</v>
      </c>
      <c r="B4254">
        <v>122</v>
      </c>
      <c r="C4254" t="s">
        <v>552</v>
      </c>
      <c r="D4254" s="441">
        <v>45809</v>
      </c>
      <c r="E4254">
        <v>18200</v>
      </c>
      <c r="F4254" t="s">
        <v>5784</v>
      </c>
      <c r="G4254">
        <v>3426</v>
      </c>
      <c r="H4254">
        <v>3</v>
      </c>
      <c r="I4254" t="s">
        <v>5601</v>
      </c>
      <c r="J4254" t="s">
        <v>4764</v>
      </c>
      <c r="K4254" t="s">
        <v>4523</v>
      </c>
      <c r="L4254">
        <v>0</v>
      </c>
      <c r="M4254" s="441">
        <v>45462</v>
      </c>
      <c r="N4254">
        <v>38.9</v>
      </c>
      <c r="O4254">
        <v>41.5</v>
      </c>
      <c r="P4254">
        <v>116.7</v>
      </c>
    </row>
    <row r="4255" spans="1:16" x14ac:dyDescent="0.3">
      <c r="A4255">
        <v>37377</v>
      </c>
      <c r="B4255">
        <v>122</v>
      </c>
      <c r="C4255" t="s">
        <v>552</v>
      </c>
      <c r="D4255" s="441">
        <v>45809</v>
      </c>
      <c r="E4255">
        <v>18138</v>
      </c>
      <c r="F4255" t="s">
        <v>5799</v>
      </c>
      <c r="G4255">
        <v>3480</v>
      </c>
      <c r="H4255">
        <v>0.24</v>
      </c>
      <c r="I4255" t="s">
        <v>5601</v>
      </c>
      <c r="J4255" t="s">
        <v>4764</v>
      </c>
      <c r="K4255" t="s">
        <v>4523</v>
      </c>
      <c r="L4255">
        <v>0</v>
      </c>
      <c r="M4255" s="441">
        <v>-693593</v>
      </c>
      <c r="N4255">
        <v>0</v>
      </c>
      <c r="O4255">
        <v>0</v>
      </c>
      <c r="P4255">
        <v>115.73</v>
      </c>
    </row>
    <row r="4256" spans="1:16" x14ac:dyDescent="0.3">
      <c r="A4256">
        <v>37452</v>
      </c>
      <c r="B4256">
        <v>122</v>
      </c>
      <c r="C4256" t="s">
        <v>552</v>
      </c>
      <c r="D4256" s="441">
        <v>45809</v>
      </c>
      <c r="E4256">
        <v>20385</v>
      </c>
      <c r="F4256" t="s">
        <v>5645</v>
      </c>
      <c r="G4256">
        <v>2195</v>
      </c>
      <c r="H4256">
        <v>23</v>
      </c>
      <c r="I4256" t="s">
        <v>5613</v>
      </c>
      <c r="J4256" t="s">
        <v>6085</v>
      </c>
      <c r="K4256" t="s">
        <v>4523</v>
      </c>
      <c r="L4256">
        <v>4.9800000000000004</v>
      </c>
      <c r="M4256" s="441">
        <v>45804</v>
      </c>
      <c r="N4256">
        <v>4.95</v>
      </c>
      <c r="O4256">
        <v>4.95</v>
      </c>
      <c r="P4256">
        <v>114.54</v>
      </c>
    </row>
    <row r="4257" spans="1:16" x14ac:dyDescent="0.3">
      <c r="A4257">
        <v>37477</v>
      </c>
      <c r="B4257">
        <v>122</v>
      </c>
      <c r="C4257" t="s">
        <v>552</v>
      </c>
      <c r="D4257" s="441">
        <v>45809</v>
      </c>
      <c r="E4257">
        <v>19984</v>
      </c>
      <c r="F4257" t="s">
        <v>5669</v>
      </c>
      <c r="G4257">
        <v>2351</v>
      </c>
      <c r="H4257">
        <v>6</v>
      </c>
      <c r="I4257" t="s">
        <v>5613</v>
      </c>
      <c r="J4257" t="s">
        <v>6085</v>
      </c>
      <c r="K4257" t="s">
        <v>4523</v>
      </c>
      <c r="L4257">
        <v>0</v>
      </c>
      <c r="M4257" s="441">
        <v>45762</v>
      </c>
      <c r="N4257">
        <v>18.899999999999999</v>
      </c>
      <c r="O4257">
        <v>18.899999999999999</v>
      </c>
      <c r="P4257">
        <v>113.4</v>
      </c>
    </row>
    <row r="4258" spans="1:16" x14ac:dyDescent="0.3">
      <c r="A4258">
        <v>37312</v>
      </c>
      <c r="B4258">
        <v>122</v>
      </c>
      <c r="C4258" t="s">
        <v>552</v>
      </c>
      <c r="D4258" s="441">
        <v>45809</v>
      </c>
      <c r="E4258">
        <v>18364</v>
      </c>
      <c r="F4258" t="s">
        <v>5743</v>
      </c>
      <c r="G4258">
        <v>3274</v>
      </c>
      <c r="H4258">
        <v>1</v>
      </c>
      <c r="I4258" t="s">
        <v>5613</v>
      </c>
      <c r="J4258" t="s">
        <v>4764</v>
      </c>
      <c r="K4258" t="s">
        <v>4523</v>
      </c>
      <c r="L4258">
        <v>0</v>
      </c>
      <c r="M4258" s="441">
        <v>-693593</v>
      </c>
      <c r="N4258">
        <v>0</v>
      </c>
      <c r="O4258">
        <v>0</v>
      </c>
      <c r="P4258">
        <v>112.33</v>
      </c>
    </row>
    <row r="4259" spans="1:16" x14ac:dyDescent="0.3">
      <c r="A4259">
        <v>37373</v>
      </c>
      <c r="B4259">
        <v>122</v>
      </c>
      <c r="C4259" t="s">
        <v>552</v>
      </c>
      <c r="D4259" s="441">
        <v>45809</v>
      </c>
      <c r="E4259">
        <v>18146</v>
      </c>
      <c r="F4259" t="s">
        <v>5795</v>
      </c>
      <c r="G4259">
        <v>3471</v>
      </c>
      <c r="H4259">
        <v>0.93</v>
      </c>
      <c r="I4259" t="s">
        <v>5601</v>
      </c>
      <c r="J4259" t="s">
        <v>4764</v>
      </c>
      <c r="K4259" t="s">
        <v>4523</v>
      </c>
      <c r="L4259">
        <v>0</v>
      </c>
      <c r="M4259" s="441">
        <v>45804</v>
      </c>
      <c r="N4259">
        <v>0</v>
      </c>
      <c r="O4259">
        <v>0</v>
      </c>
      <c r="P4259">
        <v>111.51</v>
      </c>
    </row>
    <row r="4260" spans="1:16" x14ac:dyDescent="0.3">
      <c r="A4260">
        <v>37600</v>
      </c>
      <c r="B4260">
        <v>122</v>
      </c>
      <c r="C4260" t="s">
        <v>552</v>
      </c>
      <c r="D4260" s="441">
        <v>45809</v>
      </c>
      <c r="E4260">
        <v>22125</v>
      </c>
      <c r="F4260" t="s">
        <v>6551</v>
      </c>
      <c r="G4260">
        <v>3601</v>
      </c>
      <c r="H4260">
        <v>17</v>
      </c>
      <c r="I4260" t="s">
        <v>5613</v>
      </c>
      <c r="J4260" t="s">
        <v>4764</v>
      </c>
      <c r="K4260" t="s">
        <v>4523</v>
      </c>
      <c r="L4260">
        <v>0</v>
      </c>
      <c r="M4260" s="441">
        <v>45671</v>
      </c>
      <c r="N4260">
        <v>6.53</v>
      </c>
      <c r="O4260">
        <v>6.53</v>
      </c>
      <c r="P4260">
        <v>110.95</v>
      </c>
    </row>
    <row r="4261" spans="1:16" x14ac:dyDescent="0.3">
      <c r="A4261">
        <v>37518</v>
      </c>
      <c r="B4261">
        <v>122</v>
      </c>
      <c r="C4261" t="s">
        <v>552</v>
      </c>
      <c r="D4261" s="441">
        <v>45809</v>
      </c>
      <c r="E4261">
        <v>26713</v>
      </c>
      <c r="F4261" t="s">
        <v>5903</v>
      </c>
      <c r="G4261">
        <v>6867</v>
      </c>
      <c r="H4261">
        <v>2</v>
      </c>
      <c r="I4261" t="s">
        <v>5598</v>
      </c>
      <c r="J4261" t="s">
        <v>6085</v>
      </c>
      <c r="K4261" t="s">
        <v>4523</v>
      </c>
      <c r="L4261">
        <v>0</v>
      </c>
      <c r="M4261" s="441">
        <v>45763</v>
      </c>
      <c r="N4261">
        <v>55</v>
      </c>
      <c r="O4261">
        <v>55</v>
      </c>
      <c r="P4261">
        <v>110</v>
      </c>
    </row>
    <row r="4262" spans="1:16" x14ac:dyDescent="0.3">
      <c r="A4262">
        <v>37488</v>
      </c>
      <c r="B4262">
        <v>122</v>
      </c>
      <c r="C4262" t="s">
        <v>552</v>
      </c>
      <c r="D4262" s="441">
        <v>45809</v>
      </c>
      <c r="E4262">
        <v>19923</v>
      </c>
      <c r="F4262" t="s">
        <v>5678</v>
      </c>
      <c r="G4262">
        <v>2375</v>
      </c>
      <c r="H4262">
        <v>3</v>
      </c>
      <c r="I4262" t="s">
        <v>5605</v>
      </c>
      <c r="J4262" t="s">
        <v>6085</v>
      </c>
      <c r="K4262" t="s">
        <v>4523</v>
      </c>
      <c r="L4262">
        <v>0</v>
      </c>
      <c r="M4262" s="441">
        <v>45764</v>
      </c>
      <c r="N4262">
        <v>36.44</v>
      </c>
      <c r="O4262">
        <v>38</v>
      </c>
      <c r="P4262">
        <v>109.32</v>
      </c>
    </row>
    <row r="4263" spans="1:16" x14ac:dyDescent="0.3">
      <c r="A4263">
        <v>37611</v>
      </c>
      <c r="B4263">
        <v>122</v>
      </c>
      <c r="C4263" t="s">
        <v>552</v>
      </c>
      <c r="D4263" s="441">
        <v>45809</v>
      </c>
      <c r="E4263">
        <v>17778</v>
      </c>
      <c r="F4263" t="s">
        <v>5825</v>
      </c>
      <c r="G4263">
        <v>3765</v>
      </c>
      <c r="H4263">
        <v>1</v>
      </c>
      <c r="I4263" t="s">
        <v>5601</v>
      </c>
      <c r="J4263" t="s">
        <v>4764</v>
      </c>
      <c r="K4263" t="s">
        <v>4523</v>
      </c>
      <c r="L4263">
        <v>107.97</v>
      </c>
      <c r="M4263" s="441">
        <v>45783</v>
      </c>
      <c r="N4263">
        <v>107.97</v>
      </c>
      <c r="O4263">
        <v>107.97</v>
      </c>
      <c r="P4263">
        <v>107.97</v>
      </c>
    </row>
    <row r="4264" spans="1:16" x14ac:dyDescent="0.3">
      <c r="A4264">
        <v>37331</v>
      </c>
      <c r="B4264">
        <v>122</v>
      </c>
      <c r="C4264" t="s">
        <v>552</v>
      </c>
      <c r="D4264" s="441">
        <v>45809</v>
      </c>
      <c r="E4264">
        <v>18308</v>
      </c>
      <c r="F4264" t="s">
        <v>5758</v>
      </c>
      <c r="G4264">
        <v>3325</v>
      </c>
      <c r="H4264">
        <v>1.88</v>
      </c>
      <c r="I4264" t="s">
        <v>5613</v>
      </c>
      <c r="J4264" t="s">
        <v>4764</v>
      </c>
      <c r="K4264" t="s">
        <v>4523</v>
      </c>
      <c r="L4264">
        <v>0</v>
      </c>
      <c r="M4264" s="441">
        <v>-693593</v>
      </c>
      <c r="N4264">
        <v>0</v>
      </c>
      <c r="O4264">
        <v>0</v>
      </c>
      <c r="P4264">
        <v>107.16</v>
      </c>
    </row>
    <row r="4265" spans="1:16" x14ac:dyDescent="0.3">
      <c r="A4265">
        <v>37441</v>
      </c>
      <c r="B4265">
        <v>122</v>
      </c>
      <c r="C4265" t="s">
        <v>552</v>
      </c>
      <c r="D4265" s="441">
        <v>45809</v>
      </c>
      <c r="E4265">
        <v>20257</v>
      </c>
      <c r="F4265" t="s">
        <v>5887</v>
      </c>
      <c r="G4265">
        <v>2239</v>
      </c>
      <c r="H4265">
        <v>4</v>
      </c>
      <c r="I4265" t="s">
        <v>5605</v>
      </c>
      <c r="J4265" t="s">
        <v>6085</v>
      </c>
      <c r="K4265" t="s">
        <v>4523</v>
      </c>
      <c r="L4265">
        <v>26.29</v>
      </c>
      <c r="M4265" s="441">
        <v>45799</v>
      </c>
      <c r="N4265">
        <v>26</v>
      </c>
      <c r="O4265">
        <v>24</v>
      </c>
      <c r="P4265">
        <v>105.16</v>
      </c>
    </row>
    <row r="4266" spans="1:16" x14ac:dyDescent="0.3">
      <c r="A4266">
        <v>37314</v>
      </c>
      <c r="B4266">
        <v>122</v>
      </c>
      <c r="C4266" t="s">
        <v>552</v>
      </c>
      <c r="D4266" s="441">
        <v>45809</v>
      </c>
      <c r="E4266">
        <v>18360</v>
      </c>
      <c r="F4266" t="s">
        <v>5745</v>
      </c>
      <c r="G4266">
        <v>3277</v>
      </c>
      <c r="H4266">
        <v>0.61</v>
      </c>
      <c r="I4266" t="s">
        <v>5613</v>
      </c>
      <c r="J4266" t="s">
        <v>4764</v>
      </c>
      <c r="K4266" t="s">
        <v>4523</v>
      </c>
      <c r="L4266">
        <v>0</v>
      </c>
      <c r="M4266" s="441">
        <v>-693593</v>
      </c>
      <c r="N4266">
        <v>0</v>
      </c>
      <c r="O4266">
        <v>0</v>
      </c>
      <c r="P4266">
        <v>104.8</v>
      </c>
    </row>
    <row r="4267" spans="1:16" x14ac:dyDescent="0.3">
      <c r="A4267">
        <v>37541</v>
      </c>
      <c r="B4267">
        <v>122</v>
      </c>
      <c r="C4267" t="s">
        <v>552</v>
      </c>
      <c r="D4267" s="441">
        <v>45809</v>
      </c>
      <c r="E4267">
        <v>19730</v>
      </c>
      <c r="F4267" t="s">
        <v>6323</v>
      </c>
      <c r="G4267">
        <v>2523</v>
      </c>
      <c r="H4267">
        <v>2.75</v>
      </c>
      <c r="I4267" t="s">
        <v>5598</v>
      </c>
      <c r="J4267" t="s">
        <v>6085</v>
      </c>
      <c r="K4267" t="s">
        <v>4523</v>
      </c>
      <c r="L4267">
        <v>36.53</v>
      </c>
      <c r="M4267" s="441">
        <v>45805</v>
      </c>
      <c r="N4267">
        <v>36</v>
      </c>
      <c r="O4267">
        <v>303.29000000000002</v>
      </c>
      <c r="P4267">
        <v>100.46</v>
      </c>
    </row>
    <row r="4268" spans="1:16" x14ac:dyDescent="0.3">
      <c r="A4268">
        <v>37601</v>
      </c>
      <c r="B4268">
        <v>122</v>
      </c>
      <c r="C4268" t="s">
        <v>552</v>
      </c>
      <c r="D4268" s="441">
        <v>45809</v>
      </c>
      <c r="E4268">
        <v>17838</v>
      </c>
      <c r="F4268" t="s">
        <v>5816</v>
      </c>
      <c r="G4268">
        <v>3712</v>
      </c>
      <c r="H4268">
        <v>8</v>
      </c>
      <c r="I4268" t="s">
        <v>5703</v>
      </c>
      <c r="J4268" t="s">
        <v>4764</v>
      </c>
      <c r="K4268" t="s">
        <v>4523</v>
      </c>
      <c r="L4268">
        <v>12.5</v>
      </c>
      <c r="M4268" s="441">
        <v>45799</v>
      </c>
      <c r="N4268">
        <v>9.5</v>
      </c>
      <c r="O4268">
        <v>15.5</v>
      </c>
      <c r="P4268">
        <v>100</v>
      </c>
    </row>
    <row r="4269" spans="1:16" x14ac:dyDescent="0.3">
      <c r="A4269">
        <v>37408</v>
      </c>
      <c r="B4269">
        <v>122</v>
      </c>
      <c r="C4269" t="s">
        <v>552</v>
      </c>
      <c r="D4269" s="441">
        <v>45809</v>
      </c>
      <c r="E4269">
        <v>21079</v>
      </c>
      <c r="F4269" t="s">
        <v>5838</v>
      </c>
      <c r="G4269">
        <v>1991</v>
      </c>
      <c r="H4269">
        <v>2</v>
      </c>
      <c r="I4269" t="s">
        <v>5613</v>
      </c>
      <c r="J4269" t="s">
        <v>6085</v>
      </c>
      <c r="K4269" t="s">
        <v>4523</v>
      </c>
      <c r="L4269">
        <v>49.9</v>
      </c>
      <c r="M4269" s="441">
        <v>45804</v>
      </c>
      <c r="N4269">
        <v>49.9</v>
      </c>
      <c r="O4269">
        <v>49.9</v>
      </c>
      <c r="P4269">
        <v>99.8</v>
      </c>
    </row>
    <row r="4270" spans="1:16" x14ac:dyDescent="0.3">
      <c r="A4270">
        <v>37471</v>
      </c>
      <c r="B4270">
        <v>122</v>
      </c>
      <c r="C4270" t="s">
        <v>552</v>
      </c>
      <c r="D4270" s="441">
        <v>45809</v>
      </c>
      <c r="E4270">
        <v>25075</v>
      </c>
      <c r="F4270" t="s">
        <v>5661</v>
      </c>
      <c r="G4270">
        <v>5883</v>
      </c>
      <c r="H4270">
        <v>6</v>
      </c>
      <c r="I4270" t="s">
        <v>5605</v>
      </c>
      <c r="J4270" t="s">
        <v>6085</v>
      </c>
      <c r="K4270" t="s">
        <v>4523</v>
      </c>
      <c r="L4270">
        <v>0</v>
      </c>
      <c r="M4270" s="441">
        <v>45756</v>
      </c>
      <c r="N4270">
        <v>16.5</v>
      </c>
      <c r="O4270">
        <v>17.45</v>
      </c>
      <c r="P4270">
        <v>99</v>
      </c>
    </row>
    <row r="4271" spans="1:16" x14ac:dyDescent="0.3">
      <c r="A4271">
        <v>37432</v>
      </c>
      <c r="B4271">
        <v>122</v>
      </c>
      <c r="C4271" t="s">
        <v>552</v>
      </c>
      <c r="D4271" s="441">
        <v>45809</v>
      </c>
      <c r="E4271">
        <v>26881</v>
      </c>
      <c r="F4271" t="s">
        <v>5965</v>
      </c>
      <c r="G4271">
        <v>6950</v>
      </c>
      <c r="H4271">
        <v>1.5</v>
      </c>
      <c r="I4271" t="s">
        <v>5598</v>
      </c>
      <c r="J4271" t="s">
        <v>6085</v>
      </c>
      <c r="K4271" t="s">
        <v>4523</v>
      </c>
      <c r="L4271">
        <v>0</v>
      </c>
      <c r="M4271" s="441">
        <v>45763</v>
      </c>
      <c r="N4271">
        <v>65</v>
      </c>
      <c r="O4271">
        <v>65</v>
      </c>
      <c r="P4271">
        <v>97.5</v>
      </c>
    </row>
    <row r="4272" spans="1:16" x14ac:dyDescent="0.3">
      <c r="A4272">
        <v>37450</v>
      </c>
      <c r="B4272">
        <v>122</v>
      </c>
      <c r="C4272" t="s">
        <v>552</v>
      </c>
      <c r="D4272" s="441">
        <v>45809</v>
      </c>
      <c r="E4272">
        <v>20672</v>
      </c>
      <c r="F4272" t="s">
        <v>5642</v>
      </c>
      <c r="G4272">
        <v>2107</v>
      </c>
      <c r="H4272">
        <v>3</v>
      </c>
      <c r="I4272" t="s">
        <v>5605</v>
      </c>
      <c r="J4272" t="s">
        <v>6085</v>
      </c>
      <c r="K4272" t="s">
        <v>4523</v>
      </c>
      <c r="L4272">
        <v>30.77</v>
      </c>
      <c r="M4272" s="441">
        <v>45797</v>
      </c>
      <c r="N4272">
        <v>28.8</v>
      </c>
      <c r="O4272">
        <v>28.8</v>
      </c>
      <c r="P4272">
        <v>92.31</v>
      </c>
    </row>
    <row r="4273" spans="1:16" x14ac:dyDescent="0.3">
      <c r="A4273">
        <v>37579</v>
      </c>
      <c r="B4273">
        <v>122</v>
      </c>
      <c r="C4273" t="s">
        <v>552</v>
      </c>
      <c r="D4273" s="441">
        <v>45809</v>
      </c>
      <c r="E4273">
        <v>25012</v>
      </c>
      <c r="F4273" t="s">
        <v>5700</v>
      </c>
      <c r="G4273">
        <v>5864</v>
      </c>
      <c r="H4273">
        <v>1.04</v>
      </c>
      <c r="I4273" t="s">
        <v>5598</v>
      </c>
      <c r="J4273" t="s">
        <v>6085</v>
      </c>
      <c r="K4273" t="s">
        <v>4523</v>
      </c>
      <c r="L4273">
        <v>88</v>
      </c>
      <c r="M4273" s="441">
        <v>45805</v>
      </c>
      <c r="N4273">
        <v>88</v>
      </c>
      <c r="O4273">
        <v>88</v>
      </c>
      <c r="P4273">
        <v>91.52</v>
      </c>
    </row>
    <row r="4274" spans="1:16" x14ac:dyDescent="0.3">
      <c r="A4274">
        <v>37469</v>
      </c>
      <c r="B4274">
        <v>122</v>
      </c>
      <c r="C4274" t="s">
        <v>552</v>
      </c>
      <c r="D4274" s="441">
        <v>45809</v>
      </c>
      <c r="E4274">
        <v>20007</v>
      </c>
      <c r="F4274" t="s">
        <v>5660</v>
      </c>
      <c r="G4274">
        <v>2343</v>
      </c>
      <c r="H4274">
        <v>2</v>
      </c>
      <c r="I4274" t="s">
        <v>5610</v>
      </c>
      <c r="J4274" t="s">
        <v>6085</v>
      </c>
      <c r="K4274" t="s">
        <v>4523</v>
      </c>
      <c r="L4274">
        <v>44.74</v>
      </c>
      <c r="M4274" s="441">
        <v>45804</v>
      </c>
      <c r="N4274">
        <v>44.74</v>
      </c>
      <c r="O4274">
        <v>46.18</v>
      </c>
      <c r="P4274">
        <v>89.48</v>
      </c>
    </row>
    <row r="4275" spans="1:16" x14ac:dyDescent="0.3">
      <c r="A4275">
        <v>37454</v>
      </c>
      <c r="B4275">
        <v>122</v>
      </c>
      <c r="C4275" t="s">
        <v>552</v>
      </c>
      <c r="D4275" s="441">
        <v>45809</v>
      </c>
      <c r="E4275">
        <v>20358</v>
      </c>
      <c r="F4275" t="s">
        <v>5648</v>
      </c>
      <c r="G4275">
        <v>2200</v>
      </c>
      <c r="H4275">
        <v>6</v>
      </c>
      <c r="I4275" t="s">
        <v>5605</v>
      </c>
      <c r="J4275" t="s">
        <v>6085</v>
      </c>
      <c r="K4275" t="s">
        <v>4523</v>
      </c>
      <c r="L4275">
        <v>0</v>
      </c>
      <c r="M4275" s="441">
        <v>45748</v>
      </c>
      <c r="N4275">
        <v>14.4</v>
      </c>
      <c r="O4275">
        <v>14.3</v>
      </c>
      <c r="P4275">
        <v>86.4</v>
      </c>
    </row>
    <row r="4276" spans="1:16" x14ac:dyDescent="0.3">
      <c r="A4276">
        <v>37538</v>
      </c>
      <c r="B4276">
        <v>122</v>
      </c>
      <c r="C4276" t="s">
        <v>552</v>
      </c>
      <c r="D4276" s="441">
        <v>45809</v>
      </c>
      <c r="E4276">
        <v>19743</v>
      </c>
      <c r="F4276" t="s">
        <v>5940</v>
      </c>
      <c r="G4276">
        <v>2510</v>
      </c>
      <c r="H4276">
        <v>6.48</v>
      </c>
      <c r="I4276" t="s">
        <v>5598</v>
      </c>
      <c r="J4276" t="s">
        <v>6085</v>
      </c>
      <c r="K4276" t="s">
        <v>4523</v>
      </c>
      <c r="L4276">
        <v>13.13</v>
      </c>
      <c r="M4276" s="441">
        <v>45807</v>
      </c>
      <c r="N4276">
        <v>14</v>
      </c>
      <c r="O4276">
        <v>14</v>
      </c>
      <c r="P4276">
        <v>85.08</v>
      </c>
    </row>
    <row r="4277" spans="1:16" x14ac:dyDescent="0.3">
      <c r="A4277">
        <v>37409</v>
      </c>
      <c r="B4277">
        <v>122</v>
      </c>
      <c r="C4277" t="s">
        <v>552</v>
      </c>
      <c r="D4277" s="441">
        <v>45809</v>
      </c>
      <c r="E4277">
        <v>20148</v>
      </c>
      <c r="F4277" t="s">
        <v>6580</v>
      </c>
      <c r="G4277">
        <v>2283</v>
      </c>
      <c r="H4277">
        <v>1</v>
      </c>
      <c r="I4277" t="s">
        <v>5613</v>
      </c>
      <c r="J4277" t="s">
        <v>6085</v>
      </c>
      <c r="K4277" t="s">
        <v>4523</v>
      </c>
      <c r="L4277">
        <v>0</v>
      </c>
      <c r="M4277" s="441">
        <v>-693593</v>
      </c>
      <c r="N4277">
        <v>0</v>
      </c>
      <c r="O4277">
        <v>0</v>
      </c>
      <c r="P4277">
        <v>85</v>
      </c>
    </row>
    <row r="4278" spans="1:16" x14ac:dyDescent="0.3">
      <c r="A4278">
        <v>37455</v>
      </c>
      <c r="B4278">
        <v>122</v>
      </c>
      <c r="C4278" t="s">
        <v>552</v>
      </c>
      <c r="D4278" s="441">
        <v>45809</v>
      </c>
      <c r="E4278">
        <v>20241</v>
      </c>
      <c r="F4278" t="s">
        <v>6581</v>
      </c>
      <c r="G4278">
        <v>2242</v>
      </c>
      <c r="H4278">
        <v>6</v>
      </c>
      <c r="I4278" t="s">
        <v>5613</v>
      </c>
      <c r="J4278" t="s">
        <v>6085</v>
      </c>
      <c r="K4278" t="s">
        <v>4523</v>
      </c>
      <c r="L4278">
        <v>0</v>
      </c>
      <c r="M4278" s="441">
        <v>45678</v>
      </c>
      <c r="N4278">
        <v>14</v>
      </c>
      <c r="O4278">
        <v>13.98</v>
      </c>
      <c r="P4278">
        <v>84</v>
      </c>
    </row>
    <row r="4279" spans="1:16" x14ac:dyDescent="0.3">
      <c r="A4279">
        <v>37491</v>
      </c>
      <c r="B4279">
        <v>122</v>
      </c>
      <c r="C4279" t="s">
        <v>552</v>
      </c>
      <c r="D4279" s="441">
        <v>45809</v>
      </c>
      <c r="E4279">
        <v>26882</v>
      </c>
      <c r="F4279" t="s">
        <v>6057</v>
      </c>
      <c r="G4279">
        <v>6951</v>
      </c>
      <c r="H4279">
        <v>2</v>
      </c>
      <c r="I4279" t="s">
        <v>5598</v>
      </c>
      <c r="J4279" t="s">
        <v>6085</v>
      </c>
      <c r="K4279" t="s">
        <v>4523</v>
      </c>
      <c r="L4279">
        <v>0</v>
      </c>
      <c r="M4279" s="441">
        <v>45763</v>
      </c>
      <c r="N4279">
        <v>42</v>
      </c>
      <c r="O4279">
        <v>42</v>
      </c>
      <c r="P4279">
        <v>84</v>
      </c>
    </row>
    <row r="4280" spans="1:16" x14ac:dyDescent="0.3">
      <c r="A4280">
        <v>37517</v>
      </c>
      <c r="B4280">
        <v>122</v>
      </c>
      <c r="C4280" t="s">
        <v>552</v>
      </c>
      <c r="D4280" s="441">
        <v>45809</v>
      </c>
      <c r="E4280">
        <v>19667</v>
      </c>
      <c r="F4280" t="s">
        <v>6582</v>
      </c>
      <c r="G4280">
        <v>2572</v>
      </c>
      <c r="H4280">
        <v>3</v>
      </c>
      <c r="I4280" t="s">
        <v>5605</v>
      </c>
      <c r="J4280" t="s">
        <v>6085</v>
      </c>
      <c r="K4280" t="s">
        <v>4523</v>
      </c>
      <c r="L4280">
        <v>28</v>
      </c>
      <c r="M4280" s="441">
        <v>45799</v>
      </c>
      <c r="N4280">
        <v>26</v>
      </c>
      <c r="O4280">
        <v>35</v>
      </c>
      <c r="P4280">
        <v>84</v>
      </c>
    </row>
    <row r="4281" spans="1:16" x14ac:dyDescent="0.3">
      <c r="A4281">
        <v>37511</v>
      </c>
      <c r="B4281">
        <v>122</v>
      </c>
      <c r="C4281" t="s">
        <v>552</v>
      </c>
      <c r="D4281" s="441">
        <v>45809</v>
      </c>
      <c r="E4281">
        <v>19784</v>
      </c>
      <c r="F4281" t="s">
        <v>5922</v>
      </c>
      <c r="G4281">
        <v>2474</v>
      </c>
      <c r="H4281">
        <v>10.86</v>
      </c>
      <c r="I4281" t="s">
        <v>5598</v>
      </c>
      <c r="J4281" t="s">
        <v>6085</v>
      </c>
      <c r="K4281" t="s">
        <v>4523</v>
      </c>
      <c r="L4281">
        <v>7.56</v>
      </c>
      <c r="M4281" s="441">
        <v>45807</v>
      </c>
      <c r="N4281">
        <v>7.5</v>
      </c>
      <c r="O4281">
        <v>7.5</v>
      </c>
      <c r="P4281">
        <v>82.1</v>
      </c>
    </row>
    <row r="4282" spans="1:16" x14ac:dyDescent="0.3">
      <c r="A4282">
        <v>37585</v>
      </c>
      <c r="B4282">
        <v>122</v>
      </c>
      <c r="C4282" t="s">
        <v>552</v>
      </c>
      <c r="D4282" s="441">
        <v>45809</v>
      </c>
      <c r="E4282">
        <v>17040</v>
      </c>
      <c r="F4282" t="s">
        <v>5705</v>
      </c>
      <c r="G4282">
        <v>2828</v>
      </c>
      <c r="H4282">
        <v>20</v>
      </c>
      <c r="I4282" t="s">
        <v>5613</v>
      </c>
      <c r="J4282" t="s">
        <v>6085</v>
      </c>
      <c r="K4282" t="s">
        <v>4523</v>
      </c>
      <c r="L4282">
        <v>4.0599999999999996</v>
      </c>
      <c r="M4282" s="441">
        <v>45806</v>
      </c>
      <c r="N4282">
        <v>4.0999999999999996</v>
      </c>
      <c r="O4282">
        <v>4.0999999999999996</v>
      </c>
      <c r="P4282">
        <v>81.2</v>
      </c>
    </row>
    <row r="4283" spans="1:16" x14ac:dyDescent="0.3">
      <c r="A4283">
        <v>37476</v>
      </c>
      <c r="B4283">
        <v>122</v>
      </c>
      <c r="C4283" t="s">
        <v>552</v>
      </c>
      <c r="D4283" s="441">
        <v>45809</v>
      </c>
      <c r="E4283">
        <v>19979</v>
      </c>
      <c r="F4283" t="s">
        <v>5667</v>
      </c>
      <c r="G4283">
        <v>2353</v>
      </c>
      <c r="H4283">
        <v>5</v>
      </c>
      <c r="I4283" t="s">
        <v>5668</v>
      </c>
      <c r="J4283" t="s">
        <v>6085</v>
      </c>
      <c r="K4283" t="s">
        <v>4523</v>
      </c>
      <c r="L4283">
        <v>0</v>
      </c>
      <c r="M4283" s="441">
        <v>45769</v>
      </c>
      <c r="N4283">
        <v>16.2</v>
      </c>
      <c r="O4283">
        <v>16.149999999999999</v>
      </c>
      <c r="P4283">
        <v>81</v>
      </c>
    </row>
    <row r="4284" spans="1:16" x14ac:dyDescent="0.3">
      <c r="A4284">
        <v>37339</v>
      </c>
      <c r="B4284">
        <v>122</v>
      </c>
      <c r="C4284" t="s">
        <v>552</v>
      </c>
      <c r="D4284" s="441">
        <v>45809</v>
      </c>
      <c r="E4284">
        <v>18264</v>
      </c>
      <c r="F4284" t="s">
        <v>5768</v>
      </c>
      <c r="G4284">
        <v>3366</v>
      </c>
      <c r="H4284">
        <v>0.17</v>
      </c>
      <c r="I4284" t="s">
        <v>5613</v>
      </c>
      <c r="J4284" t="s">
        <v>4764</v>
      </c>
      <c r="K4284" t="s">
        <v>4523</v>
      </c>
      <c r="L4284">
        <v>0</v>
      </c>
      <c r="M4284" s="441">
        <v>-693593</v>
      </c>
      <c r="N4284">
        <v>0</v>
      </c>
      <c r="O4284">
        <v>0</v>
      </c>
      <c r="P4284">
        <v>80.010000000000005</v>
      </c>
    </row>
    <row r="4285" spans="1:16" x14ac:dyDescent="0.3">
      <c r="A4285">
        <v>37460</v>
      </c>
      <c r="B4285">
        <v>122</v>
      </c>
      <c r="C4285" t="s">
        <v>552</v>
      </c>
      <c r="D4285" s="441">
        <v>45809</v>
      </c>
      <c r="E4285">
        <v>20892</v>
      </c>
      <c r="F4285" t="s">
        <v>5653</v>
      </c>
      <c r="G4285">
        <v>2039</v>
      </c>
      <c r="H4285">
        <v>6</v>
      </c>
      <c r="I4285" t="s">
        <v>5613</v>
      </c>
      <c r="J4285" t="s">
        <v>6085</v>
      </c>
      <c r="K4285" t="s">
        <v>4523</v>
      </c>
      <c r="L4285">
        <v>13.3</v>
      </c>
      <c r="M4285" s="441">
        <v>45804</v>
      </c>
      <c r="N4285">
        <v>13.3</v>
      </c>
      <c r="O4285">
        <v>13.3</v>
      </c>
      <c r="P4285">
        <v>79.8</v>
      </c>
    </row>
    <row r="4286" spans="1:16" x14ac:dyDescent="0.3">
      <c r="A4286">
        <v>37551</v>
      </c>
      <c r="B4286">
        <v>122</v>
      </c>
      <c r="C4286" t="s">
        <v>552</v>
      </c>
      <c r="D4286" s="441">
        <v>45809</v>
      </c>
      <c r="E4286">
        <v>19721</v>
      </c>
      <c r="F4286" t="s">
        <v>5952</v>
      </c>
      <c r="G4286">
        <v>2533</v>
      </c>
      <c r="H4286">
        <v>2.2799999999999998</v>
      </c>
      <c r="I4286" t="s">
        <v>5598</v>
      </c>
      <c r="J4286" t="s">
        <v>6085</v>
      </c>
      <c r="K4286" t="s">
        <v>4523</v>
      </c>
      <c r="L4286">
        <v>33.57</v>
      </c>
      <c r="M4286" s="441">
        <v>45807</v>
      </c>
      <c r="N4286">
        <v>37.700000000000003</v>
      </c>
      <c r="O4286">
        <v>37.700000000000003</v>
      </c>
      <c r="P4286">
        <v>76.540000000000006</v>
      </c>
    </row>
    <row r="4287" spans="1:16" x14ac:dyDescent="0.3">
      <c r="A4287">
        <v>37435</v>
      </c>
      <c r="B4287">
        <v>122</v>
      </c>
      <c r="C4287" t="s">
        <v>552</v>
      </c>
      <c r="D4287" s="441">
        <v>45809</v>
      </c>
      <c r="E4287">
        <v>20054</v>
      </c>
      <c r="F4287" t="s">
        <v>5633</v>
      </c>
      <c r="G4287">
        <v>2325</v>
      </c>
      <c r="H4287">
        <v>7</v>
      </c>
      <c r="I4287" t="s">
        <v>5613</v>
      </c>
      <c r="J4287" t="s">
        <v>6085</v>
      </c>
      <c r="K4287" t="s">
        <v>4523</v>
      </c>
      <c r="L4287">
        <v>10.8</v>
      </c>
      <c r="M4287" s="441">
        <v>45804</v>
      </c>
      <c r="N4287">
        <v>10.8</v>
      </c>
      <c r="O4287">
        <v>10.8</v>
      </c>
      <c r="P4287">
        <v>75.599999999999994</v>
      </c>
    </row>
    <row r="4288" spans="1:16" x14ac:dyDescent="0.3">
      <c r="A4288">
        <v>37407</v>
      </c>
      <c r="B4288">
        <v>122</v>
      </c>
      <c r="C4288" t="s">
        <v>552</v>
      </c>
      <c r="D4288" s="441">
        <v>45809</v>
      </c>
      <c r="E4288">
        <v>21086</v>
      </c>
      <c r="F4288" t="s">
        <v>6501</v>
      </c>
      <c r="G4288">
        <v>1989</v>
      </c>
      <c r="H4288">
        <v>4</v>
      </c>
      <c r="I4288" t="s">
        <v>5613</v>
      </c>
      <c r="J4288" t="s">
        <v>6085</v>
      </c>
      <c r="K4288" t="s">
        <v>4523</v>
      </c>
      <c r="L4288">
        <v>18.690000000000001</v>
      </c>
      <c r="M4288" s="441">
        <v>45783</v>
      </c>
      <c r="N4288">
        <v>18.690000000000001</v>
      </c>
      <c r="O4288">
        <v>18.690000000000001</v>
      </c>
      <c r="P4288">
        <v>74.760000000000005</v>
      </c>
    </row>
    <row r="4289" spans="1:16" x14ac:dyDescent="0.3">
      <c r="A4289">
        <v>37399</v>
      </c>
      <c r="B4289">
        <v>122</v>
      </c>
      <c r="C4289" t="s">
        <v>552</v>
      </c>
      <c r="D4289" s="441">
        <v>45809</v>
      </c>
      <c r="E4289">
        <v>21062</v>
      </c>
      <c r="F4289" t="s">
        <v>5600</v>
      </c>
      <c r="G4289">
        <v>1997</v>
      </c>
      <c r="H4289">
        <v>5</v>
      </c>
      <c r="I4289" t="s">
        <v>5601</v>
      </c>
      <c r="J4289" t="s">
        <v>6085</v>
      </c>
      <c r="K4289" t="s">
        <v>4523</v>
      </c>
      <c r="L4289">
        <v>0</v>
      </c>
      <c r="M4289" s="441">
        <v>45734</v>
      </c>
      <c r="N4289">
        <v>14.85</v>
      </c>
      <c r="O4289">
        <v>17.149999999999999</v>
      </c>
      <c r="P4289">
        <v>74.25</v>
      </c>
    </row>
    <row r="4290" spans="1:16" x14ac:dyDescent="0.3">
      <c r="A4290">
        <v>37361</v>
      </c>
      <c r="B4290">
        <v>122</v>
      </c>
      <c r="C4290" t="s">
        <v>552</v>
      </c>
      <c r="D4290" s="441">
        <v>45809</v>
      </c>
      <c r="E4290">
        <v>18184</v>
      </c>
      <c r="F4290" t="s">
        <v>5997</v>
      </c>
      <c r="G4290">
        <v>3439</v>
      </c>
      <c r="H4290">
        <v>0.91</v>
      </c>
      <c r="I4290" t="s">
        <v>5601</v>
      </c>
      <c r="J4290" t="s">
        <v>4764</v>
      </c>
      <c r="K4290" t="s">
        <v>4523</v>
      </c>
      <c r="L4290">
        <v>0</v>
      </c>
      <c r="M4290" s="441">
        <v>-693593</v>
      </c>
      <c r="N4290">
        <v>0</v>
      </c>
      <c r="O4290">
        <v>191.58</v>
      </c>
      <c r="P4290">
        <v>72.56</v>
      </c>
    </row>
    <row r="4291" spans="1:16" x14ac:dyDescent="0.3">
      <c r="A4291">
        <v>37607</v>
      </c>
      <c r="B4291">
        <v>122</v>
      </c>
      <c r="C4291" t="s">
        <v>552</v>
      </c>
      <c r="D4291" s="441">
        <v>45809</v>
      </c>
      <c r="E4291">
        <v>24468</v>
      </c>
      <c r="F4291" t="s">
        <v>6014</v>
      </c>
      <c r="G4291">
        <v>3675</v>
      </c>
      <c r="H4291">
        <v>33</v>
      </c>
      <c r="I4291" t="s">
        <v>5613</v>
      </c>
      <c r="J4291" t="s">
        <v>4764</v>
      </c>
      <c r="K4291" t="s">
        <v>4523</v>
      </c>
      <c r="L4291">
        <v>0</v>
      </c>
      <c r="M4291" s="441">
        <v>45567</v>
      </c>
      <c r="N4291">
        <v>2.19</v>
      </c>
      <c r="O4291">
        <v>2.19</v>
      </c>
      <c r="P4291">
        <v>72.27</v>
      </c>
    </row>
    <row r="4292" spans="1:16" x14ac:dyDescent="0.3">
      <c r="A4292">
        <v>37504</v>
      </c>
      <c r="B4292">
        <v>122</v>
      </c>
      <c r="C4292" t="s">
        <v>552</v>
      </c>
      <c r="D4292" s="441">
        <v>45809</v>
      </c>
      <c r="E4292">
        <v>19787</v>
      </c>
      <c r="F4292" t="s">
        <v>5914</v>
      </c>
      <c r="G4292">
        <v>2471</v>
      </c>
      <c r="H4292">
        <v>15.51</v>
      </c>
      <c r="I4292" t="s">
        <v>5598</v>
      </c>
      <c r="J4292" t="s">
        <v>6085</v>
      </c>
      <c r="K4292" t="s">
        <v>4523</v>
      </c>
      <c r="L4292">
        <v>4.4800000000000004</v>
      </c>
      <c r="M4292" s="441">
        <v>45807</v>
      </c>
      <c r="N4292">
        <v>4.3</v>
      </c>
      <c r="O4292">
        <v>5.77</v>
      </c>
      <c r="P4292">
        <v>69.48</v>
      </c>
    </row>
    <row r="4293" spans="1:16" x14ac:dyDescent="0.3">
      <c r="A4293">
        <v>37367</v>
      </c>
      <c r="B4293">
        <v>122</v>
      </c>
      <c r="C4293" t="s">
        <v>552</v>
      </c>
      <c r="D4293" s="441">
        <v>45809</v>
      </c>
      <c r="E4293">
        <v>18176</v>
      </c>
      <c r="F4293" t="s">
        <v>5791</v>
      </c>
      <c r="G4293">
        <v>3446</v>
      </c>
      <c r="H4293">
        <v>1</v>
      </c>
      <c r="I4293" t="s">
        <v>5601</v>
      </c>
      <c r="J4293" t="s">
        <v>4764</v>
      </c>
      <c r="K4293" t="s">
        <v>4523</v>
      </c>
      <c r="L4293">
        <v>0</v>
      </c>
      <c r="M4293" s="441">
        <v>-693593</v>
      </c>
      <c r="N4293">
        <v>0</v>
      </c>
      <c r="O4293">
        <v>0</v>
      </c>
      <c r="P4293">
        <v>69</v>
      </c>
    </row>
    <row r="4294" spans="1:16" x14ac:dyDescent="0.3">
      <c r="A4294">
        <v>37466</v>
      </c>
      <c r="B4294">
        <v>122</v>
      </c>
      <c r="C4294" t="s">
        <v>552</v>
      </c>
      <c r="D4294" s="441">
        <v>45809</v>
      </c>
      <c r="E4294">
        <v>24322</v>
      </c>
      <c r="F4294" t="s">
        <v>5657</v>
      </c>
      <c r="G4294">
        <v>2342</v>
      </c>
      <c r="H4294">
        <v>3</v>
      </c>
      <c r="I4294" t="s">
        <v>5598</v>
      </c>
      <c r="J4294" t="s">
        <v>6085</v>
      </c>
      <c r="K4294" t="s">
        <v>4523</v>
      </c>
      <c r="L4294">
        <v>0</v>
      </c>
      <c r="M4294" s="441">
        <v>45749</v>
      </c>
      <c r="N4294">
        <v>23</v>
      </c>
      <c r="O4294">
        <v>23</v>
      </c>
      <c r="P4294">
        <v>69</v>
      </c>
    </row>
    <row r="4295" spans="1:16" x14ac:dyDescent="0.3">
      <c r="A4295">
        <v>37368</v>
      </c>
      <c r="B4295">
        <v>122</v>
      </c>
      <c r="C4295" t="s">
        <v>552</v>
      </c>
      <c r="D4295" s="441">
        <v>45809</v>
      </c>
      <c r="E4295">
        <v>18160</v>
      </c>
      <c r="F4295" t="s">
        <v>6514</v>
      </c>
      <c r="G4295">
        <v>3460</v>
      </c>
      <c r="H4295">
        <v>0.35</v>
      </c>
      <c r="I4295" t="s">
        <v>5601</v>
      </c>
      <c r="J4295" t="s">
        <v>4764</v>
      </c>
      <c r="K4295" t="s">
        <v>4523</v>
      </c>
      <c r="L4295">
        <v>0</v>
      </c>
      <c r="M4295" s="441">
        <v>-693593</v>
      </c>
      <c r="N4295">
        <v>0</v>
      </c>
      <c r="O4295">
        <v>0</v>
      </c>
      <c r="P4295">
        <v>68.13</v>
      </c>
    </row>
    <row r="4296" spans="1:16" x14ac:dyDescent="0.3">
      <c r="A4296">
        <v>37497</v>
      </c>
      <c r="B4296">
        <v>122</v>
      </c>
      <c r="C4296" t="s">
        <v>552</v>
      </c>
      <c r="D4296" s="441">
        <v>45809</v>
      </c>
      <c r="E4296">
        <v>26050</v>
      </c>
      <c r="F4296" t="s">
        <v>6525</v>
      </c>
      <c r="G4296">
        <v>6512</v>
      </c>
      <c r="H4296">
        <v>2</v>
      </c>
      <c r="I4296" t="s">
        <v>5598</v>
      </c>
      <c r="J4296" t="s">
        <v>6085</v>
      </c>
      <c r="K4296" t="s">
        <v>4523</v>
      </c>
      <c r="L4296">
        <v>33.9</v>
      </c>
      <c r="M4296" s="441">
        <v>45790</v>
      </c>
      <c r="N4296">
        <v>33.200000000000003</v>
      </c>
      <c r="O4296">
        <v>33.4</v>
      </c>
      <c r="P4296">
        <v>67.8</v>
      </c>
    </row>
    <row r="4297" spans="1:16" x14ac:dyDescent="0.3">
      <c r="A4297">
        <v>37457</v>
      </c>
      <c r="B4297">
        <v>122</v>
      </c>
      <c r="C4297" t="s">
        <v>552</v>
      </c>
      <c r="D4297" s="441">
        <v>45809</v>
      </c>
      <c r="E4297">
        <v>20022</v>
      </c>
      <c r="F4297" t="s">
        <v>5651</v>
      </c>
      <c r="G4297">
        <v>2340</v>
      </c>
      <c r="H4297">
        <v>7</v>
      </c>
      <c r="I4297" t="s">
        <v>5613</v>
      </c>
      <c r="J4297" t="s">
        <v>6085</v>
      </c>
      <c r="K4297" t="s">
        <v>4523</v>
      </c>
      <c r="L4297">
        <v>9.17</v>
      </c>
      <c r="M4297" s="441">
        <v>45797</v>
      </c>
      <c r="N4297">
        <v>9</v>
      </c>
      <c r="O4297">
        <v>9.27</v>
      </c>
      <c r="P4297">
        <v>64.19</v>
      </c>
    </row>
    <row r="4298" spans="1:16" x14ac:dyDescent="0.3">
      <c r="A4298">
        <v>37534</v>
      </c>
      <c r="B4298">
        <v>122</v>
      </c>
      <c r="C4298" t="s">
        <v>552</v>
      </c>
      <c r="D4298" s="441">
        <v>45809</v>
      </c>
      <c r="E4298">
        <v>19759</v>
      </c>
      <c r="F4298" t="s">
        <v>6016</v>
      </c>
      <c r="G4298">
        <v>2494</v>
      </c>
      <c r="H4298">
        <v>6.94</v>
      </c>
      <c r="I4298" t="s">
        <v>5598</v>
      </c>
      <c r="J4298" t="s">
        <v>6085</v>
      </c>
      <c r="K4298" t="s">
        <v>4523</v>
      </c>
      <c r="L4298">
        <v>9.16</v>
      </c>
      <c r="M4298" s="441">
        <v>45806</v>
      </c>
      <c r="N4298">
        <v>8.06</v>
      </c>
      <c r="O4298">
        <v>11.37</v>
      </c>
      <c r="P4298">
        <v>63.57</v>
      </c>
    </row>
    <row r="4299" spans="1:16" x14ac:dyDescent="0.3">
      <c r="A4299">
        <v>37431</v>
      </c>
      <c r="B4299">
        <v>122</v>
      </c>
      <c r="C4299" t="s">
        <v>552</v>
      </c>
      <c r="D4299" s="441">
        <v>45809</v>
      </c>
      <c r="E4299">
        <v>19872</v>
      </c>
      <c r="F4299" t="s">
        <v>6511</v>
      </c>
      <c r="G4299">
        <v>2401</v>
      </c>
      <c r="H4299">
        <v>1.5</v>
      </c>
      <c r="I4299" t="s">
        <v>5598</v>
      </c>
      <c r="J4299" t="s">
        <v>6085</v>
      </c>
      <c r="K4299" t="s">
        <v>4523</v>
      </c>
      <c r="L4299">
        <v>0</v>
      </c>
      <c r="M4299" s="441">
        <v>-693593</v>
      </c>
      <c r="N4299">
        <v>0</v>
      </c>
      <c r="O4299">
        <v>0</v>
      </c>
      <c r="P4299">
        <v>62.25</v>
      </c>
    </row>
    <row r="4300" spans="1:16" x14ac:dyDescent="0.3">
      <c r="A4300">
        <v>37492</v>
      </c>
      <c r="B4300">
        <v>122</v>
      </c>
      <c r="C4300" t="s">
        <v>552</v>
      </c>
      <c r="D4300" s="441">
        <v>45809</v>
      </c>
      <c r="E4300">
        <v>20332</v>
      </c>
      <c r="F4300" t="s">
        <v>5681</v>
      </c>
      <c r="G4300">
        <v>2208</v>
      </c>
      <c r="H4300">
        <v>5</v>
      </c>
      <c r="I4300" t="s">
        <v>5605</v>
      </c>
      <c r="J4300" t="s">
        <v>6085</v>
      </c>
      <c r="K4300" t="s">
        <v>4523</v>
      </c>
      <c r="L4300">
        <v>12.2</v>
      </c>
      <c r="M4300" s="441">
        <v>45804</v>
      </c>
      <c r="N4300">
        <v>12.2</v>
      </c>
      <c r="O4300">
        <v>12.2</v>
      </c>
      <c r="P4300">
        <v>61</v>
      </c>
    </row>
    <row r="4301" spans="1:16" x14ac:dyDescent="0.3">
      <c r="A4301">
        <v>37521</v>
      </c>
      <c r="B4301">
        <v>122</v>
      </c>
      <c r="C4301" t="s">
        <v>552</v>
      </c>
      <c r="D4301" s="441">
        <v>45809</v>
      </c>
      <c r="E4301">
        <v>19623</v>
      </c>
      <c r="F4301" t="s">
        <v>5929</v>
      </c>
      <c r="G4301">
        <v>2611</v>
      </c>
      <c r="H4301">
        <v>9.76</v>
      </c>
      <c r="I4301" t="s">
        <v>5598</v>
      </c>
      <c r="J4301" t="s">
        <v>6085</v>
      </c>
      <c r="K4301" t="s">
        <v>4523</v>
      </c>
      <c r="L4301">
        <v>6.15</v>
      </c>
      <c r="M4301" s="441">
        <v>45807</v>
      </c>
      <c r="N4301">
        <v>6</v>
      </c>
      <c r="O4301">
        <v>10.32</v>
      </c>
      <c r="P4301">
        <v>60.02</v>
      </c>
    </row>
    <row r="4302" spans="1:16" x14ac:dyDescent="0.3">
      <c r="A4302">
        <v>37365</v>
      </c>
      <c r="B4302">
        <v>122</v>
      </c>
      <c r="C4302" t="s">
        <v>552</v>
      </c>
      <c r="D4302" s="441">
        <v>45809</v>
      </c>
      <c r="E4302">
        <v>18178</v>
      </c>
      <c r="F4302" t="s">
        <v>5790</v>
      </c>
      <c r="G4302">
        <v>3444</v>
      </c>
      <c r="H4302">
        <v>1</v>
      </c>
      <c r="I4302" t="s">
        <v>5601</v>
      </c>
      <c r="J4302" t="s">
        <v>4764</v>
      </c>
      <c r="K4302" t="s">
        <v>4523</v>
      </c>
      <c r="L4302">
        <v>0</v>
      </c>
      <c r="M4302" s="441">
        <v>-693593</v>
      </c>
      <c r="N4302">
        <v>0</v>
      </c>
      <c r="O4302">
        <v>59.9</v>
      </c>
      <c r="P4302">
        <v>59.9</v>
      </c>
    </row>
    <row r="4303" spans="1:16" x14ac:dyDescent="0.3">
      <c r="A4303">
        <v>37514</v>
      </c>
      <c r="B4303">
        <v>122</v>
      </c>
      <c r="C4303" t="s">
        <v>552</v>
      </c>
      <c r="D4303" s="441">
        <v>45809</v>
      </c>
      <c r="E4303">
        <v>19639</v>
      </c>
      <c r="F4303" t="s">
        <v>6527</v>
      </c>
      <c r="G4303">
        <v>2597</v>
      </c>
      <c r="H4303">
        <v>14.62</v>
      </c>
      <c r="I4303" t="s">
        <v>5598</v>
      </c>
      <c r="J4303" t="s">
        <v>6085</v>
      </c>
      <c r="K4303" t="s">
        <v>4523</v>
      </c>
      <c r="L4303">
        <v>3.94</v>
      </c>
      <c r="M4303" s="441">
        <v>45807</v>
      </c>
      <c r="N4303">
        <v>5.07</v>
      </c>
      <c r="O4303">
        <v>5.07</v>
      </c>
      <c r="P4303">
        <v>57.6</v>
      </c>
    </row>
    <row r="4304" spans="1:16" x14ac:dyDescent="0.3">
      <c r="A4304">
        <v>37479</v>
      </c>
      <c r="B4304">
        <v>122</v>
      </c>
      <c r="C4304" t="s">
        <v>552</v>
      </c>
      <c r="D4304" s="441">
        <v>45809</v>
      </c>
      <c r="E4304">
        <v>19965</v>
      </c>
      <c r="F4304" t="s">
        <v>5671</v>
      </c>
      <c r="G4304">
        <v>2356</v>
      </c>
      <c r="H4304">
        <v>4</v>
      </c>
      <c r="I4304" t="s">
        <v>5613</v>
      </c>
      <c r="J4304" t="s">
        <v>6085</v>
      </c>
      <c r="K4304" t="s">
        <v>4523</v>
      </c>
      <c r="L4304">
        <v>14.1</v>
      </c>
      <c r="M4304" s="441">
        <v>45804</v>
      </c>
      <c r="N4304">
        <v>14.1</v>
      </c>
      <c r="O4304">
        <v>14.1</v>
      </c>
      <c r="P4304">
        <v>56.4</v>
      </c>
    </row>
    <row r="4305" spans="1:16" x14ac:dyDescent="0.3">
      <c r="A4305">
        <v>37374</v>
      </c>
      <c r="B4305">
        <v>122</v>
      </c>
      <c r="C4305" t="s">
        <v>552</v>
      </c>
      <c r="D4305" s="441">
        <v>45809</v>
      </c>
      <c r="E4305">
        <v>18145</v>
      </c>
      <c r="F4305" t="s">
        <v>5796</v>
      </c>
      <c r="G4305">
        <v>3472</v>
      </c>
      <c r="H4305">
        <v>0.15</v>
      </c>
      <c r="I4305" t="s">
        <v>5601</v>
      </c>
      <c r="J4305" t="s">
        <v>4764</v>
      </c>
      <c r="K4305" t="s">
        <v>4523</v>
      </c>
      <c r="L4305">
        <v>0</v>
      </c>
      <c r="M4305" s="441">
        <v>-693593</v>
      </c>
      <c r="N4305">
        <v>0</v>
      </c>
      <c r="O4305">
        <v>310</v>
      </c>
      <c r="P4305">
        <v>55.74</v>
      </c>
    </row>
    <row r="4306" spans="1:16" x14ac:dyDescent="0.3">
      <c r="A4306">
        <v>37481</v>
      </c>
      <c r="B4306">
        <v>122</v>
      </c>
      <c r="C4306" t="s">
        <v>552</v>
      </c>
      <c r="D4306" s="441">
        <v>45809</v>
      </c>
      <c r="E4306">
        <v>24620</v>
      </c>
      <c r="F4306" t="s">
        <v>6521</v>
      </c>
      <c r="G4306">
        <v>5681</v>
      </c>
      <c r="H4306">
        <v>0.8</v>
      </c>
      <c r="I4306" t="s">
        <v>5598</v>
      </c>
      <c r="J4306" t="s">
        <v>6085</v>
      </c>
      <c r="K4306" t="s">
        <v>4523</v>
      </c>
      <c r="L4306">
        <v>0</v>
      </c>
      <c r="M4306" s="441">
        <v>45764</v>
      </c>
      <c r="N4306">
        <v>67.95</v>
      </c>
      <c r="O4306">
        <v>79.77</v>
      </c>
      <c r="P4306">
        <v>54.36</v>
      </c>
    </row>
    <row r="4307" spans="1:16" x14ac:dyDescent="0.3">
      <c r="A4307">
        <v>37356</v>
      </c>
      <c r="B4307">
        <v>122</v>
      </c>
      <c r="C4307" t="s">
        <v>552</v>
      </c>
      <c r="D4307" s="441">
        <v>45809</v>
      </c>
      <c r="E4307">
        <v>18210</v>
      </c>
      <c r="F4307" t="s">
        <v>6523</v>
      </c>
      <c r="G4307">
        <v>3417</v>
      </c>
      <c r="H4307">
        <v>2</v>
      </c>
      <c r="I4307" t="s">
        <v>5613</v>
      </c>
      <c r="J4307" t="s">
        <v>4764</v>
      </c>
      <c r="K4307" t="s">
        <v>4523</v>
      </c>
      <c r="L4307">
        <v>0</v>
      </c>
      <c r="M4307" s="441">
        <v>-693593</v>
      </c>
      <c r="N4307">
        <v>0</v>
      </c>
      <c r="O4307">
        <v>0</v>
      </c>
      <c r="P4307">
        <v>54.3</v>
      </c>
    </row>
    <row r="4308" spans="1:16" x14ac:dyDescent="0.3">
      <c r="A4308">
        <v>37494</v>
      </c>
      <c r="B4308">
        <v>122</v>
      </c>
      <c r="C4308" t="s">
        <v>552</v>
      </c>
      <c r="D4308" s="441">
        <v>45809</v>
      </c>
      <c r="E4308">
        <v>19907</v>
      </c>
      <c r="F4308" t="s">
        <v>5683</v>
      </c>
      <c r="G4308">
        <v>2381</v>
      </c>
      <c r="H4308">
        <v>18</v>
      </c>
      <c r="I4308" t="s">
        <v>5613</v>
      </c>
      <c r="J4308" t="s">
        <v>6085</v>
      </c>
      <c r="K4308" t="s">
        <v>4523</v>
      </c>
      <c r="L4308">
        <v>0</v>
      </c>
      <c r="M4308" s="441">
        <v>45686</v>
      </c>
      <c r="N4308">
        <v>3.01</v>
      </c>
      <c r="O4308">
        <v>3.01</v>
      </c>
      <c r="P4308">
        <v>54.18</v>
      </c>
    </row>
    <row r="4309" spans="1:16" x14ac:dyDescent="0.3">
      <c r="A4309">
        <v>37287</v>
      </c>
      <c r="B4309">
        <v>122</v>
      </c>
      <c r="C4309" t="s">
        <v>552</v>
      </c>
      <c r="D4309" s="441">
        <v>45809</v>
      </c>
      <c r="E4309">
        <v>18552</v>
      </c>
      <c r="F4309" t="s">
        <v>5723</v>
      </c>
      <c r="G4309">
        <v>3128</v>
      </c>
      <c r="H4309">
        <v>1.85</v>
      </c>
      <c r="I4309" t="s">
        <v>5601</v>
      </c>
      <c r="J4309" t="s">
        <v>4764</v>
      </c>
      <c r="K4309" t="s">
        <v>4523</v>
      </c>
      <c r="L4309">
        <v>0</v>
      </c>
      <c r="M4309" s="441">
        <v>-693593</v>
      </c>
      <c r="N4309">
        <v>0</v>
      </c>
      <c r="O4309">
        <v>0</v>
      </c>
      <c r="P4309">
        <v>53.82</v>
      </c>
    </row>
    <row r="4310" spans="1:16" x14ac:dyDescent="0.3">
      <c r="A4310">
        <v>37474</v>
      </c>
      <c r="B4310">
        <v>122</v>
      </c>
      <c r="C4310" t="s">
        <v>552</v>
      </c>
      <c r="D4310" s="441">
        <v>45809</v>
      </c>
      <c r="E4310">
        <v>20645</v>
      </c>
      <c r="F4310" t="s">
        <v>5664</v>
      </c>
      <c r="G4310">
        <v>2113</v>
      </c>
      <c r="H4310">
        <v>2</v>
      </c>
      <c r="I4310" t="s">
        <v>5615</v>
      </c>
      <c r="J4310" t="s">
        <v>6085</v>
      </c>
      <c r="K4310" t="s">
        <v>4523</v>
      </c>
      <c r="L4310">
        <v>26.2</v>
      </c>
      <c r="M4310" s="441">
        <v>45804</v>
      </c>
      <c r="N4310">
        <v>26.2</v>
      </c>
      <c r="O4310">
        <v>26.08</v>
      </c>
      <c r="P4310">
        <v>52.4</v>
      </c>
    </row>
    <row r="4311" spans="1:16" x14ac:dyDescent="0.3">
      <c r="A4311">
        <v>37536</v>
      </c>
      <c r="B4311">
        <v>122</v>
      </c>
      <c r="C4311" t="s">
        <v>552</v>
      </c>
      <c r="D4311" s="441">
        <v>45809</v>
      </c>
      <c r="E4311">
        <v>19751</v>
      </c>
      <c r="F4311" t="s">
        <v>5938</v>
      </c>
      <c r="G4311">
        <v>2502</v>
      </c>
      <c r="H4311">
        <v>5.78</v>
      </c>
      <c r="I4311" t="s">
        <v>5598</v>
      </c>
      <c r="J4311" t="s">
        <v>6085</v>
      </c>
      <c r="K4311" t="s">
        <v>4523</v>
      </c>
      <c r="L4311">
        <v>9.0399999999999991</v>
      </c>
      <c r="M4311" s="441">
        <v>45805</v>
      </c>
      <c r="N4311">
        <v>7.65</v>
      </c>
      <c r="O4311">
        <v>6.49</v>
      </c>
      <c r="P4311">
        <v>52.25</v>
      </c>
    </row>
    <row r="4312" spans="1:16" x14ac:dyDescent="0.3">
      <c r="A4312">
        <v>37606</v>
      </c>
      <c r="B4312">
        <v>122</v>
      </c>
      <c r="C4312" t="s">
        <v>552</v>
      </c>
      <c r="D4312" s="441">
        <v>45809</v>
      </c>
      <c r="E4312">
        <v>24467</v>
      </c>
      <c r="F4312" t="s">
        <v>6549</v>
      </c>
      <c r="G4312">
        <v>3673</v>
      </c>
      <c r="H4312">
        <v>33</v>
      </c>
      <c r="I4312" t="s">
        <v>5613</v>
      </c>
      <c r="J4312" t="s">
        <v>4764</v>
      </c>
      <c r="K4312" t="s">
        <v>4523</v>
      </c>
      <c r="L4312">
        <v>0</v>
      </c>
      <c r="M4312" s="441">
        <v>45526</v>
      </c>
      <c r="N4312">
        <v>1.56</v>
      </c>
      <c r="O4312">
        <v>2.19</v>
      </c>
      <c r="P4312">
        <v>51.56</v>
      </c>
    </row>
    <row r="4313" spans="1:16" x14ac:dyDescent="0.3">
      <c r="A4313">
        <v>37602</v>
      </c>
      <c r="B4313">
        <v>122</v>
      </c>
      <c r="C4313" t="s">
        <v>552</v>
      </c>
      <c r="D4313" s="441">
        <v>45809</v>
      </c>
      <c r="E4313">
        <v>24307</v>
      </c>
      <c r="F4313" t="s">
        <v>6544</v>
      </c>
      <c r="G4313">
        <v>3656</v>
      </c>
      <c r="H4313">
        <v>23</v>
      </c>
      <c r="I4313" t="s">
        <v>5613</v>
      </c>
      <c r="J4313" t="s">
        <v>4764</v>
      </c>
      <c r="K4313" t="s">
        <v>4523</v>
      </c>
      <c r="L4313">
        <v>0</v>
      </c>
      <c r="M4313" s="441">
        <v>45561</v>
      </c>
      <c r="N4313">
        <v>2.19</v>
      </c>
      <c r="O4313">
        <v>2.19</v>
      </c>
      <c r="P4313">
        <v>50.37</v>
      </c>
    </row>
    <row r="4314" spans="1:16" x14ac:dyDescent="0.3">
      <c r="A4314">
        <v>37468</v>
      </c>
      <c r="B4314">
        <v>122</v>
      </c>
      <c r="C4314" t="s">
        <v>552</v>
      </c>
      <c r="D4314" s="441">
        <v>45809</v>
      </c>
      <c r="E4314">
        <v>20136</v>
      </c>
      <c r="F4314" t="s">
        <v>5658</v>
      </c>
      <c r="G4314">
        <v>2284</v>
      </c>
      <c r="H4314">
        <v>12</v>
      </c>
      <c r="I4314" t="s">
        <v>5605</v>
      </c>
      <c r="J4314" t="s">
        <v>6085</v>
      </c>
      <c r="K4314" t="s">
        <v>4523</v>
      </c>
      <c r="L4314">
        <v>4.13</v>
      </c>
      <c r="M4314" s="441">
        <v>45804</v>
      </c>
      <c r="N4314">
        <v>4.2</v>
      </c>
      <c r="O4314">
        <v>4.2</v>
      </c>
      <c r="P4314">
        <v>49.56</v>
      </c>
    </row>
    <row r="4315" spans="1:16" x14ac:dyDescent="0.3">
      <c r="A4315">
        <v>37281</v>
      </c>
      <c r="B4315">
        <v>122</v>
      </c>
      <c r="C4315" t="s">
        <v>552</v>
      </c>
      <c r="D4315" s="441">
        <v>45809</v>
      </c>
      <c r="E4315">
        <v>24814</v>
      </c>
      <c r="F4315" t="s">
        <v>6358</v>
      </c>
      <c r="G4315">
        <v>5771</v>
      </c>
      <c r="H4315">
        <v>5</v>
      </c>
      <c r="I4315" t="s">
        <v>5613</v>
      </c>
      <c r="J4315" t="s">
        <v>4764</v>
      </c>
      <c r="K4315" t="s">
        <v>4523</v>
      </c>
      <c r="L4315">
        <v>9.81</v>
      </c>
      <c r="M4315" s="441">
        <v>45806</v>
      </c>
      <c r="N4315">
        <v>35.799999999999997</v>
      </c>
      <c r="O4315">
        <v>35.799999999999997</v>
      </c>
      <c r="P4315">
        <v>49.05</v>
      </c>
    </row>
    <row r="4316" spans="1:16" x14ac:dyDescent="0.3">
      <c r="A4316">
        <v>37458</v>
      </c>
      <c r="B4316">
        <v>122</v>
      </c>
      <c r="C4316" t="s">
        <v>552</v>
      </c>
      <c r="D4316" s="441">
        <v>45809</v>
      </c>
      <c r="E4316">
        <v>24272</v>
      </c>
      <c r="F4316" t="s">
        <v>5849</v>
      </c>
      <c r="G4316">
        <v>2341</v>
      </c>
      <c r="H4316">
        <v>2</v>
      </c>
      <c r="I4316" t="s">
        <v>5598</v>
      </c>
      <c r="J4316" t="s">
        <v>6085</v>
      </c>
      <c r="K4316" t="s">
        <v>4523</v>
      </c>
      <c r="L4316">
        <v>0</v>
      </c>
      <c r="M4316" s="441">
        <v>45748</v>
      </c>
      <c r="N4316">
        <v>24</v>
      </c>
      <c r="O4316">
        <v>71.760000000000005</v>
      </c>
      <c r="P4316">
        <v>48</v>
      </c>
    </row>
    <row r="4317" spans="1:16" x14ac:dyDescent="0.3">
      <c r="A4317">
        <v>37384</v>
      </c>
      <c r="B4317">
        <v>122</v>
      </c>
      <c r="C4317" t="s">
        <v>552</v>
      </c>
      <c r="D4317" s="441">
        <v>45809</v>
      </c>
      <c r="E4317">
        <v>18107</v>
      </c>
      <c r="F4317" t="s">
        <v>5807</v>
      </c>
      <c r="G4317">
        <v>3504</v>
      </c>
      <c r="H4317">
        <v>0.27</v>
      </c>
      <c r="I4317" t="s">
        <v>5601</v>
      </c>
      <c r="J4317" t="s">
        <v>4764</v>
      </c>
      <c r="K4317" t="s">
        <v>4523</v>
      </c>
      <c r="L4317">
        <v>0</v>
      </c>
      <c r="M4317" s="441">
        <v>-693593</v>
      </c>
      <c r="N4317">
        <v>0</v>
      </c>
      <c r="O4317">
        <v>0</v>
      </c>
      <c r="P4317">
        <v>47.77</v>
      </c>
    </row>
    <row r="4318" spans="1:16" x14ac:dyDescent="0.3">
      <c r="A4318">
        <v>37456</v>
      </c>
      <c r="B4318">
        <v>122</v>
      </c>
      <c r="C4318" t="s">
        <v>552</v>
      </c>
      <c r="D4318" s="441">
        <v>45809</v>
      </c>
      <c r="E4318">
        <v>20227</v>
      </c>
      <c r="F4318" t="s">
        <v>5650</v>
      </c>
      <c r="G4318">
        <v>2248</v>
      </c>
      <c r="H4318">
        <v>4</v>
      </c>
      <c r="I4318" t="s">
        <v>5605</v>
      </c>
      <c r="J4318" t="s">
        <v>6085</v>
      </c>
      <c r="K4318" t="s">
        <v>4523</v>
      </c>
      <c r="L4318">
        <v>11.2</v>
      </c>
      <c r="M4318" s="441">
        <v>45804</v>
      </c>
      <c r="N4318">
        <v>11.2</v>
      </c>
      <c r="O4318">
        <v>11.2</v>
      </c>
      <c r="P4318">
        <v>44.8</v>
      </c>
    </row>
    <row r="4319" spans="1:16" x14ac:dyDescent="0.3">
      <c r="A4319">
        <v>37496</v>
      </c>
      <c r="B4319">
        <v>122</v>
      </c>
      <c r="C4319" t="s">
        <v>552</v>
      </c>
      <c r="D4319" s="441">
        <v>45809</v>
      </c>
      <c r="E4319">
        <v>20461</v>
      </c>
      <c r="F4319" t="s">
        <v>6583</v>
      </c>
      <c r="G4319">
        <v>2162</v>
      </c>
      <c r="H4319">
        <v>3</v>
      </c>
      <c r="I4319" t="s">
        <v>5598</v>
      </c>
      <c r="J4319" t="s">
        <v>6085</v>
      </c>
      <c r="K4319" t="s">
        <v>4523</v>
      </c>
      <c r="L4319">
        <v>14.9</v>
      </c>
      <c r="M4319" s="441">
        <v>45793</v>
      </c>
      <c r="N4319">
        <v>14.9</v>
      </c>
      <c r="O4319">
        <v>14.9</v>
      </c>
      <c r="P4319">
        <v>44.7</v>
      </c>
    </row>
    <row r="4320" spans="1:16" x14ac:dyDescent="0.3">
      <c r="A4320">
        <v>37449</v>
      </c>
      <c r="B4320">
        <v>122</v>
      </c>
      <c r="C4320" t="s">
        <v>552</v>
      </c>
      <c r="D4320" s="441">
        <v>45809</v>
      </c>
      <c r="E4320">
        <v>20029</v>
      </c>
      <c r="F4320" t="s">
        <v>5848</v>
      </c>
      <c r="G4320">
        <v>2337</v>
      </c>
      <c r="H4320">
        <v>3</v>
      </c>
      <c r="I4320" t="s">
        <v>5668</v>
      </c>
      <c r="J4320" t="s">
        <v>6085</v>
      </c>
      <c r="K4320" t="s">
        <v>4523</v>
      </c>
      <c r="L4320">
        <v>0</v>
      </c>
      <c r="M4320" s="441">
        <v>45636</v>
      </c>
      <c r="N4320">
        <v>14.81</v>
      </c>
      <c r="O4320">
        <v>14.81</v>
      </c>
      <c r="P4320">
        <v>44.43</v>
      </c>
    </row>
    <row r="4321" spans="1:16" x14ac:dyDescent="0.3">
      <c r="A4321">
        <v>37401</v>
      </c>
      <c r="B4321">
        <v>122</v>
      </c>
      <c r="C4321" t="s">
        <v>552</v>
      </c>
      <c r="D4321" s="441">
        <v>45809</v>
      </c>
      <c r="E4321">
        <v>26276</v>
      </c>
      <c r="F4321" t="s">
        <v>6443</v>
      </c>
      <c r="G4321">
        <v>6658</v>
      </c>
      <c r="H4321">
        <v>1</v>
      </c>
      <c r="I4321" t="s">
        <v>5598</v>
      </c>
      <c r="J4321" t="s">
        <v>6085</v>
      </c>
      <c r="K4321" t="s">
        <v>4523</v>
      </c>
      <c r="L4321">
        <v>0</v>
      </c>
      <c r="M4321" s="441">
        <v>45747</v>
      </c>
      <c r="N4321">
        <v>44</v>
      </c>
      <c r="O4321">
        <v>44</v>
      </c>
      <c r="P4321">
        <v>44</v>
      </c>
    </row>
    <row r="4322" spans="1:16" x14ac:dyDescent="0.3">
      <c r="A4322">
        <v>37419</v>
      </c>
      <c r="B4322">
        <v>122</v>
      </c>
      <c r="C4322" t="s">
        <v>552</v>
      </c>
      <c r="D4322" s="441">
        <v>45809</v>
      </c>
      <c r="E4322">
        <v>21060</v>
      </c>
      <c r="F4322" t="s">
        <v>5619</v>
      </c>
      <c r="G4322">
        <v>1998</v>
      </c>
      <c r="H4322">
        <v>2</v>
      </c>
      <c r="I4322" t="s">
        <v>5613</v>
      </c>
      <c r="J4322" t="s">
        <v>6085</v>
      </c>
      <c r="K4322" t="s">
        <v>4523</v>
      </c>
      <c r="L4322">
        <v>0</v>
      </c>
      <c r="M4322" s="441">
        <v>-693593</v>
      </c>
      <c r="N4322">
        <v>0</v>
      </c>
      <c r="O4322">
        <v>21.96</v>
      </c>
      <c r="P4322">
        <v>43.98</v>
      </c>
    </row>
    <row r="4323" spans="1:16" x14ac:dyDescent="0.3">
      <c r="A4323">
        <v>37533</v>
      </c>
      <c r="B4323">
        <v>122</v>
      </c>
      <c r="C4323" t="s">
        <v>552</v>
      </c>
      <c r="D4323" s="441">
        <v>45809</v>
      </c>
      <c r="E4323">
        <v>19760</v>
      </c>
      <c r="F4323" t="s">
        <v>6338</v>
      </c>
      <c r="G4323">
        <v>2493</v>
      </c>
      <c r="H4323">
        <v>2.04</v>
      </c>
      <c r="I4323" t="s">
        <v>5598</v>
      </c>
      <c r="J4323" t="s">
        <v>6085</v>
      </c>
      <c r="K4323" t="s">
        <v>4523</v>
      </c>
      <c r="L4323">
        <v>21.55</v>
      </c>
      <c r="M4323" s="441">
        <v>45805</v>
      </c>
      <c r="N4323">
        <v>22.1</v>
      </c>
      <c r="O4323">
        <v>22.1</v>
      </c>
      <c r="P4323">
        <v>43.96</v>
      </c>
    </row>
    <row r="4324" spans="1:16" x14ac:dyDescent="0.3">
      <c r="A4324">
        <v>37316</v>
      </c>
      <c r="B4324">
        <v>122</v>
      </c>
      <c r="C4324" t="s">
        <v>552</v>
      </c>
      <c r="D4324" s="441">
        <v>45809</v>
      </c>
      <c r="E4324">
        <v>18357</v>
      </c>
      <c r="F4324" t="s">
        <v>6553</v>
      </c>
      <c r="G4324">
        <v>3279</v>
      </c>
      <c r="H4324">
        <v>0.66</v>
      </c>
      <c r="I4324" t="s">
        <v>5613</v>
      </c>
      <c r="J4324" t="s">
        <v>4764</v>
      </c>
      <c r="K4324" t="s">
        <v>4523</v>
      </c>
      <c r="L4324">
        <v>0</v>
      </c>
      <c r="M4324" s="441">
        <v>-693593</v>
      </c>
      <c r="N4324">
        <v>0</v>
      </c>
      <c r="O4324">
        <v>0</v>
      </c>
      <c r="P4324">
        <v>43.47</v>
      </c>
    </row>
    <row r="4325" spans="1:16" x14ac:dyDescent="0.3">
      <c r="A4325">
        <v>37425</v>
      </c>
      <c r="B4325">
        <v>122</v>
      </c>
      <c r="C4325" t="s">
        <v>552</v>
      </c>
      <c r="D4325" s="441">
        <v>45809</v>
      </c>
      <c r="E4325">
        <v>23826</v>
      </c>
      <c r="F4325" t="s">
        <v>5844</v>
      </c>
      <c r="G4325">
        <v>2073</v>
      </c>
      <c r="H4325">
        <v>13</v>
      </c>
      <c r="I4325" t="s">
        <v>5605</v>
      </c>
      <c r="J4325" t="s">
        <v>6085</v>
      </c>
      <c r="K4325" t="s">
        <v>4523</v>
      </c>
      <c r="L4325">
        <v>3.28</v>
      </c>
      <c r="M4325" s="441">
        <v>45797</v>
      </c>
      <c r="N4325">
        <v>3.45</v>
      </c>
      <c r="O4325">
        <v>2.99</v>
      </c>
      <c r="P4325">
        <v>42.64</v>
      </c>
    </row>
    <row r="4326" spans="1:16" x14ac:dyDescent="0.3">
      <c r="A4326">
        <v>37531</v>
      </c>
      <c r="B4326">
        <v>122</v>
      </c>
      <c r="C4326" t="s">
        <v>552</v>
      </c>
      <c r="D4326" s="441">
        <v>45809</v>
      </c>
      <c r="E4326">
        <v>19762</v>
      </c>
      <c r="F4326" t="s">
        <v>6070</v>
      </c>
      <c r="G4326">
        <v>2491</v>
      </c>
      <c r="H4326">
        <v>3.4</v>
      </c>
      <c r="I4326" t="s">
        <v>5598</v>
      </c>
      <c r="J4326" t="s">
        <v>6085</v>
      </c>
      <c r="K4326" t="s">
        <v>4523</v>
      </c>
      <c r="L4326">
        <v>12.43</v>
      </c>
      <c r="M4326" s="441">
        <v>45806</v>
      </c>
      <c r="N4326">
        <v>18.2</v>
      </c>
      <c r="O4326">
        <v>18.2</v>
      </c>
      <c r="P4326">
        <v>42.26</v>
      </c>
    </row>
    <row r="4327" spans="1:16" x14ac:dyDescent="0.3">
      <c r="A4327">
        <v>37485</v>
      </c>
      <c r="B4327">
        <v>122</v>
      </c>
      <c r="C4327" t="s">
        <v>552</v>
      </c>
      <c r="D4327" s="441">
        <v>45809</v>
      </c>
      <c r="E4327">
        <v>24400</v>
      </c>
      <c r="F4327" t="s">
        <v>6004</v>
      </c>
      <c r="G4327">
        <v>2368</v>
      </c>
      <c r="H4327">
        <v>3</v>
      </c>
      <c r="I4327" t="s">
        <v>5613</v>
      </c>
      <c r="J4327" t="s">
        <v>6085</v>
      </c>
      <c r="K4327" t="s">
        <v>4523</v>
      </c>
      <c r="L4327">
        <v>13.5</v>
      </c>
      <c r="M4327" s="441">
        <v>45804</v>
      </c>
      <c r="N4327">
        <v>13.5</v>
      </c>
      <c r="O4327">
        <v>13.5</v>
      </c>
      <c r="P4327">
        <v>40.5</v>
      </c>
    </row>
    <row r="4328" spans="1:16" x14ac:dyDescent="0.3">
      <c r="A4328">
        <v>37520</v>
      </c>
      <c r="B4328">
        <v>122</v>
      </c>
      <c r="C4328" t="s">
        <v>552</v>
      </c>
      <c r="D4328" s="441">
        <v>45809</v>
      </c>
      <c r="E4328">
        <v>19628</v>
      </c>
      <c r="F4328" t="s">
        <v>6584</v>
      </c>
      <c r="G4328">
        <v>2606</v>
      </c>
      <c r="H4328">
        <v>16.760000000000002</v>
      </c>
      <c r="I4328" t="s">
        <v>5598</v>
      </c>
      <c r="J4328" t="s">
        <v>6085</v>
      </c>
      <c r="K4328" t="s">
        <v>4523</v>
      </c>
      <c r="L4328">
        <v>0</v>
      </c>
      <c r="M4328" s="441">
        <v>45684</v>
      </c>
      <c r="N4328">
        <v>2.4</v>
      </c>
      <c r="O4328">
        <v>3.4</v>
      </c>
      <c r="P4328">
        <v>40.22</v>
      </c>
    </row>
    <row r="4329" spans="1:16" x14ac:dyDescent="0.3">
      <c r="A4329">
        <v>37371</v>
      </c>
      <c r="B4329">
        <v>122</v>
      </c>
      <c r="C4329" t="s">
        <v>552</v>
      </c>
      <c r="D4329" s="441">
        <v>45809</v>
      </c>
      <c r="E4329">
        <v>18155</v>
      </c>
      <c r="F4329" t="s">
        <v>6513</v>
      </c>
      <c r="G4329">
        <v>3465</v>
      </c>
      <c r="H4329">
        <v>0.28999999999999998</v>
      </c>
      <c r="I4329" t="s">
        <v>5601</v>
      </c>
      <c r="J4329" t="s">
        <v>4764</v>
      </c>
      <c r="K4329" t="s">
        <v>4523</v>
      </c>
      <c r="L4329">
        <v>0</v>
      </c>
      <c r="M4329" s="441">
        <v>-693593</v>
      </c>
      <c r="N4329">
        <v>0</v>
      </c>
      <c r="O4329">
        <v>0</v>
      </c>
      <c r="P4329">
        <v>38.86</v>
      </c>
    </row>
    <row r="4330" spans="1:16" x14ac:dyDescent="0.3">
      <c r="A4330">
        <v>37363</v>
      </c>
      <c r="B4330">
        <v>122</v>
      </c>
      <c r="C4330" t="s">
        <v>552</v>
      </c>
      <c r="D4330" s="441">
        <v>45809</v>
      </c>
      <c r="E4330">
        <v>18180</v>
      </c>
      <c r="F4330" t="s">
        <v>5788</v>
      </c>
      <c r="G4330">
        <v>3442</v>
      </c>
      <c r="H4330">
        <v>0.35</v>
      </c>
      <c r="I4330" t="s">
        <v>5601</v>
      </c>
      <c r="J4330" t="s">
        <v>4764</v>
      </c>
      <c r="K4330" t="s">
        <v>4523</v>
      </c>
      <c r="L4330">
        <v>0</v>
      </c>
      <c r="M4330" s="441">
        <v>-693593</v>
      </c>
      <c r="N4330">
        <v>0</v>
      </c>
      <c r="O4330">
        <v>109.9</v>
      </c>
      <c r="P4330">
        <v>38.5</v>
      </c>
    </row>
    <row r="4331" spans="1:16" x14ac:dyDescent="0.3">
      <c r="A4331">
        <v>37540</v>
      </c>
      <c r="B4331">
        <v>122</v>
      </c>
      <c r="C4331" t="s">
        <v>552</v>
      </c>
      <c r="D4331" s="441">
        <v>45809</v>
      </c>
      <c r="E4331">
        <v>19737</v>
      </c>
      <c r="F4331" t="s">
        <v>6337</v>
      </c>
      <c r="G4331">
        <v>2516</v>
      </c>
      <c r="H4331">
        <v>7.26</v>
      </c>
      <c r="I4331" t="s">
        <v>5598</v>
      </c>
      <c r="J4331" t="s">
        <v>6085</v>
      </c>
      <c r="K4331" t="s">
        <v>4523</v>
      </c>
      <c r="L4331">
        <v>5.15</v>
      </c>
      <c r="M4331" s="441">
        <v>45805</v>
      </c>
      <c r="N4331">
        <v>4.2</v>
      </c>
      <c r="O4331">
        <v>4.2</v>
      </c>
      <c r="P4331">
        <v>37.39</v>
      </c>
    </row>
    <row r="4332" spans="1:16" x14ac:dyDescent="0.3">
      <c r="A4332">
        <v>37463</v>
      </c>
      <c r="B4332">
        <v>122</v>
      </c>
      <c r="C4332" t="s">
        <v>552</v>
      </c>
      <c r="D4332" s="441">
        <v>45809</v>
      </c>
      <c r="E4332">
        <v>20657</v>
      </c>
      <c r="F4332" t="s">
        <v>6496</v>
      </c>
      <c r="G4332">
        <v>2110</v>
      </c>
      <c r="H4332">
        <v>5</v>
      </c>
      <c r="I4332" t="s">
        <v>5613</v>
      </c>
      <c r="J4332" t="s">
        <v>6085</v>
      </c>
      <c r="K4332" t="s">
        <v>4523</v>
      </c>
      <c r="L4332">
        <v>0</v>
      </c>
      <c r="M4332" s="441">
        <v>45762</v>
      </c>
      <c r="N4332">
        <v>7.1</v>
      </c>
      <c r="O4332">
        <v>7.1</v>
      </c>
      <c r="P4332">
        <v>35.5</v>
      </c>
    </row>
    <row r="4333" spans="1:16" x14ac:dyDescent="0.3">
      <c r="A4333">
        <v>37328</v>
      </c>
      <c r="B4333">
        <v>122</v>
      </c>
      <c r="C4333" t="s">
        <v>552</v>
      </c>
      <c r="D4333" s="441">
        <v>45809</v>
      </c>
      <c r="E4333">
        <v>18312</v>
      </c>
      <c r="F4333" t="s">
        <v>6552</v>
      </c>
      <c r="G4333">
        <v>3321</v>
      </c>
      <c r="H4333">
        <v>0.3</v>
      </c>
      <c r="I4333" t="s">
        <v>5601</v>
      </c>
      <c r="J4333" t="s">
        <v>4764</v>
      </c>
      <c r="K4333" t="s">
        <v>4523</v>
      </c>
      <c r="L4333">
        <v>0</v>
      </c>
      <c r="M4333" s="441">
        <v>-693593</v>
      </c>
      <c r="N4333">
        <v>0</v>
      </c>
      <c r="O4333">
        <v>105.9</v>
      </c>
      <c r="P4333">
        <v>35.06</v>
      </c>
    </row>
    <row r="4334" spans="1:16" x14ac:dyDescent="0.3">
      <c r="A4334">
        <v>37341</v>
      </c>
      <c r="B4334">
        <v>122</v>
      </c>
      <c r="C4334" t="s">
        <v>552</v>
      </c>
      <c r="D4334" s="441">
        <v>45809</v>
      </c>
      <c r="E4334">
        <v>18249</v>
      </c>
      <c r="F4334" t="s">
        <v>5907</v>
      </c>
      <c r="G4334">
        <v>3381</v>
      </c>
      <c r="H4334">
        <v>2</v>
      </c>
      <c r="I4334" t="s">
        <v>5613</v>
      </c>
      <c r="J4334" t="s">
        <v>4764</v>
      </c>
      <c r="K4334" t="s">
        <v>4523</v>
      </c>
      <c r="L4334">
        <v>0</v>
      </c>
      <c r="M4334" s="441">
        <v>-693593</v>
      </c>
      <c r="N4334">
        <v>0</v>
      </c>
      <c r="O4334">
        <v>0</v>
      </c>
      <c r="P4334">
        <v>34.630000000000003</v>
      </c>
    </row>
    <row r="4335" spans="1:16" x14ac:dyDescent="0.3">
      <c r="A4335">
        <v>37537</v>
      </c>
      <c r="B4335">
        <v>122</v>
      </c>
      <c r="C4335" t="s">
        <v>552</v>
      </c>
      <c r="D4335" s="441">
        <v>45809</v>
      </c>
      <c r="E4335">
        <v>24326</v>
      </c>
      <c r="F4335" t="s">
        <v>5939</v>
      </c>
      <c r="G4335">
        <v>2499</v>
      </c>
      <c r="H4335">
        <v>16.16</v>
      </c>
      <c r="I4335" t="s">
        <v>5598</v>
      </c>
      <c r="J4335" t="s">
        <v>6085</v>
      </c>
      <c r="K4335" t="s">
        <v>4523</v>
      </c>
      <c r="L4335">
        <v>2.11</v>
      </c>
      <c r="M4335" s="441">
        <v>45806</v>
      </c>
      <c r="N4335">
        <v>2.2999999999999998</v>
      </c>
      <c r="O4335">
        <v>32.24</v>
      </c>
      <c r="P4335">
        <v>34.1</v>
      </c>
    </row>
    <row r="4336" spans="1:16" x14ac:dyDescent="0.3">
      <c r="A4336">
        <v>37418</v>
      </c>
      <c r="B4336">
        <v>122</v>
      </c>
      <c r="C4336" t="s">
        <v>552</v>
      </c>
      <c r="D4336" s="441">
        <v>45809</v>
      </c>
      <c r="E4336">
        <v>20422</v>
      </c>
      <c r="F4336" t="s">
        <v>5618</v>
      </c>
      <c r="G4336">
        <v>2186</v>
      </c>
      <c r="H4336">
        <v>4</v>
      </c>
      <c r="I4336" t="s">
        <v>5613</v>
      </c>
      <c r="J4336" t="s">
        <v>6085</v>
      </c>
      <c r="K4336" t="s">
        <v>4523</v>
      </c>
      <c r="L4336">
        <v>8.5</v>
      </c>
      <c r="M4336" s="441">
        <v>45804</v>
      </c>
      <c r="N4336">
        <v>8.6999999999999993</v>
      </c>
      <c r="O4336">
        <v>8.6999999999999993</v>
      </c>
      <c r="P4336">
        <v>34</v>
      </c>
    </row>
    <row r="4337" spans="1:16" x14ac:dyDescent="0.3">
      <c r="A4337">
        <v>37424</v>
      </c>
      <c r="B4337">
        <v>122</v>
      </c>
      <c r="C4337" t="s">
        <v>552</v>
      </c>
      <c r="D4337" s="441">
        <v>45809</v>
      </c>
      <c r="E4337">
        <v>24089</v>
      </c>
      <c r="F4337" t="s">
        <v>5842</v>
      </c>
      <c r="G4337">
        <v>2316</v>
      </c>
      <c r="H4337">
        <v>4</v>
      </c>
      <c r="I4337" t="s">
        <v>5598</v>
      </c>
      <c r="J4337" t="s">
        <v>6085</v>
      </c>
      <c r="K4337" t="s">
        <v>4523</v>
      </c>
      <c r="L4337">
        <v>0</v>
      </c>
      <c r="M4337" s="441">
        <v>45531</v>
      </c>
      <c r="N4337">
        <v>8.5</v>
      </c>
      <c r="O4337">
        <v>9</v>
      </c>
      <c r="P4337">
        <v>34</v>
      </c>
    </row>
    <row r="4338" spans="1:16" x14ac:dyDescent="0.3">
      <c r="A4338">
        <v>37498</v>
      </c>
      <c r="B4338">
        <v>122</v>
      </c>
      <c r="C4338" t="s">
        <v>552</v>
      </c>
      <c r="D4338" s="441">
        <v>45809</v>
      </c>
      <c r="E4338">
        <v>20174</v>
      </c>
      <c r="F4338" t="s">
        <v>5685</v>
      </c>
      <c r="G4338">
        <v>2264</v>
      </c>
      <c r="H4338">
        <v>2</v>
      </c>
      <c r="I4338" t="s">
        <v>5598</v>
      </c>
      <c r="J4338" t="s">
        <v>6085</v>
      </c>
      <c r="K4338" t="s">
        <v>4523</v>
      </c>
      <c r="L4338">
        <v>16.63</v>
      </c>
      <c r="M4338" s="441">
        <v>45797</v>
      </c>
      <c r="N4338">
        <v>16.5</v>
      </c>
      <c r="O4338">
        <v>16.899999999999999</v>
      </c>
      <c r="P4338">
        <v>33.26</v>
      </c>
    </row>
    <row r="4339" spans="1:16" x14ac:dyDescent="0.3">
      <c r="A4339">
        <v>37562</v>
      </c>
      <c r="B4339">
        <v>122</v>
      </c>
      <c r="C4339" t="s">
        <v>552</v>
      </c>
      <c r="D4339" s="441">
        <v>45809</v>
      </c>
      <c r="E4339">
        <v>19203</v>
      </c>
      <c r="F4339" t="s">
        <v>5692</v>
      </c>
      <c r="G4339">
        <v>2802</v>
      </c>
      <c r="H4339">
        <v>11</v>
      </c>
      <c r="I4339" t="s">
        <v>5613</v>
      </c>
      <c r="J4339" t="s">
        <v>6085</v>
      </c>
      <c r="K4339" t="s">
        <v>4523</v>
      </c>
      <c r="L4339">
        <v>3</v>
      </c>
      <c r="M4339" s="441">
        <v>45805</v>
      </c>
      <c r="N4339">
        <v>3</v>
      </c>
      <c r="O4339">
        <v>3</v>
      </c>
      <c r="P4339">
        <v>33</v>
      </c>
    </row>
    <row r="4340" spans="1:16" x14ac:dyDescent="0.3">
      <c r="A4340">
        <v>37298</v>
      </c>
      <c r="B4340">
        <v>122</v>
      </c>
      <c r="C4340" t="s">
        <v>552</v>
      </c>
      <c r="D4340" s="441">
        <v>45809</v>
      </c>
      <c r="E4340">
        <v>18486</v>
      </c>
      <c r="F4340" t="s">
        <v>5733</v>
      </c>
      <c r="G4340">
        <v>3170</v>
      </c>
      <c r="H4340">
        <v>1</v>
      </c>
      <c r="I4340" t="s">
        <v>5601</v>
      </c>
      <c r="J4340" t="s">
        <v>4764</v>
      </c>
      <c r="K4340" t="s">
        <v>4523</v>
      </c>
      <c r="L4340">
        <v>0</v>
      </c>
      <c r="M4340" s="441">
        <v>45756</v>
      </c>
      <c r="N4340">
        <v>32.5</v>
      </c>
      <c r="O4340">
        <v>27.5</v>
      </c>
      <c r="P4340">
        <v>32.5</v>
      </c>
    </row>
    <row r="4341" spans="1:16" x14ac:dyDescent="0.3">
      <c r="A4341">
        <v>37296</v>
      </c>
      <c r="B4341">
        <v>122</v>
      </c>
      <c r="C4341" t="s">
        <v>552</v>
      </c>
      <c r="D4341" s="441">
        <v>45809</v>
      </c>
      <c r="E4341">
        <v>18511</v>
      </c>
      <c r="F4341" t="s">
        <v>6028</v>
      </c>
      <c r="G4341">
        <v>3149</v>
      </c>
      <c r="H4341">
        <v>0.1</v>
      </c>
      <c r="I4341" t="s">
        <v>5613</v>
      </c>
      <c r="J4341" t="s">
        <v>4764</v>
      </c>
      <c r="K4341" t="s">
        <v>4523</v>
      </c>
      <c r="L4341">
        <v>0</v>
      </c>
      <c r="M4341" s="441">
        <v>-693593</v>
      </c>
      <c r="N4341">
        <v>0</v>
      </c>
      <c r="O4341">
        <v>0</v>
      </c>
      <c r="P4341">
        <v>32.04</v>
      </c>
    </row>
    <row r="4342" spans="1:16" x14ac:dyDescent="0.3">
      <c r="A4342">
        <v>37631</v>
      </c>
      <c r="B4342">
        <v>122</v>
      </c>
      <c r="C4342" t="s">
        <v>552</v>
      </c>
      <c r="D4342" s="441">
        <v>45809</v>
      </c>
      <c r="E4342">
        <v>19479</v>
      </c>
      <c r="F4342" t="s">
        <v>6526</v>
      </c>
      <c r="G4342">
        <v>2727</v>
      </c>
      <c r="H4342">
        <v>0.5</v>
      </c>
      <c r="I4342" t="s">
        <v>5598</v>
      </c>
      <c r="J4342" t="s">
        <v>6085</v>
      </c>
      <c r="K4342" t="s">
        <v>4523</v>
      </c>
      <c r="L4342">
        <v>64</v>
      </c>
      <c r="M4342" s="441">
        <v>45805</v>
      </c>
      <c r="N4342">
        <v>64</v>
      </c>
      <c r="O4342">
        <v>64</v>
      </c>
      <c r="P4342">
        <v>32</v>
      </c>
    </row>
    <row r="4343" spans="1:16" x14ac:dyDescent="0.3">
      <c r="A4343">
        <v>37462</v>
      </c>
      <c r="B4343">
        <v>122</v>
      </c>
      <c r="C4343" t="s">
        <v>552</v>
      </c>
      <c r="D4343" s="441">
        <v>45809</v>
      </c>
      <c r="E4343">
        <v>20213</v>
      </c>
      <c r="F4343" t="s">
        <v>5654</v>
      </c>
      <c r="G4343">
        <v>2251</v>
      </c>
      <c r="H4343">
        <v>1</v>
      </c>
      <c r="I4343" t="s">
        <v>5605</v>
      </c>
      <c r="J4343" t="s">
        <v>6085</v>
      </c>
      <c r="K4343" t="s">
        <v>4523</v>
      </c>
      <c r="L4343">
        <v>31.35</v>
      </c>
      <c r="M4343" s="441">
        <v>45797</v>
      </c>
      <c r="N4343">
        <v>31.62</v>
      </c>
      <c r="O4343">
        <v>31.49</v>
      </c>
      <c r="P4343">
        <v>31.35</v>
      </c>
    </row>
    <row r="4344" spans="1:16" x14ac:dyDescent="0.3">
      <c r="A4344">
        <v>37567</v>
      </c>
      <c r="B4344">
        <v>122</v>
      </c>
      <c r="C4344" t="s">
        <v>552</v>
      </c>
      <c r="D4344" s="441">
        <v>45809</v>
      </c>
      <c r="E4344">
        <v>19415</v>
      </c>
      <c r="F4344" t="s">
        <v>5958</v>
      </c>
      <c r="G4344">
        <v>2759</v>
      </c>
      <c r="H4344">
        <v>4</v>
      </c>
      <c r="I4344" t="s">
        <v>5613</v>
      </c>
      <c r="J4344" t="s">
        <v>6085</v>
      </c>
      <c r="K4344" t="s">
        <v>4523</v>
      </c>
      <c r="L4344">
        <v>7.8</v>
      </c>
      <c r="M4344" s="441">
        <v>45790</v>
      </c>
      <c r="N4344">
        <v>7.8</v>
      </c>
      <c r="O4344">
        <v>7.8</v>
      </c>
      <c r="P4344">
        <v>31.2</v>
      </c>
    </row>
    <row r="4345" spans="1:16" x14ac:dyDescent="0.3">
      <c r="A4345">
        <v>37366</v>
      </c>
      <c r="B4345">
        <v>122</v>
      </c>
      <c r="C4345" t="s">
        <v>552</v>
      </c>
      <c r="D4345" s="441">
        <v>45809</v>
      </c>
      <c r="E4345">
        <v>18177</v>
      </c>
      <c r="F4345" t="s">
        <v>6554</v>
      </c>
      <c r="G4345">
        <v>3445</v>
      </c>
      <c r="H4345">
        <v>0.44</v>
      </c>
      <c r="I4345" t="s">
        <v>5601</v>
      </c>
      <c r="J4345" t="s">
        <v>4764</v>
      </c>
      <c r="K4345" t="s">
        <v>4523</v>
      </c>
      <c r="L4345">
        <v>0</v>
      </c>
      <c r="M4345" s="441">
        <v>-693593</v>
      </c>
      <c r="N4345">
        <v>0</v>
      </c>
      <c r="O4345">
        <v>71.91</v>
      </c>
      <c r="P4345">
        <v>30.76</v>
      </c>
    </row>
    <row r="4346" spans="1:16" x14ac:dyDescent="0.3">
      <c r="A4346">
        <v>37630</v>
      </c>
      <c r="B4346">
        <v>122</v>
      </c>
      <c r="C4346" t="s">
        <v>552</v>
      </c>
      <c r="D4346" s="441">
        <v>45809</v>
      </c>
      <c r="E4346">
        <v>18327</v>
      </c>
      <c r="F4346" t="s">
        <v>5861</v>
      </c>
      <c r="G4346">
        <v>3306</v>
      </c>
      <c r="H4346">
        <v>0.28000000000000003</v>
      </c>
      <c r="I4346" t="s">
        <v>5601</v>
      </c>
      <c r="J4346" t="s">
        <v>4764</v>
      </c>
      <c r="K4346" t="s">
        <v>4523</v>
      </c>
      <c r="L4346">
        <v>0</v>
      </c>
      <c r="M4346" s="441">
        <v>45405</v>
      </c>
      <c r="N4346">
        <v>108</v>
      </c>
      <c r="O4346">
        <v>107</v>
      </c>
      <c r="P4346">
        <v>30.24</v>
      </c>
    </row>
    <row r="4347" spans="1:16" x14ac:dyDescent="0.3">
      <c r="A4347">
        <v>37403</v>
      </c>
      <c r="B4347">
        <v>122</v>
      </c>
      <c r="C4347" t="s">
        <v>552</v>
      </c>
      <c r="D4347" s="441">
        <v>45809</v>
      </c>
      <c r="E4347">
        <v>26342</v>
      </c>
      <c r="F4347" t="s">
        <v>5604</v>
      </c>
      <c r="G4347">
        <v>1986</v>
      </c>
      <c r="H4347">
        <v>2</v>
      </c>
      <c r="I4347" t="s">
        <v>5605</v>
      </c>
      <c r="J4347" t="s">
        <v>6085</v>
      </c>
      <c r="K4347" t="s">
        <v>4523</v>
      </c>
      <c r="L4347">
        <v>14.99</v>
      </c>
      <c r="M4347" s="441">
        <v>45798</v>
      </c>
      <c r="N4347">
        <v>14.99</v>
      </c>
      <c r="O4347">
        <v>17.5</v>
      </c>
      <c r="P4347">
        <v>29.98</v>
      </c>
    </row>
    <row r="4348" spans="1:16" x14ac:dyDescent="0.3">
      <c r="A4348">
        <v>37475</v>
      </c>
      <c r="B4348">
        <v>122</v>
      </c>
      <c r="C4348" t="s">
        <v>552</v>
      </c>
      <c r="D4348" s="441">
        <v>45809</v>
      </c>
      <c r="E4348">
        <v>25642</v>
      </c>
      <c r="F4348" t="s">
        <v>6585</v>
      </c>
      <c r="G4348">
        <v>2346</v>
      </c>
      <c r="H4348">
        <v>2</v>
      </c>
      <c r="I4348" t="s">
        <v>5613</v>
      </c>
      <c r="J4348" t="s">
        <v>6085</v>
      </c>
      <c r="K4348" t="s">
        <v>4523</v>
      </c>
      <c r="L4348">
        <v>0</v>
      </c>
      <c r="M4348" s="441">
        <v>45740</v>
      </c>
      <c r="N4348">
        <v>14.94</v>
      </c>
      <c r="O4348">
        <v>14.94</v>
      </c>
      <c r="P4348">
        <v>29.88</v>
      </c>
    </row>
    <row r="4349" spans="1:16" x14ac:dyDescent="0.3">
      <c r="A4349">
        <v>37528</v>
      </c>
      <c r="B4349">
        <v>122</v>
      </c>
      <c r="C4349" t="s">
        <v>552</v>
      </c>
      <c r="D4349" s="441">
        <v>45809</v>
      </c>
      <c r="E4349">
        <v>19485</v>
      </c>
      <c r="F4349" t="s">
        <v>5935</v>
      </c>
      <c r="G4349">
        <v>2721</v>
      </c>
      <c r="H4349">
        <v>0.68</v>
      </c>
      <c r="I4349" t="s">
        <v>5598</v>
      </c>
      <c r="J4349" t="s">
        <v>6085</v>
      </c>
      <c r="K4349" t="s">
        <v>4523</v>
      </c>
      <c r="L4349">
        <v>42.48</v>
      </c>
      <c r="M4349" s="441">
        <v>45807</v>
      </c>
      <c r="N4349">
        <v>40</v>
      </c>
      <c r="O4349">
        <v>40</v>
      </c>
      <c r="P4349">
        <v>28.89</v>
      </c>
    </row>
    <row r="4350" spans="1:16" x14ac:dyDescent="0.3">
      <c r="A4350">
        <v>37555</v>
      </c>
      <c r="B4350">
        <v>122</v>
      </c>
      <c r="C4350" t="s">
        <v>552</v>
      </c>
      <c r="D4350" s="441">
        <v>45809</v>
      </c>
      <c r="E4350">
        <v>17061</v>
      </c>
      <c r="F4350" t="s">
        <v>5954</v>
      </c>
      <c r="G4350">
        <v>2738</v>
      </c>
      <c r="H4350">
        <v>0.36</v>
      </c>
      <c r="I4350" t="s">
        <v>5598</v>
      </c>
      <c r="J4350" t="s">
        <v>6085</v>
      </c>
      <c r="K4350" t="s">
        <v>4523</v>
      </c>
      <c r="L4350">
        <v>80</v>
      </c>
      <c r="M4350" s="441">
        <v>45799</v>
      </c>
      <c r="N4350">
        <v>80</v>
      </c>
      <c r="O4350">
        <v>9</v>
      </c>
      <c r="P4350">
        <v>28.8</v>
      </c>
    </row>
    <row r="4351" spans="1:16" x14ac:dyDescent="0.3">
      <c r="A4351">
        <v>37503</v>
      </c>
      <c r="B4351">
        <v>122</v>
      </c>
      <c r="C4351" t="s">
        <v>552</v>
      </c>
      <c r="D4351" s="441">
        <v>45809</v>
      </c>
      <c r="E4351">
        <v>20961</v>
      </c>
      <c r="F4351" t="s">
        <v>5687</v>
      </c>
      <c r="G4351">
        <v>2015</v>
      </c>
      <c r="H4351">
        <v>4</v>
      </c>
      <c r="I4351" t="s">
        <v>5613</v>
      </c>
      <c r="J4351" t="s">
        <v>6085</v>
      </c>
      <c r="K4351" t="s">
        <v>4523</v>
      </c>
      <c r="L4351">
        <v>6.76</v>
      </c>
      <c r="M4351" s="441">
        <v>45784</v>
      </c>
      <c r="N4351">
        <v>6.76</v>
      </c>
      <c r="O4351">
        <v>6.73</v>
      </c>
      <c r="P4351">
        <v>27.04</v>
      </c>
    </row>
    <row r="4352" spans="1:16" x14ac:dyDescent="0.3">
      <c r="A4352">
        <v>37303</v>
      </c>
      <c r="B4352">
        <v>122</v>
      </c>
      <c r="C4352" t="s">
        <v>552</v>
      </c>
      <c r="D4352" s="441">
        <v>45809</v>
      </c>
      <c r="E4352">
        <v>18383</v>
      </c>
      <c r="F4352" t="s">
        <v>6550</v>
      </c>
      <c r="G4352">
        <v>3256</v>
      </c>
      <c r="H4352">
        <v>0.26</v>
      </c>
      <c r="I4352" t="s">
        <v>5613</v>
      </c>
      <c r="J4352" t="s">
        <v>4764</v>
      </c>
      <c r="K4352" t="s">
        <v>4523</v>
      </c>
      <c r="L4352">
        <v>0</v>
      </c>
      <c r="M4352" s="441">
        <v>-693593</v>
      </c>
      <c r="N4352">
        <v>0</v>
      </c>
      <c r="O4352">
        <v>0</v>
      </c>
      <c r="P4352">
        <v>26.87</v>
      </c>
    </row>
    <row r="4353" spans="1:16" x14ac:dyDescent="0.3">
      <c r="A4353">
        <v>37553</v>
      </c>
      <c r="B4353">
        <v>122</v>
      </c>
      <c r="C4353" t="s">
        <v>552</v>
      </c>
      <c r="D4353" s="441">
        <v>45809</v>
      </c>
      <c r="E4353">
        <v>19468</v>
      </c>
      <c r="F4353" t="s">
        <v>5985</v>
      </c>
      <c r="G4353">
        <v>2736</v>
      </c>
      <c r="H4353">
        <v>2.86</v>
      </c>
      <c r="I4353" t="s">
        <v>5598</v>
      </c>
      <c r="J4353" t="s">
        <v>6085</v>
      </c>
      <c r="K4353" t="s">
        <v>4523</v>
      </c>
      <c r="L4353">
        <v>9.2100000000000009</v>
      </c>
      <c r="M4353" s="441">
        <v>45807</v>
      </c>
      <c r="N4353">
        <v>9</v>
      </c>
      <c r="O4353">
        <v>9</v>
      </c>
      <c r="P4353">
        <v>26.34</v>
      </c>
    </row>
    <row r="4354" spans="1:16" x14ac:dyDescent="0.3">
      <c r="A4354">
        <v>37495</v>
      </c>
      <c r="B4354">
        <v>122</v>
      </c>
      <c r="C4354" t="s">
        <v>552</v>
      </c>
      <c r="D4354" s="441">
        <v>45809</v>
      </c>
      <c r="E4354">
        <v>19902</v>
      </c>
      <c r="F4354" t="s">
        <v>6528</v>
      </c>
      <c r="G4354">
        <v>2382</v>
      </c>
      <c r="H4354">
        <v>1</v>
      </c>
      <c r="I4354" t="s">
        <v>5703</v>
      </c>
      <c r="J4354" t="s">
        <v>6085</v>
      </c>
      <c r="K4354" t="s">
        <v>4523</v>
      </c>
      <c r="L4354">
        <v>0</v>
      </c>
      <c r="M4354" s="441">
        <v>-693593</v>
      </c>
      <c r="N4354">
        <v>0</v>
      </c>
      <c r="O4354">
        <v>22.9</v>
      </c>
      <c r="P4354">
        <v>25.8</v>
      </c>
    </row>
    <row r="4355" spans="1:16" x14ac:dyDescent="0.3">
      <c r="A4355">
        <v>37322</v>
      </c>
      <c r="B4355">
        <v>122</v>
      </c>
      <c r="C4355" t="s">
        <v>552</v>
      </c>
      <c r="D4355" s="441">
        <v>45809</v>
      </c>
      <c r="E4355">
        <v>18329</v>
      </c>
      <c r="F4355" t="s">
        <v>6555</v>
      </c>
      <c r="G4355">
        <v>3304</v>
      </c>
      <c r="H4355">
        <v>0.06</v>
      </c>
      <c r="I4355" t="s">
        <v>5613</v>
      </c>
      <c r="J4355" t="s">
        <v>4764</v>
      </c>
      <c r="K4355" t="s">
        <v>4523</v>
      </c>
      <c r="L4355">
        <v>0</v>
      </c>
      <c r="M4355" s="441">
        <v>-693593</v>
      </c>
      <c r="N4355">
        <v>0</v>
      </c>
      <c r="O4355">
        <v>0</v>
      </c>
      <c r="P4355">
        <v>25.18</v>
      </c>
    </row>
    <row r="4356" spans="1:16" x14ac:dyDescent="0.3">
      <c r="A4356">
        <v>37522</v>
      </c>
      <c r="B4356">
        <v>122</v>
      </c>
      <c r="C4356" t="s">
        <v>552</v>
      </c>
      <c r="D4356" s="441">
        <v>45809</v>
      </c>
      <c r="E4356">
        <v>19489</v>
      </c>
      <c r="F4356" t="s">
        <v>6571</v>
      </c>
      <c r="G4356">
        <v>2719</v>
      </c>
      <c r="H4356">
        <v>0.26</v>
      </c>
      <c r="I4356" t="s">
        <v>5598</v>
      </c>
      <c r="J4356" t="s">
        <v>6085</v>
      </c>
      <c r="K4356" t="s">
        <v>4523</v>
      </c>
      <c r="L4356">
        <v>89</v>
      </c>
      <c r="M4356" s="441">
        <v>45799</v>
      </c>
      <c r="N4356">
        <v>89</v>
      </c>
      <c r="O4356">
        <v>85</v>
      </c>
      <c r="P4356">
        <v>23.14</v>
      </c>
    </row>
    <row r="4357" spans="1:16" x14ac:dyDescent="0.3">
      <c r="A4357">
        <v>37539</v>
      </c>
      <c r="B4357">
        <v>122</v>
      </c>
      <c r="C4357" t="s">
        <v>552</v>
      </c>
      <c r="D4357" s="441">
        <v>45809</v>
      </c>
      <c r="E4357">
        <v>19476</v>
      </c>
      <c r="F4357" t="s">
        <v>6017</v>
      </c>
      <c r="G4357">
        <v>2729</v>
      </c>
      <c r="H4357">
        <v>0.54</v>
      </c>
      <c r="I4357" t="s">
        <v>5598</v>
      </c>
      <c r="J4357" t="s">
        <v>6085</v>
      </c>
      <c r="K4357" t="s">
        <v>4523</v>
      </c>
      <c r="L4357">
        <v>42.6</v>
      </c>
      <c r="M4357" s="441">
        <v>45801</v>
      </c>
      <c r="N4357">
        <v>38</v>
      </c>
      <c r="O4357">
        <v>40</v>
      </c>
      <c r="P4357">
        <v>23</v>
      </c>
    </row>
    <row r="4358" spans="1:16" x14ac:dyDescent="0.3">
      <c r="A4358">
        <v>37552</v>
      </c>
      <c r="B4358">
        <v>122</v>
      </c>
      <c r="C4358" t="s">
        <v>552</v>
      </c>
      <c r="D4358" s="441">
        <v>45809</v>
      </c>
      <c r="E4358">
        <v>19473</v>
      </c>
      <c r="F4358" t="s">
        <v>6530</v>
      </c>
      <c r="G4358">
        <v>2732</v>
      </c>
      <c r="H4358">
        <v>1.38</v>
      </c>
      <c r="I4358" t="s">
        <v>5598</v>
      </c>
      <c r="J4358" t="s">
        <v>6085</v>
      </c>
      <c r="K4358" t="s">
        <v>4523</v>
      </c>
      <c r="L4358">
        <v>16.5</v>
      </c>
      <c r="M4358" s="441">
        <v>45785</v>
      </c>
      <c r="N4358">
        <v>18</v>
      </c>
      <c r="O4358">
        <v>18.8</v>
      </c>
      <c r="P4358">
        <v>22.77</v>
      </c>
    </row>
    <row r="4359" spans="1:16" x14ac:dyDescent="0.3">
      <c r="A4359">
        <v>37547</v>
      </c>
      <c r="B4359">
        <v>122</v>
      </c>
      <c r="C4359" t="s">
        <v>552</v>
      </c>
      <c r="D4359" s="441">
        <v>45809</v>
      </c>
      <c r="E4359">
        <v>19560</v>
      </c>
      <c r="F4359" t="s">
        <v>5947</v>
      </c>
      <c r="G4359">
        <v>2657</v>
      </c>
      <c r="H4359">
        <v>1.86</v>
      </c>
      <c r="I4359" t="s">
        <v>5598</v>
      </c>
      <c r="J4359" t="s">
        <v>6085</v>
      </c>
      <c r="K4359" t="s">
        <v>4523</v>
      </c>
      <c r="L4359">
        <v>11.9</v>
      </c>
      <c r="M4359" s="441">
        <v>45807</v>
      </c>
      <c r="N4359">
        <v>20</v>
      </c>
      <c r="O4359">
        <v>13.64</v>
      </c>
      <c r="P4359">
        <v>22.13</v>
      </c>
    </row>
    <row r="4360" spans="1:16" x14ac:dyDescent="0.3">
      <c r="A4360">
        <v>37529</v>
      </c>
      <c r="B4360">
        <v>122</v>
      </c>
      <c r="C4360" t="s">
        <v>552</v>
      </c>
      <c r="D4360" s="441">
        <v>45809</v>
      </c>
      <c r="E4360">
        <v>19460</v>
      </c>
      <c r="F4360" t="s">
        <v>6169</v>
      </c>
      <c r="G4360">
        <v>2744</v>
      </c>
      <c r="H4360">
        <v>0.48</v>
      </c>
      <c r="I4360" t="s">
        <v>5598</v>
      </c>
      <c r="J4360" t="s">
        <v>6085</v>
      </c>
      <c r="K4360" t="s">
        <v>4523</v>
      </c>
      <c r="L4360">
        <v>44.8</v>
      </c>
      <c r="M4360" s="441">
        <v>45799</v>
      </c>
      <c r="N4360">
        <v>0</v>
      </c>
      <c r="O4360">
        <v>44.8</v>
      </c>
      <c r="P4360">
        <v>21.5</v>
      </c>
    </row>
    <row r="4361" spans="1:16" x14ac:dyDescent="0.3">
      <c r="A4361">
        <v>37559</v>
      </c>
      <c r="B4361">
        <v>122</v>
      </c>
      <c r="C4361" t="s">
        <v>552</v>
      </c>
      <c r="D4361" s="441">
        <v>45809</v>
      </c>
      <c r="E4361">
        <v>19717</v>
      </c>
      <c r="F4361" t="s">
        <v>6340</v>
      </c>
      <c r="G4361">
        <v>2537</v>
      </c>
      <c r="H4361">
        <v>1</v>
      </c>
      <c r="I4361" t="s">
        <v>5598</v>
      </c>
      <c r="J4361" t="s">
        <v>6085</v>
      </c>
      <c r="K4361" t="s">
        <v>4523</v>
      </c>
      <c r="L4361">
        <v>21.25</v>
      </c>
      <c r="M4361" s="441">
        <v>45805</v>
      </c>
      <c r="N4361">
        <v>22</v>
      </c>
      <c r="O4361">
        <v>22</v>
      </c>
      <c r="P4361">
        <v>21.25</v>
      </c>
    </row>
    <row r="4362" spans="1:16" x14ac:dyDescent="0.3">
      <c r="A4362">
        <v>37558</v>
      </c>
      <c r="B4362">
        <v>122</v>
      </c>
      <c r="C4362" t="s">
        <v>552</v>
      </c>
      <c r="D4362" s="441">
        <v>45809</v>
      </c>
      <c r="E4362">
        <v>19718</v>
      </c>
      <c r="F4362" t="s">
        <v>6454</v>
      </c>
      <c r="G4362">
        <v>2536</v>
      </c>
      <c r="H4362">
        <v>1</v>
      </c>
      <c r="I4362" t="s">
        <v>5598</v>
      </c>
      <c r="J4362" t="s">
        <v>6085</v>
      </c>
      <c r="K4362" t="s">
        <v>4523</v>
      </c>
      <c r="L4362">
        <v>20.48</v>
      </c>
      <c r="M4362" s="441">
        <v>45805</v>
      </c>
      <c r="N4362">
        <v>18.899999999999999</v>
      </c>
      <c r="O4362">
        <v>22</v>
      </c>
      <c r="P4362">
        <v>20.48</v>
      </c>
    </row>
    <row r="4363" spans="1:16" x14ac:dyDescent="0.3">
      <c r="A4363">
        <v>37413</v>
      </c>
      <c r="B4363">
        <v>122</v>
      </c>
      <c r="C4363" t="s">
        <v>552</v>
      </c>
      <c r="D4363" s="441">
        <v>45809</v>
      </c>
      <c r="E4363">
        <v>20429</v>
      </c>
      <c r="F4363" t="s">
        <v>5840</v>
      </c>
      <c r="G4363">
        <v>2184</v>
      </c>
      <c r="H4363">
        <v>1</v>
      </c>
      <c r="I4363" t="s">
        <v>5613</v>
      </c>
      <c r="J4363" t="s">
        <v>6085</v>
      </c>
      <c r="K4363" t="s">
        <v>4523</v>
      </c>
      <c r="L4363">
        <v>20.25</v>
      </c>
      <c r="M4363" s="441">
        <v>45804</v>
      </c>
      <c r="N4363">
        <v>20.25</v>
      </c>
      <c r="O4363">
        <v>20.25</v>
      </c>
      <c r="P4363">
        <v>20.25</v>
      </c>
    </row>
    <row r="4364" spans="1:16" x14ac:dyDescent="0.3">
      <c r="A4364">
        <v>37404</v>
      </c>
      <c r="B4364">
        <v>122</v>
      </c>
      <c r="C4364" t="s">
        <v>552</v>
      </c>
      <c r="D4364" s="441">
        <v>45809</v>
      </c>
      <c r="E4364">
        <v>21075</v>
      </c>
      <c r="F4364" t="s">
        <v>5606</v>
      </c>
      <c r="G4364">
        <v>1993</v>
      </c>
      <c r="H4364">
        <v>3</v>
      </c>
      <c r="I4364" t="s">
        <v>5605</v>
      </c>
      <c r="J4364" t="s">
        <v>6085</v>
      </c>
      <c r="K4364" t="s">
        <v>4523</v>
      </c>
      <c r="L4364">
        <v>0</v>
      </c>
      <c r="M4364" s="441">
        <v>-693593</v>
      </c>
      <c r="N4364">
        <v>0</v>
      </c>
      <c r="O4364">
        <v>6.41</v>
      </c>
      <c r="P4364">
        <v>19.23</v>
      </c>
    </row>
    <row r="4365" spans="1:16" x14ac:dyDescent="0.3">
      <c r="A4365">
        <v>37523</v>
      </c>
      <c r="B4365">
        <v>122</v>
      </c>
      <c r="C4365" t="s">
        <v>552</v>
      </c>
      <c r="D4365" s="441">
        <v>45809</v>
      </c>
      <c r="E4365">
        <v>19488</v>
      </c>
      <c r="F4365" t="s">
        <v>5930</v>
      </c>
      <c r="G4365">
        <v>2720</v>
      </c>
      <c r="H4365">
        <v>1.7</v>
      </c>
      <c r="I4365" t="s">
        <v>5598</v>
      </c>
      <c r="J4365" t="s">
        <v>6085</v>
      </c>
      <c r="K4365" t="s">
        <v>4523</v>
      </c>
      <c r="L4365">
        <v>10.93</v>
      </c>
      <c r="M4365" s="441">
        <v>45807</v>
      </c>
      <c r="N4365">
        <v>12</v>
      </c>
      <c r="O4365">
        <v>9</v>
      </c>
      <c r="P4365">
        <v>18.579999999999998</v>
      </c>
    </row>
    <row r="4366" spans="1:16" x14ac:dyDescent="0.3">
      <c r="A4366">
        <v>37410</v>
      </c>
      <c r="B4366">
        <v>122</v>
      </c>
      <c r="C4366" t="s">
        <v>552</v>
      </c>
      <c r="D4366" s="441">
        <v>45809</v>
      </c>
      <c r="E4366">
        <v>24036</v>
      </c>
      <c r="F4366" t="s">
        <v>5612</v>
      </c>
      <c r="G4366">
        <v>2314</v>
      </c>
      <c r="H4366">
        <v>1</v>
      </c>
      <c r="I4366" t="s">
        <v>5613</v>
      </c>
      <c r="J4366" t="s">
        <v>6085</v>
      </c>
      <c r="K4366" t="s">
        <v>4523</v>
      </c>
      <c r="L4366">
        <v>0</v>
      </c>
      <c r="M4366" s="441">
        <v>45776</v>
      </c>
      <c r="N4366">
        <v>16.850000000000001</v>
      </c>
      <c r="O4366">
        <v>16.850000000000001</v>
      </c>
      <c r="P4366">
        <v>16.850000000000001</v>
      </c>
    </row>
    <row r="4367" spans="1:16" x14ac:dyDescent="0.3">
      <c r="A4367">
        <v>37543</v>
      </c>
      <c r="B4367">
        <v>122</v>
      </c>
      <c r="C4367" t="s">
        <v>552</v>
      </c>
      <c r="D4367" s="441">
        <v>45809</v>
      </c>
      <c r="E4367">
        <v>19589</v>
      </c>
      <c r="F4367" t="s">
        <v>5943</v>
      </c>
      <c r="G4367">
        <v>2637</v>
      </c>
      <c r="H4367">
        <v>4.32</v>
      </c>
      <c r="I4367" t="s">
        <v>5598</v>
      </c>
      <c r="J4367" t="s">
        <v>6085</v>
      </c>
      <c r="K4367" t="s">
        <v>4523</v>
      </c>
      <c r="L4367">
        <v>3.74</v>
      </c>
      <c r="M4367" s="441">
        <v>45801</v>
      </c>
      <c r="N4367">
        <v>3.2</v>
      </c>
      <c r="O4367">
        <v>3.65</v>
      </c>
      <c r="P4367">
        <v>16.16</v>
      </c>
    </row>
    <row r="4368" spans="1:16" x14ac:dyDescent="0.3">
      <c r="A4368">
        <v>37544</v>
      </c>
      <c r="B4368">
        <v>122</v>
      </c>
      <c r="C4368" t="s">
        <v>552</v>
      </c>
      <c r="D4368" s="441">
        <v>45809</v>
      </c>
      <c r="E4368">
        <v>19575</v>
      </c>
      <c r="F4368" t="s">
        <v>5944</v>
      </c>
      <c r="G4368">
        <v>2643</v>
      </c>
      <c r="H4368">
        <v>0.54</v>
      </c>
      <c r="I4368" t="s">
        <v>5598</v>
      </c>
      <c r="J4368" t="s">
        <v>6085</v>
      </c>
      <c r="K4368" t="s">
        <v>4523</v>
      </c>
      <c r="L4368">
        <v>29.76</v>
      </c>
      <c r="M4368" s="441">
        <v>45807</v>
      </c>
      <c r="N4368">
        <v>28</v>
      </c>
      <c r="O4368">
        <v>27.14</v>
      </c>
      <c r="P4368">
        <v>16.07</v>
      </c>
    </row>
    <row r="4369" spans="1:16" x14ac:dyDescent="0.3">
      <c r="A4369">
        <v>37532</v>
      </c>
      <c r="B4369">
        <v>122</v>
      </c>
      <c r="C4369" t="s">
        <v>552</v>
      </c>
      <c r="D4369" s="441">
        <v>45809</v>
      </c>
      <c r="E4369">
        <v>19480</v>
      </c>
      <c r="F4369" t="s">
        <v>5936</v>
      </c>
      <c r="G4369">
        <v>2726</v>
      </c>
      <c r="H4369">
        <v>1.18</v>
      </c>
      <c r="I4369" t="s">
        <v>5598</v>
      </c>
      <c r="J4369" t="s">
        <v>6085</v>
      </c>
      <c r="K4369" t="s">
        <v>4523</v>
      </c>
      <c r="L4369">
        <v>12.46</v>
      </c>
      <c r="M4369" s="441">
        <v>45807</v>
      </c>
      <c r="N4369">
        <v>12</v>
      </c>
      <c r="O4369">
        <v>12.16</v>
      </c>
      <c r="P4369">
        <v>14.7</v>
      </c>
    </row>
    <row r="4370" spans="1:16" x14ac:dyDescent="0.3">
      <c r="A4370">
        <v>37513</v>
      </c>
      <c r="B4370">
        <v>122</v>
      </c>
      <c r="C4370" t="s">
        <v>552</v>
      </c>
      <c r="D4370" s="441">
        <v>45809</v>
      </c>
      <c r="E4370">
        <v>19642</v>
      </c>
      <c r="F4370" t="s">
        <v>6059</v>
      </c>
      <c r="G4370">
        <v>2596</v>
      </c>
      <c r="H4370">
        <v>3.16</v>
      </c>
      <c r="I4370" t="s">
        <v>5598</v>
      </c>
      <c r="J4370" t="s">
        <v>6085</v>
      </c>
      <c r="K4370" t="s">
        <v>4523</v>
      </c>
      <c r="L4370">
        <v>4.6100000000000003</v>
      </c>
      <c r="M4370" s="441">
        <v>45800</v>
      </c>
      <c r="N4370">
        <v>4.5</v>
      </c>
      <c r="O4370">
        <v>4.26</v>
      </c>
      <c r="P4370">
        <v>14.57</v>
      </c>
    </row>
    <row r="4371" spans="1:16" x14ac:dyDescent="0.3">
      <c r="A4371">
        <v>37358</v>
      </c>
      <c r="B4371">
        <v>122</v>
      </c>
      <c r="C4371" t="s">
        <v>552</v>
      </c>
      <c r="D4371" s="441">
        <v>45809</v>
      </c>
      <c r="E4371">
        <v>18191</v>
      </c>
      <c r="F4371" t="s">
        <v>5998</v>
      </c>
      <c r="G4371">
        <v>3433</v>
      </c>
      <c r="H4371">
        <v>0.27</v>
      </c>
      <c r="I4371" t="s">
        <v>5601</v>
      </c>
      <c r="J4371" t="s">
        <v>4764</v>
      </c>
      <c r="K4371" t="s">
        <v>4523</v>
      </c>
      <c r="L4371">
        <v>0</v>
      </c>
      <c r="M4371" s="441">
        <v>-693593</v>
      </c>
      <c r="N4371">
        <v>0</v>
      </c>
      <c r="O4371">
        <v>0</v>
      </c>
      <c r="P4371">
        <v>13.56</v>
      </c>
    </row>
    <row r="4372" spans="1:16" x14ac:dyDescent="0.3">
      <c r="A4372">
        <v>37486</v>
      </c>
      <c r="B4372">
        <v>122</v>
      </c>
      <c r="C4372" t="s">
        <v>552</v>
      </c>
      <c r="D4372" s="441">
        <v>45809</v>
      </c>
      <c r="E4372">
        <v>24401</v>
      </c>
      <c r="F4372" t="s">
        <v>5676</v>
      </c>
      <c r="G4372">
        <v>2369</v>
      </c>
      <c r="H4372">
        <v>1</v>
      </c>
      <c r="I4372" t="s">
        <v>5613</v>
      </c>
      <c r="J4372" t="s">
        <v>6085</v>
      </c>
      <c r="K4372" t="s">
        <v>4523</v>
      </c>
      <c r="L4372">
        <v>0</v>
      </c>
      <c r="M4372" s="441">
        <v>45762</v>
      </c>
      <c r="N4372">
        <v>13.5</v>
      </c>
      <c r="O4372">
        <v>13.5</v>
      </c>
      <c r="P4372">
        <v>13.5</v>
      </c>
    </row>
    <row r="4373" spans="1:16" x14ac:dyDescent="0.3">
      <c r="A4373">
        <v>37505</v>
      </c>
      <c r="B4373">
        <v>122</v>
      </c>
      <c r="C4373" t="s">
        <v>552</v>
      </c>
      <c r="D4373" s="441">
        <v>45809</v>
      </c>
      <c r="E4373">
        <v>19657</v>
      </c>
      <c r="F4373" t="s">
        <v>5916</v>
      </c>
      <c r="G4373">
        <v>2583</v>
      </c>
      <c r="H4373">
        <v>2.86</v>
      </c>
      <c r="I4373" t="s">
        <v>5598</v>
      </c>
      <c r="J4373" t="s">
        <v>6085</v>
      </c>
      <c r="K4373" t="s">
        <v>4523</v>
      </c>
      <c r="L4373">
        <v>4.5999999999999996</v>
      </c>
      <c r="M4373" s="441">
        <v>45800</v>
      </c>
      <c r="N4373">
        <v>4.9000000000000004</v>
      </c>
      <c r="O4373">
        <v>4.5</v>
      </c>
      <c r="P4373">
        <v>13.16</v>
      </c>
    </row>
    <row r="4374" spans="1:16" x14ac:dyDescent="0.3">
      <c r="A4374">
        <v>37557</v>
      </c>
      <c r="B4374">
        <v>122</v>
      </c>
      <c r="C4374" t="s">
        <v>552</v>
      </c>
      <c r="D4374" s="441">
        <v>45809</v>
      </c>
      <c r="E4374">
        <v>19463</v>
      </c>
      <c r="F4374" t="s">
        <v>5986</v>
      </c>
      <c r="G4374">
        <v>2739</v>
      </c>
      <c r="H4374">
        <v>0.26</v>
      </c>
      <c r="I4374" t="s">
        <v>5598</v>
      </c>
      <c r="J4374" t="s">
        <v>6085</v>
      </c>
      <c r="K4374" t="s">
        <v>4523</v>
      </c>
      <c r="L4374">
        <v>50.38</v>
      </c>
      <c r="M4374" s="441">
        <v>45804</v>
      </c>
      <c r="N4374">
        <v>50</v>
      </c>
      <c r="O4374">
        <v>53.57</v>
      </c>
      <c r="P4374">
        <v>13.1</v>
      </c>
    </row>
    <row r="4375" spans="1:16" x14ac:dyDescent="0.3">
      <c r="A4375">
        <v>37302</v>
      </c>
      <c r="B4375">
        <v>122</v>
      </c>
      <c r="C4375" t="s">
        <v>552</v>
      </c>
      <c r="D4375" s="441">
        <v>45809</v>
      </c>
      <c r="E4375">
        <v>18433</v>
      </c>
      <c r="F4375" t="s">
        <v>5737</v>
      </c>
      <c r="G4375">
        <v>3212</v>
      </c>
      <c r="H4375">
        <v>0.91</v>
      </c>
      <c r="I4375" t="s">
        <v>5613</v>
      </c>
      <c r="J4375" t="s">
        <v>4764</v>
      </c>
      <c r="K4375" t="s">
        <v>4523</v>
      </c>
      <c r="L4375">
        <v>0</v>
      </c>
      <c r="M4375" s="441">
        <v>-693593</v>
      </c>
      <c r="N4375">
        <v>0</v>
      </c>
      <c r="O4375">
        <v>0</v>
      </c>
      <c r="P4375">
        <v>12.31</v>
      </c>
    </row>
    <row r="4376" spans="1:16" x14ac:dyDescent="0.3">
      <c r="A4376">
        <v>37525</v>
      </c>
      <c r="B4376">
        <v>122</v>
      </c>
      <c r="C4376" t="s">
        <v>552</v>
      </c>
      <c r="D4376" s="441">
        <v>45809</v>
      </c>
      <c r="E4376">
        <v>19618</v>
      </c>
      <c r="F4376" t="s">
        <v>5932</v>
      </c>
      <c r="G4376">
        <v>2616</v>
      </c>
      <c r="H4376">
        <v>4.32</v>
      </c>
      <c r="I4376" t="s">
        <v>5598</v>
      </c>
      <c r="J4376" t="s">
        <v>6085</v>
      </c>
      <c r="K4376" t="s">
        <v>4523</v>
      </c>
      <c r="L4376">
        <v>2.7</v>
      </c>
      <c r="M4376" s="441">
        <v>45807</v>
      </c>
      <c r="N4376">
        <v>2.5</v>
      </c>
      <c r="O4376">
        <v>2.5</v>
      </c>
      <c r="P4376">
        <v>11.66</v>
      </c>
    </row>
    <row r="4377" spans="1:16" x14ac:dyDescent="0.3">
      <c r="A4377">
        <v>37524</v>
      </c>
      <c r="B4377">
        <v>122</v>
      </c>
      <c r="C4377" t="s">
        <v>552</v>
      </c>
      <c r="D4377" s="441">
        <v>45809</v>
      </c>
      <c r="E4377">
        <v>19621</v>
      </c>
      <c r="F4377" t="s">
        <v>5931</v>
      </c>
      <c r="G4377">
        <v>2613</v>
      </c>
      <c r="H4377">
        <v>4.34</v>
      </c>
      <c r="I4377" t="s">
        <v>5598</v>
      </c>
      <c r="J4377" t="s">
        <v>6085</v>
      </c>
      <c r="K4377" t="s">
        <v>4523</v>
      </c>
      <c r="L4377">
        <v>2.5299999999999998</v>
      </c>
      <c r="M4377" s="441">
        <v>45807</v>
      </c>
      <c r="N4377">
        <v>3</v>
      </c>
      <c r="O4377">
        <v>2.37</v>
      </c>
      <c r="P4377">
        <v>10.98</v>
      </c>
    </row>
    <row r="4378" spans="1:16" x14ac:dyDescent="0.3">
      <c r="A4378">
        <v>37509</v>
      </c>
      <c r="B4378">
        <v>122</v>
      </c>
      <c r="C4378" t="s">
        <v>552</v>
      </c>
      <c r="D4378" s="441">
        <v>45809</v>
      </c>
      <c r="E4378">
        <v>19502</v>
      </c>
      <c r="F4378" t="s">
        <v>6015</v>
      </c>
      <c r="G4378">
        <v>2708</v>
      </c>
      <c r="H4378">
        <v>0.6</v>
      </c>
      <c r="I4378" t="s">
        <v>5598</v>
      </c>
      <c r="J4378" t="s">
        <v>6085</v>
      </c>
      <c r="K4378" t="s">
        <v>4523</v>
      </c>
      <c r="L4378">
        <v>18.100000000000001</v>
      </c>
      <c r="M4378" s="441">
        <v>45800</v>
      </c>
      <c r="N4378">
        <v>18</v>
      </c>
      <c r="O4378">
        <v>13</v>
      </c>
      <c r="P4378">
        <v>10.86</v>
      </c>
    </row>
    <row r="4379" spans="1:16" x14ac:dyDescent="0.3">
      <c r="A4379">
        <v>37546</v>
      </c>
      <c r="B4379">
        <v>122</v>
      </c>
      <c r="C4379" t="s">
        <v>552</v>
      </c>
      <c r="D4379" s="441">
        <v>45809</v>
      </c>
      <c r="E4379">
        <v>19562</v>
      </c>
      <c r="F4379" t="s">
        <v>5946</v>
      </c>
      <c r="G4379">
        <v>2655</v>
      </c>
      <c r="H4379">
        <v>0.84</v>
      </c>
      <c r="I4379" t="s">
        <v>5598</v>
      </c>
      <c r="J4379" t="s">
        <v>6085</v>
      </c>
      <c r="K4379" t="s">
        <v>4523</v>
      </c>
      <c r="L4379">
        <v>11.87</v>
      </c>
      <c r="M4379" s="441">
        <v>45807</v>
      </c>
      <c r="N4379">
        <v>20</v>
      </c>
      <c r="O4379">
        <v>13</v>
      </c>
      <c r="P4379">
        <v>9.9700000000000006</v>
      </c>
    </row>
    <row r="4380" spans="1:16" x14ac:dyDescent="0.3">
      <c r="A4380">
        <v>37554</v>
      </c>
      <c r="B4380">
        <v>122</v>
      </c>
      <c r="C4380" t="s">
        <v>552</v>
      </c>
      <c r="D4380" s="441">
        <v>45809</v>
      </c>
      <c r="E4380">
        <v>19465</v>
      </c>
      <c r="F4380" t="s">
        <v>5953</v>
      </c>
      <c r="G4380">
        <v>2737</v>
      </c>
      <c r="H4380">
        <v>1.1200000000000001</v>
      </c>
      <c r="I4380" t="s">
        <v>5598</v>
      </c>
      <c r="J4380" t="s">
        <v>6085</v>
      </c>
      <c r="K4380" t="s">
        <v>4523</v>
      </c>
      <c r="L4380">
        <v>8.8800000000000008</v>
      </c>
      <c r="M4380" s="441">
        <v>45807</v>
      </c>
      <c r="N4380">
        <v>8.5</v>
      </c>
      <c r="O4380">
        <v>8.4600000000000009</v>
      </c>
      <c r="P4380">
        <v>9.9499999999999993</v>
      </c>
    </row>
    <row r="4381" spans="1:16" x14ac:dyDescent="0.3">
      <c r="A4381">
        <v>37507</v>
      </c>
      <c r="B4381">
        <v>122</v>
      </c>
      <c r="C4381" t="s">
        <v>552</v>
      </c>
      <c r="D4381" s="441">
        <v>45809</v>
      </c>
      <c r="E4381">
        <v>19505</v>
      </c>
      <c r="F4381" t="s">
        <v>5978</v>
      </c>
      <c r="G4381">
        <v>2706</v>
      </c>
      <c r="H4381">
        <v>1.1399999999999999</v>
      </c>
      <c r="I4381" t="s">
        <v>5598</v>
      </c>
      <c r="J4381" t="s">
        <v>6085</v>
      </c>
      <c r="K4381" t="s">
        <v>4523</v>
      </c>
      <c r="L4381">
        <v>8.6199999999999992</v>
      </c>
      <c r="M4381" s="441">
        <v>45807</v>
      </c>
      <c r="N4381">
        <v>8.5</v>
      </c>
      <c r="O4381">
        <v>12.58</v>
      </c>
      <c r="P4381">
        <v>9.83</v>
      </c>
    </row>
    <row r="4382" spans="1:16" x14ac:dyDescent="0.3">
      <c r="A4382">
        <v>37508</v>
      </c>
      <c r="B4382">
        <v>122</v>
      </c>
      <c r="C4382" t="s">
        <v>552</v>
      </c>
      <c r="D4382" s="441">
        <v>45809</v>
      </c>
      <c r="E4382">
        <v>19503</v>
      </c>
      <c r="F4382" t="s">
        <v>6058</v>
      </c>
      <c r="G4382">
        <v>2707</v>
      </c>
      <c r="H4382">
        <v>1.08</v>
      </c>
      <c r="I4382" t="s">
        <v>5598</v>
      </c>
      <c r="J4382" t="s">
        <v>6085</v>
      </c>
      <c r="K4382" t="s">
        <v>4523</v>
      </c>
      <c r="L4382">
        <v>8.92</v>
      </c>
      <c r="M4382" s="441">
        <v>45807</v>
      </c>
      <c r="N4382">
        <v>10</v>
      </c>
      <c r="O4382">
        <v>8.5</v>
      </c>
      <c r="P4382">
        <v>9.6300000000000008</v>
      </c>
    </row>
    <row r="4383" spans="1:16" x14ac:dyDescent="0.3">
      <c r="A4383">
        <v>37506</v>
      </c>
      <c r="B4383">
        <v>122</v>
      </c>
      <c r="C4383" t="s">
        <v>552</v>
      </c>
      <c r="D4383" s="441">
        <v>45809</v>
      </c>
      <c r="E4383">
        <v>19654</v>
      </c>
      <c r="F4383" t="s">
        <v>5917</v>
      </c>
      <c r="G4383">
        <v>2586</v>
      </c>
      <c r="H4383">
        <v>3.26</v>
      </c>
      <c r="I4383" t="s">
        <v>5598</v>
      </c>
      <c r="J4383" t="s">
        <v>6085</v>
      </c>
      <c r="K4383" t="s">
        <v>4523</v>
      </c>
      <c r="L4383">
        <v>2.91</v>
      </c>
      <c r="M4383" s="441">
        <v>45801</v>
      </c>
      <c r="N4383">
        <v>3.2</v>
      </c>
      <c r="O4383">
        <v>3</v>
      </c>
      <c r="P4383">
        <v>9.49</v>
      </c>
    </row>
    <row r="4384" spans="1:16" x14ac:dyDescent="0.3">
      <c r="A4384">
        <v>37510</v>
      </c>
      <c r="B4384">
        <v>122</v>
      </c>
      <c r="C4384" t="s">
        <v>552</v>
      </c>
      <c r="D4384" s="441">
        <v>45809</v>
      </c>
      <c r="E4384">
        <v>19498</v>
      </c>
      <c r="F4384" t="s">
        <v>5979</v>
      </c>
      <c r="G4384">
        <v>2712</v>
      </c>
      <c r="H4384">
        <v>0.9</v>
      </c>
      <c r="I4384" t="s">
        <v>5598</v>
      </c>
      <c r="J4384" t="s">
        <v>6085</v>
      </c>
      <c r="K4384" t="s">
        <v>4523</v>
      </c>
      <c r="L4384">
        <v>10.3</v>
      </c>
      <c r="M4384" s="441">
        <v>45800</v>
      </c>
      <c r="N4384">
        <v>10</v>
      </c>
      <c r="O4384">
        <v>12</v>
      </c>
      <c r="P4384">
        <v>9.27</v>
      </c>
    </row>
    <row r="4385" spans="1:16" x14ac:dyDescent="0.3">
      <c r="A4385">
        <v>37549</v>
      </c>
      <c r="B4385">
        <v>122</v>
      </c>
      <c r="C4385" t="s">
        <v>552</v>
      </c>
      <c r="D4385" s="441">
        <v>45809</v>
      </c>
      <c r="E4385">
        <v>19557</v>
      </c>
      <c r="F4385" t="s">
        <v>5951</v>
      </c>
      <c r="G4385">
        <v>2660</v>
      </c>
      <c r="H4385">
        <v>1.48</v>
      </c>
      <c r="I4385" t="s">
        <v>5598</v>
      </c>
      <c r="J4385" t="s">
        <v>6085</v>
      </c>
      <c r="K4385" t="s">
        <v>4523</v>
      </c>
      <c r="L4385">
        <v>6.1</v>
      </c>
      <c r="M4385" s="441">
        <v>45801</v>
      </c>
      <c r="N4385">
        <v>5.4</v>
      </c>
      <c r="O4385">
        <v>6</v>
      </c>
      <c r="P4385">
        <v>9.0299999999999994</v>
      </c>
    </row>
    <row r="4386" spans="1:16" x14ac:dyDescent="0.3">
      <c r="A4386">
        <v>37430</v>
      </c>
      <c r="B4386">
        <v>122</v>
      </c>
      <c r="C4386" t="s">
        <v>552</v>
      </c>
      <c r="D4386" s="441">
        <v>45809</v>
      </c>
      <c r="E4386">
        <v>24110</v>
      </c>
      <c r="F4386" t="s">
        <v>5630</v>
      </c>
      <c r="G4386">
        <v>2322</v>
      </c>
      <c r="H4386">
        <v>0.5</v>
      </c>
      <c r="I4386" t="s">
        <v>5598</v>
      </c>
      <c r="J4386" t="s">
        <v>6085</v>
      </c>
      <c r="K4386" t="s">
        <v>4523</v>
      </c>
      <c r="L4386">
        <v>0</v>
      </c>
      <c r="M4386" s="441">
        <v>45776</v>
      </c>
      <c r="N4386">
        <v>17.2</v>
      </c>
      <c r="O4386">
        <v>60</v>
      </c>
      <c r="P4386">
        <v>8.6</v>
      </c>
    </row>
    <row r="4387" spans="1:16" x14ac:dyDescent="0.3">
      <c r="A4387">
        <v>37397</v>
      </c>
      <c r="B4387">
        <v>122</v>
      </c>
      <c r="C4387" t="s">
        <v>552</v>
      </c>
      <c r="D4387" s="441">
        <v>45809</v>
      </c>
      <c r="E4387">
        <v>18017</v>
      </c>
      <c r="F4387" t="s">
        <v>5863</v>
      </c>
      <c r="G4387">
        <v>3580</v>
      </c>
      <c r="H4387">
        <v>8</v>
      </c>
      <c r="I4387" t="s">
        <v>5601</v>
      </c>
      <c r="J4387" t="s">
        <v>4764</v>
      </c>
      <c r="K4387" t="s">
        <v>4523</v>
      </c>
      <c r="L4387">
        <v>0</v>
      </c>
      <c r="M4387" s="441">
        <v>45622</v>
      </c>
      <c r="N4387">
        <v>0.94</v>
      </c>
      <c r="O4387">
        <v>0.94</v>
      </c>
      <c r="P4387">
        <v>7.53</v>
      </c>
    </row>
    <row r="4388" spans="1:16" x14ac:dyDescent="0.3">
      <c r="A4388">
        <v>37519</v>
      </c>
      <c r="B4388">
        <v>122</v>
      </c>
      <c r="C4388" t="s">
        <v>552</v>
      </c>
      <c r="D4388" s="441">
        <v>45809</v>
      </c>
      <c r="E4388">
        <v>19626</v>
      </c>
      <c r="F4388" t="s">
        <v>5966</v>
      </c>
      <c r="G4388">
        <v>2608</v>
      </c>
      <c r="H4388">
        <v>2.16</v>
      </c>
      <c r="I4388" t="s">
        <v>5598</v>
      </c>
      <c r="J4388" t="s">
        <v>6085</v>
      </c>
      <c r="K4388" t="s">
        <v>4523</v>
      </c>
      <c r="L4388">
        <v>3.43</v>
      </c>
      <c r="M4388" s="441">
        <v>45807</v>
      </c>
      <c r="N4388">
        <v>4.16</v>
      </c>
      <c r="O4388">
        <v>4.16</v>
      </c>
      <c r="P4388">
        <v>7.41</v>
      </c>
    </row>
    <row r="4389" spans="1:16" x14ac:dyDescent="0.3">
      <c r="A4389">
        <v>37550</v>
      </c>
      <c r="B4389">
        <v>122</v>
      </c>
      <c r="C4389" t="s">
        <v>552</v>
      </c>
      <c r="D4389" s="441">
        <v>45809</v>
      </c>
      <c r="E4389">
        <v>19553</v>
      </c>
      <c r="F4389" t="s">
        <v>6155</v>
      </c>
      <c r="G4389">
        <v>2663</v>
      </c>
      <c r="H4389">
        <v>2.96</v>
      </c>
      <c r="I4389" t="s">
        <v>5598</v>
      </c>
      <c r="J4389" t="s">
        <v>6085</v>
      </c>
      <c r="K4389" t="s">
        <v>4523</v>
      </c>
      <c r="L4389">
        <v>2.48</v>
      </c>
      <c r="M4389" s="441">
        <v>45807</v>
      </c>
      <c r="N4389">
        <v>2.5</v>
      </c>
      <c r="O4389">
        <v>2.5</v>
      </c>
      <c r="P4389">
        <v>7.34</v>
      </c>
    </row>
    <row r="4390" spans="1:16" x14ac:dyDescent="0.3">
      <c r="A4390">
        <v>37515</v>
      </c>
      <c r="B4390">
        <v>122</v>
      </c>
      <c r="C4390" t="s">
        <v>552</v>
      </c>
      <c r="D4390" s="441">
        <v>45809</v>
      </c>
      <c r="E4390">
        <v>19632</v>
      </c>
      <c r="F4390" t="s">
        <v>5926</v>
      </c>
      <c r="G4390">
        <v>2604</v>
      </c>
      <c r="H4390">
        <v>3.12</v>
      </c>
      <c r="I4390" t="s">
        <v>5598</v>
      </c>
      <c r="J4390" t="s">
        <v>6085</v>
      </c>
      <c r="K4390" t="s">
        <v>4523</v>
      </c>
      <c r="L4390">
        <v>2.13</v>
      </c>
      <c r="M4390" s="441">
        <v>45807</v>
      </c>
      <c r="N4390">
        <v>2.8</v>
      </c>
      <c r="O4390">
        <v>2.8</v>
      </c>
      <c r="P4390">
        <v>6.65</v>
      </c>
    </row>
    <row r="4391" spans="1:16" x14ac:dyDescent="0.3">
      <c r="A4391">
        <v>37442</v>
      </c>
      <c r="B4391">
        <v>122</v>
      </c>
      <c r="C4391" t="s">
        <v>552</v>
      </c>
      <c r="D4391" s="441">
        <v>45809</v>
      </c>
      <c r="E4391">
        <v>24170</v>
      </c>
      <c r="F4391" t="s">
        <v>6529</v>
      </c>
      <c r="G4391">
        <v>2330</v>
      </c>
      <c r="H4391">
        <v>0.5</v>
      </c>
      <c r="I4391" t="s">
        <v>5598</v>
      </c>
      <c r="J4391" t="s">
        <v>6085</v>
      </c>
      <c r="K4391" t="s">
        <v>4523</v>
      </c>
      <c r="L4391">
        <v>0</v>
      </c>
      <c r="M4391" s="441">
        <v>-693593</v>
      </c>
      <c r="N4391">
        <v>0</v>
      </c>
      <c r="O4391">
        <v>11</v>
      </c>
      <c r="P4391">
        <v>5.5</v>
      </c>
    </row>
    <row r="4392" spans="1:16" x14ac:dyDescent="0.3">
      <c r="A4392">
        <v>37526</v>
      </c>
      <c r="B4392">
        <v>122</v>
      </c>
      <c r="C4392" t="s">
        <v>552</v>
      </c>
      <c r="D4392" s="441">
        <v>45809</v>
      </c>
      <c r="E4392">
        <v>19617</v>
      </c>
      <c r="F4392" t="s">
        <v>5933</v>
      </c>
      <c r="G4392">
        <v>2617</v>
      </c>
      <c r="H4392">
        <v>0.46</v>
      </c>
      <c r="I4392" t="s">
        <v>5598</v>
      </c>
      <c r="J4392" t="s">
        <v>6085</v>
      </c>
      <c r="K4392" t="s">
        <v>4523</v>
      </c>
      <c r="L4392">
        <v>11.51</v>
      </c>
      <c r="M4392" s="441">
        <v>45804</v>
      </c>
      <c r="N4392">
        <v>11</v>
      </c>
      <c r="O4392">
        <v>9.81</v>
      </c>
      <c r="P4392">
        <v>5.29</v>
      </c>
    </row>
    <row r="4393" spans="1:16" x14ac:dyDescent="0.3">
      <c r="A4393">
        <v>37493</v>
      </c>
      <c r="B4393">
        <v>122</v>
      </c>
      <c r="C4393" t="s">
        <v>552</v>
      </c>
      <c r="D4393" s="441">
        <v>45809</v>
      </c>
      <c r="E4393">
        <v>19917</v>
      </c>
      <c r="F4393" t="s">
        <v>5682</v>
      </c>
      <c r="G4393">
        <v>2379</v>
      </c>
      <c r="H4393">
        <v>1</v>
      </c>
      <c r="I4393" t="s">
        <v>5605</v>
      </c>
      <c r="J4393" t="s">
        <v>6085</v>
      </c>
      <c r="K4393" t="s">
        <v>4523</v>
      </c>
      <c r="L4393">
        <v>0</v>
      </c>
      <c r="M4393" s="441">
        <v>45636</v>
      </c>
      <c r="N4393">
        <v>3.09</v>
      </c>
      <c r="O4393">
        <v>3.04</v>
      </c>
      <c r="P4393">
        <v>3.09</v>
      </c>
    </row>
    <row r="4394" spans="1:16" x14ac:dyDescent="0.3">
      <c r="A4394">
        <v>37545</v>
      </c>
      <c r="B4394">
        <v>122</v>
      </c>
      <c r="C4394" t="s">
        <v>552</v>
      </c>
      <c r="D4394" s="441">
        <v>45809</v>
      </c>
      <c r="E4394">
        <v>19572</v>
      </c>
      <c r="F4394" t="s">
        <v>5945</v>
      </c>
      <c r="G4394">
        <v>2646</v>
      </c>
      <c r="H4394">
        <v>0.12</v>
      </c>
      <c r="I4394" t="s">
        <v>5598</v>
      </c>
      <c r="J4394" t="s">
        <v>6085</v>
      </c>
      <c r="K4394" t="s">
        <v>4523</v>
      </c>
      <c r="L4394">
        <v>18.510000000000002</v>
      </c>
      <c r="M4394" s="441">
        <v>45807</v>
      </c>
      <c r="N4394">
        <v>19.8</v>
      </c>
      <c r="O4394">
        <v>18.739999999999998</v>
      </c>
      <c r="P4394">
        <v>2.2200000000000002</v>
      </c>
    </row>
    <row r="4395" spans="1:16" x14ac:dyDescent="0.3">
      <c r="A4395">
        <v>37625</v>
      </c>
      <c r="B4395">
        <v>122</v>
      </c>
      <c r="C4395" t="s">
        <v>552</v>
      </c>
      <c r="D4395" s="441">
        <v>45809</v>
      </c>
      <c r="E4395">
        <v>27110</v>
      </c>
      <c r="F4395" t="s">
        <v>6586</v>
      </c>
      <c r="G4395">
        <v>7152</v>
      </c>
      <c r="H4395">
        <v>16</v>
      </c>
      <c r="I4395" t="s">
        <v>5601</v>
      </c>
      <c r="J4395" t="s">
        <v>6085</v>
      </c>
      <c r="K4395" t="s">
        <v>4523</v>
      </c>
      <c r="L4395">
        <v>0</v>
      </c>
      <c r="M4395" s="441">
        <v>-693593</v>
      </c>
      <c r="N4395">
        <v>0</v>
      </c>
      <c r="O4395">
        <v>0</v>
      </c>
      <c r="P4395">
        <v>0</v>
      </c>
    </row>
    <row r="4396" spans="1:16" x14ac:dyDescent="0.3">
      <c r="A4396">
        <v>37626</v>
      </c>
      <c r="B4396">
        <v>122</v>
      </c>
      <c r="C4396" t="s">
        <v>552</v>
      </c>
      <c r="D4396" s="441">
        <v>45809</v>
      </c>
      <c r="E4396">
        <v>19304</v>
      </c>
      <c r="F4396" t="s">
        <v>6587</v>
      </c>
      <c r="G4396">
        <v>2775</v>
      </c>
      <c r="H4396">
        <v>20</v>
      </c>
      <c r="I4396" t="s">
        <v>5598</v>
      </c>
      <c r="J4396" t="s">
        <v>6085</v>
      </c>
      <c r="K4396" t="s">
        <v>4523</v>
      </c>
      <c r="L4396">
        <v>0</v>
      </c>
      <c r="M4396" s="441">
        <v>-693593</v>
      </c>
      <c r="N4396">
        <v>0</v>
      </c>
      <c r="O4396">
        <v>0</v>
      </c>
      <c r="P4396">
        <v>0</v>
      </c>
    </row>
    <row r="4397" spans="1:16" x14ac:dyDescent="0.3">
      <c r="A4397">
        <v>33067</v>
      </c>
      <c r="B4397">
        <v>122</v>
      </c>
      <c r="C4397" t="s">
        <v>552</v>
      </c>
      <c r="D4397" s="441">
        <v>45778</v>
      </c>
      <c r="E4397">
        <v>18353</v>
      </c>
      <c r="F4397" t="s">
        <v>5747</v>
      </c>
      <c r="G4397">
        <v>3282</v>
      </c>
      <c r="H4397">
        <v>47.5</v>
      </c>
      <c r="I4397" t="s">
        <v>5601</v>
      </c>
      <c r="J4397" t="s">
        <v>4764</v>
      </c>
      <c r="K4397" t="s">
        <v>5061</v>
      </c>
      <c r="L4397">
        <v>187.5</v>
      </c>
      <c r="M4397" s="441">
        <v>45777</v>
      </c>
      <c r="N4397">
        <v>157.5</v>
      </c>
      <c r="O4397">
        <v>157.5</v>
      </c>
      <c r="P4397">
        <v>8906.25</v>
      </c>
    </row>
    <row r="4398" spans="1:16" x14ac:dyDescent="0.3">
      <c r="A4398">
        <v>33138</v>
      </c>
      <c r="B4398">
        <v>122</v>
      </c>
      <c r="C4398" t="s">
        <v>552</v>
      </c>
      <c r="D4398" s="441">
        <v>45778</v>
      </c>
      <c r="E4398">
        <v>18099</v>
      </c>
      <c r="F4398" t="s">
        <v>5810</v>
      </c>
      <c r="G4398">
        <v>3511</v>
      </c>
      <c r="H4398">
        <v>33.299999999999997</v>
      </c>
      <c r="I4398" t="s">
        <v>5601</v>
      </c>
      <c r="J4398" t="s">
        <v>4764</v>
      </c>
      <c r="K4398" t="s">
        <v>5061</v>
      </c>
      <c r="L4398">
        <v>0</v>
      </c>
      <c r="M4398" s="441">
        <v>45747</v>
      </c>
      <c r="N4398">
        <v>220.57</v>
      </c>
      <c r="O4398">
        <v>36.76</v>
      </c>
      <c r="P4398">
        <v>7344.98</v>
      </c>
    </row>
    <row r="4399" spans="1:16" x14ac:dyDescent="0.3">
      <c r="A4399">
        <v>33065</v>
      </c>
      <c r="B4399">
        <v>122</v>
      </c>
      <c r="C4399" t="s">
        <v>552</v>
      </c>
      <c r="D4399" s="441">
        <v>45778</v>
      </c>
      <c r="E4399">
        <v>18359</v>
      </c>
      <c r="F4399" t="s">
        <v>5746</v>
      </c>
      <c r="G4399">
        <v>3278</v>
      </c>
      <c r="H4399">
        <v>67.2</v>
      </c>
      <c r="I4399" t="s">
        <v>5601</v>
      </c>
      <c r="J4399" t="s">
        <v>4764</v>
      </c>
      <c r="K4399" t="s">
        <v>5061</v>
      </c>
      <c r="L4399">
        <v>99.9</v>
      </c>
      <c r="M4399" s="441">
        <v>45775</v>
      </c>
      <c r="N4399">
        <v>99.9</v>
      </c>
      <c r="O4399">
        <v>1.43</v>
      </c>
      <c r="P4399">
        <v>6713.28</v>
      </c>
    </row>
    <row r="4400" spans="1:16" x14ac:dyDescent="0.3">
      <c r="A4400">
        <v>33250</v>
      </c>
      <c r="B4400">
        <v>122</v>
      </c>
      <c r="C4400" t="s">
        <v>552</v>
      </c>
      <c r="D4400" s="441">
        <v>45778</v>
      </c>
      <c r="E4400">
        <v>26586</v>
      </c>
      <c r="F4400" t="s">
        <v>5889</v>
      </c>
      <c r="G4400">
        <v>6803</v>
      </c>
      <c r="H4400">
        <v>21</v>
      </c>
      <c r="I4400" t="s">
        <v>5605</v>
      </c>
      <c r="J4400" t="s">
        <v>6085</v>
      </c>
      <c r="K4400" t="s">
        <v>5061</v>
      </c>
      <c r="L4400">
        <v>310</v>
      </c>
      <c r="M4400" s="441">
        <v>45757</v>
      </c>
      <c r="N4400">
        <v>310</v>
      </c>
      <c r="O4400">
        <v>310</v>
      </c>
      <c r="P4400">
        <v>6510</v>
      </c>
    </row>
    <row r="4401" spans="1:16" x14ac:dyDescent="0.3">
      <c r="A4401">
        <v>33361</v>
      </c>
      <c r="B4401">
        <v>122</v>
      </c>
      <c r="C4401" t="s">
        <v>552</v>
      </c>
      <c r="D4401" s="441">
        <v>45778</v>
      </c>
      <c r="E4401">
        <v>17797</v>
      </c>
      <c r="F4401" t="s">
        <v>5828</v>
      </c>
      <c r="G4401">
        <v>3748</v>
      </c>
      <c r="H4401">
        <v>139</v>
      </c>
      <c r="I4401" t="s">
        <v>5601</v>
      </c>
      <c r="J4401" t="s">
        <v>4764</v>
      </c>
      <c r="K4401" t="s">
        <v>5061</v>
      </c>
      <c r="L4401">
        <v>39.51</v>
      </c>
      <c r="M4401" s="441">
        <v>45776</v>
      </c>
      <c r="N4401">
        <v>39.51</v>
      </c>
      <c r="O4401">
        <v>39.51</v>
      </c>
      <c r="P4401">
        <v>5491.89</v>
      </c>
    </row>
    <row r="4402" spans="1:16" x14ac:dyDescent="0.3">
      <c r="A4402">
        <v>33131</v>
      </c>
      <c r="B4402">
        <v>122</v>
      </c>
      <c r="C4402" t="s">
        <v>552</v>
      </c>
      <c r="D4402" s="441">
        <v>45778</v>
      </c>
      <c r="E4402">
        <v>18119</v>
      </c>
      <c r="F4402" t="s">
        <v>5802</v>
      </c>
      <c r="G4402">
        <v>3494</v>
      </c>
      <c r="H4402">
        <v>30.8</v>
      </c>
      <c r="I4402" t="s">
        <v>5601</v>
      </c>
      <c r="J4402" t="s">
        <v>4764</v>
      </c>
      <c r="K4402" t="s">
        <v>5061</v>
      </c>
      <c r="L4402">
        <v>172.88</v>
      </c>
      <c r="M4402" s="441">
        <v>45775</v>
      </c>
      <c r="N4402">
        <v>172.88</v>
      </c>
      <c r="O4402">
        <v>166.95</v>
      </c>
      <c r="P4402">
        <v>5324.7</v>
      </c>
    </row>
    <row r="4403" spans="1:16" x14ac:dyDescent="0.3">
      <c r="A4403">
        <v>33371</v>
      </c>
      <c r="B4403">
        <v>122</v>
      </c>
      <c r="C4403" t="s">
        <v>552</v>
      </c>
      <c r="D4403" s="441">
        <v>45778</v>
      </c>
      <c r="E4403">
        <v>17710</v>
      </c>
      <c r="F4403" t="s">
        <v>5833</v>
      </c>
      <c r="G4403">
        <v>3824</v>
      </c>
      <c r="H4403">
        <v>131</v>
      </c>
      <c r="I4403" t="s">
        <v>5601</v>
      </c>
      <c r="J4403" t="s">
        <v>4764</v>
      </c>
      <c r="K4403" t="s">
        <v>5061</v>
      </c>
      <c r="L4403">
        <v>40.15</v>
      </c>
      <c r="M4403" s="441">
        <v>45776</v>
      </c>
      <c r="N4403">
        <v>40.15</v>
      </c>
      <c r="O4403">
        <v>40.15</v>
      </c>
      <c r="P4403">
        <v>5259.65</v>
      </c>
    </row>
    <row r="4404" spans="1:16" x14ac:dyDescent="0.3">
      <c r="A4404">
        <v>33115</v>
      </c>
      <c r="B4404">
        <v>122</v>
      </c>
      <c r="C4404" t="s">
        <v>552</v>
      </c>
      <c r="D4404" s="441">
        <v>45778</v>
      </c>
      <c r="E4404">
        <v>18179</v>
      </c>
      <c r="F4404" t="s">
        <v>5789</v>
      </c>
      <c r="G4404">
        <v>3443</v>
      </c>
      <c r="H4404">
        <v>48</v>
      </c>
      <c r="I4404" t="s">
        <v>5601</v>
      </c>
      <c r="J4404" t="s">
        <v>4764</v>
      </c>
      <c r="K4404" t="s">
        <v>5061</v>
      </c>
      <c r="L4404">
        <v>105.04</v>
      </c>
      <c r="M4404" s="441">
        <v>45769</v>
      </c>
      <c r="N4404">
        <v>105.56</v>
      </c>
      <c r="O4404">
        <v>4.0599999999999996</v>
      </c>
      <c r="P4404">
        <v>5041.92</v>
      </c>
    </row>
    <row r="4405" spans="1:16" x14ac:dyDescent="0.3">
      <c r="A4405">
        <v>33090</v>
      </c>
      <c r="B4405">
        <v>122</v>
      </c>
      <c r="C4405" t="s">
        <v>552</v>
      </c>
      <c r="D4405" s="441">
        <v>45778</v>
      </c>
      <c r="E4405">
        <v>18261</v>
      </c>
      <c r="F4405" t="s">
        <v>5769</v>
      </c>
      <c r="G4405">
        <v>3368</v>
      </c>
      <c r="H4405">
        <v>10.11</v>
      </c>
      <c r="I4405" t="s">
        <v>5601</v>
      </c>
      <c r="J4405" t="s">
        <v>4764</v>
      </c>
      <c r="K4405" t="s">
        <v>5061</v>
      </c>
      <c r="L4405">
        <v>462.73</v>
      </c>
      <c r="M4405" s="441">
        <v>45775</v>
      </c>
      <c r="N4405">
        <v>462.73</v>
      </c>
      <c r="O4405">
        <v>462.73</v>
      </c>
      <c r="P4405">
        <v>4678.2</v>
      </c>
    </row>
    <row r="4406" spans="1:16" x14ac:dyDescent="0.3">
      <c r="A4406">
        <v>33034</v>
      </c>
      <c r="B4406">
        <v>122</v>
      </c>
      <c r="C4406" t="s">
        <v>552</v>
      </c>
      <c r="D4406" s="441">
        <v>45778</v>
      </c>
      <c r="E4406">
        <v>24470</v>
      </c>
      <c r="F4406" t="s">
        <v>6505</v>
      </c>
      <c r="G4406">
        <v>3103</v>
      </c>
      <c r="H4406">
        <v>1186</v>
      </c>
      <c r="I4406" t="s">
        <v>5613</v>
      </c>
      <c r="J4406" t="s">
        <v>4764</v>
      </c>
      <c r="K4406" t="s">
        <v>5061</v>
      </c>
      <c r="L4406">
        <v>0</v>
      </c>
      <c r="M4406" s="441">
        <v>45496</v>
      </c>
      <c r="N4406">
        <v>3.32</v>
      </c>
      <c r="O4406">
        <v>4.41</v>
      </c>
      <c r="P4406">
        <v>3937.69</v>
      </c>
    </row>
    <row r="4407" spans="1:16" x14ac:dyDescent="0.3">
      <c r="A4407">
        <v>33148</v>
      </c>
      <c r="B4407">
        <v>122</v>
      </c>
      <c r="C4407" t="s">
        <v>552</v>
      </c>
      <c r="D4407" s="441">
        <v>45778</v>
      </c>
      <c r="E4407">
        <v>24552</v>
      </c>
      <c r="F4407" t="s">
        <v>5812</v>
      </c>
      <c r="G4407">
        <v>5669</v>
      </c>
      <c r="H4407">
        <v>103</v>
      </c>
      <c r="I4407" t="s">
        <v>5601</v>
      </c>
      <c r="J4407" t="s">
        <v>4764</v>
      </c>
      <c r="K4407" t="s">
        <v>5061</v>
      </c>
      <c r="L4407">
        <v>37.24</v>
      </c>
      <c r="M4407" s="441">
        <v>45769</v>
      </c>
      <c r="N4407">
        <v>38.61</v>
      </c>
      <c r="O4407">
        <v>38.61</v>
      </c>
      <c r="P4407">
        <v>3835.72</v>
      </c>
    </row>
    <row r="4408" spans="1:16" x14ac:dyDescent="0.3">
      <c r="A4408">
        <v>33121</v>
      </c>
      <c r="B4408">
        <v>122</v>
      </c>
      <c r="C4408" t="s">
        <v>552</v>
      </c>
      <c r="D4408" s="441">
        <v>45778</v>
      </c>
      <c r="E4408">
        <v>18157</v>
      </c>
      <c r="F4408" t="s">
        <v>5793</v>
      </c>
      <c r="G4408">
        <v>3463</v>
      </c>
      <c r="H4408">
        <v>21.07</v>
      </c>
      <c r="I4408" t="s">
        <v>5601</v>
      </c>
      <c r="J4408" t="s">
        <v>4764</v>
      </c>
      <c r="K4408" t="s">
        <v>5061</v>
      </c>
      <c r="L4408">
        <v>172</v>
      </c>
      <c r="M4408" s="441">
        <v>45769</v>
      </c>
      <c r="N4408">
        <v>172</v>
      </c>
      <c r="O4408">
        <v>174.6</v>
      </c>
      <c r="P4408">
        <v>3624.04</v>
      </c>
    </row>
    <row r="4409" spans="1:16" x14ac:dyDescent="0.3">
      <c r="A4409">
        <v>33058</v>
      </c>
      <c r="B4409">
        <v>122</v>
      </c>
      <c r="C4409" t="s">
        <v>552</v>
      </c>
      <c r="D4409" s="441">
        <v>45778</v>
      </c>
      <c r="E4409">
        <v>18391</v>
      </c>
      <c r="F4409" t="s">
        <v>5873</v>
      </c>
      <c r="G4409">
        <v>3249</v>
      </c>
      <c r="H4409">
        <v>2.08</v>
      </c>
      <c r="I4409" t="s">
        <v>5613</v>
      </c>
      <c r="J4409" t="s">
        <v>4764</v>
      </c>
      <c r="K4409" t="s">
        <v>5061</v>
      </c>
      <c r="L4409">
        <v>0</v>
      </c>
      <c r="M4409" s="441">
        <v>-693593</v>
      </c>
      <c r="N4409">
        <v>0</v>
      </c>
      <c r="O4409">
        <v>0</v>
      </c>
      <c r="P4409">
        <v>3298.28</v>
      </c>
    </row>
    <row r="4410" spans="1:16" x14ac:dyDescent="0.3">
      <c r="A4410">
        <v>33341</v>
      </c>
      <c r="B4410">
        <v>122</v>
      </c>
      <c r="C4410" t="s">
        <v>552</v>
      </c>
      <c r="D4410" s="441">
        <v>45778</v>
      </c>
      <c r="E4410">
        <v>24259</v>
      </c>
      <c r="F4410" t="s">
        <v>5716</v>
      </c>
      <c r="G4410">
        <v>2938</v>
      </c>
      <c r="H4410">
        <v>52.92</v>
      </c>
      <c r="I4410" t="s">
        <v>5598</v>
      </c>
      <c r="J4410" t="s">
        <v>6085</v>
      </c>
      <c r="K4410" t="s">
        <v>5061</v>
      </c>
      <c r="L4410">
        <v>61.82</v>
      </c>
      <c r="M4410" s="441">
        <v>45761</v>
      </c>
      <c r="N4410">
        <v>59</v>
      </c>
      <c r="O4410">
        <v>41.76</v>
      </c>
      <c r="P4410">
        <v>3271.51</v>
      </c>
    </row>
    <row r="4411" spans="1:16" x14ac:dyDescent="0.3">
      <c r="A4411">
        <v>33147</v>
      </c>
      <c r="B4411">
        <v>122</v>
      </c>
      <c r="C4411" t="s">
        <v>552</v>
      </c>
      <c r="D4411" s="441">
        <v>45778</v>
      </c>
      <c r="E4411">
        <v>18051</v>
      </c>
      <c r="F4411" t="s">
        <v>5871</v>
      </c>
      <c r="G4411">
        <v>3552</v>
      </c>
      <c r="H4411">
        <v>7</v>
      </c>
      <c r="I4411" t="s">
        <v>5601</v>
      </c>
      <c r="J4411" t="s">
        <v>4764</v>
      </c>
      <c r="K4411" t="s">
        <v>5061</v>
      </c>
      <c r="L4411">
        <v>0</v>
      </c>
      <c r="M4411" s="441">
        <v>-693593</v>
      </c>
      <c r="N4411">
        <v>0</v>
      </c>
      <c r="O4411">
        <v>419</v>
      </c>
      <c r="P4411">
        <v>3150</v>
      </c>
    </row>
    <row r="4412" spans="1:16" x14ac:dyDescent="0.3">
      <c r="A4412">
        <v>33038</v>
      </c>
      <c r="B4412">
        <v>122</v>
      </c>
      <c r="C4412" t="s">
        <v>552</v>
      </c>
      <c r="D4412" s="441">
        <v>45778</v>
      </c>
      <c r="E4412">
        <v>18548</v>
      </c>
      <c r="F4412" t="s">
        <v>6576</v>
      </c>
      <c r="G4412">
        <v>3131</v>
      </c>
      <c r="H4412">
        <v>12</v>
      </c>
      <c r="I4412" t="s">
        <v>5601</v>
      </c>
      <c r="J4412" t="s">
        <v>4764</v>
      </c>
      <c r="K4412" t="s">
        <v>5061</v>
      </c>
      <c r="L4412">
        <v>0</v>
      </c>
      <c r="M4412" s="441">
        <v>45671</v>
      </c>
      <c r="N4412">
        <v>259.89999999999998</v>
      </c>
      <c r="O4412">
        <v>122.9</v>
      </c>
      <c r="P4412">
        <v>3118.8</v>
      </c>
    </row>
    <row r="4413" spans="1:16" x14ac:dyDescent="0.3">
      <c r="A4413">
        <v>33093</v>
      </c>
      <c r="B4413">
        <v>122</v>
      </c>
      <c r="C4413" t="s">
        <v>552</v>
      </c>
      <c r="D4413" s="441">
        <v>45778</v>
      </c>
      <c r="E4413">
        <v>18242</v>
      </c>
      <c r="F4413" t="s">
        <v>5771</v>
      </c>
      <c r="G4413">
        <v>3386</v>
      </c>
      <c r="H4413">
        <v>13.4</v>
      </c>
      <c r="I4413" t="s">
        <v>5601</v>
      </c>
      <c r="J4413" t="s">
        <v>4764</v>
      </c>
      <c r="K4413" t="s">
        <v>5061</v>
      </c>
      <c r="L4413">
        <v>228.39</v>
      </c>
      <c r="M4413" s="441">
        <v>45775</v>
      </c>
      <c r="N4413">
        <v>228.6</v>
      </c>
      <c r="O4413">
        <v>45.72</v>
      </c>
      <c r="P4413">
        <v>3060.43</v>
      </c>
    </row>
    <row r="4414" spans="1:16" x14ac:dyDescent="0.3">
      <c r="A4414">
        <v>33113</v>
      </c>
      <c r="B4414">
        <v>122</v>
      </c>
      <c r="C4414" t="s">
        <v>552</v>
      </c>
      <c r="D4414" s="441">
        <v>45778</v>
      </c>
      <c r="E4414">
        <v>18186</v>
      </c>
      <c r="F4414" t="s">
        <v>5787</v>
      </c>
      <c r="G4414">
        <v>3437</v>
      </c>
      <c r="H4414">
        <v>11.2</v>
      </c>
      <c r="I4414" t="s">
        <v>5601</v>
      </c>
      <c r="J4414" t="s">
        <v>4764</v>
      </c>
      <c r="K4414" t="s">
        <v>5061</v>
      </c>
      <c r="L4414">
        <v>0</v>
      </c>
      <c r="M4414" s="441">
        <v>-693593</v>
      </c>
      <c r="N4414">
        <v>0</v>
      </c>
      <c r="O4414">
        <v>173.46</v>
      </c>
      <c r="P4414">
        <v>2093.39</v>
      </c>
    </row>
    <row r="4415" spans="1:16" x14ac:dyDescent="0.3">
      <c r="A4415">
        <v>33318</v>
      </c>
      <c r="B4415">
        <v>122</v>
      </c>
      <c r="C4415" t="s">
        <v>552</v>
      </c>
      <c r="D4415" s="441">
        <v>45778</v>
      </c>
      <c r="E4415">
        <v>19370</v>
      </c>
      <c r="F4415" t="s">
        <v>5695</v>
      </c>
      <c r="G4415">
        <v>2765</v>
      </c>
      <c r="H4415">
        <v>171</v>
      </c>
      <c r="I4415" t="s">
        <v>5598</v>
      </c>
      <c r="J4415" t="s">
        <v>6085</v>
      </c>
      <c r="K4415" t="s">
        <v>5061</v>
      </c>
      <c r="L4415">
        <v>11.91</v>
      </c>
      <c r="M4415" s="441">
        <v>45776</v>
      </c>
      <c r="N4415">
        <v>13.16</v>
      </c>
      <c r="O4415">
        <v>13.16</v>
      </c>
      <c r="P4415">
        <v>2036.61</v>
      </c>
    </row>
    <row r="4416" spans="1:16" x14ac:dyDescent="0.3">
      <c r="A4416">
        <v>33334</v>
      </c>
      <c r="B4416">
        <v>122</v>
      </c>
      <c r="C4416" t="s">
        <v>552</v>
      </c>
      <c r="D4416" s="441">
        <v>45778</v>
      </c>
      <c r="E4416">
        <v>26582</v>
      </c>
      <c r="F4416" t="s">
        <v>5711</v>
      </c>
      <c r="G4416">
        <v>6801</v>
      </c>
      <c r="H4416">
        <v>18.16</v>
      </c>
      <c r="I4416" t="s">
        <v>5598</v>
      </c>
      <c r="J4416" t="s">
        <v>6085</v>
      </c>
      <c r="K4416" t="s">
        <v>5061</v>
      </c>
      <c r="L4416">
        <v>112</v>
      </c>
      <c r="M4416" s="441">
        <v>45775</v>
      </c>
      <c r="N4416">
        <v>112</v>
      </c>
      <c r="O4416">
        <v>112</v>
      </c>
      <c r="P4416">
        <v>2033.92</v>
      </c>
    </row>
    <row r="4417" spans="1:16" x14ac:dyDescent="0.3">
      <c r="A4417">
        <v>33365</v>
      </c>
      <c r="B4417">
        <v>122</v>
      </c>
      <c r="C4417" t="s">
        <v>552</v>
      </c>
      <c r="D4417" s="441">
        <v>45778</v>
      </c>
      <c r="E4417">
        <v>25099</v>
      </c>
      <c r="F4417" t="s">
        <v>6536</v>
      </c>
      <c r="G4417">
        <v>5894</v>
      </c>
      <c r="H4417">
        <v>11</v>
      </c>
      <c r="I4417" t="s">
        <v>5601</v>
      </c>
      <c r="J4417" t="s">
        <v>4764</v>
      </c>
      <c r="K4417" t="s">
        <v>5061</v>
      </c>
      <c r="L4417">
        <v>0</v>
      </c>
      <c r="M4417" s="441">
        <v>45735</v>
      </c>
      <c r="N4417">
        <v>179.25</v>
      </c>
      <c r="O4417">
        <v>179.25</v>
      </c>
      <c r="P4417">
        <v>1971.75</v>
      </c>
    </row>
    <row r="4418" spans="1:16" x14ac:dyDescent="0.3">
      <c r="A4418">
        <v>33101</v>
      </c>
      <c r="B4418">
        <v>122</v>
      </c>
      <c r="C4418" t="s">
        <v>552</v>
      </c>
      <c r="D4418" s="441">
        <v>45778</v>
      </c>
      <c r="E4418">
        <v>18219</v>
      </c>
      <c r="F4418" t="s">
        <v>5778</v>
      </c>
      <c r="G4418">
        <v>3409</v>
      </c>
      <c r="H4418">
        <v>10</v>
      </c>
      <c r="I4418" t="s">
        <v>5601</v>
      </c>
      <c r="J4418" t="s">
        <v>4764</v>
      </c>
      <c r="K4418" t="s">
        <v>5061</v>
      </c>
      <c r="L4418">
        <v>0</v>
      </c>
      <c r="M4418" s="441">
        <v>45370</v>
      </c>
      <c r="N4418">
        <v>190.8</v>
      </c>
      <c r="O4418">
        <v>46.5</v>
      </c>
      <c r="P4418">
        <v>1908</v>
      </c>
    </row>
    <row r="4419" spans="1:16" x14ac:dyDescent="0.3">
      <c r="A4419">
        <v>33092</v>
      </c>
      <c r="B4419">
        <v>122</v>
      </c>
      <c r="C4419" t="s">
        <v>552</v>
      </c>
      <c r="D4419" s="441">
        <v>45778</v>
      </c>
      <c r="E4419">
        <v>25445</v>
      </c>
      <c r="F4419" t="s">
        <v>5770</v>
      </c>
      <c r="G4419">
        <v>6113</v>
      </c>
      <c r="H4419">
        <v>6.35</v>
      </c>
      <c r="I4419" t="s">
        <v>5601</v>
      </c>
      <c r="J4419" t="s">
        <v>4764</v>
      </c>
      <c r="K4419" t="s">
        <v>5061</v>
      </c>
      <c r="L4419">
        <v>299.11</v>
      </c>
      <c r="M4419" s="441">
        <v>45769</v>
      </c>
      <c r="N4419">
        <v>299.11</v>
      </c>
      <c r="O4419">
        <v>299.11</v>
      </c>
      <c r="P4419">
        <v>1899.35</v>
      </c>
    </row>
    <row r="4420" spans="1:16" x14ac:dyDescent="0.3">
      <c r="A4420">
        <v>33076</v>
      </c>
      <c r="B4420">
        <v>122</v>
      </c>
      <c r="C4420" t="s">
        <v>552</v>
      </c>
      <c r="D4420" s="441">
        <v>45778</v>
      </c>
      <c r="E4420">
        <v>25630</v>
      </c>
      <c r="F4420" t="s">
        <v>5754</v>
      </c>
      <c r="G4420">
        <v>6202</v>
      </c>
      <c r="H4420">
        <v>6.3</v>
      </c>
      <c r="I4420" t="s">
        <v>5601</v>
      </c>
      <c r="J4420" t="s">
        <v>4764</v>
      </c>
      <c r="K4420" t="s">
        <v>5061</v>
      </c>
      <c r="L4420">
        <v>297.62</v>
      </c>
      <c r="M4420" s="441">
        <v>45755</v>
      </c>
      <c r="N4420">
        <v>297.62</v>
      </c>
      <c r="O4420">
        <v>297.62</v>
      </c>
      <c r="P4420">
        <v>1875.01</v>
      </c>
    </row>
    <row r="4421" spans="1:16" x14ac:dyDescent="0.3">
      <c r="A4421">
        <v>33126</v>
      </c>
      <c r="B4421">
        <v>122</v>
      </c>
      <c r="C4421" t="s">
        <v>552</v>
      </c>
      <c r="D4421" s="441">
        <v>45778</v>
      </c>
      <c r="E4421">
        <v>18143</v>
      </c>
      <c r="F4421" t="s">
        <v>5797</v>
      </c>
      <c r="G4421">
        <v>3474</v>
      </c>
      <c r="H4421">
        <v>2.52</v>
      </c>
      <c r="I4421" t="s">
        <v>5601</v>
      </c>
      <c r="J4421" t="s">
        <v>4764</v>
      </c>
      <c r="K4421" t="s">
        <v>5061</v>
      </c>
      <c r="L4421">
        <v>0</v>
      </c>
      <c r="M4421" s="441">
        <v>-693593</v>
      </c>
      <c r="N4421">
        <v>0</v>
      </c>
      <c r="O4421">
        <v>765.9</v>
      </c>
      <c r="P4421">
        <v>1847.66</v>
      </c>
    </row>
    <row r="4422" spans="1:16" x14ac:dyDescent="0.3">
      <c r="A4422">
        <v>33358</v>
      </c>
      <c r="B4422">
        <v>122</v>
      </c>
      <c r="C4422" t="s">
        <v>552</v>
      </c>
      <c r="D4422" s="441">
        <v>45778</v>
      </c>
      <c r="E4422">
        <v>17778</v>
      </c>
      <c r="F4422" t="s">
        <v>5825</v>
      </c>
      <c r="G4422">
        <v>3765</v>
      </c>
      <c r="H4422">
        <v>17</v>
      </c>
      <c r="I4422" t="s">
        <v>5601</v>
      </c>
      <c r="J4422" t="s">
        <v>4764</v>
      </c>
      <c r="K4422" t="s">
        <v>5061</v>
      </c>
      <c r="L4422">
        <v>107.97</v>
      </c>
      <c r="M4422" s="441">
        <v>45770</v>
      </c>
      <c r="N4422">
        <v>107.97</v>
      </c>
      <c r="O4422">
        <v>0</v>
      </c>
      <c r="P4422">
        <v>1835.49</v>
      </c>
    </row>
    <row r="4423" spans="1:16" x14ac:dyDescent="0.3">
      <c r="A4423">
        <v>33325</v>
      </c>
      <c r="B4423">
        <v>122</v>
      </c>
      <c r="C4423" t="s">
        <v>552</v>
      </c>
      <c r="D4423" s="441">
        <v>45778</v>
      </c>
      <c r="E4423">
        <v>19297</v>
      </c>
      <c r="F4423" t="s">
        <v>5855</v>
      </c>
      <c r="G4423">
        <v>2775</v>
      </c>
      <c r="H4423">
        <v>24.22</v>
      </c>
      <c r="I4423" t="s">
        <v>5598</v>
      </c>
      <c r="J4423" t="s">
        <v>6085</v>
      </c>
      <c r="K4423" t="s">
        <v>5061</v>
      </c>
      <c r="L4423">
        <v>72.33</v>
      </c>
      <c r="M4423" s="441">
        <v>45776</v>
      </c>
      <c r="N4423">
        <v>72.349999999999994</v>
      </c>
      <c r="O4423">
        <v>39.49</v>
      </c>
      <c r="P4423">
        <v>1751.83</v>
      </c>
    </row>
    <row r="4424" spans="1:16" x14ac:dyDescent="0.3">
      <c r="A4424">
        <v>33346</v>
      </c>
      <c r="B4424">
        <v>122</v>
      </c>
      <c r="C4424" t="s">
        <v>552</v>
      </c>
      <c r="D4424" s="441">
        <v>45778</v>
      </c>
      <c r="E4424">
        <v>22067</v>
      </c>
      <c r="F4424" t="s">
        <v>6534</v>
      </c>
      <c r="G4424">
        <v>3636</v>
      </c>
      <c r="H4424">
        <v>873</v>
      </c>
      <c r="I4424" t="s">
        <v>5613</v>
      </c>
      <c r="J4424" t="s">
        <v>4764</v>
      </c>
      <c r="K4424" t="s">
        <v>5061</v>
      </c>
      <c r="L4424">
        <v>0</v>
      </c>
      <c r="M4424" s="441">
        <v>45674</v>
      </c>
      <c r="N4424">
        <v>1.99</v>
      </c>
      <c r="O4424">
        <v>1.99</v>
      </c>
      <c r="P4424">
        <v>1737.27</v>
      </c>
    </row>
    <row r="4425" spans="1:16" x14ac:dyDescent="0.3">
      <c r="A4425">
        <v>33162</v>
      </c>
      <c r="B4425">
        <v>122</v>
      </c>
      <c r="C4425" t="s">
        <v>552</v>
      </c>
      <c r="D4425" s="441">
        <v>45778</v>
      </c>
      <c r="E4425">
        <v>20715</v>
      </c>
      <c r="F4425" t="s">
        <v>5614</v>
      </c>
      <c r="G4425">
        <v>2098</v>
      </c>
      <c r="H4425">
        <v>4</v>
      </c>
      <c r="I4425" t="s">
        <v>5615</v>
      </c>
      <c r="J4425" t="s">
        <v>6085</v>
      </c>
      <c r="K4425" t="s">
        <v>5061</v>
      </c>
      <c r="L4425">
        <v>429.25</v>
      </c>
      <c r="M4425" s="441">
        <v>45769</v>
      </c>
      <c r="N4425">
        <v>429.25</v>
      </c>
      <c r="O4425">
        <v>429.24</v>
      </c>
      <c r="P4425">
        <v>1717</v>
      </c>
    </row>
    <row r="4426" spans="1:16" x14ac:dyDescent="0.3">
      <c r="A4426">
        <v>33074</v>
      </c>
      <c r="B4426">
        <v>122</v>
      </c>
      <c r="C4426" t="s">
        <v>552</v>
      </c>
      <c r="D4426" s="441">
        <v>45778</v>
      </c>
      <c r="E4426">
        <v>18278</v>
      </c>
      <c r="F4426" t="s">
        <v>5752</v>
      </c>
      <c r="G4426">
        <v>3351</v>
      </c>
      <c r="H4426">
        <v>6.25</v>
      </c>
      <c r="I4426" t="s">
        <v>5601</v>
      </c>
      <c r="J4426" t="s">
        <v>4764</v>
      </c>
      <c r="K4426" t="s">
        <v>5061</v>
      </c>
      <c r="L4426">
        <v>256.33999999999997</v>
      </c>
      <c r="M4426" s="441">
        <v>45763</v>
      </c>
      <c r="N4426">
        <v>236</v>
      </c>
      <c r="O4426">
        <v>236</v>
      </c>
      <c r="P4426">
        <v>1602.12</v>
      </c>
    </row>
    <row r="4427" spans="1:16" x14ac:dyDescent="0.3">
      <c r="A4427">
        <v>33134</v>
      </c>
      <c r="B4427">
        <v>122</v>
      </c>
      <c r="C4427" t="s">
        <v>552</v>
      </c>
      <c r="D4427" s="441">
        <v>45778</v>
      </c>
      <c r="E4427">
        <v>18113</v>
      </c>
      <c r="F4427" t="s">
        <v>5806</v>
      </c>
      <c r="G4427">
        <v>3499</v>
      </c>
      <c r="H4427">
        <v>3.4</v>
      </c>
      <c r="I4427" t="s">
        <v>5601</v>
      </c>
      <c r="J4427" t="s">
        <v>4764</v>
      </c>
      <c r="K4427" t="s">
        <v>5061</v>
      </c>
      <c r="L4427">
        <v>0</v>
      </c>
      <c r="M4427" s="441">
        <v>-693593</v>
      </c>
      <c r="N4427">
        <v>0</v>
      </c>
      <c r="O4427">
        <v>385</v>
      </c>
      <c r="P4427">
        <v>1434.84</v>
      </c>
    </row>
    <row r="4428" spans="1:16" x14ac:dyDescent="0.3">
      <c r="A4428">
        <v>33186</v>
      </c>
      <c r="B4428">
        <v>122</v>
      </c>
      <c r="C4428" t="s">
        <v>552</v>
      </c>
      <c r="D4428" s="441">
        <v>45778</v>
      </c>
      <c r="E4428">
        <v>24123</v>
      </c>
      <c r="F4428" t="s">
        <v>5632</v>
      </c>
      <c r="G4428">
        <v>2237</v>
      </c>
      <c r="H4428">
        <v>12</v>
      </c>
      <c r="I4428" t="s">
        <v>5605</v>
      </c>
      <c r="J4428" t="s">
        <v>6085</v>
      </c>
      <c r="K4428" t="s">
        <v>5061</v>
      </c>
      <c r="L4428">
        <v>117.18</v>
      </c>
      <c r="M4428" s="441">
        <v>45762</v>
      </c>
      <c r="N4428">
        <v>127.8</v>
      </c>
      <c r="O4428">
        <v>128.9</v>
      </c>
      <c r="P4428">
        <v>1406.16</v>
      </c>
    </row>
    <row r="4429" spans="1:16" x14ac:dyDescent="0.3">
      <c r="A4429">
        <v>33188</v>
      </c>
      <c r="B4429">
        <v>122</v>
      </c>
      <c r="C4429" t="s">
        <v>552</v>
      </c>
      <c r="D4429" s="441">
        <v>45778</v>
      </c>
      <c r="E4429">
        <v>20936</v>
      </c>
      <c r="F4429" t="s">
        <v>5634</v>
      </c>
      <c r="G4429">
        <v>2031</v>
      </c>
      <c r="H4429">
        <v>4</v>
      </c>
      <c r="I4429" t="s">
        <v>5613</v>
      </c>
      <c r="J4429" t="s">
        <v>6085</v>
      </c>
      <c r="K4429" t="s">
        <v>5061</v>
      </c>
      <c r="L4429">
        <v>333</v>
      </c>
      <c r="M4429" s="441">
        <v>45756</v>
      </c>
      <c r="N4429">
        <v>333</v>
      </c>
      <c r="O4429">
        <v>329.5</v>
      </c>
      <c r="P4429">
        <v>1332</v>
      </c>
    </row>
    <row r="4430" spans="1:16" x14ac:dyDescent="0.3">
      <c r="A4430">
        <v>33071</v>
      </c>
      <c r="B4430">
        <v>122</v>
      </c>
      <c r="C4430" t="s">
        <v>552</v>
      </c>
      <c r="D4430" s="441">
        <v>45778</v>
      </c>
      <c r="E4430">
        <v>25033</v>
      </c>
      <c r="F4430" t="s">
        <v>5751</v>
      </c>
      <c r="G4430">
        <v>5873</v>
      </c>
      <c r="H4430">
        <v>6.52</v>
      </c>
      <c r="I4430" t="s">
        <v>5613</v>
      </c>
      <c r="J4430" t="s">
        <v>4764</v>
      </c>
      <c r="K4430" t="s">
        <v>5061</v>
      </c>
      <c r="L4430">
        <v>204.23</v>
      </c>
      <c r="M4430" s="441">
        <v>45754</v>
      </c>
      <c r="N4430">
        <v>204.23</v>
      </c>
      <c r="O4430">
        <v>204.23</v>
      </c>
      <c r="P4430">
        <v>1331.58</v>
      </c>
    </row>
    <row r="4431" spans="1:16" x14ac:dyDescent="0.3">
      <c r="A4431">
        <v>33047</v>
      </c>
      <c r="B4431">
        <v>122</v>
      </c>
      <c r="C4431" t="s">
        <v>552</v>
      </c>
      <c r="D4431" s="441">
        <v>45778</v>
      </c>
      <c r="E4431">
        <v>26560</v>
      </c>
      <c r="F4431" t="s">
        <v>5732</v>
      </c>
      <c r="G4431">
        <v>6788</v>
      </c>
      <c r="H4431">
        <v>48</v>
      </c>
      <c r="I4431" t="s">
        <v>5601</v>
      </c>
      <c r="J4431" t="s">
        <v>4764</v>
      </c>
      <c r="K4431" t="s">
        <v>5061</v>
      </c>
      <c r="L4431">
        <v>27.5</v>
      </c>
      <c r="M4431" s="441">
        <v>45776</v>
      </c>
      <c r="N4431">
        <v>27.5</v>
      </c>
      <c r="O4431">
        <v>27.5</v>
      </c>
      <c r="P4431">
        <v>1320</v>
      </c>
    </row>
    <row r="4432" spans="1:16" x14ac:dyDescent="0.3">
      <c r="A4432">
        <v>33057</v>
      </c>
      <c r="B4432">
        <v>122</v>
      </c>
      <c r="C4432" t="s">
        <v>552</v>
      </c>
      <c r="D4432" s="441">
        <v>45778</v>
      </c>
      <c r="E4432">
        <v>18392</v>
      </c>
      <c r="F4432" t="s">
        <v>5740</v>
      </c>
      <c r="G4432">
        <v>3248</v>
      </c>
      <c r="H4432">
        <v>4.18</v>
      </c>
      <c r="I4432" t="s">
        <v>5613</v>
      </c>
      <c r="J4432" t="s">
        <v>4764</v>
      </c>
      <c r="K4432" t="s">
        <v>5061</v>
      </c>
      <c r="L4432">
        <v>0</v>
      </c>
      <c r="M4432" s="441">
        <v>-693593</v>
      </c>
      <c r="N4432">
        <v>0</v>
      </c>
      <c r="O4432">
        <v>0</v>
      </c>
      <c r="P4432">
        <v>1276.7</v>
      </c>
    </row>
    <row r="4433" spans="1:16" x14ac:dyDescent="0.3">
      <c r="A4433">
        <v>33326</v>
      </c>
      <c r="B4433">
        <v>122</v>
      </c>
      <c r="C4433" t="s">
        <v>552</v>
      </c>
      <c r="D4433" s="441">
        <v>45778</v>
      </c>
      <c r="E4433">
        <v>19276</v>
      </c>
      <c r="F4433" t="s">
        <v>6578</v>
      </c>
      <c r="G4433">
        <v>2780</v>
      </c>
      <c r="H4433">
        <v>12.74</v>
      </c>
      <c r="I4433" t="s">
        <v>5598</v>
      </c>
      <c r="J4433" t="s">
        <v>6085</v>
      </c>
      <c r="K4433" t="s">
        <v>5061</v>
      </c>
      <c r="L4433">
        <v>0</v>
      </c>
      <c r="M4433" s="441">
        <v>45742</v>
      </c>
      <c r="N4433">
        <v>90.8</v>
      </c>
      <c r="O4433">
        <v>90.8</v>
      </c>
      <c r="P4433">
        <v>1156.79</v>
      </c>
    </row>
    <row r="4434" spans="1:16" x14ac:dyDescent="0.3">
      <c r="A4434">
        <v>33345</v>
      </c>
      <c r="B4434">
        <v>122</v>
      </c>
      <c r="C4434" t="s">
        <v>552</v>
      </c>
      <c r="D4434" s="441">
        <v>45778</v>
      </c>
      <c r="E4434">
        <v>22066</v>
      </c>
      <c r="F4434" t="s">
        <v>6535</v>
      </c>
      <c r="G4434">
        <v>3636</v>
      </c>
      <c r="H4434">
        <v>577</v>
      </c>
      <c r="I4434" t="s">
        <v>5613</v>
      </c>
      <c r="J4434" t="s">
        <v>4764</v>
      </c>
      <c r="K4434" t="s">
        <v>5061</v>
      </c>
      <c r="L4434">
        <v>0</v>
      </c>
      <c r="M4434" s="441">
        <v>45674</v>
      </c>
      <c r="N4434">
        <v>1.99</v>
      </c>
      <c r="O4434">
        <v>1.99</v>
      </c>
      <c r="P4434">
        <v>1148.23</v>
      </c>
    </row>
    <row r="4435" spans="1:16" x14ac:dyDescent="0.3">
      <c r="A4435">
        <v>33342</v>
      </c>
      <c r="B4435">
        <v>122</v>
      </c>
      <c r="C4435" t="s">
        <v>552</v>
      </c>
      <c r="D4435" s="441">
        <v>45778</v>
      </c>
      <c r="E4435">
        <v>26592</v>
      </c>
      <c r="F4435" t="s">
        <v>5717</v>
      </c>
      <c r="G4435">
        <v>6806</v>
      </c>
      <c r="H4435">
        <v>30.84</v>
      </c>
      <c r="I4435" t="s">
        <v>5598</v>
      </c>
      <c r="J4435" t="s">
        <v>6085</v>
      </c>
      <c r="K4435" t="s">
        <v>5061</v>
      </c>
      <c r="L4435">
        <v>37</v>
      </c>
      <c r="M4435" s="441">
        <v>45775</v>
      </c>
      <c r="N4435">
        <v>37</v>
      </c>
      <c r="O4435">
        <v>37</v>
      </c>
      <c r="P4435">
        <v>1141.08</v>
      </c>
    </row>
    <row r="4436" spans="1:16" x14ac:dyDescent="0.3">
      <c r="A4436">
        <v>33362</v>
      </c>
      <c r="B4436">
        <v>122</v>
      </c>
      <c r="C4436" t="s">
        <v>552</v>
      </c>
      <c r="D4436" s="441">
        <v>45778</v>
      </c>
      <c r="E4436">
        <v>26052</v>
      </c>
      <c r="F4436" t="s">
        <v>5992</v>
      </c>
      <c r="G4436">
        <v>6514</v>
      </c>
      <c r="H4436">
        <v>2</v>
      </c>
      <c r="I4436" t="s">
        <v>5601</v>
      </c>
      <c r="J4436" t="s">
        <v>4764</v>
      </c>
      <c r="K4436" t="s">
        <v>5061</v>
      </c>
      <c r="L4436">
        <v>0</v>
      </c>
      <c r="M4436" s="441">
        <v>-693593</v>
      </c>
      <c r="N4436">
        <v>0</v>
      </c>
      <c r="O4436">
        <v>0</v>
      </c>
      <c r="P4436">
        <v>1102</v>
      </c>
    </row>
    <row r="4437" spans="1:16" x14ac:dyDescent="0.3">
      <c r="A4437">
        <v>33105</v>
      </c>
      <c r="B4437">
        <v>122</v>
      </c>
      <c r="C4437" t="s">
        <v>552</v>
      </c>
      <c r="D4437" s="441">
        <v>45778</v>
      </c>
      <c r="E4437">
        <v>18214</v>
      </c>
      <c r="F4437" t="s">
        <v>5781</v>
      </c>
      <c r="G4437">
        <v>3413</v>
      </c>
      <c r="H4437">
        <v>32</v>
      </c>
      <c r="I4437" t="s">
        <v>5601</v>
      </c>
      <c r="J4437" t="s">
        <v>4764</v>
      </c>
      <c r="K4437" t="s">
        <v>5061</v>
      </c>
      <c r="L4437">
        <v>0</v>
      </c>
      <c r="M4437" s="441">
        <v>-693593</v>
      </c>
      <c r="N4437">
        <v>0</v>
      </c>
      <c r="O4437">
        <v>16.89</v>
      </c>
      <c r="P4437">
        <v>1089.5999999999999</v>
      </c>
    </row>
    <row r="4438" spans="1:16" x14ac:dyDescent="0.3">
      <c r="A4438">
        <v>33368</v>
      </c>
      <c r="B4438">
        <v>122</v>
      </c>
      <c r="C4438" t="s">
        <v>552</v>
      </c>
      <c r="D4438" s="441">
        <v>45778</v>
      </c>
      <c r="E4438">
        <v>25095</v>
      </c>
      <c r="F4438" t="s">
        <v>6490</v>
      </c>
      <c r="G4438">
        <v>5892</v>
      </c>
      <c r="H4438">
        <v>8</v>
      </c>
      <c r="I4438" t="s">
        <v>5601</v>
      </c>
      <c r="J4438" t="s">
        <v>4764</v>
      </c>
      <c r="K4438" t="s">
        <v>5061</v>
      </c>
      <c r="L4438">
        <v>131.25</v>
      </c>
      <c r="M4438" s="441">
        <v>45776</v>
      </c>
      <c r="N4438">
        <v>131.25</v>
      </c>
      <c r="O4438">
        <v>131.25</v>
      </c>
      <c r="P4438">
        <v>1050</v>
      </c>
    </row>
    <row r="4439" spans="1:16" x14ac:dyDescent="0.3">
      <c r="A4439">
        <v>33236</v>
      </c>
      <c r="B4439">
        <v>122</v>
      </c>
      <c r="C4439" t="s">
        <v>552</v>
      </c>
      <c r="D4439" s="441">
        <v>45778</v>
      </c>
      <c r="E4439">
        <v>21010</v>
      </c>
      <c r="F4439" t="s">
        <v>5674</v>
      </c>
      <c r="G4439">
        <v>2006</v>
      </c>
      <c r="H4439">
        <v>92</v>
      </c>
      <c r="I4439" t="s">
        <v>5668</v>
      </c>
      <c r="J4439" t="s">
        <v>6085</v>
      </c>
      <c r="K4439" t="s">
        <v>5061</v>
      </c>
      <c r="L4439">
        <v>11.32</v>
      </c>
      <c r="M4439" s="441">
        <v>45776</v>
      </c>
      <c r="N4439">
        <v>11.41</v>
      </c>
      <c r="O4439">
        <v>11.36</v>
      </c>
      <c r="P4439">
        <v>1041.44</v>
      </c>
    </row>
    <row r="4440" spans="1:16" x14ac:dyDescent="0.3">
      <c r="A4440">
        <v>33327</v>
      </c>
      <c r="B4440">
        <v>122</v>
      </c>
      <c r="C4440" t="s">
        <v>552</v>
      </c>
      <c r="D4440" s="441">
        <v>45778</v>
      </c>
      <c r="E4440">
        <v>26051</v>
      </c>
      <c r="F4440" t="s">
        <v>6492</v>
      </c>
      <c r="G4440">
        <v>6513</v>
      </c>
      <c r="H4440">
        <v>8</v>
      </c>
      <c r="I4440" t="s">
        <v>5613</v>
      </c>
      <c r="J4440" t="s">
        <v>4764</v>
      </c>
      <c r="K4440" t="s">
        <v>5061</v>
      </c>
      <c r="L4440">
        <v>0</v>
      </c>
      <c r="M4440" s="441">
        <v>45686</v>
      </c>
      <c r="N4440">
        <v>122.53</v>
      </c>
      <c r="O4440">
        <v>122.53</v>
      </c>
      <c r="P4440">
        <v>980.24</v>
      </c>
    </row>
    <row r="4441" spans="1:16" x14ac:dyDescent="0.3">
      <c r="A4441">
        <v>33315</v>
      </c>
      <c r="B4441">
        <v>122</v>
      </c>
      <c r="C4441" t="s">
        <v>552</v>
      </c>
      <c r="D4441" s="441">
        <v>45778</v>
      </c>
      <c r="E4441">
        <v>19401</v>
      </c>
      <c r="F4441" t="s">
        <v>6114</v>
      </c>
      <c r="G4441">
        <v>2761</v>
      </c>
      <c r="H4441">
        <v>8</v>
      </c>
      <c r="I4441" t="s">
        <v>5598</v>
      </c>
      <c r="J4441" t="s">
        <v>6085</v>
      </c>
      <c r="K4441" t="s">
        <v>5061</v>
      </c>
      <c r="L4441">
        <v>121.71</v>
      </c>
      <c r="M4441" s="441">
        <v>45777</v>
      </c>
      <c r="N4441">
        <v>45.98</v>
      </c>
      <c r="O4441">
        <v>44.98</v>
      </c>
      <c r="P4441">
        <v>973.68</v>
      </c>
    </row>
    <row r="4442" spans="1:16" x14ac:dyDescent="0.3">
      <c r="A4442">
        <v>33082</v>
      </c>
      <c r="B4442">
        <v>122</v>
      </c>
      <c r="C4442" t="s">
        <v>552</v>
      </c>
      <c r="D4442" s="441">
        <v>45778</v>
      </c>
      <c r="E4442">
        <v>18306</v>
      </c>
      <c r="F4442" t="s">
        <v>5759</v>
      </c>
      <c r="G4442">
        <v>3327</v>
      </c>
      <c r="H4442">
        <v>6.5</v>
      </c>
      <c r="I4442" t="s">
        <v>5601</v>
      </c>
      <c r="J4442" t="s">
        <v>4764</v>
      </c>
      <c r="K4442" t="s">
        <v>5061</v>
      </c>
      <c r="L4442">
        <v>0</v>
      </c>
      <c r="M4442" s="441">
        <v>-693593</v>
      </c>
      <c r="N4442">
        <v>0</v>
      </c>
      <c r="O4442">
        <v>184.14</v>
      </c>
      <c r="P4442">
        <v>964.82</v>
      </c>
    </row>
    <row r="4443" spans="1:16" x14ac:dyDescent="0.3">
      <c r="A4443">
        <v>33370</v>
      </c>
      <c r="B4443">
        <v>122</v>
      </c>
      <c r="C4443" t="s">
        <v>552</v>
      </c>
      <c r="D4443" s="441">
        <v>45778</v>
      </c>
      <c r="E4443">
        <v>25537</v>
      </c>
      <c r="F4443" t="s">
        <v>6489</v>
      </c>
      <c r="G4443">
        <v>6158</v>
      </c>
      <c r="H4443">
        <v>6</v>
      </c>
      <c r="I4443" t="s">
        <v>5601</v>
      </c>
      <c r="J4443" t="s">
        <v>4764</v>
      </c>
      <c r="K4443" t="s">
        <v>5061</v>
      </c>
      <c r="L4443">
        <v>158.76</v>
      </c>
      <c r="M4443" s="441">
        <v>45762</v>
      </c>
      <c r="N4443">
        <v>158.76</v>
      </c>
      <c r="O4443">
        <v>158.76</v>
      </c>
      <c r="P4443">
        <v>952.56</v>
      </c>
    </row>
    <row r="4444" spans="1:16" x14ac:dyDescent="0.3">
      <c r="A4444">
        <v>33180</v>
      </c>
      <c r="B4444">
        <v>122</v>
      </c>
      <c r="C4444" t="s">
        <v>552</v>
      </c>
      <c r="D4444" s="441">
        <v>45778</v>
      </c>
      <c r="E4444">
        <v>21073</v>
      </c>
      <c r="F4444" t="s">
        <v>5628</v>
      </c>
      <c r="G4444">
        <v>1994</v>
      </c>
      <c r="H4444">
        <v>27</v>
      </c>
      <c r="I4444" t="s">
        <v>5613</v>
      </c>
      <c r="J4444" t="s">
        <v>6085</v>
      </c>
      <c r="K4444" t="s">
        <v>5061</v>
      </c>
      <c r="L4444">
        <v>34.93</v>
      </c>
      <c r="M4444" s="441">
        <v>45770</v>
      </c>
      <c r="N4444">
        <v>32.25</v>
      </c>
      <c r="O4444">
        <v>47</v>
      </c>
      <c r="P4444">
        <v>943.11</v>
      </c>
    </row>
    <row r="4445" spans="1:16" x14ac:dyDescent="0.3">
      <c r="A4445">
        <v>33035</v>
      </c>
      <c r="B4445">
        <v>122</v>
      </c>
      <c r="C4445" t="s">
        <v>552</v>
      </c>
      <c r="D4445" s="441">
        <v>45778</v>
      </c>
      <c r="E4445">
        <v>26588</v>
      </c>
      <c r="F4445" t="s">
        <v>5597</v>
      </c>
      <c r="G4445">
        <v>6804</v>
      </c>
      <c r="H4445">
        <v>4.8600000000000003</v>
      </c>
      <c r="I4445" t="s">
        <v>5598</v>
      </c>
      <c r="J4445" t="s">
        <v>6085</v>
      </c>
      <c r="K4445" t="s">
        <v>5061</v>
      </c>
      <c r="L4445">
        <v>193.87</v>
      </c>
      <c r="M4445" s="441">
        <v>45771</v>
      </c>
      <c r="N4445">
        <v>193.62</v>
      </c>
      <c r="O4445">
        <v>193.62</v>
      </c>
      <c r="P4445">
        <v>942.21</v>
      </c>
    </row>
    <row r="4446" spans="1:16" x14ac:dyDescent="0.3">
      <c r="A4446">
        <v>33054</v>
      </c>
      <c r="B4446">
        <v>122</v>
      </c>
      <c r="C4446" t="s">
        <v>552</v>
      </c>
      <c r="D4446" s="441">
        <v>45778</v>
      </c>
      <c r="E4446">
        <v>18382</v>
      </c>
      <c r="F4446" t="s">
        <v>5738</v>
      </c>
      <c r="G4446">
        <v>3257</v>
      </c>
      <c r="H4446">
        <v>12</v>
      </c>
      <c r="I4446" t="s">
        <v>5601</v>
      </c>
      <c r="J4446" t="s">
        <v>4764</v>
      </c>
      <c r="K4446" t="s">
        <v>5061</v>
      </c>
      <c r="L4446">
        <v>77.45</v>
      </c>
      <c r="M4446" s="441">
        <v>45775</v>
      </c>
      <c r="N4446">
        <v>85.1</v>
      </c>
      <c r="O4446">
        <v>71.900000000000006</v>
      </c>
      <c r="P4446">
        <v>929.4</v>
      </c>
    </row>
    <row r="4447" spans="1:16" x14ac:dyDescent="0.3">
      <c r="A4447">
        <v>33102</v>
      </c>
      <c r="B4447">
        <v>122</v>
      </c>
      <c r="C4447" t="s">
        <v>552</v>
      </c>
      <c r="D4447" s="441">
        <v>45778</v>
      </c>
      <c r="E4447">
        <v>26008</v>
      </c>
      <c r="F4447" t="s">
        <v>6537</v>
      </c>
      <c r="G4447">
        <v>6492</v>
      </c>
      <c r="H4447">
        <v>10</v>
      </c>
      <c r="I4447" t="s">
        <v>5601</v>
      </c>
      <c r="J4447" t="s">
        <v>4764</v>
      </c>
      <c r="K4447" t="s">
        <v>5061</v>
      </c>
      <c r="L4447">
        <v>0</v>
      </c>
      <c r="M4447" s="441">
        <v>45678</v>
      </c>
      <c r="N4447">
        <v>92.91</v>
      </c>
      <c r="O4447">
        <v>92.91</v>
      </c>
      <c r="P4447">
        <v>929.1</v>
      </c>
    </row>
    <row r="4448" spans="1:16" x14ac:dyDescent="0.3">
      <c r="A4448">
        <v>33366</v>
      </c>
      <c r="B4448">
        <v>122</v>
      </c>
      <c r="C4448" t="s">
        <v>552</v>
      </c>
      <c r="D4448" s="441">
        <v>45778</v>
      </c>
      <c r="E4448">
        <v>17594</v>
      </c>
      <c r="F4448" t="s">
        <v>5878</v>
      </c>
      <c r="G4448">
        <v>3932</v>
      </c>
      <c r="H4448">
        <v>15</v>
      </c>
      <c r="I4448" t="s">
        <v>5601</v>
      </c>
      <c r="J4448" t="s">
        <v>4764</v>
      </c>
      <c r="K4448" t="s">
        <v>5061</v>
      </c>
      <c r="L4448">
        <v>0</v>
      </c>
      <c r="M4448" s="441">
        <v>45503</v>
      </c>
      <c r="N4448">
        <v>60.45</v>
      </c>
      <c r="O4448">
        <v>0</v>
      </c>
      <c r="P4448">
        <v>906.75</v>
      </c>
    </row>
    <row r="4449" spans="1:16" x14ac:dyDescent="0.3">
      <c r="A4449">
        <v>33172</v>
      </c>
      <c r="B4449">
        <v>122</v>
      </c>
      <c r="C4449" t="s">
        <v>552</v>
      </c>
      <c r="D4449" s="441">
        <v>45778</v>
      </c>
      <c r="E4449">
        <v>21047</v>
      </c>
      <c r="F4449" t="s">
        <v>5621</v>
      </c>
      <c r="G4449">
        <v>1999</v>
      </c>
      <c r="H4449">
        <v>5</v>
      </c>
      <c r="I4449" t="s">
        <v>5622</v>
      </c>
      <c r="J4449" t="s">
        <v>6085</v>
      </c>
      <c r="K4449" t="s">
        <v>5061</v>
      </c>
      <c r="L4449">
        <v>177.48</v>
      </c>
      <c r="M4449" s="441">
        <v>45776</v>
      </c>
      <c r="N4449">
        <v>174.85</v>
      </c>
      <c r="O4449">
        <v>175.12</v>
      </c>
      <c r="P4449">
        <v>887.4</v>
      </c>
    </row>
    <row r="4450" spans="1:16" x14ac:dyDescent="0.3">
      <c r="A4450">
        <v>33323</v>
      </c>
      <c r="B4450">
        <v>122</v>
      </c>
      <c r="C4450" t="s">
        <v>552</v>
      </c>
      <c r="D4450" s="441">
        <v>45778</v>
      </c>
      <c r="E4450">
        <v>26594</v>
      </c>
      <c r="F4450" t="s">
        <v>5698</v>
      </c>
      <c r="G4450">
        <v>6807</v>
      </c>
      <c r="H4450">
        <v>10.119999999999999</v>
      </c>
      <c r="I4450" t="s">
        <v>5598</v>
      </c>
      <c r="J4450" t="s">
        <v>6085</v>
      </c>
      <c r="K4450" t="s">
        <v>5061</v>
      </c>
      <c r="L4450">
        <v>86.88</v>
      </c>
      <c r="M4450" s="441">
        <v>45771</v>
      </c>
      <c r="N4450">
        <v>86.9</v>
      </c>
      <c r="O4450">
        <v>86.9</v>
      </c>
      <c r="P4450">
        <v>879.23</v>
      </c>
    </row>
    <row r="4451" spans="1:16" x14ac:dyDescent="0.3">
      <c r="A4451">
        <v>33369</v>
      </c>
      <c r="B4451">
        <v>122</v>
      </c>
      <c r="C4451" t="s">
        <v>552</v>
      </c>
      <c r="D4451" s="441">
        <v>45778</v>
      </c>
      <c r="E4451">
        <v>17722</v>
      </c>
      <c r="F4451" t="s">
        <v>5831</v>
      </c>
      <c r="G4451">
        <v>3817</v>
      </c>
      <c r="H4451">
        <v>6</v>
      </c>
      <c r="I4451" t="s">
        <v>5601</v>
      </c>
      <c r="J4451" t="s">
        <v>4764</v>
      </c>
      <c r="K4451" t="s">
        <v>5061</v>
      </c>
      <c r="L4451">
        <v>0</v>
      </c>
      <c r="M4451" s="441">
        <v>45391</v>
      </c>
      <c r="N4451">
        <v>146.16999999999999</v>
      </c>
      <c r="O4451">
        <v>171.8</v>
      </c>
      <c r="P4451">
        <v>877.02</v>
      </c>
    </row>
    <row r="4452" spans="1:16" x14ac:dyDescent="0.3">
      <c r="A4452">
        <v>33363</v>
      </c>
      <c r="B4452">
        <v>122</v>
      </c>
      <c r="C4452" t="s">
        <v>552</v>
      </c>
      <c r="D4452" s="441">
        <v>45778</v>
      </c>
      <c r="E4452">
        <v>25091</v>
      </c>
      <c r="F4452" t="s">
        <v>5829</v>
      </c>
      <c r="G4452">
        <v>5890</v>
      </c>
      <c r="H4452">
        <v>8</v>
      </c>
      <c r="I4452" t="s">
        <v>5601</v>
      </c>
      <c r="J4452" t="s">
        <v>4764</v>
      </c>
      <c r="K4452" t="s">
        <v>5061</v>
      </c>
      <c r="L4452">
        <v>108</v>
      </c>
      <c r="M4452" s="441">
        <v>45770</v>
      </c>
      <c r="N4452">
        <v>108</v>
      </c>
      <c r="O4452">
        <v>108</v>
      </c>
      <c r="P4452">
        <v>864</v>
      </c>
    </row>
    <row r="4453" spans="1:16" x14ac:dyDescent="0.3">
      <c r="A4453">
        <v>33141</v>
      </c>
      <c r="B4453">
        <v>122</v>
      </c>
      <c r="C4453" t="s">
        <v>552</v>
      </c>
      <c r="D4453" s="441">
        <v>45778</v>
      </c>
      <c r="E4453">
        <v>24986</v>
      </c>
      <c r="F4453" t="s">
        <v>5835</v>
      </c>
      <c r="G4453">
        <v>5852</v>
      </c>
      <c r="H4453">
        <v>5</v>
      </c>
      <c r="I4453" t="s">
        <v>5625</v>
      </c>
      <c r="J4453" t="s">
        <v>6085</v>
      </c>
      <c r="K4453" t="s">
        <v>5061</v>
      </c>
      <c r="L4453">
        <v>168.64</v>
      </c>
      <c r="M4453" s="441">
        <v>45762</v>
      </c>
      <c r="N4453">
        <v>171.6</v>
      </c>
      <c r="O4453">
        <v>171.6</v>
      </c>
      <c r="P4453">
        <v>843.2</v>
      </c>
    </row>
    <row r="4454" spans="1:16" x14ac:dyDescent="0.3">
      <c r="A4454">
        <v>33175</v>
      </c>
      <c r="B4454">
        <v>122</v>
      </c>
      <c r="C4454" t="s">
        <v>552</v>
      </c>
      <c r="D4454" s="441">
        <v>45778</v>
      </c>
      <c r="E4454">
        <v>20736</v>
      </c>
      <c r="F4454" t="s">
        <v>6561</v>
      </c>
      <c r="G4454">
        <v>2091</v>
      </c>
      <c r="H4454">
        <v>15</v>
      </c>
      <c r="I4454" t="s">
        <v>5613</v>
      </c>
      <c r="J4454" t="s">
        <v>6085</v>
      </c>
      <c r="K4454" t="s">
        <v>5061</v>
      </c>
      <c r="L4454">
        <v>56.08</v>
      </c>
      <c r="M4454" s="441">
        <v>45771</v>
      </c>
      <c r="N4454">
        <v>66.5</v>
      </c>
      <c r="O4454">
        <v>66.5</v>
      </c>
      <c r="P4454">
        <v>841.2</v>
      </c>
    </row>
    <row r="4455" spans="1:16" x14ac:dyDescent="0.3">
      <c r="A4455">
        <v>33030</v>
      </c>
      <c r="B4455">
        <v>122</v>
      </c>
      <c r="C4455" t="s">
        <v>552</v>
      </c>
      <c r="D4455" s="441">
        <v>45778</v>
      </c>
      <c r="E4455">
        <v>19125</v>
      </c>
      <c r="F4455" t="s">
        <v>5702</v>
      </c>
      <c r="G4455">
        <v>2843</v>
      </c>
      <c r="H4455">
        <v>61</v>
      </c>
      <c r="I4455" t="s">
        <v>5703</v>
      </c>
      <c r="J4455" t="s">
        <v>6085</v>
      </c>
      <c r="K4455" t="s">
        <v>5061</v>
      </c>
      <c r="L4455">
        <v>13.68</v>
      </c>
      <c r="M4455" s="441">
        <v>45777</v>
      </c>
      <c r="N4455">
        <v>13.68</v>
      </c>
      <c r="O4455">
        <v>13.68</v>
      </c>
      <c r="P4455">
        <v>834.48</v>
      </c>
    </row>
    <row r="4456" spans="1:16" x14ac:dyDescent="0.3">
      <c r="A4456">
        <v>33133</v>
      </c>
      <c r="B4456">
        <v>122</v>
      </c>
      <c r="C4456" t="s">
        <v>552</v>
      </c>
      <c r="D4456" s="441">
        <v>45778</v>
      </c>
      <c r="E4456">
        <v>18114</v>
      </c>
      <c r="F4456" t="s">
        <v>5805</v>
      </c>
      <c r="G4456">
        <v>3498</v>
      </c>
      <c r="H4456">
        <v>3.12</v>
      </c>
      <c r="I4456" t="s">
        <v>5601</v>
      </c>
      <c r="J4456" t="s">
        <v>4764</v>
      </c>
      <c r="K4456" t="s">
        <v>5061</v>
      </c>
      <c r="L4456">
        <v>0</v>
      </c>
      <c r="M4456" s="441">
        <v>45615</v>
      </c>
      <c r="N4456">
        <v>259.83</v>
      </c>
      <c r="O4456">
        <v>261.70999999999998</v>
      </c>
      <c r="P4456">
        <v>810.67</v>
      </c>
    </row>
    <row r="4457" spans="1:16" x14ac:dyDescent="0.3">
      <c r="A4457">
        <v>33179</v>
      </c>
      <c r="B4457">
        <v>122</v>
      </c>
      <c r="C4457" t="s">
        <v>552</v>
      </c>
      <c r="D4457" s="441">
        <v>45778</v>
      </c>
      <c r="E4457">
        <v>20812</v>
      </c>
      <c r="F4457" t="s">
        <v>6517</v>
      </c>
      <c r="G4457">
        <v>2074</v>
      </c>
      <c r="H4457">
        <v>8</v>
      </c>
      <c r="I4457" t="s">
        <v>5605</v>
      </c>
      <c r="J4457" t="s">
        <v>6085</v>
      </c>
      <c r="K4457" t="s">
        <v>5061</v>
      </c>
      <c r="L4457">
        <v>99.9</v>
      </c>
      <c r="M4457" s="441">
        <v>45777</v>
      </c>
      <c r="N4457">
        <v>99.9</v>
      </c>
      <c r="O4457">
        <v>99.9</v>
      </c>
      <c r="P4457">
        <v>799.2</v>
      </c>
    </row>
    <row r="4458" spans="1:16" x14ac:dyDescent="0.3">
      <c r="A4458">
        <v>33106</v>
      </c>
      <c r="B4458">
        <v>122</v>
      </c>
      <c r="C4458" t="s">
        <v>552</v>
      </c>
      <c r="D4458" s="441">
        <v>45778</v>
      </c>
      <c r="E4458">
        <v>18211</v>
      </c>
      <c r="F4458" t="s">
        <v>5782</v>
      </c>
      <c r="G4458">
        <v>3416</v>
      </c>
      <c r="H4458">
        <v>7</v>
      </c>
      <c r="I4458" t="s">
        <v>5601</v>
      </c>
      <c r="J4458" t="s">
        <v>4764</v>
      </c>
      <c r="K4458" t="s">
        <v>5061</v>
      </c>
      <c r="L4458">
        <v>0</v>
      </c>
      <c r="M4458" s="441">
        <v>-693593</v>
      </c>
      <c r="N4458">
        <v>0</v>
      </c>
      <c r="O4458">
        <v>0</v>
      </c>
      <c r="P4458">
        <v>780.2</v>
      </c>
    </row>
    <row r="4459" spans="1:16" x14ac:dyDescent="0.3">
      <c r="A4459">
        <v>33083</v>
      </c>
      <c r="B4459">
        <v>122</v>
      </c>
      <c r="C4459" t="s">
        <v>552</v>
      </c>
      <c r="D4459" s="441">
        <v>45778</v>
      </c>
      <c r="E4459">
        <v>26717</v>
      </c>
      <c r="F4459" t="s">
        <v>5760</v>
      </c>
      <c r="G4459">
        <v>6869</v>
      </c>
      <c r="H4459">
        <v>10.35</v>
      </c>
      <c r="I4459" t="s">
        <v>5601</v>
      </c>
      <c r="J4459" t="s">
        <v>4764</v>
      </c>
      <c r="K4459" t="s">
        <v>5061</v>
      </c>
      <c r="L4459">
        <v>73.569999999999993</v>
      </c>
      <c r="M4459" s="441">
        <v>45776</v>
      </c>
      <c r="N4459">
        <v>69.569999999999993</v>
      </c>
      <c r="O4459">
        <v>69.569999999999993</v>
      </c>
      <c r="P4459">
        <v>761.45</v>
      </c>
    </row>
    <row r="4460" spans="1:16" x14ac:dyDescent="0.3">
      <c r="A4460">
        <v>33036</v>
      </c>
      <c r="B4460">
        <v>122</v>
      </c>
      <c r="C4460" t="s">
        <v>552</v>
      </c>
      <c r="D4460" s="441">
        <v>45778</v>
      </c>
      <c r="E4460">
        <v>26591</v>
      </c>
      <c r="F4460" t="s">
        <v>5834</v>
      </c>
      <c r="G4460">
        <v>6805</v>
      </c>
      <c r="H4460">
        <v>4.9000000000000004</v>
      </c>
      <c r="I4460" t="s">
        <v>5598</v>
      </c>
      <c r="J4460" t="s">
        <v>6085</v>
      </c>
      <c r="K4460" t="s">
        <v>5061</v>
      </c>
      <c r="L4460">
        <v>153</v>
      </c>
      <c r="M4460" s="441">
        <v>45771</v>
      </c>
      <c r="N4460">
        <v>153.15</v>
      </c>
      <c r="O4460">
        <v>153.15</v>
      </c>
      <c r="P4460">
        <v>749.7</v>
      </c>
    </row>
    <row r="4461" spans="1:16" x14ac:dyDescent="0.3">
      <c r="A4461">
        <v>33328</v>
      </c>
      <c r="B4461">
        <v>122</v>
      </c>
      <c r="C4461" t="s">
        <v>552</v>
      </c>
      <c r="D4461" s="441">
        <v>45778</v>
      </c>
      <c r="E4461">
        <v>19166</v>
      </c>
      <c r="F4461" t="s">
        <v>5892</v>
      </c>
      <c r="G4461">
        <v>2826</v>
      </c>
      <c r="H4461">
        <v>37</v>
      </c>
      <c r="I4461" t="s">
        <v>5613</v>
      </c>
      <c r="J4461" t="s">
        <v>6085</v>
      </c>
      <c r="K4461" t="s">
        <v>5061</v>
      </c>
      <c r="L4461">
        <v>19.95</v>
      </c>
      <c r="M4461" s="441">
        <v>45777</v>
      </c>
      <c r="N4461">
        <v>20.350000000000001</v>
      </c>
      <c r="O4461">
        <v>20.350000000000001</v>
      </c>
      <c r="P4461">
        <v>738.15</v>
      </c>
    </row>
    <row r="4462" spans="1:16" x14ac:dyDescent="0.3">
      <c r="A4462">
        <v>33251</v>
      </c>
      <c r="B4462">
        <v>122</v>
      </c>
      <c r="C4462" t="s">
        <v>552</v>
      </c>
      <c r="D4462" s="441">
        <v>45778</v>
      </c>
      <c r="E4462">
        <v>20969</v>
      </c>
      <c r="F4462" t="s">
        <v>6503</v>
      </c>
      <c r="G4462">
        <v>2012</v>
      </c>
      <c r="H4462">
        <v>16</v>
      </c>
      <c r="I4462" t="s">
        <v>5613</v>
      </c>
      <c r="J4462" t="s">
        <v>6085</v>
      </c>
      <c r="K4462" t="s">
        <v>5061</v>
      </c>
      <c r="L4462">
        <v>0</v>
      </c>
      <c r="M4462" s="441">
        <v>-693593</v>
      </c>
      <c r="N4462">
        <v>0</v>
      </c>
      <c r="O4462">
        <v>0</v>
      </c>
      <c r="P4462">
        <v>718.4</v>
      </c>
    </row>
    <row r="4463" spans="1:16" x14ac:dyDescent="0.3">
      <c r="A4463">
        <v>33032</v>
      </c>
      <c r="B4463">
        <v>122</v>
      </c>
      <c r="C4463" t="s">
        <v>552</v>
      </c>
      <c r="D4463" s="441">
        <v>45778</v>
      </c>
      <c r="E4463">
        <v>17092</v>
      </c>
      <c r="F4463" t="s">
        <v>6359</v>
      </c>
      <c r="G4463">
        <v>4165</v>
      </c>
      <c r="H4463">
        <v>15</v>
      </c>
      <c r="I4463" t="s">
        <v>5613</v>
      </c>
      <c r="J4463" t="s">
        <v>4764</v>
      </c>
      <c r="K4463" t="s">
        <v>5061</v>
      </c>
      <c r="L4463">
        <v>47.5</v>
      </c>
      <c r="M4463" s="441">
        <v>45777</v>
      </c>
      <c r="N4463">
        <v>47.5</v>
      </c>
      <c r="O4463">
        <v>47.5</v>
      </c>
      <c r="P4463">
        <v>712.5</v>
      </c>
    </row>
    <row r="4464" spans="1:16" x14ac:dyDescent="0.3">
      <c r="A4464">
        <v>33355</v>
      </c>
      <c r="B4464">
        <v>122</v>
      </c>
      <c r="C4464" t="s">
        <v>552</v>
      </c>
      <c r="D4464" s="441">
        <v>45778</v>
      </c>
      <c r="E4464">
        <v>25093</v>
      </c>
      <c r="F4464" t="s">
        <v>5823</v>
      </c>
      <c r="G4464">
        <v>5891</v>
      </c>
      <c r="H4464">
        <v>5</v>
      </c>
      <c r="I4464" t="s">
        <v>5601</v>
      </c>
      <c r="J4464" t="s">
        <v>4764</v>
      </c>
      <c r="K4464" t="s">
        <v>5061</v>
      </c>
      <c r="L4464">
        <v>142.5</v>
      </c>
      <c r="M4464" s="441">
        <v>45770</v>
      </c>
      <c r="N4464">
        <v>142.5</v>
      </c>
      <c r="O4464">
        <v>142.5</v>
      </c>
      <c r="P4464">
        <v>712.5</v>
      </c>
    </row>
    <row r="4465" spans="1:16" x14ac:dyDescent="0.3">
      <c r="A4465">
        <v>33317</v>
      </c>
      <c r="B4465">
        <v>122</v>
      </c>
      <c r="C4465" t="s">
        <v>552</v>
      </c>
      <c r="D4465" s="441">
        <v>45778</v>
      </c>
      <c r="E4465">
        <v>19381</v>
      </c>
      <c r="F4465" t="s">
        <v>6541</v>
      </c>
      <c r="G4465">
        <v>2763</v>
      </c>
      <c r="H4465">
        <v>9</v>
      </c>
      <c r="I4465" t="s">
        <v>5625</v>
      </c>
      <c r="J4465" t="s">
        <v>6085</v>
      </c>
      <c r="K4465" t="s">
        <v>5061</v>
      </c>
      <c r="L4465">
        <v>0</v>
      </c>
      <c r="M4465" s="441">
        <v>45678</v>
      </c>
      <c r="N4465">
        <v>78.900000000000006</v>
      </c>
      <c r="O4465">
        <v>78.900000000000006</v>
      </c>
      <c r="P4465">
        <v>710.1</v>
      </c>
    </row>
    <row r="4466" spans="1:16" x14ac:dyDescent="0.3">
      <c r="A4466">
        <v>33085</v>
      </c>
      <c r="B4466">
        <v>122</v>
      </c>
      <c r="C4466" t="s">
        <v>552</v>
      </c>
      <c r="D4466" s="441">
        <v>45778</v>
      </c>
      <c r="E4466">
        <v>26883</v>
      </c>
      <c r="F4466" t="s">
        <v>5763</v>
      </c>
      <c r="G4466">
        <v>6952</v>
      </c>
      <c r="H4466">
        <v>7.23</v>
      </c>
      <c r="I4466" t="s">
        <v>5601</v>
      </c>
      <c r="J4466" t="s">
        <v>4764</v>
      </c>
      <c r="K4466" t="s">
        <v>5061</v>
      </c>
      <c r="L4466">
        <v>96.9</v>
      </c>
      <c r="M4466" s="441">
        <v>45775</v>
      </c>
      <c r="N4466">
        <v>96.9</v>
      </c>
      <c r="O4466">
        <v>96.9</v>
      </c>
      <c r="P4466">
        <v>700.59</v>
      </c>
    </row>
    <row r="4467" spans="1:16" x14ac:dyDescent="0.3">
      <c r="A4467">
        <v>33150</v>
      </c>
      <c r="B4467">
        <v>122</v>
      </c>
      <c r="C4467" t="s">
        <v>552</v>
      </c>
      <c r="D4467" s="441">
        <v>45778</v>
      </c>
      <c r="E4467">
        <v>18015</v>
      </c>
      <c r="F4467" t="s">
        <v>5864</v>
      </c>
      <c r="G4467">
        <v>3582</v>
      </c>
      <c r="H4467">
        <v>6</v>
      </c>
      <c r="I4467" t="s">
        <v>5601</v>
      </c>
      <c r="J4467" t="s">
        <v>4764</v>
      </c>
      <c r="K4467" t="s">
        <v>5061</v>
      </c>
      <c r="L4467">
        <v>0</v>
      </c>
      <c r="M4467" s="441">
        <v>45776</v>
      </c>
      <c r="N4467">
        <v>0</v>
      </c>
      <c r="O4467">
        <v>0</v>
      </c>
      <c r="P4467">
        <v>697.74</v>
      </c>
    </row>
    <row r="4468" spans="1:16" x14ac:dyDescent="0.3">
      <c r="A4468">
        <v>33096</v>
      </c>
      <c r="B4468">
        <v>122</v>
      </c>
      <c r="C4468" t="s">
        <v>552</v>
      </c>
      <c r="D4468" s="441">
        <v>45778</v>
      </c>
      <c r="E4468">
        <v>18237</v>
      </c>
      <c r="F4468" t="s">
        <v>5773</v>
      </c>
      <c r="G4468">
        <v>3391</v>
      </c>
      <c r="H4468">
        <v>3</v>
      </c>
      <c r="I4468" t="s">
        <v>5601</v>
      </c>
      <c r="J4468" t="s">
        <v>4764</v>
      </c>
      <c r="K4468" t="s">
        <v>5061</v>
      </c>
      <c r="L4468">
        <v>0</v>
      </c>
      <c r="M4468" s="441">
        <v>45569</v>
      </c>
      <c r="N4468">
        <v>228.98</v>
      </c>
      <c r="O4468">
        <v>228.98</v>
      </c>
      <c r="P4468">
        <v>686.94</v>
      </c>
    </row>
    <row r="4469" spans="1:16" x14ac:dyDescent="0.3">
      <c r="A4469">
        <v>33293</v>
      </c>
      <c r="B4469">
        <v>122</v>
      </c>
      <c r="C4469" t="s">
        <v>552</v>
      </c>
      <c r="D4469" s="441">
        <v>45778</v>
      </c>
      <c r="E4469">
        <v>23095</v>
      </c>
      <c r="F4469" t="s">
        <v>5942</v>
      </c>
      <c r="G4469">
        <v>2754</v>
      </c>
      <c r="H4469">
        <v>480</v>
      </c>
      <c r="I4469" t="s">
        <v>5613</v>
      </c>
      <c r="J4469" t="s">
        <v>6085</v>
      </c>
      <c r="K4469" t="s">
        <v>5061</v>
      </c>
      <c r="L4469">
        <v>1.42</v>
      </c>
      <c r="M4469" s="441">
        <v>45776</v>
      </c>
      <c r="N4469">
        <v>1.35</v>
      </c>
      <c r="O4469">
        <v>0.01</v>
      </c>
      <c r="P4469">
        <v>681.6</v>
      </c>
    </row>
    <row r="4470" spans="1:16" x14ac:dyDescent="0.3">
      <c r="A4470">
        <v>33146</v>
      </c>
      <c r="B4470">
        <v>122</v>
      </c>
      <c r="C4470" t="s">
        <v>552</v>
      </c>
      <c r="D4470" s="441">
        <v>45778</v>
      </c>
      <c r="E4470">
        <v>25068</v>
      </c>
      <c r="F4470" t="s">
        <v>5870</v>
      </c>
      <c r="G4470">
        <v>3551</v>
      </c>
      <c r="H4470">
        <v>2</v>
      </c>
      <c r="I4470" t="s">
        <v>5601</v>
      </c>
      <c r="J4470" t="s">
        <v>4764</v>
      </c>
      <c r="K4470" t="s">
        <v>5061</v>
      </c>
      <c r="L4470">
        <v>0</v>
      </c>
      <c r="M4470" s="441">
        <v>45503</v>
      </c>
      <c r="N4470">
        <v>340</v>
      </c>
      <c r="O4470">
        <v>341.69</v>
      </c>
      <c r="P4470">
        <v>680</v>
      </c>
    </row>
    <row r="4471" spans="1:16" x14ac:dyDescent="0.3">
      <c r="A4471">
        <v>33336</v>
      </c>
      <c r="B4471">
        <v>122</v>
      </c>
      <c r="C4471" t="s">
        <v>552</v>
      </c>
      <c r="D4471" s="441">
        <v>45778</v>
      </c>
      <c r="E4471">
        <v>26584</v>
      </c>
      <c r="F4471" t="s">
        <v>5713</v>
      </c>
      <c r="G4471">
        <v>6802</v>
      </c>
      <c r="H4471">
        <v>8.1</v>
      </c>
      <c r="I4471" t="s">
        <v>5598</v>
      </c>
      <c r="J4471" t="s">
        <v>6085</v>
      </c>
      <c r="K4471" t="s">
        <v>5061</v>
      </c>
      <c r="L4471">
        <v>81</v>
      </c>
      <c r="M4471" s="441">
        <v>45771</v>
      </c>
      <c r="N4471">
        <v>81</v>
      </c>
      <c r="O4471">
        <v>81</v>
      </c>
      <c r="P4471">
        <v>656.1</v>
      </c>
    </row>
    <row r="4472" spans="1:16" x14ac:dyDescent="0.3">
      <c r="A4472">
        <v>33223</v>
      </c>
      <c r="B4472">
        <v>122</v>
      </c>
      <c r="C4472" t="s">
        <v>552</v>
      </c>
      <c r="D4472" s="441">
        <v>45778</v>
      </c>
      <c r="E4472">
        <v>20117</v>
      </c>
      <c r="F4472" t="s">
        <v>5857</v>
      </c>
      <c r="G4472">
        <v>2291</v>
      </c>
      <c r="H4472">
        <v>17</v>
      </c>
      <c r="I4472" t="s">
        <v>5613</v>
      </c>
      <c r="J4472" t="s">
        <v>6085</v>
      </c>
      <c r="K4472" t="s">
        <v>5061</v>
      </c>
      <c r="L4472">
        <v>37.9</v>
      </c>
      <c r="M4472" s="441">
        <v>45769</v>
      </c>
      <c r="N4472">
        <v>37.9</v>
      </c>
      <c r="O4472">
        <v>50.9</v>
      </c>
      <c r="P4472">
        <v>644.29999999999995</v>
      </c>
    </row>
    <row r="4473" spans="1:16" x14ac:dyDescent="0.3">
      <c r="A4473">
        <v>33360</v>
      </c>
      <c r="B4473">
        <v>122</v>
      </c>
      <c r="C4473" t="s">
        <v>552</v>
      </c>
      <c r="D4473" s="441">
        <v>45778</v>
      </c>
      <c r="E4473">
        <v>17760</v>
      </c>
      <c r="F4473" t="s">
        <v>5972</v>
      </c>
      <c r="G4473">
        <v>3782</v>
      </c>
      <c r="H4473">
        <v>6</v>
      </c>
      <c r="I4473" t="s">
        <v>5601</v>
      </c>
      <c r="J4473" t="s">
        <v>4764</v>
      </c>
      <c r="K4473" t="s">
        <v>5061</v>
      </c>
      <c r="L4473">
        <v>0</v>
      </c>
      <c r="M4473" s="441">
        <v>45391</v>
      </c>
      <c r="N4473">
        <v>107.12</v>
      </c>
      <c r="O4473">
        <v>88.82</v>
      </c>
      <c r="P4473">
        <v>642.72</v>
      </c>
    </row>
    <row r="4474" spans="1:16" x14ac:dyDescent="0.3">
      <c r="A4474">
        <v>33104</v>
      </c>
      <c r="B4474">
        <v>122</v>
      </c>
      <c r="C4474" t="s">
        <v>552</v>
      </c>
      <c r="D4474" s="441">
        <v>45778</v>
      </c>
      <c r="E4474">
        <v>18202</v>
      </c>
      <c r="F4474" t="s">
        <v>5780</v>
      </c>
      <c r="G4474">
        <v>3424</v>
      </c>
      <c r="H4474">
        <v>3.4</v>
      </c>
      <c r="I4474" t="s">
        <v>5601</v>
      </c>
      <c r="J4474" t="s">
        <v>4764</v>
      </c>
      <c r="K4474" t="s">
        <v>5061</v>
      </c>
      <c r="L4474">
        <v>187.47</v>
      </c>
      <c r="M4474" s="441">
        <v>45777</v>
      </c>
      <c r="N4474">
        <v>0</v>
      </c>
      <c r="O4474">
        <v>0</v>
      </c>
      <c r="P4474">
        <v>637.4</v>
      </c>
    </row>
    <row r="4475" spans="1:16" x14ac:dyDescent="0.3">
      <c r="A4475">
        <v>33079</v>
      </c>
      <c r="B4475">
        <v>122</v>
      </c>
      <c r="C4475" t="s">
        <v>552</v>
      </c>
      <c r="D4475" s="441">
        <v>45778</v>
      </c>
      <c r="E4475">
        <v>18310</v>
      </c>
      <c r="F4475" t="s">
        <v>5756</v>
      </c>
      <c r="G4475">
        <v>3323</v>
      </c>
      <c r="H4475">
        <v>3.4</v>
      </c>
      <c r="I4475" t="s">
        <v>5613</v>
      </c>
      <c r="J4475" t="s">
        <v>4764</v>
      </c>
      <c r="K4475" t="s">
        <v>5061</v>
      </c>
      <c r="L4475">
        <v>0</v>
      </c>
      <c r="M4475" s="441">
        <v>-693593</v>
      </c>
      <c r="N4475">
        <v>0</v>
      </c>
      <c r="O4475">
        <v>0</v>
      </c>
      <c r="P4475">
        <v>637.34</v>
      </c>
    </row>
    <row r="4476" spans="1:16" x14ac:dyDescent="0.3">
      <c r="A4476">
        <v>33185</v>
      </c>
      <c r="B4476">
        <v>122</v>
      </c>
      <c r="C4476" t="s">
        <v>552</v>
      </c>
      <c r="D4476" s="441">
        <v>45778</v>
      </c>
      <c r="E4476">
        <v>24118</v>
      </c>
      <c r="F4476" t="s">
        <v>5973</v>
      </c>
      <c r="G4476">
        <v>2233</v>
      </c>
      <c r="H4476">
        <v>9</v>
      </c>
      <c r="I4476" t="s">
        <v>5598</v>
      </c>
      <c r="J4476" t="s">
        <v>6085</v>
      </c>
      <c r="K4476" t="s">
        <v>5061</v>
      </c>
      <c r="L4476">
        <v>0</v>
      </c>
      <c r="M4476" s="441">
        <v>45581</v>
      </c>
      <c r="N4476">
        <v>69.8</v>
      </c>
      <c r="O4476">
        <v>58.05</v>
      </c>
      <c r="P4476">
        <v>628.20000000000005</v>
      </c>
    </row>
    <row r="4477" spans="1:16" x14ac:dyDescent="0.3">
      <c r="A4477">
        <v>33335</v>
      </c>
      <c r="B4477">
        <v>122</v>
      </c>
      <c r="C4477" t="s">
        <v>552</v>
      </c>
      <c r="D4477" s="441">
        <v>45778</v>
      </c>
      <c r="E4477">
        <v>24197</v>
      </c>
      <c r="F4477" t="s">
        <v>6424</v>
      </c>
      <c r="G4477">
        <v>3037</v>
      </c>
      <c r="H4477">
        <v>20.66</v>
      </c>
      <c r="I4477" t="s">
        <v>5598</v>
      </c>
      <c r="J4477" t="s">
        <v>6085</v>
      </c>
      <c r="K4477" t="s">
        <v>5061</v>
      </c>
      <c r="L4477">
        <v>29.8</v>
      </c>
      <c r="M4477" s="441">
        <v>45776</v>
      </c>
      <c r="N4477">
        <v>29.8</v>
      </c>
      <c r="O4477">
        <v>29.8</v>
      </c>
      <c r="P4477">
        <v>615.66999999999996</v>
      </c>
    </row>
    <row r="4478" spans="1:16" x14ac:dyDescent="0.3">
      <c r="A4478">
        <v>33253</v>
      </c>
      <c r="B4478">
        <v>122</v>
      </c>
      <c r="C4478" t="s">
        <v>552</v>
      </c>
      <c r="D4478" s="441">
        <v>45778</v>
      </c>
      <c r="E4478">
        <v>20203</v>
      </c>
      <c r="F4478" t="s">
        <v>6577</v>
      </c>
      <c r="G4478">
        <v>2255</v>
      </c>
      <c r="H4478">
        <v>10</v>
      </c>
      <c r="I4478" t="s">
        <v>5613</v>
      </c>
      <c r="J4478" t="s">
        <v>6085</v>
      </c>
      <c r="K4478" t="s">
        <v>5061</v>
      </c>
      <c r="L4478">
        <v>0</v>
      </c>
      <c r="M4478" s="441">
        <v>45693</v>
      </c>
      <c r="N4478">
        <v>61.33</v>
      </c>
      <c r="O4478">
        <v>61.33</v>
      </c>
      <c r="P4478">
        <v>613.29999999999995</v>
      </c>
    </row>
    <row r="4479" spans="1:16" x14ac:dyDescent="0.3">
      <c r="A4479">
        <v>33100</v>
      </c>
      <c r="B4479">
        <v>122</v>
      </c>
      <c r="C4479" t="s">
        <v>552</v>
      </c>
      <c r="D4479" s="441">
        <v>45778</v>
      </c>
      <c r="E4479">
        <v>18208</v>
      </c>
      <c r="F4479" t="s">
        <v>5776</v>
      </c>
      <c r="G4479">
        <v>3418</v>
      </c>
      <c r="H4479">
        <v>6</v>
      </c>
      <c r="I4479" t="s">
        <v>5601</v>
      </c>
      <c r="J4479" t="s">
        <v>4764</v>
      </c>
      <c r="K4479" t="s">
        <v>5061</v>
      </c>
      <c r="L4479">
        <v>0</v>
      </c>
      <c r="M4479" s="441">
        <v>45636</v>
      </c>
      <c r="N4479">
        <v>100.88</v>
      </c>
      <c r="O4479">
        <v>36.299999999999997</v>
      </c>
      <c r="P4479">
        <v>605.28</v>
      </c>
    </row>
    <row r="4480" spans="1:16" x14ac:dyDescent="0.3">
      <c r="A4480">
        <v>33075</v>
      </c>
      <c r="B4480">
        <v>122</v>
      </c>
      <c r="C4480" t="s">
        <v>552</v>
      </c>
      <c r="D4480" s="441">
        <v>45778</v>
      </c>
      <c r="E4480">
        <v>25533</v>
      </c>
      <c r="F4480" t="s">
        <v>5753</v>
      </c>
      <c r="G4480">
        <v>6156</v>
      </c>
      <c r="H4480">
        <v>8</v>
      </c>
      <c r="I4480" t="s">
        <v>5601</v>
      </c>
      <c r="J4480" t="s">
        <v>4764</v>
      </c>
      <c r="K4480" t="s">
        <v>5061</v>
      </c>
      <c r="L4480">
        <v>0</v>
      </c>
      <c r="M4480" s="441">
        <v>45680</v>
      </c>
      <c r="N4480">
        <v>75</v>
      </c>
      <c r="O4480">
        <v>75</v>
      </c>
      <c r="P4480">
        <v>600</v>
      </c>
    </row>
    <row r="4481" spans="1:16" x14ac:dyDescent="0.3">
      <c r="A4481">
        <v>33111</v>
      </c>
      <c r="B4481">
        <v>122</v>
      </c>
      <c r="C4481" t="s">
        <v>552</v>
      </c>
      <c r="D4481" s="441">
        <v>45778</v>
      </c>
      <c r="E4481">
        <v>18185</v>
      </c>
      <c r="F4481" t="s">
        <v>5786</v>
      </c>
      <c r="G4481">
        <v>3438</v>
      </c>
      <c r="H4481">
        <v>3</v>
      </c>
      <c r="I4481" t="s">
        <v>5601</v>
      </c>
      <c r="J4481" t="s">
        <v>4764</v>
      </c>
      <c r="K4481" t="s">
        <v>5061</v>
      </c>
      <c r="L4481">
        <v>0</v>
      </c>
      <c r="M4481" s="441">
        <v>-693593</v>
      </c>
      <c r="N4481">
        <v>0</v>
      </c>
      <c r="O4481">
        <v>0</v>
      </c>
      <c r="P4481">
        <v>592.84</v>
      </c>
    </row>
    <row r="4482" spans="1:16" x14ac:dyDescent="0.3">
      <c r="A4482">
        <v>33338</v>
      </c>
      <c r="B4482">
        <v>122</v>
      </c>
      <c r="C4482" t="s">
        <v>552</v>
      </c>
      <c r="D4482" s="441">
        <v>45778</v>
      </c>
      <c r="E4482">
        <v>24217</v>
      </c>
      <c r="F4482" t="s">
        <v>5714</v>
      </c>
      <c r="G4482">
        <v>2937</v>
      </c>
      <c r="H4482">
        <v>13.9</v>
      </c>
      <c r="I4482" t="s">
        <v>5598</v>
      </c>
      <c r="J4482" t="s">
        <v>6085</v>
      </c>
      <c r="K4482" t="s">
        <v>5061</v>
      </c>
      <c r="L4482">
        <v>42.63</v>
      </c>
      <c r="M4482" s="441">
        <v>45776</v>
      </c>
      <c r="N4482">
        <v>39.799999999999997</v>
      </c>
      <c r="O4482">
        <v>3.08</v>
      </c>
      <c r="P4482">
        <v>592.55999999999995</v>
      </c>
    </row>
    <row r="4483" spans="1:16" x14ac:dyDescent="0.3">
      <c r="A4483">
        <v>33199</v>
      </c>
      <c r="B4483">
        <v>122</v>
      </c>
      <c r="C4483" t="s">
        <v>552</v>
      </c>
      <c r="D4483" s="441">
        <v>45778</v>
      </c>
      <c r="E4483">
        <v>26024</v>
      </c>
      <c r="F4483" t="s">
        <v>5641</v>
      </c>
      <c r="G4483">
        <v>6499</v>
      </c>
      <c r="H4483">
        <v>97</v>
      </c>
      <c r="I4483" t="s">
        <v>5613</v>
      </c>
      <c r="J4483" t="s">
        <v>6085</v>
      </c>
      <c r="K4483" t="s">
        <v>5061</v>
      </c>
      <c r="L4483">
        <v>6</v>
      </c>
      <c r="M4483" s="441">
        <v>45758</v>
      </c>
      <c r="N4483">
        <v>6</v>
      </c>
      <c r="O4483">
        <v>6</v>
      </c>
      <c r="P4483">
        <v>582</v>
      </c>
    </row>
    <row r="4484" spans="1:16" x14ac:dyDescent="0.3">
      <c r="A4484">
        <v>33329</v>
      </c>
      <c r="B4484">
        <v>122</v>
      </c>
      <c r="C4484" t="s">
        <v>552</v>
      </c>
      <c r="D4484" s="441">
        <v>45778</v>
      </c>
      <c r="E4484">
        <v>26336</v>
      </c>
      <c r="F4484" t="s">
        <v>5701</v>
      </c>
      <c r="G4484">
        <v>6685</v>
      </c>
      <c r="H4484">
        <v>94</v>
      </c>
      <c r="I4484" t="s">
        <v>5613</v>
      </c>
      <c r="J4484" t="s">
        <v>6085</v>
      </c>
      <c r="K4484" t="s">
        <v>5061</v>
      </c>
      <c r="L4484">
        <v>6</v>
      </c>
      <c r="M4484" s="441">
        <v>45758</v>
      </c>
      <c r="N4484">
        <v>6</v>
      </c>
      <c r="O4484">
        <v>6</v>
      </c>
      <c r="P4484">
        <v>564</v>
      </c>
    </row>
    <row r="4485" spans="1:16" x14ac:dyDescent="0.3">
      <c r="A4485">
        <v>33097</v>
      </c>
      <c r="B4485">
        <v>122</v>
      </c>
      <c r="C4485" t="s">
        <v>552</v>
      </c>
      <c r="D4485" s="441">
        <v>45778</v>
      </c>
      <c r="E4485">
        <v>18235</v>
      </c>
      <c r="F4485" t="s">
        <v>5774</v>
      </c>
      <c r="G4485">
        <v>3393</v>
      </c>
      <c r="H4485">
        <v>3.5</v>
      </c>
      <c r="I4485" t="s">
        <v>5613</v>
      </c>
      <c r="J4485" t="s">
        <v>4764</v>
      </c>
      <c r="K4485" t="s">
        <v>5061</v>
      </c>
      <c r="L4485">
        <v>0</v>
      </c>
      <c r="M4485" s="441">
        <v>-693593</v>
      </c>
      <c r="N4485">
        <v>0</v>
      </c>
      <c r="O4485">
        <v>0</v>
      </c>
      <c r="P4485">
        <v>559.89</v>
      </c>
    </row>
    <row r="4486" spans="1:16" x14ac:dyDescent="0.3">
      <c r="A4486">
        <v>33094</v>
      </c>
      <c r="B4486">
        <v>122</v>
      </c>
      <c r="C4486" t="s">
        <v>552</v>
      </c>
      <c r="D4486" s="441">
        <v>45778</v>
      </c>
      <c r="E4486">
        <v>25507</v>
      </c>
      <c r="F4486" t="s">
        <v>5772</v>
      </c>
      <c r="G4486">
        <v>6143</v>
      </c>
      <c r="H4486">
        <v>2.12</v>
      </c>
      <c r="I4486" t="s">
        <v>5601</v>
      </c>
      <c r="J4486" t="s">
        <v>4764</v>
      </c>
      <c r="K4486" t="s">
        <v>5061</v>
      </c>
      <c r="L4486">
        <v>261.70999999999998</v>
      </c>
      <c r="M4486" s="441">
        <v>45769</v>
      </c>
      <c r="N4486">
        <v>261.70999999999998</v>
      </c>
      <c r="O4486">
        <v>261.70999999999998</v>
      </c>
      <c r="P4486">
        <v>554.83000000000004</v>
      </c>
    </row>
    <row r="4487" spans="1:16" x14ac:dyDescent="0.3">
      <c r="A4487">
        <v>33084</v>
      </c>
      <c r="B4487">
        <v>122</v>
      </c>
      <c r="C4487" t="s">
        <v>552</v>
      </c>
      <c r="D4487" s="441">
        <v>45778</v>
      </c>
      <c r="E4487">
        <v>18296</v>
      </c>
      <c r="F4487" t="s">
        <v>5761</v>
      </c>
      <c r="G4487">
        <v>3333</v>
      </c>
      <c r="H4487">
        <v>8.48</v>
      </c>
      <c r="I4487" t="s">
        <v>5601</v>
      </c>
      <c r="J4487" t="s">
        <v>4764</v>
      </c>
      <c r="K4487" t="s">
        <v>5061</v>
      </c>
      <c r="L4487">
        <v>65.34</v>
      </c>
      <c r="M4487" s="441">
        <v>45770</v>
      </c>
      <c r="N4487">
        <v>65.34</v>
      </c>
      <c r="O4487">
        <v>65.34</v>
      </c>
      <c r="P4487">
        <v>554.08000000000004</v>
      </c>
    </row>
    <row r="4488" spans="1:16" x14ac:dyDescent="0.3">
      <c r="A4488">
        <v>33337</v>
      </c>
      <c r="B4488">
        <v>122</v>
      </c>
      <c r="C4488" t="s">
        <v>552</v>
      </c>
      <c r="D4488" s="441">
        <v>45778</v>
      </c>
      <c r="E4488">
        <v>22843</v>
      </c>
      <c r="F4488" t="s">
        <v>6588</v>
      </c>
      <c r="G4488">
        <v>2936</v>
      </c>
      <c r="H4488">
        <v>15</v>
      </c>
      <c r="I4488" t="s">
        <v>5598</v>
      </c>
      <c r="J4488" t="s">
        <v>6085</v>
      </c>
      <c r="K4488" t="s">
        <v>5061</v>
      </c>
      <c r="L4488">
        <v>36.9</v>
      </c>
      <c r="M4488" s="441">
        <v>45754</v>
      </c>
      <c r="N4488">
        <v>36.9</v>
      </c>
      <c r="O4488">
        <v>49</v>
      </c>
      <c r="P4488">
        <v>553.5</v>
      </c>
    </row>
    <row r="4489" spans="1:16" x14ac:dyDescent="0.3">
      <c r="A4489">
        <v>33213</v>
      </c>
      <c r="B4489">
        <v>122</v>
      </c>
      <c r="C4489" t="s">
        <v>552</v>
      </c>
      <c r="D4489" s="441">
        <v>45778</v>
      </c>
      <c r="E4489">
        <v>20859</v>
      </c>
      <c r="F4489" t="s">
        <v>6510</v>
      </c>
      <c r="G4489">
        <v>2045</v>
      </c>
      <c r="H4489">
        <v>12</v>
      </c>
      <c r="I4489" t="s">
        <v>5613</v>
      </c>
      <c r="J4489" t="s">
        <v>6085</v>
      </c>
      <c r="K4489" t="s">
        <v>5061</v>
      </c>
      <c r="L4489">
        <v>45.5</v>
      </c>
      <c r="M4489" s="441">
        <v>45776</v>
      </c>
      <c r="N4489">
        <v>45.5</v>
      </c>
      <c r="O4489">
        <v>45.5</v>
      </c>
      <c r="P4489">
        <v>546</v>
      </c>
    </row>
    <row r="4490" spans="1:16" x14ac:dyDescent="0.3">
      <c r="A4490">
        <v>33340</v>
      </c>
      <c r="B4490">
        <v>122</v>
      </c>
      <c r="C4490" t="s">
        <v>552</v>
      </c>
      <c r="D4490" s="441">
        <v>45778</v>
      </c>
      <c r="E4490">
        <v>25284</v>
      </c>
      <c r="F4490" t="s">
        <v>6472</v>
      </c>
      <c r="G4490">
        <v>5983</v>
      </c>
      <c r="H4490">
        <v>5.74</v>
      </c>
      <c r="I4490" t="s">
        <v>5598</v>
      </c>
      <c r="J4490" t="s">
        <v>6085</v>
      </c>
      <c r="K4490" t="s">
        <v>5061</v>
      </c>
      <c r="L4490">
        <v>95</v>
      </c>
      <c r="M4490" s="441">
        <v>45776</v>
      </c>
      <c r="N4490">
        <v>95</v>
      </c>
      <c r="O4490">
        <v>95</v>
      </c>
      <c r="P4490">
        <v>545.29999999999995</v>
      </c>
    </row>
    <row r="4491" spans="1:16" x14ac:dyDescent="0.3">
      <c r="A4491">
        <v>33049</v>
      </c>
      <c r="B4491">
        <v>122</v>
      </c>
      <c r="C4491" t="s">
        <v>552</v>
      </c>
      <c r="D4491" s="441">
        <v>45778</v>
      </c>
      <c r="E4491">
        <v>25156</v>
      </c>
      <c r="F4491" t="s">
        <v>5734</v>
      </c>
      <c r="G4491">
        <v>5926</v>
      </c>
      <c r="H4491">
        <v>8.3000000000000007</v>
      </c>
      <c r="I4491" t="s">
        <v>5601</v>
      </c>
      <c r="J4491" t="s">
        <v>4764</v>
      </c>
      <c r="K4491" t="s">
        <v>5061</v>
      </c>
      <c r="L4491">
        <v>0</v>
      </c>
      <c r="M4491" s="441">
        <v>45735</v>
      </c>
      <c r="N4491">
        <v>65</v>
      </c>
      <c r="O4491">
        <v>32.5</v>
      </c>
      <c r="P4491">
        <v>539.5</v>
      </c>
    </row>
    <row r="4492" spans="1:16" x14ac:dyDescent="0.3">
      <c r="A4492">
        <v>33242</v>
      </c>
      <c r="B4492">
        <v>122</v>
      </c>
      <c r="C4492" t="s">
        <v>552</v>
      </c>
      <c r="D4492" s="441">
        <v>45778</v>
      </c>
      <c r="E4492">
        <v>20349</v>
      </c>
      <c r="F4492" t="s">
        <v>5679</v>
      </c>
      <c r="G4492">
        <v>2205</v>
      </c>
      <c r="H4492">
        <v>42</v>
      </c>
      <c r="I4492" t="s">
        <v>5605</v>
      </c>
      <c r="J4492" t="s">
        <v>6085</v>
      </c>
      <c r="K4492" t="s">
        <v>5061</v>
      </c>
      <c r="L4492">
        <v>12.84</v>
      </c>
      <c r="M4492" s="441">
        <v>45776</v>
      </c>
      <c r="N4492">
        <v>12.8</v>
      </c>
      <c r="O4492">
        <v>12.72</v>
      </c>
      <c r="P4492">
        <v>539.28</v>
      </c>
    </row>
    <row r="4493" spans="1:16" x14ac:dyDescent="0.3">
      <c r="A4493">
        <v>33280</v>
      </c>
      <c r="B4493">
        <v>122</v>
      </c>
      <c r="C4493" t="s">
        <v>552</v>
      </c>
      <c r="D4493" s="441">
        <v>45778</v>
      </c>
      <c r="E4493">
        <v>19812</v>
      </c>
      <c r="F4493" t="s">
        <v>6497</v>
      </c>
      <c r="G4493">
        <v>2452</v>
      </c>
      <c r="H4493">
        <v>2</v>
      </c>
      <c r="I4493" t="s">
        <v>5598</v>
      </c>
      <c r="J4493" t="s">
        <v>6085</v>
      </c>
      <c r="K4493" t="s">
        <v>5061</v>
      </c>
      <c r="L4493">
        <v>266.33</v>
      </c>
      <c r="M4493" s="441">
        <v>45763</v>
      </c>
      <c r="N4493">
        <v>180.36</v>
      </c>
      <c r="O4493">
        <v>180.36</v>
      </c>
      <c r="P4493">
        <v>532.66</v>
      </c>
    </row>
    <row r="4494" spans="1:16" x14ac:dyDescent="0.3">
      <c r="A4494">
        <v>33217</v>
      </c>
      <c r="B4494">
        <v>122</v>
      </c>
      <c r="C4494" t="s">
        <v>552</v>
      </c>
      <c r="D4494" s="441">
        <v>45778</v>
      </c>
      <c r="E4494">
        <v>25478</v>
      </c>
      <c r="F4494" t="s">
        <v>5656</v>
      </c>
      <c r="G4494">
        <v>6129</v>
      </c>
      <c r="H4494">
        <v>63</v>
      </c>
      <c r="I4494" t="s">
        <v>5613</v>
      </c>
      <c r="J4494" t="s">
        <v>6085</v>
      </c>
      <c r="K4494" t="s">
        <v>5061</v>
      </c>
      <c r="L4494">
        <v>8.4499999999999993</v>
      </c>
      <c r="M4494" s="441">
        <v>45770</v>
      </c>
      <c r="N4494">
        <v>8.4499999999999993</v>
      </c>
      <c r="O4494">
        <v>8.4499999999999993</v>
      </c>
      <c r="P4494">
        <v>532.35</v>
      </c>
    </row>
    <row r="4495" spans="1:16" x14ac:dyDescent="0.3">
      <c r="A4495">
        <v>33070</v>
      </c>
      <c r="B4495">
        <v>122</v>
      </c>
      <c r="C4495" t="s">
        <v>552</v>
      </c>
      <c r="D4495" s="441">
        <v>45778</v>
      </c>
      <c r="E4495">
        <v>18348</v>
      </c>
      <c r="F4495" t="s">
        <v>5750</v>
      </c>
      <c r="G4495">
        <v>3287</v>
      </c>
      <c r="H4495">
        <v>2</v>
      </c>
      <c r="I4495" t="s">
        <v>5613</v>
      </c>
      <c r="J4495" t="s">
        <v>4764</v>
      </c>
      <c r="K4495" t="s">
        <v>5061</v>
      </c>
      <c r="L4495">
        <v>0</v>
      </c>
      <c r="M4495" s="441">
        <v>-693593</v>
      </c>
      <c r="N4495">
        <v>0</v>
      </c>
      <c r="O4495">
        <v>0</v>
      </c>
      <c r="P4495">
        <v>520.53</v>
      </c>
    </row>
    <row r="4496" spans="1:16" x14ac:dyDescent="0.3">
      <c r="A4496">
        <v>33157</v>
      </c>
      <c r="B4496">
        <v>122</v>
      </c>
      <c r="C4496" t="s">
        <v>552</v>
      </c>
      <c r="D4496" s="441">
        <v>45778</v>
      </c>
      <c r="E4496">
        <v>21093</v>
      </c>
      <c r="F4496" t="s">
        <v>5608</v>
      </c>
      <c r="G4496">
        <v>1988</v>
      </c>
      <c r="H4496">
        <v>110</v>
      </c>
      <c r="I4496" t="s">
        <v>5598</v>
      </c>
      <c r="J4496" t="s">
        <v>6085</v>
      </c>
      <c r="K4496" t="s">
        <v>5061</v>
      </c>
      <c r="L4496">
        <v>4.7300000000000004</v>
      </c>
      <c r="M4496" s="441">
        <v>45776</v>
      </c>
      <c r="N4496">
        <v>4.79</v>
      </c>
      <c r="O4496">
        <v>4.79</v>
      </c>
      <c r="P4496">
        <v>520.29999999999995</v>
      </c>
    </row>
    <row r="4497" spans="1:16" x14ac:dyDescent="0.3">
      <c r="A4497">
        <v>33321</v>
      </c>
      <c r="B4497">
        <v>122</v>
      </c>
      <c r="C4497" t="s">
        <v>552</v>
      </c>
      <c r="D4497" s="441">
        <v>45778</v>
      </c>
      <c r="E4497">
        <v>19346</v>
      </c>
      <c r="F4497" t="s">
        <v>6547</v>
      </c>
      <c r="G4497">
        <v>2770</v>
      </c>
      <c r="H4497">
        <v>9.1199999999999992</v>
      </c>
      <c r="I4497" t="s">
        <v>5598</v>
      </c>
      <c r="J4497" t="s">
        <v>6085</v>
      </c>
      <c r="K4497" t="s">
        <v>5061</v>
      </c>
      <c r="L4497">
        <v>56.3</v>
      </c>
      <c r="M4497" s="441">
        <v>45764</v>
      </c>
      <c r="N4497">
        <v>54.5</v>
      </c>
      <c r="O4497">
        <v>54.5</v>
      </c>
      <c r="P4497">
        <v>513.46</v>
      </c>
    </row>
    <row r="4498" spans="1:16" x14ac:dyDescent="0.3">
      <c r="A4498">
        <v>33139</v>
      </c>
      <c r="B4498">
        <v>122</v>
      </c>
      <c r="C4498" t="s">
        <v>552</v>
      </c>
      <c r="D4498" s="441">
        <v>45778</v>
      </c>
      <c r="E4498">
        <v>18097</v>
      </c>
      <c r="F4498" t="s">
        <v>5811</v>
      </c>
      <c r="G4498">
        <v>3513</v>
      </c>
      <c r="H4498">
        <v>1.2</v>
      </c>
      <c r="I4498" t="s">
        <v>5601</v>
      </c>
      <c r="J4498" t="s">
        <v>4764</v>
      </c>
      <c r="K4498" t="s">
        <v>5061</v>
      </c>
      <c r="L4498">
        <v>0</v>
      </c>
      <c r="M4498" s="441">
        <v>45462</v>
      </c>
      <c r="N4498">
        <v>425.33</v>
      </c>
      <c r="O4498">
        <v>410</v>
      </c>
      <c r="P4498">
        <v>510.4</v>
      </c>
    </row>
    <row r="4499" spans="1:16" x14ac:dyDescent="0.3">
      <c r="A4499">
        <v>33216</v>
      </c>
      <c r="B4499">
        <v>122</v>
      </c>
      <c r="C4499" t="s">
        <v>552</v>
      </c>
      <c r="D4499" s="441">
        <v>45778</v>
      </c>
      <c r="E4499">
        <v>20653</v>
      </c>
      <c r="F4499" t="s">
        <v>5655</v>
      </c>
      <c r="G4499">
        <v>2111</v>
      </c>
      <c r="H4499">
        <v>23</v>
      </c>
      <c r="I4499" t="s">
        <v>5613</v>
      </c>
      <c r="J4499" t="s">
        <v>6085</v>
      </c>
      <c r="K4499" t="s">
        <v>5061</v>
      </c>
      <c r="L4499">
        <v>21.94</v>
      </c>
      <c r="M4499" s="441">
        <v>45776</v>
      </c>
      <c r="N4499">
        <v>21.79</v>
      </c>
      <c r="O4499">
        <v>21.88</v>
      </c>
      <c r="P4499">
        <v>504.62</v>
      </c>
    </row>
    <row r="4500" spans="1:16" x14ac:dyDescent="0.3">
      <c r="A4500">
        <v>33163</v>
      </c>
      <c r="B4500">
        <v>122</v>
      </c>
      <c r="C4500" t="s">
        <v>552</v>
      </c>
      <c r="D4500" s="441">
        <v>45778</v>
      </c>
      <c r="E4500">
        <v>24039</v>
      </c>
      <c r="F4500" t="s">
        <v>5616</v>
      </c>
      <c r="G4500">
        <v>2048</v>
      </c>
      <c r="H4500">
        <v>7</v>
      </c>
      <c r="I4500" t="s">
        <v>5598</v>
      </c>
      <c r="J4500" t="s">
        <v>6085</v>
      </c>
      <c r="K4500" t="s">
        <v>5061</v>
      </c>
      <c r="L4500">
        <v>70.44</v>
      </c>
      <c r="M4500" s="441">
        <v>45777</v>
      </c>
      <c r="N4500">
        <v>72.900000000000006</v>
      </c>
      <c r="O4500">
        <v>72.900000000000006</v>
      </c>
      <c r="P4500">
        <v>493.08</v>
      </c>
    </row>
    <row r="4501" spans="1:16" x14ac:dyDescent="0.3">
      <c r="A4501">
        <v>33324</v>
      </c>
      <c r="B4501">
        <v>122</v>
      </c>
      <c r="C4501" t="s">
        <v>552</v>
      </c>
      <c r="D4501" s="441">
        <v>45778</v>
      </c>
      <c r="E4501">
        <v>19324</v>
      </c>
      <c r="F4501" t="s">
        <v>5699</v>
      </c>
      <c r="G4501">
        <v>2773</v>
      </c>
      <c r="H4501">
        <v>12.41</v>
      </c>
      <c r="I4501" t="s">
        <v>5598</v>
      </c>
      <c r="J4501" t="s">
        <v>6085</v>
      </c>
      <c r="K4501" t="s">
        <v>5061</v>
      </c>
      <c r="L4501">
        <v>39.57</v>
      </c>
      <c r="M4501" s="441">
        <v>45776</v>
      </c>
      <c r="N4501">
        <v>39.49</v>
      </c>
      <c r="O4501">
        <v>42.88</v>
      </c>
      <c r="P4501">
        <v>491.06</v>
      </c>
    </row>
    <row r="4502" spans="1:16" x14ac:dyDescent="0.3">
      <c r="A4502">
        <v>33132</v>
      </c>
      <c r="B4502">
        <v>122</v>
      </c>
      <c r="C4502" t="s">
        <v>552</v>
      </c>
      <c r="D4502" s="441">
        <v>45778</v>
      </c>
      <c r="E4502">
        <v>18118</v>
      </c>
      <c r="F4502" t="s">
        <v>5803</v>
      </c>
      <c r="G4502">
        <v>3495</v>
      </c>
      <c r="H4502">
        <v>0.35</v>
      </c>
      <c r="I4502" t="s">
        <v>5601</v>
      </c>
      <c r="J4502" t="s">
        <v>4764</v>
      </c>
      <c r="K4502" t="s">
        <v>5061</v>
      </c>
      <c r="L4502">
        <v>0</v>
      </c>
      <c r="M4502" s="441">
        <v>-693593</v>
      </c>
      <c r="N4502">
        <v>0</v>
      </c>
      <c r="O4502">
        <v>1292.1199999999999</v>
      </c>
      <c r="P4502">
        <v>485.45</v>
      </c>
    </row>
    <row r="4503" spans="1:16" x14ac:dyDescent="0.3">
      <c r="A4503">
        <v>33277</v>
      </c>
      <c r="B4503">
        <v>122</v>
      </c>
      <c r="C4503" t="s">
        <v>552</v>
      </c>
      <c r="D4503" s="441">
        <v>45778</v>
      </c>
      <c r="E4503">
        <v>24216</v>
      </c>
      <c r="F4503" t="s">
        <v>6508</v>
      </c>
      <c r="G4503">
        <v>2445</v>
      </c>
      <c r="H4503">
        <v>1</v>
      </c>
      <c r="I4503" t="s">
        <v>5598</v>
      </c>
      <c r="J4503" t="s">
        <v>6085</v>
      </c>
      <c r="K4503" t="s">
        <v>5061</v>
      </c>
      <c r="L4503">
        <v>480</v>
      </c>
      <c r="M4503" s="441">
        <v>45763</v>
      </c>
      <c r="N4503">
        <v>480</v>
      </c>
      <c r="O4503">
        <v>480</v>
      </c>
      <c r="P4503">
        <v>480</v>
      </c>
    </row>
    <row r="4504" spans="1:16" x14ac:dyDescent="0.3">
      <c r="A4504">
        <v>33190</v>
      </c>
      <c r="B4504">
        <v>122</v>
      </c>
      <c r="C4504" t="s">
        <v>552</v>
      </c>
      <c r="D4504" s="441">
        <v>45778</v>
      </c>
      <c r="E4504">
        <v>20941</v>
      </c>
      <c r="F4504" t="s">
        <v>5886</v>
      </c>
      <c r="G4504">
        <v>2031</v>
      </c>
      <c r="H4504">
        <v>3</v>
      </c>
      <c r="I4504" t="s">
        <v>5605</v>
      </c>
      <c r="J4504" t="s">
        <v>6085</v>
      </c>
      <c r="K4504" t="s">
        <v>5061</v>
      </c>
      <c r="L4504">
        <v>159.97</v>
      </c>
      <c r="M4504" s="441">
        <v>45776</v>
      </c>
      <c r="N4504">
        <v>159.9</v>
      </c>
      <c r="O4504">
        <v>159.9</v>
      </c>
      <c r="P4504">
        <v>479.91</v>
      </c>
    </row>
    <row r="4505" spans="1:16" x14ac:dyDescent="0.3">
      <c r="A4505">
        <v>33237</v>
      </c>
      <c r="B4505">
        <v>122</v>
      </c>
      <c r="C4505" t="s">
        <v>552</v>
      </c>
      <c r="D4505" s="441">
        <v>45778</v>
      </c>
      <c r="E4505">
        <v>21004</v>
      </c>
      <c r="F4505" t="s">
        <v>5675</v>
      </c>
      <c r="G4505">
        <v>2007</v>
      </c>
      <c r="H4505">
        <v>6</v>
      </c>
      <c r="I4505" t="s">
        <v>5613</v>
      </c>
      <c r="J4505" t="s">
        <v>6085</v>
      </c>
      <c r="K4505" t="s">
        <v>5061</v>
      </c>
      <c r="L4505">
        <v>0</v>
      </c>
      <c r="M4505" s="441">
        <v>-693593</v>
      </c>
      <c r="N4505">
        <v>0</v>
      </c>
      <c r="O4505">
        <v>95.67</v>
      </c>
      <c r="P4505">
        <v>478.14</v>
      </c>
    </row>
    <row r="4506" spans="1:16" x14ac:dyDescent="0.3">
      <c r="A4506">
        <v>33310</v>
      </c>
      <c r="B4506">
        <v>122</v>
      </c>
      <c r="C4506" t="s">
        <v>552</v>
      </c>
      <c r="D4506" s="441">
        <v>45778</v>
      </c>
      <c r="E4506">
        <v>19439</v>
      </c>
      <c r="F4506" t="s">
        <v>5691</v>
      </c>
      <c r="G4506">
        <v>2756</v>
      </c>
      <c r="H4506">
        <v>14</v>
      </c>
      <c r="I4506" t="s">
        <v>5598</v>
      </c>
      <c r="J4506" t="s">
        <v>6085</v>
      </c>
      <c r="K4506" t="s">
        <v>5061</v>
      </c>
      <c r="L4506">
        <v>33.94</v>
      </c>
      <c r="M4506" s="441">
        <v>45776</v>
      </c>
      <c r="N4506">
        <v>33.090000000000003</v>
      </c>
      <c r="O4506">
        <v>33.07</v>
      </c>
      <c r="P4506">
        <v>475.16</v>
      </c>
    </row>
    <row r="4507" spans="1:16" x14ac:dyDescent="0.3">
      <c r="A4507">
        <v>33050</v>
      </c>
      <c r="B4507">
        <v>122</v>
      </c>
      <c r="C4507" t="s">
        <v>552</v>
      </c>
      <c r="D4507" s="441">
        <v>45778</v>
      </c>
      <c r="E4507">
        <v>25152</v>
      </c>
      <c r="F4507" t="s">
        <v>5735</v>
      </c>
      <c r="G4507">
        <v>5924</v>
      </c>
      <c r="H4507">
        <v>7.2</v>
      </c>
      <c r="I4507" t="s">
        <v>5601</v>
      </c>
      <c r="J4507" t="s">
        <v>4764</v>
      </c>
      <c r="K4507" t="s">
        <v>5061</v>
      </c>
      <c r="L4507">
        <v>0</v>
      </c>
      <c r="M4507" s="441">
        <v>45673</v>
      </c>
      <c r="N4507">
        <v>65</v>
      </c>
      <c r="O4507">
        <v>65</v>
      </c>
      <c r="P4507">
        <v>468</v>
      </c>
    </row>
    <row r="4508" spans="1:16" x14ac:dyDescent="0.3">
      <c r="A4508">
        <v>33225</v>
      </c>
      <c r="B4508">
        <v>122</v>
      </c>
      <c r="C4508" t="s">
        <v>552</v>
      </c>
      <c r="D4508" s="441">
        <v>45778</v>
      </c>
      <c r="E4508">
        <v>20887</v>
      </c>
      <c r="F4508" t="s">
        <v>5662</v>
      </c>
      <c r="G4508">
        <v>2040</v>
      </c>
      <c r="H4508">
        <v>13</v>
      </c>
      <c r="I4508" t="s">
        <v>5625</v>
      </c>
      <c r="J4508" t="s">
        <v>6085</v>
      </c>
      <c r="K4508" t="s">
        <v>5061</v>
      </c>
      <c r="L4508">
        <v>35.229999999999997</v>
      </c>
      <c r="M4508" s="441">
        <v>45776</v>
      </c>
      <c r="N4508">
        <v>38.6</v>
      </c>
      <c r="O4508">
        <v>38.6</v>
      </c>
      <c r="P4508">
        <v>457.99</v>
      </c>
    </row>
    <row r="4509" spans="1:16" x14ac:dyDescent="0.3">
      <c r="A4509">
        <v>33359</v>
      </c>
      <c r="B4509">
        <v>122</v>
      </c>
      <c r="C4509" t="s">
        <v>552</v>
      </c>
      <c r="D4509" s="441">
        <v>45778</v>
      </c>
      <c r="E4509">
        <v>17812</v>
      </c>
      <c r="F4509" t="s">
        <v>6518</v>
      </c>
      <c r="G4509">
        <v>3737</v>
      </c>
      <c r="H4509">
        <v>4</v>
      </c>
      <c r="I4509" t="s">
        <v>5601</v>
      </c>
      <c r="J4509" t="s">
        <v>4764</v>
      </c>
      <c r="K4509" t="s">
        <v>5061</v>
      </c>
      <c r="L4509">
        <v>0</v>
      </c>
      <c r="M4509" s="441">
        <v>45594</v>
      </c>
      <c r="N4509">
        <v>113.87</v>
      </c>
      <c r="O4509">
        <v>113.87</v>
      </c>
      <c r="P4509">
        <v>455.48</v>
      </c>
    </row>
    <row r="4510" spans="1:16" x14ac:dyDescent="0.3">
      <c r="A4510">
        <v>33087</v>
      </c>
      <c r="B4510">
        <v>122</v>
      </c>
      <c r="C4510" t="s">
        <v>552</v>
      </c>
      <c r="D4510" s="441">
        <v>45778</v>
      </c>
      <c r="E4510">
        <v>18272</v>
      </c>
      <c r="F4510" t="s">
        <v>5765</v>
      </c>
      <c r="G4510">
        <v>3358</v>
      </c>
      <c r="H4510">
        <v>13</v>
      </c>
      <c r="I4510" t="s">
        <v>5601</v>
      </c>
      <c r="J4510" t="s">
        <v>4764</v>
      </c>
      <c r="K4510" t="s">
        <v>5061</v>
      </c>
      <c r="L4510">
        <v>34.82</v>
      </c>
      <c r="M4510" s="441">
        <v>45769</v>
      </c>
      <c r="N4510">
        <v>34.82</v>
      </c>
      <c r="O4510">
        <v>36.06</v>
      </c>
      <c r="P4510">
        <v>452.66</v>
      </c>
    </row>
    <row r="4511" spans="1:16" x14ac:dyDescent="0.3">
      <c r="A4511">
        <v>33042</v>
      </c>
      <c r="B4511">
        <v>122</v>
      </c>
      <c r="C4511" t="s">
        <v>552</v>
      </c>
      <c r="D4511" s="441">
        <v>45778</v>
      </c>
      <c r="E4511">
        <v>18545</v>
      </c>
      <c r="F4511" t="s">
        <v>5727</v>
      </c>
      <c r="G4511">
        <v>3134</v>
      </c>
      <c r="H4511">
        <v>9.9</v>
      </c>
      <c r="I4511" t="s">
        <v>5601</v>
      </c>
      <c r="J4511" t="s">
        <v>4764</v>
      </c>
      <c r="K4511" t="s">
        <v>5061</v>
      </c>
      <c r="L4511">
        <v>0</v>
      </c>
      <c r="M4511" s="441">
        <v>45747</v>
      </c>
      <c r="N4511">
        <v>45.5</v>
      </c>
      <c r="O4511">
        <v>2.2799999999999998</v>
      </c>
      <c r="P4511">
        <v>450.45</v>
      </c>
    </row>
    <row r="4512" spans="1:16" x14ac:dyDescent="0.3">
      <c r="A4512">
        <v>33086</v>
      </c>
      <c r="B4512">
        <v>122</v>
      </c>
      <c r="C4512" t="s">
        <v>552</v>
      </c>
      <c r="D4512" s="441">
        <v>45778</v>
      </c>
      <c r="E4512">
        <v>18275</v>
      </c>
      <c r="F4512" t="s">
        <v>5764</v>
      </c>
      <c r="G4512">
        <v>3355</v>
      </c>
      <c r="H4512">
        <v>3.2</v>
      </c>
      <c r="I4512" t="s">
        <v>5601</v>
      </c>
      <c r="J4512" t="s">
        <v>4764</v>
      </c>
      <c r="K4512" t="s">
        <v>5061</v>
      </c>
      <c r="L4512">
        <v>140.16</v>
      </c>
      <c r="M4512" s="441">
        <v>45775</v>
      </c>
      <c r="N4512">
        <v>140.16</v>
      </c>
      <c r="O4512">
        <v>140.16</v>
      </c>
      <c r="P4512">
        <v>448.51</v>
      </c>
    </row>
    <row r="4513" spans="1:16" x14ac:dyDescent="0.3">
      <c r="A4513">
        <v>33263</v>
      </c>
      <c r="B4513">
        <v>122</v>
      </c>
      <c r="C4513" t="s">
        <v>552</v>
      </c>
      <c r="D4513" s="441">
        <v>45778</v>
      </c>
      <c r="E4513">
        <v>19698</v>
      </c>
      <c r="F4513" t="s">
        <v>6493</v>
      </c>
      <c r="G4513">
        <v>2547</v>
      </c>
      <c r="H4513">
        <v>5</v>
      </c>
      <c r="I4513" t="s">
        <v>5613</v>
      </c>
      <c r="J4513" t="s">
        <v>6085</v>
      </c>
      <c r="K4513" t="s">
        <v>5061</v>
      </c>
      <c r="L4513">
        <v>89.6</v>
      </c>
      <c r="M4513" s="441">
        <v>45764</v>
      </c>
      <c r="N4513">
        <v>89.6</v>
      </c>
      <c r="O4513">
        <v>89.6</v>
      </c>
      <c r="P4513">
        <v>448</v>
      </c>
    </row>
    <row r="4514" spans="1:16" x14ac:dyDescent="0.3">
      <c r="A4514">
        <v>33167</v>
      </c>
      <c r="B4514">
        <v>122</v>
      </c>
      <c r="C4514" t="s">
        <v>552</v>
      </c>
      <c r="D4514" s="441">
        <v>45778</v>
      </c>
      <c r="E4514">
        <v>20301</v>
      </c>
      <c r="F4514" t="s">
        <v>5617</v>
      </c>
      <c r="G4514">
        <v>2223</v>
      </c>
      <c r="H4514">
        <v>16</v>
      </c>
      <c r="I4514" t="s">
        <v>5605</v>
      </c>
      <c r="J4514" t="s">
        <v>6085</v>
      </c>
      <c r="K4514" t="s">
        <v>5061</v>
      </c>
      <c r="L4514">
        <v>27.9</v>
      </c>
      <c r="M4514" s="441">
        <v>45776</v>
      </c>
      <c r="N4514">
        <v>26.76</v>
      </c>
      <c r="O4514">
        <v>26.34</v>
      </c>
      <c r="P4514">
        <v>446.4</v>
      </c>
    </row>
    <row r="4515" spans="1:16" x14ac:dyDescent="0.3">
      <c r="A4515">
        <v>33372</v>
      </c>
      <c r="B4515">
        <v>122</v>
      </c>
      <c r="C4515" t="s">
        <v>552</v>
      </c>
      <c r="D4515" s="441">
        <v>45778</v>
      </c>
      <c r="E4515">
        <v>25044</v>
      </c>
      <c r="F4515" t="s">
        <v>5964</v>
      </c>
      <c r="G4515">
        <v>5877</v>
      </c>
      <c r="H4515">
        <v>3</v>
      </c>
      <c r="I4515" t="s">
        <v>5601</v>
      </c>
      <c r="J4515" t="s">
        <v>4764</v>
      </c>
      <c r="K4515" t="s">
        <v>5061</v>
      </c>
      <c r="L4515">
        <v>147</v>
      </c>
      <c r="M4515" s="441">
        <v>45776</v>
      </c>
      <c r="N4515">
        <v>163.80000000000001</v>
      </c>
      <c r="O4515">
        <v>163.80000000000001</v>
      </c>
      <c r="P4515">
        <v>441</v>
      </c>
    </row>
    <row r="4516" spans="1:16" x14ac:dyDescent="0.3">
      <c r="A4516">
        <v>33367</v>
      </c>
      <c r="B4516">
        <v>122</v>
      </c>
      <c r="C4516" t="s">
        <v>552</v>
      </c>
      <c r="D4516" s="441">
        <v>45778</v>
      </c>
      <c r="E4516">
        <v>17716</v>
      </c>
      <c r="F4516" t="s">
        <v>5830</v>
      </c>
      <c r="G4516">
        <v>3822</v>
      </c>
      <c r="H4516">
        <v>16</v>
      </c>
      <c r="I4516" t="s">
        <v>5601</v>
      </c>
      <c r="J4516" t="s">
        <v>4764</v>
      </c>
      <c r="K4516" t="s">
        <v>5061</v>
      </c>
      <c r="L4516">
        <v>26.2</v>
      </c>
      <c r="M4516" s="441">
        <v>45755</v>
      </c>
      <c r="N4516">
        <v>26.2</v>
      </c>
      <c r="O4516">
        <v>26.2</v>
      </c>
      <c r="P4516">
        <v>419.2</v>
      </c>
    </row>
    <row r="4517" spans="1:16" x14ac:dyDescent="0.3">
      <c r="A4517">
        <v>33039</v>
      </c>
      <c r="B4517">
        <v>122</v>
      </c>
      <c r="C4517" t="s">
        <v>552</v>
      </c>
      <c r="D4517" s="441">
        <v>45778</v>
      </c>
      <c r="E4517">
        <v>22598</v>
      </c>
      <c r="F4517" t="s">
        <v>5725</v>
      </c>
      <c r="G4517">
        <v>3131</v>
      </c>
      <c r="H4517">
        <v>4</v>
      </c>
      <c r="I4517" t="s">
        <v>5601</v>
      </c>
      <c r="J4517" t="s">
        <v>4764</v>
      </c>
      <c r="K4517" t="s">
        <v>5061</v>
      </c>
      <c r="L4517">
        <v>104</v>
      </c>
      <c r="M4517" s="441">
        <v>45776</v>
      </c>
      <c r="N4517">
        <v>104</v>
      </c>
      <c r="O4517">
        <v>23.61</v>
      </c>
      <c r="P4517">
        <v>416</v>
      </c>
    </row>
    <row r="4518" spans="1:16" x14ac:dyDescent="0.3">
      <c r="A4518">
        <v>33166</v>
      </c>
      <c r="B4518">
        <v>122</v>
      </c>
      <c r="C4518" t="s">
        <v>552</v>
      </c>
      <c r="D4518" s="441">
        <v>45778</v>
      </c>
      <c r="E4518">
        <v>20308</v>
      </c>
      <c r="F4518" t="s">
        <v>5841</v>
      </c>
      <c r="G4518">
        <v>2222</v>
      </c>
      <c r="H4518">
        <v>12</v>
      </c>
      <c r="I4518" t="s">
        <v>5605</v>
      </c>
      <c r="J4518" t="s">
        <v>6085</v>
      </c>
      <c r="K4518" t="s">
        <v>5061</v>
      </c>
      <c r="L4518">
        <v>0</v>
      </c>
      <c r="M4518" s="441">
        <v>45706</v>
      </c>
      <c r="N4518">
        <v>33.92</v>
      </c>
      <c r="O4518">
        <v>34.69</v>
      </c>
      <c r="P4518">
        <v>407.04</v>
      </c>
    </row>
    <row r="4519" spans="1:16" x14ac:dyDescent="0.3">
      <c r="A4519">
        <v>33322</v>
      </c>
      <c r="B4519">
        <v>122</v>
      </c>
      <c r="C4519" t="s">
        <v>552</v>
      </c>
      <c r="D4519" s="441">
        <v>45778</v>
      </c>
      <c r="E4519">
        <v>26596</v>
      </c>
      <c r="F4519" t="s">
        <v>5891</v>
      </c>
      <c r="G4519">
        <v>6808</v>
      </c>
      <c r="H4519">
        <v>4.5599999999999996</v>
      </c>
      <c r="I4519" t="s">
        <v>5598</v>
      </c>
      <c r="J4519" t="s">
        <v>6085</v>
      </c>
      <c r="K4519" t="s">
        <v>5061</v>
      </c>
      <c r="L4519">
        <v>89</v>
      </c>
      <c r="M4519" s="441">
        <v>45770</v>
      </c>
      <c r="N4519">
        <v>88.95</v>
      </c>
      <c r="O4519">
        <v>88.95</v>
      </c>
      <c r="P4519">
        <v>405.84</v>
      </c>
    </row>
    <row r="4520" spans="1:16" x14ac:dyDescent="0.3">
      <c r="A4520">
        <v>33364</v>
      </c>
      <c r="B4520">
        <v>122</v>
      </c>
      <c r="C4520" t="s">
        <v>552</v>
      </c>
      <c r="D4520" s="441">
        <v>45778</v>
      </c>
      <c r="E4520">
        <v>17753</v>
      </c>
      <c r="F4520" t="s">
        <v>5883</v>
      </c>
      <c r="G4520">
        <v>3789</v>
      </c>
      <c r="H4520">
        <v>3</v>
      </c>
      <c r="I4520" t="s">
        <v>5601</v>
      </c>
      <c r="J4520" t="s">
        <v>4764</v>
      </c>
      <c r="K4520" t="s">
        <v>5061</v>
      </c>
      <c r="L4520">
        <v>0</v>
      </c>
      <c r="M4520" s="441">
        <v>-693593</v>
      </c>
      <c r="N4520">
        <v>0</v>
      </c>
      <c r="O4520">
        <v>0</v>
      </c>
      <c r="P4520">
        <v>404.76</v>
      </c>
    </row>
    <row r="4521" spans="1:16" x14ac:dyDescent="0.3">
      <c r="A4521">
        <v>33088</v>
      </c>
      <c r="B4521">
        <v>122</v>
      </c>
      <c r="C4521" t="s">
        <v>552</v>
      </c>
      <c r="D4521" s="441">
        <v>45778</v>
      </c>
      <c r="E4521">
        <v>18268</v>
      </c>
      <c r="F4521" t="s">
        <v>5766</v>
      </c>
      <c r="G4521">
        <v>3362</v>
      </c>
      <c r="H4521">
        <v>6</v>
      </c>
      <c r="I4521" t="s">
        <v>5601</v>
      </c>
      <c r="J4521" t="s">
        <v>4764</v>
      </c>
      <c r="K4521" t="s">
        <v>5061</v>
      </c>
      <c r="L4521">
        <v>0</v>
      </c>
      <c r="M4521" s="441">
        <v>-693593</v>
      </c>
      <c r="N4521">
        <v>0</v>
      </c>
      <c r="O4521">
        <v>55.8</v>
      </c>
      <c r="P4521">
        <v>400.03</v>
      </c>
    </row>
    <row r="4522" spans="1:16" x14ac:dyDescent="0.3">
      <c r="A4522">
        <v>33357</v>
      </c>
      <c r="B4522">
        <v>122</v>
      </c>
      <c r="C4522" t="s">
        <v>552</v>
      </c>
      <c r="D4522" s="441">
        <v>45778</v>
      </c>
      <c r="E4522">
        <v>25645</v>
      </c>
      <c r="F4522" t="s">
        <v>5912</v>
      </c>
      <c r="G4522">
        <v>6208</v>
      </c>
      <c r="H4522">
        <v>2</v>
      </c>
      <c r="I4522" t="s">
        <v>5601</v>
      </c>
      <c r="J4522" t="s">
        <v>4764</v>
      </c>
      <c r="K4522" t="s">
        <v>5061</v>
      </c>
      <c r="L4522">
        <v>0</v>
      </c>
      <c r="M4522" s="441">
        <v>-693593</v>
      </c>
      <c r="N4522">
        <v>0</v>
      </c>
      <c r="O4522">
        <v>0</v>
      </c>
      <c r="P4522">
        <v>389.04</v>
      </c>
    </row>
    <row r="4523" spans="1:16" x14ac:dyDescent="0.3">
      <c r="A4523">
        <v>33029</v>
      </c>
      <c r="B4523">
        <v>122</v>
      </c>
      <c r="C4523" t="s">
        <v>552</v>
      </c>
      <c r="D4523" s="441">
        <v>45778</v>
      </c>
      <c r="E4523">
        <v>24833</v>
      </c>
      <c r="F4523" t="s">
        <v>5707</v>
      </c>
      <c r="G4523">
        <v>2845</v>
      </c>
      <c r="H4523">
        <v>8</v>
      </c>
      <c r="I4523" t="s">
        <v>5703</v>
      </c>
      <c r="J4523" t="s">
        <v>6085</v>
      </c>
      <c r="K4523" t="s">
        <v>5061</v>
      </c>
      <c r="L4523">
        <v>47.48</v>
      </c>
      <c r="M4523" s="441">
        <v>45761</v>
      </c>
      <c r="N4523">
        <v>47.25</v>
      </c>
      <c r="O4523">
        <v>47.25</v>
      </c>
      <c r="P4523">
        <v>379.84</v>
      </c>
    </row>
    <row r="4524" spans="1:16" x14ac:dyDescent="0.3">
      <c r="A4524">
        <v>33255</v>
      </c>
      <c r="B4524">
        <v>122</v>
      </c>
      <c r="C4524" t="s">
        <v>552</v>
      </c>
      <c r="D4524" s="441">
        <v>45778</v>
      </c>
      <c r="E4524">
        <v>24831</v>
      </c>
      <c r="F4524" t="s">
        <v>5689</v>
      </c>
      <c r="G4524">
        <v>5780</v>
      </c>
      <c r="H4524">
        <v>3</v>
      </c>
      <c r="I4524" t="s">
        <v>5598</v>
      </c>
      <c r="J4524" t="s">
        <v>6085</v>
      </c>
      <c r="K4524" t="s">
        <v>5061</v>
      </c>
      <c r="L4524">
        <v>126</v>
      </c>
      <c r="M4524" s="441">
        <v>45755</v>
      </c>
      <c r="N4524">
        <v>126</v>
      </c>
      <c r="O4524">
        <v>126</v>
      </c>
      <c r="P4524">
        <v>378</v>
      </c>
    </row>
    <row r="4525" spans="1:16" x14ac:dyDescent="0.3">
      <c r="A4525">
        <v>33060</v>
      </c>
      <c r="B4525">
        <v>122</v>
      </c>
      <c r="C4525" t="s">
        <v>552</v>
      </c>
      <c r="D4525" s="441">
        <v>45778</v>
      </c>
      <c r="E4525">
        <v>18367</v>
      </c>
      <c r="F4525" t="s">
        <v>5875</v>
      </c>
      <c r="G4525">
        <v>3271</v>
      </c>
      <c r="H4525">
        <v>1.45</v>
      </c>
      <c r="I4525" t="s">
        <v>5613</v>
      </c>
      <c r="J4525" t="s">
        <v>4764</v>
      </c>
      <c r="K4525" t="s">
        <v>5061</v>
      </c>
      <c r="L4525">
        <v>0</v>
      </c>
      <c r="M4525" s="441">
        <v>-693593</v>
      </c>
      <c r="N4525">
        <v>0</v>
      </c>
      <c r="O4525">
        <v>161.79</v>
      </c>
      <c r="P4525">
        <v>368.27</v>
      </c>
    </row>
    <row r="4526" spans="1:16" x14ac:dyDescent="0.3">
      <c r="A4526">
        <v>33181</v>
      </c>
      <c r="B4526">
        <v>122</v>
      </c>
      <c r="C4526" t="s">
        <v>552</v>
      </c>
      <c r="D4526" s="441">
        <v>45778</v>
      </c>
      <c r="E4526">
        <v>23548</v>
      </c>
      <c r="F4526" t="s">
        <v>5629</v>
      </c>
      <c r="G4526">
        <v>2321</v>
      </c>
      <c r="H4526">
        <v>6</v>
      </c>
      <c r="I4526" t="s">
        <v>5598</v>
      </c>
      <c r="J4526" t="s">
        <v>6085</v>
      </c>
      <c r="K4526" t="s">
        <v>5061</v>
      </c>
      <c r="L4526">
        <v>60.45</v>
      </c>
      <c r="M4526" s="441">
        <v>45764</v>
      </c>
      <c r="N4526">
        <v>60.45</v>
      </c>
      <c r="O4526">
        <v>66.900000000000006</v>
      </c>
      <c r="P4526">
        <v>362.7</v>
      </c>
    </row>
    <row r="4527" spans="1:16" x14ac:dyDescent="0.3">
      <c r="A4527">
        <v>33235</v>
      </c>
      <c r="B4527">
        <v>122</v>
      </c>
      <c r="C4527" t="s">
        <v>552</v>
      </c>
      <c r="D4527" s="441">
        <v>45778</v>
      </c>
      <c r="E4527">
        <v>26711</v>
      </c>
      <c r="F4527" t="s">
        <v>6007</v>
      </c>
      <c r="G4527">
        <v>6866</v>
      </c>
      <c r="H4527">
        <v>12</v>
      </c>
      <c r="I4527" t="s">
        <v>5613</v>
      </c>
      <c r="J4527" t="s">
        <v>6085</v>
      </c>
      <c r="K4527" t="s">
        <v>5061</v>
      </c>
      <c r="L4527">
        <v>30.19</v>
      </c>
      <c r="M4527" s="441">
        <v>45764</v>
      </c>
      <c r="N4527">
        <v>24.99</v>
      </c>
      <c r="O4527">
        <v>24.99</v>
      </c>
      <c r="P4527">
        <v>362.28</v>
      </c>
    </row>
    <row r="4528" spans="1:16" x14ac:dyDescent="0.3">
      <c r="A4528">
        <v>33080</v>
      </c>
      <c r="B4528">
        <v>122</v>
      </c>
      <c r="C4528" t="s">
        <v>552</v>
      </c>
      <c r="D4528" s="441">
        <v>45778</v>
      </c>
      <c r="E4528">
        <v>18284</v>
      </c>
      <c r="F4528" t="s">
        <v>5757</v>
      </c>
      <c r="G4528">
        <v>3344</v>
      </c>
      <c r="H4528">
        <v>3.2</v>
      </c>
      <c r="I4528" t="s">
        <v>5601</v>
      </c>
      <c r="J4528" t="s">
        <v>4764</v>
      </c>
      <c r="K4528" t="s">
        <v>5061</v>
      </c>
      <c r="L4528">
        <v>109.9</v>
      </c>
      <c r="M4528" s="441">
        <v>45776</v>
      </c>
      <c r="N4528">
        <v>109.9</v>
      </c>
      <c r="O4528">
        <v>109.9</v>
      </c>
      <c r="P4528">
        <v>351.68</v>
      </c>
    </row>
    <row r="4529" spans="1:16" x14ac:dyDescent="0.3">
      <c r="A4529">
        <v>33196</v>
      </c>
      <c r="B4529">
        <v>122</v>
      </c>
      <c r="C4529" t="s">
        <v>552</v>
      </c>
      <c r="D4529" s="441">
        <v>45778</v>
      </c>
      <c r="E4529">
        <v>20689</v>
      </c>
      <c r="F4529" t="s">
        <v>5638</v>
      </c>
      <c r="G4529">
        <v>2105</v>
      </c>
      <c r="H4529">
        <v>10</v>
      </c>
      <c r="I4529" t="s">
        <v>5613</v>
      </c>
      <c r="J4529" t="s">
        <v>6085</v>
      </c>
      <c r="K4529" t="s">
        <v>5061</v>
      </c>
      <c r="L4529">
        <v>34.340000000000003</v>
      </c>
      <c r="M4529" s="441">
        <v>45776</v>
      </c>
      <c r="N4529">
        <v>34.5</v>
      </c>
      <c r="O4529">
        <v>37.9</v>
      </c>
      <c r="P4529">
        <v>343.4</v>
      </c>
    </row>
    <row r="4530" spans="1:16" x14ac:dyDescent="0.3">
      <c r="A4530">
        <v>33347</v>
      </c>
      <c r="B4530">
        <v>122</v>
      </c>
      <c r="C4530" t="s">
        <v>552</v>
      </c>
      <c r="D4530" s="441">
        <v>45778</v>
      </c>
      <c r="E4530">
        <v>24030</v>
      </c>
      <c r="F4530" t="s">
        <v>5962</v>
      </c>
      <c r="G4530">
        <v>3593</v>
      </c>
      <c r="H4530">
        <v>84</v>
      </c>
      <c r="I4530" t="s">
        <v>5613</v>
      </c>
      <c r="J4530" t="s">
        <v>4764</v>
      </c>
      <c r="K4530" t="s">
        <v>5061</v>
      </c>
      <c r="L4530">
        <v>4.08</v>
      </c>
      <c r="M4530" s="441">
        <v>45776</v>
      </c>
      <c r="N4530">
        <v>3.79</v>
      </c>
      <c r="O4530">
        <v>3.79</v>
      </c>
      <c r="P4530">
        <v>342.72</v>
      </c>
    </row>
    <row r="4531" spans="1:16" x14ac:dyDescent="0.3">
      <c r="A4531">
        <v>33068</v>
      </c>
      <c r="B4531">
        <v>122</v>
      </c>
      <c r="C4531" t="s">
        <v>552</v>
      </c>
      <c r="D4531" s="441">
        <v>45778</v>
      </c>
      <c r="E4531">
        <v>18352</v>
      </c>
      <c r="F4531" t="s">
        <v>5748</v>
      </c>
      <c r="G4531">
        <v>3283</v>
      </c>
      <c r="H4531">
        <v>1.55</v>
      </c>
      <c r="I4531" t="s">
        <v>5613</v>
      </c>
      <c r="J4531" t="s">
        <v>4764</v>
      </c>
      <c r="K4531" t="s">
        <v>5061</v>
      </c>
      <c r="L4531">
        <v>0</v>
      </c>
      <c r="M4531" s="441">
        <v>-693593</v>
      </c>
      <c r="N4531">
        <v>0</v>
      </c>
      <c r="O4531">
        <v>0</v>
      </c>
      <c r="P4531">
        <v>330.66</v>
      </c>
    </row>
    <row r="4532" spans="1:16" x14ac:dyDescent="0.3">
      <c r="A4532">
        <v>33040</v>
      </c>
      <c r="B4532">
        <v>122</v>
      </c>
      <c r="C4532" t="s">
        <v>552</v>
      </c>
      <c r="D4532" s="441">
        <v>45778</v>
      </c>
      <c r="E4532">
        <v>18547</v>
      </c>
      <c r="F4532" t="s">
        <v>5726</v>
      </c>
      <c r="G4532">
        <v>3132</v>
      </c>
      <c r="H4532">
        <v>9.5</v>
      </c>
      <c r="I4532" t="s">
        <v>5601</v>
      </c>
      <c r="J4532" t="s">
        <v>4764</v>
      </c>
      <c r="K4532" t="s">
        <v>5061</v>
      </c>
      <c r="L4532">
        <v>34.700000000000003</v>
      </c>
      <c r="M4532" s="441">
        <v>45762</v>
      </c>
      <c r="N4532">
        <v>34.700000000000003</v>
      </c>
      <c r="O4532">
        <v>1.79</v>
      </c>
      <c r="P4532">
        <v>329.65</v>
      </c>
    </row>
    <row r="4533" spans="1:16" x14ac:dyDescent="0.3">
      <c r="A4533">
        <v>33041</v>
      </c>
      <c r="B4533">
        <v>122</v>
      </c>
      <c r="C4533" t="s">
        <v>552</v>
      </c>
      <c r="D4533" s="441">
        <v>45778</v>
      </c>
      <c r="E4533">
        <v>18546</v>
      </c>
      <c r="F4533" t="s">
        <v>5860</v>
      </c>
      <c r="G4533">
        <v>3133</v>
      </c>
      <c r="H4533">
        <v>4</v>
      </c>
      <c r="I4533" t="s">
        <v>5601</v>
      </c>
      <c r="J4533" t="s">
        <v>4764</v>
      </c>
      <c r="K4533" t="s">
        <v>5061</v>
      </c>
      <c r="L4533">
        <v>0</v>
      </c>
      <c r="M4533" s="441">
        <v>-693593</v>
      </c>
      <c r="N4533">
        <v>0</v>
      </c>
      <c r="O4533">
        <v>81.319999999999993</v>
      </c>
      <c r="P4533">
        <v>325.33</v>
      </c>
    </row>
    <row r="4534" spans="1:16" x14ac:dyDescent="0.3">
      <c r="A4534">
        <v>33313</v>
      </c>
      <c r="B4534">
        <v>122</v>
      </c>
      <c r="C4534" t="s">
        <v>552</v>
      </c>
      <c r="D4534" s="441">
        <v>45778</v>
      </c>
      <c r="E4534">
        <v>19420</v>
      </c>
      <c r="F4534" t="s">
        <v>5693</v>
      </c>
      <c r="G4534">
        <v>2758</v>
      </c>
      <c r="H4534">
        <v>56</v>
      </c>
      <c r="I4534" t="s">
        <v>5613</v>
      </c>
      <c r="J4534" t="s">
        <v>6085</v>
      </c>
      <c r="K4534" t="s">
        <v>5061</v>
      </c>
      <c r="L4534">
        <v>0</v>
      </c>
      <c r="M4534" s="441">
        <v>45678</v>
      </c>
      <c r="N4534">
        <v>5.79</v>
      </c>
      <c r="O4534">
        <v>5.79</v>
      </c>
      <c r="P4534">
        <v>324.24</v>
      </c>
    </row>
    <row r="4535" spans="1:16" x14ac:dyDescent="0.3">
      <c r="A4535">
        <v>33197</v>
      </c>
      <c r="B4535">
        <v>122</v>
      </c>
      <c r="C4535" t="s">
        <v>552</v>
      </c>
      <c r="D4535" s="441">
        <v>45778</v>
      </c>
      <c r="E4535">
        <v>26020</v>
      </c>
      <c r="F4535" t="s">
        <v>5639</v>
      </c>
      <c r="G4535">
        <v>2105</v>
      </c>
      <c r="H4535">
        <v>22</v>
      </c>
      <c r="I4535" t="s">
        <v>5613</v>
      </c>
      <c r="J4535" t="s">
        <v>6085</v>
      </c>
      <c r="K4535" t="s">
        <v>5061</v>
      </c>
      <c r="L4535">
        <v>14.68</v>
      </c>
      <c r="M4535" s="441">
        <v>45776</v>
      </c>
      <c r="N4535">
        <v>14.8</v>
      </c>
      <c r="O4535">
        <v>14.8</v>
      </c>
      <c r="P4535">
        <v>322.95999999999998</v>
      </c>
    </row>
    <row r="4536" spans="1:16" x14ac:dyDescent="0.3">
      <c r="A4536">
        <v>33103</v>
      </c>
      <c r="B4536">
        <v>122</v>
      </c>
      <c r="C4536" t="s">
        <v>552</v>
      </c>
      <c r="D4536" s="441">
        <v>45778</v>
      </c>
      <c r="E4536">
        <v>18218</v>
      </c>
      <c r="F4536" t="s">
        <v>5779</v>
      </c>
      <c r="G4536">
        <v>3410</v>
      </c>
      <c r="H4536">
        <v>11</v>
      </c>
      <c r="I4536" t="s">
        <v>5601</v>
      </c>
      <c r="J4536" t="s">
        <v>4764</v>
      </c>
      <c r="K4536" t="s">
        <v>5061</v>
      </c>
      <c r="L4536">
        <v>0</v>
      </c>
      <c r="M4536" s="441">
        <v>45747</v>
      </c>
      <c r="N4536">
        <v>28.79</v>
      </c>
      <c r="O4536">
        <v>2.0299999999999998</v>
      </c>
      <c r="P4536">
        <v>316.69</v>
      </c>
    </row>
    <row r="4537" spans="1:16" x14ac:dyDescent="0.3">
      <c r="A4537">
        <v>33344</v>
      </c>
      <c r="B4537">
        <v>122</v>
      </c>
      <c r="C4537" t="s">
        <v>552</v>
      </c>
      <c r="D4537" s="441">
        <v>45778</v>
      </c>
      <c r="E4537">
        <v>17929</v>
      </c>
      <c r="F4537" t="s">
        <v>6579</v>
      </c>
      <c r="G4537">
        <v>3639</v>
      </c>
      <c r="H4537">
        <v>20</v>
      </c>
      <c r="I4537" t="s">
        <v>5613</v>
      </c>
      <c r="J4537" t="s">
        <v>4764</v>
      </c>
      <c r="K4537" t="s">
        <v>5061</v>
      </c>
      <c r="L4537">
        <v>0</v>
      </c>
      <c r="M4537" s="441">
        <v>45699</v>
      </c>
      <c r="N4537">
        <v>15.75</v>
      </c>
      <c r="O4537">
        <v>13.05</v>
      </c>
      <c r="P4537">
        <v>315</v>
      </c>
    </row>
    <row r="4538" spans="1:16" x14ac:dyDescent="0.3">
      <c r="A4538">
        <v>33120</v>
      </c>
      <c r="B4538">
        <v>122</v>
      </c>
      <c r="C4538" t="s">
        <v>552</v>
      </c>
      <c r="D4538" s="441">
        <v>45778</v>
      </c>
      <c r="E4538">
        <v>18159</v>
      </c>
      <c r="F4538" t="s">
        <v>5792</v>
      </c>
      <c r="G4538">
        <v>3461</v>
      </c>
      <c r="H4538">
        <v>3.4</v>
      </c>
      <c r="I4538" t="s">
        <v>5601</v>
      </c>
      <c r="J4538" t="s">
        <v>4764</v>
      </c>
      <c r="K4538" t="s">
        <v>5061</v>
      </c>
      <c r="L4538">
        <v>0</v>
      </c>
      <c r="M4538" s="441">
        <v>-693593</v>
      </c>
      <c r="N4538">
        <v>0</v>
      </c>
      <c r="O4538">
        <v>0</v>
      </c>
      <c r="P4538">
        <v>305.97000000000003</v>
      </c>
    </row>
    <row r="4539" spans="1:16" x14ac:dyDescent="0.3">
      <c r="A4539">
        <v>33143</v>
      </c>
      <c r="B4539">
        <v>122</v>
      </c>
      <c r="C4539" t="s">
        <v>552</v>
      </c>
      <c r="D4539" s="441">
        <v>45778</v>
      </c>
      <c r="E4539">
        <v>21159</v>
      </c>
      <c r="F4539" t="s">
        <v>5836</v>
      </c>
      <c r="G4539">
        <v>1946</v>
      </c>
      <c r="H4539">
        <v>2</v>
      </c>
      <c r="I4539" t="s">
        <v>5625</v>
      </c>
      <c r="J4539" t="s">
        <v>6085</v>
      </c>
      <c r="K4539" t="s">
        <v>5061</v>
      </c>
      <c r="L4539">
        <v>0</v>
      </c>
      <c r="M4539" s="441">
        <v>45749</v>
      </c>
      <c r="N4539">
        <v>0</v>
      </c>
      <c r="O4539">
        <v>0</v>
      </c>
      <c r="P4539">
        <v>304.95999999999998</v>
      </c>
    </row>
    <row r="4540" spans="1:16" x14ac:dyDescent="0.3">
      <c r="A4540">
        <v>33206</v>
      </c>
      <c r="B4540">
        <v>122</v>
      </c>
      <c r="C4540" t="s">
        <v>552</v>
      </c>
      <c r="D4540" s="441">
        <v>45778</v>
      </c>
      <c r="E4540">
        <v>20358</v>
      </c>
      <c r="F4540" t="s">
        <v>5648</v>
      </c>
      <c r="G4540">
        <v>2200</v>
      </c>
      <c r="H4540">
        <v>21</v>
      </c>
      <c r="I4540" t="s">
        <v>5605</v>
      </c>
      <c r="J4540" t="s">
        <v>6085</v>
      </c>
      <c r="K4540" t="s">
        <v>5061</v>
      </c>
      <c r="L4540">
        <v>14.4</v>
      </c>
      <c r="M4540" s="441">
        <v>45748</v>
      </c>
      <c r="N4540">
        <v>14.4</v>
      </c>
      <c r="O4540">
        <v>14.3</v>
      </c>
      <c r="P4540">
        <v>302.39999999999998</v>
      </c>
    </row>
    <row r="4541" spans="1:16" x14ac:dyDescent="0.3">
      <c r="A4541">
        <v>33191</v>
      </c>
      <c r="B4541">
        <v>122</v>
      </c>
      <c r="C4541" t="s">
        <v>552</v>
      </c>
      <c r="D4541" s="441">
        <v>45778</v>
      </c>
      <c r="E4541">
        <v>20922</v>
      </c>
      <c r="F4541" t="s">
        <v>5845</v>
      </c>
      <c r="G4541">
        <v>2034</v>
      </c>
      <c r="H4541">
        <v>5</v>
      </c>
      <c r="I4541" t="s">
        <v>5605</v>
      </c>
      <c r="J4541" t="s">
        <v>6085</v>
      </c>
      <c r="K4541" t="s">
        <v>5061</v>
      </c>
      <c r="L4541">
        <v>60.47</v>
      </c>
      <c r="M4541" s="441">
        <v>45776</v>
      </c>
      <c r="N4541">
        <v>53.55</v>
      </c>
      <c r="O4541">
        <v>53.23</v>
      </c>
      <c r="P4541">
        <v>302.35000000000002</v>
      </c>
    </row>
    <row r="4542" spans="1:16" x14ac:dyDescent="0.3">
      <c r="A4542">
        <v>33154</v>
      </c>
      <c r="B4542">
        <v>122</v>
      </c>
      <c r="C4542" t="s">
        <v>552</v>
      </c>
      <c r="D4542" s="441">
        <v>45778</v>
      </c>
      <c r="E4542">
        <v>23992</v>
      </c>
      <c r="F4542" t="s">
        <v>5603</v>
      </c>
      <c r="G4542">
        <v>2216</v>
      </c>
      <c r="H4542">
        <v>5</v>
      </c>
      <c r="I4542" t="s">
        <v>5598</v>
      </c>
      <c r="J4542" t="s">
        <v>6085</v>
      </c>
      <c r="K4542" t="s">
        <v>5061</v>
      </c>
      <c r="L4542">
        <v>0</v>
      </c>
      <c r="M4542" s="441">
        <v>45747</v>
      </c>
      <c r="N4542">
        <v>59.78</v>
      </c>
      <c r="O4542">
        <v>59</v>
      </c>
      <c r="P4542">
        <v>298.89999999999998</v>
      </c>
    </row>
    <row r="4543" spans="1:16" x14ac:dyDescent="0.3">
      <c r="A4543">
        <v>33233</v>
      </c>
      <c r="B4543">
        <v>122</v>
      </c>
      <c r="C4543" t="s">
        <v>552</v>
      </c>
      <c r="D4543" s="441">
        <v>45778</v>
      </c>
      <c r="E4543">
        <v>19946</v>
      </c>
      <c r="F4543" t="s">
        <v>5672</v>
      </c>
      <c r="G4543">
        <v>2360</v>
      </c>
      <c r="H4543">
        <v>5</v>
      </c>
      <c r="I4543" t="s">
        <v>5625</v>
      </c>
      <c r="J4543" t="s">
        <v>6085</v>
      </c>
      <c r="K4543" t="s">
        <v>5061</v>
      </c>
      <c r="L4543">
        <v>59.5</v>
      </c>
      <c r="M4543" s="441">
        <v>45754</v>
      </c>
      <c r="N4543">
        <v>0</v>
      </c>
      <c r="O4543">
        <v>59.99</v>
      </c>
      <c r="P4543">
        <v>297.5</v>
      </c>
    </row>
    <row r="4544" spans="1:16" x14ac:dyDescent="0.3">
      <c r="A4544">
        <v>33339</v>
      </c>
      <c r="B4544">
        <v>122</v>
      </c>
      <c r="C4544" t="s">
        <v>552</v>
      </c>
      <c r="D4544" s="441">
        <v>45778</v>
      </c>
      <c r="E4544">
        <v>19017</v>
      </c>
      <c r="F4544" t="s">
        <v>5715</v>
      </c>
      <c r="G4544">
        <v>2893</v>
      </c>
      <c r="H4544">
        <v>14.9</v>
      </c>
      <c r="I4544" t="s">
        <v>5598</v>
      </c>
      <c r="J4544" t="s">
        <v>6085</v>
      </c>
      <c r="K4544" t="s">
        <v>5061</v>
      </c>
      <c r="L4544">
        <v>19.93</v>
      </c>
      <c r="M4544" s="441">
        <v>45775</v>
      </c>
      <c r="N4544">
        <v>19.95</v>
      </c>
      <c r="O4544">
        <v>19.79</v>
      </c>
      <c r="P4544">
        <v>296.95999999999998</v>
      </c>
    </row>
    <row r="4545" spans="1:16" x14ac:dyDescent="0.3">
      <c r="A4545">
        <v>33145</v>
      </c>
      <c r="B4545">
        <v>122</v>
      </c>
      <c r="C4545" t="s">
        <v>552</v>
      </c>
      <c r="D4545" s="441">
        <v>45778</v>
      </c>
      <c r="E4545">
        <v>24712</v>
      </c>
      <c r="F4545" t="s">
        <v>5837</v>
      </c>
      <c r="G4545">
        <v>5726</v>
      </c>
      <c r="H4545">
        <v>2</v>
      </c>
      <c r="I4545" t="s">
        <v>5601</v>
      </c>
      <c r="J4545" t="s">
        <v>6085</v>
      </c>
      <c r="K4545" t="s">
        <v>5061</v>
      </c>
      <c r="L4545">
        <v>0</v>
      </c>
      <c r="M4545" s="441">
        <v>45728</v>
      </c>
      <c r="N4545">
        <v>145.6</v>
      </c>
      <c r="O4545">
        <v>145.6</v>
      </c>
      <c r="P4545">
        <v>291.2</v>
      </c>
    </row>
    <row r="4546" spans="1:16" x14ac:dyDescent="0.3">
      <c r="A4546">
        <v>33319</v>
      </c>
      <c r="B4546">
        <v>122</v>
      </c>
      <c r="C4546" t="s">
        <v>552</v>
      </c>
      <c r="D4546" s="441">
        <v>45778</v>
      </c>
      <c r="E4546">
        <v>19356</v>
      </c>
      <c r="F4546" t="s">
        <v>5696</v>
      </c>
      <c r="G4546">
        <v>2768</v>
      </c>
      <c r="H4546">
        <v>6.06</v>
      </c>
      <c r="I4546" t="s">
        <v>5598</v>
      </c>
      <c r="J4546" t="s">
        <v>6085</v>
      </c>
      <c r="K4546" t="s">
        <v>5061</v>
      </c>
      <c r="L4546">
        <v>47.82</v>
      </c>
      <c r="M4546" s="441">
        <v>45776</v>
      </c>
      <c r="N4546">
        <v>47.82</v>
      </c>
      <c r="O4546">
        <v>55.78</v>
      </c>
      <c r="P4546">
        <v>289.79000000000002</v>
      </c>
    </row>
    <row r="4547" spans="1:16" x14ac:dyDescent="0.3">
      <c r="A4547">
        <v>33249</v>
      </c>
      <c r="B4547">
        <v>122</v>
      </c>
      <c r="C4547" t="s">
        <v>552</v>
      </c>
      <c r="D4547" s="441">
        <v>45778</v>
      </c>
      <c r="E4547">
        <v>20614</v>
      </c>
      <c r="F4547" t="s">
        <v>5686</v>
      </c>
      <c r="G4547">
        <v>2119</v>
      </c>
      <c r="H4547">
        <v>10</v>
      </c>
      <c r="I4547" t="s">
        <v>5613</v>
      </c>
      <c r="J4547" t="s">
        <v>6085</v>
      </c>
      <c r="K4547" t="s">
        <v>5061</v>
      </c>
      <c r="L4547">
        <v>28.75</v>
      </c>
      <c r="M4547" s="441">
        <v>45776</v>
      </c>
      <c r="N4547">
        <v>28.78</v>
      </c>
      <c r="O4547">
        <v>28.78</v>
      </c>
      <c r="P4547">
        <v>287.5</v>
      </c>
    </row>
    <row r="4548" spans="1:16" x14ac:dyDescent="0.3">
      <c r="A4548">
        <v>33061</v>
      </c>
      <c r="B4548">
        <v>122</v>
      </c>
      <c r="C4548" t="s">
        <v>552</v>
      </c>
      <c r="D4548" s="441">
        <v>45778</v>
      </c>
      <c r="E4548">
        <v>18366</v>
      </c>
      <c r="F4548" t="s">
        <v>5742</v>
      </c>
      <c r="G4548">
        <v>3272</v>
      </c>
      <c r="H4548">
        <v>3.1</v>
      </c>
      <c r="I4548" t="s">
        <v>5613</v>
      </c>
      <c r="J4548" t="s">
        <v>4764</v>
      </c>
      <c r="K4548" t="s">
        <v>5061</v>
      </c>
      <c r="L4548">
        <v>0</v>
      </c>
      <c r="M4548" s="441">
        <v>-693593</v>
      </c>
      <c r="N4548">
        <v>0</v>
      </c>
      <c r="O4548">
        <v>0</v>
      </c>
      <c r="P4548">
        <v>286.82</v>
      </c>
    </row>
    <row r="4549" spans="1:16" x14ac:dyDescent="0.3">
      <c r="A4549">
        <v>33189</v>
      </c>
      <c r="B4549">
        <v>122</v>
      </c>
      <c r="C4549" t="s">
        <v>552</v>
      </c>
      <c r="D4549" s="441">
        <v>45778</v>
      </c>
      <c r="E4549">
        <v>26187</v>
      </c>
      <c r="F4549" t="s">
        <v>5635</v>
      </c>
      <c r="G4549">
        <v>2033</v>
      </c>
      <c r="H4549">
        <v>2</v>
      </c>
      <c r="I4549" t="s">
        <v>5625</v>
      </c>
      <c r="J4549" t="s">
        <v>6085</v>
      </c>
      <c r="K4549" t="s">
        <v>5061</v>
      </c>
      <c r="L4549">
        <v>142.9</v>
      </c>
      <c r="M4549" s="441">
        <v>45757</v>
      </c>
      <c r="N4549">
        <v>142.9</v>
      </c>
      <c r="O4549">
        <v>142.9</v>
      </c>
      <c r="P4549">
        <v>285.8</v>
      </c>
    </row>
    <row r="4550" spans="1:16" x14ac:dyDescent="0.3">
      <c r="A4550">
        <v>33033</v>
      </c>
      <c r="B4550">
        <v>122</v>
      </c>
      <c r="C4550" t="s">
        <v>552</v>
      </c>
      <c r="D4550" s="441">
        <v>45778</v>
      </c>
      <c r="E4550">
        <v>24816</v>
      </c>
      <c r="F4550" t="s">
        <v>6356</v>
      </c>
      <c r="G4550">
        <v>5772</v>
      </c>
      <c r="H4550">
        <v>100</v>
      </c>
      <c r="I4550" t="s">
        <v>5613</v>
      </c>
      <c r="J4550" t="s">
        <v>4764</v>
      </c>
      <c r="K4550" t="s">
        <v>5061</v>
      </c>
      <c r="L4550">
        <v>2.8</v>
      </c>
      <c r="M4550" s="441">
        <v>45777</v>
      </c>
      <c r="N4550">
        <v>2.8</v>
      </c>
      <c r="O4550">
        <v>2.8</v>
      </c>
      <c r="P4550">
        <v>280</v>
      </c>
    </row>
    <row r="4551" spans="1:16" x14ac:dyDescent="0.3">
      <c r="A4551">
        <v>33333</v>
      </c>
      <c r="B4551">
        <v>122</v>
      </c>
      <c r="C4551" t="s">
        <v>552</v>
      </c>
      <c r="D4551" s="441">
        <v>45778</v>
      </c>
      <c r="E4551">
        <v>22721</v>
      </c>
      <c r="F4551" t="s">
        <v>5710</v>
      </c>
      <c r="G4551">
        <v>3033</v>
      </c>
      <c r="H4551">
        <v>7.5</v>
      </c>
      <c r="I4551" t="s">
        <v>5598</v>
      </c>
      <c r="J4551" t="s">
        <v>6085</v>
      </c>
      <c r="K4551" t="s">
        <v>5061</v>
      </c>
      <c r="L4551">
        <v>37.159999999999997</v>
      </c>
      <c r="M4551" s="441">
        <v>45776</v>
      </c>
      <c r="N4551">
        <v>39</v>
      </c>
      <c r="O4551">
        <v>50.34</v>
      </c>
      <c r="P4551">
        <v>278.7</v>
      </c>
    </row>
    <row r="4552" spans="1:16" x14ac:dyDescent="0.3">
      <c r="A4552">
        <v>33069</v>
      </c>
      <c r="B4552">
        <v>122</v>
      </c>
      <c r="C4552" t="s">
        <v>552</v>
      </c>
      <c r="D4552" s="441">
        <v>45778</v>
      </c>
      <c r="E4552">
        <v>18351</v>
      </c>
      <c r="F4552" t="s">
        <v>5749</v>
      </c>
      <c r="G4552">
        <v>3284</v>
      </c>
      <c r="H4552">
        <v>1</v>
      </c>
      <c r="I4552" t="s">
        <v>5613</v>
      </c>
      <c r="J4552" t="s">
        <v>4764</v>
      </c>
      <c r="K4552" t="s">
        <v>5061</v>
      </c>
      <c r="L4552">
        <v>0</v>
      </c>
      <c r="M4552" s="441">
        <v>-693593</v>
      </c>
      <c r="N4552">
        <v>0</v>
      </c>
      <c r="O4552">
        <v>0</v>
      </c>
      <c r="P4552">
        <v>272.3</v>
      </c>
    </row>
    <row r="4553" spans="1:16" x14ac:dyDescent="0.3">
      <c r="A4553">
        <v>33110</v>
      </c>
      <c r="B4553">
        <v>122</v>
      </c>
      <c r="C4553" t="s">
        <v>552</v>
      </c>
      <c r="D4553" s="441">
        <v>45778</v>
      </c>
      <c r="E4553">
        <v>18189</v>
      </c>
      <c r="F4553" t="s">
        <v>5785</v>
      </c>
      <c r="G4553">
        <v>3435</v>
      </c>
      <c r="H4553">
        <v>2.2000000000000002</v>
      </c>
      <c r="I4553" t="s">
        <v>5601</v>
      </c>
      <c r="J4553" t="s">
        <v>4764</v>
      </c>
      <c r="K4553" t="s">
        <v>5061</v>
      </c>
      <c r="L4553">
        <v>0</v>
      </c>
      <c r="M4553" s="441">
        <v>-693593</v>
      </c>
      <c r="N4553">
        <v>0</v>
      </c>
      <c r="O4553">
        <v>112.5</v>
      </c>
      <c r="P4553">
        <v>270.60000000000002</v>
      </c>
    </row>
    <row r="4554" spans="1:16" x14ac:dyDescent="0.3">
      <c r="A4554">
        <v>33044</v>
      </c>
      <c r="B4554">
        <v>122</v>
      </c>
      <c r="C4554" t="s">
        <v>552</v>
      </c>
      <c r="D4554" s="441">
        <v>45778</v>
      </c>
      <c r="E4554">
        <v>18543</v>
      </c>
      <c r="F4554" t="s">
        <v>5729</v>
      </c>
      <c r="G4554">
        <v>3135</v>
      </c>
      <c r="H4554">
        <v>11.8</v>
      </c>
      <c r="I4554" t="s">
        <v>5601</v>
      </c>
      <c r="J4554" t="s">
        <v>4764</v>
      </c>
      <c r="K4554" t="s">
        <v>5061</v>
      </c>
      <c r="L4554">
        <v>22.91</v>
      </c>
      <c r="M4554" s="441">
        <v>45769</v>
      </c>
      <c r="N4554">
        <v>22.91</v>
      </c>
      <c r="O4554">
        <v>5.96</v>
      </c>
      <c r="P4554">
        <v>270.33999999999997</v>
      </c>
    </row>
    <row r="4555" spans="1:16" x14ac:dyDescent="0.3">
      <c r="A4555">
        <v>33234</v>
      </c>
      <c r="B4555">
        <v>122</v>
      </c>
      <c r="C4555" t="s">
        <v>552</v>
      </c>
      <c r="D4555" s="441">
        <v>45778</v>
      </c>
      <c r="E4555">
        <v>24620</v>
      </c>
      <c r="F4555" t="s">
        <v>6521</v>
      </c>
      <c r="G4555">
        <v>5681</v>
      </c>
      <c r="H4555">
        <v>1.8</v>
      </c>
      <c r="I4555" t="s">
        <v>5598</v>
      </c>
      <c r="J4555" t="s">
        <v>6085</v>
      </c>
      <c r="K4555" t="s">
        <v>5061</v>
      </c>
      <c r="L4555">
        <v>148.65</v>
      </c>
      <c r="M4555" s="441">
        <v>45764</v>
      </c>
      <c r="N4555">
        <v>67.95</v>
      </c>
      <c r="O4555">
        <v>69.900000000000006</v>
      </c>
      <c r="P4555">
        <v>267.57</v>
      </c>
    </row>
    <row r="4556" spans="1:16" x14ac:dyDescent="0.3">
      <c r="A4556">
        <v>33312</v>
      </c>
      <c r="B4556">
        <v>122</v>
      </c>
      <c r="C4556" t="s">
        <v>552</v>
      </c>
      <c r="D4556" s="441">
        <v>45778</v>
      </c>
      <c r="E4556">
        <v>25416</v>
      </c>
      <c r="F4556" t="s">
        <v>5905</v>
      </c>
      <c r="G4556">
        <v>6098</v>
      </c>
      <c r="H4556">
        <v>27</v>
      </c>
      <c r="I4556" t="s">
        <v>5613</v>
      </c>
      <c r="J4556" t="s">
        <v>6085</v>
      </c>
      <c r="K4556" t="s">
        <v>5061</v>
      </c>
      <c r="L4556">
        <v>9.9</v>
      </c>
      <c r="M4556" s="441">
        <v>45763</v>
      </c>
      <c r="N4556">
        <v>9.9</v>
      </c>
      <c r="O4556">
        <v>9.9</v>
      </c>
      <c r="P4556">
        <v>267.3</v>
      </c>
    </row>
    <row r="4557" spans="1:16" x14ac:dyDescent="0.3">
      <c r="A4557">
        <v>33202</v>
      </c>
      <c r="B4557">
        <v>122</v>
      </c>
      <c r="C4557" t="s">
        <v>552</v>
      </c>
      <c r="D4557" s="441">
        <v>45778</v>
      </c>
      <c r="E4557">
        <v>23698</v>
      </c>
      <c r="F4557" t="s">
        <v>5643</v>
      </c>
      <c r="G4557">
        <v>2188</v>
      </c>
      <c r="H4557">
        <v>6</v>
      </c>
      <c r="I4557" t="s">
        <v>5598</v>
      </c>
      <c r="J4557" t="s">
        <v>6085</v>
      </c>
      <c r="K4557" t="s">
        <v>5061</v>
      </c>
      <c r="L4557">
        <v>44.22</v>
      </c>
      <c r="M4557" s="441">
        <v>45748</v>
      </c>
      <c r="N4557">
        <v>44.22</v>
      </c>
      <c r="O4557">
        <v>44.22</v>
      </c>
      <c r="P4557">
        <v>265.32</v>
      </c>
    </row>
    <row r="4558" spans="1:16" x14ac:dyDescent="0.3">
      <c r="A4558">
        <v>33098</v>
      </c>
      <c r="B4558">
        <v>122</v>
      </c>
      <c r="C4558" t="s">
        <v>552</v>
      </c>
      <c r="D4558" s="441">
        <v>45778</v>
      </c>
      <c r="E4558">
        <v>18234</v>
      </c>
      <c r="F4558" t="s">
        <v>5775</v>
      </c>
      <c r="G4558">
        <v>3394</v>
      </c>
      <c r="H4558">
        <v>1.5</v>
      </c>
      <c r="I4558" t="s">
        <v>5613</v>
      </c>
      <c r="J4558" t="s">
        <v>4764</v>
      </c>
      <c r="K4558" t="s">
        <v>5061</v>
      </c>
      <c r="L4558">
        <v>0</v>
      </c>
      <c r="M4558" s="441">
        <v>45545</v>
      </c>
      <c r="N4558">
        <v>174.8</v>
      </c>
      <c r="O4558">
        <v>174.8</v>
      </c>
      <c r="P4558">
        <v>262.2</v>
      </c>
    </row>
    <row r="4559" spans="1:16" x14ac:dyDescent="0.3">
      <c r="A4559">
        <v>33059</v>
      </c>
      <c r="B4559">
        <v>122</v>
      </c>
      <c r="C4559" t="s">
        <v>552</v>
      </c>
      <c r="D4559" s="441">
        <v>45778</v>
      </c>
      <c r="E4559">
        <v>18372</v>
      </c>
      <c r="F4559" t="s">
        <v>5741</v>
      </c>
      <c r="G4559">
        <v>3267</v>
      </c>
      <c r="H4559">
        <v>1.65</v>
      </c>
      <c r="I4559" t="s">
        <v>5601</v>
      </c>
      <c r="J4559" t="s">
        <v>4764</v>
      </c>
      <c r="K4559" t="s">
        <v>5061</v>
      </c>
      <c r="L4559">
        <v>0</v>
      </c>
      <c r="M4559" s="441">
        <v>-693593</v>
      </c>
      <c r="N4559">
        <v>0</v>
      </c>
      <c r="O4559">
        <v>159.9</v>
      </c>
      <c r="P4559">
        <v>257.39999999999998</v>
      </c>
    </row>
    <row r="4560" spans="1:16" x14ac:dyDescent="0.3">
      <c r="A4560">
        <v>33063</v>
      </c>
      <c r="B4560">
        <v>122</v>
      </c>
      <c r="C4560" t="s">
        <v>552</v>
      </c>
      <c r="D4560" s="441">
        <v>45778</v>
      </c>
      <c r="E4560">
        <v>18363</v>
      </c>
      <c r="F4560" t="s">
        <v>5744</v>
      </c>
      <c r="G4560">
        <v>3275</v>
      </c>
      <c r="H4560">
        <v>1</v>
      </c>
      <c r="I4560" t="s">
        <v>5613</v>
      </c>
      <c r="J4560" t="s">
        <v>4764</v>
      </c>
      <c r="K4560" t="s">
        <v>5061</v>
      </c>
      <c r="L4560">
        <v>0</v>
      </c>
      <c r="M4560" s="441">
        <v>-693593</v>
      </c>
      <c r="N4560">
        <v>0</v>
      </c>
      <c r="O4560">
        <v>0</v>
      </c>
      <c r="P4560">
        <v>256.5</v>
      </c>
    </row>
    <row r="4561" spans="1:16" x14ac:dyDescent="0.3">
      <c r="A4561">
        <v>33130</v>
      </c>
      <c r="B4561">
        <v>122</v>
      </c>
      <c r="C4561" t="s">
        <v>552</v>
      </c>
      <c r="D4561" s="441">
        <v>45778</v>
      </c>
      <c r="E4561">
        <v>18129</v>
      </c>
      <c r="F4561" t="s">
        <v>5800</v>
      </c>
      <c r="G4561">
        <v>3486</v>
      </c>
      <c r="H4561">
        <v>1.35</v>
      </c>
      <c r="I4561" t="s">
        <v>5601</v>
      </c>
      <c r="J4561" t="s">
        <v>4764</v>
      </c>
      <c r="K4561" t="s">
        <v>5061</v>
      </c>
      <c r="L4561">
        <v>0</v>
      </c>
      <c r="M4561" s="441">
        <v>45734</v>
      </c>
      <c r="N4561">
        <v>189.9</v>
      </c>
      <c r="O4561">
        <v>128.72999999999999</v>
      </c>
      <c r="P4561">
        <v>256.36</v>
      </c>
    </row>
    <row r="4562" spans="1:16" x14ac:dyDescent="0.3">
      <c r="A4562">
        <v>33332</v>
      </c>
      <c r="B4562">
        <v>122</v>
      </c>
      <c r="C4562" t="s">
        <v>552</v>
      </c>
      <c r="D4562" s="441">
        <v>45778</v>
      </c>
      <c r="E4562">
        <v>24802</v>
      </c>
      <c r="F4562" t="s">
        <v>6558</v>
      </c>
      <c r="G4562">
        <v>5766</v>
      </c>
      <c r="H4562">
        <v>10</v>
      </c>
      <c r="I4562" t="s">
        <v>5613</v>
      </c>
      <c r="J4562" t="s">
        <v>6085</v>
      </c>
      <c r="K4562" t="s">
        <v>5061</v>
      </c>
      <c r="L4562">
        <v>0</v>
      </c>
      <c r="M4562" s="441">
        <v>45673</v>
      </c>
      <c r="N4562">
        <v>25.38</v>
      </c>
      <c r="O4562">
        <v>25.38</v>
      </c>
      <c r="P4562">
        <v>253.8</v>
      </c>
    </row>
    <row r="4563" spans="1:16" x14ac:dyDescent="0.3">
      <c r="A4563">
        <v>33330</v>
      </c>
      <c r="B4563">
        <v>122</v>
      </c>
      <c r="C4563" t="s">
        <v>552</v>
      </c>
      <c r="D4563" s="441">
        <v>45778</v>
      </c>
      <c r="E4563">
        <v>17039</v>
      </c>
      <c r="F4563" t="s">
        <v>6495</v>
      </c>
      <c r="G4563">
        <v>2827</v>
      </c>
      <c r="H4563">
        <v>8</v>
      </c>
      <c r="I4563" t="s">
        <v>5613</v>
      </c>
      <c r="J4563" t="s">
        <v>6085</v>
      </c>
      <c r="K4563" t="s">
        <v>5061</v>
      </c>
      <c r="L4563">
        <v>31.29</v>
      </c>
      <c r="M4563" s="441">
        <v>45777</v>
      </c>
      <c r="N4563">
        <v>32.5</v>
      </c>
      <c r="O4563">
        <v>32.5</v>
      </c>
      <c r="P4563">
        <v>250.32</v>
      </c>
    </row>
    <row r="4564" spans="1:16" x14ac:dyDescent="0.3">
      <c r="A4564">
        <v>33073</v>
      </c>
      <c r="B4564">
        <v>122</v>
      </c>
      <c r="C4564" t="s">
        <v>552</v>
      </c>
      <c r="D4564" s="441">
        <v>45778</v>
      </c>
      <c r="E4564">
        <v>18328</v>
      </c>
      <c r="F4564" t="s">
        <v>6540</v>
      </c>
      <c r="G4564">
        <v>3305</v>
      </c>
      <c r="H4564">
        <v>0.55000000000000004</v>
      </c>
      <c r="I4564" t="s">
        <v>5613</v>
      </c>
      <c r="J4564" t="s">
        <v>4764</v>
      </c>
      <c r="K4564" t="s">
        <v>5061</v>
      </c>
      <c r="L4564">
        <v>0</v>
      </c>
      <c r="M4564" s="441">
        <v>-693593</v>
      </c>
      <c r="N4564">
        <v>0</v>
      </c>
      <c r="O4564">
        <v>0</v>
      </c>
      <c r="P4564">
        <v>249.76</v>
      </c>
    </row>
    <row r="4565" spans="1:16" x14ac:dyDescent="0.3">
      <c r="A4565">
        <v>33219</v>
      </c>
      <c r="B4565">
        <v>122</v>
      </c>
      <c r="C4565" t="s">
        <v>552</v>
      </c>
      <c r="D4565" s="441">
        <v>45778</v>
      </c>
      <c r="E4565">
        <v>20501</v>
      </c>
      <c r="F4565" t="s">
        <v>5976</v>
      </c>
      <c r="G4565">
        <v>2154</v>
      </c>
      <c r="H4565">
        <v>10</v>
      </c>
      <c r="I4565" t="s">
        <v>5598</v>
      </c>
      <c r="J4565" t="s">
        <v>6085</v>
      </c>
      <c r="K4565" t="s">
        <v>5061</v>
      </c>
      <c r="L4565">
        <v>24.8</v>
      </c>
      <c r="M4565" s="441">
        <v>45761</v>
      </c>
      <c r="N4565">
        <v>24.8</v>
      </c>
      <c r="O4565">
        <v>19.989999999999998</v>
      </c>
      <c r="P4565">
        <v>248</v>
      </c>
    </row>
    <row r="4566" spans="1:16" x14ac:dyDescent="0.3">
      <c r="A4566">
        <v>33152</v>
      </c>
      <c r="B4566">
        <v>122</v>
      </c>
      <c r="C4566" t="s">
        <v>552</v>
      </c>
      <c r="D4566" s="441">
        <v>45778</v>
      </c>
      <c r="E4566">
        <v>19857</v>
      </c>
      <c r="F4566" t="s">
        <v>5602</v>
      </c>
      <c r="G4566">
        <v>2415</v>
      </c>
      <c r="H4566">
        <v>5</v>
      </c>
      <c r="I4566" t="s">
        <v>5598</v>
      </c>
      <c r="J4566" t="s">
        <v>6085</v>
      </c>
      <c r="K4566" t="s">
        <v>5061</v>
      </c>
      <c r="L4566">
        <v>49</v>
      </c>
      <c r="M4566" s="441">
        <v>45776</v>
      </c>
      <c r="N4566">
        <v>49</v>
      </c>
      <c r="O4566">
        <v>49</v>
      </c>
      <c r="P4566">
        <v>245</v>
      </c>
    </row>
    <row r="4567" spans="1:16" x14ac:dyDescent="0.3">
      <c r="A4567">
        <v>33314</v>
      </c>
      <c r="B4567">
        <v>122</v>
      </c>
      <c r="C4567" t="s">
        <v>552</v>
      </c>
      <c r="D4567" s="441">
        <v>45778</v>
      </c>
      <c r="E4567">
        <v>19409</v>
      </c>
      <c r="F4567" t="s">
        <v>5694</v>
      </c>
      <c r="G4567">
        <v>2760</v>
      </c>
      <c r="H4567">
        <v>9</v>
      </c>
      <c r="I4567" t="s">
        <v>5613</v>
      </c>
      <c r="J4567" t="s">
        <v>6085</v>
      </c>
      <c r="K4567" t="s">
        <v>5061</v>
      </c>
      <c r="L4567">
        <v>0</v>
      </c>
      <c r="M4567" s="441">
        <v>45740</v>
      </c>
      <c r="N4567">
        <v>26.84</v>
      </c>
      <c r="O4567">
        <v>24.9</v>
      </c>
      <c r="P4567">
        <v>241.56</v>
      </c>
    </row>
    <row r="4568" spans="1:16" x14ac:dyDescent="0.3">
      <c r="A4568">
        <v>33156</v>
      </c>
      <c r="B4568">
        <v>122</v>
      </c>
      <c r="C4568" t="s">
        <v>552</v>
      </c>
      <c r="D4568" s="441">
        <v>45778</v>
      </c>
      <c r="E4568">
        <v>21098</v>
      </c>
      <c r="F4568" t="s">
        <v>5607</v>
      </c>
      <c r="G4568">
        <v>1987</v>
      </c>
      <c r="H4568">
        <v>14</v>
      </c>
      <c r="I4568" t="s">
        <v>5605</v>
      </c>
      <c r="J4568" t="s">
        <v>6085</v>
      </c>
      <c r="K4568" t="s">
        <v>5061</v>
      </c>
      <c r="L4568">
        <v>17.23</v>
      </c>
      <c r="M4568" s="441">
        <v>45762</v>
      </c>
      <c r="N4568">
        <v>17.23</v>
      </c>
      <c r="O4568">
        <v>17.23</v>
      </c>
      <c r="P4568">
        <v>241.22</v>
      </c>
    </row>
    <row r="4569" spans="1:16" x14ac:dyDescent="0.3">
      <c r="A4569">
        <v>33171</v>
      </c>
      <c r="B4569">
        <v>122</v>
      </c>
      <c r="C4569" t="s">
        <v>552</v>
      </c>
      <c r="D4569" s="441">
        <v>45778</v>
      </c>
      <c r="E4569">
        <v>21030</v>
      </c>
      <c r="F4569" t="s">
        <v>5620</v>
      </c>
      <c r="G4569">
        <v>2001</v>
      </c>
      <c r="H4569">
        <v>9</v>
      </c>
      <c r="I4569" t="s">
        <v>5613</v>
      </c>
      <c r="J4569" t="s">
        <v>6085</v>
      </c>
      <c r="K4569" t="s">
        <v>5061</v>
      </c>
      <c r="L4569">
        <v>0</v>
      </c>
      <c r="M4569" s="441">
        <v>45747</v>
      </c>
      <c r="N4569">
        <v>26.78</v>
      </c>
      <c r="O4569">
        <v>28.4</v>
      </c>
      <c r="P4569">
        <v>241.02</v>
      </c>
    </row>
    <row r="4570" spans="1:16" x14ac:dyDescent="0.3">
      <c r="A4570">
        <v>33178</v>
      </c>
      <c r="B4570">
        <v>122</v>
      </c>
      <c r="C4570" t="s">
        <v>552</v>
      </c>
      <c r="D4570" s="441">
        <v>45778</v>
      </c>
      <c r="E4570">
        <v>20809</v>
      </c>
      <c r="F4570" t="s">
        <v>5627</v>
      </c>
      <c r="G4570">
        <v>2074</v>
      </c>
      <c r="H4570">
        <v>7</v>
      </c>
      <c r="I4570" t="s">
        <v>5605</v>
      </c>
      <c r="J4570" t="s">
        <v>6085</v>
      </c>
      <c r="K4570" t="s">
        <v>5061</v>
      </c>
      <c r="L4570">
        <v>33.89</v>
      </c>
      <c r="M4570" s="441">
        <v>45757</v>
      </c>
      <c r="N4570">
        <v>33.89</v>
      </c>
      <c r="O4570">
        <v>33.81</v>
      </c>
      <c r="P4570">
        <v>237.23</v>
      </c>
    </row>
    <row r="4571" spans="1:16" x14ac:dyDescent="0.3">
      <c r="A4571">
        <v>33343</v>
      </c>
      <c r="B4571">
        <v>122</v>
      </c>
      <c r="C4571" t="s">
        <v>552</v>
      </c>
      <c r="D4571" s="441">
        <v>45778</v>
      </c>
      <c r="E4571">
        <v>18667</v>
      </c>
      <c r="F4571" t="s">
        <v>5718</v>
      </c>
      <c r="G4571">
        <v>3052</v>
      </c>
      <c r="H4571">
        <v>10.1</v>
      </c>
      <c r="I4571" t="s">
        <v>5598</v>
      </c>
      <c r="J4571" t="s">
        <v>6085</v>
      </c>
      <c r="K4571" t="s">
        <v>5061</v>
      </c>
      <c r="L4571">
        <v>22.64</v>
      </c>
      <c r="M4571" s="441">
        <v>45776</v>
      </c>
      <c r="N4571">
        <v>22.8</v>
      </c>
      <c r="O4571">
        <v>22.8</v>
      </c>
      <c r="P4571">
        <v>228.66</v>
      </c>
    </row>
    <row r="4572" spans="1:16" x14ac:dyDescent="0.3">
      <c r="A4572">
        <v>33320</v>
      </c>
      <c r="B4572">
        <v>122</v>
      </c>
      <c r="C4572" t="s">
        <v>552</v>
      </c>
      <c r="D4572" s="441">
        <v>45778</v>
      </c>
      <c r="E4572">
        <v>25868</v>
      </c>
      <c r="F4572" t="s">
        <v>5890</v>
      </c>
      <c r="G4572">
        <v>6405</v>
      </c>
      <c r="H4572">
        <v>2.6</v>
      </c>
      <c r="I4572" t="s">
        <v>5598</v>
      </c>
      <c r="J4572" t="s">
        <v>6085</v>
      </c>
      <c r="K4572" t="s">
        <v>5061</v>
      </c>
      <c r="L4572">
        <v>87.66</v>
      </c>
      <c r="M4572" s="441">
        <v>45770</v>
      </c>
      <c r="N4572">
        <v>87.67</v>
      </c>
      <c r="O4572">
        <v>87.67</v>
      </c>
      <c r="P4572">
        <v>227.92</v>
      </c>
    </row>
    <row r="4573" spans="1:16" x14ac:dyDescent="0.3">
      <c r="A4573">
        <v>33201</v>
      </c>
      <c r="B4573">
        <v>122</v>
      </c>
      <c r="C4573" t="s">
        <v>552</v>
      </c>
      <c r="D4573" s="441">
        <v>45778</v>
      </c>
      <c r="E4573">
        <v>20672</v>
      </c>
      <c r="F4573" t="s">
        <v>5642</v>
      </c>
      <c r="G4573">
        <v>2107</v>
      </c>
      <c r="H4573">
        <v>7</v>
      </c>
      <c r="I4573" t="s">
        <v>5605</v>
      </c>
      <c r="J4573" t="s">
        <v>6085</v>
      </c>
      <c r="K4573" t="s">
        <v>5061</v>
      </c>
      <c r="L4573">
        <v>32.42</v>
      </c>
      <c r="M4573" s="441">
        <v>45776</v>
      </c>
      <c r="N4573">
        <v>32.42</v>
      </c>
      <c r="O4573">
        <v>32.42</v>
      </c>
      <c r="P4573">
        <v>226.94</v>
      </c>
    </row>
    <row r="4574" spans="1:16" x14ac:dyDescent="0.3">
      <c r="A4574">
        <v>33168</v>
      </c>
      <c r="B4574">
        <v>122</v>
      </c>
      <c r="C4574" t="s">
        <v>552</v>
      </c>
      <c r="D4574" s="441">
        <v>45778</v>
      </c>
      <c r="E4574">
        <v>25209</v>
      </c>
      <c r="F4574" t="s">
        <v>5902</v>
      </c>
      <c r="G4574">
        <v>5946</v>
      </c>
      <c r="H4574">
        <v>4</v>
      </c>
      <c r="I4574" t="s">
        <v>5605</v>
      </c>
      <c r="J4574" t="s">
        <v>6085</v>
      </c>
      <c r="K4574" t="s">
        <v>5061</v>
      </c>
      <c r="L4574">
        <v>0</v>
      </c>
      <c r="M4574" s="441">
        <v>-693593</v>
      </c>
      <c r="N4574">
        <v>0</v>
      </c>
      <c r="O4574">
        <v>0</v>
      </c>
      <c r="P4574">
        <v>224</v>
      </c>
    </row>
    <row r="4575" spans="1:16" x14ac:dyDescent="0.3">
      <c r="A4575">
        <v>33241</v>
      </c>
      <c r="B4575">
        <v>122</v>
      </c>
      <c r="C4575" t="s">
        <v>552</v>
      </c>
      <c r="D4575" s="441">
        <v>45778</v>
      </c>
      <c r="E4575">
        <v>19923</v>
      </c>
      <c r="F4575" t="s">
        <v>5678</v>
      </c>
      <c r="G4575">
        <v>2375</v>
      </c>
      <c r="H4575">
        <v>6</v>
      </c>
      <c r="I4575" t="s">
        <v>5605</v>
      </c>
      <c r="J4575" t="s">
        <v>6085</v>
      </c>
      <c r="K4575" t="s">
        <v>5061</v>
      </c>
      <c r="L4575">
        <v>36.56</v>
      </c>
      <c r="M4575" s="441">
        <v>45764</v>
      </c>
      <c r="N4575">
        <v>36.44</v>
      </c>
      <c r="O4575">
        <v>76</v>
      </c>
      <c r="P4575">
        <v>219.36</v>
      </c>
    </row>
    <row r="4576" spans="1:16" x14ac:dyDescent="0.3">
      <c r="A4576">
        <v>33174</v>
      </c>
      <c r="B4576">
        <v>122</v>
      </c>
      <c r="C4576" t="s">
        <v>552</v>
      </c>
      <c r="D4576" s="441">
        <v>45778</v>
      </c>
      <c r="E4576">
        <v>20752</v>
      </c>
      <c r="F4576" t="s">
        <v>5624</v>
      </c>
      <c r="G4576">
        <v>2088</v>
      </c>
      <c r="H4576">
        <v>2</v>
      </c>
      <c r="I4576" t="s">
        <v>5625</v>
      </c>
      <c r="J4576" t="s">
        <v>6085</v>
      </c>
      <c r="K4576" t="s">
        <v>5061</v>
      </c>
      <c r="L4576">
        <v>108.92</v>
      </c>
      <c r="M4576" s="441">
        <v>45776</v>
      </c>
      <c r="N4576">
        <v>106.98</v>
      </c>
      <c r="O4576">
        <v>106.98</v>
      </c>
      <c r="P4576">
        <v>217.84</v>
      </c>
    </row>
    <row r="4577" spans="1:16" x14ac:dyDescent="0.3">
      <c r="A4577">
        <v>33351</v>
      </c>
      <c r="B4577">
        <v>122</v>
      </c>
      <c r="C4577" t="s">
        <v>552</v>
      </c>
      <c r="D4577" s="441">
        <v>45778</v>
      </c>
      <c r="E4577">
        <v>24409</v>
      </c>
      <c r="F4577" t="s">
        <v>6538</v>
      </c>
      <c r="G4577">
        <v>3665</v>
      </c>
      <c r="H4577">
        <v>99</v>
      </c>
      <c r="I4577" t="s">
        <v>5613</v>
      </c>
      <c r="J4577" t="s">
        <v>4764</v>
      </c>
      <c r="K4577" t="s">
        <v>5061</v>
      </c>
      <c r="L4577">
        <v>0</v>
      </c>
      <c r="M4577" s="441">
        <v>45545</v>
      </c>
      <c r="N4577">
        <v>2.19</v>
      </c>
      <c r="O4577">
        <v>2.19</v>
      </c>
      <c r="P4577">
        <v>216.81</v>
      </c>
    </row>
    <row r="4578" spans="1:16" x14ac:dyDescent="0.3">
      <c r="A4578">
        <v>33127</v>
      </c>
      <c r="B4578">
        <v>122</v>
      </c>
      <c r="C4578" t="s">
        <v>552</v>
      </c>
      <c r="D4578" s="441">
        <v>45778</v>
      </c>
      <c r="E4578">
        <v>18140</v>
      </c>
      <c r="F4578" t="s">
        <v>5798</v>
      </c>
      <c r="G4578">
        <v>3478</v>
      </c>
      <c r="H4578">
        <v>1.3</v>
      </c>
      <c r="I4578" t="s">
        <v>5601</v>
      </c>
      <c r="J4578" t="s">
        <v>4764</v>
      </c>
      <c r="K4578" t="s">
        <v>5061</v>
      </c>
      <c r="L4578">
        <v>0</v>
      </c>
      <c r="M4578" s="441">
        <v>45545</v>
      </c>
      <c r="N4578">
        <v>162.93</v>
      </c>
      <c r="O4578">
        <v>160</v>
      </c>
      <c r="P4578">
        <v>211.81</v>
      </c>
    </row>
    <row r="4579" spans="1:16" x14ac:dyDescent="0.3">
      <c r="A4579">
        <v>33356</v>
      </c>
      <c r="B4579">
        <v>122</v>
      </c>
      <c r="C4579" t="s">
        <v>552</v>
      </c>
      <c r="D4579" s="441">
        <v>45778</v>
      </c>
      <c r="E4579">
        <v>17800</v>
      </c>
      <c r="F4579" t="s">
        <v>5824</v>
      </c>
      <c r="G4579">
        <v>3745</v>
      </c>
      <c r="H4579">
        <v>8</v>
      </c>
      <c r="I4579" t="s">
        <v>5601</v>
      </c>
      <c r="J4579" t="s">
        <v>4764</v>
      </c>
      <c r="K4579" t="s">
        <v>5061</v>
      </c>
      <c r="L4579">
        <v>26.26</v>
      </c>
      <c r="M4579" s="441">
        <v>45762</v>
      </c>
      <c r="N4579">
        <v>26.5</v>
      </c>
      <c r="O4579">
        <v>26.5</v>
      </c>
      <c r="P4579">
        <v>210.08</v>
      </c>
    </row>
    <row r="4580" spans="1:16" x14ac:dyDescent="0.3">
      <c r="A4580">
        <v>33051</v>
      </c>
      <c r="B4580">
        <v>122</v>
      </c>
      <c r="C4580" t="s">
        <v>552</v>
      </c>
      <c r="D4580" s="441">
        <v>45778</v>
      </c>
      <c r="E4580">
        <v>18444</v>
      </c>
      <c r="F4580" t="s">
        <v>5736</v>
      </c>
      <c r="G4580">
        <v>3205</v>
      </c>
      <c r="H4580">
        <v>6</v>
      </c>
      <c r="I4580" t="s">
        <v>5613</v>
      </c>
      <c r="J4580" t="s">
        <v>4764</v>
      </c>
      <c r="K4580" t="s">
        <v>5061</v>
      </c>
      <c r="L4580">
        <v>0</v>
      </c>
      <c r="M4580" s="441">
        <v>45447</v>
      </c>
      <c r="N4580">
        <v>35</v>
      </c>
      <c r="O4580">
        <v>34</v>
      </c>
      <c r="P4580">
        <v>210</v>
      </c>
    </row>
    <row r="4581" spans="1:16" x14ac:dyDescent="0.3">
      <c r="A4581">
        <v>33350</v>
      </c>
      <c r="B4581">
        <v>122</v>
      </c>
      <c r="C4581" t="s">
        <v>552</v>
      </c>
      <c r="D4581" s="441">
        <v>45778</v>
      </c>
      <c r="E4581">
        <v>24308</v>
      </c>
      <c r="F4581" t="s">
        <v>6539</v>
      </c>
      <c r="G4581">
        <v>3658</v>
      </c>
      <c r="H4581">
        <v>94</v>
      </c>
      <c r="I4581" t="s">
        <v>5613</v>
      </c>
      <c r="J4581" t="s">
        <v>4764</v>
      </c>
      <c r="K4581" t="s">
        <v>5061</v>
      </c>
      <c r="L4581">
        <v>0</v>
      </c>
      <c r="M4581" s="441">
        <v>45567</v>
      </c>
      <c r="N4581">
        <v>2.19</v>
      </c>
      <c r="O4581">
        <v>2.19</v>
      </c>
      <c r="P4581">
        <v>205.86</v>
      </c>
    </row>
    <row r="4582" spans="1:16" x14ac:dyDescent="0.3">
      <c r="A4582">
        <v>33045</v>
      </c>
      <c r="B4582">
        <v>122</v>
      </c>
      <c r="C4582" t="s">
        <v>552</v>
      </c>
      <c r="D4582" s="441">
        <v>45778</v>
      </c>
      <c r="E4582">
        <v>18537</v>
      </c>
      <c r="F4582" t="s">
        <v>5731</v>
      </c>
      <c r="G4582">
        <v>3140</v>
      </c>
      <c r="H4582">
        <v>2.68</v>
      </c>
      <c r="I4582" t="s">
        <v>5601</v>
      </c>
      <c r="J4582" t="s">
        <v>4764</v>
      </c>
      <c r="K4582" t="s">
        <v>5061</v>
      </c>
      <c r="L4582">
        <v>0</v>
      </c>
      <c r="M4582" s="441">
        <v>45734</v>
      </c>
      <c r="N4582">
        <v>75.5</v>
      </c>
      <c r="O4582">
        <v>75.5</v>
      </c>
      <c r="P4582">
        <v>202.34</v>
      </c>
    </row>
    <row r="4583" spans="1:16" x14ac:dyDescent="0.3">
      <c r="A4583">
        <v>33266</v>
      </c>
      <c r="B4583">
        <v>122</v>
      </c>
      <c r="C4583" t="s">
        <v>552</v>
      </c>
      <c r="D4583" s="441">
        <v>45778</v>
      </c>
      <c r="E4583">
        <v>24083</v>
      </c>
      <c r="F4583" t="s">
        <v>5924</v>
      </c>
      <c r="G4583">
        <v>2592</v>
      </c>
      <c r="H4583">
        <v>48.1</v>
      </c>
      <c r="I4583" t="s">
        <v>5598</v>
      </c>
      <c r="J4583" t="s">
        <v>6085</v>
      </c>
      <c r="K4583" t="s">
        <v>5061</v>
      </c>
      <c r="L4583">
        <v>4.08</v>
      </c>
      <c r="M4583" s="441">
        <v>45776</v>
      </c>
      <c r="N4583">
        <v>4.2</v>
      </c>
      <c r="O4583">
        <v>0.95</v>
      </c>
      <c r="P4583">
        <v>196.25</v>
      </c>
    </row>
    <row r="4584" spans="1:16" x14ac:dyDescent="0.3">
      <c r="A4584">
        <v>33348</v>
      </c>
      <c r="B4584">
        <v>122</v>
      </c>
      <c r="C4584" t="s">
        <v>552</v>
      </c>
      <c r="D4584" s="441">
        <v>45778</v>
      </c>
      <c r="E4584">
        <v>22125</v>
      </c>
      <c r="F4584" t="s">
        <v>6551</v>
      </c>
      <c r="G4584">
        <v>3601</v>
      </c>
      <c r="H4584">
        <v>30</v>
      </c>
      <c r="I4584" t="s">
        <v>5613</v>
      </c>
      <c r="J4584" t="s">
        <v>4764</v>
      </c>
      <c r="K4584" t="s">
        <v>5061</v>
      </c>
      <c r="L4584">
        <v>0</v>
      </c>
      <c r="M4584" s="441">
        <v>45671</v>
      </c>
      <c r="N4584">
        <v>6.53</v>
      </c>
      <c r="O4584">
        <v>6.53</v>
      </c>
      <c r="P4584">
        <v>195.8</v>
      </c>
    </row>
    <row r="4585" spans="1:16" x14ac:dyDescent="0.3">
      <c r="A4585">
        <v>33129</v>
      </c>
      <c r="B4585">
        <v>122</v>
      </c>
      <c r="C4585" t="s">
        <v>552</v>
      </c>
      <c r="D4585" s="441">
        <v>45778</v>
      </c>
      <c r="E4585">
        <v>18133</v>
      </c>
      <c r="F4585" t="s">
        <v>5996</v>
      </c>
      <c r="G4585">
        <v>3484</v>
      </c>
      <c r="H4585">
        <v>1.35</v>
      </c>
      <c r="I4585" t="s">
        <v>5601</v>
      </c>
      <c r="J4585" t="s">
        <v>4764</v>
      </c>
      <c r="K4585" t="s">
        <v>5061</v>
      </c>
      <c r="L4585">
        <v>0</v>
      </c>
      <c r="M4585" s="441">
        <v>-693593</v>
      </c>
      <c r="N4585">
        <v>0</v>
      </c>
      <c r="O4585">
        <v>0</v>
      </c>
      <c r="P4585">
        <v>195.01</v>
      </c>
    </row>
    <row r="4586" spans="1:16" x14ac:dyDescent="0.3">
      <c r="A4586">
        <v>33211</v>
      </c>
      <c r="B4586">
        <v>122</v>
      </c>
      <c r="C4586" t="s">
        <v>552</v>
      </c>
      <c r="D4586" s="441">
        <v>45778</v>
      </c>
      <c r="E4586">
        <v>25282</v>
      </c>
      <c r="F4586" t="s">
        <v>5652</v>
      </c>
      <c r="G4586">
        <v>5982</v>
      </c>
      <c r="H4586">
        <v>5</v>
      </c>
      <c r="I4586" t="s">
        <v>5598</v>
      </c>
      <c r="J4586" t="s">
        <v>6085</v>
      </c>
      <c r="K4586" t="s">
        <v>5061</v>
      </c>
      <c r="L4586">
        <v>39</v>
      </c>
      <c r="M4586" s="441">
        <v>45776</v>
      </c>
      <c r="N4586">
        <v>39</v>
      </c>
      <c r="O4586">
        <v>39</v>
      </c>
      <c r="P4586">
        <v>195</v>
      </c>
    </row>
    <row r="4587" spans="1:16" x14ac:dyDescent="0.3">
      <c r="A4587">
        <v>33077</v>
      </c>
      <c r="B4587">
        <v>122</v>
      </c>
      <c r="C4587" t="s">
        <v>552</v>
      </c>
      <c r="D4587" s="441">
        <v>45778</v>
      </c>
      <c r="E4587">
        <v>18313</v>
      </c>
      <c r="F4587" t="s">
        <v>5755</v>
      </c>
      <c r="G4587">
        <v>3320</v>
      </c>
      <c r="H4587">
        <v>1.3</v>
      </c>
      <c r="I4587" t="s">
        <v>5601</v>
      </c>
      <c r="J4587" t="s">
        <v>4764</v>
      </c>
      <c r="K4587" t="s">
        <v>5061</v>
      </c>
      <c r="L4587">
        <v>0</v>
      </c>
      <c r="M4587" s="441">
        <v>-693593</v>
      </c>
      <c r="N4587">
        <v>0</v>
      </c>
      <c r="O4587">
        <v>148.9</v>
      </c>
      <c r="P4587">
        <v>193.57</v>
      </c>
    </row>
    <row r="4588" spans="1:16" x14ac:dyDescent="0.3">
      <c r="A4588">
        <v>33195</v>
      </c>
      <c r="B4588">
        <v>122</v>
      </c>
      <c r="C4588" t="s">
        <v>552</v>
      </c>
      <c r="D4588" s="441">
        <v>45778</v>
      </c>
      <c r="E4588">
        <v>20034</v>
      </c>
      <c r="F4588" t="s">
        <v>5846</v>
      </c>
      <c r="G4588">
        <v>2333</v>
      </c>
      <c r="H4588">
        <v>3</v>
      </c>
      <c r="I4588" t="s">
        <v>5598</v>
      </c>
      <c r="J4588" t="s">
        <v>6085</v>
      </c>
      <c r="K4588" t="s">
        <v>5061</v>
      </c>
      <c r="L4588">
        <v>63.06</v>
      </c>
      <c r="M4588" s="441">
        <v>45764</v>
      </c>
      <c r="N4588">
        <v>63.06</v>
      </c>
      <c r="O4588">
        <v>63.06</v>
      </c>
      <c r="P4588">
        <v>189.18</v>
      </c>
    </row>
    <row r="4589" spans="1:16" x14ac:dyDescent="0.3">
      <c r="A4589">
        <v>33286</v>
      </c>
      <c r="B4589">
        <v>122</v>
      </c>
      <c r="C4589" t="s">
        <v>552</v>
      </c>
      <c r="D4589" s="441">
        <v>45778</v>
      </c>
      <c r="E4589">
        <v>19756</v>
      </c>
      <c r="F4589" t="s">
        <v>5937</v>
      </c>
      <c r="G4589">
        <v>2497</v>
      </c>
      <c r="H4589">
        <v>41.9</v>
      </c>
      <c r="I4589" t="s">
        <v>5598</v>
      </c>
      <c r="J4589" t="s">
        <v>6085</v>
      </c>
      <c r="K4589" t="s">
        <v>5061</v>
      </c>
      <c r="L4589">
        <v>4.41</v>
      </c>
      <c r="M4589" s="441">
        <v>45776</v>
      </c>
      <c r="N4589">
        <v>4.3</v>
      </c>
      <c r="O4589">
        <v>4.84</v>
      </c>
      <c r="P4589">
        <v>184.78</v>
      </c>
    </row>
    <row r="4590" spans="1:16" x14ac:dyDescent="0.3">
      <c r="A4590">
        <v>33124</v>
      </c>
      <c r="B4590">
        <v>122</v>
      </c>
      <c r="C4590" t="s">
        <v>552</v>
      </c>
      <c r="D4590" s="441">
        <v>45778</v>
      </c>
      <c r="E4590">
        <v>18146</v>
      </c>
      <c r="F4590" t="s">
        <v>5795</v>
      </c>
      <c r="G4590">
        <v>3471</v>
      </c>
      <c r="H4590">
        <v>1.45</v>
      </c>
      <c r="I4590" t="s">
        <v>5601</v>
      </c>
      <c r="J4590" t="s">
        <v>4764</v>
      </c>
      <c r="K4590" t="s">
        <v>5061</v>
      </c>
      <c r="L4590">
        <v>0</v>
      </c>
      <c r="M4590" s="441">
        <v>45734</v>
      </c>
      <c r="N4590">
        <v>119.9</v>
      </c>
      <c r="O4590">
        <v>109.5</v>
      </c>
      <c r="P4590">
        <v>173.86</v>
      </c>
    </row>
    <row r="4591" spans="1:16" x14ac:dyDescent="0.3">
      <c r="A4591">
        <v>33205</v>
      </c>
      <c r="B4591">
        <v>122</v>
      </c>
      <c r="C4591" t="s">
        <v>552</v>
      </c>
      <c r="D4591" s="441">
        <v>45778</v>
      </c>
      <c r="E4591">
        <v>20360</v>
      </c>
      <c r="F4591" t="s">
        <v>5646</v>
      </c>
      <c r="G4591">
        <v>2199</v>
      </c>
      <c r="H4591">
        <v>8</v>
      </c>
      <c r="I4591" t="s">
        <v>5605</v>
      </c>
      <c r="J4591" t="s">
        <v>6085</v>
      </c>
      <c r="K4591" t="s">
        <v>5061</v>
      </c>
      <c r="L4591">
        <v>21.38</v>
      </c>
      <c r="M4591" s="441">
        <v>45777</v>
      </c>
      <c r="N4591">
        <v>21.24</v>
      </c>
      <c r="O4591">
        <v>21.24</v>
      </c>
      <c r="P4591">
        <v>171.04</v>
      </c>
    </row>
    <row r="4592" spans="1:16" x14ac:dyDescent="0.3">
      <c r="A4592">
        <v>33144</v>
      </c>
      <c r="B4592">
        <v>122</v>
      </c>
      <c r="C4592" t="s">
        <v>552</v>
      </c>
      <c r="D4592" s="441">
        <v>45778</v>
      </c>
      <c r="E4592">
        <v>24952</v>
      </c>
      <c r="F4592" t="s">
        <v>5599</v>
      </c>
      <c r="G4592">
        <v>5834</v>
      </c>
      <c r="H4592">
        <v>2.5</v>
      </c>
      <c r="I4592" t="s">
        <v>5598</v>
      </c>
      <c r="J4592" t="s">
        <v>6085</v>
      </c>
      <c r="K4592" t="s">
        <v>5061</v>
      </c>
      <c r="L4592">
        <v>67.62</v>
      </c>
      <c r="M4592" s="441">
        <v>45776</v>
      </c>
      <c r="N4592">
        <v>67.62</v>
      </c>
      <c r="O4592">
        <v>67.62</v>
      </c>
      <c r="P4592">
        <v>169.05</v>
      </c>
    </row>
    <row r="4593" spans="1:16" x14ac:dyDescent="0.3">
      <c r="A4593">
        <v>33198</v>
      </c>
      <c r="B4593">
        <v>122</v>
      </c>
      <c r="C4593" t="s">
        <v>552</v>
      </c>
      <c r="D4593" s="441">
        <v>45778</v>
      </c>
      <c r="E4593">
        <v>25429</v>
      </c>
      <c r="F4593" t="s">
        <v>5640</v>
      </c>
      <c r="G4593">
        <v>6104</v>
      </c>
      <c r="H4593">
        <v>28</v>
      </c>
      <c r="I4593" t="s">
        <v>5613</v>
      </c>
      <c r="J4593" t="s">
        <v>6085</v>
      </c>
      <c r="K4593" t="s">
        <v>5061</v>
      </c>
      <c r="L4593">
        <v>6</v>
      </c>
      <c r="M4593" s="441">
        <v>45758</v>
      </c>
      <c r="N4593">
        <v>6</v>
      </c>
      <c r="O4593">
        <v>6</v>
      </c>
      <c r="P4593">
        <v>168</v>
      </c>
    </row>
    <row r="4594" spans="1:16" x14ac:dyDescent="0.3">
      <c r="A4594">
        <v>33142</v>
      </c>
      <c r="B4594">
        <v>122</v>
      </c>
      <c r="C4594" t="s">
        <v>552</v>
      </c>
      <c r="D4594" s="441">
        <v>45778</v>
      </c>
      <c r="E4594">
        <v>21160</v>
      </c>
      <c r="F4594" t="s">
        <v>6545</v>
      </c>
      <c r="G4594">
        <v>1945</v>
      </c>
      <c r="H4594">
        <v>1</v>
      </c>
      <c r="I4594" t="s">
        <v>5625</v>
      </c>
      <c r="J4594" t="s">
        <v>6085</v>
      </c>
      <c r="K4594" t="s">
        <v>5061</v>
      </c>
      <c r="L4594">
        <v>0</v>
      </c>
      <c r="M4594" s="441">
        <v>45736</v>
      </c>
      <c r="N4594">
        <v>167.2</v>
      </c>
      <c r="O4594">
        <v>113.31</v>
      </c>
      <c r="P4594">
        <v>167.2</v>
      </c>
    </row>
    <row r="4595" spans="1:16" x14ac:dyDescent="0.3">
      <c r="A4595">
        <v>33194</v>
      </c>
      <c r="B4595">
        <v>122</v>
      </c>
      <c r="C4595" t="s">
        <v>552</v>
      </c>
      <c r="D4595" s="441">
        <v>45778</v>
      </c>
      <c r="E4595">
        <v>20421</v>
      </c>
      <c r="F4595" t="s">
        <v>5637</v>
      </c>
      <c r="G4595">
        <v>2187</v>
      </c>
      <c r="H4595">
        <v>10</v>
      </c>
      <c r="I4595" t="s">
        <v>5613</v>
      </c>
      <c r="J4595" t="s">
        <v>6085</v>
      </c>
      <c r="K4595" t="s">
        <v>5061</v>
      </c>
      <c r="L4595">
        <v>16.25</v>
      </c>
      <c r="M4595" s="441">
        <v>45769</v>
      </c>
      <c r="N4595">
        <v>16.52</v>
      </c>
      <c r="O4595">
        <v>16.52</v>
      </c>
      <c r="P4595">
        <v>162.5</v>
      </c>
    </row>
    <row r="4596" spans="1:16" x14ac:dyDescent="0.3">
      <c r="A4596">
        <v>33231</v>
      </c>
      <c r="B4596">
        <v>122</v>
      </c>
      <c r="C4596" t="s">
        <v>552</v>
      </c>
      <c r="D4596" s="441">
        <v>45778</v>
      </c>
      <c r="E4596">
        <v>19973</v>
      </c>
      <c r="F4596" t="s">
        <v>5670</v>
      </c>
      <c r="G4596">
        <v>2354</v>
      </c>
      <c r="H4596">
        <v>10</v>
      </c>
      <c r="I4596" t="s">
        <v>5613</v>
      </c>
      <c r="J4596" t="s">
        <v>6085</v>
      </c>
      <c r="K4596" t="s">
        <v>5061</v>
      </c>
      <c r="L4596">
        <v>15.45</v>
      </c>
      <c r="M4596" s="441">
        <v>45776</v>
      </c>
      <c r="N4596">
        <v>15.2</v>
      </c>
      <c r="O4596">
        <v>15.2</v>
      </c>
      <c r="P4596">
        <v>154.5</v>
      </c>
    </row>
    <row r="4597" spans="1:16" x14ac:dyDescent="0.3">
      <c r="A4597">
        <v>33297</v>
      </c>
      <c r="B4597">
        <v>122</v>
      </c>
      <c r="C4597" t="s">
        <v>552</v>
      </c>
      <c r="D4597" s="441">
        <v>45778</v>
      </c>
      <c r="E4597">
        <v>19567</v>
      </c>
      <c r="F4597" t="s">
        <v>6141</v>
      </c>
      <c r="G4597">
        <v>2650</v>
      </c>
      <c r="H4597">
        <v>1.5</v>
      </c>
      <c r="I4597" t="s">
        <v>5598</v>
      </c>
      <c r="J4597" t="s">
        <v>6085</v>
      </c>
      <c r="K4597" t="s">
        <v>5061</v>
      </c>
      <c r="L4597">
        <v>102.8</v>
      </c>
      <c r="M4597" s="441">
        <v>45762</v>
      </c>
      <c r="N4597">
        <v>102.8</v>
      </c>
      <c r="O4597">
        <v>102.9</v>
      </c>
      <c r="P4597">
        <v>154.19999999999999</v>
      </c>
    </row>
    <row r="4598" spans="1:16" x14ac:dyDescent="0.3">
      <c r="A4598">
        <v>33349</v>
      </c>
      <c r="B4598">
        <v>122</v>
      </c>
      <c r="C4598" t="s">
        <v>552</v>
      </c>
      <c r="D4598" s="441">
        <v>45778</v>
      </c>
      <c r="E4598">
        <v>24307</v>
      </c>
      <c r="F4598" t="s">
        <v>6544</v>
      </c>
      <c r="G4598">
        <v>3656</v>
      </c>
      <c r="H4598">
        <v>70</v>
      </c>
      <c r="I4598" t="s">
        <v>5613</v>
      </c>
      <c r="J4598" t="s">
        <v>4764</v>
      </c>
      <c r="K4598" t="s">
        <v>5061</v>
      </c>
      <c r="L4598">
        <v>0</v>
      </c>
      <c r="M4598" s="441">
        <v>45561</v>
      </c>
      <c r="N4598">
        <v>2.19</v>
      </c>
      <c r="O4598">
        <v>2.19</v>
      </c>
      <c r="P4598">
        <v>153.30000000000001</v>
      </c>
    </row>
    <row r="4599" spans="1:16" x14ac:dyDescent="0.3">
      <c r="A4599">
        <v>33282</v>
      </c>
      <c r="B4599">
        <v>122</v>
      </c>
      <c r="C4599" t="s">
        <v>552</v>
      </c>
      <c r="D4599" s="441">
        <v>45778</v>
      </c>
      <c r="E4599">
        <v>19762</v>
      </c>
      <c r="F4599" t="s">
        <v>6070</v>
      </c>
      <c r="G4599">
        <v>2491</v>
      </c>
      <c r="H4599">
        <v>12.7</v>
      </c>
      <c r="I4599" t="s">
        <v>5598</v>
      </c>
      <c r="J4599" t="s">
        <v>6085</v>
      </c>
      <c r="K4599" t="s">
        <v>5061</v>
      </c>
      <c r="L4599">
        <v>11.84</v>
      </c>
      <c r="M4599" s="441">
        <v>45776</v>
      </c>
      <c r="N4599">
        <v>12.5</v>
      </c>
      <c r="O4599">
        <v>12.5</v>
      </c>
      <c r="P4599">
        <v>150.37</v>
      </c>
    </row>
    <row r="4600" spans="1:16" x14ac:dyDescent="0.3">
      <c r="A4600">
        <v>33230</v>
      </c>
      <c r="B4600">
        <v>122</v>
      </c>
      <c r="C4600" t="s">
        <v>552</v>
      </c>
      <c r="D4600" s="441">
        <v>45778</v>
      </c>
      <c r="E4600">
        <v>19984</v>
      </c>
      <c r="F4600" t="s">
        <v>5669</v>
      </c>
      <c r="G4600">
        <v>2351</v>
      </c>
      <c r="H4600">
        <v>8</v>
      </c>
      <c r="I4600" t="s">
        <v>5613</v>
      </c>
      <c r="J4600" t="s">
        <v>6085</v>
      </c>
      <c r="K4600" t="s">
        <v>5061</v>
      </c>
      <c r="L4600">
        <v>18.79</v>
      </c>
      <c r="M4600" s="441">
        <v>45762</v>
      </c>
      <c r="N4600">
        <v>18.899999999999999</v>
      </c>
      <c r="O4600">
        <v>18.899999999999999</v>
      </c>
      <c r="P4600">
        <v>150.32</v>
      </c>
    </row>
    <row r="4601" spans="1:16" x14ac:dyDescent="0.3">
      <c r="A4601">
        <v>33137</v>
      </c>
      <c r="B4601">
        <v>122</v>
      </c>
      <c r="C4601" t="s">
        <v>552</v>
      </c>
      <c r="D4601" s="441">
        <v>45778</v>
      </c>
      <c r="E4601">
        <v>18103</v>
      </c>
      <c r="F4601" t="s">
        <v>5809</v>
      </c>
      <c r="G4601">
        <v>3508</v>
      </c>
      <c r="H4601">
        <v>1.06</v>
      </c>
      <c r="I4601" t="s">
        <v>5601</v>
      </c>
      <c r="J4601" t="s">
        <v>4764</v>
      </c>
      <c r="K4601" t="s">
        <v>5061</v>
      </c>
      <c r="L4601">
        <v>0</v>
      </c>
      <c r="M4601" s="441">
        <v>45699</v>
      </c>
      <c r="N4601">
        <v>139.87</v>
      </c>
      <c r="O4601">
        <v>20.2</v>
      </c>
      <c r="P4601">
        <v>148.26</v>
      </c>
    </row>
    <row r="4602" spans="1:16" x14ac:dyDescent="0.3">
      <c r="A4602">
        <v>33140</v>
      </c>
      <c r="B4602">
        <v>122</v>
      </c>
      <c r="C4602" t="s">
        <v>552</v>
      </c>
      <c r="D4602" s="441">
        <v>45778</v>
      </c>
      <c r="E4602">
        <v>24984</v>
      </c>
      <c r="F4602" t="s">
        <v>6546</v>
      </c>
      <c r="G4602">
        <v>5851</v>
      </c>
      <c r="H4602">
        <v>1</v>
      </c>
      <c r="I4602" t="s">
        <v>5625</v>
      </c>
      <c r="J4602" t="s">
        <v>6085</v>
      </c>
      <c r="K4602" t="s">
        <v>5061</v>
      </c>
      <c r="L4602">
        <v>0</v>
      </c>
      <c r="M4602" s="441">
        <v>45736</v>
      </c>
      <c r="N4602">
        <v>148.19999999999999</v>
      </c>
      <c r="O4602">
        <v>148.19999999999999</v>
      </c>
      <c r="P4602">
        <v>148.19999999999999</v>
      </c>
    </row>
    <row r="4603" spans="1:16" x14ac:dyDescent="0.3">
      <c r="A4603">
        <v>33136</v>
      </c>
      <c r="B4603">
        <v>122</v>
      </c>
      <c r="C4603" t="s">
        <v>552</v>
      </c>
      <c r="D4603" s="441">
        <v>45778</v>
      </c>
      <c r="E4603">
        <v>18104</v>
      </c>
      <c r="F4603" t="s">
        <v>5808</v>
      </c>
      <c r="G4603">
        <v>3507</v>
      </c>
      <c r="H4603">
        <v>0.21</v>
      </c>
      <c r="I4603" t="s">
        <v>5601</v>
      </c>
      <c r="J4603" t="s">
        <v>4764</v>
      </c>
      <c r="K4603" t="s">
        <v>5061</v>
      </c>
      <c r="L4603">
        <v>0</v>
      </c>
      <c r="M4603" s="441">
        <v>45552</v>
      </c>
      <c r="N4603">
        <v>677.3</v>
      </c>
      <c r="O4603">
        <v>666.9</v>
      </c>
      <c r="P4603">
        <v>142.22999999999999</v>
      </c>
    </row>
    <row r="4604" spans="1:16" x14ac:dyDescent="0.3">
      <c r="A4604">
        <v>33240</v>
      </c>
      <c r="B4604">
        <v>122</v>
      </c>
      <c r="C4604" t="s">
        <v>552</v>
      </c>
      <c r="D4604" s="441">
        <v>45778</v>
      </c>
      <c r="E4604">
        <v>20621</v>
      </c>
      <c r="F4604" t="s">
        <v>5677</v>
      </c>
      <c r="G4604">
        <v>2117</v>
      </c>
      <c r="H4604">
        <v>6</v>
      </c>
      <c r="I4604" t="s">
        <v>5625</v>
      </c>
      <c r="J4604" t="s">
        <v>6085</v>
      </c>
      <c r="K4604" t="s">
        <v>5061</v>
      </c>
      <c r="L4604">
        <v>23.65</v>
      </c>
      <c r="M4604" s="441">
        <v>45749</v>
      </c>
      <c r="N4604">
        <v>0</v>
      </c>
      <c r="O4604">
        <v>25.8</v>
      </c>
      <c r="P4604">
        <v>141.9</v>
      </c>
    </row>
    <row r="4605" spans="1:16" x14ac:dyDescent="0.3">
      <c r="A4605">
        <v>33245</v>
      </c>
      <c r="B4605">
        <v>122</v>
      </c>
      <c r="C4605" t="s">
        <v>552</v>
      </c>
      <c r="D4605" s="441">
        <v>45778</v>
      </c>
      <c r="E4605">
        <v>19904</v>
      </c>
      <c r="F4605" t="s">
        <v>6589</v>
      </c>
      <c r="G4605">
        <v>2381</v>
      </c>
      <c r="H4605">
        <v>5</v>
      </c>
      <c r="I4605" t="s">
        <v>5598</v>
      </c>
      <c r="J4605" t="s">
        <v>6085</v>
      </c>
      <c r="K4605" t="s">
        <v>5061</v>
      </c>
      <c r="L4605">
        <v>0</v>
      </c>
      <c r="M4605" s="441">
        <v>45446</v>
      </c>
      <c r="N4605">
        <v>28</v>
      </c>
      <c r="O4605">
        <v>28</v>
      </c>
      <c r="P4605">
        <v>140</v>
      </c>
    </row>
    <row r="4606" spans="1:16" x14ac:dyDescent="0.3">
      <c r="A4606">
        <v>33192</v>
      </c>
      <c r="B4606">
        <v>122</v>
      </c>
      <c r="C4606" t="s">
        <v>552</v>
      </c>
      <c r="D4606" s="441">
        <v>45778</v>
      </c>
      <c r="E4606">
        <v>20908</v>
      </c>
      <c r="F4606" t="s">
        <v>5636</v>
      </c>
      <c r="G4606">
        <v>2035</v>
      </c>
      <c r="H4606">
        <v>1</v>
      </c>
      <c r="I4606" t="s">
        <v>5605</v>
      </c>
      <c r="J4606" t="s">
        <v>6085</v>
      </c>
      <c r="K4606" t="s">
        <v>5061</v>
      </c>
      <c r="L4606">
        <v>0</v>
      </c>
      <c r="M4606" s="441">
        <v>45735</v>
      </c>
      <c r="N4606">
        <v>139.9</v>
      </c>
      <c r="O4606">
        <v>64.900000000000006</v>
      </c>
      <c r="P4606">
        <v>139.9</v>
      </c>
    </row>
    <row r="4607" spans="1:16" x14ac:dyDescent="0.3">
      <c r="A4607">
        <v>33354</v>
      </c>
      <c r="B4607">
        <v>122</v>
      </c>
      <c r="C4607" t="s">
        <v>552</v>
      </c>
      <c r="D4607" s="441">
        <v>45778</v>
      </c>
      <c r="E4607">
        <v>24468</v>
      </c>
      <c r="F4607" t="s">
        <v>6014</v>
      </c>
      <c r="G4607">
        <v>3675</v>
      </c>
      <c r="H4607">
        <v>63</v>
      </c>
      <c r="I4607" t="s">
        <v>5613</v>
      </c>
      <c r="J4607" t="s">
        <v>4764</v>
      </c>
      <c r="K4607" t="s">
        <v>5061</v>
      </c>
      <c r="L4607">
        <v>0</v>
      </c>
      <c r="M4607" s="441">
        <v>45567</v>
      </c>
      <c r="N4607">
        <v>2.19</v>
      </c>
      <c r="O4607">
        <v>2.19</v>
      </c>
      <c r="P4607">
        <v>137.97</v>
      </c>
    </row>
    <row r="4608" spans="1:16" x14ac:dyDescent="0.3">
      <c r="A4608">
        <v>33222</v>
      </c>
      <c r="B4608">
        <v>122</v>
      </c>
      <c r="C4608" t="s">
        <v>552</v>
      </c>
      <c r="D4608" s="441">
        <v>45778</v>
      </c>
      <c r="E4608">
        <v>20007</v>
      </c>
      <c r="F4608" t="s">
        <v>5660</v>
      </c>
      <c r="G4608">
        <v>2343</v>
      </c>
      <c r="H4608">
        <v>3</v>
      </c>
      <c r="I4608" t="s">
        <v>5610</v>
      </c>
      <c r="J4608" t="s">
        <v>6085</v>
      </c>
      <c r="K4608" t="s">
        <v>5061</v>
      </c>
      <c r="L4608">
        <v>45.6</v>
      </c>
      <c r="M4608" s="441">
        <v>45762</v>
      </c>
      <c r="N4608">
        <v>44.9</v>
      </c>
      <c r="O4608">
        <v>44.96</v>
      </c>
      <c r="P4608">
        <v>136.80000000000001</v>
      </c>
    </row>
    <row r="4609" spans="1:16" x14ac:dyDescent="0.3">
      <c r="A4609">
        <v>33055</v>
      </c>
      <c r="B4609">
        <v>122</v>
      </c>
      <c r="C4609" t="s">
        <v>552</v>
      </c>
      <c r="D4609" s="441">
        <v>45778</v>
      </c>
      <c r="E4609">
        <v>18395</v>
      </c>
      <c r="F4609" t="s">
        <v>5739</v>
      </c>
      <c r="G4609">
        <v>3245</v>
      </c>
      <c r="H4609">
        <v>4</v>
      </c>
      <c r="I4609" t="s">
        <v>5601</v>
      </c>
      <c r="J4609" t="s">
        <v>4764</v>
      </c>
      <c r="K4609" t="s">
        <v>5061</v>
      </c>
      <c r="L4609">
        <v>33.9</v>
      </c>
      <c r="M4609" s="441">
        <v>45748</v>
      </c>
      <c r="N4609">
        <v>33.9</v>
      </c>
      <c r="O4609">
        <v>31.9</v>
      </c>
      <c r="P4609">
        <v>135.6</v>
      </c>
    </row>
    <row r="4610" spans="1:16" x14ac:dyDescent="0.3">
      <c r="A4610">
        <v>33184</v>
      </c>
      <c r="B4610">
        <v>122</v>
      </c>
      <c r="C4610" t="s">
        <v>552</v>
      </c>
      <c r="D4610" s="441">
        <v>45778</v>
      </c>
      <c r="E4610">
        <v>26881</v>
      </c>
      <c r="F4610" t="s">
        <v>5965</v>
      </c>
      <c r="G4610">
        <v>6950</v>
      </c>
      <c r="H4610">
        <v>2</v>
      </c>
      <c r="I4610" t="s">
        <v>5598</v>
      </c>
      <c r="J4610" t="s">
        <v>6085</v>
      </c>
      <c r="K4610" t="s">
        <v>5061</v>
      </c>
      <c r="L4610">
        <v>65</v>
      </c>
      <c r="M4610" s="441">
        <v>45763</v>
      </c>
      <c r="N4610">
        <v>65</v>
      </c>
      <c r="O4610">
        <v>65</v>
      </c>
      <c r="P4610">
        <v>130</v>
      </c>
    </row>
    <row r="4611" spans="1:16" x14ac:dyDescent="0.3">
      <c r="A4611">
        <v>33165</v>
      </c>
      <c r="B4611">
        <v>122</v>
      </c>
      <c r="C4611" t="s">
        <v>552</v>
      </c>
      <c r="D4611" s="441">
        <v>45778</v>
      </c>
      <c r="E4611">
        <v>24046</v>
      </c>
      <c r="F4611" t="s">
        <v>6519</v>
      </c>
      <c r="G4611">
        <v>2315</v>
      </c>
      <c r="H4611">
        <v>1</v>
      </c>
      <c r="I4611" t="s">
        <v>5598</v>
      </c>
      <c r="J4611" t="s">
        <v>6085</v>
      </c>
      <c r="K4611" t="s">
        <v>5061</v>
      </c>
      <c r="L4611">
        <v>0</v>
      </c>
      <c r="M4611" s="441">
        <v>-693593</v>
      </c>
      <c r="N4611">
        <v>0</v>
      </c>
      <c r="O4611">
        <v>75</v>
      </c>
      <c r="P4611">
        <v>129.22</v>
      </c>
    </row>
    <row r="4612" spans="1:16" x14ac:dyDescent="0.3">
      <c r="A4612">
        <v>33043</v>
      </c>
      <c r="B4612">
        <v>122</v>
      </c>
      <c r="C4612" t="s">
        <v>552</v>
      </c>
      <c r="D4612" s="441">
        <v>45778</v>
      </c>
      <c r="E4612">
        <v>18542</v>
      </c>
      <c r="F4612" t="s">
        <v>5728</v>
      </c>
      <c r="G4612">
        <v>3136</v>
      </c>
      <c r="H4612">
        <v>1.3</v>
      </c>
      <c r="I4612" t="s">
        <v>5601</v>
      </c>
      <c r="J4612" t="s">
        <v>4764</v>
      </c>
      <c r="K4612" t="s">
        <v>5061</v>
      </c>
      <c r="L4612">
        <v>0</v>
      </c>
      <c r="M4612" s="441">
        <v>-693593</v>
      </c>
      <c r="N4612">
        <v>0</v>
      </c>
      <c r="O4612">
        <v>99</v>
      </c>
      <c r="P4612">
        <v>128.69999999999999</v>
      </c>
    </row>
    <row r="4613" spans="1:16" x14ac:dyDescent="0.3">
      <c r="A4613">
        <v>33285</v>
      </c>
      <c r="B4613">
        <v>122</v>
      </c>
      <c r="C4613" t="s">
        <v>552</v>
      </c>
      <c r="D4613" s="441">
        <v>45778</v>
      </c>
      <c r="E4613">
        <v>19759</v>
      </c>
      <c r="F4613" t="s">
        <v>6016</v>
      </c>
      <c r="G4613">
        <v>2494</v>
      </c>
      <c r="H4613">
        <v>12.4</v>
      </c>
      <c r="I4613" t="s">
        <v>5598</v>
      </c>
      <c r="J4613" t="s">
        <v>6085</v>
      </c>
      <c r="K4613" t="s">
        <v>5061</v>
      </c>
      <c r="L4613">
        <v>10.220000000000001</v>
      </c>
      <c r="M4613" s="441">
        <v>45776</v>
      </c>
      <c r="N4613">
        <v>11.44</v>
      </c>
      <c r="O4613">
        <v>0.52</v>
      </c>
      <c r="P4613">
        <v>126.73</v>
      </c>
    </row>
    <row r="4614" spans="1:16" x14ac:dyDescent="0.3">
      <c r="A4614">
        <v>33095</v>
      </c>
      <c r="B4614">
        <v>122</v>
      </c>
      <c r="C4614" t="s">
        <v>552</v>
      </c>
      <c r="D4614" s="441">
        <v>45778</v>
      </c>
      <c r="E4614">
        <v>18239</v>
      </c>
      <c r="F4614" t="s">
        <v>5999</v>
      </c>
      <c r="G4614">
        <v>3389</v>
      </c>
      <c r="H4614">
        <v>0.7</v>
      </c>
      <c r="I4614" t="s">
        <v>5601</v>
      </c>
      <c r="J4614" t="s">
        <v>4764</v>
      </c>
      <c r="K4614" t="s">
        <v>5061</v>
      </c>
      <c r="L4614">
        <v>0</v>
      </c>
      <c r="M4614" s="441">
        <v>-693593</v>
      </c>
      <c r="N4614">
        <v>0</v>
      </c>
      <c r="O4614">
        <v>0</v>
      </c>
      <c r="P4614">
        <v>121.38</v>
      </c>
    </row>
    <row r="4615" spans="1:16" x14ac:dyDescent="0.3">
      <c r="A4615">
        <v>33108</v>
      </c>
      <c r="B4615">
        <v>122</v>
      </c>
      <c r="C4615" t="s">
        <v>552</v>
      </c>
      <c r="D4615" s="441">
        <v>45778</v>
      </c>
      <c r="E4615">
        <v>18200</v>
      </c>
      <c r="F4615" t="s">
        <v>5784</v>
      </c>
      <c r="G4615">
        <v>3426</v>
      </c>
      <c r="H4615">
        <v>3</v>
      </c>
      <c r="I4615" t="s">
        <v>5601</v>
      </c>
      <c r="J4615" t="s">
        <v>4764</v>
      </c>
      <c r="K4615" t="s">
        <v>5061</v>
      </c>
      <c r="L4615">
        <v>0</v>
      </c>
      <c r="M4615" s="441">
        <v>45462</v>
      </c>
      <c r="N4615">
        <v>38.9</v>
      </c>
      <c r="O4615">
        <v>41.5</v>
      </c>
      <c r="P4615">
        <v>116.7</v>
      </c>
    </row>
    <row r="4616" spans="1:16" x14ac:dyDescent="0.3">
      <c r="A4616">
        <v>33311</v>
      </c>
      <c r="B4616">
        <v>122</v>
      </c>
      <c r="C4616" t="s">
        <v>552</v>
      </c>
      <c r="D4616" s="441">
        <v>45778</v>
      </c>
      <c r="E4616">
        <v>19203</v>
      </c>
      <c r="F4616" t="s">
        <v>5692</v>
      </c>
      <c r="G4616">
        <v>2802</v>
      </c>
      <c r="H4616">
        <v>35</v>
      </c>
      <c r="I4616" t="s">
        <v>5613</v>
      </c>
      <c r="J4616" t="s">
        <v>6085</v>
      </c>
      <c r="K4616" t="s">
        <v>5061</v>
      </c>
      <c r="L4616">
        <v>3.28</v>
      </c>
      <c r="M4616" s="441">
        <v>45776</v>
      </c>
      <c r="N4616">
        <v>3.65</v>
      </c>
      <c r="O4616">
        <v>3.19</v>
      </c>
      <c r="P4616">
        <v>114.8</v>
      </c>
    </row>
    <row r="4617" spans="1:16" x14ac:dyDescent="0.3">
      <c r="A4617">
        <v>33062</v>
      </c>
      <c r="B4617">
        <v>122</v>
      </c>
      <c r="C4617" t="s">
        <v>552</v>
      </c>
      <c r="D4617" s="441">
        <v>45778</v>
      </c>
      <c r="E4617">
        <v>18364</v>
      </c>
      <c r="F4617" t="s">
        <v>5743</v>
      </c>
      <c r="G4617">
        <v>3274</v>
      </c>
      <c r="H4617">
        <v>1</v>
      </c>
      <c r="I4617" t="s">
        <v>5613</v>
      </c>
      <c r="J4617" t="s">
        <v>4764</v>
      </c>
      <c r="K4617" t="s">
        <v>5061</v>
      </c>
      <c r="L4617">
        <v>0</v>
      </c>
      <c r="M4617" s="441">
        <v>-693593</v>
      </c>
      <c r="N4617">
        <v>0</v>
      </c>
      <c r="O4617">
        <v>0</v>
      </c>
      <c r="P4617">
        <v>112.33</v>
      </c>
    </row>
    <row r="4618" spans="1:16" x14ac:dyDescent="0.3">
      <c r="A4618">
        <v>33353</v>
      </c>
      <c r="B4618">
        <v>122</v>
      </c>
      <c r="C4618" t="s">
        <v>552</v>
      </c>
      <c r="D4618" s="441">
        <v>45778</v>
      </c>
      <c r="E4618">
        <v>24467</v>
      </c>
      <c r="F4618" t="s">
        <v>6549</v>
      </c>
      <c r="G4618">
        <v>3673</v>
      </c>
      <c r="H4618">
        <v>70</v>
      </c>
      <c r="I4618" t="s">
        <v>5613</v>
      </c>
      <c r="J4618" t="s">
        <v>4764</v>
      </c>
      <c r="K4618" t="s">
        <v>5061</v>
      </c>
      <c r="L4618">
        <v>0</v>
      </c>
      <c r="M4618" s="441">
        <v>45526</v>
      </c>
      <c r="N4618">
        <v>1.56</v>
      </c>
      <c r="O4618">
        <v>2.19</v>
      </c>
      <c r="P4618">
        <v>109.38</v>
      </c>
    </row>
    <row r="4619" spans="1:16" x14ac:dyDescent="0.3">
      <c r="A4619">
        <v>33187</v>
      </c>
      <c r="B4619">
        <v>122</v>
      </c>
      <c r="C4619" t="s">
        <v>552</v>
      </c>
      <c r="D4619" s="441">
        <v>45778</v>
      </c>
      <c r="E4619">
        <v>20054</v>
      </c>
      <c r="F4619" t="s">
        <v>5633</v>
      </c>
      <c r="G4619">
        <v>2325</v>
      </c>
      <c r="H4619">
        <v>10</v>
      </c>
      <c r="I4619" t="s">
        <v>5613</v>
      </c>
      <c r="J4619" t="s">
        <v>6085</v>
      </c>
      <c r="K4619" t="s">
        <v>5061</v>
      </c>
      <c r="L4619">
        <v>10.65</v>
      </c>
      <c r="M4619" s="441">
        <v>45776</v>
      </c>
      <c r="N4619">
        <v>10.65</v>
      </c>
      <c r="O4619">
        <v>10.65</v>
      </c>
      <c r="P4619">
        <v>106.5</v>
      </c>
    </row>
    <row r="4620" spans="1:16" x14ac:dyDescent="0.3">
      <c r="A4620">
        <v>33173</v>
      </c>
      <c r="B4620">
        <v>122</v>
      </c>
      <c r="C4620" t="s">
        <v>552</v>
      </c>
      <c r="D4620" s="441">
        <v>45778</v>
      </c>
      <c r="E4620">
        <v>20751</v>
      </c>
      <c r="F4620" t="s">
        <v>6246</v>
      </c>
      <c r="G4620">
        <v>2088</v>
      </c>
      <c r="H4620">
        <v>1</v>
      </c>
      <c r="I4620" t="s">
        <v>5610</v>
      </c>
      <c r="J4620" t="s">
        <v>6085</v>
      </c>
      <c r="K4620" t="s">
        <v>5061</v>
      </c>
      <c r="L4620">
        <v>103.8</v>
      </c>
      <c r="M4620" s="441">
        <v>45750</v>
      </c>
      <c r="N4620">
        <v>103.8</v>
      </c>
      <c r="O4620">
        <v>106.98</v>
      </c>
      <c r="P4620">
        <v>103.8</v>
      </c>
    </row>
    <row r="4621" spans="1:16" x14ac:dyDescent="0.3">
      <c r="A4621">
        <v>33081</v>
      </c>
      <c r="B4621">
        <v>122</v>
      </c>
      <c r="C4621" t="s">
        <v>552</v>
      </c>
      <c r="D4621" s="441">
        <v>45778</v>
      </c>
      <c r="E4621">
        <v>18308</v>
      </c>
      <c r="F4621" t="s">
        <v>5758</v>
      </c>
      <c r="G4621">
        <v>3325</v>
      </c>
      <c r="H4621">
        <v>1.8</v>
      </c>
      <c r="I4621" t="s">
        <v>5613</v>
      </c>
      <c r="J4621" t="s">
        <v>4764</v>
      </c>
      <c r="K4621" t="s">
        <v>5061</v>
      </c>
      <c r="L4621">
        <v>0</v>
      </c>
      <c r="M4621" s="441">
        <v>-693593</v>
      </c>
      <c r="N4621">
        <v>0</v>
      </c>
      <c r="O4621">
        <v>0</v>
      </c>
      <c r="P4621">
        <v>102.6</v>
      </c>
    </row>
    <row r="4622" spans="1:16" x14ac:dyDescent="0.3">
      <c r="A4622">
        <v>33224</v>
      </c>
      <c r="B4622">
        <v>122</v>
      </c>
      <c r="C4622" t="s">
        <v>552</v>
      </c>
      <c r="D4622" s="441">
        <v>45778</v>
      </c>
      <c r="E4622">
        <v>25075</v>
      </c>
      <c r="F4622" t="s">
        <v>5661</v>
      </c>
      <c r="G4622">
        <v>5883</v>
      </c>
      <c r="H4622">
        <v>6</v>
      </c>
      <c r="I4622" t="s">
        <v>5605</v>
      </c>
      <c r="J4622" t="s">
        <v>6085</v>
      </c>
      <c r="K4622" t="s">
        <v>5061</v>
      </c>
      <c r="L4622">
        <v>16.5</v>
      </c>
      <c r="M4622" s="441">
        <v>45756</v>
      </c>
      <c r="N4622">
        <v>16.5</v>
      </c>
      <c r="O4622">
        <v>8.65</v>
      </c>
      <c r="P4622">
        <v>99</v>
      </c>
    </row>
    <row r="4623" spans="1:16" x14ac:dyDescent="0.3">
      <c r="A4623">
        <v>33089</v>
      </c>
      <c r="B4623">
        <v>122</v>
      </c>
      <c r="C4623" t="s">
        <v>552</v>
      </c>
      <c r="D4623" s="441">
        <v>45778</v>
      </c>
      <c r="E4623">
        <v>18264</v>
      </c>
      <c r="F4623" t="s">
        <v>5768</v>
      </c>
      <c r="G4623">
        <v>3366</v>
      </c>
      <c r="H4623">
        <v>0.21</v>
      </c>
      <c r="I4623" t="s">
        <v>5613</v>
      </c>
      <c r="J4623" t="s">
        <v>4764</v>
      </c>
      <c r="K4623" t="s">
        <v>5061</v>
      </c>
      <c r="L4623">
        <v>0</v>
      </c>
      <c r="M4623" s="441">
        <v>-693593</v>
      </c>
      <c r="N4623">
        <v>0</v>
      </c>
      <c r="O4623">
        <v>0</v>
      </c>
      <c r="P4623">
        <v>98.83</v>
      </c>
    </row>
    <row r="4624" spans="1:16" x14ac:dyDescent="0.3">
      <c r="A4624">
        <v>33207</v>
      </c>
      <c r="B4624">
        <v>122</v>
      </c>
      <c r="C4624" t="s">
        <v>552</v>
      </c>
      <c r="D4624" s="441">
        <v>45778</v>
      </c>
      <c r="E4624">
        <v>20241</v>
      </c>
      <c r="F4624" t="s">
        <v>6581</v>
      </c>
      <c r="G4624">
        <v>2242</v>
      </c>
      <c r="H4624">
        <v>7</v>
      </c>
      <c r="I4624" t="s">
        <v>5613</v>
      </c>
      <c r="J4624" t="s">
        <v>6085</v>
      </c>
      <c r="K4624" t="s">
        <v>5061</v>
      </c>
      <c r="L4624">
        <v>0</v>
      </c>
      <c r="M4624" s="441">
        <v>45678</v>
      </c>
      <c r="N4624">
        <v>14</v>
      </c>
      <c r="O4624">
        <v>14</v>
      </c>
      <c r="P4624">
        <v>98</v>
      </c>
    </row>
    <row r="4625" spans="1:16" x14ac:dyDescent="0.3">
      <c r="A4625">
        <v>33244</v>
      </c>
      <c r="B4625">
        <v>122</v>
      </c>
      <c r="C4625" t="s">
        <v>552</v>
      </c>
      <c r="D4625" s="441">
        <v>45778</v>
      </c>
      <c r="E4625">
        <v>20332</v>
      </c>
      <c r="F4625" t="s">
        <v>5681</v>
      </c>
      <c r="G4625">
        <v>2208</v>
      </c>
      <c r="H4625">
        <v>8</v>
      </c>
      <c r="I4625" t="s">
        <v>5605</v>
      </c>
      <c r="J4625" t="s">
        <v>6085</v>
      </c>
      <c r="K4625" t="s">
        <v>5061</v>
      </c>
      <c r="L4625">
        <v>12.2</v>
      </c>
      <c r="M4625" s="441">
        <v>45776</v>
      </c>
      <c r="N4625">
        <v>12.2</v>
      </c>
      <c r="O4625">
        <v>12.2</v>
      </c>
      <c r="P4625">
        <v>97.6</v>
      </c>
    </row>
    <row r="4626" spans="1:16" x14ac:dyDescent="0.3">
      <c r="A4626">
        <v>33229</v>
      </c>
      <c r="B4626">
        <v>122</v>
      </c>
      <c r="C4626" t="s">
        <v>552</v>
      </c>
      <c r="D4626" s="441">
        <v>45778</v>
      </c>
      <c r="E4626">
        <v>19979</v>
      </c>
      <c r="F4626" t="s">
        <v>5667</v>
      </c>
      <c r="G4626">
        <v>2353</v>
      </c>
      <c r="H4626">
        <v>6</v>
      </c>
      <c r="I4626" t="s">
        <v>5668</v>
      </c>
      <c r="J4626" t="s">
        <v>6085</v>
      </c>
      <c r="K4626" t="s">
        <v>5061</v>
      </c>
      <c r="L4626">
        <v>16.2</v>
      </c>
      <c r="M4626" s="441">
        <v>45769</v>
      </c>
      <c r="N4626">
        <v>16.2</v>
      </c>
      <c r="O4626">
        <v>16.2</v>
      </c>
      <c r="P4626">
        <v>97.2</v>
      </c>
    </row>
    <row r="4627" spans="1:16" x14ac:dyDescent="0.3">
      <c r="A4627">
        <v>33128</v>
      </c>
      <c r="B4627">
        <v>122</v>
      </c>
      <c r="C4627" t="s">
        <v>552</v>
      </c>
      <c r="D4627" s="441">
        <v>45778</v>
      </c>
      <c r="E4627">
        <v>18138</v>
      </c>
      <c r="F4627" t="s">
        <v>5799</v>
      </c>
      <c r="G4627">
        <v>3480</v>
      </c>
      <c r="H4627">
        <v>0.2</v>
      </c>
      <c r="I4627" t="s">
        <v>5601</v>
      </c>
      <c r="J4627" t="s">
        <v>4764</v>
      </c>
      <c r="K4627" t="s">
        <v>5061</v>
      </c>
      <c r="L4627">
        <v>0</v>
      </c>
      <c r="M4627" s="441">
        <v>-693593</v>
      </c>
      <c r="N4627">
        <v>0</v>
      </c>
      <c r="O4627">
        <v>0</v>
      </c>
      <c r="P4627">
        <v>96.44</v>
      </c>
    </row>
    <row r="4628" spans="1:16" x14ac:dyDescent="0.3">
      <c r="A4628">
        <v>33159</v>
      </c>
      <c r="B4628">
        <v>122</v>
      </c>
      <c r="C4628" t="s">
        <v>552</v>
      </c>
      <c r="D4628" s="441">
        <v>45778</v>
      </c>
      <c r="E4628">
        <v>21079</v>
      </c>
      <c r="F4628" t="s">
        <v>5838</v>
      </c>
      <c r="G4628">
        <v>1991</v>
      </c>
      <c r="H4628">
        <v>2</v>
      </c>
      <c r="I4628" t="s">
        <v>5613</v>
      </c>
      <c r="J4628" t="s">
        <v>6085</v>
      </c>
      <c r="K4628" t="s">
        <v>5061</v>
      </c>
      <c r="L4628">
        <v>47.1</v>
      </c>
      <c r="M4628" s="441">
        <v>45776</v>
      </c>
      <c r="N4628">
        <v>47.1</v>
      </c>
      <c r="O4628">
        <v>47.1</v>
      </c>
      <c r="P4628">
        <v>94.2</v>
      </c>
    </row>
    <row r="4629" spans="1:16" x14ac:dyDescent="0.3">
      <c r="A4629">
        <v>33287</v>
      </c>
      <c r="B4629">
        <v>122</v>
      </c>
      <c r="C4629" t="s">
        <v>552</v>
      </c>
      <c r="D4629" s="441">
        <v>45778</v>
      </c>
      <c r="E4629">
        <v>19751</v>
      </c>
      <c r="F4629" t="s">
        <v>5938</v>
      </c>
      <c r="G4629">
        <v>2502</v>
      </c>
      <c r="H4629">
        <v>9.7799999999999994</v>
      </c>
      <c r="I4629" t="s">
        <v>5598</v>
      </c>
      <c r="J4629" t="s">
        <v>6085</v>
      </c>
      <c r="K4629" t="s">
        <v>5061</v>
      </c>
      <c r="L4629">
        <v>9.44</v>
      </c>
      <c r="M4629" s="441">
        <v>45776</v>
      </c>
      <c r="N4629">
        <v>8.5</v>
      </c>
      <c r="O4629">
        <v>2.13</v>
      </c>
      <c r="P4629">
        <v>92.32</v>
      </c>
    </row>
    <row r="4630" spans="1:16" x14ac:dyDescent="0.3">
      <c r="A4630">
        <v>33215</v>
      </c>
      <c r="B4630">
        <v>122</v>
      </c>
      <c r="C4630" t="s">
        <v>552</v>
      </c>
      <c r="D4630" s="441">
        <v>45778</v>
      </c>
      <c r="E4630">
        <v>20661</v>
      </c>
      <c r="F4630" t="s">
        <v>5850</v>
      </c>
      <c r="G4630">
        <v>2110</v>
      </c>
      <c r="H4630">
        <v>10</v>
      </c>
      <c r="I4630" t="s">
        <v>5613</v>
      </c>
      <c r="J4630" t="s">
        <v>6085</v>
      </c>
      <c r="K4630" t="s">
        <v>5061</v>
      </c>
      <c r="L4630">
        <v>9.06</v>
      </c>
      <c r="M4630" s="441">
        <v>45776</v>
      </c>
      <c r="N4630">
        <v>8.99</v>
      </c>
      <c r="O4630">
        <v>8.99</v>
      </c>
      <c r="P4630">
        <v>90.6</v>
      </c>
    </row>
    <row r="4631" spans="1:16" x14ac:dyDescent="0.3">
      <c r="A4631">
        <v>33099</v>
      </c>
      <c r="B4631">
        <v>122</v>
      </c>
      <c r="C4631" t="s">
        <v>552</v>
      </c>
      <c r="D4631" s="441">
        <v>45778</v>
      </c>
      <c r="E4631">
        <v>18223</v>
      </c>
      <c r="F4631" t="s">
        <v>5876</v>
      </c>
      <c r="G4631">
        <v>3405</v>
      </c>
      <c r="H4631">
        <v>0.28000000000000003</v>
      </c>
      <c r="I4631" t="s">
        <v>5613</v>
      </c>
      <c r="J4631" t="s">
        <v>4764</v>
      </c>
      <c r="K4631" t="s">
        <v>5061</v>
      </c>
      <c r="L4631">
        <v>0</v>
      </c>
      <c r="M4631" s="441">
        <v>-693593</v>
      </c>
      <c r="N4631">
        <v>0</v>
      </c>
      <c r="O4631">
        <v>0</v>
      </c>
      <c r="P4631">
        <v>89.67</v>
      </c>
    </row>
    <row r="4632" spans="1:16" x14ac:dyDescent="0.3">
      <c r="A4632">
        <v>33056</v>
      </c>
      <c r="B4632">
        <v>122</v>
      </c>
      <c r="C4632" t="s">
        <v>552</v>
      </c>
      <c r="D4632" s="441">
        <v>45778</v>
      </c>
      <c r="E4632">
        <v>18393</v>
      </c>
      <c r="F4632" t="s">
        <v>6044</v>
      </c>
      <c r="G4632">
        <v>3247</v>
      </c>
      <c r="H4632">
        <v>0.61</v>
      </c>
      <c r="I4632" t="s">
        <v>5613</v>
      </c>
      <c r="J4632" t="s">
        <v>4764</v>
      </c>
      <c r="K4632" t="s">
        <v>5061</v>
      </c>
      <c r="L4632">
        <v>0</v>
      </c>
      <c r="M4632" s="441">
        <v>-693593</v>
      </c>
      <c r="N4632">
        <v>0</v>
      </c>
      <c r="O4632">
        <v>0</v>
      </c>
      <c r="P4632">
        <v>89.27</v>
      </c>
    </row>
    <row r="4633" spans="1:16" x14ac:dyDescent="0.3">
      <c r="A4633">
        <v>33208</v>
      </c>
      <c r="B4633">
        <v>122</v>
      </c>
      <c r="C4633" t="s">
        <v>552</v>
      </c>
      <c r="D4633" s="441">
        <v>45778</v>
      </c>
      <c r="E4633">
        <v>20227</v>
      </c>
      <c r="F4633" t="s">
        <v>5650</v>
      </c>
      <c r="G4633">
        <v>2248</v>
      </c>
      <c r="H4633">
        <v>7</v>
      </c>
      <c r="I4633" t="s">
        <v>5605</v>
      </c>
      <c r="J4633" t="s">
        <v>6085</v>
      </c>
      <c r="K4633" t="s">
        <v>5061</v>
      </c>
      <c r="L4633">
        <v>12.71</v>
      </c>
      <c r="M4633" s="441">
        <v>45776</v>
      </c>
      <c r="N4633">
        <v>12.55</v>
      </c>
      <c r="O4633">
        <v>12.55</v>
      </c>
      <c r="P4633">
        <v>88.97</v>
      </c>
    </row>
    <row r="4634" spans="1:16" x14ac:dyDescent="0.3">
      <c r="A4634">
        <v>33204</v>
      </c>
      <c r="B4634">
        <v>122</v>
      </c>
      <c r="C4634" t="s">
        <v>552</v>
      </c>
      <c r="D4634" s="441">
        <v>45778</v>
      </c>
      <c r="E4634">
        <v>20385</v>
      </c>
      <c r="F4634" t="s">
        <v>5645</v>
      </c>
      <c r="G4634">
        <v>2195</v>
      </c>
      <c r="H4634">
        <v>18</v>
      </c>
      <c r="I4634" t="s">
        <v>5613</v>
      </c>
      <c r="J4634" t="s">
        <v>6085</v>
      </c>
      <c r="K4634" t="s">
        <v>5061</v>
      </c>
      <c r="L4634">
        <v>4.93</v>
      </c>
      <c r="M4634" s="441">
        <v>45776</v>
      </c>
      <c r="N4634">
        <v>4.95</v>
      </c>
      <c r="O4634">
        <v>4.95</v>
      </c>
      <c r="P4634">
        <v>88.74</v>
      </c>
    </row>
    <row r="4635" spans="1:16" x14ac:dyDescent="0.3">
      <c r="A4635">
        <v>33160</v>
      </c>
      <c r="B4635">
        <v>122</v>
      </c>
      <c r="C4635" t="s">
        <v>552</v>
      </c>
      <c r="D4635" s="441">
        <v>45778</v>
      </c>
      <c r="E4635">
        <v>20148</v>
      </c>
      <c r="F4635" t="s">
        <v>6580</v>
      </c>
      <c r="G4635">
        <v>2283</v>
      </c>
      <c r="H4635">
        <v>1</v>
      </c>
      <c r="I4635" t="s">
        <v>5613</v>
      </c>
      <c r="J4635" t="s">
        <v>6085</v>
      </c>
      <c r="K4635" t="s">
        <v>5061</v>
      </c>
      <c r="L4635">
        <v>0</v>
      </c>
      <c r="M4635" s="441">
        <v>-693593</v>
      </c>
      <c r="N4635">
        <v>0</v>
      </c>
      <c r="O4635">
        <v>0</v>
      </c>
      <c r="P4635">
        <v>85</v>
      </c>
    </row>
    <row r="4636" spans="1:16" x14ac:dyDescent="0.3">
      <c r="A4636">
        <v>33243</v>
      </c>
      <c r="B4636">
        <v>122</v>
      </c>
      <c r="C4636" t="s">
        <v>552</v>
      </c>
      <c r="D4636" s="441">
        <v>45778</v>
      </c>
      <c r="E4636">
        <v>26882</v>
      </c>
      <c r="F4636" t="s">
        <v>6057</v>
      </c>
      <c r="G4636">
        <v>6951</v>
      </c>
      <c r="H4636">
        <v>2</v>
      </c>
      <c r="I4636" t="s">
        <v>5598</v>
      </c>
      <c r="J4636" t="s">
        <v>6085</v>
      </c>
      <c r="K4636" t="s">
        <v>5061</v>
      </c>
      <c r="L4636">
        <v>42</v>
      </c>
      <c r="M4636" s="441">
        <v>45763</v>
      </c>
      <c r="N4636">
        <v>42</v>
      </c>
      <c r="O4636">
        <v>42</v>
      </c>
      <c r="P4636">
        <v>84</v>
      </c>
    </row>
    <row r="4637" spans="1:16" x14ac:dyDescent="0.3">
      <c r="A4637">
        <v>33232</v>
      </c>
      <c r="B4637">
        <v>122</v>
      </c>
      <c r="C4637" t="s">
        <v>552</v>
      </c>
      <c r="D4637" s="441">
        <v>45778</v>
      </c>
      <c r="E4637">
        <v>19965</v>
      </c>
      <c r="F4637" t="s">
        <v>5671</v>
      </c>
      <c r="G4637">
        <v>2356</v>
      </c>
      <c r="H4637">
        <v>6</v>
      </c>
      <c r="I4637" t="s">
        <v>5613</v>
      </c>
      <c r="J4637" t="s">
        <v>6085</v>
      </c>
      <c r="K4637" t="s">
        <v>5061</v>
      </c>
      <c r="L4637">
        <v>0</v>
      </c>
      <c r="M4637" s="441">
        <v>45747</v>
      </c>
      <c r="N4637">
        <v>13.71</v>
      </c>
      <c r="O4637">
        <v>12.9</v>
      </c>
      <c r="P4637">
        <v>82.26</v>
      </c>
    </row>
    <row r="4638" spans="1:16" x14ac:dyDescent="0.3">
      <c r="A4638">
        <v>33123</v>
      </c>
      <c r="B4638">
        <v>122</v>
      </c>
      <c r="C4638" t="s">
        <v>552</v>
      </c>
      <c r="D4638" s="441">
        <v>45778</v>
      </c>
      <c r="E4638">
        <v>18153</v>
      </c>
      <c r="F4638" t="s">
        <v>5794</v>
      </c>
      <c r="G4638">
        <v>3466</v>
      </c>
      <c r="H4638">
        <v>0.5</v>
      </c>
      <c r="I4638" t="s">
        <v>5601</v>
      </c>
      <c r="J4638" t="s">
        <v>4764</v>
      </c>
      <c r="K4638" t="s">
        <v>5061</v>
      </c>
      <c r="L4638">
        <v>0</v>
      </c>
      <c r="M4638" s="441">
        <v>45699</v>
      </c>
      <c r="N4638">
        <v>161.41</v>
      </c>
      <c r="O4638">
        <v>172.9</v>
      </c>
      <c r="P4638">
        <v>80.7</v>
      </c>
    </row>
    <row r="4639" spans="1:16" x14ac:dyDescent="0.3">
      <c r="A4639">
        <v>33218</v>
      </c>
      <c r="B4639">
        <v>122</v>
      </c>
      <c r="C4639" t="s">
        <v>552</v>
      </c>
      <c r="D4639" s="441">
        <v>45778</v>
      </c>
      <c r="E4639">
        <v>24322</v>
      </c>
      <c r="F4639" t="s">
        <v>5657</v>
      </c>
      <c r="G4639">
        <v>2342</v>
      </c>
      <c r="H4639">
        <v>3.5</v>
      </c>
      <c r="I4639" t="s">
        <v>5598</v>
      </c>
      <c r="J4639" t="s">
        <v>6085</v>
      </c>
      <c r="K4639" t="s">
        <v>5061</v>
      </c>
      <c r="L4639">
        <v>23</v>
      </c>
      <c r="M4639" s="441">
        <v>45749</v>
      </c>
      <c r="N4639">
        <v>23</v>
      </c>
      <c r="O4639">
        <v>23</v>
      </c>
      <c r="P4639">
        <v>80.5</v>
      </c>
    </row>
    <row r="4640" spans="1:16" x14ac:dyDescent="0.3">
      <c r="A4640">
        <v>33352</v>
      </c>
      <c r="B4640">
        <v>122</v>
      </c>
      <c r="C4640" t="s">
        <v>552</v>
      </c>
      <c r="D4640" s="441">
        <v>45778</v>
      </c>
      <c r="E4640">
        <v>24414</v>
      </c>
      <c r="F4640" t="s">
        <v>6548</v>
      </c>
      <c r="G4640">
        <v>3670</v>
      </c>
      <c r="H4640">
        <v>44</v>
      </c>
      <c r="I4640" t="s">
        <v>5613</v>
      </c>
      <c r="J4640" t="s">
        <v>4764</v>
      </c>
      <c r="K4640" t="s">
        <v>5061</v>
      </c>
      <c r="L4640">
        <v>0</v>
      </c>
      <c r="M4640" s="441">
        <v>45545</v>
      </c>
      <c r="N4640">
        <v>1.78</v>
      </c>
      <c r="O4640">
        <v>2.19</v>
      </c>
      <c r="P4640">
        <v>78.17</v>
      </c>
    </row>
    <row r="4641" spans="1:16" x14ac:dyDescent="0.3">
      <c r="A4641">
        <v>33331</v>
      </c>
      <c r="B4641">
        <v>122</v>
      </c>
      <c r="C4641" t="s">
        <v>552</v>
      </c>
      <c r="D4641" s="441">
        <v>45778</v>
      </c>
      <c r="E4641">
        <v>17040</v>
      </c>
      <c r="F4641" t="s">
        <v>5705</v>
      </c>
      <c r="G4641">
        <v>2828</v>
      </c>
      <c r="H4641">
        <v>20</v>
      </c>
      <c r="I4641" t="s">
        <v>5613</v>
      </c>
      <c r="J4641" t="s">
        <v>6085</v>
      </c>
      <c r="K4641" t="s">
        <v>5061</v>
      </c>
      <c r="L4641">
        <v>3.83</v>
      </c>
      <c r="M4641" s="441">
        <v>45756</v>
      </c>
      <c r="N4641">
        <v>4</v>
      </c>
      <c r="O4641">
        <v>4</v>
      </c>
      <c r="P4641">
        <v>76.599999999999994</v>
      </c>
    </row>
    <row r="4642" spans="1:16" x14ac:dyDescent="0.3">
      <c r="A4642">
        <v>33247</v>
      </c>
      <c r="B4642">
        <v>122</v>
      </c>
      <c r="C4642" t="s">
        <v>552</v>
      </c>
      <c r="D4642" s="441">
        <v>45778</v>
      </c>
      <c r="E4642">
        <v>19907</v>
      </c>
      <c r="F4642" t="s">
        <v>5683</v>
      </c>
      <c r="G4642">
        <v>2381</v>
      </c>
      <c r="H4642">
        <v>25</v>
      </c>
      <c r="I4642" t="s">
        <v>5613</v>
      </c>
      <c r="J4642" t="s">
        <v>6085</v>
      </c>
      <c r="K4642" t="s">
        <v>5061</v>
      </c>
      <c r="L4642">
        <v>0</v>
      </c>
      <c r="M4642" s="441">
        <v>45686</v>
      </c>
      <c r="N4642">
        <v>3.01</v>
      </c>
      <c r="O4642">
        <v>3.04</v>
      </c>
      <c r="P4642">
        <v>75.25</v>
      </c>
    </row>
    <row r="4643" spans="1:16" x14ac:dyDescent="0.3">
      <c r="A4643">
        <v>33264</v>
      </c>
      <c r="B4643">
        <v>122</v>
      </c>
      <c r="C4643" t="s">
        <v>552</v>
      </c>
      <c r="D4643" s="441">
        <v>45778</v>
      </c>
      <c r="E4643">
        <v>19784</v>
      </c>
      <c r="F4643" t="s">
        <v>5922</v>
      </c>
      <c r="G4643">
        <v>2474</v>
      </c>
      <c r="H4643">
        <v>9.5</v>
      </c>
      <c r="I4643" t="s">
        <v>5598</v>
      </c>
      <c r="J4643" t="s">
        <v>6085</v>
      </c>
      <c r="K4643" t="s">
        <v>5061</v>
      </c>
      <c r="L4643">
        <v>7.91</v>
      </c>
      <c r="M4643" s="441">
        <v>45776</v>
      </c>
      <c r="N4643">
        <v>7.5</v>
      </c>
      <c r="O4643">
        <v>7.67</v>
      </c>
      <c r="P4643">
        <v>75.14</v>
      </c>
    </row>
    <row r="4644" spans="1:16" x14ac:dyDescent="0.3">
      <c r="A4644">
        <v>33048</v>
      </c>
      <c r="B4644">
        <v>122</v>
      </c>
      <c r="C4644" t="s">
        <v>552</v>
      </c>
      <c r="D4644" s="441">
        <v>45778</v>
      </c>
      <c r="E4644">
        <v>18486</v>
      </c>
      <c r="F4644" t="s">
        <v>5733</v>
      </c>
      <c r="G4644">
        <v>3170</v>
      </c>
      <c r="H4644">
        <v>2.2999999999999998</v>
      </c>
      <c r="I4644" t="s">
        <v>5601</v>
      </c>
      <c r="J4644" t="s">
        <v>4764</v>
      </c>
      <c r="K4644" t="s">
        <v>5061</v>
      </c>
      <c r="L4644">
        <v>32.5</v>
      </c>
      <c r="M4644" s="441">
        <v>45756</v>
      </c>
      <c r="N4644">
        <v>32.5</v>
      </c>
      <c r="O4644">
        <v>32.5</v>
      </c>
      <c r="P4644">
        <v>74.75</v>
      </c>
    </row>
    <row r="4645" spans="1:16" x14ac:dyDescent="0.3">
      <c r="A4645">
        <v>33151</v>
      </c>
      <c r="B4645">
        <v>122</v>
      </c>
      <c r="C4645" t="s">
        <v>552</v>
      </c>
      <c r="D4645" s="441">
        <v>45778</v>
      </c>
      <c r="E4645">
        <v>21062</v>
      </c>
      <c r="F4645" t="s">
        <v>5600</v>
      </c>
      <c r="G4645">
        <v>1997</v>
      </c>
      <c r="H4645">
        <v>5</v>
      </c>
      <c r="I4645" t="s">
        <v>5601</v>
      </c>
      <c r="J4645" t="s">
        <v>6085</v>
      </c>
      <c r="K4645" t="s">
        <v>5061</v>
      </c>
      <c r="L4645">
        <v>0</v>
      </c>
      <c r="M4645" s="441">
        <v>45734</v>
      </c>
      <c r="N4645">
        <v>14.85</v>
      </c>
      <c r="O4645">
        <v>14.85</v>
      </c>
      <c r="P4645">
        <v>74.25</v>
      </c>
    </row>
    <row r="4646" spans="1:16" x14ac:dyDescent="0.3">
      <c r="A4646">
        <v>33118</v>
      </c>
      <c r="B4646">
        <v>122</v>
      </c>
      <c r="C4646" t="s">
        <v>552</v>
      </c>
      <c r="D4646" s="441">
        <v>45778</v>
      </c>
      <c r="E4646">
        <v>18176</v>
      </c>
      <c r="F4646" t="s">
        <v>5791</v>
      </c>
      <c r="G4646">
        <v>3446</v>
      </c>
      <c r="H4646">
        <v>1</v>
      </c>
      <c r="I4646" t="s">
        <v>5601</v>
      </c>
      <c r="J4646" t="s">
        <v>4764</v>
      </c>
      <c r="K4646" t="s">
        <v>5061</v>
      </c>
      <c r="L4646">
        <v>0</v>
      </c>
      <c r="M4646" s="441">
        <v>-693593</v>
      </c>
      <c r="N4646">
        <v>0</v>
      </c>
      <c r="O4646">
        <v>0</v>
      </c>
      <c r="P4646">
        <v>69</v>
      </c>
    </row>
    <row r="4647" spans="1:16" x14ac:dyDescent="0.3">
      <c r="A4647">
        <v>33064</v>
      </c>
      <c r="B4647">
        <v>122</v>
      </c>
      <c r="C4647" t="s">
        <v>552</v>
      </c>
      <c r="D4647" s="441">
        <v>45778</v>
      </c>
      <c r="E4647">
        <v>18360</v>
      </c>
      <c r="F4647" t="s">
        <v>5745</v>
      </c>
      <c r="G4647">
        <v>3277</v>
      </c>
      <c r="H4647">
        <v>0.4</v>
      </c>
      <c r="I4647" t="s">
        <v>5613</v>
      </c>
      <c r="J4647" t="s">
        <v>4764</v>
      </c>
      <c r="K4647" t="s">
        <v>5061</v>
      </c>
      <c r="L4647">
        <v>0</v>
      </c>
      <c r="M4647" s="441">
        <v>-693593</v>
      </c>
      <c r="N4647">
        <v>0</v>
      </c>
      <c r="O4647">
        <v>0</v>
      </c>
      <c r="P4647">
        <v>68.72</v>
      </c>
    </row>
    <row r="4648" spans="1:16" x14ac:dyDescent="0.3">
      <c r="A4648">
        <v>33256</v>
      </c>
      <c r="B4648">
        <v>122</v>
      </c>
      <c r="C4648" t="s">
        <v>552</v>
      </c>
      <c r="D4648" s="441">
        <v>45778</v>
      </c>
      <c r="E4648">
        <v>19787</v>
      </c>
      <c r="F4648" t="s">
        <v>5914</v>
      </c>
      <c r="G4648">
        <v>2471</v>
      </c>
      <c r="H4648">
        <v>11.66</v>
      </c>
      <c r="I4648" t="s">
        <v>5598</v>
      </c>
      <c r="J4648" t="s">
        <v>6085</v>
      </c>
      <c r="K4648" t="s">
        <v>5061</v>
      </c>
      <c r="L4648">
        <v>5.89</v>
      </c>
      <c r="M4648" s="441">
        <v>45776</v>
      </c>
      <c r="N4648">
        <v>5</v>
      </c>
      <c r="O4648">
        <v>2.35</v>
      </c>
      <c r="P4648">
        <v>68.680000000000007</v>
      </c>
    </row>
    <row r="4649" spans="1:16" x14ac:dyDescent="0.3">
      <c r="A4649">
        <v>33177</v>
      </c>
      <c r="B4649">
        <v>122</v>
      </c>
      <c r="C4649" t="s">
        <v>552</v>
      </c>
      <c r="D4649" s="441">
        <v>45778</v>
      </c>
      <c r="E4649">
        <v>23826</v>
      </c>
      <c r="F4649" t="s">
        <v>5844</v>
      </c>
      <c r="G4649">
        <v>2073</v>
      </c>
      <c r="H4649">
        <v>10</v>
      </c>
      <c r="I4649" t="s">
        <v>5605</v>
      </c>
      <c r="J4649" t="s">
        <v>6085</v>
      </c>
      <c r="K4649" t="s">
        <v>5061</v>
      </c>
      <c r="L4649">
        <v>6.8</v>
      </c>
      <c r="M4649" s="441">
        <v>45754</v>
      </c>
      <c r="N4649">
        <v>0</v>
      </c>
      <c r="O4649">
        <v>2.69</v>
      </c>
      <c r="P4649">
        <v>68</v>
      </c>
    </row>
    <row r="4650" spans="1:16" x14ac:dyDescent="0.3">
      <c r="A4650">
        <v>33306</v>
      </c>
      <c r="B4650">
        <v>122</v>
      </c>
      <c r="C4650" t="s">
        <v>552</v>
      </c>
      <c r="D4650" s="441">
        <v>45778</v>
      </c>
      <c r="E4650">
        <v>19549</v>
      </c>
      <c r="F4650" t="s">
        <v>6041</v>
      </c>
      <c r="G4650">
        <v>2667</v>
      </c>
      <c r="H4650">
        <v>8.1</v>
      </c>
      <c r="I4650" t="s">
        <v>5598</v>
      </c>
      <c r="J4650" t="s">
        <v>6085</v>
      </c>
      <c r="K4650" t="s">
        <v>5061</v>
      </c>
      <c r="L4650">
        <v>8.32</v>
      </c>
      <c r="M4650" s="441">
        <v>45776</v>
      </c>
      <c r="N4650">
        <v>6.5</v>
      </c>
      <c r="O4650">
        <v>6.5</v>
      </c>
      <c r="P4650">
        <v>67.39</v>
      </c>
    </row>
    <row r="4651" spans="1:16" x14ac:dyDescent="0.3">
      <c r="A4651">
        <v>33209</v>
      </c>
      <c r="B4651">
        <v>122</v>
      </c>
      <c r="C4651" t="s">
        <v>552</v>
      </c>
      <c r="D4651" s="441">
        <v>45778</v>
      </c>
      <c r="E4651">
        <v>20022</v>
      </c>
      <c r="F4651" t="s">
        <v>5651</v>
      </c>
      <c r="G4651">
        <v>2340</v>
      </c>
      <c r="H4651">
        <v>7</v>
      </c>
      <c r="I4651" t="s">
        <v>5613</v>
      </c>
      <c r="J4651" t="s">
        <v>6085</v>
      </c>
      <c r="K4651" t="s">
        <v>5061</v>
      </c>
      <c r="L4651">
        <v>9.35</v>
      </c>
      <c r="M4651" s="441">
        <v>45769</v>
      </c>
      <c r="N4651">
        <v>9.35</v>
      </c>
      <c r="O4651">
        <v>9.35</v>
      </c>
      <c r="P4651">
        <v>65.45</v>
      </c>
    </row>
    <row r="4652" spans="1:16" x14ac:dyDescent="0.3">
      <c r="A4652">
        <v>33278</v>
      </c>
      <c r="B4652">
        <v>122</v>
      </c>
      <c r="C4652" t="s">
        <v>552</v>
      </c>
      <c r="D4652" s="441">
        <v>45778</v>
      </c>
      <c r="E4652">
        <v>19485</v>
      </c>
      <c r="F4652" t="s">
        <v>5935</v>
      </c>
      <c r="G4652">
        <v>2721</v>
      </c>
      <c r="H4652">
        <v>0.82</v>
      </c>
      <c r="I4652" t="s">
        <v>5598</v>
      </c>
      <c r="J4652" t="s">
        <v>6085</v>
      </c>
      <c r="K4652" t="s">
        <v>5061</v>
      </c>
      <c r="L4652">
        <v>77.22</v>
      </c>
      <c r="M4652" s="441">
        <v>45776</v>
      </c>
      <c r="N4652">
        <v>60</v>
      </c>
      <c r="O4652">
        <v>266.67</v>
      </c>
      <c r="P4652">
        <v>63.32</v>
      </c>
    </row>
    <row r="4653" spans="1:16" x14ac:dyDescent="0.3">
      <c r="A4653">
        <v>33183</v>
      </c>
      <c r="B4653">
        <v>122</v>
      </c>
      <c r="C4653" t="s">
        <v>552</v>
      </c>
      <c r="D4653" s="441">
        <v>45778</v>
      </c>
      <c r="E4653">
        <v>19872</v>
      </c>
      <c r="F4653" t="s">
        <v>6511</v>
      </c>
      <c r="G4653">
        <v>2401</v>
      </c>
      <c r="H4653">
        <v>1.5</v>
      </c>
      <c r="I4653" t="s">
        <v>5598</v>
      </c>
      <c r="J4653" t="s">
        <v>6085</v>
      </c>
      <c r="K4653" t="s">
        <v>5061</v>
      </c>
      <c r="L4653">
        <v>0</v>
      </c>
      <c r="M4653" s="441">
        <v>-693593</v>
      </c>
      <c r="N4653">
        <v>0</v>
      </c>
      <c r="O4653">
        <v>0</v>
      </c>
      <c r="P4653">
        <v>62.25</v>
      </c>
    </row>
    <row r="4654" spans="1:16" x14ac:dyDescent="0.3">
      <c r="A4654">
        <v>33220</v>
      </c>
      <c r="B4654">
        <v>122</v>
      </c>
      <c r="C4654" t="s">
        <v>552</v>
      </c>
      <c r="D4654" s="441">
        <v>45778</v>
      </c>
      <c r="E4654">
        <v>20136</v>
      </c>
      <c r="F4654" t="s">
        <v>5658</v>
      </c>
      <c r="G4654">
        <v>2284</v>
      </c>
      <c r="H4654">
        <v>12</v>
      </c>
      <c r="I4654" t="s">
        <v>5605</v>
      </c>
      <c r="J4654" t="s">
        <v>6085</v>
      </c>
      <c r="K4654" t="s">
        <v>5061</v>
      </c>
      <c r="L4654">
        <v>5.13</v>
      </c>
      <c r="M4654" s="441">
        <v>45776</v>
      </c>
      <c r="N4654">
        <v>4.2</v>
      </c>
      <c r="O4654">
        <v>4.2</v>
      </c>
      <c r="P4654">
        <v>61.56</v>
      </c>
    </row>
    <row r="4655" spans="1:16" x14ac:dyDescent="0.3">
      <c r="A4655">
        <v>33252</v>
      </c>
      <c r="B4655">
        <v>122</v>
      </c>
      <c r="C4655" t="s">
        <v>552</v>
      </c>
      <c r="D4655" s="441">
        <v>45778</v>
      </c>
      <c r="E4655">
        <v>20202</v>
      </c>
      <c r="F4655" t="s">
        <v>5852</v>
      </c>
      <c r="G4655">
        <v>2255</v>
      </c>
      <c r="H4655">
        <v>9</v>
      </c>
      <c r="I4655" t="s">
        <v>5613</v>
      </c>
      <c r="J4655" t="s">
        <v>6085</v>
      </c>
      <c r="K4655" t="s">
        <v>5061</v>
      </c>
      <c r="L4655">
        <v>6.78</v>
      </c>
      <c r="M4655" s="441">
        <v>45776</v>
      </c>
      <c r="N4655">
        <v>6.78</v>
      </c>
      <c r="O4655">
        <v>6.78</v>
      </c>
      <c r="P4655">
        <v>61.02</v>
      </c>
    </row>
    <row r="4656" spans="1:16" x14ac:dyDescent="0.3">
      <c r="A4656">
        <v>33273</v>
      </c>
      <c r="B4656">
        <v>122</v>
      </c>
      <c r="C4656" t="s">
        <v>552</v>
      </c>
      <c r="D4656" s="441">
        <v>45778</v>
      </c>
      <c r="E4656">
        <v>19623</v>
      </c>
      <c r="F4656" t="s">
        <v>5929</v>
      </c>
      <c r="G4656">
        <v>2611</v>
      </c>
      <c r="H4656">
        <v>10.8</v>
      </c>
      <c r="I4656" t="s">
        <v>5598</v>
      </c>
      <c r="J4656" t="s">
        <v>6085</v>
      </c>
      <c r="K4656" t="s">
        <v>5061</v>
      </c>
      <c r="L4656">
        <v>5.61</v>
      </c>
      <c r="M4656" s="441">
        <v>45776</v>
      </c>
      <c r="N4656">
        <v>5</v>
      </c>
      <c r="O4656">
        <v>5.23</v>
      </c>
      <c r="P4656">
        <v>60.59</v>
      </c>
    </row>
    <row r="4657" spans="1:16" x14ac:dyDescent="0.3">
      <c r="A4657">
        <v>33116</v>
      </c>
      <c r="B4657">
        <v>122</v>
      </c>
      <c r="C4657" t="s">
        <v>552</v>
      </c>
      <c r="D4657" s="441">
        <v>45778</v>
      </c>
      <c r="E4657">
        <v>18178</v>
      </c>
      <c r="F4657" t="s">
        <v>5790</v>
      </c>
      <c r="G4657">
        <v>3444</v>
      </c>
      <c r="H4657">
        <v>1</v>
      </c>
      <c r="I4657" t="s">
        <v>5601</v>
      </c>
      <c r="J4657" t="s">
        <v>4764</v>
      </c>
      <c r="K4657" t="s">
        <v>5061</v>
      </c>
      <c r="L4657">
        <v>0</v>
      </c>
      <c r="M4657" s="441">
        <v>-693593</v>
      </c>
      <c r="N4657">
        <v>0</v>
      </c>
      <c r="O4657">
        <v>59.9</v>
      </c>
      <c r="P4657">
        <v>59.9</v>
      </c>
    </row>
    <row r="4658" spans="1:16" x14ac:dyDescent="0.3">
      <c r="A4658">
        <v>33037</v>
      </c>
      <c r="B4658">
        <v>122</v>
      </c>
      <c r="C4658" t="s">
        <v>552</v>
      </c>
      <c r="D4658" s="441">
        <v>45778</v>
      </c>
      <c r="E4658">
        <v>18552</v>
      </c>
      <c r="F4658" t="s">
        <v>5723</v>
      </c>
      <c r="G4658">
        <v>3128</v>
      </c>
      <c r="H4658">
        <v>2</v>
      </c>
      <c r="I4658" t="s">
        <v>5601</v>
      </c>
      <c r="J4658" t="s">
        <v>4764</v>
      </c>
      <c r="K4658" t="s">
        <v>5061</v>
      </c>
      <c r="L4658">
        <v>0</v>
      </c>
      <c r="M4658" s="441">
        <v>-693593</v>
      </c>
      <c r="N4658">
        <v>0</v>
      </c>
      <c r="O4658">
        <v>0</v>
      </c>
      <c r="P4658">
        <v>58.18</v>
      </c>
    </row>
    <row r="4659" spans="1:16" x14ac:dyDescent="0.3">
      <c r="A4659">
        <v>33271</v>
      </c>
      <c r="B4659">
        <v>122</v>
      </c>
      <c r="C4659" t="s">
        <v>552</v>
      </c>
      <c r="D4659" s="441">
        <v>45778</v>
      </c>
      <c r="E4659">
        <v>26713</v>
      </c>
      <c r="F4659" t="s">
        <v>5903</v>
      </c>
      <c r="G4659">
        <v>6867</v>
      </c>
      <c r="H4659">
        <v>1</v>
      </c>
      <c r="I4659" t="s">
        <v>5598</v>
      </c>
      <c r="J4659" t="s">
        <v>6085</v>
      </c>
      <c r="K4659" t="s">
        <v>5061</v>
      </c>
      <c r="L4659">
        <v>55</v>
      </c>
      <c r="M4659" s="441">
        <v>45763</v>
      </c>
      <c r="N4659">
        <v>55</v>
      </c>
      <c r="O4659">
        <v>55</v>
      </c>
      <c r="P4659">
        <v>55</v>
      </c>
    </row>
    <row r="4660" spans="1:16" x14ac:dyDescent="0.3">
      <c r="A4660">
        <v>33303</v>
      </c>
      <c r="B4660">
        <v>122</v>
      </c>
      <c r="C4660" t="s">
        <v>552</v>
      </c>
      <c r="D4660" s="441">
        <v>45778</v>
      </c>
      <c r="E4660">
        <v>19453</v>
      </c>
      <c r="F4660" t="s">
        <v>6556</v>
      </c>
      <c r="G4660">
        <v>2752</v>
      </c>
      <c r="H4660">
        <v>3.54</v>
      </c>
      <c r="I4660" t="s">
        <v>5598</v>
      </c>
      <c r="J4660" t="s">
        <v>6085</v>
      </c>
      <c r="K4660" t="s">
        <v>5061</v>
      </c>
      <c r="L4660">
        <v>15.46</v>
      </c>
      <c r="M4660" s="441">
        <v>45772</v>
      </c>
      <c r="N4660">
        <v>19.5</v>
      </c>
      <c r="O4660">
        <v>14.4</v>
      </c>
      <c r="P4660">
        <v>54.73</v>
      </c>
    </row>
    <row r="4661" spans="1:16" x14ac:dyDescent="0.3">
      <c r="A4661">
        <v>33290</v>
      </c>
      <c r="B4661">
        <v>122</v>
      </c>
      <c r="C4661" t="s">
        <v>552</v>
      </c>
      <c r="D4661" s="441">
        <v>45778</v>
      </c>
      <c r="E4661">
        <v>19737</v>
      </c>
      <c r="F4661" t="s">
        <v>6337</v>
      </c>
      <c r="G4661">
        <v>2516</v>
      </c>
      <c r="H4661">
        <v>9.06</v>
      </c>
      <c r="I4661" t="s">
        <v>5598</v>
      </c>
      <c r="J4661" t="s">
        <v>6085</v>
      </c>
      <c r="K4661" t="s">
        <v>5061</v>
      </c>
      <c r="L4661">
        <v>6.01</v>
      </c>
      <c r="M4661" s="441">
        <v>45776</v>
      </c>
      <c r="N4661">
        <v>6</v>
      </c>
      <c r="O4661">
        <v>6</v>
      </c>
      <c r="P4661">
        <v>54.45</v>
      </c>
    </row>
    <row r="4662" spans="1:16" x14ac:dyDescent="0.3">
      <c r="A4662">
        <v>33107</v>
      </c>
      <c r="B4662">
        <v>122</v>
      </c>
      <c r="C4662" t="s">
        <v>552</v>
      </c>
      <c r="D4662" s="441">
        <v>45778</v>
      </c>
      <c r="E4662">
        <v>18210</v>
      </c>
      <c r="F4662" t="s">
        <v>6523</v>
      </c>
      <c r="G4662">
        <v>3417</v>
      </c>
      <c r="H4662">
        <v>2</v>
      </c>
      <c r="I4662" t="s">
        <v>5613</v>
      </c>
      <c r="J4662" t="s">
        <v>4764</v>
      </c>
      <c r="K4662" t="s">
        <v>5061</v>
      </c>
      <c r="L4662">
        <v>0</v>
      </c>
      <c r="M4662" s="441">
        <v>-693593</v>
      </c>
      <c r="N4662">
        <v>0</v>
      </c>
      <c r="O4662">
        <v>0</v>
      </c>
      <c r="P4662">
        <v>54.3</v>
      </c>
    </row>
    <row r="4663" spans="1:16" x14ac:dyDescent="0.3">
      <c r="A4663">
        <v>33112</v>
      </c>
      <c r="B4663">
        <v>122</v>
      </c>
      <c r="C4663" t="s">
        <v>552</v>
      </c>
      <c r="D4663" s="441">
        <v>45778</v>
      </c>
      <c r="E4663">
        <v>18184</v>
      </c>
      <c r="F4663" t="s">
        <v>5997</v>
      </c>
      <c r="G4663">
        <v>3439</v>
      </c>
      <c r="H4663">
        <v>0.68</v>
      </c>
      <c r="I4663" t="s">
        <v>5601</v>
      </c>
      <c r="J4663" t="s">
        <v>4764</v>
      </c>
      <c r="K4663" t="s">
        <v>5061</v>
      </c>
      <c r="L4663">
        <v>0</v>
      </c>
      <c r="M4663" s="441">
        <v>-693593</v>
      </c>
      <c r="N4663">
        <v>0</v>
      </c>
      <c r="O4663">
        <v>191.58</v>
      </c>
      <c r="P4663">
        <v>54.22</v>
      </c>
    </row>
    <row r="4664" spans="1:16" x14ac:dyDescent="0.3">
      <c r="A4664">
        <v>33212</v>
      </c>
      <c r="B4664">
        <v>122</v>
      </c>
      <c r="C4664" t="s">
        <v>552</v>
      </c>
      <c r="D4664" s="441">
        <v>45778</v>
      </c>
      <c r="E4664">
        <v>20892</v>
      </c>
      <c r="F4664" t="s">
        <v>5653</v>
      </c>
      <c r="G4664">
        <v>2039</v>
      </c>
      <c r="H4664">
        <v>4</v>
      </c>
      <c r="I4664" t="s">
        <v>5613</v>
      </c>
      <c r="J4664" t="s">
        <v>6085</v>
      </c>
      <c r="K4664" t="s">
        <v>5061</v>
      </c>
      <c r="L4664">
        <v>13.35</v>
      </c>
      <c r="M4664" s="441">
        <v>45762</v>
      </c>
      <c r="N4664">
        <v>13.3</v>
      </c>
      <c r="O4664">
        <v>13.3</v>
      </c>
      <c r="P4664">
        <v>53.4</v>
      </c>
    </row>
    <row r="4665" spans="1:16" x14ac:dyDescent="0.3">
      <c r="A4665">
        <v>33316</v>
      </c>
      <c r="B4665">
        <v>122</v>
      </c>
      <c r="C4665" t="s">
        <v>552</v>
      </c>
      <c r="D4665" s="441">
        <v>45778</v>
      </c>
      <c r="E4665">
        <v>19415</v>
      </c>
      <c r="F4665" t="s">
        <v>5958</v>
      </c>
      <c r="G4665">
        <v>2759</v>
      </c>
      <c r="H4665">
        <v>7</v>
      </c>
      <c r="I4665" t="s">
        <v>5613</v>
      </c>
      <c r="J4665" t="s">
        <v>6085</v>
      </c>
      <c r="K4665" t="s">
        <v>5061</v>
      </c>
      <c r="L4665">
        <v>7.59</v>
      </c>
      <c r="M4665" s="441">
        <v>45762</v>
      </c>
      <c r="N4665">
        <v>7.59</v>
      </c>
      <c r="O4665">
        <v>7.8</v>
      </c>
      <c r="P4665">
        <v>53.13</v>
      </c>
    </row>
    <row r="4666" spans="1:16" x14ac:dyDescent="0.3">
      <c r="A4666">
        <v>33292</v>
      </c>
      <c r="B4666">
        <v>122</v>
      </c>
      <c r="C4666" t="s">
        <v>552</v>
      </c>
      <c r="D4666" s="441">
        <v>45778</v>
      </c>
      <c r="E4666">
        <v>24394</v>
      </c>
      <c r="F4666" t="s">
        <v>5941</v>
      </c>
      <c r="G4666">
        <v>2753</v>
      </c>
      <c r="H4666">
        <v>60</v>
      </c>
      <c r="I4666" t="s">
        <v>5613</v>
      </c>
      <c r="J4666" t="s">
        <v>6085</v>
      </c>
      <c r="K4666" t="s">
        <v>5061</v>
      </c>
      <c r="L4666">
        <v>0.87</v>
      </c>
      <c r="M4666" s="441">
        <v>45776</v>
      </c>
      <c r="N4666">
        <v>0.8</v>
      </c>
      <c r="O4666">
        <v>0.85</v>
      </c>
      <c r="P4666">
        <v>52.2</v>
      </c>
    </row>
    <row r="4667" spans="1:16" x14ac:dyDescent="0.3">
      <c r="A4667">
        <v>33288</v>
      </c>
      <c r="B4667">
        <v>122</v>
      </c>
      <c r="C4667" t="s">
        <v>552</v>
      </c>
      <c r="D4667" s="441">
        <v>45778</v>
      </c>
      <c r="E4667">
        <v>24326</v>
      </c>
      <c r="F4667" t="s">
        <v>5939</v>
      </c>
      <c r="G4667">
        <v>2499</v>
      </c>
      <c r="H4667">
        <v>22.56</v>
      </c>
      <c r="I4667" t="s">
        <v>5598</v>
      </c>
      <c r="J4667" t="s">
        <v>6085</v>
      </c>
      <c r="K4667" t="s">
        <v>5061</v>
      </c>
      <c r="L4667">
        <v>2.2799999999999998</v>
      </c>
      <c r="M4667" s="441">
        <v>45776</v>
      </c>
      <c r="N4667">
        <v>2.5</v>
      </c>
      <c r="O4667">
        <v>2.5</v>
      </c>
      <c r="P4667">
        <v>51.44</v>
      </c>
    </row>
    <row r="4668" spans="1:16" x14ac:dyDescent="0.3">
      <c r="A4668">
        <v>33114</v>
      </c>
      <c r="B4668">
        <v>122</v>
      </c>
      <c r="C4668" t="s">
        <v>552</v>
      </c>
      <c r="D4668" s="441">
        <v>45778</v>
      </c>
      <c r="E4668">
        <v>18180</v>
      </c>
      <c r="F4668" t="s">
        <v>5788</v>
      </c>
      <c r="G4668">
        <v>3442</v>
      </c>
      <c r="H4668">
        <v>0.46</v>
      </c>
      <c r="I4668" t="s">
        <v>5601</v>
      </c>
      <c r="J4668" t="s">
        <v>4764</v>
      </c>
      <c r="K4668" t="s">
        <v>5061</v>
      </c>
      <c r="L4668">
        <v>0</v>
      </c>
      <c r="M4668" s="441">
        <v>-693593</v>
      </c>
      <c r="N4668">
        <v>0</v>
      </c>
      <c r="O4668">
        <v>109.9</v>
      </c>
      <c r="P4668">
        <v>50.6</v>
      </c>
    </row>
    <row r="4669" spans="1:16" x14ac:dyDescent="0.3">
      <c r="A4669">
        <v>33226</v>
      </c>
      <c r="B4669">
        <v>122</v>
      </c>
      <c r="C4669" t="s">
        <v>552</v>
      </c>
      <c r="D4669" s="441">
        <v>45778</v>
      </c>
      <c r="E4669">
        <v>20871</v>
      </c>
      <c r="F4669" t="s">
        <v>5663</v>
      </c>
      <c r="G4669">
        <v>2043</v>
      </c>
      <c r="H4669">
        <v>2</v>
      </c>
      <c r="I4669" t="s">
        <v>5625</v>
      </c>
      <c r="J4669" t="s">
        <v>6085</v>
      </c>
      <c r="K4669" t="s">
        <v>5061</v>
      </c>
      <c r="L4669">
        <v>24.68</v>
      </c>
      <c r="M4669" s="441">
        <v>45777</v>
      </c>
      <c r="N4669">
        <v>0</v>
      </c>
      <c r="O4669">
        <v>0</v>
      </c>
      <c r="P4669">
        <v>49.36</v>
      </c>
    </row>
    <row r="4670" spans="1:16" x14ac:dyDescent="0.3">
      <c r="A4670">
        <v>33291</v>
      </c>
      <c r="B4670">
        <v>122</v>
      </c>
      <c r="C4670" t="s">
        <v>552</v>
      </c>
      <c r="D4670" s="441">
        <v>45778</v>
      </c>
      <c r="E4670">
        <v>19730</v>
      </c>
      <c r="F4670" t="s">
        <v>6323</v>
      </c>
      <c r="G4670">
        <v>2523</v>
      </c>
      <c r="H4670">
        <v>1.7</v>
      </c>
      <c r="I4670" t="s">
        <v>5598</v>
      </c>
      <c r="J4670" t="s">
        <v>6085</v>
      </c>
      <c r="K4670" t="s">
        <v>5061</v>
      </c>
      <c r="L4670">
        <v>29.01</v>
      </c>
      <c r="M4670" s="441">
        <v>45776</v>
      </c>
      <c r="N4670">
        <v>28</v>
      </c>
      <c r="O4670">
        <v>26.87</v>
      </c>
      <c r="P4670">
        <v>49.32</v>
      </c>
    </row>
    <row r="4671" spans="1:16" x14ac:dyDescent="0.3">
      <c r="A4671">
        <v>33274</v>
      </c>
      <c r="B4671">
        <v>122</v>
      </c>
      <c r="C4671" t="s">
        <v>552</v>
      </c>
      <c r="D4671" s="441">
        <v>45778</v>
      </c>
      <c r="E4671">
        <v>19488</v>
      </c>
      <c r="F4671" t="s">
        <v>5930</v>
      </c>
      <c r="G4671">
        <v>2720</v>
      </c>
      <c r="H4671">
        <v>2.6</v>
      </c>
      <c r="I4671" t="s">
        <v>5598</v>
      </c>
      <c r="J4671" t="s">
        <v>6085</v>
      </c>
      <c r="K4671" t="s">
        <v>5061</v>
      </c>
      <c r="L4671">
        <v>18.86</v>
      </c>
      <c r="M4671" s="441">
        <v>45776</v>
      </c>
      <c r="N4671">
        <v>10</v>
      </c>
      <c r="O4671">
        <v>10.23</v>
      </c>
      <c r="P4671">
        <v>49.04</v>
      </c>
    </row>
    <row r="4672" spans="1:16" x14ac:dyDescent="0.3">
      <c r="A4672">
        <v>33302</v>
      </c>
      <c r="B4672">
        <v>122</v>
      </c>
      <c r="C4672" t="s">
        <v>552</v>
      </c>
      <c r="D4672" s="441">
        <v>45778</v>
      </c>
      <c r="E4672">
        <v>19721</v>
      </c>
      <c r="F4672" t="s">
        <v>5952</v>
      </c>
      <c r="G4672">
        <v>2533</v>
      </c>
      <c r="H4672">
        <v>1.42</v>
      </c>
      <c r="I4672" t="s">
        <v>5598</v>
      </c>
      <c r="J4672" t="s">
        <v>6085</v>
      </c>
      <c r="K4672" t="s">
        <v>5061</v>
      </c>
      <c r="L4672">
        <v>34.1</v>
      </c>
      <c r="M4672" s="441">
        <v>45776</v>
      </c>
      <c r="N4672">
        <v>36.4</v>
      </c>
      <c r="O4672">
        <v>36.4</v>
      </c>
      <c r="P4672">
        <v>48.42</v>
      </c>
    </row>
    <row r="4673" spans="1:16" x14ac:dyDescent="0.3">
      <c r="A4673">
        <v>33210</v>
      </c>
      <c r="B4673">
        <v>122</v>
      </c>
      <c r="C4673" t="s">
        <v>552</v>
      </c>
      <c r="D4673" s="441">
        <v>45778</v>
      </c>
      <c r="E4673">
        <v>24272</v>
      </c>
      <c r="F4673" t="s">
        <v>5849</v>
      </c>
      <c r="G4673">
        <v>2341</v>
      </c>
      <c r="H4673">
        <v>2</v>
      </c>
      <c r="I4673" t="s">
        <v>5598</v>
      </c>
      <c r="J4673" t="s">
        <v>6085</v>
      </c>
      <c r="K4673" t="s">
        <v>5061</v>
      </c>
      <c r="L4673">
        <v>24</v>
      </c>
      <c r="M4673" s="441">
        <v>45748</v>
      </c>
      <c r="N4673">
        <v>24</v>
      </c>
      <c r="O4673">
        <v>24.2</v>
      </c>
      <c r="P4673">
        <v>48</v>
      </c>
    </row>
    <row r="4674" spans="1:16" x14ac:dyDescent="0.3">
      <c r="A4674">
        <v>33200</v>
      </c>
      <c r="B4674">
        <v>122</v>
      </c>
      <c r="C4674" t="s">
        <v>552</v>
      </c>
      <c r="D4674" s="441">
        <v>45778</v>
      </c>
      <c r="E4674">
        <v>20029</v>
      </c>
      <c r="F4674" t="s">
        <v>5848</v>
      </c>
      <c r="G4674">
        <v>2337</v>
      </c>
      <c r="H4674">
        <v>3</v>
      </c>
      <c r="I4674" t="s">
        <v>5668</v>
      </c>
      <c r="J4674" t="s">
        <v>6085</v>
      </c>
      <c r="K4674" t="s">
        <v>5061</v>
      </c>
      <c r="L4674">
        <v>0</v>
      </c>
      <c r="M4674" s="441">
        <v>45636</v>
      </c>
      <c r="N4674">
        <v>14.81</v>
      </c>
      <c r="O4674">
        <v>14.81</v>
      </c>
      <c r="P4674">
        <v>44.43</v>
      </c>
    </row>
    <row r="4675" spans="1:16" x14ac:dyDescent="0.3">
      <c r="A4675">
        <v>33221</v>
      </c>
      <c r="B4675">
        <v>122</v>
      </c>
      <c r="C4675" t="s">
        <v>552</v>
      </c>
      <c r="D4675" s="441">
        <v>45778</v>
      </c>
      <c r="E4675">
        <v>20133</v>
      </c>
      <c r="F4675" t="s">
        <v>6469</v>
      </c>
      <c r="G4675">
        <v>2286</v>
      </c>
      <c r="H4675">
        <v>5</v>
      </c>
      <c r="I4675" t="s">
        <v>5605</v>
      </c>
      <c r="J4675" t="s">
        <v>6085</v>
      </c>
      <c r="K4675" t="s">
        <v>5061</v>
      </c>
      <c r="L4675">
        <v>8.85</v>
      </c>
      <c r="M4675" s="441">
        <v>45776</v>
      </c>
      <c r="N4675">
        <v>8.75</v>
      </c>
      <c r="O4675">
        <v>8.75</v>
      </c>
      <c r="P4675">
        <v>44.25</v>
      </c>
    </row>
    <row r="4676" spans="1:16" x14ac:dyDescent="0.3">
      <c r="A4676">
        <v>33153</v>
      </c>
      <c r="B4676">
        <v>122</v>
      </c>
      <c r="C4676" t="s">
        <v>552</v>
      </c>
      <c r="D4676" s="441">
        <v>45778</v>
      </c>
      <c r="E4676">
        <v>26276</v>
      </c>
      <c r="F4676" t="s">
        <v>6443</v>
      </c>
      <c r="G4676">
        <v>6658</v>
      </c>
      <c r="H4676">
        <v>1</v>
      </c>
      <c r="I4676" t="s">
        <v>5598</v>
      </c>
      <c r="J4676" t="s">
        <v>6085</v>
      </c>
      <c r="K4676" t="s">
        <v>5061</v>
      </c>
      <c r="L4676">
        <v>0</v>
      </c>
      <c r="M4676" s="441">
        <v>45747</v>
      </c>
      <c r="N4676">
        <v>44</v>
      </c>
      <c r="O4676">
        <v>44</v>
      </c>
      <c r="P4676">
        <v>44</v>
      </c>
    </row>
    <row r="4677" spans="1:16" x14ac:dyDescent="0.3">
      <c r="A4677">
        <v>33170</v>
      </c>
      <c r="B4677">
        <v>122</v>
      </c>
      <c r="C4677" t="s">
        <v>552</v>
      </c>
      <c r="D4677" s="441">
        <v>45778</v>
      </c>
      <c r="E4677">
        <v>21060</v>
      </c>
      <c r="F4677" t="s">
        <v>5619</v>
      </c>
      <c r="G4677">
        <v>1998</v>
      </c>
      <c r="H4677">
        <v>2</v>
      </c>
      <c r="I4677" t="s">
        <v>5613</v>
      </c>
      <c r="J4677" t="s">
        <v>6085</v>
      </c>
      <c r="K4677" t="s">
        <v>5061</v>
      </c>
      <c r="L4677">
        <v>0</v>
      </c>
      <c r="M4677" s="441">
        <v>-693593</v>
      </c>
      <c r="N4677">
        <v>0</v>
      </c>
      <c r="O4677">
        <v>21.99</v>
      </c>
      <c r="P4677">
        <v>43.98</v>
      </c>
    </row>
    <row r="4678" spans="1:16" x14ac:dyDescent="0.3">
      <c r="A4678">
        <v>33268</v>
      </c>
      <c r="B4678">
        <v>122</v>
      </c>
      <c r="C4678" t="s">
        <v>552</v>
      </c>
      <c r="D4678" s="441">
        <v>45778</v>
      </c>
      <c r="E4678">
        <v>19639</v>
      </c>
      <c r="F4678" t="s">
        <v>6527</v>
      </c>
      <c r="G4678">
        <v>2597</v>
      </c>
      <c r="H4678">
        <v>11</v>
      </c>
      <c r="I4678" t="s">
        <v>5598</v>
      </c>
      <c r="J4678" t="s">
        <v>6085</v>
      </c>
      <c r="K4678" t="s">
        <v>5061</v>
      </c>
      <c r="L4678">
        <v>3.93</v>
      </c>
      <c r="M4678" s="441">
        <v>45776</v>
      </c>
      <c r="N4678">
        <v>3.5</v>
      </c>
      <c r="O4678">
        <v>3.5</v>
      </c>
      <c r="P4678">
        <v>43.23</v>
      </c>
    </row>
    <row r="4679" spans="1:16" x14ac:dyDescent="0.3">
      <c r="A4679">
        <v>33289</v>
      </c>
      <c r="B4679">
        <v>122</v>
      </c>
      <c r="C4679" t="s">
        <v>552</v>
      </c>
      <c r="D4679" s="441">
        <v>45778</v>
      </c>
      <c r="E4679">
        <v>19741</v>
      </c>
      <c r="F4679" t="s">
        <v>6332</v>
      </c>
      <c r="G4679">
        <v>2512</v>
      </c>
      <c r="H4679">
        <v>5.84</v>
      </c>
      <c r="I4679" t="s">
        <v>5598</v>
      </c>
      <c r="J4679" t="s">
        <v>6085</v>
      </c>
      <c r="K4679" t="s">
        <v>5061</v>
      </c>
      <c r="L4679">
        <v>6.91</v>
      </c>
      <c r="M4679" s="441">
        <v>45776</v>
      </c>
      <c r="N4679">
        <v>6.5</v>
      </c>
      <c r="O4679">
        <v>7.5</v>
      </c>
      <c r="P4679">
        <v>40.35</v>
      </c>
    </row>
    <row r="4680" spans="1:16" x14ac:dyDescent="0.3">
      <c r="A4680">
        <v>33295</v>
      </c>
      <c r="B4680">
        <v>122</v>
      </c>
      <c r="C4680" t="s">
        <v>552</v>
      </c>
      <c r="D4680" s="441">
        <v>45778</v>
      </c>
      <c r="E4680">
        <v>19575</v>
      </c>
      <c r="F4680" t="s">
        <v>5944</v>
      </c>
      <c r="G4680">
        <v>2643</v>
      </c>
      <c r="H4680">
        <v>1.44</v>
      </c>
      <c r="I4680" t="s">
        <v>5598</v>
      </c>
      <c r="J4680" t="s">
        <v>6085</v>
      </c>
      <c r="K4680" t="s">
        <v>5061</v>
      </c>
      <c r="L4680">
        <v>27.7</v>
      </c>
      <c r="M4680" s="441">
        <v>45776</v>
      </c>
      <c r="N4680">
        <v>28</v>
      </c>
      <c r="O4680">
        <v>30</v>
      </c>
      <c r="P4680">
        <v>39.89</v>
      </c>
    </row>
    <row r="4681" spans="1:16" x14ac:dyDescent="0.3">
      <c r="A4681">
        <v>33119</v>
      </c>
      <c r="B4681">
        <v>122</v>
      </c>
      <c r="C4681" t="s">
        <v>552</v>
      </c>
      <c r="D4681" s="441">
        <v>45778</v>
      </c>
      <c r="E4681">
        <v>18160</v>
      </c>
      <c r="F4681" t="s">
        <v>6514</v>
      </c>
      <c r="G4681">
        <v>3460</v>
      </c>
      <c r="H4681">
        <v>0.2</v>
      </c>
      <c r="I4681" t="s">
        <v>5601</v>
      </c>
      <c r="J4681" t="s">
        <v>4764</v>
      </c>
      <c r="K4681" t="s">
        <v>5061</v>
      </c>
      <c r="L4681">
        <v>0</v>
      </c>
      <c r="M4681" s="441">
        <v>-693593</v>
      </c>
      <c r="N4681">
        <v>0</v>
      </c>
      <c r="O4681">
        <v>0</v>
      </c>
      <c r="P4681">
        <v>38.93</v>
      </c>
    </row>
    <row r="4682" spans="1:16" x14ac:dyDescent="0.3">
      <c r="A4682">
        <v>33125</v>
      </c>
      <c r="B4682">
        <v>122</v>
      </c>
      <c r="C4682" t="s">
        <v>552</v>
      </c>
      <c r="D4682" s="441">
        <v>45778</v>
      </c>
      <c r="E4682">
        <v>18145</v>
      </c>
      <c r="F4682" t="s">
        <v>5796</v>
      </c>
      <c r="G4682">
        <v>3472</v>
      </c>
      <c r="H4682">
        <v>0.1</v>
      </c>
      <c r="I4682" t="s">
        <v>5601</v>
      </c>
      <c r="J4682" t="s">
        <v>4764</v>
      </c>
      <c r="K4682" t="s">
        <v>5061</v>
      </c>
      <c r="L4682">
        <v>0</v>
      </c>
      <c r="M4682" s="441">
        <v>-693593</v>
      </c>
      <c r="N4682">
        <v>0</v>
      </c>
      <c r="O4682">
        <v>310</v>
      </c>
      <c r="P4682">
        <v>37.159999999999997</v>
      </c>
    </row>
    <row r="4683" spans="1:16" x14ac:dyDescent="0.3">
      <c r="A4683">
        <v>33272</v>
      </c>
      <c r="B4683">
        <v>122</v>
      </c>
      <c r="C4683" t="s">
        <v>552</v>
      </c>
      <c r="D4683" s="441">
        <v>45778</v>
      </c>
      <c r="E4683">
        <v>19628</v>
      </c>
      <c r="F4683" t="s">
        <v>6584</v>
      </c>
      <c r="G4683">
        <v>2606</v>
      </c>
      <c r="H4683">
        <v>15.2</v>
      </c>
      <c r="I4683" t="s">
        <v>5598</v>
      </c>
      <c r="J4683" t="s">
        <v>6085</v>
      </c>
      <c r="K4683" t="s">
        <v>5061</v>
      </c>
      <c r="L4683">
        <v>0</v>
      </c>
      <c r="M4683" s="441">
        <v>45684</v>
      </c>
      <c r="N4683">
        <v>2.4</v>
      </c>
      <c r="O4683">
        <v>3.08</v>
      </c>
      <c r="P4683">
        <v>36.479999999999997</v>
      </c>
    </row>
    <row r="4684" spans="1:16" x14ac:dyDescent="0.3">
      <c r="A4684">
        <v>33078</v>
      </c>
      <c r="B4684">
        <v>122</v>
      </c>
      <c r="C4684" t="s">
        <v>552</v>
      </c>
      <c r="D4684" s="441">
        <v>45778</v>
      </c>
      <c r="E4684">
        <v>18312</v>
      </c>
      <c r="F4684" t="s">
        <v>6552</v>
      </c>
      <c r="G4684">
        <v>3321</v>
      </c>
      <c r="H4684">
        <v>0.3</v>
      </c>
      <c r="I4684" t="s">
        <v>5601</v>
      </c>
      <c r="J4684" t="s">
        <v>4764</v>
      </c>
      <c r="K4684" t="s">
        <v>5061</v>
      </c>
      <c r="L4684">
        <v>0</v>
      </c>
      <c r="M4684" s="441">
        <v>-693593</v>
      </c>
      <c r="N4684">
        <v>0</v>
      </c>
      <c r="O4684">
        <v>135.9</v>
      </c>
      <c r="P4684">
        <v>35.06</v>
      </c>
    </row>
    <row r="4685" spans="1:16" x14ac:dyDescent="0.3">
      <c r="A4685">
        <v>33091</v>
      </c>
      <c r="B4685">
        <v>122</v>
      </c>
      <c r="C4685" t="s">
        <v>552</v>
      </c>
      <c r="D4685" s="441">
        <v>45778</v>
      </c>
      <c r="E4685">
        <v>18249</v>
      </c>
      <c r="F4685" t="s">
        <v>5907</v>
      </c>
      <c r="G4685">
        <v>3381</v>
      </c>
      <c r="H4685">
        <v>2</v>
      </c>
      <c r="I4685" t="s">
        <v>5613</v>
      </c>
      <c r="J4685" t="s">
        <v>4764</v>
      </c>
      <c r="K4685" t="s">
        <v>5061</v>
      </c>
      <c r="L4685">
        <v>0</v>
      </c>
      <c r="M4685" s="441">
        <v>-693593</v>
      </c>
      <c r="N4685">
        <v>0</v>
      </c>
      <c r="O4685">
        <v>0</v>
      </c>
      <c r="P4685">
        <v>34.630000000000003</v>
      </c>
    </row>
    <row r="4686" spans="1:16" x14ac:dyDescent="0.3">
      <c r="A4686">
        <v>33176</v>
      </c>
      <c r="B4686">
        <v>122</v>
      </c>
      <c r="C4686" t="s">
        <v>552</v>
      </c>
      <c r="D4686" s="441">
        <v>45778</v>
      </c>
      <c r="E4686">
        <v>24089</v>
      </c>
      <c r="F4686" t="s">
        <v>5842</v>
      </c>
      <c r="G4686">
        <v>2316</v>
      </c>
      <c r="H4686">
        <v>4</v>
      </c>
      <c r="I4686" t="s">
        <v>5598</v>
      </c>
      <c r="J4686" t="s">
        <v>6085</v>
      </c>
      <c r="K4686" t="s">
        <v>5061</v>
      </c>
      <c r="L4686">
        <v>0</v>
      </c>
      <c r="M4686" s="441">
        <v>45531</v>
      </c>
      <c r="N4686">
        <v>8.5</v>
      </c>
      <c r="O4686">
        <v>8.9</v>
      </c>
      <c r="P4686">
        <v>34</v>
      </c>
    </row>
    <row r="4687" spans="1:16" x14ac:dyDescent="0.3">
      <c r="A4687">
        <v>33046</v>
      </c>
      <c r="B4687">
        <v>122</v>
      </c>
      <c r="C4687" t="s">
        <v>552</v>
      </c>
      <c r="D4687" s="441">
        <v>45778</v>
      </c>
      <c r="E4687">
        <v>18511</v>
      </c>
      <c r="F4687" t="s">
        <v>6028</v>
      </c>
      <c r="G4687">
        <v>3149</v>
      </c>
      <c r="H4687">
        <v>0.1</v>
      </c>
      <c r="I4687" t="s">
        <v>5613</v>
      </c>
      <c r="J4687" t="s">
        <v>4764</v>
      </c>
      <c r="K4687" t="s">
        <v>5061</v>
      </c>
      <c r="L4687">
        <v>0</v>
      </c>
      <c r="M4687" s="441">
        <v>-693593</v>
      </c>
      <c r="N4687">
        <v>0</v>
      </c>
      <c r="O4687">
        <v>0</v>
      </c>
      <c r="P4687">
        <v>32.04</v>
      </c>
    </row>
    <row r="4688" spans="1:16" x14ac:dyDescent="0.3">
      <c r="A4688">
        <v>33228</v>
      </c>
      <c r="B4688">
        <v>122</v>
      </c>
      <c r="C4688" t="s">
        <v>552</v>
      </c>
      <c r="D4688" s="441">
        <v>45778</v>
      </c>
      <c r="E4688">
        <v>25642</v>
      </c>
      <c r="F4688" t="s">
        <v>6585</v>
      </c>
      <c r="G4688">
        <v>2346</v>
      </c>
      <c r="H4688">
        <v>2</v>
      </c>
      <c r="I4688" t="s">
        <v>5613</v>
      </c>
      <c r="J4688" t="s">
        <v>6085</v>
      </c>
      <c r="K4688" t="s">
        <v>5061</v>
      </c>
      <c r="L4688">
        <v>0</v>
      </c>
      <c r="M4688" s="441">
        <v>45740</v>
      </c>
      <c r="N4688">
        <v>14.94</v>
      </c>
      <c r="O4688">
        <v>14.94</v>
      </c>
      <c r="P4688">
        <v>29.88</v>
      </c>
    </row>
    <row r="4689" spans="1:16" x14ac:dyDescent="0.3">
      <c r="A4689">
        <v>33066</v>
      </c>
      <c r="B4689">
        <v>122</v>
      </c>
      <c r="C4689" t="s">
        <v>552</v>
      </c>
      <c r="D4689" s="441">
        <v>45778</v>
      </c>
      <c r="E4689">
        <v>18357</v>
      </c>
      <c r="F4689" t="s">
        <v>6553</v>
      </c>
      <c r="G4689">
        <v>3279</v>
      </c>
      <c r="H4689">
        <v>0.45</v>
      </c>
      <c r="I4689" t="s">
        <v>5613</v>
      </c>
      <c r="J4689" t="s">
        <v>4764</v>
      </c>
      <c r="K4689" t="s">
        <v>5061</v>
      </c>
      <c r="L4689">
        <v>0</v>
      </c>
      <c r="M4689" s="441">
        <v>-693593</v>
      </c>
      <c r="N4689">
        <v>0</v>
      </c>
      <c r="O4689">
        <v>0</v>
      </c>
      <c r="P4689">
        <v>29.64</v>
      </c>
    </row>
    <row r="4690" spans="1:16" x14ac:dyDescent="0.3">
      <c r="A4690">
        <v>33300</v>
      </c>
      <c r="B4690">
        <v>122</v>
      </c>
      <c r="C4690" t="s">
        <v>552</v>
      </c>
      <c r="D4690" s="441">
        <v>45778</v>
      </c>
      <c r="E4690">
        <v>19557</v>
      </c>
      <c r="F4690" t="s">
        <v>5951</v>
      </c>
      <c r="G4690">
        <v>2660</v>
      </c>
      <c r="H4690">
        <v>3.04</v>
      </c>
      <c r="I4690" t="s">
        <v>5598</v>
      </c>
      <c r="J4690" t="s">
        <v>6085</v>
      </c>
      <c r="K4690" t="s">
        <v>5061</v>
      </c>
      <c r="L4690">
        <v>9.7100000000000009</v>
      </c>
      <c r="M4690" s="441">
        <v>45758</v>
      </c>
      <c r="N4690">
        <v>8</v>
      </c>
      <c r="O4690">
        <v>7.5</v>
      </c>
      <c r="P4690">
        <v>29.52</v>
      </c>
    </row>
    <row r="4691" spans="1:16" x14ac:dyDescent="0.3">
      <c r="A4691">
        <v>33309</v>
      </c>
      <c r="B4691">
        <v>122</v>
      </c>
      <c r="C4691" t="s">
        <v>552</v>
      </c>
      <c r="D4691" s="441">
        <v>45778</v>
      </c>
      <c r="E4691">
        <v>19717</v>
      </c>
      <c r="F4691" t="s">
        <v>6340</v>
      </c>
      <c r="G4691">
        <v>2537</v>
      </c>
      <c r="H4691">
        <v>1.5</v>
      </c>
      <c r="I4691" t="s">
        <v>5598</v>
      </c>
      <c r="J4691" t="s">
        <v>6085</v>
      </c>
      <c r="K4691" t="s">
        <v>5061</v>
      </c>
      <c r="L4691">
        <v>19.399999999999999</v>
      </c>
      <c r="M4691" s="441">
        <v>45776</v>
      </c>
      <c r="N4691">
        <v>20</v>
      </c>
      <c r="O4691">
        <v>20</v>
      </c>
      <c r="P4691">
        <v>29.1</v>
      </c>
    </row>
    <row r="4692" spans="1:16" x14ac:dyDescent="0.3">
      <c r="A4692">
        <v>33214</v>
      </c>
      <c r="B4692">
        <v>122</v>
      </c>
      <c r="C4692" t="s">
        <v>552</v>
      </c>
      <c r="D4692" s="441">
        <v>45778</v>
      </c>
      <c r="E4692">
        <v>20657</v>
      </c>
      <c r="F4692" t="s">
        <v>6496</v>
      </c>
      <c r="G4692">
        <v>2110</v>
      </c>
      <c r="H4692">
        <v>4</v>
      </c>
      <c r="I4692" t="s">
        <v>5613</v>
      </c>
      <c r="J4692" t="s">
        <v>6085</v>
      </c>
      <c r="K4692" t="s">
        <v>5061</v>
      </c>
      <c r="L4692">
        <v>7.1</v>
      </c>
      <c r="M4692" s="441">
        <v>45762</v>
      </c>
      <c r="N4692">
        <v>7.1</v>
      </c>
      <c r="O4692">
        <v>7.1</v>
      </c>
      <c r="P4692">
        <v>28.4</v>
      </c>
    </row>
    <row r="4693" spans="1:16" x14ac:dyDescent="0.3">
      <c r="A4693">
        <v>33117</v>
      </c>
      <c r="B4693">
        <v>122</v>
      </c>
      <c r="C4693" t="s">
        <v>552</v>
      </c>
      <c r="D4693" s="441">
        <v>45778</v>
      </c>
      <c r="E4693">
        <v>18177</v>
      </c>
      <c r="F4693" t="s">
        <v>6554</v>
      </c>
      <c r="G4693">
        <v>3445</v>
      </c>
      <c r="H4693">
        <v>0.4</v>
      </c>
      <c r="I4693" t="s">
        <v>5601</v>
      </c>
      <c r="J4693" t="s">
        <v>4764</v>
      </c>
      <c r="K4693" t="s">
        <v>5061</v>
      </c>
      <c r="L4693">
        <v>0</v>
      </c>
      <c r="M4693" s="441">
        <v>-693593</v>
      </c>
      <c r="N4693">
        <v>0</v>
      </c>
      <c r="O4693">
        <v>71.91</v>
      </c>
      <c r="P4693">
        <v>27.96</v>
      </c>
    </row>
    <row r="4694" spans="1:16" x14ac:dyDescent="0.3">
      <c r="A4694">
        <v>33265</v>
      </c>
      <c r="B4694">
        <v>122</v>
      </c>
      <c r="C4694" t="s">
        <v>552</v>
      </c>
      <c r="D4694" s="441">
        <v>45778</v>
      </c>
      <c r="E4694">
        <v>19783</v>
      </c>
      <c r="F4694" t="s">
        <v>5923</v>
      </c>
      <c r="G4694">
        <v>2475</v>
      </c>
      <c r="H4694">
        <v>6.1</v>
      </c>
      <c r="I4694" t="s">
        <v>5598</v>
      </c>
      <c r="J4694" t="s">
        <v>6085</v>
      </c>
      <c r="K4694" t="s">
        <v>5061</v>
      </c>
      <c r="L4694">
        <v>4.58</v>
      </c>
      <c r="M4694" s="441">
        <v>45776</v>
      </c>
      <c r="N4694">
        <v>4.5</v>
      </c>
      <c r="O4694">
        <v>4.3600000000000003</v>
      </c>
      <c r="P4694">
        <v>27.94</v>
      </c>
    </row>
    <row r="4695" spans="1:16" x14ac:dyDescent="0.3">
      <c r="A4695">
        <v>33238</v>
      </c>
      <c r="B4695">
        <v>122</v>
      </c>
      <c r="C4695" t="s">
        <v>552</v>
      </c>
      <c r="D4695" s="441">
        <v>45778</v>
      </c>
      <c r="E4695">
        <v>24400</v>
      </c>
      <c r="F4695" t="s">
        <v>6004</v>
      </c>
      <c r="G4695">
        <v>2368</v>
      </c>
      <c r="H4695">
        <v>2</v>
      </c>
      <c r="I4695" t="s">
        <v>5613</v>
      </c>
      <c r="J4695" t="s">
        <v>6085</v>
      </c>
      <c r="K4695" t="s">
        <v>5061</v>
      </c>
      <c r="L4695">
        <v>13.28</v>
      </c>
      <c r="M4695" s="441">
        <v>45777</v>
      </c>
      <c r="N4695">
        <v>13.35</v>
      </c>
      <c r="O4695">
        <v>13.35</v>
      </c>
      <c r="P4695">
        <v>26.56</v>
      </c>
    </row>
    <row r="4696" spans="1:16" x14ac:dyDescent="0.3">
      <c r="A4696">
        <v>33239</v>
      </c>
      <c r="B4696">
        <v>122</v>
      </c>
      <c r="C4696" t="s">
        <v>552</v>
      </c>
      <c r="D4696" s="441">
        <v>45778</v>
      </c>
      <c r="E4696">
        <v>24401</v>
      </c>
      <c r="F4696" t="s">
        <v>5676</v>
      </c>
      <c r="G4696">
        <v>2369</v>
      </c>
      <c r="H4696">
        <v>2</v>
      </c>
      <c r="I4696" t="s">
        <v>5613</v>
      </c>
      <c r="J4696" t="s">
        <v>6085</v>
      </c>
      <c r="K4696" t="s">
        <v>5061</v>
      </c>
      <c r="L4696">
        <v>13.25</v>
      </c>
      <c r="M4696" s="441">
        <v>45762</v>
      </c>
      <c r="N4696">
        <v>13.5</v>
      </c>
      <c r="O4696">
        <v>6.75</v>
      </c>
      <c r="P4696">
        <v>26.5</v>
      </c>
    </row>
    <row r="4697" spans="1:16" x14ac:dyDescent="0.3">
      <c r="A4697">
        <v>33227</v>
      </c>
      <c r="B4697">
        <v>122</v>
      </c>
      <c r="C4697" t="s">
        <v>552</v>
      </c>
      <c r="D4697" s="441">
        <v>45778</v>
      </c>
      <c r="E4697">
        <v>20645</v>
      </c>
      <c r="F4697" t="s">
        <v>5664</v>
      </c>
      <c r="G4697">
        <v>2113</v>
      </c>
      <c r="H4697">
        <v>1</v>
      </c>
      <c r="I4697" t="s">
        <v>5615</v>
      </c>
      <c r="J4697" t="s">
        <v>6085</v>
      </c>
      <c r="K4697" t="s">
        <v>5061</v>
      </c>
      <c r="L4697">
        <v>26.1</v>
      </c>
      <c r="M4697" s="441">
        <v>45769</v>
      </c>
      <c r="N4697">
        <v>26.2</v>
      </c>
      <c r="O4697">
        <v>26.5</v>
      </c>
      <c r="P4697">
        <v>26.1</v>
      </c>
    </row>
    <row r="4698" spans="1:16" x14ac:dyDescent="0.3">
      <c r="A4698">
        <v>33284</v>
      </c>
      <c r="B4698">
        <v>122</v>
      </c>
      <c r="C4698" t="s">
        <v>552</v>
      </c>
      <c r="D4698" s="441">
        <v>45778</v>
      </c>
      <c r="E4698">
        <v>19760</v>
      </c>
      <c r="F4698" t="s">
        <v>6338</v>
      </c>
      <c r="G4698">
        <v>2493</v>
      </c>
      <c r="H4698">
        <v>1.2</v>
      </c>
      <c r="I4698" t="s">
        <v>5598</v>
      </c>
      <c r="J4698" t="s">
        <v>6085</v>
      </c>
      <c r="K4698" t="s">
        <v>5061</v>
      </c>
      <c r="L4698">
        <v>21.63</v>
      </c>
      <c r="M4698" s="441">
        <v>45776</v>
      </c>
      <c r="N4698">
        <v>22</v>
      </c>
      <c r="O4698">
        <v>22</v>
      </c>
      <c r="P4698">
        <v>25.96</v>
      </c>
    </row>
    <row r="4699" spans="1:16" x14ac:dyDescent="0.3">
      <c r="A4699">
        <v>33248</v>
      </c>
      <c r="B4699">
        <v>122</v>
      </c>
      <c r="C4699" t="s">
        <v>552</v>
      </c>
      <c r="D4699" s="441">
        <v>45778</v>
      </c>
      <c r="E4699">
        <v>19902</v>
      </c>
      <c r="F4699" t="s">
        <v>6528</v>
      </c>
      <c r="G4699">
        <v>2382</v>
      </c>
      <c r="H4699">
        <v>1</v>
      </c>
      <c r="I4699" t="s">
        <v>5703</v>
      </c>
      <c r="J4699" t="s">
        <v>6085</v>
      </c>
      <c r="K4699" t="s">
        <v>5061</v>
      </c>
      <c r="L4699">
        <v>0</v>
      </c>
      <c r="M4699" s="441">
        <v>-693593</v>
      </c>
      <c r="N4699">
        <v>0</v>
      </c>
      <c r="O4699">
        <v>0</v>
      </c>
      <c r="P4699">
        <v>25.8</v>
      </c>
    </row>
    <row r="4700" spans="1:16" x14ac:dyDescent="0.3">
      <c r="A4700">
        <v>33203</v>
      </c>
      <c r="B4700">
        <v>122</v>
      </c>
      <c r="C4700" t="s">
        <v>552</v>
      </c>
      <c r="D4700" s="441">
        <v>45778</v>
      </c>
      <c r="E4700">
        <v>20410</v>
      </c>
      <c r="F4700" t="s">
        <v>5644</v>
      </c>
      <c r="G4700">
        <v>2190</v>
      </c>
      <c r="H4700">
        <v>2</v>
      </c>
      <c r="I4700" t="s">
        <v>5613</v>
      </c>
      <c r="J4700" t="s">
        <v>6085</v>
      </c>
      <c r="K4700" t="s">
        <v>5061</v>
      </c>
      <c r="L4700">
        <v>11.58</v>
      </c>
      <c r="M4700" s="441">
        <v>45762</v>
      </c>
      <c r="N4700">
        <v>11.85</v>
      </c>
      <c r="O4700">
        <v>7</v>
      </c>
      <c r="P4700">
        <v>23.16</v>
      </c>
    </row>
    <row r="4701" spans="1:16" x14ac:dyDescent="0.3">
      <c r="A4701">
        <v>33135</v>
      </c>
      <c r="B4701">
        <v>122</v>
      </c>
      <c r="C4701" t="s">
        <v>552</v>
      </c>
      <c r="D4701" s="441">
        <v>45778</v>
      </c>
      <c r="E4701">
        <v>18107</v>
      </c>
      <c r="F4701" t="s">
        <v>5807</v>
      </c>
      <c r="G4701">
        <v>3504</v>
      </c>
      <c r="H4701">
        <v>0.13</v>
      </c>
      <c r="I4701" t="s">
        <v>5601</v>
      </c>
      <c r="J4701" t="s">
        <v>4764</v>
      </c>
      <c r="K4701" t="s">
        <v>5061</v>
      </c>
      <c r="L4701">
        <v>0</v>
      </c>
      <c r="M4701" s="441">
        <v>-693593</v>
      </c>
      <c r="N4701">
        <v>0</v>
      </c>
      <c r="O4701">
        <v>0</v>
      </c>
      <c r="P4701">
        <v>23</v>
      </c>
    </row>
    <row r="4702" spans="1:16" x14ac:dyDescent="0.3">
      <c r="A4702">
        <v>33053</v>
      </c>
      <c r="B4702">
        <v>122</v>
      </c>
      <c r="C4702" t="s">
        <v>552</v>
      </c>
      <c r="D4702" s="441">
        <v>45778</v>
      </c>
      <c r="E4702">
        <v>18383</v>
      </c>
      <c r="F4702" t="s">
        <v>6550</v>
      </c>
      <c r="G4702">
        <v>3256</v>
      </c>
      <c r="H4702">
        <v>0.22</v>
      </c>
      <c r="I4702" t="s">
        <v>5613</v>
      </c>
      <c r="J4702" t="s">
        <v>4764</v>
      </c>
      <c r="K4702" t="s">
        <v>5061</v>
      </c>
      <c r="L4702">
        <v>0</v>
      </c>
      <c r="M4702" s="441">
        <v>-693593</v>
      </c>
      <c r="N4702">
        <v>0</v>
      </c>
      <c r="O4702">
        <v>0</v>
      </c>
      <c r="P4702">
        <v>22.74</v>
      </c>
    </row>
    <row r="4703" spans="1:16" x14ac:dyDescent="0.3">
      <c r="A4703">
        <v>33164</v>
      </c>
      <c r="B4703">
        <v>122</v>
      </c>
      <c r="C4703" t="s">
        <v>552</v>
      </c>
      <c r="D4703" s="441">
        <v>45778</v>
      </c>
      <c r="E4703">
        <v>20429</v>
      </c>
      <c r="F4703" t="s">
        <v>5840</v>
      </c>
      <c r="G4703">
        <v>2184</v>
      </c>
      <c r="H4703">
        <v>1</v>
      </c>
      <c r="I4703" t="s">
        <v>5613</v>
      </c>
      <c r="J4703" t="s">
        <v>6085</v>
      </c>
      <c r="K4703" t="s">
        <v>5061</v>
      </c>
      <c r="L4703">
        <v>21.42</v>
      </c>
      <c r="M4703" s="441">
        <v>45776</v>
      </c>
      <c r="N4703">
        <v>19.8</v>
      </c>
      <c r="O4703">
        <v>19.899999999999999</v>
      </c>
      <c r="P4703">
        <v>21.42</v>
      </c>
    </row>
    <row r="4704" spans="1:16" x14ac:dyDescent="0.3">
      <c r="A4704">
        <v>33072</v>
      </c>
      <c r="B4704">
        <v>122</v>
      </c>
      <c r="C4704" t="s">
        <v>552</v>
      </c>
      <c r="D4704" s="441">
        <v>45778</v>
      </c>
      <c r="E4704">
        <v>18329</v>
      </c>
      <c r="F4704" t="s">
        <v>6555</v>
      </c>
      <c r="G4704">
        <v>3304</v>
      </c>
      <c r="H4704">
        <v>0.05</v>
      </c>
      <c r="I4704" t="s">
        <v>5613</v>
      </c>
      <c r="J4704" t="s">
        <v>4764</v>
      </c>
      <c r="K4704" t="s">
        <v>5061</v>
      </c>
      <c r="L4704">
        <v>0</v>
      </c>
      <c r="M4704" s="441">
        <v>-693593</v>
      </c>
      <c r="N4704">
        <v>0</v>
      </c>
      <c r="O4704">
        <v>0</v>
      </c>
      <c r="P4704">
        <v>20.98</v>
      </c>
    </row>
    <row r="4705" spans="1:16" x14ac:dyDescent="0.3">
      <c r="A4705">
        <v>33259</v>
      </c>
      <c r="B4705">
        <v>122</v>
      </c>
      <c r="C4705" t="s">
        <v>552</v>
      </c>
      <c r="D4705" s="441">
        <v>45778</v>
      </c>
      <c r="E4705">
        <v>19505</v>
      </c>
      <c r="F4705" t="s">
        <v>5978</v>
      </c>
      <c r="G4705">
        <v>2706</v>
      </c>
      <c r="H4705">
        <v>2.2000000000000002</v>
      </c>
      <c r="I4705" t="s">
        <v>5598</v>
      </c>
      <c r="J4705" t="s">
        <v>6085</v>
      </c>
      <c r="K4705" t="s">
        <v>5061</v>
      </c>
      <c r="L4705">
        <v>9.42</v>
      </c>
      <c r="M4705" s="441">
        <v>45772</v>
      </c>
      <c r="N4705">
        <v>8</v>
      </c>
      <c r="O4705">
        <v>7.74</v>
      </c>
      <c r="P4705">
        <v>20.72</v>
      </c>
    </row>
    <row r="4706" spans="1:16" x14ac:dyDescent="0.3">
      <c r="A4706">
        <v>33308</v>
      </c>
      <c r="B4706">
        <v>122</v>
      </c>
      <c r="C4706" t="s">
        <v>552</v>
      </c>
      <c r="D4706" s="441">
        <v>45778</v>
      </c>
      <c r="E4706">
        <v>19718</v>
      </c>
      <c r="F4706" t="s">
        <v>6454</v>
      </c>
      <c r="G4706">
        <v>2536</v>
      </c>
      <c r="H4706">
        <v>1</v>
      </c>
      <c r="I4706" t="s">
        <v>5598</v>
      </c>
      <c r="J4706" t="s">
        <v>6085</v>
      </c>
      <c r="K4706" t="s">
        <v>5061</v>
      </c>
      <c r="L4706">
        <v>20.7</v>
      </c>
      <c r="M4706" s="441">
        <v>45776</v>
      </c>
      <c r="N4706">
        <v>20</v>
      </c>
      <c r="O4706">
        <v>20</v>
      </c>
      <c r="P4706">
        <v>20.7</v>
      </c>
    </row>
    <row r="4707" spans="1:16" x14ac:dyDescent="0.3">
      <c r="A4707">
        <v>33254</v>
      </c>
      <c r="B4707">
        <v>122</v>
      </c>
      <c r="C4707" t="s">
        <v>552</v>
      </c>
      <c r="D4707" s="441">
        <v>45778</v>
      </c>
      <c r="E4707">
        <v>20961</v>
      </c>
      <c r="F4707" t="s">
        <v>5687</v>
      </c>
      <c r="G4707">
        <v>2015</v>
      </c>
      <c r="H4707">
        <v>3</v>
      </c>
      <c r="I4707" t="s">
        <v>5613</v>
      </c>
      <c r="J4707" t="s">
        <v>6085</v>
      </c>
      <c r="K4707" t="s">
        <v>5061</v>
      </c>
      <c r="L4707">
        <v>6.79</v>
      </c>
      <c r="M4707" s="441">
        <v>45776</v>
      </c>
      <c r="N4707">
        <v>6.79</v>
      </c>
      <c r="O4707">
        <v>6.78</v>
      </c>
      <c r="P4707">
        <v>20.37</v>
      </c>
    </row>
    <row r="4708" spans="1:16" x14ac:dyDescent="0.3">
      <c r="A4708">
        <v>33122</v>
      </c>
      <c r="B4708">
        <v>122</v>
      </c>
      <c r="C4708" t="s">
        <v>552</v>
      </c>
      <c r="D4708" s="441">
        <v>45778</v>
      </c>
      <c r="E4708">
        <v>18155</v>
      </c>
      <c r="F4708" t="s">
        <v>6513</v>
      </c>
      <c r="G4708">
        <v>3465</v>
      </c>
      <c r="H4708">
        <v>0.15</v>
      </c>
      <c r="I4708" t="s">
        <v>5601</v>
      </c>
      <c r="J4708" t="s">
        <v>4764</v>
      </c>
      <c r="K4708" t="s">
        <v>5061</v>
      </c>
      <c r="L4708">
        <v>0</v>
      </c>
      <c r="M4708" s="441">
        <v>-693593</v>
      </c>
      <c r="N4708">
        <v>0</v>
      </c>
      <c r="O4708">
        <v>0</v>
      </c>
      <c r="P4708">
        <v>20.100000000000001</v>
      </c>
    </row>
    <row r="4709" spans="1:16" x14ac:dyDescent="0.3">
      <c r="A4709">
        <v>33283</v>
      </c>
      <c r="B4709">
        <v>122</v>
      </c>
      <c r="C4709" t="s">
        <v>552</v>
      </c>
      <c r="D4709" s="441">
        <v>45778</v>
      </c>
      <c r="E4709">
        <v>19480</v>
      </c>
      <c r="F4709" t="s">
        <v>5936</v>
      </c>
      <c r="G4709">
        <v>2726</v>
      </c>
      <c r="H4709">
        <v>1.1000000000000001</v>
      </c>
      <c r="I4709" t="s">
        <v>5598</v>
      </c>
      <c r="J4709" t="s">
        <v>6085</v>
      </c>
      <c r="K4709" t="s">
        <v>5061</v>
      </c>
      <c r="L4709">
        <v>17.97</v>
      </c>
      <c r="M4709" s="441">
        <v>45772</v>
      </c>
      <c r="N4709">
        <v>13</v>
      </c>
      <c r="O4709">
        <v>13</v>
      </c>
      <c r="P4709">
        <v>19.77</v>
      </c>
    </row>
    <row r="4710" spans="1:16" x14ac:dyDescent="0.3">
      <c r="A4710">
        <v>33155</v>
      </c>
      <c r="B4710">
        <v>122</v>
      </c>
      <c r="C4710" t="s">
        <v>552</v>
      </c>
      <c r="D4710" s="441">
        <v>45778</v>
      </c>
      <c r="E4710">
        <v>21075</v>
      </c>
      <c r="F4710" t="s">
        <v>5606</v>
      </c>
      <c r="G4710">
        <v>1993</v>
      </c>
      <c r="H4710">
        <v>3</v>
      </c>
      <c r="I4710" t="s">
        <v>5605</v>
      </c>
      <c r="J4710" t="s">
        <v>6085</v>
      </c>
      <c r="K4710" t="s">
        <v>5061</v>
      </c>
      <c r="L4710">
        <v>0</v>
      </c>
      <c r="M4710" s="441">
        <v>-693593</v>
      </c>
      <c r="N4710">
        <v>0</v>
      </c>
      <c r="O4710">
        <v>6.41</v>
      </c>
      <c r="P4710">
        <v>19.23</v>
      </c>
    </row>
    <row r="4711" spans="1:16" x14ac:dyDescent="0.3">
      <c r="A4711">
        <v>33158</v>
      </c>
      <c r="B4711">
        <v>122</v>
      </c>
      <c r="C4711" t="s">
        <v>552</v>
      </c>
      <c r="D4711" s="441">
        <v>45778</v>
      </c>
      <c r="E4711">
        <v>21085</v>
      </c>
      <c r="F4711" t="s">
        <v>5885</v>
      </c>
      <c r="G4711">
        <v>1989</v>
      </c>
      <c r="H4711">
        <v>1</v>
      </c>
      <c r="I4711" t="s">
        <v>5703</v>
      </c>
      <c r="J4711" t="s">
        <v>6085</v>
      </c>
      <c r="K4711" t="s">
        <v>5061</v>
      </c>
      <c r="L4711">
        <v>18.690000000000001</v>
      </c>
      <c r="M4711" s="441">
        <v>45776</v>
      </c>
      <c r="N4711">
        <v>18.690000000000001</v>
      </c>
      <c r="O4711">
        <v>18.690000000000001</v>
      </c>
      <c r="P4711">
        <v>18.690000000000001</v>
      </c>
    </row>
    <row r="4712" spans="1:16" x14ac:dyDescent="0.3">
      <c r="A4712">
        <v>33270</v>
      </c>
      <c r="B4712">
        <v>122</v>
      </c>
      <c r="C4712" t="s">
        <v>552</v>
      </c>
      <c r="D4712" s="441">
        <v>45778</v>
      </c>
      <c r="E4712">
        <v>19846</v>
      </c>
      <c r="F4712" t="s">
        <v>6060</v>
      </c>
      <c r="G4712">
        <v>2422</v>
      </c>
      <c r="H4712">
        <v>1.2</v>
      </c>
      <c r="I4712" t="s">
        <v>5598</v>
      </c>
      <c r="J4712" t="s">
        <v>6085</v>
      </c>
      <c r="K4712" t="s">
        <v>5061</v>
      </c>
      <c r="L4712">
        <v>15.27</v>
      </c>
      <c r="M4712" s="441">
        <v>45772</v>
      </c>
      <c r="N4712">
        <v>14.08</v>
      </c>
      <c r="O4712">
        <v>14.08</v>
      </c>
      <c r="P4712">
        <v>18.32</v>
      </c>
    </row>
    <row r="4713" spans="1:16" x14ac:dyDescent="0.3">
      <c r="A4713">
        <v>33296</v>
      </c>
      <c r="B4713">
        <v>122</v>
      </c>
      <c r="C4713" t="s">
        <v>552</v>
      </c>
      <c r="D4713" s="441">
        <v>45778</v>
      </c>
      <c r="E4713">
        <v>19572</v>
      </c>
      <c r="F4713" t="s">
        <v>5945</v>
      </c>
      <c r="G4713">
        <v>2646</v>
      </c>
      <c r="H4713">
        <v>1.1000000000000001</v>
      </c>
      <c r="I4713" t="s">
        <v>5598</v>
      </c>
      <c r="J4713" t="s">
        <v>6085</v>
      </c>
      <c r="K4713" t="s">
        <v>5061</v>
      </c>
      <c r="L4713">
        <v>16.25</v>
      </c>
      <c r="M4713" s="441">
        <v>45772</v>
      </c>
      <c r="N4713">
        <v>19.8</v>
      </c>
      <c r="O4713">
        <v>19.8</v>
      </c>
      <c r="P4713">
        <v>17.88</v>
      </c>
    </row>
    <row r="4714" spans="1:16" x14ac:dyDescent="0.3">
      <c r="A4714">
        <v>33182</v>
      </c>
      <c r="B4714">
        <v>122</v>
      </c>
      <c r="C4714" t="s">
        <v>552</v>
      </c>
      <c r="D4714" s="441">
        <v>45778</v>
      </c>
      <c r="E4714">
        <v>24110</v>
      </c>
      <c r="F4714" t="s">
        <v>5630</v>
      </c>
      <c r="G4714">
        <v>2322</v>
      </c>
      <c r="H4714">
        <v>1</v>
      </c>
      <c r="I4714" t="s">
        <v>5598</v>
      </c>
      <c r="J4714" t="s">
        <v>6085</v>
      </c>
      <c r="K4714" t="s">
        <v>5061</v>
      </c>
      <c r="L4714">
        <v>17.2</v>
      </c>
      <c r="M4714" s="441">
        <v>45776</v>
      </c>
      <c r="N4714">
        <v>17.2</v>
      </c>
      <c r="O4714">
        <v>17.2</v>
      </c>
      <c r="P4714">
        <v>17.2</v>
      </c>
    </row>
    <row r="4715" spans="1:16" x14ac:dyDescent="0.3">
      <c r="A4715">
        <v>33161</v>
      </c>
      <c r="B4715">
        <v>122</v>
      </c>
      <c r="C4715" t="s">
        <v>552</v>
      </c>
      <c r="D4715" s="441">
        <v>45778</v>
      </c>
      <c r="E4715">
        <v>24036</v>
      </c>
      <c r="F4715" t="s">
        <v>5612</v>
      </c>
      <c r="G4715">
        <v>2314</v>
      </c>
      <c r="H4715">
        <v>1</v>
      </c>
      <c r="I4715" t="s">
        <v>5613</v>
      </c>
      <c r="J4715" t="s">
        <v>6085</v>
      </c>
      <c r="K4715" t="s">
        <v>5061</v>
      </c>
      <c r="L4715">
        <v>16.88</v>
      </c>
      <c r="M4715" s="441">
        <v>45776</v>
      </c>
      <c r="N4715">
        <v>16.850000000000001</v>
      </c>
      <c r="O4715">
        <v>16.850000000000001</v>
      </c>
      <c r="P4715">
        <v>16.88</v>
      </c>
    </row>
    <row r="4716" spans="1:16" x14ac:dyDescent="0.3">
      <c r="A4716">
        <v>33305</v>
      </c>
      <c r="B4716">
        <v>122</v>
      </c>
      <c r="C4716" t="s">
        <v>552</v>
      </c>
      <c r="D4716" s="441">
        <v>45778</v>
      </c>
      <c r="E4716">
        <v>17061</v>
      </c>
      <c r="F4716" t="s">
        <v>5954</v>
      </c>
      <c r="G4716">
        <v>2738</v>
      </c>
      <c r="H4716">
        <v>0.32</v>
      </c>
      <c r="I4716" t="s">
        <v>5598</v>
      </c>
      <c r="J4716" t="s">
        <v>6085</v>
      </c>
      <c r="K4716" t="s">
        <v>5061</v>
      </c>
      <c r="L4716">
        <v>51.09</v>
      </c>
      <c r="M4716" s="441">
        <v>45771</v>
      </c>
      <c r="N4716">
        <v>75</v>
      </c>
      <c r="O4716">
        <v>80</v>
      </c>
      <c r="P4716">
        <v>16.350000000000001</v>
      </c>
    </row>
    <row r="4717" spans="1:16" x14ac:dyDescent="0.3">
      <c r="A4717">
        <v>33169</v>
      </c>
      <c r="B4717">
        <v>122</v>
      </c>
      <c r="C4717" t="s">
        <v>552</v>
      </c>
      <c r="D4717" s="441">
        <v>45778</v>
      </c>
      <c r="E4717">
        <v>20422</v>
      </c>
      <c r="F4717" t="s">
        <v>5618</v>
      </c>
      <c r="G4717">
        <v>2186</v>
      </c>
      <c r="H4717">
        <v>2</v>
      </c>
      <c r="I4717" t="s">
        <v>5613</v>
      </c>
      <c r="J4717" t="s">
        <v>6085</v>
      </c>
      <c r="K4717" t="s">
        <v>5061</v>
      </c>
      <c r="L4717">
        <v>8.1</v>
      </c>
      <c r="M4717" s="441">
        <v>45762</v>
      </c>
      <c r="N4717">
        <v>8.1</v>
      </c>
      <c r="O4717">
        <v>8.1</v>
      </c>
      <c r="P4717">
        <v>16.2</v>
      </c>
    </row>
    <row r="4718" spans="1:16" x14ac:dyDescent="0.3">
      <c r="A4718">
        <v>33267</v>
      </c>
      <c r="B4718">
        <v>122</v>
      </c>
      <c r="C4718" t="s">
        <v>552</v>
      </c>
      <c r="D4718" s="441">
        <v>45778</v>
      </c>
      <c r="E4718">
        <v>19642</v>
      </c>
      <c r="F4718" t="s">
        <v>6059</v>
      </c>
      <c r="G4718">
        <v>2596</v>
      </c>
      <c r="H4718">
        <v>3.04</v>
      </c>
      <c r="I4718" t="s">
        <v>5598</v>
      </c>
      <c r="J4718" t="s">
        <v>6085</v>
      </c>
      <c r="K4718" t="s">
        <v>5061</v>
      </c>
      <c r="L4718">
        <v>4.7699999999999996</v>
      </c>
      <c r="M4718" s="441">
        <v>45776</v>
      </c>
      <c r="N4718">
        <v>4.8</v>
      </c>
      <c r="O4718">
        <v>5.2</v>
      </c>
      <c r="P4718">
        <v>14.5</v>
      </c>
    </row>
    <row r="4719" spans="1:16" x14ac:dyDescent="0.3">
      <c r="A4719">
        <v>33299</v>
      </c>
      <c r="B4719">
        <v>122</v>
      </c>
      <c r="C4719" t="s">
        <v>552</v>
      </c>
      <c r="D4719" s="441">
        <v>45778</v>
      </c>
      <c r="E4719">
        <v>19560</v>
      </c>
      <c r="F4719" t="s">
        <v>5947</v>
      </c>
      <c r="G4719">
        <v>2657</v>
      </c>
      <c r="H4719">
        <v>0.9</v>
      </c>
      <c r="I4719" t="s">
        <v>5598</v>
      </c>
      <c r="J4719" t="s">
        <v>6085</v>
      </c>
      <c r="K4719" t="s">
        <v>5061</v>
      </c>
      <c r="L4719">
        <v>15.01</v>
      </c>
      <c r="M4719" s="441">
        <v>45776</v>
      </c>
      <c r="N4719">
        <v>9</v>
      </c>
      <c r="O4719">
        <v>12</v>
      </c>
      <c r="P4719">
        <v>13.51</v>
      </c>
    </row>
    <row r="4720" spans="1:16" x14ac:dyDescent="0.3">
      <c r="A4720">
        <v>33279</v>
      </c>
      <c r="B4720">
        <v>122</v>
      </c>
      <c r="C4720" t="s">
        <v>552</v>
      </c>
      <c r="D4720" s="441">
        <v>45778</v>
      </c>
      <c r="E4720">
        <v>19460</v>
      </c>
      <c r="F4720" t="s">
        <v>6169</v>
      </c>
      <c r="G4720">
        <v>2744</v>
      </c>
      <c r="H4720">
        <v>0.32</v>
      </c>
      <c r="I4720" t="s">
        <v>5598</v>
      </c>
      <c r="J4720" t="s">
        <v>6085</v>
      </c>
      <c r="K4720" t="s">
        <v>5061</v>
      </c>
      <c r="L4720">
        <v>42</v>
      </c>
      <c r="M4720" s="441">
        <v>45771</v>
      </c>
      <c r="N4720">
        <v>42</v>
      </c>
      <c r="O4720">
        <v>42</v>
      </c>
      <c r="P4720">
        <v>13.44</v>
      </c>
    </row>
    <row r="4721" spans="1:16" x14ac:dyDescent="0.3">
      <c r="A4721">
        <v>33262</v>
      </c>
      <c r="B4721">
        <v>122</v>
      </c>
      <c r="C4721" t="s">
        <v>552</v>
      </c>
      <c r="D4721" s="441">
        <v>45778</v>
      </c>
      <c r="E4721">
        <v>19647</v>
      </c>
      <c r="F4721" t="s">
        <v>5921</v>
      </c>
      <c r="G4721">
        <v>2591</v>
      </c>
      <c r="H4721">
        <v>0.98</v>
      </c>
      <c r="I4721" t="s">
        <v>5598</v>
      </c>
      <c r="J4721" t="s">
        <v>6085</v>
      </c>
      <c r="K4721" t="s">
        <v>5061</v>
      </c>
      <c r="L4721">
        <v>13.69</v>
      </c>
      <c r="M4721" s="441">
        <v>45776</v>
      </c>
      <c r="N4721">
        <v>14</v>
      </c>
      <c r="O4721">
        <v>1.71</v>
      </c>
      <c r="P4721">
        <v>13.42</v>
      </c>
    </row>
    <row r="4722" spans="1:16" x14ac:dyDescent="0.3">
      <c r="A4722">
        <v>33052</v>
      </c>
      <c r="B4722">
        <v>122</v>
      </c>
      <c r="C4722" t="s">
        <v>552</v>
      </c>
      <c r="D4722" s="441">
        <v>45778</v>
      </c>
      <c r="E4722">
        <v>18433</v>
      </c>
      <c r="F4722" t="s">
        <v>5737</v>
      </c>
      <c r="G4722">
        <v>3212</v>
      </c>
      <c r="H4722">
        <v>0.9</v>
      </c>
      <c r="I4722" t="s">
        <v>5613</v>
      </c>
      <c r="J4722" t="s">
        <v>4764</v>
      </c>
      <c r="K4722" t="s">
        <v>5061</v>
      </c>
      <c r="L4722">
        <v>0</v>
      </c>
      <c r="M4722" s="441">
        <v>-693593</v>
      </c>
      <c r="N4722">
        <v>0</v>
      </c>
      <c r="O4722">
        <v>0</v>
      </c>
      <c r="P4722">
        <v>12.17</v>
      </c>
    </row>
    <row r="4723" spans="1:16" x14ac:dyDescent="0.3">
      <c r="A4723">
        <v>33031</v>
      </c>
      <c r="B4723">
        <v>122</v>
      </c>
      <c r="C4723" t="s">
        <v>552</v>
      </c>
      <c r="D4723" s="441">
        <v>45778</v>
      </c>
      <c r="E4723">
        <v>24814</v>
      </c>
      <c r="F4723" t="s">
        <v>6358</v>
      </c>
      <c r="G4723">
        <v>5771</v>
      </c>
      <c r="H4723">
        <v>5</v>
      </c>
      <c r="I4723" t="s">
        <v>5613</v>
      </c>
      <c r="J4723" t="s">
        <v>4764</v>
      </c>
      <c r="K4723" t="s">
        <v>5061</v>
      </c>
      <c r="L4723">
        <v>2.4</v>
      </c>
      <c r="M4723" s="441">
        <v>45777</v>
      </c>
      <c r="N4723">
        <v>2.4500000000000002</v>
      </c>
      <c r="O4723">
        <v>2.4500000000000002</v>
      </c>
      <c r="P4723">
        <v>12</v>
      </c>
    </row>
    <row r="4724" spans="1:16" x14ac:dyDescent="0.3">
      <c r="A4724">
        <v>33307</v>
      </c>
      <c r="B4724">
        <v>122</v>
      </c>
      <c r="C4724" t="s">
        <v>552</v>
      </c>
      <c r="D4724" s="441">
        <v>45778</v>
      </c>
      <c r="E4724">
        <v>19463</v>
      </c>
      <c r="F4724" t="s">
        <v>5986</v>
      </c>
      <c r="G4724">
        <v>2739</v>
      </c>
      <c r="H4724">
        <v>0.22</v>
      </c>
      <c r="I4724" t="s">
        <v>5598</v>
      </c>
      <c r="J4724" t="s">
        <v>6085</v>
      </c>
      <c r="K4724" t="s">
        <v>5061</v>
      </c>
      <c r="L4724">
        <v>53.21</v>
      </c>
      <c r="M4724" s="441">
        <v>45776</v>
      </c>
      <c r="N4724">
        <v>50</v>
      </c>
      <c r="O4724">
        <v>50</v>
      </c>
      <c r="P4724">
        <v>11.71</v>
      </c>
    </row>
    <row r="4725" spans="1:16" x14ac:dyDescent="0.3">
      <c r="A4725">
        <v>33294</v>
      </c>
      <c r="B4725">
        <v>122</v>
      </c>
      <c r="C4725" t="s">
        <v>552</v>
      </c>
      <c r="D4725" s="441">
        <v>45778</v>
      </c>
      <c r="E4725">
        <v>19589</v>
      </c>
      <c r="F4725" t="s">
        <v>5943</v>
      </c>
      <c r="G4725">
        <v>2637</v>
      </c>
      <c r="H4725">
        <v>2.48</v>
      </c>
      <c r="I4725" t="s">
        <v>5598</v>
      </c>
      <c r="J4725" t="s">
        <v>6085</v>
      </c>
      <c r="K4725" t="s">
        <v>5061</v>
      </c>
      <c r="L4725">
        <v>4.58</v>
      </c>
      <c r="M4725" s="441">
        <v>45772</v>
      </c>
      <c r="N4725">
        <v>4</v>
      </c>
      <c r="O4725">
        <v>4</v>
      </c>
      <c r="P4725">
        <v>11.36</v>
      </c>
    </row>
    <row r="4726" spans="1:16" x14ac:dyDescent="0.3">
      <c r="A4726">
        <v>33149</v>
      </c>
      <c r="B4726">
        <v>122</v>
      </c>
      <c r="C4726" t="s">
        <v>552</v>
      </c>
      <c r="D4726" s="441">
        <v>45778</v>
      </c>
      <c r="E4726">
        <v>18017</v>
      </c>
      <c r="F4726" t="s">
        <v>5863</v>
      </c>
      <c r="G4726">
        <v>3580</v>
      </c>
      <c r="H4726">
        <v>12</v>
      </c>
      <c r="I4726" t="s">
        <v>5601</v>
      </c>
      <c r="J4726" t="s">
        <v>4764</v>
      </c>
      <c r="K4726" t="s">
        <v>5061</v>
      </c>
      <c r="L4726">
        <v>0</v>
      </c>
      <c r="M4726" s="441">
        <v>45622</v>
      </c>
      <c r="N4726">
        <v>0.94</v>
      </c>
      <c r="O4726">
        <v>0.94</v>
      </c>
      <c r="P4726">
        <v>11.3</v>
      </c>
    </row>
    <row r="4727" spans="1:16" x14ac:dyDescent="0.3">
      <c r="A4727">
        <v>33276</v>
      </c>
      <c r="B4727">
        <v>122</v>
      </c>
      <c r="C4727" t="s">
        <v>552</v>
      </c>
      <c r="D4727" s="441">
        <v>45778</v>
      </c>
      <c r="E4727">
        <v>19618</v>
      </c>
      <c r="F4727" t="s">
        <v>5932</v>
      </c>
      <c r="G4727">
        <v>2616</v>
      </c>
      <c r="H4727">
        <v>3.02</v>
      </c>
      <c r="I4727" t="s">
        <v>5598</v>
      </c>
      <c r="J4727" t="s">
        <v>6085</v>
      </c>
      <c r="K4727" t="s">
        <v>5061</v>
      </c>
      <c r="L4727">
        <v>3.65</v>
      </c>
      <c r="M4727" s="441">
        <v>45771</v>
      </c>
      <c r="N4727">
        <v>3.5</v>
      </c>
      <c r="O4727">
        <v>3</v>
      </c>
      <c r="P4727">
        <v>11.02</v>
      </c>
    </row>
    <row r="4728" spans="1:16" x14ac:dyDescent="0.3">
      <c r="A4728">
        <v>33258</v>
      </c>
      <c r="B4728">
        <v>122</v>
      </c>
      <c r="C4728" t="s">
        <v>552</v>
      </c>
      <c r="D4728" s="441">
        <v>45778</v>
      </c>
      <c r="E4728">
        <v>19506</v>
      </c>
      <c r="F4728" t="s">
        <v>5919</v>
      </c>
      <c r="G4728">
        <v>2705</v>
      </c>
      <c r="H4728">
        <v>0.28000000000000003</v>
      </c>
      <c r="I4728" t="s">
        <v>5598</v>
      </c>
      <c r="J4728" t="s">
        <v>6085</v>
      </c>
      <c r="K4728" t="s">
        <v>5061</v>
      </c>
      <c r="L4728">
        <v>34.46</v>
      </c>
      <c r="M4728" s="441">
        <v>45776</v>
      </c>
      <c r="N4728">
        <v>36.4</v>
      </c>
      <c r="O4728">
        <v>364</v>
      </c>
      <c r="P4728">
        <v>9.65</v>
      </c>
    </row>
    <row r="4729" spans="1:16" x14ac:dyDescent="0.3">
      <c r="A4729">
        <v>33269</v>
      </c>
      <c r="B4729">
        <v>122</v>
      </c>
      <c r="C4729" t="s">
        <v>552</v>
      </c>
      <c r="D4729" s="441">
        <v>45778</v>
      </c>
      <c r="E4729">
        <v>19632</v>
      </c>
      <c r="F4729" t="s">
        <v>5926</v>
      </c>
      <c r="G4729">
        <v>2604</v>
      </c>
      <c r="H4729">
        <v>3.5</v>
      </c>
      <c r="I4729" t="s">
        <v>5598</v>
      </c>
      <c r="J4729" t="s">
        <v>6085</v>
      </c>
      <c r="K4729" t="s">
        <v>5061</v>
      </c>
      <c r="L4729">
        <v>2.62</v>
      </c>
      <c r="M4729" s="441">
        <v>45770</v>
      </c>
      <c r="N4729">
        <v>2.2000000000000002</v>
      </c>
      <c r="O4729">
        <v>2.8</v>
      </c>
      <c r="P4729">
        <v>9.17</v>
      </c>
    </row>
    <row r="4730" spans="1:16" x14ac:dyDescent="0.3">
      <c r="A4730">
        <v>33304</v>
      </c>
      <c r="B4730">
        <v>122</v>
      </c>
      <c r="C4730" t="s">
        <v>552</v>
      </c>
      <c r="D4730" s="441">
        <v>45778</v>
      </c>
      <c r="E4730">
        <v>19465</v>
      </c>
      <c r="F4730" t="s">
        <v>5953</v>
      </c>
      <c r="G4730">
        <v>2737</v>
      </c>
      <c r="H4730">
        <v>0.84</v>
      </c>
      <c r="I4730" t="s">
        <v>5598</v>
      </c>
      <c r="J4730" t="s">
        <v>6085</v>
      </c>
      <c r="K4730" t="s">
        <v>5061</v>
      </c>
      <c r="L4730">
        <v>10.86</v>
      </c>
      <c r="M4730" s="441">
        <v>45776</v>
      </c>
      <c r="N4730">
        <v>9</v>
      </c>
      <c r="O4730">
        <v>2.38</v>
      </c>
      <c r="P4730">
        <v>9.1199999999999992</v>
      </c>
    </row>
    <row r="4731" spans="1:16" x14ac:dyDescent="0.3">
      <c r="A4731">
        <v>33109</v>
      </c>
      <c r="B4731">
        <v>122</v>
      </c>
      <c r="C4731" t="s">
        <v>552</v>
      </c>
      <c r="D4731" s="441">
        <v>45778</v>
      </c>
      <c r="E4731">
        <v>18191</v>
      </c>
      <c r="F4731" t="s">
        <v>5998</v>
      </c>
      <c r="G4731">
        <v>3433</v>
      </c>
      <c r="H4731">
        <v>0.18</v>
      </c>
      <c r="I4731" t="s">
        <v>5601</v>
      </c>
      <c r="J4731" t="s">
        <v>4764</v>
      </c>
      <c r="K4731" t="s">
        <v>5061</v>
      </c>
      <c r="L4731">
        <v>0</v>
      </c>
      <c r="M4731" s="441">
        <v>-693593</v>
      </c>
      <c r="N4731">
        <v>0</v>
      </c>
      <c r="O4731">
        <v>0</v>
      </c>
      <c r="P4731">
        <v>9.0399999999999991</v>
      </c>
    </row>
    <row r="4732" spans="1:16" x14ac:dyDescent="0.3">
      <c r="A4732">
        <v>33257</v>
      </c>
      <c r="B4732">
        <v>122</v>
      </c>
      <c r="C4732" t="s">
        <v>552</v>
      </c>
      <c r="D4732" s="441">
        <v>45778</v>
      </c>
      <c r="E4732">
        <v>19657</v>
      </c>
      <c r="F4732" t="s">
        <v>5916</v>
      </c>
      <c r="G4732">
        <v>2583</v>
      </c>
      <c r="H4732">
        <v>2.2999999999999998</v>
      </c>
      <c r="I4732" t="s">
        <v>5598</v>
      </c>
      <c r="J4732" t="s">
        <v>6085</v>
      </c>
      <c r="K4732" t="s">
        <v>5061</v>
      </c>
      <c r="L4732">
        <v>3.9</v>
      </c>
      <c r="M4732" s="441">
        <v>45772</v>
      </c>
      <c r="N4732">
        <v>4.5</v>
      </c>
      <c r="O4732">
        <v>4.4000000000000004</v>
      </c>
      <c r="P4732">
        <v>8.9700000000000006</v>
      </c>
    </row>
    <row r="4733" spans="1:16" x14ac:dyDescent="0.3">
      <c r="A4733">
        <v>33301</v>
      </c>
      <c r="B4733">
        <v>122</v>
      </c>
      <c r="C4733" t="s">
        <v>552</v>
      </c>
      <c r="D4733" s="441">
        <v>45778</v>
      </c>
      <c r="E4733">
        <v>19553</v>
      </c>
      <c r="F4733" t="s">
        <v>6155</v>
      </c>
      <c r="G4733">
        <v>2663</v>
      </c>
      <c r="H4733">
        <v>2.6</v>
      </c>
      <c r="I4733" t="s">
        <v>5598</v>
      </c>
      <c r="J4733" t="s">
        <v>6085</v>
      </c>
      <c r="K4733" t="s">
        <v>5061</v>
      </c>
      <c r="L4733">
        <v>3.39</v>
      </c>
      <c r="M4733" s="441">
        <v>45771</v>
      </c>
      <c r="N4733">
        <v>3.2</v>
      </c>
      <c r="O4733">
        <v>3.2</v>
      </c>
      <c r="P4733">
        <v>8.81</v>
      </c>
    </row>
    <row r="4734" spans="1:16" x14ac:dyDescent="0.3">
      <c r="A4734">
        <v>33261</v>
      </c>
      <c r="B4734">
        <v>122</v>
      </c>
      <c r="C4734" t="s">
        <v>552</v>
      </c>
      <c r="D4734" s="441">
        <v>45778</v>
      </c>
      <c r="E4734">
        <v>19498</v>
      </c>
      <c r="F4734" t="s">
        <v>5979</v>
      </c>
      <c r="G4734">
        <v>2712</v>
      </c>
      <c r="H4734">
        <v>0.72</v>
      </c>
      <c r="I4734" t="s">
        <v>5598</v>
      </c>
      <c r="J4734" t="s">
        <v>6085</v>
      </c>
      <c r="K4734" t="s">
        <v>5061</v>
      </c>
      <c r="L4734">
        <v>11.85</v>
      </c>
      <c r="M4734" s="441">
        <v>45772</v>
      </c>
      <c r="N4734">
        <v>10.24</v>
      </c>
      <c r="O4734">
        <v>13</v>
      </c>
      <c r="P4734">
        <v>8.5299999999999994</v>
      </c>
    </row>
    <row r="4735" spans="1:16" x14ac:dyDescent="0.3">
      <c r="A4735">
        <v>33260</v>
      </c>
      <c r="B4735">
        <v>122</v>
      </c>
      <c r="C4735" t="s">
        <v>552</v>
      </c>
      <c r="D4735" s="441">
        <v>45778</v>
      </c>
      <c r="E4735">
        <v>19502</v>
      </c>
      <c r="F4735" t="s">
        <v>6015</v>
      </c>
      <c r="G4735">
        <v>2708</v>
      </c>
      <c r="H4735">
        <v>0.38</v>
      </c>
      <c r="I4735" t="s">
        <v>5598</v>
      </c>
      <c r="J4735" t="s">
        <v>6085</v>
      </c>
      <c r="K4735" t="s">
        <v>5061</v>
      </c>
      <c r="L4735">
        <v>17.52</v>
      </c>
      <c r="M4735" s="441">
        <v>45772</v>
      </c>
      <c r="N4735">
        <v>18</v>
      </c>
      <c r="O4735">
        <v>8.94</v>
      </c>
      <c r="P4735">
        <v>6.66</v>
      </c>
    </row>
    <row r="4736" spans="1:16" x14ac:dyDescent="0.3">
      <c r="A4736">
        <v>33246</v>
      </c>
      <c r="B4736">
        <v>122</v>
      </c>
      <c r="C4736" t="s">
        <v>552</v>
      </c>
      <c r="D4736" s="441">
        <v>45778</v>
      </c>
      <c r="E4736">
        <v>19917</v>
      </c>
      <c r="F4736" t="s">
        <v>5682</v>
      </c>
      <c r="G4736">
        <v>2379</v>
      </c>
      <c r="H4736">
        <v>2</v>
      </c>
      <c r="I4736" t="s">
        <v>5605</v>
      </c>
      <c r="J4736" t="s">
        <v>6085</v>
      </c>
      <c r="K4736" t="s">
        <v>5061</v>
      </c>
      <c r="L4736">
        <v>0</v>
      </c>
      <c r="M4736" s="441">
        <v>45636</v>
      </c>
      <c r="N4736">
        <v>3.09</v>
      </c>
      <c r="O4736">
        <v>3.04</v>
      </c>
      <c r="P4736">
        <v>6.18</v>
      </c>
    </row>
    <row r="4737" spans="1:16" x14ac:dyDescent="0.3">
      <c r="A4737">
        <v>33281</v>
      </c>
      <c r="B4737">
        <v>122</v>
      </c>
      <c r="C4737" t="s">
        <v>552</v>
      </c>
      <c r="D4737" s="441">
        <v>45778</v>
      </c>
      <c r="E4737">
        <v>19607</v>
      </c>
      <c r="F4737" t="s">
        <v>6095</v>
      </c>
      <c r="G4737">
        <v>2623</v>
      </c>
      <c r="H4737">
        <v>0.5</v>
      </c>
      <c r="I4737" t="s">
        <v>5598</v>
      </c>
      <c r="J4737" t="s">
        <v>6085</v>
      </c>
      <c r="K4737" t="s">
        <v>5061</v>
      </c>
      <c r="L4737">
        <v>11.02</v>
      </c>
      <c r="M4737" s="441">
        <v>45776</v>
      </c>
      <c r="N4737">
        <v>9.5</v>
      </c>
      <c r="O4737">
        <v>13</v>
      </c>
      <c r="P4737">
        <v>5.51</v>
      </c>
    </row>
    <row r="4738" spans="1:16" x14ac:dyDescent="0.3">
      <c r="A4738">
        <v>33193</v>
      </c>
      <c r="B4738">
        <v>122</v>
      </c>
      <c r="C4738" t="s">
        <v>552</v>
      </c>
      <c r="D4738" s="441">
        <v>45778</v>
      </c>
      <c r="E4738">
        <v>24170</v>
      </c>
      <c r="F4738" t="s">
        <v>6529</v>
      </c>
      <c r="G4738">
        <v>2330</v>
      </c>
      <c r="H4738">
        <v>0.5</v>
      </c>
      <c r="I4738" t="s">
        <v>5598</v>
      </c>
      <c r="J4738" t="s">
        <v>6085</v>
      </c>
      <c r="K4738" t="s">
        <v>5061</v>
      </c>
      <c r="L4738">
        <v>0</v>
      </c>
      <c r="M4738" s="441">
        <v>-693593</v>
      </c>
      <c r="N4738">
        <v>0</v>
      </c>
      <c r="O4738">
        <v>11</v>
      </c>
      <c r="P4738">
        <v>5.5</v>
      </c>
    </row>
    <row r="4739" spans="1:16" x14ac:dyDescent="0.3">
      <c r="A4739">
        <v>33275</v>
      </c>
      <c r="B4739">
        <v>122</v>
      </c>
      <c r="C4739" t="s">
        <v>552</v>
      </c>
      <c r="D4739" s="441">
        <v>45778</v>
      </c>
      <c r="E4739">
        <v>19621</v>
      </c>
      <c r="F4739" t="s">
        <v>5931</v>
      </c>
      <c r="G4739">
        <v>2613</v>
      </c>
      <c r="H4739">
        <v>1.7</v>
      </c>
      <c r="I4739" t="s">
        <v>5598</v>
      </c>
      <c r="J4739" t="s">
        <v>6085</v>
      </c>
      <c r="K4739" t="s">
        <v>5061</v>
      </c>
      <c r="L4739">
        <v>2.89</v>
      </c>
      <c r="M4739" s="441">
        <v>45772</v>
      </c>
      <c r="N4739">
        <v>1.9</v>
      </c>
      <c r="O4739">
        <v>0.97</v>
      </c>
      <c r="P4739">
        <v>4.91</v>
      </c>
    </row>
    <row r="4740" spans="1:16" x14ac:dyDescent="0.3">
      <c r="A4740">
        <v>33298</v>
      </c>
      <c r="B4740">
        <v>122</v>
      </c>
      <c r="C4740" t="s">
        <v>552</v>
      </c>
      <c r="D4740" s="441">
        <v>45778</v>
      </c>
      <c r="E4740">
        <v>19562</v>
      </c>
      <c r="F4740" t="s">
        <v>5946</v>
      </c>
      <c r="G4740">
        <v>2655</v>
      </c>
      <c r="H4740">
        <v>0.28000000000000003</v>
      </c>
      <c r="I4740" t="s">
        <v>5598</v>
      </c>
      <c r="J4740" t="s">
        <v>6085</v>
      </c>
      <c r="K4740" t="s">
        <v>5061</v>
      </c>
      <c r="L4740">
        <v>15.31</v>
      </c>
      <c r="M4740" s="441">
        <v>45772</v>
      </c>
      <c r="N4740">
        <v>15</v>
      </c>
      <c r="O4740">
        <v>16</v>
      </c>
      <c r="P4740">
        <v>4.29</v>
      </c>
    </row>
    <row r="4741" spans="1:16" x14ac:dyDescent="0.3">
      <c r="A4741">
        <v>28991</v>
      </c>
      <c r="B4741">
        <v>122</v>
      </c>
      <c r="C4741" t="s">
        <v>552</v>
      </c>
      <c r="D4741" s="441">
        <v>45748</v>
      </c>
      <c r="E4741">
        <v>18359</v>
      </c>
      <c r="F4741" t="s">
        <v>5746</v>
      </c>
      <c r="G4741">
        <v>3278</v>
      </c>
      <c r="H4741">
        <v>107.4</v>
      </c>
      <c r="I4741" t="s">
        <v>5601</v>
      </c>
      <c r="J4741" t="s">
        <v>4764</v>
      </c>
      <c r="K4741" t="s">
        <v>5052</v>
      </c>
      <c r="L4741">
        <v>99.9</v>
      </c>
      <c r="M4741" s="441">
        <v>45747</v>
      </c>
      <c r="N4741">
        <v>99.9</v>
      </c>
      <c r="O4741">
        <v>99.9</v>
      </c>
      <c r="P4741">
        <v>10729.26</v>
      </c>
    </row>
    <row r="4742" spans="1:16" x14ac:dyDescent="0.3">
      <c r="A4742">
        <v>29060</v>
      </c>
      <c r="B4742">
        <v>122</v>
      </c>
      <c r="C4742" t="s">
        <v>552</v>
      </c>
      <c r="D4742" s="441">
        <v>45748</v>
      </c>
      <c r="E4742">
        <v>18099</v>
      </c>
      <c r="F4742" t="s">
        <v>5810</v>
      </c>
      <c r="G4742">
        <v>3511</v>
      </c>
      <c r="H4742">
        <v>34.4</v>
      </c>
      <c r="I4742" t="s">
        <v>5601</v>
      </c>
      <c r="J4742" t="s">
        <v>4764</v>
      </c>
      <c r="K4742" t="s">
        <v>5052</v>
      </c>
      <c r="L4742">
        <v>220.57</v>
      </c>
      <c r="M4742" s="441">
        <v>45747</v>
      </c>
      <c r="N4742">
        <v>220.57</v>
      </c>
      <c r="O4742">
        <v>220.57</v>
      </c>
      <c r="P4742">
        <v>7587.61</v>
      </c>
    </row>
    <row r="4743" spans="1:16" x14ac:dyDescent="0.3">
      <c r="A4743">
        <v>28958</v>
      </c>
      <c r="B4743">
        <v>122</v>
      </c>
      <c r="C4743" t="s">
        <v>552</v>
      </c>
      <c r="D4743" s="441">
        <v>45748</v>
      </c>
      <c r="E4743">
        <v>24259</v>
      </c>
      <c r="F4743" t="s">
        <v>5716</v>
      </c>
      <c r="G4743">
        <v>2938</v>
      </c>
      <c r="H4743">
        <v>100.16</v>
      </c>
      <c r="I4743" t="s">
        <v>5598</v>
      </c>
      <c r="J4743" t="s">
        <v>6085</v>
      </c>
      <c r="K4743" t="s">
        <v>5052</v>
      </c>
      <c r="L4743">
        <v>65.52</v>
      </c>
      <c r="M4743" s="441">
        <v>45747</v>
      </c>
      <c r="N4743">
        <v>62.9</v>
      </c>
      <c r="O4743">
        <v>65.540000000000006</v>
      </c>
      <c r="P4743">
        <v>6562.48</v>
      </c>
    </row>
    <row r="4744" spans="1:16" x14ac:dyDescent="0.3">
      <c r="A4744">
        <v>28993</v>
      </c>
      <c r="B4744">
        <v>122</v>
      </c>
      <c r="C4744" t="s">
        <v>552</v>
      </c>
      <c r="D4744" s="441">
        <v>45748</v>
      </c>
      <c r="E4744">
        <v>18353</v>
      </c>
      <c r="F4744" t="s">
        <v>5747</v>
      </c>
      <c r="G4744">
        <v>3282</v>
      </c>
      <c r="H4744">
        <v>30.1</v>
      </c>
      <c r="I4744" t="s">
        <v>5601</v>
      </c>
      <c r="J4744" t="s">
        <v>4764</v>
      </c>
      <c r="K4744" t="s">
        <v>5052</v>
      </c>
      <c r="L4744">
        <v>195.32</v>
      </c>
      <c r="M4744" s="441">
        <v>45747</v>
      </c>
      <c r="N4744">
        <v>195.32</v>
      </c>
      <c r="O4744">
        <v>195.32</v>
      </c>
      <c r="P4744">
        <v>5879.13</v>
      </c>
    </row>
    <row r="4745" spans="1:16" x14ac:dyDescent="0.3">
      <c r="A4745">
        <v>29036</v>
      </c>
      <c r="B4745">
        <v>122</v>
      </c>
      <c r="C4745" t="s">
        <v>552</v>
      </c>
      <c r="D4745" s="441">
        <v>45748</v>
      </c>
      <c r="E4745">
        <v>18179</v>
      </c>
      <c r="F4745" t="s">
        <v>5789</v>
      </c>
      <c r="G4745">
        <v>3443</v>
      </c>
      <c r="H4745">
        <v>55.7</v>
      </c>
      <c r="I4745" t="s">
        <v>5601</v>
      </c>
      <c r="J4745" t="s">
        <v>4764</v>
      </c>
      <c r="K4745" t="s">
        <v>5052</v>
      </c>
      <c r="L4745">
        <v>104.6</v>
      </c>
      <c r="M4745" s="441">
        <v>45747</v>
      </c>
      <c r="N4745">
        <v>104.63</v>
      </c>
      <c r="O4745">
        <v>104.63</v>
      </c>
      <c r="P4745">
        <v>5826.22</v>
      </c>
    </row>
    <row r="4746" spans="1:16" x14ac:dyDescent="0.3">
      <c r="A4746">
        <v>29095</v>
      </c>
      <c r="B4746">
        <v>122</v>
      </c>
      <c r="C4746" t="s">
        <v>552</v>
      </c>
      <c r="D4746" s="441">
        <v>45748</v>
      </c>
      <c r="E4746">
        <v>17710</v>
      </c>
      <c r="F4746" t="s">
        <v>5833</v>
      </c>
      <c r="G4746">
        <v>3824</v>
      </c>
      <c r="H4746">
        <v>138</v>
      </c>
      <c r="I4746" t="s">
        <v>5601</v>
      </c>
      <c r="J4746" t="s">
        <v>4764</v>
      </c>
      <c r="K4746" t="s">
        <v>5052</v>
      </c>
      <c r="L4746">
        <v>40.15</v>
      </c>
      <c r="M4746" s="441">
        <v>45740</v>
      </c>
      <c r="N4746">
        <v>40.15</v>
      </c>
      <c r="O4746">
        <v>40.15</v>
      </c>
      <c r="P4746">
        <v>5540.7</v>
      </c>
    </row>
    <row r="4747" spans="1:16" x14ac:dyDescent="0.3">
      <c r="A4747">
        <v>29013</v>
      </c>
      <c r="B4747">
        <v>122</v>
      </c>
      <c r="C4747" t="s">
        <v>552</v>
      </c>
      <c r="D4747" s="441">
        <v>45748</v>
      </c>
      <c r="E4747">
        <v>18261</v>
      </c>
      <c r="F4747" t="s">
        <v>5769</v>
      </c>
      <c r="G4747">
        <v>3368</v>
      </c>
      <c r="H4747">
        <v>10.95</v>
      </c>
      <c r="I4747" t="s">
        <v>5601</v>
      </c>
      <c r="J4747" t="s">
        <v>4764</v>
      </c>
      <c r="K4747" t="s">
        <v>5052</v>
      </c>
      <c r="L4747">
        <v>461.8</v>
      </c>
      <c r="M4747" s="441">
        <v>45747</v>
      </c>
      <c r="N4747">
        <v>461.8</v>
      </c>
      <c r="O4747">
        <v>461.8</v>
      </c>
      <c r="P4747">
        <v>5056.71</v>
      </c>
    </row>
    <row r="4748" spans="1:16" x14ac:dyDescent="0.3">
      <c r="A4748">
        <v>29094</v>
      </c>
      <c r="B4748">
        <v>122</v>
      </c>
      <c r="C4748" t="s">
        <v>552</v>
      </c>
      <c r="D4748" s="441">
        <v>45748</v>
      </c>
      <c r="E4748">
        <v>17797</v>
      </c>
      <c r="F4748" t="s">
        <v>5828</v>
      </c>
      <c r="G4748">
        <v>3748</v>
      </c>
      <c r="H4748">
        <v>113</v>
      </c>
      <c r="I4748" t="s">
        <v>5601</v>
      </c>
      <c r="J4748" t="s">
        <v>4764</v>
      </c>
      <c r="K4748" t="s">
        <v>5052</v>
      </c>
      <c r="L4748">
        <v>40.15</v>
      </c>
      <c r="M4748" s="441">
        <v>45740</v>
      </c>
      <c r="N4748">
        <v>40.15</v>
      </c>
      <c r="O4748">
        <v>40.15</v>
      </c>
      <c r="P4748">
        <v>4536.95</v>
      </c>
    </row>
    <row r="4749" spans="1:16" x14ac:dyDescent="0.3">
      <c r="A4749">
        <v>29053</v>
      </c>
      <c r="B4749">
        <v>122</v>
      </c>
      <c r="C4749" t="s">
        <v>552</v>
      </c>
      <c r="D4749" s="441">
        <v>45748</v>
      </c>
      <c r="E4749">
        <v>18119</v>
      </c>
      <c r="F4749" t="s">
        <v>5802</v>
      </c>
      <c r="G4749">
        <v>3494</v>
      </c>
      <c r="H4749">
        <v>25.3</v>
      </c>
      <c r="I4749" t="s">
        <v>5601</v>
      </c>
      <c r="J4749" t="s">
        <v>4764</v>
      </c>
      <c r="K4749" t="s">
        <v>5052</v>
      </c>
      <c r="L4749">
        <v>172.86</v>
      </c>
      <c r="M4749" s="441">
        <v>45747</v>
      </c>
      <c r="N4749">
        <v>172.88</v>
      </c>
      <c r="O4749">
        <v>172.88</v>
      </c>
      <c r="P4749">
        <v>4373.3599999999997</v>
      </c>
    </row>
    <row r="4750" spans="1:16" x14ac:dyDescent="0.3">
      <c r="A4750">
        <v>29042</v>
      </c>
      <c r="B4750">
        <v>122</v>
      </c>
      <c r="C4750" t="s">
        <v>552</v>
      </c>
      <c r="D4750" s="441">
        <v>45748</v>
      </c>
      <c r="E4750">
        <v>18157</v>
      </c>
      <c r="F4750" t="s">
        <v>5793</v>
      </c>
      <c r="G4750">
        <v>3463</v>
      </c>
      <c r="H4750">
        <v>19.100000000000001</v>
      </c>
      <c r="I4750" t="s">
        <v>5601</v>
      </c>
      <c r="J4750" t="s">
        <v>4764</v>
      </c>
      <c r="K4750" t="s">
        <v>5052</v>
      </c>
      <c r="L4750">
        <v>205.6</v>
      </c>
      <c r="M4750" s="441">
        <v>45729</v>
      </c>
      <c r="N4750">
        <v>205.6</v>
      </c>
      <c r="O4750">
        <v>174.6</v>
      </c>
      <c r="P4750">
        <v>3926.96</v>
      </c>
    </row>
    <row r="4751" spans="1:16" x14ac:dyDescent="0.3">
      <c r="A4751">
        <v>29064</v>
      </c>
      <c r="B4751">
        <v>122</v>
      </c>
      <c r="C4751" t="s">
        <v>552</v>
      </c>
      <c r="D4751" s="441">
        <v>45748</v>
      </c>
      <c r="E4751">
        <v>24552</v>
      </c>
      <c r="F4751" t="s">
        <v>5812</v>
      </c>
      <c r="G4751">
        <v>5669</v>
      </c>
      <c r="H4751">
        <v>105</v>
      </c>
      <c r="I4751" t="s">
        <v>5601</v>
      </c>
      <c r="J4751" t="s">
        <v>4764</v>
      </c>
      <c r="K4751" t="s">
        <v>5052</v>
      </c>
      <c r="L4751">
        <v>36.659999999999997</v>
      </c>
      <c r="M4751" s="441">
        <v>45747</v>
      </c>
      <c r="N4751">
        <v>34.49</v>
      </c>
      <c r="O4751">
        <v>34.49</v>
      </c>
      <c r="P4751">
        <v>3849.3</v>
      </c>
    </row>
    <row r="4752" spans="1:16" x14ac:dyDescent="0.3">
      <c r="A4752">
        <v>28963</v>
      </c>
      <c r="B4752">
        <v>122</v>
      </c>
      <c r="C4752" t="s">
        <v>552</v>
      </c>
      <c r="D4752" s="441">
        <v>45748</v>
      </c>
      <c r="E4752">
        <v>24470</v>
      </c>
      <c r="F4752" t="s">
        <v>6505</v>
      </c>
      <c r="G4752">
        <v>3103</v>
      </c>
      <c r="H4752">
        <v>1100</v>
      </c>
      <c r="I4752" t="s">
        <v>5613</v>
      </c>
      <c r="J4752" t="s">
        <v>4764</v>
      </c>
      <c r="K4752" t="s">
        <v>5052</v>
      </c>
      <c r="L4752">
        <v>0</v>
      </c>
      <c r="M4752" s="441">
        <v>45496</v>
      </c>
      <c r="N4752">
        <v>3.32</v>
      </c>
      <c r="O4752">
        <v>4.41</v>
      </c>
      <c r="P4752">
        <v>3652.16</v>
      </c>
    </row>
    <row r="4753" spans="1:16" x14ac:dyDescent="0.3">
      <c r="A4753">
        <v>28984</v>
      </c>
      <c r="B4753">
        <v>122</v>
      </c>
      <c r="C4753" t="s">
        <v>552</v>
      </c>
      <c r="D4753" s="441">
        <v>45748</v>
      </c>
      <c r="E4753">
        <v>18391</v>
      </c>
      <c r="F4753" t="s">
        <v>5873</v>
      </c>
      <c r="G4753">
        <v>3249</v>
      </c>
      <c r="H4753">
        <v>2.1</v>
      </c>
      <c r="I4753" t="s">
        <v>5613</v>
      </c>
      <c r="J4753" t="s">
        <v>4764</v>
      </c>
      <c r="K4753" t="s">
        <v>5052</v>
      </c>
      <c r="L4753">
        <v>0</v>
      </c>
      <c r="M4753" s="441">
        <v>-693593</v>
      </c>
      <c r="N4753">
        <v>0</v>
      </c>
      <c r="O4753">
        <v>0</v>
      </c>
      <c r="P4753">
        <v>3329.99</v>
      </c>
    </row>
    <row r="4754" spans="1:16" x14ac:dyDescent="0.3">
      <c r="A4754">
        <v>29071</v>
      </c>
      <c r="B4754">
        <v>122</v>
      </c>
      <c r="C4754" t="s">
        <v>552</v>
      </c>
      <c r="D4754" s="441">
        <v>45748</v>
      </c>
      <c r="E4754">
        <v>17934</v>
      </c>
      <c r="F4754" t="s">
        <v>5814</v>
      </c>
      <c r="G4754">
        <v>3636</v>
      </c>
      <c r="H4754">
        <v>69</v>
      </c>
      <c r="I4754" t="s">
        <v>5605</v>
      </c>
      <c r="J4754" t="s">
        <v>4764</v>
      </c>
      <c r="K4754" t="s">
        <v>5052</v>
      </c>
      <c r="L4754">
        <v>47.76</v>
      </c>
      <c r="M4754" s="441">
        <v>45743</v>
      </c>
      <c r="N4754">
        <v>47.76</v>
      </c>
      <c r="O4754">
        <v>47.76</v>
      </c>
      <c r="P4754">
        <v>3295.44</v>
      </c>
    </row>
    <row r="4755" spans="1:16" x14ac:dyDescent="0.3">
      <c r="A4755">
        <v>29063</v>
      </c>
      <c r="B4755">
        <v>122</v>
      </c>
      <c r="C4755" t="s">
        <v>552</v>
      </c>
      <c r="D4755" s="441">
        <v>45748</v>
      </c>
      <c r="E4755">
        <v>18051</v>
      </c>
      <c r="F4755" t="s">
        <v>5871</v>
      </c>
      <c r="G4755">
        <v>3552</v>
      </c>
      <c r="H4755">
        <v>7</v>
      </c>
      <c r="I4755" t="s">
        <v>5601</v>
      </c>
      <c r="J4755" t="s">
        <v>4764</v>
      </c>
      <c r="K4755" t="s">
        <v>5052</v>
      </c>
      <c r="L4755">
        <v>0</v>
      </c>
      <c r="M4755" s="441">
        <v>-693593</v>
      </c>
      <c r="N4755">
        <v>0</v>
      </c>
      <c r="O4755">
        <v>450</v>
      </c>
      <c r="P4755">
        <v>3150</v>
      </c>
    </row>
    <row r="4756" spans="1:16" x14ac:dyDescent="0.3">
      <c r="A4756">
        <v>29016</v>
      </c>
      <c r="B4756">
        <v>122</v>
      </c>
      <c r="C4756" t="s">
        <v>552</v>
      </c>
      <c r="D4756" s="441">
        <v>45748</v>
      </c>
      <c r="E4756">
        <v>18242</v>
      </c>
      <c r="F4756" t="s">
        <v>5771</v>
      </c>
      <c r="G4756">
        <v>3386</v>
      </c>
      <c r="H4756">
        <v>16.7</v>
      </c>
      <c r="I4756" t="s">
        <v>5601</v>
      </c>
      <c r="J4756" t="s">
        <v>4764</v>
      </c>
      <c r="K4756" t="s">
        <v>5052</v>
      </c>
      <c r="L4756">
        <v>175.62</v>
      </c>
      <c r="M4756" s="441">
        <v>45747</v>
      </c>
      <c r="N4756">
        <v>227.11</v>
      </c>
      <c r="O4756">
        <v>227.11</v>
      </c>
      <c r="P4756">
        <v>2932.85</v>
      </c>
    </row>
    <row r="4757" spans="1:16" x14ac:dyDescent="0.3">
      <c r="A4757">
        <v>28937</v>
      </c>
      <c r="B4757">
        <v>122</v>
      </c>
      <c r="C4757" t="s">
        <v>552</v>
      </c>
      <c r="D4757" s="441">
        <v>45748</v>
      </c>
      <c r="E4757">
        <v>19297</v>
      </c>
      <c r="F4757" t="s">
        <v>5855</v>
      </c>
      <c r="G4757">
        <v>2775</v>
      </c>
      <c r="H4757">
        <v>37.5</v>
      </c>
      <c r="I4757" t="s">
        <v>5598</v>
      </c>
      <c r="J4757" t="s">
        <v>6085</v>
      </c>
      <c r="K4757" t="s">
        <v>5052</v>
      </c>
      <c r="L4757">
        <v>72.25</v>
      </c>
      <c r="M4757" s="441">
        <v>45747</v>
      </c>
      <c r="N4757">
        <v>72.25</v>
      </c>
      <c r="O4757">
        <v>72.25</v>
      </c>
      <c r="P4757">
        <v>2709.38</v>
      </c>
    </row>
    <row r="4758" spans="1:16" x14ac:dyDescent="0.3">
      <c r="A4758">
        <v>29025</v>
      </c>
      <c r="B4758">
        <v>122</v>
      </c>
      <c r="C4758" t="s">
        <v>552</v>
      </c>
      <c r="D4758" s="441">
        <v>45748</v>
      </c>
      <c r="E4758">
        <v>18202</v>
      </c>
      <c r="F4758" t="s">
        <v>5780</v>
      </c>
      <c r="G4758">
        <v>3424</v>
      </c>
      <c r="H4758">
        <v>16</v>
      </c>
      <c r="I4758" t="s">
        <v>5601</v>
      </c>
      <c r="J4758" t="s">
        <v>4764</v>
      </c>
      <c r="K4758" t="s">
        <v>5052</v>
      </c>
      <c r="L4758">
        <v>165.58</v>
      </c>
      <c r="M4758" s="441">
        <v>45747</v>
      </c>
      <c r="N4758">
        <v>143.69</v>
      </c>
      <c r="O4758">
        <v>143.69</v>
      </c>
      <c r="P4758">
        <v>2649.28</v>
      </c>
    </row>
    <row r="4759" spans="1:16" x14ac:dyDescent="0.3">
      <c r="A4759">
        <v>28953</v>
      </c>
      <c r="B4759">
        <v>122</v>
      </c>
      <c r="C4759" t="s">
        <v>552</v>
      </c>
      <c r="D4759" s="441">
        <v>45748</v>
      </c>
      <c r="E4759">
        <v>18788</v>
      </c>
      <c r="F4759" t="s">
        <v>6506</v>
      </c>
      <c r="G4759">
        <v>2985</v>
      </c>
      <c r="H4759">
        <v>24</v>
      </c>
      <c r="I4759" t="s">
        <v>5598</v>
      </c>
      <c r="J4759" t="s">
        <v>6085</v>
      </c>
      <c r="K4759" t="s">
        <v>5052</v>
      </c>
      <c r="L4759">
        <v>98</v>
      </c>
      <c r="M4759" s="441">
        <v>45744</v>
      </c>
      <c r="N4759">
        <v>98</v>
      </c>
      <c r="O4759">
        <v>94.75</v>
      </c>
      <c r="P4759">
        <v>2352</v>
      </c>
    </row>
    <row r="4760" spans="1:16" x14ac:dyDescent="0.3">
      <c r="A4760">
        <v>29084</v>
      </c>
      <c r="B4760">
        <v>122</v>
      </c>
      <c r="C4760" t="s">
        <v>552</v>
      </c>
      <c r="D4760" s="441">
        <v>45748</v>
      </c>
      <c r="E4760">
        <v>25099</v>
      </c>
      <c r="F4760" t="s">
        <v>6536</v>
      </c>
      <c r="G4760">
        <v>5894</v>
      </c>
      <c r="H4760">
        <v>12</v>
      </c>
      <c r="I4760" t="s">
        <v>5601</v>
      </c>
      <c r="J4760" t="s">
        <v>4764</v>
      </c>
      <c r="K4760" t="s">
        <v>5052</v>
      </c>
      <c r="L4760">
        <v>179.25</v>
      </c>
      <c r="M4760" s="441">
        <v>45735</v>
      </c>
      <c r="N4760">
        <v>179.25</v>
      </c>
      <c r="O4760">
        <v>179.25</v>
      </c>
      <c r="P4760">
        <v>2151</v>
      </c>
    </row>
    <row r="4761" spans="1:16" x14ac:dyDescent="0.3">
      <c r="A4761">
        <v>29034</v>
      </c>
      <c r="B4761">
        <v>122</v>
      </c>
      <c r="C4761" t="s">
        <v>552</v>
      </c>
      <c r="D4761" s="441">
        <v>45748</v>
      </c>
      <c r="E4761">
        <v>18186</v>
      </c>
      <c r="F4761" t="s">
        <v>5787</v>
      </c>
      <c r="G4761">
        <v>3437</v>
      </c>
      <c r="H4761">
        <v>11.3</v>
      </c>
      <c r="I4761" t="s">
        <v>5601</v>
      </c>
      <c r="J4761" t="s">
        <v>4764</v>
      </c>
      <c r="K4761" t="s">
        <v>5052</v>
      </c>
      <c r="L4761">
        <v>0</v>
      </c>
      <c r="M4761" s="441">
        <v>-693593</v>
      </c>
      <c r="N4761">
        <v>0</v>
      </c>
      <c r="O4761">
        <v>135.05000000000001</v>
      </c>
      <c r="P4761">
        <v>2112.08</v>
      </c>
    </row>
    <row r="4762" spans="1:16" x14ac:dyDescent="0.3">
      <c r="A4762">
        <v>29023</v>
      </c>
      <c r="B4762">
        <v>122</v>
      </c>
      <c r="C4762" t="s">
        <v>552</v>
      </c>
      <c r="D4762" s="441">
        <v>45748</v>
      </c>
      <c r="E4762">
        <v>18219</v>
      </c>
      <c r="F4762" t="s">
        <v>5778</v>
      </c>
      <c r="G4762">
        <v>3409</v>
      </c>
      <c r="H4762">
        <v>11</v>
      </c>
      <c r="I4762" t="s">
        <v>5601</v>
      </c>
      <c r="J4762" t="s">
        <v>4764</v>
      </c>
      <c r="K4762" t="s">
        <v>5052</v>
      </c>
      <c r="L4762">
        <v>0</v>
      </c>
      <c r="M4762" s="441">
        <v>45370</v>
      </c>
      <c r="N4762">
        <v>190.8</v>
      </c>
      <c r="O4762">
        <v>112.11</v>
      </c>
      <c r="P4762">
        <v>2098.8000000000002</v>
      </c>
    </row>
    <row r="4763" spans="1:16" x14ac:dyDescent="0.3">
      <c r="A4763">
        <v>28809</v>
      </c>
      <c r="B4763">
        <v>122</v>
      </c>
      <c r="C4763" t="s">
        <v>552</v>
      </c>
      <c r="D4763" s="441">
        <v>45748</v>
      </c>
      <c r="E4763">
        <v>21047</v>
      </c>
      <c r="F4763" t="s">
        <v>5621</v>
      </c>
      <c r="G4763">
        <v>1999</v>
      </c>
      <c r="H4763">
        <v>11</v>
      </c>
      <c r="I4763" t="s">
        <v>5622</v>
      </c>
      <c r="J4763" t="s">
        <v>6085</v>
      </c>
      <c r="K4763" t="s">
        <v>5052</v>
      </c>
      <c r="L4763">
        <v>181.31</v>
      </c>
      <c r="M4763" s="441">
        <v>45747</v>
      </c>
      <c r="N4763">
        <v>180.27</v>
      </c>
      <c r="O4763">
        <v>180.27</v>
      </c>
      <c r="P4763">
        <v>1994.41</v>
      </c>
    </row>
    <row r="4764" spans="1:16" x14ac:dyDescent="0.3">
      <c r="A4764">
        <v>29001</v>
      </c>
      <c r="B4764">
        <v>122</v>
      </c>
      <c r="C4764" t="s">
        <v>552</v>
      </c>
      <c r="D4764" s="441">
        <v>45748</v>
      </c>
      <c r="E4764">
        <v>25630</v>
      </c>
      <c r="F4764" t="s">
        <v>5754</v>
      </c>
      <c r="G4764">
        <v>6202</v>
      </c>
      <c r="H4764">
        <v>6.35</v>
      </c>
      <c r="I4764" t="s">
        <v>5601</v>
      </c>
      <c r="J4764" t="s">
        <v>4764</v>
      </c>
      <c r="K4764" t="s">
        <v>5052</v>
      </c>
      <c r="L4764">
        <v>297.62</v>
      </c>
      <c r="M4764" s="441">
        <v>45747</v>
      </c>
      <c r="N4764">
        <v>297.62</v>
      </c>
      <c r="O4764">
        <v>297.62</v>
      </c>
      <c r="P4764">
        <v>1889.89</v>
      </c>
    </row>
    <row r="4765" spans="1:16" x14ac:dyDescent="0.3">
      <c r="A4765">
        <v>28814</v>
      </c>
      <c r="B4765">
        <v>122</v>
      </c>
      <c r="C4765" t="s">
        <v>552</v>
      </c>
      <c r="D4765" s="441">
        <v>45748</v>
      </c>
      <c r="E4765">
        <v>20812</v>
      </c>
      <c r="F4765" t="s">
        <v>6517</v>
      </c>
      <c r="G4765">
        <v>2074</v>
      </c>
      <c r="H4765">
        <v>18</v>
      </c>
      <c r="I4765" t="s">
        <v>5605</v>
      </c>
      <c r="J4765" t="s">
        <v>6085</v>
      </c>
      <c r="K4765" t="s">
        <v>5052</v>
      </c>
      <c r="L4765">
        <v>102.48</v>
      </c>
      <c r="M4765" s="441">
        <v>45742</v>
      </c>
      <c r="N4765">
        <v>99.9</v>
      </c>
      <c r="O4765">
        <v>99.9</v>
      </c>
      <c r="P4765">
        <v>1844.64</v>
      </c>
    </row>
    <row r="4766" spans="1:16" x14ac:dyDescent="0.3">
      <c r="A4766">
        <v>29048</v>
      </c>
      <c r="B4766">
        <v>122</v>
      </c>
      <c r="C4766" t="s">
        <v>552</v>
      </c>
      <c r="D4766" s="441">
        <v>45748</v>
      </c>
      <c r="E4766">
        <v>18143</v>
      </c>
      <c r="F4766" t="s">
        <v>5797</v>
      </c>
      <c r="G4766">
        <v>3474</v>
      </c>
      <c r="H4766">
        <v>2.4</v>
      </c>
      <c r="I4766" t="s">
        <v>5601</v>
      </c>
      <c r="J4766" t="s">
        <v>4764</v>
      </c>
      <c r="K4766" t="s">
        <v>5052</v>
      </c>
      <c r="L4766">
        <v>0</v>
      </c>
      <c r="M4766" s="441">
        <v>-693593</v>
      </c>
      <c r="N4766">
        <v>0</v>
      </c>
      <c r="O4766">
        <v>765.9</v>
      </c>
      <c r="P4766">
        <v>1759.68</v>
      </c>
    </row>
    <row r="4767" spans="1:16" x14ac:dyDescent="0.3">
      <c r="A4767">
        <v>28974</v>
      </c>
      <c r="B4767">
        <v>122</v>
      </c>
      <c r="C4767" t="s">
        <v>552</v>
      </c>
      <c r="D4767" s="441">
        <v>45748</v>
      </c>
      <c r="E4767">
        <v>18486</v>
      </c>
      <c r="F4767" t="s">
        <v>5733</v>
      </c>
      <c r="G4767">
        <v>3170</v>
      </c>
      <c r="H4767">
        <v>49.7</v>
      </c>
      <c r="I4767" t="s">
        <v>5601</v>
      </c>
      <c r="J4767" t="s">
        <v>4764</v>
      </c>
      <c r="K4767" t="s">
        <v>5052</v>
      </c>
      <c r="L4767">
        <v>32.5</v>
      </c>
      <c r="M4767" s="441">
        <v>45742</v>
      </c>
      <c r="N4767">
        <v>32.5</v>
      </c>
      <c r="O4767">
        <v>32.5</v>
      </c>
      <c r="P4767">
        <v>1615.25</v>
      </c>
    </row>
    <row r="4768" spans="1:16" x14ac:dyDescent="0.3">
      <c r="A4768">
        <v>28965</v>
      </c>
      <c r="B4768">
        <v>122</v>
      </c>
      <c r="C4768" t="s">
        <v>552</v>
      </c>
      <c r="D4768" s="441">
        <v>45748</v>
      </c>
      <c r="E4768">
        <v>18548</v>
      </c>
      <c r="F4768" t="s">
        <v>6576</v>
      </c>
      <c r="G4768">
        <v>3131</v>
      </c>
      <c r="H4768">
        <v>6</v>
      </c>
      <c r="I4768" t="s">
        <v>5601</v>
      </c>
      <c r="J4768" t="s">
        <v>4764</v>
      </c>
      <c r="K4768" t="s">
        <v>5052</v>
      </c>
      <c r="L4768">
        <v>0</v>
      </c>
      <c r="M4768" s="441">
        <v>45671</v>
      </c>
      <c r="N4768">
        <v>259.89999999999998</v>
      </c>
      <c r="O4768">
        <v>259.89999999999998</v>
      </c>
      <c r="P4768">
        <v>1559.4</v>
      </c>
    </row>
    <row r="4769" spans="1:16" x14ac:dyDescent="0.3">
      <c r="A4769">
        <v>29066</v>
      </c>
      <c r="B4769">
        <v>122</v>
      </c>
      <c r="C4769" t="s">
        <v>552</v>
      </c>
      <c r="D4769" s="441">
        <v>45748</v>
      </c>
      <c r="E4769">
        <v>18015</v>
      </c>
      <c r="F4769" t="s">
        <v>5864</v>
      </c>
      <c r="G4769">
        <v>3582</v>
      </c>
      <c r="H4769">
        <v>13</v>
      </c>
      <c r="I4769" t="s">
        <v>5601</v>
      </c>
      <c r="J4769" t="s">
        <v>4764</v>
      </c>
      <c r="K4769" t="s">
        <v>5052</v>
      </c>
      <c r="L4769">
        <v>0</v>
      </c>
      <c r="M4769" s="441">
        <v>45629</v>
      </c>
      <c r="N4769">
        <v>116.29</v>
      </c>
      <c r="O4769">
        <v>159.47</v>
      </c>
      <c r="P4769">
        <v>1511.77</v>
      </c>
    </row>
    <row r="4770" spans="1:16" x14ac:dyDescent="0.3">
      <c r="A4770">
        <v>29056</v>
      </c>
      <c r="B4770">
        <v>122</v>
      </c>
      <c r="C4770" t="s">
        <v>552</v>
      </c>
      <c r="D4770" s="441">
        <v>45748</v>
      </c>
      <c r="E4770">
        <v>18113</v>
      </c>
      <c r="F4770" t="s">
        <v>5806</v>
      </c>
      <c r="G4770">
        <v>3499</v>
      </c>
      <c r="H4770">
        <v>3.5</v>
      </c>
      <c r="I4770" t="s">
        <v>5601</v>
      </c>
      <c r="J4770" t="s">
        <v>4764</v>
      </c>
      <c r="K4770" t="s">
        <v>5052</v>
      </c>
      <c r="L4770">
        <v>0</v>
      </c>
      <c r="M4770" s="441">
        <v>-693593</v>
      </c>
      <c r="N4770">
        <v>0</v>
      </c>
      <c r="O4770">
        <v>385</v>
      </c>
      <c r="P4770">
        <v>1477.04</v>
      </c>
    </row>
    <row r="4771" spans="1:16" x14ac:dyDescent="0.3">
      <c r="A4771">
        <v>29070</v>
      </c>
      <c r="B4771">
        <v>122</v>
      </c>
      <c r="C4771" t="s">
        <v>552</v>
      </c>
      <c r="D4771" s="441">
        <v>45748</v>
      </c>
      <c r="E4771">
        <v>22067</v>
      </c>
      <c r="F4771" t="s">
        <v>6534</v>
      </c>
      <c r="G4771">
        <v>3636</v>
      </c>
      <c r="H4771">
        <v>738</v>
      </c>
      <c r="I4771" t="s">
        <v>5613</v>
      </c>
      <c r="J4771" t="s">
        <v>4764</v>
      </c>
      <c r="K4771" t="s">
        <v>5052</v>
      </c>
      <c r="L4771">
        <v>0</v>
      </c>
      <c r="M4771" s="441">
        <v>45674</v>
      </c>
      <c r="N4771">
        <v>1.99</v>
      </c>
      <c r="O4771">
        <v>1.99</v>
      </c>
      <c r="P4771">
        <v>1468.62</v>
      </c>
    </row>
    <row r="4772" spans="1:16" x14ac:dyDescent="0.3">
      <c r="A4772">
        <v>29024</v>
      </c>
      <c r="B4772">
        <v>122</v>
      </c>
      <c r="C4772" t="s">
        <v>552</v>
      </c>
      <c r="D4772" s="441">
        <v>45748</v>
      </c>
      <c r="E4772">
        <v>26008</v>
      </c>
      <c r="F4772" t="s">
        <v>6537</v>
      </c>
      <c r="G4772">
        <v>6492</v>
      </c>
      <c r="H4772">
        <v>15</v>
      </c>
      <c r="I4772" t="s">
        <v>5601</v>
      </c>
      <c r="J4772" t="s">
        <v>4764</v>
      </c>
      <c r="K4772" t="s">
        <v>5052</v>
      </c>
      <c r="L4772">
        <v>0</v>
      </c>
      <c r="M4772" s="441">
        <v>45678</v>
      </c>
      <c r="N4772">
        <v>92.91</v>
      </c>
      <c r="O4772">
        <v>92.91</v>
      </c>
      <c r="P4772">
        <v>1393.65</v>
      </c>
    </row>
    <row r="4773" spans="1:16" x14ac:dyDescent="0.3">
      <c r="A4773">
        <v>28961</v>
      </c>
      <c r="B4773">
        <v>122</v>
      </c>
      <c r="C4773" t="s">
        <v>552</v>
      </c>
      <c r="D4773" s="441">
        <v>45748</v>
      </c>
      <c r="E4773">
        <v>17092</v>
      </c>
      <c r="F4773" t="s">
        <v>6359</v>
      </c>
      <c r="G4773">
        <v>4165</v>
      </c>
      <c r="H4773">
        <v>29</v>
      </c>
      <c r="I4773" t="s">
        <v>5613</v>
      </c>
      <c r="J4773" t="s">
        <v>4764</v>
      </c>
      <c r="K4773" t="s">
        <v>5052</v>
      </c>
      <c r="L4773">
        <v>47.5</v>
      </c>
      <c r="M4773" s="441">
        <v>45747</v>
      </c>
      <c r="N4773">
        <v>47.5</v>
      </c>
      <c r="O4773">
        <v>47.5</v>
      </c>
      <c r="P4773">
        <v>1377.5</v>
      </c>
    </row>
    <row r="4774" spans="1:16" x14ac:dyDescent="0.3">
      <c r="A4774">
        <v>28934</v>
      </c>
      <c r="B4774">
        <v>122</v>
      </c>
      <c r="C4774" t="s">
        <v>552</v>
      </c>
      <c r="D4774" s="441">
        <v>45748</v>
      </c>
      <c r="E4774">
        <v>19370</v>
      </c>
      <c r="F4774" t="s">
        <v>5695</v>
      </c>
      <c r="G4774">
        <v>2765</v>
      </c>
      <c r="H4774">
        <v>120</v>
      </c>
      <c r="I4774" t="s">
        <v>5598</v>
      </c>
      <c r="J4774" t="s">
        <v>6085</v>
      </c>
      <c r="K4774" t="s">
        <v>5052</v>
      </c>
      <c r="L4774">
        <v>11.41</v>
      </c>
      <c r="M4774" s="441">
        <v>45741</v>
      </c>
      <c r="N4774">
        <v>11</v>
      </c>
      <c r="O4774">
        <v>11</v>
      </c>
      <c r="P4774">
        <v>1369.2</v>
      </c>
    </row>
    <row r="4775" spans="1:16" x14ac:dyDescent="0.3">
      <c r="A4775">
        <v>28865</v>
      </c>
      <c r="B4775">
        <v>122</v>
      </c>
      <c r="C4775" t="s">
        <v>552</v>
      </c>
      <c r="D4775" s="441">
        <v>45748</v>
      </c>
      <c r="E4775">
        <v>21010</v>
      </c>
      <c r="F4775" t="s">
        <v>5674</v>
      </c>
      <c r="G4775">
        <v>2006</v>
      </c>
      <c r="H4775">
        <v>115</v>
      </c>
      <c r="I4775" t="s">
        <v>5668</v>
      </c>
      <c r="J4775" t="s">
        <v>6085</v>
      </c>
      <c r="K4775" t="s">
        <v>5052</v>
      </c>
      <c r="L4775">
        <v>11.31</v>
      </c>
      <c r="M4775" s="441">
        <v>45747</v>
      </c>
      <c r="N4775">
        <v>11.14</v>
      </c>
      <c r="O4775">
        <v>11.14</v>
      </c>
      <c r="P4775">
        <v>1300.6500000000001</v>
      </c>
    </row>
    <row r="4776" spans="1:16" x14ac:dyDescent="0.3">
      <c r="A4776">
        <v>28983</v>
      </c>
      <c r="B4776">
        <v>122</v>
      </c>
      <c r="C4776" t="s">
        <v>552</v>
      </c>
      <c r="D4776" s="441">
        <v>45748</v>
      </c>
      <c r="E4776">
        <v>18392</v>
      </c>
      <c r="F4776" t="s">
        <v>5740</v>
      </c>
      <c r="G4776">
        <v>3248</v>
      </c>
      <c r="H4776">
        <v>4.2</v>
      </c>
      <c r="I4776" t="s">
        <v>5613</v>
      </c>
      <c r="J4776" t="s">
        <v>4764</v>
      </c>
      <c r="K4776" t="s">
        <v>5052</v>
      </c>
      <c r="L4776">
        <v>0</v>
      </c>
      <c r="M4776" s="441">
        <v>-693593</v>
      </c>
      <c r="N4776">
        <v>0</v>
      </c>
      <c r="O4776">
        <v>0</v>
      </c>
      <c r="P4776">
        <v>1282.81</v>
      </c>
    </row>
    <row r="4777" spans="1:16" x14ac:dyDescent="0.3">
      <c r="A4777">
        <v>28820</v>
      </c>
      <c r="B4777">
        <v>122</v>
      </c>
      <c r="C4777" t="s">
        <v>552</v>
      </c>
      <c r="D4777" s="441">
        <v>45748</v>
      </c>
      <c r="E4777">
        <v>24123</v>
      </c>
      <c r="F4777" t="s">
        <v>5632</v>
      </c>
      <c r="G4777">
        <v>2237</v>
      </c>
      <c r="H4777">
        <v>13</v>
      </c>
      <c r="I4777" t="s">
        <v>5605</v>
      </c>
      <c r="J4777" t="s">
        <v>6085</v>
      </c>
      <c r="K4777" t="s">
        <v>5052</v>
      </c>
      <c r="L4777">
        <v>97.61</v>
      </c>
      <c r="M4777" s="441">
        <v>45741</v>
      </c>
      <c r="N4777">
        <v>0</v>
      </c>
      <c r="O4777">
        <v>109.9</v>
      </c>
      <c r="P4777">
        <v>1268.93</v>
      </c>
    </row>
    <row r="4778" spans="1:16" x14ac:dyDescent="0.3">
      <c r="A4778">
        <v>28951</v>
      </c>
      <c r="B4778">
        <v>122</v>
      </c>
      <c r="C4778" t="s">
        <v>552</v>
      </c>
      <c r="D4778" s="441">
        <v>45748</v>
      </c>
      <c r="E4778">
        <v>26582</v>
      </c>
      <c r="F4778" t="s">
        <v>5711</v>
      </c>
      <c r="G4778">
        <v>6801</v>
      </c>
      <c r="H4778">
        <v>11.2</v>
      </c>
      <c r="I4778" t="s">
        <v>5598</v>
      </c>
      <c r="J4778" t="s">
        <v>6085</v>
      </c>
      <c r="K4778" t="s">
        <v>5052</v>
      </c>
      <c r="L4778">
        <v>112</v>
      </c>
      <c r="M4778" s="441">
        <v>45742</v>
      </c>
      <c r="N4778">
        <v>112</v>
      </c>
      <c r="O4778">
        <v>112</v>
      </c>
      <c r="P4778">
        <v>1254.4000000000001</v>
      </c>
    </row>
    <row r="4779" spans="1:16" x14ac:dyDescent="0.3">
      <c r="A4779">
        <v>28802</v>
      </c>
      <c r="B4779">
        <v>122</v>
      </c>
      <c r="C4779" t="s">
        <v>552</v>
      </c>
      <c r="D4779" s="441">
        <v>45748</v>
      </c>
      <c r="E4779">
        <v>24039</v>
      </c>
      <c r="F4779" t="s">
        <v>5616</v>
      </c>
      <c r="G4779">
        <v>2048</v>
      </c>
      <c r="H4779">
        <v>18</v>
      </c>
      <c r="I4779" t="s">
        <v>5598</v>
      </c>
      <c r="J4779" t="s">
        <v>6085</v>
      </c>
      <c r="K4779" t="s">
        <v>5052</v>
      </c>
      <c r="L4779">
        <v>68.97</v>
      </c>
      <c r="M4779" s="441">
        <v>45740</v>
      </c>
      <c r="N4779">
        <v>68.17</v>
      </c>
      <c r="O4779">
        <v>0</v>
      </c>
      <c r="P4779">
        <v>1241.46</v>
      </c>
    </row>
    <row r="4780" spans="1:16" x14ac:dyDescent="0.3">
      <c r="A4780">
        <v>29078</v>
      </c>
      <c r="B4780">
        <v>122</v>
      </c>
      <c r="C4780" t="s">
        <v>552</v>
      </c>
      <c r="D4780" s="441">
        <v>45748</v>
      </c>
      <c r="E4780">
        <v>17778</v>
      </c>
      <c r="F4780" t="s">
        <v>5825</v>
      </c>
      <c r="G4780">
        <v>3765</v>
      </c>
      <c r="H4780">
        <v>10.8</v>
      </c>
      <c r="I4780" t="s">
        <v>5601</v>
      </c>
      <c r="J4780" t="s">
        <v>4764</v>
      </c>
      <c r="K4780" t="s">
        <v>5052</v>
      </c>
      <c r="L4780">
        <v>107.97</v>
      </c>
      <c r="M4780" s="441">
        <v>45735</v>
      </c>
      <c r="N4780">
        <v>107.97</v>
      </c>
      <c r="O4780">
        <v>95.55</v>
      </c>
      <c r="P4780">
        <v>1166.08</v>
      </c>
    </row>
    <row r="4781" spans="1:16" x14ac:dyDescent="0.3">
      <c r="A4781">
        <v>28938</v>
      </c>
      <c r="B4781">
        <v>122</v>
      </c>
      <c r="C4781" t="s">
        <v>552</v>
      </c>
      <c r="D4781" s="441">
        <v>45748</v>
      </c>
      <c r="E4781">
        <v>19276</v>
      </c>
      <c r="F4781" t="s">
        <v>6578</v>
      </c>
      <c r="G4781">
        <v>2780</v>
      </c>
      <c r="H4781">
        <v>12.78</v>
      </c>
      <c r="I4781" t="s">
        <v>5598</v>
      </c>
      <c r="J4781" t="s">
        <v>6085</v>
      </c>
      <c r="K4781" t="s">
        <v>5052</v>
      </c>
      <c r="L4781">
        <v>90.28</v>
      </c>
      <c r="M4781" s="441">
        <v>45742</v>
      </c>
      <c r="N4781">
        <v>90.8</v>
      </c>
      <c r="O4781">
        <v>90.8</v>
      </c>
      <c r="P4781">
        <v>1153.78</v>
      </c>
    </row>
    <row r="4782" spans="1:16" x14ac:dyDescent="0.3">
      <c r="A4782">
        <v>28833</v>
      </c>
      <c r="B4782">
        <v>122</v>
      </c>
      <c r="C4782" t="s">
        <v>552</v>
      </c>
      <c r="D4782" s="441">
        <v>45748</v>
      </c>
      <c r="E4782">
        <v>26024</v>
      </c>
      <c r="F4782" t="s">
        <v>5641</v>
      </c>
      <c r="G4782">
        <v>6499</v>
      </c>
      <c r="H4782">
        <v>185</v>
      </c>
      <c r="I4782" t="s">
        <v>5613</v>
      </c>
      <c r="J4782" t="s">
        <v>6085</v>
      </c>
      <c r="K4782" t="s">
        <v>5052</v>
      </c>
      <c r="L4782">
        <v>6</v>
      </c>
      <c r="M4782" s="441">
        <v>45744</v>
      </c>
      <c r="N4782">
        <v>6</v>
      </c>
      <c r="O4782">
        <v>6</v>
      </c>
      <c r="P4782">
        <v>1110</v>
      </c>
    </row>
    <row r="4783" spans="1:16" x14ac:dyDescent="0.3">
      <c r="A4783">
        <v>28822</v>
      </c>
      <c r="B4783">
        <v>122</v>
      </c>
      <c r="C4783" t="s">
        <v>552</v>
      </c>
      <c r="D4783" s="441">
        <v>45748</v>
      </c>
      <c r="E4783">
        <v>20936</v>
      </c>
      <c r="F4783" t="s">
        <v>5634</v>
      </c>
      <c r="G4783">
        <v>2031</v>
      </c>
      <c r="H4783">
        <v>4</v>
      </c>
      <c r="I4783" t="s">
        <v>5613</v>
      </c>
      <c r="J4783" t="s">
        <v>6085</v>
      </c>
      <c r="K4783" t="s">
        <v>5052</v>
      </c>
      <c r="L4783">
        <v>275.95</v>
      </c>
      <c r="M4783" s="441">
        <v>45735</v>
      </c>
      <c r="N4783">
        <v>275.95</v>
      </c>
      <c r="O4783">
        <v>275.95</v>
      </c>
      <c r="P4783">
        <v>1103.8</v>
      </c>
    </row>
    <row r="4784" spans="1:16" x14ac:dyDescent="0.3">
      <c r="A4784">
        <v>29081</v>
      </c>
      <c r="B4784">
        <v>122</v>
      </c>
      <c r="C4784" t="s">
        <v>552</v>
      </c>
      <c r="D4784" s="441">
        <v>45748</v>
      </c>
      <c r="E4784">
        <v>26052</v>
      </c>
      <c r="F4784" t="s">
        <v>5992</v>
      </c>
      <c r="G4784">
        <v>6514</v>
      </c>
      <c r="H4784">
        <v>2</v>
      </c>
      <c r="I4784" t="s">
        <v>5601</v>
      </c>
      <c r="J4784" t="s">
        <v>4764</v>
      </c>
      <c r="K4784" t="s">
        <v>5052</v>
      </c>
      <c r="L4784">
        <v>0</v>
      </c>
      <c r="M4784" s="441">
        <v>-693593</v>
      </c>
      <c r="N4784">
        <v>0</v>
      </c>
      <c r="O4784">
        <v>0</v>
      </c>
      <c r="P4784">
        <v>1102</v>
      </c>
    </row>
    <row r="4785" spans="1:16" x14ac:dyDescent="0.3">
      <c r="A4785">
        <v>29026</v>
      </c>
      <c r="B4785">
        <v>122</v>
      </c>
      <c r="C4785" t="s">
        <v>552</v>
      </c>
      <c r="D4785" s="441">
        <v>45748</v>
      </c>
      <c r="E4785">
        <v>18214</v>
      </c>
      <c r="F4785" t="s">
        <v>5781</v>
      </c>
      <c r="G4785">
        <v>3413</v>
      </c>
      <c r="H4785">
        <v>32</v>
      </c>
      <c r="I4785" t="s">
        <v>5601</v>
      </c>
      <c r="J4785" t="s">
        <v>4764</v>
      </c>
      <c r="K4785" t="s">
        <v>5052</v>
      </c>
      <c r="L4785">
        <v>0</v>
      </c>
      <c r="M4785" s="441">
        <v>-693593</v>
      </c>
      <c r="N4785">
        <v>0</v>
      </c>
      <c r="O4785">
        <v>34.1</v>
      </c>
      <c r="P4785">
        <v>1089.5999999999999</v>
      </c>
    </row>
    <row r="4786" spans="1:16" x14ac:dyDescent="0.3">
      <c r="A4786">
        <v>28941</v>
      </c>
      <c r="B4786">
        <v>122</v>
      </c>
      <c r="C4786" t="s">
        <v>552</v>
      </c>
      <c r="D4786" s="441">
        <v>45748</v>
      </c>
      <c r="E4786">
        <v>26336</v>
      </c>
      <c r="F4786" t="s">
        <v>5701</v>
      </c>
      <c r="G4786">
        <v>6685</v>
      </c>
      <c r="H4786">
        <v>170</v>
      </c>
      <c r="I4786" t="s">
        <v>5613</v>
      </c>
      <c r="J4786" t="s">
        <v>6085</v>
      </c>
      <c r="K4786" t="s">
        <v>5052</v>
      </c>
      <c r="L4786">
        <v>6</v>
      </c>
      <c r="M4786" s="441">
        <v>45744</v>
      </c>
      <c r="N4786">
        <v>6</v>
      </c>
      <c r="O4786">
        <v>6</v>
      </c>
      <c r="P4786">
        <v>1020</v>
      </c>
    </row>
    <row r="4787" spans="1:16" x14ac:dyDescent="0.3">
      <c r="A4787">
        <v>28864</v>
      </c>
      <c r="B4787">
        <v>122</v>
      </c>
      <c r="C4787" t="s">
        <v>552</v>
      </c>
      <c r="D4787" s="441">
        <v>45748</v>
      </c>
      <c r="E4787">
        <v>21017</v>
      </c>
      <c r="F4787" t="s">
        <v>5673</v>
      </c>
      <c r="G4787">
        <v>2005</v>
      </c>
      <c r="H4787">
        <v>6</v>
      </c>
      <c r="I4787" t="s">
        <v>5610</v>
      </c>
      <c r="J4787" t="s">
        <v>6085</v>
      </c>
      <c r="K4787" t="s">
        <v>5052</v>
      </c>
      <c r="L4787">
        <v>163.24</v>
      </c>
      <c r="M4787" s="441">
        <v>45747</v>
      </c>
      <c r="N4787">
        <v>162.04</v>
      </c>
      <c r="O4787">
        <v>162.04</v>
      </c>
      <c r="P4787">
        <v>979.44</v>
      </c>
    </row>
    <row r="4788" spans="1:16" x14ac:dyDescent="0.3">
      <c r="A4788">
        <v>28819</v>
      </c>
      <c r="B4788">
        <v>122</v>
      </c>
      <c r="C4788" t="s">
        <v>552</v>
      </c>
      <c r="D4788" s="441">
        <v>45748</v>
      </c>
      <c r="E4788">
        <v>24118</v>
      </c>
      <c r="F4788" t="s">
        <v>5973</v>
      </c>
      <c r="G4788">
        <v>2233</v>
      </c>
      <c r="H4788">
        <v>14</v>
      </c>
      <c r="I4788" t="s">
        <v>5598</v>
      </c>
      <c r="J4788" t="s">
        <v>6085</v>
      </c>
      <c r="K4788" t="s">
        <v>5052</v>
      </c>
      <c r="L4788">
        <v>0</v>
      </c>
      <c r="M4788" s="441">
        <v>45581</v>
      </c>
      <c r="N4788">
        <v>69.8</v>
      </c>
      <c r="O4788">
        <v>58.05</v>
      </c>
      <c r="P4788">
        <v>977.2</v>
      </c>
    </row>
    <row r="4789" spans="1:16" x14ac:dyDescent="0.3">
      <c r="A4789">
        <v>29054</v>
      </c>
      <c r="B4789">
        <v>122</v>
      </c>
      <c r="C4789" t="s">
        <v>552</v>
      </c>
      <c r="D4789" s="441">
        <v>45748</v>
      </c>
      <c r="E4789">
        <v>18118</v>
      </c>
      <c r="F4789" t="s">
        <v>5803</v>
      </c>
      <c r="G4789">
        <v>3495</v>
      </c>
      <c r="H4789">
        <v>0.7</v>
      </c>
      <c r="I4789" t="s">
        <v>5601</v>
      </c>
      <c r="J4789" t="s">
        <v>4764</v>
      </c>
      <c r="K4789" t="s">
        <v>5052</v>
      </c>
      <c r="L4789">
        <v>0</v>
      </c>
      <c r="M4789" s="441">
        <v>-693593</v>
      </c>
      <c r="N4789">
        <v>0</v>
      </c>
      <c r="O4789">
        <v>1306.0999999999999</v>
      </c>
      <c r="P4789">
        <v>970.9</v>
      </c>
    </row>
    <row r="4790" spans="1:16" x14ac:dyDescent="0.3">
      <c r="A4790">
        <v>29085</v>
      </c>
      <c r="B4790">
        <v>122</v>
      </c>
      <c r="C4790" t="s">
        <v>552</v>
      </c>
      <c r="D4790" s="441">
        <v>45748</v>
      </c>
      <c r="E4790">
        <v>17594</v>
      </c>
      <c r="F4790" t="s">
        <v>5878</v>
      </c>
      <c r="G4790">
        <v>3932</v>
      </c>
      <c r="H4790">
        <v>16</v>
      </c>
      <c r="I4790" t="s">
        <v>5601</v>
      </c>
      <c r="J4790" t="s">
        <v>4764</v>
      </c>
      <c r="K4790" t="s">
        <v>5052</v>
      </c>
      <c r="L4790">
        <v>0</v>
      </c>
      <c r="M4790" s="441">
        <v>45503</v>
      </c>
      <c r="N4790">
        <v>60.45</v>
      </c>
      <c r="O4790">
        <v>72.040000000000006</v>
      </c>
      <c r="P4790">
        <v>967.2</v>
      </c>
    </row>
    <row r="4791" spans="1:16" x14ac:dyDescent="0.3">
      <c r="A4791">
        <v>28832</v>
      </c>
      <c r="B4791">
        <v>122</v>
      </c>
      <c r="C4791" t="s">
        <v>552</v>
      </c>
      <c r="D4791" s="441">
        <v>45748</v>
      </c>
      <c r="E4791">
        <v>25429</v>
      </c>
      <c r="F4791" t="s">
        <v>5640</v>
      </c>
      <c r="G4791">
        <v>6104</v>
      </c>
      <c r="H4791">
        <v>160</v>
      </c>
      <c r="I4791" t="s">
        <v>5613</v>
      </c>
      <c r="J4791" t="s">
        <v>6085</v>
      </c>
      <c r="K4791" t="s">
        <v>5052</v>
      </c>
      <c r="L4791">
        <v>6</v>
      </c>
      <c r="M4791" s="441">
        <v>45744</v>
      </c>
      <c r="N4791">
        <v>6</v>
      </c>
      <c r="O4791">
        <v>6</v>
      </c>
      <c r="P4791">
        <v>960</v>
      </c>
    </row>
    <row r="4792" spans="1:16" x14ac:dyDescent="0.3">
      <c r="A4792">
        <v>29089</v>
      </c>
      <c r="B4792">
        <v>122</v>
      </c>
      <c r="C4792" t="s">
        <v>552</v>
      </c>
      <c r="D4792" s="441">
        <v>45748</v>
      </c>
      <c r="E4792">
        <v>25537</v>
      </c>
      <c r="F4792" t="s">
        <v>6489</v>
      </c>
      <c r="G4792">
        <v>6158</v>
      </c>
      <c r="H4792">
        <v>7</v>
      </c>
      <c r="I4792" t="s">
        <v>5601</v>
      </c>
      <c r="J4792" t="s">
        <v>4764</v>
      </c>
      <c r="K4792" t="s">
        <v>5052</v>
      </c>
      <c r="L4792">
        <v>134.4</v>
      </c>
      <c r="M4792" s="441">
        <v>45741</v>
      </c>
      <c r="N4792">
        <v>134.4</v>
      </c>
      <c r="O4792">
        <v>134.4</v>
      </c>
      <c r="P4792">
        <v>940.8</v>
      </c>
    </row>
    <row r="4793" spans="1:16" x14ac:dyDescent="0.3">
      <c r="A4793">
        <v>29087</v>
      </c>
      <c r="B4793">
        <v>122</v>
      </c>
      <c r="C4793" t="s">
        <v>552</v>
      </c>
      <c r="D4793" s="441">
        <v>45748</v>
      </c>
      <c r="E4793">
        <v>17722</v>
      </c>
      <c r="F4793" t="s">
        <v>5831</v>
      </c>
      <c r="G4793">
        <v>3817</v>
      </c>
      <c r="H4793">
        <v>6</v>
      </c>
      <c r="I4793" t="s">
        <v>5601</v>
      </c>
      <c r="J4793" t="s">
        <v>4764</v>
      </c>
      <c r="K4793" t="s">
        <v>5052</v>
      </c>
      <c r="L4793">
        <v>0</v>
      </c>
      <c r="M4793" s="441">
        <v>45391</v>
      </c>
      <c r="N4793">
        <v>146.16999999999999</v>
      </c>
      <c r="O4793">
        <v>171</v>
      </c>
      <c r="P4793">
        <v>877.02</v>
      </c>
    </row>
    <row r="4794" spans="1:16" x14ac:dyDescent="0.3">
      <c r="A4794">
        <v>29007</v>
      </c>
      <c r="B4794">
        <v>122</v>
      </c>
      <c r="C4794" t="s">
        <v>552</v>
      </c>
      <c r="D4794" s="441">
        <v>45748</v>
      </c>
      <c r="E4794">
        <v>18306</v>
      </c>
      <c r="F4794" t="s">
        <v>5759</v>
      </c>
      <c r="G4794">
        <v>3327</v>
      </c>
      <c r="H4794">
        <v>5.9</v>
      </c>
      <c r="I4794" t="s">
        <v>5601</v>
      </c>
      <c r="J4794" t="s">
        <v>4764</v>
      </c>
      <c r="K4794" t="s">
        <v>5052</v>
      </c>
      <c r="L4794">
        <v>0</v>
      </c>
      <c r="M4794" s="441">
        <v>-693593</v>
      </c>
      <c r="N4794">
        <v>0</v>
      </c>
      <c r="O4794">
        <v>184.14</v>
      </c>
      <c r="P4794">
        <v>875.76</v>
      </c>
    </row>
    <row r="4795" spans="1:16" x14ac:dyDescent="0.3">
      <c r="A4795">
        <v>29082</v>
      </c>
      <c r="B4795">
        <v>122</v>
      </c>
      <c r="C4795" t="s">
        <v>552</v>
      </c>
      <c r="D4795" s="441">
        <v>45748</v>
      </c>
      <c r="E4795">
        <v>25091</v>
      </c>
      <c r="F4795" t="s">
        <v>5829</v>
      </c>
      <c r="G4795">
        <v>5890</v>
      </c>
      <c r="H4795">
        <v>8</v>
      </c>
      <c r="I4795" t="s">
        <v>5601</v>
      </c>
      <c r="J4795" t="s">
        <v>4764</v>
      </c>
      <c r="K4795" t="s">
        <v>5052</v>
      </c>
      <c r="L4795">
        <v>0</v>
      </c>
      <c r="M4795" s="441">
        <v>45700</v>
      </c>
      <c r="N4795">
        <v>108</v>
      </c>
      <c r="O4795">
        <v>108</v>
      </c>
      <c r="P4795">
        <v>864</v>
      </c>
    </row>
    <row r="4796" spans="1:16" x14ac:dyDescent="0.3">
      <c r="A4796">
        <v>29055</v>
      </c>
      <c r="B4796">
        <v>122</v>
      </c>
      <c r="C4796" t="s">
        <v>552</v>
      </c>
      <c r="D4796" s="441">
        <v>45748</v>
      </c>
      <c r="E4796">
        <v>18114</v>
      </c>
      <c r="F4796" t="s">
        <v>5805</v>
      </c>
      <c r="G4796">
        <v>3498</v>
      </c>
      <c r="H4796">
        <v>3.3</v>
      </c>
      <c r="I4796" t="s">
        <v>5601</v>
      </c>
      <c r="J4796" t="s">
        <v>4764</v>
      </c>
      <c r="K4796" t="s">
        <v>5052</v>
      </c>
      <c r="L4796">
        <v>0</v>
      </c>
      <c r="M4796" s="441">
        <v>45615</v>
      </c>
      <c r="N4796">
        <v>259.83</v>
      </c>
      <c r="O4796">
        <v>261.70999999999998</v>
      </c>
      <c r="P4796">
        <v>857.44</v>
      </c>
    </row>
    <row r="4797" spans="1:16" x14ac:dyDescent="0.3">
      <c r="A4797">
        <v>29069</v>
      </c>
      <c r="B4797">
        <v>122</v>
      </c>
      <c r="C4797" t="s">
        <v>552</v>
      </c>
      <c r="D4797" s="441">
        <v>45748</v>
      </c>
      <c r="E4797">
        <v>22066</v>
      </c>
      <c r="F4797" t="s">
        <v>6535</v>
      </c>
      <c r="G4797">
        <v>3636</v>
      </c>
      <c r="H4797">
        <v>430</v>
      </c>
      <c r="I4797" t="s">
        <v>5613</v>
      </c>
      <c r="J4797" t="s">
        <v>4764</v>
      </c>
      <c r="K4797" t="s">
        <v>5052</v>
      </c>
      <c r="L4797">
        <v>0</v>
      </c>
      <c r="M4797" s="441">
        <v>45674</v>
      </c>
      <c r="N4797">
        <v>1.99</v>
      </c>
      <c r="O4797">
        <v>1.99</v>
      </c>
      <c r="P4797">
        <v>855.7</v>
      </c>
    </row>
    <row r="4798" spans="1:16" x14ac:dyDescent="0.3">
      <c r="A4798">
        <v>29090</v>
      </c>
      <c r="B4798">
        <v>122</v>
      </c>
      <c r="C4798" t="s">
        <v>552</v>
      </c>
      <c r="D4798" s="441">
        <v>45748</v>
      </c>
      <c r="E4798">
        <v>25044</v>
      </c>
      <c r="F4798" t="s">
        <v>5964</v>
      </c>
      <c r="G4798">
        <v>5877</v>
      </c>
      <c r="H4798">
        <v>6</v>
      </c>
      <c r="I4798" t="s">
        <v>5601</v>
      </c>
      <c r="J4798" t="s">
        <v>4764</v>
      </c>
      <c r="K4798" t="s">
        <v>5052</v>
      </c>
      <c r="L4798">
        <v>138.6</v>
      </c>
      <c r="M4798" s="441">
        <v>45740</v>
      </c>
      <c r="N4798">
        <v>138.6</v>
      </c>
      <c r="O4798">
        <v>138.6</v>
      </c>
      <c r="P4798">
        <v>831.6</v>
      </c>
    </row>
    <row r="4799" spans="1:16" x14ac:dyDescent="0.3">
      <c r="A4799">
        <v>28957</v>
      </c>
      <c r="B4799">
        <v>122</v>
      </c>
      <c r="C4799" t="s">
        <v>552</v>
      </c>
      <c r="D4799" s="441">
        <v>45748</v>
      </c>
      <c r="E4799">
        <v>19017</v>
      </c>
      <c r="F4799" t="s">
        <v>5715</v>
      </c>
      <c r="G4799">
        <v>2893</v>
      </c>
      <c r="H4799">
        <v>47.1</v>
      </c>
      <c r="I4799" t="s">
        <v>5598</v>
      </c>
      <c r="J4799" t="s">
        <v>6085</v>
      </c>
      <c r="K4799" t="s">
        <v>5052</v>
      </c>
      <c r="L4799">
        <v>17.5</v>
      </c>
      <c r="M4799" s="441">
        <v>45747</v>
      </c>
      <c r="N4799">
        <v>17.5</v>
      </c>
      <c r="O4799">
        <v>17.5</v>
      </c>
      <c r="P4799">
        <v>824.25</v>
      </c>
    </row>
    <row r="4800" spans="1:16" x14ac:dyDescent="0.3">
      <c r="A4800">
        <v>28973</v>
      </c>
      <c r="B4800">
        <v>122</v>
      </c>
      <c r="C4800" t="s">
        <v>552</v>
      </c>
      <c r="D4800" s="441">
        <v>45748</v>
      </c>
      <c r="E4800">
        <v>18531</v>
      </c>
      <c r="F4800" t="s">
        <v>6590</v>
      </c>
      <c r="G4800">
        <v>3144</v>
      </c>
      <c r="H4800">
        <v>9</v>
      </c>
      <c r="I4800" t="s">
        <v>5601</v>
      </c>
      <c r="J4800" t="s">
        <v>4764</v>
      </c>
      <c r="K4800" t="s">
        <v>5052</v>
      </c>
      <c r="L4800">
        <v>89.69</v>
      </c>
      <c r="M4800" s="441">
        <v>45747</v>
      </c>
      <c r="N4800">
        <v>89.81</v>
      </c>
      <c r="O4800">
        <v>89.81</v>
      </c>
      <c r="P4800">
        <v>807.21</v>
      </c>
    </row>
    <row r="4801" spans="1:16" x14ac:dyDescent="0.3">
      <c r="A4801">
        <v>28935</v>
      </c>
      <c r="B4801">
        <v>122</v>
      </c>
      <c r="C4801" t="s">
        <v>552</v>
      </c>
      <c r="D4801" s="441">
        <v>45748</v>
      </c>
      <c r="E4801">
        <v>19339</v>
      </c>
      <c r="F4801" t="s">
        <v>5987</v>
      </c>
      <c r="G4801">
        <v>2771</v>
      </c>
      <c r="H4801">
        <v>9.9</v>
      </c>
      <c r="I4801" t="s">
        <v>5598</v>
      </c>
      <c r="J4801" t="s">
        <v>6085</v>
      </c>
      <c r="K4801" t="s">
        <v>5052</v>
      </c>
      <c r="L4801">
        <v>81.290000000000006</v>
      </c>
      <c r="M4801" s="441">
        <v>45734</v>
      </c>
      <c r="N4801">
        <v>78.900000000000006</v>
      </c>
      <c r="O4801">
        <v>78.900000000000006</v>
      </c>
      <c r="P4801">
        <v>804.77</v>
      </c>
    </row>
    <row r="4802" spans="1:16" x14ac:dyDescent="0.3">
      <c r="A4802">
        <v>28948</v>
      </c>
      <c r="B4802">
        <v>122</v>
      </c>
      <c r="C4802" t="s">
        <v>552</v>
      </c>
      <c r="D4802" s="441">
        <v>45748</v>
      </c>
      <c r="E4802">
        <v>18964</v>
      </c>
      <c r="F4802" t="s">
        <v>6591</v>
      </c>
      <c r="G4802">
        <v>2916</v>
      </c>
      <c r="H4802">
        <v>25.28</v>
      </c>
      <c r="I4802" t="s">
        <v>5598</v>
      </c>
      <c r="J4802" t="s">
        <v>6085</v>
      </c>
      <c r="K4802" t="s">
        <v>5052</v>
      </c>
      <c r="L4802">
        <v>31.44</v>
      </c>
      <c r="M4802" s="441">
        <v>45747</v>
      </c>
      <c r="N4802">
        <v>32.9</v>
      </c>
      <c r="O4802">
        <v>35.43</v>
      </c>
      <c r="P4802">
        <v>794.8</v>
      </c>
    </row>
    <row r="4803" spans="1:16" x14ac:dyDescent="0.3">
      <c r="A4803">
        <v>28933</v>
      </c>
      <c r="B4803">
        <v>122</v>
      </c>
      <c r="C4803" t="s">
        <v>552</v>
      </c>
      <c r="D4803" s="441">
        <v>45748</v>
      </c>
      <c r="E4803">
        <v>19381</v>
      </c>
      <c r="F4803" t="s">
        <v>6541</v>
      </c>
      <c r="G4803">
        <v>2763</v>
      </c>
      <c r="H4803">
        <v>10</v>
      </c>
      <c r="I4803" t="s">
        <v>5625</v>
      </c>
      <c r="J4803" t="s">
        <v>6085</v>
      </c>
      <c r="K4803" t="s">
        <v>5052</v>
      </c>
      <c r="L4803">
        <v>0</v>
      </c>
      <c r="M4803" s="441">
        <v>45678</v>
      </c>
      <c r="N4803">
        <v>78.900000000000006</v>
      </c>
      <c r="O4803">
        <v>78.900000000000006</v>
      </c>
      <c r="P4803">
        <v>789</v>
      </c>
    </row>
    <row r="4804" spans="1:16" x14ac:dyDescent="0.3">
      <c r="A4804">
        <v>28845</v>
      </c>
      <c r="B4804">
        <v>122</v>
      </c>
      <c r="C4804" t="s">
        <v>552</v>
      </c>
      <c r="D4804" s="441">
        <v>45748</v>
      </c>
      <c r="E4804">
        <v>20859</v>
      </c>
      <c r="F4804" t="s">
        <v>6510</v>
      </c>
      <c r="G4804">
        <v>2045</v>
      </c>
      <c r="H4804">
        <v>17</v>
      </c>
      <c r="I4804" t="s">
        <v>5613</v>
      </c>
      <c r="J4804" t="s">
        <v>6085</v>
      </c>
      <c r="K4804" t="s">
        <v>5052</v>
      </c>
      <c r="L4804">
        <v>46.36</v>
      </c>
      <c r="M4804" s="441">
        <v>45747</v>
      </c>
      <c r="N4804">
        <v>45.5</v>
      </c>
      <c r="O4804">
        <v>45.5</v>
      </c>
      <c r="P4804">
        <v>788.12</v>
      </c>
    </row>
    <row r="4805" spans="1:16" x14ac:dyDescent="0.3">
      <c r="A4805">
        <v>29027</v>
      </c>
      <c r="B4805">
        <v>122</v>
      </c>
      <c r="C4805" t="s">
        <v>552</v>
      </c>
      <c r="D4805" s="441">
        <v>45748</v>
      </c>
      <c r="E4805">
        <v>18211</v>
      </c>
      <c r="F4805" t="s">
        <v>5782</v>
      </c>
      <c r="G4805">
        <v>3416</v>
      </c>
      <c r="H4805">
        <v>7</v>
      </c>
      <c r="I4805" t="s">
        <v>5601</v>
      </c>
      <c r="J4805" t="s">
        <v>4764</v>
      </c>
      <c r="K4805" t="s">
        <v>5052</v>
      </c>
      <c r="L4805">
        <v>0</v>
      </c>
      <c r="M4805" s="441">
        <v>-693593</v>
      </c>
      <c r="N4805">
        <v>0</v>
      </c>
      <c r="O4805">
        <v>0</v>
      </c>
      <c r="P4805">
        <v>780.2</v>
      </c>
    </row>
    <row r="4806" spans="1:16" x14ac:dyDescent="0.3">
      <c r="A4806">
        <v>29015</v>
      </c>
      <c r="B4806">
        <v>122</v>
      </c>
      <c r="C4806" t="s">
        <v>552</v>
      </c>
      <c r="D4806" s="441">
        <v>45748</v>
      </c>
      <c r="E4806">
        <v>25445</v>
      </c>
      <c r="F4806" t="s">
        <v>5770</v>
      </c>
      <c r="G4806">
        <v>6113</v>
      </c>
      <c r="H4806">
        <v>2.9</v>
      </c>
      <c r="I4806" t="s">
        <v>5601</v>
      </c>
      <c r="J4806" t="s">
        <v>4764</v>
      </c>
      <c r="K4806" t="s">
        <v>5052</v>
      </c>
      <c r="L4806">
        <v>0</v>
      </c>
      <c r="M4806" s="441">
        <v>45569</v>
      </c>
      <c r="N4806">
        <v>267.32</v>
      </c>
      <c r="O4806">
        <v>305.89999999999998</v>
      </c>
      <c r="P4806">
        <v>775.22</v>
      </c>
    </row>
    <row r="4807" spans="1:16" x14ac:dyDescent="0.3">
      <c r="A4807">
        <v>28956</v>
      </c>
      <c r="B4807">
        <v>122</v>
      </c>
      <c r="C4807" t="s">
        <v>552</v>
      </c>
      <c r="D4807" s="441">
        <v>45748</v>
      </c>
      <c r="E4807">
        <v>24217</v>
      </c>
      <c r="F4807" t="s">
        <v>5714</v>
      </c>
      <c r="G4807">
        <v>2937</v>
      </c>
      <c r="H4807">
        <v>21.2</v>
      </c>
      <c r="I4807" t="s">
        <v>5598</v>
      </c>
      <c r="J4807" t="s">
        <v>6085</v>
      </c>
      <c r="K4807" t="s">
        <v>5052</v>
      </c>
      <c r="L4807">
        <v>35.86</v>
      </c>
      <c r="M4807" s="441">
        <v>45747</v>
      </c>
      <c r="N4807">
        <v>35.4</v>
      </c>
      <c r="O4807">
        <v>35.159999999999997</v>
      </c>
      <c r="P4807">
        <v>760.23</v>
      </c>
    </row>
    <row r="4808" spans="1:16" x14ac:dyDescent="0.3">
      <c r="A4808">
        <v>28877</v>
      </c>
      <c r="B4808">
        <v>122</v>
      </c>
      <c r="C4808" t="s">
        <v>552</v>
      </c>
      <c r="D4808" s="441">
        <v>45748</v>
      </c>
      <c r="E4808">
        <v>20969</v>
      </c>
      <c r="F4808" t="s">
        <v>6503</v>
      </c>
      <c r="G4808">
        <v>2012</v>
      </c>
      <c r="H4808">
        <v>16</v>
      </c>
      <c r="I4808" t="s">
        <v>5613</v>
      </c>
      <c r="J4808" t="s">
        <v>6085</v>
      </c>
      <c r="K4808" t="s">
        <v>5052</v>
      </c>
      <c r="L4808">
        <v>0</v>
      </c>
      <c r="M4808" s="441">
        <v>-693593</v>
      </c>
      <c r="N4808">
        <v>0</v>
      </c>
      <c r="O4808">
        <v>0</v>
      </c>
      <c r="P4808">
        <v>718.4</v>
      </c>
    </row>
    <row r="4809" spans="1:16" x14ac:dyDescent="0.3">
      <c r="A4809">
        <v>28931</v>
      </c>
      <c r="B4809">
        <v>122</v>
      </c>
      <c r="C4809" t="s">
        <v>552</v>
      </c>
      <c r="D4809" s="441">
        <v>45748</v>
      </c>
      <c r="E4809">
        <v>19401</v>
      </c>
      <c r="F4809" t="s">
        <v>6114</v>
      </c>
      <c r="G4809">
        <v>2761</v>
      </c>
      <c r="H4809">
        <v>5</v>
      </c>
      <c r="I4809" t="s">
        <v>5598</v>
      </c>
      <c r="J4809" t="s">
        <v>6085</v>
      </c>
      <c r="K4809" t="s">
        <v>5052</v>
      </c>
      <c r="L4809">
        <v>142.32</v>
      </c>
      <c r="M4809" s="441">
        <v>45742</v>
      </c>
      <c r="N4809">
        <v>229.9</v>
      </c>
      <c r="O4809">
        <v>45.98</v>
      </c>
      <c r="P4809">
        <v>711.6</v>
      </c>
    </row>
    <row r="4810" spans="1:16" x14ac:dyDescent="0.3">
      <c r="A4810">
        <v>28969</v>
      </c>
      <c r="B4810">
        <v>122</v>
      </c>
      <c r="C4810" t="s">
        <v>552</v>
      </c>
      <c r="D4810" s="441">
        <v>45748</v>
      </c>
      <c r="E4810">
        <v>18545</v>
      </c>
      <c r="F4810" t="s">
        <v>5727</v>
      </c>
      <c r="G4810">
        <v>3134</v>
      </c>
      <c r="H4810">
        <v>15.55</v>
      </c>
      <c r="I4810" t="s">
        <v>5601</v>
      </c>
      <c r="J4810" t="s">
        <v>4764</v>
      </c>
      <c r="K4810" t="s">
        <v>5052</v>
      </c>
      <c r="L4810">
        <v>45.65</v>
      </c>
      <c r="M4810" s="441">
        <v>45747</v>
      </c>
      <c r="N4810">
        <v>45.5</v>
      </c>
      <c r="O4810">
        <v>45.5</v>
      </c>
      <c r="P4810">
        <v>709.86</v>
      </c>
    </row>
    <row r="4811" spans="1:16" x14ac:dyDescent="0.3">
      <c r="A4811">
        <v>29020</v>
      </c>
      <c r="B4811">
        <v>122</v>
      </c>
      <c r="C4811" t="s">
        <v>552</v>
      </c>
      <c r="D4811" s="441">
        <v>45748</v>
      </c>
      <c r="E4811">
        <v>18235</v>
      </c>
      <c r="F4811" t="s">
        <v>5774</v>
      </c>
      <c r="G4811">
        <v>3393</v>
      </c>
      <c r="H4811">
        <v>4.3499999999999996</v>
      </c>
      <c r="I4811" t="s">
        <v>5613</v>
      </c>
      <c r="J4811" t="s">
        <v>4764</v>
      </c>
      <c r="K4811" t="s">
        <v>5052</v>
      </c>
      <c r="L4811">
        <v>0</v>
      </c>
      <c r="M4811" s="441">
        <v>-693593</v>
      </c>
      <c r="N4811">
        <v>0</v>
      </c>
      <c r="O4811">
        <v>0</v>
      </c>
      <c r="P4811">
        <v>695.86</v>
      </c>
    </row>
    <row r="4812" spans="1:16" x14ac:dyDescent="0.3">
      <c r="A4812">
        <v>29004</v>
      </c>
      <c r="B4812">
        <v>122</v>
      </c>
      <c r="C4812" t="s">
        <v>552</v>
      </c>
      <c r="D4812" s="441">
        <v>45748</v>
      </c>
      <c r="E4812">
        <v>18310</v>
      </c>
      <c r="F4812" t="s">
        <v>5756</v>
      </c>
      <c r="G4812">
        <v>3323</v>
      </c>
      <c r="H4812">
        <v>3.7</v>
      </c>
      <c r="I4812" t="s">
        <v>5613</v>
      </c>
      <c r="J4812" t="s">
        <v>4764</v>
      </c>
      <c r="K4812" t="s">
        <v>5052</v>
      </c>
      <c r="L4812">
        <v>0</v>
      </c>
      <c r="M4812" s="441">
        <v>-693593</v>
      </c>
      <c r="N4812">
        <v>0</v>
      </c>
      <c r="O4812">
        <v>0</v>
      </c>
      <c r="P4812">
        <v>693.58</v>
      </c>
    </row>
    <row r="4813" spans="1:16" x14ac:dyDescent="0.3">
      <c r="A4813">
        <v>29019</v>
      </c>
      <c r="B4813">
        <v>122</v>
      </c>
      <c r="C4813" t="s">
        <v>552</v>
      </c>
      <c r="D4813" s="441">
        <v>45748</v>
      </c>
      <c r="E4813">
        <v>18237</v>
      </c>
      <c r="F4813" t="s">
        <v>5773</v>
      </c>
      <c r="G4813">
        <v>3391</v>
      </c>
      <c r="H4813">
        <v>3</v>
      </c>
      <c r="I4813" t="s">
        <v>5601</v>
      </c>
      <c r="J4813" t="s">
        <v>4764</v>
      </c>
      <c r="K4813" t="s">
        <v>5052</v>
      </c>
      <c r="L4813">
        <v>0</v>
      </c>
      <c r="M4813" s="441">
        <v>45569</v>
      </c>
      <c r="N4813">
        <v>228.98</v>
      </c>
      <c r="O4813">
        <v>228.98</v>
      </c>
      <c r="P4813">
        <v>686.94</v>
      </c>
    </row>
    <row r="4814" spans="1:16" x14ac:dyDescent="0.3">
      <c r="A4814">
        <v>28959</v>
      </c>
      <c r="B4814">
        <v>122</v>
      </c>
      <c r="C4814" t="s">
        <v>552</v>
      </c>
      <c r="D4814" s="441">
        <v>45748</v>
      </c>
      <c r="E4814">
        <v>26592</v>
      </c>
      <c r="F4814" t="s">
        <v>5717</v>
      </c>
      <c r="G4814">
        <v>6806</v>
      </c>
      <c r="H4814">
        <v>18.5</v>
      </c>
      <c r="I4814" t="s">
        <v>5598</v>
      </c>
      <c r="J4814" t="s">
        <v>6085</v>
      </c>
      <c r="K4814" t="s">
        <v>5052</v>
      </c>
      <c r="L4814">
        <v>37</v>
      </c>
      <c r="M4814" s="441">
        <v>45747</v>
      </c>
      <c r="N4814">
        <v>37</v>
      </c>
      <c r="O4814">
        <v>37</v>
      </c>
      <c r="P4814">
        <v>684.5</v>
      </c>
    </row>
    <row r="4815" spans="1:16" x14ac:dyDescent="0.3">
      <c r="A4815">
        <v>29062</v>
      </c>
      <c r="B4815">
        <v>122</v>
      </c>
      <c r="C4815" t="s">
        <v>552</v>
      </c>
      <c r="D4815" s="441">
        <v>45748</v>
      </c>
      <c r="E4815">
        <v>25068</v>
      </c>
      <c r="F4815" t="s">
        <v>5870</v>
      </c>
      <c r="G4815">
        <v>3551</v>
      </c>
      <c r="H4815">
        <v>2</v>
      </c>
      <c r="I4815" t="s">
        <v>5601</v>
      </c>
      <c r="J4815" t="s">
        <v>4764</v>
      </c>
      <c r="K4815" t="s">
        <v>5052</v>
      </c>
      <c r="L4815">
        <v>0</v>
      </c>
      <c r="M4815" s="441">
        <v>45503</v>
      </c>
      <c r="N4815">
        <v>340</v>
      </c>
      <c r="O4815">
        <v>341.69</v>
      </c>
      <c r="P4815">
        <v>680</v>
      </c>
    </row>
    <row r="4816" spans="1:16" x14ac:dyDescent="0.3">
      <c r="A4816">
        <v>28813</v>
      </c>
      <c r="B4816">
        <v>122</v>
      </c>
      <c r="C4816" t="s">
        <v>552</v>
      </c>
      <c r="D4816" s="441">
        <v>45748</v>
      </c>
      <c r="E4816">
        <v>20809</v>
      </c>
      <c r="F4816" t="s">
        <v>5627</v>
      </c>
      <c r="G4816">
        <v>2074</v>
      </c>
      <c r="H4816">
        <v>21</v>
      </c>
      <c r="I4816" t="s">
        <v>5605</v>
      </c>
      <c r="J4816" t="s">
        <v>6085</v>
      </c>
      <c r="K4816" t="s">
        <v>5052</v>
      </c>
      <c r="L4816">
        <v>32.270000000000003</v>
      </c>
      <c r="M4816" s="441">
        <v>45747</v>
      </c>
      <c r="N4816">
        <v>33.54</v>
      </c>
      <c r="O4816">
        <v>33.549999999999997</v>
      </c>
      <c r="P4816">
        <v>677.67</v>
      </c>
    </row>
    <row r="4817" spans="1:16" x14ac:dyDescent="0.3">
      <c r="A4817">
        <v>28878</v>
      </c>
      <c r="B4817">
        <v>122</v>
      </c>
      <c r="C4817" t="s">
        <v>552</v>
      </c>
      <c r="D4817" s="441">
        <v>45748</v>
      </c>
      <c r="E4817">
        <v>20203</v>
      </c>
      <c r="F4817" t="s">
        <v>6577</v>
      </c>
      <c r="G4817">
        <v>2255</v>
      </c>
      <c r="H4817">
        <v>11</v>
      </c>
      <c r="I4817" t="s">
        <v>5613</v>
      </c>
      <c r="J4817" t="s">
        <v>6085</v>
      </c>
      <c r="K4817" t="s">
        <v>5052</v>
      </c>
      <c r="L4817">
        <v>0</v>
      </c>
      <c r="M4817" s="441">
        <v>45693</v>
      </c>
      <c r="N4817">
        <v>61.33</v>
      </c>
      <c r="O4817">
        <v>61.33</v>
      </c>
      <c r="P4817">
        <v>674.63</v>
      </c>
    </row>
    <row r="4818" spans="1:16" x14ac:dyDescent="0.3">
      <c r="A4818">
        <v>29088</v>
      </c>
      <c r="B4818">
        <v>122</v>
      </c>
      <c r="C4818" t="s">
        <v>552</v>
      </c>
      <c r="D4818" s="441">
        <v>45748</v>
      </c>
      <c r="E4818">
        <v>25040</v>
      </c>
      <c r="F4818" t="s">
        <v>5832</v>
      </c>
      <c r="G4818">
        <v>5875</v>
      </c>
      <c r="H4818">
        <v>6</v>
      </c>
      <c r="I4818" t="s">
        <v>5601</v>
      </c>
      <c r="J4818" t="s">
        <v>4764</v>
      </c>
      <c r="K4818" t="s">
        <v>5052</v>
      </c>
      <c r="L4818">
        <v>107.52</v>
      </c>
      <c r="M4818" s="441">
        <v>45747</v>
      </c>
      <c r="N4818">
        <v>107.52</v>
      </c>
      <c r="O4818">
        <v>107.52</v>
      </c>
      <c r="P4818">
        <v>645.12</v>
      </c>
    </row>
    <row r="4819" spans="1:16" x14ac:dyDescent="0.3">
      <c r="A4819">
        <v>29080</v>
      </c>
      <c r="B4819">
        <v>122</v>
      </c>
      <c r="C4819" t="s">
        <v>552</v>
      </c>
      <c r="D4819" s="441">
        <v>45748</v>
      </c>
      <c r="E4819">
        <v>17760</v>
      </c>
      <c r="F4819" t="s">
        <v>5972</v>
      </c>
      <c r="G4819">
        <v>3782</v>
      </c>
      <c r="H4819">
        <v>6</v>
      </c>
      <c r="I4819" t="s">
        <v>5601</v>
      </c>
      <c r="J4819" t="s">
        <v>4764</v>
      </c>
      <c r="K4819" t="s">
        <v>5052</v>
      </c>
      <c r="L4819">
        <v>0</v>
      </c>
      <c r="M4819" s="441">
        <v>45391</v>
      </c>
      <c r="N4819">
        <v>107.12</v>
      </c>
      <c r="O4819">
        <v>88.82</v>
      </c>
      <c r="P4819">
        <v>642.72</v>
      </c>
    </row>
    <row r="4820" spans="1:16" x14ac:dyDescent="0.3">
      <c r="A4820">
        <v>28806</v>
      </c>
      <c r="B4820">
        <v>122</v>
      </c>
      <c r="C4820" t="s">
        <v>552</v>
      </c>
      <c r="D4820" s="441">
        <v>45748</v>
      </c>
      <c r="E4820">
        <v>20301</v>
      </c>
      <c r="F4820" t="s">
        <v>5617</v>
      </c>
      <c r="G4820">
        <v>2223</v>
      </c>
      <c r="H4820">
        <v>22</v>
      </c>
      <c r="I4820" t="s">
        <v>5605</v>
      </c>
      <c r="J4820" t="s">
        <v>6085</v>
      </c>
      <c r="K4820" t="s">
        <v>5052</v>
      </c>
      <c r="L4820">
        <v>28.45</v>
      </c>
      <c r="M4820" s="441">
        <v>45747</v>
      </c>
      <c r="N4820">
        <v>27.56</v>
      </c>
      <c r="O4820">
        <v>27.56</v>
      </c>
      <c r="P4820">
        <v>625.9</v>
      </c>
    </row>
    <row r="4821" spans="1:16" x14ac:dyDescent="0.3">
      <c r="A4821">
        <v>28790</v>
      </c>
      <c r="B4821">
        <v>122</v>
      </c>
      <c r="C4821" t="s">
        <v>552</v>
      </c>
      <c r="D4821" s="441">
        <v>45748</v>
      </c>
      <c r="E4821">
        <v>21159</v>
      </c>
      <c r="F4821" t="s">
        <v>5836</v>
      </c>
      <c r="G4821">
        <v>1946</v>
      </c>
      <c r="H4821">
        <v>4</v>
      </c>
      <c r="I4821" t="s">
        <v>5625</v>
      </c>
      <c r="J4821" t="s">
        <v>6085</v>
      </c>
      <c r="K4821" t="s">
        <v>5052</v>
      </c>
      <c r="L4821">
        <v>152.47999999999999</v>
      </c>
      <c r="M4821" s="441">
        <v>45741</v>
      </c>
      <c r="N4821">
        <v>162.59</v>
      </c>
      <c r="O4821">
        <v>162.59</v>
      </c>
      <c r="P4821">
        <v>609.91999999999996</v>
      </c>
    </row>
    <row r="4822" spans="1:16" x14ac:dyDescent="0.3">
      <c r="A4822">
        <v>29000</v>
      </c>
      <c r="B4822">
        <v>122</v>
      </c>
      <c r="C4822" t="s">
        <v>552</v>
      </c>
      <c r="D4822" s="441">
        <v>45748</v>
      </c>
      <c r="E4822">
        <v>25533</v>
      </c>
      <c r="F4822" t="s">
        <v>5753</v>
      </c>
      <c r="G4822">
        <v>6156</v>
      </c>
      <c r="H4822">
        <v>8</v>
      </c>
      <c r="I4822" t="s">
        <v>5601</v>
      </c>
      <c r="J4822" t="s">
        <v>4764</v>
      </c>
      <c r="K4822" t="s">
        <v>5052</v>
      </c>
      <c r="L4822">
        <v>0</v>
      </c>
      <c r="M4822" s="441">
        <v>45680</v>
      </c>
      <c r="N4822">
        <v>75</v>
      </c>
      <c r="O4822">
        <v>75</v>
      </c>
      <c r="P4822">
        <v>600</v>
      </c>
    </row>
    <row r="4823" spans="1:16" x14ac:dyDescent="0.3">
      <c r="A4823">
        <v>29032</v>
      </c>
      <c r="B4823">
        <v>122</v>
      </c>
      <c r="C4823" t="s">
        <v>552</v>
      </c>
      <c r="D4823" s="441">
        <v>45748</v>
      </c>
      <c r="E4823">
        <v>18185</v>
      </c>
      <c r="F4823" t="s">
        <v>5786</v>
      </c>
      <c r="G4823">
        <v>3438</v>
      </c>
      <c r="H4823">
        <v>3</v>
      </c>
      <c r="I4823" t="s">
        <v>5601</v>
      </c>
      <c r="J4823" t="s">
        <v>4764</v>
      </c>
      <c r="K4823" t="s">
        <v>5052</v>
      </c>
      <c r="L4823">
        <v>0</v>
      </c>
      <c r="M4823" s="441">
        <v>-693593</v>
      </c>
      <c r="N4823">
        <v>0</v>
      </c>
      <c r="O4823">
        <v>0</v>
      </c>
      <c r="P4823">
        <v>592.84</v>
      </c>
    </row>
    <row r="4824" spans="1:16" x14ac:dyDescent="0.3">
      <c r="A4824">
        <v>28975</v>
      </c>
      <c r="B4824">
        <v>122</v>
      </c>
      <c r="C4824" t="s">
        <v>552</v>
      </c>
      <c r="D4824" s="441">
        <v>45748</v>
      </c>
      <c r="E4824">
        <v>25156</v>
      </c>
      <c r="F4824" t="s">
        <v>5734</v>
      </c>
      <c r="G4824">
        <v>5926</v>
      </c>
      <c r="H4824">
        <v>8.9499999999999993</v>
      </c>
      <c r="I4824" t="s">
        <v>5601</v>
      </c>
      <c r="J4824" t="s">
        <v>4764</v>
      </c>
      <c r="K4824" t="s">
        <v>5052</v>
      </c>
      <c r="L4824">
        <v>65</v>
      </c>
      <c r="M4824" s="441">
        <v>45735</v>
      </c>
      <c r="N4824">
        <v>65</v>
      </c>
      <c r="O4824">
        <v>65</v>
      </c>
      <c r="P4824">
        <v>581.75</v>
      </c>
    </row>
    <row r="4825" spans="1:16" x14ac:dyDescent="0.3">
      <c r="A4825">
        <v>29075</v>
      </c>
      <c r="B4825">
        <v>122</v>
      </c>
      <c r="C4825" t="s">
        <v>552</v>
      </c>
      <c r="D4825" s="441">
        <v>45748</v>
      </c>
      <c r="E4825">
        <v>25093</v>
      </c>
      <c r="F4825" t="s">
        <v>5823</v>
      </c>
      <c r="G4825">
        <v>5891</v>
      </c>
      <c r="H4825">
        <v>4</v>
      </c>
      <c r="I4825" t="s">
        <v>5601</v>
      </c>
      <c r="J4825" t="s">
        <v>4764</v>
      </c>
      <c r="K4825" t="s">
        <v>5052</v>
      </c>
      <c r="L4825">
        <v>0</v>
      </c>
      <c r="M4825" s="441">
        <v>45700</v>
      </c>
      <c r="N4825">
        <v>142.5</v>
      </c>
      <c r="O4825">
        <v>142.5</v>
      </c>
      <c r="P4825">
        <v>570</v>
      </c>
    </row>
    <row r="4826" spans="1:16" x14ac:dyDescent="0.3">
      <c r="A4826">
        <v>28947</v>
      </c>
      <c r="B4826">
        <v>122</v>
      </c>
      <c r="C4826" t="s">
        <v>552</v>
      </c>
      <c r="D4826" s="441">
        <v>45748</v>
      </c>
      <c r="E4826">
        <v>24833</v>
      </c>
      <c r="F4826" t="s">
        <v>5707</v>
      </c>
      <c r="G4826">
        <v>2845</v>
      </c>
      <c r="H4826">
        <v>12</v>
      </c>
      <c r="I4826" t="s">
        <v>5703</v>
      </c>
      <c r="J4826" t="s">
        <v>6085</v>
      </c>
      <c r="K4826" t="s">
        <v>5052</v>
      </c>
      <c r="L4826">
        <v>47.39</v>
      </c>
      <c r="M4826" s="441">
        <v>45741</v>
      </c>
      <c r="N4826">
        <v>47.25</v>
      </c>
      <c r="O4826">
        <v>47.25</v>
      </c>
      <c r="P4826">
        <v>568.67999999999995</v>
      </c>
    </row>
    <row r="4827" spans="1:16" x14ac:dyDescent="0.3">
      <c r="A4827">
        <v>28940</v>
      </c>
      <c r="B4827">
        <v>122</v>
      </c>
      <c r="C4827" t="s">
        <v>552</v>
      </c>
      <c r="D4827" s="441">
        <v>45748</v>
      </c>
      <c r="E4827">
        <v>19166</v>
      </c>
      <c r="F4827" t="s">
        <v>5892</v>
      </c>
      <c r="G4827">
        <v>2826</v>
      </c>
      <c r="H4827">
        <v>30</v>
      </c>
      <c r="I4827" t="s">
        <v>5613</v>
      </c>
      <c r="J4827" t="s">
        <v>6085</v>
      </c>
      <c r="K4827" t="s">
        <v>5052</v>
      </c>
      <c r="L4827">
        <v>18.899999999999999</v>
      </c>
      <c r="M4827" s="441">
        <v>45742</v>
      </c>
      <c r="N4827">
        <v>18.899999999999999</v>
      </c>
      <c r="O4827">
        <v>18.3</v>
      </c>
      <c r="P4827">
        <v>567</v>
      </c>
    </row>
    <row r="4828" spans="1:16" x14ac:dyDescent="0.3">
      <c r="A4828">
        <v>28966</v>
      </c>
      <c r="B4828">
        <v>122</v>
      </c>
      <c r="C4828" t="s">
        <v>552</v>
      </c>
      <c r="D4828" s="441">
        <v>45748</v>
      </c>
      <c r="E4828">
        <v>22598</v>
      </c>
      <c r="F4828" t="s">
        <v>5725</v>
      </c>
      <c r="G4828">
        <v>3131</v>
      </c>
      <c r="H4828">
        <v>6</v>
      </c>
      <c r="I4828" t="s">
        <v>5601</v>
      </c>
      <c r="J4828" t="s">
        <v>4764</v>
      </c>
      <c r="K4828" t="s">
        <v>5052</v>
      </c>
      <c r="L4828">
        <v>0</v>
      </c>
      <c r="M4828" s="441">
        <v>45602</v>
      </c>
      <c r="N4828">
        <v>90.6</v>
      </c>
      <c r="O4828">
        <v>92.9</v>
      </c>
      <c r="P4828">
        <v>543.61</v>
      </c>
    </row>
    <row r="4829" spans="1:16" x14ac:dyDescent="0.3">
      <c r="A4829">
        <v>29058</v>
      </c>
      <c r="B4829">
        <v>122</v>
      </c>
      <c r="C4829" t="s">
        <v>552</v>
      </c>
      <c r="D4829" s="441">
        <v>45748</v>
      </c>
      <c r="E4829">
        <v>18104</v>
      </c>
      <c r="F4829" t="s">
        <v>5808</v>
      </c>
      <c r="G4829">
        <v>3507</v>
      </c>
      <c r="H4829">
        <v>0.8</v>
      </c>
      <c r="I4829" t="s">
        <v>5601</v>
      </c>
      <c r="J4829" t="s">
        <v>4764</v>
      </c>
      <c r="K4829" t="s">
        <v>5052</v>
      </c>
      <c r="L4829">
        <v>0</v>
      </c>
      <c r="M4829" s="441">
        <v>45552</v>
      </c>
      <c r="N4829">
        <v>677.3</v>
      </c>
      <c r="O4829">
        <v>666.9</v>
      </c>
      <c r="P4829">
        <v>541.84</v>
      </c>
    </row>
    <row r="4830" spans="1:16" x14ac:dyDescent="0.3">
      <c r="A4830">
        <v>29008</v>
      </c>
      <c r="B4830">
        <v>122</v>
      </c>
      <c r="C4830" t="s">
        <v>552</v>
      </c>
      <c r="D4830" s="441">
        <v>45748</v>
      </c>
      <c r="E4830">
        <v>18296</v>
      </c>
      <c r="F4830" t="s">
        <v>5761</v>
      </c>
      <c r="G4830">
        <v>3333</v>
      </c>
      <c r="H4830">
        <v>8.15</v>
      </c>
      <c r="I4830" t="s">
        <v>5601</v>
      </c>
      <c r="J4830" t="s">
        <v>4764</v>
      </c>
      <c r="K4830" t="s">
        <v>5052</v>
      </c>
      <c r="L4830">
        <v>65.34</v>
      </c>
      <c r="M4830" s="441">
        <v>45747</v>
      </c>
      <c r="N4830">
        <v>65.34</v>
      </c>
      <c r="O4830">
        <v>65.34</v>
      </c>
      <c r="P4830">
        <v>532.52</v>
      </c>
    </row>
    <row r="4831" spans="1:16" x14ac:dyDescent="0.3">
      <c r="A4831">
        <v>28855</v>
      </c>
      <c r="B4831">
        <v>122</v>
      </c>
      <c r="C4831" t="s">
        <v>552</v>
      </c>
      <c r="D4831" s="441">
        <v>45748</v>
      </c>
      <c r="E4831">
        <v>20117</v>
      </c>
      <c r="F4831" t="s">
        <v>5857</v>
      </c>
      <c r="G4831">
        <v>2291</v>
      </c>
      <c r="H4831">
        <v>14</v>
      </c>
      <c r="I4831" t="s">
        <v>5613</v>
      </c>
      <c r="J4831" t="s">
        <v>6085</v>
      </c>
      <c r="K4831" t="s">
        <v>5052</v>
      </c>
      <c r="L4831">
        <v>37.9</v>
      </c>
      <c r="M4831" s="441">
        <v>45740</v>
      </c>
      <c r="N4831">
        <v>37.9</v>
      </c>
      <c r="O4831">
        <v>37.9</v>
      </c>
      <c r="P4831">
        <v>530.6</v>
      </c>
    </row>
    <row r="4832" spans="1:16" x14ac:dyDescent="0.3">
      <c r="A4832">
        <v>28996</v>
      </c>
      <c r="B4832">
        <v>122</v>
      </c>
      <c r="C4832" t="s">
        <v>552</v>
      </c>
      <c r="D4832" s="441">
        <v>45748</v>
      </c>
      <c r="E4832">
        <v>18348</v>
      </c>
      <c r="F4832" t="s">
        <v>5750</v>
      </c>
      <c r="G4832">
        <v>3287</v>
      </c>
      <c r="H4832">
        <v>2</v>
      </c>
      <c r="I4832" t="s">
        <v>5613</v>
      </c>
      <c r="J4832" t="s">
        <v>4764</v>
      </c>
      <c r="K4832" t="s">
        <v>5052</v>
      </c>
      <c r="L4832">
        <v>0</v>
      </c>
      <c r="M4832" s="441">
        <v>-693593</v>
      </c>
      <c r="N4832">
        <v>0</v>
      </c>
      <c r="O4832">
        <v>0</v>
      </c>
      <c r="P4832">
        <v>520.53</v>
      </c>
    </row>
    <row r="4833" spans="1:16" x14ac:dyDescent="0.3">
      <c r="A4833">
        <v>28847</v>
      </c>
      <c r="B4833">
        <v>122</v>
      </c>
      <c r="C4833" t="s">
        <v>552</v>
      </c>
      <c r="D4833" s="441">
        <v>45748</v>
      </c>
      <c r="E4833">
        <v>20653</v>
      </c>
      <c r="F4833" t="s">
        <v>5655</v>
      </c>
      <c r="G4833">
        <v>2111</v>
      </c>
      <c r="H4833">
        <v>23</v>
      </c>
      <c r="I4833" t="s">
        <v>5613</v>
      </c>
      <c r="J4833" t="s">
        <v>6085</v>
      </c>
      <c r="K4833" t="s">
        <v>5052</v>
      </c>
      <c r="L4833">
        <v>21.98</v>
      </c>
      <c r="M4833" s="441">
        <v>45747</v>
      </c>
      <c r="N4833">
        <v>21.98</v>
      </c>
      <c r="O4833">
        <v>21.98</v>
      </c>
      <c r="P4833">
        <v>505.54</v>
      </c>
    </row>
    <row r="4834" spans="1:16" x14ac:dyDescent="0.3">
      <c r="A4834">
        <v>29022</v>
      </c>
      <c r="B4834">
        <v>122</v>
      </c>
      <c r="C4834" t="s">
        <v>552</v>
      </c>
      <c r="D4834" s="441">
        <v>45748</v>
      </c>
      <c r="E4834">
        <v>18208</v>
      </c>
      <c r="F4834" t="s">
        <v>5776</v>
      </c>
      <c r="G4834">
        <v>3418</v>
      </c>
      <c r="H4834">
        <v>5</v>
      </c>
      <c r="I4834" t="s">
        <v>5601</v>
      </c>
      <c r="J4834" t="s">
        <v>4764</v>
      </c>
      <c r="K4834" t="s">
        <v>5052</v>
      </c>
      <c r="L4834">
        <v>0</v>
      </c>
      <c r="M4834" s="441">
        <v>45636</v>
      </c>
      <c r="N4834">
        <v>100.88</v>
      </c>
      <c r="O4834">
        <v>139.9</v>
      </c>
      <c r="P4834">
        <v>504.4</v>
      </c>
    </row>
    <row r="4835" spans="1:16" x14ac:dyDescent="0.3">
      <c r="A4835">
        <v>28942</v>
      </c>
      <c r="B4835">
        <v>122</v>
      </c>
      <c r="C4835" t="s">
        <v>552</v>
      </c>
      <c r="D4835" s="441">
        <v>45748</v>
      </c>
      <c r="E4835">
        <v>19125</v>
      </c>
      <c r="F4835" t="s">
        <v>5702</v>
      </c>
      <c r="G4835">
        <v>2843</v>
      </c>
      <c r="H4835">
        <v>36</v>
      </c>
      <c r="I4835" t="s">
        <v>5703</v>
      </c>
      <c r="J4835" t="s">
        <v>6085</v>
      </c>
      <c r="K4835" t="s">
        <v>5052</v>
      </c>
      <c r="L4835">
        <v>13.96</v>
      </c>
      <c r="M4835" s="441">
        <v>45741</v>
      </c>
      <c r="N4835">
        <v>11.4</v>
      </c>
      <c r="O4835">
        <v>11.4</v>
      </c>
      <c r="P4835">
        <v>502.56</v>
      </c>
    </row>
    <row r="4836" spans="1:16" x14ac:dyDescent="0.3">
      <c r="A4836">
        <v>29010</v>
      </c>
      <c r="B4836">
        <v>122</v>
      </c>
      <c r="C4836" t="s">
        <v>552</v>
      </c>
      <c r="D4836" s="441">
        <v>45748</v>
      </c>
      <c r="E4836">
        <v>18272</v>
      </c>
      <c r="F4836" t="s">
        <v>5765</v>
      </c>
      <c r="G4836">
        <v>3358</v>
      </c>
      <c r="H4836">
        <v>15</v>
      </c>
      <c r="I4836" t="s">
        <v>5601</v>
      </c>
      <c r="J4836" t="s">
        <v>4764</v>
      </c>
      <c r="K4836" t="s">
        <v>5052</v>
      </c>
      <c r="L4836">
        <v>0</v>
      </c>
      <c r="M4836" s="441">
        <v>45391</v>
      </c>
      <c r="N4836">
        <v>33.200000000000003</v>
      </c>
      <c r="O4836">
        <v>37.299999999999997</v>
      </c>
      <c r="P4836">
        <v>498</v>
      </c>
    </row>
    <row r="4837" spans="1:16" x14ac:dyDescent="0.3">
      <c r="A4837">
        <v>28976</v>
      </c>
      <c r="B4837">
        <v>122</v>
      </c>
      <c r="C4837" t="s">
        <v>552</v>
      </c>
      <c r="D4837" s="441">
        <v>45748</v>
      </c>
      <c r="E4837">
        <v>25152</v>
      </c>
      <c r="F4837" t="s">
        <v>5735</v>
      </c>
      <c r="G4837">
        <v>5924</v>
      </c>
      <c r="H4837">
        <v>7.55</v>
      </c>
      <c r="I4837" t="s">
        <v>5601</v>
      </c>
      <c r="J4837" t="s">
        <v>4764</v>
      </c>
      <c r="K4837" t="s">
        <v>5052</v>
      </c>
      <c r="L4837">
        <v>0</v>
      </c>
      <c r="M4837" s="441">
        <v>45673</v>
      </c>
      <c r="N4837">
        <v>65</v>
      </c>
      <c r="O4837">
        <v>65</v>
      </c>
      <c r="P4837">
        <v>490.75</v>
      </c>
    </row>
    <row r="4838" spans="1:16" x14ac:dyDescent="0.3">
      <c r="A4838">
        <v>28950</v>
      </c>
      <c r="B4838">
        <v>122</v>
      </c>
      <c r="C4838" t="s">
        <v>552</v>
      </c>
      <c r="D4838" s="441">
        <v>45748</v>
      </c>
      <c r="E4838">
        <v>18702</v>
      </c>
      <c r="F4838" t="s">
        <v>6543</v>
      </c>
      <c r="G4838">
        <v>3033</v>
      </c>
      <c r="H4838">
        <v>13.3</v>
      </c>
      <c r="I4838" t="s">
        <v>5598</v>
      </c>
      <c r="J4838" t="s">
        <v>6085</v>
      </c>
      <c r="K4838" t="s">
        <v>5052</v>
      </c>
      <c r="L4838">
        <v>36.5</v>
      </c>
      <c r="M4838" s="441">
        <v>45734</v>
      </c>
      <c r="N4838">
        <v>36.5</v>
      </c>
      <c r="O4838">
        <v>32.1</v>
      </c>
      <c r="P4838">
        <v>485.45</v>
      </c>
    </row>
    <row r="4839" spans="1:16" x14ac:dyDescent="0.3">
      <c r="A4839">
        <v>28930</v>
      </c>
      <c r="B4839">
        <v>122</v>
      </c>
      <c r="C4839" t="s">
        <v>552</v>
      </c>
      <c r="D4839" s="441">
        <v>45748</v>
      </c>
      <c r="E4839">
        <v>19409</v>
      </c>
      <c r="F4839" t="s">
        <v>5694</v>
      </c>
      <c r="G4839">
        <v>2760</v>
      </c>
      <c r="H4839">
        <v>18</v>
      </c>
      <c r="I4839" t="s">
        <v>5613</v>
      </c>
      <c r="J4839" t="s">
        <v>6085</v>
      </c>
      <c r="K4839" t="s">
        <v>5052</v>
      </c>
      <c r="L4839">
        <v>26.84</v>
      </c>
      <c r="M4839" s="441">
        <v>45740</v>
      </c>
      <c r="N4839">
        <v>26.84</v>
      </c>
      <c r="O4839">
        <v>26.1</v>
      </c>
      <c r="P4839">
        <v>483.12</v>
      </c>
    </row>
    <row r="4840" spans="1:16" x14ac:dyDescent="0.3">
      <c r="A4840">
        <v>28949</v>
      </c>
      <c r="B4840">
        <v>122</v>
      </c>
      <c r="C4840" t="s">
        <v>552</v>
      </c>
      <c r="D4840" s="441">
        <v>45748</v>
      </c>
      <c r="E4840">
        <v>23990</v>
      </c>
      <c r="F4840" t="s">
        <v>5709</v>
      </c>
      <c r="G4840">
        <v>2917</v>
      </c>
      <c r="H4840">
        <v>15.2</v>
      </c>
      <c r="I4840" t="s">
        <v>5598</v>
      </c>
      <c r="J4840" t="s">
        <v>6085</v>
      </c>
      <c r="K4840" t="s">
        <v>5052</v>
      </c>
      <c r="L4840">
        <v>31.65</v>
      </c>
      <c r="M4840" s="441">
        <v>45747</v>
      </c>
      <c r="N4840">
        <v>31.9</v>
      </c>
      <c r="O4840">
        <v>31.9</v>
      </c>
      <c r="P4840">
        <v>481.08</v>
      </c>
    </row>
    <row r="4841" spans="1:16" x14ac:dyDescent="0.3">
      <c r="A4841">
        <v>28866</v>
      </c>
      <c r="B4841">
        <v>122</v>
      </c>
      <c r="C4841" t="s">
        <v>552</v>
      </c>
      <c r="D4841" s="441">
        <v>45748</v>
      </c>
      <c r="E4841">
        <v>21004</v>
      </c>
      <c r="F4841" t="s">
        <v>5675</v>
      </c>
      <c r="G4841">
        <v>2007</v>
      </c>
      <c r="H4841">
        <v>6</v>
      </c>
      <c r="I4841" t="s">
        <v>5613</v>
      </c>
      <c r="J4841" t="s">
        <v>6085</v>
      </c>
      <c r="K4841" t="s">
        <v>5052</v>
      </c>
      <c r="L4841">
        <v>0</v>
      </c>
      <c r="M4841" s="441">
        <v>-693593</v>
      </c>
      <c r="N4841">
        <v>0</v>
      </c>
      <c r="O4841">
        <v>95.67</v>
      </c>
      <c r="P4841">
        <v>478.14</v>
      </c>
    </row>
    <row r="4842" spans="1:16" x14ac:dyDescent="0.3">
      <c r="A4842">
        <v>29061</v>
      </c>
      <c r="B4842">
        <v>122</v>
      </c>
      <c r="C4842" t="s">
        <v>552</v>
      </c>
      <c r="D4842" s="441">
        <v>45748</v>
      </c>
      <c r="E4842">
        <v>18097</v>
      </c>
      <c r="F4842" t="s">
        <v>5811</v>
      </c>
      <c r="G4842">
        <v>3513</v>
      </c>
      <c r="H4842">
        <v>1.1000000000000001</v>
      </c>
      <c r="I4842" t="s">
        <v>5601</v>
      </c>
      <c r="J4842" t="s">
        <v>4764</v>
      </c>
      <c r="K4842" t="s">
        <v>5052</v>
      </c>
      <c r="L4842">
        <v>0</v>
      </c>
      <c r="M4842" s="441">
        <v>45462</v>
      </c>
      <c r="N4842">
        <v>425.33</v>
      </c>
      <c r="O4842">
        <v>410</v>
      </c>
      <c r="P4842">
        <v>467.86</v>
      </c>
    </row>
    <row r="4843" spans="1:16" x14ac:dyDescent="0.3">
      <c r="A4843">
        <v>29009</v>
      </c>
      <c r="B4843">
        <v>122</v>
      </c>
      <c r="C4843" t="s">
        <v>552</v>
      </c>
      <c r="D4843" s="441">
        <v>45748</v>
      </c>
      <c r="E4843">
        <v>18275</v>
      </c>
      <c r="F4843" t="s">
        <v>5764</v>
      </c>
      <c r="G4843">
        <v>3355</v>
      </c>
      <c r="H4843">
        <v>3.85</v>
      </c>
      <c r="I4843" t="s">
        <v>5601</v>
      </c>
      <c r="J4843" t="s">
        <v>4764</v>
      </c>
      <c r="K4843" t="s">
        <v>5052</v>
      </c>
      <c r="L4843">
        <v>0</v>
      </c>
      <c r="M4843" s="441">
        <v>45454</v>
      </c>
      <c r="N4843">
        <v>121</v>
      </c>
      <c r="O4843">
        <v>126.9</v>
      </c>
      <c r="P4843">
        <v>465.85</v>
      </c>
    </row>
    <row r="4844" spans="1:16" x14ac:dyDescent="0.3">
      <c r="A4844">
        <v>29093</v>
      </c>
      <c r="B4844">
        <v>122</v>
      </c>
      <c r="C4844" t="s">
        <v>552</v>
      </c>
      <c r="D4844" s="441">
        <v>45748</v>
      </c>
      <c r="E4844">
        <v>18218</v>
      </c>
      <c r="F4844" t="s">
        <v>5779</v>
      </c>
      <c r="G4844">
        <v>3410</v>
      </c>
      <c r="H4844">
        <v>16</v>
      </c>
      <c r="I4844" t="s">
        <v>5601</v>
      </c>
      <c r="J4844" t="s">
        <v>4764</v>
      </c>
      <c r="K4844" t="s">
        <v>5052</v>
      </c>
      <c r="L4844">
        <v>28.79</v>
      </c>
      <c r="M4844" s="441">
        <v>45747</v>
      </c>
      <c r="N4844">
        <v>28.79</v>
      </c>
      <c r="O4844">
        <v>28.79</v>
      </c>
      <c r="P4844">
        <v>460.64</v>
      </c>
    </row>
    <row r="4845" spans="1:16" x14ac:dyDescent="0.3">
      <c r="A4845">
        <v>29079</v>
      </c>
      <c r="B4845">
        <v>122</v>
      </c>
      <c r="C4845" t="s">
        <v>552</v>
      </c>
      <c r="D4845" s="441">
        <v>45748</v>
      </c>
      <c r="E4845">
        <v>17812</v>
      </c>
      <c r="F4845" t="s">
        <v>6518</v>
      </c>
      <c r="G4845">
        <v>3737</v>
      </c>
      <c r="H4845">
        <v>4</v>
      </c>
      <c r="I4845" t="s">
        <v>5601</v>
      </c>
      <c r="J4845" t="s">
        <v>4764</v>
      </c>
      <c r="K4845" t="s">
        <v>5052</v>
      </c>
      <c r="L4845">
        <v>0</v>
      </c>
      <c r="M4845" s="441">
        <v>45594</v>
      </c>
      <c r="N4845">
        <v>113.87</v>
      </c>
      <c r="O4845">
        <v>113.87</v>
      </c>
      <c r="P4845">
        <v>455.48</v>
      </c>
    </row>
    <row r="4846" spans="1:16" x14ac:dyDescent="0.3">
      <c r="A4846">
        <v>28925</v>
      </c>
      <c r="B4846">
        <v>122</v>
      </c>
      <c r="C4846" t="s">
        <v>552</v>
      </c>
      <c r="D4846" s="441">
        <v>45748</v>
      </c>
      <c r="E4846">
        <v>19541</v>
      </c>
      <c r="F4846" t="s">
        <v>6592</v>
      </c>
      <c r="G4846">
        <v>2675</v>
      </c>
      <c r="H4846">
        <v>40</v>
      </c>
      <c r="I4846" t="s">
        <v>5598</v>
      </c>
      <c r="J4846" t="s">
        <v>6085</v>
      </c>
      <c r="K4846" t="s">
        <v>5052</v>
      </c>
      <c r="L4846">
        <v>11.2</v>
      </c>
      <c r="M4846" s="441">
        <v>45745</v>
      </c>
      <c r="N4846">
        <v>13.9</v>
      </c>
      <c r="O4846">
        <v>9.9</v>
      </c>
      <c r="P4846">
        <v>448</v>
      </c>
    </row>
    <row r="4847" spans="1:16" x14ac:dyDescent="0.3">
      <c r="A4847">
        <v>28967</v>
      </c>
      <c r="B4847">
        <v>122</v>
      </c>
      <c r="C4847" t="s">
        <v>552</v>
      </c>
      <c r="D4847" s="441">
        <v>45748</v>
      </c>
      <c r="E4847">
        <v>18547</v>
      </c>
      <c r="F4847" t="s">
        <v>5726</v>
      </c>
      <c r="G4847">
        <v>3132</v>
      </c>
      <c r="H4847">
        <v>12</v>
      </c>
      <c r="I4847" t="s">
        <v>5601</v>
      </c>
      <c r="J4847" t="s">
        <v>4764</v>
      </c>
      <c r="K4847" t="s">
        <v>5052</v>
      </c>
      <c r="L4847">
        <v>34.700000000000003</v>
      </c>
      <c r="M4847" s="441">
        <v>45747</v>
      </c>
      <c r="N4847">
        <v>34.700000000000003</v>
      </c>
      <c r="O4847">
        <v>34.700000000000003</v>
      </c>
      <c r="P4847">
        <v>416.4</v>
      </c>
    </row>
    <row r="4848" spans="1:16" x14ac:dyDescent="0.3">
      <c r="A4848">
        <v>28939</v>
      </c>
      <c r="B4848">
        <v>122</v>
      </c>
      <c r="C4848" t="s">
        <v>552</v>
      </c>
      <c r="D4848" s="441">
        <v>45748</v>
      </c>
      <c r="E4848">
        <v>19235</v>
      </c>
      <c r="F4848" t="s">
        <v>6593</v>
      </c>
      <c r="G4848">
        <v>2788</v>
      </c>
      <c r="H4848">
        <v>3</v>
      </c>
      <c r="I4848" t="s">
        <v>5598</v>
      </c>
      <c r="J4848" t="s">
        <v>6085</v>
      </c>
      <c r="K4848" t="s">
        <v>5052</v>
      </c>
      <c r="L4848">
        <v>137</v>
      </c>
      <c r="M4848" s="441">
        <v>45726</v>
      </c>
      <c r="N4848">
        <v>137</v>
      </c>
      <c r="O4848">
        <v>137</v>
      </c>
      <c r="P4848">
        <v>411</v>
      </c>
    </row>
    <row r="4849" spans="1:16" x14ac:dyDescent="0.3">
      <c r="A4849">
        <v>28805</v>
      </c>
      <c r="B4849">
        <v>122</v>
      </c>
      <c r="C4849" t="s">
        <v>552</v>
      </c>
      <c r="D4849" s="441">
        <v>45748</v>
      </c>
      <c r="E4849">
        <v>20308</v>
      </c>
      <c r="F4849" t="s">
        <v>5841</v>
      </c>
      <c r="G4849">
        <v>2222</v>
      </c>
      <c r="H4849">
        <v>12</v>
      </c>
      <c r="I4849" t="s">
        <v>5605</v>
      </c>
      <c r="J4849" t="s">
        <v>6085</v>
      </c>
      <c r="K4849" t="s">
        <v>5052</v>
      </c>
      <c r="L4849">
        <v>0</v>
      </c>
      <c r="M4849" s="441">
        <v>45706</v>
      </c>
      <c r="N4849">
        <v>33.92</v>
      </c>
      <c r="O4849">
        <v>33.92</v>
      </c>
      <c r="P4849">
        <v>407.04</v>
      </c>
    </row>
    <row r="4850" spans="1:16" x14ac:dyDescent="0.3">
      <c r="A4850">
        <v>28994</v>
      </c>
      <c r="B4850">
        <v>122</v>
      </c>
      <c r="C4850" t="s">
        <v>552</v>
      </c>
      <c r="D4850" s="441">
        <v>45748</v>
      </c>
      <c r="E4850">
        <v>18352</v>
      </c>
      <c r="F4850" t="s">
        <v>5748</v>
      </c>
      <c r="G4850">
        <v>3283</v>
      </c>
      <c r="H4850">
        <v>1.9</v>
      </c>
      <c r="I4850" t="s">
        <v>5613</v>
      </c>
      <c r="J4850" t="s">
        <v>4764</v>
      </c>
      <c r="K4850" t="s">
        <v>5052</v>
      </c>
      <c r="L4850">
        <v>0</v>
      </c>
      <c r="M4850" s="441">
        <v>-693593</v>
      </c>
      <c r="N4850">
        <v>0</v>
      </c>
      <c r="O4850">
        <v>0</v>
      </c>
      <c r="P4850">
        <v>405.33</v>
      </c>
    </row>
    <row r="4851" spans="1:16" x14ac:dyDescent="0.3">
      <c r="A4851">
        <v>29083</v>
      </c>
      <c r="B4851">
        <v>122</v>
      </c>
      <c r="C4851" t="s">
        <v>552</v>
      </c>
      <c r="D4851" s="441">
        <v>45748</v>
      </c>
      <c r="E4851">
        <v>17753</v>
      </c>
      <c r="F4851" t="s">
        <v>5883</v>
      </c>
      <c r="G4851">
        <v>3789</v>
      </c>
      <c r="H4851">
        <v>3</v>
      </c>
      <c r="I4851" t="s">
        <v>5601</v>
      </c>
      <c r="J4851" t="s">
        <v>4764</v>
      </c>
      <c r="K4851" t="s">
        <v>5052</v>
      </c>
      <c r="L4851">
        <v>0</v>
      </c>
      <c r="M4851" s="441">
        <v>-693593</v>
      </c>
      <c r="N4851">
        <v>0</v>
      </c>
      <c r="O4851">
        <v>134.91999999999999</v>
      </c>
      <c r="P4851">
        <v>404.76</v>
      </c>
    </row>
    <row r="4852" spans="1:16" x14ac:dyDescent="0.3">
      <c r="A4852">
        <v>29011</v>
      </c>
      <c r="B4852">
        <v>122</v>
      </c>
      <c r="C4852" t="s">
        <v>552</v>
      </c>
      <c r="D4852" s="441">
        <v>45748</v>
      </c>
      <c r="E4852">
        <v>18268</v>
      </c>
      <c r="F4852" t="s">
        <v>5766</v>
      </c>
      <c r="G4852">
        <v>3362</v>
      </c>
      <c r="H4852">
        <v>5.95</v>
      </c>
      <c r="I4852" t="s">
        <v>5601</v>
      </c>
      <c r="J4852" t="s">
        <v>4764</v>
      </c>
      <c r="K4852" t="s">
        <v>5052</v>
      </c>
      <c r="L4852">
        <v>0</v>
      </c>
      <c r="M4852" s="441">
        <v>-693593</v>
      </c>
      <c r="N4852">
        <v>0</v>
      </c>
      <c r="O4852">
        <v>33.56</v>
      </c>
      <c r="P4852">
        <v>396.7</v>
      </c>
    </row>
    <row r="4853" spans="1:16" x14ac:dyDescent="0.3">
      <c r="A4853">
        <v>29077</v>
      </c>
      <c r="B4853">
        <v>122</v>
      </c>
      <c r="C4853" t="s">
        <v>552</v>
      </c>
      <c r="D4853" s="441">
        <v>45748</v>
      </c>
      <c r="E4853">
        <v>25645</v>
      </c>
      <c r="F4853" t="s">
        <v>5912</v>
      </c>
      <c r="G4853">
        <v>6208</v>
      </c>
      <c r="H4853">
        <v>2</v>
      </c>
      <c r="I4853" t="s">
        <v>5601</v>
      </c>
      <c r="J4853" t="s">
        <v>4764</v>
      </c>
      <c r="K4853" t="s">
        <v>5052</v>
      </c>
      <c r="L4853">
        <v>0</v>
      </c>
      <c r="M4853" s="441">
        <v>-693593</v>
      </c>
      <c r="N4853">
        <v>0</v>
      </c>
      <c r="O4853">
        <v>0</v>
      </c>
      <c r="P4853">
        <v>389.04</v>
      </c>
    </row>
    <row r="4854" spans="1:16" x14ac:dyDescent="0.3">
      <c r="A4854">
        <v>28986</v>
      </c>
      <c r="B4854">
        <v>122</v>
      </c>
      <c r="C4854" t="s">
        <v>552</v>
      </c>
      <c r="D4854" s="441">
        <v>45748</v>
      </c>
      <c r="E4854">
        <v>18367</v>
      </c>
      <c r="F4854" t="s">
        <v>5875</v>
      </c>
      <c r="G4854">
        <v>3271</v>
      </c>
      <c r="H4854">
        <v>1.5</v>
      </c>
      <c r="I4854" t="s">
        <v>5613</v>
      </c>
      <c r="J4854" t="s">
        <v>4764</v>
      </c>
      <c r="K4854" t="s">
        <v>5052</v>
      </c>
      <c r="L4854">
        <v>0</v>
      </c>
      <c r="M4854" s="441">
        <v>-693593</v>
      </c>
      <c r="N4854">
        <v>0</v>
      </c>
      <c r="O4854">
        <v>161.79</v>
      </c>
      <c r="P4854">
        <v>380.97</v>
      </c>
    </row>
    <row r="4855" spans="1:16" x14ac:dyDescent="0.3">
      <c r="A4855">
        <v>28998</v>
      </c>
      <c r="B4855">
        <v>122</v>
      </c>
      <c r="C4855" t="s">
        <v>552</v>
      </c>
      <c r="D4855" s="441">
        <v>45748</v>
      </c>
      <c r="E4855">
        <v>18328</v>
      </c>
      <c r="F4855" t="s">
        <v>6540</v>
      </c>
      <c r="G4855">
        <v>3305</v>
      </c>
      <c r="H4855">
        <v>0.8</v>
      </c>
      <c r="I4855" t="s">
        <v>5613</v>
      </c>
      <c r="J4855" t="s">
        <v>4764</v>
      </c>
      <c r="K4855" t="s">
        <v>5052</v>
      </c>
      <c r="L4855">
        <v>0</v>
      </c>
      <c r="M4855" s="441">
        <v>-693593</v>
      </c>
      <c r="N4855">
        <v>0</v>
      </c>
      <c r="O4855">
        <v>0</v>
      </c>
      <c r="P4855">
        <v>363.28</v>
      </c>
    </row>
    <row r="4856" spans="1:16" x14ac:dyDescent="0.3">
      <c r="A4856">
        <v>28835</v>
      </c>
      <c r="B4856">
        <v>122</v>
      </c>
      <c r="C4856" t="s">
        <v>552</v>
      </c>
      <c r="D4856" s="441">
        <v>45748</v>
      </c>
      <c r="E4856">
        <v>20672</v>
      </c>
      <c r="F4856" t="s">
        <v>5642</v>
      </c>
      <c r="G4856">
        <v>2107</v>
      </c>
      <c r="H4856">
        <v>12</v>
      </c>
      <c r="I4856" t="s">
        <v>5605</v>
      </c>
      <c r="J4856" t="s">
        <v>6085</v>
      </c>
      <c r="K4856" t="s">
        <v>5052</v>
      </c>
      <c r="L4856">
        <v>29.43</v>
      </c>
      <c r="M4856" s="441">
        <v>45747</v>
      </c>
      <c r="N4856">
        <v>29.06</v>
      </c>
      <c r="O4856">
        <v>29.06</v>
      </c>
      <c r="P4856">
        <v>353.16</v>
      </c>
    </row>
    <row r="4857" spans="1:16" x14ac:dyDescent="0.3">
      <c r="A4857">
        <v>29067</v>
      </c>
      <c r="B4857">
        <v>122</v>
      </c>
      <c r="C4857" t="s">
        <v>552</v>
      </c>
      <c r="D4857" s="441">
        <v>45748</v>
      </c>
      <c r="E4857">
        <v>26051</v>
      </c>
      <c r="F4857" t="s">
        <v>6492</v>
      </c>
      <c r="G4857">
        <v>6513</v>
      </c>
      <c r="H4857">
        <v>13</v>
      </c>
      <c r="I4857" t="s">
        <v>5613</v>
      </c>
      <c r="J4857" t="s">
        <v>4764</v>
      </c>
      <c r="K4857" t="s">
        <v>5052</v>
      </c>
      <c r="L4857">
        <v>0</v>
      </c>
      <c r="M4857" s="441">
        <v>45686</v>
      </c>
      <c r="N4857">
        <v>122.53</v>
      </c>
      <c r="O4857">
        <v>122.53</v>
      </c>
      <c r="P4857">
        <v>350.74</v>
      </c>
    </row>
    <row r="4858" spans="1:16" x14ac:dyDescent="0.3">
      <c r="A4858">
        <v>29091</v>
      </c>
      <c r="B4858">
        <v>122</v>
      </c>
      <c r="C4858" t="s">
        <v>552</v>
      </c>
      <c r="D4858" s="441">
        <v>45748</v>
      </c>
      <c r="E4858">
        <v>18234</v>
      </c>
      <c r="F4858" t="s">
        <v>5775</v>
      </c>
      <c r="G4858">
        <v>3394</v>
      </c>
      <c r="H4858">
        <v>2</v>
      </c>
      <c r="I4858" t="s">
        <v>5613</v>
      </c>
      <c r="J4858" t="s">
        <v>4764</v>
      </c>
      <c r="K4858" t="s">
        <v>5052</v>
      </c>
      <c r="L4858">
        <v>0</v>
      </c>
      <c r="M4858" s="441">
        <v>45545</v>
      </c>
      <c r="N4858">
        <v>174.8</v>
      </c>
      <c r="O4858">
        <v>174.8</v>
      </c>
      <c r="P4858">
        <v>349.6</v>
      </c>
    </row>
    <row r="4859" spans="1:16" x14ac:dyDescent="0.3">
      <c r="A4859">
        <v>28851</v>
      </c>
      <c r="B4859">
        <v>122</v>
      </c>
      <c r="C4859" t="s">
        <v>552</v>
      </c>
      <c r="D4859" s="441">
        <v>45748</v>
      </c>
      <c r="E4859">
        <v>20501</v>
      </c>
      <c r="F4859" t="s">
        <v>5976</v>
      </c>
      <c r="G4859">
        <v>2154</v>
      </c>
      <c r="H4859">
        <v>15</v>
      </c>
      <c r="I4859" t="s">
        <v>5598</v>
      </c>
      <c r="J4859" t="s">
        <v>6085</v>
      </c>
      <c r="K4859" t="s">
        <v>5052</v>
      </c>
      <c r="L4859">
        <v>23.3</v>
      </c>
      <c r="M4859" s="441">
        <v>45747</v>
      </c>
      <c r="N4859">
        <v>21.9</v>
      </c>
      <c r="O4859">
        <v>20.9</v>
      </c>
      <c r="P4859">
        <v>349.5</v>
      </c>
    </row>
    <row r="4860" spans="1:16" x14ac:dyDescent="0.3">
      <c r="A4860">
        <v>28943</v>
      </c>
      <c r="B4860">
        <v>122</v>
      </c>
      <c r="C4860" t="s">
        <v>552</v>
      </c>
      <c r="D4860" s="441">
        <v>45748</v>
      </c>
      <c r="E4860">
        <v>17039</v>
      </c>
      <c r="F4860" t="s">
        <v>6495</v>
      </c>
      <c r="G4860">
        <v>2827</v>
      </c>
      <c r="H4860">
        <v>12</v>
      </c>
      <c r="I4860" t="s">
        <v>5613</v>
      </c>
      <c r="J4860" t="s">
        <v>6085</v>
      </c>
      <c r="K4860" t="s">
        <v>5052</v>
      </c>
      <c r="L4860">
        <v>28.5</v>
      </c>
      <c r="M4860" s="441">
        <v>45742</v>
      </c>
      <c r="N4860">
        <v>28.5</v>
      </c>
      <c r="O4860">
        <v>1.4</v>
      </c>
      <c r="P4860">
        <v>342</v>
      </c>
    </row>
    <row r="4861" spans="1:16" x14ac:dyDescent="0.3">
      <c r="A4861">
        <v>29103</v>
      </c>
      <c r="B4861">
        <v>122</v>
      </c>
      <c r="C4861" t="s">
        <v>552</v>
      </c>
      <c r="D4861" s="441">
        <v>45748</v>
      </c>
      <c r="E4861">
        <v>19356</v>
      </c>
      <c r="F4861" t="s">
        <v>5696</v>
      </c>
      <c r="G4861">
        <v>2768</v>
      </c>
      <c r="H4861">
        <v>6.16</v>
      </c>
      <c r="I4861" t="s">
        <v>5598</v>
      </c>
      <c r="J4861" t="s">
        <v>6085</v>
      </c>
      <c r="K4861" t="s">
        <v>5052</v>
      </c>
      <c r="L4861">
        <v>55.5</v>
      </c>
      <c r="M4861" s="441">
        <v>45742</v>
      </c>
      <c r="N4861">
        <v>55.5</v>
      </c>
      <c r="O4861">
        <v>55.5</v>
      </c>
      <c r="P4861">
        <v>341.88</v>
      </c>
    </row>
    <row r="4862" spans="1:16" x14ac:dyDescent="0.3">
      <c r="A4862">
        <v>29052</v>
      </c>
      <c r="B4862">
        <v>122</v>
      </c>
      <c r="C4862" t="s">
        <v>552</v>
      </c>
      <c r="D4862" s="441">
        <v>45748</v>
      </c>
      <c r="E4862">
        <v>18129</v>
      </c>
      <c r="F4862" t="s">
        <v>5800</v>
      </c>
      <c r="G4862">
        <v>3486</v>
      </c>
      <c r="H4862">
        <v>1.8</v>
      </c>
      <c r="I4862" t="s">
        <v>5601</v>
      </c>
      <c r="J4862" t="s">
        <v>4764</v>
      </c>
      <c r="K4862" t="s">
        <v>5052</v>
      </c>
      <c r="L4862">
        <v>189.9</v>
      </c>
      <c r="M4862" s="441">
        <v>45734</v>
      </c>
      <c r="N4862">
        <v>189.9</v>
      </c>
      <c r="O4862">
        <v>128.47</v>
      </c>
      <c r="P4862">
        <v>341.82</v>
      </c>
    </row>
    <row r="4863" spans="1:16" x14ac:dyDescent="0.3">
      <c r="A4863">
        <v>28936</v>
      </c>
      <c r="B4863">
        <v>122</v>
      </c>
      <c r="C4863" t="s">
        <v>552</v>
      </c>
      <c r="D4863" s="441">
        <v>45748</v>
      </c>
      <c r="E4863">
        <v>19324</v>
      </c>
      <c r="F4863" t="s">
        <v>5699</v>
      </c>
      <c r="G4863">
        <v>2773</v>
      </c>
      <c r="H4863">
        <v>8.6</v>
      </c>
      <c r="I4863" t="s">
        <v>5598</v>
      </c>
      <c r="J4863" t="s">
        <v>6085</v>
      </c>
      <c r="K4863" t="s">
        <v>5052</v>
      </c>
      <c r="L4863">
        <v>39.700000000000003</v>
      </c>
      <c r="M4863" s="441">
        <v>45740</v>
      </c>
      <c r="N4863">
        <v>39.700000000000003</v>
      </c>
      <c r="O4863">
        <v>39.700000000000003</v>
      </c>
      <c r="P4863">
        <v>341.42</v>
      </c>
    </row>
    <row r="4864" spans="1:16" x14ac:dyDescent="0.3">
      <c r="A4864">
        <v>28896</v>
      </c>
      <c r="B4864">
        <v>122</v>
      </c>
      <c r="C4864" t="s">
        <v>552</v>
      </c>
      <c r="D4864" s="441">
        <v>45748</v>
      </c>
      <c r="E4864">
        <v>19667</v>
      </c>
      <c r="F4864" t="s">
        <v>6582</v>
      </c>
      <c r="G4864">
        <v>2572</v>
      </c>
      <c r="H4864">
        <v>10</v>
      </c>
      <c r="I4864" t="s">
        <v>5605</v>
      </c>
      <c r="J4864" t="s">
        <v>6085</v>
      </c>
      <c r="K4864" t="s">
        <v>5052</v>
      </c>
      <c r="L4864">
        <v>34.04</v>
      </c>
      <c r="M4864" s="441">
        <v>45744</v>
      </c>
      <c r="N4864">
        <v>33.75</v>
      </c>
      <c r="O4864">
        <v>14.5</v>
      </c>
      <c r="P4864">
        <v>340.4</v>
      </c>
    </row>
    <row r="4865" spans="1:16" x14ac:dyDescent="0.3">
      <c r="A4865">
        <v>28856</v>
      </c>
      <c r="B4865">
        <v>122</v>
      </c>
      <c r="C4865" t="s">
        <v>552</v>
      </c>
      <c r="D4865" s="441">
        <v>45748</v>
      </c>
      <c r="E4865">
        <v>20887</v>
      </c>
      <c r="F4865" t="s">
        <v>5662</v>
      </c>
      <c r="G4865">
        <v>2040</v>
      </c>
      <c r="H4865">
        <v>10</v>
      </c>
      <c r="I4865" t="s">
        <v>5625</v>
      </c>
      <c r="J4865" t="s">
        <v>6085</v>
      </c>
      <c r="K4865" t="s">
        <v>5052</v>
      </c>
      <c r="L4865">
        <v>33.9</v>
      </c>
      <c r="M4865" s="441">
        <v>45742</v>
      </c>
      <c r="N4865">
        <v>33.9</v>
      </c>
      <c r="O4865">
        <v>33</v>
      </c>
      <c r="P4865">
        <v>339</v>
      </c>
    </row>
    <row r="4866" spans="1:16" x14ac:dyDescent="0.3">
      <c r="A4866">
        <v>28929</v>
      </c>
      <c r="B4866">
        <v>122</v>
      </c>
      <c r="C4866" t="s">
        <v>552</v>
      </c>
      <c r="D4866" s="441">
        <v>45748</v>
      </c>
      <c r="E4866">
        <v>19420</v>
      </c>
      <c r="F4866" t="s">
        <v>5693</v>
      </c>
      <c r="G4866">
        <v>2758</v>
      </c>
      <c r="H4866">
        <v>57</v>
      </c>
      <c r="I4866" t="s">
        <v>5613</v>
      </c>
      <c r="J4866" t="s">
        <v>6085</v>
      </c>
      <c r="K4866" t="s">
        <v>5052</v>
      </c>
      <c r="L4866">
        <v>0</v>
      </c>
      <c r="M4866" s="441">
        <v>45678</v>
      </c>
      <c r="N4866">
        <v>5.79</v>
      </c>
      <c r="O4866">
        <v>5.79</v>
      </c>
      <c r="P4866">
        <v>330.03</v>
      </c>
    </row>
    <row r="4867" spans="1:16" x14ac:dyDescent="0.3">
      <c r="A4867">
        <v>28808</v>
      </c>
      <c r="B4867">
        <v>122</v>
      </c>
      <c r="C4867" t="s">
        <v>552</v>
      </c>
      <c r="D4867" s="441">
        <v>45748</v>
      </c>
      <c r="E4867">
        <v>21030</v>
      </c>
      <c r="F4867" t="s">
        <v>5620</v>
      </c>
      <c r="G4867">
        <v>2001</v>
      </c>
      <c r="H4867">
        <v>12</v>
      </c>
      <c r="I4867" t="s">
        <v>5613</v>
      </c>
      <c r="J4867" t="s">
        <v>6085</v>
      </c>
      <c r="K4867" t="s">
        <v>5052</v>
      </c>
      <c r="L4867">
        <v>26.78</v>
      </c>
      <c r="M4867" s="441">
        <v>45747</v>
      </c>
      <c r="N4867">
        <v>26.78</v>
      </c>
      <c r="O4867">
        <v>26.78</v>
      </c>
      <c r="P4867">
        <v>321.36</v>
      </c>
    </row>
    <row r="4868" spans="1:16" x14ac:dyDescent="0.3">
      <c r="A4868">
        <v>29005</v>
      </c>
      <c r="B4868">
        <v>122</v>
      </c>
      <c r="C4868" t="s">
        <v>552</v>
      </c>
      <c r="D4868" s="441">
        <v>45748</v>
      </c>
      <c r="E4868">
        <v>18284</v>
      </c>
      <c r="F4868" t="s">
        <v>5757</v>
      </c>
      <c r="G4868">
        <v>3344</v>
      </c>
      <c r="H4868">
        <v>2.9</v>
      </c>
      <c r="I4868" t="s">
        <v>5601</v>
      </c>
      <c r="J4868" t="s">
        <v>4764</v>
      </c>
      <c r="K4868" t="s">
        <v>5052</v>
      </c>
      <c r="L4868">
        <v>110.3</v>
      </c>
      <c r="M4868" s="441">
        <v>45747</v>
      </c>
      <c r="N4868">
        <v>107.7</v>
      </c>
      <c r="O4868">
        <v>107.7</v>
      </c>
      <c r="P4868">
        <v>319.87</v>
      </c>
    </row>
    <row r="4869" spans="1:16" x14ac:dyDescent="0.3">
      <c r="A4869">
        <v>29099</v>
      </c>
      <c r="B4869">
        <v>122</v>
      </c>
      <c r="C4869" t="s">
        <v>552</v>
      </c>
      <c r="D4869" s="441">
        <v>45748</v>
      </c>
      <c r="E4869">
        <v>19567</v>
      </c>
      <c r="F4869" t="s">
        <v>6141</v>
      </c>
      <c r="G4869">
        <v>2650</v>
      </c>
      <c r="H4869">
        <v>3</v>
      </c>
      <c r="I4869" t="s">
        <v>5598</v>
      </c>
      <c r="J4869" t="s">
        <v>6085</v>
      </c>
      <c r="K4869" t="s">
        <v>5052</v>
      </c>
      <c r="L4869">
        <v>102</v>
      </c>
      <c r="M4869" s="441">
        <v>45744</v>
      </c>
      <c r="N4869">
        <v>102</v>
      </c>
      <c r="O4869">
        <v>102</v>
      </c>
      <c r="P4869">
        <v>306</v>
      </c>
    </row>
    <row r="4870" spans="1:16" x14ac:dyDescent="0.3">
      <c r="A4870">
        <v>28927</v>
      </c>
      <c r="B4870">
        <v>122</v>
      </c>
      <c r="C4870" t="s">
        <v>552</v>
      </c>
      <c r="D4870" s="441">
        <v>45748</v>
      </c>
      <c r="E4870">
        <v>19439</v>
      </c>
      <c r="F4870" t="s">
        <v>5691</v>
      </c>
      <c r="G4870">
        <v>2756</v>
      </c>
      <c r="H4870">
        <v>9</v>
      </c>
      <c r="I4870" t="s">
        <v>5598</v>
      </c>
      <c r="J4870" t="s">
        <v>6085</v>
      </c>
      <c r="K4870" t="s">
        <v>5052</v>
      </c>
      <c r="L4870">
        <v>33.36</v>
      </c>
      <c r="M4870" s="441">
        <v>45743</v>
      </c>
      <c r="N4870">
        <v>33.869999999999997</v>
      </c>
      <c r="O4870">
        <v>33.869999999999997</v>
      </c>
      <c r="P4870">
        <v>300.24</v>
      </c>
    </row>
    <row r="4871" spans="1:16" x14ac:dyDescent="0.3">
      <c r="A4871">
        <v>28794</v>
      </c>
      <c r="B4871">
        <v>122</v>
      </c>
      <c r="C4871" t="s">
        <v>552</v>
      </c>
      <c r="D4871" s="441">
        <v>45748</v>
      </c>
      <c r="E4871">
        <v>23992</v>
      </c>
      <c r="F4871" t="s">
        <v>5603</v>
      </c>
      <c r="G4871">
        <v>2216</v>
      </c>
      <c r="H4871">
        <v>5</v>
      </c>
      <c r="I4871" t="s">
        <v>5598</v>
      </c>
      <c r="J4871" t="s">
        <v>6085</v>
      </c>
      <c r="K4871" t="s">
        <v>5052</v>
      </c>
      <c r="L4871">
        <v>59.78</v>
      </c>
      <c r="M4871" s="441">
        <v>45747</v>
      </c>
      <c r="N4871">
        <v>59.78</v>
      </c>
      <c r="O4871">
        <v>59.78</v>
      </c>
      <c r="P4871">
        <v>298.89999999999998</v>
      </c>
    </row>
    <row r="4872" spans="1:16" x14ac:dyDescent="0.3">
      <c r="A4872">
        <v>29041</v>
      </c>
      <c r="B4872">
        <v>122</v>
      </c>
      <c r="C4872" t="s">
        <v>552</v>
      </c>
      <c r="D4872" s="441">
        <v>45748</v>
      </c>
      <c r="E4872">
        <v>18159</v>
      </c>
      <c r="F4872" t="s">
        <v>5792</v>
      </c>
      <c r="G4872">
        <v>3461</v>
      </c>
      <c r="H4872">
        <v>3.3</v>
      </c>
      <c r="I4872" t="s">
        <v>5601</v>
      </c>
      <c r="J4872" t="s">
        <v>4764</v>
      </c>
      <c r="K4872" t="s">
        <v>5052</v>
      </c>
      <c r="L4872">
        <v>0</v>
      </c>
      <c r="M4872" s="441">
        <v>-693593</v>
      </c>
      <c r="N4872">
        <v>0</v>
      </c>
      <c r="O4872">
        <v>0</v>
      </c>
      <c r="P4872">
        <v>296.97000000000003</v>
      </c>
    </row>
    <row r="4873" spans="1:16" x14ac:dyDescent="0.3">
      <c r="A4873">
        <v>29017</v>
      </c>
      <c r="B4873">
        <v>122</v>
      </c>
      <c r="C4873" t="s">
        <v>552</v>
      </c>
      <c r="D4873" s="441">
        <v>45748</v>
      </c>
      <c r="E4873">
        <v>25507</v>
      </c>
      <c r="F4873" t="s">
        <v>5772</v>
      </c>
      <c r="G4873">
        <v>6143</v>
      </c>
      <c r="H4873">
        <v>1.25</v>
      </c>
      <c r="I4873" t="s">
        <v>5601</v>
      </c>
      <c r="J4873" t="s">
        <v>4764</v>
      </c>
      <c r="K4873" t="s">
        <v>5052</v>
      </c>
      <c r="L4873">
        <v>0</v>
      </c>
      <c r="M4873" s="441">
        <v>45569</v>
      </c>
      <c r="N4873">
        <v>236.46</v>
      </c>
      <c r="O4873">
        <v>259.89999999999998</v>
      </c>
      <c r="P4873">
        <v>295.58</v>
      </c>
    </row>
    <row r="4874" spans="1:16" x14ac:dyDescent="0.3">
      <c r="A4874">
        <v>28987</v>
      </c>
      <c r="B4874">
        <v>122</v>
      </c>
      <c r="C4874" t="s">
        <v>552</v>
      </c>
      <c r="D4874" s="441">
        <v>45748</v>
      </c>
      <c r="E4874">
        <v>18366</v>
      </c>
      <c r="F4874" t="s">
        <v>5742</v>
      </c>
      <c r="G4874">
        <v>3272</v>
      </c>
      <c r="H4874">
        <v>3.15</v>
      </c>
      <c r="I4874" t="s">
        <v>5613</v>
      </c>
      <c r="J4874" t="s">
        <v>4764</v>
      </c>
      <c r="K4874" t="s">
        <v>5052</v>
      </c>
      <c r="L4874">
        <v>0</v>
      </c>
      <c r="M4874" s="441">
        <v>-693593</v>
      </c>
      <c r="N4874">
        <v>0</v>
      </c>
      <c r="O4874">
        <v>0</v>
      </c>
      <c r="P4874">
        <v>291.45</v>
      </c>
    </row>
    <row r="4875" spans="1:16" x14ac:dyDescent="0.3">
      <c r="A4875">
        <v>28791</v>
      </c>
      <c r="B4875">
        <v>122</v>
      </c>
      <c r="C4875" t="s">
        <v>552</v>
      </c>
      <c r="D4875" s="441">
        <v>45748</v>
      </c>
      <c r="E4875">
        <v>24712</v>
      </c>
      <c r="F4875" t="s">
        <v>5837</v>
      </c>
      <c r="G4875">
        <v>5726</v>
      </c>
      <c r="H4875">
        <v>2</v>
      </c>
      <c r="I4875" t="s">
        <v>5601</v>
      </c>
      <c r="J4875" t="s">
        <v>6085</v>
      </c>
      <c r="K4875" t="s">
        <v>5052</v>
      </c>
      <c r="L4875">
        <v>145.6</v>
      </c>
      <c r="M4875" s="441">
        <v>45728</v>
      </c>
      <c r="N4875">
        <v>145.6</v>
      </c>
      <c r="O4875">
        <v>145.6</v>
      </c>
      <c r="P4875">
        <v>291.2</v>
      </c>
    </row>
    <row r="4876" spans="1:16" x14ac:dyDescent="0.3">
      <c r="A4876">
        <v>28839</v>
      </c>
      <c r="B4876">
        <v>122</v>
      </c>
      <c r="C4876" t="s">
        <v>552</v>
      </c>
      <c r="D4876" s="441">
        <v>45748</v>
      </c>
      <c r="E4876">
        <v>20358</v>
      </c>
      <c r="F4876" t="s">
        <v>5648</v>
      </c>
      <c r="G4876">
        <v>2200</v>
      </c>
      <c r="H4876">
        <v>20</v>
      </c>
      <c r="I4876" t="s">
        <v>5605</v>
      </c>
      <c r="J4876" t="s">
        <v>6085</v>
      </c>
      <c r="K4876" t="s">
        <v>5052</v>
      </c>
      <c r="L4876">
        <v>14.4</v>
      </c>
      <c r="M4876" s="441">
        <v>45742</v>
      </c>
      <c r="N4876">
        <v>14.4</v>
      </c>
      <c r="O4876">
        <v>14.4</v>
      </c>
      <c r="P4876">
        <v>288</v>
      </c>
    </row>
    <row r="4877" spans="1:16" x14ac:dyDescent="0.3">
      <c r="A4877">
        <v>28954</v>
      </c>
      <c r="B4877">
        <v>122</v>
      </c>
      <c r="C4877" t="s">
        <v>552</v>
      </c>
      <c r="D4877" s="441">
        <v>45748</v>
      </c>
      <c r="E4877">
        <v>19034</v>
      </c>
      <c r="F4877" t="s">
        <v>5712</v>
      </c>
      <c r="G4877">
        <v>2890</v>
      </c>
      <c r="H4877">
        <v>25</v>
      </c>
      <c r="I4877" t="s">
        <v>5598</v>
      </c>
      <c r="J4877" t="s">
        <v>6085</v>
      </c>
      <c r="K4877" t="s">
        <v>5052</v>
      </c>
      <c r="L4877">
        <v>11.5</v>
      </c>
      <c r="M4877" s="441">
        <v>45747</v>
      </c>
      <c r="N4877">
        <v>11.5</v>
      </c>
      <c r="O4877">
        <v>10.94</v>
      </c>
      <c r="P4877">
        <v>287.5</v>
      </c>
    </row>
    <row r="4878" spans="1:16" x14ac:dyDescent="0.3">
      <c r="A4878">
        <v>29107</v>
      </c>
      <c r="B4878">
        <v>122</v>
      </c>
      <c r="C4878" t="s">
        <v>552</v>
      </c>
      <c r="D4878" s="441">
        <v>45748</v>
      </c>
      <c r="E4878">
        <v>24409</v>
      </c>
      <c r="F4878" t="s">
        <v>6538</v>
      </c>
      <c r="G4878">
        <v>3665</v>
      </c>
      <c r="H4878">
        <v>130</v>
      </c>
      <c r="I4878" t="s">
        <v>5613</v>
      </c>
      <c r="J4878" t="s">
        <v>4764</v>
      </c>
      <c r="K4878" t="s">
        <v>5052</v>
      </c>
      <c r="L4878">
        <v>0</v>
      </c>
      <c r="M4878" s="441">
        <v>45545</v>
      </c>
      <c r="N4878">
        <v>2.19</v>
      </c>
      <c r="O4878">
        <v>2.19</v>
      </c>
      <c r="P4878">
        <v>284.7</v>
      </c>
    </row>
    <row r="4879" spans="1:16" x14ac:dyDescent="0.3">
      <c r="A4879">
        <v>28962</v>
      </c>
      <c r="B4879">
        <v>122</v>
      </c>
      <c r="C4879" t="s">
        <v>552</v>
      </c>
      <c r="D4879" s="441">
        <v>45748</v>
      </c>
      <c r="E4879">
        <v>24816</v>
      </c>
      <c r="F4879" t="s">
        <v>6356</v>
      </c>
      <c r="G4879">
        <v>5772</v>
      </c>
      <c r="H4879">
        <v>100</v>
      </c>
      <c r="I4879" t="s">
        <v>5613</v>
      </c>
      <c r="J4879" t="s">
        <v>4764</v>
      </c>
      <c r="K4879" t="s">
        <v>5052</v>
      </c>
      <c r="L4879">
        <v>2.8</v>
      </c>
      <c r="M4879" s="441">
        <v>45747</v>
      </c>
      <c r="N4879">
        <v>2.8</v>
      </c>
      <c r="O4879">
        <v>2.8</v>
      </c>
      <c r="P4879">
        <v>280</v>
      </c>
    </row>
    <row r="4880" spans="1:16" x14ac:dyDescent="0.3">
      <c r="A4880">
        <v>28826</v>
      </c>
      <c r="B4880">
        <v>122</v>
      </c>
      <c r="C4880" t="s">
        <v>552</v>
      </c>
      <c r="D4880" s="441">
        <v>45748</v>
      </c>
      <c r="E4880">
        <v>20908</v>
      </c>
      <c r="F4880" t="s">
        <v>5636</v>
      </c>
      <c r="G4880">
        <v>2035</v>
      </c>
      <c r="H4880">
        <v>2</v>
      </c>
      <c r="I4880" t="s">
        <v>5605</v>
      </c>
      <c r="J4880" t="s">
        <v>6085</v>
      </c>
      <c r="K4880" t="s">
        <v>5052</v>
      </c>
      <c r="L4880">
        <v>139.9</v>
      </c>
      <c r="M4880" s="441">
        <v>45735</v>
      </c>
      <c r="N4880">
        <v>139.9</v>
      </c>
      <c r="O4880">
        <v>139.9</v>
      </c>
      <c r="P4880">
        <v>279.8</v>
      </c>
    </row>
    <row r="4881" spans="1:16" x14ac:dyDescent="0.3">
      <c r="A4881">
        <v>29031</v>
      </c>
      <c r="B4881">
        <v>122</v>
      </c>
      <c r="C4881" t="s">
        <v>552</v>
      </c>
      <c r="D4881" s="441">
        <v>45748</v>
      </c>
      <c r="E4881">
        <v>18189</v>
      </c>
      <c r="F4881" t="s">
        <v>5785</v>
      </c>
      <c r="G4881">
        <v>3435</v>
      </c>
      <c r="H4881">
        <v>2.25</v>
      </c>
      <c r="I4881" t="s">
        <v>5601</v>
      </c>
      <c r="J4881" t="s">
        <v>4764</v>
      </c>
      <c r="K4881" t="s">
        <v>5052</v>
      </c>
      <c r="L4881">
        <v>0</v>
      </c>
      <c r="M4881" s="441">
        <v>-693593</v>
      </c>
      <c r="N4881">
        <v>0</v>
      </c>
      <c r="O4881">
        <v>108.6</v>
      </c>
      <c r="P4881">
        <v>276.75</v>
      </c>
    </row>
    <row r="4882" spans="1:16" x14ac:dyDescent="0.3">
      <c r="A4882">
        <v>29100</v>
      </c>
      <c r="B4882">
        <v>122</v>
      </c>
      <c r="C4882" t="s">
        <v>552</v>
      </c>
      <c r="D4882" s="441">
        <v>45748</v>
      </c>
      <c r="E4882">
        <v>20349</v>
      </c>
      <c r="F4882" t="s">
        <v>5679</v>
      </c>
      <c r="G4882">
        <v>2205</v>
      </c>
      <c r="H4882">
        <v>23</v>
      </c>
      <c r="I4882" t="s">
        <v>5605</v>
      </c>
      <c r="J4882" t="s">
        <v>6085</v>
      </c>
      <c r="K4882" t="s">
        <v>5052</v>
      </c>
      <c r="L4882">
        <v>12</v>
      </c>
      <c r="M4882" s="441">
        <v>45741</v>
      </c>
      <c r="N4882">
        <v>12</v>
      </c>
      <c r="O4882">
        <v>10.14</v>
      </c>
      <c r="P4882">
        <v>276</v>
      </c>
    </row>
    <row r="4883" spans="1:16" x14ac:dyDescent="0.3">
      <c r="A4883">
        <v>28995</v>
      </c>
      <c r="B4883">
        <v>122</v>
      </c>
      <c r="C4883" t="s">
        <v>552</v>
      </c>
      <c r="D4883" s="441">
        <v>45748</v>
      </c>
      <c r="E4883">
        <v>18351</v>
      </c>
      <c r="F4883" t="s">
        <v>5749</v>
      </c>
      <c r="G4883">
        <v>3284</v>
      </c>
      <c r="H4883">
        <v>1</v>
      </c>
      <c r="I4883" t="s">
        <v>5613</v>
      </c>
      <c r="J4883" t="s">
        <v>4764</v>
      </c>
      <c r="K4883" t="s">
        <v>5052</v>
      </c>
      <c r="L4883">
        <v>0</v>
      </c>
      <c r="M4883" s="441">
        <v>-693593</v>
      </c>
      <c r="N4883">
        <v>0</v>
      </c>
      <c r="O4883">
        <v>0</v>
      </c>
      <c r="P4883">
        <v>272.3</v>
      </c>
    </row>
    <row r="4884" spans="1:16" x14ac:dyDescent="0.3">
      <c r="A4884">
        <v>28823</v>
      </c>
      <c r="B4884">
        <v>122</v>
      </c>
      <c r="C4884" t="s">
        <v>552</v>
      </c>
      <c r="D4884" s="441">
        <v>45748</v>
      </c>
      <c r="E4884">
        <v>20928</v>
      </c>
      <c r="F4884" t="s">
        <v>6565</v>
      </c>
      <c r="G4884">
        <v>2033</v>
      </c>
      <c r="H4884">
        <v>2</v>
      </c>
      <c r="I4884" t="s">
        <v>5613</v>
      </c>
      <c r="J4884" t="s">
        <v>6085</v>
      </c>
      <c r="K4884" t="s">
        <v>5052</v>
      </c>
      <c r="L4884">
        <v>0</v>
      </c>
      <c r="M4884" s="441">
        <v>45672</v>
      </c>
      <c r="N4884">
        <v>132</v>
      </c>
      <c r="O4884">
        <v>150</v>
      </c>
      <c r="P4884">
        <v>264</v>
      </c>
    </row>
    <row r="4885" spans="1:16" x14ac:dyDescent="0.3">
      <c r="A4885">
        <v>29096</v>
      </c>
      <c r="B4885">
        <v>122</v>
      </c>
      <c r="C4885" t="s">
        <v>552</v>
      </c>
      <c r="D4885" s="441">
        <v>45748</v>
      </c>
      <c r="E4885">
        <v>20736</v>
      </c>
      <c r="F4885" t="s">
        <v>6561</v>
      </c>
      <c r="G4885">
        <v>2091</v>
      </c>
      <c r="H4885">
        <v>4</v>
      </c>
      <c r="I4885" t="s">
        <v>5613</v>
      </c>
      <c r="J4885" t="s">
        <v>6085</v>
      </c>
      <c r="K4885" t="s">
        <v>5052</v>
      </c>
      <c r="L4885">
        <v>65</v>
      </c>
      <c r="M4885" s="441">
        <v>45744</v>
      </c>
      <c r="N4885">
        <v>65</v>
      </c>
      <c r="O4885">
        <v>65</v>
      </c>
      <c r="P4885">
        <v>260</v>
      </c>
    </row>
    <row r="4886" spans="1:16" x14ac:dyDescent="0.3">
      <c r="A4886">
        <v>28989</v>
      </c>
      <c r="B4886">
        <v>122</v>
      </c>
      <c r="C4886" t="s">
        <v>552</v>
      </c>
      <c r="D4886" s="441">
        <v>45748</v>
      </c>
      <c r="E4886">
        <v>18363</v>
      </c>
      <c r="F4886" t="s">
        <v>5744</v>
      </c>
      <c r="G4886">
        <v>3275</v>
      </c>
      <c r="H4886">
        <v>1</v>
      </c>
      <c r="I4886" t="s">
        <v>5613</v>
      </c>
      <c r="J4886" t="s">
        <v>4764</v>
      </c>
      <c r="K4886" t="s">
        <v>5052</v>
      </c>
      <c r="L4886">
        <v>0</v>
      </c>
      <c r="M4886" s="441">
        <v>-693593</v>
      </c>
      <c r="N4886">
        <v>0</v>
      </c>
      <c r="O4886">
        <v>0</v>
      </c>
      <c r="P4886">
        <v>256.5</v>
      </c>
    </row>
    <row r="4887" spans="1:16" x14ac:dyDescent="0.3">
      <c r="A4887">
        <v>29098</v>
      </c>
      <c r="B4887">
        <v>122</v>
      </c>
      <c r="C4887" t="s">
        <v>552</v>
      </c>
      <c r="D4887" s="441">
        <v>45748</v>
      </c>
      <c r="E4887">
        <v>19698</v>
      </c>
      <c r="F4887" t="s">
        <v>6493</v>
      </c>
      <c r="G4887">
        <v>2547</v>
      </c>
      <c r="H4887">
        <v>3</v>
      </c>
      <c r="I4887" t="s">
        <v>5613</v>
      </c>
      <c r="J4887" t="s">
        <v>6085</v>
      </c>
      <c r="K4887" t="s">
        <v>5052</v>
      </c>
      <c r="L4887">
        <v>84.9</v>
      </c>
      <c r="M4887" s="441">
        <v>45744</v>
      </c>
      <c r="N4887">
        <v>84.9</v>
      </c>
      <c r="O4887">
        <v>84.9</v>
      </c>
      <c r="P4887">
        <v>254.7</v>
      </c>
    </row>
    <row r="4888" spans="1:16" x14ac:dyDescent="0.3">
      <c r="A4888">
        <v>28946</v>
      </c>
      <c r="B4888">
        <v>122</v>
      </c>
      <c r="C4888" t="s">
        <v>552</v>
      </c>
      <c r="D4888" s="441">
        <v>45748</v>
      </c>
      <c r="E4888">
        <v>24802</v>
      </c>
      <c r="F4888" t="s">
        <v>6558</v>
      </c>
      <c r="G4888">
        <v>5766</v>
      </c>
      <c r="H4888">
        <v>10</v>
      </c>
      <c r="I4888" t="s">
        <v>5613</v>
      </c>
      <c r="J4888" t="s">
        <v>6085</v>
      </c>
      <c r="K4888" t="s">
        <v>5052</v>
      </c>
      <c r="L4888">
        <v>0</v>
      </c>
      <c r="M4888" s="441">
        <v>45673</v>
      </c>
      <c r="N4888">
        <v>25.38</v>
      </c>
      <c r="O4888">
        <v>25.38</v>
      </c>
      <c r="P4888">
        <v>253.8</v>
      </c>
    </row>
    <row r="4889" spans="1:16" x14ac:dyDescent="0.3">
      <c r="A4889">
        <v>28971</v>
      </c>
      <c r="B4889">
        <v>122</v>
      </c>
      <c r="C4889" t="s">
        <v>552</v>
      </c>
      <c r="D4889" s="441">
        <v>45748</v>
      </c>
      <c r="E4889">
        <v>18543</v>
      </c>
      <c r="F4889" t="s">
        <v>5729</v>
      </c>
      <c r="G4889">
        <v>3135</v>
      </c>
      <c r="H4889">
        <v>10.4</v>
      </c>
      <c r="I4889" t="s">
        <v>5601</v>
      </c>
      <c r="J4889" t="s">
        <v>4764</v>
      </c>
      <c r="K4889" t="s">
        <v>5052</v>
      </c>
      <c r="L4889">
        <v>23.73</v>
      </c>
      <c r="M4889" s="441">
        <v>45747</v>
      </c>
      <c r="N4889">
        <v>23.63</v>
      </c>
      <c r="O4889">
        <v>23.63</v>
      </c>
      <c r="P4889">
        <v>246.79</v>
      </c>
    </row>
    <row r="4890" spans="1:16" x14ac:dyDescent="0.3">
      <c r="A4890">
        <v>28831</v>
      </c>
      <c r="B4890">
        <v>122</v>
      </c>
      <c r="C4890" t="s">
        <v>552</v>
      </c>
      <c r="D4890" s="441">
        <v>45748</v>
      </c>
      <c r="E4890">
        <v>26020</v>
      </c>
      <c r="F4890" t="s">
        <v>5639</v>
      </c>
      <c r="G4890">
        <v>2105</v>
      </c>
      <c r="H4890">
        <v>17</v>
      </c>
      <c r="I4890" t="s">
        <v>5613</v>
      </c>
      <c r="J4890" t="s">
        <v>6085</v>
      </c>
      <c r="K4890" t="s">
        <v>5052</v>
      </c>
      <c r="L4890">
        <v>14.47</v>
      </c>
      <c r="M4890" s="441">
        <v>45747</v>
      </c>
      <c r="N4890">
        <v>14.58</v>
      </c>
      <c r="O4890">
        <v>14.58</v>
      </c>
      <c r="P4890">
        <v>245.99</v>
      </c>
    </row>
    <row r="4891" spans="1:16" x14ac:dyDescent="0.3">
      <c r="A4891">
        <v>28816</v>
      </c>
      <c r="B4891">
        <v>122</v>
      </c>
      <c r="C4891" t="s">
        <v>552</v>
      </c>
      <c r="D4891" s="441">
        <v>45748</v>
      </c>
      <c r="E4891">
        <v>23548</v>
      </c>
      <c r="F4891" t="s">
        <v>5629</v>
      </c>
      <c r="G4891">
        <v>2321</v>
      </c>
      <c r="H4891">
        <v>3</v>
      </c>
      <c r="I4891" t="s">
        <v>5598</v>
      </c>
      <c r="J4891" t="s">
        <v>6085</v>
      </c>
      <c r="K4891" t="s">
        <v>5052</v>
      </c>
      <c r="L4891">
        <v>81</v>
      </c>
      <c r="M4891" s="441">
        <v>45741</v>
      </c>
      <c r="N4891">
        <v>81</v>
      </c>
      <c r="O4891">
        <v>64.900000000000006</v>
      </c>
      <c r="P4891">
        <v>243</v>
      </c>
    </row>
    <row r="4892" spans="1:16" x14ac:dyDescent="0.3">
      <c r="A4892">
        <v>29106</v>
      </c>
      <c r="B4892">
        <v>122</v>
      </c>
      <c r="C4892" t="s">
        <v>552</v>
      </c>
      <c r="D4892" s="441">
        <v>45748</v>
      </c>
      <c r="E4892">
        <v>24308</v>
      </c>
      <c r="F4892" t="s">
        <v>6539</v>
      </c>
      <c r="G4892">
        <v>3658</v>
      </c>
      <c r="H4892">
        <v>109</v>
      </c>
      <c r="I4892" t="s">
        <v>5613</v>
      </c>
      <c r="J4892" t="s">
        <v>4764</v>
      </c>
      <c r="K4892" t="s">
        <v>5052</v>
      </c>
      <c r="L4892">
        <v>0</v>
      </c>
      <c r="M4892" s="441">
        <v>45567</v>
      </c>
      <c r="N4892">
        <v>2.19</v>
      </c>
      <c r="O4892">
        <v>2.19</v>
      </c>
      <c r="P4892">
        <v>238.71</v>
      </c>
    </row>
    <row r="4893" spans="1:16" x14ac:dyDescent="0.3">
      <c r="A4893">
        <v>29076</v>
      </c>
      <c r="B4893">
        <v>122</v>
      </c>
      <c r="C4893" t="s">
        <v>552</v>
      </c>
      <c r="D4893" s="441">
        <v>45748</v>
      </c>
      <c r="E4893">
        <v>17800</v>
      </c>
      <c r="F4893" t="s">
        <v>5824</v>
      </c>
      <c r="G4893">
        <v>3745</v>
      </c>
      <c r="H4893">
        <v>9</v>
      </c>
      <c r="I4893" t="s">
        <v>5601</v>
      </c>
      <c r="J4893" t="s">
        <v>4764</v>
      </c>
      <c r="K4893" t="s">
        <v>5052</v>
      </c>
      <c r="L4893">
        <v>26.35</v>
      </c>
      <c r="M4893" s="441">
        <v>45742</v>
      </c>
      <c r="N4893">
        <v>26.2</v>
      </c>
      <c r="O4893">
        <v>26.2</v>
      </c>
      <c r="P4893">
        <v>237.15</v>
      </c>
    </row>
    <row r="4894" spans="1:16" x14ac:dyDescent="0.3">
      <c r="A4894">
        <v>29105</v>
      </c>
      <c r="B4894">
        <v>122</v>
      </c>
      <c r="C4894" t="s">
        <v>552</v>
      </c>
      <c r="D4894" s="441">
        <v>45748</v>
      </c>
      <c r="E4894">
        <v>24307</v>
      </c>
      <c r="F4894" t="s">
        <v>6544</v>
      </c>
      <c r="G4894">
        <v>3656</v>
      </c>
      <c r="H4894">
        <v>108</v>
      </c>
      <c r="I4894" t="s">
        <v>5613</v>
      </c>
      <c r="J4894" t="s">
        <v>4764</v>
      </c>
      <c r="K4894" t="s">
        <v>5052</v>
      </c>
      <c r="L4894">
        <v>0</v>
      </c>
      <c r="M4894" s="441">
        <v>45561</v>
      </c>
      <c r="N4894">
        <v>2.19</v>
      </c>
      <c r="O4894">
        <v>2.19</v>
      </c>
      <c r="P4894">
        <v>236.52</v>
      </c>
    </row>
    <row r="4895" spans="1:16" x14ac:dyDescent="0.3">
      <c r="A4895">
        <v>28798</v>
      </c>
      <c r="B4895">
        <v>122</v>
      </c>
      <c r="C4895" t="s">
        <v>552</v>
      </c>
      <c r="D4895" s="441">
        <v>45748</v>
      </c>
      <c r="E4895">
        <v>21093</v>
      </c>
      <c r="F4895" t="s">
        <v>5608</v>
      </c>
      <c r="G4895">
        <v>1988</v>
      </c>
      <c r="H4895">
        <v>46</v>
      </c>
      <c r="I4895" t="s">
        <v>5598</v>
      </c>
      <c r="J4895" t="s">
        <v>6085</v>
      </c>
      <c r="K4895" t="s">
        <v>5052</v>
      </c>
      <c r="L4895">
        <v>5.0599999999999996</v>
      </c>
      <c r="M4895" s="441">
        <v>45741</v>
      </c>
      <c r="N4895">
        <v>4.6500000000000004</v>
      </c>
      <c r="O4895">
        <v>4.79</v>
      </c>
      <c r="P4895">
        <v>232.76</v>
      </c>
    </row>
    <row r="4896" spans="1:16" x14ac:dyDescent="0.3">
      <c r="A4896">
        <v>28985</v>
      </c>
      <c r="B4896">
        <v>122</v>
      </c>
      <c r="C4896" t="s">
        <v>552</v>
      </c>
      <c r="D4896" s="441">
        <v>45748</v>
      </c>
      <c r="E4896">
        <v>18372</v>
      </c>
      <c r="F4896" t="s">
        <v>5741</v>
      </c>
      <c r="G4896">
        <v>3267</v>
      </c>
      <c r="H4896">
        <v>1.48</v>
      </c>
      <c r="I4896" t="s">
        <v>5601</v>
      </c>
      <c r="J4896" t="s">
        <v>4764</v>
      </c>
      <c r="K4896" t="s">
        <v>5052</v>
      </c>
      <c r="L4896">
        <v>0</v>
      </c>
      <c r="M4896" s="441">
        <v>-693593</v>
      </c>
      <c r="N4896">
        <v>0</v>
      </c>
      <c r="O4896">
        <v>159.9</v>
      </c>
      <c r="P4896">
        <v>230.88</v>
      </c>
    </row>
    <row r="4897" spans="1:16" x14ac:dyDescent="0.3">
      <c r="A4897">
        <v>28945</v>
      </c>
      <c r="B4897">
        <v>122</v>
      </c>
      <c r="C4897" t="s">
        <v>552</v>
      </c>
      <c r="D4897" s="441">
        <v>45748</v>
      </c>
      <c r="E4897">
        <v>17040</v>
      </c>
      <c r="F4897" t="s">
        <v>5705</v>
      </c>
      <c r="G4897">
        <v>2828</v>
      </c>
      <c r="H4897">
        <v>60</v>
      </c>
      <c r="I4897" t="s">
        <v>5613</v>
      </c>
      <c r="J4897" t="s">
        <v>6085</v>
      </c>
      <c r="K4897" t="s">
        <v>5052</v>
      </c>
      <c r="L4897">
        <v>3.75</v>
      </c>
      <c r="M4897" s="441">
        <v>45742</v>
      </c>
      <c r="N4897">
        <v>3.75</v>
      </c>
      <c r="O4897">
        <v>3.75</v>
      </c>
      <c r="P4897">
        <v>225</v>
      </c>
    </row>
    <row r="4898" spans="1:16" x14ac:dyDescent="0.3">
      <c r="A4898">
        <v>28829</v>
      </c>
      <c r="B4898">
        <v>122</v>
      </c>
      <c r="C4898" t="s">
        <v>552</v>
      </c>
      <c r="D4898" s="441">
        <v>45748</v>
      </c>
      <c r="E4898">
        <v>20419</v>
      </c>
      <c r="F4898" t="s">
        <v>6498</v>
      </c>
      <c r="G4898">
        <v>2187</v>
      </c>
      <c r="H4898">
        <v>14</v>
      </c>
      <c r="I4898" t="s">
        <v>5605</v>
      </c>
      <c r="J4898" t="s">
        <v>6085</v>
      </c>
      <c r="K4898" t="s">
        <v>5052</v>
      </c>
      <c r="L4898">
        <v>15.98</v>
      </c>
      <c r="M4898" s="441">
        <v>45742</v>
      </c>
      <c r="N4898">
        <v>15.98</v>
      </c>
      <c r="O4898">
        <v>15.98</v>
      </c>
      <c r="P4898">
        <v>223.72</v>
      </c>
    </row>
    <row r="4899" spans="1:16" x14ac:dyDescent="0.3">
      <c r="A4899">
        <v>28838</v>
      </c>
      <c r="B4899">
        <v>122</v>
      </c>
      <c r="C4899" t="s">
        <v>552</v>
      </c>
      <c r="D4899" s="441">
        <v>45748</v>
      </c>
      <c r="E4899">
        <v>20360</v>
      </c>
      <c r="F4899" t="s">
        <v>5646</v>
      </c>
      <c r="G4899">
        <v>2199</v>
      </c>
      <c r="H4899">
        <v>9</v>
      </c>
      <c r="I4899" t="s">
        <v>5605</v>
      </c>
      <c r="J4899" t="s">
        <v>6085</v>
      </c>
      <c r="K4899" t="s">
        <v>5052</v>
      </c>
      <c r="L4899">
        <v>24.57</v>
      </c>
      <c r="M4899" s="441">
        <v>45740</v>
      </c>
      <c r="N4899">
        <v>23.75</v>
      </c>
      <c r="O4899">
        <v>23.75</v>
      </c>
      <c r="P4899">
        <v>221.13</v>
      </c>
    </row>
    <row r="4900" spans="1:16" x14ac:dyDescent="0.3">
      <c r="A4900">
        <v>29097</v>
      </c>
      <c r="B4900">
        <v>122</v>
      </c>
      <c r="C4900" t="s">
        <v>552</v>
      </c>
      <c r="D4900" s="441">
        <v>45748</v>
      </c>
      <c r="E4900">
        <v>23698</v>
      </c>
      <c r="F4900" t="s">
        <v>5643</v>
      </c>
      <c r="G4900">
        <v>2188</v>
      </c>
      <c r="H4900">
        <v>5</v>
      </c>
      <c r="I4900" t="s">
        <v>5598</v>
      </c>
      <c r="J4900" t="s">
        <v>6085</v>
      </c>
      <c r="K4900" t="s">
        <v>5052</v>
      </c>
      <c r="L4900">
        <v>44.22</v>
      </c>
      <c r="M4900" s="441">
        <v>45741</v>
      </c>
      <c r="N4900">
        <v>44.22</v>
      </c>
      <c r="O4900">
        <v>44.22</v>
      </c>
      <c r="P4900">
        <v>221.1</v>
      </c>
    </row>
    <row r="4901" spans="1:16" x14ac:dyDescent="0.3">
      <c r="A4901">
        <v>28977</v>
      </c>
      <c r="B4901">
        <v>122</v>
      </c>
      <c r="C4901" t="s">
        <v>552</v>
      </c>
      <c r="D4901" s="441">
        <v>45748</v>
      </c>
      <c r="E4901">
        <v>18444</v>
      </c>
      <c r="F4901" t="s">
        <v>5736</v>
      </c>
      <c r="G4901">
        <v>3205</v>
      </c>
      <c r="H4901">
        <v>6.3</v>
      </c>
      <c r="I4901" t="s">
        <v>5613</v>
      </c>
      <c r="J4901" t="s">
        <v>4764</v>
      </c>
      <c r="K4901" t="s">
        <v>5052</v>
      </c>
      <c r="L4901">
        <v>0</v>
      </c>
      <c r="M4901" s="441">
        <v>45447</v>
      </c>
      <c r="N4901">
        <v>35</v>
      </c>
      <c r="O4901">
        <v>34</v>
      </c>
      <c r="P4901">
        <v>220.5</v>
      </c>
    </row>
    <row r="4902" spans="1:16" x14ac:dyDescent="0.3">
      <c r="A4902">
        <v>28891</v>
      </c>
      <c r="B4902">
        <v>122</v>
      </c>
      <c r="C4902" t="s">
        <v>552</v>
      </c>
      <c r="D4902" s="441">
        <v>45748</v>
      </c>
      <c r="E4902">
        <v>24083</v>
      </c>
      <c r="F4902" t="s">
        <v>5924</v>
      </c>
      <c r="G4902">
        <v>2592</v>
      </c>
      <c r="H4902">
        <v>50</v>
      </c>
      <c r="I4902" t="s">
        <v>5598</v>
      </c>
      <c r="J4902" t="s">
        <v>6085</v>
      </c>
      <c r="K4902" t="s">
        <v>5052</v>
      </c>
      <c r="L4902">
        <v>4.32</v>
      </c>
      <c r="M4902" s="441">
        <v>45744</v>
      </c>
      <c r="N4902">
        <v>4.16</v>
      </c>
      <c r="O4902">
        <v>4.32</v>
      </c>
      <c r="P4902">
        <v>216</v>
      </c>
    </row>
    <row r="4903" spans="1:16" x14ac:dyDescent="0.3">
      <c r="A4903">
        <v>29073</v>
      </c>
      <c r="B4903">
        <v>122</v>
      </c>
      <c r="C4903" t="s">
        <v>552</v>
      </c>
      <c r="D4903" s="441">
        <v>45748</v>
      </c>
      <c r="E4903">
        <v>22125</v>
      </c>
      <c r="F4903" t="s">
        <v>6551</v>
      </c>
      <c r="G4903">
        <v>3601</v>
      </c>
      <c r="H4903">
        <v>33</v>
      </c>
      <c r="I4903" t="s">
        <v>5613</v>
      </c>
      <c r="J4903" t="s">
        <v>4764</v>
      </c>
      <c r="K4903" t="s">
        <v>5052</v>
      </c>
      <c r="L4903">
        <v>0</v>
      </c>
      <c r="M4903" s="441">
        <v>45671</v>
      </c>
      <c r="N4903">
        <v>6.53</v>
      </c>
      <c r="O4903">
        <v>6.53</v>
      </c>
      <c r="P4903">
        <v>215.38</v>
      </c>
    </row>
    <row r="4904" spans="1:16" x14ac:dyDescent="0.3">
      <c r="A4904">
        <v>28876</v>
      </c>
      <c r="B4904">
        <v>122</v>
      </c>
      <c r="C4904" t="s">
        <v>552</v>
      </c>
      <c r="D4904" s="441">
        <v>45748</v>
      </c>
      <c r="E4904">
        <v>19859</v>
      </c>
      <c r="F4904" t="s">
        <v>6594</v>
      </c>
      <c r="G4904">
        <v>2413</v>
      </c>
      <c r="H4904">
        <v>12</v>
      </c>
      <c r="I4904" t="s">
        <v>5613</v>
      </c>
      <c r="J4904" t="s">
        <v>6085</v>
      </c>
      <c r="K4904" t="s">
        <v>5052</v>
      </c>
      <c r="L4904">
        <v>0</v>
      </c>
      <c r="M4904" s="441">
        <v>-693593</v>
      </c>
      <c r="N4904">
        <v>0</v>
      </c>
      <c r="O4904">
        <v>0</v>
      </c>
      <c r="P4904">
        <v>212.4</v>
      </c>
    </row>
    <row r="4905" spans="1:16" x14ac:dyDescent="0.3">
      <c r="A4905">
        <v>29002</v>
      </c>
      <c r="B4905">
        <v>122</v>
      </c>
      <c r="C4905" t="s">
        <v>552</v>
      </c>
      <c r="D4905" s="441">
        <v>45748</v>
      </c>
      <c r="E4905">
        <v>18313</v>
      </c>
      <c r="F4905" t="s">
        <v>5755</v>
      </c>
      <c r="G4905">
        <v>3320</v>
      </c>
      <c r="H4905">
        <v>1.4</v>
      </c>
      <c r="I4905" t="s">
        <v>5601</v>
      </c>
      <c r="J4905" t="s">
        <v>4764</v>
      </c>
      <c r="K4905" t="s">
        <v>5052</v>
      </c>
      <c r="L4905">
        <v>0</v>
      </c>
      <c r="M4905" s="441">
        <v>-693593</v>
      </c>
      <c r="N4905">
        <v>0</v>
      </c>
      <c r="O4905">
        <v>148.9</v>
      </c>
      <c r="P4905">
        <v>208.46</v>
      </c>
    </row>
    <row r="4906" spans="1:16" x14ac:dyDescent="0.3">
      <c r="A4906">
        <v>28880</v>
      </c>
      <c r="B4906">
        <v>122</v>
      </c>
      <c r="C4906" t="s">
        <v>552</v>
      </c>
      <c r="D4906" s="441">
        <v>45748</v>
      </c>
      <c r="E4906">
        <v>19787</v>
      </c>
      <c r="F4906" t="s">
        <v>5914</v>
      </c>
      <c r="G4906">
        <v>2471</v>
      </c>
      <c r="H4906">
        <v>34</v>
      </c>
      <c r="I4906" t="s">
        <v>5598</v>
      </c>
      <c r="J4906" t="s">
        <v>6085</v>
      </c>
      <c r="K4906" t="s">
        <v>5052</v>
      </c>
      <c r="L4906">
        <v>6.13</v>
      </c>
      <c r="M4906" s="441">
        <v>45743</v>
      </c>
      <c r="N4906">
        <v>5.9</v>
      </c>
      <c r="O4906">
        <v>5.68</v>
      </c>
      <c r="P4906">
        <v>208.42</v>
      </c>
    </row>
    <row r="4907" spans="1:16" x14ac:dyDescent="0.3">
      <c r="A4907">
        <v>29049</v>
      </c>
      <c r="B4907">
        <v>122</v>
      </c>
      <c r="C4907" t="s">
        <v>552</v>
      </c>
      <c r="D4907" s="441">
        <v>45748</v>
      </c>
      <c r="E4907">
        <v>18140</v>
      </c>
      <c r="F4907" t="s">
        <v>5798</v>
      </c>
      <c r="G4907">
        <v>3478</v>
      </c>
      <c r="H4907">
        <v>1.25</v>
      </c>
      <c r="I4907" t="s">
        <v>5601</v>
      </c>
      <c r="J4907" t="s">
        <v>4764</v>
      </c>
      <c r="K4907" t="s">
        <v>5052</v>
      </c>
      <c r="L4907">
        <v>0</v>
      </c>
      <c r="M4907" s="441">
        <v>45545</v>
      </c>
      <c r="N4907">
        <v>162.93</v>
      </c>
      <c r="O4907">
        <v>160</v>
      </c>
      <c r="P4907">
        <v>203.66</v>
      </c>
    </row>
    <row r="4908" spans="1:16" x14ac:dyDescent="0.3">
      <c r="A4908">
        <v>29051</v>
      </c>
      <c r="B4908">
        <v>122</v>
      </c>
      <c r="C4908" t="s">
        <v>552</v>
      </c>
      <c r="D4908" s="441">
        <v>45748</v>
      </c>
      <c r="E4908">
        <v>18133</v>
      </c>
      <c r="F4908" t="s">
        <v>5996</v>
      </c>
      <c r="G4908">
        <v>3484</v>
      </c>
      <c r="H4908">
        <v>1.4</v>
      </c>
      <c r="I4908" t="s">
        <v>5601</v>
      </c>
      <c r="J4908" t="s">
        <v>4764</v>
      </c>
      <c r="K4908" t="s">
        <v>5052</v>
      </c>
      <c r="L4908">
        <v>0</v>
      </c>
      <c r="M4908" s="441">
        <v>-693593</v>
      </c>
      <c r="N4908">
        <v>0</v>
      </c>
      <c r="O4908">
        <v>0</v>
      </c>
      <c r="P4908">
        <v>202.23</v>
      </c>
    </row>
    <row r="4909" spans="1:16" x14ac:dyDescent="0.3">
      <c r="A4909">
        <v>29108</v>
      </c>
      <c r="B4909">
        <v>122</v>
      </c>
      <c r="C4909" t="s">
        <v>552</v>
      </c>
      <c r="D4909" s="441">
        <v>45748</v>
      </c>
      <c r="E4909">
        <v>24414</v>
      </c>
      <c r="F4909" t="s">
        <v>6548</v>
      </c>
      <c r="G4909">
        <v>3670</v>
      </c>
      <c r="H4909">
        <v>109</v>
      </c>
      <c r="I4909" t="s">
        <v>5613</v>
      </c>
      <c r="J4909" t="s">
        <v>4764</v>
      </c>
      <c r="K4909" t="s">
        <v>5052</v>
      </c>
      <c r="L4909">
        <v>0</v>
      </c>
      <c r="M4909" s="441">
        <v>45545</v>
      </c>
      <c r="N4909">
        <v>1.78</v>
      </c>
      <c r="O4909">
        <v>2.19</v>
      </c>
      <c r="P4909">
        <v>193.66</v>
      </c>
    </row>
    <row r="4910" spans="1:16" x14ac:dyDescent="0.3">
      <c r="A4910">
        <v>29045</v>
      </c>
      <c r="B4910">
        <v>122</v>
      </c>
      <c r="C4910" t="s">
        <v>552</v>
      </c>
      <c r="D4910" s="441">
        <v>45748</v>
      </c>
      <c r="E4910">
        <v>18146</v>
      </c>
      <c r="F4910" t="s">
        <v>5795</v>
      </c>
      <c r="G4910">
        <v>3471</v>
      </c>
      <c r="H4910">
        <v>1.6</v>
      </c>
      <c r="I4910" t="s">
        <v>5601</v>
      </c>
      <c r="J4910" t="s">
        <v>4764</v>
      </c>
      <c r="K4910" t="s">
        <v>5052</v>
      </c>
      <c r="L4910">
        <v>119.9</v>
      </c>
      <c r="M4910" s="441">
        <v>45734</v>
      </c>
      <c r="N4910">
        <v>119.9</v>
      </c>
      <c r="O4910">
        <v>110</v>
      </c>
      <c r="P4910">
        <v>191.84</v>
      </c>
    </row>
    <row r="4911" spans="1:16" x14ac:dyDescent="0.3">
      <c r="A4911">
        <v>28830</v>
      </c>
      <c r="B4911">
        <v>122</v>
      </c>
      <c r="C4911" t="s">
        <v>552</v>
      </c>
      <c r="D4911" s="441">
        <v>45748</v>
      </c>
      <c r="E4911">
        <v>20689</v>
      </c>
      <c r="F4911" t="s">
        <v>5638</v>
      </c>
      <c r="G4911">
        <v>2105</v>
      </c>
      <c r="H4911">
        <v>5</v>
      </c>
      <c r="I4911" t="s">
        <v>5613</v>
      </c>
      <c r="J4911" t="s">
        <v>6085</v>
      </c>
      <c r="K4911" t="s">
        <v>5052</v>
      </c>
      <c r="L4911">
        <v>37.5</v>
      </c>
      <c r="M4911" s="441">
        <v>45742</v>
      </c>
      <c r="N4911">
        <v>0</v>
      </c>
      <c r="O4911">
        <v>37.9</v>
      </c>
      <c r="P4911">
        <v>187.5</v>
      </c>
    </row>
    <row r="4912" spans="1:16" x14ac:dyDescent="0.3">
      <c r="A4912">
        <v>28793</v>
      </c>
      <c r="B4912">
        <v>122</v>
      </c>
      <c r="C4912" t="s">
        <v>552</v>
      </c>
      <c r="D4912" s="441">
        <v>45748</v>
      </c>
      <c r="E4912">
        <v>19857</v>
      </c>
      <c r="F4912" t="s">
        <v>5602</v>
      </c>
      <c r="G4912">
        <v>2415</v>
      </c>
      <c r="H4912">
        <v>4</v>
      </c>
      <c r="I4912" t="s">
        <v>5598</v>
      </c>
      <c r="J4912" t="s">
        <v>6085</v>
      </c>
      <c r="K4912" t="s">
        <v>5052</v>
      </c>
      <c r="L4912">
        <v>45.42</v>
      </c>
      <c r="M4912" s="441">
        <v>45740</v>
      </c>
      <c r="N4912">
        <v>49</v>
      </c>
      <c r="O4912">
        <v>49</v>
      </c>
      <c r="P4912">
        <v>181.68</v>
      </c>
    </row>
    <row r="4913" spans="1:16" x14ac:dyDescent="0.3">
      <c r="A4913">
        <v>28863</v>
      </c>
      <c r="B4913">
        <v>122</v>
      </c>
      <c r="C4913" t="s">
        <v>552</v>
      </c>
      <c r="D4913" s="441">
        <v>45748</v>
      </c>
      <c r="E4913">
        <v>19946</v>
      </c>
      <c r="F4913" t="s">
        <v>5672</v>
      </c>
      <c r="G4913">
        <v>2360</v>
      </c>
      <c r="H4913">
        <v>3</v>
      </c>
      <c r="I4913" t="s">
        <v>5625</v>
      </c>
      <c r="J4913" t="s">
        <v>6085</v>
      </c>
      <c r="K4913" t="s">
        <v>5052</v>
      </c>
      <c r="L4913">
        <v>59.55</v>
      </c>
      <c r="M4913" s="441">
        <v>45742</v>
      </c>
      <c r="N4913">
        <v>59.6</v>
      </c>
      <c r="O4913">
        <v>59.6</v>
      </c>
      <c r="P4913">
        <v>178.65</v>
      </c>
    </row>
    <row r="4914" spans="1:16" x14ac:dyDescent="0.3">
      <c r="A4914">
        <v>28875</v>
      </c>
      <c r="B4914">
        <v>122</v>
      </c>
      <c r="C4914" t="s">
        <v>552</v>
      </c>
      <c r="D4914" s="441">
        <v>45748</v>
      </c>
      <c r="E4914">
        <v>20614</v>
      </c>
      <c r="F4914" t="s">
        <v>5686</v>
      </c>
      <c r="G4914">
        <v>2119</v>
      </c>
      <c r="H4914">
        <v>6</v>
      </c>
      <c r="I4914" t="s">
        <v>5613</v>
      </c>
      <c r="J4914" t="s">
        <v>6085</v>
      </c>
      <c r="K4914" t="s">
        <v>5052</v>
      </c>
      <c r="L4914">
        <v>28.75</v>
      </c>
      <c r="M4914" s="441">
        <v>45747</v>
      </c>
      <c r="N4914">
        <v>28.7</v>
      </c>
      <c r="O4914">
        <v>28.7</v>
      </c>
      <c r="P4914">
        <v>172.5</v>
      </c>
    </row>
    <row r="4915" spans="1:16" x14ac:dyDescent="0.3">
      <c r="A4915">
        <v>29110</v>
      </c>
      <c r="B4915">
        <v>122</v>
      </c>
      <c r="C4915" t="s">
        <v>552</v>
      </c>
      <c r="D4915" s="441">
        <v>45748</v>
      </c>
      <c r="E4915">
        <v>24468</v>
      </c>
      <c r="F4915" t="s">
        <v>6014</v>
      </c>
      <c r="G4915">
        <v>3675</v>
      </c>
      <c r="H4915">
        <v>78</v>
      </c>
      <c r="I4915" t="s">
        <v>5613</v>
      </c>
      <c r="J4915" t="s">
        <v>4764</v>
      </c>
      <c r="K4915" t="s">
        <v>5052</v>
      </c>
      <c r="L4915">
        <v>0</v>
      </c>
      <c r="M4915" s="441">
        <v>45567</v>
      </c>
      <c r="N4915">
        <v>2.19</v>
      </c>
      <c r="O4915">
        <v>2.19</v>
      </c>
      <c r="P4915">
        <v>170.82</v>
      </c>
    </row>
    <row r="4916" spans="1:16" x14ac:dyDescent="0.3">
      <c r="A4916">
        <v>28857</v>
      </c>
      <c r="B4916">
        <v>122</v>
      </c>
      <c r="C4916" t="s">
        <v>552</v>
      </c>
      <c r="D4916" s="441">
        <v>45748</v>
      </c>
      <c r="E4916">
        <v>20871</v>
      </c>
      <c r="F4916" t="s">
        <v>5663</v>
      </c>
      <c r="G4916">
        <v>2043</v>
      </c>
      <c r="H4916">
        <v>6</v>
      </c>
      <c r="I4916" t="s">
        <v>5625</v>
      </c>
      <c r="J4916" t="s">
        <v>6085</v>
      </c>
      <c r="K4916" t="s">
        <v>5052</v>
      </c>
      <c r="L4916">
        <v>28.23</v>
      </c>
      <c r="M4916" s="441">
        <v>45741</v>
      </c>
      <c r="N4916">
        <v>30.9</v>
      </c>
      <c r="O4916">
        <v>29.46</v>
      </c>
      <c r="P4916">
        <v>169.38</v>
      </c>
    </row>
    <row r="4917" spans="1:16" x14ac:dyDescent="0.3">
      <c r="A4917">
        <v>29050</v>
      </c>
      <c r="B4917">
        <v>122</v>
      </c>
      <c r="C4917" t="s">
        <v>552</v>
      </c>
      <c r="D4917" s="441">
        <v>45748</v>
      </c>
      <c r="E4917">
        <v>18138</v>
      </c>
      <c r="F4917" t="s">
        <v>5799</v>
      </c>
      <c r="G4917">
        <v>3480</v>
      </c>
      <c r="H4917">
        <v>0.35</v>
      </c>
      <c r="I4917" t="s">
        <v>5601</v>
      </c>
      <c r="J4917" t="s">
        <v>4764</v>
      </c>
      <c r="K4917" t="s">
        <v>5052</v>
      </c>
      <c r="L4917">
        <v>0</v>
      </c>
      <c r="M4917" s="441">
        <v>-693593</v>
      </c>
      <c r="N4917">
        <v>0</v>
      </c>
      <c r="O4917">
        <v>0</v>
      </c>
      <c r="P4917">
        <v>168.77</v>
      </c>
    </row>
    <row r="4918" spans="1:16" x14ac:dyDescent="0.3">
      <c r="A4918">
        <v>28960</v>
      </c>
      <c r="B4918">
        <v>122</v>
      </c>
      <c r="C4918" t="s">
        <v>552</v>
      </c>
      <c r="D4918" s="441">
        <v>45748</v>
      </c>
      <c r="E4918">
        <v>24814</v>
      </c>
      <c r="F4918" t="s">
        <v>6358</v>
      </c>
      <c r="G4918">
        <v>5771</v>
      </c>
      <c r="H4918">
        <v>70</v>
      </c>
      <c r="I4918" t="s">
        <v>5613</v>
      </c>
      <c r="J4918" t="s">
        <v>4764</v>
      </c>
      <c r="K4918" t="s">
        <v>5052</v>
      </c>
      <c r="L4918">
        <v>2.41</v>
      </c>
      <c r="M4918" s="441">
        <v>45747</v>
      </c>
      <c r="N4918">
        <v>2.4500000000000002</v>
      </c>
      <c r="O4918">
        <v>2.4500000000000002</v>
      </c>
      <c r="P4918">
        <v>168.7</v>
      </c>
    </row>
    <row r="4919" spans="1:16" x14ac:dyDescent="0.3">
      <c r="A4919">
        <v>28825</v>
      </c>
      <c r="B4919">
        <v>122</v>
      </c>
      <c r="C4919" t="s">
        <v>552</v>
      </c>
      <c r="D4919" s="441">
        <v>45748</v>
      </c>
      <c r="E4919">
        <v>20922</v>
      </c>
      <c r="F4919" t="s">
        <v>5845</v>
      </c>
      <c r="G4919">
        <v>2034</v>
      </c>
      <c r="H4919">
        <v>3</v>
      </c>
      <c r="I4919" t="s">
        <v>5605</v>
      </c>
      <c r="J4919" t="s">
        <v>6085</v>
      </c>
      <c r="K4919" t="s">
        <v>5052</v>
      </c>
      <c r="L4919">
        <v>55.97</v>
      </c>
      <c r="M4919" s="441">
        <v>45740</v>
      </c>
      <c r="N4919">
        <v>53.4</v>
      </c>
      <c r="O4919">
        <v>53.4</v>
      </c>
      <c r="P4919">
        <v>167.91</v>
      </c>
    </row>
    <row r="4920" spans="1:16" x14ac:dyDescent="0.3">
      <c r="A4920">
        <v>28789</v>
      </c>
      <c r="B4920">
        <v>122</v>
      </c>
      <c r="C4920" t="s">
        <v>552</v>
      </c>
      <c r="D4920" s="441">
        <v>45748</v>
      </c>
      <c r="E4920">
        <v>21160</v>
      </c>
      <c r="F4920" t="s">
        <v>6545</v>
      </c>
      <c r="G4920">
        <v>1945</v>
      </c>
      <c r="H4920">
        <v>1</v>
      </c>
      <c r="I4920" t="s">
        <v>5625</v>
      </c>
      <c r="J4920" t="s">
        <v>6085</v>
      </c>
      <c r="K4920" t="s">
        <v>5052</v>
      </c>
      <c r="L4920">
        <v>167.2</v>
      </c>
      <c r="M4920" s="441">
        <v>45736</v>
      </c>
      <c r="N4920">
        <v>167.2</v>
      </c>
      <c r="O4920">
        <v>167.2</v>
      </c>
      <c r="P4920">
        <v>167.2</v>
      </c>
    </row>
    <row r="4921" spans="1:16" x14ac:dyDescent="0.3">
      <c r="A4921">
        <v>28955</v>
      </c>
      <c r="B4921">
        <v>122</v>
      </c>
      <c r="C4921" t="s">
        <v>552</v>
      </c>
      <c r="D4921" s="441">
        <v>45748</v>
      </c>
      <c r="E4921">
        <v>26584</v>
      </c>
      <c r="F4921" t="s">
        <v>5713</v>
      </c>
      <c r="G4921">
        <v>6802</v>
      </c>
      <c r="H4921">
        <v>2.04</v>
      </c>
      <c r="I4921" t="s">
        <v>5598</v>
      </c>
      <c r="J4921" t="s">
        <v>6085</v>
      </c>
      <c r="K4921" t="s">
        <v>5052</v>
      </c>
      <c r="L4921">
        <v>81</v>
      </c>
      <c r="M4921" s="441">
        <v>45742</v>
      </c>
      <c r="N4921">
        <v>81</v>
      </c>
      <c r="O4921">
        <v>81</v>
      </c>
      <c r="P4921">
        <v>165.24</v>
      </c>
    </row>
    <row r="4922" spans="1:16" x14ac:dyDescent="0.3">
      <c r="A4922">
        <v>29044</v>
      </c>
      <c r="B4922">
        <v>122</v>
      </c>
      <c r="C4922" t="s">
        <v>552</v>
      </c>
      <c r="D4922" s="441">
        <v>45748</v>
      </c>
      <c r="E4922">
        <v>18153</v>
      </c>
      <c r="F4922" t="s">
        <v>5794</v>
      </c>
      <c r="G4922">
        <v>3466</v>
      </c>
      <c r="H4922">
        <v>1</v>
      </c>
      <c r="I4922" t="s">
        <v>5601</v>
      </c>
      <c r="J4922" t="s">
        <v>4764</v>
      </c>
      <c r="K4922" t="s">
        <v>5052</v>
      </c>
      <c r="L4922">
        <v>0</v>
      </c>
      <c r="M4922" s="441">
        <v>45699</v>
      </c>
      <c r="N4922">
        <v>161.41</v>
      </c>
      <c r="O4922">
        <v>161.41</v>
      </c>
      <c r="P4922">
        <v>161.41</v>
      </c>
    </row>
    <row r="4923" spans="1:16" x14ac:dyDescent="0.3">
      <c r="A4923">
        <v>29059</v>
      </c>
      <c r="B4923">
        <v>122</v>
      </c>
      <c r="C4923" t="s">
        <v>552</v>
      </c>
      <c r="D4923" s="441">
        <v>45748</v>
      </c>
      <c r="E4923">
        <v>18103</v>
      </c>
      <c r="F4923" t="s">
        <v>5809</v>
      </c>
      <c r="G4923">
        <v>3508</v>
      </c>
      <c r="H4923">
        <v>1.1499999999999999</v>
      </c>
      <c r="I4923" t="s">
        <v>5601</v>
      </c>
      <c r="J4923" t="s">
        <v>4764</v>
      </c>
      <c r="K4923" t="s">
        <v>5052</v>
      </c>
      <c r="L4923">
        <v>0</v>
      </c>
      <c r="M4923" s="441">
        <v>45699</v>
      </c>
      <c r="N4923">
        <v>139.87</v>
      </c>
      <c r="O4923">
        <v>7.77</v>
      </c>
      <c r="P4923">
        <v>160.85</v>
      </c>
    </row>
    <row r="4924" spans="1:16" x14ac:dyDescent="0.3">
      <c r="A4924">
        <v>28911</v>
      </c>
      <c r="B4924">
        <v>122</v>
      </c>
      <c r="C4924" t="s">
        <v>552</v>
      </c>
      <c r="D4924" s="441">
        <v>45748</v>
      </c>
      <c r="E4924">
        <v>23095</v>
      </c>
      <c r="F4924" t="s">
        <v>5942</v>
      </c>
      <c r="G4924">
        <v>2754</v>
      </c>
      <c r="H4924">
        <v>100</v>
      </c>
      <c r="I4924" t="s">
        <v>5613</v>
      </c>
      <c r="J4924" t="s">
        <v>6085</v>
      </c>
      <c r="K4924" t="s">
        <v>5052</v>
      </c>
      <c r="L4924">
        <v>1.54</v>
      </c>
      <c r="M4924" s="441">
        <v>45744</v>
      </c>
      <c r="N4924">
        <v>1.8</v>
      </c>
      <c r="O4924">
        <v>1.45</v>
      </c>
      <c r="P4924">
        <v>154</v>
      </c>
    </row>
    <row r="4925" spans="1:16" x14ac:dyDescent="0.3">
      <c r="A4925">
        <v>28787</v>
      </c>
      <c r="B4925">
        <v>122</v>
      </c>
      <c r="C4925" t="s">
        <v>552</v>
      </c>
      <c r="D4925" s="441">
        <v>45748</v>
      </c>
      <c r="E4925">
        <v>24984</v>
      </c>
      <c r="F4925" t="s">
        <v>6546</v>
      </c>
      <c r="G4925">
        <v>5851</v>
      </c>
      <c r="H4925">
        <v>1</v>
      </c>
      <c r="I4925" t="s">
        <v>5625</v>
      </c>
      <c r="J4925" t="s">
        <v>6085</v>
      </c>
      <c r="K4925" t="s">
        <v>5052</v>
      </c>
      <c r="L4925">
        <v>148.19999999999999</v>
      </c>
      <c r="M4925" s="441">
        <v>45736</v>
      </c>
      <c r="N4925">
        <v>148.19999999999999</v>
      </c>
      <c r="O4925">
        <v>148.19999999999999</v>
      </c>
      <c r="P4925">
        <v>148.19999999999999</v>
      </c>
    </row>
    <row r="4926" spans="1:16" x14ac:dyDescent="0.3">
      <c r="A4926">
        <v>28824</v>
      </c>
      <c r="B4926">
        <v>122</v>
      </c>
      <c r="C4926" t="s">
        <v>552</v>
      </c>
      <c r="D4926" s="441">
        <v>45748</v>
      </c>
      <c r="E4926">
        <v>20941</v>
      </c>
      <c r="F4926" t="s">
        <v>5886</v>
      </c>
      <c r="G4926">
        <v>2031</v>
      </c>
      <c r="H4926">
        <v>1</v>
      </c>
      <c r="I4926" t="s">
        <v>5605</v>
      </c>
      <c r="J4926" t="s">
        <v>6085</v>
      </c>
      <c r="K4926" t="s">
        <v>5052</v>
      </c>
      <c r="L4926">
        <v>0</v>
      </c>
      <c r="M4926" s="441">
        <v>45701</v>
      </c>
      <c r="N4926">
        <v>147.97999999999999</v>
      </c>
      <c r="O4926">
        <v>161.24</v>
      </c>
      <c r="P4926">
        <v>147.97999999999999</v>
      </c>
    </row>
    <row r="4927" spans="1:16" x14ac:dyDescent="0.3">
      <c r="A4927">
        <v>29021</v>
      </c>
      <c r="B4927">
        <v>122</v>
      </c>
      <c r="C4927" t="s">
        <v>552</v>
      </c>
      <c r="D4927" s="441">
        <v>45748</v>
      </c>
      <c r="E4927">
        <v>18223</v>
      </c>
      <c r="F4927" t="s">
        <v>5876</v>
      </c>
      <c r="G4927">
        <v>3405</v>
      </c>
      <c r="H4927">
        <v>0.45</v>
      </c>
      <c r="I4927" t="s">
        <v>5613</v>
      </c>
      <c r="J4927" t="s">
        <v>4764</v>
      </c>
      <c r="K4927" t="s">
        <v>5052</v>
      </c>
      <c r="L4927">
        <v>0</v>
      </c>
      <c r="M4927" s="441">
        <v>-693593</v>
      </c>
      <c r="N4927">
        <v>0</v>
      </c>
      <c r="O4927">
        <v>0</v>
      </c>
      <c r="P4927">
        <v>144.11000000000001</v>
      </c>
    </row>
    <row r="4928" spans="1:16" x14ac:dyDescent="0.3">
      <c r="A4928">
        <v>28980</v>
      </c>
      <c r="B4928">
        <v>122</v>
      </c>
      <c r="C4928" t="s">
        <v>552</v>
      </c>
      <c r="D4928" s="441">
        <v>45748</v>
      </c>
      <c r="E4928">
        <v>18382</v>
      </c>
      <c r="F4928" t="s">
        <v>5738</v>
      </c>
      <c r="G4928">
        <v>3257</v>
      </c>
      <c r="H4928">
        <v>2</v>
      </c>
      <c r="I4928" t="s">
        <v>5601</v>
      </c>
      <c r="J4928" t="s">
        <v>4764</v>
      </c>
      <c r="K4928" t="s">
        <v>5052</v>
      </c>
      <c r="L4928">
        <v>71.3</v>
      </c>
      <c r="M4928" s="441">
        <v>45740</v>
      </c>
      <c r="N4928">
        <v>71.2</v>
      </c>
      <c r="O4928">
        <v>71.2</v>
      </c>
      <c r="P4928">
        <v>142.6</v>
      </c>
    </row>
    <row r="4929" spans="1:16" x14ac:dyDescent="0.3">
      <c r="A4929">
        <v>29012</v>
      </c>
      <c r="B4929">
        <v>122</v>
      </c>
      <c r="C4929" t="s">
        <v>552</v>
      </c>
      <c r="D4929" s="441">
        <v>45748</v>
      </c>
      <c r="E4929">
        <v>18264</v>
      </c>
      <c r="F4929" t="s">
        <v>5768</v>
      </c>
      <c r="G4929">
        <v>3366</v>
      </c>
      <c r="H4929">
        <v>0.3</v>
      </c>
      <c r="I4929" t="s">
        <v>5613</v>
      </c>
      <c r="J4929" t="s">
        <v>4764</v>
      </c>
      <c r="K4929" t="s">
        <v>5052</v>
      </c>
      <c r="L4929">
        <v>0</v>
      </c>
      <c r="M4929" s="441">
        <v>-693593</v>
      </c>
      <c r="N4929">
        <v>0</v>
      </c>
      <c r="O4929">
        <v>0</v>
      </c>
      <c r="P4929">
        <v>141.19</v>
      </c>
    </row>
    <row r="4930" spans="1:16" x14ac:dyDescent="0.3">
      <c r="A4930">
        <v>28871</v>
      </c>
      <c r="B4930">
        <v>122</v>
      </c>
      <c r="C4930" t="s">
        <v>552</v>
      </c>
      <c r="D4930" s="441">
        <v>45748</v>
      </c>
      <c r="E4930">
        <v>19904</v>
      </c>
      <c r="F4930" t="s">
        <v>6589</v>
      </c>
      <c r="G4930">
        <v>2381</v>
      </c>
      <c r="H4930">
        <v>5</v>
      </c>
      <c r="I4930" t="s">
        <v>5598</v>
      </c>
      <c r="J4930" t="s">
        <v>6085</v>
      </c>
      <c r="K4930" t="s">
        <v>5052</v>
      </c>
      <c r="L4930">
        <v>0</v>
      </c>
      <c r="M4930" s="441">
        <v>45446</v>
      </c>
      <c r="N4930">
        <v>28</v>
      </c>
      <c r="O4930">
        <v>28</v>
      </c>
      <c r="P4930">
        <v>140</v>
      </c>
    </row>
    <row r="4931" spans="1:16" x14ac:dyDescent="0.3">
      <c r="A4931">
        <v>28853</v>
      </c>
      <c r="B4931">
        <v>122</v>
      </c>
      <c r="C4931" t="s">
        <v>552</v>
      </c>
      <c r="D4931" s="441">
        <v>45748</v>
      </c>
      <c r="E4931">
        <v>20133</v>
      </c>
      <c r="F4931" t="s">
        <v>6469</v>
      </c>
      <c r="G4931">
        <v>2286</v>
      </c>
      <c r="H4931">
        <v>17</v>
      </c>
      <c r="I4931" t="s">
        <v>5605</v>
      </c>
      <c r="J4931" t="s">
        <v>6085</v>
      </c>
      <c r="K4931" t="s">
        <v>5052</v>
      </c>
      <c r="L4931">
        <v>8.1999999999999993</v>
      </c>
      <c r="M4931" s="441">
        <v>45742</v>
      </c>
      <c r="N4931">
        <v>8.1999999999999993</v>
      </c>
      <c r="O4931">
        <v>8.1999999999999993</v>
      </c>
      <c r="P4931">
        <v>139.4</v>
      </c>
    </row>
    <row r="4932" spans="1:16" x14ac:dyDescent="0.3">
      <c r="A4932">
        <v>28982</v>
      </c>
      <c r="B4932">
        <v>122</v>
      </c>
      <c r="C4932" t="s">
        <v>552</v>
      </c>
      <c r="D4932" s="441">
        <v>45748</v>
      </c>
      <c r="E4932">
        <v>18393</v>
      </c>
      <c r="F4932" t="s">
        <v>6044</v>
      </c>
      <c r="G4932">
        <v>3247</v>
      </c>
      <c r="H4932">
        <v>0.95</v>
      </c>
      <c r="I4932" t="s">
        <v>5613</v>
      </c>
      <c r="J4932" t="s">
        <v>4764</v>
      </c>
      <c r="K4932" t="s">
        <v>5052</v>
      </c>
      <c r="L4932">
        <v>0</v>
      </c>
      <c r="M4932" s="441">
        <v>-693593</v>
      </c>
      <c r="N4932">
        <v>0</v>
      </c>
      <c r="O4932">
        <v>0</v>
      </c>
      <c r="P4932">
        <v>139.03</v>
      </c>
    </row>
    <row r="4933" spans="1:16" x14ac:dyDescent="0.3">
      <c r="A4933">
        <v>28846</v>
      </c>
      <c r="B4933">
        <v>122</v>
      </c>
      <c r="C4933" t="s">
        <v>552</v>
      </c>
      <c r="D4933" s="441">
        <v>45748</v>
      </c>
      <c r="E4933">
        <v>20661</v>
      </c>
      <c r="F4933" t="s">
        <v>5850</v>
      </c>
      <c r="G4933">
        <v>2110</v>
      </c>
      <c r="H4933">
        <v>15</v>
      </c>
      <c r="I4933" t="s">
        <v>5613</v>
      </c>
      <c r="J4933" t="s">
        <v>6085</v>
      </c>
      <c r="K4933" t="s">
        <v>5052</v>
      </c>
      <c r="L4933">
        <v>8.99</v>
      </c>
      <c r="M4933" s="441">
        <v>45735</v>
      </c>
      <c r="N4933">
        <v>8.99</v>
      </c>
      <c r="O4933">
        <v>8.99</v>
      </c>
      <c r="P4933">
        <v>134.85</v>
      </c>
    </row>
    <row r="4934" spans="1:16" x14ac:dyDescent="0.3">
      <c r="A4934">
        <v>28797</v>
      </c>
      <c r="B4934">
        <v>122</v>
      </c>
      <c r="C4934" t="s">
        <v>552</v>
      </c>
      <c r="D4934" s="441">
        <v>45748</v>
      </c>
      <c r="E4934">
        <v>21098</v>
      </c>
      <c r="F4934" t="s">
        <v>5607</v>
      </c>
      <c r="G4934">
        <v>1987</v>
      </c>
      <c r="H4934">
        <v>10</v>
      </c>
      <c r="I4934" t="s">
        <v>5605</v>
      </c>
      <c r="J4934" t="s">
        <v>6085</v>
      </c>
      <c r="K4934" t="s">
        <v>5052</v>
      </c>
      <c r="L4934">
        <v>13.08</v>
      </c>
      <c r="M4934" s="441">
        <v>45735</v>
      </c>
      <c r="N4934">
        <v>17.21</v>
      </c>
      <c r="O4934">
        <v>17.03</v>
      </c>
      <c r="P4934">
        <v>130.80000000000001</v>
      </c>
    </row>
    <row r="4935" spans="1:16" x14ac:dyDescent="0.3">
      <c r="A4935">
        <v>28804</v>
      </c>
      <c r="B4935">
        <v>122</v>
      </c>
      <c r="C4935" t="s">
        <v>552</v>
      </c>
      <c r="D4935" s="441">
        <v>45748</v>
      </c>
      <c r="E4935">
        <v>24046</v>
      </c>
      <c r="F4935" t="s">
        <v>6519</v>
      </c>
      <c r="G4935">
        <v>2315</v>
      </c>
      <c r="H4935">
        <v>1</v>
      </c>
      <c r="I4935" t="s">
        <v>5598</v>
      </c>
      <c r="J4935" t="s">
        <v>6085</v>
      </c>
      <c r="K4935" t="s">
        <v>5052</v>
      </c>
      <c r="L4935">
        <v>0</v>
      </c>
      <c r="M4935" s="441">
        <v>-693593</v>
      </c>
      <c r="N4935">
        <v>0</v>
      </c>
      <c r="O4935">
        <v>75</v>
      </c>
      <c r="P4935">
        <v>129.22</v>
      </c>
    </row>
    <row r="4936" spans="1:16" x14ac:dyDescent="0.3">
      <c r="A4936">
        <v>28862</v>
      </c>
      <c r="B4936">
        <v>122</v>
      </c>
      <c r="C4936" t="s">
        <v>552</v>
      </c>
      <c r="D4936" s="441">
        <v>45748</v>
      </c>
      <c r="E4936">
        <v>19965</v>
      </c>
      <c r="F4936" t="s">
        <v>5671</v>
      </c>
      <c r="G4936">
        <v>2356</v>
      </c>
      <c r="H4936">
        <v>9</v>
      </c>
      <c r="I4936" t="s">
        <v>5613</v>
      </c>
      <c r="J4936" t="s">
        <v>6085</v>
      </c>
      <c r="K4936" t="s">
        <v>5052</v>
      </c>
      <c r="L4936">
        <v>14.02</v>
      </c>
      <c r="M4936" s="441">
        <v>45747</v>
      </c>
      <c r="N4936">
        <v>13.71</v>
      </c>
      <c r="O4936">
        <v>13.71</v>
      </c>
      <c r="P4936">
        <v>126.18</v>
      </c>
    </row>
    <row r="4937" spans="1:16" x14ac:dyDescent="0.3">
      <c r="A4937">
        <v>28840</v>
      </c>
      <c r="B4937">
        <v>122</v>
      </c>
      <c r="C4937" t="s">
        <v>552</v>
      </c>
      <c r="D4937" s="441">
        <v>45748</v>
      </c>
      <c r="E4937">
        <v>20241</v>
      </c>
      <c r="F4937" t="s">
        <v>6581</v>
      </c>
      <c r="G4937">
        <v>2242</v>
      </c>
      <c r="H4937">
        <v>9</v>
      </c>
      <c r="I4937" t="s">
        <v>5613</v>
      </c>
      <c r="J4937" t="s">
        <v>6085</v>
      </c>
      <c r="K4937" t="s">
        <v>5052</v>
      </c>
      <c r="L4937">
        <v>0</v>
      </c>
      <c r="M4937" s="441">
        <v>45678</v>
      </c>
      <c r="N4937">
        <v>14</v>
      </c>
      <c r="O4937">
        <v>14</v>
      </c>
      <c r="P4937">
        <v>126</v>
      </c>
    </row>
    <row r="4938" spans="1:16" x14ac:dyDescent="0.3">
      <c r="A4938">
        <v>28970</v>
      </c>
      <c r="B4938">
        <v>122</v>
      </c>
      <c r="C4938" t="s">
        <v>552</v>
      </c>
      <c r="D4938" s="441">
        <v>45748</v>
      </c>
      <c r="E4938">
        <v>18542</v>
      </c>
      <c r="F4938" t="s">
        <v>5728</v>
      </c>
      <c r="G4938">
        <v>3136</v>
      </c>
      <c r="H4938">
        <v>1.25</v>
      </c>
      <c r="I4938" t="s">
        <v>5601</v>
      </c>
      <c r="J4938" t="s">
        <v>4764</v>
      </c>
      <c r="K4938" t="s">
        <v>5052</v>
      </c>
      <c r="L4938">
        <v>0</v>
      </c>
      <c r="M4938" s="441">
        <v>-693593</v>
      </c>
      <c r="N4938">
        <v>0</v>
      </c>
      <c r="O4938">
        <v>99</v>
      </c>
      <c r="P4938">
        <v>123.75</v>
      </c>
    </row>
    <row r="4939" spans="1:16" x14ac:dyDescent="0.3">
      <c r="A4939">
        <v>28870</v>
      </c>
      <c r="B4939">
        <v>122</v>
      </c>
      <c r="C4939" t="s">
        <v>552</v>
      </c>
      <c r="D4939" s="441">
        <v>45748</v>
      </c>
      <c r="E4939">
        <v>20332</v>
      </c>
      <c r="F4939" t="s">
        <v>5681</v>
      </c>
      <c r="G4939">
        <v>2208</v>
      </c>
      <c r="H4939">
        <v>10</v>
      </c>
      <c r="I4939" t="s">
        <v>5605</v>
      </c>
      <c r="J4939" t="s">
        <v>6085</v>
      </c>
      <c r="K4939" t="s">
        <v>5052</v>
      </c>
      <c r="L4939">
        <v>12.34</v>
      </c>
      <c r="M4939" s="441">
        <v>45742</v>
      </c>
      <c r="N4939">
        <v>12.2</v>
      </c>
      <c r="O4939">
        <v>12.2</v>
      </c>
      <c r="P4939">
        <v>123.4</v>
      </c>
    </row>
    <row r="4940" spans="1:16" x14ac:dyDescent="0.3">
      <c r="A4940">
        <v>28850</v>
      </c>
      <c r="B4940">
        <v>122</v>
      </c>
      <c r="C4940" t="s">
        <v>552</v>
      </c>
      <c r="D4940" s="441">
        <v>45748</v>
      </c>
      <c r="E4940">
        <v>24331</v>
      </c>
      <c r="F4940" t="s">
        <v>5975</v>
      </c>
      <c r="G4940">
        <v>2146</v>
      </c>
      <c r="H4940">
        <v>5</v>
      </c>
      <c r="I4940" t="s">
        <v>5598</v>
      </c>
      <c r="J4940" t="s">
        <v>6085</v>
      </c>
      <c r="K4940" t="s">
        <v>5052</v>
      </c>
      <c r="L4940">
        <v>24.5</v>
      </c>
      <c r="M4940" s="441">
        <v>45734</v>
      </c>
      <c r="N4940">
        <v>24.5</v>
      </c>
      <c r="O4940">
        <v>19.989999999999998</v>
      </c>
      <c r="P4940">
        <v>122.5</v>
      </c>
    </row>
    <row r="4941" spans="1:16" x14ac:dyDescent="0.3">
      <c r="A4941">
        <v>28990</v>
      </c>
      <c r="B4941">
        <v>122</v>
      </c>
      <c r="C4941" t="s">
        <v>552</v>
      </c>
      <c r="D4941" s="441">
        <v>45748</v>
      </c>
      <c r="E4941">
        <v>18360</v>
      </c>
      <c r="F4941" t="s">
        <v>5745</v>
      </c>
      <c r="G4941">
        <v>3277</v>
      </c>
      <c r="H4941">
        <v>0.7</v>
      </c>
      <c r="I4941" t="s">
        <v>5613</v>
      </c>
      <c r="J4941" t="s">
        <v>4764</v>
      </c>
      <c r="K4941" t="s">
        <v>5052</v>
      </c>
      <c r="L4941">
        <v>0</v>
      </c>
      <c r="M4941" s="441">
        <v>-693593</v>
      </c>
      <c r="N4941">
        <v>0</v>
      </c>
      <c r="O4941">
        <v>0</v>
      </c>
      <c r="P4941">
        <v>120.26</v>
      </c>
    </row>
    <row r="4942" spans="1:16" x14ac:dyDescent="0.3">
      <c r="A4942">
        <v>28843</v>
      </c>
      <c r="B4942">
        <v>122</v>
      </c>
      <c r="C4942" t="s">
        <v>552</v>
      </c>
      <c r="D4942" s="441">
        <v>45748</v>
      </c>
      <c r="E4942">
        <v>25282</v>
      </c>
      <c r="F4942" t="s">
        <v>5652</v>
      </c>
      <c r="G4942">
        <v>5982</v>
      </c>
      <c r="H4942">
        <v>3</v>
      </c>
      <c r="I4942" t="s">
        <v>5598</v>
      </c>
      <c r="J4942" t="s">
        <v>6085</v>
      </c>
      <c r="K4942" t="s">
        <v>5052</v>
      </c>
      <c r="L4942">
        <v>39</v>
      </c>
      <c r="M4942" s="441">
        <v>45747</v>
      </c>
      <c r="N4942">
        <v>39</v>
      </c>
      <c r="O4942">
        <v>39</v>
      </c>
      <c r="P4942">
        <v>117</v>
      </c>
    </row>
    <row r="4943" spans="1:16" x14ac:dyDescent="0.3">
      <c r="A4943">
        <v>28910</v>
      </c>
      <c r="B4943">
        <v>122</v>
      </c>
      <c r="C4943" t="s">
        <v>552</v>
      </c>
      <c r="D4943" s="441">
        <v>45748</v>
      </c>
      <c r="E4943">
        <v>24394</v>
      </c>
      <c r="F4943" t="s">
        <v>5941</v>
      </c>
      <c r="G4943">
        <v>2753</v>
      </c>
      <c r="H4943">
        <v>120</v>
      </c>
      <c r="I4943" t="s">
        <v>5613</v>
      </c>
      <c r="J4943" t="s">
        <v>6085</v>
      </c>
      <c r="K4943" t="s">
        <v>5052</v>
      </c>
      <c r="L4943">
        <v>0.95</v>
      </c>
      <c r="M4943" s="441">
        <v>45743</v>
      </c>
      <c r="N4943">
        <v>0.9</v>
      </c>
      <c r="O4943">
        <v>0.91</v>
      </c>
      <c r="P4943">
        <v>114</v>
      </c>
    </row>
    <row r="4944" spans="1:16" x14ac:dyDescent="0.3">
      <c r="A4944">
        <v>28988</v>
      </c>
      <c r="B4944">
        <v>122</v>
      </c>
      <c r="C4944" t="s">
        <v>552</v>
      </c>
      <c r="D4944" s="441">
        <v>45748</v>
      </c>
      <c r="E4944">
        <v>18364</v>
      </c>
      <c r="F4944" t="s">
        <v>5743</v>
      </c>
      <c r="G4944">
        <v>3274</v>
      </c>
      <c r="H4944">
        <v>1</v>
      </c>
      <c r="I4944" t="s">
        <v>5613</v>
      </c>
      <c r="J4944" t="s">
        <v>4764</v>
      </c>
      <c r="K4944" t="s">
        <v>5052</v>
      </c>
      <c r="L4944">
        <v>0</v>
      </c>
      <c r="M4944" s="441">
        <v>-693593</v>
      </c>
      <c r="N4944">
        <v>0</v>
      </c>
      <c r="O4944">
        <v>0</v>
      </c>
      <c r="P4944">
        <v>112.33</v>
      </c>
    </row>
    <row r="4945" spans="1:16" x14ac:dyDescent="0.3">
      <c r="A4945">
        <v>28815</v>
      </c>
      <c r="B4945">
        <v>122</v>
      </c>
      <c r="C4945" t="s">
        <v>552</v>
      </c>
      <c r="D4945" s="441">
        <v>45748</v>
      </c>
      <c r="E4945">
        <v>21073</v>
      </c>
      <c r="F4945" t="s">
        <v>5628</v>
      </c>
      <c r="G4945">
        <v>1994</v>
      </c>
      <c r="H4945">
        <v>2</v>
      </c>
      <c r="I4945" t="s">
        <v>5613</v>
      </c>
      <c r="J4945" t="s">
        <v>6085</v>
      </c>
      <c r="K4945" t="s">
        <v>5052</v>
      </c>
      <c r="L4945">
        <v>0</v>
      </c>
      <c r="M4945" s="441">
        <v>45699</v>
      </c>
      <c r="N4945">
        <v>55</v>
      </c>
      <c r="O4945">
        <v>59.8</v>
      </c>
      <c r="P4945">
        <v>110</v>
      </c>
    </row>
    <row r="4946" spans="1:16" x14ac:dyDescent="0.3">
      <c r="A4946">
        <v>28821</v>
      </c>
      <c r="B4946">
        <v>122</v>
      </c>
      <c r="C4946" t="s">
        <v>552</v>
      </c>
      <c r="D4946" s="441">
        <v>45748</v>
      </c>
      <c r="E4946">
        <v>20054</v>
      </c>
      <c r="F4946" t="s">
        <v>5633</v>
      </c>
      <c r="G4946">
        <v>2325</v>
      </c>
      <c r="H4946">
        <v>10</v>
      </c>
      <c r="I4946" t="s">
        <v>5613</v>
      </c>
      <c r="J4946" t="s">
        <v>6085</v>
      </c>
      <c r="K4946" t="s">
        <v>5052</v>
      </c>
      <c r="L4946">
        <v>10.98</v>
      </c>
      <c r="M4946" s="441">
        <v>45735</v>
      </c>
      <c r="N4946">
        <v>10.98</v>
      </c>
      <c r="O4946">
        <v>10.98</v>
      </c>
      <c r="P4946">
        <v>109.8</v>
      </c>
    </row>
    <row r="4947" spans="1:16" x14ac:dyDescent="0.3">
      <c r="A4947">
        <v>28928</v>
      </c>
      <c r="B4947">
        <v>122</v>
      </c>
      <c r="C4947" t="s">
        <v>552</v>
      </c>
      <c r="D4947" s="441">
        <v>45748</v>
      </c>
      <c r="E4947">
        <v>25416</v>
      </c>
      <c r="F4947" t="s">
        <v>5905</v>
      </c>
      <c r="G4947">
        <v>6098</v>
      </c>
      <c r="H4947">
        <v>11</v>
      </c>
      <c r="I4947" t="s">
        <v>5613</v>
      </c>
      <c r="J4947" t="s">
        <v>6085</v>
      </c>
      <c r="K4947" t="s">
        <v>5052</v>
      </c>
      <c r="L4947">
        <v>0</v>
      </c>
      <c r="M4947" s="441">
        <v>45617</v>
      </c>
      <c r="N4947">
        <v>9.9</v>
      </c>
      <c r="O4947">
        <v>9.9</v>
      </c>
      <c r="P4947">
        <v>108.9</v>
      </c>
    </row>
    <row r="4948" spans="1:16" x14ac:dyDescent="0.3">
      <c r="A4948">
        <v>29006</v>
      </c>
      <c r="B4948">
        <v>122</v>
      </c>
      <c r="C4948" t="s">
        <v>552</v>
      </c>
      <c r="D4948" s="441">
        <v>45748</v>
      </c>
      <c r="E4948">
        <v>18308</v>
      </c>
      <c r="F4948" t="s">
        <v>5758</v>
      </c>
      <c r="G4948">
        <v>3325</v>
      </c>
      <c r="H4948">
        <v>1.9</v>
      </c>
      <c r="I4948" t="s">
        <v>5613</v>
      </c>
      <c r="J4948" t="s">
        <v>4764</v>
      </c>
      <c r="K4948" t="s">
        <v>5052</v>
      </c>
      <c r="L4948">
        <v>0</v>
      </c>
      <c r="M4948" s="441">
        <v>-693593</v>
      </c>
      <c r="N4948">
        <v>0</v>
      </c>
      <c r="O4948">
        <v>0</v>
      </c>
      <c r="P4948">
        <v>108.3</v>
      </c>
    </row>
    <row r="4949" spans="1:16" x14ac:dyDescent="0.3">
      <c r="A4949">
        <v>28952</v>
      </c>
      <c r="B4949">
        <v>122</v>
      </c>
      <c r="C4949" t="s">
        <v>552</v>
      </c>
      <c r="D4949" s="441">
        <v>45748</v>
      </c>
      <c r="E4949">
        <v>18694</v>
      </c>
      <c r="F4949" t="s">
        <v>6595</v>
      </c>
      <c r="G4949">
        <v>3035</v>
      </c>
      <c r="H4949">
        <v>5.28</v>
      </c>
      <c r="I4949" t="s">
        <v>5598</v>
      </c>
      <c r="J4949" t="s">
        <v>6085</v>
      </c>
      <c r="K4949" t="s">
        <v>5052</v>
      </c>
      <c r="L4949">
        <v>19.8</v>
      </c>
      <c r="M4949" s="441">
        <v>45734</v>
      </c>
      <c r="N4949">
        <v>19.8</v>
      </c>
      <c r="O4949">
        <v>19.8</v>
      </c>
      <c r="P4949">
        <v>104.54</v>
      </c>
    </row>
    <row r="4950" spans="1:16" x14ac:dyDescent="0.3">
      <c r="A4950">
        <v>28852</v>
      </c>
      <c r="B4950">
        <v>122</v>
      </c>
      <c r="C4950" t="s">
        <v>552</v>
      </c>
      <c r="D4950" s="441">
        <v>45748</v>
      </c>
      <c r="E4950">
        <v>20136</v>
      </c>
      <c r="F4950" t="s">
        <v>5658</v>
      </c>
      <c r="G4950">
        <v>2284</v>
      </c>
      <c r="H4950">
        <v>20</v>
      </c>
      <c r="I4950" t="s">
        <v>5605</v>
      </c>
      <c r="J4950" t="s">
        <v>6085</v>
      </c>
      <c r="K4950" t="s">
        <v>5052</v>
      </c>
      <c r="L4950">
        <v>4.9800000000000004</v>
      </c>
      <c r="M4950" s="441">
        <v>45740</v>
      </c>
      <c r="N4950">
        <v>3.69</v>
      </c>
      <c r="O4950">
        <v>3.69</v>
      </c>
      <c r="P4950">
        <v>99.6</v>
      </c>
    </row>
    <row r="4951" spans="1:16" x14ac:dyDescent="0.3">
      <c r="A4951">
        <v>28868</v>
      </c>
      <c r="B4951">
        <v>122</v>
      </c>
      <c r="C4951" t="s">
        <v>552</v>
      </c>
      <c r="D4951" s="441">
        <v>45748</v>
      </c>
      <c r="E4951">
        <v>24420</v>
      </c>
      <c r="F4951" t="s">
        <v>5680</v>
      </c>
      <c r="G4951">
        <v>2207</v>
      </c>
      <c r="H4951">
        <v>9</v>
      </c>
      <c r="I4951" t="s">
        <v>5598</v>
      </c>
      <c r="J4951" t="s">
        <v>6085</v>
      </c>
      <c r="K4951" t="s">
        <v>5052</v>
      </c>
      <c r="L4951">
        <v>10.95</v>
      </c>
      <c r="M4951" s="441">
        <v>45740</v>
      </c>
      <c r="N4951">
        <v>10.94</v>
      </c>
      <c r="O4951">
        <v>10.94</v>
      </c>
      <c r="P4951">
        <v>98.55</v>
      </c>
    </row>
    <row r="4952" spans="1:16" x14ac:dyDescent="0.3">
      <c r="A4952">
        <v>28869</v>
      </c>
      <c r="B4952">
        <v>122</v>
      </c>
      <c r="C4952" t="s">
        <v>552</v>
      </c>
      <c r="D4952" s="441">
        <v>45748</v>
      </c>
      <c r="E4952">
        <v>20488</v>
      </c>
      <c r="F4952" t="s">
        <v>5851</v>
      </c>
      <c r="G4952">
        <v>2157</v>
      </c>
      <c r="H4952">
        <v>3.5</v>
      </c>
      <c r="I4952" t="s">
        <v>5598</v>
      </c>
      <c r="J4952" t="s">
        <v>6085</v>
      </c>
      <c r="K4952" t="s">
        <v>5052</v>
      </c>
      <c r="L4952">
        <v>27.55</v>
      </c>
      <c r="M4952" s="441">
        <v>45742</v>
      </c>
      <c r="N4952">
        <v>27.75</v>
      </c>
      <c r="O4952">
        <v>27.75</v>
      </c>
      <c r="P4952">
        <v>96.42</v>
      </c>
    </row>
    <row r="4953" spans="1:16" x14ac:dyDescent="0.3">
      <c r="A4953">
        <v>29086</v>
      </c>
      <c r="B4953">
        <v>122</v>
      </c>
      <c r="C4953" t="s">
        <v>552</v>
      </c>
      <c r="D4953" s="441">
        <v>45748</v>
      </c>
      <c r="E4953">
        <v>17716</v>
      </c>
      <c r="F4953" t="s">
        <v>5830</v>
      </c>
      <c r="G4953">
        <v>3822</v>
      </c>
      <c r="H4953">
        <v>4</v>
      </c>
      <c r="I4953" t="s">
        <v>5601</v>
      </c>
      <c r="J4953" t="s">
        <v>4764</v>
      </c>
      <c r="K4953" t="s">
        <v>5052</v>
      </c>
      <c r="L4953">
        <v>0</v>
      </c>
      <c r="M4953" s="441">
        <v>45693</v>
      </c>
      <c r="N4953">
        <v>23.8</v>
      </c>
      <c r="O4953">
        <v>23.8</v>
      </c>
      <c r="P4953">
        <v>95.2</v>
      </c>
    </row>
    <row r="4954" spans="1:16" x14ac:dyDescent="0.3">
      <c r="A4954">
        <v>28859</v>
      </c>
      <c r="B4954">
        <v>122</v>
      </c>
      <c r="C4954" t="s">
        <v>552</v>
      </c>
      <c r="D4954" s="441">
        <v>45748</v>
      </c>
      <c r="E4954">
        <v>19979</v>
      </c>
      <c r="F4954" t="s">
        <v>5667</v>
      </c>
      <c r="G4954">
        <v>2353</v>
      </c>
      <c r="H4954">
        <v>6</v>
      </c>
      <c r="I4954" t="s">
        <v>5668</v>
      </c>
      <c r="J4954" t="s">
        <v>6085</v>
      </c>
      <c r="K4954" t="s">
        <v>5052</v>
      </c>
      <c r="L4954">
        <v>14.98</v>
      </c>
      <c r="M4954" s="441">
        <v>45735</v>
      </c>
      <c r="N4954">
        <v>14.98</v>
      </c>
      <c r="O4954">
        <v>15.29</v>
      </c>
      <c r="P4954">
        <v>89.88</v>
      </c>
    </row>
    <row r="4955" spans="1:16" x14ac:dyDescent="0.3">
      <c r="A4955">
        <v>28867</v>
      </c>
      <c r="B4955">
        <v>122</v>
      </c>
      <c r="C4955" t="s">
        <v>552</v>
      </c>
      <c r="D4955" s="441">
        <v>45748</v>
      </c>
      <c r="E4955">
        <v>20621</v>
      </c>
      <c r="F4955" t="s">
        <v>5677</v>
      </c>
      <c r="G4955">
        <v>2117</v>
      </c>
      <c r="H4955">
        <v>4</v>
      </c>
      <c r="I4955" t="s">
        <v>5625</v>
      </c>
      <c r="J4955" t="s">
        <v>6085</v>
      </c>
      <c r="K4955" t="s">
        <v>5052</v>
      </c>
      <c r="L4955">
        <v>22.37</v>
      </c>
      <c r="M4955" s="441">
        <v>45741</v>
      </c>
      <c r="N4955">
        <v>22.24</v>
      </c>
      <c r="O4955">
        <v>22.24</v>
      </c>
      <c r="P4955">
        <v>89.48</v>
      </c>
    </row>
    <row r="4956" spans="1:16" x14ac:dyDescent="0.3">
      <c r="A4956">
        <v>28841</v>
      </c>
      <c r="B4956">
        <v>122</v>
      </c>
      <c r="C4956" t="s">
        <v>552</v>
      </c>
      <c r="D4956" s="441">
        <v>45748</v>
      </c>
      <c r="E4956">
        <v>20227</v>
      </c>
      <c r="F4956" t="s">
        <v>5650</v>
      </c>
      <c r="G4956">
        <v>2248</v>
      </c>
      <c r="H4956">
        <v>7</v>
      </c>
      <c r="I4956" t="s">
        <v>5605</v>
      </c>
      <c r="J4956" t="s">
        <v>6085</v>
      </c>
      <c r="K4956" t="s">
        <v>5052</v>
      </c>
      <c r="L4956">
        <v>12.78</v>
      </c>
      <c r="M4956" s="441">
        <v>45734</v>
      </c>
      <c r="N4956">
        <v>12.78</v>
      </c>
      <c r="O4956">
        <v>12.33</v>
      </c>
      <c r="P4956">
        <v>89.46</v>
      </c>
    </row>
    <row r="4957" spans="1:16" x14ac:dyDescent="0.3">
      <c r="A4957">
        <v>28905</v>
      </c>
      <c r="B4957">
        <v>122</v>
      </c>
      <c r="C4957" t="s">
        <v>552</v>
      </c>
      <c r="D4957" s="441">
        <v>45748</v>
      </c>
      <c r="E4957">
        <v>19756</v>
      </c>
      <c r="F4957" t="s">
        <v>5937</v>
      </c>
      <c r="G4957">
        <v>2497</v>
      </c>
      <c r="H4957">
        <v>20</v>
      </c>
      <c r="I4957" t="s">
        <v>5598</v>
      </c>
      <c r="J4957" t="s">
        <v>6085</v>
      </c>
      <c r="K4957" t="s">
        <v>5052</v>
      </c>
      <c r="L4957">
        <v>4.41</v>
      </c>
      <c r="M4957" s="441">
        <v>45744</v>
      </c>
      <c r="N4957">
        <v>5</v>
      </c>
      <c r="O4957">
        <v>4.9400000000000004</v>
      </c>
      <c r="P4957">
        <v>88.2</v>
      </c>
    </row>
    <row r="4958" spans="1:16" x14ac:dyDescent="0.3">
      <c r="A4958">
        <v>28788</v>
      </c>
      <c r="B4958">
        <v>122</v>
      </c>
      <c r="C4958" t="s">
        <v>552</v>
      </c>
      <c r="D4958" s="441">
        <v>45748</v>
      </c>
      <c r="E4958">
        <v>24986</v>
      </c>
      <c r="F4958" t="s">
        <v>5835</v>
      </c>
      <c r="G4958">
        <v>5852</v>
      </c>
      <c r="H4958">
        <v>0.5</v>
      </c>
      <c r="I4958" t="s">
        <v>5625</v>
      </c>
      <c r="J4958" t="s">
        <v>6085</v>
      </c>
      <c r="K4958" t="s">
        <v>5052</v>
      </c>
      <c r="L4958">
        <v>171.6</v>
      </c>
      <c r="M4958" s="441">
        <v>45736</v>
      </c>
      <c r="N4958">
        <v>171.6</v>
      </c>
      <c r="O4958">
        <v>171.6</v>
      </c>
      <c r="P4958">
        <v>85.8</v>
      </c>
    </row>
    <row r="4959" spans="1:16" x14ac:dyDescent="0.3">
      <c r="A4959">
        <v>28801</v>
      </c>
      <c r="B4959">
        <v>122</v>
      </c>
      <c r="C4959" t="s">
        <v>552</v>
      </c>
      <c r="D4959" s="441">
        <v>45748</v>
      </c>
      <c r="E4959">
        <v>20148</v>
      </c>
      <c r="F4959" t="s">
        <v>6580</v>
      </c>
      <c r="G4959">
        <v>2283</v>
      </c>
      <c r="H4959">
        <v>1</v>
      </c>
      <c r="I4959" t="s">
        <v>5613</v>
      </c>
      <c r="J4959" t="s">
        <v>6085</v>
      </c>
      <c r="K4959" t="s">
        <v>5052</v>
      </c>
      <c r="L4959">
        <v>0</v>
      </c>
      <c r="M4959" s="441">
        <v>-693593</v>
      </c>
      <c r="N4959">
        <v>0</v>
      </c>
      <c r="O4959">
        <v>0</v>
      </c>
      <c r="P4959">
        <v>85</v>
      </c>
    </row>
    <row r="4960" spans="1:16" x14ac:dyDescent="0.3">
      <c r="A4960">
        <v>28908</v>
      </c>
      <c r="B4960">
        <v>122</v>
      </c>
      <c r="C4960" t="s">
        <v>552</v>
      </c>
      <c r="D4960" s="441">
        <v>45748</v>
      </c>
      <c r="E4960">
        <v>19476</v>
      </c>
      <c r="F4960" t="s">
        <v>6017</v>
      </c>
      <c r="G4960">
        <v>2729</v>
      </c>
      <c r="H4960">
        <v>1.8</v>
      </c>
      <c r="I4960" t="s">
        <v>5598</v>
      </c>
      <c r="J4960" t="s">
        <v>6085</v>
      </c>
      <c r="K4960" t="s">
        <v>5052</v>
      </c>
      <c r="L4960">
        <v>47.13</v>
      </c>
      <c r="M4960" s="441">
        <v>45745</v>
      </c>
      <c r="N4960">
        <v>54.26</v>
      </c>
      <c r="O4960">
        <v>45</v>
      </c>
      <c r="P4960">
        <v>84.83</v>
      </c>
    </row>
    <row r="4961" spans="1:16" x14ac:dyDescent="0.3">
      <c r="A4961">
        <v>28981</v>
      </c>
      <c r="B4961">
        <v>122</v>
      </c>
      <c r="C4961" t="s">
        <v>552</v>
      </c>
      <c r="D4961" s="441">
        <v>45748</v>
      </c>
      <c r="E4961">
        <v>18395</v>
      </c>
      <c r="F4961" t="s">
        <v>5739</v>
      </c>
      <c r="G4961">
        <v>3245</v>
      </c>
      <c r="H4961">
        <v>3</v>
      </c>
      <c r="I4961" t="s">
        <v>5601</v>
      </c>
      <c r="J4961" t="s">
        <v>4764</v>
      </c>
      <c r="K4961" t="s">
        <v>5052</v>
      </c>
      <c r="L4961">
        <v>0</v>
      </c>
      <c r="M4961" s="441">
        <v>45699</v>
      </c>
      <c r="N4961">
        <v>28</v>
      </c>
      <c r="O4961">
        <v>33.9</v>
      </c>
      <c r="P4961">
        <v>84</v>
      </c>
    </row>
    <row r="4962" spans="1:16" x14ac:dyDescent="0.3">
      <c r="A4962">
        <v>28827</v>
      </c>
      <c r="B4962">
        <v>122</v>
      </c>
      <c r="C4962" t="s">
        <v>552</v>
      </c>
      <c r="D4962" s="441">
        <v>45748</v>
      </c>
      <c r="E4962">
        <v>20257</v>
      </c>
      <c r="F4962" t="s">
        <v>5887</v>
      </c>
      <c r="G4962">
        <v>2239</v>
      </c>
      <c r="H4962">
        <v>3</v>
      </c>
      <c r="I4962" t="s">
        <v>5605</v>
      </c>
      <c r="J4962" t="s">
        <v>6085</v>
      </c>
      <c r="K4962" t="s">
        <v>5052</v>
      </c>
      <c r="L4962">
        <v>26.62</v>
      </c>
      <c r="M4962" s="441">
        <v>45745</v>
      </c>
      <c r="N4962">
        <v>38</v>
      </c>
      <c r="O4962">
        <v>38</v>
      </c>
      <c r="P4962">
        <v>79.86</v>
      </c>
    </row>
    <row r="4963" spans="1:16" x14ac:dyDescent="0.3">
      <c r="A4963">
        <v>28873</v>
      </c>
      <c r="B4963">
        <v>122</v>
      </c>
      <c r="C4963" t="s">
        <v>552</v>
      </c>
      <c r="D4963" s="441">
        <v>45748</v>
      </c>
      <c r="E4963">
        <v>19907</v>
      </c>
      <c r="F4963" t="s">
        <v>5683</v>
      </c>
      <c r="G4963">
        <v>2381</v>
      </c>
      <c r="H4963">
        <v>26</v>
      </c>
      <c r="I4963" t="s">
        <v>5613</v>
      </c>
      <c r="J4963" t="s">
        <v>6085</v>
      </c>
      <c r="K4963" t="s">
        <v>5052</v>
      </c>
      <c r="L4963">
        <v>0</v>
      </c>
      <c r="M4963" s="441">
        <v>45686</v>
      </c>
      <c r="N4963">
        <v>3.01</v>
      </c>
      <c r="O4963">
        <v>3.04</v>
      </c>
      <c r="P4963">
        <v>78.260000000000005</v>
      </c>
    </row>
    <row r="4964" spans="1:16" x14ac:dyDescent="0.3">
      <c r="A4964">
        <v>28913</v>
      </c>
      <c r="B4964">
        <v>122</v>
      </c>
      <c r="C4964" t="s">
        <v>552</v>
      </c>
      <c r="D4964" s="441">
        <v>45748</v>
      </c>
      <c r="E4964">
        <v>19597</v>
      </c>
      <c r="F4964" t="s">
        <v>6596</v>
      </c>
      <c r="G4964">
        <v>2632</v>
      </c>
      <c r="H4964">
        <v>2</v>
      </c>
      <c r="I4964" t="s">
        <v>5598</v>
      </c>
      <c r="J4964" t="s">
        <v>6085</v>
      </c>
      <c r="K4964" t="s">
        <v>5052</v>
      </c>
      <c r="L4964">
        <v>39.020000000000003</v>
      </c>
      <c r="M4964" s="441">
        <v>45745</v>
      </c>
      <c r="N4964">
        <v>46.5</v>
      </c>
      <c r="O4964">
        <v>46.5</v>
      </c>
      <c r="P4964">
        <v>78.040000000000006</v>
      </c>
    </row>
    <row r="4965" spans="1:16" x14ac:dyDescent="0.3">
      <c r="A4965">
        <v>29029</v>
      </c>
      <c r="B4965">
        <v>122</v>
      </c>
      <c r="C4965" t="s">
        <v>552</v>
      </c>
      <c r="D4965" s="441">
        <v>45748</v>
      </c>
      <c r="E4965">
        <v>18200</v>
      </c>
      <c r="F4965" t="s">
        <v>5784</v>
      </c>
      <c r="G4965">
        <v>3426</v>
      </c>
      <c r="H4965">
        <v>2</v>
      </c>
      <c r="I4965" t="s">
        <v>5601</v>
      </c>
      <c r="J4965" t="s">
        <v>4764</v>
      </c>
      <c r="K4965" t="s">
        <v>5052</v>
      </c>
      <c r="L4965">
        <v>0</v>
      </c>
      <c r="M4965" s="441">
        <v>45462</v>
      </c>
      <c r="N4965">
        <v>38.9</v>
      </c>
      <c r="O4965">
        <v>41.5</v>
      </c>
      <c r="P4965">
        <v>77.8</v>
      </c>
    </row>
    <row r="4966" spans="1:16" x14ac:dyDescent="0.3">
      <c r="A4966">
        <v>29092</v>
      </c>
      <c r="B4966">
        <v>122</v>
      </c>
      <c r="C4966" t="s">
        <v>552</v>
      </c>
      <c r="D4966" s="441">
        <v>45748</v>
      </c>
      <c r="E4966">
        <v>18537</v>
      </c>
      <c r="F4966" t="s">
        <v>5731</v>
      </c>
      <c r="G4966">
        <v>3140</v>
      </c>
      <c r="H4966">
        <v>1</v>
      </c>
      <c r="I4966" t="s">
        <v>5601</v>
      </c>
      <c r="J4966" t="s">
        <v>4764</v>
      </c>
      <c r="K4966" t="s">
        <v>5052</v>
      </c>
      <c r="L4966">
        <v>75.5</v>
      </c>
      <c r="M4966" s="441">
        <v>45734</v>
      </c>
      <c r="N4966">
        <v>75.5</v>
      </c>
      <c r="O4966">
        <v>75.5</v>
      </c>
      <c r="P4966">
        <v>75.5</v>
      </c>
    </row>
    <row r="4967" spans="1:16" x14ac:dyDescent="0.3">
      <c r="A4967">
        <v>28944</v>
      </c>
      <c r="B4967">
        <v>122</v>
      </c>
      <c r="C4967" t="s">
        <v>552</v>
      </c>
      <c r="D4967" s="441">
        <v>45748</v>
      </c>
      <c r="E4967">
        <v>25171</v>
      </c>
      <c r="F4967" t="s">
        <v>6597</v>
      </c>
      <c r="G4967">
        <v>2828</v>
      </c>
      <c r="H4967">
        <v>20</v>
      </c>
      <c r="I4967" t="s">
        <v>5613</v>
      </c>
      <c r="J4967" t="s">
        <v>6085</v>
      </c>
      <c r="K4967" t="s">
        <v>5052</v>
      </c>
      <c r="L4967">
        <v>3.75</v>
      </c>
      <c r="M4967" s="441">
        <v>45736</v>
      </c>
      <c r="N4967">
        <v>3.75</v>
      </c>
      <c r="O4967">
        <v>3.75</v>
      </c>
      <c r="P4967">
        <v>75</v>
      </c>
    </row>
    <row r="4968" spans="1:16" x14ac:dyDescent="0.3">
      <c r="A4968">
        <v>28792</v>
      </c>
      <c r="B4968">
        <v>122</v>
      </c>
      <c r="C4968" t="s">
        <v>552</v>
      </c>
      <c r="D4968" s="441">
        <v>45748</v>
      </c>
      <c r="E4968">
        <v>21062</v>
      </c>
      <c r="F4968" t="s">
        <v>5600</v>
      </c>
      <c r="G4968">
        <v>1997</v>
      </c>
      <c r="H4968">
        <v>5</v>
      </c>
      <c r="I4968" t="s">
        <v>5601</v>
      </c>
      <c r="J4968" t="s">
        <v>6085</v>
      </c>
      <c r="K4968" t="s">
        <v>5052</v>
      </c>
      <c r="L4968">
        <v>14.85</v>
      </c>
      <c r="M4968" s="441">
        <v>45734</v>
      </c>
      <c r="N4968">
        <v>14.85</v>
      </c>
      <c r="O4968">
        <v>14.85</v>
      </c>
      <c r="P4968">
        <v>74.25</v>
      </c>
    </row>
    <row r="4969" spans="1:16" x14ac:dyDescent="0.3">
      <c r="A4969">
        <v>29033</v>
      </c>
      <c r="B4969">
        <v>122</v>
      </c>
      <c r="C4969" t="s">
        <v>552</v>
      </c>
      <c r="D4969" s="441">
        <v>45748</v>
      </c>
      <c r="E4969">
        <v>18184</v>
      </c>
      <c r="F4969" t="s">
        <v>5997</v>
      </c>
      <c r="G4969">
        <v>3439</v>
      </c>
      <c r="H4969">
        <v>0.9</v>
      </c>
      <c r="I4969" t="s">
        <v>5601</v>
      </c>
      <c r="J4969" t="s">
        <v>4764</v>
      </c>
      <c r="K4969" t="s">
        <v>5052</v>
      </c>
      <c r="L4969">
        <v>0</v>
      </c>
      <c r="M4969" s="441">
        <v>-693593</v>
      </c>
      <c r="N4969">
        <v>0</v>
      </c>
      <c r="O4969">
        <v>162.9</v>
      </c>
      <c r="P4969">
        <v>71.760000000000005</v>
      </c>
    </row>
    <row r="4970" spans="1:16" x14ac:dyDescent="0.3">
      <c r="A4970">
        <v>29035</v>
      </c>
      <c r="B4970">
        <v>122</v>
      </c>
      <c r="C4970" t="s">
        <v>552</v>
      </c>
      <c r="D4970" s="441">
        <v>45748</v>
      </c>
      <c r="E4970">
        <v>18180</v>
      </c>
      <c r="F4970" t="s">
        <v>5788</v>
      </c>
      <c r="G4970">
        <v>3442</v>
      </c>
      <c r="H4970">
        <v>0.65</v>
      </c>
      <c r="I4970" t="s">
        <v>5601</v>
      </c>
      <c r="J4970" t="s">
        <v>4764</v>
      </c>
      <c r="K4970" t="s">
        <v>5052</v>
      </c>
      <c r="L4970">
        <v>0</v>
      </c>
      <c r="M4970" s="441">
        <v>-693593</v>
      </c>
      <c r="N4970">
        <v>0</v>
      </c>
      <c r="O4970">
        <v>109.9</v>
      </c>
      <c r="P4970">
        <v>71.5</v>
      </c>
    </row>
    <row r="4971" spans="1:16" x14ac:dyDescent="0.3">
      <c r="A4971">
        <v>29039</v>
      </c>
      <c r="B4971">
        <v>122</v>
      </c>
      <c r="C4971" t="s">
        <v>552</v>
      </c>
      <c r="D4971" s="441">
        <v>45748</v>
      </c>
      <c r="E4971">
        <v>18176</v>
      </c>
      <c r="F4971" t="s">
        <v>5791</v>
      </c>
      <c r="G4971">
        <v>3446</v>
      </c>
      <c r="H4971">
        <v>1</v>
      </c>
      <c r="I4971" t="s">
        <v>5601</v>
      </c>
      <c r="J4971" t="s">
        <v>4764</v>
      </c>
      <c r="K4971" t="s">
        <v>5052</v>
      </c>
      <c r="L4971">
        <v>0</v>
      </c>
      <c r="M4971" s="441">
        <v>-693593</v>
      </c>
      <c r="N4971">
        <v>0</v>
      </c>
      <c r="O4971">
        <v>0</v>
      </c>
      <c r="P4971">
        <v>69</v>
      </c>
    </row>
    <row r="4972" spans="1:16" x14ac:dyDescent="0.3">
      <c r="A4972">
        <v>28893</v>
      </c>
      <c r="B4972">
        <v>122</v>
      </c>
      <c r="C4972" t="s">
        <v>552</v>
      </c>
      <c r="D4972" s="441">
        <v>45748</v>
      </c>
      <c r="E4972">
        <v>19639</v>
      </c>
      <c r="F4972" t="s">
        <v>6527</v>
      </c>
      <c r="G4972">
        <v>2597</v>
      </c>
      <c r="H4972">
        <v>20</v>
      </c>
      <c r="I4972" t="s">
        <v>5598</v>
      </c>
      <c r="J4972" t="s">
        <v>6085</v>
      </c>
      <c r="K4972" t="s">
        <v>5052</v>
      </c>
      <c r="L4972">
        <v>3.44</v>
      </c>
      <c r="M4972" s="441">
        <v>45744</v>
      </c>
      <c r="N4972">
        <v>3.3</v>
      </c>
      <c r="O4972">
        <v>3.3</v>
      </c>
      <c r="P4972">
        <v>68.8</v>
      </c>
    </row>
    <row r="4973" spans="1:16" x14ac:dyDescent="0.3">
      <c r="A4973">
        <v>28837</v>
      </c>
      <c r="B4973">
        <v>122</v>
      </c>
      <c r="C4973" t="s">
        <v>552</v>
      </c>
      <c r="D4973" s="441">
        <v>45748</v>
      </c>
      <c r="E4973">
        <v>20385</v>
      </c>
      <c r="F4973" t="s">
        <v>5645</v>
      </c>
      <c r="G4973">
        <v>2195</v>
      </c>
      <c r="H4973">
        <v>16</v>
      </c>
      <c r="I4973" t="s">
        <v>5613</v>
      </c>
      <c r="J4973" t="s">
        <v>6085</v>
      </c>
      <c r="K4973" t="s">
        <v>5052</v>
      </c>
      <c r="L4973">
        <v>4.28</v>
      </c>
      <c r="M4973" s="441">
        <v>45740</v>
      </c>
      <c r="N4973">
        <v>5.62</v>
      </c>
      <c r="O4973">
        <v>5.62</v>
      </c>
      <c r="P4973">
        <v>68.48</v>
      </c>
    </row>
    <row r="4974" spans="1:16" x14ac:dyDescent="0.3">
      <c r="A4974">
        <v>29046</v>
      </c>
      <c r="B4974">
        <v>122</v>
      </c>
      <c r="C4974" t="s">
        <v>552</v>
      </c>
      <c r="D4974" s="441">
        <v>45748</v>
      </c>
      <c r="E4974">
        <v>18147</v>
      </c>
      <c r="F4974" t="s">
        <v>6598</v>
      </c>
      <c r="G4974">
        <v>3471</v>
      </c>
      <c r="H4974">
        <v>0.6</v>
      </c>
      <c r="I4974" t="s">
        <v>5601</v>
      </c>
      <c r="J4974" t="s">
        <v>4764</v>
      </c>
      <c r="K4974" t="s">
        <v>5052</v>
      </c>
      <c r="L4974">
        <v>0</v>
      </c>
      <c r="M4974" s="441">
        <v>-693593</v>
      </c>
      <c r="N4974">
        <v>0</v>
      </c>
      <c r="O4974">
        <v>113.9</v>
      </c>
      <c r="P4974">
        <v>68.34</v>
      </c>
    </row>
    <row r="4975" spans="1:16" x14ac:dyDescent="0.3">
      <c r="A4975">
        <v>28800</v>
      </c>
      <c r="B4975">
        <v>122</v>
      </c>
      <c r="C4975" t="s">
        <v>552</v>
      </c>
      <c r="D4975" s="441">
        <v>45748</v>
      </c>
      <c r="E4975">
        <v>21079</v>
      </c>
      <c r="F4975" t="s">
        <v>5838</v>
      </c>
      <c r="G4975">
        <v>1991</v>
      </c>
      <c r="H4975">
        <v>2</v>
      </c>
      <c r="I4975" t="s">
        <v>5613</v>
      </c>
      <c r="J4975" t="s">
        <v>6085</v>
      </c>
      <c r="K4975" t="s">
        <v>5052</v>
      </c>
      <c r="L4975">
        <v>33.130000000000003</v>
      </c>
      <c r="M4975" s="441">
        <v>45740</v>
      </c>
      <c r="N4975">
        <v>33.130000000000003</v>
      </c>
      <c r="O4975">
        <v>33.130000000000003</v>
      </c>
      <c r="P4975">
        <v>66.260000000000005</v>
      </c>
    </row>
    <row r="4976" spans="1:16" x14ac:dyDescent="0.3">
      <c r="A4976">
        <v>28999</v>
      </c>
      <c r="B4976">
        <v>122</v>
      </c>
      <c r="C4976" t="s">
        <v>552</v>
      </c>
      <c r="D4976" s="441">
        <v>45748</v>
      </c>
      <c r="E4976">
        <v>18287</v>
      </c>
      <c r="F4976" t="s">
        <v>6599</v>
      </c>
      <c r="G4976">
        <v>3341</v>
      </c>
      <c r="H4976">
        <v>0.35</v>
      </c>
      <c r="I4976" t="s">
        <v>5613</v>
      </c>
      <c r="J4976" t="s">
        <v>4764</v>
      </c>
      <c r="K4976" t="s">
        <v>5052</v>
      </c>
      <c r="L4976">
        <v>0</v>
      </c>
      <c r="M4976" s="441">
        <v>-693593</v>
      </c>
      <c r="N4976">
        <v>0</v>
      </c>
      <c r="O4976">
        <v>0</v>
      </c>
      <c r="P4976">
        <v>66.08</v>
      </c>
    </row>
    <row r="4977" spans="1:16" x14ac:dyDescent="0.3">
      <c r="A4977">
        <v>28807</v>
      </c>
      <c r="B4977">
        <v>122</v>
      </c>
      <c r="C4977" t="s">
        <v>552</v>
      </c>
      <c r="D4977" s="441">
        <v>45748</v>
      </c>
      <c r="E4977">
        <v>21060</v>
      </c>
      <c r="F4977" t="s">
        <v>5619</v>
      </c>
      <c r="G4977">
        <v>1998</v>
      </c>
      <c r="H4977">
        <v>3</v>
      </c>
      <c r="I4977" t="s">
        <v>5613</v>
      </c>
      <c r="J4977" t="s">
        <v>6085</v>
      </c>
      <c r="K4977" t="s">
        <v>5052</v>
      </c>
      <c r="L4977">
        <v>0</v>
      </c>
      <c r="M4977" s="441">
        <v>-693593</v>
      </c>
      <c r="N4977">
        <v>0</v>
      </c>
      <c r="O4977">
        <v>21.93</v>
      </c>
      <c r="P4977">
        <v>65.97</v>
      </c>
    </row>
    <row r="4978" spans="1:16" x14ac:dyDescent="0.3">
      <c r="A4978">
        <v>28848</v>
      </c>
      <c r="B4978">
        <v>122</v>
      </c>
      <c r="C4978" t="s">
        <v>552</v>
      </c>
      <c r="D4978" s="441">
        <v>45748</v>
      </c>
      <c r="E4978">
        <v>25478</v>
      </c>
      <c r="F4978" t="s">
        <v>5656</v>
      </c>
      <c r="G4978">
        <v>6129</v>
      </c>
      <c r="H4978">
        <v>8</v>
      </c>
      <c r="I4978" t="s">
        <v>5613</v>
      </c>
      <c r="J4978" t="s">
        <v>6085</v>
      </c>
      <c r="K4978" t="s">
        <v>5052</v>
      </c>
      <c r="L4978">
        <v>0</v>
      </c>
      <c r="M4978" s="441">
        <v>45700</v>
      </c>
      <c r="N4978">
        <v>8.0500000000000007</v>
      </c>
      <c r="O4978">
        <v>8.0500000000000007</v>
      </c>
      <c r="P4978">
        <v>64.400000000000006</v>
      </c>
    </row>
    <row r="4979" spans="1:16" x14ac:dyDescent="0.3">
      <c r="A4979">
        <v>28964</v>
      </c>
      <c r="B4979">
        <v>122</v>
      </c>
      <c r="C4979" t="s">
        <v>552</v>
      </c>
      <c r="D4979" s="441">
        <v>45748</v>
      </c>
      <c r="E4979">
        <v>18552</v>
      </c>
      <c r="F4979" t="s">
        <v>5723</v>
      </c>
      <c r="G4979">
        <v>3128</v>
      </c>
      <c r="H4979">
        <v>2.2000000000000002</v>
      </c>
      <c r="I4979" t="s">
        <v>5601</v>
      </c>
      <c r="J4979" t="s">
        <v>4764</v>
      </c>
      <c r="K4979" t="s">
        <v>5052</v>
      </c>
      <c r="L4979">
        <v>0</v>
      </c>
      <c r="M4979" s="441">
        <v>-693593</v>
      </c>
      <c r="N4979">
        <v>0</v>
      </c>
      <c r="O4979">
        <v>0</v>
      </c>
      <c r="P4979">
        <v>64</v>
      </c>
    </row>
    <row r="4980" spans="1:16" x14ac:dyDescent="0.3">
      <c r="A4980">
        <v>29037</v>
      </c>
      <c r="B4980">
        <v>122</v>
      </c>
      <c r="C4980" t="s">
        <v>552</v>
      </c>
      <c r="D4980" s="441">
        <v>45748</v>
      </c>
      <c r="E4980">
        <v>18178</v>
      </c>
      <c r="F4980" t="s">
        <v>5790</v>
      </c>
      <c r="G4980">
        <v>3444</v>
      </c>
      <c r="H4980">
        <v>1</v>
      </c>
      <c r="I4980" t="s">
        <v>5601</v>
      </c>
      <c r="J4980" t="s">
        <v>4764</v>
      </c>
      <c r="K4980" t="s">
        <v>5052</v>
      </c>
      <c r="L4980">
        <v>0</v>
      </c>
      <c r="M4980" s="441">
        <v>-693593</v>
      </c>
      <c r="N4980">
        <v>0</v>
      </c>
      <c r="O4980">
        <v>59.9</v>
      </c>
      <c r="P4980">
        <v>59.9</v>
      </c>
    </row>
    <row r="4981" spans="1:16" x14ac:dyDescent="0.3">
      <c r="A4981">
        <v>28811</v>
      </c>
      <c r="B4981">
        <v>122</v>
      </c>
      <c r="C4981" t="s">
        <v>552</v>
      </c>
      <c r="D4981" s="441">
        <v>45748</v>
      </c>
      <c r="E4981">
        <v>24089</v>
      </c>
      <c r="F4981" t="s">
        <v>5842</v>
      </c>
      <c r="G4981">
        <v>2316</v>
      </c>
      <c r="H4981">
        <v>7</v>
      </c>
      <c r="I4981" t="s">
        <v>5598</v>
      </c>
      <c r="J4981" t="s">
        <v>6085</v>
      </c>
      <c r="K4981" t="s">
        <v>5052</v>
      </c>
      <c r="L4981">
        <v>0</v>
      </c>
      <c r="M4981" s="441">
        <v>45531</v>
      </c>
      <c r="N4981">
        <v>8.5</v>
      </c>
      <c r="O4981">
        <v>8.5</v>
      </c>
      <c r="P4981">
        <v>59.5</v>
      </c>
    </row>
    <row r="4982" spans="1:16" x14ac:dyDescent="0.3">
      <c r="A4982">
        <v>28889</v>
      </c>
      <c r="B4982">
        <v>122</v>
      </c>
      <c r="C4982" t="s">
        <v>552</v>
      </c>
      <c r="D4982" s="441">
        <v>45748</v>
      </c>
      <c r="E4982">
        <v>19784</v>
      </c>
      <c r="F4982" t="s">
        <v>5922</v>
      </c>
      <c r="G4982">
        <v>2474</v>
      </c>
      <c r="H4982">
        <v>7</v>
      </c>
      <c r="I4982" t="s">
        <v>5598</v>
      </c>
      <c r="J4982" t="s">
        <v>6085</v>
      </c>
      <c r="K4982" t="s">
        <v>5052</v>
      </c>
      <c r="L4982">
        <v>8.27</v>
      </c>
      <c r="M4982" s="441">
        <v>45741</v>
      </c>
      <c r="N4982">
        <v>8</v>
      </c>
      <c r="O4982">
        <v>8</v>
      </c>
      <c r="P4982">
        <v>57.89</v>
      </c>
    </row>
    <row r="4983" spans="1:16" x14ac:dyDescent="0.3">
      <c r="A4983">
        <v>29074</v>
      </c>
      <c r="B4983">
        <v>122</v>
      </c>
      <c r="C4983" t="s">
        <v>552</v>
      </c>
      <c r="D4983" s="441">
        <v>45748</v>
      </c>
      <c r="E4983">
        <v>17838</v>
      </c>
      <c r="F4983" t="s">
        <v>5816</v>
      </c>
      <c r="G4983">
        <v>3712</v>
      </c>
      <c r="H4983">
        <v>5</v>
      </c>
      <c r="I4983" t="s">
        <v>5703</v>
      </c>
      <c r="J4983" t="s">
        <v>4764</v>
      </c>
      <c r="K4983" t="s">
        <v>5052</v>
      </c>
      <c r="L4983">
        <v>11.35</v>
      </c>
      <c r="M4983" s="441">
        <v>45741</v>
      </c>
      <c r="N4983">
        <v>7.76</v>
      </c>
      <c r="O4983">
        <v>15.5</v>
      </c>
      <c r="P4983">
        <v>56.75</v>
      </c>
    </row>
    <row r="4984" spans="1:16" x14ac:dyDescent="0.3">
      <c r="A4984">
        <v>29028</v>
      </c>
      <c r="B4984">
        <v>122</v>
      </c>
      <c r="C4984" t="s">
        <v>552</v>
      </c>
      <c r="D4984" s="441">
        <v>45748</v>
      </c>
      <c r="E4984">
        <v>18210</v>
      </c>
      <c r="F4984" t="s">
        <v>6523</v>
      </c>
      <c r="G4984">
        <v>3417</v>
      </c>
      <c r="H4984">
        <v>2</v>
      </c>
      <c r="I4984" t="s">
        <v>5613</v>
      </c>
      <c r="J4984" t="s">
        <v>4764</v>
      </c>
      <c r="K4984" t="s">
        <v>5052</v>
      </c>
      <c r="L4984">
        <v>0</v>
      </c>
      <c r="M4984" s="441">
        <v>-693593</v>
      </c>
      <c r="N4984">
        <v>0</v>
      </c>
      <c r="O4984">
        <v>0</v>
      </c>
      <c r="P4984">
        <v>54.3</v>
      </c>
    </row>
    <row r="4985" spans="1:16" x14ac:dyDescent="0.3">
      <c r="A4985">
        <v>28810</v>
      </c>
      <c r="B4985">
        <v>122</v>
      </c>
      <c r="C4985" t="s">
        <v>552</v>
      </c>
      <c r="D4985" s="441">
        <v>45748</v>
      </c>
      <c r="E4985">
        <v>20724</v>
      </c>
      <c r="F4985" t="s">
        <v>6600</v>
      </c>
      <c r="G4985">
        <v>2094</v>
      </c>
      <c r="H4985">
        <v>1</v>
      </c>
      <c r="I4985" t="s">
        <v>5610</v>
      </c>
      <c r="J4985" t="s">
        <v>6085</v>
      </c>
      <c r="K4985" t="s">
        <v>5052</v>
      </c>
      <c r="L4985">
        <v>54.1</v>
      </c>
      <c r="M4985" s="441">
        <v>45747</v>
      </c>
      <c r="N4985">
        <v>54.1</v>
      </c>
      <c r="O4985">
        <v>54.1</v>
      </c>
      <c r="P4985">
        <v>54.1</v>
      </c>
    </row>
    <row r="4986" spans="1:16" x14ac:dyDescent="0.3">
      <c r="A4986">
        <v>28904</v>
      </c>
      <c r="B4986">
        <v>122</v>
      </c>
      <c r="C4986" t="s">
        <v>552</v>
      </c>
      <c r="D4986" s="441">
        <v>45748</v>
      </c>
      <c r="E4986">
        <v>19759</v>
      </c>
      <c r="F4986" t="s">
        <v>6016</v>
      </c>
      <c r="G4986">
        <v>2494</v>
      </c>
      <c r="H4986">
        <v>5</v>
      </c>
      <c r="I4986" t="s">
        <v>5598</v>
      </c>
      <c r="J4986" t="s">
        <v>6085</v>
      </c>
      <c r="K4986" t="s">
        <v>5052</v>
      </c>
      <c r="L4986">
        <v>10.81</v>
      </c>
      <c r="M4986" s="441">
        <v>45744</v>
      </c>
      <c r="N4986">
        <v>12.5</v>
      </c>
      <c r="O4986">
        <v>12</v>
      </c>
      <c r="P4986">
        <v>54.05</v>
      </c>
    </row>
    <row r="4987" spans="1:16" x14ac:dyDescent="0.3">
      <c r="A4987">
        <v>28887</v>
      </c>
      <c r="B4987">
        <v>122</v>
      </c>
      <c r="C4987" t="s">
        <v>552</v>
      </c>
      <c r="D4987" s="441">
        <v>45748</v>
      </c>
      <c r="E4987">
        <v>19649</v>
      </c>
      <c r="F4987" t="s">
        <v>6502</v>
      </c>
      <c r="G4987">
        <v>2589</v>
      </c>
      <c r="H4987">
        <v>2</v>
      </c>
      <c r="I4987" t="s">
        <v>5598</v>
      </c>
      <c r="J4987" t="s">
        <v>6085</v>
      </c>
      <c r="K4987" t="s">
        <v>5052</v>
      </c>
      <c r="L4987">
        <v>26.69</v>
      </c>
      <c r="M4987" s="441">
        <v>45744</v>
      </c>
      <c r="N4987">
        <v>26.9</v>
      </c>
      <c r="O4987">
        <v>26.68</v>
      </c>
      <c r="P4987">
        <v>53.38</v>
      </c>
    </row>
    <row r="4988" spans="1:16" x14ac:dyDescent="0.3">
      <c r="A4988">
        <v>28895</v>
      </c>
      <c r="B4988">
        <v>122</v>
      </c>
      <c r="C4988" t="s">
        <v>552</v>
      </c>
      <c r="D4988" s="441">
        <v>45748</v>
      </c>
      <c r="E4988">
        <v>19846</v>
      </c>
      <c r="F4988" t="s">
        <v>6060</v>
      </c>
      <c r="G4988">
        <v>2422</v>
      </c>
      <c r="H4988">
        <v>3</v>
      </c>
      <c r="I4988" t="s">
        <v>5598</v>
      </c>
      <c r="J4988" t="s">
        <v>6085</v>
      </c>
      <c r="K4988" t="s">
        <v>5052</v>
      </c>
      <c r="L4988">
        <v>17.579999999999998</v>
      </c>
      <c r="M4988" s="441">
        <v>45745</v>
      </c>
      <c r="N4988">
        <v>24</v>
      </c>
      <c r="O4988">
        <v>24</v>
      </c>
      <c r="P4988">
        <v>52.74</v>
      </c>
    </row>
    <row r="4989" spans="1:16" x14ac:dyDescent="0.3">
      <c r="A4989">
        <v>28932</v>
      </c>
      <c r="B4989">
        <v>122</v>
      </c>
      <c r="C4989" t="s">
        <v>552</v>
      </c>
      <c r="D4989" s="441">
        <v>45748</v>
      </c>
      <c r="E4989">
        <v>19415</v>
      </c>
      <c r="F4989" t="s">
        <v>5958</v>
      </c>
      <c r="G4989">
        <v>2759</v>
      </c>
      <c r="H4989">
        <v>7</v>
      </c>
      <c r="I4989" t="s">
        <v>5613</v>
      </c>
      <c r="J4989" t="s">
        <v>6085</v>
      </c>
      <c r="K4989" t="s">
        <v>5052</v>
      </c>
      <c r="L4989">
        <v>7.4</v>
      </c>
      <c r="M4989" s="441">
        <v>45735</v>
      </c>
      <c r="N4989">
        <v>7.4</v>
      </c>
      <c r="O4989">
        <v>7.3</v>
      </c>
      <c r="P4989">
        <v>51.8</v>
      </c>
    </row>
    <row r="4990" spans="1:16" x14ac:dyDescent="0.3">
      <c r="A4990">
        <v>28858</v>
      </c>
      <c r="B4990">
        <v>122</v>
      </c>
      <c r="C4990" t="s">
        <v>552</v>
      </c>
      <c r="D4990" s="441">
        <v>45748</v>
      </c>
      <c r="E4990">
        <v>20645</v>
      </c>
      <c r="F4990" t="s">
        <v>5664</v>
      </c>
      <c r="G4990">
        <v>2113</v>
      </c>
      <c r="H4990">
        <v>2</v>
      </c>
      <c r="I4990" t="s">
        <v>5615</v>
      </c>
      <c r="J4990" t="s">
        <v>6085</v>
      </c>
      <c r="K4990" t="s">
        <v>5052</v>
      </c>
      <c r="L4990">
        <v>25.9</v>
      </c>
      <c r="M4990" s="441">
        <v>45734</v>
      </c>
      <c r="N4990">
        <v>25.9</v>
      </c>
      <c r="O4990">
        <v>25.95</v>
      </c>
      <c r="P4990">
        <v>51.8</v>
      </c>
    </row>
    <row r="4991" spans="1:16" x14ac:dyDescent="0.3">
      <c r="A4991">
        <v>28817</v>
      </c>
      <c r="B4991">
        <v>122</v>
      </c>
      <c r="C4991" t="s">
        <v>552</v>
      </c>
      <c r="D4991" s="441">
        <v>45748</v>
      </c>
      <c r="E4991">
        <v>24110</v>
      </c>
      <c r="F4991" t="s">
        <v>5630</v>
      </c>
      <c r="G4991">
        <v>2322</v>
      </c>
      <c r="H4991">
        <v>1.5</v>
      </c>
      <c r="I4991" t="s">
        <v>5598</v>
      </c>
      <c r="J4991" t="s">
        <v>6085</v>
      </c>
      <c r="K4991" t="s">
        <v>5052</v>
      </c>
      <c r="L4991">
        <v>0</v>
      </c>
      <c r="M4991" s="441">
        <v>-693593</v>
      </c>
      <c r="N4991">
        <v>0</v>
      </c>
      <c r="O4991">
        <v>32</v>
      </c>
      <c r="P4991">
        <v>48</v>
      </c>
    </row>
    <row r="4992" spans="1:16" x14ac:dyDescent="0.3">
      <c r="A4992">
        <v>28854</v>
      </c>
      <c r="B4992">
        <v>122</v>
      </c>
      <c r="C4992" t="s">
        <v>552</v>
      </c>
      <c r="D4992" s="441">
        <v>45748</v>
      </c>
      <c r="E4992">
        <v>20007</v>
      </c>
      <c r="F4992" t="s">
        <v>5660</v>
      </c>
      <c r="G4992">
        <v>2343</v>
      </c>
      <c r="H4992">
        <v>1</v>
      </c>
      <c r="I4992" t="s">
        <v>5610</v>
      </c>
      <c r="J4992" t="s">
        <v>6085</v>
      </c>
      <c r="K4992" t="s">
        <v>5052</v>
      </c>
      <c r="L4992">
        <v>47.99</v>
      </c>
      <c r="M4992" s="441">
        <v>45740</v>
      </c>
      <c r="N4992">
        <v>47.99</v>
      </c>
      <c r="O4992">
        <v>47.99</v>
      </c>
      <c r="P4992">
        <v>47.99</v>
      </c>
    </row>
    <row r="4993" spans="1:16" x14ac:dyDescent="0.3">
      <c r="A4993">
        <v>28842</v>
      </c>
      <c r="B4993">
        <v>122</v>
      </c>
      <c r="C4993" t="s">
        <v>552</v>
      </c>
      <c r="D4993" s="441">
        <v>45748</v>
      </c>
      <c r="E4993">
        <v>20022</v>
      </c>
      <c r="F4993" t="s">
        <v>5651</v>
      </c>
      <c r="G4993">
        <v>2340</v>
      </c>
      <c r="H4993">
        <v>5</v>
      </c>
      <c r="I4993" t="s">
        <v>5613</v>
      </c>
      <c r="J4993" t="s">
        <v>6085</v>
      </c>
      <c r="K4993" t="s">
        <v>5052</v>
      </c>
      <c r="L4993">
        <v>9.5</v>
      </c>
      <c r="M4993" s="441">
        <v>45735</v>
      </c>
      <c r="N4993">
        <v>9.5</v>
      </c>
      <c r="O4993">
        <v>9.36</v>
      </c>
      <c r="P4993">
        <v>47.5</v>
      </c>
    </row>
    <row r="4994" spans="1:16" x14ac:dyDescent="0.3">
      <c r="A4994">
        <v>29068</v>
      </c>
      <c r="B4994">
        <v>122</v>
      </c>
      <c r="C4994" t="s">
        <v>552</v>
      </c>
      <c r="D4994" s="441">
        <v>45748</v>
      </c>
      <c r="E4994">
        <v>17929</v>
      </c>
      <c r="F4994" t="s">
        <v>6579</v>
      </c>
      <c r="G4994">
        <v>3639</v>
      </c>
      <c r="H4994">
        <v>3</v>
      </c>
      <c r="I4994" t="s">
        <v>5613</v>
      </c>
      <c r="J4994" t="s">
        <v>4764</v>
      </c>
      <c r="K4994" t="s">
        <v>5052</v>
      </c>
      <c r="L4994">
        <v>0</v>
      </c>
      <c r="M4994" s="441">
        <v>45699</v>
      </c>
      <c r="N4994">
        <v>15.75</v>
      </c>
      <c r="O4994">
        <v>8.0399999999999991</v>
      </c>
      <c r="P4994">
        <v>47.25</v>
      </c>
    </row>
    <row r="4995" spans="1:16" x14ac:dyDescent="0.3">
      <c r="A4995">
        <v>28812</v>
      </c>
      <c r="B4995">
        <v>122</v>
      </c>
      <c r="C4995" t="s">
        <v>552</v>
      </c>
      <c r="D4995" s="441">
        <v>45748</v>
      </c>
      <c r="E4995">
        <v>23826</v>
      </c>
      <c r="F4995" t="s">
        <v>5844</v>
      </c>
      <c r="G4995">
        <v>2073</v>
      </c>
      <c r="H4995">
        <v>14</v>
      </c>
      <c r="I4995" t="s">
        <v>5605</v>
      </c>
      <c r="J4995" t="s">
        <v>6085</v>
      </c>
      <c r="K4995" t="s">
        <v>5052</v>
      </c>
      <c r="L4995">
        <v>3.35</v>
      </c>
      <c r="M4995" s="441">
        <v>45742</v>
      </c>
      <c r="N4995">
        <v>3.35</v>
      </c>
      <c r="O4995">
        <v>3.35</v>
      </c>
      <c r="P4995">
        <v>46.9</v>
      </c>
    </row>
    <row r="4996" spans="1:16" x14ac:dyDescent="0.3">
      <c r="A4996">
        <v>28861</v>
      </c>
      <c r="B4996">
        <v>122</v>
      </c>
      <c r="C4996" t="s">
        <v>552</v>
      </c>
      <c r="D4996" s="441">
        <v>45748</v>
      </c>
      <c r="E4996">
        <v>19973</v>
      </c>
      <c r="F4996" t="s">
        <v>5670</v>
      </c>
      <c r="G4996">
        <v>2354</v>
      </c>
      <c r="H4996">
        <v>3</v>
      </c>
      <c r="I4996" t="s">
        <v>5613</v>
      </c>
      <c r="J4996" t="s">
        <v>6085</v>
      </c>
      <c r="K4996" t="s">
        <v>5052</v>
      </c>
      <c r="L4996">
        <v>0</v>
      </c>
      <c r="M4996" s="441">
        <v>45706</v>
      </c>
      <c r="N4996">
        <v>15.6</v>
      </c>
      <c r="O4996">
        <v>15.6</v>
      </c>
      <c r="P4996">
        <v>46.8</v>
      </c>
    </row>
    <row r="4997" spans="1:16" x14ac:dyDescent="0.3">
      <c r="A4997">
        <v>29003</v>
      </c>
      <c r="B4997">
        <v>122</v>
      </c>
      <c r="C4997" t="s">
        <v>552</v>
      </c>
      <c r="D4997" s="441">
        <v>45748</v>
      </c>
      <c r="E4997">
        <v>18312</v>
      </c>
      <c r="F4997" t="s">
        <v>6552</v>
      </c>
      <c r="G4997">
        <v>3321</v>
      </c>
      <c r="H4997">
        <v>0.4</v>
      </c>
      <c r="I4997" t="s">
        <v>5601</v>
      </c>
      <c r="J4997" t="s">
        <v>4764</v>
      </c>
      <c r="K4997" t="s">
        <v>5052</v>
      </c>
      <c r="L4997">
        <v>0</v>
      </c>
      <c r="M4997" s="441">
        <v>-693593</v>
      </c>
      <c r="N4997">
        <v>0</v>
      </c>
      <c r="O4997">
        <v>135.9</v>
      </c>
      <c r="P4997">
        <v>46.75</v>
      </c>
    </row>
    <row r="4998" spans="1:16" x14ac:dyDescent="0.3">
      <c r="A4998">
        <v>28849</v>
      </c>
      <c r="B4998">
        <v>122</v>
      </c>
      <c r="C4998" t="s">
        <v>552</v>
      </c>
      <c r="D4998" s="441">
        <v>45748</v>
      </c>
      <c r="E4998">
        <v>23529</v>
      </c>
      <c r="F4998" t="s">
        <v>5657</v>
      </c>
      <c r="G4998">
        <v>2342</v>
      </c>
      <c r="H4998">
        <v>2</v>
      </c>
      <c r="I4998" t="s">
        <v>5598</v>
      </c>
      <c r="J4998" t="s">
        <v>6085</v>
      </c>
      <c r="K4998" t="s">
        <v>5052</v>
      </c>
      <c r="L4998">
        <v>0</v>
      </c>
      <c r="M4998" s="441">
        <v>45678</v>
      </c>
      <c r="N4998">
        <v>22.4</v>
      </c>
      <c r="O4998">
        <v>22.4</v>
      </c>
      <c r="P4998">
        <v>44.8</v>
      </c>
    </row>
    <row r="4999" spans="1:16" x14ac:dyDescent="0.3">
      <c r="A4999">
        <v>29115</v>
      </c>
      <c r="B4999">
        <v>122</v>
      </c>
      <c r="C4999" t="s">
        <v>552</v>
      </c>
      <c r="D4999" s="441">
        <v>45748</v>
      </c>
      <c r="E4999">
        <v>26276</v>
      </c>
      <c r="F4999" t="s">
        <v>6443</v>
      </c>
      <c r="G4999">
        <v>6658</v>
      </c>
      <c r="H4999">
        <v>1</v>
      </c>
      <c r="I4999" t="s">
        <v>5598</v>
      </c>
      <c r="J4999" t="s">
        <v>6085</v>
      </c>
      <c r="K4999" t="s">
        <v>5052</v>
      </c>
      <c r="L4999">
        <v>44</v>
      </c>
      <c r="M4999" s="441">
        <v>45747</v>
      </c>
      <c r="N4999">
        <v>44</v>
      </c>
      <c r="O4999">
        <v>44</v>
      </c>
      <c r="P4999">
        <v>44</v>
      </c>
    </row>
    <row r="5000" spans="1:16" x14ac:dyDescent="0.3">
      <c r="A5000">
        <v>28992</v>
      </c>
      <c r="B5000">
        <v>122</v>
      </c>
      <c r="C5000" t="s">
        <v>552</v>
      </c>
      <c r="D5000" s="441">
        <v>45748</v>
      </c>
      <c r="E5000">
        <v>18357</v>
      </c>
      <c r="F5000" t="s">
        <v>6553</v>
      </c>
      <c r="G5000">
        <v>3279</v>
      </c>
      <c r="H5000">
        <v>0.65</v>
      </c>
      <c r="I5000" t="s">
        <v>5613</v>
      </c>
      <c r="J5000" t="s">
        <v>4764</v>
      </c>
      <c r="K5000" t="s">
        <v>5052</v>
      </c>
      <c r="L5000">
        <v>0</v>
      </c>
      <c r="M5000" s="441">
        <v>-693593</v>
      </c>
      <c r="N5000">
        <v>0</v>
      </c>
      <c r="O5000">
        <v>0</v>
      </c>
      <c r="P5000">
        <v>42.81</v>
      </c>
    </row>
    <row r="5001" spans="1:16" x14ac:dyDescent="0.3">
      <c r="A5001">
        <v>29109</v>
      </c>
      <c r="B5001">
        <v>122</v>
      </c>
      <c r="C5001" t="s">
        <v>552</v>
      </c>
      <c r="D5001" s="441">
        <v>45748</v>
      </c>
      <c r="E5001">
        <v>24467</v>
      </c>
      <c r="F5001" t="s">
        <v>6549</v>
      </c>
      <c r="G5001">
        <v>3673</v>
      </c>
      <c r="H5001">
        <v>27</v>
      </c>
      <c r="I5001" t="s">
        <v>5613</v>
      </c>
      <c r="J5001" t="s">
        <v>4764</v>
      </c>
      <c r="K5001" t="s">
        <v>5052</v>
      </c>
      <c r="L5001">
        <v>0</v>
      </c>
      <c r="M5001" s="441">
        <v>45526</v>
      </c>
      <c r="N5001">
        <v>1.56</v>
      </c>
      <c r="O5001">
        <v>2.19</v>
      </c>
      <c r="P5001">
        <v>42.19</v>
      </c>
    </row>
    <row r="5002" spans="1:16" x14ac:dyDescent="0.3">
      <c r="A5002">
        <v>28799</v>
      </c>
      <c r="B5002">
        <v>122</v>
      </c>
      <c r="C5002" t="s">
        <v>552</v>
      </c>
      <c r="D5002" s="441">
        <v>45748</v>
      </c>
      <c r="E5002">
        <v>21085</v>
      </c>
      <c r="F5002" t="s">
        <v>5885</v>
      </c>
      <c r="G5002">
        <v>1989</v>
      </c>
      <c r="H5002">
        <v>2</v>
      </c>
      <c r="I5002" t="s">
        <v>5703</v>
      </c>
      <c r="J5002" t="s">
        <v>6085</v>
      </c>
      <c r="K5002" t="s">
        <v>5052</v>
      </c>
      <c r="L5002">
        <v>19.95</v>
      </c>
      <c r="M5002" s="441">
        <v>45740</v>
      </c>
      <c r="N5002">
        <v>18.690000000000001</v>
      </c>
      <c r="O5002">
        <v>18.690000000000001</v>
      </c>
      <c r="P5002">
        <v>39.9</v>
      </c>
    </row>
    <row r="5003" spans="1:16" x14ac:dyDescent="0.3">
      <c r="A5003">
        <v>28844</v>
      </c>
      <c r="B5003">
        <v>122</v>
      </c>
      <c r="C5003" t="s">
        <v>552</v>
      </c>
      <c r="D5003" s="441">
        <v>45748</v>
      </c>
      <c r="E5003">
        <v>20892</v>
      </c>
      <c r="F5003" t="s">
        <v>5653</v>
      </c>
      <c r="G5003">
        <v>2039</v>
      </c>
      <c r="H5003">
        <v>3</v>
      </c>
      <c r="I5003" t="s">
        <v>5613</v>
      </c>
      <c r="J5003" t="s">
        <v>6085</v>
      </c>
      <c r="K5003" t="s">
        <v>5052</v>
      </c>
      <c r="L5003">
        <v>0</v>
      </c>
      <c r="M5003" s="441">
        <v>45706</v>
      </c>
      <c r="N5003">
        <v>13.3</v>
      </c>
      <c r="O5003">
        <v>13.3</v>
      </c>
      <c r="P5003">
        <v>39.9</v>
      </c>
    </row>
    <row r="5004" spans="1:16" x14ac:dyDescent="0.3">
      <c r="A5004">
        <v>29112</v>
      </c>
      <c r="B5004">
        <v>122</v>
      </c>
      <c r="C5004" t="s">
        <v>552</v>
      </c>
      <c r="D5004" s="441">
        <v>45748</v>
      </c>
      <c r="E5004">
        <v>19485</v>
      </c>
      <c r="F5004" t="s">
        <v>5935</v>
      </c>
      <c r="G5004">
        <v>2721</v>
      </c>
      <c r="H5004">
        <v>0.4</v>
      </c>
      <c r="I5004" t="s">
        <v>5598</v>
      </c>
      <c r="J5004" t="s">
        <v>6085</v>
      </c>
      <c r="K5004" t="s">
        <v>5052</v>
      </c>
      <c r="L5004">
        <v>98.3</v>
      </c>
      <c r="M5004" s="441">
        <v>45745</v>
      </c>
      <c r="N5004">
        <v>111.6</v>
      </c>
      <c r="O5004">
        <v>65</v>
      </c>
      <c r="P5004">
        <v>39.32</v>
      </c>
    </row>
    <row r="5005" spans="1:16" x14ac:dyDescent="0.3">
      <c r="A5005">
        <v>29040</v>
      </c>
      <c r="B5005">
        <v>122</v>
      </c>
      <c r="C5005" t="s">
        <v>552</v>
      </c>
      <c r="D5005" s="441">
        <v>45748</v>
      </c>
      <c r="E5005">
        <v>18160</v>
      </c>
      <c r="F5005" t="s">
        <v>6514</v>
      </c>
      <c r="G5005">
        <v>3460</v>
      </c>
      <c r="H5005">
        <v>0.2</v>
      </c>
      <c r="I5005" t="s">
        <v>5601</v>
      </c>
      <c r="J5005" t="s">
        <v>4764</v>
      </c>
      <c r="K5005" t="s">
        <v>5052</v>
      </c>
      <c r="L5005">
        <v>0</v>
      </c>
      <c r="M5005" s="441">
        <v>-693593</v>
      </c>
      <c r="N5005">
        <v>0</v>
      </c>
      <c r="O5005">
        <v>0</v>
      </c>
      <c r="P5005">
        <v>38.93</v>
      </c>
    </row>
    <row r="5006" spans="1:16" x14ac:dyDescent="0.3">
      <c r="A5006">
        <v>28899</v>
      </c>
      <c r="B5006">
        <v>122</v>
      </c>
      <c r="C5006" t="s">
        <v>552</v>
      </c>
      <c r="D5006" s="441">
        <v>45748</v>
      </c>
      <c r="E5006">
        <v>19623</v>
      </c>
      <c r="F5006" t="s">
        <v>5929</v>
      </c>
      <c r="G5006">
        <v>2611</v>
      </c>
      <c r="H5006">
        <v>7</v>
      </c>
      <c r="I5006" t="s">
        <v>5598</v>
      </c>
      <c r="J5006" t="s">
        <v>6085</v>
      </c>
      <c r="K5006" t="s">
        <v>5052</v>
      </c>
      <c r="L5006">
        <v>5.49</v>
      </c>
      <c r="M5006" s="441">
        <v>45744</v>
      </c>
      <c r="N5006">
        <v>6.11</v>
      </c>
      <c r="O5006">
        <v>5</v>
      </c>
      <c r="P5006">
        <v>38.43</v>
      </c>
    </row>
    <row r="5007" spans="1:16" x14ac:dyDescent="0.3">
      <c r="A5007">
        <v>29047</v>
      </c>
      <c r="B5007">
        <v>122</v>
      </c>
      <c r="C5007" t="s">
        <v>552</v>
      </c>
      <c r="D5007" s="441">
        <v>45748</v>
      </c>
      <c r="E5007">
        <v>18145</v>
      </c>
      <c r="F5007" t="s">
        <v>5796</v>
      </c>
      <c r="G5007">
        <v>3472</v>
      </c>
      <c r="H5007">
        <v>0.1</v>
      </c>
      <c r="I5007" t="s">
        <v>5601</v>
      </c>
      <c r="J5007" t="s">
        <v>4764</v>
      </c>
      <c r="K5007" t="s">
        <v>5052</v>
      </c>
      <c r="L5007">
        <v>0</v>
      </c>
      <c r="M5007" s="441">
        <v>-693593</v>
      </c>
      <c r="N5007">
        <v>0</v>
      </c>
      <c r="O5007">
        <v>369.3</v>
      </c>
      <c r="P5007">
        <v>37.159999999999997</v>
      </c>
    </row>
    <row r="5008" spans="1:16" x14ac:dyDescent="0.3">
      <c r="A5008">
        <v>28909</v>
      </c>
      <c r="B5008">
        <v>122</v>
      </c>
      <c r="C5008" t="s">
        <v>552</v>
      </c>
      <c r="D5008" s="441">
        <v>45748</v>
      </c>
      <c r="E5008">
        <v>19738</v>
      </c>
      <c r="F5008" t="s">
        <v>6018</v>
      </c>
      <c r="G5008">
        <v>2515</v>
      </c>
      <c r="H5008">
        <v>10</v>
      </c>
      <c r="I5008" t="s">
        <v>5598</v>
      </c>
      <c r="J5008" t="s">
        <v>6085</v>
      </c>
      <c r="K5008" t="s">
        <v>5052</v>
      </c>
      <c r="L5008">
        <v>3.7</v>
      </c>
      <c r="M5008" s="441">
        <v>45744</v>
      </c>
      <c r="N5008">
        <v>3.3</v>
      </c>
      <c r="O5008">
        <v>3.2</v>
      </c>
      <c r="P5008">
        <v>37</v>
      </c>
    </row>
    <row r="5009" spans="1:16" x14ac:dyDescent="0.3">
      <c r="A5009">
        <v>28921</v>
      </c>
      <c r="B5009">
        <v>122</v>
      </c>
      <c r="C5009" t="s">
        <v>552</v>
      </c>
      <c r="D5009" s="441">
        <v>45748</v>
      </c>
      <c r="E5009">
        <v>19721</v>
      </c>
      <c r="F5009" t="s">
        <v>5952</v>
      </c>
      <c r="G5009">
        <v>2533</v>
      </c>
      <c r="H5009">
        <v>1</v>
      </c>
      <c r="I5009" t="s">
        <v>5598</v>
      </c>
      <c r="J5009" t="s">
        <v>6085</v>
      </c>
      <c r="K5009" t="s">
        <v>5052</v>
      </c>
      <c r="L5009">
        <v>36.72</v>
      </c>
      <c r="M5009" s="441">
        <v>45744</v>
      </c>
      <c r="N5009">
        <v>36.4</v>
      </c>
      <c r="O5009">
        <v>36.4</v>
      </c>
      <c r="P5009">
        <v>36.72</v>
      </c>
    </row>
    <row r="5010" spans="1:16" x14ac:dyDescent="0.3">
      <c r="A5010">
        <v>29057</v>
      </c>
      <c r="B5010">
        <v>122</v>
      </c>
      <c r="C5010" t="s">
        <v>552</v>
      </c>
      <c r="D5010" s="441">
        <v>45748</v>
      </c>
      <c r="E5010">
        <v>18107</v>
      </c>
      <c r="F5010" t="s">
        <v>5807</v>
      </c>
      <c r="G5010">
        <v>3504</v>
      </c>
      <c r="H5010">
        <v>0.2</v>
      </c>
      <c r="I5010" t="s">
        <v>5601</v>
      </c>
      <c r="J5010" t="s">
        <v>4764</v>
      </c>
      <c r="K5010" t="s">
        <v>5052</v>
      </c>
      <c r="L5010">
        <v>0</v>
      </c>
      <c r="M5010" s="441">
        <v>-693593</v>
      </c>
      <c r="N5010">
        <v>0</v>
      </c>
      <c r="O5010">
        <v>0</v>
      </c>
      <c r="P5010">
        <v>35.380000000000003</v>
      </c>
    </row>
    <row r="5011" spans="1:16" x14ac:dyDescent="0.3">
      <c r="A5011">
        <v>29014</v>
      </c>
      <c r="B5011">
        <v>122</v>
      </c>
      <c r="C5011" t="s">
        <v>552</v>
      </c>
      <c r="D5011" s="441">
        <v>45748</v>
      </c>
      <c r="E5011">
        <v>18249</v>
      </c>
      <c r="F5011" t="s">
        <v>5907</v>
      </c>
      <c r="G5011">
        <v>3381</v>
      </c>
      <c r="H5011">
        <v>2</v>
      </c>
      <c r="I5011" t="s">
        <v>5613</v>
      </c>
      <c r="J5011" t="s">
        <v>4764</v>
      </c>
      <c r="K5011" t="s">
        <v>5052</v>
      </c>
      <c r="L5011">
        <v>0</v>
      </c>
      <c r="M5011" s="441">
        <v>-693593</v>
      </c>
      <c r="N5011">
        <v>0</v>
      </c>
      <c r="O5011">
        <v>0</v>
      </c>
      <c r="P5011">
        <v>34.630000000000003</v>
      </c>
    </row>
    <row r="5012" spans="1:16" x14ac:dyDescent="0.3">
      <c r="A5012">
        <v>29043</v>
      </c>
      <c r="B5012">
        <v>122</v>
      </c>
      <c r="C5012" t="s">
        <v>552</v>
      </c>
      <c r="D5012" s="441">
        <v>45748</v>
      </c>
      <c r="E5012">
        <v>18155</v>
      </c>
      <c r="F5012" t="s">
        <v>6513</v>
      </c>
      <c r="G5012">
        <v>3465</v>
      </c>
      <c r="H5012">
        <v>0.25</v>
      </c>
      <c r="I5012" t="s">
        <v>5601</v>
      </c>
      <c r="J5012" t="s">
        <v>4764</v>
      </c>
      <c r="K5012" t="s">
        <v>5052</v>
      </c>
      <c r="L5012">
        <v>0</v>
      </c>
      <c r="M5012" s="441">
        <v>-693593</v>
      </c>
      <c r="N5012">
        <v>0</v>
      </c>
      <c r="O5012">
        <v>0</v>
      </c>
      <c r="P5012">
        <v>33.5</v>
      </c>
    </row>
    <row r="5013" spans="1:16" x14ac:dyDescent="0.3">
      <c r="A5013">
        <v>28972</v>
      </c>
      <c r="B5013">
        <v>122</v>
      </c>
      <c r="C5013" t="s">
        <v>552</v>
      </c>
      <c r="D5013" s="441">
        <v>45748</v>
      </c>
      <c r="E5013">
        <v>18511</v>
      </c>
      <c r="F5013" t="s">
        <v>6028</v>
      </c>
      <c r="G5013">
        <v>3149</v>
      </c>
      <c r="H5013">
        <v>0.1</v>
      </c>
      <c r="I5013" t="s">
        <v>5613</v>
      </c>
      <c r="J5013" t="s">
        <v>4764</v>
      </c>
      <c r="K5013" t="s">
        <v>5052</v>
      </c>
      <c r="L5013">
        <v>0</v>
      </c>
      <c r="M5013" s="441">
        <v>-693593</v>
      </c>
      <c r="N5013">
        <v>0</v>
      </c>
      <c r="O5013">
        <v>0</v>
      </c>
      <c r="P5013">
        <v>32.04</v>
      </c>
    </row>
    <row r="5014" spans="1:16" x14ac:dyDescent="0.3">
      <c r="A5014">
        <v>29038</v>
      </c>
      <c r="B5014">
        <v>122</v>
      </c>
      <c r="C5014" t="s">
        <v>552</v>
      </c>
      <c r="D5014" s="441">
        <v>45748</v>
      </c>
      <c r="E5014">
        <v>18177</v>
      </c>
      <c r="F5014" t="s">
        <v>6554</v>
      </c>
      <c r="G5014">
        <v>3445</v>
      </c>
      <c r="H5014">
        <v>0.45</v>
      </c>
      <c r="I5014" t="s">
        <v>5601</v>
      </c>
      <c r="J5014" t="s">
        <v>4764</v>
      </c>
      <c r="K5014" t="s">
        <v>5052</v>
      </c>
      <c r="L5014">
        <v>0</v>
      </c>
      <c r="M5014" s="441">
        <v>-693593</v>
      </c>
      <c r="N5014">
        <v>0</v>
      </c>
      <c r="O5014">
        <v>78.5</v>
      </c>
      <c r="P5014">
        <v>31.46</v>
      </c>
    </row>
    <row r="5015" spans="1:16" x14ac:dyDescent="0.3">
      <c r="A5015">
        <v>28922</v>
      </c>
      <c r="B5015">
        <v>122</v>
      </c>
      <c r="C5015" t="s">
        <v>552</v>
      </c>
      <c r="D5015" s="441">
        <v>45748</v>
      </c>
      <c r="E5015">
        <v>19473</v>
      </c>
      <c r="F5015" t="s">
        <v>6530</v>
      </c>
      <c r="G5015">
        <v>2732</v>
      </c>
      <c r="H5015">
        <v>1.5</v>
      </c>
      <c r="I5015" t="s">
        <v>5598</v>
      </c>
      <c r="J5015" t="s">
        <v>6085</v>
      </c>
      <c r="K5015" t="s">
        <v>5052</v>
      </c>
      <c r="L5015">
        <v>20.55</v>
      </c>
      <c r="M5015" s="441">
        <v>45734</v>
      </c>
      <c r="N5015">
        <v>18</v>
      </c>
      <c r="O5015">
        <v>14.5</v>
      </c>
      <c r="P5015">
        <v>30.83</v>
      </c>
    </row>
    <row r="5016" spans="1:16" x14ac:dyDescent="0.3">
      <c r="A5016">
        <v>29102</v>
      </c>
      <c r="B5016">
        <v>122</v>
      </c>
      <c r="C5016" t="s">
        <v>552</v>
      </c>
      <c r="D5016" s="441">
        <v>45748</v>
      </c>
      <c r="E5016">
        <v>25642</v>
      </c>
      <c r="F5016" t="s">
        <v>6585</v>
      </c>
      <c r="G5016">
        <v>2346</v>
      </c>
      <c r="H5016">
        <v>2</v>
      </c>
      <c r="I5016" t="s">
        <v>5613</v>
      </c>
      <c r="J5016" t="s">
        <v>6085</v>
      </c>
      <c r="K5016" t="s">
        <v>5052</v>
      </c>
      <c r="L5016">
        <v>14.94</v>
      </c>
      <c r="M5016" s="441">
        <v>45740</v>
      </c>
      <c r="N5016">
        <v>14.94</v>
      </c>
      <c r="O5016">
        <v>14.94</v>
      </c>
      <c r="P5016">
        <v>29.88</v>
      </c>
    </row>
    <row r="5017" spans="1:16" x14ac:dyDescent="0.3">
      <c r="A5017">
        <v>28834</v>
      </c>
      <c r="B5017">
        <v>122</v>
      </c>
      <c r="C5017" t="s">
        <v>552</v>
      </c>
      <c r="D5017" s="441">
        <v>45748</v>
      </c>
      <c r="E5017">
        <v>20029</v>
      </c>
      <c r="F5017" t="s">
        <v>5848</v>
      </c>
      <c r="G5017">
        <v>2337</v>
      </c>
      <c r="H5017">
        <v>2</v>
      </c>
      <c r="I5017" t="s">
        <v>5668</v>
      </c>
      <c r="J5017" t="s">
        <v>6085</v>
      </c>
      <c r="K5017" t="s">
        <v>5052</v>
      </c>
      <c r="L5017">
        <v>0</v>
      </c>
      <c r="M5017" s="441">
        <v>45636</v>
      </c>
      <c r="N5017">
        <v>14.81</v>
      </c>
      <c r="O5017">
        <v>14.81</v>
      </c>
      <c r="P5017">
        <v>29.62</v>
      </c>
    </row>
    <row r="5018" spans="1:16" x14ac:dyDescent="0.3">
      <c r="A5018">
        <v>28879</v>
      </c>
      <c r="B5018">
        <v>122</v>
      </c>
      <c r="C5018" t="s">
        <v>552</v>
      </c>
      <c r="D5018" s="441">
        <v>45748</v>
      </c>
      <c r="E5018">
        <v>20961</v>
      </c>
      <c r="F5018" t="s">
        <v>5687</v>
      </c>
      <c r="G5018">
        <v>2015</v>
      </c>
      <c r="H5018">
        <v>4</v>
      </c>
      <c r="I5018" t="s">
        <v>5613</v>
      </c>
      <c r="J5018" t="s">
        <v>6085</v>
      </c>
      <c r="K5018" t="s">
        <v>5052</v>
      </c>
      <c r="L5018">
        <v>6.98</v>
      </c>
      <c r="M5018" s="441">
        <v>45735</v>
      </c>
      <c r="N5018">
        <v>6.98</v>
      </c>
      <c r="O5018">
        <v>6.98</v>
      </c>
      <c r="P5018">
        <v>27.92</v>
      </c>
    </row>
    <row r="5019" spans="1:16" x14ac:dyDescent="0.3">
      <c r="A5019">
        <v>28915</v>
      </c>
      <c r="B5019">
        <v>122</v>
      </c>
      <c r="C5019" t="s">
        <v>552</v>
      </c>
      <c r="D5019" s="441">
        <v>45748</v>
      </c>
      <c r="E5019">
        <v>19575</v>
      </c>
      <c r="F5019" t="s">
        <v>5944</v>
      </c>
      <c r="G5019">
        <v>2643</v>
      </c>
      <c r="H5019">
        <v>1</v>
      </c>
      <c r="I5019" t="s">
        <v>5598</v>
      </c>
      <c r="J5019" t="s">
        <v>6085</v>
      </c>
      <c r="K5019" t="s">
        <v>5052</v>
      </c>
      <c r="L5019">
        <v>27</v>
      </c>
      <c r="M5019" s="441">
        <v>45737</v>
      </c>
      <c r="N5019">
        <v>22</v>
      </c>
      <c r="O5019">
        <v>26</v>
      </c>
      <c r="P5019">
        <v>27</v>
      </c>
    </row>
    <row r="5020" spans="1:16" x14ac:dyDescent="0.3">
      <c r="A5020">
        <v>28979</v>
      </c>
      <c r="B5020">
        <v>122</v>
      </c>
      <c r="C5020" t="s">
        <v>552</v>
      </c>
      <c r="D5020" s="441">
        <v>45748</v>
      </c>
      <c r="E5020">
        <v>18383</v>
      </c>
      <c r="F5020" t="s">
        <v>6550</v>
      </c>
      <c r="G5020">
        <v>3256</v>
      </c>
      <c r="H5020">
        <v>0.25</v>
      </c>
      <c r="I5020" t="s">
        <v>5613</v>
      </c>
      <c r="J5020" t="s">
        <v>4764</v>
      </c>
      <c r="K5020" t="s">
        <v>5052</v>
      </c>
      <c r="L5020">
        <v>0</v>
      </c>
      <c r="M5020" s="441">
        <v>-693593</v>
      </c>
      <c r="N5020">
        <v>0</v>
      </c>
      <c r="O5020">
        <v>0</v>
      </c>
      <c r="P5020">
        <v>25.84</v>
      </c>
    </row>
    <row r="5021" spans="1:16" x14ac:dyDescent="0.3">
      <c r="A5021">
        <v>28874</v>
      </c>
      <c r="B5021">
        <v>122</v>
      </c>
      <c r="C5021" t="s">
        <v>552</v>
      </c>
      <c r="D5021" s="441">
        <v>45748</v>
      </c>
      <c r="E5021">
        <v>19902</v>
      </c>
      <c r="F5021" t="s">
        <v>6528</v>
      </c>
      <c r="G5021">
        <v>2382</v>
      </c>
      <c r="H5021">
        <v>1</v>
      </c>
      <c r="I5021" t="s">
        <v>5703</v>
      </c>
      <c r="J5021" t="s">
        <v>6085</v>
      </c>
      <c r="K5021" t="s">
        <v>5052</v>
      </c>
      <c r="L5021">
        <v>0</v>
      </c>
      <c r="M5021" s="441">
        <v>-693593</v>
      </c>
      <c r="N5021">
        <v>0</v>
      </c>
      <c r="O5021">
        <v>23.6</v>
      </c>
      <c r="P5021">
        <v>25.8</v>
      </c>
    </row>
    <row r="5022" spans="1:16" x14ac:dyDescent="0.3">
      <c r="A5022">
        <v>28892</v>
      </c>
      <c r="B5022">
        <v>122</v>
      </c>
      <c r="C5022" t="s">
        <v>552</v>
      </c>
      <c r="D5022" s="441">
        <v>45748</v>
      </c>
      <c r="E5022">
        <v>19642</v>
      </c>
      <c r="F5022" t="s">
        <v>6059</v>
      </c>
      <c r="G5022">
        <v>2596</v>
      </c>
      <c r="H5022">
        <v>5</v>
      </c>
      <c r="I5022" t="s">
        <v>5598</v>
      </c>
      <c r="J5022" t="s">
        <v>6085</v>
      </c>
      <c r="K5022" t="s">
        <v>5052</v>
      </c>
      <c r="L5022">
        <v>5.0999999999999996</v>
      </c>
      <c r="M5022" s="441">
        <v>45744</v>
      </c>
      <c r="N5022">
        <v>5.5</v>
      </c>
      <c r="O5022">
        <v>6</v>
      </c>
      <c r="P5022">
        <v>25.5</v>
      </c>
    </row>
    <row r="5023" spans="1:16" x14ac:dyDescent="0.3">
      <c r="A5023">
        <v>28898</v>
      </c>
      <c r="B5023">
        <v>122</v>
      </c>
      <c r="C5023" t="s">
        <v>552</v>
      </c>
      <c r="D5023" s="441">
        <v>45748</v>
      </c>
      <c r="E5023">
        <v>19628</v>
      </c>
      <c r="F5023" t="s">
        <v>6584</v>
      </c>
      <c r="G5023">
        <v>2606</v>
      </c>
      <c r="H5023">
        <v>10</v>
      </c>
      <c r="I5023" t="s">
        <v>5598</v>
      </c>
      <c r="J5023" t="s">
        <v>6085</v>
      </c>
      <c r="K5023" t="s">
        <v>5052</v>
      </c>
      <c r="L5023">
        <v>0</v>
      </c>
      <c r="M5023" s="441">
        <v>45684</v>
      </c>
      <c r="N5023">
        <v>2.4</v>
      </c>
      <c r="O5023">
        <v>3.08</v>
      </c>
      <c r="P5023">
        <v>24</v>
      </c>
    </row>
    <row r="5024" spans="1:16" x14ac:dyDescent="0.3">
      <c r="A5024">
        <v>28836</v>
      </c>
      <c r="B5024">
        <v>122</v>
      </c>
      <c r="C5024" t="s">
        <v>552</v>
      </c>
      <c r="D5024" s="441">
        <v>45748</v>
      </c>
      <c r="E5024">
        <v>20410</v>
      </c>
      <c r="F5024" t="s">
        <v>5644</v>
      </c>
      <c r="G5024">
        <v>2190</v>
      </c>
      <c r="H5024">
        <v>2</v>
      </c>
      <c r="I5024" t="s">
        <v>5613</v>
      </c>
      <c r="J5024" t="s">
        <v>6085</v>
      </c>
      <c r="K5024" t="s">
        <v>5052</v>
      </c>
      <c r="L5024">
        <v>11.95</v>
      </c>
      <c r="M5024" s="441">
        <v>45728</v>
      </c>
      <c r="N5024">
        <v>11.95</v>
      </c>
      <c r="O5024">
        <v>11.85</v>
      </c>
      <c r="P5024">
        <v>23.9</v>
      </c>
    </row>
    <row r="5025" spans="1:16" x14ac:dyDescent="0.3">
      <c r="A5025">
        <v>28890</v>
      </c>
      <c r="B5025">
        <v>122</v>
      </c>
      <c r="C5025" t="s">
        <v>552</v>
      </c>
      <c r="D5025" s="441">
        <v>45748</v>
      </c>
      <c r="E5025">
        <v>19783</v>
      </c>
      <c r="F5025" t="s">
        <v>5923</v>
      </c>
      <c r="G5025">
        <v>2475</v>
      </c>
      <c r="H5025">
        <v>5</v>
      </c>
      <c r="I5025" t="s">
        <v>5598</v>
      </c>
      <c r="J5025" t="s">
        <v>6085</v>
      </c>
      <c r="K5025" t="s">
        <v>5052</v>
      </c>
      <c r="L5025">
        <v>4.72</v>
      </c>
      <c r="M5025" s="441">
        <v>45744</v>
      </c>
      <c r="N5025">
        <v>5.07</v>
      </c>
      <c r="O5025">
        <v>3.9</v>
      </c>
      <c r="P5025">
        <v>23.6</v>
      </c>
    </row>
    <row r="5026" spans="1:16" x14ac:dyDescent="0.3">
      <c r="A5026">
        <v>28924</v>
      </c>
      <c r="B5026">
        <v>122</v>
      </c>
      <c r="C5026" t="s">
        <v>552</v>
      </c>
      <c r="D5026" s="441">
        <v>45748</v>
      </c>
      <c r="E5026">
        <v>19465</v>
      </c>
      <c r="F5026" t="s">
        <v>5953</v>
      </c>
      <c r="G5026">
        <v>2737</v>
      </c>
      <c r="H5026">
        <v>1.7</v>
      </c>
      <c r="I5026" t="s">
        <v>5598</v>
      </c>
      <c r="J5026" t="s">
        <v>6085</v>
      </c>
      <c r="K5026" t="s">
        <v>5052</v>
      </c>
      <c r="L5026">
        <v>13.21</v>
      </c>
      <c r="M5026" s="441">
        <v>45745</v>
      </c>
      <c r="N5026">
        <v>23.26</v>
      </c>
      <c r="O5026">
        <v>12.5</v>
      </c>
      <c r="P5026">
        <v>22.46</v>
      </c>
    </row>
    <row r="5027" spans="1:16" x14ac:dyDescent="0.3">
      <c r="A5027">
        <v>28902</v>
      </c>
      <c r="B5027">
        <v>122</v>
      </c>
      <c r="C5027" t="s">
        <v>552</v>
      </c>
      <c r="D5027" s="441">
        <v>45748</v>
      </c>
      <c r="E5027">
        <v>19613</v>
      </c>
      <c r="F5027" t="s">
        <v>5934</v>
      </c>
      <c r="G5027">
        <v>2620</v>
      </c>
      <c r="H5027">
        <v>2.4</v>
      </c>
      <c r="I5027" t="s">
        <v>5598</v>
      </c>
      <c r="J5027" t="s">
        <v>6085</v>
      </c>
      <c r="K5027" t="s">
        <v>5052</v>
      </c>
      <c r="L5027">
        <v>8.9499999999999993</v>
      </c>
      <c r="M5027" s="441">
        <v>45744</v>
      </c>
      <c r="N5027">
        <v>8.35</v>
      </c>
      <c r="O5027">
        <v>7.5</v>
      </c>
      <c r="P5027">
        <v>21.48</v>
      </c>
    </row>
    <row r="5028" spans="1:16" x14ac:dyDescent="0.3">
      <c r="A5028">
        <v>28997</v>
      </c>
      <c r="B5028">
        <v>122</v>
      </c>
      <c r="C5028" t="s">
        <v>552</v>
      </c>
      <c r="D5028" s="441">
        <v>45748</v>
      </c>
      <c r="E5028">
        <v>18329</v>
      </c>
      <c r="F5028" t="s">
        <v>6555</v>
      </c>
      <c r="G5028">
        <v>3304</v>
      </c>
      <c r="H5028">
        <v>0.05</v>
      </c>
      <c r="I5028" t="s">
        <v>5613</v>
      </c>
      <c r="J5028" t="s">
        <v>4764</v>
      </c>
      <c r="K5028" t="s">
        <v>5052</v>
      </c>
      <c r="L5028">
        <v>0</v>
      </c>
      <c r="M5028" s="441">
        <v>-693593</v>
      </c>
      <c r="N5028">
        <v>0</v>
      </c>
      <c r="O5028">
        <v>0</v>
      </c>
      <c r="P5028">
        <v>20.98</v>
      </c>
    </row>
    <row r="5029" spans="1:16" x14ac:dyDescent="0.3">
      <c r="A5029">
        <v>28923</v>
      </c>
      <c r="B5029">
        <v>122</v>
      </c>
      <c r="C5029" t="s">
        <v>552</v>
      </c>
      <c r="D5029" s="441">
        <v>45748</v>
      </c>
      <c r="E5029">
        <v>19468</v>
      </c>
      <c r="F5029" t="s">
        <v>5985</v>
      </c>
      <c r="G5029">
        <v>2736</v>
      </c>
      <c r="H5029">
        <v>1</v>
      </c>
      <c r="I5029" t="s">
        <v>5598</v>
      </c>
      <c r="J5029" t="s">
        <v>6085</v>
      </c>
      <c r="K5029" t="s">
        <v>5052</v>
      </c>
      <c r="L5029">
        <v>20.83</v>
      </c>
      <c r="M5029" s="441">
        <v>45744</v>
      </c>
      <c r="N5029">
        <v>26</v>
      </c>
      <c r="O5029">
        <v>17.829999999999998</v>
      </c>
      <c r="P5029">
        <v>20.83</v>
      </c>
    </row>
    <row r="5030" spans="1:16" x14ac:dyDescent="0.3">
      <c r="A5030">
        <v>28818</v>
      </c>
      <c r="B5030">
        <v>122</v>
      </c>
      <c r="C5030" t="s">
        <v>552</v>
      </c>
      <c r="D5030" s="441">
        <v>45748</v>
      </c>
      <c r="E5030">
        <v>19872</v>
      </c>
      <c r="F5030" t="s">
        <v>6511</v>
      </c>
      <c r="G5030">
        <v>2401</v>
      </c>
      <c r="H5030">
        <v>0.5</v>
      </c>
      <c r="I5030" t="s">
        <v>5598</v>
      </c>
      <c r="J5030" t="s">
        <v>6085</v>
      </c>
      <c r="K5030" t="s">
        <v>5052</v>
      </c>
      <c r="L5030">
        <v>0</v>
      </c>
      <c r="M5030" s="441">
        <v>-693593</v>
      </c>
      <c r="N5030">
        <v>0</v>
      </c>
      <c r="O5030">
        <v>0</v>
      </c>
      <c r="P5030">
        <v>20.75</v>
      </c>
    </row>
    <row r="5031" spans="1:16" x14ac:dyDescent="0.3">
      <c r="A5031">
        <v>28903</v>
      </c>
      <c r="B5031">
        <v>122</v>
      </c>
      <c r="C5031" t="s">
        <v>552</v>
      </c>
      <c r="D5031" s="441">
        <v>45748</v>
      </c>
      <c r="E5031">
        <v>19480</v>
      </c>
      <c r="F5031" t="s">
        <v>5936</v>
      </c>
      <c r="G5031">
        <v>2726</v>
      </c>
      <c r="H5031">
        <v>1</v>
      </c>
      <c r="I5031" t="s">
        <v>5598</v>
      </c>
      <c r="J5031" t="s">
        <v>6085</v>
      </c>
      <c r="K5031" t="s">
        <v>5052</v>
      </c>
      <c r="L5031">
        <v>20.63</v>
      </c>
      <c r="M5031" s="441">
        <v>45745</v>
      </c>
      <c r="N5031">
        <v>42</v>
      </c>
      <c r="O5031">
        <v>15.5</v>
      </c>
      <c r="P5031">
        <v>20.63</v>
      </c>
    </row>
    <row r="5032" spans="1:16" x14ac:dyDescent="0.3">
      <c r="A5032">
        <v>28926</v>
      </c>
      <c r="B5032">
        <v>122</v>
      </c>
      <c r="C5032" t="s">
        <v>552</v>
      </c>
      <c r="D5032" s="441">
        <v>45748</v>
      </c>
      <c r="E5032">
        <v>19463</v>
      </c>
      <c r="F5032" t="s">
        <v>5986</v>
      </c>
      <c r="G5032">
        <v>2739</v>
      </c>
      <c r="H5032">
        <v>0.3</v>
      </c>
      <c r="I5032" t="s">
        <v>5598</v>
      </c>
      <c r="J5032" t="s">
        <v>6085</v>
      </c>
      <c r="K5032" t="s">
        <v>5052</v>
      </c>
      <c r="L5032">
        <v>67.38</v>
      </c>
      <c r="M5032" s="441">
        <v>45744</v>
      </c>
      <c r="N5032">
        <v>78</v>
      </c>
      <c r="O5032">
        <v>55</v>
      </c>
      <c r="P5032">
        <v>20.21</v>
      </c>
    </row>
    <row r="5033" spans="1:16" x14ac:dyDescent="0.3">
      <c r="A5033">
        <v>28916</v>
      </c>
      <c r="B5033">
        <v>122</v>
      </c>
      <c r="C5033" t="s">
        <v>552</v>
      </c>
      <c r="D5033" s="441">
        <v>45748</v>
      </c>
      <c r="E5033">
        <v>19572</v>
      </c>
      <c r="F5033" t="s">
        <v>5945</v>
      </c>
      <c r="G5033">
        <v>2646</v>
      </c>
      <c r="H5033">
        <v>1.1000000000000001</v>
      </c>
      <c r="I5033" t="s">
        <v>5598</v>
      </c>
      <c r="J5033" t="s">
        <v>6085</v>
      </c>
      <c r="K5033" t="s">
        <v>5052</v>
      </c>
      <c r="L5033">
        <v>18.04</v>
      </c>
      <c r="M5033" s="441">
        <v>45745</v>
      </c>
      <c r="N5033">
        <v>18</v>
      </c>
      <c r="O5033">
        <v>12</v>
      </c>
      <c r="P5033">
        <v>19.84</v>
      </c>
    </row>
    <row r="5034" spans="1:16" x14ac:dyDescent="0.3">
      <c r="A5034">
        <v>28968</v>
      </c>
      <c r="B5034">
        <v>122</v>
      </c>
      <c r="C5034" t="s">
        <v>552</v>
      </c>
      <c r="D5034" s="441">
        <v>45748</v>
      </c>
      <c r="E5034">
        <v>18546</v>
      </c>
      <c r="F5034" t="s">
        <v>5860</v>
      </c>
      <c r="G5034">
        <v>3133</v>
      </c>
      <c r="H5034">
        <v>0.24</v>
      </c>
      <c r="I5034" t="s">
        <v>5601</v>
      </c>
      <c r="J5034" t="s">
        <v>4764</v>
      </c>
      <c r="K5034" t="s">
        <v>5052</v>
      </c>
      <c r="L5034">
        <v>0</v>
      </c>
      <c r="M5034" s="441">
        <v>-693593</v>
      </c>
      <c r="N5034">
        <v>0</v>
      </c>
      <c r="O5034">
        <v>81.319999999999993</v>
      </c>
      <c r="P5034">
        <v>19.52</v>
      </c>
    </row>
    <row r="5035" spans="1:16" x14ac:dyDescent="0.3">
      <c r="A5035">
        <v>28796</v>
      </c>
      <c r="B5035">
        <v>122</v>
      </c>
      <c r="C5035" t="s">
        <v>552</v>
      </c>
      <c r="D5035" s="441">
        <v>45748</v>
      </c>
      <c r="E5035">
        <v>21075</v>
      </c>
      <c r="F5035" t="s">
        <v>5606</v>
      </c>
      <c r="G5035">
        <v>1993</v>
      </c>
      <c r="H5035">
        <v>3</v>
      </c>
      <c r="I5035" t="s">
        <v>5605</v>
      </c>
      <c r="J5035" t="s">
        <v>6085</v>
      </c>
      <c r="K5035" t="s">
        <v>5052</v>
      </c>
      <c r="L5035">
        <v>0</v>
      </c>
      <c r="M5035" s="441">
        <v>-693593</v>
      </c>
      <c r="N5035">
        <v>0</v>
      </c>
      <c r="O5035">
        <v>6.41</v>
      </c>
      <c r="P5035">
        <v>19.23</v>
      </c>
    </row>
    <row r="5036" spans="1:16" x14ac:dyDescent="0.3">
      <c r="A5036">
        <v>29113</v>
      </c>
      <c r="B5036">
        <v>122</v>
      </c>
      <c r="C5036" t="s">
        <v>552</v>
      </c>
      <c r="D5036" s="441">
        <v>45748</v>
      </c>
      <c r="E5036">
        <v>17061</v>
      </c>
      <c r="F5036" t="s">
        <v>5954</v>
      </c>
      <c r="G5036">
        <v>2738</v>
      </c>
      <c r="H5036">
        <v>0.2</v>
      </c>
      <c r="I5036" t="s">
        <v>5598</v>
      </c>
      <c r="J5036" t="s">
        <v>6085</v>
      </c>
      <c r="K5036" t="s">
        <v>5052</v>
      </c>
      <c r="L5036">
        <v>96</v>
      </c>
      <c r="M5036" s="441">
        <v>45745</v>
      </c>
      <c r="N5036">
        <v>120</v>
      </c>
      <c r="O5036">
        <v>120</v>
      </c>
      <c r="P5036">
        <v>19.2</v>
      </c>
    </row>
    <row r="5037" spans="1:16" x14ac:dyDescent="0.3">
      <c r="A5037">
        <v>28803</v>
      </c>
      <c r="B5037">
        <v>122</v>
      </c>
      <c r="C5037" t="s">
        <v>552</v>
      </c>
      <c r="D5037" s="441">
        <v>45748</v>
      </c>
      <c r="E5037">
        <v>20429</v>
      </c>
      <c r="F5037" t="s">
        <v>5840</v>
      </c>
      <c r="G5037">
        <v>2184</v>
      </c>
      <c r="H5037">
        <v>1</v>
      </c>
      <c r="I5037" t="s">
        <v>5613</v>
      </c>
      <c r="J5037" t="s">
        <v>6085</v>
      </c>
      <c r="K5037" t="s">
        <v>5052</v>
      </c>
      <c r="L5037">
        <v>18.600000000000001</v>
      </c>
      <c r="M5037" s="441">
        <v>45734</v>
      </c>
      <c r="N5037">
        <v>18.600000000000001</v>
      </c>
      <c r="O5037">
        <v>32.5</v>
      </c>
      <c r="P5037">
        <v>18.600000000000001</v>
      </c>
    </row>
    <row r="5038" spans="1:16" x14ac:dyDescent="0.3">
      <c r="A5038">
        <v>28901</v>
      </c>
      <c r="B5038">
        <v>122</v>
      </c>
      <c r="C5038" t="s">
        <v>552</v>
      </c>
      <c r="D5038" s="441">
        <v>45748</v>
      </c>
      <c r="E5038">
        <v>19621</v>
      </c>
      <c r="F5038" t="s">
        <v>5931</v>
      </c>
      <c r="G5038">
        <v>2613</v>
      </c>
      <c r="H5038">
        <v>4</v>
      </c>
      <c r="I5038" t="s">
        <v>5598</v>
      </c>
      <c r="J5038" t="s">
        <v>6085</v>
      </c>
      <c r="K5038" t="s">
        <v>5052</v>
      </c>
      <c r="L5038">
        <v>3.8</v>
      </c>
      <c r="M5038" s="441">
        <v>45743</v>
      </c>
      <c r="N5038">
        <v>3.7</v>
      </c>
      <c r="O5038">
        <v>3.5</v>
      </c>
      <c r="P5038">
        <v>15.2</v>
      </c>
    </row>
    <row r="5039" spans="1:16" x14ac:dyDescent="0.3">
      <c r="A5039">
        <v>28920</v>
      </c>
      <c r="B5039">
        <v>122</v>
      </c>
      <c r="C5039" t="s">
        <v>552</v>
      </c>
      <c r="D5039" s="441">
        <v>45748</v>
      </c>
      <c r="E5039">
        <v>19552</v>
      </c>
      <c r="F5039" t="s">
        <v>6265</v>
      </c>
      <c r="G5039">
        <v>2664</v>
      </c>
      <c r="H5039">
        <v>2</v>
      </c>
      <c r="I5039" t="s">
        <v>5598</v>
      </c>
      <c r="J5039" t="s">
        <v>6085</v>
      </c>
      <c r="K5039" t="s">
        <v>5052</v>
      </c>
      <c r="L5039">
        <v>7.6</v>
      </c>
      <c r="M5039" s="441">
        <v>45737</v>
      </c>
      <c r="N5039">
        <v>7.5</v>
      </c>
      <c r="O5039">
        <v>6.5</v>
      </c>
      <c r="P5039">
        <v>15.2</v>
      </c>
    </row>
    <row r="5040" spans="1:16" x14ac:dyDescent="0.3">
      <c r="A5040">
        <v>28907</v>
      </c>
      <c r="B5040">
        <v>122</v>
      </c>
      <c r="C5040" t="s">
        <v>552</v>
      </c>
      <c r="D5040" s="441">
        <v>45748</v>
      </c>
      <c r="E5040">
        <v>19741</v>
      </c>
      <c r="F5040" t="s">
        <v>6332</v>
      </c>
      <c r="G5040">
        <v>2512</v>
      </c>
      <c r="H5040">
        <v>2</v>
      </c>
      <c r="I5040" t="s">
        <v>5598</v>
      </c>
      <c r="J5040" t="s">
        <v>6085</v>
      </c>
      <c r="K5040" t="s">
        <v>5052</v>
      </c>
      <c r="L5040">
        <v>7.38</v>
      </c>
      <c r="M5040" s="441">
        <v>45737</v>
      </c>
      <c r="N5040">
        <v>7.9</v>
      </c>
      <c r="O5040">
        <v>7.36</v>
      </c>
      <c r="P5040">
        <v>14.76</v>
      </c>
    </row>
    <row r="5041" spans="1:16" x14ac:dyDescent="0.3">
      <c r="A5041">
        <v>29114</v>
      </c>
      <c r="B5041">
        <v>122</v>
      </c>
      <c r="C5041" t="s">
        <v>552</v>
      </c>
      <c r="D5041" s="441">
        <v>45748</v>
      </c>
      <c r="E5041">
        <v>19460</v>
      </c>
      <c r="F5041" t="s">
        <v>6169</v>
      </c>
      <c r="G5041">
        <v>2744</v>
      </c>
      <c r="H5041">
        <v>0.4</v>
      </c>
      <c r="I5041" t="s">
        <v>5598</v>
      </c>
      <c r="J5041" t="s">
        <v>6085</v>
      </c>
      <c r="K5041" t="s">
        <v>5052</v>
      </c>
      <c r="L5041">
        <v>36</v>
      </c>
      <c r="M5041" s="441">
        <v>45745</v>
      </c>
      <c r="N5041">
        <v>36</v>
      </c>
      <c r="O5041">
        <v>36</v>
      </c>
      <c r="P5041">
        <v>14.4</v>
      </c>
    </row>
    <row r="5042" spans="1:16" x14ac:dyDescent="0.3">
      <c r="A5042">
        <v>28900</v>
      </c>
      <c r="B5042">
        <v>122</v>
      </c>
      <c r="C5042" t="s">
        <v>552</v>
      </c>
      <c r="D5042" s="441">
        <v>45748</v>
      </c>
      <c r="E5042">
        <v>19488</v>
      </c>
      <c r="F5042" t="s">
        <v>5930</v>
      </c>
      <c r="G5042">
        <v>2720</v>
      </c>
      <c r="H5042">
        <v>1</v>
      </c>
      <c r="I5042" t="s">
        <v>5598</v>
      </c>
      <c r="J5042" t="s">
        <v>6085</v>
      </c>
      <c r="K5042" t="s">
        <v>5052</v>
      </c>
      <c r="L5042">
        <v>13.14</v>
      </c>
      <c r="M5042" s="441">
        <v>45744</v>
      </c>
      <c r="N5042">
        <v>24.8</v>
      </c>
      <c r="O5042">
        <v>14.85</v>
      </c>
      <c r="P5042">
        <v>13.14</v>
      </c>
    </row>
    <row r="5043" spans="1:16" x14ac:dyDescent="0.3">
      <c r="A5043">
        <v>28881</v>
      </c>
      <c r="B5043">
        <v>122</v>
      </c>
      <c r="C5043" t="s">
        <v>552</v>
      </c>
      <c r="D5043" s="441">
        <v>45748</v>
      </c>
      <c r="E5043">
        <v>19654</v>
      </c>
      <c r="F5043" t="s">
        <v>5917</v>
      </c>
      <c r="G5043">
        <v>2586</v>
      </c>
      <c r="H5043">
        <v>4</v>
      </c>
      <c r="I5043" t="s">
        <v>5598</v>
      </c>
      <c r="J5043" t="s">
        <v>6085</v>
      </c>
      <c r="K5043" t="s">
        <v>5052</v>
      </c>
      <c r="L5043">
        <v>3.28</v>
      </c>
      <c r="M5043" s="441">
        <v>45744</v>
      </c>
      <c r="N5043">
        <v>3</v>
      </c>
      <c r="O5043">
        <v>3.43</v>
      </c>
      <c r="P5043">
        <v>13.12</v>
      </c>
    </row>
    <row r="5044" spans="1:16" x14ac:dyDescent="0.3">
      <c r="A5044">
        <v>29111</v>
      </c>
      <c r="B5044">
        <v>122</v>
      </c>
      <c r="C5044" t="s">
        <v>552</v>
      </c>
      <c r="D5044" s="441">
        <v>45748</v>
      </c>
      <c r="E5044">
        <v>19557</v>
      </c>
      <c r="F5044" t="s">
        <v>5951</v>
      </c>
      <c r="G5044">
        <v>2660</v>
      </c>
      <c r="H5044">
        <v>1</v>
      </c>
      <c r="I5044" t="s">
        <v>5598</v>
      </c>
      <c r="J5044" t="s">
        <v>6085</v>
      </c>
      <c r="K5044" t="s">
        <v>5052</v>
      </c>
      <c r="L5044">
        <v>12.8</v>
      </c>
      <c r="M5044" s="441">
        <v>45745</v>
      </c>
      <c r="N5044">
        <v>12.8</v>
      </c>
      <c r="O5044">
        <v>12.8</v>
      </c>
      <c r="P5044">
        <v>12.8</v>
      </c>
    </row>
    <row r="5045" spans="1:16" x14ac:dyDescent="0.3">
      <c r="A5045">
        <v>28883</v>
      </c>
      <c r="B5045">
        <v>122</v>
      </c>
      <c r="C5045" t="s">
        <v>552</v>
      </c>
      <c r="D5045" s="441">
        <v>45748</v>
      </c>
      <c r="E5045">
        <v>19505</v>
      </c>
      <c r="F5045" t="s">
        <v>5978</v>
      </c>
      <c r="G5045">
        <v>2706</v>
      </c>
      <c r="H5045">
        <v>1</v>
      </c>
      <c r="I5045" t="s">
        <v>5598</v>
      </c>
      <c r="J5045" t="s">
        <v>6085</v>
      </c>
      <c r="K5045" t="s">
        <v>5052</v>
      </c>
      <c r="L5045">
        <v>12.67</v>
      </c>
      <c r="M5045" s="441">
        <v>45744</v>
      </c>
      <c r="N5045">
        <v>13</v>
      </c>
      <c r="O5045">
        <v>10</v>
      </c>
      <c r="P5045">
        <v>12.67</v>
      </c>
    </row>
    <row r="5046" spans="1:16" x14ac:dyDescent="0.3">
      <c r="A5046">
        <v>29030</v>
      </c>
      <c r="B5046">
        <v>122</v>
      </c>
      <c r="C5046" t="s">
        <v>552</v>
      </c>
      <c r="D5046" s="441">
        <v>45748</v>
      </c>
      <c r="E5046">
        <v>18191</v>
      </c>
      <c r="F5046" t="s">
        <v>5998</v>
      </c>
      <c r="G5046">
        <v>3433</v>
      </c>
      <c r="H5046">
        <v>0.25</v>
      </c>
      <c r="I5046" t="s">
        <v>5601</v>
      </c>
      <c r="J5046" t="s">
        <v>4764</v>
      </c>
      <c r="K5046" t="s">
        <v>5052</v>
      </c>
      <c r="L5046">
        <v>0</v>
      </c>
      <c r="M5046" s="441">
        <v>-693593</v>
      </c>
      <c r="N5046">
        <v>0</v>
      </c>
      <c r="O5046">
        <v>0</v>
      </c>
      <c r="P5046">
        <v>12.55</v>
      </c>
    </row>
    <row r="5047" spans="1:16" x14ac:dyDescent="0.3">
      <c r="A5047">
        <v>28888</v>
      </c>
      <c r="B5047">
        <v>122</v>
      </c>
      <c r="C5047" t="s">
        <v>552</v>
      </c>
      <c r="D5047" s="441">
        <v>45748</v>
      </c>
      <c r="E5047">
        <v>19647</v>
      </c>
      <c r="F5047" t="s">
        <v>5921</v>
      </c>
      <c r="G5047">
        <v>2591</v>
      </c>
      <c r="H5047">
        <v>1</v>
      </c>
      <c r="I5047" t="s">
        <v>5598</v>
      </c>
      <c r="J5047" t="s">
        <v>6085</v>
      </c>
      <c r="K5047" t="s">
        <v>5052</v>
      </c>
      <c r="L5047">
        <v>12.54</v>
      </c>
      <c r="M5047" s="441">
        <v>45744</v>
      </c>
      <c r="N5047">
        <v>10</v>
      </c>
      <c r="O5047">
        <v>15.73</v>
      </c>
      <c r="P5047">
        <v>12.54</v>
      </c>
    </row>
    <row r="5048" spans="1:16" x14ac:dyDescent="0.3">
      <c r="A5048">
        <v>28978</v>
      </c>
      <c r="B5048">
        <v>122</v>
      </c>
      <c r="C5048" t="s">
        <v>552</v>
      </c>
      <c r="D5048" s="441">
        <v>45748</v>
      </c>
      <c r="E5048">
        <v>18433</v>
      </c>
      <c r="F5048" t="s">
        <v>5737</v>
      </c>
      <c r="G5048">
        <v>3212</v>
      </c>
      <c r="H5048">
        <v>0.9</v>
      </c>
      <c r="I5048" t="s">
        <v>5613</v>
      </c>
      <c r="J5048" t="s">
        <v>4764</v>
      </c>
      <c r="K5048" t="s">
        <v>5052</v>
      </c>
      <c r="L5048">
        <v>0</v>
      </c>
      <c r="M5048" s="441">
        <v>-693593</v>
      </c>
      <c r="N5048">
        <v>0</v>
      </c>
      <c r="O5048">
        <v>0</v>
      </c>
      <c r="P5048">
        <v>12.17</v>
      </c>
    </row>
    <row r="5049" spans="1:16" x14ac:dyDescent="0.3">
      <c r="A5049">
        <v>28884</v>
      </c>
      <c r="B5049">
        <v>122</v>
      </c>
      <c r="C5049" t="s">
        <v>552</v>
      </c>
      <c r="D5049" s="441">
        <v>45748</v>
      </c>
      <c r="E5049">
        <v>19503</v>
      </c>
      <c r="F5049" t="s">
        <v>6058</v>
      </c>
      <c r="G5049">
        <v>2707</v>
      </c>
      <c r="H5049">
        <v>1</v>
      </c>
      <c r="I5049" t="s">
        <v>5598</v>
      </c>
      <c r="J5049" t="s">
        <v>6085</v>
      </c>
      <c r="K5049" t="s">
        <v>5052</v>
      </c>
      <c r="L5049">
        <v>11.92</v>
      </c>
      <c r="M5049" s="441">
        <v>45744</v>
      </c>
      <c r="N5049">
        <v>14.44</v>
      </c>
      <c r="O5049">
        <v>10</v>
      </c>
      <c r="P5049">
        <v>11.92</v>
      </c>
    </row>
    <row r="5050" spans="1:16" x14ac:dyDescent="0.3">
      <c r="A5050">
        <v>28918</v>
      </c>
      <c r="B5050">
        <v>122</v>
      </c>
      <c r="C5050" t="s">
        <v>552</v>
      </c>
      <c r="D5050" s="441">
        <v>45748</v>
      </c>
      <c r="E5050">
        <v>19560</v>
      </c>
      <c r="F5050" t="s">
        <v>5947</v>
      </c>
      <c r="G5050">
        <v>2657</v>
      </c>
      <c r="H5050">
        <v>1</v>
      </c>
      <c r="I5050" t="s">
        <v>5598</v>
      </c>
      <c r="J5050" t="s">
        <v>6085</v>
      </c>
      <c r="K5050" t="s">
        <v>5052</v>
      </c>
      <c r="L5050">
        <v>10.94</v>
      </c>
      <c r="M5050" s="441">
        <v>45745</v>
      </c>
      <c r="N5050">
        <v>11.2</v>
      </c>
      <c r="O5050">
        <v>12</v>
      </c>
      <c r="P5050">
        <v>10.94</v>
      </c>
    </row>
    <row r="5051" spans="1:16" x14ac:dyDescent="0.3">
      <c r="A5051">
        <v>28886</v>
      </c>
      <c r="B5051">
        <v>122</v>
      </c>
      <c r="C5051" t="s">
        <v>552</v>
      </c>
      <c r="D5051" s="441">
        <v>45748</v>
      </c>
      <c r="E5051">
        <v>19498</v>
      </c>
      <c r="F5051" t="s">
        <v>5979</v>
      </c>
      <c r="G5051">
        <v>2712</v>
      </c>
      <c r="H5051">
        <v>0.6</v>
      </c>
      <c r="I5051" t="s">
        <v>5598</v>
      </c>
      <c r="J5051" t="s">
        <v>6085</v>
      </c>
      <c r="K5051" t="s">
        <v>5052</v>
      </c>
      <c r="L5051">
        <v>18.02</v>
      </c>
      <c r="M5051" s="441">
        <v>45744</v>
      </c>
      <c r="N5051">
        <v>22.1</v>
      </c>
      <c r="O5051">
        <v>14</v>
      </c>
      <c r="P5051">
        <v>10.81</v>
      </c>
    </row>
    <row r="5052" spans="1:16" x14ac:dyDescent="0.3">
      <c r="A5052">
        <v>28912</v>
      </c>
      <c r="B5052">
        <v>122</v>
      </c>
      <c r="C5052" t="s">
        <v>552</v>
      </c>
      <c r="D5052" s="441">
        <v>45748</v>
      </c>
      <c r="E5052">
        <v>17034</v>
      </c>
      <c r="F5052" t="s">
        <v>6601</v>
      </c>
      <c r="G5052">
        <v>2743</v>
      </c>
      <c r="H5052">
        <v>0.5</v>
      </c>
      <c r="I5052" t="s">
        <v>5598</v>
      </c>
      <c r="J5052" t="s">
        <v>6085</v>
      </c>
      <c r="K5052" t="s">
        <v>5052</v>
      </c>
      <c r="L5052">
        <v>20</v>
      </c>
      <c r="M5052" s="441">
        <v>45744</v>
      </c>
      <c r="N5052">
        <v>25</v>
      </c>
      <c r="O5052">
        <v>25</v>
      </c>
      <c r="P5052">
        <v>10</v>
      </c>
    </row>
    <row r="5053" spans="1:16" x14ac:dyDescent="0.3">
      <c r="A5053">
        <v>28894</v>
      </c>
      <c r="B5053">
        <v>122</v>
      </c>
      <c r="C5053" t="s">
        <v>552</v>
      </c>
      <c r="D5053" s="441">
        <v>45748</v>
      </c>
      <c r="E5053">
        <v>19632</v>
      </c>
      <c r="F5053" t="s">
        <v>5926</v>
      </c>
      <c r="G5053">
        <v>2604</v>
      </c>
      <c r="H5053">
        <v>4</v>
      </c>
      <c r="I5053" t="s">
        <v>5598</v>
      </c>
      <c r="J5053" t="s">
        <v>6085</v>
      </c>
      <c r="K5053" t="s">
        <v>5052</v>
      </c>
      <c r="L5053">
        <v>2.38</v>
      </c>
      <c r="M5053" s="441">
        <v>45745</v>
      </c>
      <c r="N5053">
        <v>2.4</v>
      </c>
      <c r="O5053">
        <v>2.2999999999999998</v>
      </c>
      <c r="P5053">
        <v>9.52</v>
      </c>
    </row>
    <row r="5054" spans="1:16" x14ac:dyDescent="0.3">
      <c r="A5054">
        <v>28885</v>
      </c>
      <c r="B5054">
        <v>122</v>
      </c>
      <c r="C5054" t="s">
        <v>552</v>
      </c>
      <c r="D5054" s="441">
        <v>45748</v>
      </c>
      <c r="E5054">
        <v>19502</v>
      </c>
      <c r="F5054" t="s">
        <v>6015</v>
      </c>
      <c r="G5054">
        <v>2708</v>
      </c>
      <c r="H5054">
        <v>0.5</v>
      </c>
      <c r="I5054" t="s">
        <v>5598</v>
      </c>
      <c r="J5054" t="s">
        <v>6085</v>
      </c>
      <c r="K5054" t="s">
        <v>5052</v>
      </c>
      <c r="L5054">
        <v>19.010000000000002</v>
      </c>
      <c r="M5054" s="441">
        <v>45744</v>
      </c>
      <c r="N5054">
        <v>18.559999999999999</v>
      </c>
      <c r="O5054">
        <v>18.559999999999999</v>
      </c>
      <c r="P5054">
        <v>9.51</v>
      </c>
    </row>
    <row r="5055" spans="1:16" x14ac:dyDescent="0.3">
      <c r="A5055">
        <v>28795</v>
      </c>
      <c r="B5055">
        <v>122</v>
      </c>
      <c r="C5055" t="s">
        <v>552</v>
      </c>
      <c r="D5055" s="441">
        <v>45748</v>
      </c>
      <c r="E5055">
        <v>21102</v>
      </c>
      <c r="F5055" t="s">
        <v>6602</v>
      </c>
      <c r="G5055">
        <v>1985</v>
      </c>
      <c r="H5055">
        <v>2</v>
      </c>
      <c r="I5055" t="s">
        <v>5605</v>
      </c>
      <c r="J5055" t="s">
        <v>6085</v>
      </c>
      <c r="K5055" t="s">
        <v>5052</v>
      </c>
      <c r="L5055">
        <v>0</v>
      </c>
      <c r="M5055" s="441">
        <v>-693593</v>
      </c>
      <c r="N5055">
        <v>0</v>
      </c>
      <c r="O5055">
        <v>4.67</v>
      </c>
      <c r="P5055">
        <v>9.3800000000000008</v>
      </c>
    </row>
    <row r="5056" spans="1:16" x14ac:dyDescent="0.3">
      <c r="A5056">
        <v>28872</v>
      </c>
      <c r="B5056">
        <v>122</v>
      </c>
      <c r="C5056" t="s">
        <v>552</v>
      </c>
      <c r="D5056" s="441">
        <v>45748</v>
      </c>
      <c r="E5056">
        <v>19917</v>
      </c>
      <c r="F5056" t="s">
        <v>5682</v>
      </c>
      <c r="G5056">
        <v>2379</v>
      </c>
      <c r="H5056">
        <v>3</v>
      </c>
      <c r="I5056" t="s">
        <v>5605</v>
      </c>
      <c r="J5056" t="s">
        <v>6085</v>
      </c>
      <c r="K5056" t="s">
        <v>5052</v>
      </c>
      <c r="L5056">
        <v>0</v>
      </c>
      <c r="M5056" s="441">
        <v>45636</v>
      </c>
      <c r="N5056">
        <v>3.09</v>
      </c>
      <c r="O5056">
        <v>3.04</v>
      </c>
      <c r="P5056">
        <v>9.27</v>
      </c>
    </row>
    <row r="5057" spans="1:16" x14ac:dyDescent="0.3">
      <c r="A5057">
        <v>28919</v>
      </c>
      <c r="B5057">
        <v>122</v>
      </c>
      <c r="C5057" t="s">
        <v>552</v>
      </c>
      <c r="D5057" s="441">
        <v>45748</v>
      </c>
      <c r="E5057">
        <v>19553</v>
      </c>
      <c r="F5057" t="s">
        <v>6155</v>
      </c>
      <c r="G5057">
        <v>2663</v>
      </c>
      <c r="H5057">
        <v>2</v>
      </c>
      <c r="I5057" t="s">
        <v>5598</v>
      </c>
      <c r="J5057" t="s">
        <v>6085</v>
      </c>
      <c r="K5057" t="s">
        <v>5052</v>
      </c>
      <c r="L5057">
        <v>4.6100000000000003</v>
      </c>
      <c r="M5057" s="441">
        <v>45744</v>
      </c>
      <c r="N5057">
        <v>5.85</v>
      </c>
      <c r="O5057">
        <v>4.5</v>
      </c>
      <c r="P5057">
        <v>9.2200000000000006</v>
      </c>
    </row>
    <row r="5058" spans="1:16" x14ac:dyDescent="0.3">
      <c r="A5058">
        <v>28906</v>
      </c>
      <c r="B5058">
        <v>122</v>
      </c>
      <c r="C5058" t="s">
        <v>552</v>
      </c>
      <c r="D5058" s="441">
        <v>45748</v>
      </c>
      <c r="E5058">
        <v>19751</v>
      </c>
      <c r="F5058" t="s">
        <v>5938</v>
      </c>
      <c r="G5058">
        <v>2502</v>
      </c>
      <c r="H5058">
        <v>1</v>
      </c>
      <c r="I5058" t="s">
        <v>5598</v>
      </c>
      <c r="J5058" t="s">
        <v>6085</v>
      </c>
      <c r="K5058" t="s">
        <v>5052</v>
      </c>
      <c r="L5058">
        <v>9.17</v>
      </c>
      <c r="M5058" s="441">
        <v>45744</v>
      </c>
      <c r="N5058">
        <v>11.5</v>
      </c>
      <c r="O5058">
        <v>6.93</v>
      </c>
      <c r="P5058">
        <v>9.17</v>
      </c>
    </row>
    <row r="5059" spans="1:16" x14ac:dyDescent="0.3">
      <c r="A5059">
        <v>28860</v>
      </c>
      <c r="B5059">
        <v>122</v>
      </c>
      <c r="C5059" t="s">
        <v>552</v>
      </c>
      <c r="D5059" s="441">
        <v>45748</v>
      </c>
      <c r="E5059">
        <v>19984</v>
      </c>
      <c r="F5059" t="s">
        <v>5669</v>
      </c>
      <c r="G5059">
        <v>2351</v>
      </c>
      <c r="H5059">
        <v>1</v>
      </c>
      <c r="I5059" t="s">
        <v>5613</v>
      </c>
      <c r="J5059" t="s">
        <v>6085</v>
      </c>
      <c r="K5059" t="s">
        <v>5052</v>
      </c>
      <c r="L5059">
        <v>8.99</v>
      </c>
      <c r="M5059" s="441">
        <v>45741</v>
      </c>
      <c r="N5059">
        <v>8.06</v>
      </c>
      <c r="O5059">
        <v>8.06</v>
      </c>
      <c r="P5059">
        <v>8.99</v>
      </c>
    </row>
    <row r="5060" spans="1:16" x14ac:dyDescent="0.3">
      <c r="A5060">
        <v>29018</v>
      </c>
      <c r="B5060">
        <v>122</v>
      </c>
      <c r="C5060" t="s">
        <v>552</v>
      </c>
      <c r="D5060" s="441">
        <v>45748</v>
      </c>
      <c r="E5060">
        <v>18239</v>
      </c>
      <c r="F5060" t="s">
        <v>5999</v>
      </c>
      <c r="G5060">
        <v>3389</v>
      </c>
      <c r="H5060">
        <v>0.05</v>
      </c>
      <c r="I5060" t="s">
        <v>5601</v>
      </c>
      <c r="J5060" t="s">
        <v>4764</v>
      </c>
      <c r="K5060" t="s">
        <v>5052</v>
      </c>
      <c r="L5060">
        <v>0</v>
      </c>
      <c r="M5060" s="441">
        <v>-693593</v>
      </c>
      <c r="N5060">
        <v>0</v>
      </c>
      <c r="O5060">
        <v>0</v>
      </c>
      <c r="P5060">
        <v>8.67</v>
      </c>
    </row>
    <row r="5061" spans="1:16" x14ac:dyDescent="0.3">
      <c r="A5061">
        <v>29072</v>
      </c>
      <c r="B5061">
        <v>122</v>
      </c>
      <c r="C5061" t="s">
        <v>552</v>
      </c>
      <c r="D5061" s="441">
        <v>45748</v>
      </c>
      <c r="E5061">
        <v>24030</v>
      </c>
      <c r="F5061" t="s">
        <v>5962</v>
      </c>
      <c r="G5061">
        <v>3593</v>
      </c>
      <c r="H5061">
        <v>2</v>
      </c>
      <c r="I5061" t="s">
        <v>5613</v>
      </c>
      <c r="J5061" t="s">
        <v>4764</v>
      </c>
      <c r="K5061" t="s">
        <v>5052</v>
      </c>
      <c r="L5061">
        <v>3.79</v>
      </c>
      <c r="M5061" s="441">
        <v>45735</v>
      </c>
      <c r="N5061">
        <v>3.79</v>
      </c>
      <c r="O5061">
        <v>3.41</v>
      </c>
      <c r="P5061">
        <v>7.58</v>
      </c>
    </row>
    <row r="5062" spans="1:16" x14ac:dyDescent="0.3">
      <c r="A5062">
        <v>28897</v>
      </c>
      <c r="B5062">
        <v>122</v>
      </c>
      <c r="C5062" t="s">
        <v>552</v>
      </c>
      <c r="D5062" s="441">
        <v>45748</v>
      </c>
      <c r="E5062">
        <v>19626</v>
      </c>
      <c r="F5062" t="s">
        <v>5966</v>
      </c>
      <c r="G5062">
        <v>2608</v>
      </c>
      <c r="H5062">
        <v>2</v>
      </c>
      <c r="I5062" t="s">
        <v>5598</v>
      </c>
      <c r="J5062" t="s">
        <v>6085</v>
      </c>
      <c r="K5062" t="s">
        <v>5052</v>
      </c>
      <c r="L5062">
        <v>3.3</v>
      </c>
      <c r="M5062" s="441">
        <v>45743</v>
      </c>
      <c r="N5062">
        <v>3.3</v>
      </c>
      <c r="O5062">
        <v>3.3</v>
      </c>
      <c r="P5062">
        <v>6.6</v>
      </c>
    </row>
    <row r="5063" spans="1:16" x14ac:dyDescent="0.3">
      <c r="A5063">
        <v>29065</v>
      </c>
      <c r="B5063">
        <v>122</v>
      </c>
      <c r="C5063" t="s">
        <v>552</v>
      </c>
      <c r="D5063" s="441">
        <v>45748</v>
      </c>
      <c r="E5063">
        <v>18017</v>
      </c>
      <c r="F5063" t="s">
        <v>5863</v>
      </c>
      <c r="G5063">
        <v>3580</v>
      </c>
      <c r="H5063">
        <v>7</v>
      </c>
      <c r="I5063" t="s">
        <v>5601</v>
      </c>
      <c r="J5063" t="s">
        <v>4764</v>
      </c>
      <c r="K5063" t="s">
        <v>5052</v>
      </c>
      <c r="L5063">
        <v>0</v>
      </c>
      <c r="M5063" s="441">
        <v>45622</v>
      </c>
      <c r="N5063">
        <v>0.94</v>
      </c>
      <c r="O5063">
        <v>0.94</v>
      </c>
      <c r="P5063">
        <v>6.59</v>
      </c>
    </row>
    <row r="5064" spans="1:16" x14ac:dyDescent="0.3">
      <c r="A5064">
        <v>28914</v>
      </c>
      <c r="B5064">
        <v>122</v>
      </c>
      <c r="C5064" t="s">
        <v>552</v>
      </c>
      <c r="D5064" s="441">
        <v>45748</v>
      </c>
      <c r="E5064">
        <v>19589</v>
      </c>
      <c r="F5064" t="s">
        <v>5943</v>
      </c>
      <c r="G5064">
        <v>2637</v>
      </c>
      <c r="H5064">
        <v>1</v>
      </c>
      <c r="I5064" t="s">
        <v>5598</v>
      </c>
      <c r="J5064" t="s">
        <v>6085</v>
      </c>
      <c r="K5064" t="s">
        <v>5052</v>
      </c>
      <c r="L5064">
        <v>5.85</v>
      </c>
      <c r="M5064" s="441">
        <v>45745</v>
      </c>
      <c r="N5064">
        <v>5.87</v>
      </c>
      <c r="O5064">
        <v>5</v>
      </c>
      <c r="P5064">
        <v>5.85</v>
      </c>
    </row>
    <row r="5065" spans="1:16" x14ac:dyDescent="0.3">
      <c r="A5065">
        <v>28917</v>
      </c>
      <c r="B5065">
        <v>122</v>
      </c>
      <c r="C5065" t="s">
        <v>552</v>
      </c>
      <c r="D5065" s="441">
        <v>45748</v>
      </c>
      <c r="E5065">
        <v>19562</v>
      </c>
      <c r="F5065" t="s">
        <v>5946</v>
      </c>
      <c r="G5065">
        <v>2655</v>
      </c>
      <c r="H5065">
        <v>0.5</v>
      </c>
      <c r="I5065" t="s">
        <v>5598</v>
      </c>
      <c r="J5065" t="s">
        <v>6085</v>
      </c>
      <c r="K5065" t="s">
        <v>5052</v>
      </c>
      <c r="L5065">
        <v>11.1</v>
      </c>
      <c r="M5065" s="441">
        <v>45744</v>
      </c>
      <c r="N5065">
        <v>11.2</v>
      </c>
      <c r="O5065">
        <v>11.2</v>
      </c>
      <c r="P5065">
        <v>5.55</v>
      </c>
    </row>
    <row r="5066" spans="1:16" x14ac:dyDescent="0.3">
      <c r="A5066">
        <v>28828</v>
      </c>
      <c r="B5066">
        <v>122</v>
      </c>
      <c r="C5066" t="s">
        <v>552</v>
      </c>
      <c r="D5066" s="441">
        <v>45748</v>
      </c>
      <c r="E5066">
        <v>24170</v>
      </c>
      <c r="F5066" t="s">
        <v>6529</v>
      </c>
      <c r="G5066">
        <v>2330</v>
      </c>
      <c r="H5066">
        <v>0.5</v>
      </c>
      <c r="I5066" t="s">
        <v>5598</v>
      </c>
      <c r="J5066" t="s">
        <v>6085</v>
      </c>
      <c r="K5066" t="s">
        <v>5052</v>
      </c>
      <c r="L5066">
        <v>0</v>
      </c>
      <c r="M5066" s="441">
        <v>-693593</v>
      </c>
      <c r="N5066">
        <v>0</v>
      </c>
      <c r="O5066">
        <v>11</v>
      </c>
      <c r="P5066">
        <v>5.5</v>
      </c>
    </row>
    <row r="5067" spans="1:16" x14ac:dyDescent="0.3">
      <c r="A5067">
        <v>28882</v>
      </c>
      <c r="B5067">
        <v>122</v>
      </c>
      <c r="C5067" t="s">
        <v>552</v>
      </c>
      <c r="D5067" s="441">
        <v>45748</v>
      </c>
      <c r="E5067">
        <v>19509</v>
      </c>
      <c r="F5067" t="s">
        <v>6603</v>
      </c>
      <c r="G5067">
        <v>2703</v>
      </c>
      <c r="H5067">
        <v>1</v>
      </c>
      <c r="I5067" t="s">
        <v>5598</v>
      </c>
      <c r="J5067" t="s">
        <v>6085</v>
      </c>
      <c r="K5067" t="s">
        <v>5052</v>
      </c>
      <c r="L5067">
        <v>4.5999999999999996</v>
      </c>
      <c r="M5067" s="441">
        <v>45737</v>
      </c>
      <c r="N5067">
        <v>4.8</v>
      </c>
      <c r="O5067">
        <v>4</v>
      </c>
      <c r="P5067">
        <v>4.5999999999999996</v>
      </c>
    </row>
    <row r="5068" spans="1:16" x14ac:dyDescent="0.3">
      <c r="A5068">
        <v>29101</v>
      </c>
      <c r="B5068">
        <v>122</v>
      </c>
      <c r="C5068" t="s">
        <v>552</v>
      </c>
      <c r="D5068" s="441">
        <v>45748</v>
      </c>
      <c r="E5068">
        <v>25209</v>
      </c>
      <c r="F5068" t="s">
        <v>5902</v>
      </c>
      <c r="G5068">
        <v>5946</v>
      </c>
      <c r="H5068">
        <v>5</v>
      </c>
      <c r="I5068" t="s">
        <v>5605</v>
      </c>
      <c r="J5068" t="s">
        <v>6085</v>
      </c>
      <c r="K5068" t="s">
        <v>5052</v>
      </c>
      <c r="L5068">
        <v>0</v>
      </c>
      <c r="M5068" s="441">
        <v>-693593</v>
      </c>
      <c r="N5068">
        <v>0</v>
      </c>
      <c r="O5068">
        <v>0</v>
      </c>
      <c r="P5068">
        <v>0</v>
      </c>
    </row>
    <row r="5069" spans="1:16" x14ac:dyDescent="0.3">
      <c r="A5069">
        <v>29104</v>
      </c>
      <c r="B5069">
        <v>122</v>
      </c>
      <c r="C5069" t="s">
        <v>552</v>
      </c>
      <c r="D5069" s="441">
        <v>45748</v>
      </c>
      <c r="E5069">
        <v>26586</v>
      </c>
      <c r="F5069" t="s">
        <v>5889</v>
      </c>
      <c r="G5069">
        <v>6803</v>
      </c>
      <c r="H5069">
        <v>8</v>
      </c>
      <c r="I5069" t="s">
        <v>5605</v>
      </c>
      <c r="J5069" t="s">
        <v>6085</v>
      </c>
      <c r="K5069" t="s">
        <v>5052</v>
      </c>
      <c r="L5069">
        <v>0</v>
      </c>
      <c r="M5069" s="441">
        <v>-693593</v>
      </c>
      <c r="N5069">
        <v>0</v>
      </c>
      <c r="O5069">
        <v>0</v>
      </c>
      <c r="P5069">
        <v>0</v>
      </c>
    </row>
    <row r="5070" spans="1:16" x14ac:dyDescent="0.3">
      <c r="A5070">
        <v>20851</v>
      </c>
      <c r="B5070">
        <v>122</v>
      </c>
      <c r="C5070" t="s">
        <v>552</v>
      </c>
      <c r="D5070" s="441">
        <v>45717</v>
      </c>
      <c r="E5070">
        <v>18359</v>
      </c>
      <c r="F5070" t="s">
        <v>5746</v>
      </c>
      <c r="G5070">
        <v>3278</v>
      </c>
      <c r="H5070">
        <v>56.28</v>
      </c>
      <c r="I5070" t="s">
        <v>5601</v>
      </c>
      <c r="J5070" t="s">
        <v>4764</v>
      </c>
      <c r="K5070" t="s">
        <v>5064</v>
      </c>
      <c r="L5070">
        <v>99.9</v>
      </c>
      <c r="M5070" s="441">
        <v>45706</v>
      </c>
      <c r="N5070">
        <v>99.9</v>
      </c>
      <c r="O5070">
        <v>99.9</v>
      </c>
      <c r="P5070">
        <v>5622.37</v>
      </c>
    </row>
    <row r="5071" spans="1:16" x14ac:dyDescent="0.3">
      <c r="A5071">
        <v>20856</v>
      </c>
      <c r="B5071">
        <v>122</v>
      </c>
      <c r="C5071" t="s">
        <v>552</v>
      </c>
      <c r="D5071" s="441">
        <v>45717</v>
      </c>
      <c r="E5071">
        <v>18157</v>
      </c>
      <c r="F5071" t="s">
        <v>5793</v>
      </c>
      <c r="G5071">
        <v>3463</v>
      </c>
      <c r="H5071">
        <v>25.2</v>
      </c>
      <c r="I5071" t="s">
        <v>5601</v>
      </c>
      <c r="J5071" t="s">
        <v>4764</v>
      </c>
      <c r="K5071" t="s">
        <v>5064</v>
      </c>
      <c r="L5071">
        <v>205.61</v>
      </c>
      <c r="M5071" s="441">
        <v>45706</v>
      </c>
      <c r="N5071">
        <v>205.61</v>
      </c>
      <c r="O5071">
        <v>185.47</v>
      </c>
      <c r="P5071">
        <v>5181.37</v>
      </c>
    </row>
    <row r="5072" spans="1:16" x14ac:dyDescent="0.3">
      <c r="A5072">
        <v>20855</v>
      </c>
      <c r="B5072">
        <v>122</v>
      </c>
      <c r="C5072" t="s">
        <v>552</v>
      </c>
      <c r="D5072" s="441">
        <v>45717</v>
      </c>
      <c r="E5072">
        <v>18353</v>
      </c>
      <c r="F5072" t="s">
        <v>5747</v>
      </c>
      <c r="G5072">
        <v>3282</v>
      </c>
      <c r="H5072">
        <v>26.37</v>
      </c>
      <c r="I5072" t="s">
        <v>5601</v>
      </c>
      <c r="J5072" t="s">
        <v>4764</v>
      </c>
      <c r="K5072" t="s">
        <v>5064</v>
      </c>
      <c r="L5072">
        <v>0</v>
      </c>
      <c r="M5072" s="441">
        <v>-693593</v>
      </c>
      <c r="N5072">
        <v>0</v>
      </c>
      <c r="O5072">
        <v>195.32</v>
      </c>
      <c r="P5072">
        <v>5150.59</v>
      </c>
    </row>
    <row r="5073" spans="1:16" x14ac:dyDescent="0.3">
      <c r="A5073">
        <v>20857</v>
      </c>
      <c r="B5073">
        <v>122</v>
      </c>
      <c r="C5073" t="s">
        <v>552</v>
      </c>
      <c r="D5073" s="441">
        <v>45717</v>
      </c>
      <c r="E5073">
        <v>18099</v>
      </c>
      <c r="F5073" t="s">
        <v>5810</v>
      </c>
      <c r="G5073">
        <v>3511</v>
      </c>
      <c r="H5073">
        <v>18.89</v>
      </c>
      <c r="I5073" t="s">
        <v>5601</v>
      </c>
      <c r="J5073" t="s">
        <v>4764</v>
      </c>
      <c r="K5073" t="s">
        <v>5064</v>
      </c>
      <c r="L5073">
        <v>221.13</v>
      </c>
      <c r="M5073" s="441">
        <v>45706</v>
      </c>
      <c r="N5073">
        <v>0</v>
      </c>
      <c r="O5073">
        <v>0</v>
      </c>
      <c r="P5073">
        <v>4177.1499999999996</v>
      </c>
    </row>
    <row r="5074" spans="1:16" x14ac:dyDescent="0.3">
      <c r="A5074">
        <v>20853</v>
      </c>
      <c r="B5074">
        <v>122</v>
      </c>
      <c r="C5074" t="s">
        <v>552</v>
      </c>
      <c r="D5074" s="441">
        <v>45717</v>
      </c>
      <c r="E5074">
        <v>18179</v>
      </c>
      <c r="F5074" t="s">
        <v>5789</v>
      </c>
      <c r="G5074">
        <v>3443</v>
      </c>
      <c r="H5074">
        <v>39.1</v>
      </c>
      <c r="I5074" t="s">
        <v>5601</v>
      </c>
      <c r="J5074" t="s">
        <v>4764</v>
      </c>
      <c r="K5074" t="s">
        <v>5064</v>
      </c>
      <c r="L5074">
        <v>104.73</v>
      </c>
      <c r="M5074" s="441">
        <v>45706</v>
      </c>
      <c r="N5074">
        <v>104.9</v>
      </c>
      <c r="O5074">
        <v>104.07</v>
      </c>
      <c r="P5074">
        <v>4094.94</v>
      </c>
    </row>
    <row r="5075" spans="1:16" x14ac:dyDescent="0.3">
      <c r="A5075">
        <v>21192</v>
      </c>
      <c r="B5075">
        <v>122</v>
      </c>
      <c r="C5075" t="s">
        <v>552</v>
      </c>
      <c r="D5075" s="441">
        <v>45717</v>
      </c>
      <c r="E5075">
        <v>26051</v>
      </c>
      <c r="F5075" t="s">
        <v>6492</v>
      </c>
      <c r="G5075">
        <v>6513</v>
      </c>
      <c r="H5075">
        <v>30</v>
      </c>
      <c r="I5075" t="s">
        <v>5613</v>
      </c>
      <c r="J5075" t="s">
        <v>4764</v>
      </c>
      <c r="K5075" t="s">
        <v>5064</v>
      </c>
      <c r="L5075">
        <v>122.53</v>
      </c>
      <c r="M5075" s="441">
        <v>45686</v>
      </c>
      <c r="N5075">
        <v>122.53</v>
      </c>
      <c r="O5075">
        <v>122.53</v>
      </c>
      <c r="P5075">
        <v>3675.9</v>
      </c>
    </row>
    <row r="5076" spans="1:16" x14ac:dyDescent="0.3">
      <c r="A5076">
        <v>20898</v>
      </c>
      <c r="B5076">
        <v>122</v>
      </c>
      <c r="C5076" t="s">
        <v>552</v>
      </c>
      <c r="D5076" s="441">
        <v>45717</v>
      </c>
      <c r="E5076">
        <v>18391</v>
      </c>
      <c r="F5076" t="s">
        <v>5873</v>
      </c>
      <c r="G5076">
        <v>3249</v>
      </c>
      <c r="H5076">
        <v>2.11</v>
      </c>
      <c r="I5076" t="s">
        <v>5613</v>
      </c>
      <c r="J5076" t="s">
        <v>4764</v>
      </c>
      <c r="K5076" t="s">
        <v>5064</v>
      </c>
      <c r="L5076">
        <v>0</v>
      </c>
      <c r="M5076" s="441">
        <v>-693593</v>
      </c>
      <c r="N5076">
        <v>0</v>
      </c>
      <c r="O5076">
        <v>0</v>
      </c>
      <c r="P5076">
        <v>3345.85</v>
      </c>
    </row>
    <row r="5077" spans="1:16" x14ac:dyDescent="0.3">
      <c r="A5077">
        <v>20966</v>
      </c>
      <c r="B5077">
        <v>122</v>
      </c>
      <c r="C5077" t="s">
        <v>552</v>
      </c>
      <c r="D5077" s="441">
        <v>45717</v>
      </c>
      <c r="E5077">
        <v>18051</v>
      </c>
      <c r="F5077" t="s">
        <v>5871</v>
      </c>
      <c r="G5077">
        <v>3552</v>
      </c>
      <c r="H5077">
        <v>7</v>
      </c>
      <c r="I5077" t="s">
        <v>5601</v>
      </c>
      <c r="J5077" t="s">
        <v>4764</v>
      </c>
      <c r="K5077" t="s">
        <v>5064</v>
      </c>
      <c r="L5077">
        <v>0</v>
      </c>
      <c r="M5077" s="441">
        <v>-693593</v>
      </c>
      <c r="N5077">
        <v>0</v>
      </c>
      <c r="O5077">
        <v>450</v>
      </c>
      <c r="P5077">
        <v>3150</v>
      </c>
    </row>
    <row r="5078" spans="1:16" x14ac:dyDescent="0.3">
      <c r="A5078">
        <v>21175</v>
      </c>
      <c r="B5078">
        <v>122</v>
      </c>
      <c r="C5078" t="s">
        <v>552</v>
      </c>
      <c r="D5078" s="441">
        <v>45717</v>
      </c>
      <c r="E5078">
        <v>19297</v>
      </c>
      <c r="F5078" t="s">
        <v>5855</v>
      </c>
      <c r="G5078">
        <v>2775</v>
      </c>
      <c r="H5078">
        <v>37.200000000000003</v>
      </c>
      <c r="I5078" t="s">
        <v>5598</v>
      </c>
      <c r="J5078" t="s">
        <v>6085</v>
      </c>
      <c r="K5078" t="s">
        <v>5064</v>
      </c>
      <c r="L5078">
        <v>72.260000000000005</v>
      </c>
      <c r="M5078" s="441">
        <v>45699</v>
      </c>
      <c r="N5078">
        <v>0</v>
      </c>
      <c r="O5078">
        <v>72.25</v>
      </c>
      <c r="P5078">
        <v>2688.07</v>
      </c>
    </row>
    <row r="5079" spans="1:16" x14ac:dyDescent="0.3">
      <c r="A5079">
        <v>21209</v>
      </c>
      <c r="B5079">
        <v>122</v>
      </c>
      <c r="C5079" t="s">
        <v>552</v>
      </c>
      <c r="D5079" s="441">
        <v>45717</v>
      </c>
      <c r="E5079">
        <v>24259</v>
      </c>
      <c r="F5079" t="s">
        <v>5716</v>
      </c>
      <c r="G5079">
        <v>2938</v>
      </c>
      <c r="H5079">
        <v>32.06</v>
      </c>
      <c r="I5079" t="s">
        <v>5598</v>
      </c>
      <c r="J5079" t="s">
        <v>6085</v>
      </c>
      <c r="K5079" t="s">
        <v>5064</v>
      </c>
      <c r="L5079">
        <v>76.84</v>
      </c>
      <c r="M5079" s="441">
        <v>45705</v>
      </c>
      <c r="N5079">
        <v>76.900000000000006</v>
      </c>
      <c r="O5079">
        <v>69.989999999999995</v>
      </c>
      <c r="P5079">
        <v>2463.4899999999998</v>
      </c>
    </row>
    <row r="5080" spans="1:16" x14ac:dyDescent="0.3">
      <c r="A5080">
        <v>20878</v>
      </c>
      <c r="B5080">
        <v>122</v>
      </c>
      <c r="C5080" t="s">
        <v>552</v>
      </c>
      <c r="D5080" s="441">
        <v>45717</v>
      </c>
      <c r="E5080">
        <v>18261</v>
      </c>
      <c r="F5080" t="s">
        <v>5769</v>
      </c>
      <c r="G5080">
        <v>3368</v>
      </c>
      <c r="H5080">
        <v>5</v>
      </c>
      <c r="I5080" t="s">
        <v>5601</v>
      </c>
      <c r="J5080" t="s">
        <v>4764</v>
      </c>
      <c r="K5080" t="s">
        <v>5064</v>
      </c>
      <c r="L5080">
        <v>461.8</v>
      </c>
      <c r="M5080" s="441">
        <v>45706</v>
      </c>
      <c r="N5080">
        <v>461.8</v>
      </c>
      <c r="O5080">
        <v>461.8</v>
      </c>
      <c r="P5080">
        <v>2309</v>
      </c>
    </row>
    <row r="5081" spans="1:16" x14ac:dyDescent="0.3">
      <c r="A5081">
        <v>20860</v>
      </c>
      <c r="B5081">
        <v>122</v>
      </c>
      <c r="C5081" t="s">
        <v>552</v>
      </c>
      <c r="D5081" s="441">
        <v>45717</v>
      </c>
      <c r="E5081">
        <v>18186</v>
      </c>
      <c r="F5081" t="s">
        <v>5787</v>
      </c>
      <c r="G5081">
        <v>3437</v>
      </c>
      <c r="H5081">
        <v>11.29</v>
      </c>
      <c r="I5081" t="s">
        <v>5601</v>
      </c>
      <c r="J5081" t="s">
        <v>4764</v>
      </c>
      <c r="K5081" t="s">
        <v>5064</v>
      </c>
      <c r="L5081">
        <v>0</v>
      </c>
      <c r="M5081" s="441">
        <v>-693593</v>
      </c>
      <c r="N5081">
        <v>0</v>
      </c>
      <c r="O5081">
        <v>135.9</v>
      </c>
      <c r="P5081">
        <v>2110.21</v>
      </c>
    </row>
    <row r="5082" spans="1:16" x14ac:dyDescent="0.3">
      <c r="A5082">
        <v>20965</v>
      </c>
      <c r="B5082">
        <v>122</v>
      </c>
      <c r="C5082" t="s">
        <v>552</v>
      </c>
      <c r="D5082" s="441">
        <v>45717</v>
      </c>
      <c r="E5082">
        <v>18015</v>
      </c>
      <c r="F5082" t="s">
        <v>5864</v>
      </c>
      <c r="G5082">
        <v>3582</v>
      </c>
      <c r="H5082">
        <v>18</v>
      </c>
      <c r="I5082" t="s">
        <v>5601</v>
      </c>
      <c r="J5082" t="s">
        <v>4764</v>
      </c>
      <c r="K5082" t="s">
        <v>5064</v>
      </c>
      <c r="L5082">
        <v>0</v>
      </c>
      <c r="M5082" s="441">
        <v>45629</v>
      </c>
      <c r="N5082">
        <v>116.29</v>
      </c>
      <c r="O5082">
        <v>116.3</v>
      </c>
      <c r="P5082">
        <v>2093.2199999999998</v>
      </c>
    </row>
    <row r="5083" spans="1:16" x14ac:dyDescent="0.3">
      <c r="A5083">
        <v>20895</v>
      </c>
      <c r="B5083">
        <v>122</v>
      </c>
      <c r="C5083" t="s">
        <v>552</v>
      </c>
      <c r="D5083" s="441">
        <v>45717</v>
      </c>
      <c r="E5083">
        <v>18143</v>
      </c>
      <c r="F5083" t="s">
        <v>5797</v>
      </c>
      <c r="G5083">
        <v>3474</v>
      </c>
      <c r="H5083">
        <v>2.69</v>
      </c>
      <c r="I5083" t="s">
        <v>5601</v>
      </c>
      <c r="J5083" t="s">
        <v>4764</v>
      </c>
      <c r="K5083" t="s">
        <v>5064</v>
      </c>
      <c r="L5083">
        <v>0</v>
      </c>
      <c r="M5083" s="441">
        <v>-693593</v>
      </c>
      <c r="N5083">
        <v>0</v>
      </c>
      <c r="O5083">
        <v>907.29</v>
      </c>
      <c r="P5083">
        <v>1972.31</v>
      </c>
    </row>
    <row r="5084" spans="1:16" x14ac:dyDescent="0.3">
      <c r="A5084">
        <v>20866</v>
      </c>
      <c r="B5084">
        <v>122</v>
      </c>
      <c r="C5084" t="s">
        <v>552</v>
      </c>
      <c r="D5084" s="441">
        <v>45717</v>
      </c>
      <c r="E5084">
        <v>18242</v>
      </c>
      <c r="F5084" t="s">
        <v>5771</v>
      </c>
      <c r="G5084">
        <v>3386</v>
      </c>
      <c r="H5084">
        <v>8.61</v>
      </c>
      <c r="I5084" t="s">
        <v>5601</v>
      </c>
      <c r="J5084" t="s">
        <v>4764</v>
      </c>
      <c r="K5084" t="s">
        <v>5064</v>
      </c>
      <c r="L5084">
        <v>227.11</v>
      </c>
      <c r="M5084" s="441">
        <v>45706</v>
      </c>
      <c r="N5084">
        <v>227.11</v>
      </c>
      <c r="O5084">
        <v>227.11</v>
      </c>
      <c r="P5084">
        <v>1955.42</v>
      </c>
    </row>
    <row r="5085" spans="1:16" x14ac:dyDescent="0.3">
      <c r="A5085">
        <v>20861</v>
      </c>
      <c r="B5085">
        <v>122</v>
      </c>
      <c r="C5085" t="s">
        <v>552</v>
      </c>
      <c r="D5085" s="441">
        <v>45717</v>
      </c>
      <c r="E5085">
        <v>18119</v>
      </c>
      <c r="F5085" t="s">
        <v>5802</v>
      </c>
      <c r="G5085">
        <v>3494</v>
      </c>
      <c r="H5085">
        <v>11.25</v>
      </c>
      <c r="I5085" t="s">
        <v>5601</v>
      </c>
      <c r="J5085" t="s">
        <v>4764</v>
      </c>
      <c r="K5085" t="s">
        <v>5064</v>
      </c>
      <c r="L5085">
        <v>172.87</v>
      </c>
      <c r="M5085" s="441">
        <v>45706</v>
      </c>
      <c r="N5085">
        <v>172.8</v>
      </c>
      <c r="O5085">
        <v>172.88</v>
      </c>
      <c r="P5085">
        <v>1944.79</v>
      </c>
    </row>
    <row r="5086" spans="1:16" x14ac:dyDescent="0.3">
      <c r="A5086">
        <v>21249</v>
      </c>
      <c r="B5086">
        <v>122</v>
      </c>
      <c r="C5086" t="s">
        <v>552</v>
      </c>
      <c r="D5086" s="441">
        <v>45717</v>
      </c>
      <c r="E5086">
        <v>25537</v>
      </c>
      <c r="F5086" t="s">
        <v>6489</v>
      </c>
      <c r="G5086">
        <v>6158</v>
      </c>
      <c r="H5086">
        <v>11</v>
      </c>
      <c r="I5086" t="s">
        <v>5601</v>
      </c>
      <c r="J5086" t="s">
        <v>4764</v>
      </c>
      <c r="K5086" t="s">
        <v>5064</v>
      </c>
      <c r="L5086">
        <v>158.76</v>
      </c>
      <c r="M5086" s="441">
        <v>45693</v>
      </c>
      <c r="N5086">
        <v>158.76</v>
      </c>
      <c r="O5086">
        <v>158.76</v>
      </c>
      <c r="P5086">
        <v>1746.36</v>
      </c>
    </row>
    <row r="5087" spans="1:16" x14ac:dyDescent="0.3">
      <c r="A5087">
        <v>21247</v>
      </c>
      <c r="B5087">
        <v>122</v>
      </c>
      <c r="C5087" t="s">
        <v>552</v>
      </c>
      <c r="D5087" s="441">
        <v>45717</v>
      </c>
      <c r="E5087">
        <v>25093</v>
      </c>
      <c r="F5087" t="s">
        <v>5823</v>
      </c>
      <c r="G5087">
        <v>5891</v>
      </c>
      <c r="H5087">
        <v>12</v>
      </c>
      <c r="I5087" t="s">
        <v>5601</v>
      </c>
      <c r="J5087" t="s">
        <v>4764</v>
      </c>
      <c r="K5087" t="s">
        <v>5064</v>
      </c>
      <c r="L5087">
        <v>142.5</v>
      </c>
      <c r="M5087" s="441">
        <v>45700</v>
      </c>
      <c r="N5087">
        <v>142.5</v>
      </c>
      <c r="O5087">
        <v>142.5</v>
      </c>
      <c r="P5087">
        <v>1710</v>
      </c>
    </row>
    <row r="5088" spans="1:16" x14ac:dyDescent="0.3">
      <c r="A5088">
        <v>20846</v>
      </c>
      <c r="B5088">
        <v>122</v>
      </c>
      <c r="C5088" t="s">
        <v>552</v>
      </c>
      <c r="D5088" s="441">
        <v>45717</v>
      </c>
      <c r="E5088">
        <v>24470</v>
      </c>
      <c r="F5088" t="s">
        <v>6505</v>
      </c>
      <c r="G5088">
        <v>3103</v>
      </c>
      <c r="H5088">
        <v>481</v>
      </c>
      <c r="I5088" t="s">
        <v>5613</v>
      </c>
      <c r="J5088" t="s">
        <v>4764</v>
      </c>
      <c r="K5088" t="s">
        <v>5064</v>
      </c>
      <c r="L5088">
        <v>0</v>
      </c>
      <c r="M5088" s="441">
        <v>45496</v>
      </c>
      <c r="N5088">
        <v>3.32</v>
      </c>
      <c r="O5088">
        <v>4.41</v>
      </c>
      <c r="P5088">
        <v>1596.99</v>
      </c>
    </row>
    <row r="5089" spans="1:16" x14ac:dyDescent="0.3">
      <c r="A5089">
        <v>20887</v>
      </c>
      <c r="B5089">
        <v>122</v>
      </c>
      <c r="C5089" t="s">
        <v>552</v>
      </c>
      <c r="D5089" s="441">
        <v>45717</v>
      </c>
      <c r="E5089">
        <v>18113</v>
      </c>
      <c r="F5089" t="s">
        <v>5806</v>
      </c>
      <c r="G5089">
        <v>3499</v>
      </c>
      <c r="H5089">
        <v>3.52</v>
      </c>
      <c r="I5089" t="s">
        <v>5601</v>
      </c>
      <c r="J5089" t="s">
        <v>4764</v>
      </c>
      <c r="K5089" t="s">
        <v>5064</v>
      </c>
      <c r="L5089">
        <v>0</v>
      </c>
      <c r="M5089" s="441">
        <v>-693593</v>
      </c>
      <c r="N5089">
        <v>0</v>
      </c>
      <c r="O5089">
        <v>436.4</v>
      </c>
      <c r="P5089">
        <v>1485.48</v>
      </c>
    </row>
    <row r="5090" spans="1:16" x14ac:dyDescent="0.3">
      <c r="A5090">
        <v>20852</v>
      </c>
      <c r="B5090">
        <v>122</v>
      </c>
      <c r="C5090" t="s">
        <v>552</v>
      </c>
      <c r="D5090" s="441">
        <v>45717</v>
      </c>
      <c r="E5090">
        <v>18486</v>
      </c>
      <c r="F5090" t="s">
        <v>5733</v>
      </c>
      <c r="G5090">
        <v>3170</v>
      </c>
      <c r="H5090">
        <v>41.81</v>
      </c>
      <c r="I5090" t="s">
        <v>5601</v>
      </c>
      <c r="J5090" t="s">
        <v>4764</v>
      </c>
      <c r="K5090" t="s">
        <v>5064</v>
      </c>
      <c r="L5090">
        <v>32.5</v>
      </c>
      <c r="M5090" s="441">
        <v>45707</v>
      </c>
      <c r="N5090">
        <v>32.5</v>
      </c>
      <c r="O5090">
        <v>27.5</v>
      </c>
      <c r="P5090">
        <v>1358.82</v>
      </c>
    </row>
    <row r="5091" spans="1:16" x14ac:dyDescent="0.3">
      <c r="A5091">
        <v>20882</v>
      </c>
      <c r="B5091">
        <v>122</v>
      </c>
      <c r="C5091" t="s">
        <v>552</v>
      </c>
      <c r="D5091" s="441">
        <v>45717</v>
      </c>
      <c r="E5091">
        <v>18392</v>
      </c>
      <c r="F5091" t="s">
        <v>5740</v>
      </c>
      <c r="G5091">
        <v>3248</v>
      </c>
      <c r="H5091">
        <v>4.3</v>
      </c>
      <c r="I5091" t="s">
        <v>5613</v>
      </c>
      <c r="J5091" t="s">
        <v>4764</v>
      </c>
      <c r="K5091" t="s">
        <v>5064</v>
      </c>
      <c r="L5091">
        <v>0</v>
      </c>
      <c r="M5091" s="441">
        <v>-693593</v>
      </c>
      <c r="N5091">
        <v>0</v>
      </c>
      <c r="O5091">
        <v>0</v>
      </c>
      <c r="P5091">
        <v>1313.35</v>
      </c>
    </row>
    <row r="5092" spans="1:16" x14ac:dyDescent="0.3">
      <c r="A5092">
        <v>21254</v>
      </c>
      <c r="B5092">
        <v>122</v>
      </c>
      <c r="C5092" t="s">
        <v>552</v>
      </c>
      <c r="D5092" s="441">
        <v>45717</v>
      </c>
      <c r="E5092">
        <v>25099</v>
      </c>
      <c r="F5092" t="s">
        <v>6536</v>
      </c>
      <c r="G5092">
        <v>5894</v>
      </c>
      <c r="H5092">
        <v>7</v>
      </c>
      <c r="I5092" t="s">
        <v>5601</v>
      </c>
      <c r="J5092" t="s">
        <v>4764</v>
      </c>
      <c r="K5092" t="s">
        <v>5064</v>
      </c>
      <c r="L5092">
        <v>0</v>
      </c>
      <c r="M5092" s="441">
        <v>45608</v>
      </c>
      <c r="N5092">
        <v>179.25</v>
      </c>
      <c r="O5092">
        <v>179.25</v>
      </c>
      <c r="P5092">
        <v>1254.75</v>
      </c>
    </row>
    <row r="5093" spans="1:16" x14ac:dyDescent="0.3">
      <c r="A5093">
        <v>21246</v>
      </c>
      <c r="B5093">
        <v>122</v>
      </c>
      <c r="C5093" t="s">
        <v>552</v>
      </c>
      <c r="D5093" s="441">
        <v>45717</v>
      </c>
      <c r="E5093">
        <v>17594</v>
      </c>
      <c r="F5093" t="s">
        <v>5878</v>
      </c>
      <c r="G5093">
        <v>3932</v>
      </c>
      <c r="H5093">
        <v>19</v>
      </c>
      <c r="I5093" t="s">
        <v>5601</v>
      </c>
      <c r="J5093" t="s">
        <v>4764</v>
      </c>
      <c r="K5093" t="s">
        <v>5064</v>
      </c>
      <c r="L5093">
        <v>0</v>
      </c>
      <c r="M5093" s="441">
        <v>45503</v>
      </c>
      <c r="N5093">
        <v>60.45</v>
      </c>
      <c r="O5093">
        <v>72.040000000000006</v>
      </c>
      <c r="P5093">
        <v>1148.55</v>
      </c>
    </row>
    <row r="5094" spans="1:16" x14ac:dyDescent="0.3">
      <c r="A5094">
        <v>21262</v>
      </c>
      <c r="B5094">
        <v>122</v>
      </c>
      <c r="C5094" t="s">
        <v>552</v>
      </c>
      <c r="D5094" s="441">
        <v>45717</v>
      </c>
      <c r="E5094">
        <v>26052</v>
      </c>
      <c r="F5094" t="s">
        <v>5992</v>
      </c>
      <c r="G5094">
        <v>6514</v>
      </c>
      <c r="H5094">
        <v>2</v>
      </c>
      <c r="I5094" t="s">
        <v>5601</v>
      </c>
      <c r="J5094" t="s">
        <v>4764</v>
      </c>
      <c r="K5094" t="s">
        <v>5064</v>
      </c>
      <c r="L5094">
        <v>0</v>
      </c>
      <c r="M5094" s="441">
        <v>-693593</v>
      </c>
      <c r="N5094">
        <v>0</v>
      </c>
      <c r="O5094">
        <v>0</v>
      </c>
      <c r="P5094">
        <v>1102</v>
      </c>
    </row>
    <row r="5095" spans="1:16" x14ac:dyDescent="0.3">
      <c r="A5095">
        <v>20854</v>
      </c>
      <c r="B5095">
        <v>122</v>
      </c>
      <c r="C5095" t="s">
        <v>552</v>
      </c>
      <c r="D5095" s="441">
        <v>45717</v>
      </c>
      <c r="E5095">
        <v>18214</v>
      </c>
      <c r="F5095" t="s">
        <v>5781</v>
      </c>
      <c r="G5095">
        <v>3413</v>
      </c>
      <c r="H5095">
        <v>32</v>
      </c>
      <c r="I5095" t="s">
        <v>5601</v>
      </c>
      <c r="J5095" t="s">
        <v>4764</v>
      </c>
      <c r="K5095" t="s">
        <v>5064</v>
      </c>
      <c r="L5095">
        <v>0</v>
      </c>
      <c r="M5095" s="441">
        <v>-693593</v>
      </c>
      <c r="N5095">
        <v>0</v>
      </c>
      <c r="O5095">
        <v>34.1</v>
      </c>
      <c r="P5095">
        <v>1089.5999999999999</v>
      </c>
    </row>
    <row r="5096" spans="1:16" x14ac:dyDescent="0.3">
      <c r="A5096">
        <v>21251</v>
      </c>
      <c r="B5096">
        <v>122</v>
      </c>
      <c r="C5096" t="s">
        <v>552</v>
      </c>
      <c r="D5096" s="441">
        <v>45717</v>
      </c>
      <c r="E5096">
        <v>25095</v>
      </c>
      <c r="F5096" t="s">
        <v>6490</v>
      </c>
      <c r="G5096">
        <v>5892</v>
      </c>
      <c r="H5096">
        <v>8</v>
      </c>
      <c r="I5096" t="s">
        <v>5601</v>
      </c>
      <c r="J5096" t="s">
        <v>4764</v>
      </c>
      <c r="K5096" t="s">
        <v>5064</v>
      </c>
      <c r="L5096">
        <v>0</v>
      </c>
      <c r="M5096" s="441">
        <v>45644</v>
      </c>
      <c r="N5096">
        <v>131.25</v>
      </c>
      <c r="O5096">
        <v>131.25</v>
      </c>
      <c r="P5096">
        <v>1050</v>
      </c>
    </row>
    <row r="5097" spans="1:16" x14ac:dyDescent="0.3">
      <c r="A5097">
        <v>20873</v>
      </c>
      <c r="B5097">
        <v>122</v>
      </c>
      <c r="C5097" t="s">
        <v>552</v>
      </c>
      <c r="D5097" s="441">
        <v>45717</v>
      </c>
      <c r="E5097">
        <v>18306</v>
      </c>
      <c r="F5097" t="s">
        <v>5759</v>
      </c>
      <c r="G5097">
        <v>3327</v>
      </c>
      <c r="H5097">
        <v>6.55</v>
      </c>
      <c r="I5097" t="s">
        <v>5601</v>
      </c>
      <c r="J5097" t="s">
        <v>4764</v>
      </c>
      <c r="K5097" t="s">
        <v>5064</v>
      </c>
      <c r="L5097">
        <v>0</v>
      </c>
      <c r="M5097" s="441">
        <v>-693593</v>
      </c>
      <c r="N5097">
        <v>0</v>
      </c>
      <c r="O5097">
        <v>184.14</v>
      </c>
      <c r="P5097">
        <v>972.24</v>
      </c>
    </row>
    <row r="5098" spans="1:16" x14ac:dyDescent="0.3">
      <c r="A5098">
        <v>21250</v>
      </c>
      <c r="B5098">
        <v>122</v>
      </c>
      <c r="C5098" t="s">
        <v>552</v>
      </c>
      <c r="D5098" s="441">
        <v>45717</v>
      </c>
      <c r="E5098">
        <v>25091</v>
      </c>
      <c r="F5098" t="s">
        <v>5829</v>
      </c>
      <c r="G5098">
        <v>5890</v>
      </c>
      <c r="H5098">
        <v>9</v>
      </c>
      <c r="I5098" t="s">
        <v>5601</v>
      </c>
      <c r="J5098" t="s">
        <v>4764</v>
      </c>
      <c r="K5098" t="s">
        <v>5064</v>
      </c>
      <c r="L5098">
        <v>108</v>
      </c>
      <c r="M5098" s="441">
        <v>45700</v>
      </c>
      <c r="N5098">
        <v>108</v>
      </c>
      <c r="O5098">
        <v>108</v>
      </c>
      <c r="P5098">
        <v>972</v>
      </c>
    </row>
    <row r="5099" spans="1:16" x14ac:dyDescent="0.3">
      <c r="A5099">
        <v>21200</v>
      </c>
      <c r="B5099">
        <v>122</v>
      </c>
      <c r="C5099" t="s">
        <v>552</v>
      </c>
      <c r="D5099" s="441">
        <v>45717</v>
      </c>
      <c r="E5099">
        <v>24802</v>
      </c>
      <c r="F5099" t="s">
        <v>6558</v>
      </c>
      <c r="G5099">
        <v>5766</v>
      </c>
      <c r="H5099">
        <v>38</v>
      </c>
      <c r="I5099" t="s">
        <v>5613</v>
      </c>
      <c r="J5099" t="s">
        <v>6085</v>
      </c>
      <c r="K5099" t="s">
        <v>5064</v>
      </c>
      <c r="L5099">
        <v>0</v>
      </c>
      <c r="M5099" s="441">
        <v>45673</v>
      </c>
      <c r="N5099">
        <v>25.38</v>
      </c>
      <c r="O5099">
        <v>25.38</v>
      </c>
      <c r="P5099">
        <v>964.44</v>
      </c>
    </row>
    <row r="5100" spans="1:16" x14ac:dyDescent="0.3">
      <c r="A5100">
        <v>20879</v>
      </c>
      <c r="B5100">
        <v>122</v>
      </c>
      <c r="C5100" t="s">
        <v>552</v>
      </c>
      <c r="D5100" s="441">
        <v>45717</v>
      </c>
      <c r="E5100">
        <v>18219</v>
      </c>
      <c r="F5100" t="s">
        <v>5778</v>
      </c>
      <c r="G5100">
        <v>3409</v>
      </c>
      <c r="H5100">
        <v>5</v>
      </c>
      <c r="I5100" t="s">
        <v>5601</v>
      </c>
      <c r="J5100" t="s">
        <v>4764</v>
      </c>
      <c r="K5100" t="s">
        <v>5064</v>
      </c>
      <c r="L5100">
        <v>0</v>
      </c>
      <c r="M5100" s="441">
        <v>45370</v>
      </c>
      <c r="N5100">
        <v>190.8</v>
      </c>
      <c r="O5100">
        <v>95.95</v>
      </c>
      <c r="P5100">
        <v>954</v>
      </c>
    </row>
    <row r="5101" spans="1:16" x14ac:dyDescent="0.3">
      <c r="A5101">
        <v>20931</v>
      </c>
      <c r="B5101">
        <v>122</v>
      </c>
      <c r="C5101" t="s">
        <v>552</v>
      </c>
      <c r="D5101" s="441">
        <v>45717</v>
      </c>
      <c r="E5101">
        <v>18118</v>
      </c>
      <c r="F5101" t="s">
        <v>5803</v>
      </c>
      <c r="G5101">
        <v>3495</v>
      </c>
      <c r="H5101">
        <v>0.68</v>
      </c>
      <c r="I5101" t="s">
        <v>5601</v>
      </c>
      <c r="J5101" t="s">
        <v>4764</v>
      </c>
      <c r="K5101" t="s">
        <v>5064</v>
      </c>
      <c r="L5101">
        <v>0</v>
      </c>
      <c r="M5101" s="441">
        <v>-693593</v>
      </c>
      <c r="N5101">
        <v>0</v>
      </c>
      <c r="O5101">
        <v>1306.0999999999999</v>
      </c>
      <c r="P5101">
        <v>943.16</v>
      </c>
    </row>
    <row r="5102" spans="1:16" x14ac:dyDescent="0.3">
      <c r="A5102">
        <v>21023</v>
      </c>
      <c r="B5102">
        <v>122</v>
      </c>
      <c r="C5102" t="s">
        <v>552</v>
      </c>
      <c r="D5102" s="441">
        <v>45717</v>
      </c>
      <c r="E5102">
        <v>21047</v>
      </c>
      <c r="F5102" t="s">
        <v>5621</v>
      </c>
      <c r="G5102">
        <v>1999</v>
      </c>
      <c r="H5102">
        <v>5</v>
      </c>
      <c r="I5102" t="s">
        <v>5622</v>
      </c>
      <c r="J5102" t="s">
        <v>6085</v>
      </c>
      <c r="K5102" t="s">
        <v>5064</v>
      </c>
      <c r="L5102">
        <v>184.38</v>
      </c>
      <c r="M5102" s="441">
        <v>45706</v>
      </c>
      <c r="N5102">
        <v>187.82</v>
      </c>
      <c r="O5102">
        <v>181.9</v>
      </c>
      <c r="P5102">
        <v>921.9</v>
      </c>
    </row>
    <row r="5103" spans="1:16" x14ac:dyDescent="0.3">
      <c r="A5103">
        <v>21182</v>
      </c>
      <c r="B5103">
        <v>122</v>
      </c>
      <c r="C5103" t="s">
        <v>552</v>
      </c>
      <c r="D5103" s="441">
        <v>45717</v>
      </c>
      <c r="E5103">
        <v>19401</v>
      </c>
      <c r="F5103" t="s">
        <v>6114</v>
      </c>
      <c r="G5103">
        <v>2761</v>
      </c>
      <c r="H5103">
        <v>4</v>
      </c>
      <c r="I5103" t="s">
        <v>5598</v>
      </c>
      <c r="J5103" t="s">
        <v>6085</v>
      </c>
      <c r="K5103" t="s">
        <v>5064</v>
      </c>
      <c r="L5103">
        <v>229.9</v>
      </c>
      <c r="M5103" s="441">
        <v>45699</v>
      </c>
      <c r="N5103">
        <v>0</v>
      </c>
      <c r="O5103">
        <v>45.98</v>
      </c>
      <c r="P5103">
        <v>919.6</v>
      </c>
    </row>
    <row r="5104" spans="1:16" x14ac:dyDescent="0.3">
      <c r="A5104">
        <v>20863</v>
      </c>
      <c r="B5104">
        <v>122</v>
      </c>
      <c r="C5104" t="s">
        <v>552</v>
      </c>
      <c r="D5104" s="441">
        <v>45717</v>
      </c>
      <c r="E5104">
        <v>18208</v>
      </c>
      <c r="F5104" t="s">
        <v>5776</v>
      </c>
      <c r="G5104">
        <v>3418</v>
      </c>
      <c r="H5104">
        <v>9</v>
      </c>
      <c r="I5104" t="s">
        <v>5601</v>
      </c>
      <c r="J5104" t="s">
        <v>4764</v>
      </c>
      <c r="K5104" t="s">
        <v>5064</v>
      </c>
      <c r="L5104">
        <v>0</v>
      </c>
      <c r="M5104" s="441">
        <v>45636</v>
      </c>
      <c r="N5104">
        <v>100.88</v>
      </c>
      <c r="O5104">
        <v>139.9</v>
      </c>
      <c r="P5104">
        <v>907.92</v>
      </c>
    </row>
    <row r="5105" spans="1:16" x14ac:dyDescent="0.3">
      <c r="A5105">
        <v>21237</v>
      </c>
      <c r="B5105">
        <v>122</v>
      </c>
      <c r="C5105" t="s">
        <v>552</v>
      </c>
      <c r="D5105" s="441">
        <v>45717</v>
      </c>
      <c r="E5105">
        <v>22067</v>
      </c>
      <c r="F5105" t="s">
        <v>6534</v>
      </c>
      <c r="G5105">
        <v>3636</v>
      </c>
      <c r="H5105">
        <v>445</v>
      </c>
      <c r="I5105" t="s">
        <v>5613</v>
      </c>
      <c r="J5105" t="s">
        <v>4764</v>
      </c>
      <c r="K5105" t="s">
        <v>5064</v>
      </c>
      <c r="L5105">
        <v>0</v>
      </c>
      <c r="M5105" s="441">
        <v>45674</v>
      </c>
      <c r="N5105">
        <v>1.99</v>
      </c>
      <c r="O5105">
        <v>1.99</v>
      </c>
      <c r="P5105">
        <v>885.55</v>
      </c>
    </row>
    <row r="5106" spans="1:16" x14ac:dyDescent="0.3">
      <c r="A5106">
        <v>21257</v>
      </c>
      <c r="B5106">
        <v>122</v>
      </c>
      <c r="C5106" t="s">
        <v>552</v>
      </c>
      <c r="D5106" s="441">
        <v>45717</v>
      </c>
      <c r="E5106">
        <v>17722</v>
      </c>
      <c r="F5106" t="s">
        <v>5831</v>
      </c>
      <c r="G5106">
        <v>3817</v>
      </c>
      <c r="H5106">
        <v>6</v>
      </c>
      <c r="I5106" t="s">
        <v>5601</v>
      </c>
      <c r="J5106" t="s">
        <v>4764</v>
      </c>
      <c r="K5106" t="s">
        <v>5064</v>
      </c>
      <c r="L5106">
        <v>0</v>
      </c>
      <c r="M5106" s="441">
        <v>45391</v>
      </c>
      <c r="N5106">
        <v>146.16999999999999</v>
      </c>
      <c r="O5106">
        <v>171</v>
      </c>
      <c r="P5106">
        <v>877.02</v>
      </c>
    </row>
    <row r="5107" spans="1:16" x14ac:dyDescent="0.3">
      <c r="A5107">
        <v>20876</v>
      </c>
      <c r="B5107">
        <v>122</v>
      </c>
      <c r="C5107" t="s">
        <v>552</v>
      </c>
      <c r="D5107" s="441">
        <v>45717</v>
      </c>
      <c r="E5107">
        <v>18202</v>
      </c>
      <c r="F5107" t="s">
        <v>5780</v>
      </c>
      <c r="G5107">
        <v>3424</v>
      </c>
      <c r="H5107">
        <v>6.04</v>
      </c>
      <c r="I5107" t="s">
        <v>5601</v>
      </c>
      <c r="J5107" t="s">
        <v>4764</v>
      </c>
      <c r="K5107" t="s">
        <v>5064</v>
      </c>
      <c r="L5107">
        <v>143.69</v>
      </c>
      <c r="M5107" s="441">
        <v>45693</v>
      </c>
      <c r="N5107">
        <v>143.69</v>
      </c>
      <c r="O5107">
        <v>143.69</v>
      </c>
      <c r="P5107">
        <v>867.89</v>
      </c>
    </row>
    <row r="5108" spans="1:16" x14ac:dyDescent="0.3">
      <c r="A5108">
        <v>20888</v>
      </c>
      <c r="B5108">
        <v>122</v>
      </c>
      <c r="C5108" t="s">
        <v>552</v>
      </c>
      <c r="D5108" s="441">
        <v>45717</v>
      </c>
      <c r="E5108">
        <v>18114</v>
      </c>
      <c r="F5108" t="s">
        <v>5805</v>
      </c>
      <c r="G5108">
        <v>3498</v>
      </c>
      <c r="H5108">
        <v>3.31</v>
      </c>
      <c r="I5108" t="s">
        <v>5601</v>
      </c>
      <c r="J5108" t="s">
        <v>4764</v>
      </c>
      <c r="K5108" t="s">
        <v>5064</v>
      </c>
      <c r="L5108">
        <v>0</v>
      </c>
      <c r="M5108" s="441">
        <v>45615</v>
      </c>
      <c r="N5108">
        <v>259.83</v>
      </c>
      <c r="O5108">
        <v>269.89999999999998</v>
      </c>
      <c r="P5108">
        <v>860.04</v>
      </c>
    </row>
    <row r="5109" spans="1:16" x14ac:dyDescent="0.3">
      <c r="A5109">
        <v>20864</v>
      </c>
      <c r="B5109">
        <v>122</v>
      </c>
      <c r="C5109" t="s">
        <v>552</v>
      </c>
      <c r="D5109" s="441">
        <v>45717</v>
      </c>
      <c r="E5109">
        <v>26008</v>
      </c>
      <c r="F5109" t="s">
        <v>6537</v>
      </c>
      <c r="G5109">
        <v>6492</v>
      </c>
      <c r="H5109">
        <v>9</v>
      </c>
      <c r="I5109" t="s">
        <v>5601</v>
      </c>
      <c r="J5109" t="s">
        <v>4764</v>
      </c>
      <c r="K5109" t="s">
        <v>5064</v>
      </c>
      <c r="L5109">
        <v>0</v>
      </c>
      <c r="M5109" s="441">
        <v>45678</v>
      </c>
      <c r="N5109">
        <v>92.91</v>
      </c>
      <c r="O5109">
        <v>92.91</v>
      </c>
      <c r="P5109">
        <v>836.19</v>
      </c>
    </row>
    <row r="5110" spans="1:16" x14ac:dyDescent="0.3">
      <c r="A5110">
        <v>21258</v>
      </c>
      <c r="B5110">
        <v>122</v>
      </c>
      <c r="C5110" t="s">
        <v>552</v>
      </c>
      <c r="D5110" s="441">
        <v>45717</v>
      </c>
      <c r="E5110">
        <v>25044</v>
      </c>
      <c r="F5110" t="s">
        <v>5964</v>
      </c>
      <c r="G5110">
        <v>5877</v>
      </c>
      <c r="H5110">
        <v>6</v>
      </c>
      <c r="I5110" t="s">
        <v>5601</v>
      </c>
      <c r="J5110" t="s">
        <v>4764</v>
      </c>
      <c r="K5110" t="s">
        <v>5064</v>
      </c>
      <c r="L5110">
        <v>138.6</v>
      </c>
      <c r="M5110" s="441">
        <v>45693</v>
      </c>
      <c r="N5110">
        <v>138.6</v>
      </c>
      <c r="O5110">
        <v>138.6</v>
      </c>
      <c r="P5110">
        <v>831.6</v>
      </c>
    </row>
    <row r="5111" spans="1:16" x14ac:dyDescent="0.3">
      <c r="A5111">
        <v>21253</v>
      </c>
      <c r="B5111">
        <v>122</v>
      </c>
      <c r="C5111" t="s">
        <v>552</v>
      </c>
      <c r="D5111" s="441">
        <v>45717</v>
      </c>
      <c r="E5111">
        <v>25042</v>
      </c>
      <c r="F5111" t="s">
        <v>6604</v>
      </c>
      <c r="G5111">
        <v>5876</v>
      </c>
      <c r="H5111">
        <v>7</v>
      </c>
      <c r="I5111" t="s">
        <v>5601</v>
      </c>
      <c r="J5111" t="s">
        <v>4764</v>
      </c>
      <c r="K5111" t="s">
        <v>5064</v>
      </c>
      <c r="L5111">
        <v>0</v>
      </c>
      <c r="M5111" s="441">
        <v>45595</v>
      </c>
      <c r="N5111">
        <v>115</v>
      </c>
      <c r="O5111">
        <v>115</v>
      </c>
      <c r="P5111">
        <v>805</v>
      </c>
    </row>
    <row r="5112" spans="1:16" x14ac:dyDescent="0.3">
      <c r="A5112">
        <v>20877</v>
      </c>
      <c r="B5112">
        <v>122</v>
      </c>
      <c r="C5112" t="s">
        <v>552</v>
      </c>
      <c r="D5112" s="441">
        <v>45717</v>
      </c>
      <c r="E5112">
        <v>24704</v>
      </c>
      <c r="F5112" t="s">
        <v>5872</v>
      </c>
      <c r="G5112">
        <v>5722</v>
      </c>
      <c r="H5112">
        <v>5</v>
      </c>
      <c r="I5112" t="s">
        <v>5601</v>
      </c>
      <c r="J5112" t="s">
        <v>4764</v>
      </c>
      <c r="K5112" t="s">
        <v>5064</v>
      </c>
      <c r="L5112">
        <v>0</v>
      </c>
      <c r="M5112" s="441">
        <v>45615</v>
      </c>
      <c r="N5112">
        <v>159.9</v>
      </c>
      <c r="O5112">
        <v>159.9</v>
      </c>
      <c r="P5112">
        <v>799.5</v>
      </c>
    </row>
    <row r="5113" spans="1:16" x14ac:dyDescent="0.3">
      <c r="A5113">
        <v>21005</v>
      </c>
      <c r="B5113">
        <v>122</v>
      </c>
      <c r="C5113" t="s">
        <v>552</v>
      </c>
      <c r="D5113" s="441">
        <v>45717</v>
      </c>
      <c r="E5113">
        <v>20812</v>
      </c>
      <c r="F5113" t="s">
        <v>6517</v>
      </c>
      <c r="G5113">
        <v>2074</v>
      </c>
      <c r="H5113">
        <v>8</v>
      </c>
      <c r="I5113" t="s">
        <v>5605</v>
      </c>
      <c r="J5113" t="s">
        <v>6085</v>
      </c>
      <c r="K5113" t="s">
        <v>5064</v>
      </c>
      <c r="L5113">
        <v>99.9</v>
      </c>
      <c r="M5113" s="441">
        <v>45701</v>
      </c>
      <c r="N5113">
        <v>99.9</v>
      </c>
      <c r="O5113">
        <v>99.9</v>
      </c>
      <c r="P5113">
        <v>799.2</v>
      </c>
    </row>
    <row r="5114" spans="1:16" x14ac:dyDescent="0.3">
      <c r="A5114">
        <v>21178</v>
      </c>
      <c r="B5114">
        <v>122</v>
      </c>
      <c r="C5114" t="s">
        <v>552</v>
      </c>
      <c r="D5114" s="441">
        <v>45717</v>
      </c>
      <c r="E5114">
        <v>19276</v>
      </c>
      <c r="F5114" t="s">
        <v>6578</v>
      </c>
      <c r="G5114">
        <v>2780</v>
      </c>
      <c r="H5114">
        <v>7.96</v>
      </c>
      <c r="I5114" t="s">
        <v>5598</v>
      </c>
      <c r="J5114" t="s">
        <v>6085</v>
      </c>
      <c r="K5114" t="s">
        <v>5064</v>
      </c>
      <c r="L5114">
        <v>0</v>
      </c>
      <c r="M5114" s="441">
        <v>45686</v>
      </c>
      <c r="N5114">
        <v>98.99</v>
      </c>
      <c r="O5114">
        <v>98.99</v>
      </c>
      <c r="P5114">
        <v>787.96</v>
      </c>
    </row>
    <row r="5115" spans="1:16" x14ac:dyDescent="0.3">
      <c r="A5115">
        <v>20871</v>
      </c>
      <c r="B5115">
        <v>122</v>
      </c>
      <c r="C5115" t="s">
        <v>552</v>
      </c>
      <c r="D5115" s="441">
        <v>45717</v>
      </c>
      <c r="E5115">
        <v>18211</v>
      </c>
      <c r="F5115" t="s">
        <v>5782</v>
      </c>
      <c r="G5115">
        <v>3416</v>
      </c>
      <c r="H5115">
        <v>7</v>
      </c>
      <c r="I5115" t="s">
        <v>5601</v>
      </c>
      <c r="J5115" t="s">
        <v>4764</v>
      </c>
      <c r="K5115" t="s">
        <v>5064</v>
      </c>
      <c r="L5115">
        <v>0</v>
      </c>
      <c r="M5115" s="441">
        <v>-693593</v>
      </c>
      <c r="N5115">
        <v>0</v>
      </c>
      <c r="O5115">
        <v>0</v>
      </c>
      <c r="P5115">
        <v>780.2</v>
      </c>
    </row>
    <row r="5116" spans="1:16" x14ac:dyDescent="0.3">
      <c r="A5116">
        <v>20893</v>
      </c>
      <c r="B5116">
        <v>122</v>
      </c>
      <c r="C5116" t="s">
        <v>552</v>
      </c>
      <c r="D5116" s="441">
        <v>45717</v>
      </c>
      <c r="E5116">
        <v>25445</v>
      </c>
      <c r="F5116" t="s">
        <v>5770</v>
      </c>
      <c r="G5116">
        <v>6113</v>
      </c>
      <c r="H5116">
        <v>2.91</v>
      </c>
      <c r="I5116" t="s">
        <v>5601</v>
      </c>
      <c r="J5116" t="s">
        <v>4764</v>
      </c>
      <c r="K5116" t="s">
        <v>5064</v>
      </c>
      <c r="L5116">
        <v>0</v>
      </c>
      <c r="M5116" s="441">
        <v>45569</v>
      </c>
      <c r="N5116">
        <v>267.32</v>
      </c>
      <c r="O5116">
        <v>305.89999999999998</v>
      </c>
      <c r="P5116">
        <v>777.89</v>
      </c>
    </row>
    <row r="5117" spans="1:16" x14ac:dyDescent="0.3">
      <c r="A5117">
        <v>21206</v>
      </c>
      <c r="B5117">
        <v>122</v>
      </c>
      <c r="C5117" t="s">
        <v>552</v>
      </c>
      <c r="D5117" s="441">
        <v>45717</v>
      </c>
      <c r="E5117">
        <v>24217</v>
      </c>
      <c r="F5117" t="s">
        <v>5714</v>
      </c>
      <c r="G5117">
        <v>2937</v>
      </c>
      <c r="H5117">
        <v>22.8</v>
      </c>
      <c r="I5117" t="s">
        <v>5598</v>
      </c>
      <c r="J5117" t="s">
        <v>6085</v>
      </c>
      <c r="K5117" t="s">
        <v>5064</v>
      </c>
      <c r="L5117">
        <v>33.94</v>
      </c>
      <c r="M5117" s="441">
        <v>45705</v>
      </c>
      <c r="N5117">
        <v>36.5</v>
      </c>
      <c r="O5117">
        <v>51.11</v>
      </c>
      <c r="P5117">
        <v>773.83</v>
      </c>
    </row>
    <row r="5118" spans="1:16" x14ac:dyDescent="0.3">
      <c r="A5118">
        <v>20992</v>
      </c>
      <c r="B5118">
        <v>122</v>
      </c>
      <c r="C5118" t="s">
        <v>552</v>
      </c>
      <c r="D5118" s="441">
        <v>45717</v>
      </c>
      <c r="E5118">
        <v>20969</v>
      </c>
      <c r="F5118" t="s">
        <v>6503</v>
      </c>
      <c r="G5118">
        <v>2012</v>
      </c>
      <c r="H5118">
        <v>17</v>
      </c>
      <c r="I5118" t="s">
        <v>5613</v>
      </c>
      <c r="J5118" t="s">
        <v>6085</v>
      </c>
      <c r="K5118" t="s">
        <v>5064</v>
      </c>
      <c r="L5118">
        <v>0</v>
      </c>
      <c r="M5118" s="441">
        <v>-693593</v>
      </c>
      <c r="N5118">
        <v>0</v>
      </c>
      <c r="O5118">
        <v>0</v>
      </c>
      <c r="P5118">
        <v>763.3</v>
      </c>
    </row>
    <row r="5119" spans="1:16" x14ac:dyDescent="0.3">
      <c r="A5119">
        <v>21000</v>
      </c>
      <c r="B5119">
        <v>122</v>
      </c>
      <c r="C5119" t="s">
        <v>552</v>
      </c>
      <c r="D5119" s="441">
        <v>45717</v>
      </c>
      <c r="E5119">
        <v>24039</v>
      </c>
      <c r="F5119" t="s">
        <v>5616</v>
      </c>
      <c r="G5119">
        <v>2048</v>
      </c>
      <c r="H5119">
        <v>10</v>
      </c>
      <c r="I5119" t="s">
        <v>5598</v>
      </c>
      <c r="J5119" t="s">
        <v>6085</v>
      </c>
      <c r="K5119" t="s">
        <v>5064</v>
      </c>
      <c r="L5119">
        <v>75.64</v>
      </c>
      <c r="M5119" s="441">
        <v>45706</v>
      </c>
      <c r="N5119">
        <v>75.64</v>
      </c>
      <c r="O5119">
        <v>70.099999999999994</v>
      </c>
      <c r="P5119">
        <v>756.4</v>
      </c>
    </row>
    <row r="5120" spans="1:16" x14ac:dyDescent="0.3">
      <c r="A5120">
        <v>21255</v>
      </c>
      <c r="B5120">
        <v>122</v>
      </c>
      <c r="C5120" t="s">
        <v>552</v>
      </c>
      <c r="D5120" s="441">
        <v>45717</v>
      </c>
      <c r="E5120">
        <v>25040</v>
      </c>
      <c r="F5120" t="s">
        <v>5832</v>
      </c>
      <c r="G5120">
        <v>5875</v>
      </c>
      <c r="H5120">
        <v>7</v>
      </c>
      <c r="I5120" t="s">
        <v>5601</v>
      </c>
      <c r="J5120" t="s">
        <v>4764</v>
      </c>
      <c r="K5120" t="s">
        <v>5064</v>
      </c>
      <c r="L5120">
        <v>107.52</v>
      </c>
      <c r="M5120" s="441">
        <v>45693</v>
      </c>
      <c r="N5120">
        <v>107.52</v>
      </c>
      <c r="O5120">
        <v>107.52</v>
      </c>
      <c r="P5120">
        <v>752.64</v>
      </c>
    </row>
    <row r="5121" spans="1:16" x14ac:dyDescent="0.3">
      <c r="A5121">
        <v>20862</v>
      </c>
      <c r="B5121">
        <v>122</v>
      </c>
      <c r="C5121" t="s">
        <v>552</v>
      </c>
      <c r="D5121" s="441">
        <v>45717</v>
      </c>
      <c r="E5121">
        <v>18296</v>
      </c>
      <c r="F5121" t="s">
        <v>5761</v>
      </c>
      <c r="G5121">
        <v>3333</v>
      </c>
      <c r="H5121">
        <v>10.37</v>
      </c>
      <c r="I5121" t="s">
        <v>5601</v>
      </c>
      <c r="J5121" t="s">
        <v>4764</v>
      </c>
      <c r="K5121" t="s">
        <v>5064</v>
      </c>
      <c r="L5121">
        <v>71.819999999999993</v>
      </c>
      <c r="M5121" s="441">
        <v>45701</v>
      </c>
      <c r="N5121">
        <v>72.900000000000006</v>
      </c>
      <c r="O5121">
        <v>35.270000000000003</v>
      </c>
      <c r="P5121">
        <v>744.77</v>
      </c>
    </row>
    <row r="5122" spans="1:16" x14ac:dyDescent="0.3">
      <c r="A5122">
        <v>21024</v>
      </c>
      <c r="B5122">
        <v>122</v>
      </c>
      <c r="C5122" t="s">
        <v>552</v>
      </c>
      <c r="D5122" s="441">
        <v>45717</v>
      </c>
      <c r="E5122">
        <v>20941</v>
      </c>
      <c r="F5122" t="s">
        <v>5886</v>
      </c>
      <c r="G5122">
        <v>2031</v>
      </c>
      <c r="H5122">
        <v>5</v>
      </c>
      <c r="I5122" t="s">
        <v>5605</v>
      </c>
      <c r="J5122" t="s">
        <v>6085</v>
      </c>
      <c r="K5122" t="s">
        <v>5064</v>
      </c>
      <c r="L5122">
        <v>147.97999999999999</v>
      </c>
      <c r="M5122" s="441">
        <v>45701</v>
      </c>
      <c r="N5122">
        <v>147.97999999999999</v>
      </c>
      <c r="O5122">
        <v>147.97999999999999</v>
      </c>
      <c r="P5122">
        <v>739.9</v>
      </c>
    </row>
    <row r="5123" spans="1:16" x14ac:dyDescent="0.3">
      <c r="A5123">
        <v>20999</v>
      </c>
      <c r="B5123">
        <v>122</v>
      </c>
      <c r="C5123" t="s">
        <v>552</v>
      </c>
      <c r="D5123" s="441">
        <v>45717</v>
      </c>
      <c r="E5123">
        <v>20203</v>
      </c>
      <c r="F5123" t="s">
        <v>6577</v>
      </c>
      <c r="G5123">
        <v>2255</v>
      </c>
      <c r="H5123">
        <v>12</v>
      </c>
      <c r="I5123" t="s">
        <v>5613</v>
      </c>
      <c r="J5123" t="s">
        <v>6085</v>
      </c>
      <c r="K5123" t="s">
        <v>5064</v>
      </c>
      <c r="L5123">
        <v>61.33</v>
      </c>
      <c r="M5123" s="441">
        <v>45693</v>
      </c>
      <c r="N5123">
        <v>61.33</v>
      </c>
      <c r="O5123">
        <v>61.33</v>
      </c>
      <c r="P5123">
        <v>735.96</v>
      </c>
    </row>
    <row r="5124" spans="1:16" x14ac:dyDescent="0.3">
      <c r="A5124">
        <v>20894</v>
      </c>
      <c r="B5124">
        <v>122</v>
      </c>
      <c r="C5124" t="s">
        <v>552</v>
      </c>
      <c r="D5124" s="441">
        <v>45717</v>
      </c>
      <c r="E5124">
        <v>18548</v>
      </c>
      <c r="F5124" t="s">
        <v>6576</v>
      </c>
      <c r="G5124">
        <v>3131</v>
      </c>
      <c r="H5124">
        <v>2.8</v>
      </c>
      <c r="I5124" t="s">
        <v>5601</v>
      </c>
      <c r="J5124" t="s">
        <v>4764</v>
      </c>
      <c r="K5124" t="s">
        <v>5064</v>
      </c>
      <c r="L5124">
        <v>0</v>
      </c>
      <c r="M5124" s="441">
        <v>45671</v>
      </c>
      <c r="N5124">
        <v>259.89999999999998</v>
      </c>
      <c r="O5124">
        <v>259.89999999999998</v>
      </c>
      <c r="P5124">
        <v>727.72</v>
      </c>
    </row>
    <row r="5125" spans="1:16" x14ac:dyDescent="0.3">
      <c r="A5125">
        <v>20868</v>
      </c>
      <c r="B5125">
        <v>122</v>
      </c>
      <c r="C5125" t="s">
        <v>552</v>
      </c>
      <c r="D5125" s="441">
        <v>45717</v>
      </c>
      <c r="E5125">
        <v>22598</v>
      </c>
      <c r="F5125" t="s">
        <v>5725</v>
      </c>
      <c r="G5125">
        <v>3131</v>
      </c>
      <c r="H5125">
        <v>8</v>
      </c>
      <c r="I5125" t="s">
        <v>5601</v>
      </c>
      <c r="J5125" t="s">
        <v>4764</v>
      </c>
      <c r="K5125" t="s">
        <v>5064</v>
      </c>
      <c r="L5125">
        <v>0</v>
      </c>
      <c r="M5125" s="441">
        <v>45602</v>
      </c>
      <c r="N5125">
        <v>90.6</v>
      </c>
      <c r="O5125">
        <v>92.9</v>
      </c>
      <c r="P5125">
        <v>724.81</v>
      </c>
    </row>
    <row r="5126" spans="1:16" x14ac:dyDescent="0.3">
      <c r="A5126">
        <v>20982</v>
      </c>
      <c r="B5126">
        <v>122</v>
      </c>
      <c r="C5126" t="s">
        <v>552</v>
      </c>
      <c r="D5126" s="441">
        <v>45717</v>
      </c>
      <c r="E5126">
        <v>21010</v>
      </c>
      <c r="F5126" t="s">
        <v>5674</v>
      </c>
      <c r="G5126">
        <v>2006</v>
      </c>
      <c r="H5126">
        <v>63</v>
      </c>
      <c r="I5126" t="s">
        <v>5668</v>
      </c>
      <c r="J5126" t="s">
        <v>6085</v>
      </c>
      <c r="K5126" t="s">
        <v>5064</v>
      </c>
      <c r="L5126">
        <v>11.5</v>
      </c>
      <c r="M5126" s="441">
        <v>45706</v>
      </c>
      <c r="N5126">
        <v>11.5</v>
      </c>
      <c r="O5126">
        <v>11.5</v>
      </c>
      <c r="P5126">
        <v>724.5</v>
      </c>
    </row>
    <row r="5127" spans="1:16" x14ac:dyDescent="0.3">
      <c r="A5127">
        <v>20985</v>
      </c>
      <c r="B5127">
        <v>122</v>
      </c>
      <c r="C5127" t="s">
        <v>552</v>
      </c>
      <c r="D5127" s="441">
        <v>45717</v>
      </c>
      <c r="E5127">
        <v>20308</v>
      </c>
      <c r="F5127" t="s">
        <v>5841</v>
      </c>
      <c r="G5127">
        <v>2222</v>
      </c>
      <c r="H5127">
        <v>21</v>
      </c>
      <c r="I5127" t="s">
        <v>5605</v>
      </c>
      <c r="J5127" t="s">
        <v>6085</v>
      </c>
      <c r="K5127" t="s">
        <v>5064</v>
      </c>
      <c r="L5127">
        <v>33.83</v>
      </c>
      <c r="M5127" s="441">
        <v>45706</v>
      </c>
      <c r="N5127">
        <v>33.92</v>
      </c>
      <c r="O5127">
        <v>33.92</v>
      </c>
      <c r="P5127">
        <v>710.43</v>
      </c>
    </row>
    <row r="5128" spans="1:16" x14ac:dyDescent="0.3">
      <c r="A5128">
        <v>21007</v>
      </c>
      <c r="B5128">
        <v>122</v>
      </c>
      <c r="C5128" t="s">
        <v>552</v>
      </c>
      <c r="D5128" s="441">
        <v>45717</v>
      </c>
      <c r="E5128">
        <v>24123</v>
      </c>
      <c r="F5128" t="s">
        <v>5632</v>
      </c>
      <c r="G5128">
        <v>2237</v>
      </c>
      <c r="H5128">
        <v>8</v>
      </c>
      <c r="I5128" t="s">
        <v>5605</v>
      </c>
      <c r="J5128" t="s">
        <v>6085</v>
      </c>
      <c r="K5128" t="s">
        <v>5064</v>
      </c>
      <c r="L5128">
        <v>88.29</v>
      </c>
      <c r="M5128" s="441">
        <v>45706</v>
      </c>
      <c r="N5128">
        <v>88.29</v>
      </c>
      <c r="O5128">
        <v>83.6</v>
      </c>
      <c r="P5128">
        <v>706.32</v>
      </c>
    </row>
    <row r="5129" spans="1:16" x14ac:dyDescent="0.3">
      <c r="A5129">
        <v>20881</v>
      </c>
      <c r="B5129">
        <v>122</v>
      </c>
      <c r="C5129" t="s">
        <v>552</v>
      </c>
      <c r="D5129" s="441">
        <v>45717</v>
      </c>
      <c r="E5129">
        <v>18235</v>
      </c>
      <c r="F5129" t="s">
        <v>5774</v>
      </c>
      <c r="G5129">
        <v>3393</v>
      </c>
      <c r="H5129">
        <v>4.3899999999999997</v>
      </c>
      <c r="I5129" t="s">
        <v>5613</v>
      </c>
      <c r="J5129" t="s">
        <v>4764</v>
      </c>
      <c r="K5129" t="s">
        <v>5064</v>
      </c>
      <c r="L5129">
        <v>0</v>
      </c>
      <c r="M5129" s="441">
        <v>-693593</v>
      </c>
      <c r="N5129">
        <v>0</v>
      </c>
      <c r="O5129">
        <v>0</v>
      </c>
      <c r="P5129">
        <v>702.26</v>
      </c>
    </row>
    <row r="5130" spans="1:16" x14ac:dyDescent="0.3">
      <c r="A5130">
        <v>20891</v>
      </c>
      <c r="B5130">
        <v>122</v>
      </c>
      <c r="C5130" t="s">
        <v>552</v>
      </c>
      <c r="D5130" s="441">
        <v>45717</v>
      </c>
      <c r="E5130">
        <v>18237</v>
      </c>
      <c r="F5130" t="s">
        <v>5773</v>
      </c>
      <c r="G5130">
        <v>3391</v>
      </c>
      <c r="H5130">
        <v>3</v>
      </c>
      <c r="I5130" t="s">
        <v>5601</v>
      </c>
      <c r="J5130" t="s">
        <v>4764</v>
      </c>
      <c r="K5130" t="s">
        <v>5064</v>
      </c>
      <c r="L5130">
        <v>0</v>
      </c>
      <c r="M5130" s="441">
        <v>45569</v>
      </c>
      <c r="N5130">
        <v>228.98</v>
      </c>
      <c r="O5130">
        <v>228.98</v>
      </c>
      <c r="P5130">
        <v>686.94</v>
      </c>
    </row>
    <row r="5131" spans="1:16" x14ac:dyDescent="0.3">
      <c r="A5131">
        <v>21180</v>
      </c>
      <c r="B5131">
        <v>122</v>
      </c>
      <c r="C5131" t="s">
        <v>552</v>
      </c>
      <c r="D5131" s="441">
        <v>45717</v>
      </c>
      <c r="E5131">
        <v>19235</v>
      </c>
      <c r="F5131" t="s">
        <v>6593</v>
      </c>
      <c r="G5131">
        <v>2788</v>
      </c>
      <c r="H5131">
        <v>5</v>
      </c>
      <c r="I5131" t="s">
        <v>5598</v>
      </c>
      <c r="J5131" t="s">
        <v>6085</v>
      </c>
      <c r="K5131" t="s">
        <v>5064</v>
      </c>
      <c r="L5131">
        <v>136.87</v>
      </c>
      <c r="M5131" s="441">
        <v>45701</v>
      </c>
      <c r="N5131">
        <v>136.87</v>
      </c>
      <c r="O5131">
        <v>137</v>
      </c>
      <c r="P5131">
        <v>684.35</v>
      </c>
    </row>
    <row r="5132" spans="1:16" x14ac:dyDescent="0.3">
      <c r="A5132">
        <v>20968</v>
      </c>
      <c r="B5132">
        <v>122</v>
      </c>
      <c r="C5132" t="s">
        <v>552</v>
      </c>
      <c r="D5132" s="441">
        <v>45717</v>
      </c>
      <c r="E5132">
        <v>25068</v>
      </c>
      <c r="F5132" t="s">
        <v>5870</v>
      </c>
      <c r="G5132">
        <v>3551</v>
      </c>
      <c r="H5132">
        <v>2</v>
      </c>
      <c r="I5132" t="s">
        <v>5601</v>
      </c>
      <c r="J5132" t="s">
        <v>4764</v>
      </c>
      <c r="K5132" t="s">
        <v>5064</v>
      </c>
      <c r="L5132">
        <v>0</v>
      </c>
      <c r="M5132" s="441">
        <v>45503</v>
      </c>
      <c r="N5132">
        <v>340</v>
      </c>
      <c r="O5132">
        <v>341.69</v>
      </c>
      <c r="P5132">
        <v>680</v>
      </c>
    </row>
    <row r="5133" spans="1:16" x14ac:dyDescent="0.3">
      <c r="A5133">
        <v>20886</v>
      </c>
      <c r="B5133">
        <v>122</v>
      </c>
      <c r="C5133" t="s">
        <v>552</v>
      </c>
      <c r="D5133" s="441">
        <v>45717</v>
      </c>
      <c r="E5133">
        <v>18310</v>
      </c>
      <c r="F5133" t="s">
        <v>5756</v>
      </c>
      <c r="G5133">
        <v>3323</v>
      </c>
      <c r="H5133">
        <v>3.57</v>
      </c>
      <c r="I5133" t="s">
        <v>5613</v>
      </c>
      <c r="J5133" t="s">
        <v>4764</v>
      </c>
      <c r="K5133" t="s">
        <v>5064</v>
      </c>
      <c r="L5133">
        <v>0</v>
      </c>
      <c r="M5133" s="441">
        <v>-693593</v>
      </c>
      <c r="N5133">
        <v>0</v>
      </c>
      <c r="O5133">
        <v>0</v>
      </c>
      <c r="P5133">
        <v>669.21</v>
      </c>
    </row>
    <row r="5134" spans="1:16" x14ac:dyDescent="0.3">
      <c r="A5134">
        <v>21041</v>
      </c>
      <c r="B5134">
        <v>122</v>
      </c>
      <c r="C5134" t="s">
        <v>552</v>
      </c>
      <c r="D5134" s="441">
        <v>45717</v>
      </c>
      <c r="E5134">
        <v>20936</v>
      </c>
      <c r="F5134" t="s">
        <v>5634</v>
      </c>
      <c r="G5134">
        <v>2031</v>
      </c>
      <c r="H5134">
        <v>3</v>
      </c>
      <c r="I5134" t="s">
        <v>5613</v>
      </c>
      <c r="J5134" t="s">
        <v>6085</v>
      </c>
      <c r="K5134" t="s">
        <v>5064</v>
      </c>
      <c r="L5134">
        <v>0</v>
      </c>
      <c r="M5134" s="441">
        <v>45678</v>
      </c>
      <c r="N5134">
        <v>217.38</v>
      </c>
      <c r="O5134">
        <v>218.97</v>
      </c>
      <c r="P5134">
        <v>652.14</v>
      </c>
    </row>
    <row r="5135" spans="1:16" x14ac:dyDescent="0.3">
      <c r="A5135">
        <v>20989</v>
      </c>
      <c r="B5135">
        <v>122</v>
      </c>
      <c r="C5135" t="s">
        <v>552</v>
      </c>
      <c r="D5135" s="441">
        <v>45717</v>
      </c>
      <c r="E5135">
        <v>20887</v>
      </c>
      <c r="F5135" t="s">
        <v>5662</v>
      </c>
      <c r="G5135">
        <v>2040</v>
      </c>
      <c r="H5135">
        <v>19</v>
      </c>
      <c r="I5135" t="s">
        <v>5625</v>
      </c>
      <c r="J5135" t="s">
        <v>6085</v>
      </c>
      <c r="K5135" t="s">
        <v>5064</v>
      </c>
      <c r="L5135">
        <v>33.9</v>
      </c>
      <c r="M5135" s="441">
        <v>45706</v>
      </c>
      <c r="N5135">
        <v>33.9</v>
      </c>
      <c r="O5135">
        <v>33</v>
      </c>
      <c r="P5135">
        <v>644.1</v>
      </c>
    </row>
    <row r="5136" spans="1:16" x14ac:dyDescent="0.3">
      <c r="A5136">
        <v>21256</v>
      </c>
      <c r="B5136">
        <v>122</v>
      </c>
      <c r="C5136" t="s">
        <v>552</v>
      </c>
      <c r="D5136" s="441">
        <v>45717</v>
      </c>
      <c r="E5136">
        <v>17760</v>
      </c>
      <c r="F5136" t="s">
        <v>5972</v>
      </c>
      <c r="G5136">
        <v>3782</v>
      </c>
      <c r="H5136">
        <v>6</v>
      </c>
      <c r="I5136" t="s">
        <v>5601</v>
      </c>
      <c r="J5136" t="s">
        <v>4764</v>
      </c>
      <c r="K5136" t="s">
        <v>5064</v>
      </c>
      <c r="L5136">
        <v>0</v>
      </c>
      <c r="M5136" s="441">
        <v>45391</v>
      </c>
      <c r="N5136">
        <v>107.12</v>
      </c>
      <c r="O5136">
        <v>88.82</v>
      </c>
      <c r="P5136">
        <v>642.72</v>
      </c>
    </row>
    <row r="5137" spans="1:16" x14ac:dyDescent="0.3">
      <c r="A5137">
        <v>21245</v>
      </c>
      <c r="B5137">
        <v>122</v>
      </c>
      <c r="C5137" t="s">
        <v>552</v>
      </c>
      <c r="D5137" s="441">
        <v>45717</v>
      </c>
      <c r="E5137">
        <v>17800</v>
      </c>
      <c r="F5137" t="s">
        <v>5824</v>
      </c>
      <c r="G5137">
        <v>3745</v>
      </c>
      <c r="H5137">
        <v>24</v>
      </c>
      <c r="I5137" t="s">
        <v>5601</v>
      </c>
      <c r="J5137" t="s">
        <v>4764</v>
      </c>
      <c r="K5137" t="s">
        <v>5064</v>
      </c>
      <c r="L5137">
        <v>26.5</v>
      </c>
      <c r="M5137" s="441">
        <v>45706</v>
      </c>
      <c r="N5137">
        <v>26.5</v>
      </c>
      <c r="O5137">
        <v>26.5</v>
      </c>
      <c r="P5137">
        <v>636</v>
      </c>
    </row>
    <row r="5138" spans="1:16" x14ac:dyDescent="0.3">
      <c r="A5138">
        <v>21001</v>
      </c>
      <c r="B5138">
        <v>122</v>
      </c>
      <c r="C5138" t="s">
        <v>552</v>
      </c>
      <c r="D5138" s="441">
        <v>45717</v>
      </c>
      <c r="E5138">
        <v>24118</v>
      </c>
      <c r="F5138" t="s">
        <v>5973</v>
      </c>
      <c r="G5138">
        <v>2233</v>
      </c>
      <c r="H5138">
        <v>9</v>
      </c>
      <c r="I5138" t="s">
        <v>5598</v>
      </c>
      <c r="J5138" t="s">
        <v>6085</v>
      </c>
      <c r="K5138" t="s">
        <v>5064</v>
      </c>
      <c r="L5138">
        <v>0</v>
      </c>
      <c r="M5138" s="441">
        <v>45581</v>
      </c>
      <c r="N5138">
        <v>69.8</v>
      </c>
      <c r="O5138">
        <v>58.05</v>
      </c>
      <c r="P5138">
        <v>628.20000000000005</v>
      </c>
    </row>
    <row r="5139" spans="1:16" x14ac:dyDescent="0.3">
      <c r="A5139">
        <v>21252</v>
      </c>
      <c r="B5139">
        <v>122</v>
      </c>
      <c r="C5139" t="s">
        <v>552</v>
      </c>
      <c r="D5139" s="441">
        <v>45717</v>
      </c>
      <c r="E5139">
        <v>17778</v>
      </c>
      <c r="F5139" t="s">
        <v>5825</v>
      </c>
      <c r="G5139">
        <v>3765</v>
      </c>
      <c r="H5139">
        <v>7</v>
      </c>
      <c r="I5139" t="s">
        <v>5601</v>
      </c>
      <c r="J5139" t="s">
        <v>4764</v>
      </c>
      <c r="K5139" t="s">
        <v>5064</v>
      </c>
      <c r="L5139">
        <v>0</v>
      </c>
      <c r="M5139" s="441">
        <v>45686</v>
      </c>
      <c r="N5139">
        <v>89.21</v>
      </c>
      <c r="O5139">
        <v>113.09</v>
      </c>
      <c r="P5139">
        <v>624.47</v>
      </c>
    </row>
    <row r="5140" spans="1:16" x14ac:dyDescent="0.3">
      <c r="A5140">
        <v>20869</v>
      </c>
      <c r="B5140">
        <v>122</v>
      </c>
      <c r="C5140" t="s">
        <v>552</v>
      </c>
      <c r="D5140" s="441">
        <v>45717</v>
      </c>
      <c r="E5140">
        <v>25533</v>
      </c>
      <c r="F5140" t="s">
        <v>5753</v>
      </c>
      <c r="G5140">
        <v>6156</v>
      </c>
      <c r="H5140">
        <v>8</v>
      </c>
      <c r="I5140" t="s">
        <v>5601</v>
      </c>
      <c r="J5140" t="s">
        <v>4764</v>
      </c>
      <c r="K5140" t="s">
        <v>5064</v>
      </c>
      <c r="L5140">
        <v>0</v>
      </c>
      <c r="M5140" s="441">
        <v>45680</v>
      </c>
      <c r="N5140">
        <v>75</v>
      </c>
      <c r="O5140">
        <v>75</v>
      </c>
      <c r="P5140">
        <v>600</v>
      </c>
    </row>
    <row r="5141" spans="1:16" x14ac:dyDescent="0.3">
      <c r="A5141">
        <v>20858</v>
      </c>
      <c r="B5141">
        <v>122</v>
      </c>
      <c r="C5141" t="s">
        <v>552</v>
      </c>
      <c r="D5141" s="441">
        <v>45717</v>
      </c>
      <c r="E5141">
        <v>18272</v>
      </c>
      <c r="F5141" t="s">
        <v>5765</v>
      </c>
      <c r="G5141">
        <v>3358</v>
      </c>
      <c r="H5141">
        <v>17.88</v>
      </c>
      <c r="I5141" t="s">
        <v>5601</v>
      </c>
      <c r="J5141" t="s">
        <v>4764</v>
      </c>
      <c r="K5141" t="s">
        <v>5064</v>
      </c>
      <c r="L5141">
        <v>0</v>
      </c>
      <c r="M5141" s="441">
        <v>45391</v>
      </c>
      <c r="N5141">
        <v>33.200000000000003</v>
      </c>
      <c r="O5141">
        <v>40.770000000000003</v>
      </c>
      <c r="P5141">
        <v>593.62</v>
      </c>
    </row>
    <row r="5142" spans="1:16" x14ac:dyDescent="0.3">
      <c r="A5142">
        <v>20892</v>
      </c>
      <c r="B5142">
        <v>122</v>
      </c>
      <c r="C5142" t="s">
        <v>552</v>
      </c>
      <c r="D5142" s="441">
        <v>45717</v>
      </c>
      <c r="E5142">
        <v>18185</v>
      </c>
      <c r="F5142" t="s">
        <v>5786</v>
      </c>
      <c r="G5142">
        <v>3438</v>
      </c>
      <c r="H5142">
        <v>3</v>
      </c>
      <c r="I5142" t="s">
        <v>5601</v>
      </c>
      <c r="J5142" t="s">
        <v>4764</v>
      </c>
      <c r="K5142" t="s">
        <v>5064</v>
      </c>
      <c r="L5142">
        <v>0</v>
      </c>
      <c r="M5142" s="441">
        <v>-693593</v>
      </c>
      <c r="N5142">
        <v>0</v>
      </c>
      <c r="O5142">
        <v>0</v>
      </c>
      <c r="P5142">
        <v>592.84</v>
      </c>
    </row>
    <row r="5143" spans="1:16" x14ac:dyDescent="0.3">
      <c r="A5143">
        <v>20986</v>
      </c>
      <c r="B5143">
        <v>122</v>
      </c>
      <c r="C5143" t="s">
        <v>552</v>
      </c>
      <c r="D5143" s="441">
        <v>45717</v>
      </c>
      <c r="E5143">
        <v>20809</v>
      </c>
      <c r="F5143" t="s">
        <v>5627</v>
      </c>
      <c r="G5143">
        <v>2074</v>
      </c>
      <c r="H5143">
        <v>21</v>
      </c>
      <c r="I5143" t="s">
        <v>5605</v>
      </c>
      <c r="J5143" t="s">
        <v>6085</v>
      </c>
      <c r="K5143" t="s">
        <v>5064</v>
      </c>
      <c r="L5143">
        <v>27.99</v>
      </c>
      <c r="M5143" s="441">
        <v>45706</v>
      </c>
      <c r="N5143">
        <v>27.99</v>
      </c>
      <c r="O5143">
        <v>30.65</v>
      </c>
      <c r="P5143">
        <v>587.79</v>
      </c>
    </row>
    <row r="5144" spans="1:16" x14ac:dyDescent="0.3">
      <c r="A5144">
        <v>20880</v>
      </c>
      <c r="B5144">
        <v>122</v>
      </c>
      <c r="C5144" t="s">
        <v>552</v>
      </c>
      <c r="D5144" s="441">
        <v>45717</v>
      </c>
      <c r="E5144">
        <v>18275</v>
      </c>
      <c r="F5144" t="s">
        <v>5764</v>
      </c>
      <c r="G5144">
        <v>3355</v>
      </c>
      <c r="H5144">
        <v>4.8</v>
      </c>
      <c r="I5144" t="s">
        <v>5601</v>
      </c>
      <c r="J5144" t="s">
        <v>4764</v>
      </c>
      <c r="K5144" t="s">
        <v>5064</v>
      </c>
      <c r="L5144">
        <v>0</v>
      </c>
      <c r="M5144" s="441">
        <v>45454</v>
      </c>
      <c r="N5144">
        <v>121</v>
      </c>
      <c r="O5144">
        <v>126.9</v>
      </c>
      <c r="P5144">
        <v>580.79999999999995</v>
      </c>
    </row>
    <row r="5145" spans="1:16" x14ac:dyDescent="0.3">
      <c r="A5145">
        <v>20865</v>
      </c>
      <c r="B5145">
        <v>122</v>
      </c>
      <c r="C5145" t="s">
        <v>552</v>
      </c>
      <c r="D5145" s="441">
        <v>45717</v>
      </c>
      <c r="E5145">
        <v>25152</v>
      </c>
      <c r="F5145" t="s">
        <v>5735</v>
      </c>
      <c r="G5145">
        <v>5924</v>
      </c>
      <c r="H5145">
        <v>8.8000000000000007</v>
      </c>
      <c r="I5145" t="s">
        <v>5601</v>
      </c>
      <c r="J5145" t="s">
        <v>4764</v>
      </c>
      <c r="K5145" t="s">
        <v>5064</v>
      </c>
      <c r="L5145">
        <v>0</v>
      </c>
      <c r="M5145" s="441">
        <v>45673</v>
      </c>
      <c r="N5145">
        <v>65</v>
      </c>
      <c r="O5145">
        <v>65</v>
      </c>
      <c r="P5145">
        <v>572</v>
      </c>
    </row>
    <row r="5146" spans="1:16" x14ac:dyDescent="0.3">
      <c r="A5146">
        <v>21014</v>
      </c>
      <c r="B5146">
        <v>122</v>
      </c>
      <c r="C5146" t="s">
        <v>552</v>
      </c>
      <c r="D5146" s="441">
        <v>45717</v>
      </c>
      <c r="E5146">
        <v>21004</v>
      </c>
      <c r="F5146" t="s">
        <v>5675</v>
      </c>
      <c r="G5146">
        <v>2007</v>
      </c>
      <c r="H5146">
        <v>7</v>
      </c>
      <c r="I5146" t="s">
        <v>5613</v>
      </c>
      <c r="J5146" t="s">
        <v>6085</v>
      </c>
      <c r="K5146" t="s">
        <v>5064</v>
      </c>
      <c r="L5146">
        <v>0</v>
      </c>
      <c r="M5146" s="441">
        <v>-693593</v>
      </c>
      <c r="N5146">
        <v>0</v>
      </c>
      <c r="O5146">
        <v>95.67</v>
      </c>
      <c r="P5146">
        <v>557.83000000000004</v>
      </c>
    </row>
    <row r="5147" spans="1:16" x14ac:dyDescent="0.3">
      <c r="A5147">
        <v>20913</v>
      </c>
      <c r="B5147">
        <v>122</v>
      </c>
      <c r="C5147" t="s">
        <v>552</v>
      </c>
      <c r="D5147" s="441">
        <v>45717</v>
      </c>
      <c r="E5147">
        <v>18097</v>
      </c>
      <c r="F5147" t="s">
        <v>5811</v>
      </c>
      <c r="G5147">
        <v>3513</v>
      </c>
      <c r="H5147">
        <v>1.29</v>
      </c>
      <c r="I5147" t="s">
        <v>5601</v>
      </c>
      <c r="J5147" t="s">
        <v>4764</v>
      </c>
      <c r="K5147" t="s">
        <v>5064</v>
      </c>
      <c r="L5147">
        <v>0</v>
      </c>
      <c r="M5147" s="441">
        <v>45462</v>
      </c>
      <c r="N5147">
        <v>425.33</v>
      </c>
      <c r="O5147">
        <v>410</v>
      </c>
      <c r="P5147">
        <v>548.67999999999995</v>
      </c>
    </row>
    <row r="5148" spans="1:16" x14ac:dyDescent="0.3">
      <c r="A5148">
        <v>21176</v>
      </c>
      <c r="B5148">
        <v>122</v>
      </c>
      <c r="C5148" t="s">
        <v>552</v>
      </c>
      <c r="D5148" s="441">
        <v>45717</v>
      </c>
      <c r="E5148">
        <v>19409</v>
      </c>
      <c r="F5148" t="s">
        <v>5694</v>
      </c>
      <c r="G5148">
        <v>2760</v>
      </c>
      <c r="H5148">
        <v>17</v>
      </c>
      <c r="I5148" t="s">
        <v>5613</v>
      </c>
      <c r="J5148" t="s">
        <v>6085</v>
      </c>
      <c r="K5148" t="s">
        <v>5064</v>
      </c>
      <c r="L5148">
        <v>31.83</v>
      </c>
      <c r="M5148" s="441">
        <v>45692</v>
      </c>
      <c r="N5148">
        <v>31.83</v>
      </c>
      <c r="O5148">
        <v>25.85</v>
      </c>
      <c r="P5148">
        <v>541.11</v>
      </c>
    </row>
    <row r="5149" spans="1:16" x14ac:dyDescent="0.3">
      <c r="A5149">
        <v>20899</v>
      </c>
      <c r="B5149">
        <v>122</v>
      </c>
      <c r="C5149" t="s">
        <v>552</v>
      </c>
      <c r="D5149" s="441">
        <v>45717</v>
      </c>
      <c r="E5149">
        <v>18348</v>
      </c>
      <c r="F5149" t="s">
        <v>5750</v>
      </c>
      <c r="G5149">
        <v>3287</v>
      </c>
      <c r="H5149">
        <v>2</v>
      </c>
      <c r="I5149" t="s">
        <v>5613</v>
      </c>
      <c r="J5149" t="s">
        <v>4764</v>
      </c>
      <c r="K5149" t="s">
        <v>5064</v>
      </c>
      <c r="L5149">
        <v>0</v>
      </c>
      <c r="M5149" s="441">
        <v>-693593</v>
      </c>
      <c r="N5149">
        <v>0</v>
      </c>
      <c r="O5149">
        <v>0</v>
      </c>
      <c r="P5149">
        <v>520.53</v>
      </c>
    </row>
    <row r="5150" spans="1:16" x14ac:dyDescent="0.3">
      <c r="A5150">
        <v>20900</v>
      </c>
      <c r="B5150">
        <v>122</v>
      </c>
      <c r="C5150" t="s">
        <v>552</v>
      </c>
      <c r="D5150" s="441">
        <v>45717</v>
      </c>
      <c r="E5150">
        <v>24706</v>
      </c>
      <c r="F5150" t="s">
        <v>6605</v>
      </c>
      <c r="G5150">
        <v>5723</v>
      </c>
      <c r="H5150">
        <v>2</v>
      </c>
      <c r="I5150" t="s">
        <v>5601</v>
      </c>
      <c r="J5150" t="s">
        <v>4764</v>
      </c>
      <c r="K5150" t="s">
        <v>5064</v>
      </c>
      <c r="L5150">
        <v>0</v>
      </c>
      <c r="M5150" s="441">
        <v>45678</v>
      </c>
      <c r="N5150">
        <v>249</v>
      </c>
      <c r="O5150">
        <v>249</v>
      </c>
      <c r="P5150">
        <v>498</v>
      </c>
    </row>
    <row r="5151" spans="1:16" x14ac:dyDescent="0.3">
      <c r="A5151">
        <v>21267</v>
      </c>
      <c r="B5151">
        <v>122</v>
      </c>
      <c r="C5151" t="s">
        <v>552</v>
      </c>
      <c r="D5151" s="441">
        <v>45717</v>
      </c>
      <c r="E5151">
        <v>19583</v>
      </c>
      <c r="F5151" t="s">
        <v>6244</v>
      </c>
      <c r="G5151">
        <v>2639</v>
      </c>
      <c r="H5151">
        <v>17.59</v>
      </c>
      <c r="I5151" t="s">
        <v>5598</v>
      </c>
      <c r="J5151" t="s">
        <v>6085</v>
      </c>
      <c r="K5151" t="s">
        <v>5064</v>
      </c>
      <c r="L5151">
        <v>0</v>
      </c>
      <c r="M5151" s="441">
        <v>45681</v>
      </c>
      <c r="N5151">
        <v>28</v>
      </c>
      <c r="O5151">
        <v>35</v>
      </c>
      <c r="P5151">
        <v>492.52</v>
      </c>
    </row>
    <row r="5152" spans="1:16" x14ac:dyDescent="0.3">
      <c r="A5152">
        <v>20870</v>
      </c>
      <c r="B5152">
        <v>122</v>
      </c>
      <c r="C5152" t="s">
        <v>552</v>
      </c>
      <c r="D5152" s="441">
        <v>45717</v>
      </c>
      <c r="E5152">
        <v>18382</v>
      </c>
      <c r="F5152" t="s">
        <v>5738</v>
      </c>
      <c r="G5152">
        <v>3257</v>
      </c>
      <c r="H5152">
        <v>7</v>
      </c>
      <c r="I5152" t="s">
        <v>5601</v>
      </c>
      <c r="J5152" t="s">
        <v>4764</v>
      </c>
      <c r="K5152" t="s">
        <v>5064</v>
      </c>
      <c r="L5152">
        <v>70.349999999999994</v>
      </c>
      <c r="M5152" s="441">
        <v>45693</v>
      </c>
      <c r="N5152">
        <v>70.349999999999994</v>
      </c>
      <c r="O5152">
        <v>69.92</v>
      </c>
      <c r="P5152">
        <v>492.45</v>
      </c>
    </row>
    <row r="5153" spans="1:16" x14ac:dyDescent="0.3">
      <c r="A5153">
        <v>21235</v>
      </c>
      <c r="B5153">
        <v>122</v>
      </c>
      <c r="C5153" t="s">
        <v>552</v>
      </c>
      <c r="D5153" s="441">
        <v>45717</v>
      </c>
      <c r="E5153">
        <v>22066</v>
      </c>
      <c r="F5153" t="s">
        <v>6535</v>
      </c>
      <c r="G5153">
        <v>3636</v>
      </c>
      <c r="H5153">
        <v>239</v>
      </c>
      <c r="I5153" t="s">
        <v>5613</v>
      </c>
      <c r="J5153" t="s">
        <v>4764</v>
      </c>
      <c r="K5153" t="s">
        <v>5064</v>
      </c>
      <c r="L5153">
        <v>0</v>
      </c>
      <c r="M5153" s="441">
        <v>45674</v>
      </c>
      <c r="N5153">
        <v>1.99</v>
      </c>
      <c r="O5153">
        <v>1.99</v>
      </c>
      <c r="P5153">
        <v>475.61</v>
      </c>
    </row>
    <row r="5154" spans="1:16" x14ac:dyDescent="0.3">
      <c r="A5154">
        <v>21037</v>
      </c>
      <c r="B5154">
        <v>122</v>
      </c>
      <c r="C5154" t="s">
        <v>552</v>
      </c>
      <c r="D5154" s="441">
        <v>45717</v>
      </c>
      <c r="E5154">
        <v>20928</v>
      </c>
      <c r="F5154" t="s">
        <v>6565</v>
      </c>
      <c r="G5154">
        <v>2033</v>
      </c>
      <c r="H5154">
        <v>3.5</v>
      </c>
      <c r="I5154" t="s">
        <v>5613</v>
      </c>
      <c r="J5154" t="s">
        <v>6085</v>
      </c>
      <c r="K5154" t="s">
        <v>5064</v>
      </c>
      <c r="L5154">
        <v>0</v>
      </c>
      <c r="M5154" s="441">
        <v>45672</v>
      </c>
      <c r="N5154">
        <v>132</v>
      </c>
      <c r="O5154">
        <v>127.25</v>
      </c>
      <c r="P5154">
        <v>462</v>
      </c>
    </row>
    <row r="5155" spans="1:16" x14ac:dyDescent="0.3">
      <c r="A5155">
        <v>21259</v>
      </c>
      <c r="B5155">
        <v>122</v>
      </c>
      <c r="C5155" t="s">
        <v>552</v>
      </c>
      <c r="D5155" s="441">
        <v>45717</v>
      </c>
      <c r="E5155">
        <v>17812</v>
      </c>
      <c r="F5155" t="s">
        <v>6518</v>
      </c>
      <c r="G5155">
        <v>3737</v>
      </c>
      <c r="H5155">
        <v>4</v>
      </c>
      <c r="I5155" t="s">
        <v>5601</v>
      </c>
      <c r="J5155" t="s">
        <v>4764</v>
      </c>
      <c r="K5155" t="s">
        <v>5064</v>
      </c>
      <c r="L5155">
        <v>0</v>
      </c>
      <c r="M5155" s="441">
        <v>45594</v>
      </c>
      <c r="N5155">
        <v>113.87</v>
      </c>
      <c r="O5155">
        <v>113.87</v>
      </c>
      <c r="P5155">
        <v>455.48</v>
      </c>
    </row>
    <row r="5156" spans="1:16" x14ac:dyDescent="0.3">
      <c r="A5156">
        <v>21201</v>
      </c>
      <c r="B5156">
        <v>122</v>
      </c>
      <c r="C5156" t="s">
        <v>552</v>
      </c>
      <c r="D5156" s="441">
        <v>45717</v>
      </c>
      <c r="E5156">
        <v>19166</v>
      </c>
      <c r="F5156" t="s">
        <v>5892</v>
      </c>
      <c r="G5156">
        <v>2826</v>
      </c>
      <c r="H5156">
        <v>24</v>
      </c>
      <c r="I5156" t="s">
        <v>5613</v>
      </c>
      <c r="J5156" t="s">
        <v>6085</v>
      </c>
      <c r="K5156" t="s">
        <v>5064</v>
      </c>
      <c r="L5156">
        <v>18.899999999999999</v>
      </c>
      <c r="M5156" s="441">
        <v>45708</v>
      </c>
      <c r="N5156">
        <v>18.899999999999999</v>
      </c>
      <c r="O5156">
        <v>18.899999999999999</v>
      </c>
      <c r="P5156">
        <v>453.6</v>
      </c>
    </row>
    <row r="5157" spans="1:16" x14ac:dyDescent="0.3">
      <c r="A5157">
        <v>20932</v>
      </c>
      <c r="B5157">
        <v>122</v>
      </c>
      <c r="C5157" t="s">
        <v>552</v>
      </c>
      <c r="D5157" s="441">
        <v>45717</v>
      </c>
      <c r="E5157">
        <v>18104</v>
      </c>
      <c r="F5157" t="s">
        <v>5808</v>
      </c>
      <c r="G5157">
        <v>3507</v>
      </c>
      <c r="H5157">
        <v>0.66</v>
      </c>
      <c r="I5157" t="s">
        <v>5601</v>
      </c>
      <c r="J5157" t="s">
        <v>4764</v>
      </c>
      <c r="K5157" t="s">
        <v>5064</v>
      </c>
      <c r="L5157">
        <v>0</v>
      </c>
      <c r="M5157" s="441">
        <v>45552</v>
      </c>
      <c r="N5157">
        <v>677.3</v>
      </c>
      <c r="O5157">
        <v>666.9</v>
      </c>
      <c r="P5157">
        <v>447.02</v>
      </c>
    </row>
    <row r="5158" spans="1:16" x14ac:dyDescent="0.3">
      <c r="A5158">
        <v>21006</v>
      </c>
      <c r="B5158">
        <v>122</v>
      </c>
      <c r="C5158" t="s">
        <v>552</v>
      </c>
      <c r="D5158" s="441">
        <v>45717</v>
      </c>
      <c r="E5158">
        <v>21073</v>
      </c>
      <c r="F5158" t="s">
        <v>5628</v>
      </c>
      <c r="G5158">
        <v>1994</v>
      </c>
      <c r="H5158">
        <v>8</v>
      </c>
      <c r="I5158" t="s">
        <v>5613</v>
      </c>
      <c r="J5158" t="s">
        <v>6085</v>
      </c>
      <c r="K5158" t="s">
        <v>5064</v>
      </c>
      <c r="L5158">
        <v>55</v>
      </c>
      <c r="M5158" s="441">
        <v>45699</v>
      </c>
      <c r="N5158">
        <v>55</v>
      </c>
      <c r="O5158">
        <v>55</v>
      </c>
      <c r="P5158">
        <v>440</v>
      </c>
    </row>
    <row r="5159" spans="1:16" x14ac:dyDescent="0.3">
      <c r="A5159">
        <v>20983</v>
      </c>
      <c r="B5159">
        <v>122</v>
      </c>
      <c r="C5159" t="s">
        <v>552</v>
      </c>
      <c r="D5159" s="441">
        <v>45717</v>
      </c>
      <c r="E5159">
        <v>25478</v>
      </c>
      <c r="F5159" t="s">
        <v>5656</v>
      </c>
      <c r="G5159">
        <v>6129</v>
      </c>
      <c r="H5159">
        <v>54</v>
      </c>
      <c r="I5159" t="s">
        <v>5613</v>
      </c>
      <c r="J5159" t="s">
        <v>6085</v>
      </c>
      <c r="K5159" t="s">
        <v>5064</v>
      </c>
      <c r="L5159">
        <v>8.0500000000000007</v>
      </c>
      <c r="M5159" s="441">
        <v>45700</v>
      </c>
      <c r="N5159">
        <v>8.0500000000000007</v>
      </c>
      <c r="O5159">
        <v>8.0500000000000007</v>
      </c>
      <c r="P5159">
        <v>434.7</v>
      </c>
    </row>
    <row r="5160" spans="1:16" x14ac:dyDescent="0.3">
      <c r="A5160">
        <v>21011</v>
      </c>
      <c r="B5160">
        <v>122</v>
      </c>
      <c r="C5160" t="s">
        <v>552</v>
      </c>
      <c r="D5160" s="441">
        <v>45717</v>
      </c>
      <c r="E5160">
        <v>23992</v>
      </c>
      <c r="F5160" t="s">
        <v>5603</v>
      </c>
      <c r="G5160">
        <v>2216</v>
      </c>
      <c r="H5160">
        <v>7</v>
      </c>
      <c r="I5160" t="s">
        <v>5598</v>
      </c>
      <c r="J5160" t="s">
        <v>6085</v>
      </c>
      <c r="K5160" t="s">
        <v>5064</v>
      </c>
      <c r="L5160">
        <v>59.78</v>
      </c>
      <c r="M5160" s="441">
        <v>45700</v>
      </c>
      <c r="N5160">
        <v>59.78</v>
      </c>
      <c r="O5160">
        <v>59.78</v>
      </c>
      <c r="P5160">
        <v>418.46</v>
      </c>
    </row>
    <row r="5161" spans="1:16" x14ac:dyDescent="0.3">
      <c r="A5161">
        <v>20907</v>
      </c>
      <c r="B5161">
        <v>122</v>
      </c>
      <c r="C5161" t="s">
        <v>552</v>
      </c>
      <c r="D5161" s="441">
        <v>45717</v>
      </c>
      <c r="E5161">
        <v>18367</v>
      </c>
      <c r="F5161" t="s">
        <v>5875</v>
      </c>
      <c r="G5161">
        <v>3271</v>
      </c>
      <c r="H5161">
        <v>1.61</v>
      </c>
      <c r="I5161" t="s">
        <v>5613</v>
      </c>
      <c r="J5161" t="s">
        <v>4764</v>
      </c>
      <c r="K5161" t="s">
        <v>5064</v>
      </c>
      <c r="L5161">
        <v>0</v>
      </c>
      <c r="M5161" s="441">
        <v>-693593</v>
      </c>
      <c r="N5161">
        <v>0</v>
      </c>
      <c r="O5161">
        <v>161.79</v>
      </c>
      <c r="P5161">
        <v>408.91</v>
      </c>
    </row>
    <row r="5162" spans="1:16" x14ac:dyDescent="0.3">
      <c r="A5162">
        <v>21260</v>
      </c>
      <c r="B5162">
        <v>122</v>
      </c>
      <c r="C5162" t="s">
        <v>552</v>
      </c>
      <c r="D5162" s="441">
        <v>45717</v>
      </c>
      <c r="E5162">
        <v>17753</v>
      </c>
      <c r="F5162" t="s">
        <v>5883</v>
      </c>
      <c r="G5162">
        <v>3789</v>
      </c>
      <c r="H5162">
        <v>3</v>
      </c>
      <c r="I5162" t="s">
        <v>5601</v>
      </c>
      <c r="J5162" t="s">
        <v>4764</v>
      </c>
      <c r="K5162" t="s">
        <v>5064</v>
      </c>
      <c r="L5162">
        <v>0</v>
      </c>
      <c r="M5162" s="441">
        <v>-693593</v>
      </c>
      <c r="N5162">
        <v>0</v>
      </c>
      <c r="O5162">
        <v>134.91999999999999</v>
      </c>
      <c r="P5162">
        <v>404.76</v>
      </c>
    </row>
    <row r="5163" spans="1:16" x14ac:dyDescent="0.3">
      <c r="A5163">
        <v>20859</v>
      </c>
      <c r="B5163">
        <v>122</v>
      </c>
      <c r="C5163" t="s">
        <v>552</v>
      </c>
      <c r="D5163" s="441">
        <v>45717</v>
      </c>
      <c r="E5163">
        <v>18547</v>
      </c>
      <c r="F5163" t="s">
        <v>5726</v>
      </c>
      <c r="G5163">
        <v>3132</v>
      </c>
      <c r="H5163">
        <v>11.55</v>
      </c>
      <c r="I5163" t="s">
        <v>5601</v>
      </c>
      <c r="J5163" t="s">
        <v>4764</v>
      </c>
      <c r="K5163" t="s">
        <v>5064</v>
      </c>
      <c r="L5163">
        <v>35</v>
      </c>
      <c r="M5163" s="441">
        <v>45699</v>
      </c>
      <c r="N5163">
        <v>35</v>
      </c>
      <c r="O5163">
        <v>35.979999999999997</v>
      </c>
      <c r="P5163">
        <v>404.25</v>
      </c>
    </row>
    <row r="5164" spans="1:16" x14ac:dyDescent="0.3">
      <c r="A5164">
        <v>20875</v>
      </c>
      <c r="B5164">
        <v>122</v>
      </c>
      <c r="C5164" t="s">
        <v>552</v>
      </c>
      <c r="D5164" s="441">
        <v>45717</v>
      </c>
      <c r="E5164">
        <v>18268</v>
      </c>
      <c r="F5164" t="s">
        <v>5766</v>
      </c>
      <c r="G5164">
        <v>3362</v>
      </c>
      <c r="H5164">
        <v>6.04</v>
      </c>
      <c r="I5164" t="s">
        <v>5601</v>
      </c>
      <c r="J5164" t="s">
        <v>4764</v>
      </c>
      <c r="K5164" t="s">
        <v>5064</v>
      </c>
      <c r="L5164">
        <v>0</v>
      </c>
      <c r="M5164" s="441">
        <v>-693593</v>
      </c>
      <c r="N5164">
        <v>0</v>
      </c>
      <c r="O5164">
        <v>67.13</v>
      </c>
      <c r="P5164">
        <v>402.7</v>
      </c>
    </row>
    <row r="5165" spans="1:16" x14ac:dyDescent="0.3">
      <c r="A5165">
        <v>21261</v>
      </c>
      <c r="B5165">
        <v>122</v>
      </c>
      <c r="C5165" t="s">
        <v>552</v>
      </c>
      <c r="D5165" s="441">
        <v>45717</v>
      </c>
      <c r="E5165">
        <v>25645</v>
      </c>
      <c r="F5165" t="s">
        <v>5912</v>
      </c>
      <c r="G5165">
        <v>6208</v>
      </c>
      <c r="H5165">
        <v>2</v>
      </c>
      <c r="I5165" t="s">
        <v>5601</v>
      </c>
      <c r="J5165" t="s">
        <v>4764</v>
      </c>
      <c r="K5165" t="s">
        <v>5064</v>
      </c>
      <c r="L5165">
        <v>0</v>
      </c>
      <c r="M5165" s="441">
        <v>-693593</v>
      </c>
      <c r="N5165">
        <v>0</v>
      </c>
      <c r="O5165">
        <v>0</v>
      </c>
      <c r="P5165">
        <v>389.04</v>
      </c>
    </row>
    <row r="5166" spans="1:16" x14ac:dyDescent="0.3">
      <c r="A5166">
        <v>21174</v>
      </c>
      <c r="B5166">
        <v>122</v>
      </c>
      <c r="C5166" t="s">
        <v>552</v>
      </c>
      <c r="D5166" s="441">
        <v>45717</v>
      </c>
      <c r="E5166">
        <v>19420</v>
      </c>
      <c r="F5166" t="s">
        <v>5693</v>
      </c>
      <c r="G5166">
        <v>2758</v>
      </c>
      <c r="H5166">
        <v>67</v>
      </c>
      <c r="I5166" t="s">
        <v>5613</v>
      </c>
      <c r="J5166" t="s">
        <v>6085</v>
      </c>
      <c r="K5166" t="s">
        <v>5064</v>
      </c>
      <c r="L5166">
        <v>0</v>
      </c>
      <c r="M5166" s="441">
        <v>45678</v>
      </c>
      <c r="N5166">
        <v>5.79</v>
      </c>
      <c r="O5166">
        <v>5.79</v>
      </c>
      <c r="P5166">
        <v>387.93</v>
      </c>
    </row>
    <row r="5167" spans="1:16" x14ac:dyDescent="0.3">
      <c r="A5167">
        <v>20929</v>
      </c>
      <c r="B5167">
        <v>122</v>
      </c>
      <c r="C5167" t="s">
        <v>552</v>
      </c>
      <c r="D5167" s="441">
        <v>45717</v>
      </c>
      <c r="E5167">
        <v>18328</v>
      </c>
      <c r="F5167" t="s">
        <v>6540</v>
      </c>
      <c r="G5167">
        <v>3305</v>
      </c>
      <c r="H5167">
        <v>0.83</v>
      </c>
      <c r="I5167" t="s">
        <v>5613</v>
      </c>
      <c r="J5167" t="s">
        <v>4764</v>
      </c>
      <c r="K5167" t="s">
        <v>5064</v>
      </c>
      <c r="L5167">
        <v>0</v>
      </c>
      <c r="M5167" s="441">
        <v>-693593</v>
      </c>
      <c r="N5167">
        <v>0</v>
      </c>
      <c r="O5167">
        <v>0</v>
      </c>
      <c r="P5167">
        <v>376.9</v>
      </c>
    </row>
    <row r="5168" spans="1:16" x14ac:dyDescent="0.3">
      <c r="A5168">
        <v>21231</v>
      </c>
      <c r="B5168">
        <v>122</v>
      </c>
      <c r="C5168" t="s">
        <v>552</v>
      </c>
      <c r="D5168" s="441">
        <v>45717</v>
      </c>
      <c r="E5168">
        <v>24030</v>
      </c>
      <c r="F5168" t="s">
        <v>5962</v>
      </c>
      <c r="G5168">
        <v>3593</v>
      </c>
      <c r="H5168">
        <v>80</v>
      </c>
      <c r="I5168" t="s">
        <v>5613</v>
      </c>
      <c r="J5168" t="s">
        <v>4764</v>
      </c>
      <c r="K5168" t="s">
        <v>5064</v>
      </c>
      <c r="L5168">
        <v>4.6900000000000004</v>
      </c>
      <c r="M5168" s="441">
        <v>45706</v>
      </c>
      <c r="N5168">
        <v>3.03</v>
      </c>
      <c r="O5168">
        <v>3.04</v>
      </c>
      <c r="P5168">
        <v>375.2</v>
      </c>
    </row>
    <row r="5169" spans="1:16" x14ac:dyDescent="0.3">
      <c r="A5169">
        <v>21219</v>
      </c>
      <c r="B5169">
        <v>122</v>
      </c>
      <c r="C5169" t="s">
        <v>552</v>
      </c>
      <c r="D5169" s="441">
        <v>45717</v>
      </c>
      <c r="E5169">
        <v>19034</v>
      </c>
      <c r="F5169" t="s">
        <v>5712</v>
      </c>
      <c r="G5169">
        <v>2890</v>
      </c>
      <c r="H5169">
        <v>31.42</v>
      </c>
      <c r="I5169" t="s">
        <v>5598</v>
      </c>
      <c r="J5169" t="s">
        <v>6085</v>
      </c>
      <c r="K5169" t="s">
        <v>5064</v>
      </c>
      <c r="L5169">
        <v>11.74</v>
      </c>
      <c r="M5169" s="441">
        <v>45698</v>
      </c>
      <c r="N5169">
        <v>11.5</v>
      </c>
      <c r="O5169">
        <v>11.9</v>
      </c>
      <c r="P5169">
        <v>368.87</v>
      </c>
    </row>
    <row r="5170" spans="1:16" x14ac:dyDescent="0.3">
      <c r="A5170">
        <v>20997</v>
      </c>
      <c r="B5170">
        <v>122</v>
      </c>
      <c r="C5170" t="s">
        <v>552</v>
      </c>
      <c r="D5170" s="441">
        <v>45717</v>
      </c>
      <c r="E5170">
        <v>20301</v>
      </c>
      <c r="F5170" t="s">
        <v>5617</v>
      </c>
      <c r="G5170">
        <v>2223</v>
      </c>
      <c r="H5170">
        <v>12</v>
      </c>
      <c r="I5170" t="s">
        <v>5605</v>
      </c>
      <c r="J5170" t="s">
        <v>6085</v>
      </c>
      <c r="K5170" t="s">
        <v>5064</v>
      </c>
      <c r="L5170">
        <v>30.63</v>
      </c>
      <c r="M5170" s="441">
        <v>45706</v>
      </c>
      <c r="N5170">
        <v>29.98</v>
      </c>
      <c r="O5170">
        <v>33.159999999999997</v>
      </c>
      <c r="P5170">
        <v>367.56</v>
      </c>
    </row>
    <row r="5171" spans="1:16" x14ac:dyDescent="0.3">
      <c r="A5171">
        <v>21210</v>
      </c>
      <c r="B5171">
        <v>122</v>
      </c>
      <c r="C5171" t="s">
        <v>552</v>
      </c>
      <c r="D5171" s="441">
        <v>45717</v>
      </c>
      <c r="E5171">
        <v>19017</v>
      </c>
      <c r="F5171" t="s">
        <v>5715</v>
      </c>
      <c r="G5171">
        <v>2893</v>
      </c>
      <c r="H5171">
        <v>17.940000000000001</v>
      </c>
      <c r="I5171" t="s">
        <v>5598</v>
      </c>
      <c r="J5171" t="s">
        <v>6085</v>
      </c>
      <c r="K5171" t="s">
        <v>5064</v>
      </c>
      <c r="L5171">
        <v>19.5</v>
      </c>
      <c r="M5171" s="441">
        <v>45705</v>
      </c>
      <c r="N5171">
        <v>19.5</v>
      </c>
      <c r="O5171">
        <v>17.5</v>
      </c>
      <c r="P5171">
        <v>349.83</v>
      </c>
    </row>
    <row r="5172" spans="1:16" x14ac:dyDescent="0.3">
      <c r="A5172">
        <v>20908</v>
      </c>
      <c r="B5172">
        <v>122</v>
      </c>
      <c r="C5172" t="s">
        <v>552</v>
      </c>
      <c r="D5172" s="441">
        <v>45717</v>
      </c>
      <c r="E5172">
        <v>18352</v>
      </c>
      <c r="F5172" t="s">
        <v>5748</v>
      </c>
      <c r="G5172">
        <v>3283</v>
      </c>
      <c r="H5172">
        <v>1.61</v>
      </c>
      <c r="I5172" t="s">
        <v>5613</v>
      </c>
      <c r="J5172" t="s">
        <v>4764</v>
      </c>
      <c r="K5172" t="s">
        <v>5064</v>
      </c>
      <c r="L5172">
        <v>0</v>
      </c>
      <c r="M5172" s="441">
        <v>-693593</v>
      </c>
      <c r="N5172">
        <v>0</v>
      </c>
      <c r="O5172">
        <v>0</v>
      </c>
      <c r="P5172">
        <v>343.46</v>
      </c>
    </row>
    <row r="5173" spans="1:16" x14ac:dyDescent="0.3">
      <c r="A5173">
        <v>20883</v>
      </c>
      <c r="B5173">
        <v>122</v>
      </c>
      <c r="C5173" t="s">
        <v>552</v>
      </c>
      <c r="D5173" s="441">
        <v>45717</v>
      </c>
      <c r="E5173">
        <v>18546</v>
      </c>
      <c r="F5173" t="s">
        <v>5860</v>
      </c>
      <c r="G5173">
        <v>3133</v>
      </c>
      <c r="H5173">
        <v>4.17</v>
      </c>
      <c r="I5173" t="s">
        <v>5601</v>
      </c>
      <c r="J5173" t="s">
        <v>4764</v>
      </c>
      <c r="K5173" t="s">
        <v>5064</v>
      </c>
      <c r="L5173">
        <v>0</v>
      </c>
      <c r="M5173" s="441">
        <v>-693593</v>
      </c>
      <c r="N5173">
        <v>0</v>
      </c>
      <c r="O5173">
        <v>81.319999999999993</v>
      </c>
      <c r="P5173">
        <v>339.1</v>
      </c>
    </row>
    <row r="5174" spans="1:16" x14ac:dyDescent="0.3">
      <c r="A5174">
        <v>20981</v>
      </c>
      <c r="B5174">
        <v>122</v>
      </c>
      <c r="C5174" t="s">
        <v>552</v>
      </c>
      <c r="D5174" s="441">
        <v>45717</v>
      </c>
      <c r="E5174">
        <v>21093</v>
      </c>
      <c r="F5174" t="s">
        <v>5608</v>
      </c>
      <c r="G5174">
        <v>1988</v>
      </c>
      <c r="H5174">
        <v>72</v>
      </c>
      <c r="I5174" t="s">
        <v>5598</v>
      </c>
      <c r="J5174" t="s">
        <v>6085</v>
      </c>
      <c r="K5174" t="s">
        <v>5064</v>
      </c>
      <c r="L5174">
        <v>4.6500000000000004</v>
      </c>
      <c r="M5174" s="441">
        <v>45708</v>
      </c>
      <c r="N5174">
        <v>4.6500000000000004</v>
      </c>
      <c r="O5174">
        <v>5.01</v>
      </c>
      <c r="P5174">
        <v>334.8</v>
      </c>
    </row>
    <row r="5175" spans="1:16" x14ac:dyDescent="0.3">
      <c r="A5175">
        <v>21204</v>
      </c>
      <c r="B5175">
        <v>122</v>
      </c>
      <c r="C5175" t="s">
        <v>552</v>
      </c>
      <c r="D5175" s="441">
        <v>45717</v>
      </c>
      <c r="E5175">
        <v>24833</v>
      </c>
      <c r="F5175" t="s">
        <v>5707</v>
      </c>
      <c r="G5175">
        <v>2845</v>
      </c>
      <c r="H5175">
        <v>7</v>
      </c>
      <c r="I5175" t="s">
        <v>5703</v>
      </c>
      <c r="J5175" t="s">
        <v>6085</v>
      </c>
      <c r="K5175" t="s">
        <v>5064</v>
      </c>
      <c r="L5175">
        <v>47.58</v>
      </c>
      <c r="M5175" s="441">
        <v>45709</v>
      </c>
      <c r="N5175">
        <v>47.75</v>
      </c>
      <c r="O5175">
        <v>47.75</v>
      </c>
      <c r="P5175">
        <v>333.06</v>
      </c>
    </row>
    <row r="5176" spans="1:16" x14ac:dyDescent="0.3">
      <c r="A5176">
        <v>21049</v>
      </c>
      <c r="B5176">
        <v>122</v>
      </c>
      <c r="C5176" t="s">
        <v>552</v>
      </c>
      <c r="D5176" s="441">
        <v>45717</v>
      </c>
      <c r="E5176">
        <v>21017</v>
      </c>
      <c r="F5176" t="s">
        <v>5673</v>
      </c>
      <c r="G5176">
        <v>2005</v>
      </c>
      <c r="H5176">
        <v>2</v>
      </c>
      <c r="I5176" t="s">
        <v>5610</v>
      </c>
      <c r="J5176" t="s">
        <v>6085</v>
      </c>
      <c r="K5176" t="s">
        <v>5064</v>
      </c>
      <c r="L5176">
        <v>163.72999999999999</v>
      </c>
      <c r="M5176" s="441">
        <v>45706</v>
      </c>
      <c r="N5176">
        <v>163.63999999999999</v>
      </c>
      <c r="O5176">
        <v>165.39</v>
      </c>
      <c r="P5176">
        <v>327.45999999999998</v>
      </c>
    </row>
    <row r="5177" spans="1:16" x14ac:dyDescent="0.3">
      <c r="A5177">
        <v>20872</v>
      </c>
      <c r="B5177">
        <v>122</v>
      </c>
      <c r="C5177" t="s">
        <v>552</v>
      </c>
      <c r="D5177" s="441">
        <v>45717</v>
      </c>
      <c r="E5177">
        <v>18545</v>
      </c>
      <c r="F5177" t="s">
        <v>5727</v>
      </c>
      <c r="G5177">
        <v>3134</v>
      </c>
      <c r="H5177">
        <v>6.66</v>
      </c>
      <c r="I5177" t="s">
        <v>5601</v>
      </c>
      <c r="J5177" t="s">
        <v>4764</v>
      </c>
      <c r="K5177" t="s">
        <v>5064</v>
      </c>
      <c r="L5177">
        <v>0</v>
      </c>
      <c r="M5177" s="441">
        <v>45644</v>
      </c>
      <c r="N5177">
        <v>49</v>
      </c>
      <c r="O5177">
        <v>45.91</v>
      </c>
      <c r="P5177">
        <v>326.33999999999997</v>
      </c>
    </row>
    <row r="5178" spans="1:16" x14ac:dyDescent="0.3">
      <c r="A5178">
        <v>21211</v>
      </c>
      <c r="B5178">
        <v>122</v>
      </c>
      <c r="C5178" t="s">
        <v>552</v>
      </c>
      <c r="D5178" s="441">
        <v>45717</v>
      </c>
      <c r="E5178">
        <v>18667</v>
      </c>
      <c r="F5178" t="s">
        <v>5718</v>
      </c>
      <c r="G5178">
        <v>3052</v>
      </c>
      <c r="H5178">
        <v>14.28</v>
      </c>
      <c r="I5178" t="s">
        <v>5598</v>
      </c>
      <c r="J5178" t="s">
        <v>6085</v>
      </c>
      <c r="K5178" t="s">
        <v>5064</v>
      </c>
      <c r="L5178">
        <v>22.8</v>
      </c>
      <c r="M5178" s="441">
        <v>45692</v>
      </c>
      <c r="N5178">
        <v>22.8</v>
      </c>
      <c r="O5178">
        <v>22.8</v>
      </c>
      <c r="P5178">
        <v>325.58</v>
      </c>
    </row>
    <row r="5179" spans="1:16" x14ac:dyDescent="0.3">
      <c r="A5179">
        <v>20961</v>
      </c>
      <c r="B5179">
        <v>122</v>
      </c>
      <c r="C5179" t="s">
        <v>552</v>
      </c>
      <c r="D5179" s="441">
        <v>45717</v>
      </c>
      <c r="E5179">
        <v>21159</v>
      </c>
      <c r="F5179" t="s">
        <v>5836</v>
      </c>
      <c r="G5179">
        <v>1946</v>
      </c>
      <c r="H5179">
        <v>2</v>
      </c>
      <c r="I5179" t="s">
        <v>5625</v>
      </c>
      <c r="J5179" t="s">
        <v>6085</v>
      </c>
      <c r="K5179" t="s">
        <v>5064</v>
      </c>
      <c r="L5179">
        <v>162.59</v>
      </c>
      <c r="M5179" s="441">
        <v>45708</v>
      </c>
      <c r="N5179">
        <v>162.59</v>
      </c>
      <c r="O5179">
        <v>162.59</v>
      </c>
      <c r="P5179">
        <v>325.18</v>
      </c>
    </row>
    <row r="5180" spans="1:16" x14ac:dyDescent="0.3">
      <c r="A5180">
        <v>20993</v>
      </c>
      <c r="B5180">
        <v>122</v>
      </c>
      <c r="C5180" t="s">
        <v>552</v>
      </c>
      <c r="D5180" s="441">
        <v>45717</v>
      </c>
      <c r="E5180">
        <v>20501</v>
      </c>
      <c r="F5180" t="s">
        <v>5976</v>
      </c>
      <c r="G5180">
        <v>2154</v>
      </c>
      <c r="H5180">
        <v>15</v>
      </c>
      <c r="I5180" t="s">
        <v>5598</v>
      </c>
      <c r="J5180" t="s">
        <v>6085</v>
      </c>
      <c r="K5180" t="s">
        <v>5064</v>
      </c>
      <c r="L5180">
        <v>21.5</v>
      </c>
      <c r="M5180" s="441">
        <v>45698</v>
      </c>
      <c r="N5180">
        <v>21.5</v>
      </c>
      <c r="O5180">
        <v>19.989999999999998</v>
      </c>
      <c r="P5180">
        <v>322.5</v>
      </c>
    </row>
    <row r="5181" spans="1:16" x14ac:dyDescent="0.3">
      <c r="A5181">
        <v>21183</v>
      </c>
      <c r="B5181">
        <v>122</v>
      </c>
      <c r="C5181" t="s">
        <v>552</v>
      </c>
      <c r="D5181" s="441">
        <v>45717</v>
      </c>
      <c r="E5181">
        <v>19236</v>
      </c>
      <c r="F5181" t="s">
        <v>6606</v>
      </c>
      <c r="G5181">
        <v>2787</v>
      </c>
      <c r="H5181">
        <v>2.2599999999999998</v>
      </c>
      <c r="I5181" t="s">
        <v>5598</v>
      </c>
      <c r="J5181" t="s">
        <v>6085</v>
      </c>
      <c r="K5181" t="s">
        <v>5064</v>
      </c>
      <c r="L5181">
        <v>0</v>
      </c>
      <c r="M5181" s="441">
        <v>45679</v>
      </c>
      <c r="N5181">
        <v>142.21</v>
      </c>
      <c r="O5181">
        <v>143</v>
      </c>
      <c r="P5181">
        <v>321.39999999999998</v>
      </c>
    </row>
    <row r="5182" spans="1:16" x14ac:dyDescent="0.3">
      <c r="A5182">
        <v>21193</v>
      </c>
      <c r="B5182">
        <v>122</v>
      </c>
      <c r="C5182" t="s">
        <v>552</v>
      </c>
      <c r="D5182" s="441">
        <v>45717</v>
      </c>
      <c r="E5182">
        <v>26336</v>
      </c>
      <c r="F5182" t="s">
        <v>5701</v>
      </c>
      <c r="G5182">
        <v>6685</v>
      </c>
      <c r="H5182">
        <v>120</v>
      </c>
      <c r="I5182" t="s">
        <v>5613</v>
      </c>
      <c r="J5182" t="s">
        <v>6085</v>
      </c>
      <c r="K5182" t="s">
        <v>5064</v>
      </c>
      <c r="L5182">
        <v>2.64</v>
      </c>
      <c r="M5182" s="441">
        <v>45712</v>
      </c>
      <c r="N5182">
        <v>0.19</v>
      </c>
      <c r="O5182">
        <v>0.19</v>
      </c>
      <c r="P5182">
        <v>316.8</v>
      </c>
    </row>
    <row r="5183" spans="1:16" x14ac:dyDescent="0.3">
      <c r="A5183">
        <v>20914</v>
      </c>
      <c r="B5183">
        <v>122</v>
      </c>
      <c r="C5183" t="s">
        <v>552</v>
      </c>
      <c r="D5183" s="441">
        <v>45717</v>
      </c>
      <c r="E5183">
        <v>25507</v>
      </c>
      <c r="F5183" t="s">
        <v>5772</v>
      </c>
      <c r="G5183">
        <v>6143</v>
      </c>
      <c r="H5183">
        <v>1.28</v>
      </c>
      <c r="I5183" t="s">
        <v>5601</v>
      </c>
      <c r="J5183" t="s">
        <v>4764</v>
      </c>
      <c r="K5183" t="s">
        <v>5064</v>
      </c>
      <c r="L5183">
        <v>0</v>
      </c>
      <c r="M5183" s="441">
        <v>45569</v>
      </c>
      <c r="N5183">
        <v>236.46</v>
      </c>
      <c r="O5183">
        <v>259.89999999999998</v>
      </c>
      <c r="P5183">
        <v>302.67</v>
      </c>
    </row>
    <row r="5184" spans="1:16" x14ac:dyDescent="0.3">
      <c r="A5184">
        <v>21028</v>
      </c>
      <c r="B5184">
        <v>122</v>
      </c>
      <c r="C5184" t="s">
        <v>552</v>
      </c>
      <c r="D5184" s="441">
        <v>45717</v>
      </c>
      <c r="E5184">
        <v>19946</v>
      </c>
      <c r="F5184" t="s">
        <v>5672</v>
      </c>
      <c r="G5184">
        <v>2360</v>
      </c>
      <c r="H5184">
        <v>5</v>
      </c>
      <c r="I5184" t="s">
        <v>5625</v>
      </c>
      <c r="J5184" t="s">
        <v>6085</v>
      </c>
      <c r="K5184" t="s">
        <v>5064</v>
      </c>
      <c r="L5184">
        <v>59.6</v>
      </c>
      <c r="M5184" s="441">
        <v>45706</v>
      </c>
      <c r="N5184">
        <v>59.6</v>
      </c>
      <c r="O5184">
        <v>59.5</v>
      </c>
      <c r="P5184">
        <v>298</v>
      </c>
    </row>
    <row r="5185" spans="1:16" x14ac:dyDescent="0.3">
      <c r="A5185">
        <v>20889</v>
      </c>
      <c r="B5185">
        <v>122</v>
      </c>
      <c r="C5185" t="s">
        <v>552</v>
      </c>
      <c r="D5185" s="441">
        <v>45717</v>
      </c>
      <c r="E5185">
        <v>18159</v>
      </c>
      <c r="F5185" t="s">
        <v>5792</v>
      </c>
      <c r="G5185">
        <v>3461</v>
      </c>
      <c r="H5185">
        <v>3.3</v>
      </c>
      <c r="I5185" t="s">
        <v>5601</v>
      </c>
      <c r="J5185" t="s">
        <v>4764</v>
      </c>
      <c r="K5185" t="s">
        <v>5064</v>
      </c>
      <c r="L5185">
        <v>0</v>
      </c>
      <c r="M5185" s="441">
        <v>-693593</v>
      </c>
      <c r="N5185">
        <v>0</v>
      </c>
      <c r="O5185">
        <v>0</v>
      </c>
      <c r="P5185">
        <v>296.97000000000003</v>
      </c>
    </row>
    <row r="5186" spans="1:16" x14ac:dyDescent="0.3">
      <c r="A5186">
        <v>20964</v>
      </c>
      <c r="B5186">
        <v>122</v>
      </c>
      <c r="C5186" t="s">
        <v>552</v>
      </c>
      <c r="D5186" s="441">
        <v>45717</v>
      </c>
      <c r="E5186">
        <v>24712</v>
      </c>
      <c r="F5186" t="s">
        <v>5837</v>
      </c>
      <c r="G5186">
        <v>5726</v>
      </c>
      <c r="H5186">
        <v>2</v>
      </c>
      <c r="I5186" t="s">
        <v>5601</v>
      </c>
      <c r="J5186" t="s">
        <v>6085</v>
      </c>
      <c r="K5186" t="s">
        <v>5064</v>
      </c>
      <c r="L5186">
        <v>0</v>
      </c>
      <c r="M5186" s="441">
        <v>45687</v>
      </c>
      <c r="N5186">
        <v>145.53</v>
      </c>
      <c r="O5186">
        <v>145.53</v>
      </c>
      <c r="P5186">
        <v>291.06</v>
      </c>
    </row>
    <row r="5187" spans="1:16" x14ac:dyDescent="0.3">
      <c r="A5187">
        <v>20890</v>
      </c>
      <c r="B5187">
        <v>122</v>
      </c>
      <c r="C5187" t="s">
        <v>552</v>
      </c>
      <c r="D5187" s="441">
        <v>45717</v>
      </c>
      <c r="E5187">
        <v>18366</v>
      </c>
      <c r="F5187" t="s">
        <v>5742</v>
      </c>
      <c r="G5187">
        <v>3272</v>
      </c>
      <c r="H5187">
        <v>3.1</v>
      </c>
      <c r="I5187" t="s">
        <v>5613</v>
      </c>
      <c r="J5187" t="s">
        <v>4764</v>
      </c>
      <c r="K5187" t="s">
        <v>5064</v>
      </c>
      <c r="L5187">
        <v>0</v>
      </c>
      <c r="M5187" s="441">
        <v>-693593</v>
      </c>
      <c r="N5187">
        <v>0</v>
      </c>
      <c r="O5187">
        <v>0</v>
      </c>
      <c r="P5187">
        <v>286.82</v>
      </c>
    </row>
    <row r="5188" spans="1:16" x14ac:dyDescent="0.3">
      <c r="A5188">
        <v>21212</v>
      </c>
      <c r="B5188">
        <v>122</v>
      </c>
      <c r="C5188" t="s">
        <v>552</v>
      </c>
      <c r="D5188" s="441">
        <v>45717</v>
      </c>
      <c r="E5188">
        <v>24262</v>
      </c>
      <c r="F5188" t="s">
        <v>6476</v>
      </c>
      <c r="G5188">
        <v>3058</v>
      </c>
      <c r="H5188">
        <v>10.6</v>
      </c>
      <c r="I5188" t="s">
        <v>5598</v>
      </c>
      <c r="J5188" t="s">
        <v>6085</v>
      </c>
      <c r="K5188" t="s">
        <v>5064</v>
      </c>
      <c r="L5188">
        <v>26.8</v>
      </c>
      <c r="M5188" s="441">
        <v>45707</v>
      </c>
      <c r="N5188">
        <v>26.8</v>
      </c>
      <c r="O5188">
        <v>26.8</v>
      </c>
      <c r="P5188">
        <v>284.08</v>
      </c>
    </row>
    <row r="5189" spans="1:16" x14ac:dyDescent="0.3">
      <c r="A5189">
        <v>20896</v>
      </c>
      <c r="B5189">
        <v>122</v>
      </c>
      <c r="C5189" t="s">
        <v>552</v>
      </c>
      <c r="D5189" s="441">
        <v>45717</v>
      </c>
      <c r="E5189">
        <v>18189</v>
      </c>
      <c r="F5189" t="s">
        <v>5785</v>
      </c>
      <c r="G5189">
        <v>3435</v>
      </c>
      <c r="H5189">
        <v>2.2999999999999998</v>
      </c>
      <c r="I5189" t="s">
        <v>5601</v>
      </c>
      <c r="J5189" t="s">
        <v>4764</v>
      </c>
      <c r="K5189" t="s">
        <v>5064</v>
      </c>
      <c r="L5189">
        <v>0</v>
      </c>
      <c r="M5189" s="441">
        <v>-693593</v>
      </c>
      <c r="N5189">
        <v>0</v>
      </c>
      <c r="O5189">
        <v>108.6</v>
      </c>
      <c r="P5189">
        <v>282.89999999999998</v>
      </c>
    </row>
    <row r="5190" spans="1:16" x14ac:dyDescent="0.3">
      <c r="A5190">
        <v>20901</v>
      </c>
      <c r="B5190">
        <v>122</v>
      </c>
      <c r="C5190" t="s">
        <v>552</v>
      </c>
      <c r="D5190" s="441">
        <v>45717</v>
      </c>
      <c r="E5190">
        <v>18250</v>
      </c>
      <c r="F5190" t="s">
        <v>6607</v>
      </c>
      <c r="G5190">
        <v>3380</v>
      </c>
      <c r="H5190">
        <v>2</v>
      </c>
      <c r="I5190" t="s">
        <v>5613</v>
      </c>
      <c r="J5190" t="s">
        <v>4764</v>
      </c>
      <c r="K5190" t="s">
        <v>5064</v>
      </c>
      <c r="L5190">
        <v>0</v>
      </c>
      <c r="M5190" s="441">
        <v>-693593</v>
      </c>
      <c r="N5190">
        <v>0</v>
      </c>
      <c r="O5190">
        <v>0</v>
      </c>
      <c r="P5190">
        <v>278</v>
      </c>
    </row>
    <row r="5191" spans="1:16" x14ac:dyDescent="0.3">
      <c r="A5191">
        <v>20921</v>
      </c>
      <c r="B5191">
        <v>122</v>
      </c>
      <c r="C5191" t="s">
        <v>552</v>
      </c>
      <c r="D5191" s="441">
        <v>45717</v>
      </c>
      <c r="E5191">
        <v>18351</v>
      </c>
      <c r="F5191" t="s">
        <v>5749</v>
      </c>
      <c r="G5191">
        <v>3284</v>
      </c>
      <c r="H5191">
        <v>1</v>
      </c>
      <c r="I5191" t="s">
        <v>5613</v>
      </c>
      <c r="J5191" t="s">
        <v>4764</v>
      </c>
      <c r="K5191" t="s">
        <v>5064</v>
      </c>
      <c r="L5191">
        <v>0</v>
      </c>
      <c r="M5191" s="441">
        <v>-693593</v>
      </c>
      <c r="N5191">
        <v>0</v>
      </c>
      <c r="O5191">
        <v>0</v>
      </c>
      <c r="P5191">
        <v>272.3</v>
      </c>
    </row>
    <row r="5192" spans="1:16" x14ac:dyDescent="0.3">
      <c r="A5192">
        <v>20906</v>
      </c>
      <c r="B5192">
        <v>122</v>
      </c>
      <c r="C5192" t="s">
        <v>552</v>
      </c>
      <c r="D5192" s="441">
        <v>45717</v>
      </c>
      <c r="E5192">
        <v>18372</v>
      </c>
      <c r="F5192" t="s">
        <v>5741</v>
      </c>
      <c r="G5192">
        <v>3267</v>
      </c>
      <c r="H5192">
        <v>1.72</v>
      </c>
      <c r="I5192" t="s">
        <v>5601</v>
      </c>
      <c r="J5192" t="s">
        <v>4764</v>
      </c>
      <c r="K5192" t="s">
        <v>5064</v>
      </c>
      <c r="L5192">
        <v>0</v>
      </c>
      <c r="M5192" s="441">
        <v>-693593</v>
      </c>
      <c r="N5192">
        <v>0</v>
      </c>
      <c r="O5192">
        <v>159.9</v>
      </c>
      <c r="P5192">
        <v>268.32</v>
      </c>
    </row>
    <row r="5193" spans="1:16" x14ac:dyDescent="0.3">
      <c r="A5193">
        <v>20922</v>
      </c>
      <c r="B5193">
        <v>122</v>
      </c>
      <c r="C5193" t="s">
        <v>552</v>
      </c>
      <c r="D5193" s="441">
        <v>45717</v>
      </c>
      <c r="E5193">
        <v>25630</v>
      </c>
      <c r="F5193" t="s">
        <v>5754</v>
      </c>
      <c r="G5193">
        <v>6202</v>
      </c>
      <c r="H5193">
        <v>1</v>
      </c>
      <c r="I5193" t="s">
        <v>5601</v>
      </c>
      <c r="J5193" t="s">
        <v>4764</v>
      </c>
      <c r="K5193" t="s">
        <v>5064</v>
      </c>
      <c r="L5193">
        <v>0</v>
      </c>
      <c r="M5193" s="441">
        <v>45595</v>
      </c>
      <c r="N5193">
        <v>266.07</v>
      </c>
      <c r="O5193">
        <v>266.07</v>
      </c>
      <c r="P5193">
        <v>266.07</v>
      </c>
    </row>
    <row r="5194" spans="1:16" x14ac:dyDescent="0.3">
      <c r="A5194">
        <v>21248</v>
      </c>
      <c r="B5194">
        <v>122</v>
      </c>
      <c r="C5194" t="s">
        <v>552</v>
      </c>
      <c r="D5194" s="441">
        <v>45717</v>
      </c>
      <c r="E5194">
        <v>17716</v>
      </c>
      <c r="F5194" t="s">
        <v>5830</v>
      </c>
      <c r="G5194">
        <v>3822</v>
      </c>
      <c r="H5194">
        <v>11</v>
      </c>
      <c r="I5194" t="s">
        <v>5601</v>
      </c>
      <c r="J5194" t="s">
        <v>4764</v>
      </c>
      <c r="K5194" t="s">
        <v>5064</v>
      </c>
      <c r="L5194">
        <v>23.8</v>
      </c>
      <c r="M5194" s="441">
        <v>45693</v>
      </c>
      <c r="N5194">
        <v>23.8</v>
      </c>
      <c r="O5194">
        <v>23.8</v>
      </c>
      <c r="P5194">
        <v>261.8</v>
      </c>
    </row>
    <row r="5195" spans="1:16" x14ac:dyDescent="0.3">
      <c r="A5195">
        <v>20884</v>
      </c>
      <c r="B5195">
        <v>122</v>
      </c>
      <c r="C5195" t="s">
        <v>552</v>
      </c>
      <c r="D5195" s="441">
        <v>45717</v>
      </c>
      <c r="E5195">
        <v>25156</v>
      </c>
      <c r="F5195" t="s">
        <v>5734</v>
      </c>
      <c r="G5195">
        <v>5926</v>
      </c>
      <c r="H5195">
        <v>4</v>
      </c>
      <c r="I5195" t="s">
        <v>5601</v>
      </c>
      <c r="J5195" t="s">
        <v>4764</v>
      </c>
      <c r="K5195" t="s">
        <v>5064</v>
      </c>
      <c r="L5195">
        <v>0</v>
      </c>
      <c r="M5195" s="441">
        <v>-693593</v>
      </c>
      <c r="N5195">
        <v>0</v>
      </c>
      <c r="O5195">
        <v>65</v>
      </c>
      <c r="P5195">
        <v>260</v>
      </c>
    </row>
    <row r="5196" spans="1:16" x14ac:dyDescent="0.3">
      <c r="A5196">
        <v>20920</v>
      </c>
      <c r="B5196">
        <v>122</v>
      </c>
      <c r="C5196" t="s">
        <v>552</v>
      </c>
      <c r="D5196" s="441">
        <v>45717</v>
      </c>
      <c r="E5196">
        <v>18363</v>
      </c>
      <c r="F5196" t="s">
        <v>5744</v>
      </c>
      <c r="G5196">
        <v>3275</v>
      </c>
      <c r="H5196">
        <v>1</v>
      </c>
      <c r="I5196" t="s">
        <v>5613</v>
      </c>
      <c r="J5196" t="s">
        <v>4764</v>
      </c>
      <c r="K5196" t="s">
        <v>5064</v>
      </c>
      <c r="L5196">
        <v>0</v>
      </c>
      <c r="M5196" s="441">
        <v>-693593</v>
      </c>
      <c r="N5196">
        <v>0</v>
      </c>
      <c r="O5196">
        <v>0</v>
      </c>
      <c r="P5196">
        <v>256.5</v>
      </c>
    </row>
    <row r="5197" spans="1:16" x14ac:dyDescent="0.3">
      <c r="A5197">
        <v>21203</v>
      </c>
      <c r="B5197">
        <v>122</v>
      </c>
      <c r="C5197" t="s">
        <v>552</v>
      </c>
      <c r="D5197" s="441">
        <v>45717</v>
      </c>
      <c r="E5197">
        <v>17039</v>
      </c>
      <c r="F5197" t="s">
        <v>6495</v>
      </c>
      <c r="G5197">
        <v>2827</v>
      </c>
      <c r="H5197">
        <v>9</v>
      </c>
      <c r="I5197" t="s">
        <v>5613</v>
      </c>
      <c r="J5197" t="s">
        <v>6085</v>
      </c>
      <c r="K5197" t="s">
        <v>5064</v>
      </c>
      <c r="L5197">
        <v>28.5</v>
      </c>
      <c r="M5197" s="441">
        <v>45701</v>
      </c>
      <c r="N5197">
        <v>28.5</v>
      </c>
      <c r="O5197">
        <v>1.84</v>
      </c>
      <c r="P5197">
        <v>256.5</v>
      </c>
    </row>
    <row r="5198" spans="1:16" x14ac:dyDescent="0.3">
      <c r="A5198">
        <v>21233</v>
      </c>
      <c r="B5198">
        <v>122</v>
      </c>
      <c r="C5198" t="s">
        <v>552</v>
      </c>
      <c r="D5198" s="441">
        <v>45717</v>
      </c>
      <c r="E5198">
        <v>17929</v>
      </c>
      <c r="F5198" t="s">
        <v>6579</v>
      </c>
      <c r="G5198">
        <v>3639</v>
      </c>
      <c r="H5198">
        <v>16</v>
      </c>
      <c r="I5198" t="s">
        <v>5613</v>
      </c>
      <c r="J5198" t="s">
        <v>4764</v>
      </c>
      <c r="K5198" t="s">
        <v>5064</v>
      </c>
      <c r="L5198">
        <v>15.75</v>
      </c>
      <c r="M5198" s="441">
        <v>45699</v>
      </c>
      <c r="N5198">
        <v>15.75</v>
      </c>
      <c r="O5198">
        <v>13.14</v>
      </c>
      <c r="P5198">
        <v>252</v>
      </c>
    </row>
    <row r="5199" spans="1:16" x14ac:dyDescent="0.3">
      <c r="A5199">
        <v>20995</v>
      </c>
      <c r="B5199">
        <v>122</v>
      </c>
      <c r="C5199" t="s">
        <v>552</v>
      </c>
      <c r="D5199" s="441">
        <v>45717</v>
      </c>
      <c r="E5199">
        <v>19859</v>
      </c>
      <c r="F5199" t="s">
        <v>6594</v>
      </c>
      <c r="G5199">
        <v>2413</v>
      </c>
      <c r="H5199">
        <v>14</v>
      </c>
      <c r="I5199" t="s">
        <v>5613</v>
      </c>
      <c r="J5199" t="s">
        <v>6085</v>
      </c>
      <c r="K5199" t="s">
        <v>5064</v>
      </c>
      <c r="L5199">
        <v>0</v>
      </c>
      <c r="M5199" s="441">
        <v>-693593</v>
      </c>
      <c r="N5199">
        <v>0</v>
      </c>
      <c r="O5199">
        <v>0</v>
      </c>
      <c r="P5199">
        <v>247.8</v>
      </c>
    </row>
    <row r="5200" spans="1:16" x14ac:dyDescent="0.3">
      <c r="A5200">
        <v>20991</v>
      </c>
      <c r="B5200">
        <v>122</v>
      </c>
      <c r="C5200" t="s">
        <v>552</v>
      </c>
      <c r="D5200" s="441">
        <v>45717</v>
      </c>
      <c r="E5200">
        <v>20358</v>
      </c>
      <c r="F5200" t="s">
        <v>5648</v>
      </c>
      <c r="G5200">
        <v>2200</v>
      </c>
      <c r="H5200">
        <v>17</v>
      </c>
      <c r="I5200" t="s">
        <v>5605</v>
      </c>
      <c r="J5200" t="s">
        <v>6085</v>
      </c>
      <c r="K5200" t="s">
        <v>5064</v>
      </c>
      <c r="L5200">
        <v>14.46</v>
      </c>
      <c r="M5200" s="441">
        <v>45706</v>
      </c>
      <c r="N5200">
        <v>14.4</v>
      </c>
      <c r="O5200">
        <v>14.4</v>
      </c>
      <c r="P5200">
        <v>245.82</v>
      </c>
    </row>
    <row r="5201" spans="1:16" x14ac:dyDescent="0.3">
      <c r="A5201">
        <v>20990</v>
      </c>
      <c r="B5201">
        <v>122</v>
      </c>
      <c r="C5201" t="s">
        <v>552</v>
      </c>
      <c r="D5201" s="441">
        <v>45717</v>
      </c>
      <c r="E5201">
        <v>26020</v>
      </c>
      <c r="F5201" t="s">
        <v>5639</v>
      </c>
      <c r="G5201">
        <v>2105</v>
      </c>
      <c r="H5201">
        <v>17</v>
      </c>
      <c r="I5201" t="s">
        <v>5613</v>
      </c>
      <c r="J5201" t="s">
        <v>6085</v>
      </c>
      <c r="K5201" t="s">
        <v>5064</v>
      </c>
      <c r="L5201">
        <v>14.36</v>
      </c>
      <c r="M5201" s="441">
        <v>45706</v>
      </c>
      <c r="N5201">
        <v>14.38</v>
      </c>
      <c r="O5201">
        <v>14.48</v>
      </c>
      <c r="P5201">
        <v>244.12</v>
      </c>
    </row>
    <row r="5202" spans="1:16" x14ac:dyDescent="0.3">
      <c r="A5202">
        <v>20909</v>
      </c>
      <c r="B5202">
        <v>122</v>
      </c>
      <c r="C5202" t="s">
        <v>552</v>
      </c>
      <c r="D5202" s="441">
        <v>45717</v>
      </c>
      <c r="E5202">
        <v>18153</v>
      </c>
      <c r="F5202" t="s">
        <v>5794</v>
      </c>
      <c r="G5202">
        <v>3466</v>
      </c>
      <c r="H5202">
        <v>1.51</v>
      </c>
      <c r="I5202" t="s">
        <v>5601</v>
      </c>
      <c r="J5202" t="s">
        <v>4764</v>
      </c>
      <c r="K5202" t="s">
        <v>5064</v>
      </c>
      <c r="L5202">
        <v>161.41</v>
      </c>
      <c r="M5202" s="441">
        <v>45699</v>
      </c>
      <c r="N5202">
        <v>161.41</v>
      </c>
      <c r="O5202">
        <v>161.41</v>
      </c>
      <c r="P5202">
        <v>243.73</v>
      </c>
    </row>
    <row r="5203" spans="1:16" x14ac:dyDescent="0.3">
      <c r="A5203">
        <v>21199</v>
      </c>
      <c r="B5203">
        <v>122</v>
      </c>
      <c r="C5203" t="s">
        <v>552</v>
      </c>
      <c r="D5203" s="441">
        <v>45717</v>
      </c>
      <c r="E5203">
        <v>17040</v>
      </c>
      <c r="F5203" t="s">
        <v>5705</v>
      </c>
      <c r="G5203">
        <v>2828</v>
      </c>
      <c r="H5203">
        <v>60</v>
      </c>
      <c r="I5203" t="s">
        <v>5613</v>
      </c>
      <c r="J5203" t="s">
        <v>6085</v>
      </c>
      <c r="K5203" t="s">
        <v>5064</v>
      </c>
      <c r="L5203">
        <v>3.75</v>
      </c>
      <c r="M5203" s="441">
        <v>45708</v>
      </c>
      <c r="N5203">
        <v>3.75</v>
      </c>
      <c r="O5203">
        <v>3.75</v>
      </c>
      <c r="P5203">
        <v>225</v>
      </c>
    </row>
    <row r="5204" spans="1:16" x14ac:dyDescent="0.3">
      <c r="A5204">
        <v>20917</v>
      </c>
      <c r="B5204">
        <v>122</v>
      </c>
      <c r="C5204" t="s">
        <v>552</v>
      </c>
      <c r="D5204" s="441">
        <v>45717</v>
      </c>
      <c r="E5204">
        <v>18287</v>
      </c>
      <c r="F5204" t="s">
        <v>6599</v>
      </c>
      <c r="G5204">
        <v>3341</v>
      </c>
      <c r="H5204">
        <v>1.19</v>
      </c>
      <c r="I5204" t="s">
        <v>5613</v>
      </c>
      <c r="J5204" t="s">
        <v>4764</v>
      </c>
      <c r="K5204" t="s">
        <v>5064</v>
      </c>
      <c r="L5204">
        <v>0</v>
      </c>
      <c r="M5204" s="441">
        <v>-693593</v>
      </c>
      <c r="N5204">
        <v>0</v>
      </c>
      <c r="O5204">
        <v>0</v>
      </c>
      <c r="P5204">
        <v>224.67</v>
      </c>
    </row>
    <row r="5205" spans="1:16" x14ac:dyDescent="0.3">
      <c r="A5205">
        <v>20874</v>
      </c>
      <c r="B5205">
        <v>122</v>
      </c>
      <c r="C5205" t="s">
        <v>552</v>
      </c>
      <c r="D5205" s="441">
        <v>45717</v>
      </c>
      <c r="E5205">
        <v>18444</v>
      </c>
      <c r="F5205" t="s">
        <v>5736</v>
      </c>
      <c r="G5205">
        <v>3205</v>
      </c>
      <c r="H5205">
        <v>6.36</v>
      </c>
      <c r="I5205" t="s">
        <v>5613</v>
      </c>
      <c r="J5205" t="s">
        <v>4764</v>
      </c>
      <c r="K5205" t="s">
        <v>5064</v>
      </c>
      <c r="L5205">
        <v>0</v>
      </c>
      <c r="M5205" s="441">
        <v>45447</v>
      </c>
      <c r="N5205">
        <v>35</v>
      </c>
      <c r="O5205">
        <v>34</v>
      </c>
      <c r="P5205">
        <v>222.6</v>
      </c>
    </row>
    <row r="5206" spans="1:16" x14ac:dyDescent="0.3">
      <c r="A5206">
        <v>20994</v>
      </c>
      <c r="B5206">
        <v>122</v>
      </c>
      <c r="C5206" t="s">
        <v>552</v>
      </c>
      <c r="D5206" s="441">
        <v>45717</v>
      </c>
      <c r="E5206">
        <v>19973</v>
      </c>
      <c r="F5206" t="s">
        <v>5670</v>
      </c>
      <c r="G5206">
        <v>2354</v>
      </c>
      <c r="H5206">
        <v>14</v>
      </c>
      <c r="I5206" t="s">
        <v>5613</v>
      </c>
      <c r="J5206" t="s">
        <v>6085</v>
      </c>
      <c r="K5206" t="s">
        <v>5064</v>
      </c>
      <c r="L5206">
        <v>15.73</v>
      </c>
      <c r="M5206" s="441">
        <v>45706</v>
      </c>
      <c r="N5206">
        <v>15.6</v>
      </c>
      <c r="O5206">
        <v>15.6</v>
      </c>
      <c r="P5206">
        <v>220.22</v>
      </c>
    </row>
    <row r="5207" spans="1:16" x14ac:dyDescent="0.3">
      <c r="A5207">
        <v>20973</v>
      </c>
      <c r="B5207">
        <v>122</v>
      </c>
      <c r="C5207" t="s">
        <v>552</v>
      </c>
      <c r="D5207" s="441">
        <v>45717</v>
      </c>
      <c r="E5207">
        <v>25429</v>
      </c>
      <c r="F5207" t="s">
        <v>5640</v>
      </c>
      <c r="G5207">
        <v>6104</v>
      </c>
      <c r="H5207">
        <v>83</v>
      </c>
      <c r="I5207" t="s">
        <v>5613</v>
      </c>
      <c r="J5207" t="s">
        <v>6085</v>
      </c>
      <c r="K5207" t="s">
        <v>5064</v>
      </c>
      <c r="L5207">
        <v>2.64</v>
      </c>
      <c r="M5207" s="441">
        <v>45712</v>
      </c>
      <c r="N5207">
        <v>0.19</v>
      </c>
      <c r="O5207">
        <v>0.19</v>
      </c>
      <c r="P5207">
        <v>219.12</v>
      </c>
    </row>
    <row r="5208" spans="1:16" x14ac:dyDescent="0.3">
      <c r="A5208">
        <v>20911</v>
      </c>
      <c r="B5208">
        <v>122</v>
      </c>
      <c r="C5208" t="s">
        <v>552</v>
      </c>
      <c r="D5208" s="441">
        <v>45717</v>
      </c>
      <c r="E5208">
        <v>18313</v>
      </c>
      <c r="F5208" t="s">
        <v>5755</v>
      </c>
      <c r="G5208">
        <v>3320</v>
      </c>
      <c r="H5208">
        <v>1.39</v>
      </c>
      <c r="I5208" t="s">
        <v>5601</v>
      </c>
      <c r="J5208" t="s">
        <v>4764</v>
      </c>
      <c r="K5208" t="s">
        <v>5064</v>
      </c>
      <c r="L5208">
        <v>0</v>
      </c>
      <c r="M5208" s="441">
        <v>-693593</v>
      </c>
      <c r="N5208">
        <v>0</v>
      </c>
      <c r="O5208">
        <v>148.9</v>
      </c>
      <c r="P5208">
        <v>206.97</v>
      </c>
    </row>
    <row r="5209" spans="1:16" x14ac:dyDescent="0.3">
      <c r="A5209">
        <v>20915</v>
      </c>
      <c r="B5209">
        <v>122</v>
      </c>
      <c r="C5209" t="s">
        <v>552</v>
      </c>
      <c r="D5209" s="441">
        <v>45717</v>
      </c>
      <c r="E5209">
        <v>18140</v>
      </c>
      <c r="F5209" t="s">
        <v>5798</v>
      </c>
      <c r="G5209">
        <v>3478</v>
      </c>
      <c r="H5209">
        <v>1.26</v>
      </c>
      <c r="I5209" t="s">
        <v>5601</v>
      </c>
      <c r="J5209" t="s">
        <v>4764</v>
      </c>
      <c r="K5209" t="s">
        <v>5064</v>
      </c>
      <c r="L5209">
        <v>0</v>
      </c>
      <c r="M5209" s="441">
        <v>45545</v>
      </c>
      <c r="N5209">
        <v>162.93</v>
      </c>
      <c r="O5209">
        <v>160</v>
      </c>
      <c r="P5209">
        <v>205.29</v>
      </c>
    </row>
    <row r="5210" spans="1:16" x14ac:dyDescent="0.3">
      <c r="A5210">
        <v>20910</v>
      </c>
      <c r="B5210">
        <v>122</v>
      </c>
      <c r="C5210" t="s">
        <v>552</v>
      </c>
      <c r="D5210" s="441">
        <v>45717</v>
      </c>
      <c r="E5210">
        <v>18103</v>
      </c>
      <c r="F5210" t="s">
        <v>5809</v>
      </c>
      <c r="G5210">
        <v>3508</v>
      </c>
      <c r="H5210">
        <v>1.44</v>
      </c>
      <c r="I5210" t="s">
        <v>5601</v>
      </c>
      <c r="J5210" t="s">
        <v>4764</v>
      </c>
      <c r="K5210" t="s">
        <v>5064</v>
      </c>
      <c r="L5210">
        <v>139.87</v>
      </c>
      <c r="M5210" s="441">
        <v>45699</v>
      </c>
      <c r="N5210">
        <v>139.87</v>
      </c>
      <c r="O5210">
        <v>139</v>
      </c>
      <c r="P5210">
        <v>201.41</v>
      </c>
    </row>
    <row r="5211" spans="1:16" x14ac:dyDescent="0.3">
      <c r="A5211">
        <v>21202</v>
      </c>
      <c r="B5211">
        <v>122</v>
      </c>
      <c r="C5211" t="s">
        <v>552</v>
      </c>
      <c r="D5211" s="441">
        <v>45717</v>
      </c>
      <c r="E5211">
        <v>19142</v>
      </c>
      <c r="F5211" t="s">
        <v>6608</v>
      </c>
      <c r="G5211">
        <v>2835</v>
      </c>
      <c r="H5211">
        <v>12</v>
      </c>
      <c r="I5211" t="s">
        <v>5598</v>
      </c>
      <c r="J5211" t="s">
        <v>6085</v>
      </c>
      <c r="K5211" t="s">
        <v>5064</v>
      </c>
      <c r="L5211">
        <v>0</v>
      </c>
      <c r="M5211" s="441">
        <v>45671</v>
      </c>
      <c r="N5211">
        <v>16.53</v>
      </c>
      <c r="O5211">
        <v>16.53</v>
      </c>
      <c r="P5211">
        <v>198.36</v>
      </c>
    </row>
    <row r="5212" spans="1:16" x14ac:dyDescent="0.3">
      <c r="A5212">
        <v>21026</v>
      </c>
      <c r="B5212">
        <v>122</v>
      </c>
      <c r="C5212" t="s">
        <v>552</v>
      </c>
      <c r="D5212" s="441">
        <v>45717</v>
      </c>
      <c r="E5212">
        <v>20859</v>
      </c>
      <c r="F5212" t="s">
        <v>6510</v>
      </c>
      <c r="G5212">
        <v>2045</v>
      </c>
      <c r="H5212">
        <v>5</v>
      </c>
      <c r="I5212" t="s">
        <v>5613</v>
      </c>
      <c r="J5212" t="s">
        <v>6085</v>
      </c>
      <c r="K5212" t="s">
        <v>5064</v>
      </c>
      <c r="L5212">
        <v>39.58</v>
      </c>
      <c r="M5212" s="441">
        <v>45706</v>
      </c>
      <c r="N5212">
        <v>42.5</v>
      </c>
      <c r="O5212">
        <v>42.5</v>
      </c>
      <c r="P5212">
        <v>197.9</v>
      </c>
    </row>
    <row r="5213" spans="1:16" x14ac:dyDescent="0.3">
      <c r="A5213">
        <v>21004</v>
      </c>
      <c r="B5213">
        <v>122</v>
      </c>
      <c r="C5213" t="s">
        <v>552</v>
      </c>
      <c r="D5213" s="441">
        <v>45717</v>
      </c>
      <c r="E5213">
        <v>20653</v>
      </c>
      <c r="F5213" t="s">
        <v>5655</v>
      </c>
      <c r="G5213">
        <v>2111</v>
      </c>
      <c r="H5213">
        <v>9</v>
      </c>
      <c r="I5213" t="s">
        <v>5613</v>
      </c>
      <c r="J5213" t="s">
        <v>6085</v>
      </c>
      <c r="K5213" t="s">
        <v>5064</v>
      </c>
      <c r="L5213">
        <v>21.98</v>
      </c>
      <c r="M5213" s="441">
        <v>45706</v>
      </c>
      <c r="N5213">
        <v>21.98</v>
      </c>
      <c r="O5213">
        <v>21.98</v>
      </c>
      <c r="P5213">
        <v>197.82</v>
      </c>
    </row>
    <row r="5214" spans="1:16" x14ac:dyDescent="0.3">
      <c r="A5214">
        <v>20939</v>
      </c>
      <c r="B5214">
        <v>122</v>
      </c>
      <c r="C5214" t="s">
        <v>552</v>
      </c>
      <c r="D5214" s="441">
        <v>45717</v>
      </c>
      <c r="E5214">
        <v>18138</v>
      </c>
      <c r="F5214" t="s">
        <v>5799</v>
      </c>
      <c r="G5214">
        <v>3480</v>
      </c>
      <c r="H5214">
        <v>0.41</v>
      </c>
      <c r="I5214" t="s">
        <v>5601</v>
      </c>
      <c r="J5214" t="s">
        <v>4764</v>
      </c>
      <c r="K5214" t="s">
        <v>5064</v>
      </c>
      <c r="L5214">
        <v>0</v>
      </c>
      <c r="M5214" s="441">
        <v>-693593</v>
      </c>
      <c r="N5214">
        <v>0</v>
      </c>
      <c r="O5214">
        <v>0</v>
      </c>
      <c r="P5214">
        <v>197.7</v>
      </c>
    </row>
    <row r="5215" spans="1:16" x14ac:dyDescent="0.3">
      <c r="A5215">
        <v>20912</v>
      </c>
      <c r="B5215">
        <v>122</v>
      </c>
      <c r="C5215" t="s">
        <v>552</v>
      </c>
      <c r="D5215" s="441">
        <v>45717</v>
      </c>
      <c r="E5215">
        <v>18133</v>
      </c>
      <c r="F5215" t="s">
        <v>5996</v>
      </c>
      <c r="G5215">
        <v>3484</v>
      </c>
      <c r="H5215">
        <v>1.36</v>
      </c>
      <c r="I5215" t="s">
        <v>5601</v>
      </c>
      <c r="J5215" t="s">
        <v>4764</v>
      </c>
      <c r="K5215" t="s">
        <v>5064</v>
      </c>
      <c r="L5215">
        <v>0</v>
      </c>
      <c r="M5215" s="441">
        <v>-693593</v>
      </c>
      <c r="N5215">
        <v>0</v>
      </c>
      <c r="O5215">
        <v>0</v>
      </c>
      <c r="P5215">
        <v>196.45</v>
      </c>
    </row>
    <row r="5216" spans="1:16" x14ac:dyDescent="0.3">
      <c r="A5216">
        <v>21232</v>
      </c>
      <c r="B5216">
        <v>122</v>
      </c>
      <c r="C5216" t="s">
        <v>552</v>
      </c>
      <c r="D5216" s="441">
        <v>45717</v>
      </c>
      <c r="E5216">
        <v>22125</v>
      </c>
      <c r="F5216" t="s">
        <v>6551</v>
      </c>
      <c r="G5216">
        <v>3601</v>
      </c>
      <c r="H5216">
        <v>27</v>
      </c>
      <c r="I5216" t="s">
        <v>5613</v>
      </c>
      <c r="J5216" t="s">
        <v>4764</v>
      </c>
      <c r="K5216" t="s">
        <v>5064</v>
      </c>
      <c r="L5216">
        <v>0</v>
      </c>
      <c r="M5216" s="441">
        <v>45671</v>
      </c>
      <c r="N5216">
        <v>6.53</v>
      </c>
      <c r="O5216">
        <v>6.53</v>
      </c>
      <c r="P5216">
        <v>176.22</v>
      </c>
    </row>
    <row r="5217" spans="1:16" x14ac:dyDescent="0.3">
      <c r="A5217">
        <v>20974</v>
      </c>
      <c r="B5217">
        <v>122</v>
      </c>
      <c r="C5217" t="s">
        <v>552</v>
      </c>
      <c r="D5217" s="441">
        <v>45717</v>
      </c>
      <c r="E5217">
        <v>26024</v>
      </c>
      <c r="F5217" t="s">
        <v>5641</v>
      </c>
      <c r="G5217">
        <v>6499</v>
      </c>
      <c r="H5217">
        <v>65</v>
      </c>
      <c r="I5217" t="s">
        <v>5613</v>
      </c>
      <c r="J5217" t="s">
        <v>6085</v>
      </c>
      <c r="K5217" t="s">
        <v>5064</v>
      </c>
      <c r="L5217">
        <v>2.64</v>
      </c>
      <c r="M5217" s="441">
        <v>45712</v>
      </c>
      <c r="N5217">
        <v>0.19</v>
      </c>
      <c r="O5217">
        <v>0.19</v>
      </c>
      <c r="P5217">
        <v>171.6</v>
      </c>
    </row>
    <row r="5218" spans="1:16" x14ac:dyDescent="0.3">
      <c r="A5218">
        <v>20987</v>
      </c>
      <c r="B5218">
        <v>122</v>
      </c>
      <c r="C5218" t="s">
        <v>552</v>
      </c>
      <c r="D5218" s="441">
        <v>45717</v>
      </c>
      <c r="E5218">
        <v>20133</v>
      </c>
      <c r="F5218" t="s">
        <v>6469</v>
      </c>
      <c r="G5218">
        <v>2286</v>
      </c>
      <c r="H5218">
        <v>20</v>
      </c>
      <c r="I5218" t="s">
        <v>5605</v>
      </c>
      <c r="J5218" t="s">
        <v>6085</v>
      </c>
      <c r="K5218" t="s">
        <v>5064</v>
      </c>
      <c r="L5218">
        <v>8.1999999999999993</v>
      </c>
      <c r="M5218" s="441">
        <v>45706</v>
      </c>
      <c r="N5218">
        <v>8.1999999999999993</v>
      </c>
      <c r="O5218">
        <v>8.1999999999999993</v>
      </c>
      <c r="P5218">
        <v>164</v>
      </c>
    </row>
    <row r="5219" spans="1:16" x14ac:dyDescent="0.3">
      <c r="A5219">
        <v>21033</v>
      </c>
      <c r="B5219">
        <v>122</v>
      </c>
      <c r="C5219" t="s">
        <v>552</v>
      </c>
      <c r="D5219" s="441">
        <v>45717</v>
      </c>
      <c r="E5219">
        <v>20117</v>
      </c>
      <c r="F5219" t="s">
        <v>5857</v>
      </c>
      <c r="G5219">
        <v>2291</v>
      </c>
      <c r="H5219">
        <v>4</v>
      </c>
      <c r="I5219" t="s">
        <v>5613</v>
      </c>
      <c r="J5219" t="s">
        <v>6085</v>
      </c>
      <c r="K5219" t="s">
        <v>5064</v>
      </c>
      <c r="L5219">
        <v>37.9</v>
      </c>
      <c r="M5219" s="441">
        <v>45706</v>
      </c>
      <c r="N5219">
        <v>37.9</v>
      </c>
      <c r="O5219">
        <v>44.92</v>
      </c>
      <c r="P5219">
        <v>151.6</v>
      </c>
    </row>
    <row r="5220" spans="1:16" x14ac:dyDescent="0.3">
      <c r="A5220">
        <v>20984</v>
      </c>
      <c r="B5220">
        <v>122</v>
      </c>
      <c r="C5220" t="s">
        <v>552</v>
      </c>
      <c r="D5220" s="441">
        <v>45717</v>
      </c>
      <c r="E5220">
        <v>20385</v>
      </c>
      <c r="F5220" t="s">
        <v>5645</v>
      </c>
      <c r="G5220">
        <v>2195</v>
      </c>
      <c r="H5220">
        <v>30</v>
      </c>
      <c r="I5220" t="s">
        <v>5613</v>
      </c>
      <c r="J5220" t="s">
        <v>6085</v>
      </c>
      <c r="K5220" t="s">
        <v>5064</v>
      </c>
      <c r="L5220">
        <v>5</v>
      </c>
      <c r="M5220" s="441">
        <v>45706</v>
      </c>
      <c r="N5220">
        <v>5</v>
      </c>
      <c r="O5220">
        <v>5</v>
      </c>
      <c r="P5220">
        <v>150</v>
      </c>
    </row>
    <row r="5221" spans="1:16" x14ac:dyDescent="0.3">
      <c r="A5221">
        <v>20867</v>
      </c>
      <c r="B5221">
        <v>122</v>
      </c>
      <c r="C5221" t="s">
        <v>552</v>
      </c>
      <c r="D5221" s="441">
        <v>45717</v>
      </c>
      <c r="E5221">
        <v>18543</v>
      </c>
      <c r="F5221" t="s">
        <v>5729</v>
      </c>
      <c r="G5221">
        <v>3135</v>
      </c>
      <c r="H5221">
        <v>8.4700000000000006</v>
      </c>
      <c r="I5221" t="s">
        <v>5601</v>
      </c>
      <c r="J5221" t="s">
        <v>4764</v>
      </c>
      <c r="K5221" t="s">
        <v>5064</v>
      </c>
      <c r="L5221">
        <v>0</v>
      </c>
      <c r="M5221" s="441">
        <v>45517</v>
      </c>
      <c r="N5221">
        <v>17.399999999999999</v>
      </c>
      <c r="O5221">
        <v>24.5</v>
      </c>
      <c r="P5221">
        <v>147.41</v>
      </c>
    </row>
    <row r="5222" spans="1:16" x14ac:dyDescent="0.3">
      <c r="A5222">
        <v>21022</v>
      </c>
      <c r="B5222">
        <v>122</v>
      </c>
      <c r="C5222" t="s">
        <v>552</v>
      </c>
      <c r="D5222" s="441">
        <v>45717</v>
      </c>
      <c r="E5222">
        <v>21030</v>
      </c>
      <c r="F5222" t="s">
        <v>5620</v>
      </c>
      <c r="G5222">
        <v>2001</v>
      </c>
      <c r="H5222">
        <v>5</v>
      </c>
      <c r="I5222" t="s">
        <v>5613</v>
      </c>
      <c r="J5222" t="s">
        <v>6085</v>
      </c>
      <c r="K5222" t="s">
        <v>5064</v>
      </c>
      <c r="L5222">
        <v>0</v>
      </c>
      <c r="M5222" s="441">
        <v>45671</v>
      </c>
      <c r="N5222">
        <v>29.4</v>
      </c>
      <c r="O5222">
        <v>29.4</v>
      </c>
      <c r="P5222">
        <v>147</v>
      </c>
    </row>
    <row r="5223" spans="1:16" x14ac:dyDescent="0.3">
      <c r="A5223">
        <v>21038</v>
      </c>
      <c r="B5223">
        <v>122</v>
      </c>
      <c r="C5223" t="s">
        <v>552</v>
      </c>
      <c r="D5223" s="441">
        <v>45717</v>
      </c>
      <c r="E5223">
        <v>19857</v>
      </c>
      <c r="F5223" t="s">
        <v>5602</v>
      </c>
      <c r="G5223">
        <v>2415</v>
      </c>
      <c r="H5223">
        <v>3</v>
      </c>
      <c r="I5223" t="s">
        <v>5598</v>
      </c>
      <c r="J5223" t="s">
        <v>6085</v>
      </c>
      <c r="K5223" t="s">
        <v>5064</v>
      </c>
      <c r="L5223">
        <v>49</v>
      </c>
      <c r="M5223" s="441">
        <v>45700</v>
      </c>
      <c r="N5223">
        <v>49</v>
      </c>
      <c r="O5223">
        <v>32.9</v>
      </c>
      <c r="P5223">
        <v>147</v>
      </c>
    </row>
    <row r="5224" spans="1:16" x14ac:dyDescent="0.3">
      <c r="A5224">
        <v>20926</v>
      </c>
      <c r="B5224">
        <v>122</v>
      </c>
      <c r="C5224" t="s">
        <v>552</v>
      </c>
      <c r="D5224" s="441">
        <v>45717</v>
      </c>
      <c r="E5224">
        <v>18393</v>
      </c>
      <c r="F5224" t="s">
        <v>6044</v>
      </c>
      <c r="G5224">
        <v>3247</v>
      </c>
      <c r="H5224">
        <v>0.98</v>
      </c>
      <c r="I5224" t="s">
        <v>5613</v>
      </c>
      <c r="J5224" t="s">
        <v>4764</v>
      </c>
      <c r="K5224" t="s">
        <v>5064</v>
      </c>
      <c r="L5224">
        <v>0</v>
      </c>
      <c r="M5224" s="441">
        <v>-693593</v>
      </c>
      <c r="N5224">
        <v>0</v>
      </c>
      <c r="O5224">
        <v>0</v>
      </c>
      <c r="P5224">
        <v>143.41999999999999</v>
      </c>
    </row>
    <row r="5225" spans="1:16" x14ac:dyDescent="0.3">
      <c r="A5225">
        <v>20996</v>
      </c>
      <c r="B5225">
        <v>122</v>
      </c>
      <c r="C5225" t="s">
        <v>552</v>
      </c>
      <c r="D5225" s="441">
        <v>45717</v>
      </c>
      <c r="E5225">
        <v>20054</v>
      </c>
      <c r="F5225" t="s">
        <v>5633</v>
      </c>
      <c r="G5225">
        <v>2325</v>
      </c>
      <c r="H5225">
        <v>13</v>
      </c>
      <c r="I5225" t="s">
        <v>5613</v>
      </c>
      <c r="J5225" t="s">
        <v>6085</v>
      </c>
      <c r="K5225" t="s">
        <v>5064</v>
      </c>
      <c r="L5225">
        <v>10.95</v>
      </c>
      <c r="M5225" s="441">
        <v>45706</v>
      </c>
      <c r="N5225">
        <v>10.88</v>
      </c>
      <c r="O5225">
        <v>10.7</v>
      </c>
      <c r="P5225">
        <v>142.35</v>
      </c>
    </row>
    <row r="5226" spans="1:16" x14ac:dyDescent="0.3">
      <c r="A5226">
        <v>21029</v>
      </c>
      <c r="B5226">
        <v>122</v>
      </c>
      <c r="C5226" t="s">
        <v>552</v>
      </c>
      <c r="D5226" s="441">
        <v>45717</v>
      </c>
      <c r="E5226">
        <v>19904</v>
      </c>
      <c r="F5226" t="s">
        <v>6589</v>
      </c>
      <c r="G5226">
        <v>2381</v>
      </c>
      <c r="H5226">
        <v>5</v>
      </c>
      <c r="I5226" t="s">
        <v>5598</v>
      </c>
      <c r="J5226" t="s">
        <v>6085</v>
      </c>
      <c r="K5226" t="s">
        <v>5064</v>
      </c>
      <c r="L5226">
        <v>0</v>
      </c>
      <c r="M5226" s="441">
        <v>45446</v>
      </c>
      <c r="N5226">
        <v>28</v>
      </c>
      <c r="O5226">
        <v>28</v>
      </c>
      <c r="P5226">
        <v>140</v>
      </c>
    </row>
    <row r="5227" spans="1:16" x14ac:dyDescent="0.3">
      <c r="A5227">
        <v>21035</v>
      </c>
      <c r="B5227">
        <v>122</v>
      </c>
      <c r="C5227" t="s">
        <v>552</v>
      </c>
      <c r="D5227" s="441">
        <v>45717</v>
      </c>
      <c r="E5227">
        <v>20621</v>
      </c>
      <c r="F5227" t="s">
        <v>5677</v>
      </c>
      <c r="G5227">
        <v>2117</v>
      </c>
      <c r="H5227">
        <v>4</v>
      </c>
      <c r="I5227" t="s">
        <v>5625</v>
      </c>
      <c r="J5227" t="s">
        <v>6085</v>
      </c>
      <c r="K5227" t="s">
        <v>5064</v>
      </c>
      <c r="L5227">
        <v>35</v>
      </c>
      <c r="M5227" s="441">
        <v>45699</v>
      </c>
      <c r="N5227">
        <v>35</v>
      </c>
      <c r="O5227">
        <v>23.15</v>
      </c>
      <c r="P5227">
        <v>140</v>
      </c>
    </row>
    <row r="5228" spans="1:16" x14ac:dyDescent="0.3">
      <c r="A5228">
        <v>20977</v>
      </c>
      <c r="B5228">
        <v>122</v>
      </c>
      <c r="C5228" t="s">
        <v>552</v>
      </c>
      <c r="D5228" s="441">
        <v>45717</v>
      </c>
      <c r="E5228">
        <v>24331</v>
      </c>
      <c r="F5228" t="s">
        <v>5975</v>
      </c>
      <c r="G5228">
        <v>2146</v>
      </c>
      <c r="H5228">
        <v>5</v>
      </c>
      <c r="I5228" t="s">
        <v>5598</v>
      </c>
      <c r="J5228" t="s">
        <v>6085</v>
      </c>
      <c r="K5228" t="s">
        <v>5064</v>
      </c>
      <c r="L5228">
        <v>26.7</v>
      </c>
      <c r="M5228" s="441">
        <v>45705</v>
      </c>
      <c r="N5228">
        <v>26.7</v>
      </c>
      <c r="O5228">
        <v>19.5</v>
      </c>
      <c r="P5228">
        <v>133.5</v>
      </c>
    </row>
    <row r="5229" spans="1:16" x14ac:dyDescent="0.3">
      <c r="A5229">
        <v>21181</v>
      </c>
      <c r="B5229">
        <v>122</v>
      </c>
      <c r="C5229" t="s">
        <v>552</v>
      </c>
      <c r="D5229" s="441">
        <v>45717</v>
      </c>
      <c r="E5229">
        <v>19439</v>
      </c>
      <c r="F5229" t="s">
        <v>5691</v>
      </c>
      <c r="G5229">
        <v>2756</v>
      </c>
      <c r="H5229">
        <v>4</v>
      </c>
      <c r="I5229" t="s">
        <v>5598</v>
      </c>
      <c r="J5229" t="s">
        <v>6085</v>
      </c>
      <c r="K5229" t="s">
        <v>5064</v>
      </c>
      <c r="L5229">
        <v>32.99</v>
      </c>
      <c r="M5229" s="441">
        <v>45699</v>
      </c>
      <c r="N5229">
        <v>0</v>
      </c>
      <c r="O5229">
        <v>32.979999999999997</v>
      </c>
      <c r="P5229">
        <v>131.96</v>
      </c>
    </row>
    <row r="5230" spans="1:16" x14ac:dyDescent="0.3">
      <c r="A5230">
        <v>21054</v>
      </c>
      <c r="B5230">
        <v>122</v>
      </c>
      <c r="C5230" t="s">
        <v>552</v>
      </c>
      <c r="D5230" s="441">
        <v>45717</v>
      </c>
      <c r="E5230">
        <v>24046</v>
      </c>
      <c r="F5230" t="s">
        <v>6519</v>
      </c>
      <c r="G5230">
        <v>2315</v>
      </c>
      <c r="H5230">
        <v>1</v>
      </c>
      <c r="I5230" t="s">
        <v>5598</v>
      </c>
      <c r="J5230" t="s">
        <v>6085</v>
      </c>
      <c r="K5230" t="s">
        <v>5064</v>
      </c>
      <c r="L5230">
        <v>0</v>
      </c>
      <c r="M5230" s="441">
        <v>-693593</v>
      </c>
      <c r="N5230">
        <v>0</v>
      </c>
      <c r="O5230">
        <v>75</v>
      </c>
      <c r="P5230">
        <v>129.22</v>
      </c>
    </row>
    <row r="5231" spans="1:16" x14ac:dyDescent="0.3">
      <c r="A5231">
        <v>21032</v>
      </c>
      <c r="B5231">
        <v>122</v>
      </c>
      <c r="C5231" t="s">
        <v>552</v>
      </c>
      <c r="D5231" s="441">
        <v>45717</v>
      </c>
      <c r="E5231">
        <v>20213</v>
      </c>
      <c r="F5231" t="s">
        <v>5654</v>
      </c>
      <c r="G5231">
        <v>2251</v>
      </c>
      <c r="H5231">
        <v>4</v>
      </c>
      <c r="I5231" t="s">
        <v>5605</v>
      </c>
      <c r="J5231" t="s">
        <v>6085</v>
      </c>
      <c r="K5231" t="s">
        <v>5064</v>
      </c>
      <c r="L5231">
        <v>0</v>
      </c>
      <c r="M5231" s="441">
        <v>45687</v>
      </c>
      <c r="N5231">
        <v>32.200000000000003</v>
      </c>
      <c r="O5231">
        <v>30.86</v>
      </c>
      <c r="P5231">
        <v>128.80000000000001</v>
      </c>
    </row>
    <row r="5232" spans="1:16" x14ac:dyDescent="0.3">
      <c r="A5232">
        <v>21177</v>
      </c>
      <c r="B5232">
        <v>122</v>
      </c>
      <c r="C5232" t="s">
        <v>552</v>
      </c>
      <c r="D5232" s="441">
        <v>45717</v>
      </c>
      <c r="E5232">
        <v>25416</v>
      </c>
      <c r="F5232" t="s">
        <v>5905</v>
      </c>
      <c r="G5232">
        <v>6098</v>
      </c>
      <c r="H5232">
        <v>13</v>
      </c>
      <c r="I5232" t="s">
        <v>5613</v>
      </c>
      <c r="J5232" t="s">
        <v>6085</v>
      </c>
      <c r="K5232" t="s">
        <v>5064</v>
      </c>
      <c r="L5232">
        <v>0</v>
      </c>
      <c r="M5232" s="441">
        <v>45617</v>
      </c>
      <c r="N5232">
        <v>9.9</v>
      </c>
      <c r="O5232">
        <v>9.9</v>
      </c>
      <c r="P5232">
        <v>128.69999999999999</v>
      </c>
    </row>
    <row r="5233" spans="1:16" x14ac:dyDescent="0.3">
      <c r="A5233">
        <v>20940</v>
      </c>
      <c r="B5233">
        <v>122</v>
      </c>
      <c r="C5233" t="s">
        <v>552</v>
      </c>
      <c r="D5233" s="441">
        <v>45717</v>
      </c>
      <c r="E5233">
        <v>18223</v>
      </c>
      <c r="F5233" t="s">
        <v>5876</v>
      </c>
      <c r="G5233">
        <v>3405</v>
      </c>
      <c r="H5233">
        <v>0.4</v>
      </c>
      <c r="I5233" t="s">
        <v>5613</v>
      </c>
      <c r="J5233" t="s">
        <v>4764</v>
      </c>
      <c r="K5233" t="s">
        <v>5064</v>
      </c>
      <c r="L5233">
        <v>0</v>
      </c>
      <c r="M5233" s="441">
        <v>-693593</v>
      </c>
      <c r="N5233">
        <v>0</v>
      </c>
      <c r="O5233">
        <v>0</v>
      </c>
      <c r="P5233">
        <v>128.1</v>
      </c>
    </row>
    <row r="5234" spans="1:16" x14ac:dyDescent="0.3">
      <c r="A5234">
        <v>20918</v>
      </c>
      <c r="B5234">
        <v>122</v>
      </c>
      <c r="C5234" t="s">
        <v>552</v>
      </c>
      <c r="D5234" s="441">
        <v>45717</v>
      </c>
      <c r="E5234">
        <v>18129</v>
      </c>
      <c r="F5234" t="s">
        <v>5800</v>
      </c>
      <c r="G5234">
        <v>3486</v>
      </c>
      <c r="H5234">
        <v>1.1200000000000001</v>
      </c>
      <c r="I5234" t="s">
        <v>5601</v>
      </c>
      <c r="J5234" t="s">
        <v>4764</v>
      </c>
      <c r="K5234" t="s">
        <v>5064</v>
      </c>
      <c r="L5234">
        <v>0</v>
      </c>
      <c r="M5234" s="441">
        <v>45608</v>
      </c>
      <c r="N5234">
        <v>113.92</v>
      </c>
      <c r="O5234">
        <v>159.9</v>
      </c>
      <c r="P5234">
        <v>127.59</v>
      </c>
    </row>
    <row r="5235" spans="1:16" x14ac:dyDescent="0.3">
      <c r="A5235">
        <v>21098</v>
      </c>
      <c r="B5235">
        <v>122</v>
      </c>
      <c r="C5235" t="s">
        <v>552</v>
      </c>
      <c r="D5235" s="441">
        <v>45717</v>
      </c>
      <c r="E5235">
        <v>23095</v>
      </c>
      <c r="F5235" t="s">
        <v>5942</v>
      </c>
      <c r="G5235">
        <v>2754</v>
      </c>
      <c r="H5235">
        <v>120</v>
      </c>
      <c r="I5235" t="s">
        <v>5613</v>
      </c>
      <c r="J5235" t="s">
        <v>6085</v>
      </c>
      <c r="K5235" t="s">
        <v>5064</v>
      </c>
      <c r="L5235">
        <v>1.06</v>
      </c>
      <c r="M5235" s="441">
        <v>45708</v>
      </c>
      <c r="N5235">
        <v>1.42</v>
      </c>
      <c r="O5235">
        <v>0.01</v>
      </c>
      <c r="P5235">
        <v>127.2</v>
      </c>
    </row>
    <row r="5236" spans="1:16" x14ac:dyDescent="0.3">
      <c r="A5236">
        <v>20946</v>
      </c>
      <c r="B5236">
        <v>122</v>
      </c>
      <c r="C5236" t="s">
        <v>552</v>
      </c>
      <c r="D5236" s="441">
        <v>45717</v>
      </c>
      <c r="E5236">
        <v>18264</v>
      </c>
      <c r="F5236" t="s">
        <v>5768</v>
      </c>
      <c r="G5236">
        <v>3366</v>
      </c>
      <c r="H5236">
        <v>0.27</v>
      </c>
      <c r="I5236" t="s">
        <v>5613</v>
      </c>
      <c r="J5236" t="s">
        <v>4764</v>
      </c>
      <c r="K5236" t="s">
        <v>5064</v>
      </c>
      <c r="L5236">
        <v>0</v>
      </c>
      <c r="M5236" s="441">
        <v>-693593</v>
      </c>
      <c r="N5236">
        <v>0</v>
      </c>
      <c r="O5236">
        <v>0</v>
      </c>
      <c r="P5236">
        <v>127.07</v>
      </c>
    </row>
    <row r="5237" spans="1:16" x14ac:dyDescent="0.3">
      <c r="A5237">
        <v>21016</v>
      </c>
      <c r="B5237">
        <v>122</v>
      </c>
      <c r="C5237" t="s">
        <v>552</v>
      </c>
      <c r="D5237" s="441">
        <v>45717</v>
      </c>
      <c r="E5237">
        <v>20360</v>
      </c>
      <c r="F5237" t="s">
        <v>5646</v>
      </c>
      <c r="G5237">
        <v>2199</v>
      </c>
      <c r="H5237">
        <v>6</v>
      </c>
      <c r="I5237" t="s">
        <v>5605</v>
      </c>
      <c r="J5237" t="s">
        <v>6085</v>
      </c>
      <c r="K5237" t="s">
        <v>5064</v>
      </c>
      <c r="L5237">
        <v>21.14</v>
      </c>
      <c r="M5237" s="441">
        <v>45706</v>
      </c>
      <c r="N5237">
        <v>22.02</v>
      </c>
      <c r="O5237">
        <v>21.03</v>
      </c>
      <c r="P5237">
        <v>126.84</v>
      </c>
    </row>
    <row r="5238" spans="1:16" x14ac:dyDescent="0.3">
      <c r="A5238">
        <v>21002</v>
      </c>
      <c r="B5238">
        <v>122</v>
      </c>
      <c r="C5238" t="s">
        <v>552</v>
      </c>
      <c r="D5238" s="441">
        <v>45717</v>
      </c>
      <c r="E5238">
        <v>20241</v>
      </c>
      <c r="F5238" t="s">
        <v>6581</v>
      </c>
      <c r="G5238">
        <v>2242</v>
      </c>
      <c r="H5238">
        <v>9</v>
      </c>
      <c r="I5238" t="s">
        <v>5613</v>
      </c>
      <c r="J5238" t="s">
        <v>6085</v>
      </c>
      <c r="K5238" t="s">
        <v>5064</v>
      </c>
      <c r="L5238">
        <v>0</v>
      </c>
      <c r="M5238" s="441">
        <v>45678</v>
      </c>
      <c r="N5238">
        <v>14</v>
      </c>
      <c r="O5238">
        <v>14</v>
      </c>
      <c r="P5238">
        <v>126</v>
      </c>
    </row>
    <row r="5239" spans="1:16" x14ac:dyDescent="0.3">
      <c r="A5239">
        <v>20916</v>
      </c>
      <c r="B5239">
        <v>122</v>
      </c>
      <c r="C5239" t="s">
        <v>552</v>
      </c>
      <c r="D5239" s="441">
        <v>45717</v>
      </c>
      <c r="E5239">
        <v>18542</v>
      </c>
      <c r="F5239" t="s">
        <v>5728</v>
      </c>
      <c r="G5239">
        <v>3136</v>
      </c>
      <c r="H5239">
        <v>1.23</v>
      </c>
      <c r="I5239" t="s">
        <v>5601</v>
      </c>
      <c r="J5239" t="s">
        <v>4764</v>
      </c>
      <c r="K5239" t="s">
        <v>5064</v>
      </c>
      <c r="L5239">
        <v>0</v>
      </c>
      <c r="M5239" s="441">
        <v>-693593</v>
      </c>
      <c r="N5239">
        <v>0</v>
      </c>
      <c r="O5239">
        <v>99</v>
      </c>
      <c r="P5239">
        <v>121.77</v>
      </c>
    </row>
    <row r="5240" spans="1:16" x14ac:dyDescent="0.3">
      <c r="A5240">
        <v>21012</v>
      </c>
      <c r="B5240">
        <v>122</v>
      </c>
      <c r="C5240" t="s">
        <v>552</v>
      </c>
      <c r="D5240" s="441">
        <v>45717</v>
      </c>
      <c r="E5240">
        <v>21098</v>
      </c>
      <c r="F5240" t="s">
        <v>5607</v>
      </c>
      <c r="G5240">
        <v>1987</v>
      </c>
      <c r="H5240">
        <v>7</v>
      </c>
      <c r="I5240" t="s">
        <v>5605</v>
      </c>
      <c r="J5240" t="s">
        <v>6085</v>
      </c>
      <c r="K5240" t="s">
        <v>5064</v>
      </c>
      <c r="L5240">
        <v>17.350000000000001</v>
      </c>
      <c r="M5240" s="441">
        <v>45706</v>
      </c>
      <c r="N5240">
        <v>17.350000000000001</v>
      </c>
      <c r="O5240">
        <v>8</v>
      </c>
      <c r="P5240">
        <v>121.45</v>
      </c>
    </row>
    <row r="5241" spans="1:16" x14ac:dyDescent="0.3">
      <c r="A5241">
        <v>21047</v>
      </c>
      <c r="B5241">
        <v>122</v>
      </c>
      <c r="C5241" t="s">
        <v>552</v>
      </c>
      <c r="D5241" s="441">
        <v>45717</v>
      </c>
      <c r="E5241">
        <v>20922</v>
      </c>
      <c r="F5241" t="s">
        <v>5845</v>
      </c>
      <c r="G5241">
        <v>2034</v>
      </c>
      <c r="H5241">
        <v>2</v>
      </c>
      <c r="I5241" t="s">
        <v>5605</v>
      </c>
      <c r="J5241" t="s">
        <v>6085</v>
      </c>
      <c r="K5241" t="s">
        <v>5064</v>
      </c>
      <c r="L5241">
        <v>58.8</v>
      </c>
      <c r="M5241" s="441">
        <v>45699</v>
      </c>
      <c r="N5241">
        <v>58.8</v>
      </c>
      <c r="O5241">
        <v>52.9</v>
      </c>
      <c r="P5241">
        <v>117.6</v>
      </c>
    </row>
    <row r="5242" spans="1:16" x14ac:dyDescent="0.3">
      <c r="A5242">
        <v>20925</v>
      </c>
      <c r="B5242">
        <v>122</v>
      </c>
      <c r="C5242" t="s">
        <v>552</v>
      </c>
      <c r="D5242" s="441">
        <v>45717</v>
      </c>
      <c r="E5242">
        <v>18147</v>
      </c>
      <c r="F5242" t="s">
        <v>6598</v>
      </c>
      <c r="G5242">
        <v>3471</v>
      </c>
      <c r="H5242">
        <v>1</v>
      </c>
      <c r="I5242" t="s">
        <v>5601</v>
      </c>
      <c r="J5242" t="s">
        <v>4764</v>
      </c>
      <c r="K5242" t="s">
        <v>5064</v>
      </c>
      <c r="L5242">
        <v>0</v>
      </c>
      <c r="M5242" s="441">
        <v>-693593</v>
      </c>
      <c r="N5242">
        <v>0</v>
      </c>
      <c r="O5242">
        <v>113.9</v>
      </c>
      <c r="P5242">
        <v>113.9</v>
      </c>
    </row>
    <row r="5243" spans="1:16" x14ac:dyDescent="0.3">
      <c r="A5243">
        <v>21184</v>
      </c>
      <c r="B5243">
        <v>122</v>
      </c>
      <c r="C5243" t="s">
        <v>552</v>
      </c>
      <c r="D5243" s="441">
        <v>45717</v>
      </c>
      <c r="E5243">
        <v>17051</v>
      </c>
      <c r="F5243" t="s">
        <v>6609</v>
      </c>
      <c r="G5243">
        <v>2787</v>
      </c>
      <c r="H5243">
        <v>0.84</v>
      </c>
      <c r="I5243" t="s">
        <v>5598</v>
      </c>
      <c r="J5243" t="s">
        <v>6085</v>
      </c>
      <c r="K5243" t="s">
        <v>5064</v>
      </c>
      <c r="L5243">
        <v>0</v>
      </c>
      <c r="M5243" s="441">
        <v>45679</v>
      </c>
      <c r="N5243">
        <v>135.34</v>
      </c>
      <c r="O5243">
        <v>135.34</v>
      </c>
      <c r="P5243">
        <v>113.69</v>
      </c>
    </row>
    <row r="5244" spans="1:16" x14ac:dyDescent="0.3">
      <c r="A5244">
        <v>20919</v>
      </c>
      <c r="B5244">
        <v>122</v>
      </c>
      <c r="C5244" t="s">
        <v>552</v>
      </c>
      <c r="D5244" s="441">
        <v>45717</v>
      </c>
      <c r="E5244">
        <v>18364</v>
      </c>
      <c r="F5244" t="s">
        <v>5743</v>
      </c>
      <c r="G5244">
        <v>3274</v>
      </c>
      <c r="H5244">
        <v>1</v>
      </c>
      <c r="I5244" t="s">
        <v>5613</v>
      </c>
      <c r="J5244" t="s">
        <v>4764</v>
      </c>
      <c r="K5244" t="s">
        <v>5064</v>
      </c>
      <c r="L5244">
        <v>0</v>
      </c>
      <c r="M5244" s="441">
        <v>-693593</v>
      </c>
      <c r="N5244">
        <v>0</v>
      </c>
      <c r="O5244">
        <v>0</v>
      </c>
      <c r="P5244">
        <v>112.33</v>
      </c>
    </row>
    <row r="5245" spans="1:16" x14ac:dyDescent="0.3">
      <c r="A5245">
        <v>20885</v>
      </c>
      <c r="B5245">
        <v>122</v>
      </c>
      <c r="C5245" t="s">
        <v>552</v>
      </c>
      <c r="D5245" s="441">
        <v>45717</v>
      </c>
      <c r="E5245">
        <v>18395</v>
      </c>
      <c r="F5245" t="s">
        <v>5739</v>
      </c>
      <c r="G5245">
        <v>3245</v>
      </c>
      <c r="H5245">
        <v>4</v>
      </c>
      <c r="I5245" t="s">
        <v>5601</v>
      </c>
      <c r="J5245" t="s">
        <v>4764</v>
      </c>
      <c r="K5245" t="s">
        <v>5064</v>
      </c>
      <c r="L5245">
        <v>28</v>
      </c>
      <c r="M5245" s="441">
        <v>45699</v>
      </c>
      <c r="N5245">
        <v>28</v>
      </c>
      <c r="O5245">
        <v>33.340000000000003</v>
      </c>
      <c r="P5245">
        <v>112</v>
      </c>
    </row>
    <row r="5246" spans="1:16" x14ac:dyDescent="0.3">
      <c r="A5246">
        <v>21034</v>
      </c>
      <c r="B5246">
        <v>122</v>
      </c>
      <c r="C5246" t="s">
        <v>552</v>
      </c>
      <c r="D5246" s="441">
        <v>45717</v>
      </c>
      <c r="E5246">
        <v>20871</v>
      </c>
      <c r="F5246" t="s">
        <v>5663</v>
      </c>
      <c r="G5246">
        <v>2043</v>
      </c>
      <c r="H5246">
        <v>4</v>
      </c>
      <c r="I5246" t="s">
        <v>5625</v>
      </c>
      <c r="J5246" t="s">
        <v>6085</v>
      </c>
      <c r="K5246" t="s">
        <v>5064</v>
      </c>
      <c r="L5246">
        <v>28</v>
      </c>
      <c r="M5246" s="441">
        <v>45706</v>
      </c>
      <c r="N5246">
        <v>28</v>
      </c>
      <c r="O5246">
        <v>28</v>
      </c>
      <c r="P5246">
        <v>112</v>
      </c>
    </row>
    <row r="5247" spans="1:16" x14ac:dyDescent="0.3">
      <c r="A5247">
        <v>21055</v>
      </c>
      <c r="B5247">
        <v>122</v>
      </c>
      <c r="C5247" t="s">
        <v>552</v>
      </c>
      <c r="D5247" s="441">
        <v>45717</v>
      </c>
      <c r="E5247">
        <v>20752</v>
      </c>
      <c r="F5247" t="s">
        <v>5624</v>
      </c>
      <c r="G5247">
        <v>2088</v>
      </c>
      <c r="H5247">
        <v>1</v>
      </c>
      <c r="I5247" t="s">
        <v>5625</v>
      </c>
      <c r="J5247" t="s">
        <v>6085</v>
      </c>
      <c r="K5247" t="s">
        <v>5064</v>
      </c>
      <c r="L5247">
        <v>110</v>
      </c>
      <c r="M5247" s="441">
        <v>45708</v>
      </c>
      <c r="N5247">
        <v>110</v>
      </c>
      <c r="O5247">
        <v>99.99</v>
      </c>
      <c r="P5247">
        <v>110</v>
      </c>
    </row>
    <row r="5248" spans="1:16" x14ac:dyDescent="0.3">
      <c r="A5248">
        <v>21008</v>
      </c>
      <c r="B5248">
        <v>122</v>
      </c>
      <c r="C5248" t="s">
        <v>552</v>
      </c>
      <c r="D5248" s="441">
        <v>45717</v>
      </c>
      <c r="E5248">
        <v>20227</v>
      </c>
      <c r="F5248" t="s">
        <v>5650</v>
      </c>
      <c r="G5248">
        <v>2248</v>
      </c>
      <c r="H5248">
        <v>8</v>
      </c>
      <c r="I5248" t="s">
        <v>5605</v>
      </c>
      <c r="J5248" t="s">
        <v>6085</v>
      </c>
      <c r="K5248" t="s">
        <v>5064</v>
      </c>
      <c r="L5248">
        <v>13.7</v>
      </c>
      <c r="M5248" s="441">
        <v>45706</v>
      </c>
      <c r="N5248">
        <v>13.4</v>
      </c>
      <c r="O5248">
        <v>12.67</v>
      </c>
      <c r="P5248">
        <v>109.6</v>
      </c>
    </row>
    <row r="5249" spans="1:16" x14ac:dyDescent="0.3">
      <c r="A5249">
        <v>20905</v>
      </c>
      <c r="B5249">
        <v>122</v>
      </c>
      <c r="C5249" t="s">
        <v>552</v>
      </c>
      <c r="D5249" s="441">
        <v>45717</v>
      </c>
      <c r="E5249">
        <v>18308</v>
      </c>
      <c r="F5249" t="s">
        <v>5758</v>
      </c>
      <c r="G5249">
        <v>3325</v>
      </c>
      <c r="H5249">
        <v>1.92</v>
      </c>
      <c r="I5249" t="s">
        <v>5613</v>
      </c>
      <c r="J5249" t="s">
        <v>4764</v>
      </c>
      <c r="K5249" t="s">
        <v>5064</v>
      </c>
      <c r="L5249">
        <v>0</v>
      </c>
      <c r="M5249" s="441">
        <v>-693593</v>
      </c>
      <c r="N5249">
        <v>0</v>
      </c>
      <c r="O5249">
        <v>0</v>
      </c>
      <c r="P5249">
        <v>109.44</v>
      </c>
    </row>
    <row r="5250" spans="1:16" x14ac:dyDescent="0.3">
      <c r="A5250">
        <v>21198</v>
      </c>
      <c r="B5250">
        <v>122</v>
      </c>
      <c r="C5250" t="s">
        <v>552</v>
      </c>
      <c r="D5250" s="441">
        <v>45717</v>
      </c>
      <c r="E5250">
        <v>19159</v>
      </c>
      <c r="F5250" t="s">
        <v>6610</v>
      </c>
      <c r="G5250">
        <v>2830</v>
      </c>
      <c r="H5250">
        <v>92</v>
      </c>
      <c r="I5250" t="s">
        <v>5613</v>
      </c>
      <c r="J5250" t="s">
        <v>6085</v>
      </c>
      <c r="K5250" t="s">
        <v>5064</v>
      </c>
      <c r="L5250">
        <v>0</v>
      </c>
      <c r="M5250" s="441">
        <v>45678</v>
      </c>
      <c r="N5250">
        <v>1.1499999999999999</v>
      </c>
      <c r="O5250">
        <v>1.1499999999999999</v>
      </c>
      <c r="P5250">
        <v>105.43</v>
      </c>
    </row>
    <row r="5251" spans="1:16" x14ac:dyDescent="0.3">
      <c r="A5251">
        <v>20934</v>
      </c>
      <c r="B5251">
        <v>122</v>
      </c>
      <c r="C5251" t="s">
        <v>552</v>
      </c>
      <c r="D5251" s="441">
        <v>45717</v>
      </c>
      <c r="E5251">
        <v>18360</v>
      </c>
      <c r="F5251" t="s">
        <v>5745</v>
      </c>
      <c r="G5251">
        <v>3277</v>
      </c>
      <c r="H5251">
        <v>0.61</v>
      </c>
      <c r="I5251" t="s">
        <v>5613</v>
      </c>
      <c r="J5251" t="s">
        <v>4764</v>
      </c>
      <c r="K5251" t="s">
        <v>5064</v>
      </c>
      <c r="L5251">
        <v>0</v>
      </c>
      <c r="M5251" s="441">
        <v>-693593</v>
      </c>
      <c r="N5251">
        <v>0</v>
      </c>
      <c r="O5251">
        <v>0</v>
      </c>
      <c r="P5251">
        <v>104.8</v>
      </c>
    </row>
    <row r="5252" spans="1:16" x14ac:dyDescent="0.3">
      <c r="A5252">
        <v>21019</v>
      </c>
      <c r="B5252">
        <v>122</v>
      </c>
      <c r="C5252" t="s">
        <v>552</v>
      </c>
      <c r="D5252" s="441">
        <v>45717</v>
      </c>
      <c r="E5252">
        <v>25075</v>
      </c>
      <c r="F5252" t="s">
        <v>5661</v>
      </c>
      <c r="G5252">
        <v>5883</v>
      </c>
      <c r="H5252">
        <v>6</v>
      </c>
      <c r="I5252" t="s">
        <v>5605</v>
      </c>
      <c r="J5252" t="s">
        <v>6085</v>
      </c>
      <c r="K5252" t="s">
        <v>5064</v>
      </c>
      <c r="L5252">
        <v>0</v>
      </c>
      <c r="M5252" s="441">
        <v>45677</v>
      </c>
      <c r="N5252">
        <v>16.899999999999999</v>
      </c>
      <c r="O5252">
        <v>16.5</v>
      </c>
      <c r="P5252">
        <v>101.4</v>
      </c>
    </row>
    <row r="5253" spans="1:16" x14ac:dyDescent="0.3">
      <c r="A5253">
        <v>21030</v>
      </c>
      <c r="B5253">
        <v>122</v>
      </c>
      <c r="C5253" t="s">
        <v>552</v>
      </c>
      <c r="D5253" s="441">
        <v>45717</v>
      </c>
      <c r="E5253">
        <v>23529</v>
      </c>
      <c r="F5253" t="s">
        <v>5657</v>
      </c>
      <c r="G5253">
        <v>2342</v>
      </c>
      <c r="H5253">
        <v>4.5</v>
      </c>
      <c r="I5253" t="s">
        <v>5598</v>
      </c>
      <c r="J5253" t="s">
        <v>6085</v>
      </c>
      <c r="K5253" t="s">
        <v>5064</v>
      </c>
      <c r="L5253">
        <v>0</v>
      </c>
      <c r="M5253" s="441">
        <v>45678</v>
      </c>
      <c r="N5253">
        <v>22.4</v>
      </c>
      <c r="O5253">
        <v>22.4</v>
      </c>
      <c r="P5253">
        <v>100.8</v>
      </c>
    </row>
    <row r="5254" spans="1:16" x14ac:dyDescent="0.3">
      <c r="A5254">
        <v>21042</v>
      </c>
      <c r="B5254">
        <v>122</v>
      </c>
      <c r="C5254" t="s">
        <v>552</v>
      </c>
      <c r="D5254" s="441">
        <v>45717</v>
      </c>
      <c r="E5254">
        <v>20672</v>
      </c>
      <c r="F5254" t="s">
        <v>5642</v>
      </c>
      <c r="G5254">
        <v>2107</v>
      </c>
      <c r="H5254">
        <v>3</v>
      </c>
      <c r="I5254" t="s">
        <v>5605</v>
      </c>
      <c r="J5254" t="s">
        <v>6085</v>
      </c>
      <c r="K5254" t="s">
        <v>5064</v>
      </c>
      <c r="L5254">
        <v>30.11</v>
      </c>
      <c r="M5254" s="441">
        <v>45706</v>
      </c>
      <c r="N5254">
        <v>30.24</v>
      </c>
      <c r="O5254">
        <v>30.25</v>
      </c>
      <c r="P5254">
        <v>90.33</v>
      </c>
    </row>
    <row r="5255" spans="1:16" x14ac:dyDescent="0.3">
      <c r="A5255">
        <v>21044</v>
      </c>
      <c r="B5255">
        <v>122</v>
      </c>
      <c r="C5255" t="s">
        <v>552</v>
      </c>
      <c r="D5255" s="441">
        <v>45717</v>
      </c>
      <c r="E5255">
        <v>20614</v>
      </c>
      <c r="F5255" t="s">
        <v>5686</v>
      </c>
      <c r="G5255">
        <v>2119</v>
      </c>
      <c r="H5255">
        <v>3</v>
      </c>
      <c r="I5255" t="s">
        <v>5613</v>
      </c>
      <c r="J5255" t="s">
        <v>6085</v>
      </c>
      <c r="K5255" t="s">
        <v>5064</v>
      </c>
      <c r="L5255">
        <v>28.66</v>
      </c>
      <c r="M5255" s="441">
        <v>45699</v>
      </c>
      <c r="N5255">
        <v>28.66</v>
      </c>
      <c r="O5255">
        <v>28.78</v>
      </c>
      <c r="P5255">
        <v>85.98</v>
      </c>
    </row>
    <row r="5256" spans="1:16" x14ac:dyDescent="0.3">
      <c r="A5256">
        <v>21009</v>
      </c>
      <c r="B5256">
        <v>122</v>
      </c>
      <c r="C5256" t="s">
        <v>552</v>
      </c>
      <c r="D5256" s="441">
        <v>45717</v>
      </c>
      <c r="E5256">
        <v>24420</v>
      </c>
      <c r="F5256" t="s">
        <v>5680</v>
      </c>
      <c r="G5256">
        <v>2207</v>
      </c>
      <c r="H5256">
        <v>8</v>
      </c>
      <c r="I5256" t="s">
        <v>5598</v>
      </c>
      <c r="J5256" t="s">
        <v>6085</v>
      </c>
      <c r="K5256" t="s">
        <v>5064</v>
      </c>
      <c r="L5256">
        <v>10.72</v>
      </c>
      <c r="M5256" s="441">
        <v>45699</v>
      </c>
      <c r="N5256">
        <v>0</v>
      </c>
      <c r="O5256">
        <v>7.8</v>
      </c>
      <c r="P5256">
        <v>85.76</v>
      </c>
    </row>
    <row r="5257" spans="1:16" x14ac:dyDescent="0.3">
      <c r="A5257">
        <v>21052</v>
      </c>
      <c r="B5257">
        <v>122</v>
      </c>
      <c r="C5257" t="s">
        <v>552</v>
      </c>
      <c r="D5257" s="441">
        <v>45717</v>
      </c>
      <c r="E5257">
        <v>20148</v>
      </c>
      <c r="F5257" t="s">
        <v>6580</v>
      </c>
      <c r="G5257">
        <v>2283</v>
      </c>
      <c r="H5257">
        <v>1</v>
      </c>
      <c r="I5257" t="s">
        <v>5613</v>
      </c>
      <c r="J5257" t="s">
        <v>6085</v>
      </c>
      <c r="K5257" t="s">
        <v>5064</v>
      </c>
      <c r="L5257">
        <v>0</v>
      </c>
      <c r="M5257" s="441">
        <v>-693593</v>
      </c>
      <c r="N5257">
        <v>0</v>
      </c>
      <c r="O5257">
        <v>0</v>
      </c>
      <c r="P5257">
        <v>85</v>
      </c>
    </row>
    <row r="5258" spans="1:16" x14ac:dyDescent="0.3">
      <c r="A5258">
        <v>21003</v>
      </c>
      <c r="B5258">
        <v>122</v>
      </c>
      <c r="C5258" t="s">
        <v>552</v>
      </c>
      <c r="D5258" s="441">
        <v>45717</v>
      </c>
      <c r="E5258">
        <v>20661</v>
      </c>
      <c r="F5258" t="s">
        <v>5850</v>
      </c>
      <c r="G5258">
        <v>2110</v>
      </c>
      <c r="H5258">
        <v>9</v>
      </c>
      <c r="I5258" t="s">
        <v>5613</v>
      </c>
      <c r="J5258" t="s">
        <v>6085</v>
      </c>
      <c r="K5258" t="s">
        <v>5064</v>
      </c>
      <c r="L5258">
        <v>8.99</v>
      </c>
      <c r="M5258" s="441">
        <v>45692</v>
      </c>
      <c r="N5258">
        <v>8.99</v>
      </c>
      <c r="O5258">
        <v>9.35</v>
      </c>
      <c r="P5258">
        <v>80.91</v>
      </c>
    </row>
    <row r="5259" spans="1:16" x14ac:dyDescent="0.3">
      <c r="A5259">
        <v>20930</v>
      </c>
      <c r="B5259">
        <v>122</v>
      </c>
      <c r="C5259" t="s">
        <v>552</v>
      </c>
      <c r="D5259" s="441">
        <v>45717</v>
      </c>
      <c r="E5259">
        <v>18312</v>
      </c>
      <c r="F5259" t="s">
        <v>6552</v>
      </c>
      <c r="G5259">
        <v>3321</v>
      </c>
      <c r="H5259">
        <v>0.69</v>
      </c>
      <c r="I5259" t="s">
        <v>5601</v>
      </c>
      <c r="J5259" t="s">
        <v>4764</v>
      </c>
      <c r="K5259" t="s">
        <v>5064</v>
      </c>
      <c r="L5259">
        <v>0</v>
      </c>
      <c r="M5259" s="441">
        <v>-693593</v>
      </c>
      <c r="N5259">
        <v>0</v>
      </c>
      <c r="O5259">
        <v>135.9</v>
      </c>
      <c r="P5259">
        <v>80.650000000000006</v>
      </c>
    </row>
    <row r="5260" spans="1:16" x14ac:dyDescent="0.3">
      <c r="A5260">
        <v>20904</v>
      </c>
      <c r="B5260">
        <v>122</v>
      </c>
      <c r="C5260" t="s">
        <v>552</v>
      </c>
      <c r="D5260" s="441">
        <v>45717</v>
      </c>
      <c r="E5260">
        <v>18200</v>
      </c>
      <c r="F5260" t="s">
        <v>5784</v>
      </c>
      <c r="G5260">
        <v>3426</v>
      </c>
      <c r="H5260">
        <v>2</v>
      </c>
      <c r="I5260" t="s">
        <v>5601</v>
      </c>
      <c r="J5260" t="s">
        <v>4764</v>
      </c>
      <c r="K5260" t="s">
        <v>5064</v>
      </c>
      <c r="L5260">
        <v>0</v>
      </c>
      <c r="M5260" s="441">
        <v>45462</v>
      </c>
      <c r="N5260">
        <v>38.9</v>
      </c>
      <c r="O5260">
        <v>41.18</v>
      </c>
      <c r="P5260">
        <v>77.8</v>
      </c>
    </row>
    <row r="5261" spans="1:16" x14ac:dyDescent="0.3">
      <c r="A5261">
        <v>21021</v>
      </c>
      <c r="B5261">
        <v>122</v>
      </c>
      <c r="C5261" t="s">
        <v>552</v>
      </c>
      <c r="D5261" s="441">
        <v>45717</v>
      </c>
      <c r="E5261">
        <v>21062</v>
      </c>
      <c r="F5261" t="s">
        <v>5600</v>
      </c>
      <c r="G5261">
        <v>1997</v>
      </c>
      <c r="H5261">
        <v>5</v>
      </c>
      <c r="I5261" t="s">
        <v>5601</v>
      </c>
      <c r="J5261" t="s">
        <v>6085</v>
      </c>
      <c r="K5261" t="s">
        <v>5064</v>
      </c>
      <c r="L5261">
        <v>14.98</v>
      </c>
      <c r="M5261" s="441">
        <v>45699</v>
      </c>
      <c r="N5261">
        <v>14.98</v>
      </c>
      <c r="O5261">
        <v>14.9</v>
      </c>
      <c r="P5261">
        <v>74.900000000000006</v>
      </c>
    </row>
    <row r="5262" spans="1:16" x14ac:dyDescent="0.3">
      <c r="A5262">
        <v>21031</v>
      </c>
      <c r="B5262">
        <v>122</v>
      </c>
      <c r="C5262" t="s">
        <v>552</v>
      </c>
      <c r="D5262" s="441">
        <v>45717</v>
      </c>
      <c r="E5262">
        <v>20419</v>
      </c>
      <c r="F5262" t="s">
        <v>6498</v>
      </c>
      <c r="G5262">
        <v>2187</v>
      </c>
      <c r="H5262">
        <v>4</v>
      </c>
      <c r="I5262" t="s">
        <v>5605</v>
      </c>
      <c r="J5262" t="s">
        <v>6085</v>
      </c>
      <c r="K5262" t="s">
        <v>5064</v>
      </c>
      <c r="L5262">
        <v>0</v>
      </c>
      <c r="M5262" s="441">
        <v>45433</v>
      </c>
      <c r="N5262">
        <v>18.55</v>
      </c>
      <c r="O5262">
        <v>17.25</v>
      </c>
      <c r="P5262">
        <v>74.2</v>
      </c>
    </row>
    <row r="5263" spans="1:16" x14ac:dyDescent="0.3">
      <c r="A5263">
        <v>20933</v>
      </c>
      <c r="B5263">
        <v>122</v>
      </c>
      <c r="C5263" t="s">
        <v>552</v>
      </c>
      <c r="D5263" s="441">
        <v>45717</v>
      </c>
      <c r="E5263">
        <v>18146</v>
      </c>
      <c r="F5263" t="s">
        <v>5795</v>
      </c>
      <c r="G5263">
        <v>3471</v>
      </c>
      <c r="H5263">
        <v>0.64</v>
      </c>
      <c r="I5263" t="s">
        <v>5601</v>
      </c>
      <c r="J5263" t="s">
        <v>4764</v>
      </c>
      <c r="K5263" t="s">
        <v>5064</v>
      </c>
      <c r="L5263">
        <v>0</v>
      </c>
      <c r="M5263" s="441">
        <v>45608</v>
      </c>
      <c r="N5263">
        <v>111.09</v>
      </c>
      <c r="O5263">
        <v>113.9</v>
      </c>
      <c r="P5263">
        <v>71.099999999999994</v>
      </c>
    </row>
    <row r="5264" spans="1:16" x14ac:dyDescent="0.3">
      <c r="A5264">
        <v>20928</v>
      </c>
      <c r="B5264">
        <v>122</v>
      </c>
      <c r="C5264" t="s">
        <v>552</v>
      </c>
      <c r="D5264" s="441">
        <v>45717</v>
      </c>
      <c r="E5264">
        <v>18184</v>
      </c>
      <c r="F5264" t="s">
        <v>5997</v>
      </c>
      <c r="G5264">
        <v>3439</v>
      </c>
      <c r="H5264">
        <v>0.89</v>
      </c>
      <c r="I5264" t="s">
        <v>5601</v>
      </c>
      <c r="J5264" t="s">
        <v>4764</v>
      </c>
      <c r="K5264" t="s">
        <v>5064</v>
      </c>
      <c r="L5264">
        <v>0</v>
      </c>
      <c r="M5264" s="441">
        <v>-693593</v>
      </c>
      <c r="N5264">
        <v>0</v>
      </c>
      <c r="O5264">
        <v>162.9</v>
      </c>
      <c r="P5264">
        <v>70.959999999999994</v>
      </c>
    </row>
    <row r="5265" spans="1:16" x14ac:dyDescent="0.3">
      <c r="A5265">
        <v>21027</v>
      </c>
      <c r="B5265">
        <v>122</v>
      </c>
      <c r="C5265" t="s">
        <v>552</v>
      </c>
      <c r="D5265" s="441">
        <v>45717</v>
      </c>
      <c r="E5265">
        <v>19965</v>
      </c>
      <c r="F5265" t="s">
        <v>5671</v>
      </c>
      <c r="G5265">
        <v>2356</v>
      </c>
      <c r="H5265">
        <v>5</v>
      </c>
      <c r="I5265" t="s">
        <v>5613</v>
      </c>
      <c r="J5265" t="s">
        <v>6085</v>
      </c>
      <c r="K5265" t="s">
        <v>5064</v>
      </c>
      <c r="L5265">
        <v>14.1</v>
      </c>
      <c r="M5265" s="441">
        <v>45693</v>
      </c>
      <c r="N5265">
        <v>14.1</v>
      </c>
      <c r="O5265">
        <v>14.09</v>
      </c>
      <c r="P5265">
        <v>70.5</v>
      </c>
    </row>
    <row r="5266" spans="1:16" x14ac:dyDescent="0.3">
      <c r="A5266">
        <v>21058</v>
      </c>
      <c r="B5266">
        <v>122</v>
      </c>
      <c r="C5266" t="s">
        <v>552</v>
      </c>
      <c r="D5266" s="441">
        <v>45717</v>
      </c>
      <c r="E5266">
        <v>20908</v>
      </c>
      <c r="F5266" t="s">
        <v>5636</v>
      </c>
      <c r="G5266">
        <v>2035</v>
      </c>
      <c r="H5266">
        <v>1</v>
      </c>
      <c r="I5266" t="s">
        <v>5605</v>
      </c>
      <c r="J5266" t="s">
        <v>6085</v>
      </c>
      <c r="K5266" t="s">
        <v>5064</v>
      </c>
      <c r="L5266">
        <v>0</v>
      </c>
      <c r="M5266" s="441">
        <v>45677</v>
      </c>
      <c r="N5266">
        <v>70.099999999999994</v>
      </c>
      <c r="O5266">
        <v>47.94</v>
      </c>
      <c r="P5266">
        <v>70.099999999999994</v>
      </c>
    </row>
    <row r="5267" spans="1:16" x14ac:dyDescent="0.3">
      <c r="A5267">
        <v>20848</v>
      </c>
      <c r="B5267">
        <v>122</v>
      </c>
      <c r="C5267" t="s">
        <v>552</v>
      </c>
      <c r="D5267" s="441">
        <v>45717</v>
      </c>
      <c r="E5267">
        <v>25217</v>
      </c>
      <c r="F5267" t="s">
        <v>6611</v>
      </c>
      <c r="G5267">
        <v>5950</v>
      </c>
      <c r="H5267">
        <v>1</v>
      </c>
      <c r="I5267" t="s">
        <v>5625</v>
      </c>
      <c r="J5267" t="s">
        <v>6085</v>
      </c>
      <c r="K5267" t="s">
        <v>5064</v>
      </c>
      <c r="L5267">
        <v>0</v>
      </c>
      <c r="M5267" s="441">
        <v>-693593</v>
      </c>
      <c r="N5267">
        <v>0</v>
      </c>
      <c r="O5267">
        <v>69.900000000000006</v>
      </c>
      <c r="P5267">
        <v>69.900000000000006</v>
      </c>
    </row>
    <row r="5268" spans="1:16" x14ac:dyDescent="0.3">
      <c r="A5268">
        <v>20924</v>
      </c>
      <c r="B5268">
        <v>122</v>
      </c>
      <c r="C5268" t="s">
        <v>552</v>
      </c>
      <c r="D5268" s="441">
        <v>45717</v>
      </c>
      <c r="E5268">
        <v>18176</v>
      </c>
      <c r="F5268" t="s">
        <v>5791</v>
      </c>
      <c r="G5268">
        <v>3446</v>
      </c>
      <c r="H5268">
        <v>1</v>
      </c>
      <c r="I5268" t="s">
        <v>5601</v>
      </c>
      <c r="J5268" t="s">
        <v>4764</v>
      </c>
      <c r="K5268" t="s">
        <v>5064</v>
      </c>
      <c r="L5268">
        <v>0</v>
      </c>
      <c r="M5268" s="441">
        <v>-693593</v>
      </c>
      <c r="N5268">
        <v>0</v>
      </c>
      <c r="O5268">
        <v>0</v>
      </c>
      <c r="P5268">
        <v>69</v>
      </c>
    </row>
    <row r="5269" spans="1:16" x14ac:dyDescent="0.3">
      <c r="A5269">
        <v>21046</v>
      </c>
      <c r="B5269">
        <v>122</v>
      </c>
      <c r="C5269" t="s">
        <v>552</v>
      </c>
      <c r="D5269" s="441">
        <v>45717</v>
      </c>
      <c r="E5269">
        <v>21079</v>
      </c>
      <c r="F5269" t="s">
        <v>5838</v>
      </c>
      <c r="G5269">
        <v>1991</v>
      </c>
      <c r="H5269">
        <v>2</v>
      </c>
      <c r="I5269" t="s">
        <v>5613</v>
      </c>
      <c r="J5269" t="s">
        <v>6085</v>
      </c>
      <c r="K5269" t="s">
        <v>5064</v>
      </c>
      <c r="L5269">
        <v>33.130000000000003</v>
      </c>
      <c r="M5269" s="441">
        <v>45706</v>
      </c>
      <c r="N5269">
        <v>33.130000000000003</v>
      </c>
      <c r="O5269">
        <v>33.130000000000003</v>
      </c>
      <c r="P5269">
        <v>66.260000000000005</v>
      </c>
    </row>
    <row r="5270" spans="1:16" x14ac:dyDescent="0.3">
      <c r="A5270">
        <v>21025</v>
      </c>
      <c r="B5270">
        <v>122</v>
      </c>
      <c r="C5270" t="s">
        <v>552</v>
      </c>
      <c r="D5270" s="441">
        <v>45717</v>
      </c>
      <c r="E5270">
        <v>20892</v>
      </c>
      <c r="F5270" t="s">
        <v>5653</v>
      </c>
      <c r="G5270">
        <v>2039</v>
      </c>
      <c r="H5270">
        <v>5</v>
      </c>
      <c r="I5270" t="s">
        <v>5613</v>
      </c>
      <c r="J5270" t="s">
        <v>6085</v>
      </c>
      <c r="K5270" t="s">
        <v>5064</v>
      </c>
      <c r="L5270">
        <v>13.24</v>
      </c>
      <c r="M5270" s="441">
        <v>45706</v>
      </c>
      <c r="N5270">
        <v>13.3</v>
      </c>
      <c r="O5270">
        <v>13.3</v>
      </c>
      <c r="P5270">
        <v>66.2</v>
      </c>
    </row>
    <row r="5271" spans="1:16" x14ac:dyDescent="0.3">
      <c r="A5271">
        <v>21040</v>
      </c>
      <c r="B5271">
        <v>122</v>
      </c>
      <c r="C5271" t="s">
        <v>552</v>
      </c>
      <c r="D5271" s="441">
        <v>45717</v>
      </c>
      <c r="E5271">
        <v>21060</v>
      </c>
      <c r="F5271" t="s">
        <v>5619</v>
      </c>
      <c r="G5271">
        <v>1998</v>
      </c>
      <c r="H5271">
        <v>3</v>
      </c>
      <c r="I5271" t="s">
        <v>5613</v>
      </c>
      <c r="J5271" t="s">
        <v>6085</v>
      </c>
      <c r="K5271" t="s">
        <v>5064</v>
      </c>
      <c r="L5271">
        <v>0</v>
      </c>
      <c r="M5271" s="441">
        <v>-693593</v>
      </c>
      <c r="N5271">
        <v>0</v>
      </c>
      <c r="O5271">
        <v>21.9</v>
      </c>
      <c r="P5271">
        <v>65.97</v>
      </c>
    </row>
    <row r="5272" spans="1:16" x14ac:dyDescent="0.3">
      <c r="A5272">
        <v>21050</v>
      </c>
      <c r="B5272">
        <v>122</v>
      </c>
      <c r="C5272" t="s">
        <v>552</v>
      </c>
      <c r="D5272" s="441">
        <v>45717</v>
      </c>
      <c r="E5272">
        <v>23548</v>
      </c>
      <c r="F5272" t="s">
        <v>5629</v>
      </c>
      <c r="G5272">
        <v>2321</v>
      </c>
      <c r="H5272">
        <v>1.5</v>
      </c>
      <c r="I5272" t="s">
        <v>5598</v>
      </c>
      <c r="J5272" t="s">
        <v>6085</v>
      </c>
      <c r="K5272" t="s">
        <v>5064</v>
      </c>
      <c r="L5272">
        <v>43.9</v>
      </c>
      <c r="M5272" s="441">
        <v>45699</v>
      </c>
      <c r="N5272">
        <v>0</v>
      </c>
      <c r="O5272">
        <v>61.9</v>
      </c>
      <c r="P5272">
        <v>65.849999999999994</v>
      </c>
    </row>
    <row r="5273" spans="1:16" x14ac:dyDescent="0.3">
      <c r="A5273">
        <v>20936</v>
      </c>
      <c r="B5273">
        <v>122</v>
      </c>
      <c r="C5273" t="s">
        <v>552</v>
      </c>
      <c r="D5273" s="441">
        <v>45717</v>
      </c>
      <c r="E5273">
        <v>18180</v>
      </c>
      <c r="F5273" t="s">
        <v>5788</v>
      </c>
      <c r="G5273">
        <v>3442</v>
      </c>
      <c r="H5273">
        <v>0.59</v>
      </c>
      <c r="I5273" t="s">
        <v>5601</v>
      </c>
      <c r="J5273" t="s">
        <v>4764</v>
      </c>
      <c r="K5273" t="s">
        <v>5064</v>
      </c>
      <c r="L5273">
        <v>0</v>
      </c>
      <c r="M5273" s="441">
        <v>-693593</v>
      </c>
      <c r="N5273">
        <v>0</v>
      </c>
      <c r="O5273">
        <v>109.9</v>
      </c>
      <c r="P5273">
        <v>64.900000000000006</v>
      </c>
    </row>
    <row r="5274" spans="1:16" x14ac:dyDescent="0.3">
      <c r="A5274">
        <v>20897</v>
      </c>
      <c r="B5274">
        <v>122</v>
      </c>
      <c r="C5274" t="s">
        <v>552</v>
      </c>
      <c r="D5274" s="441">
        <v>45717</v>
      </c>
      <c r="E5274">
        <v>18552</v>
      </c>
      <c r="F5274" t="s">
        <v>5723</v>
      </c>
      <c r="G5274">
        <v>3128</v>
      </c>
      <c r="H5274">
        <v>2.15</v>
      </c>
      <c r="I5274" t="s">
        <v>5601</v>
      </c>
      <c r="J5274" t="s">
        <v>4764</v>
      </c>
      <c r="K5274" t="s">
        <v>5064</v>
      </c>
      <c r="L5274">
        <v>0</v>
      </c>
      <c r="M5274" s="441">
        <v>-693593</v>
      </c>
      <c r="N5274">
        <v>0</v>
      </c>
      <c r="O5274">
        <v>0</v>
      </c>
      <c r="P5274">
        <v>62.55</v>
      </c>
    </row>
    <row r="5275" spans="1:16" x14ac:dyDescent="0.3">
      <c r="A5275">
        <v>20988</v>
      </c>
      <c r="B5275">
        <v>122</v>
      </c>
      <c r="C5275" t="s">
        <v>552</v>
      </c>
      <c r="D5275" s="441">
        <v>45717</v>
      </c>
      <c r="E5275">
        <v>19907</v>
      </c>
      <c r="F5275" t="s">
        <v>5683</v>
      </c>
      <c r="G5275">
        <v>2381</v>
      </c>
      <c r="H5275">
        <v>20</v>
      </c>
      <c r="I5275" t="s">
        <v>5613</v>
      </c>
      <c r="J5275" t="s">
        <v>6085</v>
      </c>
      <c r="K5275" t="s">
        <v>5064</v>
      </c>
      <c r="L5275">
        <v>0</v>
      </c>
      <c r="M5275" s="441">
        <v>45686</v>
      </c>
      <c r="N5275">
        <v>3.01</v>
      </c>
      <c r="O5275">
        <v>3.04</v>
      </c>
      <c r="P5275">
        <v>60.2</v>
      </c>
    </row>
    <row r="5276" spans="1:16" x14ac:dyDescent="0.3">
      <c r="A5276">
        <v>20923</v>
      </c>
      <c r="B5276">
        <v>122</v>
      </c>
      <c r="C5276" t="s">
        <v>552</v>
      </c>
      <c r="D5276" s="441">
        <v>45717</v>
      </c>
      <c r="E5276">
        <v>18178</v>
      </c>
      <c r="F5276" t="s">
        <v>5790</v>
      </c>
      <c r="G5276">
        <v>3444</v>
      </c>
      <c r="H5276">
        <v>1</v>
      </c>
      <c r="I5276" t="s">
        <v>5601</v>
      </c>
      <c r="J5276" t="s">
        <v>4764</v>
      </c>
      <c r="K5276" t="s">
        <v>5064</v>
      </c>
      <c r="L5276">
        <v>0</v>
      </c>
      <c r="M5276" s="441">
        <v>-693593</v>
      </c>
      <c r="N5276">
        <v>0</v>
      </c>
      <c r="O5276">
        <v>59.9</v>
      </c>
      <c r="P5276">
        <v>59.9</v>
      </c>
    </row>
    <row r="5277" spans="1:16" x14ac:dyDescent="0.3">
      <c r="A5277">
        <v>21013</v>
      </c>
      <c r="B5277">
        <v>122</v>
      </c>
      <c r="C5277" t="s">
        <v>552</v>
      </c>
      <c r="D5277" s="441">
        <v>45717</v>
      </c>
      <c r="E5277">
        <v>24089</v>
      </c>
      <c r="F5277" t="s">
        <v>5842</v>
      </c>
      <c r="G5277">
        <v>2316</v>
      </c>
      <c r="H5277">
        <v>7</v>
      </c>
      <c r="I5277" t="s">
        <v>5598</v>
      </c>
      <c r="J5277" t="s">
        <v>6085</v>
      </c>
      <c r="K5277" t="s">
        <v>5064</v>
      </c>
      <c r="L5277">
        <v>0</v>
      </c>
      <c r="M5277" s="441">
        <v>45531</v>
      </c>
      <c r="N5277">
        <v>8.5</v>
      </c>
      <c r="O5277">
        <v>8.5</v>
      </c>
      <c r="P5277">
        <v>59.5</v>
      </c>
    </row>
    <row r="5278" spans="1:16" x14ac:dyDescent="0.3">
      <c r="A5278">
        <v>20941</v>
      </c>
      <c r="B5278">
        <v>122</v>
      </c>
      <c r="C5278" t="s">
        <v>552</v>
      </c>
      <c r="D5278" s="441">
        <v>45717</v>
      </c>
      <c r="E5278">
        <v>18107</v>
      </c>
      <c r="F5278" t="s">
        <v>5807</v>
      </c>
      <c r="G5278">
        <v>3504</v>
      </c>
      <c r="H5278">
        <v>0.33</v>
      </c>
      <c r="I5278" t="s">
        <v>5601</v>
      </c>
      <c r="J5278" t="s">
        <v>4764</v>
      </c>
      <c r="K5278" t="s">
        <v>5064</v>
      </c>
      <c r="L5278">
        <v>0</v>
      </c>
      <c r="M5278" s="441">
        <v>-693593</v>
      </c>
      <c r="N5278">
        <v>0</v>
      </c>
      <c r="O5278">
        <v>0</v>
      </c>
      <c r="P5278">
        <v>58.37</v>
      </c>
    </row>
    <row r="5279" spans="1:16" x14ac:dyDescent="0.3">
      <c r="A5279">
        <v>21017</v>
      </c>
      <c r="B5279">
        <v>122</v>
      </c>
      <c r="C5279" t="s">
        <v>552</v>
      </c>
      <c r="D5279" s="441">
        <v>45717</v>
      </c>
      <c r="E5279">
        <v>20022</v>
      </c>
      <c r="F5279" t="s">
        <v>5651</v>
      </c>
      <c r="G5279">
        <v>2340</v>
      </c>
      <c r="H5279">
        <v>6</v>
      </c>
      <c r="I5279" t="s">
        <v>5613</v>
      </c>
      <c r="J5279" t="s">
        <v>6085</v>
      </c>
      <c r="K5279" t="s">
        <v>5064</v>
      </c>
      <c r="L5279">
        <v>9.5</v>
      </c>
      <c r="M5279" s="441">
        <v>45706</v>
      </c>
      <c r="N5279">
        <v>9.49</v>
      </c>
      <c r="O5279">
        <v>9.2899999999999991</v>
      </c>
      <c r="P5279">
        <v>57</v>
      </c>
    </row>
    <row r="5280" spans="1:16" x14ac:dyDescent="0.3">
      <c r="A5280">
        <v>21185</v>
      </c>
      <c r="B5280">
        <v>122</v>
      </c>
      <c r="C5280" t="s">
        <v>552</v>
      </c>
      <c r="D5280" s="441">
        <v>45717</v>
      </c>
      <c r="E5280">
        <v>19381</v>
      </c>
      <c r="F5280" t="s">
        <v>6541</v>
      </c>
      <c r="G5280">
        <v>2763</v>
      </c>
      <c r="H5280">
        <v>0.7</v>
      </c>
      <c r="I5280" t="s">
        <v>5625</v>
      </c>
      <c r="J5280" t="s">
        <v>6085</v>
      </c>
      <c r="K5280" t="s">
        <v>5064</v>
      </c>
      <c r="L5280">
        <v>0</v>
      </c>
      <c r="M5280" s="441">
        <v>45678</v>
      </c>
      <c r="N5280">
        <v>78.900000000000006</v>
      </c>
      <c r="O5280">
        <v>78.900000000000006</v>
      </c>
      <c r="P5280">
        <v>55.23</v>
      </c>
    </row>
    <row r="5281" spans="1:16" x14ac:dyDescent="0.3">
      <c r="A5281">
        <v>20903</v>
      </c>
      <c r="B5281">
        <v>122</v>
      </c>
      <c r="C5281" t="s">
        <v>552</v>
      </c>
      <c r="D5281" s="441">
        <v>45717</v>
      </c>
      <c r="E5281">
        <v>18210</v>
      </c>
      <c r="F5281" t="s">
        <v>6523</v>
      </c>
      <c r="G5281">
        <v>3417</v>
      </c>
      <c r="H5281">
        <v>2</v>
      </c>
      <c r="I5281" t="s">
        <v>5613</v>
      </c>
      <c r="J5281" t="s">
        <v>4764</v>
      </c>
      <c r="K5281" t="s">
        <v>5064</v>
      </c>
      <c r="L5281">
        <v>0</v>
      </c>
      <c r="M5281" s="441">
        <v>-693593</v>
      </c>
      <c r="N5281">
        <v>0</v>
      </c>
      <c r="O5281">
        <v>0</v>
      </c>
      <c r="P5281">
        <v>54.3</v>
      </c>
    </row>
    <row r="5282" spans="1:16" x14ac:dyDescent="0.3">
      <c r="A5282">
        <v>21056</v>
      </c>
      <c r="B5282">
        <v>122</v>
      </c>
      <c r="C5282" t="s">
        <v>552</v>
      </c>
      <c r="D5282" s="441">
        <v>45717</v>
      </c>
      <c r="E5282">
        <v>20724</v>
      </c>
      <c r="F5282" t="s">
        <v>6600</v>
      </c>
      <c r="G5282">
        <v>2094</v>
      </c>
      <c r="H5282">
        <v>1</v>
      </c>
      <c r="I5282" t="s">
        <v>5610</v>
      </c>
      <c r="J5282" t="s">
        <v>6085</v>
      </c>
      <c r="K5282" t="s">
        <v>5064</v>
      </c>
      <c r="L5282">
        <v>0</v>
      </c>
      <c r="M5282" s="441">
        <v>45629</v>
      </c>
      <c r="N5282">
        <v>52.74</v>
      </c>
      <c r="O5282">
        <v>89.99</v>
      </c>
      <c r="P5282">
        <v>52.74</v>
      </c>
    </row>
    <row r="5283" spans="1:16" x14ac:dyDescent="0.3">
      <c r="A5283">
        <v>20947</v>
      </c>
      <c r="B5283">
        <v>122</v>
      </c>
      <c r="C5283" t="s">
        <v>552</v>
      </c>
      <c r="D5283" s="441">
        <v>45717</v>
      </c>
      <c r="E5283">
        <v>18160</v>
      </c>
      <c r="F5283" t="s">
        <v>6514</v>
      </c>
      <c r="G5283">
        <v>3460</v>
      </c>
      <c r="H5283">
        <v>0.27</v>
      </c>
      <c r="I5283" t="s">
        <v>5601</v>
      </c>
      <c r="J5283" t="s">
        <v>4764</v>
      </c>
      <c r="K5283" t="s">
        <v>5064</v>
      </c>
      <c r="L5283">
        <v>0</v>
      </c>
      <c r="M5283" s="441">
        <v>-693593</v>
      </c>
      <c r="N5283">
        <v>0</v>
      </c>
      <c r="O5283">
        <v>0</v>
      </c>
      <c r="P5283">
        <v>52.55</v>
      </c>
    </row>
    <row r="5284" spans="1:16" x14ac:dyDescent="0.3">
      <c r="A5284">
        <v>20937</v>
      </c>
      <c r="B5284">
        <v>122</v>
      </c>
      <c r="C5284" t="s">
        <v>552</v>
      </c>
      <c r="D5284" s="441">
        <v>45717</v>
      </c>
      <c r="E5284">
        <v>18284</v>
      </c>
      <c r="F5284" t="s">
        <v>5757</v>
      </c>
      <c r="G5284">
        <v>3344</v>
      </c>
      <c r="H5284">
        <v>0.49</v>
      </c>
      <c r="I5284" t="s">
        <v>5601</v>
      </c>
      <c r="J5284" t="s">
        <v>4764</v>
      </c>
      <c r="K5284" t="s">
        <v>5064</v>
      </c>
      <c r="L5284">
        <v>0</v>
      </c>
      <c r="M5284" s="441">
        <v>45678</v>
      </c>
      <c r="N5284">
        <v>102.21</v>
      </c>
      <c r="O5284">
        <v>100.01</v>
      </c>
      <c r="P5284">
        <v>50.08</v>
      </c>
    </row>
    <row r="5285" spans="1:16" x14ac:dyDescent="0.3">
      <c r="A5285">
        <v>21036</v>
      </c>
      <c r="B5285">
        <v>122</v>
      </c>
      <c r="C5285" t="s">
        <v>552</v>
      </c>
      <c r="D5285" s="441">
        <v>45717</v>
      </c>
      <c r="E5285">
        <v>20332</v>
      </c>
      <c r="F5285" t="s">
        <v>5681</v>
      </c>
      <c r="G5285">
        <v>2208</v>
      </c>
      <c r="H5285">
        <v>4</v>
      </c>
      <c r="I5285" t="s">
        <v>5605</v>
      </c>
      <c r="J5285" t="s">
        <v>6085</v>
      </c>
      <c r="K5285" t="s">
        <v>5064</v>
      </c>
      <c r="L5285">
        <v>0</v>
      </c>
      <c r="M5285" s="441">
        <v>45687</v>
      </c>
      <c r="N5285">
        <v>12.2</v>
      </c>
      <c r="O5285">
        <v>11.6</v>
      </c>
      <c r="P5285">
        <v>48.8</v>
      </c>
    </row>
    <row r="5286" spans="1:16" x14ac:dyDescent="0.3">
      <c r="A5286">
        <v>20948</v>
      </c>
      <c r="B5286">
        <v>122</v>
      </c>
      <c r="C5286" t="s">
        <v>552</v>
      </c>
      <c r="D5286" s="441">
        <v>45717</v>
      </c>
      <c r="E5286">
        <v>18145</v>
      </c>
      <c r="F5286" t="s">
        <v>5796</v>
      </c>
      <c r="G5286">
        <v>3472</v>
      </c>
      <c r="H5286">
        <v>0.13</v>
      </c>
      <c r="I5286" t="s">
        <v>5601</v>
      </c>
      <c r="J5286" t="s">
        <v>4764</v>
      </c>
      <c r="K5286" t="s">
        <v>5064</v>
      </c>
      <c r="L5286">
        <v>0</v>
      </c>
      <c r="M5286" s="441">
        <v>-693593</v>
      </c>
      <c r="N5286">
        <v>0</v>
      </c>
      <c r="O5286">
        <v>365.9</v>
      </c>
      <c r="P5286">
        <v>48.31</v>
      </c>
    </row>
    <row r="5287" spans="1:16" x14ac:dyDescent="0.3">
      <c r="A5287">
        <v>21043</v>
      </c>
      <c r="B5287">
        <v>122</v>
      </c>
      <c r="C5287" t="s">
        <v>552</v>
      </c>
      <c r="D5287" s="441">
        <v>45717</v>
      </c>
      <c r="E5287">
        <v>19979</v>
      </c>
      <c r="F5287" t="s">
        <v>5667</v>
      </c>
      <c r="G5287">
        <v>2353</v>
      </c>
      <c r="H5287">
        <v>3</v>
      </c>
      <c r="I5287" t="s">
        <v>5668</v>
      </c>
      <c r="J5287" t="s">
        <v>6085</v>
      </c>
      <c r="K5287" t="s">
        <v>5064</v>
      </c>
      <c r="L5287">
        <v>0</v>
      </c>
      <c r="M5287" s="441">
        <v>45671</v>
      </c>
      <c r="N5287">
        <v>15.49</v>
      </c>
      <c r="O5287">
        <v>14.98</v>
      </c>
      <c r="P5287">
        <v>46.47</v>
      </c>
    </row>
    <row r="5288" spans="1:16" x14ac:dyDescent="0.3">
      <c r="A5288">
        <v>21062</v>
      </c>
      <c r="B5288">
        <v>122</v>
      </c>
      <c r="C5288" t="s">
        <v>552</v>
      </c>
      <c r="D5288" s="441">
        <v>45717</v>
      </c>
      <c r="E5288">
        <v>20007</v>
      </c>
      <c r="F5288" t="s">
        <v>5660</v>
      </c>
      <c r="G5288">
        <v>2343</v>
      </c>
      <c r="H5288">
        <v>1</v>
      </c>
      <c r="I5288" t="s">
        <v>5610</v>
      </c>
      <c r="J5288" t="s">
        <v>6085</v>
      </c>
      <c r="K5288" t="s">
        <v>5064</v>
      </c>
      <c r="L5288">
        <v>45.62</v>
      </c>
      <c r="M5288" s="441">
        <v>45706</v>
      </c>
      <c r="N5288">
        <v>45.5</v>
      </c>
      <c r="O5288">
        <v>45.5</v>
      </c>
      <c r="P5288">
        <v>45.62</v>
      </c>
    </row>
    <row r="5289" spans="1:16" x14ac:dyDescent="0.3">
      <c r="A5289">
        <v>21020</v>
      </c>
      <c r="B5289">
        <v>122</v>
      </c>
      <c r="C5289" t="s">
        <v>552</v>
      </c>
      <c r="D5289" s="441">
        <v>45717</v>
      </c>
      <c r="E5289">
        <v>20961</v>
      </c>
      <c r="F5289" t="s">
        <v>5687</v>
      </c>
      <c r="G5289">
        <v>2015</v>
      </c>
      <c r="H5289">
        <v>6</v>
      </c>
      <c r="I5289" t="s">
        <v>5613</v>
      </c>
      <c r="J5289" t="s">
        <v>6085</v>
      </c>
      <c r="K5289" t="s">
        <v>5064</v>
      </c>
      <c r="L5289">
        <v>6.98</v>
      </c>
      <c r="M5289" s="441">
        <v>45699</v>
      </c>
      <c r="N5289">
        <v>6.97</v>
      </c>
      <c r="O5289">
        <v>6.98</v>
      </c>
      <c r="P5289">
        <v>41.88</v>
      </c>
    </row>
    <row r="5290" spans="1:16" x14ac:dyDescent="0.3">
      <c r="A5290">
        <v>21015</v>
      </c>
      <c r="B5290">
        <v>122</v>
      </c>
      <c r="C5290" t="s">
        <v>552</v>
      </c>
      <c r="D5290" s="441">
        <v>45717</v>
      </c>
      <c r="E5290">
        <v>20202</v>
      </c>
      <c r="F5290" t="s">
        <v>5852</v>
      </c>
      <c r="G5290">
        <v>2255</v>
      </c>
      <c r="H5290">
        <v>7</v>
      </c>
      <c r="I5290" t="s">
        <v>5613</v>
      </c>
      <c r="J5290" t="s">
        <v>6085</v>
      </c>
      <c r="K5290" t="s">
        <v>5064</v>
      </c>
      <c r="L5290">
        <v>5.79</v>
      </c>
      <c r="M5290" s="441">
        <v>45706</v>
      </c>
      <c r="N5290">
        <v>5.78</v>
      </c>
      <c r="O5290">
        <v>5.78</v>
      </c>
      <c r="P5290">
        <v>40.53</v>
      </c>
    </row>
    <row r="5291" spans="1:16" x14ac:dyDescent="0.3">
      <c r="A5291">
        <v>20998</v>
      </c>
      <c r="B5291">
        <v>122</v>
      </c>
      <c r="C5291" t="s">
        <v>552</v>
      </c>
      <c r="D5291" s="441">
        <v>45717</v>
      </c>
      <c r="E5291">
        <v>23826</v>
      </c>
      <c r="F5291" t="s">
        <v>5844</v>
      </c>
      <c r="G5291">
        <v>2073</v>
      </c>
      <c r="H5291">
        <v>12</v>
      </c>
      <c r="I5291" t="s">
        <v>5605</v>
      </c>
      <c r="J5291" t="s">
        <v>6085</v>
      </c>
      <c r="K5291" t="s">
        <v>5064</v>
      </c>
      <c r="L5291">
        <v>3.35</v>
      </c>
      <c r="M5291" s="441">
        <v>45699</v>
      </c>
      <c r="N5291">
        <v>0</v>
      </c>
      <c r="O5291">
        <v>3.35</v>
      </c>
      <c r="P5291">
        <v>40.200000000000003</v>
      </c>
    </row>
    <row r="5292" spans="1:16" x14ac:dyDescent="0.3">
      <c r="A5292">
        <v>20935</v>
      </c>
      <c r="B5292">
        <v>122</v>
      </c>
      <c r="C5292" t="s">
        <v>552</v>
      </c>
      <c r="D5292" s="441">
        <v>45717</v>
      </c>
      <c r="E5292">
        <v>18357</v>
      </c>
      <c r="F5292" t="s">
        <v>6553</v>
      </c>
      <c r="G5292">
        <v>3279</v>
      </c>
      <c r="H5292">
        <v>0.6</v>
      </c>
      <c r="I5292" t="s">
        <v>5613</v>
      </c>
      <c r="J5292" t="s">
        <v>4764</v>
      </c>
      <c r="K5292" t="s">
        <v>5064</v>
      </c>
      <c r="L5292">
        <v>0</v>
      </c>
      <c r="M5292" s="441">
        <v>-693593</v>
      </c>
      <c r="N5292">
        <v>0</v>
      </c>
      <c r="O5292">
        <v>0</v>
      </c>
      <c r="P5292">
        <v>39.520000000000003</v>
      </c>
    </row>
    <row r="5293" spans="1:16" x14ac:dyDescent="0.3">
      <c r="A5293">
        <v>21205</v>
      </c>
      <c r="B5293">
        <v>122</v>
      </c>
      <c r="C5293" t="s">
        <v>552</v>
      </c>
      <c r="D5293" s="441">
        <v>45717</v>
      </c>
      <c r="E5293">
        <v>18702</v>
      </c>
      <c r="F5293" t="s">
        <v>6543</v>
      </c>
      <c r="G5293">
        <v>3033</v>
      </c>
      <c r="H5293">
        <v>1.2</v>
      </c>
      <c r="I5293" t="s">
        <v>5598</v>
      </c>
      <c r="J5293" t="s">
        <v>6085</v>
      </c>
      <c r="K5293" t="s">
        <v>5064</v>
      </c>
      <c r="L5293">
        <v>31.9</v>
      </c>
      <c r="M5293" s="441">
        <v>45691</v>
      </c>
      <c r="N5293">
        <v>31.9</v>
      </c>
      <c r="O5293">
        <v>31.9</v>
      </c>
      <c r="P5293">
        <v>38.28</v>
      </c>
    </row>
    <row r="5294" spans="1:16" x14ac:dyDescent="0.3">
      <c r="A5294">
        <v>21061</v>
      </c>
      <c r="B5294">
        <v>122</v>
      </c>
      <c r="C5294" t="s">
        <v>552</v>
      </c>
      <c r="D5294" s="441">
        <v>45717</v>
      </c>
      <c r="E5294">
        <v>25282</v>
      </c>
      <c r="F5294" t="s">
        <v>5652</v>
      </c>
      <c r="G5294">
        <v>5982</v>
      </c>
      <c r="H5294">
        <v>1</v>
      </c>
      <c r="I5294" t="s">
        <v>5598</v>
      </c>
      <c r="J5294" t="s">
        <v>6085</v>
      </c>
      <c r="K5294" t="s">
        <v>5064</v>
      </c>
      <c r="L5294">
        <v>0</v>
      </c>
      <c r="M5294" s="441">
        <v>45639</v>
      </c>
      <c r="N5294">
        <v>38</v>
      </c>
      <c r="O5294">
        <v>38</v>
      </c>
      <c r="P5294">
        <v>38</v>
      </c>
    </row>
    <row r="5295" spans="1:16" x14ac:dyDescent="0.3">
      <c r="A5295">
        <v>20945</v>
      </c>
      <c r="B5295">
        <v>122</v>
      </c>
      <c r="C5295" t="s">
        <v>552</v>
      </c>
      <c r="D5295" s="441">
        <v>45717</v>
      </c>
      <c r="E5295">
        <v>18155</v>
      </c>
      <c r="F5295" t="s">
        <v>6513</v>
      </c>
      <c r="G5295">
        <v>3465</v>
      </c>
      <c r="H5295">
        <v>0.28000000000000003</v>
      </c>
      <c r="I5295" t="s">
        <v>5601</v>
      </c>
      <c r="J5295" t="s">
        <v>4764</v>
      </c>
      <c r="K5295" t="s">
        <v>5064</v>
      </c>
      <c r="L5295">
        <v>0</v>
      </c>
      <c r="M5295" s="441">
        <v>-693593</v>
      </c>
      <c r="N5295">
        <v>0</v>
      </c>
      <c r="O5295">
        <v>0</v>
      </c>
      <c r="P5295">
        <v>37.520000000000003</v>
      </c>
    </row>
    <row r="5296" spans="1:16" x14ac:dyDescent="0.3">
      <c r="A5296">
        <v>21179</v>
      </c>
      <c r="B5296">
        <v>122</v>
      </c>
      <c r="C5296" t="s">
        <v>552</v>
      </c>
      <c r="D5296" s="441">
        <v>45717</v>
      </c>
      <c r="E5296">
        <v>19415</v>
      </c>
      <c r="F5296" t="s">
        <v>5958</v>
      </c>
      <c r="G5296">
        <v>2759</v>
      </c>
      <c r="H5296">
        <v>5</v>
      </c>
      <c r="I5296" t="s">
        <v>5613</v>
      </c>
      <c r="J5296" t="s">
        <v>6085</v>
      </c>
      <c r="K5296" t="s">
        <v>5064</v>
      </c>
      <c r="L5296">
        <v>7.2</v>
      </c>
      <c r="M5296" s="441">
        <v>45699</v>
      </c>
      <c r="N5296">
        <v>0</v>
      </c>
      <c r="O5296">
        <v>7.25</v>
      </c>
      <c r="P5296">
        <v>36</v>
      </c>
    </row>
    <row r="5297" spans="1:16" x14ac:dyDescent="0.3">
      <c r="A5297">
        <v>20902</v>
      </c>
      <c r="B5297">
        <v>122</v>
      </c>
      <c r="C5297" t="s">
        <v>552</v>
      </c>
      <c r="D5297" s="441">
        <v>45717</v>
      </c>
      <c r="E5297">
        <v>18249</v>
      </c>
      <c r="F5297" t="s">
        <v>5907</v>
      </c>
      <c r="G5297">
        <v>3381</v>
      </c>
      <c r="H5297">
        <v>2</v>
      </c>
      <c r="I5297" t="s">
        <v>5613</v>
      </c>
      <c r="J5297" t="s">
        <v>4764</v>
      </c>
      <c r="K5297" t="s">
        <v>5064</v>
      </c>
      <c r="L5297">
        <v>0</v>
      </c>
      <c r="M5297" s="441">
        <v>-693593</v>
      </c>
      <c r="N5297">
        <v>0</v>
      </c>
      <c r="O5297">
        <v>0</v>
      </c>
      <c r="P5297">
        <v>34.630000000000003</v>
      </c>
    </row>
    <row r="5298" spans="1:16" x14ac:dyDescent="0.3">
      <c r="A5298">
        <v>20950</v>
      </c>
      <c r="B5298">
        <v>122</v>
      </c>
      <c r="C5298" t="s">
        <v>552</v>
      </c>
      <c r="D5298" s="441">
        <v>45717</v>
      </c>
      <c r="E5298">
        <v>18511</v>
      </c>
      <c r="F5298" t="s">
        <v>6028</v>
      </c>
      <c r="G5298">
        <v>3149</v>
      </c>
      <c r="H5298">
        <v>0.1</v>
      </c>
      <c r="I5298" t="s">
        <v>5613</v>
      </c>
      <c r="J5298" t="s">
        <v>4764</v>
      </c>
      <c r="K5298" t="s">
        <v>5064</v>
      </c>
      <c r="L5298">
        <v>0</v>
      </c>
      <c r="M5298" s="441">
        <v>-693593</v>
      </c>
      <c r="N5298">
        <v>0</v>
      </c>
      <c r="O5298">
        <v>0</v>
      </c>
      <c r="P5298">
        <v>32.04</v>
      </c>
    </row>
    <row r="5299" spans="1:16" x14ac:dyDescent="0.3">
      <c r="A5299">
        <v>21057</v>
      </c>
      <c r="B5299">
        <v>122</v>
      </c>
      <c r="C5299" t="s">
        <v>552</v>
      </c>
      <c r="D5299" s="441">
        <v>45717</v>
      </c>
      <c r="E5299">
        <v>24110</v>
      </c>
      <c r="F5299" t="s">
        <v>5630</v>
      </c>
      <c r="G5299">
        <v>2322</v>
      </c>
      <c r="H5299">
        <v>1</v>
      </c>
      <c r="I5299" t="s">
        <v>5598</v>
      </c>
      <c r="J5299" t="s">
        <v>6085</v>
      </c>
      <c r="K5299" t="s">
        <v>5064</v>
      </c>
      <c r="L5299">
        <v>0</v>
      </c>
      <c r="M5299" s="441">
        <v>-693593</v>
      </c>
      <c r="N5299">
        <v>0</v>
      </c>
      <c r="O5299">
        <v>32</v>
      </c>
      <c r="P5299">
        <v>32</v>
      </c>
    </row>
    <row r="5300" spans="1:16" x14ac:dyDescent="0.3">
      <c r="A5300">
        <v>21051</v>
      </c>
      <c r="B5300">
        <v>122</v>
      </c>
      <c r="C5300" t="s">
        <v>552</v>
      </c>
      <c r="D5300" s="441">
        <v>45717</v>
      </c>
      <c r="E5300">
        <v>21085</v>
      </c>
      <c r="F5300" t="s">
        <v>5885</v>
      </c>
      <c r="G5300">
        <v>1989</v>
      </c>
      <c r="H5300">
        <v>1</v>
      </c>
      <c r="I5300" t="s">
        <v>5703</v>
      </c>
      <c r="J5300" t="s">
        <v>6085</v>
      </c>
      <c r="K5300" t="s">
        <v>5064</v>
      </c>
      <c r="L5300">
        <v>31.52</v>
      </c>
      <c r="M5300" s="441">
        <v>45706</v>
      </c>
      <c r="N5300">
        <v>22.36</v>
      </c>
      <c r="O5300">
        <v>22.36</v>
      </c>
      <c r="P5300">
        <v>31.52</v>
      </c>
    </row>
    <row r="5301" spans="1:16" x14ac:dyDescent="0.3">
      <c r="A5301">
        <v>20938</v>
      </c>
      <c r="B5301">
        <v>122</v>
      </c>
      <c r="C5301" t="s">
        <v>552</v>
      </c>
      <c r="D5301" s="441">
        <v>45717</v>
      </c>
      <c r="E5301">
        <v>18177</v>
      </c>
      <c r="F5301" t="s">
        <v>6554</v>
      </c>
      <c r="G5301">
        <v>3445</v>
      </c>
      <c r="H5301">
        <v>0.45</v>
      </c>
      <c r="I5301" t="s">
        <v>5601</v>
      </c>
      <c r="J5301" t="s">
        <v>4764</v>
      </c>
      <c r="K5301" t="s">
        <v>5064</v>
      </c>
      <c r="L5301">
        <v>0</v>
      </c>
      <c r="M5301" s="441">
        <v>-693593</v>
      </c>
      <c r="N5301">
        <v>0</v>
      </c>
      <c r="O5301">
        <v>73.510000000000005</v>
      </c>
      <c r="P5301">
        <v>31.46</v>
      </c>
    </row>
    <row r="5302" spans="1:16" x14ac:dyDescent="0.3">
      <c r="A5302">
        <v>21100</v>
      </c>
      <c r="B5302">
        <v>122</v>
      </c>
      <c r="C5302" t="s">
        <v>552</v>
      </c>
      <c r="D5302" s="441">
        <v>45717</v>
      </c>
      <c r="E5302">
        <v>19509</v>
      </c>
      <c r="F5302" t="s">
        <v>6603</v>
      </c>
      <c r="G5302">
        <v>2703</v>
      </c>
      <c r="H5302">
        <v>2.12</v>
      </c>
      <c r="I5302" t="s">
        <v>5598</v>
      </c>
      <c r="J5302" t="s">
        <v>6085</v>
      </c>
      <c r="K5302" t="s">
        <v>5064</v>
      </c>
      <c r="L5302">
        <v>14.75</v>
      </c>
      <c r="M5302" s="441">
        <v>45706</v>
      </c>
      <c r="N5302">
        <v>4.5</v>
      </c>
      <c r="O5302">
        <v>4.5</v>
      </c>
      <c r="P5302">
        <v>31.27</v>
      </c>
    </row>
    <row r="5303" spans="1:16" x14ac:dyDescent="0.3">
      <c r="A5303">
        <v>20943</v>
      </c>
      <c r="B5303">
        <v>122</v>
      </c>
      <c r="C5303" t="s">
        <v>552</v>
      </c>
      <c r="D5303" s="441">
        <v>45717</v>
      </c>
      <c r="E5303">
        <v>18383</v>
      </c>
      <c r="F5303" t="s">
        <v>6550</v>
      </c>
      <c r="G5303">
        <v>3256</v>
      </c>
      <c r="H5303">
        <v>0.3</v>
      </c>
      <c r="I5303" t="s">
        <v>5613</v>
      </c>
      <c r="J5303" t="s">
        <v>4764</v>
      </c>
      <c r="K5303" t="s">
        <v>5064</v>
      </c>
      <c r="L5303">
        <v>0</v>
      </c>
      <c r="M5303" s="441">
        <v>-693593</v>
      </c>
      <c r="N5303">
        <v>0</v>
      </c>
      <c r="O5303">
        <v>0</v>
      </c>
      <c r="P5303">
        <v>31.01</v>
      </c>
    </row>
    <row r="5304" spans="1:16" x14ac:dyDescent="0.3">
      <c r="A5304">
        <v>21065</v>
      </c>
      <c r="B5304">
        <v>122</v>
      </c>
      <c r="C5304" t="s">
        <v>552</v>
      </c>
      <c r="D5304" s="441">
        <v>45717</v>
      </c>
      <c r="E5304">
        <v>23492</v>
      </c>
      <c r="F5304" t="s">
        <v>6612</v>
      </c>
      <c r="G5304">
        <v>2377</v>
      </c>
      <c r="H5304">
        <v>0.5</v>
      </c>
      <c r="I5304" t="s">
        <v>5598</v>
      </c>
      <c r="J5304" t="s">
        <v>6085</v>
      </c>
      <c r="K5304" t="s">
        <v>5064</v>
      </c>
      <c r="L5304">
        <v>58.07</v>
      </c>
      <c r="M5304" s="441">
        <v>45699</v>
      </c>
      <c r="N5304">
        <v>58.2</v>
      </c>
      <c r="O5304">
        <v>58.2</v>
      </c>
      <c r="P5304">
        <v>29.04</v>
      </c>
    </row>
    <row r="5305" spans="1:16" x14ac:dyDescent="0.3">
      <c r="A5305">
        <v>21063</v>
      </c>
      <c r="B5305">
        <v>122</v>
      </c>
      <c r="C5305" t="s">
        <v>552</v>
      </c>
      <c r="D5305" s="441">
        <v>45717</v>
      </c>
      <c r="E5305">
        <v>19902</v>
      </c>
      <c r="F5305" t="s">
        <v>6528</v>
      </c>
      <c r="G5305">
        <v>2382</v>
      </c>
      <c r="H5305">
        <v>1</v>
      </c>
      <c r="I5305" t="s">
        <v>5703</v>
      </c>
      <c r="J5305" t="s">
        <v>6085</v>
      </c>
      <c r="K5305" t="s">
        <v>5064</v>
      </c>
      <c r="L5305">
        <v>0</v>
      </c>
      <c r="M5305" s="441">
        <v>-693593</v>
      </c>
      <c r="N5305">
        <v>0</v>
      </c>
      <c r="O5305">
        <v>24.42</v>
      </c>
      <c r="P5305">
        <v>25.8</v>
      </c>
    </row>
    <row r="5306" spans="1:16" x14ac:dyDescent="0.3">
      <c r="A5306">
        <v>21010</v>
      </c>
      <c r="B5306">
        <v>122</v>
      </c>
      <c r="C5306" t="s">
        <v>552</v>
      </c>
      <c r="D5306" s="441">
        <v>45717</v>
      </c>
      <c r="E5306">
        <v>19917</v>
      </c>
      <c r="F5306" t="s">
        <v>5682</v>
      </c>
      <c r="G5306">
        <v>2379</v>
      </c>
      <c r="H5306">
        <v>8</v>
      </c>
      <c r="I5306" t="s">
        <v>5605</v>
      </c>
      <c r="J5306" t="s">
        <v>6085</v>
      </c>
      <c r="K5306" t="s">
        <v>5064</v>
      </c>
      <c r="L5306">
        <v>0</v>
      </c>
      <c r="M5306" s="441">
        <v>45636</v>
      </c>
      <c r="N5306">
        <v>3.09</v>
      </c>
      <c r="O5306">
        <v>3.04</v>
      </c>
      <c r="P5306">
        <v>24.72</v>
      </c>
    </row>
    <row r="5307" spans="1:16" x14ac:dyDescent="0.3">
      <c r="A5307">
        <v>21048</v>
      </c>
      <c r="B5307">
        <v>122</v>
      </c>
      <c r="C5307" t="s">
        <v>552</v>
      </c>
      <c r="D5307" s="441">
        <v>45717</v>
      </c>
      <c r="E5307">
        <v>20410</v>
      </c>
      <c r="F5307" t="s">
        <v>5644</v>
      </c>
      <c r="G5307">
        <v>2190</v>
      </c>
      <c r="H5307">
        <v>2</v>
      </c>
      <c r="I5307" t="s">
        <v>5613</v>
      </c>
      <c r="J5307" t="s">
        <v>6085</v>
      </c>
      <c r="K5307" t="s">
        <v>5064</v>
      </c>
      <c r="L5307">
        <v>11.95</v>
      </c>
      <c r="M5307" s="441">
        <v>45699</v>
      </c>
      <c r="N5307">
        <v>0</v>
      </c>
      <c r="O5307">
        <v>11.17</v>
      </c>
      <c r="P5307">
        <v>23.9</v>
      </c>
    </row>
    <row r="5308" spans="1:16" x14ac:dyDescent="0.3">
      <c r="A5308">
        <v>21018</v>
      </c>
      <c r="B5308">
        <v>122</v>
      </c>
      <c r="C5308" t="s">
        <v>552</v>
      </c>
      <c r="D5308" s="441">
        <v>45717</v>
      </c>
      <c r="E5308">
        <v>20136</v>
      </c>
      <c r="F5308" t="s">
        <v>5658</v>
      </c>
      <c r="G5308">
        <v>2284</v>
      </c>
      <c r="H5308">
        <v>6</v>
      </c>
      <c r="I5308" t="s">
        <v>5605</v>
      </c>
      <c r="J5308" t="s">
        <v>6085</v>
      </c>
      <c r="K5308" t="s">
        <v>5064</v>
      </c>
      <c r="L5308">
        <v>3.5</v>
      </c>
      <c r="M5308" s="441">
        <v>45693</v>
      </c>
      <c r="N5308">
        <v>3.5</v>
      </c>
      <c r="O5308">
        <v>4</v>
      </c>
      <c r="P5308">
        <v>21</v>
      </c>
    </row>
    <row r="5309" spans="1:16" x14ac:dyDescent="0.3">
      <c r="A5309">
        <v>20949</v>
      </c>
      <c r="B5309">
        <v>122</v>
      </c>
      <c r="C5309" t="s">
        <v>552</v>
      </c>
      <c r="D5309" s="441">
        <v>45717</v>
      </c>
      <c r="E5309">
        <v>18239</v>
      </c>
      <c r="F5309" t="s">
        <v>5999</v>
      </c>
      <c r="G5309">
        <v>3389</v>
      </c>
      <c r="H5309">
        <v>0.12</v>
      </c>
      <c r="I5309" t="s">
        <v>5601</v>
      </c>
      <c r="J5309" t="s">
        <v>4764</v>
      </c>
      <c r="K5309" t="s">
        <v>5064</v>
      </c>
      <c r="L5309">
        <v>0</v>
      </c>
      <c r="M5309" s="441">
        <v>-693593</v>
      </c>
      <c r="N5309">
        <v>0</v>
      </c>
      <c r="O5309">
        <v>0</v>
      </c>
      <c r="P5309">
        <v>20.81</v>
      </c>
    </row>
    <row r="5310" spans="1:16" x14ac:dyDescent="0.3">
      <c r="A5310">
        <v>21064</v>
      </c>
      <c r="B5310">
        <v>122</v>
      </c>
      <c r="C5310" t="s">
        <v>552</v>
      </c>
      <c r="D5310" s="441">
        <v>45717</v>
      </c>
      <c r="E5310">
        <v>19872</v>
      </c>
      <c r="F5310" t="s">
        <v>6511</v>
      </c>
      <c r="G5310">
        <v>2401</v>
      </c>
      <c r="H5310">
        <v>0.5</v>
      </c>
      <c r="I5310" t="s">
        <v>5598</v>
      </c>
      <c r="J5310" t="s">
        <v>6085</v>
      </c>
      <c r="K5310" t="s">
        <v>5064</v>
      </c>
      <c r="L5310">
        <v>0</v>
      </c>
      <c r="M5310" s="441">
        <v>-693593</v>
      </c>
      <c r="N5310">
        <v>0</v>
      </c>
      <c r="O5310">
        <v>0</v>
      </c>
      <c r="P5310">
        <v>20.75</v>
      </c>
    </row>
    <row r="5311" spans="1:16" x14ac:dyDescent="0.3">
      <c r="A5311">
        <v>21039</v>
      </c>
      <c r="B5311">
        <v>122</v>
      </c>
      <c r="C5311" t="s">
        <v>552</v>
      </c>
      <c r="D5311" s="441">
        <v>45717</v>
      </c>
      <c r="E5311">
        <v>21075</v>
      </c>
      <c r="F5311" t="s">
        <v>5606</v>
      </c>
      <c r="G5311">
        <v>1993</v>
      </c>
      <c r="H5311">
        <v>3</v>
      </c>
      <c r="I5311" t="s">
        <v>5605</v>
      </c>
      <c r="J5311" t="s">
        <v>6085</v>
      </c>
      <c r="K5311" t="s">
        <v>5064</v>
      </c>
      <c r="L5311">
        <v>0</v>
      </c>
      <c r="M5311" s="441">
        <v>-693593</v>
      </c>
      <c r="N5311">
        <v>0</v>
      </c>
      <c r="O5311">
        <v>6.41</v>
      </c>
      <c r="P5311">
        <v>19.23</v>
      </c>
    </row>
    <row r="5312" spans="1:16" x14ac:dyDescent="0.3">
      <c r="A5312">
        <v>21053</v>
      </c>
      <c r="B5312">
        <v>122</v>
      </c>
      <c r="C5312" t="s">
        <v>552</v>
      </c>
      <c r="D5312" s="441">
        <v>45717</v>
      </c>
      <c r="E5312">
        <v>20429</v>
      </c>
      <c r="F5312" t="s">
        <v>5840</v>
      </c>
      <c r="G5312">
        <v>2184</v>
      </c>
      <c r="H5312">
        <v>1</v>
      </c>
      <c r="I5312" t="s">
        <v>5613</v>
      </c>
      <c r="J5312" t="s">
        <v>6085</v>
      </c>
      <c r="K5312" t="s">
        <v>5064</v>
      </c>
      <c r="L5312">
        <v>18.600000000000001</v>
      </c>
      <c r="M5312" s="441">
        <v>45699</v>
      </c>
      <c r="N5312">
        <v>0</v>
      </c>
      <c r="O5312">
        <v>18.600000000000001</v>
      </c>
      <c r="P5312">
        <v>18.600000000000001</v>
      </c>
    </row>
    <row r="5313" spans="1:16" x14ac:dyDescent="0.3">
      <c r="A5313">
        <v>20951</v>
      </c>
      <c r="B5313">
        <v>122</v>
      </c>
      <c r="C5313" t="s">
        <v>552</v>
      </c>
      <c r="D5313" s="441">
        <v>45717</v>
      </c>
      <c r="E5313">
        <v>18329</v>
      </c>
      <c r="F5313" t="s">
        <v>6555</v>
      </c>
      <c r="G5313">
        <v>3304</v>
      </c>
      <c r="H5313">
        <v>0.04</v>
      </c>
      <c r="I5313" t="s">
        <v>5613</v>
      </c>
      <c r="J5313" t="s">
        <v>4764</v>
      </c>
      <c r="K5313" t="s">
        <v>5064</v>
      </c>
      <c r="L5313">
        <v>0</v>
      </c>
      <c r="M5313" s="441">
        <v>-693593</v>
      </c>
      <c r="N5313">
        <v>0</v>
      </c>
      <c r="O5313">
        <v>0</v>
      </c>
      <c r="P5313">
        <v>16.78</v>
      </c>
    </row>
    <row r="5314" spans="1:16" x14ac:dyDescent="0.3">
      <c r="A5314">
        <v>21107</v>
      </c>
      <c r="B5314">
        <v>122</v>
      </c>
      <c r="C5314" t="s">
        <v>552</v>
      </c>
      <c r="D5314" s="441">
        <v>45717</v>
      </c>
      <c r="E5314">
        <v>19506</v>
      </c>
      <c r="F5314" t="s">
        <v>5919</v>
      </c>
      <c r="G5314">
        <v>2705</v>
      </c>
      <c r="H5314">
        <v>0.22</v>
      </c>
      <c r="I5314" t="s">
        <v>5598</v>
      </c>
      <c r="J5314" t="s">
        <v>6085</v>
      </c>
      <c r="K5314" t="s">
        <v>5064</v>
      </c>
      <c r="L5314">
        <v>67.599999999999994</v>
      </c>
      <c r="M5314" s="441">
        <v>45705</v>
      </c>
      <c r="N5314">
        <v>41.4</v>
      </c>
      <c r="O5314">
        <v>65.19</v>
      </c>
      <c r="P5314">
        <v>14.87</v>
      </c>
    </row>
    <row r="5315" spans="1:16" x14ac:dyDescent="0.3">
      <c r="A5315">
        <v>21060</v>
      </c>
      <c r="B5315">
        <v>122</v>
      </c>
      <c r="C5315" t="s">
        <v>552</v>
      </c>
      <c r="D5315" s="441">
        <v>45717</v>
      </c>
      <c r="E5315">
        <v>20029</v>
      </c>
      <c r="F5315" t="s">
        <v>5848</v>
      </c>
      <c r="G5315">
        <v>2337</v>
      </c>
      <c r="H5315">
        <v>1</v>
      </c>
      <c r="I5315" t="s">
        <v>5668</v>
      </c>
      <c r="J5315" t="s">
        <v>6085</v>
      </c>
      <c r="K5315" t="s">
        <v>5064</v>
      </c>
      <c r="L5315">
        <v>0</v>
      </c>
      <c r="M5315" s="441">
        <v>45636</v>
      </c>
      <c r="N5315">
        <v>14.81</v>
      </c>
      <c r="O5315">
        <v>14.81</v>
      </c>
      <c r="P5315">
        <v>14.81</v>
      </c>
    </row>
    <row r="5316" spans="1:16" x14ac:dyDescent="0.3">
      <c r="A5316">
        <v>20944</v>
      </c>
      <c r="B5316">
        <v>122</v>
      </c>
      <c r="C5316" t="s">
        <v>552</v>
      </c>
      <c r="D5316" s="441">
        <v>45717</v>
      </c>
      <c r="E5316">
        <v>18191</v>
      </c>
      <c r="F5316" t="s">
        <v>5998</v>
      </c>
      <c r="G5316">
        <v>3433</v>
      </c>
      <c r="H5316">
        <v>0.28999999999999998</v>
      </c>
      <c r="I5316" t="s">
        <v>5601</v>
      </c>
      <c r="J5316" t="s">
        <v>4764</v>
      </c>
      <c r="K5316" t="s">
        <v>5064</v>
      </c>
      <c r="L5316">
        <v>0</v>
      </c>
      <c r="M5316" s="441">
        <v>-693593</v>
      </c>
      <c r="N5316">
        <v>0</v>
      </c>
      <c r="O5316">
        <v>0</v>
      </c>
      <c r="P5316">
        <v>14.56</v>
      </c>
    </row>
    <row r="5317" spans="1:16" x14ac:dyDescent="0.3">
      <c r="A5317">
        <v>21234</v>
      </c>
      <c r="B5317">
        <v>122</v>
      </c>
      <c r="C5317" t="s">
        <v>552</v>
      </c>
      <c r="D5317" s="441">
        <v>45717</v>
      </c>
      <c r="E5317">
        <v>17838</v>
      </c>
      <c r="F5317" t="s">
        <v>5816</v>
      </c>
      <c r="G5317">
        <v>3712</v>
      </c>
      <c r="H5317">
        <v>1</v>
      </c>
      <c r="I5317" t="s">
        <v>5703</v>
      </c>
      <c r="J5317" t="s">
        <v>4764</v>
      </c>
      <c r="K5317" t="s">
        <v>5064</v>
      </c>
      <c r="L5317">
        <v>13.15</v>
      </c>
      <c r="M5317" s="441">
        <v>45708</v>
      </c>
      <c r="N5317">
        <v>13.15</v>
      </c>
      <c r="O5317">
        <v>13.82</v>
      </c>
      <c r="P5317">
        <v>13.15</v>
      </c>
    </row>
    <row r="5318" spans="1:16" x14ac:dyDescent="0.3">
      <c r="A5318">
        <v>20927</v>
      </c>
      <c r="B5318">
        <v>122</v>
      </c>
      <c r="C5318" t="s">
        <v>552</v>
      </c>
      <c r="D5318" s="441">
        <v>45717</v>
      </c>
      <c r="E5318">
        <v>18433</v>
      </c>
      <c r="F5318" t="s">
        <v>5737</v>
      </c>
      <c r="G5318">
        <v>3212</v>
      </c>
      <c r="H5318">
        <v>0.93</v>
      </c>
      <c r="I5318" t="s">
        <v>5613</v>
      </c>
      <c r="J5318" t="s">
        <v>4764</v>
      </c>
      <c r="K5318" t="s">
        <v>5064</v>
      </c>
      <c r="L5318">
        <v>0</v>
      </c>
      <c r="M5318" s="441">
        <v>-693593</v>
      </c>
      <c r="N5318">
        <v>0</v>
      </c>
      <c r="O5318">
        <v>0</v>
      </c>
      <c r="P5318">
        <v>12.58</v>
      </c>
    </row>
    <row r="5319" spans="1:16" x14ac:dyDescent="0.3">
      <c r="A5319">
        <v>21101</v>
      </c>
      <c r="B5319">
        <v>122</v>
      </c>
      <c r="C5319" t="s">
        <v>552</v>
      </c>
      <c r="D5319" s="441">
        <v>45717</v>
      </c>
      <c r="E5319">
        <v>19737</v>
      </c>
      <c r="F5319" t="s">
        <v>6337</v>
      </c>
      <c r="G5319">
        <v>2516</v>
      </c>
      <c r="H5319">
        <v>1.92</v>
      </c>
      <c r="I5319" t="s">
        <v>5598</v>
      </c>
      <c r="J5319" t="s">
        <v>6085</v>
      </c>
      <c r="K5319" t="s">
        <v>5064</v>
      </c>
      <c r="L5319">
        <v>5.76</v>
      </c>
      <c r="M5319" s="441">
        <v>45699</v>
      </c>
      <c r="N5319">
        <v>5.6</v>
      </c>
      <c r="O5319">
        <v>5.43</v>
      </c>
      <c r="P5319">
        <v>11.06</v>
      </c>
    </row>
    <row r="5320" spans="1:16" x14ac:dyDescent="0.3">
      <c r="A5320">
        <v>21059</v>
      </c>
      <c r="B5320">
        <v>122</v>
      </c>
      <c r="C5320" t="s">
        <v>552</v>
      </c>
      <c r="D5320" s="441">
        <v>45717</v>
      </c>
      <c r="E5320">
        <v>24170</v>
      </c>
      <c r="F5320" t="s">
        <v>6529</v>
      </c>
      <c r="G5320">
        <v>2330</v>
      </c>
      <c r="H5320">
        <v>1</v>
      </c>
      <c r="I5320" t="s">
        <v>5598</v>
      </c>
      <c r="J5320" t="s">
        <v>6085</v>
      </c>
      <c r="K5320" t="s">
        <v>5064</v>
      </c>
      <c r="L5320">
        <v>0</v>
      </c>
      <c r="M5320" s="441">
        <v>-693593</v>
      </c>
      <c r="N5320">
        <v>0</v>
      </c>
      <c r="O5320">
        <v>11</v>
      </c>
      <c r="P5320">
        <v>11</v>
      </c>
    </row>
    <row r="5321" spans="1:16" x14ac:dyDescent="0.3">
      <c r="A5321">
        <v>21104</v>
      </c>
      <c r="B5321">
        <v>122</v>
      </c>
      <c r="C5321" t="s">
        <v>552</v>
      </c>
      <c r="D5321" s="441">
        <v>45717</v>
      </c>
      <c r="E5321">
        <v>19751</v>
      </c>
      <c r="F5321" t="s">
        <v>5938</v>
      </c>
      <c r="G5321">
        <v>2502</v>
      </c>
      <c r="H5321">
        <v>1.1000000000000001</v>
      </c>
      <c r="I5321" t="s">
        <v>5598</v>
      </c>
      <c r="J5321" t="s">
        <v>6085</v>
      </c>
      <c r="K5321" t="s">
        <v>5064</v>
      </c>
      <c r="L5321">
        <v>9.1199999999999992</v>
      </c>
      <c r="M5321" s="441">
        <v>45708</v>
      </c>
      <c r="N5321">
        <v>9</v>
      </c>
      <c r="O5321">
        <v>2.73</v>
      </c>
      <c r="P5321">
        <v>10.029999999999999</v>
      </c>
    </row>
    <row r="5322" spans="1:16" x14ac:dyDescent="0.3">
      <c r="A5322">
        <v>21099</v>
      </c>
      <c r="B5322">
        <v>122</v>
      </c>
      <c r="C5322" t="s">
        <v>552</v>
      </c>
      <c r="D5322" s="441">
        <v>45717</v>
      </c>
      <c r="E5322">
        <v>19628</v>
      </c>
      <c r="F5322" t="s">
        <v>6584</v>
      </c>
      <c r="G5322">
        <v>2606</v>
      </c>
      <c r="H5322">
        <v>4.0599999999999996</v>
      </c>
      <c r="I5322" t="s">
        <v>5598</v>
      </c>
      <c r="J5322" t="s">
        <v>6085</v>
      </c>
      <c r="K5322" t="s">
        <v>5064</v>
      </c>
      <c r="L5322">
        <v>0</v>
      </c>
      <c r="M5322" s="441">
        <v>45684</v>
      </c>
      <c r="N5322">
        <v>2.4</v>
      </c>
      <c r="O5322">
        <v>2.4</v>
      </c>
      <c r="P5322">
        <v>9.74</v>
      </c>
    </row>
    <row r="5323" spans="1:16" x14ac:dyDescent="0.3">
      <c r="A5323">
        <v>21045</v>
      </c>
      <c r="B5323">
        <v>122</v>
      </c>
      <c r="C5323" t="s">
        <v>552</v>
      </c>
      <c r="D5323" s="441">
        <v>45717</v>
      </c>
      <c r="E5323">
        <v>21102</v>
      </c>
      <c r="F5323" t="s">
        <v>6602</v>
      </c>
      <c r="G5323">
        <v>1985</v>
      </c>
      <c r="H5323">
        <v>2</v>
      </c>
      <c r="I5323" t="s">
        <v>5605</v>
      </c>
      <c r="J5323" t="s">
        <v>6085</v>
      </c>
      <c r="K5323" t="s">
        <v>5064</v>
      </c>
      <c r="L5323">
        <v>0</v>
      </c>
      <c r="M5323" s="441">
        <v>-693593</v>
      </c>
      <c r="N5323">
        <v>0</v>
      </c>
      <c r="O5323">
        <v>4.67</v>
      </c>
      <c r="P5323">
        <v>9.3800000000000008</v>
      </c>
    </row>
    <row r="5324" spans="1:16" x14ac:dyDescent="0.3">
      <c r="A5324">
        <v>21106</v>
      </c>
      <c r="B5324">
        <v>122</v>
      </c>
      <c r="C5324" t="s">
        <v>552</v>
      </c>
      <c r="D5324" s="441">
        <v>45717</v>
      </c>
      <c r="E5324">
        <v>19480</v>
      </c>
      <c r="F5324" t="s">
        <v>5936</v>
      </c>
      <c r="G5324">
        <v>2726</v>
      </c>
      <c r="H5324">
        <v>0.4</v>
      </c>
      <c r="I5324" t="s">
        <v>5598</v>
      </c>
      <c r="J5324" t="s">
        <v>6085</v>
      </c>
      <c r="K5324" t="s">
        <v>5064</v>
      </c>
      <c r="L5324">
        <v>22.52</v>
      </c>
      <c r="M5324" s="441">
        <v>45708</v>
      </c>
      <c r="N5324">
        <v>54.45</v>
      </c>
      <c r="O5324">
        <v>23.68</v>
      </c>
      <c r="P5324">
        <v>9.01</v>
      </c>
    </row>
    <row r="5325" spans="1:16" x14ac:dyDescent="0.3">
      <c r="A5325">
        <v>21103</v>
      </c>
      <c r="B5325">
        <v>122</v>
      </c>
      <c r="C5325" t="s">
        <v>552</v>
      </c>
      <c r="D5325" s="441">
        <v>45717</v>
      </c>
      <c r="E5325">
        <v>19787</v>
      </c>
      <c r="F5325" t="s">
        <v>5914</v>
      </c>
      <c r="G5325">
        <v>2471</v>
      </c>
      <c r="H5325">
        <v>1.24</v>
      </c>
      <c r="I5325" t="s">
        <v>5598</v>
      </c>
      <c r="J5325" t="s">
        <v>6085</v>
      </c>
      <c r="K5325" t="s">
        <v>5064</v>
      </c>
      <c r="L5325">
        <v>6.71</v>
      </c>
      <c r="M5325" s="441">
        <v>45706</v>
      </c>
      <c r="N5325">
        <v>7.23</v>
      </c>
      <c r="O5325">
        <v>7.05</v>
      </c>
      <c r="P5325">
        <v>8.32</v>
      </c>
    </row>
    <row r="5326" spans="1:16" x14ac:dyDescent="0.3">
      <c r="A5326">
        <v>21102</v>
      </c>
      <c r="B5326">
        <v>122</v>
      </c>
      <c r="C5326" t="s">
        <v>552</v>
      </c>
      <c r="D5326" s="441">
        <v>45717</v>
      </c>
      <c r="E5326">
        <v>19623</v>
      </c>
      <c r="F5326" t="s">
        <v>5929</v>
      </c>
      <c r="G5326">
        <v>2611</v>
      </c>
      <c r="H5326">
        <v>1.7</v>
      </c>
      <c r="I5326" t="s">
        <v>5598</v>
      </c>
      <c r="J5326" t="s">
        <v>6085</v>
      </c>
      <c r="K5326" t="s">
        <v>5064</v>
      </c>
      <c r="L5326">
        <v>4.34</v>
      </c>
      <c r="M5326" s="441">
        <v>45706</v>
      </c>
      <c r="N5326">
        <v>4.8</v>
      </c>
      <c r="O5326">
        <v>5.54</v>
      </c>
      <c r="P5326">
        <v>7.38</v>
      </c>
    </row>
    <row r="5327" spans="1:16" x14ac:dyDescent="0.3">
      <c r="A5327">
        <v>21108</v>
      </c>
      <c r="B5327">
        <v>122</v>
      </c>
      <c r="C5327" t="s">
        <v>552</v>
      </c>
      <c r="D5327" s="441">
        <v>45717</v>
      </c>
      <c r="E5327">
        <v>19652</v>
      </c>
      <c r="F5327" t="s">
        <v>5920</v>
      </c>
      <c r="G5327">
        <v>2587</v>
      </c>
      <c r="H5327">
        <v>0.2</v>
      </c>
      <c r="I5327" t="s">
        <v>5598</v>
      </c>
      <c r="J5327" t="s">
        <v>6085</v>
      </c>
      <c r="K5327" t="s">
        <v>5064</v>
      </c>
      <c r="L5327">
        <v>32</v>
      </c>
      <c r="M5327" s="441">
        <v>45699</v>
      </c>
      <c r="N5327">
        <v>32</v>
      </c>
      <c r="O5327">
        <v>19.93</v>
      </c>
      <c r="P5327">
        <v>6.4</v>
      </c>
    </row>
    <row r="5328" spans="1:16" x14ac:dyDescent="0.3">
      <c r="A5328">
        <v>21109</v>
      </c>
      <c r="B5328">
        <v>122</v>
      </c>
      <c r="C5328" t="s">
        <v>552</v>
      </c>
      <c r="D5328" s="441">
        <v>45717</v>
      </c>
      <c r="E5328">
        <v>19476</v>
      </c>
      <c r="F5328" t="s">
        <v>6017</v>
      </c>
      <c r="G5328">
        <v>2729</v>
      </c>
      <c r="H5328">
        <v>0.12</v>
      </c>
      <c r="I5328" t="s">
        <v>5598</v>
      </c>
      <c r="J5328" t="s">
        <v>6085</v>
      </c>
      <c r="K5328" t="s">
        <v>5064</v>
      </c>
      <c r="L5328">
        <v>48.22</v>
      </c>
      <c r="M5328" s="441">
        <v>45708</v>
      </c>
      <c r="N5328">
        <v>66.400000000000006</v>
      </c>
      <c r="O5328">
        <v>45.6</v>
      </c>
      <c r="P5328">
        <v>5.79</v>
      </c>
    </row>
    <row r="5329" spans="1:16" x14ac:dyDescent="0.3">
      <c r="A5329">
        <v>20967</v>
      </c>
      <c r="B5329">
        <v>122</v>
      </c>
      <c r="C5329" t="s">
        <v>552</v>
      </c>
      <c r="D5329" s="441">
        <v>45717</v>
      </c>
      <c r="E5329">
        <v>18017</v>
      </c>
      <c r="F5329" t="s">
        <v>5863</v>
      </c>
      <c r="G5329">
        <v>3580</v>
      </c>
      <c r="H5329">
        <v>6</v>
      </c>
      <c r="I5329" t="s">
        <v>5601</v>
      </c>
      <c r="J5329" t="s">
        <v>4764</v>
      </c>
      <c r="K5329" t="s">
        <v>5064</v>
      </c>
      <c r="L5329">
        <v>0</v>
      </c>
      <c r="M5329" s="441">
        <v>45622</v>
      </c>
      <c r="N5329">
        <v>0.94</v>
      </c>
      <c r="O5329">
        <v>0.94</v>
      </c>
      <c r="P5329">
        <v>5.65</v>
      </c>
    </row>
    <row r="5330" spans="1:16" x14ac:dyDescent="0.3">
      <c r="A5330">
        <v>21105</v>
      </c>
      <c r="B5330">
        <v>122</v>
      </c>
      <c r="C5330" t="s">
        <v>552</v>
      </c>
      <c r="D5330" s="441">
        <v>45717</v>
      </c>
      <c r="E5330">
        <v>19488</v>
      </c>
      <c r="F5330" t="s">
        <v>5930</v>
      </c>
      <c r="G5330">
        <v>2720</v>
      </c>
      <c r="H5330">
        <v>0.42</v>
      </c>
      <c r="I5330" t="s">
        <v>5598</v>
      </c>
      <c r="J5330" t="s">
        <v>6085</v>
      </c>
      <c r="K5330" t="s">
        <v>5064</v>
      </c>
      <c r="L5330">
        <v>11.87</v>
      </c>
      <c r="M5330" s="441">
        <v>45706</v>
      </c>
      <c r="N5330">
        <v>13.5</v>
      </c>
      <c r="O5330">
        <v>2.63</v>
      </c>
      <c r="P5330">
        <v>4.99</v>
      </c>
    </row>
    <row r="5331" spans="1:16" x14ac:dyDescent="0.3">
      <c r="A5331">
        <v>20942</v>
      </c>
      <c r="B5331">
        <v>122</v>
      </c>
      <c r="C5331" t="s">
        <v>552</v>
      </c>
      <c r="D5331" s="441">
        <v>45717</v>
      </c>
      <c r="E5331">
        <v>18509</v>
      </c>
      <c r="F5331" t="s">
        <v>6522</v>
      </c>
      <c r="G5331">
        <v>3130</v>
      </c>
      <c r="H5331">
        <v>0.3</v>
      </c>
      <c r="I5331" t="s">
        <v>5601</v>
      </c>
      <c r="J5331" t="s">
        <v>4764</v>
      </c>
      <c r="K5331" t="s">
        <v>5064</v>
      </c>
      <c r="L5331">
        <v>0</v>
      </c>
      <c r="M5331" s="441">
        <v>-693593</v>
      </c>
      <c r="N5331">
        <v>0</v>
      </c>
      <c r="O5331">
        <v>0</v>
      </c>
      <c r="P5331">
        <v>3.58</v>
      </c>
    </row>
    <row r="5332" spans="1:16" x14ac:dyDescent="0.3">
      <c r="A5332">
        <v>17694</v>
      </c>
      <c r="B5332">
        <v>122</v>
      </c>
      <c r="C5332" t="s">
        <v>552</v>
      </c>
      <c r="D5332" s="441">
        <v>45689</v>
      </c>
      <c r="E5332">
        <v>18359</v>
      </c>
      <c r="F5332" t="s">
        <v>5746</v>
      </c>
      <c r="G5332">
        <v>3278</v>
      </c>
      <c r="H5332">
        <v>63.07</v>
      </c>
      <c r="I5332" t="s">
        <v>5601</v>
      </c>
      <c r="J5332" t="s">
        <v>4764</v>
      </c>
      <c r="K5332" t="s">
        <v>5066</v>
      </c>
      <c r="L5332">
        <v>99.9</v>
      </c>
      <c r="M5332" s="441">
        <v>45685</v>
      </c>
      <c r="N5332">
        <v>99.9</v>
      </c>
      <c r="O5332">
        <v>93.9</v>
      </c>
      <c r="P5332">
        <v>6300.69</v>
      </c>
    </row>
    <row r="5333" spans="1:16" x14ac:dyDescent="0.3">
      <c r="A5333">
        <v>17696</v>
      </c>
      <c r="B5333">
        <v>122</v>
      </c>
      <c r="C5333" t="s">
        <v>552</v>
      </c>
      <c r="D5333" s="441">
        <v>45689</v>
      </c>
      <c r="E5333">
        <v>18353</v>
      </c>
      <c r="F5333" t="s">
        <v>5747</v>
      </c>
      <c r="G5333">
        <v>3282</v>
      </c>
      <c r="H5333">
        <v>30.47</v>
      </c>
      <c r="I5333" t="s">
        <v>5601</v>
      </c>
      <c r="J5333" t="s">
        <v>4764</v>
      </c>
      <c r="K5333" t="s">
        <v>5066</v>
      </c>
      <c r="L5333">
        <v>0</v>
      </c>
      <c r="M5333" s="441">
        <v>-693593</v>
      </c>
      <c r="N5333">
        <v>0</v>
      </c>
      <c r="O5333">
        <v>99.99</v>
      </c>
      <c r="P5333">
        <v>5951.4</v>
      </c>
    </row>
    <row r="5334" spans="1:16" x14ac:dyDescent="0.3">
      <c r="A5334">
        <v>18081</v>
      </c>
      <c r="B5334">
        <v>122</v>
      </c>
      <c r="C5334" t="s">
        <v>552</v>
      </c>
      <c r="D5334" s="441">
        <v>45689</v>
      </c>
      <c r="E5334">
        <v>17797</v>
      </c>
      <c r="F5334" t="s">
        <v>5828</v>
      </c>
      <c r="G5334">
        <v>3748</v>
      </c>
      <c r="H5334">
        <v>129</v>
      </c>
      <c r="I5334" t="s">
        <v>5601</v>
      </c>
      <c r="J5334" t="s">
        <v>4764</v>
      </c>
      <c r="K5334" t="s">
        <v>5066</v>
      </c>
      <c r="L5334">
        <v>37.700000000000003</v>
      </c>
      <c r="M5334" s="441">
        <v>45678</v>
      </c>
      <c r="N5334">
        <v>37.700000000000003</v>
      </c>
      <c r="O5334">
        <v>37.700000000000003</v>
      </c>
      <c r="P5334">
        <v>4863.3</v>
      </c>
    </row>
    <row r="5335" spans="1:16" x14ac:dyDescent="0.3">
      <c r="A5335">
        <v>18093</v>
      </c>
      <c r="B5335">
        <v>122</v>
      </c>
      <c r="C5335" t="s">
        <v>552</v>
      </c>
      <c r="D5335" s="441">
        <v>45689</v>
      </c>
      <c r="E5335">
        <v>17710</v>
      </c>
      <c r="F5335" t="s">
        <v>5833</v>
      </c>
      <c r="G5335">
        <v>3824</v>
      </c>
      <c r="H5335">
        <v>129</v>
      </c>
      <c r="I5335" t="s">
        <v>5601</v>
      </c>
      <c r="J5335" t="s">
        <v>4764</v>
      </c>
      <c r="K5335" t="s">
        <v>5066</v>
      </c>
      <c r="L5335">
        <v>37.700000000000003</v>
      </c>
      <c r="M5335" s="441">
        <v>45678</v>
      </c>
      <c r="N5335">
        <v>37.700000000000003</v>
      </c>
      <c r="O5335">
        <v>37.700000000000003</v>
      </c>
      <c r="P5335">
        <v>4863.3</v>
      </c>
    </row>
    <row r="5336" spans="1:16" x14ac:dyDescent="0.3">
      <c r="A5336">
        <v>17758</v>
      </c>
      <c r="B5336">
        <v>122</v>
      </c>
      <c r="C5336" t="s">
        <v>552</v>
      </c>
      <c r="D5336" s="441">
        <v>45689</v>
      </c>
      <c r="E5336">
        <v>18157</v>
      </c>
      <c r="F5336" t="s">
        <v>5793</v>
      </c>
      <c r="G5336">
        <v>3463</v>
      </c>
      <c r="H5336">
        <v>22.11</v>
      </c>
      <c r="I5336" t="s">
        <v>5601</v>
      </c>
      <c r="J5336" t="s">
        <v>4764</v>
      </c>
      <c r="K5336" t="s">
        <v>5066</v>
      </c>
      <c r="L5336">
        <v>205.61</v>
      </c>
      <c r="M5336" s="441">
        <v>45685</v>
      </c>
      <c r="N5336">
        <v>205.61</v>
      </c>
      <c r="O5336">
        <v>205.61</v>
      </c>
      <c r="P5336">
        <v>4546.04</v>
      </c>
    </row>
    <row r="5337" spans="1:16" x14ac:dyDescent="0.3">
      <c r="A5337">
        <v>18050</v>
      </c>
      <c r="B5337">
        <v>122</v>
      </c>
      <c r="C5337" t="s">
        <v>552</v>
      </c>
      <c r="D5337" s="441">
        <v>45689</v>
      </c>
      <c r="E5337">
        <v>24259</v>
      </c>
      <c r="F5337" t="s">
        <v>5716</v>
      </c>
      <c r="G5337">
        <v>2938</v>
      </c>
      <c r="H5337">
        <v>56.52</v>
      </c>
      <c r="I5337" t="s">
        <v>5598</v>
      </c>
      <c r="J5337" t="s">
        <v>6085</v>
      </c>
      <c r="K5337" t="s">
        <v>5066</v>
      </c>
      <c r="L5337">
        <v>79.5</v>
      </c>
      <c r="M5337" s="441">
        <v>45677</v>
      </c>
      <c r="N5337">
        <v>79.5</v>
      </c>
      <c r="O5337">
        <v>79.900000000000006</v>
      </c>
      <c r="P5337">
        <v>4493.34</v>
      </c>
    </row>
    <row r="5338" spans="1:16" x14ac:dyDescent="0.3">
      <c r="A5338">
        <v>17789</v>
      </c>
      <c r="B5338">
        <v>122</v>
      </c>
      <c r="C5338" t="s">
        <v>552</v>
      </c>
      <c r="D5338" s="441">
        <v>45689</v>
      </c>
      <c r="E5338">
        <v>24552</v>
      </c>
      <c r="F5338" t="s">
        <v>5812</v>
      </c>
      <c r="G5338">
        <v>5669</v>
      </c>
      <c r="H5338">
        <v>104</v>
      </c>
      <c r="I5338" t="s">
        <v>5601</v>
      </c>
      <c r="J5338" t="s">
        <v>4764</v>
      </c>
      <c r="K5338" t="s">
        <v>5066</v>
      </c>
      <c r="L5338">
        <v>39.43</v>
      </c>
      <c r="M5338" s="441">
        <v>45687</v>
      </c>
      <c r="N5338">
        <v>39.89</v>
      </c>
      <c r="O5338">
        <v>39.89</v>
      </c>
      <c r="P5338">
        <v>4100.72</v>
      </c>
    </row>
    <row r="5339" spans="1:16" x14ac:dyDescent="0.3">
      <c r="A5339">
        <v>17687</v>
      </c>
      <c r="B5339">
        <v>122</v>
      </c>
      <c r="C5339" t="s">
        <v>552</v>
      </c>
      <c r="D5339" s="441">
        <v>45689</v>
      </c>
      <c r="E5339">
        <v>18391</v>
      </c>
      <c r="F5339" t="s">
        <v>5873</v>
      </c>
      <c r="G5339">
        <v>3249</v>
      </c>
      <c r="H5339">
        <v>2.11</v>
      </c>
      <c r="I5339" t="s">
        <v>5613</v>
      </c>
      <c r="J5339" t="s">
        <v>4764</v>
      </c>
      <c r="K5339" t="s">
        <v>5066</v>
      </c>
      <c r="L5339">
        <v>0</v>
      </c>
      <c r="M5339" s="441">
        <v>-693593</v>
      </c>
      <c r="N5339">
        <v>0</v>
      </c>
      <c r="O5339">
        <v>0</v>
      </c>
      <c r="P5339">
        <v>3345.85</v>
      </c>
    </row>
    <row r="5340" spans="1:16" x14ac:dyDescent="0.3">
      <c r="A5340">
        <v>17788</v>
      </c>
      <c r="B5340">
        <v>122</v>
      </c>
      <c r="C5340" t="s">
        <v>552</v>
      </c>
      <c r="D5340" s="441">
        <v>45689</v>
      </c>
      <c r="E5340">
        <v>18051</v>
      </c>
      <c r="F5340" t="s">
        <v>5871</v>
      </c>
      <c r="G5340">
        <v>3552</v>
      </c>
      <c r="H5340">
        <v>7</v>
      </c>
      <c r="I5340" t="s">
        <v>5601</v>
      </c>
      <c r="J5340" t="s">
        <v>4764</v>
      </c>
      <c r="K5340" t="s">
        <v>5066</v>
      </c>
      <c r="L5340">
        <v>0</v>
      </c>
      <c r="M5340" s="441">
        <v>-693593</v>
      </c>
      <c r="N5340">
        <v>0</v>
      </c>
      <c r="O5340">
        <v>450</v>
      </c>
      <c r="P5340">
        <v>3150</v>
      </c>
    </row>
    <row r="5341" spans="1:16" x14ac:dyDescent="0.3">
      <c r="A5341">
        <v>17661</v>
      </c>
      <c r="B5341">
        <v>122</v>
      </c>
      <c r="C5341" t="s">
        <v>552</v>
      </c>
      <c r="D5341" s="441">
        <v>45689</v>
      </c>
      <c r="E5341">
        <v>24470</v>
      </c>
      <c r="F5341" t="s">
        <v>6505</v>
      </c>
      <c r="G5341">
        <v>3103</v>
      </c>
      <c r="H5341">
        <v>898</v>
      </c>
      <c r="I5341" t="s">
        <v>5613</v>
      </c>
      <c r="J5341" t="s">
        <v>4764</v>
      </c>
      <c r="K5341" t="s">
        <v>5066</v>
      </c>
      <c r="L5341">
        <v>0</v>
      </c>
      <c r="M5341" s="441">
        <v>45496</v>
      </c>
      <c r="N5341">
        <v>3.32</v>
      </c>
      <c r="O5341">
        <v>4.41</v>
      </c>
      <c r="P5341">
        <v>2981.49</v>
      </c>
    </row>
    <row r="5342" spans="1:16" x14ac:dyDescent="0.3">
      <c r="A5342">
        <v>17752</v>
      </c>
      <c r="B5342">
        <v>122</v>
      </c>
      <c r="C5342" t="s">
        <v>552</v>
      </c>
      <c r="D5342" s="441">
        <v>45689</v>
      </c>
      <c r="E5342">
        <v>18179</v>
      </c>
      <c r="F5342" t="s">
        <v>5789</v>
      </c>
      <c r="G5342">
        <v>3443</v>
      </c>
      <c r="H5342">
        <v>24.7</v>
      </c>
      <c r="I5342" t="s">
        <v>5601</v>
      </c>
      <c r="J5342" t="s">
        <v>4764</v>
      </c>
      <c r="K5342" t="s">
        <v>5066</v>
      </c>
      <c r="L5342">
        <v>104.62</v>
      </c>
      <c r="M5342" s="441">
        <v>45685</v>
      </c>
      <c r="N5342">
        <v>104.63</v>
      </c>
      <c r="O5342">
        <v>119.9</v>
      </c>
      <c r="P5342">
        <v>2584.11</v>
      </c>
    </row>
    <row r="5343" spans="1:16" x14ac:dyDescent="0.3">
      <c r="A5343">
        <v>18015</v>
      </c>
      <c r="B5343">
        <v>122</v>
      </c>
      <c r="C5343" t="s">
        <v>552</v>
      </c>
      <c r="D5343" s="441">
        <v>45689</v>
      </c>
      <c r="E5343">
        <v>19370</v>
      </c>
      <c r="F5343" t="s">
        <v>5695</v>
      </c>
      <c r="G5343">
        <v>2765</v>
      </c>
      <c r="H5343">
        <v>193</v>
      </c>
      <c r="I5343" t="s">
        <v>5598</v>
      </c>
      <c r="J5343" t="s">
        <v>6085</v>
      </c>
      <c r="K5343" t="s">
        <v>5066</v>
      </c>
      <c r="L5343">
        <v>11.96</v>
      </c>
      <c r="M5343" s="441">
        <v>45686</v>
      </c>
      <c r="N5343">
        <v>11.55</v>
      </c>
      <c r="O5343">
        <v>11.55</v>
      </c>
      <c r="P5343">
        <v>2308.2800000000002</v>
      </c>
    </row>
    <row r="5344" spans="1:16" x14ac:dyDescent="0.3">
      <c r="A5344">
        <v>18022</v>
      </c>
      <c r="B5344">
        <v>122</v>
      </c>
      <c r="C5344" t="s">
        <v>552</v>
      </c>
      <c r="D5344" s="441">
        <v>45689</v>
      </c>
      <c r="E5344">
        <v>19297</v>
      </c>
      <c r="F5344" t="s">
        <v>5855</v>
      </c>
      <c r="G5344">
        <v>2775</v>
      </c>
      <c r="H5344">
        <v>28.74</v>
      </c>
      <c r="I5344" t="s">
        <v>5598</v>
      </c>
      <c r="J5344" t="s">
        <v>6085</v>
      </c>
      <c r="K5344" t="s">
        <v>5066</v>
      </c>
      <c r="L5344">
        <v>73.8</v>
      </c>
      <c r="M5344" s="441">
        <v>45686</v>
      </c>
      <c r="N5344">
        <v>72</v>
      </c>
      <c r="O5344">
        <v>72</v>
      </c>
      <c r="P5344">
        <v>2121.0100000000002</v>
      </c>
    </row>
    <row r="5345" spans="1:16" x14ac:dyDescent="0.3">
      <c r="A5345">
        <v>18023</v>
      </c>
      <c r="B5345">
        <v>122</v>
      </c>
      <c r="C5345" t="s">
        <v>552</v>
      </c>
      <c r="D5345" s="441">
        <v>45689</v>
      </c>
      <c r="E5345">
        <v>19276</v>
      </c>
      <c r="F5345" t="s">
        <v>6578</v>
      </c>
      <c r="G5345">
        <v>2780</v>
      </c>
      <c r="H5345">
        <v>21.26</v>
      </c>
      <c r="I5345" t="s">
        <v>5598</v>
      </c>
      <c r="J5345" t="s">
        <v>6085</v>
      </c>
      <c r="K5345" t="s">
        <v>5066</v>
      </c>
      <c r="L5345">
        <v>98.33</v>
      </c>
      <c r="M5345" s="441">
        <v>45686</v>
      </c>
      <c r="N5345">
        <v>98.99</v>
      </c>
      <c r="O5345">
        <v>98.99</v>
      </c>
      <c r="P5345">
        <v>2090.5</v>
      </c>
    </row>
    <row r="5346" spans="1:16" x14ac:dyDescent="0.3">
      <c r="A5346">
        <v>17805</v>
      </c>
      <c r="B5346">
        <v>122</v>
      </c>
      <c r="C5346" t="s">
        <v>552</v>
      </c>
      <c r="D5346" s="441">
        <v>45689</v>
      </c>
      <c r="E5346">
        <v>24039</v>
      </c>
      <c r="F5346" t="s">
        <v>5616</v>
      </c>
      <c r="G5346">
        <v>2048</v>
      </c>
      <c r="H5346">
        <v>20</v>
      </c>
      <c r="I5346" t="s">
        <v>5598</v>
      </c>
      <c r="J5346" t="s">
        <v>6085</v>
      </c>
      <c r="K5346" t="s">
        <v>5066</v>
      </c>
      <c r="L5346">
        <v>103.59</v>
      </c>
      <c r="M5346" s="441">
        <v>45687</v>
      </c>
      <c r="N5346">
        <v>103.59</v>
      </c>
      <c r="O5346">
        <v>103.59</v>
      </c>
      <c r="P5346">
        <v>2071.8000000000002</v>
      </c>
    </row>
    <row r="5347" spans="1:16" x14ac:dyDescent="0.3">
      <c r="A5347">
        <v>17750</v>
      </c>
      <c r="B5347">
        <v>122</v>
      </c>
      <c r="C5347" t="s">
        <v>552</v>
      </c>
      <c r="D5347" s="441">
        <v>45689</v>
      </c>
      <c r="E5347">
        <v>18186</v>
      </c>
      <c r="F5347" t="s">
        <v>5787</v>
      </c>
      <c r="G5347">
        <v>3437</v>
      </c>
      <c r="H5347">
        <v>11</v>
      </c>
      <c r="I5347" t="s">
        <v>5601</v>
      </c>
      <c r="J5347" t="s">
        <v>4764</v>
      </c>
      <c r="K5347" t="s">
        <v>5066</v>
      </c>
      <c r="L5347">
        <v>0</v>
      </c>
      <c r="M5347" s="441">
        <v>-693593</v>
      </c>
      <c r="N5347">
        <v>0</v>
      </c>
      <c r="O5347">
        <v>173.44</v>
      </c>
      <c r="P5347">
        <v>2056.0100000000002</v>
      </c>
    </row>
    <row r="5348" spans="1:16" x14ac:dyDescent="0.3">
      <c r="A5348">
        <v>17765</v>
      </c>
      <c r="B5348">
        <v>122</v>
      </c>
      <c r="C5348" t="s">
        <v>552</v>
      </c>
      <c r="D5348" s="441">
        <v>45689</v>
      </c>
      <c r="E5348">
        <v>18143</v>
      </c>
      <c r="F5348" t="s">
        <v>5797</v>
      </c>
      <c r="G5348">
        <v>3474</v>
      </c>
      <c r="H5348">
        <v>2.5</v>
      </c>
      <c r="I5348" t="s">
        <v>5601</v>
      </c>
      <c r="J5348" t="s">
        <v>4764</v>
      </c>
      <c r="K5348" t="s">
        <v>5066</v>
      </c>
      <c r="L5348">
        <v>0</v>
      </c>
      <c r="M5348" s="441">
        <v>-693593</v>
      </c>
      <c r="N5348">
        <v>0</v>
      </c>
      <c r="O5348">
        <v>907.29</v>
      </c>
      <c r="P5348">
        <v>1833</v>
      </c>
    </row>
    <row r="5349" spans="1:16" x14ac:dyDescent="0.3">
      <c r="A5349">
        <v>17821</v>
      </c>
      <c r="B5349">
        <v>122</v>
      </c>
      <c r="C5349" t="s">
        <v>552</v>
      </c>
      <c r="D5349" s="441">
        <v>45689</v>
      </c>
      <c r="E5349">
        <v>20812</v>
      </c>
      <c r="F5349" t="s">
        <v>6517</v>
      </c>
      <c r="G5349">
        <v>2074</v>
      </c>
      <c r="H5349">
        <v>18</v>
      </c>
      <c r="I5349" t="s">
        <v>5605</v>
      </c>
      <c r="J5349" t="s">
        <v>6085</v>
      </c>
      <c r="K5349" t="s">
        <v>5066</v>
      </c>
      <c r="L5349">
        <v>99.9</v>
      </c>
      <c r="M5349" s="441">
        <v>45686</v>
      </c>
      <c r="N5349">
        <v>99.9</v>
      </c>
      <c r="O5349">
        <v>99.9</v>
      </c>
      <c r="P5349">
        <v>1798.2</v>
      </c>
    </row>
    <row r="5350" spans="1:16" x14ac:dyDescent="0.3">
      <c r="A5350">
        <v>18012</v>
      </c>
      <c r="B5350">
        <v>122</v>
      </c>
      <c r="C5350" t="s">
        <v>552</v>
      </c>
      <c r="D5350" s="441">
        <v>45689</v>
      </c>
      <c r="E5350">
        <v>19401</v>
      </c>
      <c r="F5350" t="s">
        <v>6114</v>
      </c>
      <c r="G5350">
        <v>2761</v>
      </c>
      <c r="H5350">
        <v>7.39</v>
      </c>
      <c r="I5350" t="s">
        <v>5598</v>
      </c>
      <c r="J5350" t="s">
        <v>6085</v>
      </c>
      <c r="K5350" t="s">
        <v>5066</v>
      </c>
      <c r="L5350">
        <v>237.7</v>
      </c>
      <c r="M5350" s="441">
        <v>45687</v>
      </c>
      <c r="N5350">
        <v>243.94</v>
      </c>
      <c r="O5350">
        <v>243.94</v>
      </c>
      <c r="P5350">
        <v>1756.6</v>
      </c>
    </row>
    <row r="5351" spans="1:16" x14ac:dyDescent="0.3">
      <c r="A5351">
        <v>17791</v>
      </c>
      <c r="B5351">
        <v>122</v>
      </c>
      <c r="C5351" t="s">
        <v>552</v>
      </c>
      <c r="D5351" s="441">
        <v>45689</v>
      </c>
      <c r="E5351">
        <v>18015</v>
      </c>
      <c r="F5351" t="s">
        <v>5864</v>
      </c>
      <c r="G5351">
        <v>3582</v>
      </c>
      <c r="H5351">
        <v>15</v>
      </c>
      <c r="I5351" t="s">
        <v>5601</v>
      </c>
      <c r="J5351" t="s">
        <v>4764</v>
      </c>
      <c r="K5351" t="s">
        <v>5066</v>
      </c>
      <c r="L5351">
        <v>0</v>
      </c>
      <c r="M5351" s="441">
        <v>45629</v>
      </c>
      <c r="N5351">
        <v>116.29</v>
      </c>
      <c r="O5351">
        <v>116.3</v>
      </c>
      <c r="P5351">
        <v>1744.35</v>
      </c>
    </row>
    <row r="5352" spans="1:16" x14ac:dyDescent="0.3">
      <c r="A5352">
        <v>17828</v>
      </c>
      <c r="B5352">
        <v>122</v>
      </c>
      <c r="C5352" t="s">
        <v>552</v>
      </c>
      <c r="D5352" s="441">
        <v>45689</v>
      </c>
      <c r="E5352">
        <v>24123</v>
      </c>
      <c r="F5352" t="s">
        <v>5632</v>
      </c>
      <c r="G5352">
        <v>2237</v>
      </c>
      <c r="H5352">
        <v>20</v>
      </c>
      <c r="I5352" t="s">
        <v>5605</v>
      </c>
      <c r="J5352" t="s">
        <v>6085</v>
      </c>
      <c r="K5352" t="s">
        <v>5066</v>
      </c>
      <c r="L5352">
        <v>78.900000000000006</v>
      </c>
      <c r="M5352" s="441">
        <v>45686</v>
      </c>
      <c r="N5352">
        <v>78.900000000000006</v>
      </c>
      <c r="O5352">
        <v>79.069999999999993</v>
      </c>
      <c r="P5352">
        <v>1578</v>
      </c>
    </row>
    <row r="5353" spans="1:16" x14ac:dyDescent="0.3">
      <c r="A5353">
        <v>17775</v>
      </c>
      <c r="B5353">
        <v>122</v>
      </c>
      <c r="C5353" t="s">
        <v>552</v>
      </c>
      <c r="D5353" s="441">
        <v>45689</v>
      </c>
      <c r="E5353">
        <v>18113</v>
      </c>
      <c r="F5353" t="s">
        <v>5806</v>
      </c>
      <c r="G5353">
        <v>3499</v>
      </c>
      <c r="H5353">
        <v>3.68</v>
      </c>
      <c r="I5353" t="s">
        <v>5601</v>
      </c>
      <c r="J5353" t="s">
        <v>4764</v>
      </c>
      <c r="K5353" t="s">
        <v>5066</v>
      </c>
      <c r="L5353">
        <v>0</v>
      </c>
      <c r="M5353" s="441">
        <v>-693593</v>
      </c>
      <c r="N5353">
        <v>0</v>
      </c>
      <c r="O5353">
        <v>402.49</v>
      </c>
      <c r="P5353">
        <v>1553</v>
      </c>
    </row>
    <row r="5354" spans="1:16" x14ac:dyDescent="0.3">
      <c r="A5354">
        <v>17727</v>
      </c>
      <c r="B5354">
        <v>122</v>
      </c>
      <c r="C5354" t="s">
        <v>552</v>
      </c>
      <c r="D5354" s="441">
        <v>45689</v>
      </c>
      <c r="E5354">
        <v>18242</v>
      </c>
      <c r="F5354" t="s">
        <v>5771</v>
      </c>
      <c r="G5354">
        <v>3386</v>
      </c>
      <c r="H5354">
        <v>6.68</v>
      </c>
      <c r="I5354" t="s">
        <v>5601</v>
      </c>
      <c r="J5354" t="s">
        <v>4764</v>
      </c>
      <c r="K5354" t="s">
        <v>5066</v>
      </c>
      <c r="L5354">
        <v>227.11</v>
      </c>
      <c r="M5354" s="441">
        <v>45685</v>
      </c>
      <c r="N5354">
        <v>227.11</v>
      </c>
      <c r="O5354">
        <v>227.11</v>
      </c>
      <c r="P5354">
        <v>1517.09</v>
      </c>
    </row>
    <row r="5355" spans="1:16" x14ac:dyDescent="0.3">
      <c r="A5355">
        <v>17723</v>
      </c>
      <c r="B5355">
        <v>122</v>
      </c>
      <c r="C5355" t="s">
        <v>552</v>
      </c>
      <c r="D5355" s="441">
        <v>45689</v>
      </c>
      <c r="E5355">
        <v>18261</v>
      </c>
      <c r="F5355" t="s">
        <v>5769</v>
      </c>
      <c r="G5355">
        <v>3368</v>
      </c>
      <c r="H5355">
        <v>3</v>
      </c>
      <c r="I5355" t="s">
        <v>5601</v>
      </c>
      <c r="J5355" t="s">
        <v>4764</v>
      </c>
      <c r="K5355" t="s">
        <v>5066</v>
      </c>
      <c r="L5355">
        <v>460</v>
      </c>
      <c r="M5355" s="441">
        <v>45685</v>
      </c>
      <c r="N5355">
        <v>460</v>
      </c>
      <c r="O5355">
        <v>460</v>
      </c>
      <c r="P5355">
        <v>1380</v>
      </c>
    </row>
    <row r="5356" spans="1:16" x14ac:dyDescent="0.3">
      <c r="A5356">
        <v>17779</v>
      </c>
      <c r="B5356">
        <v>122</v>
      </c>
      <c r="C5356" t="s">
        <v>552</v>
      </c>
      <c r="D5356" s="441">
        <v>45689</v>
      </c>
      <c r="E5356">
        <v>18099</v>
      </c>
      <c r="F5356" t="s">
        <v>5810</v>
      </c>
      <c r="G5356">
        <v>3511</v>
      </c>
      <c r="H5356">
        <v>6.14</v>
      </c>
      <c r="I5356" t="s">
        <v>5601</v>
      </c>
      <c r="J5356" t="s">
        <v>4764</v>
      </c>
      <c r="K5356" t="s">
        <v>5066</v>
      </c>
      <c r="L5356">
        <v>221.13</v>
      </c>
      <c r="M5356" s="441">
        <v>45685</v>
      </c>
      <c r="N5356">
        <v>0</v>
      </c>
      <c r="O5356">
        <v>0</v>
      </c>
      <c r="P5356">
        <v>1357.74</v>
      </c>
    </row>
    <row r="5357" spans="1:16" x14ac:dyDescent="0.3">
      <c r="A5357">
        <v>17686</v>
      </c>
      <c r="B5357">
        <v>122</v>
      </c>
      <c r="C5357" t="s">
        <v>552</v>
      </c>
      <c r="D5357" s="441">
        <v>45689</v>
      </c>
      <c r="E5357">
        <v>18392</v>
      </c>
      <c r="F5357" t="s">
        <v>5740</v>
      </c>
      <c r="G5357">
        <v>3248</v>
      </c>
      <c r="H5357">
        <v>4.26</v>
      </c>
      <c r="I5357" t="s">
        <v>5613</v>
      </c>
      <c r="J5357" t="s">
        <v>4764</v>
      </c>
      <c r="K5357" t="s">
        <v>5066</v>
      </c>
      <c r="L5357">
        <v>0</v>
      </c>
      <c r="M5357" s="441">
        <v>-693593</v>
      </c>
      <c r="N5357">
        <v>0</v>
      </c>
      <c r="O5357">
        <v>0</v>
      </c>
      <c r="P5357">
        <v>1301.1300000000001</v>
      </c>
    </row>
    <row r="5358" spans="1:16" x14ac:dyDescent="0.3">
      <c r="A5358">
        <v>18086</v>
      </c>
      <c r="B5358">
        <v>122</v>
      </c>
      <c r="C5358" t="s">
        <v>552</v>
      </c>
      <c r="D5358" s="441">
        <v>45689</v>
      </c>
      <c r="E5358">
        <v>17594</v>
      </c>
      <c r="F5358" t="s">
        <v>5878</v>
      </c>
      <c r="G5358">
        <v>3932</v>
      </c>
      <c r="H5358">
        <v>21</v>
      </c>
      <c r="I5358" t="s">
        <v>5601</v>
      </c>
      <c r="J5358" t="s">
        <v>4764</v>
      </c>
      <c r="K5358" t="s">
        <v>5066</v>
      </c>
      <c r="L5358">
        <v>0</v>
      </c>
      <c r="M5358" s="441">
        <v>45503</v>
      </c>
      <c r="N5358">
        <v>60.45</v>
      </c>
      <c r="O5358">
        <v>64.38</v>
      </c>
      <c r="P5358">
        <v>1269.45</v>
      </c>
    </row>
    <row r="5359" spans="1:16" x14ac:dyDescent="0.3">
      <c r="A5359">
        <v>17827</v>
      </c>
      <c r="B5359">
        <v>122</v>
      </c>
      <c r="C5359" t="s">
        <v>552</v>
      </c>
      <c r="D5359" s="441">
        <v>45689</v>
      </c>
      <c r="E5359">
        <v>24118</v>
      </c>
      <c r="F5359" t="s">
        <v>5973</v>
      </c>
      <c r="G5359">
        <v>2233</v>
      </c>
      <c r="H5359">
        <v>18</v>
      </c>
      <c r="I5359" t="s">
        <v>5598</v>
      </c>
      <c r="J5359" t="s">
        <v>6085</v>
      </c>
      <c r="K5359" t="s">
        <v>5066</v>
      </c>
      <c r="L5359">
        <v>0</v>
      </c>
      <c r="M5359" s="441">
        <v>45581</v>
      </c>
      <c r="N5359">
        <v>69.8</v>
      </c>
      <c r="O5359">
        <v>58.05</v>
      </c>
      <c r="P5359">
        <v>1256.4000000000001</v>
      </c>
    </row>
    <row r="5360" spans="1:16" x14ac:dyDescent="0.3">
      <c r="A5360">
        <v>18085</v>
      </c>
      <c r="B5360">
        <v>122</v>
      </c>
      <c r="C5360" t="s">
        <v>552</v>
      </c>
      <c r="D5360" s="441">
        <v>45689</v>
      </c>
      <c r="E5360">
        <v>25099</v>
      </c>
      <c r="F5360" t="s">
        <v>6536</v>
      </c>
      <c r="G5360">
        <v>5894</v>
      </c>
      <c r="H5360">
        <v>7</v>
      </c>
      <c r="I5360" t="s">
        <v>5601</v>
      </c>
      <c r="J5360" t="s">
        <v>4764</v>
      </c>
      <c r="K5360" t="s">
        <v>5066</v>
      </c>
      <c r="L5360">
        <v>0</v>
      </c>
      <c r="M5360" s="441">
        <v>45608</v>
      </c>
      <c r="N5360">
        <v>179.25</v>
      </c>
      <c r="O5360">
        <v>179.25</v>
      </c>
      <c r="P5360">
        <v>1254.75</v>
      </c>
    </row>
    <row r="5361" spans="1:16" x14ac:dyDescent="0.3">
      <c r="A5361">
        <v>17665</v>
      </c>
      <c r="B5361">
        <v>122</v>
      </c>
      <c r="C5361" t="s">
        <v>552</v>
      </c>
      <c r="D5361" s="441">
        <v>45689</v>
      </c>
      <c r="E5361">
        <v>18548</v>
      </c>
      <c r="F5361" t="s">
        <v>6576</v>
      </c>
      <c r="G5361">
        <v>3131</v>
      </c>
      <c r="H5361">
        <v>4.78</v>
      </c>
      <c r="I5361" t="s">
        <v>5601</v>
      </c>
      <c r="J5361" t="s">
        <v>4764</v>
      </c>
      <c r="K5361" t="s">
        <v>5066</v>
      </c>
      <c r="L5361">
        <v>259.89999999999998</v>
      </c>
      <c r="M5361" s="441">
        <v>45671</v>
      </c>
      <c r="N5361">
        <v>259.89999999999998</v>
      </c>
      <c r="O5361">
        <v>259.89999999999998</v>
      </c>
      <c r="P5361">
        <v>1242.32</v>
      </c>
    </row>
    <row r="5362" spans="1:16" x14ac:dyDescent="0.3">
      <c r="A5362">
        <v>18089</v>
      </c>
      <c r="B5362">
        <v>122</v>
      </c>
      <c r="C5362" t="s">
        <v>552</v>
      </c>
      <c r="D5362" s="441">
        <v>45689</v>
      </c>
      <c r="E5362">
        <v>25095</v>
      </c>
      <c r="F5362" t="s">
        <v>6490</v>
      </c>
      <c r="G5362">
        <v>5892</v>
      </c>
      <c r="H5362">
        <v>9</v>
      </c>
      <c r="I5362" t="s">
        <v>5601</v>
      </c>
      <c r="J5362" t="s">
        <v>4764</v>
      </c>
      <c r="K5362" t="s">
        <v>5066</v>
      </c>
      <c r="L5362">
        <v>0</v>
      </c>
      <c r="M5362" s="441">
        <v>45644</v>
      </c>
      <c r="N5362">
        <v>131.25</v>
      </c>
      <c r="O5362">
        <v>131.25</v>
      </c>
      <c r="P5362">
        <v>1181.25</v>
      </c>
    </row>
    <row r="5363" spans="1:16" x14ac:dyDescent="0.3">
      <c r="A5363">
        <v>17715</v>
      </c>
      <c r="B5363">
        <v>122</v>
      </c>
      <c r="C5363" t="s">
        <v>552</v>
      </c>
      <c r="D5363" s="441">
        <v>45689</v>
      </c>
      <c r="E5363">
        <v>18306</v>
      </c>
      <c r="F5363" t="s">
        <v>5759</v>
      </c>
      <c r="G5363">
        <v>3327</v>
      </c>
      <c r="H5363">
        <v>7.81</v>
      </c>
      <c r="I5363" t="s">
        <v>5601</v>
      </c>
      <c r="J5363" t="s">
        <v>4764</v>
      </c>
      <c r="K5363" t="s">
        <v>5066</v>
      </c>
      <c r="L5363">
        <v>0</v>
      </c>
      <c r="M5363" s="441">
        <v>-693593</v>
      </c>
      <c r="N5363">
        <v>0</v>
      </c>
      <c r="O5363">
        <v>184.14</v>
      </c>
      <c r="P5363">
        <v>1159.27</v>
      </c>
    </row>
    <row r="5364" spans="1:16" x14ac:dyDescent="0.3">
      <c r="A5364">
        <v>18078</v>
      </c>
      <c r="B5364">
        <v>122</v>
      </c>
      <c r="C5364" t="s">
        <v>552</v>
      </c>
      <c r="D5364" s="441">
        <v>45689</v>
      </c>
      <c r="E5364">
        <v>25042</v>
      </c>
      <c r="F5364" t="s">
        <v>6604</v>
      </c>
      <c r="G5364">
        <v>5876</v>
      </c>
      <c r="H5364">
        <v>10</v>
      </c>
      <c r="I5364" t="s">
        <v>5601</v>
      </c>
      <c r="J5364" t="s">
        <v>4764</v>
      </c>
      <c r="K5364" t="s">
        <v>5066</v>
      </c>
      <c r="L5364">
        <v>0</v>
      </c>
      <c r="M5364" s="441">
        <v>45595</v>
      </c>
      <c r="N5364">
        <v>115</v>
      </c>
      <c r="O5364">
        <v>115</v>
      </c>
      <c r="P5364">
        <v>1150</v>
      </c>
    </row>
    <row r="5365" spans="1:16" x14ac:dyDescent="0.3">
      <c r="A5365">
        <v>17773</v>
      </c>
      <c r="B5365">
        <v>122</v>
      </c>
      <c r="C5365" t="s">
        <v>552</v>
      </c>
      <c r="D5365" s="441">
        <v>45689</v>
      </c>
      <c r="E5365">
        <v>18118</v>
      </c>
      <c r="F5365" t="s">
        <v>5803</v>
      </c>
      <c r="G5365">
        <v>3495</v>
      </c>
      <c r="H5365">
        <v>0.81</v>
      </c>
      <c r="I5365" t="s">
        <v>5601</v>
      </c>
      <c r="J5365" t="s">
        <v>4764</v>
      </c>
      <c r="K5365" t="s">
        <v>5066</v>
      </c>
      <c r="L5365">
        <v>0</v>
      </c>
      <c r="M5365" s="441">
        <v>-693593</v>
      </c>
      <c r="N5365">
        <v>0</v>
      </c>
      <c r="O5365">
        <v>1232</v>
      </c>
      <c r="P5365">
        <v>1123.47</v>
      </c>
    </row>
    <row r="5366" spans="1:16" x14ac:dyDescent="0.3">
      <c r="A5366">
        <v>18092</v>
      </c>
      <c r="B5366">
        <v>122</v>
      </c>
      <c r="C5366" t="s">
        <v>552</v>
      </c>
      <c r="D5366" s="441">
        <v>45689</v>
      </c>
      <c r="E5366">
        <v>25537</v>
      </c>
      <c r="F5366" t="s">
        <v>6489</v>
      </c>
      <c r="G5366">
        <v>6158</v>
      </c>
      <c r="H5366">
        <v>7</v>
      </c>
      <c r="I5366" t="s">
        <v>5601</v>
      </c>
      <c r="J5366" t="s">
        <v>4764</v>
      </c>
      <c r="K5366" t="s">
        <v>5066</v>
      </c>
      <c r="L5366">
        <v>0</v>
      </c>
      <c r="M5366" s="441">
        <v>45615</v>
      </c>
      <c r="N5366">
        <v>158.76</v>
      </c>
      <c r="O5366">
        <v>158.76</v>
      </c>
      <c r="P5366">
        <v>1111.32</v>
      </c>
    </row>
    <row r="5367" spans="1:16" x14ac:dyDescent="0.3">
      <c r="A5367">
        <v>18082</v>
      </c>
      <c r="B5367">
        <v>122</v>
      </c>
      <c r="C5367" t="s">
        <v>552</v>
      </c>
      <c r="D5367" s="441">
        <v>45689</v>
      </c>
      <c r="E5367">
        <v>26052</v>
      </c>
      <c r="F5367" t="s">
        <v>5992</v>
      </c>
      <c r="G5367">
        <v>6514</v>
      </c>
      <c r="H5367">
        <v>2</v>
      </c>
      <c r="I5367" t="s">
        <v>5601</v>
      </c>
      <c r="J5367" t="s">
        <v>4764</v>
      </c>
      <c r="K5367" t="s">
        <v>5066</v>
      </c>
      <c r="L5367">
        <v>0</v>
      </c>
      <c r="M5367" s="441">
        <v>-693593</v>
      </c>
      <c r="N5367">
        <v>0</v>
      </c>
      <c r="O5367">
        <v>0</v>
      </c>
      <c r="P5367">
        <v>1102</v>
      </c>
    </row>
    <row r="5368" spans="1:16" x14ac:dyDescent="0.3">
      <c r="A5368">
        <v>17737</v>
      </c>
      <c r="B5368">
        <v>122</v>
      </c>
      <c r="C5368" t="s">
        <v>552</v>
      </c>
      <c r="D5368" s="441">
        <v>45689</v>
      </c>
      <c r="E5368">
        <v>18219</v>
      </c>
      <c r="F5368" t="s">
        <v>5778</v>
      </c>
      <c r="G5368">
        <v>3409</v>
      </c>
      <c r="H5368">
        <v>5.75</v>
      </c>
      <c r="I5368" t="s">
        <v>5601</v>
      </c>
      <c r="J5368" t="s">
        <v>4764</v>
      </c>
      <c r="K5368" t="s">
        <v>5066</v>
      </c>
      <c r="L5368">
        <v>0</v>
      </c>
      <c r="M5368" s="441">
        <v>45370</v>
      </c>
      <c r="N5368">
        <v>190.8</v>
      </c>
      <c r="O5368">
        <v>112.11</v>
      </c>
      <c r="P5368">
        <v>1097.0999999999999</v>
      </c>
    </row>
    <row r="5369" spans="1:16" x14ac:dyDescent="0.3">
      <c r="A5369">
        <v>17741</v>
      </c>
      <c r="B5369">
        <v>122</v>
      </c>
      <c r="C5369" t="s">
        <v>552</v>
      </c>
      <c r="D5369" s="441">
        <v>45689</v>
      </c>
      <c r="E5369">
        <v>18214</v>
      </c>
      <c r="F5369" t="s">
        <v>5781</v>
      </c>
      <c r="G5369">
        <v>3413</v>
      </c>
      <c r="H5369">
        <v>32</v>
      </c>
      <c r="I5369" t="s">
        <v>5601</v>
      </c>
      <c r="J5369" t="s">
        <v>4764</v>
      </c>
      <c r="K5369" t="s">
        <v>5066</v>
      </c>
      <c r="L5369">
        <v>0</v>
      </c>
      <c r="M5369" s="441">
        <v>-693593</v>
      </c>
      <c r="N5369">
        <v>0</v>
      </c>
      <c r="O5369">
        <v>34.450000000000003</v>
      </c>
      <c r="P5369">
        <v>1089.5999999999999</v>
      </c>
    </row>
    <row r="5370" spans="1:16" x14ac:dyDescent="0.3">
      <c r="A5370">
        <v>18076</v>
      </c>
      <c r="B5370">
        <v>122</v>
      </c>
      <c r="C5370" t="s">
        <v>552</v>
      </c>
      <c r="D5370" s="441">
        <v>45689</v>
      </c>
      <c r="E5370">
        <v>17778</v>
      </c>
      <c r="F5370" t="s">
        <v>5825</v>
      </c>
      <c r="G5370">
        <v>3765</v>
      </c>
      <c r="H5370">
        <v>12</v>
      </c>
      <c r="I5370" t="s">
        <v>5601</v>
      </c>
      <c r="J5370" t="s">
        <v>4764</v>
      </c>
      <c r="K5370" t="s">
        <v>5066</v>
      </c>
      <c r="L5370">
        <v>89.57</v>
      </c>
      <c r="M5370" s="441">
        <v>45678</v>
      </c>
      <c r="N5370">
        <v>89.57</v>
      </c>
      <c r="O5370">
        <v>95.55</v>
      </c>
      <c r="P5370">
        <v>1074.8399999999999</v>
      </c>
    </row>
    <row r="5371" spans="1:16" x14ac:dyDescent="0.3">
      <c r="A5371">
        <v>18060</v>
      </c>
      <c r="B5371">
        <v>122</v>
      </c>
      <c r="C5371" t="s">
        <v>552</v>
      </c>
      <c r="D5371" s="441">
        <v>45689</v>
      </c>
      <c r="E5371">
        <v>22067</v>
      </c>
      <c r="F5371" t="s">
        <v>6534</v>
      </c>
      <c r="G5371">
        <v>3636</v>
      </c>
      <c r="H5371">
        <v>530</v>
      </c>
      <c r="I5371" t="s">
        <v>5613</v>
      </c>
      <c r="J5371" t="s">
        <v>4764</v>
      </c>
      <c r="K5371" t="s">
        <v>5066</v>
      </c>
      <c r="L5371">
        <v>1.99</v>
      </c>
      <c r="M5371" s="441">
        <v>45674</v>
      </c>
      <c r="N5371">
        <v>1.99</v>
      </c>
      <c r="O5371">
        <v>1.99</v>
      </c>
      <c r="P5371">
        <v>1054.7</v>
      </c>
    </row>
    <row r="5372" spans="1:16" x14ac:dyDescent="0.3">
      <c r="A5372">
        <v>17740</v>
      </c>
      <c r="B5372">
        <v>122</v>
      </c>
      <c r="C5372" t="s">
        <v>552</v>
      </c>
      <c r="D5372" s="441">
        <v>45689</v>
      </c>
      <c r="E5372">
        <v>18202</v>
      </c>
      <c r="F5372" t="s">
        <v>5780</v>
      </c>
      <c r="G5372">
        <v>3424</v>
      </c>
      <c r="H5372">
        <v>7.21</v>
      </c>
      <c r="I5372" t="s">
        <v>5601</v>
      </c>
      <c r="J5372" t="s">
        <v>4764</v>
      </c>
      <c r="K5372" t="s">
        <v>5066</v>
      </c>
      <c r="L5372">
        <v>143.69</v>
      </c>
      <c r="M5372" s="441">
        <v>45686</v>
      </c>
      <c r="N5372">
        <v>143.69</v>
      </c>
      <c r="O5372">
        <v>143.69</v>
      </c>
      <c r="P5372">
        <v>1036</v>
      </c>
    </row>
    <row r="5373" spans="1:16" x14ac:dyDescent="0.3">
      <c r="A5373">
        <v>17736</v>
      </c>
      <c r="B5373">
        <v>122</v>
      </c>
      <c r="C5373" t="s">
        <v>552</v>
      </c>
      <c r="D5373" s="441">
        <v>45689</v>
      </c>
      <c r="E5373">
        <v>18208</v>
      </c>
      <c r="F5373" t="s">
        <v>5776</v>
      </c>
      <c r="G5373">
        <v>3418</v>
      </c>
      <c r="H5373">
        <v>10</v>
      </c>
      <c r="I5373" t="s">
        <v>5601</v>
      </c>
      <c r="J5373" t="s">
        <v>4764</v>
      </c>
      <c r="K5373" t="s">
        <v>5066</v>
      </c>
      <c r="L5373">
        <v>0</v>
      </c>
      <c r="M5373" s="441">
        <v>45636</v>
      </c>
      <c r="N5373">
        <v>100.88</v>
      </c>
      <c r="O5373">
        <v>139.9</v>
      </c>
      <c r="P5373">
        <v>1008.8</v>
      </c>
    </row>
    <row r="5374" spans="1:16" x14ac:dyDescent="0.3">
      <c r="A5374">
        <v>18055</v>
      </c>
      <c r="B5374">
        <v>122</v>
      </c>
      <c r="C5374" t="s">
        <v>552</v>
      </c>
      <c r="D5374" s="441">
        <v>45689</v>
      </c>
      <c r="E5374">
        <v>22696</v>
      </c>
      <c r="F5374" t="s">
        <v>6613</v>
      </c>
      <c r="G5374">
        <v>3052</v>
      </c>
      <c r="H5374">
        <v>43.98</v>
      </c>
      <c r="I5374" t="s">
        <v>5598</v>
      </c>
      <c r="J5374" t="s">
        <v>6085</v>
      </c>
      <c r="K5374" t="s">
        <v>5066</v>
      </c>
      <c r="L5374">
        <v>22.8</v>
      </c>
      <c r="M5374" s="441">
        <v>45671</v>
      </c>
      <c r="N5374">
        <v>22.8</v>
      </c>
      <c r="O5374">
        <v>22.8</v>
      </c>
      <c r="P5374">
        <v>1002.74</v>
      </c>
    </row>
    <row r="5375" spans="1:16" x14ac:dyDescent="0.3">
      <c r="A5375">
        <v>18058</v>
      </c>
      <c r="B5375">
        <v>122</v>
      </c>
      <c r="C5375" t="s">
        <v>552</v>
      </c>
      <c r="D5375" s="441">
        <v>45689</v>
      </c>
      <c r="E5375">
        <v>22066</v>
      </c>
      <c r="F5375" t="s">
        <v>6535</v>
      </c>
      <c r="G5375">
        <v>3636</v>
      </c>
      <c r="H5375">
        <v>503</v>
      </c>
      <c r="I5375" t="s">
        <v>5613</v>
      </c>
      <c r="J5375" t="s">
        <v>4764</v>
      </c>
      <c r="K5375" t="s">
        <v>5066</v>
      </c>
      <c r="L5375">
        <v>1.99</v>
      </c>
      <c r="M5375" s="441">
        <v>45674</v>
      </c>
      <c r="N5375">
        <v>1.99</v>
      </c>
      <c r="O5375">
        <v>1.99</v>
      </c>
      <c r="P5375">
        <v>1000.97</v>
      </c>
    </row>
    <row r="5376" spans="1:16" x14ac:dyDescent="0.3">
      <c r="A5376">
        <v>17872</v>
      </c>
      <c r="B5376">
        <v>122</v>
      </c>
      <c r="C5376" t="s">
        <v>552</v>
      </c>
      <c r="D5376" s="441">
        <v>45689</v>
      </c>
      <c r="E5376">
        <v>20117</v>
      </c>
      <c r="F5376" t="s">
        <v>5857</v>
      </c>
      <c r="G5376">
        <v>2291</v>
      </c>
      <c r="H5376">
        <v>26</v>
      </c>
      <c r="I5376" t="s">
        <v>5613</v>
      </c>
      <c r="J5376" t="s">
        <v>6085</v>
      </c>
      <c r="K5376" t="s">
        <v>5066</v>
      </c>
      <c r="L5376">
        <v>37.770000000000003</v>
      </c>
      <c r="M5376" s="441">
        <v>45686</v>
      </c>
      <c r="N5376">
        <v>37.9</v>
      </c>
      <c r="O5376">
        <v>37.9</v>
      </c>
      <c r="P5376">
        <v>982.02</v>
      </c>
    </row>
    <row r="5377" spans="1:16" x14ac:dyDescent="0.3">
      <c r="A5377">
        <v>17676</v>
      </c>
      <c r="B5377">
        <v>122</v>
      </c>
      <c r="C5377" t="s">
        <v>552</v>
      </c>
      <c r="D5377" s="441">
        <v>45689</v>
      </c>
      <c r="E5377">
        <v>18486</v>
      </c>
      <c r="F5377" t="s">
        <v>5733</v>
      </c>
      <c r="G5377">
        <v>3170</v>
      </c>
      <c r="H5377">
        <v>29.92</v>
      </c>
      <c r="I5377" t="s">
        <v>5601</v>
      </c>
      <c r="J5377" t="s">
        <v>4764</v>
      </c>
      <c r="K5377" t="s">
        <v>5066</v>
      </c>
      <c r="L5377">
        <v>32.5</v>
      </c>
      <c r="M5377" s="441">
        <v>45686</v>
      </c>
      <c r="N5377">
        <v>32.5</v>
      </c>
      <c r="O5377">
        <v>29.17</v>
      </c>
      <c r="P5377">
        <v>972.4</v>
      </c>
    </row>
    <row r="5378" spans="1:16" x14ac:dyDescent="0.3">
      <c r="A5378">
        <v>18083</v>
      </c>
      <c r="B5378">
        <v>122</v>
      </c>
      <c r="C5378" t="s">
        <v>552</v>
      </c>
      <c r="D5378" s="441">
        <v>45689</v>
      </c>
      <c r="E5378">
        <v>25091</v>
      </c>
      <c r="F5378" t="s">
        <v>5829</v>
      </c>
      <c r="G5378">
        <v>5890</v>
      </c>
      <c r="H5378">
        <v>9</v>
      </c>
      <c r="I5378" t="s">
        <v>5601</v>
      </c>
      <c r="J5378" t="s">
        <v>4764</v>
      </c>
      <c r="K5378" t="s">
        <v>5066</v>
      </c>
      <c r="L5378">
        <v>108</v>
      </c>
      <c r="M5378" s="441">
        <v>45686</v>
      </c>
      <c r="N5378">
        <v>108</v>
      </c>
      <c r="O5378">
        <v>108</v>
      </c>
      <c r="P5378">
        <v>972</v>
      </c>
    </row>
    <row r="5379" spans="1:16" x14ac:dyDescent="0.3">
      <c r="A5379">
        <v>17666</v>
      </c>
      <c r="B5379">
        <v>122</v>
      </c>
      <c r="C5379" t="s">
        <v>552</v>
      </c>
      <c r="D5379" s="441">
        <v>45689</v>
      </c>
      <c r="E5379">
        <v>22598</v>
      </c>
      <c r="F5379" t="s">
        <v>5725</v>
      </c>
      <c r="G5379">
        <v>3131</v>
      </c>
      <c r="H5379">
        <v>10.67</v>
      </c>
      <c r="I5379" t="s">
        <v>5601</v>
      </c>
      <c r="J5379" t="s">
        <v>4764</v>
      </c>
      <c r="K5379" t="s">
        <v>5066</v>
      </c>
      <c r="L5379">
        <v>0</v>
      </c>
      <c r="M5379" s="441">
        <v>45602</v>
      </c>
      <c r="N5379">
        <v>90.6</v>
      </c>
      <c r="O5379">
        <v>92.9</v>
      </c>
      <c r="P5379">
        <v>966.72</v>
      </c>
    </row>
    <row r="5380" spans="1:16" x14ac:dyDescent="0.3">
      <c r="A5380">
        <v>18033</v>
      </c>
      <c r="B5380">
        <v>122</v>
      </c>
      <c r="C5380" t="s">
        <v>552</v>
      </c>
      <c r="D5380" s="441">
        <v>45689</v>
      </c>
      <c r="E5380">
        <v>19159</v>
      </c>
      <c r="F5380" t="s">
        <v>6610</v>
      </c>
      <c r="G5380">
        <v>2830</v>
      </c>
      <c r="H5380">
        <v>688</v>
      </c>
      <c r="I5380" t="s">
        <v>5613</v>
      </c>
      <c r="J5380" t="s">
        <v>6085</v>
      </c>
      <c r="K5380" t="s">
        <v>5066</v>
      </c>
      <c r="L5380">
        <v>1.4</v>
      </c>
      <c r="M5380" s="441">
        <v>45678</v>
      </c>
      <c r="N5380">
        <v>1.1499999999999999</v>
      </c>
      <c r="O5380">
        <v>1.1499999999999999</v>
      </c>
      <c r="P5380">
        <v>963.2</v>
      </c>
    </row>
    <row r="5381" spans="1:16" x14ac:dyDescent="0.3">
      <c r="A5381">
        <v>17700</v>
      </c>
      <c r="B5381">
        <v>122</v>
      </c>
      <c r="C5381" t="s">
        <v>552</v>
      </c>
      <c r="D5381" s="441">
        <v>45689</v>
      </c>
      <c r="E5381">
        <v>24704</v>
      </c>
      <c r="F5381" t="s">
        <v>5872</v>
      </c>
      <c r="G5381">
        <v>5722</v>
      </c>
      <c r="H5381">
        <v>6</v>
      </c>
      <c r="I5381" t="s">
        <v>5601</v>
      </c>
      <c r="J5381" t="s">
        <v>4764</v>
      </c>
      <c r="K5381" t="s">
        <v>5066</v>
      </c>
      <c r="L5381">
        <v>0</v>
      </c>
      <c r="M5381" s="441">
        <v>45615</v>
      </c>
      <c r="N5381">
        <v>159.9</v>
      </c>
      <c r="O5381">
        <v>159.9</v>
      </c>
      <c r="P5381">
        <v>959.4</v>
      </c>
    </row>
    <row r="5382" spans="1:16" x14ac:dyDescent="0.3">
      <c r="A5382">
        <v>17833</v>
      </c>
      <c r="B5382">
        <v>122</v>
      </c>
      <c r="C5382" t="s">
        <v>552</v>
      </c>
      <c r="D5382" s="441">
        <v>45689</v>
      </c>
      <c r="E5382">
        <v>20941</v>
      </c>
      <c r="F5382" t="s">
        <v>5886</v>
      </c>
      <c r="G5382">
        <v>2031</v>
      </c>
      <c r="H5382">
        <v>4</v>
      </c>
      <c r="I5382" t="s">
        <v>5605</v>
      </c>
      <c r="J5382" t="s">
        <v>6085</v>
      </c>
      <c r="K5382" t="s">
        <v>5066</v>
      </c>
      <c r="L5382">
        <v>0</v>
      </c>
      <c r="M5382" s="441">
        <v>45673</v>
      </c>
      <c r="N5382">
        <v>0</v>
      </c>
      <c r="O5382">
        <v>0</v>
      </c>
      <c r="P5382">
        <v>958.72</v>
      </c>
    </row>
    <row r="5383" spans="1:16" x14ac:dyDescent="0.3">
      <c r="A5383">
        <v>17738</v>
      </c>
      <c r="B5383">
        <v>122</v>
      </c>
      <c r="C5383" t="s">
        <v>552</v>
      </c>
      <c r="D5383" s="441">
        <v>45689</v>
      </c>
      <c r="E5383">
        <v>26008</v>
      </c>
      <c r="F5383" t="s">
        <v>6537</v>
      </c>
      <c r="G5383">
        <v>6492</v>
      </c>
      <c r="H5383">
        <v>10</v>
      </c>
      <c r="I5383" t="s">
        <v>5601</v>
      </c>
      <c r="J5383" t="s">
        <v>4764</v>
      </c>
      <c r="K5383" t="s">
        <v>5066</v>
      </c>
      <c r="L5383">
        <v>93.41</v>
      </c>
      <c r="M5383" s="441">
        <v>45678</v>
      </c>
      <c r="N5383">
        <v>92.91</v>
      </c>
      <c r="O5383">
        <v>92.91</v>
      </c>
      <c r="P5383">
        <v>934.1</v>
      </c>
    </row>
    <row r="5384" spans="1:16" x14ac:dyDescent="0.3">
      <c r="A5384">
        <v>17813</v>
      </c>
      <c r="B5384">
        <v>122</v>
      </c>
      <c r="C5384" t="s">
        <v>552</v>
      </c>
      <c r="D5384" s="441">
        <v>45689</v>
      </c>
      <c r="E5384">
        <v>21047</v>
      </c>
      <c r="F5384" t="s">
        <v>5621</v>
      </c>
      <c r="G5384">
        <v>1999</v>
      </c>
      <c r="H5384">
        <v>5</v>
      </c>
      <c r="I5384" t="s">
        <v>5622</v>
      </c>
      <c r="J5384" t="s">
        <v>6085</v>
      </c>
      <c r="K5384" t="s">
        <v>5066</v>
      </c>
      <c r="L5384">
        <v>183.9</v>
      </c>
      <c r="M5384" s="441">
        <v>45686</v>
      </c>
      <c r="N5384">
        <v>183.9</v>
      </c>
      <c r="O5384">
        <v>183.09</v>
      </c>
      <c r="P5384">
        <v>919.5</v>
      </c>
    </row>
    <row r="5385" spans="1:16" x14ac:dyDescent="0.3">
      <c r="A5385">
        <v>17774</v>
      </c>
      <c r="B5385">
        <v>122</v>
      </c>
      <c r="C5385" t="s">
        <v>552</v>
      </c>
      <c r="D5385" s="441">
        <v>45689</v>
      </c>
      <c r="E5385">
        <v>18114</v>
      </c>
      <c r="F5385" t="s">
        <v>5805</v>
      </c>
      <c r="G5385">
        <v>3498</v>
      </c>
      <c r="H5385">
        <v>3.52</v>
      </c>
      <c r="I5385" t="s">
        <v>5601</v>
      </c>
      <c r="J5385" t="s">
        <v>4764</v>
      </c>
      <c r="K5385" t="s">
        <v>5066</v>
      </c>
      <c r="L5385">
        <v>0</v>
      </c>
      <c r="M5385" s="441">
        <v>45615</v>
      </c>
      <c r="N5385">
        <v>259.83</v>
      </c>
      <c r="O5385">
        <v>235</v>
      </c>
      <c r="P5385">
        <v>914.6</v>
      </c>
    </row>
    <row r="5386" spans="1:16" x14ac:dyDescent="0.3">
      <c r="A5386">
        <v>17988</v>
      </c>
      <c r="B5386">
        <v>122</v>
      </c>
      <c r="C5386" t="s">
        <v>552</v>
      </c>
      <c r="D5386" s="441">
        <v>45689</v>
      </c>
      <c r="E5386">
        <v>19719</v>
      </c>
      <c r="F5386" t="s">
        <v>6614</v>
      </c>
      <c r="G5386">
        <v>2535</v>
      </c>
      <c r="H5386">
        <v>24</v>
      </c>
      <c r="I5386" t="s">
        <v>5598</v>
      </c>
      <c r="J5386" t="s">
        <v>6085</v>
      </c>
      <c r="K5386" t="s">
        <v>5066</v>
      </c>
      <c r="L5386">
        <v>37.090000000000003</v>
      </c>
      <c r="M5386" s="441">
        <v>45686</v>
      </c>
      <c r="N5386">
        <v>39</v>
      </c>
      <c r="O5386">
        <v>39</v>
      </c>
      <c r="P5386">
        <v>890.16</v>
      </c>
    </row>
    <row r="5387" spans="1:16" x14ac:dyDescent="0.3">
      <c r="A5387">
        <v>18090</v>
      </c>
      <c r="B5387">
        <v>122</v>
      </c>
      <c r="C5387" t="s">
        <v>552</v>
      </c>
      <c r="D5387" s="441">
        <v>45689</v>
      </c>
      <c r="E5387">
        <v>17722</v>
      </c>
      <c r="F5387" t="s">
        <v>5831</v>
      </c>
      <c r="G5387">
        <v>3817</v>
      </c>
      <c r="H5387">
        <v>6</v>
      </c>
      <c r="I5387" t="s">
        <v>5601</v>
      </c>
      <c r="J5387" t="s">
        <v>4764</v>
      </c>
      <c r="K5387" t="s">
        <v>5066</v>
      </c>
      <c r="L5387">
        <v>0</v>
      </c>
      <c r="M5387" s="441">
        <v>45391</v>
      </c>
      <c r="N5387">
        <v>146.16999999999999</v>
      </c>
      <c r="O5387">
        <v>152.91</v>
      </c>
      <c r="P5387">
        <v>877.02</v>
      </c>
    </row>
    <row r="5388" spans="1:16" x14ac:dyDescent="0.3">
      <c r="A5388">
        <v>17831</v>
      </c>
      <c r="B5388">
        <v>122</v>
      </c>
      <c r="C5388" t="s">
        <v>552</v>
      </c>
      <c r="D5388" s="441">
        <v>45689</v>
      </c>
      <c r="E5388">
        <v>20936</v>
      </c>
      <c r="F5388" t="s">
        <v>5634</v>
      </c>
      <c r="G5388">
        <v>2031</v>
      </c>
      <c r="H5388">
        <v>4</v>
      </c>
      <c r="I5388" t="s">
        <v>5613</v>
      </c>
      <c r="J5388" t="s">
        <v>6085</v>
      </c>
      <c r="K5388" t="s">
        <v>5066</v>
      </c>
      <c r="L5388">
        <v>217.38</v>
      </c>
      <c r="M5388" s="441">
        <v>45678</v>
      </c>
      <c r="N5388">
        <v>217.38</v>
      </c>
      <c r="O5388">
        <v>222.19</v>
      </c>
      <c r="P5388">
        <v>869.52</v>
      </c>
    </row>
    <row r="5389" spans="1:16" x14ac:dyDescent="0.3">
      <c r="A5389">
        <v>17772</v>
      </c>
      <c r="B5389">
        <v>122</v>
      </c>
      <c r="C5389" t="s">
        <v>552</v>
      </c>
      <c r="D5389" s="441">
        <v>45689</v>
      </c>
      <c r="E5389">
        <v>18119</v>
      </c>
      <c r="F5389" t="s">
        <v>5802</v>
      </c>
      <c r="G5389">
        <v>3494</v>
      </c>
      <c r="H5389">
        <v>5</v>
      </c>
      <c r="I5389" t="s">
        <v>5601</v>
      </c>
      <c r="J5389" t="s">
        <v>4764</v>
      </c>
      <c r="K5389" t="s">
        <v>5066</v>
      </c>
      <c r="L5389">
        <v>172.85</v>
      </c>
      <c r="M5389" s="441">
        <v>45678</v>
      </c>
      <c r="N5389">
        <v>172.88</v>
      </c>
      <c r="O5389">
        <v>172.85</v>
      </c>
      <c r="P5389">
        <v>864.25</v>
      </c>
    </row>
    <row r="5390" spans="1:16" x14ac:dyDescent="0.3">
      <c r="A5390">
        <v>18004</v>
      </c>
      <c r="B5390">
        <v>122</v>
      </c>
      <c r="C5390" t="s">
        <v>552</v>
      </c>
      <c r="D5390" s="441">
        <v>45689</v>
      </c>
      <c r="E5390">
        <v>24805</v>
      </c>
      <c r="F5390" t="s">
        <v>5853</v>
      </c>
      <c r="G5390">
        <v>5768</v>
      </c>
      <c r="H5390">
        <v>5</v>
      </c>
      <c r="I5390" t="s">
        <v>5605</v>
      </c>
      <c r="J5390" t="s">
        <v>6085</v>
      </c>
      <c r="K5390" t="s">
        <v>5066</v>
      </c>
      <c r="L5390">
        <v>0</v>
      </c>
      <c r="M5390" s="441">
        <v>45394</v>
      </c>
      <c r="N5390">
        <v>167.5</v>
      </c>
      <c r="O5390">
        <v>223.27</v>
      </c>
      <c r="P5390">
        <v>837.5</v>
      </c>
    </row>
    <row r="5391" spans="1:16" x14ac:dyDescent="0.3">
      <c r="A5391">
        <v>17888</v>
      </c>
      <c r="B5391">
        <v>122</v>
      </c>
      <c r="C5391" t="s">
        <v>552</v>
      </c>
      <c r="D5391" s="441">
        <v>45689</v>
      </c>
      <c r="E5391">
        <v>21010</v>
      </c>
      <c r="F5391" t="s">
        <v>5674</v>
      </c>
      <c r="G5391">
        <v>2006</v>
      </c>
      <c r="H5391">
        <v>67</v>
      </c>
      <c r="I5391" t="s">
        <v>5668</v>
      </c>
      <c r="J5391" t="s">
        <v>6085</v>
      </c>
      <c r="K5391" t="s">
        <v>5066</v>
      </c>
      <c r="L5391">
        <v>12.48</v>
      </c>
      <c r="M5391" s="441">
        <v>45687</v>
      </c>
      <c r="N5391">
        <v>14.36</v>
      </c>
      <c r="O5391">
        <v>14.36</v>
      </c>
      <c r="P5391">
        <v>836.16</v>
      </c>
    </row>
    <row r="5392" spans="1:16" x14ac:dyDescent="0.3">
      <c r="A5392">
        <v>17742</v>
      </c>
      <c r="B5392">
        <v>122</v>
      </c>
      <c r="C5392" t="s">
        <v>552</v>
      </c>
      <c r="D5392" s="441">
        <v>45689</v>
      </c>
      <c r="E5392">
        <v>18211</v>
      </c>
      <c r="F5392" t="s">
        <v>5782</v>
      </c>
      <c r="G5392">
        <v>3416</v>
      </c>
      <c r="H5392">
        <v>7</v>
      </c>
      <c r="I5392" t="s">
        <v>5601</v>
      </c>
      <c r="J5392" t="s">
        <v>4764</v>
      </c>
      <c r="K5392" t="s">
        <v>5066</v>
      </c>
      <c r="L5392">
        <v>0</v>
      </c>
      <c r="M5392" s="441">
        <v>-693593</v>
      </c>
      <c r="N5392">
        <v>0</v>
      </c>
      <c r="O5392">
        <v>0</v>
      </c>
      <c r="P5392">
        <v>780.2</v>
      </c>
    </row>
    <row r="5393" spans="1:16" x14ac:dyDescent="0.3">
      <c r="A5393">
        <v>17726</v>
      </c>
      <c r="B5393">
        <v>122</v>
      </c>
      <c r="C5393" t="s">
        <v>552</v>
      </c>
      <c r="D5393" s="441">
        <v>45689</v>
      </c>
      <c r="E5393">
        <v>25445</v>
      </c>
      <c r="F5393" t="s">
        <v>5770</v>
      </c>
      <c r="G5393">
        <v>6113</v>
      </c>
      <c r="H5393">
        <v>2.89</v>
      </c>
      <c r="I5393" t="s">
        <v>5601</v>
      </c>
      <c r="J5393" t="s">
        <v>4764</v>
      </c>
      <c r="K5393" t="s">
        <v>5066</v>
      </c>
      <c r="L5393">
        <v>0</v>
      </c>
      <c r="M5393" s="441">
        <v>45569</v>
      </c>
      <c r="N5393">
        <v>267.32</v>
      </c>
      <c r="O5393">
        <v>305.89999999999998</v>
      </c>
      <c r="P5393">
        <v>772.55</v>
      </c>
    </row>
    <row r="5394" spans="1:16" x14ac:dyDescent="0.3">
      <c r="A5394">
        <v>17910</v>
      </c>
      <c r="B5394">
        <v>122</v>
      </c>
      <c r="C5394" t="s">
        <v>552</v>
      </c>
      <c r="D5394" s="441">
        <v>45689</v>
      </c>
      <c r="E5394">
        <v>20969</v>
      </c>
      <c r="F5394" t="s">
        <v>6503</v>
      </c>
      <c r="G5394">
        <v>2012</v>
      </c>
      <c r="H5394">
        <v>17</v>
      </c>
      <c r="I5394" t="s">
        <v>5613</v>
      </c>
      <c r="J5394" t="s">
        <v>6085</v>
      </c>
      <c r="K5394" t="s">
        <v>5066</v>
      </c>
      <c r="L5394">
        <v>0</v>
      </c>
      <c r="M5394" s="441">
        <v>-693593</v>
      </c>
      <c r="N5394">
        <v>0</v>
      </c>
      <c r="O5394">
        <v>0</v>
      </c>
      <c r="P5394">
        <v>763.3</v>
      </c>
    </row>
    <row r="5395" spans="1:16" x14ac:dyDescent="0.3">
      <c r="A5395">
        <v>18019</v>
      </c>
      <c r="B5395">
        <v>122</v>
      </c>
      <c r="C5395" t="s">
        <v>552</v>
      </c>
      <c r="D5395" s="441">
        <v>45689</v>
      </c>
      <c r="E5395">
        <v>19339</v>
      </c>
      <c r="F5395" t="s">
        <v>5987</v>
      </c>
      <c r="G5395">
        <v>2771</v>
      </c>
      <c r="H5395">
        <v>10.039999999999999</v>
      </c>
      <c r="I5395" t="s">
        <v>5598</v>
      </c>
      <c r="J5395" t="s">
        <v>6085</v>
      </c>
      <c r="K5395" t="s">
        <v>5066</v>
      </c>
      <c r="L5395">
        <v>74.400000000000006</v>
      </c>
      <c r="M5395" s="441">
        <v>45679</v>
      </c>
      <c r="N5395">
        <v>74.400000000000006</v>
      </c>
      <c r="O5395">
        <v>74.400000000000006</v>
      </c>
      <c r="P5395">
        <v>746.98</v>
      </c>
    </row>
    <row r="5396" spans="1:16" x14ac:dyDescent="0.3">
      <c r="A5396">
        <v>18039</v>
      </c>
      <c r="B5396">
        <v>122</v>
      </c>
      <c r="C5396" t="s">
        <v>552</v>
      </c>
      <c r="D5396" s="441">
        <v>45689</v>
      </c>
      <c r="E5396">
        <v>25130</v>
      </c>
      <c r="F5396" t="s">
        <v>6615</v>
      </c>
      <c r="G5396">
        <v>5907</v>
      </c>
      <c r="H5396">
        <v>20.3</v>
      </c>
      <c r="I5396" t="s">
        <v>5598</v>
      </c>
      <c r="J5396" t="s">
        <v>6085</v>
      </c>
      <c r="K5396" t="s">
        <v>5066</v>
      </c>
      <c r="L5396">
        <v>36.36</v>
      </c>
      <c r="M5396" s="441">
        <v>45684</v>
      </c>
      <c r="N5396">
        <v>36</v>
      </c>
      <c r="O5396">
        <v>36</v>
      </c>
      <c r="P5396">
        <v>738.11</v>
      </c>
    </row>
    <row r="5397" spans="1:16" x14ac:dyDescent="0.3">
      <c r="A5397">
        <v>18026</v>
      </c>
      <c r="B5397">
        <v>122</v>
      </c>
      <c r="C5397" t="s">
        <v>552</v>
      </c>
      <c r="D5397" s="441">
        <v>45689</v>
      </c>
      <c r="E5397">
        <v>26051</v>
      </c>
      <c r="F5397" t="s">
        <v>6492</v>
      </c>
      <c r="G5397">
        <v>6513</v>
      </c>
      <c r="H5397">
        <v>36</v>
      </c>
      <c r="I5397" t="s">
        <v>5613</v>
      </c>
      <c r="J5397" t="s">
        <v>4764</v>
      </c>
      <c r="K5397" t="s">
        <v>5066</v>
      </c>
      <c r="L5397">
        <v>122.53</v>
      </c>
      <c r="M5397" s="441">
        <v>45686</v>
      </c>
      <c r="N5397">
        <v>122.53</v>
      </c>
      <c r="O5397">
        <v>122.53</v>
      </c>
      <c r="P5397">
        <v>731.88</v>
      </c>
    </row>
    <row r="5398" spans="1:16" x14ac:dyDescent="0.3">
      <c r="A5398">
        <v>18014</v>
      </c>
      <c r="B5398">
        <v>122</v>
      </c>
      <c r="C5398" t="s">
        <v>552</v>
      </c>
      <c r="D5398" s="441">
        <v>45689</v>
      </c>
      <c r="E5398">
        <v>19381</v>
      </c>
      <c r="F5398" t="s">
        <v>6541</v>
      </c>
      <c r="G5398">
        <v>2763</v>
      </c>
      <c r="H5398">
        <v>9</v>
      </c>
      <c r="I5398" t="s">
        <v>5625</v>
      </c>
      <c r="J5398" t="s">
        <v>6085</v>
      </c>
      <c r="K5398" t="s">
        <v>5066</v>
      </c>
      <c r="L5398">
        <v>78.900000000000006</v>
      </c>
      <c r="M5398" s="441">
        <v>45678</v>
      </c>
      <c r="N5398">
        <v>78.900000000000006</v>
      </c>
      <c r="O5398">
        <v>78.900000000000006</v>
      </c>
      <c r="P5398">
        <v>710.1</v>
      </c>
    </row>
    <row r="5399" spans="1:16" x14ac:dyDescent="0.3">
      <c r="A5399">
        <v>18079</v>
      </c>
      <c r="B5399">
        <v>122</v>
      </c>
      <c r="C5399" t="s">
        <v>552</v>
      </c>
      <c r="D5399" s="441">
        <v>45689</v>
      </c>
      <c r="E5399">
        <v>25535</v>
      </c>
      <c r="F5399" t="s">
        <v>5827</v>
      </c>
      <c r="G5399">
        <v>6157</v>
      </c>
      <c r="H5399">
        <v>6</v>
      </c>
      <c r="I5399" t="s">
        <v>5601</v>
      </c>
      <c r="J5399" t="s">
        <v>4764</v>
      </c>
      <c r="K5399" t="s">
        <v>5066</v>
      </c>
      <c r="L5399">
        <v>116.76</v>
      </c>
      <c r="M5399" s="441">
        <v>45678</v>
      </c>
      <c r="N5399">
        <v>116.76</v>
      </c>
      <c r="O5399">
        <v>116.76</v>
      </c>
      <c r="P5399">
        <v>700.56</v>
      </c>
    </row>
    <row r="5400" spans="1:16" x14ac:dyDescent="0.3">
      <c r="A5400">
        <v>18024</v>
      </c>
      <c r="B5400">
        <v>122</v>
      </c>
      <c r="C5400" t="s">
        <v>552</v>
      </c>
      <c r="D5400" s="441">
        <v>45689</v>
      </c>
      <c r="E5400">
        <v>19235</v>
      </c>
      <c r="F5400" t="s">
        <v>6593</v>
      </c>
      <c r="G5400">
        <v>2788</v>
      </c>
      <c r="H5400">
        <v>5.09</v>
      </c>
      <c r="I5400" t="s">
        <v>5598</v>
      </c>
      <c r="J5400" t="s">
        <v>6085</v>
      </c>
      <c r="K5400" t="s">
        <v>5066</v>
      </c>
      <c r="L5400">
        <v>137</v>
      </c>
      <c r="M5400" s="441">
        <v>45678</v>
      </c>
      <c r="N5400">
        <v>137</v>
      </c>
      <c r="O5400">
        <v>0</v>
      </c>
      <c r="P5400">
        <v>697.33</v>
      </c>
    </row>
    <row r="5401" spans="1:16" x14ac:dyDescent="0.3">
      <c r="A5401">
        <v>17887</v>
      </c>
      <c r="B5401">
        <v>122</v>
      </c>
      <c r="C5401" t="s">
        <v>552</v>
      </c>
      <c r="D5401" s="441">
        <v>45689</v>
      </c>
      <c r="E5401">
        <v>21017</v>
      </c>
      <c r="F5401" t="s">
        <v>5673</v>
      </c>
      <c r="G5401">
        <v>2005</v>
      </c>
      <c r="H5401">
        <v>4</v>
      </c>
      <c r="I5401" t="s">
        <v>5610</v>
      </c>
      <c r="J5401" t="s">
        <v>6085</v>
      </c>
      <c r="K5401" t="s">
        <v>5066</v>
      </c>
      <c r="L5401">
        <v>174.02</v>
      </c>
      <c r="M5401" s="441">
        <v>45686</v>
      </c>
      <c r="N5401">
        <v>163.76</v>
      </c>
      <c r="O5401">
        <v>163.78</v>
      </c>
      <c r="P5401">
        <v>696.08</v>
      </c>
    </row>
    <row r="5402" spans="1:16" x14ac:dyDescent="0.3">
      <c r="A5402">
        <v>17711</v>
      </c>
      <c r="B5402">
        <v>122</v>
      </c>
      <c r="C5402" t="s">
        <v>552</v>
      </c>
      <c r="D5402" s="441">
        <v>45689</v>
      </c>
      <c r="E5402">
        <v>18310</v>
      </c>
      <c r="F5402" t="s">
        <v>5756</v>
      </c>
      <c r="G5402">
        <v>3323</v>
      </c>
      <c r="H5402">
        <v>3.69</v>
      </c>
      <c r="I5402" t="s">
        <v>5613</v>
      </c>
      <c r="J5402" t="s">
        <v>4764</v>
      </c>
      <c r="K5402" t="s">
        <v>5066</v>
      </c>
      <c r="L5402">
        <v>0</v>
      </c>
      <c r="M5402" s="441">
        <v>-693593</v>
      </c>
      <c r="N5402">
        <v>0</v>
      </c>
      <c r="O5402">
        <v>0</v>
      </c>
      <c r="P5402">
        <v>691.7</v>
      </c>
    </row>
    <row r="5403" spans="1:16" x14ac:dyDescent="0.3">
      <c r="A5403">
        <v>17732</v>
      </c>
      <c r="B5403">
        <v>122</v>
      </c>
      <c r="C5403" t="s">
        <v>552</v>
      </c>
      <c r="D5403" s="441">
        <v>45689</v>
      </c>
      <c r="E5403">
        <v>18237</v>
      </c>
      <c r="F5403" t="s">
        <v>5773</v>
      </c>
      <c r="G5403">
        <v>3391</v>
      </c>
      <c r="H5403">
        <v>3</v>
      </c>
      <c r="I5403" t="s">
        <v>5601</v>
      </c>
      <c r="J5403" t="s">
        <v>4764</v>
      </c>
      <c r="K5403" t="s">
        <v>5066</v>
      </c>
      <c r="L5403">
        <v>0</v>
      </c>
      <c r="M5403" s="441">
        <v>45569</v>
      </c>
      <c r="N5403">
        <v>228.98</v>
      </c>
      <c r="O5403">
        <v>228.98</v>
      </c>
      <c r="P5403">
        <v>686.94</v>
      </c>
    </row>
    <row r="5404" spans="1:16" x14ac:dyDescent="0.3">
      <c r="A5404">
        <v>17733</v>
      </c>
      <c r="B5404">
        <v>122</v>
      </c>
      <c r="C5404" t="s">
        <v>552</v>
      </c>
      <c r="D5404" s="441">
        <v>45689</v>
      </c>
      <c r="E5404">
        <v>18235</v>
      </c>
      <c r="F5404" t="s">
        <v>5774</v>
      </c>
      <c r="G5404">
        <v>3393</v>
      </c>
      <c r="H5404">
        <v>4.2699999999999996</v>
      </c>
      <c r="I5404" t="s">
        <v>5613</v>
      </c>
      <c r="J5404" t="s">
        <v>4764</v>
      </c>
      <c r="K5404" t="s">
        <v>5066</v>
      </c>
      <c r="L5404">
        <v>0</v>
      </c>
      <c r="M5404" s="441">
        <v>-693593</v>
      </c>
      <c r="N5404">
        <v>0</v>
      </c>
      <c r="O5404">
        <v>0</v>
      </c>
      <c r="P5404">
        <v>683.06</v>
      </c>
    </row>
    <row r="5405" spans="1:16" x14ac:dyDescent="0.3">
      <c r="A5405">
        <v>17787</v>
      </c>
      <c r="B5405">
        <v>122</v>
      </c>
      <c r="C5405" t="s">
        <v>552</v>
      </c>
      <c r="D5405" s="441">
        <v>45689</v>
      </c>
      <c r="E5405">
        <v>25068</v>
      </c>
      <c r="F5405" t="s">
        <v>5870</v>
      </c>
      <c r="G5405">
        <v>3551</v>
      </c>
      <c r="H5405">
        <v>2</v>
      </c>
      <c r="I5405" t="s">
        <v>5601</v>
      </c>
      <c r="J5405" t="s">
        <v>4764</v>
      </c>
      <c r="K5405" t="s">
        <v>5066</v>
      </c>
      <c r="L5405">
        <v>0</v>
      </c>
      <c r="M5405" s="441">
        <v>45503</v>
      </c>
      <c r="N5405">
        <v>340</v>
      </c>
      <c r="O5405">
        <v>341.69</v>
      </c>
      <c r="P5405">
        <v>680</v>
      </c>
    </row>
    <row r="5406" spans="1:16" x14ac:dyDescent="0.3">
      <c r="A5406">
        <v>18027</v>
      </c>
      <c r="B5406">
        <v>122</v>
      </c>
      <c r="C5406" t="s">
        <v>552</v>
      </c>
      <c r="D5406" s="441">
        <v>45689</v>
      </c>
      <c r="E5406">
        <v>19166</v>
      </c>
      <c r="F5406" t="s">
        <v>5892</v>
      </c>
      <c r="G5406">
        <v>2826</v>
      </c>
      <c r="H5406">
        <v>35</v>
      </c>
      <c r="I5406" t="s">
        <v>5613</v>
      </c>
      <c r="J5406" t="s">
        <v>6085</v>
      </c>
      <c r="K5406" t="s">
        <v>5066</v>
      </c>
      <c r="L5406">
        <v>19.28</v>
      </c>
      <c r="M5406" s="441">
        <v>45687</v>
      </c>
      <c r="N5406">
        <v>20.23</v>
      </c>
      <c r="O5406">
        <v>20.23</v>
      </c>
      <c r="P5406">
        <v>674.8</v>
      </c>
    </row>
    <row r="5407" spans="1:16" x14ac:dyDescent="0.3">
      <c r="A5407">
        <v>17976</v>
      </c>
      <c r="B5407">
        <v>122</v>
      </c>
      <c r="C5407" t="s">
        <v>552</v>
      </c>
      <c r="D5407" s="441">
        <v>45689</v>
      </c>
      <c r="E5407">
        <v>23095</v>
      </c>
      <c r="F5407" t="s">
        <v>5942</v>
      </c>
      <c r="G5407">
        <v>2754</v>
      </c>
      <c r="H5407">
        <v>680</v>
      </c>
      <c r="I5407" t="s">
        <v>5613</v>
      </c>
      <c r="J5407" t="s">
        <v>6085</v>
      </c>
      <c r="K5407" t="s">
        <v>5066</v>
      </c>
      <c r="L5407">
        <v>0.97</v>
      </c>
      <c r="M5407" s="441">
        <v>45687</v>
      </c>
      <c r="N5407">
        <v>0.92</v>
      </c>
      <c r="O5407">
        <v>1.33</v>
      </c>
      <c r="P5407">
        <v>659.6</v>
      </c>
    </row>
    <row r="5408" spans="1:16" x14ac:dyDescent="0.3">
      <c r="A5408">
        <v>17808</v>
      </c>
      <c r="B5408">
        <v>122</v>
      </c>
      <c r="C5408" t="s">
        <v>552</v>
      </c>
      <c r="D5408" s="441">
        <v>45689</v>
      </c>
      <c r="E5408">
        <v>20308</v>
      </c>
      <c r="F5408" t="s">
        <v>5841</v>
      </c>
      <c r="G5408">
        <v>2222</v>
      </c>
      <c r="H5408">
        <v>19</v>
      </c>
      <c r="I5408" t="s">
        <v>5605</v>
      </c>
      <c r="J5408" t="s">
        <v>6085</v>
      </c>
      <c r="K5408" t="s">
        <v>5066</v>
      </c>
      <c r="L5408">
        <v>34.700000000000003</v>
      </c>
      <c r="M5408" s="441">
        <v>45678</v>
      </c>
      <c r="N5408">
        <v>34.9</v>
      </c>
      <c r="O5408">
        <v>34.729999999999997</v>
      </c>
      <c r="P5408">
        <v>659.3</v>
      </c>
    </row>
    <row r="5409" spans="1:16" x14ac:dyDescent="0.3">
      <c r="A5409">
        <v>17780</v>
      </c>
      <c r="B5409">
        <v>122</v>
      </c>
      <c r="C5409" t="s">
        <v>552</v>
      </c>
      <c r="D5409" s="441">
        <v>45689</v>
      </c>
      <c r="E5409">
        <v>18097</v>
      </c>
      <c r="F5409" t="s">
        <v>5811</v>
      </c>
      <c r="G5409">
        <v>3513</v>
      </c>
      <c r="H5409">
        <v>1.53</v>
      </c>
      <c r="I5409" t="s">
        <v>5601</v>
      </c>
      <c r="J5409" t="s">
        <v>4764</v>
      </c>
      <c r="K5409" t="s">
        <v>5066</v>
      </c>
      <c r="L5409">
        <v>0</v>
      </c>
      <c r="M5409" s="441">
        <v>45462</v>
      </c>
      <c r="N5409">
        <v>425.33</v>
      </c>
      <c r="O5409">
        <v>409.9</v>
      </c>
      <c r="P5409">
        <v>650.75</v>
      </c>
    </row>
    <row r="5410" spans="1:16" x14ac:dyDescent="0.3">
      <c r="A5410">
        <v>18080</v>
      </c>
      <c r="B5410">
        <v>122</v>
      </c>
      <c r="C5410" t="s">
        <v>552</v>
      </c>
      <c r="D5410" s="441">
        <v>45689</v>
      </c>
      <c r="E5410">
        <v>17760</v>
      </c>
      <c r="F5410" t="s">
        <v>5972</v>
      </c>
      <c r="G5410">
        <v>3782</v>
      </c>
      <c r="H5410">
        <v>6</v>
      </c>
      <c r="I5410" t="s">
        <v>5601</v>
      </c>
      <c r="J5410" t="s">
        <v>4764</v>
      </c>
      <c r="K5410" t="s">
        <v>5066</v>
      </c>
      <c r="L5410">
        <v>0</v>
      </c>
      <c r="M5410" s="441">
        <v>45391</v>
      </c>
      <c r="N5410">
        <v>107.12</v>
      </c>
      <c r="O5410">
        <v>88.82</v>
      </c>
      <c r="P5410">
        <v>642.72</v>
      </c>
    </row>
    <row r="5411" spans="1:16" x14ac:dyDescent="0.3">
      <c r="A5411">
        <v>18018</v>
      </c>
      <c r="B5411">
        <v>122</v>
      </c>
      <c r="C5411" t="s">
        <v>552</v>
      </c>
      <c r="D5411" s="441">
        <v>45689</v>
      </c>
      <c r="E5411">
        <v>19236</v>
      </c>
      <c r="F5411" t="s">
        <v>6606</v>
      </c>
      <c r="G5411">
        <v>2787</v>
      </c>
      <c r="H5411">
        <v>4.5199999999999996</v>
      </c>
      <c r="I5411" t="s">
        <v>5598</v>
      </c>
      <c r="J5411" t="s">
        <v>6085</v>
      </c>
      <c r="K5411" t="s">
        <v>5066</v>
      </c>
      <c r="L5411">
        <v>138.66999999999999</v>
      </c>
      <c r="M5411" s="441">
        <v>45679</v>
      </c>
      <c r="N5411">
        <v>142.21</v>
      </c>
      <c r="O5411">
        <v>142.69</v>
      </c>
      <c r="P5411">
        <v>626.79</v>
      </c>
    </row>
    <row r="5412" spans="1:16" x14ac:dyDescent="0.3">
      <c r="A5412">
        <v>17719</v>
      </c>
      <c r="B5412">
        <v>122</v>
      </c>
      <c r="C5412" t="s">
        <v>552</v>
      </c>
      <c r="D5412" s="441">
        <v>45689</v>
      </c>
      <c r="E5412">
        <v>18275</v>
      </c>
      <c r="F5412" t="s">
        <v>5764</v>
      </c>
      <c r="G5412">
        <v>3355</v>
      </c>
      <c r="H5412">
        <v>5.13</v>
      </c>
      <c r="I5412" t="s">
        <v>5601</v>
      </c>
      <c r="J5412" t="s">
        <v>4764</v>
      </c>
      <c r="K5412" t="s">
        <v>5066</v>
      </c>
      <c r="L5412">
        <v>0</v>
      </c>
      <c r="M5412" s="441">
        <v>45454</v>
      </c>
      <c r="N5412">
        <v>121</v>
      </c>
      <c r="O5412">
        <v>126.9</v>
      </c>
      <c r="P5412">
        <v>620.73</v>
      </c>
    </row>
    <row r="5413" spans="1:16" x14ac:dyDescent="0.3">
      <c r="A5413">
        <v>17706</v>
      </c>
      <c r="B5413">
        <v>122</v>
      </c>
      <c r="C5413" t="s">
        <v>552</v>
      </c>
      <c r="D5413" s="441">
        <v>45689</v>
      </c>
      <c r="E5413">
        <v>25533</v>
      </c>
      <c r="F5413" t="s">
        <v>5753</v>
      </c>
      <c r="G5413">
        <v>6156</v>
      </c>
      <c r="H5413">
        <v>8.24</v>
      </c>
      <c r="I5413" t="s">
        <v>5601</v>
      </c>
      <c r="J5413" t="s">
        <v>4764</v>
      </c>
      <c r="K5413" t="s">
        <v>5066</v>
      </c>
      <c r="L5413">
        <v>75</v>
      </c>
      <c r="M5413" s="441">
        <v>45680</v>
      </c>
      <c r="N5413">
        <v>75</v>
      </c>
      <c r="O5413">
        <v>75</v>
      </c>
      <c r="P5413">
        <v>618</v>
      </c>
    </row>
    <row r="5414" spans="1:16" x14ac:dyDescent="0.3">
      <c r="A5414">
        <v>17875</v>
      </c>
      <c r="B5414">
        <v>122</v>
      </c>
      <c r="C5414" t="s">
        <v>552</v>
      </c>
      <c r="D5414" s="441">
        <v>45689</v>
      </c>
      <c r="E5414">
        <v>20887</v>
      </c>
      <c r="F5414" t="s">
        <v>5662</v>
      </c>
      <c r="G5414">
        <v>2040</v>
      </c>
      <c r="H5414">
        <v>18</v>
      </c>
      <c r="I5414" t="s">
        <v>5625</v>
      </c>
      <c r="J5414" t="s">
        <v>6085</v>
      </c>
      <c r="K5414" t="s">
        <v>5066</v>
      </c>
      <c r="L5414">
        <v>33.9</v>
      </c>
      <c r="M5414" s="441">
        <v>45687</v>
      </c>
      <c r="N5414">
        <v>33.9</v>
      </c>
      <c r="O5414">
        <v>33.9</v>
      </c>
      <c r="P5414">
        <v>610.20000000000005</v>
      </c>
    </row>
    <row r="5415" spans="1:16" x14ac:dyDescent="0.3">
      <c r="A5415">
        <v>17860</v>
      </c>
      <c r="B5415">
        <v>122</v>
      </c>
      <c r="C5415" t="s">
        <v>552</v>
      </c>
      <c r="D5415" s="441">
        <v>45689</v>
      </c>
      <c r="E5415">
        <v>20859</v>
      </c>
      <c r="F5415" t="s">
        <v>6510</v>
      </c>
      <c r="G5415">
        <v>2045</v>
      </c>
      <c r="H5415">
        <v>17</v>
      </c>
      <c r="I5415" t="s">
        <v>5613</v>
      </c>
      <c r="J5415" t="s">
        <v>6085</v>
      </c>
      <c r="K5415" t="s">
        <v>5066</v>
      </c>
      <c r="L5415">
        <v>35.840000000000003</v>
      </c>
      <c r="M5415" s="441">
        <v>45686</v>
      </c>
      <c r="N5415">
        <v>35.799999999999997</v>
      </c>
      <c r="O5415">
        <v>35.799999999999997</v>
      </c>
      <c r="P5415">
        <v>609.28</v>
      </c>
    </row>
    <row r="5416" spans="1:16" x14ac:dyDescent="0.3">
      <c r="A5416">
        <v>17720</v>
      </c>
      <c r="B5416">
        <v>122</v>
      </c>
      <c r="C5416" t="s">
        <v>552</v>
      </c>
      <c r="D5416" s="441">
        <v>45689</v>
      </c>
      <c r="E5416">
        <v>18272</v>
      </c>
      <c r="F5416" t="s">
        <v>5765</v>
      </c>
      <c r="G5416">
        <v>3358</v>
      </c>
      <c r="H5416">
        <v>18.13</v>
      </c>
      <c r="I5416" t="s">
        <v>5601</v>
      </c>
      <c r="J5416" t="s">
        <v>4764</v>
      </c>
      <c r="K5416" t="s">
        <v>5066</v>
      </c>
      <c r="L5416">
        <v>0</v>
      </c>
      <c r="M5416" s="441">
        <v>45391</v>
      </c>
      <c r="N5416">
        <v>33.200000000000003</v>
      </c>
      <c r="O5416">
        <v>37.950000000000003</v>
      </c>
      <c r="P5416">
        <v>601.91999999999996</v>
      </c>
    </row>
    <row r="5417" spans="1:16" x14ac:dyDescent="0.3">
      <c r="A5417">
        <v>18010</v>
      </c>
      <c r="B5417">
        <v>122</v>
      </c>
      <c r="C5417" t="s">
        <v>552</v>
      </c>
      <c r="D5417" s="441">
        <v>45689</v>
      </c>
      <c r="E5417">
        <v>19409</v>
      </c>
      <c r="F5417" t="s">
        <v>5694</v>
      </c>
      <c r="G5417">
        <v>2760</v>
      </c>
      <c r="H5417">
        <v>19</v>
      </c>
      <c r="I5417" t="s">
        <v>5613</v>
      </c>
      <c r="J5417" t="s">
        <v>6085</v>
      </c>
      <c r="K5417" t="s">
        <v>5066</v>
      </c>
      <c r="L5417">
        <v>31.64</v>
      </c>
      <c r="M5417" s="441">
        <v>45686</v>
      </c>
      <c r="N5417">
        <v>31.7</v>
      </c>
      <c r="O5417">
        <v>26.93</v>
      </c>
      <c r="P5417">
        <v>601.16</v>
      </c>
    </row>
    <row r="5418" spans="1:16" x14ac:dyDescent="0.3">
      <c r="A5418">
        <v>17748</v>
      </c>
      <c r="B5418">
        <v>122</v>
      </c>
      <c r="C5418" t="s">
        <v>552</v>
      </c>
      <c r="D5418" s="441">
        <v>45689</v>
      </c>
      <c r="E5418">
        <v>18185</v>
      </c>
      <c r="F5418" t="s">
        <v>5786</v>
      </c>
      <c r="G5418">
        <v>3438</v>
      </c>
      <c r="H5418">
        <v>3</v>
      </c>
      <c r="I5418" t="s">
        <v>5601</v>
      </c>
      <c r="J5418" t="s">
        <v>4764</v>
      </c>
      <c r="K5418" t="s">
        <v>5066</v>
      </c>
      <c r="L5418">
        <v>0</v>
      </c>
      <c r="M5418" s="441">
        <v>-693593</v>
      </c>
      <c r="N5418">
        <v>0</v>
      </c>
      <c r="O5418">
        <v>0</v>
      </c>
      <c r="P5418">
        <v>592.84</v>
      </c>
    </row>
    <row r="5419" spans="1:16" x14ac:dyDescent="0.3">
      <c r="A5419">
        <v>17678</v>
      </c>
      <c r="B5419">
        <v>122</v>
      </c>
      <c r="C5419" t="s">
        <v>552</v>
      </c>
      <c r="D5419" s="441">
        <v>45689</v>
      </c>
      <c r="E5419">
        <v>25152</v>
      </c>
      <c r="F5419" t="s">
        <v>5735</v>
      </c>
      <c r="G5419">
        <v>5924</v>
      </c>
      <c r="H5419">
        <v>8.92</v>
      </c>
      <c r="I5419" t="s">
        <v>5601</v>
      </c>
      <c r="J5419" t="s">
        <v>4764</v>
      </c>
      <c r="K5419" t="s">
        <v>5066</v>
      </c>
      <c r="L5419">
        <v>65</v>
      </c>
      <c r="M5419" s="441">
        <v>45673</v>
      </c>
      <c r="N5419">
        <v>65</v>
      </c>
      <c r="O5419">
        <v>65</v>
      </c>
      <c r="P5419">
        <v>579.79999999999995</v>
      </c>
    </row>
    <row r="5420" spans="1:16" x14ac:dyDescent="0.3">
      <c r="A5420">
        <v>17777</v>
      </c>
      <c r="B5420">
        <v>122</v>
      </c>
      <c r="C5420" t="s">
        <v>552</v>
      </c>
      <c r="D5420" s="441">
        <v>45689</v>
      </c>
      <c r="E5420">
        <v>18104</v>
      </c>
      <c r="F5420" t="s">
        <v>5808</v>
      </c>
      <c r="G5420">
        <v>3507</v>
      </c>
      <c r="H5420">
        <v>0.84</v>
      </c>
      <c r="I5420" t="s">
        <v>5601</v>
      </c>
      <c r="J5420" t="s">
        <v>4764</v>
      </c>
      <c r="K5420" t="s">
        <v>5066</v>
      </c>
      <c r="L5420">
        <v>0</v>
      </c>
      <c r="M5420" s="441">
        <v>45552</v>
      </c>
      <c r="N5420">
        <v>677.3</v>
      </c>
      <c r="O5420">
        <v>666.9</v>
      </c>
      <c r="P5420">
        <v>568.92999999999995</v>
      </c>
    </row>
    <row r="5421" spans="1:16" x14ac:dyDescent="0.3">
      <c r="A5421">
        <v>18045</v>
      </c>
      <c r="B5421">
        <v>122</v>
      </c>
      <c r="C5421" t="s">
        <v>552</v>
      </c>
      <c r="D5421" s="441">
        <v>45689</v>
      </c>
      <c r="E5421">
        <v>25128</v>
      </c>
      <c r="F5421" t="s">
        <v>5897</v>
      </c>
      <c r="G5421">
        <v>5908</v>
      </c>
      <c r="H5421">
        <v>15.18</v>
      </c>
      <c r="I5421" t="s">
        <v>5598</v>
      </c>
      <c r="J5421" t="s">
        <v>6085</v>
      </c>
      <c r="K5421" t="s">
        <v>5066</v>
      </c>
      <c r="L5421">
        <v>37.200000000000003</v>
      </c>
      <c r="M5421" s="441">
        <v>45684</v>
      </c>
      <c r="N5421">
        <v>38.9</v>
      </c>
      <c r="O5421">
        <v>38.9</v>
      </c>
      <c r="P5421">
        <v>564.70000000000005</v>
      </c>
    </row>
    <row r="5422" spans="1:16" x14ac:dyDescent="0.3">
      <c r="A5422">
        <v>18003</v>
      </c>
      <c r="B5422">
        <v>122</v>
      </c>
      <c r="C5422" t="s">
        <v>552</v>
      </c>
      <c r="D5422" s="441">
        <v>45689</v>
      </c>
      <c r="E5422">
        <v>24676</v>
      </c>
      <c r="F5422" t="s">
        <v>5688</v>
      </c>
      <c r="G5422">
        <v>5710</v>
      </c>
      <c r="H5422">
        <v>6</v>
      </c>
      <c r="I5422" t="s">
        <v>5605</v>
      </c>
      <c r="J5422" t="s">
        <v>6085</v>
      </c>
      <c r="K5422" t="s">
        <v>5066</v>
      </c>
      <c r="L5422">
        <v>0</v>
      </c>
      <c r="M5422" s="441">
        <v>45385</v>
      </c>
      <c r="N5422">
        <v>93.82</v>
      </c>
      <c r="O5422">
        <v>84.5</v>
      </c>
      <c r="P5422">
        <v>562.91999999999996</v>
      </c>
    </row>
    <row r="5423" spans="1:16" x14ac:dyDescent="0.3">
      <c r="A5423">
        <v>17669</v>
      </c>
      <c r="B5423">
        <v>122</v>
      </c>
      <c r="C5423" t="s">
        <v>552</v>
      </c>
      <c r="D5423" s="441">
        <v>45689</v>
      </c>
      <c r="E5423">
        <v>18545</v>
      </c>
      <c r="F5423" t="s">
        <v>5727</v>
      </c>
      <c r="G5423">
        <v>3134</v>
      </c>
      <c r="H5423">
        <v>11.44</v>
      </c>
      <c r="I5423" t="s">
        <v>5601</v>
      </c>
      <c r="J5423" t="s">
        <v>4764</v>
      </c>
      <c r="K5423" t="s">
        <v>5066</v>
      </c>
      <c r="L5423">
        <v>0</v>
      </c>
      <c r="M5423" s="441">
        <v>45644</v>
      </c>
      <c r="N5423">
        <v>49</v>
      </c>
      <c r="O5423">
        <v>45.91</v>
      </c>
      <c r="P5423">
        <v>560.55999999999995</v>
      </c>
    </row>
    <row r="5424" spans="1:16" x14ac:dyDescent="0.3">
      <c r="A5424">
        <v>17891</v>
      </c>
      <c r="B5424">
        <v>122</v>
      </c>
      <c r="C5424" t="s">
        <v>552</v>
      </c>
      <c r="D5424" s="441">
        <v>45689</v>
      </c>
      <c r="E5424">
        <v>21004</v>
      </c>
      <c r="F5424" t="s">
        <v>5675</v>
      </c>
      <c r="G5424">
        <v>2007</v>
      </c>
      <c r="H5424">
        <v>7</v>
      </c>
      <c r="I5424" t="s">
        <v>5613</v>
      </c>
      <c r="J5424" t="s">
        <v>6085</v>
      </c>
      <c r="K5424" t="s">
        <v>5066</v>
      </c>
      <c r="L5424">
        <v>0</v>
      </c>
      <c r="M5424" s="441">
        <v>-693593</v>
      </c>
      <c r="N5424">
        <v>0</v>
      </c>
      <c r="O5424">
        <v>95.67</v>
      </c>
      <c r="P5424">
        <v>557.83000000000004</v>
      </c>
    </row>
    <row r="5425" spans="1:16" x14ac:dyDescent="0.3">
      <c r="A5425">
        <v>18094</v>
      </c>
      <c r="B5425">
        <v>122</v>
      </c>
      <c r="C5425" t="s">
        <v>552</v>
      </c>
      <c r="D5425" s="441">
        <v>45689</v>
      </c>
      <c r="E5425">
        <v>25044</v>
      </c>
      <c r="F5425" t="s">
        <v>5964</v>
      </c>
      <c r="G5425">
        <v>5877</v>
      </c>
      <c r="H5425">
        <v>4</v>
      </c>
      <c r="I5425" t="s">
        <v>5601</v>
      </c>
      <c r="J5425" t="s">
        <v>4764</v>
      </c>
      <c r="K5425" t="s">
        <v>5066</v>
      </c>
      <c r="L5425">
        <v>0</v>
      </c>
      <c r="M5425" s="441">
        <v>45615</v>
      </c>
      <c r="N5425">
        <v>138.6</v>
      </c>
      <c r="O5425">
        <v>138.6</v>
      </c>
      <c r="P5425">
        <v>554.4</v>
      </c>
    </row>
    <row r="5426" spans="1:16" x14ac:dyDescent="0.3">
      <c r="A5426">
        <v>17716</v>
      </c>
      <c r="B5426">
        <v>122</v>
      </c>
      <c r="C5426" t="s">
        <v>552</v>
      </c>
      <c r="D5426" s="441">
        <v>45689</v>
      </c>
      <c r="E5426">
        <v>18296</v>
      </c>
      <c r="F5426" t="s">
        <v>5761</v>
      </c>
      <c r="G5426">
        <v>3333</v>
      </c>
      <c r="H5426">
        <v>7.5</v>
      </c>
      <c r="I5426" t="s">
        <v>5601</v>
      </c>
      <c r="J5426" t="s">
        <v>4764</v>
      </c>
      <c r="K5426" t="s">
        <v>5066</v>
      </c>
      <c r="L5426">
        <v>72.900000000000006</v>
      </c>
      <c r="M5426" s="441">
        <v>45686</v>
      </c>
      <c r="N5426">
        <v>72.900000000000006</v>
      </c>
      <c r="O5426">
        <v>50</v>
      </c>
      <c r="P5426">
        <v>546.75</v>
      </c>
    </row>
    <row r="5427" spans="1:16" x14ac:dyDescent="0.3">
      <c r="A5427">
        <v>18091</v>
      </c>
      <c r="B5427">
        <v>122</v>
      </c>
      <c r="C5427" t="s">
        <v>552</v>
      </c>
      <c r="D5427" s="441">
        <v>45689</v>
      </c>
      <c r="E5427">
        <v>25040</v>
      </c>
      <c r="F5427" t="s">
        <v>5832</v>
      </c>
      <c r="G5427">
        <v>5875</v>
      </c>
      <c r="H5427">
        <v>5</v>
      </c>
      <c r="I5427" t="s">
        <v>5601</v>
      </c>
      <c r="J5427" t="s">
        <v>4764</v>
      </c>
      <c r="K5427" t="s">
        <v>5066</v>
      </c>
      <c r="L5427">
        <v>0</v>
      </c>
      <c r="M5427" s="441">
        <v>45643</v>
      </c>
      <c r="N5427">
        <v>107.76</v>
      </c>
      <c r="O5427">
        <v>107.76</v>
      </c>
      <c r="P5427">
        <v>538.79999999999995</v>
      </c>
    </row>
    <row r="5428" spans="1:16" x14ac:dyDescent="0.3">
      <c r="A5428">
        <v>17699</v>
      </c>
      <c r="B5428">
        <v>122</v>
      </c>
      <c r="C5428" t="s">
        <v>552</v>
      </c>
      <c r="D5428" s="441">
        <v>45689</v>
      </c>
      <c r="E5428">
        <v>18348</v>
      </c>
      <c r="F5428" t="s">
        <v>5750</v>
      </c>
      <c r="G5428">
        <v>3287</v>
      </c>
      <c r="H5428">
        <v>2</v>
      </c>
      <c r="I5428" t="s">
        <v>5613</v>
      </c>
      <c r="J5428" t="s">
        <v>4764</v>
      </c>
      <c r="K5428" t="s">
        <v>5066</v>
      </c>
      <c r="L5428">
        <v>0</v>
      </c>
      <c r="M5428" s="441">
        <v>-693593</v>
      </c>
      <c r="N5428">
        <v>0</v>
      </c>
      <c r="O5428">
        <v>0</v>
      </c>
      <c r="P5428">
        <v>520.53</v>
      </c>
    </row>
    <row r="5429" spans="1:16" x14ac:dyDescent="0.3">
      <c r="A5429">
        <v>18005</v>
      </c>
      <c r="B5429">
        <v>122</v>
      </c>
      <c r="C5429" t="s">
        <v>552</v>
      </c>
      <c r="D5429" s="441">
        <v>45689</v>
      </c>
      <c r="E5429">
        <v>24831</v>
      </c>
      <c r="F5429" t="s">
        <v>5689</v>
      </c>
      <c r="G5429">
        <v>5780</v>
      </c>
      <c r="H5429">
        <v>4</v>
      </c>
      <c r="I5429" t="s">
        <v>5598</v>
      </c>
      <c r="J5429" t="s">
        <v>6085</v>
      </c>
      <c r="K5429" t="s">
        <v>5066</v>
      </c>
      <c r="L5429">
        <v>0</v>
      </c>
      <c r="M5429" s="441">
        <v>45631</v>
      </c>
      <c r="N5429">
        <v>129.30000000000001</v>
      </c>
      <c r="O5429">
        <v>129.30000000000001</v>
      </c>
      <c r="P5429">
        <v>517.20000000000005</v>
      </c>
    </row>
    <row r="5430" spans="1:16" x14ac:dyDescent="0.3">
      <c r="A5430">
        <v>17822</v>
      </c>
      <c r="B5430">
        <v>122</v>
      </c>
      <c r="C5430" t="s">
        <v>552</v>
      </c>
      <c r="D5430" s="441">
        <v>45689</v>
      </c>
      <c r="E5430">
        <v>21073</v>
      </c>
      <c r="F5430" t="s">
        <v>5628</v>
      </c>
      <c r="G5430">
        <v>1994</v>
      </c>
      <c r="H5430">
        <v>10</v>
      </c>
      <c r="I5430" t="s">
        <v>5613</v>
      </c>
      <c r="J5430" t="s">
        <v>6085</v>
      </c>
      <c r="K5430" t="s">
        <v>5066</v>
      </c>
      <c r="L5430">
        <v>0</v>
      </c>
      <c r="M5430" s="441">
        <v>45673</v>
      </c>
      <c r="N5430">
        <v>0</v>
      </c>
      <c r="O5430">
        <v>0</v>
      </c>
      <c r="P5430">
        <v>509</v>
      </c>
    </row>
    <row r="5431" spans="1:16" x14ac:dyDescent="0.3">
      <c r="A5431">
        <v>18017</v>
      </c>
      <c r="B5431">
        <v>122</v>
      </c>
      <c r="C5431" t="s">
        <v>552</v>
      </c>
      <c r="D5431" s="441">
        <v>45689</v>
      </c>
      <c r="E5431">
        <v>17051</v>
      </c>
      <c r="F5431" t="s">
        <v>6609</v>
      </c>
      <c r="G5431">
        <v>2787</v>
      </c>
      <c r="H5431">
        <v>3.64</v>
      </c>
      <c r="I5431" t="s">
        <v>5598</v>
      </c>
      <c r="J5431" t="s">
        <v>6085</v>
      </c>
      <c r="K5431" t="s">
        <v>5066</v>
      </c>
      <c r="L5431">
        <v>138.91999999999999</v>
      </c>
      <c r="M5431" s="441">
        <v>45679</v>
      </c>
      <c r="N5431">
        <v>135.34</v>
      </c>
      <c r="O5431">
        <v>135.34</v>
      </c>
      <c r="P5431">
        <v>505.67</v>
      </c>
    </row>
    <row r="5432" spans="1:16" x14ac:dyDescent="0.3">
      <c r="A5432">
        <v>18006</v>
      </c>
      <c r="B5432">
        <v>122</v>
      </c>
      <c r="C5432" t="s">
        <v>552</v>
      </c>
      <c r="D5432" s="441">
        <v>45689</v>
      </c>
      <c r="E5432">
        <v>25184</v>
      </c>
      <c r="F5432" t="s">
        <v>5690</v>
      </c>
      <c r="G5432">
        <v>5937</v>
      </c>
      <c r="H5432">
        <v>2</v>
      </c>
      <c r="I5432" t="s">
        <v>5598</v>
      </c>
      <c r="J5432" t="s">
        <v>6085</v>
      </c>
      <c r="K5432" t="s">
        <v>5066</v>
      </c>
      <c r="L5432">
        <v>0</v>
      </c>
      <c r="M5432" s="441">
        <v>45623</v>
      </c>
      <c r="N5432">
        <v>250</v>
      </c>
      <c r="O5432">
        <v>350</v>
      </c>
      <c r="P5432">
        <v>500</v>
      </c>
    </row>
    <row r="5433" spans="1:16" x14ac:dyDescent="0.3">
      <c r="A5433">
        <v>17825</v>
      </c>
      <c r="B5433">
        <v>122</v>
      </c>
      <c r="C5433" t="s">
        <v>552</v>
      </c>
      <c r="D5433" s="441">
        <v>45689</v>
      </c>
      <c r="E5433">
        <v>24638</v>
      </c>
      <c r="F5433" t="s">
        <v>6616</v>
      </c>
      <c r="G5433">
        <v>5690</v>
      </c>
      <c r="H5433">
        <v>20</v>
      </c>
      <c r="I5433" t="s">
        <v>5703</v>
      </c>
      <c r="J5433" t="s">
        <v>6085</v>
      </c>
      <c r="K5433" t="s">
        <v>5066</v>
      </c>
      <c r="L5433">
        <v>0</v>
      </c>
      <c r="M5433" s="441">
        <v>-693593</v>
      </c>
      <c r="N5433">
        <v>0</v>
      </c>
      <c r="O5433">
        <v>39.5</v>
      </c>
      <c r="P5433">
        <v>498</v>
      </c>
    </row>
    <row r="5434" spans="1:16" x14ac:dyDescent="0.3">
      <c r="A5434">
        <v>18042</v>
      </c>
      <c r="B5434">
        <v>122</v>
      </c>
      <c r="C5434" t="s">
        <v>552</v>
      </c>
      <c r="D5434" s="441">
        <v>45689</v>
      </c>
      <c r="E5434">
        <v>24197</v>
      </c>
      <c r="F5434" t="s">
        <v>6424</v>
      </c>
      <c r="G5434">
        <v>3037</v>
      </c>
      <c r="H5434">
        <v>19.899999999999999</v>
      </c>
      <c r="I5434" t="s">
        <v>5598</v>
      </c>
      <c r="J5434" t="s">
        <v>6085</v>
      </c>
      <c r="K5434" t="s">
        <v>5066</v>
      </c>
      <c r="L5434">
        <v>24.5</v>
      </c>
      <c r="M5434" s="441">
        <v>45666</v>
      </c>
      <c r="N5434">
        <v>24.5</v>
      </c>
      <c r="O5434">
        <v>21.9</v>
      </c>
      <c r="P5434">
        <v>487.55</v>
      </c>
    </row>
    <row r="5435" spans="1:16" x14ac:dyDescent="0.3">
      <c r="A5435">
        <v>18034</v>
      </c>
      <c r="B5435">
        <v>122</v>
      </c>
      <c r="C5435" t="s">
        <v>552</v>
      </c>
      <c r="D5435" s="441">
        <v>45689</v>
      </c>
      <c r="E5435">
        <v>24833</v>
      </c>
      <c r="F5435" t="s">
        <v>5707</v>
      </c>
      <c r="G5435">
        <v>2845</v>
      </c>
      <c r="H5435">
        <v>10</v>
      </c>
      <c r="I5435" t="s">
        <v>5703</v>
      </c>
      <c r="J5435" t="s">
        <v>6085</v>
      </c>
      <c r="K5435" t="s">
        <v>5066</v>
      </c>
      <c r="L5435">
        <v>47.75</v>
      </c>
      <c r="M5435" s="441">
        <v>45677</v>
      </c>
      <c r="N5435">
        <v>47.75</v>
      </c>
      <c r="O5435">
        <v>47.75</v>
      </c>
      <c r="P5435">
        <v>477.5</v>
      </c>
    </row>
    <row r="5436" spans="1:16" x14ac:dyDescent="0.3">
      <c r="A5436">
        <v>18041</v>
      </c>
      <c r="B5436">
        <v>122</v>
      </c>
      <c r="C5436" t="s">
        <v>552</v>
      </c>
      <c r="D5436" s="441">
        <v>45689</v>
      </c>
      <c r="E5436">
        <v>18788</v>
      </c>
      <c r="F5436" t="s">
        <v>6506</v>
      </c>
      <c r="G5436">
        <v>2985</v>
      </c>
      <c r="H5436">
        <v>4.74</v>
      </c>
      <c r="I5436" t="s">
        <v>5598</v>
      </c>
      <c r="J5436" t="s">
        <v>6085</v>
      </c>
      <c r="K5436" t="s">
        <v>5066</v>
      </c>
      <c r="L5436">
        <v>98</v>
      </c>
      <c r="M5436" s="441">
        <v>45684</v>
      </c>
      <c r="N5436">
        <v>98</v>
      </c>
      <c r="O5436">
        <v>98</v>
      </c>
      <c r="P5436">
        <v>464.52</v>
      </c>
    </row>
    <row r="5437" spans="1:16" x14ac:dyDescent="0.3">
      <c r="A5437">
        <v>17820</v>
      </c>
      <c r="B5437">
        <v>122</v>
      </c>
      <c r="C5437" t="s">
        <v>552</v>
      </c>
      <c r="D5437" s="441">
        <v>45689</v>
      </c>
      <c r="E5437">
        <v>20809</v>
      </c>
      <c r="F5437" t="s">
        <v>5627</v>
      </c>
      <c r="G5437">
        <v>2074</v>
      </c>
      <c r="H5437">
        <v>17</v>
      </c>
      <c r="I5437" t="s">
        <v>5605</v>
      </c>
      <c r="J5437" t="s">
        <v>6085</v>
      </c>
      <c r="K5437" t="s">
        <v>5066</v>
      </c>
      <c r="L5437">
        <v>26.95</v>
      </c>
      <c r="M5437" s="441">
        <v>45679</v>
      </c>
      <c r="N5437">
        <v>26.95</v>
      </c>
      <c r="O5437">
        <v>27.7</v>
      </c>
      <c r="P5437">
        <v>458.15</v>
      </c>
    </row>
    <row r="5438" spans="1:16" x14ac:dyDescent="0.3">
      <c r="A5438">
        <v>18077</v>
      </c>
      <c r="B5438">
        <v>122</v>
      </c>
      <c r="C5438" t="s">
        <v>552</v>
      </c>
      <c r="D5438" s="441">
        <v>45689</v>
      </c>
      <c r="E5438">
        <v>17812</v>
      </c>
      <c r="F5438" t="s">
        <v>6518</v>
      </c>
      <c r="G5438">
        <v>3737</v>
      </c>
      <c r="H5438">
        <v>4</v>
      </c>
      <c r="I5438" t="s">
        <v>5601</v>
      </c>
      <c r="J5438" t="s">
        <v>4764</v>
      </c>
      <c r="K5438" t="s">
        <v>5066</v>
      </c>
      <c r="L5438">
        <v>0</v>
      </c>
      <c r="M5438" s="441">
        <v>45594</v>
      </c>
      <c r="N5438">
        <v>113.87</v>
      </c>
      <c r="O5438">
        <v>113.87</v>
      </c>
      <c r="P5438">
        <v>455.48</v>
      </c>
    </row>
    <row r="5439" spans="1:16" x14ac:dyDescent="0.3">
      <c r="A5439">
        <v>18029</v>
      </c>
      <c r="B5439">
        <v>122</v>
      </c>
      <c r="C5439" t="s">
        <v>552</v>
      </c>
      <c r="D5439" s="441">
        <v>45689</v>
      </c>
      <c r="E5439">
        <v>17039</v>
      </c>
      <c r="F5439" t="s">
        <v>6495</v>
      </c>
      <c r="G5439">
        <v>2827</v>
      </c>
      <c r="H5439">
        <v>15</v>
      </c>
      <c r="I5439" t="s">
        <v>5613</v>
      </c>
      <c r="J5439" t="s">
        <v>6085</v>
      </c>
      <c r="K5439" t="s">
        <v>5066</v>
      </c>
      <c r="L5439">
        <v>29.86</v>
      </c>
      <c r="M5439" s="441">
        <v>45687</v>
      </c>
      <c r="N5439">
        <v>32.130000000000003</v>
      </c>
      <c r="O5439">
        <v>32.130000000000003</v>
      </c>
      <c r="P5439">
        <v>447.9</v>
      </c>
    </row>
    <row r="5440" spans="1:16" x14ac:dyDescent="0.3">
      <c r="A5440">
        <v>17683</v>
      </c>
      <c r="B5440">
        <v>122</v>
      </c>
      <c r="C5440" t="s">
        <v>552</v>
      </c>
      <c r="D5440" s="441">
        <v>45689</v>
      </c>
      <c r="E5440">
        <v>18382</v>
      </c>
      <c r="F5440" t="s">
        <v>5738</v>
      </c>
      <c r="G5440">
        <v>3257</v>
      </c>
      <c r="H5440">
        <v>6.21</v>
      </c>
      <c r="I5440" t="s">
        <v>5601</v>
      </c>
      <c r="J5440" t="s">
        <v>4764</v>
      </c>
      <c r="K5440" t="s">
        <v>5066</v>
      </c>
      <c r="L5440">
        <v>71.760000000000005</v>
      </c>
      <c r="M5440" s="441">
        <v>45687</v>
      </c>
      <c r="N5440">
        <v>71.5</v>
      </c>
      <c r="O5440">
        <v>71.5</v>
      </c>
      <c r="P5440">
        <v>445.63</v>
      </c>
    </row>
    <row r="5441" spans="1:16" x14ac:dyDescent="0.3">
      <c r="A5441">
        <v>17667</v>
      </c>
      <c r="B5441">
        <v>122</v>
      </c>
      <c r="C5441" t="s">
        <v>552</v>
      </c>
      <c r="D5441" s="441">
        <v>45689</v>
      </c>
      <c r="E5441">
        <v>18547</v>
      </c>
      <c r="F5441" t="s">
        <v>5726</v>
      </c>
      <c r="G5441">
        <v>3132</v>
      </c>
      <c r="H5441">
        <v>11.91</v>
      </c>
      <c r="I5441" t="s">
        <v>5601</v>
      </c>
      <c r="J5441" t="s">
        <v>4764</v>
      </c>
      <c r="K5441" t="s">
        <v>5066</v>
      </c>
      <c r="L5441">
        <v>35.69</v>
      </c>
      <c r="M5441" s="441">
        <v>45687</v>
      </c>
      <c r="N5441">
        <v>36.08</v>
      </c>
      <c r="O5441">
        <v>38.19</v>
      </c>
      <c r="P5441">
        <v>425.07</v>
      </c>
    </row>
    <row r="5442" spans="1:16" x14ac:dyDescent="0.3">
      <c r="A5442">
        <v>17721</v>
      </c>
      <c r="B5442">
        <v>122</v>
      </c>
      <c r="C5442" t="s">
        <v>552</v>
      </c>
      <c r="D5442" s="441">
        <v>45689</v>
      </c>
      <c r="E5442">
        <v>18268</v>
      </c>
      <c r="F5442" t="s">
        <v>5766</v>
      </c>
      <c r="G5442">
        <v>3362</v>
      </c>
      <c r="H5442">
        <v>6.33</v>
      </c>
      <c r="I5442" t="s">
        <v>5601</v>
      </c>
      <c r="J5442" t="s">
        <v>4764</v>
      </c>
      <c r="K5442" t="s">
        <v>5066</v>
      </c>
      <c r="L5442">
        <v>0</v>
      </c>
      <c r="M5442" s="441">
        <v>-693593</v>
      </c>
      <c r="N5442">
        <v>0</v>
      </c>
      <c r="O5442">
        <v>67.13</v>
      </c>
      <c r="P5442">
        <v>422.03</v>
      </c>
    </row>
    <row r="5443" spans="1:16" x14ac:dyDescent="0.3">
      <c r="A5443">
        <v>17724</v>
      </c>
      <c r="B5443">
        <v>122</v>
      </c>
      <c r="C5443" t="s">
        <v>552</v>
      </c>
      <c r="D5443" s="441">
        <v>45689</v>
      </c>
      <c r="E5443">
        <v>18250</v>
      </c>
      <c r="F5443" t="s">
        <v>6607</v>
      </c>
      <c r="G5443">
        <v>3380</v>
      </c>
      <c r="H5443">
        <v>3</v>
      </c>
      <c r="I5443" t="s">
        <v>5613</v>
      </c>
      <c r="J5443" t="s">
        <v>4764</v>
      </c>
      <c r="K5443" t="s">
        <v>5066</v>
      </c>
      <c r="L5443">
        <v>0</v>
      </c>
      <c r="M5443" s="441">
        <v>-693593</v>
      </c>
      <c r="N5443">
        <v>0</v>
      </c>
      <c r="O5443">
        <v>0</v>
      </c>
      <c r="P5443">
        <v>417</v>
      </c>
    </row>
    <row r="5444" spans="1:16" x14ac:dyDescent="0.3">
      <c r="A5444">
        <v>17861</v>
      </c>
      <c r="B5444">
        <v>122</v>
      </c>
      <c r="C5444" t="s">
        <v>552</v>
      </c>
      <c r="D5444" s="441">
        <v>45689</v>
      </c>
      <c r="E5444">
        <v>20213</v>
      </c>
      <c r="F5444" t="s">
        <v>5654</v>
      </c>
      <c r="G5444">
        <v>2251</v>
      </c>
      <c r="H5444">
        <v>13</v>
      </c>
      <c r="I5444" t="s">
        <v>5605</v>
      </c>
      <c r="J5444" t="s">
        <v>6085</v>
      </c>
      <c r="K5444" t="s">
        <v>5066</v>
      </c>
      <c r="L5444">
        <v>32.06</v>
      </c>
      <c r="M5444" s="441">
        <v>45687</v>
      </c>
      <c r="N5444">
        <v>32.200000000000003</v>
      </c>
      <c r="O5444">
        <v>32.200000000000003</v>
      </c>
      <c r="P5444">
        <v>416.78</v>
      </c>
    </row>
    <row r="5445" spans="1:16" x14ac:dyDescent="0.3">
      <c r="A5445">
        <v>18084</v>
      </c>
      <c r="B5445">
        <v>122</v>
      </c>
      <c r="C5445" t="s">
        <v>552</v>
      </c>
      <c r="D5445" s="441">
        <v>45689</v>
      </c>
      <c r="E5445">
        <v>17753</v>
      </c>
      <c r="F5445" t="s">
        <v>5883</v>
      </c>
      <c r="G5445">
        <v>3789</v>
      </c>
      <c r="H5445">
        <v>3</v>
      </c>
      <c r="I5445" t="s">
        <v>5601</v>
      </c>
      <c r="J5445" t="s">
        <v>4764</v>
      </c>
      <c r="K5445" t="s">
        <v>5066</v>
      </c>
      <c r="L5445">
        <v>0</v>
      </c>
      <c r="M5445" s="441">
        <v>-693593</v>
      </c>
      <c r="N5445">
        <v>0</v>
      </c>
      <c r="O5445">
        <v>134.91999999999999</v>
      </c>
      <c r="P5445">
        <v>404.76</v>
      </c>
    </row>
    <row r="5446" spans="1:16" x14ac:dyDescent="0.3">
      <c r="A5446">
        <v>18074</v>
      </c>
      <c r="B5446">
        <v>122</v>
      </c>
      <c r="C5446" t="s">
        <v>552</v>
      </c>
      <c r="D5446" s="441">
        <v>45689</v>
      </c>
      <c r="E5446">
        <v>17800</v>
      </c>
      <c r="F5446" t="s">
        <v>5824</v>
      </c>
      <c r="G5446">
        <v>3745</v>
      </c>
      <c r="H5446">
        <v>15</v>
      </c>
      <c r="I5446" t="s">
        <v>5601</v>
      </c>
      <c r="J5446" t="s">
        <v>4764</v>
      </c>
      <c r="K5446" t="s">
        <v>5066</v>
      </c>
      <c r="L5446">
        <v>26.5</v>
      </c>
      <c r="M5446" s="441">
        <v>45687</v>
      </c>
      <c r="N5446">
        <v>26.5</v>
      </c>
      <c r="O5446">
        <v>26.5</v>
      </c>
      <c r="P5446">
        <v>397.5</v>
      </c>
    </row>
    <row r="5447" spans="1:16" x14ac:dyDescent="0.3">
      <c r="A5447">
        <v>18075</v>
      </c>
      <c r="B5447">
        <v>122</v>
      </c>
      <c r="C5447" t="s">
        <v>552</v>
      </c>
      <c r="D5447" s="441">
        <v>45689</v>
      </c>
      <c r="E5447">
        <v>25645</v>
      </c>
      <c r="F5447" t="s">
        <v>5912</v>
      </c>
      <c r="G5447">
        <v>6208</v>
      </c>
      <c r="H5447">
        <v>2</v>
      </c>
      <c r="I5447" t="s">
        <v>5601</v>
      </c>
      <c r="J5447" t="s">
        <v>4764</v>
      </c>
      <c r="K5447" t="s">
        <v>5066</v>
      </c>
      <c r="L5447">
        <v>0</v>
      </c>
      <c r="M5447" s="441">
        <v>-693593</v>
      </c>
      <c r="N5447">
        <v>0</v>
      </c>
      <c r="O5447">
        <v>0</v>
      </c>
      <c r="P5447">
        <v>389.04</v>
      </c>
    </row>
    <row r="5448" spans="1:16" x14ac:dyDescent="0.3">
      <c r="A5448">
        <v>17689</v>
      </c>
      <c r="B5448">
        <v>122</v>
      </c>
      <c r="C5448" t="s">
        <v>552</v>
      </c>
      <c r="D5448" s="441">
        <v>45689</v>
      </c>
      <c r="E5448">
        <v>18367</v>
      </c>
      <c r="F5448" t="s">
        <v>5875</v>
      </c>
      <c r="G5448">
        <v>3271</v>
      </c>
      <c r="H5448">
        <v>1.53</v>
      </c>
      <c r="I5448" t="s">
        <v>5613</v>
      </c>
      <c r="J5448" t="s">
        <v>4764</v>
      </c>
      <c r="K5448" t="s">
        <v>5066</v>
      </c>
      <c r="L5448">
        <v>0</v>
      </c>
      <c r="M5448" s="441">
        <v>-693593</v>
      </c>
      <c r="N5448">
        <v>0</v>
      </c>
      <c r="O5448">
        <v>161.79</v>
      </c>
      <c r="P5448">
        <v>388.59</v>
      </c>
    </row>
    <row r="5449" spans="1:16" x14ac:dyDescent="0.3">
      <c r="A5449">
        <v>17697</v>
      </c>
      <c r="B5449">
        <v>122</v>
      </c>
      <c r="C5449" t="s">
        <v>552</v>
      </c>
      <c r="D5449" s="441">
        <v>45689</v>
      </c>
      <c r="E5449">
        <v>18352</v>
      </c>
      <c r="F5449" t="s">
        <v>5748</v>
      </c>
      <c r="G5449">
        <v>3283</v>
      </c>
      <c r="H5449">
        <v>1.79</v>
      </c>
      <c r="I5449" t="s">
        <v>5613</v>
      </c>
      <c r="J5449" t="s">
        <v>4764</v>
      </c>
      <c r="K5449" t="s">
        <v>5066</v>
      </c>
      <c r="L5449">
        <v>0</v>
      </c>
      <c r="M5449" s="441">
        <v>-693593</v>
      </c>
      <c r="N5449">
        <v>0</v>
      </c>
      <c r="O5449">
        <v>0</v>
      </c>
      <c r="P5449">
        <v>381.86</v>
      </c>
    </row>
    <row r="5450" spans="1:16" x14ac:dyDescent="0.3">
      <c r="A5450">
        <v>17708</v>
      </c>
      <c r="B5450">
        <v>122</v>
      </c>
      <c r="C5450" t="s">
        <v>552</v>
      </c>
      <c r="D5450" s="441">
        <v>45689</v>
      </c>
      <c r="E5450">
        <v>25630</v>
      </c>
      <c r="F5450" t="s">
        <v>5754</v>
      </c>
      <c r="G5450">
        <v>6202</v>
      </c>
      <c r="H5450">
        <v>1.4</v>
      </c>
      <c r="I5450" t="s">
        <v>5601</v>
      </c>
      <c r="J5450" t="s">
        <v>4764</v>
      </c>
      <c r="K5450" t="s">
        <v>5066</v>
      </c>
      <c r="L5450">
        <v>0</v>
      </c>
      <c r="M5450" s="441">
        <v>45595</v>
      </c>
      <c r="N5450">
        <v>266.07</v>
      </c>
      <c r="O5450">
        <v>266.07</v>
      </c>
      <c r="P5450">
        <v>372.5</v>
      </c>
    </row>
    <row r="5451" spans="1:16" x14ac:dyDescent="0.3">
      <c r="A5451">
        <v>17873</v>
      </c>
      <c r="B5451">
        <v>122</v>
      </c>
      <c r="C5451" t="s">
        <v>552</v>
      </c>
      <c r="D5451" s="441">
        <v>45689</v>
      </c>
      <c r="E5451">
        <v>20111</v>
      </c>
      <c r="F5451" t="s">
        <v>6617</v>
      </c>
      <c r="G5451">
        <v>2295</v>
      </c>
      <c r="H5451">
        <v>15</v>
      </c>
      <c r="I5451" t="s">
        <v>5605</v>
      </c>
      <c r="J5451" t="s">
        <v>6085</v>
      </c>
      <c r="K5451" t="s">
        <v>5066</v>
      </c>
      <c r="L5451">
        <v>0</v>
      </c>
      <c r="M5451" s="441">
        <v>45385</v>
      </c>
      <c r="N5451">
        <v>0</v>
      </c>
      <c r="O5451">
        <v>0</v>
      </c>
      <c r="P5451">
        <v>360.34</v>
      </c>
    </row>
    <row r="5452" spans="1:16" x14ac:dyDescent="0.3">
      <c r="A5452">
        <v>17703</v>
      </c>
      <c r="B5452">
        <v>122</v>
      </c>
      <c r="C5452" t="s">
        <v>552</v>
      </c>
      <c r="D5452" s="441">
        <v>45689</v>
      </c>
      <c r="E5452">
        <v>18328</v>
      </c>
      <c r="F5452" t="s">
        <v>6540</v>
      </c>
      <c r="G5452">
        <v>3305</v>
      </c>
      <c r="H5452">
        <v>0.79</v>
      </c>
      <c r="I5452" t="s">
        <v>5613</v>
      </c>
      <c r="J5452" t="s">
        <v>4764</v>
      </c>
      <c r="K5452" t="s">
        <v>5066</v>
      </c>
      <c r="L5452">
        <v>0</v>
      </c>
      <c r="M5452" s="441">
        <v>-693593</v>
      </c>
      <c r="N5452">
        <v>0</v>
      </c>
      <c r="O5452">
        <v>0</v>
      </c>
      <c r="P5452">
        <v>358.74</v>
      </c>
    </row>
    <row r="5453" spans="1:16" x14ac:dyDescent="0.3">
      <c r="A5453">
        <v>18048</v>
      </c>
      <c r="B5453">
        <v>122</v>
      </c>
      <c r="C5453" t="s">
        <v>552</v>
      </c>
      <c r="D5453" s="441">
        <v>45689</v>
      </c>
      <c r="E5453">
        <v>19017</v>
      </c>
      <c r="F5453" t="s">
        <v>5715</v>
      </c>
      <c r="G5453">
        <v>2893</v>
      </c>
      <c r="H5453">
        <v>20</v>
      </c>
      <c r="I5453" t="s">
        <v>5598</v>
      </c>
      <c r="J5453" t="s">
        <v>6085</v>
      </c>
      <c r="K5453" t="s">
        <v>5066</v>
      </c>
      <c r="L5453">
        <v>17.5</v>
      </c>
      <c r="M5453" s="441">
        <v>45684</v>
      </c>
      <c r="N5453">
        <v>17.5</v>
      </c>
      <c r="O5453">
        <v>19.690000000000001</v>
      </c>
      <c r="P5453">
        <v>350</v>
      </c>
    </row>
    <row r="5454" spans="1:16" x14ac:dyDescent="0.3">
      <c r="A5454">
        <v>17668</v>
      </c>
      <c r="B5454">
        <v>122</v>
      </c>
      <c r="C5454" t="s">
        <v>552</v>
      </c>
      <c r="D5454" s="441">
        <v>45689</v>
      </c>
      <c r="E5454">
        <v>18546</v>
      </c>
      <c r="F5454" t="s">
        <v>5860</v>
      </c>
      <c r="G5454">
        <v>3133</v>
      </c>
      <c r="H5454">
        <v>4.1399999999999997</v>
      </c>
      <c r="I5454" t="s">
        <v>5601</v>
      </c>
      <c r="J5454" t="s">
        <v>4764</v>
      </c>
      <c r="K5454" t="s">
        <v>5066</v>
      </c>
      <c r="L5454">
        <v>0</v>
      </c>
      <c r="M5454" s="441">
        <v>-693593</v>
      </c>
      <c r="N5454">
        <v>0</v>
      </c>
      <c r="O5454">
        <v>81.319999999999993</v>
      </c>
      <c r="P5454">
        <v>336.66</v>
      </c>
    </row>
    <row r="5455" spans="1:16" x14ac:dyDescent="0.3">
      <c r="A5455">
        <v>18016</v>
      </c>
      <c r="B5455">
        <v>122</v>
      </c>
      <c r="C5455" t="s">
        <v>552</v>
      </c>
      <c r="D5455" s="441">
        <v>45689</v>
      </c>
      <c r="E5455">
        <v>19356</v>
      </c>
      <c r="F5455" t="s">
        <v>5696</v>
      </c>
      <c r="G5455">
        <v>2768</v>
      </c>
      <c r="H5455">
        <v>6.44</v>
      </c>
      <c r="I5455" t="s">
        <v>5598</v>
      </c>
      <c r="J5455" t="s">
        <v>6085</v>
      </c>
      <c r="K5455" t="s">
        <v>5066</v>
      </c>
      <c r="L5455">
        <v>51.9</v>
      </c>
      <c r="M5455" s="441">
        <v>45678</v>
      </c>
      <c r="N5455">
        <v>51.9</v>
      </c>
      <c r="O5455">
        <v>53.65</v>
      </c>
      <c r="P5455">
        <v>334.24</v>
      </c>
    </row>
    <row r="5456" spans="1:16" x14ac:dyDescent="0.3">
      <c r="A5456">
        <v>17798</v>
      </c>
      <c r="B5456">
        <v>122</v>
      </c>
      <c r="C5456" t="s">
        <v>552</v>
      </c>
      <c r="D5456" s="441">
        <v>45689</v>
      </c>
      <c r="E5456">
        <v>21093</v>
      </c>
      <c r="F5456" t="s">
        <v>5608</v>
      </c>
      <c r="G5456">
        <v>1988</v>
      </c>
      <c r="H5456">
        <v>67</v>
      </c>
      <c r="I5456" t="s">
        <v>5598</v>
      </c>
      <c r="J5456" t="s">
        <v>6085</v>
      </c>
      <c r="K5456" t="s">
        <v>5066</v>
      </c>
      <c r="L5456">
        <v>4.82</v>
      </c>
      <c r="M5456" s="441">
        <v>45686</v>
      </c>
      <c r="N5456">
        <v>4.6500000000000004</v>
      </c>
      <c r="O5456">
        <v>4.67</v>
      </c>
      <c r="P5456">
        <v>322.94</v>
      </c>
    </row>
    <row r="5457" spans="1:16" x14ac:dyDescent="0.3">
      <c r="A5457">
        <v>17864</v>
      </c>
      <c r="B5457">
        <v>122</v>
      </c>
      <c r="C5457" t="s">
        <v>552</v>
      </c>
      <c r="D5457" s="441">
        <v>45689</v>
      </c>
      <c r="E5457">
        <v>25478</v>
      </c>
      <c r="F5457" t="s">
        <v>5656</v>
      </c>
      <c r="G5457">
        <v>6129</v>
      </c>
      <c r="H5457">
        <v>40</v>
      </c>
      <c r="I5457" t="s">
        <v>5613</v>
      </c>
      <c r="J5457" t="s">
        <v>6085</v>
      </c>
      <c r="K5457" t="s">
        <v>5066</v>
      </c>
      <c r="L5457">
        <v>8.0500000000000007</v>
      </c>
      <c r="M5457" s="441">
        <v>45672</v>
      </c>
      <c r="N5457">
        <v>8.0500000000000007</v>
      </c>
      <c r="O5457">
        <v>8.0500000000000007</v>
      </c>
      <c r="P5457">
        <v>322</v>
      </c>
    </row>
    <row r="5458" spans="1:16" x14ac:dyDescent="0.3">
      <c r="A5458">
        <v>17747</v>
      </c>
      <c r="B5458">
        <v>122</v>
      </c>
      <c r="C5458" t="s">
        <v>552</v>
      </c>
      <c r="D5458" s="441">
        <v>45689</v>
      </c>
      <c r="E5458">
        <v>18189</v>
      </c>
      <c r="F5458" t="s">
        <v>5785</v>
      </c>
      <c r="G5458">
        <v>3435</v>
      </c>
      <c r="H5458">
        <v>2.5099999999999998</v>
      </c>
      <c r="I5458" t="s">
        <v>5601</v>
      </c>
      <c r="J5458" t="s">
        <v>4764</v>
      </c>
      <c r="K5458" t="s">
        <v>5066</v>
      </c>
      <c r="L5458">
        <v>0</v>
      </c>
      <c r="M5458" s="441">
        <v>-693593</v>
      </c>
      <c r="N5458">
        <v>0</v>
      </c>
      <c r="O5458">
        <v>125.9</v>
      </c>
      <c r="P5458">
        <v>308.73</v>
      </c>
    </row>
    <row r="5459" spans="1:16" x14ac:dyDescent="0.3">
      <c r="A5459">
        <v>17912</v>
      </c>
      <c r="B5459">
        <v>122</v>
      </c>
      <c r="C5459" t="s">
        <v>552</v>
      </c>
      <c r="D5459" s="441">
        <v>45689</v>
      </c>
      <c r="E5459">
        <v>20203</v>
      </c>
      <c r="F5459" t="s">
        <v>6577</v>
      </c>
      <c r="G5459">
        <v>2255</v>
      </c>
      <c r="H5459">
        <v>5</v>
      </c>
      <c r="I5459" t="s">
        <v>5613</v>
      </c>
      <c r="J5459" t="s">
        <v>6085</v>
      </c>
      <c r="K5459" t="s">
        <v>5066</v>
      </c>
      <c r="L5459">
        <v>0</v>
      </c>
      <c r="M5459" s="441">
        <v>45561</v>
      </c>
      <c r="N5459">
        <v>61.33</v>
      </c>
      <c r="O5459">
        <v>61.33</v>
      </c>
      <c r="P5459">
        <v>306.64999999999998</v>
      </c>
    </row>
    <row r="5460" spans="1:16" x14ac:dyDescent="0.3">
      <c r="A5460">
        <v>18031</v>
      </c>
      <c r="B5460">
        <v>122</v>
      </c>
      <c r="C5460" t="s">
        <v>552</v>
      </c>
      <c r="D5460" s="441">
        <v>45689</v>
      </c>
      <c r="E5460">
        <v>24802</v>
      </c>
      <c r="F5460" t="s">
        <v>6558</v>
      </c>
      <c r="G5460">
        <v>5766</v>
      </c>
      <c r="H5460">
        <v>12</v>
      </c>
      <c r="I5460" t="s">
        <v>5613</v>
      </c>
      <c r="J5460" t="s">
        <v>6085</v>
      </c>
      <c r="K5460" t="s">
        <v>5066</v>
      </c>
      <c r="L5460">
        <v>25.38</v>
      </c>
      <c r="M5460" s="441">
        <v>45673</v>
      </c>
      <c r="N5460">
        <v>25.38</v>
      </c>
      <c r="O5460">
        <v>25.38</v>
      </c>
      <c r="P5460">
        <v>304.56</v>
      </c>
    </row>
    <row r="5461" spans="1:16" x14ac:dyDescent="0.3">
      <c r="A5461">
        <v>17757</v>
      </c>
      <c r="B5461">
        <v>122</v>
      </c>
      <c r="C5461" t="s">
        <v>552</v>
      </c>
      <c r="D5461" s="441">
        <v>45689</v>
      </c>
      <c r="E5461">
        <v>18159</v>
      </c>
      <c r="F5461" t="s">
        <v>5792</v>
      </c>
      <c r="G5461">
        <v>3461</v>
      </c>
      <c r="H5461">
        <v>3.38</v>
      </c>
      <c r="I5461" t="s">
        <v>5601</v>
      </c>
      <c r="J5461" t="s">
        <v>4764</v>
      </c>
      <c r="K5461" t="s">
        <v>5066</v>
      </c>
      <c r="L5461">
        <v>0</v>
      </c>
      <c r="M5461" s="441">
        <v>-693593</v>
      </c>
      <c r="N5461">
        <v>0</v>
      </c>
      <c r="O5461">
        <v>0</v>
      </c>
      <c r="P5461">
        <v>304.17</v>
      </c>
    </row>
    <row r="5462" spans="1:16" x14ac:dyDescent="0.3">
      <c r="A5462">
        <v>17728</v>
      </c>
      <c r="B5462">
        <v>122</v>
      </c>
      <c r="C5462" t="s">
        <v>552</v>
      </c>
      <c r="D5462" s="441">
        <v>45689</v>
      </c>
      <c r="E5462">
        <v>25507</v>
      </c>
      <c r="F5462" t="s">
        <v>5772</v>
      </c>
      <c r="G5462">
        <v>6143</v>
      </c>
      <c r="H5462">
        <v>1.28</v>
      </c>
      <c r="I5462" t="s">
        <v>5601</v>
      </c>
      <c r="J5462" t="s">
        <v>4764</v>
      </c>
      <c r="K5462" t="s">
        <v>5066</v>
      </c>
      <c r="L5462">
        <v>0</v>
      </c>
      <c r="M5462" s="441">
        <v>45569</v>
      </c>
      <c r="N5462">
        <v>236.46</v>
      </c>
      <c r="O5462">
        <v>259.89999999999998</v>
      </c>
      <c r="P5462">
        <v>302.67</v>
      </c>
    </row>
    <row r="5463" spans="1:16" x14ac:dyDescent="0.3">
      <c r="A5463">
        <v>17690</v>
      </c>
      <c r="B5463">
        <v>122</v>
      </c>
      <c r="C5463" t="s">
        <v>552</v>
      </c>
      <c r="D5463" s="441">
        <v>45689</v>
      </c>
      <c r="E5463">
        <v>18366</v>
      </c>
      <c r="F5463" t="s">
        <v>5742</v>
      </c>
      <c r="G5463">
        <v>3272</v>
      </c>
      <c r="H5463">
        <v>3.16</v>
      </c>
      <c r="I5463" t="s">
        <v>5613</v>
      </c>
      <c r="J5463" t="s">
        <v>4764</v>
      </c>
      <c r="K5463" t="s">
        <v>5066</v>
      </c>
      <c r="L5463">
        <v>0</v>
      </c>
      <c r="M5463" s="441">
        <v>-693593</v>
      </c>
      <c r="N5463">
        <v>0</v>
      </c>
      <c r="O5463">
        <v>0</v>
      </c>
      <c r="P5463">
        <v>292.37</v>
      </c>
    </row>
    <row r="5464" spans="1:16" x14ac:dyDescent="0.3">
      <c r="A5464">
        <v>17786</v>
      </c>
      <c r="B5464">
        <v>122</v>
      </c>
      <c r="C5464" t="s">
        <v>552</v>
      </c>
      <c r="D5464" s="441">
        <v>45689</v>
      </c>
      <c r="E5464">
        <v>24712</v>
      </c>
      <c r="F5464" t="s">
        <v>5837</v>
      </c>
      <c r="G5464">
        <v>5726</v>
      </c>
      <c r="H5464">
        <v>2</v>
      </c>
      <c r="I5464" t="s">
        <v>5601</v>
      </c>
      <c r="J5464" t="s">
        <v>6085</v>
      </c>
      <c r="K5464" t="s">
        <v>5066</v>
      </c>
      <c r="L5464">
        <v>145.53</v>
      </c>
      <c r="M5464" s="441">
        <v>45687</v>
      </c>
      <c r="N5464">
        <v>145.53</v>
      </c>
      <c r="O5464">
        <v>145.53</v>
      </c>
      <c r="P5464">
        <v>291.06</v>
      </c>
    </row>
    <row r="5465" spans="1:16" x14ac:dyDescent="0.3">
      <c r="A5465">
        <v>17677</v>
      </c>
      <c r="B5465">
        <v>122</v>
      </c>
      <c r="C5465" t="s">
        <v>552</v>
      </c>
      <c r="D5465" s="441">
        <v>45689</v>
      </c>
      <c r="E5465">
        <v>25156</v>
      </c>
      <c r="F5465" t="s">
        <v>5734</v>
      </c>
      <c r="G5465">
        <v>5926</v>
      </c>
      <c r="H5465">
        <v>4.4000000000000004</v>
      </c>
      <c r="I5465" t="s">
        <v>5601</v>
      </c>
      <c r="J5465" t="s">
        <v>4764</v>
      </c>
      <c r="K5465" t="s">
        <v>5066</v>
      </c>
      <c r="L5465">
        <v>0</v>
      </c>
      <c r="M5465" s="441">
        <v>-693593</v>
      </c>
      <c r="N5465">
        <v>0</v>
      </c>
      <c r="O5465">
        <v>65</v>
      </c>
      <c r="P5465">
        <v>286</v>
      </c>
    </row>
    <row r="5466" spans="1:16" x14ac:dyDescent="0.3">
      <c r="A5466">
        <v>18073</v>
      </c>
      <c r="B5466">
        <v>122</v>
      </c>
      <c r="C5466" t="s">
        <v>552</v>
      </c>
      <c r="D5466" s="441">
        <v>45689</v>
      </c>
      <c r="E5466">
        <v>25093</v>
      </c>
      <c r="F5466" t="s">
        <v>5823</v>
      </c>
      <c r="G5466">
        <v>5891</v>
      </c>
      <c r="H5466">
        <v>2</v>
      </c>
      <c r="I5466" t="s">
        <v>5601</v>
      </c>
      <c r="J5466" t="s">
        <v>4764</v>
      </c>
      <c r="K5466" t="s">
        <v>5066</v>
      </c>
      <c r="L5466">
        <v>0</v>
      </c>
      <c r="M5466" s="441">
        <v>45587</v>
      </c>
      <c r="N5466">
        <v>142.5</v>
      </c>
      <c r="O5466">
        <v>142.5</v>
      </c>
      <c r="P5466">
        <v>285</v>
      </c>
    </row>
    <row r="5467" spans="1:16" x14ac:dyDescent="0.3">
      <c r="A5467">
        <v>17698</v>
      </c>
      <c r="B5467">
        <v>122</v>
      </c>
      <c r="C5467" t="s">
        <v>552</v>
      </c>
      <c r="D5467" s="441">
        <v>45689</v>
      </c>
      <c r="E5467">
        <v>18351</v>
      </c>
      <c r="F5467" t="s">
        <v>5749</v>
      </c>
      <c r="G5467">
        <v>3284</v>
      </c>
      <c r="H5467">
        <v>1</v>
      </c>
      <c r="I5467" t="s">
        <v>5613</v>
      </c>
      <c r="J5467" t="s">
        <v>4764</v>
      </c>
      <c r="K5467" t="s">
        <v>5066</v>
      </c>
      <c r="L5467">
        <v>0</v>
      </c>
      <c r="M5467" s="441">
        <v>-693593</v>
      </c>
      <c r="N5467">
        <v>0</v>
      </c>
      <c r="O5467">
        <v>0</v>
      </c>
      <c r="P5467">
        <v>272.3</v>
      </c>
    </row>
    <row r="5468" spans="1:16" x14ac:dyDescent="0.3">
      <c r="A5468">
        <v>17932</v>
      </c>
      <c r="B5468">
        <v>122</v>
      </c>
      <c r="C5468" t="s">
        <v>552</v>
      </c>
      <c r="D5468" s="441">
        <v>45689</v>
      </c>
      <c r="E5468">
        <v>19645</v>
      </c>
      <c r="F5468" t="s">
        <v>6618</v>
      </c>
      <c r="G5468">
        <v>2593</v>
      </c>
      <c r="H5468">
        <v>60</v>
      </c>
      <c r="I5468" t="s">
        <v>5598</v>
      </c>
      <c r="J5468" t="s">
        <v>6085</v>
      </c>
      <c r="K5468" t="s">
        <v>5066</v>
      </c>
      <c r="L5468">
        <v>4.45</v>
      </c>
      <c r="M5468" s="441">
        <v>45682</v>
      </c>
      <c r="N5468">
        <v>3.8</v>
      </c>
      <c r="O5468">
        <v>3.8</v>
      </c>
      <c r="P5468">
        <v>267</v>
      </c>
    </row>
    <row r="5469" spans="1:16" x14ac:dyDescent="0.3">
      <c r="A5469">
        <v>17688</v>
      </c>
      <c r="B5469">
        <v>122</v>
      </c>
      <c r="C5469" t="s">
        <v>552</v>
      </c>
      <c r="D5469" s="441">
        <v>45689</v>
      </c>
      <c r="E5469">
        <v>18372</v>
      </c>
      <c r="F5469" t="s">
        <v>5741</v>
      </c>
      <c r="G5469">
        <v>3267</v>
      </c>
      <c r="H5469">
        <v>1.71</v>
      </c>
      <c r="I5469" t="s">
        <v>5601</v>
      </c>
      <c r="J5469" t="s">
        <v>4764</v>
      </c>
      <c r="K5469" t="s">
        <v>5066</v>
      </c>
      <c r="L5469">
        <v>0</v>
      </c>
      <c r="M5469" s="441">
        <v>-693593</v>
      </c>
      <c r="N5469">
        <v>0</v>
      </c>
      <c r="O5469">
        <v>159.9</v>
      </c>
      <c r="P5469">
        <v>266.76</v>
      </c>
    </row>
    <row r="5470" spans="1:16" x14ac:dyDescent="0.3">
      <c r="A5470">
        <v>17739</v>
      </c>
      <c r="B5470">
        <v>122</v>
      </c>
      <c r="C5470" t="s">
        <v>552</v>
      </c>
      <c r="D5470" s="441">
        <v>45689</v>
      </c>
      <c r="E5470">
        <v>18218</v>
      </c>
      <c r="F5470" t="s">
        <v>5779</v>
      </c>
      <c r="G5470">
        <v>3410</v>
      </c>
      <c r="H5470">
        <v>9</v>
      </c>
      <c r="I5470" t="s">
        <v>5601</v>
      </c>
      <c r="J5470" t="s">
        <v>4764</v>
      </c>
      <c r="K5470" t="s">
        <v>5066</v>
      </c>
      <c r="L5470">
        <v>29.64</v>
      </c>
      <c r="M5470" s="441">
        <v>45678</v>
      </c>
      <c r="N5470">
        <v>29.64</v>
      </c>
      <c r="O5470">
        <v>30.9</v>
      </c>
      <c r="P5470">
        <v>266.76</v>
      </c>
    </row>
    <row r="5471" spans="1:16" x14ac:dyDescent="0.3">
      <c r="A5471">
        <v>18030</v>
      </c>
      <c r="B5471">
        <v>122</v>
      </c>
      <c r="C5471" t="s">
        <v>552</v>
      </c>
      <c r="D5471" s="441">
        <v>45689</v>
      </c>
      <c r="E5471">
        <v>17040</v>
      </c>
      <c r="F5471" t="s">
        <v>5705</v>
      </c>
      <c r="G5471">
        <v>2828</v>
      </c>
      <c r="H5471">
        <v>70</v>
      </c>
      <c r="I5471" t="s">
        <v>5613</v>
      </c>
      <c r="J5471" t="s">
        <v>6085</v>
      </c>
      <c r="K5471" t="s">
        <v>5066</v>
      </c>
      <c r="L5471">
        <v>3.75</v>
      </c>
      <c r="M5471" s="441">
        <v>45679</v>
      </c>
      <c r="N5471">
        <v>3.75</v>
      </c>
      <c r="O5471">
        <v>3.75</v>
      </c>
      <c r="P5471">
        <v>262.5</v>
      </c>
    </row>
    <row r="5472" spans="1:16" x14ac:dyDescent="0.3">
      <c r="A5472">
        <v>17807</v>
      </c>
      <c r="B5472">
        <v>122</v>
      </c>
      <c r="C5472" t="s">
        <v>552</v>
      </c>
      <c r="D5472" s="441">
        <v>45689</v>
      </c>
      <c r="E5472">
        <v>24046</v>
      </c>
      <c r="F5472" t="s">
        <v>6519</v>
      </c>
      <c r="G5472">
        <v>2315</v>
      </c>
      <c r="H5472">
        <v>2</v>
      </c>
      <c r="I5472" t="s">
        <v>5598</v>
      </c>
      <c r="J5472" t="s">
        <v>6085</v>
      </c>
      <c r="K5472" t="s">
        <v>5066</v>
      </c>
      <c r="L5472">
        <v>0</v>
      </c>
      <c r="M5472" s="441">
        <v>-693593</v>
      </c>
      <c r="N5472">
        <v>0</v>
      </c>
      <c r="O5472">
        <v>0</v>
      </c>
      <c r="P5472">
        <v>258.45</v>
      </c>
    </row>
    <row r="5473" spans="1:16" x14ac:dyDescent="0.3">
      <c r="A5473">
        <v>17692</v>
      </c>
      <c r="B5473">
        <v>122</v>
      </c>
      <c r="C5473" t="s">
        <v>552</v>
      </c>
      <c r="D5473" s="441">
        <v>45689</v>
      </c>
      <c r="E5473">
        <v>18363</v>
      </c>
      <c r="F5473" t="s">
        <v>5744</v>
      </c>
      <c r="G5473">
        <v>3275</v>
      </c>
      <c r="H5473">
        <v>1</v>
      </c>
      <c r="I5473" t="s">
        <v>5613</v>
      </c>
      <c r="J5473" t="s">
        <v>4764</v>
      </c>
      <c r="K5473" t="s">
        <v>5066</v>
      </c>
      <c r="L5473">
        <v>0</v>
      </c>
      <c r="M5473" s="441">
        <v>-693593</v>
      </c>
      <c r="N5473">
        <v>0</v>
      </c>
      <c r="O5473">
        <v>0</v>
      </c>
      <c r="P5473">
        <v>256.5</v>
      </c>
    </row>
    <row r="5474" spans="1:16" x14ac:dyDescent="0.3">
      <c r="A5474">
        <v>17768</v>
      </c>
      <c r="B5474">
        <v>122</v>
      </c>
      <c r="C5474" t="s">
        <v>552</v>
      </c>
      <c r="D5474" s="441">
        <v>45689</v>
      </c>
      <c r="E5474">
        <v>18138</v>
      </c>
      <c r="F5474" t="s">
        <v>5799</v>
      </c>
      <c r="G5474">
        <v>3480</v>
      </c>
      <c r="H5474">
        <v>0.53</v>
      </c>
      <c r="I5474" t="s">
        <v>5601</v>
      </c>
      <c r="J5474" t="s">
        <v>4764</v>
      </c>
      <c r="K5474" t="s">
        <v>5066</v>
      </c>
      <c r="L5474">
        <v>0</v>
      </c>
      <c r="M5474" s="441">
        <v>-693593</v>
      </c>
      <c r="N5474">
        <v>0</v>
      </c>
      <c r="O5474">
        <v>0</v>
      </c>
      <c r="P5474">
        <v>255.56</v>
      </c>
    </row>
    <row r="5475" spans="1:16" x14ac:dyDescent="0.3">
      <c r="A5475">
        <v>17707</v>
      </c>
      <c r="B5475">
        <v>122</v>
      </c>
      <c r="C5475" t="s">
        <v>552</v>
      </c>
      <c r="D5475" s="441">
        <v>45689</v>
      </c>
      <c r="E5475">
        <v>24706</v>
      </c>
      <c r="F5475" t="s">
        <v>6605</v>
      </c>
      <c r="G5475">
        <v>5723</v>
      </c>
      <c r="H5475">
        <v>1</v>
      </c>
      <c r="I5475" t="s">
        <v>5601</v>
      </c>
      <c r="J5475" t="s">
        <v>4764</v>
      </c>
      <c r="K5475" t="s">
        <v>5066</v>
      </c>
      <c r="L5475">
        <v>249</v>
      </c>
      <c r="M5475" s="441">
        <v>45678</v>
      </c>
      <c r="N5475">
        <v>249</v>
      </c>
      <c r="O5475">
        <v>249</v>
      </c>
      <c r="P5475">
        <v>249</v>
      </c>
    </row>
    <row r="5476" spans="1:16" x14ac:dyDescent="0.3">
      <c r="A5476">
        <v>17908</v>
      </c>
      <c r="B5476">
        <v>122</v>
      </c>
      <c r="C5476" t="s">
        <v>552</v>
      </c>
      <c r="D5476" s="441">
        <v>45689</v>
      </c>
      <c r="E5476">
        <v>19859</v>
      </c>
      <c r="F5476" t="s">
        <v>6594</v>
      </c>
      <c r="G5476">
        <v>2413</v>
      </c>
      <c r="H5476">
        <v>14</v>
      </c>
      <c r="I5476" t="s">
        <v>5613</v>
      </c>
      <c r="J5476" t="s">
        <v>6085</v>
      </c>
      <c r="K5476" t="s">
        <v>5066</v>
      </c>
      <c r="L5476">
        <v>0</v>
      </c>
      <c r="M5476" s="441">
        <v>-693593</v>
      </c>
      <c r="N5476">
        <v>0</v>
      </c>
      <c r="O5476">
        <v>0</v>
      </c>
      <c r="P5476">
        <v>247.8</v>
      </c>
    </row>
    <row r="5477" spans="1:16" x14ac:dyDescent="0.3">
      <c r="A5477">
        <v>17840</v>
      </c>
      <c r="B5477">
        <v>122</v>
      </c>
      <c r="C5477" t="s">
        <v>552</v>
      </c>
      <c r="D5477" s="441">
        <v>45689</v>
      </c>
      <c r="E5477">
        <v>20689</v>
      </c>
      <c r="F5477" t="s">
        <v>5638</v>
      </c>
      <c r="G5477">
        <v>2105</v>
      </c>
      <c r="H5477">
        <v>7</v>
      </c>
      <c r="I5477" t="s">
        <v>5613</v>
      </c>
      <c r="J5477" t="s">
        <v>6085</v>
      </c>
      <c r="K5477" t="s">
        <v>5066</v>
      </c>
      <c r="L5477">
        <v>35.270000000000003</v>
      </c>
      <c r="M5477" s="441">
        <v>45686</v>
      </c>
      <c r="N5477">
        <v>30.6</v>
      </c>
      <c r="O5477">
        <v>31.9</v>
      </c>
      <c r="P5477">
        <v>246.89</v>
      </c>
    </row>
    <row r="5478" spans="1:16" x14ac:dyDescent="0.3">
      <c r="A5478">
        <v>17886</v>
      </c>
      <c r="B5478">
        <v>122</v>
      </c>
      <c r="C5478" t="s">
        <v>552</v>
      </c>
      <c r="D5478" s="441">
        <v>45689</v>
      </c>
      <c r="E5478">
        <v>19946</v>
      </c>
      <c r="F5478" t="s">
        <v>5672</v>
      </c>
      <c r="G5478">
        <v>2360</v>
      </c>
      <c r="H5478">
        <v>4</v>
      </c>
      <c r="I5478" t="s">
        <v>5625</v>
      </c>
      <c r="J5478" t="s">
        <v>6085</v>
      </c>
      <c r="K5478" t="s">
        <v>5066</v>
      </c>
      <c r="L5478">
        <v>60.37</v>
      </c>
      <c r="M5478" s="441">
        <v>45687</v>
      </c>
      <c r="N5478">
        <v>59.6</v>
      </c>
      <c r="O5478">
        <v>59.6</v>
      </c>
      <c r="P5478">
        <v>241.48</v>
      </c>
    </row>
    <row r="5479" spans="1:16" x14ac:dyDescent="0.3">
      <c r="A5479">
        <v>17842</v>
      </c>
      <c r="B5479">
        <v>122</v>
      </c>
      <c r="C5479" t="s">
        <v>552</v>
      </c>
      <c r="D5479" s="441">
        <v>45689</v>
      </c>
      <c r="E5479">
        <v>26020</v>
      </c>
      <c r="F5479" t="s">
        <v>5639</v>
      </c>
      <c r="G5479">
        <v>2105</v>
      </c>
      <c r="H5479">
        <v>17</v>
      </c>
      <c r="I5479" t="s">
        <v>5613</v>
      </c>
      <c r="J5479" t="s">
        <v>6085</v>
      </c>
      <c r="K5479" t="s">
        <v>5066</v>
      </c>
      <c r="L5479">
        <v>14.18</v>
      </c>
      <c r="M5479" s="441">
        <v>45678</v>
      </c>
      <c r="N5479">
        <v>14.28</v>
      </c>
      <c r="O5479">
        <v>14.28</v>
      </c>
      <c r="P5479">
        <v>241.06</v>
      </c>
    </row>
    <row r="5480" spans="1:16" x14ac:dyDescent="0.3">
      <c r="A5480">
        <v>18037</v>
      </c>
      <c r="B5480">
        <v>122</v>
      </c>
      <c r="C5480" t="s">
        <v>552</v>
      </c>
      <c r="D5480" s="441">
        <v>45689</v>
      </c>
      <c r="E5480">
        <v>18708</v>
      </c>
      <c r="F5480" t="s">
        <v>6619</v>
      </c>
      <c r="G5480">
        <v>3033</v>
      </c>
      <c r="H5480">
        <v>7.5</v>
      </c>
      <c r="I5480" t="s">
        <v>5598</v>
      </c>
      <c r="J5480" t="s">
        <v>6085</v>
      </c>
      <c r="K5480" t="s">
        <v>5066</v>
      </c>
      <c r="L5480">
        <v>31.94</v>
      </c>
      <c r="M5480" s="441">
        <v>45684</v>
      </c>
      <c r="N5480">
        <v>31.9</v>
      </c>
      <c r="O5480">
        <v>30.4</v>
      </c>
      <c r="P5480">
        <v>239.55</v>
      </c>
    </row>
    <row r="5481" spans="1:16" x14ac:dyDescent="0.3">
      <c r="A5481">
        <v>17959</v>
      </c>
      <c r="B5481">
        <v>122</v>
      </c>
      <c r="C5481" t="s">
        <v>552</v>
      </c>
      <c r="D5481" s="441">
        <v>45689</v>
      </c>
      <c r="E5481">
        <v>19756</v>
      </c>
      <c r="F5481" t="s">
        <v>5937</v>
      </c>
      <c r="G5481">
        <v>2497</v>
      </c>
      <c r="H5481">
        <v>44.7</v>
      </c>
      <c r="I5481" t="s">
        <v>5598</v>
      </c>
      <c r="J5481" t="s">
        <v>6085</v>
      </c>
      <c r="K5481" t="s">
        <v>5066</v>
      </c>
      <c r="L5481">
        <v>5.32</v>
      </c>
      <c r="M5481" s="441">
        <v>45687</v>
      </c>
      <c r="N5481">
        <v>4.7</v>
      </c>
      <c r="O5481">
        <v>5.35</v>
      </c>
      <c r="P5481">
        <v>237.8</v>
      </c>
    </row>
    <row r="5482" spans="1:16" x14ac:dyDescent="0.3">
      <c r="A5482">
        <v>17709</v>
      </c>
      <c r="B5482">
        <v>122</v>
      </c>
      <c r="C5482" t="s">
        <v>552</v>
      </c>
      <c r="D5482" s="441">
        <v>45689</v>
      </c>
      <c r="E5482">
        <v>18313</v>
      </c>
      <c r="F5482" t="s">
        <v>5755</v>
      </c>
      <c r="G5482">
        <v>3320</v>
      </c>
      <c r="H5482">
        <v>1.56</v>
      </c>
      <c r="I5482" t="s">
        <v>5601</v>
      </c>
      <c r="J5482" t="s">
        <v>4764</v>
      </c>
      <c r="K5482" t="s">
        <v>5066</v>
      </c>
      <c r="L5482">
        <v>0</v>
      </c>
      <c r="M5482" s="441">
        <v>-693593</v>
      </c>
      <c r="N5482">
        <v>0</v>
      </c>
      <c r="O5482">
        <v>148.9</v>
      </c>
      <c r="P5482">
        <v>232.28</v>
      </c>
    </row>
    <row r="5483" spans="1:16" x14ac:dyDescent="0.3">
      <c r="A5483">
        <v>17769</v>
      </c>
      <c r="B5483">
        <v>122</v>
      </c>
      <c r="C5483" t="s">
        <v>552</v>
      </c>
      <c r="D5483" s="441">
        <v>45689</v>
      </c>
      <c r="E5483">
        <v>18133</v>
      </c>
      <c r="F5483" t="s">
        <v>5996</v>
      </c>
      <c r="G5483">
        <v>3484</v>
      </c>
      <c r="H5483">
        <v>1.6</v>
      </c>
      <c r="I5483" t="s">
        <v>5601</v>
      </c>
      <c r="J5483" t="s">
        <v>4764</v>
      </c>
      <c r="K5483" t="s">
        <v>5066</v>
      </c>
      <c r="L5483">
        <v>0</v>
      </c>
      <c r="M5483" s="441">
        <v>-693593</v>
      </c>
      <c r="N5483">
        <v>0</v>
      </c>
      <c r="O5483">
        <v>0</v>
      </c>
      <c r="P5483">
        <v>231.12</v>
      </c>
    </row>
    <row r="5484" spans="1:16" x14ac:dyDescent="0.3">
      <c r="A5484">
        <v>17705</v>
      </c>
      <c r="B5484">
        <v>122</v>
      </c>
      <c r="C5484" t="s">
        <v>552</v>
      </c>
      <c r="D5484" s="441">
        <v>45689</v>
      </c>
      <c r="E5484">
        <v>18287</v>
      </c>
      <c r="F5484" t="s">
        <v>6599</v>
      </c>
      <c r="G5484">
        <v>3341</v>
      </c>
      <c r="H5484">
        <v>1.21</v>
      </c>
      <c r="I5484" t="s">
        <v>5613</v>
      </c>
      <c r="J5484" t="s">
        <v>4764</v>
      </c>
      <c r="K5484" t="s">
        <v>5066</v>
      </c>
      <c r="L5484">
        <v>0</v>
      </c>
      <c r="M5484" s="441">
        <v>-693593</v>
      </c>
      <c r="N5484">
        <v>0</v>
      </c>
      <c r="O5484">
        <v>0</v>
      </c>
      <c r="P5484">
        <v>228.45</v>
      </c>
    </row>
    <row r="5485" spans="1:16" x14ac:dyDescent="0.3">
      <c r="A5485">
        <v>17679</v>
      </c>
      <c r="B5485">
        <v>122</v>
      </c>
      <c r="C5485" t="s">
        <v>552</v>
      </c>
      <c r="D5485" s="441">
        <v>45689</v>
      </c>
      <c r="E5485">
        <v>18444</v>
      </c>
      <c r="F5485" t="s">
        <v>5736</v>
      </c>
      <c r="G5485">
        <v>3205</v>
      </c>
      <c r="H5485">
        <v>6.52</v>
      </c>
      <c r="I5485" t="s">
        <v>5613</v>
      </c>
      <c r="J5485" t="s">
        <v>4764</v>
      </c>
      <c r="K5485" t="s">
        <v>5066</v>
      </c>
      <c r="L5485">
        <v>0</v>
      </c>
      <c r="M5485" s="441">
        <v>45447</v>
      </c>
      <c r="N5485">
        <v>35</v>
      </c>
      <c r="O5485">
        <v>34</v>
      </c>
      <c r="P5485">
        <v>228.2</v>
      </c>
    </row>
    <row r="5486" spans="1:16" x14ac:dyDescent="0.3">
      <c r="A5486">
        <v>17766</v>
      </c>
      <c r="B5486">
        <v>122</v>
      </c>
      <c r="C5486" t="s">
        <v>552</v>
      </c>
      <c r="D5486" s="441">
        <v>45689</v>
      </c>
      <c r="E5486">
        <v>18140</v>
      </c>
      <c r="F5486" t="s">
        <v>5798</v>
      </c>
      <c r="G5486">
        <v>3478</v>
      </c>
      <c r="H5486">
        <v>1.4</v>
      </c>
      <c r="I5486" t="s">
        <v>5601</v>
      </c>
      <c r="J5486" t="s">
        <v>4764</v>
      </c>
      <c r="K5486" t="s">
        <v>5066</v>
      </c>
      <c r="L5486">
        <v>0</v>
      </c>
      <c r="M5486" s="441">
        <v>45545</v>
      </c>
      <c r="N5486">
        <v>162.93</v>
      </c>
      <c r="O5486">
        <v>160</v>
      </c>
      <c r="P5486">
        <v>228.1</v>
      </c>
    </row>
    <row r="5487" spans="1:16" x14ac:dyDescent="0.3">
      <c r="A5487">
        <v>18062</v>
      </c>
      <c r="B5487">
        <v>122</v>
      </c>
      <c r="C5487" t="s">
        <v>552</v>
      </c>
      <c r="D5487" s="441">
        <v>45689</v>
      </c>
      <c r="E5487">
        <v>24030</v>
      </c>
      <c r="F5487" t="s">
        <v>5962</v>
      </c>
      <c r="G5487">
        <v>3593</v>
      </c>
      <c r="H5487">
        <v>70</v>
      </c>
      <c r="I5487" t="s">
        <v>5613</v>
      </c>
      <c r="J5487" t="s">
        <v>4764</v>
      </c>
      <c r="K5487" t="s">
        <v>5066</v>
      </c>
      <c r="L5487">
        <v>3.23</v>
      </c>
      <c r="M5487" s="441">
        <v>45671</v>
      </c>
      <c r="N5487">
        <v>3.03</v>
      </c>
      <c r="O5487">
        <v>3.03</v>
      </c>
      <c r="P5487">
        <v>226.1</v>
      </c>
    </row>
    <row r="5488" spans="1:16" x14ac:dyDescent="0.3">
      <c r="A5488">
        <v>18087</v>
      </c>
      <c r="B5488">
        <v>122</v>
      </c>
      <c r="C5488" t="s">
        <v>552</v>
      </c>
      <c r="D5488" s="441">
        <v>45689</v>
      </c>
      <c r="E5488">
        <v>17716</v>
      </c>
      <c r="F5488" t="s">
        <v>5830</v>
      </c>
      <c r="G5488">
        <v>3822</v>
      </c>
      <c r="H5488">
        <v>8</v>
      </c>
      <c r="I5488" t="s">
        <v>5601</v>
      </c>
      <c r="J5488" t="s">
        <v>4764</v>
      </c>
      <c r="K5488" t="s">
        <v>5066</v>
      </c>
      <c r="L5488">
        <v>26.5</v>
      </c>
      <c r="M5488" s="441">
        <v>45671</v>
      </c>
      <c r="N5488">
        <v>26.5</v>
      </c>
      <c r="O5488">
        <v>23.8</v>
      </c>
      <c r="P5488">
        <v>212</v>
      </c>
    </row>
    <row r="5489" spans="1:16" x14ac:dyDescent="0.3">
      <c r="A5489">
        <v>17956</v>
      </c>
      <c r="B5489">
        <v>122</v>
      </c>
      <c r="C5489" t="s">
        <v>552</v>
      </c>
      <c r="D5489" s="441">
        <v>45689</v>
      </c>
      <c r="E5489">
        <v>19761</v>
      </c>
      <c r="F5489" t="s">
        <v>6620</v>
      </c>
      <c r="G5489">
        <v>2492</v>
      </c>
      <c r="H5489">
        <v>8</v>
      </c>
      <c r="I5489" t="s">
        <v>5598</v>
      </c>
      <c r="J5489" t="s">
        <v>6085</v>
      </c>
      <c r="K5489" t="s">
        <v>5066</v>
      </c>
      <c r="L5489">
        <v>26.17</v>
      </c>
      <c r="M5489" s="441">
        <v>45682</v>
      </c>
      <c r="N5489">
        <v>24.5</v>
      </c>
      <c r="O5489">
        <v>24.5</v>
      </c>
      <c r="P5489">
        <v>209.36</v>
      </c>
    </row>
    <row r="5490" spans="1:16" x14ac:dyDescent="0.3">
      <c r="A5490">
        <v>18068</v>
      </c>
      <c r="B5490">
        <v>122</v>
      </c>
      <c r="C5490" t="s">
        <v>552</v>
      </c>
      <c r="D5490" s="441">
        <v>45689</v>
      </c>
      <c r="E5490">
        <v>22042</v>
      </c>
      <c r="F5490" t="s">
        <v>6539</v>
      </c>
      <c r="G5490">
        <v>3658</v>
      </c>
      <c r="H5490">
        <v>95</v>
      </c>
      <c r="I5490" t="s">
        <v>5613</v>
      </c>
      <c r="J5490" t="s">
        <v>4764</v>
      </c>
      <c r="K5490" t="s">
        <v>5066</v>
      </c>
      <c r="L5490">
        <v>2.19</v>
      </c>
      <c r="M5490" s="441">
        <v>45678</v>
      </c>
      <c r="N5490">
        <v>2.19</v>
      </c>
      <c r="O5490">
        <v>1.99</v>
      </c>
      <c r="P5490">
        <v>208.05</v>
      </c>
    </row>
    <row r="5491" spans="1:16" x14ac:dyDescent="0.3">
      <c r="A5491">
        <v>18009</v>
      </c>
      <c r="B5491">
        <v>122</v>
      </c>
      <c r="C5491" t="s">
        <v>552</v>
      </c>
      <c r="D5491" s="441">
        <v>45689</v>
      </c>
      <c r="E5491">
        <v>19420</v>
      </c>
      <c r="F5491" t="s">
        <v>5693</v>
      </c>
      <c r="G5491">
        <v>2758</v>
      </c>
      <c r="H5491">
        <v>36</v>
      </c>
      <c r="I5491" t="s">
        <v>5613</v>
      </c>
      <c r="J5491" t="s">
        <v>6085</v>
      </c>
      <c r="K5491" t="s">
        <v>5066</v>
      </c>
      <c r="L5491">
        <v>5.77</v>
      </c>
      <c r="M5491" s="441">
        <v>45678</v>
      </c>
      <c r="N5491">
        <v>5.79</v>
      </c>
      <c r="O5491">
        <v>5.79</v>
      </c>
      <c r="P5491">
        <v>207.72</v>
      </c>
    </row>
    <row r="5492" spans="1:16" x14ac:dyDescent="0.3">
      <c r="A5492">
        <v>18044</v>
      </c>
      <c r="B5492">
        <v>122</v>
      </c>
      <c r="C5492" t="s">
        <v>552</v>
      </c>
      <c r="D5492" s="441">
        <v>45689</v>
      </c>
      <c r="E5492">
        <v>19034</v>
      </c>
      <c r="F5492" t="s">
        <v>5712</v>
      </c>
      <c r="G5492">
        <v>2890</v>
      </c>
      <c r="H5492">
        <v>18.04</v>
      </c>
      <c r="I5492" t="s">
        <v>5598</v>
      </c>
      <c r="J5492" t="s">
        <v>6085</v>
      </c>
      <c r="K5492" t="s">
        <v>5066</v>
      </c>
      <c r="L5492">
        <v>11.5</v>
      </c>
      <c r="M5492" s="441">
        <v>45677</v>
      </c>
      <c r="N5492">
        <v>11.5</v>
      </c>
      <c r="O5492">
        <v>11.5</v>
      </c>
      <c r="P5492">
        <v>207.46</v>
      </c>
    </row>
    <row r="5493" spans="1:16" x14ac:dyDescent="0.3">
      <c r="A5493">
        <v>18057</v>
      </c>
      <c r="B5493">
        <v>122</v>
      </c>
      <c r="C5493" t="s">
        <v>552</v>
      </c>
      <c r="D5493" s="441">
        <v>45689</v>
      </c>
      <c r="E5493">
        <v>17929</v>
      </c>
      <c r="F5493" t="s">
        <v>6579</v>
      </c>
      <c r="G5493">
        <v>3639</v>
      </c>
      <c r="H5493">
        <v>14</v>
      </c>
      <c r="I5493" t="s">
        <v>5613</v>
      </c>
      <c r="J5493" t="s">
        <v>4764</v>
      </c>
      <c r="K5493" t="s">
        <v>5066</v>
      </c>
      <c r="L5493">
        <v>14.8</v>
      </c>
      <c r="M5493" s="441">
        <v>45671</v>
      </c>
      <c r="N5493">
        <v>14.8</v>
      </c>
      <c r="O5493">
        <v>14.9</v>
      </c>
      <c r="P5493">
        <v>207.2</v>
      </c>
    </row>
    <row r="5494" spans="1:16" x14ac:dyDescent="0.3">
      <c r="A5494">
        <v>17851</v>
      </c>
      <c r="B5494">
        <v>122</v>
      </c>
      <c r="C5494" t="s">
        <v>552</v>
      </c>
      <c r="D5494" s="441">
        <v>45689</v>
      </c>
      <c r="E5494">
        <v>20358</v>
      </c>
      <c r="F5494" t="s">
        <v>5648</v>
      </c>
      <c r="G5494">
        <v>2200</v>
      </c>
      <c r="H5494">
        <v>14</v>
      </c>
      <c r="I5494" t="s">
        <v>5605</v>
      </c>
      <c r="J5494" t="s">
        <v>6085</v>
      </c>
      <c r="K5494" t="s">
        <v>5066</v>
      </c>
      <c r="L5494">
        <v>14.49</v>
      </c>
      <c r="M5494" s="441">
        <v>45687</v>
      </c>
      <c r="N5494">
        <v>14.5</v>
      </c>
      <c r="O5494">
        <v>14.5</v>
      </c>
      <c r="P5494">
        <v>202.86</v>
      </c>
    </row>
    <row r="5495" spans="1:16" x14ac:dyDescent="0.3">
      <c r="A5495">
        <v>17874</v>
      </c>
      <c r="B5495">
        <v>122</v>
      </c>
      <c r="C5495" t="s">
        <v>552</v>
      </c>
      <c r="D5495" s="441">
        <v>45689</v>
      </c>
      <c r="E5495">
        <v>25075</v>
      </c>
      <c r="F5495" t="s">
        <v>5661</v>
      </c>
      <c r="G5495">
        <v>5883</v>
      </c>
      <c r="H5495">
        <v>12</v>
      </c>
      <c r="I5495" t="s">
        <v>5605</v>
      </c>
      <c r="J5495" t="s">
        <v>6085</v>
      </c>
      <c r="K5495" t="s">
        <v>5066</v>
      </c>
      <c r="L5495">
        <v>16.899999999999999</v>
      </c>
      <c r="M5495" s="441">
        <v>45677</v>
      </c>
      <c r="N5495">
        <v>16.899999999999999</v>
      </c>
      <c r="O5495">
        <v>16.899999999999999</v>
      </c>
      <c r="P5495">
        <v>202.8</v>
      </c>
    </row>
    <row r="5496" spans="1:16" x14ac:dyDescent="0.3">
      <c r="A5496">
        <v>18067</v>
      </c>
      <c r="B5496">
        <v>122</v>
      </c>
      <c r="C5496" t="s">
        <v>552</v>
      </c>
      <c r="D5496" s="441">
        <v>45689</v>
      </c>
      <c r="E5496">
        <v>24308</v>
      </c>
      <c r="F5496" t="s">
        <v>6539</v>
      </c>
      <c r="G5496">
        <v>3658</v>
      </c>
      <c r="H5496">
        <v>88</v>
      </c>
      <c r="I5496" t="s">
        <v>5613</v>
      </c>
      <c r="J5496" t="s">
        <v>4764</v>
      </c>
      <c r="K5496" t="s">
        <v>5066</v>
      </c>
      <c r="L5496">
        <v>0</v>
      </c>
      <c r="M5496" s="441">
        <v>45567</v>
      </c>
      <c r="N5496">
        <v>2.19</v>
      </c>
      <c r="O5496">
        <v>2.19</v>
      </c>
      <c r="P5496">
        <v>192.72</v>
      </c>
    </row>
    <row r="5497" spans="1:16" x14ac:dyDescent="0.3">
      <c r="A5497">
        <v>17797</v>
      </c>
      <c r="B5497">
        <v>122</v>
      </c>
      <c r="C5497" t="s">
        <v>552</v>
      </c>
      <c r="D5497" s="441">
        <v>45689</v>
      </c>
      <c r="E5497">
        <v>21098</v>
      </c>
      <c r="F5497" t="s">
        <v>5607</v>
      </c>
      <c r="G5497">
        <v>1987</v>
      </c>
      <c r="H5497">
        <v>11</v>
      </c>
      <c r="I5497" t="s">
        <v>5605</v>
      </c>
      <c r="J5497" t="s">
        <v>6085</v>
      </c>
      <c r="K5497" t="s">
        <v>5066</v>
      </c>
      <c r="L5497">
        <v>17.350000000000001</v>
      </c>
      <c r="M5497" s="441">
        <v>45687</v>
      </c>
      <c r="N5497">
        <v>17.350000000000001</v>
      </c>
      <c r="O5497">
        <v>17.350000000000001</v>
      </c>
      <c r="P5497">
        <v>190.85</v>
      </c>
    </row>
    <row r="5498" spans="1:16" x14ac:dyDescent="0.3">
      <c r="A5498">
        <v>17850</v>
      </c>
      <c r="B5498">
        <v>122</v>
      </c>
      <c r="C5498" t="s">
        <v>552</v>
      </c>
      <c r="D5498" s="441">
        <v>45689</v>
      </c>
      <c r="E5498">
        <v>20360</v>
      </c>
      <c r="F5498" t="s">
        <v>5646</v>
      </c>
      <c r="G5498">
        <v>2199</v>
      </c>
      <c r="H5498">
        <v>9</v>
      </c>
      <c r="I5498" t="s">
        <v>5605</v>
      </c>
      <c r="J5498" t="s">
        <v>6085</v>
      </c>
      <c r="K5498" t="s">
        <v>5066</v>
      </c>
      <c r="L5498">
        <v>21.2</v>
      </c>
      <c r="M5498" s="441">
        <v>45686</v>
      </c>
      <c r="N5498">
        <v>21.51</v>
      </c>
      <c r="O5498">
        <v>21.51</v>
      </c>
      <c r="P5498">
        <v>190.8</v>
      </c>
    </row>
    <row r="5499" spans="1:16" x14ac:dyDescent="0.3">
      <c r="A5499">
        <v>17884</v>
      </c>
      <c r="B5499">
        <v>122</v>
      </c>
      <c r="C5499" t="s">
        <v>552</v>
      </c>
      <c r="D5499" s="441">
        <v>45689</v>
      </c>
      <c r="E5499">
        <v>19973</v>
      </c>
      <c r="F5499" t="s">
        <v>5670</v>
      </c>
      <c r="G5499">
        <v>2354</v>
      </c>
      <c r="H5499">
        <v>12</v>
      </c>
      <c r="I5499" t="s">
        <v>5613</v>
      </c>
      <c r="J5499" t="s">
        <v>6085</v>
      </c>
      <c r="K5499" t="s">
        <v>5066</v>
      </c>
      <c r="L5499">
        <v>15.83</v>
      </c>
      <c r="M5499" s="441">
        <v>45687</v>
      </c>
      <c r="N5499">
        <v>15.8</v>
      </c>
      <c r="O5499">
        <v>15.8</v>
      </c>
      <c r="P5499">
        <v>189.96</v>
      </c>
    </row>
    <row r="5500" spans="1:16" x14ac:dyDescent="0.3">
      <c r="A5500">
        <v>18008</v>
      </c>
      <c r="B5500">
        <v>122</v>
      </c>
      <c r="C5500" t="s">
        <v>552</v>
      </c>
      <c r="D5500" s="441">
        <v>45689</v>
      </c>
      <c r="E5500">
        <v>25416</v>
      </c>
      <c r="F5500" t="s">
        <v>5905</v>
      </c>
      <c r="G5500">
        <v>6098</v>
      </c>
      <c r="H5500">
        <v>19</v>
      </c>
      <c r="I5500" t="s">
        <v>5613</v>
      </c>
      <c r="J5500" t="s">
        <v>6085</v>
      </c>
      <c r="K5500" t="s">
        <v>5066</v>
      </c>
      <c r="L5500">
        <v>0</v>
      </c>
      <c r="M5500" s="441">
        <v>45617</v>
      </c>
      <c r="N5500">
        <v>9.9</v>
      </c>
      <c r="O5500">
        <v>9.9</v>
      </c>
      <c r="P5500">
        <v>188.1</v>
      </c>
    </row>
    <row r="5501" spans="1:16" x14ac:dyDescent="0.3">
      <c r="A5501">
        <v>18069</v>
      </c>
      <c r="B5501">
        <v>122</v>
      </c>
      <c r="C5501" t="s">
        <v>552</v>
      </c>
      <c r="D5501" s="441">
        <v>45689</v>
      </c>
      <c r="E5501">
        <v>24409</v>
      </c>
      <c r="F5501" t="s">
        <v>6538</v>
      </c>
      <c r="G5501">
        <v>3665</v>
      </c>
      <c r="H5501">
        <v>85</v>
      </c>
      <c r="I5501" t="s">
        <v>5613</v>
      </c>
      <c r="J5501" t="s">
        <v>4764</v>
      </c>
      <c r="K5501" t="s">
        <v>5066</v>
      </c>
      <c r="L5501">
        <v>0</v>
      </c>
      <c r="M5501" s="441">
        <v>45545</v>
      </c>
      <c r="N5501">
        <v>2.19</v>
      </c>
      <c r="O5501">
        <v>2.19</v>
      </c>
      <c r="P5501">
        <v>186.15</v>
      </c>
    </row>
    <row r="5502" spans="1:16" x14ac:dyDescent="0.3">
      <c r="A5502">
        <v>17900</v>
      </c>
      <c r="B5502">
        <v>122</v>
      </c>
      <c r="C5502" t="s">
        <v>552</v>
      </c>
      <c r="D5502" s="441">
        <v>45689</v>
      </c>
      <c r="E5502">
        <v>20332</v>
      </c>
      <c r="F5502" t="s">
        <v>5681</v>
      </c>
      <c r="G5502">
        <v>2208</v>
      </c>
      <c r="H5502">
        <v>15</v>
      </c>
      <c r="I5502" t="s">
        <v>5605</v>
      </c>
      <c r="J5502" t="s">
        <v>6085</v>
      </c>
      <c r="K5502" t="s">
        <v>5066</v>
      </c>
      <c r="L5502">
        <v>12.33</v>
      </c>
      <c r="M5502" s="441">
        <v>45687</v>
      </c>
      <c r="N5502">
        <v>12.2</v>
      </c>
      <c r="O5502">
        <v>12.2</v>
      </c>
      <c r="P5502">
        <v>184.95</v>
      </c>
    </row>
    <row r="5503" spans="1:16" x14ac:dyDescent="0.3">
      <c r="A5503">
        <v>18021</v>
      </c>
      <c r="B5503">
        <v>122</v>
      </c>
      <c r="C5503" t="s">
        <v>552</v>
      </c>
      <c r="D5503" s="441">
        <v>45689</v>
      </c>
      <c r="E5503">
        <v>19324</v>
      </c>
      <c r="F5503" t="s">
        <v>5699</v>
      </c>
      <c r="G5503">
        <v>2773</v>
      </c>
      <c r="H5503">
        <v>4.0999999999999996</v>
      </c>
      <c r="I5503" t="s">
        <v>5598</v>
      </c>
      <c r="J5503" t="s">
        <v>6085</v>
      </c>
      <c r="K5503" t="s">
        <v>5066</v>
      </c>
      <c r="L5503">
        <v>44.1</v>
      </c>
      <c r="M5503" s="441">
        <v>45686</v>
      </c>
      <c r="N5503">
        <v>42.61</v>
      </c>
      <c r="O5503">
        <v>45.98</v>
      </c>
      <c r="P5503">
        <v>180.81</v>
      </c>
    </row>
    <row r="5504" spans="1:16" x14ac:dyDescent="0.3">
      <c r="A5504">
        <v>17863</v>
      </c>
      <c r="B5504">
        <v>122</v>
      </c>
      <c r="C5504" t="s">
        <v>552</v>
      </c>
      <c r="D5504" s="441">
        <v>45689</v>
      </c>
      <c r="E5504">
        <v>20653</v>
      </c>
      <c r="F5504" t="s">
        <v>5655</v>
      </c>
      <c r="G5504">
        <v>2111</v>
      </c>
      <c r="H5504">
        <v>8</v>
      </c>
      <c r="I5504" t="s">
        <v>5613</v>
      </c>
      <c r="J5504" t="s">
        <v>6085</v>
      </c>
      <c r="K5504" t="s">
        <v>5066</v>
      </c>
      <c r="L5504">
        <v>21.98</v>
      </c>
      <c r="M5504" s="441">
        <v>45686</v>
      </c>
      <c r="N5504">
        <v>21.98</v>
      </c>
      <c r="O5504">
        <v>21.98</v>
      </c>
      <c r="P5504">
        <v>175.84</v>
      </c>
    </row>
    <row r="5505" spans="1:16" x14ac:dyDescent="0.3">
      <c r="A5505">
        <v>17685</v>
      </c>
      <c r="B5505">
        <v>122</v>
      </c>
      <c r="C5505" t="s">
        <v>552</v>
      </c>
      <c r="D5505" s="441">
        <v>45689</v>
      </c>
      <c r="E5505">
        <v>18393</v>
      </c>
      <c r="F5505" t="s">
        <v>6044</v>
      </c>
      <c r="G5505">
        <v>3247</v>
      </c>
      <c r="H5505">
        <v>1.1399999999999999</v>
      </c>
      <c r="I5505" t="s">
        <v>5613</v>
      </c>
      <c r="J5505" t="s">
        <v>4764</v>
      </c>
      <c r="K5505" t="s">
        <v>5066</v>
      </c>
      <c r="L5505">
        <v>0</v>
      </c>
      <c r="M5505" s="441">
        <v>-693593</v>
      </c>
      <c r="N5505">
        <v>0</v>
      </c>
      <c r="O5505">
        <v>0</v>
      </c>
      <c r="P5505">
        <v>166.84</v>
      </c>
    </row>
    <row r="5506" spans="1:16" x14ac:dyDescent="0.3">
      <c r="A5506">
        <v>17870</v>
      </c>
      <c r="B5506">
        <v>122</v>
      </c>
      <c r="C5506" t="s">
        <v>552</v>
      </c>
      <c r="D5506" s="441">
        <v>45689</v>
      </c>
      <c r="E5506">
        <v>20133</v>
      </c>
      <c r="F5506" t="s">
        <v>6469</v>
      </c>
      <c r="G5506">
        <v>2286</v>
      </c>
      <c r="H5506">
        <v>20</v>
      </c>
      <c r="I5506" t="s">
        <v>5605</v>
      </c>
      <c r="J5506" t="s">
        <v>6085</v>
      </c>
      <c r="K5506" t="s">
        <v>5066</v>
      </c>
      <c r="L5506">
        <v>8.34</v>
      </c>
      <c r="M5506" s="441">
        <v>45687</v>
      </c>
      <c r="N5506">
        <v>8.1999999999999993</v>
      </c>
      <c r="O5506">
        <v>8.1999999999999993</v>
      </c>
      <c r="P5506">
        <v>166.8</v>
      </c>
    </row>
    <row r="5507" spans="1:16" x14ac:dyDescent="0.3">
      <c r="A5507">
        <v>17671</v>
      </c>
      <c r="B5507">
        <v>122</v>
      </c>
      <c r="C5507" t="s">
        <v>552</v>
      </c>
      <c r="D5507" s="441">
        <v>45689</v>
      </c>
      <c r="E5507">
        <v>18543</v>
      </c>
      <c r="F5507" t="s">
        <v>5729</v>
      </c>
      <c r="G5507">
        <v>3135</v>
      </c>
      <c r="H5507">
        <v>9.44</v>
      </c>
      <c r="I5507" t="s">
        <v>5601</v>
      </c>
      <c r="J5507" t="s">
        <v>4764</v>
      </c>
      <c r="K5507" t="s">
        <v>5066</v>
      </c>
      <c r="L5507">
        <v>0</v>
      </c>
      <c r="M5507" s="441">
        <v>45517</v>
      </c>
      <c r="N5507">
        <v>17.399999999999999</v>
      </c>
      <c r="O5507">
        <v>23.5</v>
      </c>
      <c r="P5507">
        <v>164.29</v>
      </c>
    </row>
    <row r="5508" spans="1:16" x14ac:dyDescent="0.3">
      <c r="A5508">
        <v>17770</v>
      </c>
      <c r="B5508">
        <v>122</v>
      </c>
      <c r="C5508" t="s">
        <v>552</v>
      </c>
      <c r="D5508" s="441">
        <v>45689</v>
      </c>
      <c r="E5508">
        <v>18129</v>
      </c>
      <c r="F5508" t="s">
        <v>5800</v>
      </c>
      <c r="G5508">
        <v>3486</v>
      </c>
      <c r="H5508">
        <v>1.38</v>
      </c>
      <c r="I5508" t="s">
        <v>5601</v>
      </c>
      <c r="J5508" t="s">
        <v>4764</v>
      </c>
      <c r="K5508" t="s">
        <v>5066</v>
      </c>
      <c r="L5508">
        <v>0</v>
      </c>
      <c r="M5508" s="441">
        <v>45608</v>
      </c>
      <c r="N5508">
        <v>113.92</v>
      </c>
      <c r="O5508">
        <v>136.69999999999999</v>
      </c>
      <c r="P5508">
        <v>157.21</v>
      </c>
    </row>
    <row r="5509" spans="1:16" x14ac:dyDescent="0.3">
      <c r="A5509">
        <v>17834</v>
      </c>
      <c r="B5509">
        <v>122</v>
      </c>
      <c r="C5509" t="s">
        <v>552</v>
      </c>
      <c r="D5509" s="441">
        <v>45689</v>
      </c>
      <c r="E5509">
        <v>20922</v>
      </c>
      <c r="F5509" t="s">
        <v>5845</v>
      </c>
      <c r="G5509">
        <v>2034</v>
      </c>
      <c r="H5509">
        <v>3</v>
      </c>
      <c r="I5509" t="s">
        <v>5605</v>
      </c>
      <c r="J5509" t="s">
        <v>6085</v>
      </c>
      <c r="K5509" t="s">
        <v>5066</v>
      </c>
      <c r="L5509">
        <v>52.35</v>
      </c>
      <c r="M5509" s="441">
        <v>45672</v>
      </c>
      <c r="N5509">
        <v>52.35</v>
      </c>
      <c r="O5509">
        <v>59.2</v>
      </c>
      <c r="P5509">
        <v>157.05000000000001</v>
      </c>
    </row>
    <row r="5510" spans="1:16" x14ac:dyDescent="0.3">
      <c r="A5510">
        <v>17793</v>
      </c>
      <c r="B5510">
        <v>122</v>
      </c>
      <c r="C5510" t="s">
        <v>552</v>
      </c>
      <c r="D5510" s="441">
        <v>45689</v>
      </c>
      <c r="E5510">
        <v>19857</v>
      </c>
      <c r="F5510" t="s">
        <v>5602</v>
      </c>
      <c r="G5510">
        <v>2415</v>
      </c>
      <c r="H5510">
        <v>5</v>
      </c>
      <c r="I5510" t="s">
        <v>5598</v>
      </c>
      <c r="J5510" t="s">
        <v>6085</v>
      </c>
      <c r="K5510" t="s">
        <v>5066</v>
      </c>
      <c r="L5510">
        <v>31.2</v>
      </c>
      <c r="M5510" s="441">
        <v>45680</v>
      </c>
      <c r="N5510">
        <v>31.2</v>
      </c>
      <c r="O5510">
        <v>31.2</v>
      </c>
      <c r="P5510">
        <v>156</v>
      </c>
    </row>
    <row r="5511" spans="1:16" x14ac:dyDescent="0.3">
      <c r="A5511">
        <v>17744</v>
      </c>
      <c r="B5511">
        <v>122</v>
      </c>
      <c r="C5511" t="s">
        <v>552</v>
      </c>
      <c r="D5511" s="441">
        <v>45689</v>
      </c>
      <c r="E5511">
        <v>18200</v>
      </c>
      <c r="F5511" t="s">
        <v>5784</v>
      </c>
      <c r="G5511">
        <v>3426</v>
      </c>
      <c r="H5511">
        <v>4</v>
      </c>
      <c r="I5511" t="s">
        <v>5601</v>
      </c>
      <c r="J5511" t="s">
        <v>4764</v>
      </c>
      <c r="K5511" t="s">
        <v>5066</v>
      </c>
      <c r="L5511">
        <v>0</v>
      </c>
      <c r="M5511" s="441">
        <v>45462</v>
      </c>
      <c r="N5511">
        <v>38.9</v>
      </c>
      <c r="O5511">
        <v>40.67</v>
      </c>
      <c r="P5511">
        <v>155.6</v>
      </c>
    </row>
    <row r="5512" spans="1:16" x14ac:dyDescent="0.3">
      <c r="A5512">
        <v>17722</v>
      </c>
      <c r="B5512">
        <v>122</v>
      </c>
      <c r="C5512" t="s">
        <v>552</v>
      </c>
      <c r="D5512" s="441">
        <v>45689</v>
      </c>
      <c r="E5512">
        <v>18264</v>
      </c>
      <c r="F5512" t="s">
        <v>5768</v>
      </c>
      <c r="G5512">
        <v>3366</v>
      </c>
      <c r="H5512">
        <v>0.33</v>
      </c>
      <c r="I5512" t="s">
        <v>5613</v>
      </c>
      <c r="J5512" t="s">
        <v>4764</v>
      </c>
      <c r="K5512" t="s">
        <v>5066</v>
      </c>
      <c r="L5512">
        <v>0</v>
      </c>
      <c r="M5512" s="441">
        <v>-693593</v>
      </c>
      <c r="N5512">
        <v>0</v>
      </c>
      <c r="O5512">
        <v>0</v>
      </c>
      <c r="P5512">
        <v>155.31</v>
      </c>
    </row>
    <row r="5513" spans="1:16" x14ac:dyDescent="0.3">
      <c r="A5513">
        <v>17844</v>
      </c>
      <c r="B5513">
        <v>122</v>
      </c>
      <c r="C5513" t="s">
        <v>552</v>
      </c>
      <c r="D5513" s="441">
        <v>45689</v>
      </c>
      <c r="E5513">
        <v>20672</v>
      </c>
      <c r="F5513" t="s">
        <v>5642</v>
      </c>
      <c r="G5513">
        <v>2107</v>
      </c>
      <c r="H5513">
        <v>5</v>
      </c>
      <c r="I5513" t="s">
        <v>5605</v>
      </c>
      <c r="J5513" t="s">
        <v>6085</v>
      </c>
      <c r="K5513" t="s">
        <v>5066</v>
      </c>
      <c r="L5513">
        <v>30.12</v>
      </c>
      <c r="M5513" s="441">
        <v>45687</v>
      </c>
      <c r="N5513">
        <v>30.24</v>
      </c>
      <c r="O5513">
        <v>30.08</v>
      </c>
      <c r="P5513">
        <v>150.6</v>
      </c>
    </row>
    <row r="5514" spans="1:16" x14ac:dyDescent="0.3">
      <c r="A5514">
        <v>17734</v>
      </c>
      <c r="B5514">
        <v>122</v>
      </c>
      <c r="C5514" t="s">
        <v>552</v>
      </c>
      <c r="D5514" s="441">
        <v>45689</v>
      </c>
      <c r="E5514">
        <v>18223</v>
      </c>
      <c r="F5514" t="s">
        <v>5876</v>
      </c>
      <c r="G5514">
        <v>3405</v>
      </c>
      <c r="H5514">
        <v>0.47</v>
      </c>
      <c r="I5514" t="s">
        <v>5613</v>
      </c>
      <c r="J5514" t="s">
        <v>4764</v>
      </c>
      <c r="K5514" t="s">
        <v>5066</v>
      </c>
      <c r="L5514">
        <v>0</v>
      </c>
      <c r="M5514" s="441">
        <v>-693593</v>
      </c>
      <c r="N5514">
        <v>0</v>
      </c>
      <c r="O5514">
        <v>0</v>
      </c>
      <c r="P5514">
        <v>150.52000000000001</v>
      </c>
    </row>
    <row r="5515" spans="1:16" x14ac:dyDescent="0.3">
      <c r="A5515">
        <v>17712</v>
      </c>
      <c r="B5515">
        <v>122</v>
      </c>
      <c r="C5515" t="s">
        <v>552</v>
      </c>
      <c r="D5515" s="441">
        <v>45689</v>
      </c>
      <c r="E5515">
        <v>18284</v>
      </c>
      <c r="F5515" t="s">
        <v>5757</v>
      </c>
      <c r="G5515">
        <v>3344</v>
      </c>
      <c r="H5515">
        <v>1.44</v>
      </c>
      <c r="I5515" t="s">
        <v>5601</v>
      </c>
      <c r="J5515" t="s">
        <v>4764</v>
      </c>
      <c r="K5515" t="s">
        <v>5066</v>
      </c>
      <c r="L5515">
        <v>102.21</v>
      </c>
      <c r="M5515" s="441">
        <v>45678</v>
      </c>
      <c r="N5515">
        <v>102.21</v>
      </c>
      <c r="O5515">
        <v>102.21</v>
      </c>
      <c r="P5515">
        <v>147.18</v>
      </c>
    </row>
    <row r="5516" spans="1:16" x14ac:dyDescent="0.3">
      <c r="A5516">
        <v>17907</v>
      </c>
      <c r="B5516">
        <v>122</v>
      </c>
      <c r="C5516" t="s">
        <v>552</v>
      </c>
      <c r="D5516" s="441">
        <v>45689</v>
      </c>
      <c r="E5516">
        <v>20614</v>
      </c>
      <c r="F5516" t="s">
        <v>5686</v>
      </c>
      <c r="G5516">
        <v>2119</v>
      </c>
      <c r="H5516">
        <v>5</v>
      </c>
      <c r="I5516" t="s">
        <v>5613</v>
      </c>
      <c r="J5516" t="s">
        <v>6085</v>
      </c>
      <c r="K5516" t="s">
        <v>5066</v>
      </c>
      <c r="L5516">
        <v>28.52</v>
      </c>
      <c r="M5516" s="441">
        <v>45686</v>
      </c>
      <c r="N5516">
        <v>28.52</v>
      </c>
      <c r="O5516">
        <v>28.52</v>
      </c>
      <c r="P5516">
        <v>142.6</v>
      </c>
    </row>
    <row r="5517" spans="1:16" x14ac:dyDescent="0.3">
      <c r="A5517">
        <v>17901</v>
      </c>
      <c r="B5517">
        <v>122</v>
      </c>
      <c r="C5517" t="s">
        <v>552</v>
      </c>
      <c r="D5517" s="441">
        <v>45689</v>
      </c>
      <c r="E5517">
        <v>19904</v>
      </c>
      <c r="F5517" t="s">
        <v>6589</v>
      </c>
      <c r="G5517">
        <v>2381</v>
      </c>
      <c r="H5517">
        <v>5</v>
      </c>
      <c r="I5517" t="s">
        <v>5598</v>
      </c>
      <c r="J5517" t="s">
        <v>6085</v>
      </c>
      <c r="K5517" t="s">
        <v>5066</v>
      </c>
      <c r="L5517">
        <v>0</v>
      </c>
      <c r="M5517" s="441">
        <v>45446</v>
      </c>
      <c r="N5517">
        <v>28</v>
      </c>
      <c r="O5517">
        <v>28</v>
      </c>
      <c r="P5517">
        <v>140</v>
      </c>
    </row>
    <row r="5518" spans="1:16" x14ac:dyDescent="0.3">
      <c r="A5518">
        <v>17670</v>
      </c>
      <c r="B5518">
        <v>122</v>
      </c>
      <c r="C5518" t="s">
        <v>552</v>
      </c>
      <c r="D5518" s="441">
        <v>45689</v>
      </c>
      <c r="E5518">
        <v>18542</v>
      </c>
      <c r="F5518" t="s">
        <v>5728</v>
      </c>
      <c r="G5518">
        <v>3136</v>
      </c>
      <c r="H5518">
        <v>1.4</v>
      </c>
      <c r="I5518" t="s">
        <v>5601</v>
      </c>
      <c r="J5518" t="s">
        <v>4764</v>
      </c>
      <c r="K5518" t="s">
        <v>5066</v>
      </c>
      <c r="L5518">
        <v>0</v>
      </c>
      <c r="M5518" s="441">
        <v>-693593</v>
      </c>
      <c r="N5518">
        <v>0</v>
      </c>
      <c r="O5518">
        <v>99</v>
      </c>
      <c r="P5518">
        <v>138.6</v>
      </c>
    </row>
    <row r="5519" spans="1:16" x14ac:dyDescent="0.3">
      <c r="A5519">
        <v>18070</v>
      </c>
      <c r="B5519">
        <v>122</v>
      </c>
      <c r="C5519" t="s">
        <v>552</v>
      </c>
      <c r="D5519" s="441">
        <v>45689</v>
      </c>
      <c r="E5519">
        <v>24414</v>
      </c>
      <c r="F5519" t="s">
        <v>6548</v>
      </c>
      <c r="G5519">
        <v>3670</v>
      </c>
      <c r="H5519">
        <v>78</v>
      </c>
      <c r="I5519" t="s">
        <v>5613</v>
      </c>
      <c r="J5519" t="s">
        <v>4764</v>
      </c>
      <c r="K5519" t="s">
        <v>5066</v>
      </c>
      <c r="L5519">
        <v>0</v>
      </c>
      <c r="M5519" s="441">
        <v>45545</v>
      </c>
      <c r="N5519">
        <v>1.78</v>
      </c>
      <c r="O5519">
        <v>2.19</v>
      </c>
      <c r="P5519">
        <v>138.58000000000001</v>
      </c>
    </row>
    <row r="5520" spans="1:16" x14ac:dyDescent="0.3">
      <c r="A5520">
        <v>17832</v>
      </c>
      <c r="B5520">
        <v>122</v>
      </c>
      <c r="C5520" t="s">
        <v>552</v>
      </c>
      <c r="D5520" s="441">
        <v>45689</v>
      </c>
      <c r="E5520">
        <v>20928</v>
      </c>
      <c r="F5520" t="s">
        <v>6565</v>
      </c>
      <c r="G5520">
        <v>2033</v>
      </c>
      <c r="H5520">
        <v>1</v>
      </c>
      <c r="I5520" t="s">
        <v>5613</v>
      </c>
      <c r="J5520" t="s">
        <v>6085</v>
      </c>
      <c r="K5520" t="s">
        <v>5066</v>
      </c>
      <c r="L5520">
        <v>132</v>
      </c>
      <c r="M5520" s="441">
        <v>45672</v>
      </c>
      <c r="N5520">
        <v>132</v>
      </c>
      <c r="O5520">
        <v>132</v>
      </c>
      <c r="P5520">
        <v>132</v>
      </c>
    </row>
    <row r="5521" spans="1:16" x14ac:dyDescent="0.3">
      <c r="A5521">
        <v>17855</v>
      </c>
      <c r="B5521">
        <v>122</v>
      </c>
      <c r="C5521" t="s">
        <v>552</v>
      </c>
      <c r="D5521" s="441">
        <v>45689</v>
      </c>
      <c r="E5521">
        <v>20227</v>
      </c>
      <c r="F5521" t="s">
        <v>5650</v>
      </c>
      <c r="G5521">
        <v>2248</v>
      </c>
      <c r="H5521">
        <v>9</v>
      </c>
      <c r="I5521" t="s">
        <v>5605</v>
      </c>
      <c r="J5521" t="s">
        <v>6085</v>
      </c>
      <c r="K5521" t="s">
        <v>5066</v>
      </c>
      <c r="L5521">
        <v>14.6</v>
      </c>
      <c r="M5521" s="441">
        <v>45687</v>
      </c>
      <c r="N5521">
        <v>14.28</v>
      </c>
      <c r="O5521">
        <v>14.28</v>
      </c>
      <c r="P5521">
        <v>131.4</v>
      </c>
    </row>
    <row r="5522" spans="1:16" x14ac:dyDescent="0.3">
      <c r="A5522">
        <v>18072</v>
      </c>
      <c r="B5522">
        <v>122</v>
      </c>
      <c r="C5522" t="s">
        <v>552</v>
      </c>
      <c r="D5522" s="441">
        <v>45689</v>
      </c>
      <c r="E5522">
        <v>24468</v>
      </c>
      <c r="F5522" t="s">
        <v>6014</v>
      </c>
      <c r="G5522">
        <v>3675</v>
      </c>
      <c r="H5522">
        <v>59</v>
      </c>
      <c r="I5522" t="s">
        <v>5613</v>
      </c>
      <c r="J5522" t="s">
        <v>4764</v>
      </c>
      <c r="K5522" t="s">
        <v>5066</v>
      </c>
      <c r="L5522">
        <v>0</v>
      </c>
      <c r="M5522" s="441">
        <v>45567</v>
      </c>
      <c r="N5522">
        <v>2.19</v>
      </c>
      <c r="O5522">
        <v>2.19</v>
      </c>
      <c r="P5522">
        <v>129.21</v>
      </c>
    </row>
    <row r="5523" spans="1:16" x14ac:dyDescent="0.3">
      <c r="A5523">
        <v>17809</v>
      </c>
      <c r="B5523">
        <v>122</v>
      </c>
      <c r="C5523" t="s">
        <v>552</v>
      </c>
      <c r="D5523" s="441">
        <v>45689</v>
      </c>
      <c r="E5523">
        <v>20301</v>
      </c>
      <c r="F5523" t="s">
        <v>5617</v>
      </c>
      <c r="G5523">
        <v>2223</v>
      </c>
      <c r="H5523">
        <v>4</v>
      </c>
      <c r="I5523" t="s">
        <v>5605</v>
      </c>
      <c r="J5523" t="s">
        <v>6085</v>
      </c>
      <c r="K5523" t="s">
        <v>5066</v>
      </c>
      <c r="L5523">
        <v>32.18</v>
      </c>
      <c r="M5523" s="441">
        <v>45686</v>
      </c>
      <c r="N5523">
        <v>0</v>
      </c>
      <c r="O5523">
        <v>31.12</v>
      </c>
      <c r="P5523">
        <v>128.72</v>
      </c>
    </row>
    <row r="5524" spans="1:16" x14ac:dyDescent="0.3">
      <c r="A5524">
        <v>17960</v>
      </c>
      <c r="B5524">
        <v>122</v>
      </c>
      <c r="C5524" t="s">
        <v>552</v>
      </c>
      <c r="D5524" s="441">
        <v>45689</v>
      </c>
      <c r="E5524">
        <v>19751</v>
      </c>
      <c r="F5524" t="s">
        <v>5938</v>
      </c>
      <c r="G5524">
        <v>2502</v>
      </c>
      <c r="H5524">
        <v>13.06</v>
      </c>
      <c r="I5524" t="s">
        <v>5598</v>
      </c>
      <c r="J5524" t="s">
        <v>6085</v>
      </c>
      <c r="K5524" t="s">
        <v>5066</v>
      </c>
      <c r="L5524">
        <v>9.85</v>
      </c>
      <c r="M5524" s="441">
        <v>45687</v>
      </c>
      <c r="N5524">
        <v>9</v>
      </c>
      <c r="O5524">
        <v>8.3000000000000007</v>
      </c>
      <c r="P5524">
        <v>128.63999999999999</v>
      </c>
    </row>
    <row r="5525" spans="1:16" x14ac:dyDescent="0.3">
      <c r="A5525">
        <v>17853</v>
      </c>
      <c r="B5525">
        <v>122</v>
      </c>
      <c r="C5525" t="s">
        <v>552</v>
      </c>
      <c r="D5525" s="441">
        <v>45689</v>
      </c>
      <c r="E5525">
        <v>20241</v>
      </c>
      <c r="F5525" t="s">
        <v>6581</v>
      </c>
      <c r="G5525">
        <v>2242</v>
      </c>
      <c r="H5525">
        <v>9</v>
      </c>
      <c r="I5525" t="s">
        <v>5613</v>
      </c>
      <c r="J5525" t="s">
        <v>6085</v>
      </c>
      <c r="K5525" t="s">
        <v>5066</v>
      </c>
      <c r="L5525">
        <v>14</v>
      </c>
      <c r="M5525" s="441">
        <v>45678</v>
      </c>
      <c r="N5525">
        <v>14</v>
      </c>
      <c r="O5525">
        <v>14</v>
      </c>
      <c r="P5525">
        <v>126</v>
      </c>
    </row>
    <row r="5526" spans="1:16" x14ac:dyDescent="0.3">
      <c r="A5526">
        <v>17778</v>
      </c>
      <c r="B5526">
        <v>122</v>
      </c>
      <c r="C5526" t="s">
        <v>552</v>
      </c>
      <c r="D5526" s="441">
        <v>45689</v>
      </c>
      <c r="E5526">
        <v>18103</v>
      </c>
      <c r="F5526" t="s">
        <v>5809</v>
      </c>
      <c r="G5526">
        <v>3508</v>
      </c>
      <c r="H5526">
        <v>0.84</v>
      </c>
      <c r="I5526" t="s">
        <v>5601</v>
      </c>
      <c r="J5526" t="s">
        <v>4764</v>
      </c>
      <c r="K5526" t="s">
        <v>5066</v>
      </c>
      <c r="L5526">
        <v>0</v>
      </c>
      <c r="M5526" s="441">
        <v>45622</v>
      </c>
      <c r="N5526">
        <v>141.47</v>
      </c>
      <c r="O5526">
        <v>139.86000000000001</v>
      </c>
      <c r="P5526">
        <v>118.83</v>
      </c>
    </row>
    <row r="5527" spans="1:16" x14ac:dyDescent="0.3">
      <c r="A5527">
        <v>17704</v>
      </c>
      <c r="B5527">
        <v>122</v>
      </c>
      <c r="C5527" t="s">
        <v>552</v>
      </c>
      <c r="D5527" s="441">
        <v>45689</v>
      </c>
      <c r="E5527">
        <v>18327</v>
      </c>
      <c r="F5527" t="s">
        <v>5861</v>
      </c>
      <c r="G5527">
        <v>3306</v>
      </c>
      <c r="H5527">
        <v>1.1000000000000001</v>
      </c>
      <c r="I5527" t="s">
        <v>5601</v>
      </c>
      <c r="J5527" t="s">
        <v>4764</v>
      </c>
      <c r="K5527" t="s">
        <v>5066</v>
      </c>
      <c r="L5527">
        <v>0</v>
      </c>
      <c r="M5527" s="441">
        <v>45405</v>
      </c>
      <c r="N5527">
        <v>108</v>
      </c>
      <c r="O5527">
        <v>112.9</v>
      </c>
      <c r="P5527">
        <v>118.8</v>
      </c>
    </row>
    <row r="5528" spans="1:16" x14ac:dyDescent="0.3">
      <c r="A5528">
        <v>17868</v>
      </c>
      <c r="B5528">
        <v>122</v>
      </c>
      <c r="C5528" t="s">
        <v>552</v>
      </c>
      <c r="D5528" s="441">
        <v>45689</v>
      </c>
      <c r="E5528">
        <v>20501</v>
      </c>
      <c r="F5528" t="s">
        <v>5976</v>
      </c>
      <c r="G5528">
        <v>2154</v>
      </c>
      <c r="H5528">
        <v>5</v>
      </c>
      <c r="I5528" t="s">
        <v>5598</v>
      </c>
      <c r="J5528" t="s">
        <v>6085</v>
      </c>
      <c r="K5528" t="s">
        <v>5066</v>
      </c>
      <c r="L5528">
        <v>23.5</v>
      </c>
      <c r="M5528" s="441">
        <v>45684</v>
      </c>
      <c r="N5528">
        <v>22.5</v>
      </c>
      <c r="O5528">
        <v>21.49</v>
      </c>
      <c r="P5528">
        <v>117.5</v>
      </c>
    </row>
    <row r="5529" spans="1:16" x14ac:dyDescent="0.3">
      <c r="A5529">
        <v>18088</v>
      </c>
      <c r="B5529">
        <v>122</v>
      </c>
      <c r="C5529" t="s">
        <v>552</v>
      </c>
      <c r="D5529" s="441">
        <v>45689</v>
      </c>
      <c r="E5529">
        <v>25097</v>
      </c>
      <c r="F5529" t="s">
        <v>6621</v>
      </c>
      <c r="G5529">
        <v>5893</v>
      </c>
      <c r="H5529">
        <v>1</v>
      </c>
      <c r="I5529" t="s">
        <v>5601</v>
      </c>
      <c r="J5529" t="s">
        <v>4764</v>
      </c>
      <c r="K5529" t="s">
        <v>5066</v>
      </c>
      <c r="L5529">
        <v>0</v>
      </c>
      <c r="M5529" s="441">
        <v>45623</v>
      </c>
      <c r="N5529">
        <v>116.5</v>
      </c>
      <c r="O5529">
        <v>262.85000000000002</v>
      </c>
      <c r="P5529">
        <v>116.5</v>
      </c>
    </row>
    <row r="5530" spans="1:16" x14ac:dyDescent="0.3">
      <c r="A5530">
        <v>17762</v>
      </c>
      <c r="B5530">
        <v>122</v>
      </c>
      <c r="C5530" t="s">
        <v>552</v>
      </c>
      <c r="D5530" s="441">
        <v>45689</v>
      </c>
      <c r="E5530">
        <v>18147</v>
      </c>
      <c r="F5530" t="s">
        <v>6598</v>
      </c>
      <c r="G5530">
        <v>3471</v>
      </c>
      <c r="H5530">
        <v>1</v>
      </c>
      <c r="I5530" t="s">
        <v>5601</v>
      </c>
      <c r="J5530" t="s">
        <v>4764</v>
      </c>
      <c r="K5530" t="s">
        <v>5066</v>
      </c>
      <c r="L5530">
        <v>0</v>
      </c>
      <c r="M5530" s="441">
        <v>-693593</v>
      </c>
      <c r="N5530">
        <v>0</v>
      </c>
      <c r="O5530">
        <v>113.9</v>
      </c>
      <c r="P5530">
        <v>113.9</v>
      </c>
    </row>
    <row r="5531" spans="1:16" x14ac:dyDescent="0.3">
      <c r="A5531">
        <v>17893</v>
      </c>
      <c r="B5531">
        <v>122</v>
      </c>
      <c r="C5531" t="s">
        <v>552</v>
      </c>
      <c r="D5531" s="441">
        <v>45689</v>
      </c>
      <c r="E5531">
        <v>20621</v>
      </c>
      <c r="F5531" t="s">
        <v>5677</v>
      </c>
      <c r="G5531">
        <v>2117</v>
      </c>
      <c r="H5531">
        <v>5</v>
      </c>
      <c r="I5531" t="s">
        <v>5625</v>
      </c>
      <c r="J5531" t="s">
        <v>6085</v>
      </c>
      <c r="K5531" t="s">
        <v>5066</v>
      </c>
      <c r="L5531">
        <v>22.58</v>
      </c>
      <c r="M5531" s="441">
        <v>45679</v>
      </c>
      <c r="N5531">
        <v>0</v>
      </c>
      <c r="O5531">
        <v>23.44</v>
      </c>
      <c r="P5531">
        <v>112.9</v>
      </c>
    </row>
    <row r="5532" spans="1:16" x14ac:dyDescent="0.3">
      <c r="A5532">
        <v>17691</v>
      </c>
      <c r="B5532">
        <v>122</v>
      </c>
      <c r="C5532" t="s">
        <v>552</v>
      </c>
      <c r="D5532" s="441">
        <v>45689</v>
      </c>
      <c r="E5532">
        <v>18364</v>
      </c>
      <c r="F5532" t="s">
        <v>5743</v>
      </c>
      <c r="G5532">
        <v>3274</v>
      </c>
      <c r="H5532">
        <v>1</v>
      </c>
      <c r="I5532" t="s">
        <v>5613</v>
      </c>
      <c r="J5532" t="s">
        <v>4764</v>
      </c>
      <c r="K5532" t="s">
        <v>5066</v>
      </c>
      <c r="L5532">
        <v>0</v>
      </c>
      <c r="M5532" s="441">
        <v>-693593</v>
      </c>
      <c r="N5532">
        <v>0</v>
      </c>
      <c r="O5532">
        <v>0</v>
      </c>
      <c r="P5532">
        <v>112.33</v>
      </c>
    </row>
    <row r="5533" spans="1:16" x14ac:dyDescent="0.3">
      <c r="A5533">
        <v>17957</v>
      </c>
      <c r="B5533">
        <v>122</v>
      </c>
      <c r="C5533" t="s">
        <v>552</v>
      </c>
      <c r="D5533" s="441">
        <v>45689</v>
      </c>
      <c r="E5533">
        <v>19760</v>
      </c>
      <c r="F5533" t="s">
        <v>6338</v>
      </c>
      <c r="G5533">
        <v>2493</v>
      </c>
      <c r="H5533">
        <v>3.96</v>
      </c>
      <c r="I5533" t="s">
        <v>5598</v>
      </c>
      <c r="J5533" t="s">
        <v>6085</v>
      </c>
      <c r="K5533" t="s">
        <v>5066</v>
      </c>
      <c r="L5533">
        <v>27.59</v>
      </c>
      <c r="M5533" s="441">
        <v>45687</v>
      </c>
      <c r="N5533">
        <v>24.5</v>
      </c>
      <c r="O5533">
        <v>31</v>
      </c>
      <c r="P5533">
        <v>109.26</v>
      </c>
    </row>
    <row r="5534" spans="1:16" x14ac:dyDescent="0.3">
      <c r="A5534">
        <v>17761</v>
      </c>
      <c r="B5534">
        <v>122</v>
      </c>
      <c r="C5534" t="s">
        <v>552</v>
      </c>
      <c r="D5534" s="441">
        <v>45689</v>
      </c>
      <c r="E5534">
        <v>18146</v>
      </c>
      <c r="F5534" t="s">
        <v>5795</v>
      </c>
      <c r="G5534">
        <v>3471</v>
      </c>
      <c r="H5534">
        <v>0.94</v>
      </c>
      <c r="I5534" t="s">
        <v>5601</v>
      </c>
      <c r="J5534" t="s">
        <v>4764</v>
      </c>
      <c r="K5534" t="s">
        <v>5066</v>
      </c>
      <c r="L5534">
        <v>0</v>
      </c>
      <c r="M5534" s="441">
        <v>45608</v>
      </c>
      <c r="N5534">
        <v>111.09</v>
      </c>
      <c r="O5534">
        <v>112.9</v>
      </c>
      <c r="P5534">
        <v>104.42</v>
      </c>
    </row>
    <row r="5535" spans="1:16" x14ac:dyDescent="0.3">
      <c r="A5535">
        <v>17754</v>
      </c>
      <c r="B5535">
        <v>122</v>
      </c>
      <c r="C5535" t="s">
        <v>552</v>
      </c>
      <c r="D5535" s="441">
        <v>45689</v>
      </c>
      <c r="E5535">
        <v>18177</v>
      </c>
      <c r="F5535" t="s">
        <v>6554</v>
      </c>
      <c r="G5535">
        <v>3445</v>
      </c>
      <c r="H5535">
        <v>1.44</v>
      </c>
      <c r="I5535" t="s">
        <v>5601</v>
      </c>
      <c r="J5535" t="s">
        <v>4764</v>
      </c>
      <c r="K5535" t="s">
        <v>5066</v>
      </c>
      <c r="L5535">
        <v>0</v>
      </c>
      <c r="M5535" s="441">
        <v>-693593</v>
      </c>
      <c r="N5535">
        <v>0</v>
      </c>
      <c r="O5535">
        <v>78.5</v>
      </c>
      <c r="P5535">
        <v>100.66</v>
      </c>
    </row>
    <row r="5536" spans="1:16" x14ac:dyDescent="0.3">
      <c r="A5536">
        <v>17751</v>
      </c>
      <c r="B5536">
        <v>122</v>
      </c>
      <c r="C5536" t="s">
        <v>552</v>
      </c>
      <c r="D5536" s="441">
        <v>45689</v>
      </c>
      <c r="E5536">
        <v>18180</v>
      </c>
      <c r="F5536" t="s">
        <v>5788</v>
      </c>
      <c r="G5536">
        <v>3442</v>
      </c>
      <c r="H5536">
        <v>0.91</v>
      </c>
      <c r="I5536" t="s">
        <v>5601</v>
      </c>
      <c r="J5536" t="s">
        <v>4764</v>
      </c>
      <c r="K5536" t="s">
        <v>5066</v>
      </c>
      <c r="L5536">
        <v>0</v>
      </c>
      <c r="M5536" s="441">
        <v>-693593</v>
      </c>
      <c r="N5536">
        <v>0</v>
      </c>
      <c r="O5536">
        <v>109.9</v>
      </c>
      <c r="P5536">
        <v>100.1</v>
      </c>
    </row>
    <row r="5537" spans="1:16" x14ac:dyDescent="0.3">
      <c r="A5537">
        <v>18035</v>
      </c>
      <c r="B5537">
        <v>122</v>
      </c>
      <c r="C5537" t="s">
        <v>552</v>
      </c>
      <c r="D5537" s="441">
        <v>45689</v>
      </c>
      <c r="E5537">
        <v>19142</v>
      </c>
      <c r="F5537" t="s">
        <v>6608</v>
      </c>
      <c r="G5537">
        <v>2835</v>
      </c>
      <c r="H5537">
        <v>6</v>
      </c>
      <c r="I5537" t="s">
        <v>5598</v>
      </c>
      <c r="J5537" t="s">
        <v>6085</v>
      </c>
      <c r="K5537" t="s">
        <v>5066</v>
      </c>
      <c r="L5537">
        <v>16.53</v>
      </c>
      <c r="M5537" s="441">
        <v>45671</v>
      </c>
      <c r="N5537">
        <v>16.53</v>
      </c>
      <c r="O5537">
        <v>16.53</v>
      </c>
      <c r="P5537">
        <v>99.18</v>
      </c>
    </row>
    <row r="5538" spans="1:16" x14ac:dyDescent="0.3">
      <c r="A5538">
        <v>18007</v>
      </c>
      <c r="B5538">
        <v>122</v>
      </c>
      <c r="C5538" t="s">
        <v>552</v>
      </c>
      <c r="D5538" s="441">
        <v>45689</v>
      </c>
      <c r="E5538">
        <v>19439</v>
      </c>
      <c r="F5538" t="s">
        <v>5691</v>
      </c>
      <c r="G5538">
        <v>2756</v>
      </c>
      <c r="H5538">
        <v>3</v>
      </c>
      <c r="I5538" t="s">
        <v>5598</v>
      </c>
      <c r="J5538" t="s">
        <v>6085</v>
      </c>
      <c r="K5538" t="s">
        <v>5066</v>
      </c>
      <c r="L5538">
        <v>33</v>
      </c>
      <c r="M5538" s="441">
        <v>45687</v>
      </c>
      <c r="N5538">
        <v>32.6</v>
      </c>
      <c r="O5538">
        <v>32.6</v>
      </c>
      <c r="P5538">
        <v>99</v>
      </c>
    </row>
    <row r="5539" spans="1:16" x14ac:dyDescent="0.3">
      <c r="A5539">
        <v>17866</v>
      </c>
      <c r="B5539">
        <v>122</v>
      </c>
      <c r="C5539" t="s">
        <v>552</v>
      </c>
      <c r="D5539" s="441">
        <v>45689</v>
      </c>
      <c r="E5539">
        <v>23529</v>
      </c>
      <c r="F5539" t="s">
        <v>5657</v>
      </c>
      <c r="G5539">
        <v>2342</v>
      </c>
      <c r="H5539">
        <v>5</v>
      </c>
      <c r="I5539" t="s">
        <v>5598</v>
      </c>
      <c r="J5539" t="s">
        <v>6085</v>
      </c>
      <c r="K5539" t="s">
        <v>5066</v>
      </c>
      <c r="L5539">
        <v>19.63</v>
      </c>
      <c r="M5539" s="441">
        <v>45678</v>
      </c>
      <c r="N5539">
        <v>22.4</v>
      </c>
      <c r="O5539">
        <v>22.4</v>
      </c>
      <c r="P5539">
        <v>98.15</v>
      </c>
    </row>
    <row r="5540" spans="1:16" x14ac:dyDescent="0.3">
      <c r="A5540">
        <v>17971</v>
      </c>
      <c r="B5540">
        <v>122</v>
      </c>
      <c r="C5540" t="s">
        <v>552</v>
      </c>
      <c r="D5540" s="441">
        <v>45689</v>
      </c>
      <c r="E5540">
        <v>19739</v>
      </c>
      <c r="F5540" t="s">
        <v>6622</v>
      </c>
      <c r="G5540">
        <v>2514</v>
      </c>
      <c r="H5540">
        <v>9.16</v>
      </c>
      <c r="I5540" t="s">
        <v>5598</v>
      </c>
      <c r="J5540" t="s">
        <v>6085</v>
      </c>
      <c r="K5540" t="s">
        <v>5066</v>
      </c>
      <c r="L5540">
        <v>10.65</v>
      </c>
      <c r="M5540" s="441">
        <v>45684</v>
      </c>
      <c r="N5540">
        <v>8.3000000000000007</v>
      </c>
      <c r="O5540">
        <v>8.3000000000000007</v>
      </c>
      <c r="P5540">
        <v>97.55</v>
      </c>
    </row>
    <row r="5541" spans="1:16" x14ac:dyDescent="0.3">
      <c r="A5541">
        <v>17684</v>
      </c>
      <c r="B5541">
        <v>122</v>
      </c>
      <c r="C5541" t="s">
        <v>552</v>
      </c>
      <c r="D5541" s="441">
        <v>45689</v>
      </c>
      <c r="E5541">
        <v>18395</v>
      </c>
      <c r="F5541" t="s">
        <v>5739</v>
      </c>
      <c r="G5541">
        <v>3245</v>
      </c>
      <c r="H5541">
        <v>3</v>
      </c>
      <c r="I5541" t="s">
        <v>5601</v>
      </c>
      <c r="J5541" t="s">
        <v>4764</v>
      </c>
      <c r="K5541" t="s">
        <v>5066</v>
      </c>
      <c r="L5541">
        <v>0</v>
      </c>
      <c r="M5541" s="441">
        <v>45560</v>
      </c>
      <c r="N5541">
        <v>32.43</v>
      </c>
      <c r="O5541">
        <v>38.68</v>
      </c>
      <c r="P5541">
        <v>97.29</v>
      </c>
    </row>
    <row r="5542" spans="1:16" x14ac:dyDescent="0.3">
      <c r="A5542">
        <v>17815</v>
      </c>
      <c r="B5542">
        <v>122</v>
      </c>
      <c r="C5542" t="s">
        <v>552</v>
      </c>
      <c r="D5542" s="441">
        <v>45689</v>
      </c>
      <c r="E5542">
        <v>20752</v>
      </c>
      <c r="F5542" t="s">
        <v>5624</v>
      </c>
      <c r="G5542">
        <v>2088</v>
      </c>
      <c r="H5542">
        <v>1</v>
      </c>
      <c r="I5542" t="s">
        <v>5625</v>
      </c>
      <c r="J5542" t="s">
        <v>6085</v>
      </c>
      <c r="K5542" t="s">
        <v>5066</v>
      </c>
      <c r="L5542">
        <v>0</v>
      </c>
      <c r="M5542" s="441">
        <v>45517</v>
      </c>
      <c r="N5542">
        <v>93.98</v>
      </c>
      <c r="O5542">
        <v>99.8</v>
      </c>
      <c r="P5542">
        <v>93.98</v>
      </c>
    </row>
    <row r="5543" spans="1:16" x14ac:dyDescent="0.3">
      <c r="A5543">
        <v>17839</v>
      </c>
      <c r="B5543">
        <v>122</v>
      </c>
      <c r="C5543" t="s">
        <v>552</v>
      </c>
      <c r="D5543" s="441">
        <v>45689</v>
      </c>
      <c r="E5543">
        <v>20419</v>
      </c>
      <c r="F5543" t="s">
        <v>6498</v>
      </c>
      <c r="G5543">
        <v>2187</v>
      </c>
      <c r="H5543">
        <v>5</v>
      </c>
      <c r="I5543" t="s">
        <v>5605</v>
      </c>
      <c r="J5543" t="s">
        <v>6085</v>
      </c>
      <c r="K5543" t="s">
        <v>5066</v>
      </c>
      <c r="L5543">
        <v>0</v>
      </c>
      <c r="M5543" s="441">
        <v>45433</v>
      </c>
      <c r="N5543">
        <v>18.55</v>
      </c>
      <c r="O5543">
        <v>16.02</v>
      </c>
      <c r="P5543">
        <v>92.75</v>
      </c>
    </row>
    <row r="5544" spans="1:16" x14ac:dyDescent="0.3">
      <c r="A5544">
        <v>18063</v>
      </c>
      <c r="B5544">
        <v>122</v>
      </c>
      <c r="C5544" t="s">
        <v>552</v>
      </c>
      <c r="D5544" s="441">
        <v>45689</v>
      </c>
      <c r="E5544">
        <v>22125</v>
      </c>
      <c r="F5544" t="s">
        <v>6551</v>
      </c>
      <c r="G5544">
        <v>3601</v>
      </c>
      <c r="H5544">
        <v>14</v>
      </c>
      <c r="I5544" t="s">
        <v>5613</v>
      </c>
      <c r="J5544" t="s">
        <v>4764</v>
      </c>
      <c r="K5544" t="s">
        <v>5066</v>
      </c>
      <c r="L5544">
        <v>6.53</v>
      </c>
      <c r="M5544" s="441">
        <v>45671</v>
      </c>
      <c r="N5544">
        <v>6.53</v>
      </c>
      <c r="O5544">
        <v>6.53</v>
      </c>
      <c r="P5544">
        <v>91.42</v>
      </c>
    </row>
    <row r="5545" spans="1:16" x14ac:dyDescent="0.3">
      <c r="A5545">
        <v>17672</v>
      </c>
      <c r="B5545">
        <v>122</v>
      </c>
      <c r="C5545" t="s">
        <v>552</v>
      </c>
      <c r="D5545" s="441">
        <v>45689</v>
      </c>
      <c r="E5545">
        <v>18537</v>
      </c>
      <c r="F5545" t="s">
        <v>5731</v>
      </c>
      <c r="G5545">
        <v>3140</v>
      </c>
      <c r="H5545">
        <v>1.1499999999999999</v>
      </c>
      <c r="I5545" t="s">
        <v>5601</v>
      </c>
      <c r="J5545" t="s">
        <v>4764</v>
      </c>
      <c r="K5545" t="s">
        <v>5066</v>
      </c>
      <c r="L5545">
        <v>0</v>
      </c>
      <c r="M5545" s="441">
        <v>45545</v>
      </c>
      <c r="N5545">
        <v>79.099999999999994</v>
      </c>
      <c r="O5545">
        <v>79.099999999999994</v>
      </c>
      <c r="P5545">
        <v>90.96</v>
      </c>
    </row>
    <row r="5546" spans="1:16" x14ac:dyDescent="0.3">
      <c r="A5546">
        <v>17848</v>
      </c>
      <c r="B5546">
        <v>122</v>
      </c>
      <c r="C5546" t="s">
        <v>552</v>
      </c>
      <c r="D5546" s="441">
        <v>45689</v>
      </c>
      <c r="E5546">
        <v>20385</v>
      </c>
      <c r="F5546" t="s">
        <v>5645</v>
      </c>
      <c r="G5546">
        <v>2195</v>
      </c>
      <c r="H5546">
        <v>18</v>
      </c>
      <c r="I5546" t="s">
        <v>5613</v>
      </c>
      <c r="J5546" t="s">
        <v>6085</v>
      </c>
      <c r="K5546" t="s">
        <v>5066</v>
      </c>
      <c r="L5546">
        <v>5.05</v>
      </c>
      <c r="M5546" s="441">
        <v>45687</v>
      </c>
      <c r="N5546">
        <v>5</v>
      </c>
      <c r="O5546">
        <v>5</v>
      </c>
      <c r="P5546">
        <v>90.9</v>
      </c>
    </row>
    <row r="5547" spans="1:16" x14ac:dyDescent="0.3">
      <c r="A5547">
        <v>17812</v>
      </c>
      <c r="B5547">
        <v>122</v>
      </c>
      <c r="C5547" t="s">
        <v>552</v>
      </c>
      <c r="D5547" s="441">
        <v>45689</v>
      </c>
      <c r="E5547">
        <v>21030</v>
      </c>
      <c r="F5547" t="s">
        <v>5620</v>
      </c>
      <c r="G5547">
        <v>2001</v>
      </c>
      <c r="H5547">
        <v>3</v>
      </c>
      <c r="I5547" t="s">
        <v>5613</v>
      </c>
      <c r="J5547" t="s">
        <v>6085</v>
      </c>
      <c r="K5547" t="s">
        <v>5066</v>
      </c>
      <c r="L5547">
        <v>29.4</v>
      </c>
      <c r="M5547" s="441">
        <v>45671</v>
      </c>
      <c r="N5547">
        <v>29.4</v>
      </c>
      <c r="O5547">
        <v>29.4</v>
      </c>
      <c r="P5547">
        <v>88.2</v>
      </c>
    </row>
    <row r="5548" spans="1:16" x14ac:dyDescent="0.3">
      <c r="A5548">
        <v>17823</v>
      </c>
      <c r="B5548">
        <v>122</v>
      </c>
      <c r="C5548" t="s">
        <v>552</v>
      </c>
      <c r="D5548" s="441">
        <v>45689</v>
      </c>
      <c r="E5548">
        <v>23548</v>
      </c>
      <c r="F5548" t="s">
        <v>5629</v>
      </c>
      <c r="G5548">
        <v>2321</v>
      </c>
      <c r="H5548">
        <v>2</v>
      </c>
      <c r="I5548" t="s">
        <v>5598</v>
      </c>
      <c r="J5548" t="s">
        <v>6085</v>
      </c>
      <c r="K5548" t="s">
        <v>5066</v>
      </c>
      <c r="L5548">
        <v>43.9</v>
      </c>
      <c r="M5548" s="441">
        <v>45687</v>
      </c>
      <c r="N5548">
        <v>43.9</v>
      </c>
      <c r="O5548">
        <v>43.9</v>
      </c>
      <c r="P5548">
        <v>87.8</v>
      </c>
    </row>
    <row r="5549" spans="1:16" x14ac:dyDescent="0.3">
      <c r="A5549">
        <v>17735</v>
      </c>
      <c r="B5549">
        <v>122</v>
      </c>
      <c r="C5549" t="s">
        <v>552</v>
      </c>
      <c r="D5549" s="441">
        <v>45689</v>
      </c>
      <c r="E5549">
        <v>18443</v>
      </c>
      <c r="F5549" t="s">
        <v>6623</v>
      </c>
      <c r="G5549">
        <v>3206</v>
      </c>
      <c r="H5549">
        <v>0.8</v>
      </c>
      <c r="I5549" t="s">
        <v>5613</v>
      </c>
      <c r="J5549" t="s">
        <v>4764</v>
      </c>
      <c r="K5549" t="s">
        <v>5066</v>
      </c>
      <c r="L5549">
        <v>0</v>
      </c>
      <c r="M5549" s="441">
        <v>-693593</v>
      </c>
      <c r="N5549">
        <v>0</v>
      </c>
      <c r="O5549">
        <v>0</v>
      </c>
      <c r="P5549">
        <v>86.33</v>
      </c>
    </row>
    <row r="5550" spans="1:16" x14ac:dyDescent="0.3">
      <c r="A5550">
        <v>17802</v>
      </c>
      <c r="B5550">
        <v>122</v>
      </c>
      <c r="C5550" t="s">
        <v>552</v>
      </c>
      <c r="D5550" s="441">
        <v>45689</v>
      </c>
      <c r="E5550">
        <v>20148</v>
      </c>
      <c r="F5550" t="s">
        <v>6580</v>
      </c>
      <c r="G5550">
        <v>2283</v>
      </c>
      <c r="H5550">
        <v>1</v>
      </c>
      <c r="I5550" t="s">
        <v>5613</v>
      </c>
      <c r="J5550" t="s">
        <v>6085</v>
      </c>
      <c r="K5550" t="s">
        <v>5066</v>
      </c>
      <c r="L5550">
        <v>0</v>
      </c>
      <c r="M5550" s="441">
        <v>-693593</v>
      </c>
      <c r="N5550">
        <v>0</v>
      </c>
      <c r="O5550">
        <v>0</v>
      </c>
      <c r="P5550">
        <v>85</v>
      </c>
    </row>
    <row r="5551" spans="1:16" x14ac:dyDescent="0.3">
      <c r="A5551">
        <v>17928</v>
      </c>
      <c r="B5551">
        <v>122</v>
      </c>
      <c r="C5551" t="s">
        <v>552</v>
      </c>
      <c r="D5551" s="441">
        <v>45689</v>
      </c>
      <c r="E5551">
        <v>19784</v>
      </c>
      <c r="F5551" t="s">
        <v>5922</v>
      </c>
      <c r="G5551">
        <v>2474</v>
      </c>
      <c r="H5551">
        <v>10.18</v>
      </c>
      <c r="I5551" t="s">
        <v>5598</v>
      </c>
      <c r="J5551" t="s">
        <v>6085</v>
      </c>
      <c r="K5551" t="s">
        <v>5066</v>
      </c>
      <c r="L5551">
        <v>8.18</v>
      </c>
      <c r="M5551" s="441">
        <v>45687</v>
      </c>
      <c r="N5551">
        <v>8</v>
      </c>
      <c r="O5551">
        <v>8</v>
      </c>
      <c r="P5551">
        <v>83.27</v>
      </c>
    </row>
    <row r="5552" spans="1:16" x14ac:dyDescent="0.3">
      <c r="A5552">
        <v>17693</v>
      </c>
      <c r="B5552">
        <v>122</v>
      </c>
      <c r="C5552" t="s">
        <v>552</v>
      </c>
      <c r="D5552" s="441">
        <v>45689</v>
      </c>
      <c r="E5552">
        <v>18360</v>
      </c>
      <c r="F5552" t="s">
        <v>5745</v>
      </c>
      <c r="G5552">
        <v>3277</v>
      </c>
      <c r="H5552">
        <v>0.47</v>
      </c>
      <c r="I5552" t="s">
        <v>5613</v>
      </c>
      <c r="J5552" t="s">
        <v>4764</v>
      </c>
      <c r="K5552" t="s">
        <v>5066</v>
      </c>
      <c r="L5552">
        <v>0</v>
      </c>
      <c r="M5552" s="441">
        <v>-693593</v>
      </c>
      <c r="N5552">
        <v>0</v>
      </c>
      <c r="O5552">
        <v>0</v>
      </c>
      <c r="P5552">
        <v>80.75</v>
      </c>
    </row>
    <row r="5553" spans="1:16" x14ac:dyDescent="0.3">
      <c r="A5553">
        <v>17710</v>
      </c>
      <c r="B5553">
        <v>122</v>
      </c>
      <c r="C5553" t="s">
        <v>552</v>
      </c>
      <c r="D5553" s="441">
        <v>45689</v>
      </c>
      <c r="E5553">
        <v>18312</v>
      </c>
      <c r="F5553" t="s">
        <v>6552</v>
      </c>
      <c r="G5553">
        <v>3321</v>
      </c>
      <c r="H5553">
        <v>0.69</v>
      </c>
      <c r="I5553" t="s">
        <v>5601</v>
      </c>
      <c r="J5553" t="s">
        <v>4764</v>
      </c>
      <c r="K5553" t="s">
        <v>5066</v>
      </c>
      <c r="L5553">
        <v>0</v>
      </c>
      <c r="M5553" s="441">
        <v>-693593</v>
      </c>
      <c r="N5553">
        <v>0</v>
      </c>
      <c r="O5553">
        <v>135.9</v>
      </c>
      <c r="P5553">
        <v>80.650000000000006</v>
      </c>
    </row>
    <row r="5554" spans="1:16" x14ac:dyDescent="0.3">
      <c r="A5554">
        <v>17801</v>
      </c>
      <c r="B5554">
        <v>122</v>
      </c>
      <c r="C5554" t="s">
        <v>552</v>
      </c>
      <c r="D5554" s="441">
        <v>45689</v>
      </c>
      <c r="E5554">
        <v>20757</v>
      </c>
      <c r="F5554" t="s">
        <v>5609</v>
      </c>
      <c r="G5554">
        <v>2086</v>
      </c>
      <c r="H5554">
        <v>1</v>
      </c>
      <c r="I5554" t="s">
        <v>5610</v>
      </c>
      <c r="J5554" t="s">
        <v>6085</v>
      </c>
      <c r="K5554" t="s">
        <v>5066</v>
      </c>
      <c r="L5554">
        <v>78.48</v>
      </c>
      <c r="M5554" s="441">
        <v>45679</v>
      </c>
      <c r="N5554">
        <v>78.48</v>
      </c>
      <c r="O5554">
        <v>79.8</v>
      </c>
      <c r="P5554">
        <v>78.48</v>
      </c>
    </row>
    <row r="5555" spans="1:16" x14ac:dyDescent="0.3">
      <c r="A5555">
        <v>17885</v>
      </c>
      <c r="B5555">
        <v>122</v>
      </c>
      <c r="C5555" t="s">
        <v>552</v>
      </c>
      <c r="D5555" s="441">
        <v>45689</v>
      </c>
      <c r="E5555">
        <v>19965</v>
      </c>
      <c r="F5555" t="s">
        <v>5671</v>
      </c>
      <c r="G5555">
        <v>2356</v>
      </c>
      <c r="H5555">
        <v>6</v>
      </c>
      <c r="I5555" t="s">
        <v>5613</v>
      </c>
      <c r="J5555" t="s">
        <v>6085</v>
      </c>
      <c r="K5555" t="s">
        <v>5066</v>
      </c>
      <c r="L5555">
        <v>12.95</v>
      </c>
      <c r="M5555" s="441">
        <v>45678</v>
      </c>
      <c r="N5555">
        <v>14.1</v>
      </c>
      <c r="O5555">
        <v>14.1</v>
      </c>
      <c r="P5555">
        <v>77.7</v>
      </c>
    </row>
    <row r="5556" spans="1:16" x14ac:dyDescent="0.3">
      <c r="A5556">
        <v>17857</v>
      </c>
      <c r="B5556">
        <v>122</v>
      </c>
      <c r="C5556" t="s">
        <v>552</v>
      </c>
      <c r="D5556" s="441">
        <v>45689</v>
      </c>
      <c r="E5556">
        <v>25282</v>
      </c>
      <c r="F5556" t="s">
        <v>5652</v>
      </c>
      <c r="G5556">
        <v>5982</v>
      </c>
      <c r="H5556">
        <v>2</v>
      </c>
      <c r="I5556" t="s">
        <v>5598</v>
      </c>
      <c r="J5556" t="s">
        <v>6085</v>
      </c>
      <c r="K5556" t="s">
        <v>5066</v>
      </c>
      <c r="L5556">
        <v>0</v>
      </c>
      <c r="M5556" s="441">
        <v>45639</v>
      </c>
      <c r="N5556">
        <v>38</v>
      </c>
      <c r="O5556">
        <v>38</v>
      </c>
      <c r="P5556">
        <v>76</v>
      </c>
    </row>
    <row r="5557" spans="1:16" x14ac:dyDescent="0.3">
      <c r="A5557">
        <v>17903</v>
      </c>
      <c r="B5557">
        <v>122</v>
      </c>
      <c r="C5557" t="s">
        <v>552</v>
      </c>
      <c r="D5557" s="441">
        <v>45689</v>
      </c>
      <c r="E5557">
        <v>19907</v>
      </c>
      <c r="F5557" t="s">
        <v>5683</v>
      </c>
      <c r="G5557">
        <v>2381</v>
      </c>
      <c r="H5557">
        <v>25</v>
      </c>
      <c r="I5557" t="s">
        <v>5613</v>
      </c>
      <c r="J5557" t="s">
        <v>6085</v>
      </c>
      <c r="K5557" t="s">
        <v>5066</v>
      </c>
      <c r="L5557">
        <v>3.01</v>
      </c>
      <c r="M5557" s="441">
        <v>45686</v>
      </c>
      <c r="N5557">
        <v>3.01</v>
      </c>
      <c r="O5557">
        <v>3.04</v>
      </c>
      <c r="P5557">
        <v>75.25</v>
      </c>
    </row>
    <row r="5558" spans="1:16" x14ac:dyDescent="0.3">
      <c r="A5558">
        <v>17862</v>
      </c>
      <c r="B5558">
        <v>122</v>
      </c>
      <c r="C5558" t="s">
        <v>552</v>
      </c>
      <c r="D5558" s="441">
        <v>45689</v>
      </c>
      <c r="E5558">
        <v>20661</v>
      </c>
      <c r="F5558" t="s">
        <v>5850</v>
      </c>
      <c r="G5558">
        <v>2110</v>
      </c>
      <c r="H5558">
        <v>8</v>
      </c>
      <c r="I5558" t="s">
        <v>5613</v>
      </c>
      <c r="J5558" t="s">
        <v>6085</v>
      </c>
      <c r="K5558" t="s">
        <v>5066</v>
      </c>
      <c r="L5558">
        <v>9.0500000000000007</v>
      </c>
      <c r="M5558" s="441">
        <v>45686</v>
      </c>
      <c r="N5558">
        <v>8.82</v>
      </c>
      <c r="O5558">
        <v>8.82</v>
      </c>
      <c r="P5558">
        <v>72.400000000000006</v>
      </c>
    </row>
    <row r="5559" spans="1:16" x14ac:dyDescent="0.3">
      <c r="A5559">
        <v>17835</v>
      </c>
      <c r="B5559">
        <v>122</v>
      </c>
      <c r="C5559" t="s">
        <v>552</v>
      </c>
      <c r="D5559" s="441">
        <v>45689</v>
      </c>
      <c r="E5559">
        <v>20908</v>
      </c>
      <c r="F5559" t="s">
        <v>5636</v>
      </c>
      <c r="G5559">
        <v>2035</v>
      </c>
      <c r="H5559">
        <v>1</v>
      </c>
      <c r="I5559" t="s">
        <v>5605</v>
      </c>
      <c r="J5559" t="s">
        <v>6085</v>
      </c>
      <c r="K5559" t="s">
        <v>5066</v>
      </c>
      <c r="L5559">
        <v>70.099999999999994</v>
      </c>
      <c r="M5559" s="441">
        <v>45677</v>
      </c>
      <c r="N5559">
        <v>70.099999999999994</v>
      </c>
      <c r="O5559">
        <v>70.099999999999994</v>
      </c>
      <c r="P5559">
        <v>70.099999999999994</v>
      </c>
    </row>
    <row r="5560" spans="1:16" x14ac:dyDescent="0.3">
      <c r="A5560">
        <v>17663</v>
      </c>
      <c r="B5560">
        <v>122</v>
      </c>
      <c r="C5560" t="s">
        <v>552</v>
      </c>
      <c r="D5560" s="441">
        <v>45689</v>
      </c>
      <c r="E5560">
        <v>25217</v>
      </c>
      <c r="F5560" t="s">
        <v>6611</v>
      </c>
      <c r="G5560">
        <v>5950</v>
      </c>
      <c r="H5560">
        <v>1</v>
      </c>
      <c r="I5560" t="s">
        <v>5625</v>
      </c>
      <c r="J5560" t="s">
        <v>6085</v>
      </c>
      <c r="K5560" t="s">
        <v>5066</v>
      </c>
      <c r="L5560">
        <v>0</v>
      </c>
      <c r="M5560" s="441">
        <v>-693593</v>
      </c>
      <c r="N5560">
        <v>0</v>
      </c>
      <c r="O5560">
        <v>69.900000000000006</v>
      </c>
      <c r="P5560">
        <v>69.900000000000006</v>
      </c>
    </row>
    <row r="5561" spans="1:16" x14ac:dyDescent="0.3">
      <c r="A5561">
        <v>17755</v>
      </c>
      <c r="B5561">
        <v>122</v>
      </c>
      <c r="C5561" t="s">
        <v>552</v>
      </c>
      <c r="D5561" s="441">
        <v>45689</v>
      </c>
      <c r="E5561">
        <v>18176</v>
      </c>
      <c r="F5561" t="s">
        <v>5791</v>
      </c>
      <c r="G5561">
        <v>3446</v>
      </c>
      <c r="H5561">
        <v>1</v>
      </c>
      <c r="I5561" t="s">
        <v>5601</v>
      </c>
      <c r="J5561" t="s">
        <v>4764</v>
      </c>
      <c r="K5561" t="s">
        <v>5066</v>
      </c>
      <c r="L5561">
        <v>0</v>
      </c>
      <c r="M5561" s="441">
        <v>-693593</v>
      </c>
      <c r="N5561">
        <v>0</v>
      </c>
      <c r="O5561">
        <v>0</v>
      </c>
      <c r="P5561">
        <v>69</v>
      </c>
    </row>
    <row r="5562" spans="1:16" x14ac:dyDescent="0.3">
      <c r="A5562">
        <v>17713</v>
      </c>
      <c r="B5562">
        <v>122</v>
      </c>
      <c r="C5562" t="s">
        <v>552</v>
      </c>
      <c r="D5562" s="441">
        <v>45689</v>
      </c>
      <c r="E5562">
        <v>18288</v>
      </c>
      <c r="F5562" t="s">
        <v>6624</v>
      </c>
      <c r="G5562">
        <v>3340</v>
      </c>
      <c r="H5562">
        <v>0.55000000000000004</v>
      </c>
      <c r="I5562" t="s">
        <v>5613</v>
      </c>
      <c r="J5562" t="s">
        <v>4764</v>
      </c>
      <c r="K5562" t="s">
        <v>5066</v>
      </c>
      <c r="L5562">
        <v>0</v>
      </c>
      <c r="M5562" s="441">
        <v>-693593</v>
      </c>
      <c r="N5562">
        <v>0</v>
      </c>
      <c r="O5562">
        <v>0</v>
      </c>
      <c r="P5562">
        <v>68.8</v>
      </c>
    </row>
    <row r="5563" spans="1:16" x14ac:dyDescent="0.3">
      <c r="A5563">
        <v>17749</v>
      </c>
      <c r="B5563">
        <v>122</v>
      </c>
      <c r="C5563" t="s">
        <v>552</v>
      </c>
      <c r="D5563" s="441">
        <v>45689</v>
      </c>
      <c r="E5563">
        <v>18184</v>
      </c>
      <c r="F5563" t="s">
        <v>5997</v>
      </c>
      <c r="G5563">
        <v>3439</v>
      </c>
      <c r="H5563">
        <v>0.83</v>
      </c>
      <c r="I5563" t="s">
        <v>5601</v>
      </c>
      <c r="J5563" t="s">
        <v>4764</v>
      </c>
      <c r="K5563" t="s">
        <v>5066</v>
      </c>
      <c r="L5563">
        <v>0</v>
      </c>
      <c r="M5563" s="441">
        <v>-693593</v>
      </c>
      <c r="N5563">
        <v>0</v>
      </c>
      <c r="O5563">
        <v>162.9</v>
      </c>
      <c r="P5563">
        <v>66.180000000000007</v>
      </c>
    </row>
    <row r="5564" spans="1:16" x14ac:dyDescent="0.3">
      <c r="A5564">
        <v>17811</v>
      </c>
      <c r="B5564">
        <v>122</v>
      </c>
      <c r="C5564" t="s">
        <v>552</v>
      </c>
      <c r="D5564" s="441">
        <v>45689</v>
      </c>
      <c r="E5564">
        <v>21060</v>
      </c>
      <c r="F5564" t="s">
        <v>5619</v>
      </c>
      <c r="G5564">
        <v>1998</v>
      </c>
      <c r="H5564">
        <v>3</v>
      </c>
      <c r="I5564" t="s">
        <v>5613</v>
      </c>
      <c r="J5564" t="s">
        <v>6085</v>
      </c>
      <c r="K5564" t="s">
        <v>5066</v>
      </c>
      <c r="L5564">
        <v>0</v>
      </c>
      <c r="M5564" s="441">
        <v>-693593</v>
      </c>
      <c r="N5564">
        <v>0</v>
      </c>
      <c r="O5564">
        <v>19.239999999999998</v>
      </c>
      <c r="P5564">
        <v>65.97</v>
      </c>
    </row>
    <row r="5565" spans="1:16" x14ac:dyDescent="0.3">
      <c r="A5565">
        <v>18065</v>
      </c>
      <c r="B5565">
        <v>122</v>
      </c>
      <c r="C5565" t="s">
        <v>552</v>
      </c>
      <c r="D5565" s="441">
        <v>45689</v>
      </c>
      <c r="E5565">
        <v>17838</v>
      </c>
      <c r="F5565" t="s">
        <v>5816</v>
      </c>
      <c r="G5565">
        <v>3712</v>
      </c>
      <c r="H5565">
        <v>8</v>
      </c>
      <c r="I5565" t="s">
        <v>5703</v>
      </c>
      <c r="J5565" t="s">
        <v>4764</v>
      </c>
      <c r="K5565" t="s">
        <v>5066</v>
      </c>
      <c r="L5565">
        <v>7.89</v>
      </c>
      <c r="M5565" s="441">
        <v>45686</v>
      </c>
      <c r="N5565">
        <v>5.2</v>
      </c>
      <c r="O5565">
        <v>16.5</v>
      </c>
      <c r="P5565">
        <v>63.12</v>
      </c>
    </row>
    <row r="5566" spans="1:16" x14ac:dyDescent="0.3">
      <c r="A5566">
        <v>17664</v>
      </c>
      <c r="B5566">
        <v>122</v>
      </c>
      <c r="C5566" t="s">
        <v>552</v>
      </c>
      <c r="D5566" s="441">
        <v>45689</v>
      </c>
      <c r="E5566">
        <v>18552</v>
      </c>
      <c r="F5566" t="s">
        <v>5723</v>
      </c>
      <c r="G5566">
        <v>3128</v>
      </c>
      <c r="H5566">
        <v>2.15</v>
      </c>
      <c r="I5566" t="s">
        <v>5601</v>
      </c>
      <c r="J5566" t="s">
        <v>4764</v>
      </c>
      <c r="K5566" t="s">
        <v>5066</v>
      </c>
      <c r="L5566">
        <v>0</v>
      </c>
      <c r="M5566" s="441">
        <v>-693593</v>
      </c>
      <c r="N5566">
        <v>0</v>
      </c>
      <c r="O5566">
        <v>0</v>
      </c>
      <c r="P5566">
        <v>62.55</v>
      </c>
    </row>
    <row r="5567" spans="1:16" x14ac:dyDescent="0.3">
      <c r="A5567">
        <v>17881</v>
      </c>
      <c r="B5567">
        <v>122</v>
      </c>
      <c r="C5567" t="s">
        <v>552</v>
      </c>
      <c r="D5567" s="441">
        <v>45689</v>
      </c>
      <c r="E5567">
        <v>19979</v>
      </c>
      <c r="F5567" t="s">
        <v>5667</v>
      </c>
      <c r="G5567">
        <v>2353</v>
      </c>
      <c r="H5567">
        <v>4</v>
      </c>
      <c r="I5567" t="s">
        <v>5668</v>
      </c>
      <c r="J5567" t="s">
        <v>6085</v>
      </c>
      <c r="K5567" t="s">
        <v>5066</v>
      </c>
      <c r="L5567">
        <v>15.49</v>
      </c>
      <c r="M5567" s="441">
        <v>45671</v>
      </c>
      <c r="N5567">
        <v>15.49</v>
      </c>
      <c r="O5567">
        <v>14.59</v>
      </c>
      <c r="P5567">
        <v>61.96</v>
      </c>
    </row>
    <row r="5568" spans="1:16" x14ac:dyDescent="0.3">
      <c r="A5568">
        <v>17876</v>
      </c>
      <c r="B5568">
        <v>122</v>
      </c>
      <c r="C5568" t="s">
        <v>552</v>
      </c>
      <c r="D5568" s="441">
        <v>45689</v>
      </c>
      <c r="E5568">
        <v>20871</v>
      </c>
      <c r="F5568" t="s">
        <v>5663</v>
      </c>
      <c r="G5568">
        <v>2043</v>
      </c>
      <c r="H5568">
        <v>2</v>
      </c>
      <c r="I5568" t="s">
        <v>5625</v>
      </c>
      <c r="J5568" t="s">
        <v>6085</v>
      </c>
      <c r="K5568" t="s">
        <v>5066</v>
      </c>
      <c r="L5568">
        <v>0</v>
      </c>
      <c r="M5568" s="441">
        <v>45639</v>
      </c>
      <c r="N5568">
        <v>30.9</v>
      </c>
      <c r="O5568">
        <v>15.8</v>
      </c>
      <c r="P5568">
        <v>61.8</v>
      </c>
    </row>
    <row r="5569" spans="1:16" x14ac:dyDescent="0.3">
      <c r="A5569">
        <v>17818</v>
      </c>
      <c r="B5569">
        <v>122</v>
      </c>
      <c r="C5569" t="s">
        <v>552</v>
      </c>
      <c r="D5569" s="441">
        <v>45689</v>
      </c>
      <c r="E5569">
        <v>23826</v>
      </c>
      <c r="F5569" t="s">
        <v>5844</v>
      </c>
      <c r="G5569">
        <v>2073</v>
      </c>
      <c r="H5569">
        <v>18</v>
      </c>
      <c r="I5569" t="s">
        <v>5605</v>
      </c>
      <c r="J5569" t="s">
        <v>6085</v>
      </c>
      <c r="K5569" t="s">
        <v>5066</v>
      </c>
      <c r="L5569">
        <v>3.35</v>
      </c>
      <c r="M5569" s="441">
        <v>45687</v>
      </c>
      <c r="N5569">
        <v>3.35</v>
      </c>
      <c r="O5569">
        <v>3.35</v>
      </c>
      <c r="P5569">
        <v>60.3</v>
      </c>
    </row>
    <row r="5570" spans="1:16" x14ac:dyDescent="0.3">
      <c r="A5570">
        <v>17753</v>
      </c>
      <c r="B5570">
        <v>122</v>
      </c>
      <c r="C5570" t="s">
        <v>552</v>
      </c>
      <c r="D5570" s="441">
        <v>45689</v>
      </c>
      <c r="E5570">
        <v>18178</v>
      </c>
      <c r="F5570" t="s">
        <v>5790</v>
      </c>
      <c r="G5570">
        <v>3444</v>
      </c>
      <c r="H5570">
        <v>1</v>
      </c>
      <c r="I5570" t="s">
        <v>5601</v>
      </c>
      <c r="J5570" t="s">
        <v>4764</v>
      </c>
      <c r="K5570" t="s">
        <v>5066</v>
      </c>
      <c r="L5570">
        <v>0</v>
      </c>
      <c r="M5570" s="441">
        <v>-693593</v>
      </c>
      <c r="N5570">
        <v>0</v>
      </c>
      <c r="O5570">
        <v>59.9</v>
      </c>
      <c r="P5570">
        <v>59.9</v>
      </c>
    </row>
    <row r="5571" spans="1:16" x14ac:dyDescent="0.3">
      <c r="A5571">
        <v>17794</v>
      </c>
      <c r="B5571">
        <v>122</v>
      </c>
      <c r="C5571" t="s">
        <v>552</v>
      </c>
      <c r="D5571" s="441">
        <v>45689</v>
      </c>
      <c r="E5571">
        <v>23992</v>
      </c>
      <c r="F5571" t="s">
        <v>5603</v>
      </c>
      <c r="G5571">
        <v>2216</v>
      </c>
      <c r="H5571">
        <v>1</v>
      </c>
      <c r="I5571" t="s">
        <v>5598</v>
      </c>
      <c r="J5571" t="s">
        <v>6085</v>
      </c>
      <c r="K5571" t="s">
        <v>5066</v>
      </c>
      <c r="L5571">
        <v>0</v>
      </c>
      <c r="M5571" s="441">
        <v>45525</v>
      </c>
      <c r="N5571">
        <v>59.78</v>
      </c>
      <c r="O5571">
        <v>59.78</v>
      </c>
      <c r="P5571">
        <v>59.78</v>
      </c>
    </row>
    <row r="5572" spans="1:16" x14ac:dyDescent="0.3">
      <c r="A5572">
        <v>17792</v>
      </c>
      <c r="B5572">
        <v>122</v>
      </c>
      <c r="C5572" t="s">
        <v>552</v>
      </c>
      <c r="D5572" s="441">
        <v>45689</v>
      </c>
      <c r="E5572">
        <v>21062</v>
      </c>
      <c r="F5572" t="s">
        <v>5600</v>
      </c>
      <c r="G5572">
        <v>1997</v>
      </c>
      <c r="H5572">
        <v>4</v>
      </c>
      <c r="I5572" t="s">
        <v>5601</v>
      </c>
      <c r="J5572" t="s">
        <v>6085</v>
      </c>
      <c r="K5572" t="s">
        <v>5066</v>
      </c>
      <c r="L5572">
        <v>14.9</v>
      </c>
      <c r="M5572" s="441">
        <v>45671</v>
      </c>
      <c r="N5572">
        <v>14.9</v>
      </c>
      <c r="O5572">
        <v>15.2</v>
      </c>
      <c r="P5572">
        <v>59.6</v>
      </c>
    </row>
    <row r="5573" spans="1:16" x14ac:dyDescent="0.3">
      <c r="A5573">
        <v>17817</v>
      </c>
      <c r="B5573">
        <v>122</v>
      </c>
      <c r="C5573" t="s">
        <v>552</v>
      </c>
      <c r="D5573" s="441">
        <v>45689</v>
      </c>
      <c r="E5573">
        <v>24089</v>
      </c>
      <c r="F5573" t="s">
        <v>5842</v>
      </c>
      <c r="G5573">
        <v>2316</v>
      </c>
      <c r="H5573">
        <v>7</v>
      </c>
      <c r="I5573" t="s">
        <v>5598</v>
      </c>
      <c r="J5573" t="s">
        <v>6085</v>
      </c>
      <c r="K5573" t="s">
        <v>5066</v>
      </c>
      <c r="L5573">
        <v>0</v>
      </c>
      <c r="M5573" s="441">
        <v>45531</v>
      </c>
      <c r="N5573">
        <v>8.5</v>
      </c>
      <c r="O5573">
        <v>8.5</v>
      </c>
      <c r="P5573">
        <v>59.5</v>
      </c>
    </row>
    <row r="5574" spans="1:16" x14ac:dyDescent="0.3">
      <c r="A5574">
        <v>17998</v>
      </c>
      <c r="B5574">
        <v>122</v>
      </c>
      <c r="C5574" t="s">
        <v>552</v>
      </c>
      <c r="D5574" s="441">
        <v>45689</v>
      </c>
      <c r="E5574">
        <v>19541</v>
      </c>
      <c r="F5574" t="s">
        <v>6592</v>
      </c>
      <c r="G5574">
        <v>2675</v>
      </c>
      <c r="H5574">
        <v>9.6199999999999992</v>
      </c>
      <c r="I5574" t="s">
        <v>5598</v>
      </c>
      <c r="J5574" t="s">
        <v>6085</v>
      </c>
      <c r="K5574" t="s">
        <v>5066</v>
      </c>
      <c r="L5574">
        <v>6.04</v>
      </c>
      <c r="M5574" s="441">
        <v>45687</v>
      </c>
      <c r="N5574">
        <v>5.2</v>
      </c>
      <c r="O5574">
        <v>6.3</v>
      </c>
      <c r="P5574">
        <v>58.1</v>
      </c>
    </row>
    <row r="5575" spans="1:16" x14ac:dyDescent="0.3">
      <c r="A5575">
        <v>17714</v>
      </c>
      <c r="B5575">
        <v>122</v>
      </c>
      <c r="C5575" t="s">
        <v>552</v>
      </c>
      <c r="D5575" s="441">
        <v>45689</v>
      </c>
      <c r="E5575">
        <v>18308</v>
      </c>
      <c r="F5575" t="s">
        <v>5758</v>
      </c>
      <c r="G5575">
        <v>3325</v>
      </c>
      <c r="H5575">
        <v>1</v>
      </c>
      <c r="I5575" t="s">
        <v>5613</v>
      </c>
      <c r="J5575" t="s">
        <v>4764</v>
      </c>
      <c r="K5575" t="s">
        <v>5066</v>
      </c>
      <c r="L5575">
        <v>0</v>
      </c>
      <c r="M5575" s="441">
        <v>-693593</v>
      </c>
      <c r="N5575">
        <v>0</v>
      </c>
      <c r="O5575">
        <v>0</v>
      </c>
      <c r="P5575">
        <v>57</v>
      </c>
    </row>
    <row r="5576" spans="1:16" x14ac:dyDescent="0.3">
      <c r="A5576">
        <v>17756</v>
      </c>
      <c r="B5576">
        <v>122</v>
      </c>
      <c r="C5576" t="s">
        <v>552</v>
      </c>
      <c r="D5576" s="441">
        <v>45689</v>
      </c>
      <c r="E5576">
        <v>18160</v>
      </c>
      <c r="F5576" t="s">
        <v>6514</v>
      </c>
      <c r="G5576">
        <v>3460</v>
      </c>
      <c r="H5576">
        <v>0.28999999999999998</v>
      </c>
      <c r="I5576" t="s">
        <v>5601</v>
      </c>
      <c r="J5576" t="s">
        <v>4764</v>
      </c>
      <c r="K5576" t="s">
        <v>5066</v>
      </c>
      <c r="L5576">
        <v>0</v>
      </c>
      <c r="M5576" s="441">
        <v>-693593</v>
      </c>
      <c r="N5576">
        <v>0</v>
      </c>
      <c r="O5576">
        <v>0</v>
      </c>
      <c r="P5576">
        <v>56.44</v>
      </c>
    </row>
    <row r="5577" spans="1:16" x14ac:dyDescent="0.3">
      <c r="A5577">
        <v>17974</v>
      </c>
      <c r="B5577">
        <v>122</v>
      </c>
      <c r="C5577" t="s">
        <v>552</v>
      </c>
      <c r="D5577" s="441">
        <v>45689</v>
      </c>
      <c r="E5577">
        <v>19730</v>
      </c>
      <c r="F5577" t="s">
        <v>6323</v>
      </c>
      <c r="G5577">
        <v>2523</v>
      </c>
      <c r="H5577">
        <v>2.1</v>
      </c>
      <c r="I5577" t="s">
        <v>5598</v>
      </c>
      <c r="J5577" t="s">
        <v>6085</v>
      </c>
      <c r="K5577" t="s">
        <v>5066</v>
      </c>
      <c r="L5577">
        <v>26.83</v>
      </c>
      <c r="M5577" s="441">
        <v>45687</v>
      </c>
      <c r="N5577">
        <v>24</v>
      </c>
      <c r="O5577">
        <v>38.549999999999997</v>
      </c>
      <c r="P5577">
        <v>56.34</v>
      </c>
    </row>
    <row r="5578" spans="1:16" x14ac:dyDescent="0.3">
      <c r="A5578">
        <v>17763</v>
      </c>
      <c r="B5578">
        <v>122</v>
      </c>
      <c r="C5578" t="s">
        <v>552</v>
      </c>
      <c r="D5578" s="441">
        <v>45689</v>
      </c>
      <c r="E5578">
        <v>18145</v>
      </c>
      <c r="F5578" t="s">
        <v>5796</v>
      </c>
      <c r="G5578">
        <v>3472</v>
      </c>
      <c r="H5578">
        <v>0.15</v>
      </c>
      <c r="I5578" t="s">
        <v>5601</v>
      </c>
      <c r="J5578" t="s">
        <v>4764</v>
      </c>
      <c r="K5578" t="s">
        <v>5066</v>
      </c>
      <c r="L5578">
        <v>0</v>
      </c>
      <c r="M5578" s="441">
        <v>-693593</v>
      </c>
      <c r="N5578">
        <v>0</v>
      </c>
      <c r="O5578">
        <v>365.9</v>
      </c>
      <c r="P5578">
        <v>55.74</v>
      </c>
    </row>
    <row r="5579" spans="1:16" x14ac:dyDescent="0.3">
      <c r="A5579">
        <v>17967</v>
      </c>
      <c r="B5579">
        <v>122</v>
      </c>
      <c r="C5579" t="s">
        <v>552</v>
      </c>
      <c r="D5579" s="441">
        <v>45689</v>
      </c>
      <c r="E5579">
        <v>19741</v>
      </c>
      <c r="F5579" t="s">
        <v>6332</v>
      </c>
      <c r="G5579">
        <v>2512</v>
      </c>
      <c r="H5579">
        <v>9.02</v>
      </c>
      <c r="I5579" t="s">
        <v>5598</v>
      </c>
      <c r="J5579" t="s">
        <v>6085</v>
      </c>
      <c r="K5579" t="s">
        <v>5066</v>
      </c>
      <c r="L5579">
        <v>6.18</v>
      </c>
      <c r="M5579" s="441">
        <v>45687</v>
      </c>
      <c r="N5579">
        <v>4.9000000000000004</v>
      </c>
      <c r="O5579">
        <v>4.9000000000000004</v>
      </c>
      <c r="P5579">
        <v>55.74</v>
      </c>
    </row>
    <row r="5580" spans="1:16" x14ac:dyDescent="0.3">
      <c r="A5580">
        <v>17674</v>
      </c>
      <c r="B5580">
        <v>122</v>
      </c>
      <c r="C5580" t="s">
        <v>552</v>
      </c>
      <c r="D5580" s="441">
        <v>45689</v>
      </c>
      <c r="E5580">
        <v>18532</v>
      </c>
      <c r="F5580" t="s">
        <v>6625</v>
      </c>
      <c r="G5580">
        <v>3144</v>
      </c>
      <c r="H5580">
        <v>0.61</v>
      </c>
      <c r="I5580" t="s">
        <v>5601</v>
      </c>
      <c r="J5580" t="s">
        <v>4764</v>
      </c>
      <c r="K5580" t="s">
        <v>5066</v>
      </c>
      <c r="L5580">
        <v>0</v>
      </c>
      <c r="M5580" s="441">
        <v>45588</v>
      </c>
      <c r="N5580">
        <v>90.5</v>
      </c>
      <c r="O5580">
        <v>88.61</v>
      </c>
      <c r="P5580">
        <v>55.2</v>
      </c>
    </row>
    <row r="5581" spans="1:16" x14ac:dyDescent="0.3">
      <c r="A5581">
        <v>17743</v>
      </c>
      <c r="B5581">
        <v>122</v>
      </c>
      <c r="C5581" t="s">
        <v>552</v>
      </c>
      <c r="D5581" s="441">
        <v>45689</v>
      </c>
      <c r="E5581">
        <v>18210</v>
      </c>
      <c r="F5581" t="s">
        <v>6523</v>
      </c>
      <c r="G5581">
        <v>3417</v>
      </c>
      <c r="H5581">
        <v>2</v>
      </c>
      <c r="I5581" t="s">
        <v>5613</v>
      </c>
      <c r="J5581" t="s">
        <v>4764</v>
      </c>
      <c r="K5581" t="s">
        <v>5066</v>
      </c>
      <c r="L5581">
        <v>0</v>
      </c>
      <c r="M5581" s="441">
        <v>-693593</v>
      </c>
      <c r="N5581">
        <v>0</v>
      </c>
      <c r="O5581">
        <v>0</v>
      </c>
      <c r="P5581">
        <v>54.3</v>
      </c>
    </row>
    <row r="5582" spans="1:16" x14ac:dyDescent="0.3">
      <c r="A5582">
        <v>17926</v>
      </c>
      <c r="B5582">
        <v>122</v>
      </c>
      <c r="C5582" t="s">
        <v>552</v>
      </c>
      <c r="D5582" s="441">
        <v>45689</v>
      </c>
      <c r="E5582">
        <v>19649</v>
      </c>
      <c r="F5582" t="s">
        <v>6502</v>
      </c>
      <c r="G5582">
        <v>2589</v>
      </c>
      <c r="H5582">
        <v>2</v>
      </c>
      <c r="I5582" t="s">
        <v>5598</v>
      </c>
      <c r="J5582" t="s">
        <v>6085</v>
      </c>
      <c r="K5582" t="s">
        <v>5066</v>
      </c>
      <c r="L5582">
        <v>26.82</v>
      </c>
      <c r="M5582" s="441">
        <v>45687</v>
      </c>
      <c r="N5582">
        <v>24</v>
      </c>
      <c r="O5582">
        <v>26.51</v>
      </c>
      <c r="P5582">
        <v>53.64</v>
      </c>
    </row>
    <row r="5583" spans="1:16" x14ac:dyDescent="0.3">
      <c r="A5583">
        <v>17816</v>
      </c>
      <c r="B5583">
        <v>122</v>
      </c>
      <c r="C5583" t="s">
        <v>552</v>
      </c>
      <c r="D5583" s="441">
        <v>45689</v>
      </c>
      <c r="E5583">
        <v>20724</v>
      </c>
      <c r="F5583" t="s">
        <v>6600</v>
      </c>
      <c r="G5583">
        <v>2094</v>
      </c>
      <c r="H5583">
        <v>1</v>
      </c>
      <c r="I5583" t="s">
        <v>5610</v>
      </c>
      <c r="J5583" t="s">
        <v>6085</v>
      </c>
      <c r="K5583" t="s">
        <v>5066</v>
      </c>
      <c r="L5583">
        <v>0</v>
      </c>
      <c r="M5583" s="441">
        <v>45629</v>
      </c>
      <c r="N5583">
        <v>52.74</v>
      </c>
      <c r="O5583">
        <v>70</v>
      </c>
      <c r="P5583">
        <v>52.74</v>
      </c>
    </row>
    <row r="5584" spans="1:16" x14ac:dyDescent="0.3">
      <c r="A5584">
        <v>17933</v>
      </c>
      <c r="B5584">
        <v>122</v>
      </c>
      <c r="C5584" t="s">
        <v>552</v>
      </c>
      <c r="D5584" s="441">
        <v>45689</v>
      </c>
      <c r="E5584">
        <v>19639</v>
      </c>
      <c r="F5584" t="s">
        <v>6527</v>
      </c>
      <c r="G5584">
        <v>2597</v>
      </c>
      <c r="H5584">
        <v>12.82</v>
      </c>
      <c r="I5584" t="s">
        <v>5598</v>
      </c>
      <c r="J5584" t="s">
        <v>6085</v>
      </c>
      <c r="K5584" t="s">
        <v>5066</v>
      </c>
      <c r="L5584">
        <v>3.9</v>
      </c>
      <c r="M5584" s="441">
        <v>45687</v>
      </c>
      <c r="N5584">
        <v>3</v>
      </c>
      <c r="O5584">
        <v>4.5</v>
      </c>
      <c r="P5584">
        <v>50</v>
      </c>
    </row>
    <row r="5585" spans="1:16" x14ac:dyDescent="0.3">
      <c r="A5585">
        <v>17975</v>
      </c>
      <c r="B5585">
        <v>122</v>
      </c>
      <c r="C5585" t="s">
        <v>552</v>
      </c>
      <c r="D5585" s="441">
        <v>45689</v>
      </c>
      <c r="E5585">
        <v>23096</v>
      </c>
      <c r="F5585" t="s">
        <v>5941</v>
      </c>
      <c r="G5585">
        <v>2753</v>
      </c>
      <c r="H5585">
        <v>79</v>
      </c>
      <c r="I5585" t="s">
        <v>5613</v>
      </c>
      <c r="J5585" t="s">
        <v>6085</v>
      </c>
      <c r="K5585" t="s">
        <v>5066</v>
      </c>
      <c r="L5585">
        <v>0.62</v>
      </c>
      <c r="M5585" s="441">
        <v>45678</v>
      </c>
      <c r="N5585">
        <v>0.52</v>
      </c>
      <c r="O5585">
        <v>0.6</v>
      </c>
      <c r="P5585">
        <v>48.98</v>
      </c>
    </row>
    <row r="5586" spans="1:16" x14ac:dyDescent="0.3">
      <c r="A5586">
        <v>17824</v>
      </c>
      <c r="B5586">
        <v>122</v>
      </c>
      <c r="C5586" t="s">
        <v>552</v>
      </c>
      <c r="D5586" s="441">
        <v>45689</v>
      </c>
      <c r="E5586">
        <v>24110</v>
      </c>
      <c r="F5586" t="s">
        <v>5630</v>
      </c>
      <c r="G5586">
        <v>2322</v>
      </c>
      <c r="H5586">
        <v>1.5</v>
      </c>
      <c r="I5586" t="s">
        <v>5598</v>
      </c>
      <c r="J5586" t="s">
        <v>6085</v>
      </c>
      <c r="K5586" t="s">
        <v>5066</v>
      </c>
      <c r="L5586">
        <v>0</v>
      </c>
      <c r="M5586" s="441">
        <v>-693593</v>
      </c>
      <c r="N5586">
        <v>0</v>
      </c>
      <c r="O5586">
        <v>32</v>
      </c>
      <c r="P5586">
        <v>48</v>
      </c>
    </row>
    <row r="5587" spans="1:16" x14ac:dyDescent="0.3">
      <c r="A5587">
        <v>17776</v>
      </c>
      <c r="B5587">
        <v>122</v>
      </c>
      <c r="C5587" t="s">
        <v>552</v>
      </c>
      <c r="D5587" s="441">
        <v>45689</v>
      </c>
      <c r="E5587">
        <v>18107</v>
      </c>
      <c r="F5587" t="s">
        <v>5807</v>
      </c>
      <c r="G5587">
        <v>3504</v>
      </c>
      <c r="H5587">
        <v>0.27</v>
      </c>
      <c r="I5587" t="s">
        <v>5601</v>
      </c>
      <c r="J5587" t="s">
        <v>4764</v>
      </c>
      <c r="K5587" t="s">
        <v>5066</v>
      </c>
      <c r="L5587">
        <v>0</v>
      </c>
      <c r="M5587" s="441">
        <v>-693593</v>
      </c>
      <c r="N5587">
        <v>0</v>
      </c>
      <c r="O5587">
        <v>0</v>
      </c>
      <c r="P5587">
        <v>47.76</v>
      </c>
    </row>
    <row r="5588" spans="1:16" x14ac:dyDescent="0.3">
      <c r="A5588">
        <v>17871</v>
      </c>
      <c r="B5588">
        <v>122</v>
      </c>
      <c r="C5588" t="s">
        <v>552</v>
      </c>
      <c r="D5588" s="441">
        <v>45689</v>
      </c>
      <c r="E5588">
        <v>20007</v>
      </c>
      <c r="F5588" t="s">
        <v>5660</v>
      </c>
      <c r="G5588">
        <v>2343</v>
      </c>
      <c r="H5588">
        <v>1</v>
      </c>
      <c r="I5588" t="s">
        <v>5610</v>
      </c>
      <c r="J5588" t="s">
        <v>6085</v>
      </c>
      <c r="K5588" t="s">
        <v>5066</v>
      </c>
      <c r="L5588">
        <v>47.6</v>
      </c>
      <c r="M5588" s="441">
        <v>45679</v>
      </c>
      <c r="N5588">
        <v>47.99</v>
      </c>
      <c r="O5588">
        <v>47.88</v>
      </c>
      <c r="P5588">
        <v>47.6</v>
      </c>
    </row>
    <row r="5589" spans="1:16" x14ac:dyDescent="0.3">
      <c r="A5589">
        <v>17846</v>
      </c>
      <c r="B5589">
        <v>122</v>
      </c>
      <c r="C5589" t="s">
        <v>552</v>
      </c>
      <c r="D5589" s="441">
        <v>45689</v>
      </c>
      <c r="E5589">
        <v>20410</v>
      </c>
      <c r="F5589" t="s">
        <v>5644</v>
      </c>
      <c r="G5589">
        <v>2190</v>
      </c>
      <c r="H5589">
        <v>4</v>
      </c>
      <c r="I5589" t="s">
        <v>5613</v>
      </c>
      <c r="J5589" t="s">
        <v>6085</v>
      </c>
      <c r="K5589" t="s">
        <v>5066</v>
      </c>
      <c r="L5589">
        <v>11.75</v>
      </c>
      <c r="M5589" s="441">
        <v>45671</v>
      </c>
      <c r="N5589">
        <v>11.75</v>
      </c>
      <c r="O5589">
        <v>11.75</v>
      </c>
      <c r="P5589">
        <v>47</v>
      </c>
    </row>
    <row r="5590" spans="1:16" x14ac:dyDescent="0.3">
      <c r="A5590">
        <v>17896</v>
      </c>
      <c r="B5590">
        <v>122</v>
      </c>
      <c r="C5590" t="s">
        <v>552</v>
      </c>
      <c r="D5590" s="441">
        <v>45689</v>
      </c>
      <c r="E5590">
        <v>24420</v>
      </c>
      <c r="F5590" t="s">
        <v>5680</v>
      </c>
      <c r="G5590">
        <v>2207</v>
      </c>
      <c r="H5590">
        <v>4</v>
      </c>
      <c r="I5590" t="s">
        <v>5598</v>
      </c>
      <c r="J5590" t="s">
        <v>6085</v>
      </c>
      <c r="K5590" t="s">
        <v>5066</v>
      </c>
      <c r="L5590">
        <v>10.84</v>
      </c>
      <c r="M5590" s="441">
        <v>45686</v>
      </c>
      <c r="N5590">
        <v>10.84</v>
      </c>
      <c r="O5590">
        <v>10.84</v>
      </c>
      <c r="P5590">
        <v>43.36</v>
      </c>
    </row>
    <row r="5591" spans="1:16" x14ac:dyDescent="0.3">
      <c r="A5591">
        <v>17961</v>
      </c>
      <c r="B5591">
        <v>122</v>
      </c>
      <c r="C5591" t="s">
        <v>552</v>
      </c>
      <c r="D5591" s="441">
        <v>45689</v>
      </c>
      <c r="E5591">
        <v>23359</v>
      </c>
      <c r="F5591" t="s">
        <v>5939</v>
      </c>
      <c r="G5591">
        <v>2499</v>
      </c>
      <c r="H5591">
        <v>13.6</v>
      </c>
      <c r="I5591" t="s">
        <v>5598</v>
      </c>
      <c r="J5591" t="s">
        <v>6085</v>
      </c>
      <c r="K5591" t="s">
        <v>5066</v>
      </c>
      <c r="L5591">
        <v>3.14</v>
      </c>
      <c r="M5591" s="441">
        <v>45684</v>
      </c>
      <c r="N5591">
        <v>2.35</v>
      </c>
      <c r="O5591">
        <v>0</v>
      </c>
      <c r="P5591">
        <v>42.7</v>
      </c>
    </row>
    <row r="5592" spans="1:16" x14ac:dyDescent="0.3">
      <c r="A5592">
        <v>17695</v>
      </c>
      <c r="B5592">
        <v>122</v>
      </c>
      <c r="C5592" t="s">
        <v>552</v>
      </c>
      <c r="D5592" s="441">
        <v>45689</v>
      </c>
      <c r="E5592">
        <v>18357</v>
      </c>
      <c r="F5592" t="s">
        <v>6553</v>
      </c>
      <c r="G5592">
        <v>3279</v>
      </c>
      <c r="H5592">
        <v>0.64</v>
      </c>
      <c r="I5592" t="s">
        <v>5613</v>
      </c>
      <c r="J5592" t="s">
        <v>4764</v>
      </c>
      <c r="K5592" t="s">
        <v>5066</v>
      </c>
      <c r="L5592">
        <v>0</v>
      </c>
      <c r="M5592" s="441">
        <v>-693593</v>
      </c>
      <c r="N5592">
        <v>0</v>
      </c>
      <c r="O5592">
        <v>0</v>
      </c>
      <c r="P5592">
        <v>42.15</v>
      </c>
    </row>
    <row r="5593" spans="1:16" x14ac:dyDescent="0.3">
      <c r="A5593">
        <v>17767</v>
      </c>
      <c r="B5593">
        <v>122</v>
      </c>
      <c r="C5593" t="s">
        <v>552</v>
      </c>
      <c r="D5593" s="441">
        <v>45689</v>
      </c>
      <c r="E5593">
        <v>18139</v>
      </c>
      <c r="F5593" t="s">
        <v>5960</v>
      </c>
      <c r="G5593">
        <v>3479</v>
      </c>
      <c r="H5593">
        <v>0.11</v>
      </c>
      <c r="I5593" t="s">
        <v>5601</v>
      </c>
      <c r="J5593" t="s">
        <v>4764</v>
      </c>
      <c r="K5593" t="s">
        <v>5066</v>
      </c>
      <c r="L5593">
        <v>0</v>
      </c>
      <c r="M5593" s="441">
        <v>-693593</v>
      </c>
      <c r="N5593">
        <v>0</v>
      </c>
      <c r="O5593">
        <v>375.29</v>
      </c>
      <c r="P5593">
        <v>41.28</v>
      </c>
    </row>
    <row r="5594" spans="1:16" x14ac:dyDescent="0.3">
      <c r="A5594">
        <v>17945</v>
      </c>
      <c r="B5594">
        <v>122</v>
      </c>
      <c r="C5594" t="s">
        <v>552</v>
      </c>
      <c r="D5594" s="441">
        <v>45689</v>
      </c>
      <c r="E5594">
        <v>19621</v>
      </c>
      <c r="F5594" t="s">
        <v>5931</v>
      </c>
      <c r="G5594">
        <v>2613</v>
      </c>
      <c r="H5594">
        <v>9.1199999999999992</v>
      </c>
      <c r="I5594" t="s">
        <v>5598</v>
      </c>
      <c r="J5594" t="s">
        <v>6085</v>
      </c>
      <c r="K5594" t="s">
        <v>5066</v>
      </c>
      <c r="L5594">
        <v>4.38</v>
      </c>
      <c r="M5594" s="441">
        <v>45687</v>
      </c>
      <c r="N5594">
        <v>3.75</v>
      </c>
      <c r="O5594">
        <v>5.18</v>
      </c>
      <c r="P5594">
        <v>39.950000000000003</v>
      </c>
    </row>
    <row r="5595" spans="1:16" x14ac:dyDescent="0.3">
      <c r="A5595">
        <v>17964</v>
      </c>
      <c r="B5595">
        <v>122</v>
      </c>
      <c r="C5595" t="s">
        <v>552</v>
      </c>
      <c r="D5595" s="441">
        <v>45689</v>
      </c>
      <c r="E5595">
        <v>19743</v>
      </c>
      <c r="F5595" t="s">
        <v>5940</v>
      </c>
      <c r="G5595">
        <v>2510</v>
      </c>
      <c r="H5595">
        <v>2.54</v>
      </c>
      <c r="I5595" t="s">
        <v>5598</v>
      </c>
      <c r="J5595" t="s">
        <v>6085</v>
      </c>
      <c r="K5595" t="s">
        <v>5066</v>
      </c>
      <c r="L5595">
        <v>15.67</v>
      </c>
      <c r="M5595" s="441">
        <v>45687</v>
      </c>
      <c r="N5595">
        <v>16.559999999999999</v>
      </c>
      <c r="O5595">
        <v>16.559999999999999</v>
      </c>
      <c r="P5595">
        <v>39.799999999999997</v>
      </c>
    </row>
    <row r="5596" spans="1:16" x14ac:dyDescent="0.3">
      <c r="A5596">
        <v>17968</v>
      </c>
      <c r="B5596">
        <v>122</v>
      </c>
      <c r="C5596" t="s">
        <v>552</v>
      </c>
      <c r="D5596" s="441">
        <v>45689</v>
      </c>
      <c r="E5596">
        <v>19476</v>
      </c>
      <c r="F5596" t="s">
        <v>6017</v>
      </c>
      <c r="G5596">
        <v>2729</v>
      </c>
      <c r="H5596">
        <v>0.9</v>
      </c>
      <c r="I5596" t="s">
        <v>5598</v>
      </c>
      <c r="J5596" t="s">
        <v>6085</v>
      </c>
      <c r="K5596" t="s">
        <v>5066</v>
      </c>
      <c r="L5596">
        <v>42.45</v>
      </c>
      <c r="M5596" s="441">
        <v>45687</v>
      </c>
      <c r="N5596">
        <v>42</v>
      </c>
      <c r="O5596">
        <v>42</v>
      </c>
      <c r="P5596">
        <v>38.21</v>
      </c>
    </row>
    <row r="5597" spans="1:16" x14ac:dyDescent="0.3">
      <c r="A5597">
        <v>17856</v>
      </c>
      <c r="B5597">
        <v>122</v>
      </c>
      <c r="C5597" t="s">
        <v>552</v>
      </c>
      <c r="D5597" s="441">
        <v>45689</v>
      </c>
      <c r="E5597">
        <v>20022</v>
      </c>
      <c r="F5597" t="s">
        <v>5651</v>
      </c>
      <c r="G5597">
        <v>2340</v>
      </c>
      <c r="H5597">
        <v>4</v>
      </c>
      <c r="I5597" t="s">
        <v>5613</v>
      </c>
      <c r="J5597" t="s">
        <v>6085</v>
      </c>
      <c r="K5597" t="s">
        <v>5066</v>
      </c>
      <c r="L5597">
        <v>9.2899999999999991</v>
      </c>
      <c r="M5597" s="441">
        <v>45671</v>
      </c>
      <c r="N5597">
        <v>9.2899999999999991</v>
      </c>
      <c r="O5597">
        <v>9.2899999999999991</v>
      </c>
      <c r="P5597">
        <v>37.159999999999997</v>
      </c>
    </row>
    <row r="5598" spans="1:16" x14ac:dyDescent="0.3">
      <c r="A5598">
        <v>17942</v>
      </c>
      <c r="B5598">
        <v>122</v>
      </c>
      <c r="C5598" t="s">
        <v>552</v>
      </c>
      <c r="D5598" s="441">
        <v>45689</v>
      </c>
      <c r="E5598">
        <v>19628</v>
      </c>
      <c r="F5598" t="s">
        <v>6584</v>
      </c>
      <c r="G5598">
        <v>2606</v>
      </c>
      <c r="H5598">
        <v>14.22</v>
      </c>
      <c r="I5598" t="s">
        <v>5598</v>
      </c>
      <c r="J5598" t="s">
        <v>6085</v>
      </c>
      <c r="K5598" t="s">
        <v>5066</v>
      </c>
      <c r="L5598">
        <v>2.59</v>
      </c>
      <c r="M5598" s="441">
        <v>45684</v>
      </c>
      <c r="N5598">
        <v>2.4</v>
      </c>
      <c r="O5598">
        <v>2.4</v>
      </c>
      <c r="P5598">
        <v>36.83</v>
      </c>
    </row>
    <row r="5599" spans="1:16" x14ac:dyDescent="0.3">
      <c r="A5599">
        <v>17869</v>
      </c>
      <c r="B5599">
        <v>122</v>
      </c>
      <c r="C5599" t="s">
        <v>552</v>
      </c>
      <c r="D5599" s="441">
        <v>45689</v>
      </c>
      <c r="E5599">
        <v>20136</v>
      </c>
      <c r="F5599" t="s">
        <v>5658</v>
      </c>
      <c r="G5599">
        <v>2284</v>
      </c>
      <c r="H5599">
        <v>8</v>
      </c>
      <c r="I5599" t="s">
        <v>5605</v>
      </c>
      <c r="J5599" t="s">
        <v>6085</v>
      </c>
      <c r="K5599" t="s">
        <v>5066</v>
      </c>
      <c r="L5599">
        <v>4.59</v>
      </c>
      <c r="M5599" s="441">
        <v>45686</v>
      </c>
      <c r="N5599">
        <v>3.59</v>
      </c>
      <c r="O5599">
        <v>3.59</v>
      </c>
      <c r="P5599">
        <v>36.72</v>
      </c>
    </row>
    <row r="5600" spans="1:16" x14ac:dyDescent="0.3">
      <c r="A5600">
        <v>17725</v>
      </c>
      <c r="B5600">
        <v>122</v>
      </c>
      <c r="C5600" t="s">
        <v>552</v>
      </c>
      <c r="D5600" s="441">
        <v>45689</v>
      </c>
      <c r="E5600">
        <v>18249</v>
      </c>
      <c r="F5600" t="s">
        <v>5907</v>
      </c>
      <c r="G5600">
        <v>3381</v>
      </c>
      <c r="H5600">
        <v>2</v>
      </c>
      <c r="I5600" t="s">
        <v>5613</v>
      </c>
      <c r="J5600" t="s">
        <v>4764</v>
      </c>
      <c r="K5600" t="s">
        <v>5066</v>
      </c>
      <c r="L5600">
        <v>0</v>
      </c>
      <c r="M5600" s="441">
        <v>-693593</v>
      </c>
      <c r="N5600">
        <v>0</v>
      </c>
      <c r="O5600">
        <v>0</v>
      </c>
      <c r="P5600">
        <v>34.630000000000003</v>
      </c>
    </row>
    <row r="5601" spans="1:16" x14ac:dyDescent="0.3">
      <c r="A5601">
        <v>17830</v>
      </c>
      <c r="B5601">
        <v>122</v>
      </c>
      <c r="C5601" t="s">
        <v>552</v>
      </c>
      <c r="D5601" s="441">
        <v>45689</v>
      </c>
      <c r="E5601">
        <v>20054</v>
      </c>
      <c r="F5601" t="s">
        <v>5633</v>
      </c>
      <c r="G5601">
        <v>2325</v>
      </c>
      <c r="H5601">
        <v>3</v>
      </c>
      <c r="I5601" t="s">
        <v>5613</v>
      </c>
      <c r="J5601" t="s">
        <v>6085</v>
      </c>
      <c r="K5601" t="s">
        <v>5066</v>
      </c>
      <c r="L5601">
        <v>11.49</v>
      </c>
      <c r="M5601" s="441">
        <v>45679</v>
      </c>
      <c r="N5601">
        <v>11.49</v>
      </c>
      <c r="O5601">
        <v>14.62</v>
      </c>
      <c r="P5601">
        <v>34.47</v>
      </c>
    </row>
    <row r="5602" spans="1:16" x14ac:dyDescent="0.3">
      <c r="A5602">
        <v>17958</v>
      </c>
      <c r="B5602">
        <v>122</v>
      </c>
      <c r="C5602" t="s">
        <v>552</v>
      </c>
      <c r="D5602" s="441">
        <v>45689</v>
      </c>
      <c r="E5602">
        <v>19759</v>
      </c>
      <c r="F5602" t="s">
        <v>6016</v>
      </c>
      <c r="G5602">
        <v>2494</v>
      </c>
      <c r="H5602">
        <v>2.84</v>
      </c>
      <c r="I5602" t="s">
        <v>5598</v>
      </c>
      <c r="J5602" t="s">
        <v>6085</v>
      </c>
      <c r="K5602" t="s">
        <v>5066</v>
      </c>
      <c r="L5602">
        <v>12.11</v>
      </c>
      <c r="M5602" s="441">
        <v>45684</v>
      </c>
      <c r="N5602">
        <v>9.5</v>
      </c>
      <c r="O5602">
        <v>13.46</v>
      </c>
      <c r="P5602">
        <v>34.39</v>
      </c>
    </row>
    <row r="5603" spans="1:16" x14ac:dyDescent="0.3">
      <c r="A5603">
        <v>17895</v>
      </c>
      <c r="B5603">
        <v>122</v>
      </c>
      <c r="C5603" t="s">
        <v>552</v>
      </c>
      <c r="D5603" s="441">
        <v>45689</v>
      </c>
      <c r="E5603">
        <v>23492</v>
      </c>
      <c r="F5603" t="s">
        <v>6612</v>
      </c>
      <c r="G5603">
        <v>2377</v>
      </c>
      <c r="H5603">
        <v>0.5</v>
      </c>
      <c r="I5603" t="s">
        <v>5598</v>
      </c>
      <c r="J5603" t="s">
        <v>6085</v>
      </c>
      <c r="K5603" t="s">
        <v>5066</v>
      </c>
      <c r="L5603">
        <v>66.739999999999995</v>
      </c>
      <c r="M5603" s="441">
        <v>45672</v>
      </c>
      <c r="N5603">
        <v>66.739999999999995</v>
      </c>
      <c r="O5603">
        <v>58</v>
      </c>
      <c r="P5603">
        <v>33.369999999999997</v>
      </c>
    </row>
    <row r="5604" spans="1:16" x14ac:dyDescent="0.3">
      <c r="A5604">
        <v>17979</v>
      </c>
      <c r="B5604">
        <v>122</v>
      </c>
      <c r="C5604" t="s">
        <v>552</v>
      </c>
      <c r="D5604" s="441">
        <v>45689</v>
      </c>
      <c r="E5604">
        <v>19589</v>
      </c>
      <c r="F5604" t="s">
        <v>5943</v>
      </c>
      <c r="G5604">
        <v>2637</v>
      </c>
      <c r="H5604">
        <v>5.56</v>
      </c>
      <c r="I5604" t="s">
        <v>5598</v>
      </c>
      <c r="J5604" t="s">
        <v>6085</v>
      </c>
      <c r="K5604" t="s">
        <v>5066</v>
      </c>
      <c r="L5604">
        <v>5.99</v>
      </c>
      <c r="M5604" s="441">
        <v>45686</v>
      </c>
      <c r="N5604">
        <v>8.9700000000000006</v>
      </c>
      <c r="O5604">
        <v>5</v>
      </c>
      <c r="P5604">
        <v>33.299999999999997</v>
      </c>
    </row>
    <row r="5605" spans="1:16" x14ac:dyDescent="0.3">
      <c r="A5605">
        <v>17905</v>
      </c>
      <c r="B5605">
        <v>122</v>
      </c>
      <c r="C5605" t="s">
        <v>552</v>
      </c>
      <c r="D5605" s="441">
        <v>45689</v>
      </c>
      <c r="E5605">
        <v>26050</v>
      </c>
      <c r="F5605" t="s">
        <v>6525</v>
      </c>
      <c r="G5605">
        <v>6512</v>
      </c>
      <c r="H5605">
        <v>1</v>
      </c>
      <c r="I5605" t="s">
        <v>5598</v>
      </c>
      <c r="J5605" t="s">
        <v>6085</v>
      </c>
      <c r="K5605" t="s">
        <v>5066</v>
      </c>
      <c r="L5605">
        <v>0</v>
      </c>
      <c r="M5605" s="441">
        <v>45643</v>
      </c>
      <c r="N5605">
        <v>32.9</v>
      </c>
      <c r="O5605">
        <v>32.9</v>
      </c>
      <c r="P5605">
        <v>32.9</v>
      </c>
    </row>
    <row r="5606" spans="1:16" x14ac:dyDescent="0.3">
      <c r="A5606">
        <v>17771</v>
      </c>
      <c r="B5606">
        <v>122</v>
      </c>
      <c r="C5606" t="s">
        <v>552</v>
      </c>
      <c r="D5606" s="441">
        <v>45689</v>
      </c>
      <c r="E5606">
        <v>18121</v>
      </c>
      <c r="F5606" t="s">
        <v>5801</v>
      </c>
      <c r="G5606">
        <v>3493</v>
      </c>
      <c r="H5606">
        <v>0.28999999999999998</v>
      </c>
      <c r="I5606" t="s">
        <v>5601</v>
      </c>
      <c r="J5606" t="s">
        <v>4764</v>
      </c>
      <c r="K5606" t="s">
        <v>5066</v>
      </c>
      <c r="L5606">
        <v>0</v>
      </c>
      <c r="M5606" s="441">
        <v>-693593</v>
      </c>
      <c r="N5606">
        <v>0</v>
      </c>
      <c r="O5606">
        <v>0</v>
      </c>
      <c r="P5606">
        <v>32.26</v>
      </c>
    </row>
    <row r="5607" spans="1:16" x14ac:dyDescent="0.3">
      <c r="A5607">
        <v>17759</v>
      </c>
      <c r="B5607">
        <v>122</v>
      </c>
      <c r="C5607" t="s">
        <v>552</v>
      </c>
      <c r="D5607" s="441">
        <v>45689</v>
      </c>
      <c r="E5607">
        <v>18155</v>
      </c>
      <c r="F5607" t="s">
        <v>6513</v>
      </c>
      <c r="G5607">
        <v>3465</v>
      </c>
      <c r="H5607">
        <v>0.24</v>
      </c>
      <c r="I5607" t="s">
        <v>5601</v>
      </c>
      <c r="J5607" t="s">
        <v>4764</v>
      </c>
      <c r="K5607" t="s">
        <v>5066</v>
      </c>
      <c r="L5607">
        <v>0</v>
      </c>
      <c r="M5607" s="441">
        <v>-693593</v>
      </c>
      <c r="N5607">
        <v>0</v>
      </c>
      <c r="O5607">
        <v>0</v>
      </c>
      <c r="P5607">
        <v>32.159999999999997</v>
      </c>
    </row>
    <row r="5608" spans="1:16" x14ac:dyDescent="0.3">
      <c r="A5608">
        <v>17730</v>
      </c>
      <c r="B5608">
        <v>122</v>
      </c>
      <c r="C5608" t="s">
        <v>552</v>
      </c>
      <c r="D5608" s="441">
        <v>45689</v>
      </c>
      <c r="E5608">
        <v>18240</v>
      </c>
      <c r="F5608" t="s">
        <v>6626</v>
      </c>
      <c r="G5608">
        <v>3388</v>
      </c>
      <c r="H5608">
        <v>0.2</v>
      </c>
      <c r="I5608" t="s">
        <v>5601</v>
      </c>
      <c r="J5608" t="s">
        <v>4764</v>
      </c>
      <c r="K5608" t="s">
        <v>5066</v>
      </c>
      <c r="L5608">
        <v>0</v>
      </c>
      <c r="M5608" s="441">
        <v>45561</v>
      </c>
      <c r="N5608">
        <v>160.35</v>
      </c>
      <c r="O5608">
        <v>160.35</v>
      </c>
      <c r="P5608">
        <v>32.07</v>
      </c>
    </row>
    <row r="5609" spans="1:16" x14ac:dyDescent="0.3">
      <c r="A5609">
        <v>17673</v>
      </c>
      <c r="B5609">
        <v>122</v>
      </c>
      <c r="C5609" t="s">
        <v>552</v>
      </c>
      <c r="D5609" s="441">
        <v>45689</v>
      </c>
      <c r="E5609">
        <v>18511</v>
      </c>
      <c r="F5609" t="s">
        <v>6028</v>
      </c>
      <c r="G5609">
        <v>3149</v>
      </c>
      <c r="H5609">
        <v>0.1</v>
      </c>
      <c r="I5609" t="s">
        <v>5613</v>
      </c>
      <c r="J5609" t="s">
        <v>4764</v>
      </c>
      <c r="K5609" t="s">
        <v>5066</v>
      </c>
      <c r="L5609">
        <v>0</v>
      </c>
      <c r="M5609" s="441">
        <v>-693593</v>
      </c>
      <c r="N5609">
        <v>0</v>
      </c>
      <c r="O5609">
        <v>0</v>
      </c>
      <c r="P5609">
        <v>32.04</v>
      </c>
    </row>
    <row r="5610" spans="1:16" x14ac:dyDescent="0.3">
      <c r="A5610">
        <v>17911</v>
      </c>
      <c r="B5610">
        <v>122</v>
      </c>
      <c r="C5610" t="s">
        <v>552</v>
      </c>
      <c r="D5610" s="441">
        <v>45689</v>
      </c>
      <c r="E5610">
        <v>20202</v>
      </c>
      <c r="F5610" t="s">
        <v>5852</v>
      </c>
      <c r="G5610">
        <v>2255</v>
      </c>
      <c r="H5610">
        <v>5</v>
      </c>
      <c r="I5610" t="s">
        <v>5613</v>
      </c>
      <c r="J5610" t="s">
        <v>6085</v>
      </c>
      <c r="K5610" t="s">
        <v>5066</v>
      </c>
      <c r="L5610">
        <v>6.19</v>
      </c>
      <c r="M5610" s="441">
        <v>45686</v>
      </c>
      <c r="N5610">
        <v>6.19</v>
      </c>
      <c r="O5610">
        <v>6.2</v>
      </c>
      <c r="P5610">
        <v>30.95</v>
      </c>
    </row>
    <row r="5611" spans="1:16" x14ac:dyDescent="0.3">
      <c r="A5611">
        <v>17902</v>
      </c>
      <c r="B5611">
        <v>122</v>
      </c>
      <c r="C5611" t="s">
        <v>552</v>
      </c>
      <c r="D5611" s="441">
        <v>45689</v>
      </c>
      <c r="E5611">
        <v>19917</v>
      </c>
      <c r="F5611" t="s">
        <v>5682</v>
      </c>
      <c r="G5611">
        <v>2379</v>
      </c>
      <c r="H5611">
        <v>10</v>
      </c>
      <c r="I5611" t="s">
        <v>5605</v>
      </c>
      <c r="J5611" t="s">
        <v>6085</v>
      </c>
      <c r="K5611" t="s">
        <v>5066</v>
      </c>
      <c r="L5611">
        <v>0</v>
      </c>
      <c r="M5611" s="441">
        <v>45636</v>
      </c>
      <c r="N5611">
        <v>3.09</v>
      </c>
      <c r="O5611">
        <v>3.04</v>
      </c>
      <c r="P5611">
        <v>30.9</v>
      </c>
    </row>
    <row r="5612" spans="1:16" x14ac:dyDescent="0.3">
      <c r="A5612">
        <v>17682</v>
      </c>
      <c r="B5612">
        <v>122</v>
      </c>
      <c r="C5612" t="s">
        <v>552</v>
      </c>
      <c r="D5612" s="441">
        <v>45689</v>
      </c>
      <c r="E5612">
        <v>18383</v>
      </c>
      <c r="F5612" t="s">
        <v>6550</v>
      </c>
      <c r="G5612">
        <v>3256</v>
      </c>
      <c r="H5612">
        <v>0.28999999999999998</v>
      </c>
      <c r="I5612" t="s">
        <v>5613</v>
      </c>
      <c r="J5612" t="s">
        <v>4764</v>
      </c>
      <c r="K5612" t="s">
        <v>5066</v>
      </c>
      <c r="L5612">
        <v>0</v>
      </c>
      <c r="M5612" s="441">
        <v>-693593</v>
      </c>
      <c r="N5612">
        <v>0</v>
      </c>
      <c r="O5612">
        <v>0</v>
      </c>
      <c r="P5612">
        <v>29.98</v>
      </c>
    </row>
    <row r="5613" spans="1:16" x14ac:dyDescent="0.3">
      <c r="A5613">
        <v>17977</v>
      </c>
      <c r="B5613">
        <v>122</v>
      </c>
      <c r="C5613" t="s">
        <v>552</v>
      </c>
      <c r="D5613" s="441">
        <v>45689</v>
      </c>
      <c r="E5613">
        <v>17034</v>
      </c>
      <c r="F5613" t="s">
        <v>6601</v>
      </c>
      <c r="G5613">
        <v>2743</v>
      </c>
      <c r="H5613">
        <v>1.1599999999999999</v>
      </c>
      <c r="I5613" t="s">
        <v>5598</v>
      </c>
      <c r="J5613" t="s">
        <v>6085</v>
      </c>
      <c r="K5613" t="s">
        <v>5066</v>
      </c>
      <c r="L5613">
        <v>25.38</v>
      </c>
      <c r="M5613" s="441">
        <v>45687</v>
      </c>
      <c r="N5613">
        <v>12</v>
      </c>
      <c r="O5613">
        <v>12</v>
      </c>
      <c r="P5613">
        <v>29.44</v>
      </c>
    </row>
    <row r="5614" spans="1:16" x14ac:dyDescent="0.3">
      <c r="A5614">
        <v>17800</v>
      </c>
      <c r="B5614">
        <v>122</v>
      </c>
      <c r="C5614" t="s">
        <v>552</v>
      </c>
      <c r="D5614" s="441">
        <v>45689</v>
      </c>
      <c r="E5614">
        <v>21079</v>
      </c>
      <c r="F5614" t="s">
        <v>5838</v>
      </c>
      <c r="G5614">
        <v>1991</v>
      </c>
      <c r="H5614">
        <v>1</v>
      </c>
      <c r="I5614" t="s">
        <v>5613</v>
      </c>
      <c r="J5614" t="s">
        <v>6085</v>
      </c>
      <c r="K5614" t="s">
        <v>5066</v>
      </c>
      <c r="L5614">
        <v>0</v>
      </c>
      <c r="M5614" s="441">
        <v>-693593</v>
      </c>
      <c r="N5614">
        <v>0</v>
      </c>
      <c r="O5614">
        <v>22.98</v>
      </c>
      <c r="P5614">
        <v>29</v>
      </c>
    </row>
    <row r="5615" spans="1:16" x14ac:dyDescent="0.3">
      <c r="A5615">
        <v>17972</v>
      </c>
      <c r="B5615">
        <v>122</v>
      </c>
      <c r="C5615" t="s">
        <v>552</v>
      </c>
      <c r="D5615" s="441">
        <v>45689</v>
      </c>
      <c r="E5615">
        <v>19738</v>
      </c>
      <c r="F5615" t="s">
        <v>6018</v>
      </c>
      <c r="G5615">
        <v>2515</v>
      </c>
      <c r="H5615">
        <v>9.66</v>
      </c>
      <c r="I5615" t="s">
        <v>5598</v>
      </c>
      <c r="J5615" t="s">
        <v>6085</v>
      </c>
      <c r="K5615" t="s">
        <v>5066</v>
      </c>
      <c r="L5615">
        <v>3</v>
      </c>
      <c r="M5615" s="441">
        <v>45678</v>
      </c>
      <c r="N5615">
        <v>2.9</v>
      </c>
      <c r="O5615">
        <v>2.87</v>
      </c>
      <c r="P5615">
        <v>28.98</v>
      </c>
    </row>
    <row r="5616" spans="1:16" x14ac:dyDescent="0.3">
      <c r="A5616">
        <v>17963</v>
      </c>
      <c r="B5616">
        <v>122</v>
      </c>
      <c r="C5616" t="s">
        <v>552</v>
      </c>
      <c r="D5616" s="441">
        <v>45689</v>
      </c>
      <c r="E5616">
        <v>19748</v>
      </c>
      <c r="F5616" t="s">
        <v>5983</v>
      </c>
      <c r="G5616">
        <v>2505</v>
      </c>
      <c r="H5616">
        <v>3.28</v>
      </c>
      <c r="I5616" t="s">
        <v>5598</v>
      </c>
      <c r="J5616" t="s">
        <v>6085</v>
      </c>
      <c r="K5616" t="s">
        <v>5066</v>
      </c>
      <c r="L5616">
        <v>8.6999999999999993</v>
      </c>
      <c r="M5616" s="441">
        <v>45687</v>
      </c>
      <c r="N5616">
        <v>9.5</v>
      </c>
      <c r="O5616">
        <v>12.8</v>
      </c>
      <c r="P5616">
        <v>28.54</v>
      </c>
    </row>
    <row r="5617" spans="1:16" x14ac:dyDescent="0.3">
      <c r="A5617">
        <v>18013</v>
      </c>
      <c r="B5617">
        <v>122</v>
      </c>
      <c r="C5617" t="s">
        <v>552</v>
      </c>
      <c r="D5617" s="441">
        <v>45689</v>
      </c>
      <c r="E5617">
        <v>19415</v>
      </c>
      <c r="F5617" t="s">
        <v>5958</v>
      </c>
      <c r="G5617">
        <v>2759</v>
      </c>
      <c r="H5617">
        <v>4</v>
      </c>
      <c r="I5617" t="s">
        <v>5613</v>
      </c>
      <c r="J5617" t="s">
        <v>6085</v>
      </c>
      <c r="K5617" t="s">
        <v>5066</v>
      </c>
      <c r="L5617">
        <v>7</v>
      </c>
      <c r="M5617" s="441">
        <v>45672</v>
      </c>
      <c r="N5617">
        <v>7</v>
      </c>
      <c r="O5617">
        <v>7.2</v>
      </c>
      <c r="P5617">
        <v>28</v>
      </c>
    </row>
    <row r="5618" spans="1:16" x14ac:dyDescent="0.3">
      <c r="A5618">
        <v>17927</v>
      </c>
      <c r="B5618">
        <v>122</v>
      </c>
      <c r="C5618" t="s">
        <v>552</v>
      </c>
      <c r="D5618" s="441">
        <v>45689</v>
      </c>
      <c r="E5618">
        <v>19647</v>
      </c>
      <c r="F5618" t="s">
        <v>5921</v>
      </c>
      <c r="G5618">
        <v>2591</v>
      </c>
      <c r="H5618">
        <v>2.34</v>
      </c>
      <c r="I5618" t="s">
        <v>5598</v>
      </c>
      <c r="J5618" t="s">
        <v>6085</v>
      </c>
      <c r="K5618" t="s">
        <v>5066</v>
      </c>
      <c r="L5618">
        <v>11.63</v>
      </c>
      <c r="M5618" s="441">
        <v>45687</v>
      </c>
      <c r="N5618">
        <v>9</v>
      </c>
      <c r="O5618">
        <v>11.24</v>
      </c>
      <c r="P5618">
        <v>27.21</v>
      </c>
    </row>
    <row r="5619" spans="1:16" x14ac:dyDescent="0.3">
      <c r="A5619">
        <v>17984</v>
      </c>
      <c r="B5619">
        <v>122</v>
      </c>
      <c r="C5619" t="s">
        <v>552</v>
      </c>
      <c r="D5619" s="441">
        <v>45689</v>
      </c>
      <c r="E5619">
        <v>19562</v>
      </c>
      <c r="F5619" t="s">
        <v>5946</v>
      </c>
      <c r="G5619">
        <v>2655</v>
      </c>
      <c r="H5619">
        <v>2.44</v>
      </c>
      <c r="I5619" t="s">
        <v>5598</v>
      </c>
      <c r="J5619" t="s">
        <v>6085</v>
      </c>
      <c r="K5619" t="s">
        <v>5066</v>
      </c>
      <c r="L5619">
        <v>10.85</v>
      </c>
      <c r="M5619" s="441">
        <v>45687</v>
      </c>
      <c r="N5619">
        <v>9</v>
      </c>
      <c r="O5619">
        <v>7.5</v>
      </c>
      <c r="P5619">
        <v>26.47</v>
      </c>
    </row>
    <row r="5620" spans="1:16" x14ac:dyDescent="0.3">
      <c r="A5620">
        <v>17904</v>
      </c>
      <c r="B5620">
        <v>122</v>
      </c>
      <c r="C5620" t="s">
        <v>552</v>
      </c>
      <c r="D5620" s="441">
        <v>45689</v>
      </c>
      <c r="E5620">
        <v>19902</v>
      </c>
      <c r="F5620" t="s">
        <v>6528</v>
      </c>
      <c r="G5620">
        <v>2382</v>
      </c>
      <c r="H5620">
        <v>1</v>
      </c>
      <c r="I5620" t="s">
        <v>5703</v>
      </c>
      <c r="J5620" t="s">
        <v>6085</v>
      </c>
      <c r="K5620" t="s">
        <v>5066</v>
      </c>
      <c r="L5620">
        <v>0</v>
      </c>
      <c r="M5620" s="441">
        <v>-693593</v>
      </c>
      <c r="N5620">
        <v>0</v>
      </c>
      <c r="O5620">
        <v>24.22</v>
      </c>
      <c r="P5620">
        <v>25.8</v>
      </c>
    </row>
    <row r="5621" spans="1:16" x14ac:dyDescent="0.3">
      <c r="A5621">
        <v>17877</v>
      </c>
      <c r="B5621">
        <v>122</v>
      </c>
      <c r="C5621" t="s">
        <v>552</v>
      </c>
      <c r="D5621" s="441">
        <v>45689</v>
      </c>
      <c r="E5621">
        <v>20645</v>
      </c>
      <c r="F5621" t="s">
        <v>5664</v>
      </c>
      <c r="G5621">
        <v>2113</v>
      </c>
      <c r="H5621">
        <v>1</v>
      </c>
      <c r="I5621" t="s">
        <v>5615</v>
      </c>
      <c r="J5621" t="s">
        <v>6085</v>
      </c>
      <c r="K5621" t="s">
        <v>5066</v>
      </c>
      <c r="L5621">
        <v>25.6</v>
      </c>
      <c r="M5621" s="441">
        <v>45671</v>
      </c>
      <c r="N5621">
        <v>25.6</v>
      </c>
      <c r="O5621">
        <v>25.65</v>
      </c>
      <c r="P5621">
        <v>25.6</v>
      </c>
    </row>
    <row r="5622" spans="1:16" x14ac:dyDescent="0.3">
      <c r="A5622">
        <v>17919</v>
      </c>
      <c r="B5622">
        <v>122</v>
      </c>
      <c r="C5622" t="s">
        <v>552</v>
      </c>
      <c r="D5622" s="441">
        <v>45689</v>
      </c>
      <c r="E5622">
        <v>19506</v>
      </c>
      <c r="F5622" t="s">
        <v>5919</v>
      </c>
      <c r="G5622">
        <v>2705</v>
      </c>
      <c r="H5622">
        <v>0.5</v>
      </c>
      <c r="I5622" t="s">
        <v>5598</v>
      </c>
      <c r="J5622" t="s">
        <v>6085</v>
      </c>
      <c r="K5622" t="s">
        <v>5066</v>
      </c>
      <c r="L5622">
        <v>51.15</v>
      </c>
      <c r="M5622" s="441">
        <v>45687</v>
      </c>
      <c r="N5622">
        <v>45</v>
      </c>
      <c r="O5622">
        <v>48</v>
      </c>
      <c r="P5622">
        <v>25.58</v>
      </c>
    </row>
    <row r="5623" spans="1:16" x14ac:dyDescent="0.3">
      <c r="A5623">
        <v>17702</v>
      </c>
      <c r="B5623">
        <v>122</v>
      </c>
      <c r="C5623" t="s">
        <v>552</v>
      </c>
      <c r="D5623" s="441">
        <v>45689</v>
      </c>
      <c r="E5623">
        <v>18329</v>
      </c>
      <c r="F5623" t="s">
        <v>6555</v>
      </c>
      <c r="G5623">
        <v>3304</v>
      </c>
      <c r="H5623">
        <v>0.06</v>
      </c>
      <c r="I5623" t="s">
        <v>5613</v>
      </c>
      <c r="J5623" t="s">
        <v>4764</v>
      </c>
      <c r="K5623" t="s">
        <v>5066</v>
      </c>
      <c r="L5623">
        <v>0</v>
      </c>
      <c r="M5623" s="441">
        <v>-693593</v>
      </c>
      <c r="N5623">
        <v>0</v>
      </c>
      <c r="O5623">
        <v>0</v>
      </c>
      <c r="P5623">
        <v>25.17</v>
      </c>
    </row>
    <row r="5624" spans="1:16" x14ac:dyDescent="0.3">
      <c r="A5624">
        <v>17954</v>
      </c>
      <c r="B5624">
        <v>122</v>
      </c>
      <c r="C5624" t="s">
        <v>552</v>
      </c>
      <c r="D5624" s="441">
        <v>45689</v>
      </c>
      <c r="E5624">
        <v>19762</v>
      </c>
      <c r="F5624" t="s">
        <v>6070</v>
      </c>
      <c r="G5624">
        <v>2491</v>
      </c>
      <c r="H5624">
        <v>1.8</v>
      </c>
      <c r="I5624" t="s">
        <v>5598</v>
      </c>
      <c r="J5624" t="s">
        <v>6085</v>
      </c>
      <c r="K5624" t="s">
        <v>5066</v>
      </c>
      <c r="L5624">
        <v>13.93</v>
      </c>
      <c r="M5624" s="441">
        <v>45676</v>
      </c>
      <c r="N5624">
        <v>13</v>
      </c>
      <c r="O5624">
        <v>16.5</v>
      </c>
      <c r="P5624">
        <v>25.07</v>
      </c>
    </row>
    <row r="5625" spans="1:16" x14ac:dyDescent="0.3">
      <c r="A5625">
        <v>17943</v>
      </c>
      <c r="B5625">
        <v>122</v>
      </c>
      <c r="C5625" t="s">
        <v>552</v>
      </c>
      <c r="D5625" s="441">
        <v>45689</v>
      </c>
      <c r="E5625">
        <v>19623</v>
      </c>
      <c r="F5625" t="s">
        <v>5929</v>
      </c>
      <c r="G5625">
        <v>2611</v>
      </c>
      <c r="H5625">
        <v>4.8</v>
      </c>
      <c r="I5625" t="s">
        <v>5598</v>
      </c>
      <c r="J5625" t="s">
        <v>6085</v>
      </c>
      <c r="K5625" t="s">
        <v>5066</v>
      </c>
      <c r="L5625">
        <v>4.7300000000000004</v>
      </c>
      <c r="M5625" s="441">
        <v>45687</v>
      </c>
      <c r="N5625">
        <v>4.9000000000000004</v>
      </c>
      <c r="O5625">
        <v>4.26</v>
      </c>
      <c r="P5625">
        <v>22.7</v>
      </c>
    </row>
    <row r="5626" spans="1:16" x14ac:dyDescent="0.3">
      <c r="A5626">
        <v>17917</v>
      </c>
      <c r="B5626">
        <v>122</v>
      </c>
      <c r="C5626" t="s">
        <v>552</v>
      </c>
      <c r="D5626" s="441">
        <v>45689</v>
      </c>
      <c r="E5626">
        <v>19654</v>
      </c>
      <c r="F5626" t="s">
        <v>5917</v>
      </c>
      <c r="G5626">
        <v>2586</v>
      </c>
      <c r="H5626">
        <v>3.8</v>
      </c>
      <c r="I5626" t="s">
        <v>5598</v>
      </c>
      <c r="J5626" t="s">
        <v>6085</v>
      </c>
      <c r="K5626" t="s">
        <v>5066</v>
      </c>
      <c r="L5626">
        <v>5.65</v>
      </c>
      <c r="M5626" s="441">
        <v>45687</v>
      </c>
      <c r="N5626">
        <v>3.45</v>
      </c>
      <c r="O5626">
        <v>3.45</v>
      </c>
      <c r="P5626">
        <v>21.47</v>
      </c>
    </row>
    <row r="5627" spans="1:16" x14ac:dyDescent="0.3">
      <c r="A5627">
        <v>17924</v>
      </c>
      <c r="B5627">
        <v>122</v>
      </c>
      <c r="C5627" t="s">
        <v>552</v>
      </c>
      <c r="D5627" s="441">
        <v>45689</v>
      </c>
      <c r="E5627">
        <v>19498</v>
      </c>
      <c r="F5627" t="s">
        <v>5979</v>
      </c>
      <c r="G5627">
        <v>2712</v>
      </c>
      <c r="H5627">
        <v>1.84</v>
      </c>
      <c r="I5627" t="s">
        <v>5598</v>
      </c>
      <c r="J5627" t="s">
        <v>6085</v>
      </c>
      <c r="K5627" t="s">
        <v>5066</v>
      </c>
      <c r="L5627">
        <v>11.35</v>
      </c>
      <c r="M5627" s="441">
        <v>45684</v>
      </c>
      <c r="N5627">
        <v>9</v>
      </c>
      <c r="O5627">
        <v>10.72</v>
      </c>
      <c r="P5627">
        <v>20.88</v>
      </c>
    </row>
    <row r="5628" spans="1:16" x14ac:dyDescent="0.3">
      <c r="A5628">
        <v>17731</v>
      </c>
      <c r="B5628">
        <v>122</v>
      </c>
      <c r="C5628" t="s">
        <v>552</v>
      </c>
      <c r="D5628" s="441">
        <v>45689</v>
      </c>
      <c r="E5628">
        <v>18239</v>
      </c>
      <c r="F5628" t="s">
        <v>5999</v>
      </c>
      <c r="G5628">
        <v>3389</v>
      </c>
      <c r="H5628">
        <v>0.12</v>
      </c>
      <c r="I5628" t="s">
        <v>5601</v>
      </c>
      <c r="J5628" t="s">
        <v>4764</v>
      </c>
      <c r="K5628" t="s">
        <v>5066</v>
      </c>
      <c r="L5628">
        <v>0</v>
      </c>
      <c r="M5628" s="441">
        <v>-693593</v>
      </c>
      <c r="N5628">
        <v>0</v>
      </c>
      <c r="O5628">
        <v>0</v>
      </c>
      <c r="P5628">
        <v>20.81</v>
      </c>
    </row>
    <row r="5629" spans="1:16" x14ac:dyDescent="0.3">
      <c r="A5629">
        <v>17826</v>
      </c>
      <c r="B5629">
        <v>122</v>
      </c>
      <c r="C5629" t="s">
        <v>552</v>
      </c>
      <c r="D5629" s="441">
        <v>45689</v>
      </c>
      <c r="E5629">
        <v>19872</v>
      </c>
      <c r="F5629" t="s">
        <v>6511</v>
      </c>
      <c r="G5629">
        <v>2401</v>
      </c>
      <c r="H5629">
        <v>0.5</v>
      </c>
      <c r="I5629" t="s">
        <v>5598</v>
      </c>
      <c r="J5629" t="s">
        <v>6085</v>
      </c>
      <c r="K5629" t="s">
        <v>5066</v>
      </c>
      <c r="L5629">
        <v>0</v>
      </c>
      <c r="M5629" s="441">
        <v>-693593</v>
      </c>
      <c r="N5629">
        <v>0</v>
      </c>
      <c r="O5629">
        <v>0</v>
      </c>
      <c r="P5629">
        <v>20.75</v>
      </c>
    </row>
    <row r="5630" spans="1:16" x14ac:dyDescent="0.3">
      <c r="A5630">
        <v>17993</v>
      </c>
      <c r="B5630">
        <v>122</v>
      </c>
      <c r="C5630" t="s">
        <v>552</v>
      </c>
      <c r="D5630" s="441">
        <v>45689</v>
      </c>
      <c r="E5630">
        <v>19468</v>
      </c>
      <c r="F5630" t="s">
        <v>5985</v>
      </c>
      <c r="G5630">
        <v>2736</v>
      </c>
      <c r="H5630">
        <v>1.78</v>
      </c>
      <c r="I5630" t="s">
        <v>5598</v>
      </c>
      <c r="J5630" t="s">
        <v>6085</v>
      </c>
      <c r="K5630" t="s">
        <v>5066</v>
      </c>
      <c r="L5630">
        <v>11.16</v>
      </c>
      <c r="M5630" s="441">
        <v>45687</v>
      </c>
      <c r="N5630">
        <v>8</v>
      </c>
      <c r="O5630">
        <v>12.57</v>
      </c>
      <c r="P5630">
        <v>19.86</v>
      </c>
    </row>
    <row r="5631" spans="1:16" x14ac:dyDescent="0.3">
      <c r="A5631">
        <v>18001</v>
      </c>
      <c r="B5631">
        <v>122</v>
      </c>
      <c r="C5631" t="s">
        <v>552</v>
      </c>
      <c r="D5631" s="441">
        <v>45689</v>
      </c>
      <c r="E5631">
        <v>19718</v>
      </c>
      <c r="F5631" t="s">
        <v>6454</v>
      </c>
      <c r="G5631">
        <v>2536</v>
      </c>
      <c r="H5631">
        <v>0.88</v>
      </c>
      <c r="I5631" t="s">
        <v>5598</v>
      </c>
      <c r="J5631" t="s">
        <v>6085</v>
      </c>
      <c r="K5631" t="s">
        <v>5066</v>
      </c>
      <c r="L5631">
        <v>21.9</v>
      </c>
      <c r="M5631" s="441">
        <v>45686</v>
      </c>
      <c r="N5631">
        <v>23.46</v>
      </c>
      <c r="O5631">
        <v>15</v>
      </c>
      <c r="P5631">
        <v>19.27</v>
      </c>
    </row>
    <row r="5632" spans="1:16" x14ac:dyDescent="0.3">
      <c r="A5632">
        <v>17796</v>
      </c>
      <c r="B5632">
        <v>122</v>
      </c>
      <c r="C5632" t="s">
        <v>552</v>
      </c>
      <c r="D5632" s="441">
        <v>45689</v>
      </c>
      <c r="E5632">
        <v>21075</v>
      </c>
      <c r="F5632" t="s">
        <v>5606</v>
      </c>
      <c r="G5632">
        <v>1993</v>
      </c>
      <c r="H5632">
        <v>3</v>
      </c>
      <c r="I5632" t="s">
        <v>5605</v>
      </c>
      <c r="J5632" t="s">
        <v>6085</v>
      </c>
      <c r="K5632" t="s">
        <v>5066</v>
      </c>
      <c r="L5632">
        <v>0</v>
      </c>
      <c r="M5632" s="441">
        <v>-693593</v>
      </c>
      <c r="N5632">
        <v>0</v>
      </c>
      <c r="O5632">
        <v>6.41</v>
      </c>
      <c r="P5632">
        <v>19.23</v>
      </c>
    </row>
    <row r="5633" spans="1:16" x14ac:dyDescent="0.3">
      <c r="A5633">
        <v>17981</v>
      </c>
      <c r="B5633">
        <v>122</v>
      </c>
      <c r="C5633" t="s">
        <v>552</v>
      </c>
      <c r="D5633" s="441">
        <v>45689</v>
      </c>
      <c r="E5633">
        <v>19575</v>
      </c>
      <c r="F5633" t="s">
        <v>5944</v>
      </c>
      <c r="G5633">
        <v>2643</v>
      </c>
      <c r="H5633">
        <v>0.64</v>
      </c>
      <c r="I5633" t="s">
        <v>5598</v>
      </c>
      <c r="J5633" t="s">
        <v>6085</v>
      </c>
      <c r="K5633" t="s">
        <v>5066</v>
      </c>
      <c r="L5633">
        <v>29.34</v>
      </c>
      <c r="M5633" s="441">
        <v>45684</v>
      </c>
      <c r="N5633">
        <v>32</v>
      </c>
      <c r="O5633">
        <v>36.67</v>
      </c>
      <c r="P5633">
        <v>18.78</v>
      </c>
    </row>
    <row r="5634" spans="1:16" x14ac:dyDescent="0.3">
      <c r="A5634">
        <v>17985</v>
      </c>
      <c r="B5634">
        <v>122</v>
      </c>
      <c r="C5634" t="s">
        <v>552</v>
      </c>
      <c r="D5634" s="441">
        <v>45689</v>
      </c>
      <c r="E5634">
        <v>19560</v>
      </c>
      <c r="F5634" t="s">
        <v>5947</v>
      </c>
      <c r="G5634">
        <v>2657</v>
      </c>
      <c r="H5634">
        <v>1.8</v>
      </c>
      <c r="I5634" t="s">
        <v>5598</v>
      </c>
      <c r="J5634" t="s">
        <v>6085</v>
      </c>
      <c r="K5634" t="s">
        <v>5066</v>
      </c>
      <c r="L5634">
        <v>9.3699999999999992</v>
      </c>
      <c r="M5634" s="441">
        <v>45687</v>
      </c>
      <c r="N5634">
        <v>9</v>
      </c>
      <c r="O5634">
        <v>7.5</v>
      </c>
      <c r="P5634">
        <v>16.87</v>
      </c>
    </row>
    <row r="5635" spans="1:16" x14ac:dyDescent="0.3">
      <c r="A5635">
        <v>17810</v>
      </c>
      <c r="B5635">
        <v>122</v>
      </c>
      <c r="C5635" t="s">
        <v>552</v>
      </c>
      <c r="D5635" s="441">
        <v>45689</v>
      </c>
      <c r="E5635">
        <v>24061</v>
      </c>
      <c r="F5635" t="s">
        <v>6627</v>
      </c>
      <c r="G5635">
        <v>2186</v>
      </c>
      <c r="H5635">
        <v>1</v>
      </c>
      <c r="I5635" t="s">
        <v>5598</v>
      </c>
      <c r="J5635" t="s">
        <v>6085</v>
      </c>
      <c r="K5635" t="s">
        <v>5066</v>
      </c>
      <c r="L5635">
        <v>0</v>
      </c>
      <c r="M5635" s="441">
        <v>45544</v>
      </c>
      <c r="N5635">
        <v>16.36</v>
      </c>
      <c r="O5635">
        <v>15.44</v>
      </c>
      <c r="P5635">
        <v>16.36</v>
      </c>
    </row>
    <row r="5636" spans="1:16" x14ac:dyDescent="0.3">
      <c r="A5636">
        <v>17914</v>
      </c>
      <c r="B5636">
        <v>122</v>
      </c>
      <c r="C5636" t="s">
        <v>552</v>
      </c>
      <c r="D5636" s="441">
        <v>45689</v>
      </c>
      <c r="E5636">
        <v>20961</v>
      </c>
      <c r="F5636" t="s">
        <v>5687</v>
      </c>
      <c r="G5636">
        <v>2015</v>
      </c>
      <c r="H5636">
        <v>3</v>
      </c>
      <c r="I5636" t="s">
        <v>5613</v>
      </c>
      <c r="J5636" t="s">
        <v>6085</v>
      </c>
      <c r="K5636" t="s">
        <v>5066</v>
      </c>
      <c r="L5636">
        <v>0</v>
      </c>
      <c r="M5636" s="441">
        <v>45636</v>
      </c>
      <c r="N5636">
        <v>5.41</v>
      </c>
      <c r="O5636">
        <v>6.98</v>
      </c>
      <c r="P5636">
        <v>16.23</v>
      </c>
    </row>
    <row r="5637" spans="1:16" x14ac:dyDescent="0.3">
      <c r="A5637">
        <v>17662</v>
      </c>
      <c r="B5637">
        <v>122</v>
      </c>
      <c r="C5637" t="s">
        <v>552</v>
      </c>
      <c r="D5637" s="441">
        <v>45689</v>
      </c>
      <c r="E5637">
        <v>24471</v>
      </c>
      <c r="F5637" t="s">
        <v>6628</v>
      </c>
      <c r="G5637">
        <v>3104</v>
      </c>
      <c r="H5637">
        <v>3</v>
      </c>
      <c r="I5637" t="s">
        <v>5613</v>
      </c>
      <c r="J5637" t="s">
        <v>4764</v>
      </c>
      <c r="K5637" t="s">
        <v>5066</v>
      </c>
      <c r="L5637">
        <v>0</v>
      </c>
      <c r="M5637" s="441">
        <v>-693593</v>
      </c>
      <c r="N5637">
        <v>0</v>
      </c>
      <c r="O5637">
        <v>5.36</v>
      </c>
      <c r="P5637">
        <v>16.079999999999998</v>
      </c>
    </row>
    <row r="5638" spans="1:16" x14ac:dyDescent="0.3">
      <c r="A5638">
        <v>17806</v>
      </c>
      <c r="B5638">
        <v>122</v>
      </c>
      <c r="C5638" t="s">
        <v>552</v>
      </c>
      <c r="D5638" s="441">
        <v>45689</v>
      </c>
      <c r="E5638">
        <v>20429</v>
      </c>
      <c r="F5638" t="s">
        <v>5840</v>
      </c>
      <c r="G5638">
        <v>2184</v>
      </c>
      <c r="H5638">
        <v>2</v>
      </c>
      <c r="I5638" t="s">
        <v>5613</v>
      </c>
      <c r="J5638" t="s">
        <v>6085</v>
      </c>
      <c r="K5638" t="s">
        <v>5066</v>
      </c>
      <c r="L5638">
        <v>7.9</v>
      </c>
      <c r="M5638" s="441">
        <v>45672</v>
      </c>
      <c r="N5638">
        <v>7.9</v>
      </c>
      <c r="O5638">
        <v>18.600000000000001</v>
      </c>
      <c r="P5638">
        <v>15.8</v>
      </c>
    </row>
    <row r="5639" spans="1:16" x14ac:dyDescent="0.3">
      <c r="A5639">
        <v>17843</v>
      </c>
      <c r="B5639">
        <v>122</v>
      </c>
      <c r="C5639" t="s">
        <v>552</v>
      </c>
      <c r="D5639" s="441">
        <v>45689</v>
      </c>
      <c r="E5639">
        <v>20029</v>
      </c>
      <c r="F5639" t="s">
        <v>5848</v>
      </c>
      <c r="G5639">
        <v>2337</v>
      </c>
      <c r="H5639">
        <v>1</v>
      </c>
      <c r="I5639" t="s">
        <v>5668</v>
      </c>
      <c r="J5639" t="s">
        <v>6085</v>
      </c>
      <c r="K5639" t="s">
        <v>5066</v>
      </c>
      <c r="L5639">
        <v>0</v>
      </c>
      <c r="M5639" s="441">
        <v>45636</v>
      </c>
      <c r="N5639">
        <v>14.81</v>
      </c>
      <c r="O5639">
        <v>14.81</v>
      </c>
      <c r="P5639">
        <v>14.81</v>
      </c>
    </row>
    <row r="5640" spans="1:16" x14ac:dyDescent="0.3">
      <c r="A5640">
        <v>17906</v>
      </c>
      <c r="B5640">
        <v>122</v>
      </c>
      <c r="C5640" t="s">
        <v>552</v>
      </c>
      <c r="D5640" s="441">
        <v>45689</v>
      </c>
      <c r="E5640">
        <v>20174</v>
      </c>
      <c r="F5640" t="s">
        <v>5685</v>
      </c>
      <c r="G5640">
        <v>2264</v>
      </c>
      <c r="H5640">
        <v>1</v>
      </c>
      <c r="I5640" t="s">
        <v>5598</v>
      </c>
      <c r="J5640" t="s">
        <v>6085</v>
      </c>
      <c r="K5640" t="s">
        <v>5066</v>
      </c>
      <c r="L5640">
        <v>0</v>
      </c>
      <c r="M5640" s="441">
        <v>45643</v>
      </c>
      <c r="N5640">
        <v>14.5</v>
      </c>
      <c r="O5640">
        <v>14.9</v>
      </c>
      <c r="P5640">
        <v>14.5</v>
      </c>
    </row>
    <row r="5641" spans="1:16" x14ac:dyDescent="0.3">
      <c r="A5641">
        <v>17746</v>
      </c>
      <c r="B5641">
        <v>122</v>
      </c>
      <c r="C5641" t="s">
        <v>552</v>
      </c>
      <c r="D5641" s="441">
        <v>45689</v>
      </c>
      <c r="E5641">
        <v>18191</v>
      </c>
      <c r="F5641" t="s">
        <v>5998</v>
      </c>
      <c r="G5641">
        <v>3433</v>
      </c>
      <c r="H5641">
        <v>0.27</v>
      </c>
      <c r="I5641" t="s">
        <v>5601</v>
      </c>
      <c r="J5641" t="s">
        <v>4764</v>
      </c>
      <c r="K5641" t="s">
        <v>5066</v>
      </c>
      <c r="L5641">
        <v>0</v>
      </c>
      <c r="M5641" s="441">
        <v>-693593</v>
      </c>
      <c r="N5641">
        <v>0</v>
      </c>
      <c r="O5641">
        <v>0</v>
      </c>
      <c r="P5641">
        <v>13.56</v>
      </c>
    </row>
    <row r="5642" spans="1:16" x14ac:dyDescent="0.3">
      <c r="A5642">
        <v>17955</v>
      </c>
      <c r="B5642">
        <v>122</v>
      </c>
      <c r="C5642" t="s">
        <v>552</v>
      </c>
      <c r="D5642" s="441">
        <v>45689</v>
      </c>
      <c r="E5642">
        <v>19480</v>
      </c>
      <c r="F5642" t="s">
        <v>5936</v>
      </c>
      <c r="G5642">
        <v>2726</v>
      </c>
      <c r="H5642">
        <v>0.84</v>
      </c>
      <c r="I5642" t="s">
        <v>5598</v>
      </c>
      <c r="J5642" t="s">
        <v>6085</v>
      </c>
      <c r="K5642" t="s">
        <v>5066</v>
      </c>
      <c r="L5642">
        <v>15.95</v>
      </c>
      <c r="M5642" s="441">
        <v>45687</v>
      </c>
      <c r="N5642">
        <v>11.5</v>
      </c>
      <c r="O5642">
        <v>19.149999999999999</v>
      </c>
      <c r="P5642">
        <v>13.4</v>
      </c>
    </row>
    <row r="5643" spans="1:16" x14ac:dyDescent="0.3">
      <c r="A5643">
        <v>17935</v>
      </c>
      <c r="B5643">
        <v>122</v>
      </c>
      <c r="C5643" t="s">
        <v>552</v>
      </c>
      <c r="D5643" s="441">
        <v>45689</v>
      </c>
      <c r="E5643">
        <v>19632</v>
      </c>
      <c r="F5643" t="s">
        <v>5926</v>
      </c>
      <c r="G5643">
        <v>2604</v>
      </c>
      <c r="H5643">
        <v>4.08</v>
      </c>
      <c r="I5643" t="s">
        <v>5598</v>
      </c>
      <c r="J5643" t="s">
        <v>6085</v>
      </c>
      <c r="K5643" t="s">
        <v>5066</v>
      </c>
      <c r="L5643">
        <v>3.2</v>
      </c>
      <c r="M5643" s="441">
        <v>45686</v>
      </c>
      <c r="N5643">
        <v>4</v>
      </c>
      <c r="O5643">
        <v>2.8</v>
      </c>
      <c r="P5643">
        <v>13.06</v>
      </c>
    </row>
    <row r="5644" spans="1:16" x14ac:dyDescent="0.3">
      <c r="A5644">
        <v>17680</v>
      </c>
      <c r="B5644">
        <v>122</v>
      </c>
      <c r="C5644" t="s">
        <v>552</v>
      </c>
      <c r="D5644" s="441">
        <v>45689</v>
      </c>
      <c r="E5644">
        <v>18433</v>
      </c>
      <c r="F5644" t="s">
        <v>5737</v>
      </c>
      <c r="G5644">
        <v>3212</v>
      </c>
      <c r="H5644">
        <v>0.93</v>
      </c>
      <c r="I5644" t="s">
        <v>5613</v>
      </c>
      <c r="J5644" t="s">
        <v>4764</v>
      </c>
      <c r="K5644" t="s">
        <v>5066</v>
      </c>
      <c r="L5644">
        <v>0</v>
      </c>
      <c r="M5644" s="441">
        <v>-693593</v>
      </c>
      <c r="N5644">
        <v>0</v>
      </c>
      <c r="O5644">
        <v>0</v>
      </c>
      <c r="P5644">
        <v>12.58</v>
      </c>
    </row>
    <row r="5645" spans="1:16" x14ac:dyDescent="0.3">
      <c r="A5645">
        <v>17929</v>
      </c>
      <c r="B5645">
        <v>122</v>
      </c>
      <c r="C5645" t="s">
        <v>552</v>
      </c>
      <c r="D5645" s="441">
        <v>45689</v>
      </c>
      <c r="E5645">
        <v>19783</v>
      </c>
      <c r="F5645" t="s">
        <v>5923</v>
      </c>
      <c r="G5645">
        <v>2475</v>
      </c>
      <c r="H5645">
        <v>2.2000000000000002</v>
      </c>
      <c r="I5645" t="s">
        <v>5598</v>
      </c>
      <c r="J5645" t="s">
        <v>6085</v>
      </c>
      <c r="K5645" t="s">
        <v>5066</v>
      </c>
      <c r="L5645">
        <v>5.59</v>
      </c>
      <c r="M5645" s="441">
        <v>45687</v>
      </c>
      <c r="N5645">
        <v>4.9000000000000004</v>
      </c>
      <c r="O5645">
        <v>5.07</v>
      </c>
      <c r="P5645">
        <v>12.3</v>
      </c>
    </row>
    <row r="5646" spans="1:16" x14ac:dyDescent="0.3">
      <c r="A5646">
        <v>17994</v>
      </c>
      <c r="B5646">
        <v>122</v>
      </c>
      <c r="C5646" t="s">
        <v>552</v>
      </c>
      <c r="D5646" s="441">
        <v>45689</v>
      </c>
      <c r="E5646">
        <v>19465</v>
      </c>
      <c r="F5646" t="s">
        <v>5953</v>
      </c>
      <c r="G5646">
        <v>2737</v>
      </c>
      <c r="H5646">
        <v>1.28</v>
      </c>
      <c r="I5646" t="s">
        <v>5598</v>
      </c>
      <c r="J5646" t="s">
        <v>6085</v>
      </c>
      <c r="K5646" t="s">
        <v>5066</v>
      </c>
      <c r="L5646">
        <v>9.4600000000000009</v>
      </c>
      <c r="M5646" s="441">
        <v>45687</v>
      </c>
      <c r="N5646">
        <v>8.5</v>
      </c>
      <c r="O5646">
        <v>12.06</v>
      </c>
      <c r="P5646">
        <v>12.11</v>
      </c>
    </row>
    <row r="5647" spans="1:16" x14ac:dyDescent="0.3">
      <c r="A5647">
        <v>18000</v>
      </c>
      <c r="B5647">
        <v>122</v>
      </c>
      <c r="C5647" t="s">
        <v>552</v>
      </c>
      <c r="D5647" s="441">
        <v>45689</v>
      </c>
      <c r="E5647">
        <v>19463</v>
      </c>
      <c r="F5647" t="s">
        <v>5986</v>
      </c>
      <c r="G5647">
        <v>2739</v>
      </c>
      <c r="H5647">
        <v>0.16</v>
      </c>
      <c r="I5647" t="s">
        <v>5598</v>
      </c>
      <c r="J5647" t="s">
        <v>6085</v>
      </c>
      <c r="K5647" t="s">
        <v>5066</v>
      </c>
      <c r="L5647">
        <v>72.09</v>
      </c>
      <c r="M5647" s="441">
        <v>45686</v>
      </c>
      <c r="N5647">
        <v>76</v>
      </c>
      <c r="O5647">
        <v>76</v>
      </c>
      <c r="P5647">
        <v>11.53</v>
      </c>
    </row>
    <row r="5648" spans="1:16" x14ac:dyDescent="0.3">
      <c r="A5648">
        <v>17989</v>
      </c>
      <c r="B5648">
        <v>122</v>
      </c>
      <c r="C5648" t="s">
        <v>552</v>
      </c>
      <c r="D5648" s="441">
        <v>45689</v>
      </c>
      <c r="E5648">
        <v>19553</v>
      </c>
      <c r="F5648" t="s">
        <v>6155</v>
      </c>
      <c r="G5648">
        <v>2663</v>
      </c>
      <c r="H5648">
        <v>3.88</v>
      </c>
      <c r="I5648" t="s">
        <v>5598</v>
      </c>
      <c r="J5648" t="s">
        <v>6085</v>
      </c>
      <c r="K5648" t="s">
        <v>5066</v>
      </c>
      <c r="L5648">
        <v>2.87</v>
      </c>
      <c r="M5648" s="441">
        <v>45687</v>
      </c>
      <c r="N5648">
        <v>2.6</v>
      </c>
      <c r="O5648">
        <v>2.5</v>
      </c>
      <c r="P5648">
        <v>11.14</v>
      </c>
    </row>
    <row r="5649" spans="1:16" x14ac:dyDescent="0.3">
      <c r="A5649">
        <v>17838</v>
      </c>
      <c r="B5649">
        <v>122</v>
      </c>
      <c r="C5649" t="s">
        <v>552</v>
      </c>
      <c r="D5649" s="441">
        <v>45689</v>
      </c>
      <c r="E5649">
        <v>24170</v>
      </c>
      <c r="F5649" t="s">
        <v>6529</v>
      </c>
      <c r="G5649">
        <v>2330</v>
      </c>
      <c r="H5649">
        <v>1</v>
      </c>
      <c r="I5649" t="s">
        <v>5598</v>
      </c>
      <c r="J5649" t="s">
        <v>6085</v>
      </c>
      <c r="K5649" t="s">
        <v>5066</v>
      </c>
      <c r="L5649">
        <v>0</v>
      </c>
      <c r="M5649" s="441">
        <v>-693593</v>
      </c>
      <c r="N5649">
        <v>0</v>
      </c>
      <c r="O5649">
        <v>16.2</v>
      </c>
      <c r="P5649">
        <v>11</v>
      </c>
    </row>
    <row r="5650" spans="1:16" x14ac:dyDescent="0.3">
      <c r="A5650">
        <v>18002</v>
      </c>
      <c r="B5650">
        <v>122</v>
      </c>
      <c r="C5650" t="s">
        <v>552</v>
      </c>
      <c r="D5650" s="441">
        <v>45689</v>
      </c>
      <c r="E5650">
        <v>19717</v>
      </c>
      <c r="F5650" t="s">
        <v>6340</v>
      </c>
      <c r="G5650">
        <v>2537</v>
      </c>
      <c r="H5650">
        <v>0.5</v>
      </c>
      <c r="I5650" t="s">
        <v>5598</v>
      </c>
      <c r="J5650" t="s">
        <v>6085</v>
      </c>
      <c r="K5650" t="s">
        <v>5066</v>
      </c>
      <c r="L5650">
        <v>21.1</v>
      </c>
      <c r="M5650" s="441">
        <v>45686</v>
      </c>
      <c r="N5650">
        <v>23.46</v>
      </c>
      <c r="O5650">
        <v>21.5</v>
      </c>
      <c r="P5650">
        <v>10.55</v>
      </c>
    </row>
    <row r="5651" spans="1:16" x14ac:dyDescent="0.3">
      <c r="A5651">
        <v>17795</v>
      </c>
      <c r="B5651">
        <v>122</v>
      </c>
      <c r="C5651" t="s">
        <v>552</v>
      </c>
      <c r="D5651" s="441">
        <v>45689</v>
      </c>
      <c r="E5651">
        <v>21102</v>
      </c>
      <c r="F5651" t="s">
        <v>6602</v>
      </c>
      <c r="G5651">
        <v>1985</v>
      </c>
      <c r="H5651">
        <v>2</v>
      </c>
      <c r="I5651" t="s">
        <v>5605</v>
      </c>
      <c r="J5651" t="s">
        <v>6085</v>
      </c>
      <c r="K5651" t="s">
        <v>5066</v>
      </c>
      <c r="L5651">
        <v>0</v>
      </c>
      <c r="M5651" s="441">
        <v>-693593</v>
      </c>
      <c r="N5651">
        <v>0</v>
      </c>
      <c r="O5651">
        <v>4.6900000000000004</v>
      </c>
      <c r="P5651">
        <v>9.3800000000000008</v>
      </c>
    </row>
    <row r="5652" spans="1:16" x14ac:dyDescent="0.3">
      <c r="A5652">
        <v>17882</v>
      </c>
      <c r="B5652">
        <v>122</v>
      </c>
      <c r="C5652" t="s">
        <v>552</v>
      </c>
      <c r="D5652" s="441">
        <v>45689</v>
      </c>
      <c r="E5652">
        <v>19983</v>
      </c>
      <c r="F5652" t="s">
        <v>6629</v>
      </c>
      <c r="G5652">
        <v>2351</v>
      </c>
      <c r="H5652">
        <v>1</v>
      </c>
      <c r="I5652" t="s">
        <v>5668</v>
      </c>
      <c r="J5652" t="s">
        <v>6085</v>
      </c>
      <c r="K5652" t="s">
        <v>5066</v>
      </c>
      <c r="L5652">
        <v>0</v>
      </c>
      <c r="M5652" s="441">
        <v>45673</v>
      </c>
      <c r="N5652">
        <v>0</v>
      </c>
      <c r="O5652">
        <v>0</v>
      </c>
      <c r="P5652">
        <v>8.9</v>
      </c>
    </row>
    <row r="5653" spans="1:16" x14ac:dyDescent="0.3">
      <c r="A5653">
        <v>17790</v>
      </c>
      <c r="B5653">
        <v>122</v>
      </c>
      <c r="C5653" t="s">
        <v>552</v>
      </c>
      <c r="D5653" s="441">
        <v>45689</v>
      </c>
      <c r="E5653">
        <v>18017</v>
      </c>
      <c r="F5653" t="s">
        <v>5863</v>
      </c>
      <c r="G5653">
        <v>3580</v>
      </c>
      <c r="H5653">
        <v>9</v>
      </c>
      <c r="I5653" t="s">
        <v>5601</v>
      </c>
      <c r="J5653" t="s">
        <v>4764</v>
      </c>
      <c r="K5653" t="s">
        <v>5066</v>
      </c>
      <c r="L5653">
        <v>0</v>
      </c>
      <c r="M5653" s="441">
        <v>45622</v>
      </c>
      <c r="N5653">
        <v>0.94</v>
      </c>
      <c r="O5653">
        <v>0.94</v>
      </c>
      <c r="P5653">
        <v>8.48</v>
      </c>
    </row>
    <row r="5654" spans="1:16" x14ac:dyDescent="0.3">
      <c r="A5654">
        <v>17944</v>
      </c>
      <c r="B5654">
        <v>122</v>
      </c>
      <c r="C5654" t="s">
        <v>552</v>
      </c>
      <c r="D5654" s="441">
        <v>45689</v>
      </c>
      <c r="E5654">
        <v>19488</v>
      </c>
      <c r="F5654" t="s">
        <v>5930</v>
      </c>
      <c r="G5654">
        <v>2720</v>
      </c>
      <c r="H5654">
        <v>0.72</v>
      </c>
      <c r="I5654" t="s">
        <v>5598</v>
      </c>
      <c r="J5654" t="s">
        <v>6085</v>
      </c>
      <c r="K5654" t="s">
        <v>5066</v>
      </c>
      <c r="L5654">
        <v>11.55</v>
      </c>
      <c r="M5654" s="441">
        <v>45687</v>
      </c>
      <c r="N5654">
        <v>10</v>
      </c>
      <c r="O5654">
        <v>13.27</v>
      </c>
      <c r="P5654">
        <v>8.32</v>
      </c>
    </row>
    <row r="5655" spans="1:16" x14ac:dyDescent="0.3">
      <c r="A5655">
        <v>17920</v>
      </c>
      <c r="B5655">
        <v>122</v>
      </c>
      <c r="C5655" t="s">
        <v>552</v>
      </c>
      <c r="D5655" s="441">
        <v>45689</v>
      </c>
      <c r="E5655">
        <v>19505</v>
      </c>
      <c r="F5655" t="s">
        <v>5978</v>
      </c>
      <c r="G5655">
        <v>2706</v>
      </c>
      <c r="H5655">
        <v>0.84</v>
      </c>
      <c r="I5655" t="s">
        <v>5598</v>
      </c>
      <c r="J5655" t="s">
        <v>6085</v>
      </c>
      <c r="K5655" t="s">
        <v>5066</v>
      </c>
      <c r="L5655">
        <v>8.92</v>
      </c>
      <c r="M5655" s="441">
        <v>45686</v>
      </c>
      <c r="N5655">
        <v>10.74</v>
      </c>
      <c r="O5655">
        <v>7.7</v>
      </c>
      <c r="P5655">
        <v>7.49</v>
      </c>
    </row>
    <row r="5656" spans="1:16" x14ac:dyDescent="0.3">
      <c r="A5656">
        <v>17675</v>
      </c>
      <c r="B5656">
        <v>122</v>
      </c>
      <c r="C5656" t="s">
        <v>552</v>
      </c>
      <c r="D5656" s="441">
        <v>45689</v>
      </c>
      <c r="E5656">
        <v>18509</v>
      </c>
      <c r="F5656" t="s">
        <v>6522</v>
      </c>
      <c r="G5656">
        <v>3130</v>
      </c>
      <c r="H5656">
        <v>0.6</v>
      </c>
      <c r="I5656" t="s">
        <v>5601</v>
      </c>
      <c r="J5656" t="s">
        <v>4764</v>
      </c>
      <c r="K5656" t="s">
        <v>5066</v>
      </c>
      <c r="L5656">
        <v>0</v>
      </c>
      <c r="M5656" s="441">
        <v>-693593</v>
      </c>
      <c r="N5656">
        <v>0</v>
      </c>
      <c r="O5656">
        <v>0</v>
      </c>
      <c r="P5656">
        <v>7.15</v>
      </c>
    </row>
    <row r="5657" spans="1:16" x14ac:dyDescent="0.3">
      <c r="A5657">
        <v>17982</v>
      </c>
      <c r="B5657">
        <v>122</v>
      </c>
      <c r="C5657" t="s">
        <v>552</v>
      </c>
      <c r="D5657" s="441">
        <v>45689</v>
      </c>
      <c r="E5657">
        <v>19572</v>
      </c>
      <c r="F5657" t="s">
        <v>5945</v>
      </c>
      <c r="G5657">
        <v>2646</v>
      </c>
      <c r="H5657">
        <v>0.32</v>
      </c>
      <c r="I5657" t="s">
        <v>5598</v>
      </c>
      <c r="J5657" t="s">
        <v>6085</v>
      </c>
      <c r="K5657" t="s">
        <v>5066</v>
      </c>
      <c r="L5657">
        <v>18.690000000000001</v>
      </c>
      <c r="M5657" s="441">
        <v>45686</v>
      </c>
      <c r="N5657">
        <v>20.7</v>
      </c>
      <c r="O5657">
        <v>10</v>
      </c>
      <c r="P5657">
        <v>5.98</v>
      </c>
    </row>
    <row r="5658" spans="1:16" x14ac:dyDescent="0.3">
      <c r="A5658">
        <v>17992</v>
      </c>
      <c r="B5658">
        <v>122</v>
      </c>
      <c r="C5658" t="s">
        <v>552</v>
      </c>
      <c r="D5658" s="441">
        <v>45689</v>
      </c>
      <c r="E5658">
        <v>19472</v>
      </c>
      <c r="F5658" t="s">
        <v>6064</v>
      </c>
      <c r="G5658">
        <v>2733</v>
      </c>
      <c r="H5658">
        <v>0.44</v>
      </c>
      <c r="I5658" t="s">
        <v>5598</v>
      </c>
      <c r="J5658" t="s">
        <v>6085</v>
      </c>
      <c r="K5658" t="s">
        <v>5066</v>
      </c>
      <c r="L5658">
        <v>11.06</v>
      </c>
      <c r="M5658" s="441">
        <v>45682</v>
      </c>
      <c r="N5658">
        <v>8.6999999999999993</v>
      </c>
      <c r="O5658">
        <v>4.33</v>
      </c>
      <c r="P5658">
        <v>4.87</v>
      </c>
    </row>
    <row r="5659" spans="1:16" x14ac:dyDescent="0.3">
      <c r="A5659">
        <v>17990</v>
      </c>
      <c r="B5659">
        <v>122</v>
      </c>
      <c r="C5659" t="s">
        <v>552</v>
      </c>
      <c r="D5659" s="441">
        <v>45689</v>
      </c>
      <c r="E5659">
        <v>19552</v>
      </c>
      <c r="F5659" t="s">
        <v>6265</v>
      </c>
      <c r="G5659">
        <v>2664</v>
      </c>
      <c r="H5659">
        <v>1.1200000000000001</v>
      </c>
      <c r="I5659" t="s">
        <v>5598</v>
      </c>
      <c r="J5659" t="s">
        <v>6085</v>
      </c>
      <c r="K5659" t="s">
        <v>5066</v>
      </c>
      <c r="L5659">
        <v>4.2300000000000004</v>
      </c>
      <c r="M5659" s="441">
        <v>45687</v>
      </c>
      <c r="N5659">
        <v>4.9000000000000004</v>
      </c>
      <c r="O5659">
        <v>4.9000000000000004</v>
      </c>
      <c r="P5659">
        <v>4.74</v>
      </c>
    </row>
    <row r="5660" spans="1:16" x14ac:dyDescent="0.3">
      <c r="A5660">
        <v>18071</v>
      </c>
      <c r="B5660">
        <v>122</v>
      </c>
      <c r="C5660" t="s">
        <v>552</v>
      </c>
      <c r="D5660" s="441">
        <v>45689</v>
      </c>
      <c r="E5660">
        <v>24467</v>
      </c>
      <c r="F5660" t="s">
        <v>6549</v>
      </c>
      <c r="G5660">
        <v>3673</v>
      </c>
      <c r="H5660">
        <v>1</v>
      </c>
      <c r="I5660" t="s">
        <v>5613</v>
      </c>
      <c r="J5660" t="s">
        <v>4764</v>
      </c>
      <c r="K5660" t="s">
        <v>5066</v>
      </c>
      <c r="L5660">
        <v>0</v>
      </c>
      <c r="M5660" s="441">
        <v>45526</v>
      </c>
      <c r="N5660">
        <v>1.56</v>
      </c>
      <c r="O5660">
        <v>2.19</v>
      </c>
      <c r="P5660">
        <v>1.56</v>
      </c>
    </row>
    <row r="5661" spans="1:16" x14ac:dyDescent="0.3">
      <c r="A5661">
        <v>12399</v>
      </c>
      <c r="B5661">
        <v>122</v>
      </c>
      <c r="C5661" t="s">
        <v>552</v>
      </c>
      <c r="D5661" s="441">
        <v>45658</v>
      </c>
      <c r="E5661">
        <v>18359</v>
      </c>
      <c r="F5661" t="s">
        <v>5746</v>
      </c>
      <c r="G5661">
        <v>3278</v>
      </c>
      <c r="H5661">
        <v>86.24</v>
      </c>
      <c r="I5661" t="s">
        <v>5601</v>
      </c>
      <c r="J5661" t="s">
        <v>4764</v>
      </c>
      <c r="K5661" t="s">
        <v>5068</v>
      </c>
      <c r="L5661">
        <v>99.9</v>
      </c>
      <c r="M5661" s="441">
        <v>45643</v>
      </c>
      <c r="N5661">
        <v>99.9</v>
      </c>
      <c r="O5661">
        <v>99.9</v>
      </c>
      <c r="P5661">
        <v>8615.3799999999992</v>
      </c>
    </row>
    <row r="5662" spans="1:16" x14ac:dyDescent="0.3">
      <c r="A5662">
        <v>12400</v>
      </c>
      <c r="B5662">
        <v>122</v>
      </c>
      <c r="C5662" t="s">
        <v>552</v>
      </c>
      <c r="D5662" s="441">
        <v>45658</v>
      </c>
      <c r="E5662">
        <v>18353</v>
      </c>
      <c r="F5662" t="s">
        <v>5747</v>
      </c>
      <c r="G5662">
        <v>3282</v>
      </c>
      <c r="H5662">
        <v>34.270000000000003</v>
      </c>
      <c r="I5662" t="s">
        <v>5601</v>
      </c>
      <c r="J5662" t="s">
        <v>4764</v>
      </c>
      <c r="K5662" t="s">
        <v>5068</v>
      </c>
      <c r="L5662">
        <v>0</v>
      </c>
      <c r="M5662" s="441">
        <v>-693593</v>
      </c>
      <c r="N5662">
        <v>0</v>
      </c>
      <c r="O5662">
        <v>195.32</v>
      </c>
      <c r="P5662">
        <v>6693.62</v>
      </c>
    </row>
    <row r="5663" spans="1:16" x14ac:dyDescent="0.3">
      <c r="A5663">
        <v>12421</v>
      </c>
      <c r="B5663">
        <v>122</v>
      </c>
      <c r="C5663" t="s">
        <v>552</v>
      </c>
      <c r="D5663" s="441">
        <v>45658</v>
      </c>
      <c r="E5663">
        <v>18179</v>
      </c>
      <c r="F5663" t="s">
        <v>5789</v>
      </c>
      <c r="G5663">
        <v>3443</v>
      </c>
      <c r="H5663">
        <v>58.38</v>
      </c>
      <c r="I5663" t="s">
        <v>5601</v>
      </c>
      <c r="J5663" t="s">
        <v>4764</v>
      </c>
      <c r="K5663" t="s">
        <v>5068</v>
      </c>
      <c r="L5663">
        <v>103.14</v>
      </c>
      <c r="M5663" s="441">
        <v>45643</v>
      </c>
      <c r="N5663">
        <v>102.58</v>
      </c>
      <c r="O5663">
        <v>103.69</v>
      </c>
      <c r="P5663">
        <v>6021.31</v>
      </c>
    </row>
    <row r="5664" spans="1:16" x14ac:dyDescent="0.3">
      <c r="A5664">
        <v>12409</v>
      </c>
      <c r="B5664">
        <v>122</v>
      </c>
      <c r="C5664" t="s">
        <v>552</v>
      </c>
      <c r="D5664" s="441">
        <v>45658</v>
      </c>
      <c r="E5664">
        <v>18268</v>
      </c>
      <c r="F5664" t="s">
        <v>5766</v>
      </c>
      <c r="G5664">
        <v>3362</v>
      </c>
      <c r="H5664">
        <v>88.21</v>
      </c>
      <c r="I5664" t="s">
        <v>5601</v>
      </c>
      <c r="J5664" t="s">
        <v>4764</v>
      </c>
      <c r="K5664" t="s">
        <v>5068</v>
      </c>
      <c r="L5664">
        <v>0</v>
      </c>
      <c r="M5664" s="441">
        <v>-693593</v>
      </c>
      <c r="N5664">
        <v>0</v>
      </c>
      <c r="O5664">
        <v>67.13</v>
      </c>
      <c r="P5664">
        <v>5881.03</v>
      </c>
    </row>
    <row r="5665" spans="1:16" x14ac:dyDescent="0.3">
      <c r="A5665">
        <v>12433</v>
      </c>
      <c r="B5665">
        <v>122</v>
      </c>
      <c r="C5665" t="s">
        <v>552</v>
      </c>
      <c r="D5665" s="441">
        <v>45658</v>
      </c>
      <c r="E5665">
        <v>18099</v>
      </c>
      <c r="F5665" t="s">
        <v>5810</v>
      </c>
      <c r="G5665">
        <v>3511</v>
      </c>
      <c r="H5665">
        <v>21.65</v>
      </c>
      <c r="I5665" t="s">
        <v>5601</v>
      </c>
      <c r="J5665" t="s">
        <v>4764</v>
      </c>
      <c r="K5665" t="s">
        <v>5068</v>
      </c>
      <c r="L5665">
        <v>225.8</v>
      </c>
      <c r="M5665" s="441">
        <v>45643</v>
      </c>
      <c r="N5665">
        <v>225.8</v>
      </c>
      <c r="O5665">
        <v>221.13</v>
      </c>
      <c r="P5665">
        <v>4888.57</v>
      </c>
    </row>
    <row r="5666" spans="1:16" x14ac:dyDescent="0.3">
      <c r="A5666">
        <v>12438</v>
      </c>
      <c r="B5666">
        <v>122</v>
      </c>
      <c r="C5666" t="s">
        <v>552</v>
      </c>
      <c r="D5666" s="441">
        <v>45658</v>
      </c>
      <c r="E5666">
        <v>24552</v>
      </c>
      <c r="F5666" t="s">
        <v>5812</v>
      </c>
      <c r="G5666">
        <v>5669</v>
      </c>
      <c r="H5666">
        <v>90</v>
      </c>
      <c r="I5666" t="s">
        <v>5601</v>
      </c>
      <c r="J5666" t="s">
        <v>4764</v>
      </c>
      <c r="K5666" t="s">
        <v>5068</v>
      </c>
      <c r="L5666">
        <v>39.9</v>
      </c>
      <c r="M5666" s="441">
        <v>45643</v>
      </c>
      <c r="N5666">
        <v>39.9</v>
      </c>
      <c r="O5666">
        <v>39.9</v>
      </c>
      <c r="P5666">
        <v>3591</v>
      </c>
    </row>
    <row r="5667" spans="1:16" x14ac:dyDescent="0.3">
      <c r="A5667">
        <v>12410</v>
      </c>
      <c r="B5667">
        <v>122</v>
      </c>
      <c r="C5667" t="s">
        <v>552</v>
      </c>
      <c r="D5667" s="441">
        <v>45658</v>
      </c>
      <c r="E5667">
        <v>18261</v>
      </c>
      <c r="F5667" t="s">
        <v>5769</v>
      </c>
      <c r="G5667">
        <v>3368</v>
      </c>
      <c r="H5667">
        <v>7.69</v>
      </c>
      <c r="I5667" t="s">
        <v>5601</v>
      </c>
      <c r="J5667" t="s">
        <v>4764</v>
      </c>
      <c r="K5667" t="s">
        <v>5068</v>
      </c>
      <c r="L5667">
        <v>0</v>
      </c>
      <c r="M5667" s="441">
        <v>45615</v>
      </c>
      <c r="N5667">
        <v>465.54</v>
      </c>
      <c r="O5667">
        <v>465.64</v>
      </c>
      <c r="P5667">
        <v>3580</v>
      </c>
    </row>
    <row r="5668" spans="1:16" x14ac:dyDescent="0.3">
      <c r="A5668">
        <v>12444</v>
      </c>
      <c r="B5668">
        <v>122</v>
      </c>
      <c r="C5668" t="s">
        <v>552</v>
      </c>
      <c r="D5668" s="441">
        <v>45658</v>
      </c>
      <c r="E5668">
        <v>17797</v>
      </c>
      <c r="F5668" t="s">
        <v>5828</v>
      </c>
      <c r="G5668">
        <v>3748</v>
      </c>
      <c r="H5668">
        <v>93</v>
      </c>
      <c r="I5668" t="s">
        <v>5601</v>
      </c>
      <c r="J5668" t="s">
        <v>4764</v>
      </c>
      <c r="K5668" t="s">
        <v>5068</v>
      </c>
      <c r="L5668">
        <v>36.82</v>
      </c>
      <c r="M5668" s="441">
        <v>45644</v>
      </c>
      <c r="N5668">
        <v>35.75</v>
      </c>
      <c r="O5668">
        <v>35.75</v>
      </c>
      <c r="P5668">
        <v>3424.26</v>
      </c>
    </row>
    <row r="5669" spans="1:16" x14ac:dyDescent="0.3">
      <c r="A5669">
        <v>12569</v>
      </c>
      <c r="B5669">
        <v>122</v>
      </c>
      <c r="C5669" t="s">
        <v>552</v>
      </c>
      <c r="D5669" s="441">
        <v>45658</v>
      </c>
      <c r="E5669">
        <v>18391</v>
      </c>
      <c r="F5669" t="s">
        <v>5873</v>
      </c>
      <c r="G5669">
        <v>3249</v>
      </c>
      <c r="H5669">
        <v>2.1</v>
      </c>
      <c r="I5669" t="s">
        <v>5613</v>
      </c>
      <c r="J5669" t="s">
        <v>4764</v>
      </c>
      <c r="K5669" t="s">
        <v>5068</v>
      </c>
      <c r="L5669">
        <v>0</v>
      </c>
      <c r="M5669" s="441">
        <v>-693593</v>
      </c>
      <c r="N5669">
        <v>0</v>
      </c>
      <c r="O5669">
        <v>0</v>
      </c>
      <c r="P5669">
        <v>3329.99</v>
      </c>
    </row>
    <row r="5670" spans="1:16" x14ac:dyDescent="0.3">
      <c r="A5670">
        <v>12437</v>
      </c>
      <c r="B5670">
        <v>122</v>
      </c>
      <c r="C5670" t="s">
        <v>552</v>
      </c>
      <c r="D5670" s="441">
        <v>45658</v>
      </c>
      <c r="E5670">
        <v>18051</v>
      </c>
      <c r="F5670" t="s">
        <v>5871</v>
      </c>
      <c r="G5670">
        <v>3552</v>
      </c>
      <c r="H5670">
        <v>7</v>
      </c>
      <c r="I5670" t="s">
        <v>5601</v>
      </c>
      <c r="J5670" t="s">
        <v>4764</v>
      </c>
      <c r="K5670" t="s">
        <v>5068</v>
      </c>
      <c r="L5670">
        <v>0</v>
      </c>
      <c r="M5670" s="441">
        <v>-693593</v>
      </c>
      <c r="N5670">
        <v>0</v>
      </c>
      <c r="O5670">
        <v>450</v>
      </c>
      <c r="P5670">
        <v>3150</v>
      </c>
    </row>
    <row r="5671" spans="1:16" x14ac:dyDescent="0.3">
      <c r="A5671">
        <v>12422</v>
      </c>
      <c r="B5671">
        <v>122</v>
      </c>
      <c r="C5671" t="s">
        <v>552</v>
      </c>
      <c r="D5671" s="441">
        <v>45658</v>
      </c>
      <c r="E5671">
        <v>18157</v>
      </c>
      <c r="F5671" t="s">
        <v>5793</v>
      </c>
      <c r="G5671">
        <v>3463</v>
      </c>
      <c r="H5671">
        <v>14.56</v>
      </c>
      <c r="I5671" t="s">
        <v>5601</v>
      </c>
      <c r="J5671" t="s">
        <v>4764</v>
      </c>
      <c r="K5671" t="s">
        <v>5068</v>
      </c>
      <c r="L5671">
        <v>209.63</v>
      </c>
      <c r="M5671" s="441">
        <v>45636</v>
      </c>
      <c r="N5671">
        <v>217.38</v>
      </c>
      <c r="O5671">
        <v>217.38</v>
      </c>
      <c r="P5671">
        <v>3052.21</v>
      </c>
    </row>
    <row r="5672" spans="1:16" x14ac:dyDescent="0.3">
      <c r="A5672">
        <v>12452</v>
      </c>
      <c r="B5672">
        <v>122</v>
      </c>
      <c r="C5672" t="s">
        <v>552</v>
      </c>
      <c r="D5672" s="441">
        <v>45658</v>
      </c>
      <c r="E5672">
        <v>17710</v>
      </c>
      <c r="F5672" t="s">
        <v>5833</v>
      </c>
      <c r="G5672">
        <v>3824</v>
      </c>
      <c r="H5672">
        <v>85</v>
      </c>
      <c r="I5672" t="s">
        <v>5601</v>
      </c>
      <c r="J5672" t="s">
        <v>4764</v>
      </c>
      <c r="K5672" t="s">
        <v>5068</v>
      </c>
      <c r="L5672">
        <v>35.75</v>
      </c>
      <c r="M5672" s="441">
        <v>45636</v>
      </c>
      <c r="N5672">
        <v>35.75</v>
      </c>
      <c r="O5672">
        <v>35.75</v>
      </c>
      <c r="P5672">
        <v>3038.75</v>
      </c>
    </row>
    <row r="5673" spans="1:16" x14ac:dyDescent="0.3">
      <c r="A5673">
        <v>12440</v>
      </c>
      <c r="B5673">
        <v>122</v>
      </c>
      <c r="C5673" t="s">
        <v>552</v>
      </c>
      <c r="D5673" s="441">
        <v>45658</v>
      </c>
      <c r="E5673">
        <v>18015</v>
      </c>
      <c r="F5673" t="s">
        <v>5864</v>
      </c>
      <c r="G5673">
        <v>3582</v>
      </c>
      <c r="H5673">
        <v>25</v>
      </c>
      <c r="I5673" t="s">
        <v>5601</v>
      </c>
      <c r="J5673" t="s">
        <v>4764</v>
      </c>
      <c r="K5673" t="s">
        <v>5068</v>
      </c>
      <c r="L5673">
        <v>116.29</v>
      </c>
      <c r="M5673" s="441">
        <v>45629</v>
      </c>
      <c r="N5673">
        <v>116.29</v>
      </c>
      <c r="O5673">
        <v>116.3</v>
      </c>
      <c r="P5673">
        <v>2907.25</v>
      </c>
    </row>
    <row r="5674" spans="1:16" x14ac:dyDescent="0.3">
      <c r="A5674">
        <v>12560</v>
      </c>
      <c r="B5674">
        <v>122</v>
      </c>
      <c r="C5674" t="s">
        <v>552</v>
      </c>
      <c r="D5674" s="441">
        <v>45658</v>
      </c>
      <c r="E5674">
        <v>24470</v>
      </c>
      <c r="F5674" t="s">
        <v>6505</v>
      </c>
      <c r="G5674">
        <v>3103</v>
      </c>
      <c r="H5674">
        <v>715</v>
      </c>
      <c r="I5674" t="s">
        <v>5613</v>
      </c>
      <c r="J5674" t="s">
        <v>4764</v>
      </c>
      <c r="K5674" t="s">
        <v>5068</v>
      </c>
      <c r="L5674">
        <v>0</v>
      </c>
      <c r="M5674" s="441">
        <v>45496</v>
      </c>
      <c r="N5674">
        <v>3.32</v>
      </c>
      <c r="O5674">
        <v>3.32</v>
      </c>
      <c r="P5674">
        <v>2373.9</v>
      </c>
    </row>
    <row r="5675" spans="1:16" x14ac:dyDescent="0.3">
      <c r="A5675">
        <v>12419</v>
      </c>
      <c r="B5675">
        <v>122</v>
      </c>
      <c r="C5675" t="s">
        <v>552</v>
      </c>
      <c r="D5675" s="441">
        <v>45658</v>
      </c>
      <c r="E5675">
        <v>18186</v>
      </c>
      <c r="F5675" t="s">
        <v>5787</v>
      </c>
      <c r="G5675">
        <v>3437</v>
      </c>
      <c r="H5675">
        <v>11.67</v>
      </c>
      <c r="I5675" t="s">
        <v>5601</v>
      </c>
      <c r="J5675" t="s">
        <v>4764</v>
      </c>
      <c r="K5675" t="s">
        <v>5068</v>
      </c>
      <c r="L5675">
        <v>0</v>
      </c>
      <c r="M5675" s="441">
        <v>-693593</v>
      </c>
      <c r="N5675">
        <v>0</v>
      </c>
      <c r="O5675">
        <v>186.92</v>
      </c>
      <c r="P5675">
        <v>2181.2399999999998</v>
      </c>
    </row>
    <row r="5676" spans="1:16" x14ac:dyDescent="0.3">
      <c r="A5676">
        <v>14968</v>
      </c>
      <c r="B5676">
        <v>122</v>
      </c>
      <c r="C5676" t="s">
        <v>552</v>
      </c>
      <c r="D5676" s="441">
        <v>45658</v>
      </c>
      <c r="E5676">
        <v>18143</v>
      </c>
      <c r="F5676" t="s">
        <v>5797</v>
      </c>
      <c r="G5676">
        <v>3474</v>
      </c>
      <c r="H5676">
        <v>2.61</v>
      </c>
      <c r="I5676" t="s">
        <v>5601</v>
      </c>
      <c r="J5676" t="s">
        <v>4764</v>
      </c>
      <c r="K5676" t="s">
        <v>5068</v>
      </c>
      <c r="L5676">
        <v>0</v>
      </c>
      <c r="M5676" s="441">
        <v>-693593</v>
      </c>
      <c r="N5676">
        <v>0</v>
      </c>
      <c r="O5676">
        <v>733.2</v>
      </c>
      <c r="P5676">
        <v>1913.65</v>
      </c>
    </row>
    <row r="5677" spans="1:16" x14ac:dyDescent="0.3">
      <c r="A5677">
        <v>12558</v>
      </c>
      <c r="B5677">
        <v>122</v>
      </c>
      <c r="C5677" t="s">
        <v>552</v>
      </c>
      <c r="D5677" s="441">
        <v>45658</v>
      </c>
      <c r="E5677">
        <v>19401</v>
      </c>
      <c r="F5677" t="s">
        <v>6114</v>
      </c>
      <c r="G5677">
        <v>2761</v>
      </c>
      <c r="H5677">
        <v>8</v>
      </c>
      <c r="I5677" t="s">
        <v>5598</v>
      </c>
      <c r="J5677" t="s">
        <v>6085</v>
      </c>
      <c r="K5677" t="s">
        <v>5068</v>
      </c>
      <c r="L5677">
        <v>0</v>
      </c>
      <c r="M5677" s="441">
        <v>45491</v>
      </c>
      <c r="N5677">
        <v>225.9</v>
      </c>
      <c r="O5677">
        <v>201.27</v>
      </c>
      <c r="P5677">
        <v>1807.2</v>
      </c>
    </row>
    <row r="5678" spans="1:16" x14ac:dyDescent="0.3">
      <c r="A5678">
        <v>12442</v>
      </c>
      <c r="B5678">
        <v>122</v>
      </c>
      <c r="C5678" t="s">
        <v>552</v>
      </c>
      <c r="D5678" s="441">
        <v>45658</v>
      </c>
      <c r="E5678">
        <v>17778</v>
      </c>
      <c r="F5678" t="s">
        <v>5825</v>
      </c>
      <c r="G5678">
        <v>3765</v>
      </c>
      <c r="H5678">
        <v>20.22</v>
      </c>
      <c r="I5678" t="s">
        <v>5601</v>
      </c>
      <c r="J5678" t="s">
        <v>4764</v>
      </c>
      <c r="K5678" t="s">
        <v>5068</v>
      </c>
      <c r="L5678">
        <v>89.21</v>
      </c>
      <c r="M5678" s="441">
        <v>45643</v>
      </c>
      <c r="N5678">
        <v>89.21</v>
      </c>
      <c r="O5678">
        <v>83.71</v>
      </c>
      <c r="P5678">
        <v>1803.83</v>
      </c>
    </row>
    <row r="5679" spans="1:16" x14ac:dyDescent="0.3">
      <c r="A5679">
        <v>12445</v>
      </c>
      <c r="B5679">
        <v>122</v>
      </c>
      <c r="C5679" t="s">
        <v>552</v>
      </c>
      <c r="D5679" s="441">
        <v>45658</v>
      </c>
      <c r="E5679">
        <v>25099</v>
      </c>
      <c r="F5679" t="s">
        <v>6536</v>
      </c>
      <c r="G5679">
        <v>5894</v>
      </c>
      <c r="H5679">
        <v>10</v>
      </c>
      <c r="I5679" t="s">
        <v>5601</v>
      </c>
      <c r="J5679" t="s">
        <v>4764</v>
      </c>
      <c r="K5679" t="s">
        <v>5068</v>
      </c>
      <c r="L5679">
        <v>0</v>
      </c>
      <c r="M5679" s="441">
        <v>45608</v>
      </c>
      <c r="N5679">
        <v>179.25</v>
      </c>
      <c r="O5679">
        <v>179.25</v>
      </c>
      <c r="P5679">
        <v>1792.5</v>
      </c>
    </row>
    <row r="5680" spans="1:16" x14ac:dyDescent="0.3">
      <c r="A5680">
        <v>12545</v>
      </c>
      <c r="B5680">
        <v>122</v>
      </c>
      <c r="C5680" t="s">
        <v>552</v>
      </c>
      <c r="D5680" s="441">
        <v>45658</v>
      </c>
      <c r="E5680">
        <v>17933</v>
      </c>
      <c r="F5680" t="s">
        <v>5813</v>
      </c>
      <c r="G5680">
        <v>3636</v>
      </c>
      <c r="H5680">
        <v>24.13</v>
      </c>
      <c r="I5680" t="s">
        <v>5605</v>
      </c>
      <c r="J5680" t="s">
        <v>4764</v>
      </c>
      <c r="K5680" t="s">
        <v>5068</v>
      </c>
      <c r="L5680">
        <v>0</v>
      </c>
      <c r="M5680" s="441">
        <v>45531</v>
      </c>
      <c r="N5680">
        <v>71.28</v>
      </c>
      <c r="O5680">
        <v>1.99</v>
      </c>
      <c r="P5680">
        <v>1719.99</v>
      </c>
    </row>
    <row r="5681" spans="1:16" x14ac:dyDescent="0.3">
      <c r="A5681">
        <v>12416</v>
      </c>
      <c r="B5681">
        <v>122</v>
      </c>
      <c r="C5681" t="s">
        <v>552</v>
      </c>
      <c r="D5681" s="441">
        <v>45658</v>
      </c>
      <c r="E5681">
        <v>18202</v>
      </c>
      <c r="F5681" t="s">
        <v>5780</v>
      </c>
      <c r="G5681">
        <v>3424</v>
      </c>
      <c r="H5681">
        <v>10.69</v>
      </c>
      <c r="I5681" t="s">
        <v>5601</v>
      </c>
      <c r="J5681" t="s">
        <v>4764</v>
      </c>
      <c r="K5681" t="s">
        <v>5068</v>
      </c>
      <c r="L5681">
        <v>159.51</v>
      </c>
      <c r="M5681" s="441">
        <v>45629</v>
      </c>
      <c r="N5681">
        <v>159.51</v>
      </c>
      <c r="O5681">
        <v>159.51</v>
      </c>
      <c r="P5681">
        <v>1705.16</v>
      </c>
    </row>
    <row r="5682" spans="1:16" x14ac:dyDescent="0.3">
      <c r="A5682">
        <v>12543</v>
      </c>
      <c r="B5682">
        <v>122</v>
      </c>
      <c r="C5682" t="s">
        <v>552</v>
      </c>
      <c r="D5682" s="441">
        <v>45658</v>
      </c>
      <c r="E5682">
        <v>24805</v>
      </c>
      <c r="F5682" t="s">
        <v>5853</v>
      </c>
      <c r="G5682">
        <v>5768</v>
      </c>
      <c r="H5682">
        <v>5</v>
      </c>
      <c r="I5682" t="s">
        <v>5605</v>
      </c>
      <c r="J5682" t="s">
        <v>6085</v>
      </c>
      <c r="K5682" t="s">
        <v>5068</v>
      </c>
      <c r="L5682">
        <v>0</v>
      </c>
      <c r="M5682" s="441">
        <v>45394</v>
      </c>
      <c r="N5682">
        <v>334.8</v>
      </c>
      <c r="O5682">
        <v>223.27</v>
      </c>
      <c r="P5682">
        <v>1674</v>
      </c>
    </row>
    <row r="5683" spans="1:16" x14ac:dyDescent="0.3">
      <c r="A5683">
        <v>12427</v>
      </c>
      <c r="B5683">
        <v>122</v>
      </c>
      <c r="C5683" t="s">
        <v>552</v>
      </c>
      <c r="D5683" s="441">
        <v>45658</v>
      </c>
      <c r="E5683">
        <v>18119</v>
      </c>
      <c r="F5683" t="s">
        <v>5802</v>
      </c>
      <c r="G5683">
        <v>3494</v>
      </c>
      <c r="H5683">
        <v>9.48</v>
      </c>
      <c r="I5683" t="s">
        <v>5601</v>
      </c>
      <c r="J5683" t="s">
        <v>4764</v>
      </c>
      <c r="K5683" t="s">
        <v>5068</v>
      </c>
      <c r="L5683">
        <v>172</v>
      </c>
      <c r="M5683" s="441">
        <v>45636</v>
      </c>
      <c r="N5683">
        <v>172</v>
      </c>
      <c r="O5683">
        <v>171.7</v>
      </c>
      <c r="P5683">
        <v>1630.56</v>
      </c>
    </row>
    <row r="5684" spans="1:16" x14ac:dyDescent="0.3">
      <c r="A5684">
        <v>15003</v>
      </c>
      <c r="B5684">
        <v>122</v>
      </c>
      <c r="C5684" t="s">
        <v>552</v>
      </c>
      <c r="D5684" s="441">
        <v>45658</v>
      </c>
      <c r="E5684">
        <v>25042</v>
      </c>
      <c r="F5684" t="s">
        <v>6604</v>
      </c>
      <c r="G5684">
        <v>5876</v>
      </c>
      <c r="H5684">
        <v>14</v>
      </c>
      <c r="I5684" t="s">
        <v>5601</v>
      </c>
      <c r="J5684" t="s">
        <v>4764</v>
      </c>
      <c r="K5684" t="s">
        <v>5068</v>
      </c>
      <c r="L5684">
        <v>0</v>
      </c>
      <c r="M5684" s="441">
        <v>45595</v>
      </c>
      <c r="N5684">
        <v>115</v>
      </c>
      <c r="O5684">
        <v>115</v>
      </c>
      <c r="P5684">
        <v>1610</v>
      </c>
    </row>
    <row r="5685" spans="1:16" x14ac:dyDescent="0.3">
      <c r="A5685">
        <v>12430</v>
      </c>
      <c r="B5685">
        <v>122</v>
      </c>
      <c r="C5685" t="s">
        <v>552</v>
      </c>
      <c r="D5685" s="441">
        <v>45658</v>
      </c>
      <c r="E5685">
        <v>18113</v>
      </c>
      <c r="F5685" t="s">
        <v>5806</v>
      </c>
      <c r="G5685">
        <v>3499</v>
      </c>
      <c r="H5685">
        <v>3.65</v>
      </c>
      <c r="I5685" t="s">
        <v>5601</v>
      </c>
      <c r="J5685" t="s">
        <v>4764</v>
      </c>
      <c r="K5685" t="s">
        <v>5068</v>
      </c>
      <c r="L5685">
        <v>0</v>
      </c>
      <c r="M5685" s="441">
        <v>-693593</v>
      </c>
      <c r="N5685">
        <v>0</v>
      </c>
      <c r="O5685">
        <v>481.05</v>
      </c>
      <c r="P5685">
        <v>1540.34</v>
      </c>
    </row>
    <row r="5686" spans="1:16" x14ac:dyDescent="0.3">
      <c r="A5686">
        <v>12411</v>
      </c>
      <c r="B5686">
        <v>122</v>
      </c>
      <c r="C5686" t="s">
        <v>552</v>
      </c>
      <c r="D5686" s="441">
        <v>45658</v>
      </c>
      <c r="E5686">
        <v>18242</v>
      </c>
      <c r="F5686" t="s">
        <v>5771</v>
      </c>
      <c r="G5686">
        <v>3386</v>
      </c>
      <c r="H5686">
        <v>9.6</v>
      </c>
      <c r="I5686" t="s">
        <v>5601</v>
      </c>
      <c r="J5686" t="s">
        <v>4764</v>
      </c>
      <c r="K5686" t="s">
        <v>5068</v>
      </c>
      <c r="L5686">
        <v>159.15</v>
      </c>
      <c r="M5686" s="441">
        <v>45643</v>
      </c>
      <c r="N5686">
        <v>159.9</v>
      </c>
      <c r="O5686">
        <v>227.13</v>
      </c>
      <c r="P5686">
        <v>1527.84</v>
      </c>
    </row>
    <row r="5687" spans="1:16" x14ac:dyDescent="0.3">
      <c r="A5687">
        <v>12563</v>
      </c>
      <c r="B5687">
        <v>122</v>
      </c>
      <c r="C5687" t="s">
        <v>552</v>
      </c>
      <c r="D5687" s="441">
        <v>45658</v>
      </c>
      <c r="E5687">
        <v>18486</v>
      </c>
      <c r="F5687" t="s">
        <v>5733</v>
      </c>
      <c r="G5687">
        <v>3170</v>
      </c>
      <c r="H5687">
        <v>46.47</v>
      </c>
      <c r="I5687" t="s">
        <v>5601</v>
      </c>
      <c r="J5687" t="s">
        <v>4764</v>
      </c>
      <c r="K5687" t="s">
        <v>5068</v>
      </c>
      <c r="L5687">
        <v>32.5</v>
      </c>
      <c r="M5687" s="441">
        <v>45644</v>
      </c>
      <c r="N5687">
        <v>32.5</v>
      </c>
      <c r="O5687">
        <v>28.07</v>
      </c>
      <c r="P5687">
        <v>1510.28</v>
      </c>
    </row>
    <row r="5688" spans="1:16" x14ac:dyDescent="0.3">
      <c r="A5688">
        <v>12527</v>
      </c>
      <c r="B5688">
        <v>122</v>
      </c>
      <c r="C5688" t="s">
        <v>552</v>
      </c>
      <c r="D5688" s="441">
        <v>45658</v>
      </c>
      <c r="E5688">
        <v>20812</v>
      </c>
      <c r="F5688" t="s">
        <v>6517</v>
      </c>
      <c r="G5688">
        <v>2074</v>
      </c>
      <c r="H5688">
        <v>15</v>
      </c>
      <c r="I5688" t="s">
        <v>5605</v>
      </c>
      <c r="J5688" t="s">
        <v>6085</v>
      </c>
      <c r="K5688" t="s">
        <v>5068</v>
      </c>
      <c r="L5688">
        <v>99.9</v>
      </c>
      <c r="M5688" s="441">
        <v>45644</v>
      </c>
      <c r="N5688">
        <v>99.9</v>
      </c>
      <c r="O5688">
        <v>99.9</v>
      </c>
      <c r="P5688">
        <v>1498.5</v>
      </c>
    </row>
    <row r="5689" spans="1:16" x14ac:dyDescent="0.3">
      <c r="A5689">
        <v>15006</v>
      </c>
      <c r="B5689">
        <v>122</v>
      </c>
      <c r="C5689" t="s">
        <v>552</v>
      </c>
      <c r="D5689" s="441">
        <v>45658</v>
      </c>
      <c r="E5689">
        <v>25130</v>
      </c>
      <c r="F5689" t="s">
        <v>6615</v>
      </c>
      <c r="G5689">
        <v>5907</v>
      </c>
      <c r="H5689">
        <v>40.56</v>
      </c>
      <c r="I5689" t="s">
        <v>5598</v>
      </c>
      <c r="J5689" t="s">
        <v>6085</v>
      </c>
      <c r="K5689" t="s">
        <v>5068</v>
      </c>
      <c r="L5689">
        <v>36</v>
      </c>
      <c r="M5689" s="441">
        <v>45637</v>
      </c>
      <c r="N5689">
        <v>0</v>
      </c>
      <c r="O5689">
        <v>36</v>
      </c>
      <c r="P5689">
        <v>1460.16</v>
      </c>
    </row>
    <row r="5690" spans="1:16" x14ac:dyDescent="0.3">
      <c r="A5690">
        <v>15005</v>
      </c>
      <c r="B5690">
        <v>122</v>
      </c>
      <c r="C5690" t="s">
        <v>552</v>
      </c>
      <c r="D5690" s="441">
        <v>45658</v>
      </c>
      <c r="E5690">
        <v>25537</v>
      </c>
      <c r="F5690" t="s">
        <v>6489</v>
      </c>
      <c r="G5690">
        <v>6158</v>
      </c>
      <c r="H5690">
        <v>9</v>
      </c>
      <c r="I5690" t="s">
        <v>5601</v>
      </c>
      <c r="J5690" t="s">
        <v>4764</v>
      </c>
      <c r="K5690" t="s">
        <v>5068</v>
      </c>
      <c r="L5690">
        <v>0</v>
      </c>
      <c r="M5690" s="441">
        <v>45615</v>
      </c>
      <c r="N5690">
        <v>158.76</v>
      </c>
      <c r="O5690">
        <v>158.76</v>
      </c>
      <c r="P5690">
        <v>1428.84</v>
      </c>
    </row>
    <row r="5691" spans="1:16" x14ac:dyDescent="0.3">
      <c r="A5691">
        <v>12428</v>
      </c>
      <c r="B5691">
        <v>122</v>
      </c>
      <c r="C5691" t="s">
        <v>552</v>
      </c>
      <c r="D5691" s="441">
        <v>45658</v>
      </c>
      <c r="E5691">
        <v>18118</v>
      </c>
      <c r="F5691" t="s">
        <v>5803</v>
      </c>
      <c r="G5691">
        <v>3495</v>
      </c>
      <c r="H5691">
        <v>1</v>
      </c>
      <c r="I5691" t="s">
        <v>5601</v>
      </c>
      <c r="J5691" t="s">
        <v>4764</v>
      </c>
      <c r="K5691" t="s">
        <v>5068</v>
      </c>
      <c r="L5691">
        <v>0</v>
      </c>
      <c r="M5691" s="441">
        <v>-693593</v>
      </c>
      <c r="N5691">
        <v>0</v>
      </c>
      <c r="O5691">
        <v>1306.6099999999999</v>
      </c>
      <c r="P5691">
        <v>1387</v>
      </c>
    </row>
    <row r="5692" spans="1:16" x14ac:dyDescent="0.3">
      <c r="A5692">
        <v>12414</v>
      </c>
      <c r="B5692">
        <v>122</v>
      </c>
      <c r="C5692" t="s">
        <v>552</v>
      </c>
      <c r="D5692" s="441">
        <v>45658</v>
      </c>
      <c r="E5692">
        <v>18219</v>
      </c>
      <c r="F5692" t="s">
        <v>5778</v>
      </c>
      <c r="G5692">
        <v>3409</v>
      </c>
      <c r="H5692">
        <v>6.99</v>
      </c>
      <c r="I5692" t="s">
        <v>5601</v>
      </c>
      <c r="J5692" t="s">
        <v>4764</v>
      </c>
      <c r="K5692" t="s">
        <v>5068</v>
      </c>
      <c r="L5692">
        <v>0</v>
      </c>
      <c r="M5692" s="441">
        <v>45370</v>
      </c>
      <c r="N5692">
        <v>190.8</v>
      </c>
      <c r="O5692">
        <v>112.11</v>
      </c>
      <c r="P5692">
        <v>1333.69</v>
      </c>
    </row>
    <row r="5693" spans="1:16" x14ac:dyDescent="0.3">
      <c r="A5693">
        <v>12568</v>
      </c>
      <c r="B5693">
        <v>122</v>
      </c>
      <c r="C5693" t="s">
        <v>552</v>
      </c>
      <c r="D5693" s="441">
        <v>45658</v>
      </c>
      <c r="E5693">
        <v>18392</v>
      </c>
      <c r="F5693" t="s">
        <v>5740</v>
      </c>
      <c r="G5693">
        <v>3248</v>
      </c>
      <c r="H5693">
        <v>4.33</v>
      </c>
      <c r="I5693" t="s">
        <v>5613</v>
      </c>
      <c r="J5693" t="s">
        <v>4764</v>
      </c>
      <c r="K5693" t="s">
        <v>5068</v>
      </c>
      <c r="L5693">
        <v>0</v>
      </c>
      <c r="M5693" s="441">
        <v>-693593</v>
      </c>
      <c r="N5693">
        <v>0</v>
      </c>
      <c r="O5693">
        <v>0</v>
      </c>
      <c r="P5693">
        <v>1322.51</v>
      </c>
    </row>
    <row r="5694" spans="1:16" x14ac:dyDescent="0.3">
      <c r="A5694">
        <v>12449</v>
      </c>
      <c r="B5694">
        <v>122</v>
      </c>
      <c r="C5694" t="s">
        <v>552</v>
      </c>
      <c r="D5694" s="441">
        <v>45658</v>
      </c>
      <c r="E5694">
        <v>25095</v>
      </c>
      <c r="F5694" t="s">
        <v>6490</v>
      </c>
      <c r="G5694">
        <v>5892</v>
      </c>
      <c r="H5694">
        <v>10</v>
      </c>
      <c r="I5694" t="s">
        <v>5601</v>
      </c>
      <c r="J5694" t="s">
        <v>4764</v>
      </c>
      <c r="K5694" t="s">
        <v>5068</v>
      </c>
      <c r="L5694">
        <v>131.25</v>
      </c>
      <c r="M5694" s="441">
        <v>45644</v>
      </c>
      <c r="N5694">
        <v>131.25</v>
      </c>
      <c r="O5694">
        <v>131.25</v>
      </c>
      <c r="P5694">
        <v>1312.5</v>
      </c>
    </row>
    <row r="5695" spans="1:16" x14ac:dyDescent="0.3">
      <c r="A5695">
        <v>12401</v>
      </c>
      <c r="B5695">
        <v>122</v>
      </c>
      <c r="C5695" t="s">
        <v>552</v>
      </c>
      <c r="D5695" s="441">
        <v>45658</v>
      </c>
      <c r="E5695">
        <v>24704</v>
      </c>
      <c r="F5695" t="s">
        <v>5872</v>
      </c>
      <c r="G5695">
        <v>5722</v>
      </c>
      <c r="H5695">
        <v>8</v>
      </c>
      <c r="I5695" t="s">
        <v>5601</v>
      </c>
      <c r="J5695" t="s">
        <v>4764</v>
      </c>
      <c r="K5695" t="s">
        <v>5068</v>
      </c>
      <c r="L5695">
        <v>0</v>
      </c>
      <c r="M5695" s="441">
        <v>45615</v>
      </c>
      <c r="N5695">
        <v>159.9</v>
      </c>
      <c r="O5695">
        <v>159.9</v>
      </c>
      <c r="P5695">
        <v>1279.2</v>
      </c>
    </row>
    <row r="5696" spans="1:16" x14ac:dyDescent="0.3">
      <c r="A5696">
        <v>15001</v>
      </c>
      <c r="B5696">
        <v>122</v>
      </c>
      <c r="C5696" t="s">
        <v>552</v>
      </c>
      <c r="D5696" s="441">
        <v>45658</v>
      </c>
      <c r="E5696">
        <v>26052</v>
      </c>
      <c r="F5696" t="s">
        <v>5992</v>
      </c>
      <c r="G5696">
        <v>6514</v>
      </c>
      <c r="H5696">
        <v>2.3199999999999998</v>
      </c>
      <c r="I5696" t="s">
        <v>5601</v>
      </c>
      <c r="J5696" t="s">
        <v>4764</v>
      </c>
      <c r="K5696" t="s">
        <v>5068</v>
      </c>
      <c r="L5696">
        <v>0</v>
      </c>
      <c r="M5696" s="441">
        <v>-693593</v>
      </c>
      <c r="N5696">
        <v>0</v>
      </c>
      <c r="O5696">
        <v>0</v>
      </c>
      <c r="P5696">
        <v>1278.32</v>
      </c>
    </row>
    <row r="5697" spans="1:16" x14ac:dyDescent="0.3">
      <c r="A5697">
        <v>12446</v>
      </c>
      <c r="B5697">
        <v>122</v>
      </c>
      <c r="C5697" t="s">
        <v>552</v>
      </c>
      <c r="D5697" s="441">
        <v>45658</v>
      </c>
      <c r="E5697">
        <v>17594</v>
      </c>
      <c r="F5697" t="s">
        <v>5878</v>
      </c>
      <c r="G5697">
        <v>3932</v>
      </c>
      <c r="H5697">
        <v>21</v>
      </c>
      <c r="I5697" t="s">
        <v>5601</v>
      </c>
      <c r="J5697" t="s">
        <v>4764</v>
      </c>
      <c r="K5697" t="s">
        <v>5068</v>
      </c>
      <c r="L5697">
        <v>0</v>
      </c>
      <c r="M5697" s="441">
        <v>45503</v>
      </c>
      <c r="N5697">
        <v>60.45</v>
      </c>
      <c r="O5697">
        <v>64.38</v>
      </c>
      <c r="P5697">
        <v>1269.45</v>
      </c>
    </row>
    <row r="5698" spans="1:16" x14ac:dyDescent="0.3">
      <c r="A5698">
        <v>12453</v>
      </c>
      <c r="B5698">
        <v>122</v>
      </c>
      <c r="C5698" t="s">
        <v>552</v>
      </c>
      <c r="D5698" s="441">
        <v>45658</v>
      </c>
      <c r="E5698">
        <v>25044</v>
      </c>
      <c r="F5698" t="s">
        <v>5964</v>
      </c>
      <c r="G5698">
        <v>5877</v>
      </c>
      <c r="H5698">
        <v>9</v>
      </c>
      <c r="I5698" t="s">
        <v>5601</v>
      </c>
      <c r="J5698" t="s">
        <v>4764</v>
      </c>
      <c r="K5698" t="s">
        <v>5068</v>
      </c>
      <c r="L5698">
        <v>0</v>
      </c>
      <c r="M5698" s="441">
        <v>45615</v>
      </c>
      <c r="N5698">
        <v>138.6</v>
      </c>
      <c r="O5698">
        <v>138.6</v>
      </c>
      <c r="P5698">
        <v>1247.4000000000001</v>
      </c>
    </row>
    <row r="5699" spans="1:16" x14ac:dyDescent="0.3">
      <c r="A5699">
        <v>12584</v>
      </c>
      <c r="B5699">
        <v>122</v>
      </c>
      <c r="C5699" t="s">
        <v>552</v>
      </c>
      <c r="D5699" s="441">
        <v>45658</v>
      </c>
      <c r="E5699">
        <v>18306</v>
      </c>
      <c r="F5699" t="s">
        <v>5759</v>
      </c>
      <c r="G5699">
        <v>3327</v>
      </c>
      <c r="H5699">
        <v>8.25</v>
      </c>
      <c r="I5699" t="s">
        <v>5601</v>
      </c>
      <c r="J5699" t="s">
        <v>4764</v>
      </c>
      <c r="K5699" t="s">
        <v>5068</v>
      </c>
      <c r="L5699">
        <v>0</v>
      </c>
      <c r="M5699" s="441">
        <v>-693593</v>
      </c>
      <c r="N5699">
        <v>0</v>
      </c>
      <c r="O5699">
        <v>0</v>
      </c>
      <c r="P5699">
        <v>1224.58</v>
      </c>
    </row>
    <row r="5700" spans="1:16" x14ac:dyDescent="0.3">
      <c r="A5700">
        <v>12413</v>
      </c>
      <c r="B5700">
        <v>122</v>
      </c>
      <c r="C5700" t="s">
        <v>552</v>
      </c>
      <c r="D5700" s="441">
        <v>45658</v>
      </c>
      <c r="E5700">
        <v>18208</v>
      </c>
      <c r="F5700" t="s">
        <v>5776</v>
      </c>
      <c r="G5700">
        <v>3418</v>
      </c>
      <c r="H5700">
        <v>12</v>
      </c>
      <c r="I5700" t="s">
        <v>5601</v>
      </c>
      <c r="J5700" t="s">
        <v>4764</v>
      </c>
      <c r="K5700" t="s">
        <v>5068</v>
      </c>
      <c r="L5700">
        <v>100.88</v>
      </c>
      <c r="M5700" s="441">
        <v>45636</v>
      </c>
      <c r="N5700">
        <v>100.88</v>
      </c>
      <c r="O5700">
        <v>100.88</v>
      </c>
      <c r="P5700">
        <v>1210.56</v>
      </c>
    </row>
    <row r="5701" spans="1:16" x14ac:dyDescent="0.3">
      <c r="A5701">
        <v>12460</v>
      </c>
      <c r="B5701">
        <v>122</v>
      </c>
      <c r="C5701" t="s">
        <v>552</v>
      </c>
      <c r="D5701" s="441">
        <v>45658</v>
      </c>
      <c r="E5701">
        <v>24118</v>
      </c>
      <c r="F5701" t="s">
        <v>5973</v>
      </c>
      <c r="G5701">
        <v>2233</v>
      </c>
      <c r="H5701">
        <v>17</v>
      </c>
      <c r="I5701" t="s">
        <v>5598</v>
      </c>
      <c r="J5701" t="s">
        <v>6085</v>
      </c>
      <c r="K5701" t="s">
        <v>5068</v>
      </c>
      <c r="L5701">
        <v>0</v>
      </c>
      <c r="M5701" s="441">
        <v>45581</v>
      </c>
      <c r="N5701">
        <v>69.8</v>
      </c>
      <c r="O5701">
        <v>69.8</v>
      </c>
      <c r="P5701">
        <v>1186.5999999999999</v>
      </c>
    </row>
    <row r="5702" spans="1:16" x14ac:dyDescent="0.3">
      <c r="A5702">
        <v>12417</v>
      </c>
      <c r="B5702">
        <v>122</v>
      </c>
      <c r="C5702" t="s">
        <v>552</v>
      </c>
      <c r="D5702" s="441">
        <v>45658</v>
      </c>
      <c r="E5702">
        <v>18214</v>
      </c>
      <c r="F5702" t="s">
        <v>5781</v>
      </c>
      <c r="G5702">
        <v>3413</v>
      </c>
      <c r="H5702">
        <v>34.299999999999997</v>
      </c>
      <c r="I5702" t="s">
        <v>5601</v>
      </c>
      <c r="J5702" t="s">
        <v>4764</v>
      </c>
      <c r="K5702" t="s">
        <v>5068</v>
      </c>
      <c r="L5702">
        <v>0</v>
      </c>
      <c r="M5702" s="441">
        <v>-693593</v>
      </c>
      <c r="N5702">
        <v>0</v>
      </c>
      <c r="O5702">
        <v>34.299999999999997</v>
      </c>
      <c r="P5702">
        <v>1167.9100000000001</v>
      </c>
    </row>
    <row r="5703" spans="1:16" x14ac:dyDescent="0.3">
      <c r="A5703">
        <v>12506</v>
      </c>
      <c r="B5703">
        <v>122</v>
      </c>
      <c r="C5703" t="s">
        <v>552</v>
      </c>
      <c r="D5703" s="441">
        <v>45658</v>
      </c>
      <c r="E5703">
        <v>19276</v>
      </c>
      <c r="F5703" t="s">
        <v>6578</v>
      </c>
      <c r="G5703">
        <v>2780</v>
      </c>
      <c r="H5703">
        <v>12.6</v>
      </c>
      <c r="I5703" t="s">
        <v>5598</v>
      </c>
      <c r="J5703" t="s">
        <v>6085</v>
      </c>
      <c r="K5703" t="s">
        <v>5068</v>
      </c>
      <c r="L5703">
        <v>87.8</v>
      </c>
      <c r="M5703" s="441">
        <v>45639</v>
      </c>
      <c r="N5703">
        <v>0</v>
      </c>
      <c r="O5703">
        <v>0</v>
      </c>
      <c r="P5703">
        <v>1106.28</v>
      </c>
    </row>
    <row r="5704" spans="1:16" x14ac:dyDescent="0.3">
      <c r="A5704">
        <v>14937</v>
      </c>
      <c r="B5704">
        <v>122</v>
      </c>
      <c r="C5704" t="s">
        <v>552</v>
      </c>
      <c r="D5704" s="441">
        <v>45658</v>
      </c>
      <c r="E5704">
        <v>18548</v>
      </c>
      <c r="F5704" t="s">
        <v>6576</v>
      </c>
      <c r="G5704">
        <v>3131</v>
      </c>
      <c r="H5704">
        <v>10.75</v>
      </c>
      <c r="I5704" t="s">
        <v>5601</v>
      </c>
      <c r="J5704" t="s">
        <v>4764</v>
      </c>
      <c r="K5704" t="s">
        <v>5068</v>
      </c>
      <c r="L5704">
        <v>0</v>
      </c>
      <c r="M5704" s="441">
        <v>45622</v>
      </c>
      <c r="N5704">
        <v>102.49</v>
      </c>
      <c r="O5704">
        <v>102.49</v>
      </c>
      <c r="P5704">
        <v>1101.77</v>
      </c>
    </row>
    <row r="5705" spans="1:16" x14ac:dyDescent="0.3">
      <c r="A5705">
        <v>12513</v>
      </c>
      <c r="B5705">
        <v>122</v>
      </c>
      <c r="C5705" t="s">
        <v>552</v>
      </c>
      <c r="D5705" s="441">
        <v>45658</v>
      </c>
      <c r="E5705">
        <v>24259</v>
      </c>
      <c r="F5705" t="s">
        <v>5716</v>
      </c>
      <c r="G5705">
        <v>2938</v>
      </c>
      <c r="H5705">
        <v>18.32</v>
      </c>
      <c r="I5705" t="s">
        <v>5598</v>
      </c>
      <c r="J5705" t="s">
        <v>6085</v>
      </c>
      <c r="K5705" t="s">
        <v>5068</v>
      </c>
      <c r="L5705">
        <v>0</v>
      </c>
      <c r="M5705" s="441">
        <v>45551</v>
      </c>
      <c r="N5705">
        <v>59.9</v>
      </c>
      <c r="O5705">
        <v>89.99</v>
      </c>
      <c r="P5705">
        <v>1097.29</v>
      </c>
    </row>
    <row r="5706" spans="1:16" x14ac:dyDescent="0.3">
      <c r="A5706">
        <v>14999</v>
      </c>
      <c r="B5706">
        <v>122</v>
      </c>
      <c r="C5706" t="s">
        <v>552</v>
      </c>
      <c r="D5706" s="441">
        <v>45658</v>
      </c>
      <c r="E5706">
        <v>25091</v>
      </c>
      <c r="F5706" t="s">
        <v>5829</v>
      </c>
      <c r="G5706">
        <v>5890</v>
      </c>
      <c r="H5706">
        <v>10</v>
      </c>
      <c r="I5706" t="s">
        <v>5601</v>
      </c>
      <c r="J5706" t="s">
        <v>4764</v>
      </c>
      <c r="K5706" t="s">
        <v>5068</v>
      </c>
      <c r="L5706">
        <v>0</v>
      </c>
      <c r="M5706" s="441">
        <v>45623</v>
      </c>
      <c r="N5706">
        <v>108</v>
      </c>
      <c r="O5706">
        <v>108</v>
      </c>
      <c r="P5706">
        <v>1080</v>
      </c>
    </row>
    <row r="5707" spans="1:16" x14ac:dyDescent="0.3">
      <c r="A5707">
        <v>12451</v>
      </c>
      <c r="B5707">
        <v>122</v>
      </c>
      <c r="C5707" t="s">
        <v>552</v>
      </c>
      <c r="D5707" s="441">
        <v>45658</v>
      </c>
      <c r="E5707">
        <v>25040</v>
      </c>
      <c r="F5707" t="s">
        <v>5832</v>
      </c>
      <c r="G5707">
        <v>5875</v>
      </c>
      <c r="H5707">
        <v>10</v>
      </c>
      <c r="I5707" t="s">
        <v>5601</v>
      </c>
      <c r="J5707" t="s">
        <v>4764</v>
      </c>
      <c r="K5707" t="s">
        <v>5068</v>
      </c>
      <c r="L5707">
        <v>107.76</v>
      </c>
      <c r="M5707" s="441">
        <v>45643</v>
      </c>
      <c r="N5707">
        <v>107.76</v>
      </c>
      <c r="O5707">
        <v>107.76</v>
      </c>
      <c r="P5707">
        <v>1077.5999999999999</v>
      </c>
    </row>
    <row r="5708" spans="1:16" x14ac:dyDescent="0.3">
      <c r="A5708">
        <v>12501</v>
      </c>
      <c r="B5708">
        <v>122</v>
      </c>
      <c r="C5708" t="s">
        <v>552</v>
      </c>
      <c r="D5708" s="441">
        <v>45658</v>
      </c>
      <c r="E5708">
        <v>25184</v>
      </c>
      <c r="F5708" t="s">
        <v>5690</v>
      </c>
      <c r="G5708">
        <v>5937</v>
      </c>
      <c r="H5708">
        <v>4</v>
      </c>
      <c r="I5708" t="s">
        <v>5598</v>
      </c>
      <c r="J5708" t="s">
        <v>6085</v>
      </c>
      <c r="K5708" t="s">
        <v>5068</v>
      </c>
      <c r="L5708">
        <v>0</v>
      </c>
      <c r="M5708" s="441">
        <v>45623</v>
      </c>
      <c r="N5708">
        <v>250</v>
      </c>
      <c r="O5708">
        <v>350</v>
      </c>
      <c r="P5708">
        <v>1000</v>
      </c>
    </row>
    <row r="5709" spans="1:16" x14ac:dyDescent="0.3">
      <c r="A5709">
        <v>14998</v>
      </c>
      <c r="B5709">
        <v>122</v>
      </c>
      <c r="C5709" t="s">
        <v>552</v>
      </c>
      <c r="D5709" s="441">
        <v>45658</v>
      </c>
      <c r="E5709">
        <v>25093</v>
      </c>
      <c r="F5709" t="s">
        <v>5823</v>
      </c>
      <c r="G5709">
        <v>5891</v>
      </c>
      <c r="H5709">
        <v>7</v>
      </c>
      <c r="I5709" t="s">
        <v>5601</v>
      </c>
      <c r="J5709" t="s">
        <v>4764</v>
      </c>
      <c r="K5709" t="s">
        <v>5068</v>
      </c>
      <c r="L5709">
        <v>0</v>
      </c>
      <c r="M5709" s="441">
        <v>45587</v>
      </c>
      <c r="N5709">
        <v>142.5</v>
      </c>
      <c r="O5709">
        <v>142.5</v>
      </c>
      <c r="P5709">
        <v>997.5</v>
      </c>
    </row>
    <row r="5710" spans="1:16" x14ac:dyDescent="0.3">
      <c r="A5710">
        <v>12528</v>
      </c>
      <c r="B5710">
        <v>122</v>
      </c>
      <c r="C5710" t="s">
        <v>552</v>
      </c>
      <c r="D5710" s="441">
        <v>45658</v>
      </c>
      <c r="E5710">
        <v>24123</v>
      </c>
      <c r="F5710" t="s">
        <v>5632</v>
      </c>
      <c r="G5710">
        <v>2237</v>
      </c>
      <c r="H5710">
        <v>13</v>
      </c>
      <c r="I5710" t="s">
        <v>5605</v>
      </c>
      <c r="J5710" t="s">
        <v>6085</v>
      </c>
      <c r="K5710" t="s">
        <v>5068</v>
      </c>
      <c r="L5710">
        <v>75.25</v>
      </c>
      <c r="M5710" s="441">
        <v>45636</v>
      </c>
      <c r="N5710">
        <v>75.25</v>
      </c>
      <c r="O5710">
        <v>75.25</v>
      </c>
      <c r="P5710">
        <v>978.25</v>
      </c>
    </row>
    <row r="5711" spans="1:16" x14ac:dyDescent="0.3">
      <c r="A5711">
        <v>14975</v>
      </c>
      <c r="B5711">
        <v>122</v>
      </c>
      <c r="C5711" t="s">
        <v>552</v>
      </c>
      <c r="D5711" s="441">
        <v>45658</v>
      </c>
      <c r="E5711">
        <v>18250</v>
      </c>
      <c r="F5711" t="s">
        <v>6607</v>
      </c>
      <c r="G5711">
        <v>3380</v>
      </c>
      <c r="H5711">
        <v>7</v>
      </c>
      <c r="I5711" t="s">
        <v>5613</v>
      </c>
      <c r="J5711" t="s">
        <v>4764</v>
      </c>
      <c r="K5711" t="s">
        <v>5068</v>
      </c>
      <c r="L5711">
        <v>0</v>
      </c>
      <c r="M5711" s="441">
        <v>-693593</v>
      </c>
      <c r="N5711">
        <v>0</v>
      </c>
      <c r="O5711">
        <v>0</v>
      </c>
      <c r="P5711">
        <v>973</v>
      </c>
    </row>
    <row r="5712" spans="1:16" x14ac:dyDescent="0.3">
      <c r="A5712">
        <v>12454</v>
      </c>
      <c r="B5712">
        <v>122</v>
      </c>
      <c r="C5712" t="s">
        <v>552</v>
      </c>
      <c r="D5712" s="441">
        <v>45658</v>
      </c>
      <c r="E5712">
        <v>24039</v>
      </c>
      <c r="F5712" t="s">
        <v>5616</v>
      </c>
      <c r="G5712">
        <v>2048</v>
      </c>
      <c r="H5712">
        <v>17</v>
      </c>
      <c r="I5712" t="s">
        <v>5598</v>
      </c>
      <c r="J5712" t="s">
        <v>6085</v>
      </c>
      <c r="K5712" t="s">
        <v>5068</v>
      </c>
      <c r="L5712">
        <v>0</v>
      </c>
      <c r="M5712" s="441">
        <v>45581</v>
      </c>
      <c r="N5712">
        <v>54.74</v>
      </c>
      <c r="O5712">
        <v>54.74</v>
      </c>
      <c r="P5712">
        <v>930.58</v>
      </c>
    </row>
    <row r="5713" spans="1:16" x14ac:dyDescent="0.3">
      <c r="A5713">
        <v>12611</v>
      </c>
      <c r="B5713">
        <v>122</v>
      </c>
      <c r="C5713" t="s">
        <v>552</v>
      </c>
      <c r="D5713" s="441">
        <v>45658</v>
      </c>
      <c r="E5713">
        <v>20117</v>
      </c>
      <c r="F5713" t="s">
        <v>5857</v>
      </c>
      <c r="G5713">
        <v>2291</v>
      </c>
      <c r="H5713">
        <v>24</v>
      </c>
      <c r="I5713" t="s">
        <v>5613</v>
      </c>
      <c r="J5713" t="s">
        <v>6085</v>
      </c>
      <c r="K5713" t="s">
        <v>5068</v>
      </c>
      <c r="L5713">
        <v>37.9</v>
      </c>
      <c r="M5713" s="441">
        <v>45636</v>
      </c>
      <c r="N5713">
        <v>37.9</v>
      </c>
      <c r="O5713">
        <v>37.9</v>
      </c>
      <c r="P5713">
        <v>909.6</v>
      </c>
    </row>
    <row r="5714" spans="1:16" x14ac:dyDescent="0.3">
      <c r="A5714">
        <v>12429</v>
      </c>
      <c r="B5714">
        <v>122</v>
      </c>
      <c r="C5714" t="s">
        <v>552</v>
      </c>
      <c r="D5714" s="441">
        <v>45658</v>
      </c>
      <c r="E5714">
        <v>18114</v>
      </c>
      <c r="F5714" t="s">
        <v>5805</v>
      </c>
      <c r="G5714">
        <v>3498</v>
      </c>
      <c r="H5714">
        <v>3.49</v>
      </c>
      <c r="I5714" t="s">
        <v>5601</v>
      </c>
      <c r="J5714" t="s">
        <v>4764</v>
      </c>
      <c r="K5714" t="s">
        <v>5068</v>
      </c>
      <c r="L5714">
        <v>0</v>
      </c>
      <c r="M5714" s="441">
        <v>45615</v>
      </c>
      <c r="N5714">
        <v>259.83</v>
      </c>
      <c r="O5714">
        <v>240</v>
      </c>
      <c r="P5714">
        <v>906.81</v>
      </c>
    </row>
    <row r="5715" spans="1:16" x14ac:dyDescent="0.3">
      <c r="A5715">
        <v>12450</v>
      </c>
      <c r="B5715">
        <v>122</v>
      </c>
      <c r="C5715" t="s">
        <v>552</v>
      </c>
      <c r="D5715" s="441">
        <v>45658</v>
      </c>
      <c r="E5715">
        <v>17722</v>
      </c>
      <c r="F5715" t="s">
        <v>5831</v>
      </c>
      <c r="G5715">
        <v>3817</v>
      </c>
      <c r="H5715">
        <v>6</v>
      </c>
      <c r="I5715" t="s">
        <v>5601</v>
      </c>
      <c r="J5715" t="s">
        <v>4764</v>
      </c>
      <c r="K5715" t="s">
        <v>5068</v>
      </c>
      <c r="L5715">
        <v>0</v>
      </c>
      <c r="M5715" s="441">
        <v>45391</v>
      </c>
      <c r="N5715">
        <v>146.16999999999999</v>
      </c>
      <c r="O5715">
        <v>146.16999999999999</v>
      </c>
      <c r="P5715">
        <v>877.02</v>
      </c>
    </row>
    <row r="5716" spans="1:16" x14ac:dyDescent="0.3">
      <c r="A5716">
        <v>12601</v>
      </c>
      <c r="B5716">
        <v>122</v>
      </c>
      <c r="C5716" t="s">
        <v>552</v>
      </c>
      <c r="D5716" s="441">
        <v>45658</v>
      </c>
      <c r="E5716">
        <v>20936</v>
      </c>
      <c r="F5716" t="s">
        <v>5634</v>
      </c>
      <c r="G5716">
        <v>2031</v>
      </c>
      <c r="H5716">
        <v>4</v>
      </c>
      <c r="I5716" t="s">
        <v>5613</v>
      </c>
      <c r="J5716" t="s">
        <v>6085</v>
      </c>
      <c r="K5716" t="s">
        <v>5068</v>
      </c>
      <c r="L5716">
        <v>216.07</v>
      </c>
      <c r="M5716" s="441">
        <v>45643</v>
      </c>
      <c r="N5716">
        <v>216.07</v>
      </c>
      <c r="O5716">
        <v>216.07</v>
      </c>
      <c r="P5716">
        <v>864.28</v>
      </c>
    </row>
    <row r="5717" spans="1:16" x14ac:dyDescent="0.3">
      <c r="A5717">
        <v>12434</v>
      </c>
      <c r="B5717">
        <v>122</v>
      </c>
      <c r="C5717" t="s">
        <v>552</v>
      </c>
      <c r="D5717" s="441">
        <v>45658</v>
      </c>
      <c r="E5717">
        <v>18097</v>
      </c>
      <c r="F5717" t="s">
        <v>5811</v>
      </c>
      <c r="G5717">
        <v>3513</v>
      </c>
      <c r="H5717">
        <v>1.94</v>
      </c>
      <c r="I5717" t="s">
        <v>5601</v>
      </c>
      <c r="J5717" t="s">
        <v>4764</v>
      </c>
      <c r="K5717" t="s">
        <v>5068</v>
      </c>
      <c r="L5717">
        <v>0</v>
      </c>
      <c r="M5717" s="441">
        <v>45462</v>
      </c>
      <c r="N5717">
        <v>425.33</v>
      </c>
      <c r="O5717">
        <v>392.9</v>
      </c>
      <c r="P5717">
        <v>825.14</v>
      </c>
    </row>
    <row r="5718" spans="1:16" x14ac:dyDescent="0.3">
      <c r="A5718">
        <v>15000</v>
      </c>
      <c r="B5718">
        <v>122</v>
      </c>
      <c r="C5718" t="s">
        <v>552</v>
      </c>
      <c r="D5718" s="441">
        <v>45658</v>
      </c>
      <c r="E5718">
        <v>25535</v>
      </c>
      <c r="F5718" t="s">
        <v>5827</v>
      </c>
      <c r="G5718">
        <v>6157</v>
      </c>
      <c r="H5718">
        <v>7</v>
      </c>
      <c r="I5718" t="s">
        <v>5601</v>
      </c>
      <c r="J5718" t="s">
        <v>4764</v>
      </c>
      <c r="K5718" t="s">
        <v>5068</v>
      </c>
      <c r="L5718">
        <v>116.76</v>
      </c>
      <c r="M5718" s="441">
        <v>45643</v>
      </c>
      <c r="N5718">
        <v>116.76</v>
      </c>
      <c r="O5718">
        <v>116.76</v>
      </c>
      <c r="P5718">
        <v>817.32</v>
      </c>
    </row>
    <row r="5719" spans="1:16" x14ac:dyDescent="0.3">
      <c r="A5719">
        <v>12387</v>
      </c>
      <c r="B5719">
        <v>122</v>
      </c>
      <c r="C5719" t="s">
        <v>552</v>
      </c>
      <c r="D5719" s="441">
        <v>45658</v>
      </c>
      <c r="E5719">
        <v>22598</v>
      </c>
      <c r="F5719" t="s">
        <v>5725</v>
      </c>
      <c r="G5719">
        <v>3131</v>
      </c>
      <c r="H5719">
        <v>9</v>
      </c>
      <c r="I5719" t="s">
        <v>5601</v>
      </c>
      <c r="J5719" t="s">
        <v>4764</v>
      </c>
      <c r="K5719" t="s">
        <v>5068</v>
      </c>
      <c r="L5719">
        <v>0</v>
      </c>
      <c r="M5719" s="441">
        <v>45602</v>
      </c>
      <c r="N5719">
        <v>90.6</v>
      </c>
      <c r="O5719">
        <v>97.9</v>
      </c>
      <c r="P5719">
        <v>815.42</v>
      </c>
    </row>
    <row r="5720" spans="1:16" x14ac:dyDescent="0.3">
      <c r="A5720">
        <v>14955</v>
      </c>
      <c r="B5720">
        <v>122</v>
      </c>
      <c r="C5720" t="s">
        <v>552</v>
      </c>
      <c r="D5720" s="441">
        <v>45658</v>
      </c>
      <c r="E5720">
        <v>18211</v>
      </c>
      <c r="F5720" t="s">
        <v>5782</v>
      </c>
      <c r="G5720">
        <v>3416</v>
      </c>
      <c r="H5720">
        <v>7</v>
      </c>
      <c r="I5720" t="s">
        <v>5601</v>
      </c>
      <c r="J5720" t="s">
        <v>4764</v>
      </c>
      <c r="K5720" t="s">
        <v>5068</v>
      </c>
      <c r="L5720">
        <v>0</v>
      </c>
      <c r="M5720" s="441">
        <v>-693593</v>
      </c>
      <c r="N5720">
        <v>0</v>
      </c>
      <c r="O5720">
        <v>0</v>
      </c>
      <c r="P5720">
        <v>780.2</v>
      </c>
    </row>
    <row r="5721" spans="1:16" x14ac:dyDescent="0.3">
      <c r="A5721">
        <v>14949</v>
      </c>
      <c r="B5721">
        <v>122</v>
      </c>
      <c r="C5721" t="s">
        <v>552</v>
      </c>
      <c r="D5721" s="441">
        <v>45658</v>
      </c>
      <c r="E5721">
        <v>25445</v>
      </c>
      <c r="F5721" t="s">
        <v>5770</v>
      </c>
      <c r="G5721">
        <v>6113</v>
      </c>
      <c r="H5721">
        <v>2.91</v>
      </c>
      <c r="I5721" t="s">
        <v>5601</v>
      </c>
      <c r="J5721" t="s">
        <v>4764</v>
      </c>
      <c r="K5721" t="s">
        <v>5068</v>
      </c>
      <c r="L5721">
        <v>0</v>
      </c>
      <c r="M5721" s="441">
        <v>45569</v>
      </c>
      <c r="N5721">
        <v>267.32</v>
      </c>
      <c r="O5721">
        <v>305.89999999999998</v>
      </c>
      <c r="P5721">
        <v>777.89</v>
      </c>
    </row>
    <row r="5722" spans="1:16" x14ac:dyDescent="0.3">
      <c r="A5722">
        <v>14989</v>
      </c>
      <c r="B5722">
        <v>122</v>
      </c>
      <c r="C5722" t="s">
        <v>552</v>
      </c>
      <c r="D5722" s="441">
        <v>45658</v>
      </c>
      <c r="E5722">
        <v>20969</v>
      </c>
      <c r="F5722" t="s">
        <v>6503</v>
      </c>
      <c r="G5722">
        <v>2012</v>
      </c>
      <c r="H5722">
        <v>17</v>
      </c>
      <c r="I5722" t="s">
        <v>5613</v>
      </c>
      <c r="J5722" t="s">
        <v>6085</v>
      </c>
      <c r="K5722" t="s">
        <v>5068</v>
      </c>
      <c r="L5722">
        <v>0</v>
      </c>
      <c r="M5722" s="441">
        <v>-693593</v>
      </c>
      <c r="N5722">
        <v>0</v>
      </c>
      <c r="O5722">
        <v>0</v>
      </c>
      <c r="P5722">
        <v>763.3</v>
      </c>
    </row>
    <row r="5723" spans="1:16" x14ac:dyDescent="0.3">
      <c r="A5723">
        <v>14959</v>
      </c>
      <c r="B5723">
        <v>122</v>
      </c>
      <c r="C5723" t="s">
        <v>552</v>
      </c>
      <c r="D5723" s="441">
        <v>45658</v>
      </c>
      <c r="E5723">
        <v>18185</v>
      </c>
      <c r="F5723" t="s">
        <v>5786</v>
      </c>
      <c r="G5723">
        <v>3438</v>
      </c>
      <c r="H5723">
        <v>3.85</v>
      </c>
      <c r="I5723" t="s">
        <v>5601</v>
      </c>
      <c r="J5723" t="s">
        <v>4764</v>
      </c>
      <c r="K5723" t="s">
        <v>5068</v>
      </c>
      <c r="L5723">
        <v>0</v>
      </c>
      <c r="M5723" s="441">
        <v>-693593</v>
      </c>
      <c r="N5723">
        <v>0</v>
      </c>
      <c r="O5723">
        <v>0</v>
      </c>
      <c r="P5723">
        <v>760.81</v>
      </c>
    </row>
    <row r="5724" spans="1:16" x14ac:dyDescent="0.3">
      <c r="A5724">
        <v>12443</v>
      </c>
      <c r="B5724">
        <v>122</v>
      </c>
      <c r="C5724" t="s">
        <v>552</v>
      </c>
      <c r="D5724" s="441">
        <v>45658</v>
      </c>
      <c r="E5724">
        <v>17760</v>
      </c>
      <c r="F5724" t="s">
        <v>5972</v>
      </c>
      <c r="G5724">
        <v>3782</v>
      </c>
      <c r="H5724">
        <v>7</v>
      </c>
      <c r="I5724" t="s">
        <v>5601</v>
      </c>
      <c r="J5724" t="s">
        <v>4764</v>
      </c>
      <c r="K5724" t="s">
        <v>5068</v>
      </c>
      <c r="L5724">
        <v>0</v>
      </c>
      <c r="M5724" s="441">
        <v>45391</v>
      </c>
      <c r="N5724">
        <v>107.12</v>
      </c>
      <c r="O5724">
        <v>88.82</v>
      </c>
      <c r="P5724">
        <v>749.84</v>
      </c>
    </row>
    <row r="5725" spans="1:16" x14ac:dyDescent="0.3">
      <c r="A5725">
        <v>12546</v>
      </c>
      <c r="B5725">
        <v>122</v>
      </c>
      <c r="C5725" t="s">
        <v>552</v>
      </c>
      <c r="D5725" s="441">
        <v>45658</v>
      </c>
      <c r="E5725">
        <v>17934</v>
      </c>
      <c r="F5725" t="s">
        <v>5814</v>
      </c>
      <c r="G5725">
        <v>3636</v>
      </c>
      <c r="H5725">
        <v>15.63</v>
      </c>
      <c r="I5725" t="s">
        <v>5605</v>
      </c>
      <c r="J5725" t="s">
        <v>4764</v>
      </c>
      <c r="K5725" t="s">
        <v>5068</v>
      </c>
      <c r="L5725">
        <v>0</v>
      </c>
      <c r="M5725" s="441">
        <v>45545</v>
      </c>
      <c r="N5725">
        <v>47.76</v>
      </c>
      <c r="O5725">
        <v>1.99</v>
      </c>
      <c r="P5725">
        <v>746.49</v>
      </c>
    </row>
    <row r="5726" spans="1:16" x14ac:dyDescent="0.3">
      <c r="A5726">
        <v>14954</v>
      </c>
      <c r="B5726">
        <v>122</v>
      </c>
      <c r="C5726" t="s">
        <v>552</v>
      </c>
      <c r="D5726" s="441">
        <v>45658</v>
      </c>
      <c r="E5726">
        <v>26008</v>
      </c>
      <c r="F5726" t="s">
        <v>6537</v>
      </c>
      <c r="G5726">
        <v>6492</v>
      </c>
      <c r="H5726">
        <v>7</v>
      </c>
      <c r="I5726" t="s">
        <v>5601</v>
      </c>
      <c r="J5726" t="s">
        <v>4764</v>
      </c>
      <c r="K5726" t="s">
        <v>5068</v>
      </c>
      <c r="L5726">
        <v>100.88</v>
      </c>
      <c r="M5726" s="441">
        <v>45636</v>
      </c>
      <c r="N5726">
        <v>100.88</v>
      </c>
      <c r="O5726">
        <v>100.88</v>
      </c>
      <c r="P5726">
        <v>706.16</v>
      </c>
    </row>
    <row r="5727" spans="1:16" x14ac:dyDescent="0.3">
      <c r="A5727">
        <v>12448</v>
      </c>
      <c r="B5727">
        <v>122</v>
      </c>
      <c r="C5727" t="s">
        <v>552</v>
      </c>
      <c r="D5727" s="441">
        <v>45658</v>
      </c>
      <c r="E5727">
        <v>25097</v>
      </c>
      <c r="F5727" t="s">
        <v>6621</v>
      </c>
      <c r="G5727">
        <v>5893</v>
      </c>
      <c r="H5727">
        <v>6</v>
      </c>
      <c r="I5727" t="s">
        <v>5601</v>
      </c>
      <c r="J5727" t="s">
        <v>4764</v>
      </c>
      <c r="K5727" t="s">
        <v>5068</v>
      </c>
      <c r="L5727">
        <v>0</v>
      </c>
      <c r="M5727" s="441">
        <v>45623</v>
      </c>
      <c r="N5727">
        <v>116.5</v>
      </c>
      <c r="O5727">
        <v>262.85000000000002</v>
      </c>
      <c r="P5727">
        <v>699</v>
      </c>
    </row>
    <row r="5728" spans="1:16" x14ac:dyDescent="0.3">
      <c r="A5728">
        <v>14953</v>
      </c>
      <c r="B5728">
        <v>122</v>
      </c>
      <c r="C5728" t="s">
        <v>552</v>
      </c>
      <c r="D5728" s="441">
        <v>45658</v>
      </c>
      <c r="E5728">
        <v>18237</v>
      </c>
      <c r="F5728" t="s">
        <v>5773</v>
      </c>
      <c r="G5728">
        <v>3391</v>
      </c>
      <c r="H5728">
        <v>3</v>
      </c>
      <c r="I5728" t="s">
        <v>5601</v>
      </c>
      <c r="J5728" t="s">
        <v>4764</v>
      </c>
      <c r="K5728" t="s">
        <v>5068</v>
      </c>
      <c r="L5728">
        <v>0</v>
      </c>
      <c r="M5728" s="441">
        <v>45569</v>
      </c>
      <c r="N5728">
        <v>228.98</v>
      </c>
      <c r="O5728">
        <v>228.98</v>
      </c>
      <c r="P5728">
        <v>686.94</v>
      </c>
    </row>
    <row r="5729" spans="1:16" x14ac:dyDescent="0.3">
      <c r="A5729">
        <v>12436</v>
      </c>
      <c r="B5729">
        <v>122</v>
      </c>
      <c r="C5729" t="s">
        <v>552</v>
      </c>
      <c r="D5729" s="441">
        <v>45658</v>
      </c>
      <c r="E5729">
        <v>25068</v>
      </c>
      <c r="F5729" t="s">
        <v>5870</v>
      </c>
      <c r="G5729">
        <v>3551</v>
      </c>
      <c r="H5729">
        <v>2</v>
      </c>
      <c r="I5729" t="s">
        <v>5601</v>
      </c>
      <c r="J5729" t="s">
        <v>4764</v>
      </c>
      <c r="K5729" t="s">
        <v>5068</v>
      </c>
      <c r="L5729">
        <v>0</v>
      </c>
      <c r="M5729" s="441">
        <v>45503</v>
      </c>
      <c r="N5729">
        <v>340</v>
      </c>
      <c r="O5729">
        <v>341.69</v>
      </c>
      <c r="P5729">
        <v>680</v>
      </c>
    </row>
    <row r="5730" spans="1:16" x14ac:dyDescent="0.3">
      <c r="A5730">
        <v>12582</v>
      </c>
      <c r="B5730">
        <v>122</v>
      </c>
      <c r="C5730" t="s">
        <v>552</v>
      </c>
      <c r="D5730" s="441">
        <v>45658</v>
      </c>
      <c r="E5730">
        <v>18310</v>
      </c>
      <c r="F5730" t="s">
        <v>5756</v>
      </c>
      <c r="G5730">
        <v>3323</v>
      </c>
      <c r="H5730">
        <v>3.6</v>
      </c>
      <c r="I5730" t="s">
        <v>5613</v>
      </c>
      <c r="J5730" t="s">
        <v>4764</v>
      </c>
      <c r="K5730" t="s">
        <v>5068</v>
      </c>
      <c r="L5730">
        <v>0</v>
      </c>
      <c r="M5730" s="441">
        <v>-693593</v>
      </c>
      <c r="N5730">
        <v>0</v>
      </c>
      <c r="O5730">
        <v>0</v>
      </c>
      <c r="P5730">
        <v>674.83</v>
      </c>
    </row>
    <row r="5731" spans="1:16" x14ac:dyDescent="0.3">
      <c r="A5731">
        <v>12540</v>
      </c>
      <c r="B5731">
        <v>122</v>
      </c>
      <c r="C5731" t="s">
        <v>552</v>
      </c>
      <c r="D5731" s="441">
        <v>45658</v>
      </c>
      <c r="E5731">
        <v>20111</v>
      </c>
      <c r="F5731" t="s">
        <v>6617</v>
      </c>
      <c r="G5731">
        <v>2295</v>
      </c>
      <c r="H5731">
        <v>28</v>
      </c>
      <c r="I5731" t="s">
        <v>5605</v>
      </c>
      <c r="J5731" t="s">
        <v>6085</v>
      </c>
      <c r="K5731" t="s">
        <v>5068</v>
      </c>
      <c r="L5731">
        <v>0</v>
      </c>
      <c r="M5731" s="441">
        <v>45385</v>
      </c>
      <c r="N5731">
        <v>0</v>
      </c>
      <c r="O5731">
        <v>0</v>
      </c>
      <c r="P5731">
        <v>672.64</v>
      </c>
    </row>
    <row r="5732" spans="1:16" x14ac:dyDescent="0.3">
      <c r="A5732">
        <v>12586</v>
      </c>
      <c r="B5732">
        <v>122</v>
      </c>
      <c r="C5732" t="s">
        <v>552</v>
      </c>
      <c r="D5732" s="441">
        <v>45658</v>
      </c>
      <c r="E5732">
        <v>18235</v>
      </c>
      <c r="F5732" t="s">
        <v>5774</v>
      </c>
      <c r="G5732">
        <v>3393</v>
      </c>
      <c r="H5732">
        <v>4.2</v>
      </c>
      <c r="I5732" t="s">
        <v>5613</v>
      </c>
      <c r="J5732" t="s">
        <v>4764</v>
      </c>
      <c r="K5732" t="s">
        <v>5068</v>
      </c>
      <c r="L5732">
        <v>0</v>
      </c>
      <c r="M5732" s="441">
        <v>-693593</v>
      </c>
      <c r="N5732">
        <v>0</v>
      </c>
      <c r="O5732">
        <v>0</v>
      </c>
      <c r="P5732">
        <v>671.86</v>
      </c>
    </row>
    <row r="5733" spans="1:16" x14ac:dyDescent="0.3">
      <c r="A5733">
        <v>12408</v>
      </c>
      <c r="B5733">
        <v>122</v>
      </c>
      <c r="C5733" t="s">
        <v>552</v>
      </c>
      <c r="D5733" s="441">
        <v>45658</v>
      </c>
      <c r="E5733">
        <v>18272</v>
      </c>
      <c r="F5733" t="s">
        <v>5765</v>
      </c>
      <c r="G5733">
        <v>3358</v>
      </c>
      <c r="H5733">
        <v>20.059999999999999</v>
      </c>
      <c r="I5733" t="s">
        <v>5601</v>
      </c>
      <c r="J5733" t="s">
        <v>4764</v>
      </c>
      <c r="K5733" t="s">
        <v>5068</v>
      </c>
      <c r="L5733">
        <v>0</v>
      </c>
      <c r="M5733" s="441">
        <v>45391</v>
      </c>
      <c r="N5733">
        <v>33.200000000000003</v>
      </c>
      <c r="O5733">
        <v>36.57</v>
      </c>
      <c r="P5733">
        <v>665.99</v>
      </c>
    </row>
    <row r="5734" spans="1:16" x14ac:dyDescent="0.3">
      <c r="A5734">
        <v>12626</v>
      </c>
      <c r="B5734">
        <v>122</v>
      </c>
      <c r="C5734" t="s">
        <v>552</v>
      </c>
      <c r="D5734" s="441">
        <v>45658</v>
      </c>
      <c r="E5734">
        <v>19166</v>
      </c>
      <c r="F5734" t="s">
        <v>5892</v>
      </c>
      <c r="G5734">
        <v>2826</v>
      </c>
      <c r="H5734">
        <v>35</v>
      </c>
      <c r="I5734" t="s">
        <v>5613</v>
      </c>
      <c r="J5734" t="s">
        <v>6085</v>
      </c>
      <c r="K5734" t="s">
        <v>5068</v>
      </c>
      <c r="L5734">
        <v>18.899999999999999</v>
      </c>
      <c r="M5734" s="441">
        <v>45645</v>
      </c>
      <c r="N5734">
        <v>18.899999999999999</v>
      </c>
      <c r="O5734">
        <v>18.899999999999999</v>
      </c>
      <c r="P5734">
        <v>661.5</v>
      </c>
    </row>
    <row r="5735" spans="1:16" x14ac:dyDescent="0.3">
      <c r="A5735">
        <v>14977</v>
      </c>
      <c r="B5735">
        <v>122</v>
      </c>
      <c r="C5735" t="s">
        <v>552</v>
      </c>
      <c r="D5735" s="441">
        <v>45658</v>
      </c>
      <c r="E5735">
        <v>20308</v>
      </c>
      <c r="F5735" t="s">
        <v>5841</v>
      </c>
      <c r="G5735">
        <v>2222</v>
      </c>
      <c r="H5735">
        <v>19</v>
      </c>
      <c r="I5735" t="s">
        <v>5605</v>
      </c>
      <c r="J5735" t="s">
        <v>6085</v>
      </c>
      <c r="K5735" t="s">
        <v>5068</v>
      </c>
      <c r="L5735">
        <v>34.15</v>
      </c>
      <c r="M5735" s="441">
        <v>45643</v>
      </c>
      <c r="N5735">
        <v>33.979999999999997</v>
      </c>
      <c r="O5735">
        <v>33.979999999999997</v>
      </c>
      <c r="P5735">
        <v>648.85</v>
      </c>
    </row>
    <row r="5736" spans="1:16" x14ac:dyDescent="0.3">
      <c r="A5736">
        <v>12561</v>
      </c>
      <c r="B5736">
        <v>122</v>
      </c>
      <c r="C5736" t="s">
        <v>552</v>
      </c>
      <c r="D5736" s="441">
        <v>45658</v>
      </c>
      <c r="E5736">
        <v>24471</v>
      </c>
      <c r="F5736" t="s">
        <v>6628</v>
      </c>
      <c r="G5736">
        <v>3104</v>
      </c>
      <c r="H5736">
        <v>120</v>
      </c>
      <c r="I5736" t="s">
        <v>5613</v>
      </c>
      <c r="J5736" t="s">
        <v>4764</v>
      </c>
      <c r="K5736" t="s">
        <v>5068</v>
      </c>
      <c r="L5736">
        <v>0</v>
      </c>
      <c r="M5736" s="441">
        <v>-693593</v>
      </c>
      <c r="N5736">
        <v>0</v>
      </c>
      <c r="O5736">
        <v>5.36</v>
      </c>
      <c r="P5736">
        <v>643.20000000000005</v>
      </c>
    </row>
    <row r="5737" spans="1:16" x14ac:dyDescent="0.3">
      <c r="A5737">
        <v>12505</v>
      </c>
      <c r="B5737">
        <v>122</v>
      </c>
      <c r="C5737" t="s">
        <v>552</v>
      </c>
      <c r="D5737" s="441">
        <v>45658</v>
      </c>
      <c r="E5737">
        <v>19324</v>
      </c>
      <c r="F5737" t="s">
        <v>5699</v>
      </c>
      <c r="G5737">
        <v>2773</v>
      </c>
      <c r="H5737">
        <v>14.64</v>
      </c>
      <c r="I5737" t="s">
        <v>5598</v>
      </c>
      <c r="J5737" t="s">
        <v>6085</v>
      </c>
      <c r="K5737" t="s">
        <v>5068</v>
      </c>
      <c r="L5737">
        <v>42.49</v>
      </c>
      <c r="M5737" s="441">
        <v>45643</v>
      </c>
      <c r="N5737">
        <v>42.55</v>
      </c>
      <c r="O5737">
        <v>42.6</v>
      </c>
      <c r="P5737">
        <v>622.04999999999995</v>
      </c>
    </row>
    <row r="5738" spans="1:16" x14ac:dyDescent="0.3">
      <c r="A5738">
        <v>12599</v>
      </c>
      <c r="B5738">
        <v>122</v>
      </c>
      <c r="C5738" t="s">
        <v>552</v>
      </c>
      <c r="D5738" s="441">
        <v>45658</v>
      </c>
      <c r="E5738">
        <v>21073</v>
      </c>
      <c r="F5738" t="s">
        <v>5628</v>
      </c>
      <c r="G5738">
        <v>1994</v>
      </c>
      <c r="H5738">
        <v>12</v>
      </c>
      <c r="I5738" t="s">
        <v>5613</v>
      </c>
      <c r="J5738" t="s">
        <v>6085</v>
      </c>
      <c r="K5738" t="s">
        <v>5068</v>
      </c>
      <c r="L5738">
        <v>50.9</v>
      </c>
      <c r="M5738" s="441">
        <v>45639</v>
      </c>
      <c r="N5738">
        <v>50.9</v>
      </c>
      <c r="O5738">
        <v>50.9</v>
      </c>
      <c r="P5738">
        <v>610.79999999999995</v>
      </c>
    </row>
    <row r="5739" spans="1:16" x14ac:dyDescent="0.3">
      <c r="A5739">
        <v>12431</v>
      </c>
      <c r="B5739">
        <v>122</v>
      </c>
      <c r="C5739" t="s">
        <v>552</v>
      </c>
      <c r="D5739" s="441">
        <v>45658</v>
      </c>
      <c r="E5739">
        <v>18104</v>
      </c>
      <c r="F5739" t="s">
        <v>5808</v>
      </c>
      <c r="G5739">
        <v>3507</v>
      </c>
      <c r="H5739">
        <v>0.9</v>
      </c>
      <c r="I5739" t="s">
        <v>5601</v>
      </c>
      <c r="J5739" t="s">
        <v>4764</v>
      </c>
      <c r="K5739" t="s">
        <v>5068</v>
      </c>
      <c r="L5739">
        <v>0</v>
      </c>
      <c r="M5739" s="441">
        <v>45552</v>
      </c>
      <c r="N5739">
        <v>677.3</v>
      </c>
      <c r="O5739">
        <v>677.3</v>
      </c>
      <c r="P5739">
        <v>609.57000000000005</v>
      </c>
    </row>
    <row r="5740" spans="1:16" x14ac:dyDescent="0.3">
      <c r="A5740">
        <v>12503</v>
      </c>
      <c r="B5740">
        <v>122</v>
      </c>
      <c r="C5740" t="s">
        <v>552</v>
      </c>
      <c r="D5740" s="441">
        <v>45658</v>
      </c>
      <c r="E5740">
        <v>19356</v>
      </c>
      <c r="F5740" t="s">
        <v>5696</v>
      </c>
      <c r="G5740">
        <v>2768</v>
      </c>
      <c r="H5740">
        <v>11.6</v>
      </c>
      <c r="I5740" t="s">
        <v>5598</v>
      </c>
      <c r="J5740" t="s">
        <v>6085</v>
      </c>
      <c r="K5740" t="s">
        <v>5068</v>
      </c>
      <c r="L5740">
        <v>50.9</v>
      </c>
      <c r="M5740" s="441">
        <v>45643</v>
      </c>
      <c r="N5740">
        <v>0</v>
      </c>
      <c r="O5740">
        <v>50.9</v>
      </c>
      <c r="P5740">
        <v>590.44000000000005</v>
      </c>
    </row>
    <row r="5741" spans="1:16" x14ac:dyDescent="0.3">
      <c r="A5741">
        <v>12552</v>
      </c>
      <c r="B5741">
        <v>122</v>
      </c>
      <c r="C5741" t="s">
        <v>552</v>
      </c>
      <c r="D5741" s="441">
        <v>45658</v>
      </c>
      <c r="E5741">
        <v>21159</v>
      </c>
      <c r="F5741" t="s">
        <v>5836</v>
      </c>
      <c r="G5741">
        <v>1946</v>
      </c>
      <c r="H5741">
        <v>4</v>
      </c>
      <c r="I5741" t="s">
        <v>5625</v>
      </c>
      <c r="J5741" t="s">
        <v>6085</v>
      </c>
      <c r="K5741" t="s">
        <v>5068</v>
      </c>
      <c r="L5741">
        <v>144.4</v>
      </c>
      <c r="M5741" s="441">
        <v>45645</v>
      </c>
      <c r="N5741">
        <v>144.4</v>
      </c>
      <c r="O5741">
        <v>144.4</v>
      </c>
      <c r="P5741">
        <v>577.6</v>
      </c>
    </row>
    <row r="5742" spans="1:16" x14ac:dyDescent="0.3">
      <c r="A5742">
        <v>12407</v>
      </c>
      <c r="B5742">
        <v>122</v>
      </c>
      <c r="C5742" t="s">
        <v>552</v>
      </c>
      <c r="D5742" s="441">
        <v>45658</v>
      </c>
      <c r="E5742">
        <v>18275</v>
      </c>
      <c r="F5742" t="s">
        <v>5764</v>
      </c>
      <c r="G5742">
        <v>3355</v>
      </c>
      <c r="H5742">
        <v>4.68</v>
      </c>
      <c r="I5742" t="s">
        <v>5601</v>
      </c>
      <c r="J5742" t="s">
        <v>4764</v>
      </c>
      <c r="K5742" t="s">
        <v>5068</v>
      </c>
      <c r="L5742">
        <v>0</v>
      </c>
      <c r="M5742" s="441">
        <v>45454</v>
      </c>
      <c r="N5742">
        <v>121</v>
      </c>
      <c r="O5742">
        <v>126.9</v>
      </c>
      <c r="P5742">
        <v>566.28</v>
      </c>
    </row>
    <row r="5743" spans="1:16" x14ac:dyDescent="0.3">
      <c r="A5743">
        <v>12542</v>
      </c>
      <c r="B5743">
        <v>122</v>
      </c>
      <c r="C5743" t="s">
        <v>552</v>
      </c>
      <c r="D5743" s="441">
        <v>45658</v>
      </c>
      <c r="E5743">
        <v>24676</v>
      </c>
      <c r="F5743" t="s">
        <v>5688</v>
      </c>
      <c r="G5743">
        <v>5710</v>
      </c>
      <c r="H5743">
        <v>6</v>
      </c>
      <c r="I5743" t="s">
        <v>5605</v>
      </c>
      <c r="J5743" t="s">
        <v>6085</v>
      </c>
      <c r="K5743" t="s">
        <v>5068</v>
      </c>
      <c r="L5743">
        <v>0</v>
      </c>
      <c r="M5743" s="441">
        <v>45385</v>
      </c>
      <c r="N5743">
        <v>93.82</v>
      </c>
      <c r="O5743">
        <v>84.5</v>
      </c>
      <c r="P5743">
        <v>562.91999999999996</v>
      </c>
    </row>
    <row r="5744" spans="1:16" x14ac:dyDescent="0.3">
      <c r="A5744">
        <v>12614</v>
      </c>
      <c r="B5744">
        <v>122</v>
      </c>
      <c r="C5744" t="s">
        <v>552</v>
      </c>
      <c r="D5744" s="441">
        <v>45658</v>
      </c>
      <c r="E5744">
        <v>21004</v>
      </c>
      <c r="F5744" t="s">
        <v>5675</v>
      </c>
      <c r="G5744">
        <v>2007</v>
      </c>
      <c r="H5744">
        <v>7</v>
      </c>
      <c r="I5744" t="s">
        <v>5613</v>
      </c>
      <c r="J5744" t="s">
        <v>6085</v>
      </c>
      <c r="K5744" t="s">
        <v>5068</v>
      </c>
      <c r="L5744">
        <v>0</v>
      </c>
      <c r="M5744" s="441">
        <v>-693593</v>
      </c>
      <c r="N5744">
        <v>0</v>
      </c>
      <c r="O5744">
        <v>79.69</v>
      </c>
      <c r="P5744">
        <v>557.83000000000004</v>
      </c>
    </row>
    <row r="5745" spans="1:16" x14ac:dyDescent="0.3">
      <c r="A5745">
        <v>14995</v>
      </c>
      <c r="B5745">
        <v>122</v>
      </c>
      <c r="C5745" t="s">
        <v>552</v>
      </c>
      <c r="D5745" s="441">
        <v>45658</v>
      </c>
      <c r="E5745">
        <v>19339</v>
      </c>
      <c r="F5745" t="s">
        <v>5987</v>
      </c>
      <c r="G5745">
        <v>2771</v>
      </c>
      <c r="H5745">
        <v>7.4</v>
      </c>
      <c r="I5745" t="s">
        <v>5598</v>
      </c>
      <c r="J5745" t="s">
        <v>6085</v>
      </c>
      <c r="K5745" t="s">
        <v>5068</v>
      </c>
      <c r="L5745">
        <v>73.62</v>
      </c>
      <c r="M5745" s="441">
        <v>45629</v>
      </c>
      <c r="N5745">
        <v>73.62</v>
      </c>
      <c r="O5745">
        <v>73.62</v>
      </c>
      <c r="P5745">
        <v>544.79</v>
      </c>
    </row>
    <row r="5746" spans="1:16" x14ac:dyDescent="0.3">
      <c r="A5746">
        <v>12396</v>
      </c>
      <c r="B5746">
        <v>122</v>
      </c>
      <c r="C5746" t="s">
        <v>552</v>
      </c>
      <c r="D5746" s="441">
        <v>45658</v>
      </c>
      <c r="E5746">
        <v>18382</v>
      </c>
      <c r="F5746" t="s">
        <v>5738</v>
      </c>
      <c r="G5746">
        <v>3257</v>
      </c>
      <c r="H5746">
        <v>7.51</v>
      </c>
      <c r="I5746" t="s">
        <v>5601</v>
      </c>
      <c r="J5746" t="s">
        <v>4764</v>
      </c>
      <c r="K5746" t="s">
        <v>5068</v>
      </c>
      <c r="L5746">
        <v>69.45</v>
      </c>
      <c r="M5746" s="441">
        <v>45636</v>
      </c>
      <c r="N5746">
        <v>69</v>
      </c>
      <c r="O5746">
        <v>70.349999999999994</v>
      </c>
      <c r="P5746">
        <v>521.57000000000005</v>
      </c>
    </row>
    <row r="5747" spans="1:16" x14ac:dyDescent="0.3">
      <c r="A5747">
        <v>12578</v>
      </c>
      <c r="B5747">
        <v>122</v>
      </c>
      <c r="C5747" t="s">
        <v>552</v>
      </c>
      <c r="D5747" s="441">
        <v>45658</v>
      </c>
      <c r="E5747">
        <v>18348</v>
      </c>
      <c r="F5747" t="s">
        <v>5750</v>
      </c>
      <c r="G5747">
        <v>3287</v>
      </c>
      <c r="H5747">
        <v>2</v>
      </c>
      <c r="I5747" t="s">
        <v>5613</v>
      </c>
      <c r="J5747" t="s">
        <v>4764</v>
      </c>
      <c r="K5747" t="s">
        <v>5068</v>
      </c>
      <c r="L5747">
        <v>0</v>
      </c>
      <c r="M5747" s="441">
        <v>-693593</v>
      </c>
      <c r="N5747">
        <v>0</v>
      </c>
      <c r="O5747">
        <v>0</v>
      </c>
      <c r="P5747">
        <v>520.53</v>
      </c>
    </row>
    <row r="5748" spans="1:16" x14ac:dyDescent="0.3">
      <c r="A5748">
        <v>12544</v>
      </c>
      <c r="B5748">
        <v>122</v>
      </c>
      <c r="C5748" t="s">
        <v>552</v>
      </c>
      <c r="D5748" s="441">
        <v>45658</v>
      </c>
      <c r="E5748">
        <v>24831</v>
      </c>
      <c r="F5748" t="s">
        <v>5689</v>
      </c>
      <c r="G5748">
        <v>5780</v>
      </c>
      <c r="H5748">
        <v>4</v>
      </c>
      <c r="I5748" t="s">
        <v>5598</v>
      </c>
      <c r="J5748" t="s">
        <v>6085</v>
      </c>
      <c r="K5748" t="s">
        <v>5068</v>
      </c>
      <c r="L5748">
        <v>129.30000000000001</v>
      </c>
      <c r="M5748" s="441">
        <v>45631</v>
      </c>
      <c r="N5748">
        <v>129.30000000000001</v>
      </c>
      <c r="O5748">
        <v>129.30000000000001</v>
      </c>
      <c r="P5748">
        <v>517.20000000000005</v>
      </c>
    </row>
    <row r="5749" spans="1:16" x14ac:dyDescent="0.3">
      <c r="A5749">
        <v>12559</v>
      </c>
      <c r="B5749">
        <v>122</v>
      </c>
      <c r="C5749" t="s">
        <v>552</v>
      </c>
      <c r="D5749" s="441">
        <v>45658</v>
      </c>
      <c r="E5749">
        <v>19381</v>
      </c>
      <c r="F5749" t="s">
        <v>6541</v>
      </c>
      <c r="G5749">
        <v>2763</v>
      </c>
      <c r="H5749">
        <v>6.5</v>
      </c>
      <c r="I5749" t="s">
        <v>5625</v>
      </c>
      <c r="J5749" t="s">
        <v>6085</v>
      </c>
      <c r="K5749" t="s">
        <v>5068</v>
      </c>
      <c r="L5749">
        <v>78.900000000000006</v>
      </c>
      <c r="M5749" s="441">
        <v>45644</v>
      </c>
      <c r="N5749">
        <v>78.900000000000006</v>
      </c>
      <c r="O5749">
        <v>78.900000000000006</v>
      </c>
      <c r="P5749">
        <v>512.85</v>
      </c>
    </row>
    <row r="5750" spans="1:16" x14ac:dyDescent="0.3">
      <c r="A5750">
        <v>14944</v>
      </c>
      <c r="B5750">
        <v>122</v>
      </c>
      <c r="C5750" t="s">
        <v>552</v>
      </c>
      <c r="D5750" s="441">
        <v>45658</v>
      </c>
      <c r="E5750">
        <v>24706</v>
      </c>
      <c r="F5750" t="s">
        <v>6605</v>
      </c>
      <c r="G5750">
        <v>5723</v>
      </c>
      <c r="H5750">
        <v>2</v>
      </c>
      <c r="I5750" t="s">
        <v>5601</v>
      </c>
      <c r="J5750" t="s">
        <v>4764</v>
      </c>
      <c r="K5750" t="s">
        <v>5068</v>
      </c>
      <c r="L5750">
        <v>249</v>
      </c>
      <c r="M5750" s="441">
        <v>45643</v>
      </c>
      <c r="N5750">
        <v>249</v>
      </c>
      <c r="O5750">
        <v>249</v>
      </c>
      <c r="P5750">
        <v>498</v>
      </c>
    </row>
    <row r="5751" spans="1:16" x14ac:dyDescent="0.3">
      <c r="A5751">
        <v>15008</v>
      </c>
      <c r="B5751">
        <v>122</v>
      </c>
      <c r="C5751" t="s">
        <v>552</v>
      </c>
      <c r="D5751" s="441">
        <v>45658</v>
      </c>
      <c r="E5751">
        <v>18781</v>
      </c>
      <c r="F5751" t="s">
        <v>6630</v>
      </c>
      <c r="G5751">
        <v>2987</v>
      </c>
      <c r="H5751">
        <v>4.96</v>
      </c>
      <c r="I5751" t="s">
        <v>5598</v>
      </c>
      <c r="J5751" t="s">
        <v>6085</v>
      </c>
      <c r="K5751" t="s">
        <v>5068</v>
      </c>
      <c r="L5751">
        <v>0</v>
      </c>
      <c r="M5751" s="441">
        <v>45463</v>
      </c>
      <c r="N5751">
        <v>98</v>
      </c>
      <c r="O5751">
        <v>98</v>
      </c>
      <c r="P5751">
        <v>486.08</v>
      </c>
    </row>
    <row r="5752" spans="1:16" x14ac:dyDescent="0.3">
      <c r="A5752">
        <v>12529</v>
      </c>
      <c r="B5752">
        <v>122</v>
      </c>
      <c r="C5752" t="s">
        <v>552</v>
      </c>
      <c r="D5752" s="441">
        <v>45658</v>
      </c>
      <c r="E5752">
        <v>20941</v>
      </c>
      <c r="F5752" t="s">
        <v>5886</v>
      </c>
      <c r="G5752">
        <v>2031</v>
      </c>
      <c r="H5752">
        <v>2</v>
      </c>
      <c r="I5752" t="s">
        <v>5605</v>
      </c>
      <c r="J5752" t="s">
        <v>6085</v>
      </c>
      <c r="K5752" t="s">
        <v>5068</v>
      </c>
      <c r="L5752">
        <v>239.68</v>
      </c>
      <c r="M5752" s="441">
        <v>45644</v>
      </c>
      <c r="N5752">
        <v>239</v>
      </c>
      <c r="O5752">
        <v>239</v>
      </c>
      <c r="P5752">
        <v>479.36</v>
      </c>
    </row>
    <row r="5753" spans="1:16" x14ac:dyDescent="0.3">
      <c r="A5753">
        <v>12622</v>
      </c>
      <c r="B5753">
        <v>122</v>
      </c>
      <c r="C5753" t="s">
        <v>552</v>
      </c>
      <c r="D5753" s="441">
        <v>45658</v>
      </c>
      <c r="E5753">
        <v>19409</v>
      </c>
      <c r="F5753" t="s">
        <v>5694</v>
      </c>
      <c r="G5753">
        <v>2760</v>
      </c>
      <c r="H5753">
        <v>15</v>
      </c>
      <c r="I5753" t="s">
        <v>5613</v>
      </c>
      <c r="J5753" t="s">
        <v>6085</v>
      </c>
      <c r="K5753" t="s">
        <v>5068</v>
      </c>
      <c r="L5753">
        <v>31.23</v>
      </c>
      <c r="M5753" s="441">
        <v>45636</v>
      </c>
      <c r="N5753">
        <v>31.66</v>
      </c>
      <c r="O5753">
        <v>26.93</v>
      </c>
      <c r="P5753">
        <v>468.45</v>
      </c>
    </row>
    <row r="5754" spans="1:16" x14ac:dyDescent="0.3">
      <c r="A5754">
        <v>12415</v>
      </c>
      <c r="B5754">
        <v>122</v>
      </c>
      <c r="C5754" t="s">
        <v>552</v>
      </c>
      <c r="D5754" s="441">
        <v>45658</v>
      </c>
      <c r="E5754">
        <v>18218</v>
      </c>
      <c r="F5754" t="s">
        <v>5779</v>
      </c>
      <c r="G5754">
        <v>3410</v>
      </c>
      <c r="H5754">
        <v>12</v>
      </c>
      <c r="I5754" t="s">
        <v>5601</v>
      </c>
      <c r="J5754" t="s">
        <v>4764</v>
      </c>
      <c r="K5754" t="s">
        <v>5068</v>
      </c>
      <c r="L5754">
        <v>38.9</v>
      </c>
      <c r="M5754" s="441">
        <v>45643</v>
      </c>
      <c r="N5754">
        <v>38.9</v>
      </c>
      <c r="O5754">
        <v>41.48</v>
      </c>
      <c r="P5754">
        <v>466.8</v>
      </c>
    </row>
    <row r="5755" spans="1:16" x14ac:dyDescent="0.3">
      <c r="A5755">
        <v>15002</v>
      </c>
      <c r="B5755">
        <v>122</v>
      </c>
      <c r="C5755" t="s">
        <v>552</v>
      </c>
      <c r="D5755" s="441">
        <v>45658</v>
      </c>
      <c r="E5755">
        <v>17812</v>
      </c>
      <c r="F5755" t="s">
        <v>6518</v>
      </c>
      <c r="G5755">
        <v>3737</v>
      </c>
      <c r="H5755">
        <v>4</v>
      </c>
      <c r="I5755" t="s">
        <v>5601</v>
      </c>
      <c r="J5755" t="s">
        <v>4764</v>
      </c>
      <c r="K5755" t="s">
        <v>5068</v>
      </c>
      <c r="L5755">
        <v>0</v>
      </c>
      <c r="M5755" s="441">
        <v>45594</v>
      </c>
      <c r="N5755">
        <v>113.87</v>
      </c>
      <c r="O5755">
        <v>113.87</v>
      </c>
      <c r="P5755">
        <v>455.48</v>
      </c>
    </row>
    <row r="5756" spans="1:16" x14ac:dyDescent="0.3">
      <c r="A5756">
        <v>15019</v>
      </c>
      <c r="B5756">
        <v>122</v>
      </c>
      <c r="C5756" t="s">
        <v>552</v>
      </c>
      <c r="D5756" s="441">
        <v>45658</v>
      </c>
      <c r="E5756">
        <v>25645</v>
      </c>
      <c r="F5756" t="s">
        <v>5912</v>
      </c>
      <c r="G5756">
        <v>6208</v>
      </c>
      <c r="H5756">
        <v>2.3199999999999998</v>
      </c>
      <c r="I5756" t="s">
        <v>5601</v>
      </c>
      <c r="J5756" t="s">
        <v>4764</v>
      </c>
      <c r="K5756" t="s">
        <v>5068</v>
      </c>
      <c r="L5756">
        <v>0</v>
      </c>
      <c r="M5756" s="441">
        <v>-693593</v>
      </c>
      <c r="N5756">
        <v>0</v>
      </c>
      <c r="O5756">
        <v>0</v>
      </c>
      <c r="P5756">
        <v>451.29</v>
      </c>
    </row>
    <row r="5757" spans="1:16" x14ac:dyDescent="0.3">
      <c r="A5757">
        <v>12511</v>
      </c>
      <c r="B5757">
        <v>122</v>
      </c>
      <c r="C5757" t="s">
        <v>552</v>
      </c>
      <c r="D5757" s="441">
        <v>45658</v>
      </c>
      <c r="E5757">
        <v>18708</v>
      </c>
      <c r="F5757" t="s">
        <v>6619</v>
      </c>
      <c r="G5757">
        <v>3033</v>
      </c>
      <c r="H5757">
        <v>15.75</v>
      </c>
      <c r="I5757" t="s">
        <v>5598</v>
      </c>
      <c r="J5757" t="s">
        <v>6085</v>
      </c>
      <c r="K5757" t="s">
        <v>5068</v>
      </c>
      <c r="L5757">
        <v>0</v>
      </c>
      <c r="M5757" s="441">
        <v>45621</v>
      </c>
      <c r="N5757">
        <v>28.2</v>
      </c>
      <c r="O5757">
        <v>28.45</v>
      </c>
      <c r="P5757">
        <v>444.16</v>
      </c>
    </row>
    <row r="5758" spans="1:16" x14ac:dyDescent="0.3">
      <c r="A5758">
        <v>12510</v>
      </c>
      <c r="B5758">
        <v>122</v>
      </c>
      <c r="C5758" t="s">
        <v>552</v>
      </c>
      <c r="D5758" s="441">
        <v>45658</v>
      </c>
      <c r="E5758">
        <v>23990</v>
      </c>
      <c r="F5758" t="s">
        <v>5709</v>
      </c>
      <c r="G5758">
        <v>2917</v>
      </c>
      <c r="H5758">
        <v>15</v>
      </c>
      <c r="I5758" t="s">
        <v>5598</v>
      </c>
      <c r="J5758" t="s">
        <v>6085</v>
      </c>
      <c r="K5758" t="s">
        <v>5068</v>
      </c>
      <c r="L5758">
        <v>0</v>
      </c>
      <c r="M5758" s="441">
        <v>45544</v>
      </c>
      <c r="N5758">
        <v>29.52</v>
      </c>
      <c r="O5758">
        <v>29.52</v>
      </c>
      <c r="P5758">
        <v>442.8</v>
      </c>
    </row>
    <row r="5759" spans="1:16" x14ac:dyDescent="0.3">
      <c r="A5759">
        <v>12555</v>
      </c>
      <c r="B5759">
        <v>122</v>
      </c>
      <c r="C5759" t="s">
        <v>552</v>
      </c>
      <c r="D5759" s="441">
        <v>45658</v>
      </c>
      <c r="E5759">
        <v>20887</v>
      </c>
      <c r="F5759" t="s">
        <v>5662</v>
      </c>
      <c r="G5759">
        <v>2040</v>
      </c>
      <c r="H5759">
        <v>13</v>
      </c>
      <c r="I5759" t="s">
        <v>5625</v>
      </c>
      <c r="J5759" t="s">
        <v>6085</v>
      </c>
      <c r="K5759" t="s">
        <v>5068</v>
      </c>
      <c r="L5759">
        <v>33.9</v>
      </c>
      <c r="M5759" s="441">
        <v>45643</v>
      </c>
      <c r="N5759">
        <v>33.9</v>
      </c>
      <c r="O5759">
        <v>33.9</v>
      </c>
      <c r="P5759">
        <v>440.7</v>
      </c>
    </row>
    <row r="5760" spans="1:16" x14ac:dyDescent="0.3">
      <c r="A5760">
        <v>12621</v>
      </c>
      <c r="B5760">
        <v>122</v>
      </c>
      <c r="C5760" t="s">
        <v>552</v>
      </c>
      <c r="D5760" s="441">
        <v>45658</v>
      </c>
      <c r="E5760">
        <v>19420</v>
      </c>
      <c r="F5760" t="s">
        <v>5693</v>
      </c>
      <c r="G5760">
        <v>2758</v>
      </c>
      <c r="H5760">
        <v>72</v>
      </c>
      <c r="I5760" t="s">
        <v>5613</v>
      </c>
      <c r="J5760" t="s">
        <v>6085</v>
      </c>
      <c r="K5760" t="s">
        <v>5068</v>
      </c>
      <c r="L5760">
        <v>5.99</v>
      </c>
      <c r="M5760" s="441">
        <v>45644</v>
      </c>
      <c r="N5760">
        <v>6.1</v>
      </c>
      <c r="O5760">
        <v>5.7</v>
      </c>
      <c r="P5760">
        <v>431.28</v>
      </c>
    </row>
    <row r="5761" spans="1:16" x14ac:dyDescent="0.3">
      <c r="A5761">
        <v>12617</v>
      </c>
      <c r="B5761">
        <v>122</v>
      </c>
      <c r="C5761" t="s">
        <v>552</v>
      </c>
      <c r="D5761" s="441">
        <v>45658</v>
      </c>
      <c r="E5761">
        <v>20203</v>
      </c>
      <c r="F5761" t="s">
        <v>6577</v>
      </c>
      <c r="G5761">
        <v>2255</v>
      </c>
      <c r="H5761">
        <v>7</v>
      </c>
      <c r="I5761" t="s">
        <v>5613</v>
      </c>
      <c r="J5761" t="s">
        <v>6085</v>
      </c>
      <c r="K5761" t="s">
        <v>5068</v>
      </c>
      <c r="L5761">
        <v>0</v>
      </c>
      <c r="M5761" s="441">
        <v>45561</v>
      </c>
      <c r="N5761">
        <v>61.33</v>
      </c>
      <c r="O5761">
        <v>61.33</v>
      </c>
      <c r="P5761">
        <v>429.31</v>
      </c>
    </row>
    <row r="5762" spans="1:16" x14ac:dyDescent="0.3">
      <c r="A5762">
        <v>12627</v>
      </c>
      <c r="B5762">
        <v>122</v>
      </c>
      <c r="C5762" t="s">
        <v>552</v>
      </c>
      <c r="D5762" s="441">
        <v>45658</v>
      </c>
      <c r="E5762">
        <v>17039</v>
      </c>
      <c r="F5762" t="s">
        <v>6495</v>
      </c>
      <c r="G5762">
        <v>2827</v>
      </c>
      <c r="H5762">
        <v>15</v>
      </c>
      <c r="I5762" t="s">
        <v>5613</v>
      </c>
      <c r="J5762" t="s">
        <v>6085</v>
      </c>
      <c r="K5762" t="s">
        <v>5068</v>
      </c>
      <c r="L5762">
        <v>28.5</v>
      </c>
      <c r="M5762" s="441">
        <v>45645</v>
      </c>
      <c r="N5762">
        <v>28.5</v>
      </c>
      <c r="O5762">
        <v>28.5</v>
      </c>
      <c r="P5762">
        <v>427.5</v>
      </c>
    </row>
    <row r="5763" spans="1:16" x14ac:dyDescent="0.3">
      <c r="A5763">
        <v>15009</v>
      </c>
      <c r="B5763">
        <v>122</v>
      </c>
      <c r="C5763" t="s">
        <v>552</v>
      </c>
      <c r="D5763" s="441">
        <v>45658</v>
      </c>
      <c r="E5763">
        <v>24262</v>
      </c>
      <c r="F5763" t="s">
        <v>6476</v>
      </c>
      <c r="G5763">
        <v>3058</v>
      </c>
      <c r="H5763">
        <v>15.56</v>
      </c>
      <c r="I5763" t="s">
        <v>5598</v>
      </c>
      <c r="J5763" t="s">
        <v>6085</v>
      </c>
      <c r="K5763" t="s">
        <v>5068</v>
      </c>
      <c r="L5763">
        <v>0</v>
      </c>
      <c r="M5763" s="441">
        <v>45517</v>
      </c>
      <c r="N5763">
        <v>26.8</v>
      </c>
      <c r="O5763">
        <v>26.8</v>
      </c>
      <c r="P5763">
        <v>417</v>
      </c>
    </row>
    <row r="5764" spans="1:16" x14ac:dyDescent="0.3">
      <c r="A5764">
        <v>15004</v>
      </c>
      <c r="B5764">
        <v>122</v>
      </c>
      <c r="C5764" t="s">
        <v>552</v>
      </c>
      <c r="D5764" s="441">
        <v>45658</v>
      </c>
      <c r="E5764">
        <v>17753</v>
      </c>
      <c r="F5764" t="s">
        <v>5883</v>
      </c>
      <c r="G5764">
        <v>3789</v>
      </c>
      <c r="H5764">
        <v>3</v>
      </c>
      <c r="I5764" t="s">
        <v>5601</v>
      </c>
      <c r="J5764" t="s">
        <v>4764</v>
      </c>
      <c r="K5764" t="s">
        <v>5068</v>
      </c>
      <c r="L5764">
        <v>0</v>
      </c>
      <c r="M5764" s="441">
        <v>-693593</v>
      </c>
      <c r="N5764">
        <v>0</v>
      </c>
      <c r="O5764">
        <v>134.91999999999999</v>
      </c>
      <c r="P5764">
        <v>404.76</v>
      </c>
    </row>
    <row r="5765" spans="1:16" x14ac:dyDescent="0.3">
      <c r="A5765">
        <v>12526</v>
      </c>
      <c r="B5765">
        <v>122</v>
      </c>
      <c r="C5765" t="s">
        <v>552</v>
      </c>
      <c r="D5765" s="441">
        <v>45658</v>
      </c>
      <c r="E5765">
        <v>20809</v>
      </c>
      <c r="F5765" t="s">
        <v>5627</v>
      </c>
      <c r="G5765">
        <v>2074</v>
      </c>
      <c r="H5765">
        <v>18</v>
      </c>
      <c r="I5765" t="s">
        <v>5605</v>
      </c>
      <c r="J5765" t="s">
        <v>6085</v>
      </c>
      <c r="K5765" t="s">
        <v>5068</v>
      </c>
      <c r="L5765">
        <v>22.39</v>
      </c>
      <c r="M5765" s="441">
        <v>45636</v>
      </c>
      <c r="N5765">
        <v>22.39</v>
      </c>
      <c r="O5765">
        <v>24.21</v>
      </c>
      <c r="P5765">
        <v>403.02</v>
      </c>
    </row>
    <row r="5766" spans="1:16" x14ac:dyDescent="0.3">
      <c r="A5766">
        <v>12576</v>
      </c>
      <c r="B5766">
        <v>122</v>
      </c>
      <c r="C5766" t="s">
        <v>552</v>
      </c>
      <c r="D5766" s="441">
        <v>45658</v>
      </c>
      <c r="E5766">
        <v>18352</v>
      </c>
      <c r="F5766" t="s">
        <v>5748</v>
      </c>
      <c r="G5766">
        <v>3283</v>
      </c>
      <c r="H5766">
        <v>1.87</v>
      </c>
      <c r="I5766" t="s">
        <v>5613</v>
      </c>
      <c r="J5766" t="s">
        <v>4764</v>
      </c>
      <c r="K5766" t="s">
        <v>5068</v>
      </c>
      <c r="L5766">
        <v>0</v>
      </c>
      <c r="M5766" s="441">
        <v>-693593</v>
      </c>
      <c r="N5766">
        <v>0</v>
      </c>
      <c r="O5766">
        <v>0</v>
      </c>
      <c r="P5766">
        <v>398.93</v>
      </c>
    </row>
    <row r="5767" spans="1:16" x14ac:dyDescent="0.3">
      <c r="A5767">
        <v>14947</v>
      </c>
      <c r="B5767">
        <v>122</v>
      </c>
      <c r="C5767" t="s">
        <v>552</v>
      </c>
      <c r="D5767" s="441">
        <v>45658</v>
      </c>
      <c r="E5767">
        <v>18294</v>
      </c>
      <c r="F5767" t="s">
        <v>6631</v>
      </c>
      <c r="G5767">
        <v>3335</v>
      </c>
      <c r="H5767">
        <v>1.47</v>
      </c>
      <c r="I5767" t="s">
        <v>5601</v>
      </c>
      <c r="J5767" t="s">
        <v>4764</v>
      </c>
      <c r="K5767" t="s">
        <v>5068</v>
      </c>
      <c r="L5767">
        <v>0</v>
      </c>
      <c r="M5767" s="441">
        <v>45538</v>
      </c>
      <c r="N5767">
        <v>269.89999999999998</v>
      </c>
      <c r="O5767">
        <v>269.89999999999998</v>
      </c>
      <c r="P5767">
        <v>396.75</v>
      </c>
    </row>
    <row r="5768" spans="1:16" x14ac:dyDescent="0.3">
      <c r="A5768">
        <v>12570</v>
      </c>
      <c r="B5768">
        <v>122</v>
      </c>
      <c r="C5768" t="s">
        <v>552</v>
      </c>
      <c r="D5768" s="441">
        <v>45658</v>
      </c>
      <c r="E5768">
        <v>18367</v>
      </c>
      <c r="F5768" t="s">
        <v>5875</v>
      </c>
      <c r="G5768">
        <v>3271</v>
      </c>
      <c r="H5768">
        <v>1.54</v>
      </c>
      <c r="I5768" t="s">
        <v>5613</v>
      </c>
      <c r="J5768" t="s">
        <v>4764</v>
      </c>
      <c r="K5768" t="s">
        <v>5068</v>
      </c>
      <c r="L5768">
        <v>0</v>
      </c>
      <c r="M5768" s="441">
        <v>-693593</v>
      </c>
      <c r="N5768">
        <v>0</v>
      </c>
      <c r="O5768">
        <v>0</v>
      </c>
      <c r="P5768">
        <v>391.13</v>
      </c>
    </row>
    <row r="5769" spans="1:16" x14ac:dyDescent="0.3">
      <c r="A5769">
        <v>14945</v>
      </c>
      <c r="B5769">
        <v>122</v>
      </c>
      <c r="C5769" t="s">
        <v>552</v>
      </c>
      <c r="D5769" s="441">
        <v>45658</v>
      </c>
      <c r="E5769">
        <v>25630</v>
      </c>
      <c r="F5769" t="s">
        <v>5754</v>
      </c>
      <c r="G5769">
        <v>6202</v>
      </c>
      <c r="H5769">
        <v>1.47</v>
      </c>
      <c r="I5769" t="s">
        <v>5601</v>
      </c>
      <c r="J5769" t="s">
        <v>4764</v>
      </c>
      <c r="K5769" t="s">
        <v>5068</v>
      </c>
      <c r="L5769">
        <v>0</v>
      </c>
      <c r="M5769" s="441">
        <v>45595</v>
      </c>
      <c r="N5769">
        <v>266.07</v>
      </c>
      <c r="O5769">
        <v>266.07</v>
      </c>
      <c r="P5769">
        <v>391.12</v>
      </c>
    </row>
    <row r="5770" spans="1:16" x14ac:dyDescent="0.3">
      <c r="A5770">
        <v>12512</v>
      </c>
      <c r="B5770">
        <v>122</v>
      </c>
      <c r="C5770" t="s">
        <v>552</v>
      </c>
      <c r="D5770" s="441">
        <v>45658</v>
      </c>
      <c r="E5770">
        <v>19017</v>
      </c>
      <c r="F5770" t="s">
        <v>5715</v>
      </c>
      <c r="G5770">
        <v>2893</v>
      </c>
      <c r="H5770">
        <v>15.7</v>
      </c>
      <c r="I5770" t="s">
        <v>5598</v>
      </c>
      <c r="J5770" t="s">
        <v>6085</v>
      </c>
      <c r="K5770" t="s">
        <v>5068</v>
      </c>
      <c r="L5770">
        <v>24.32</v>
      </c>
      <c r="M5770" s="441">
        <v>45637</v>
      </c>
      <c r="N5770">
        <v>20.2</v>
      </c>
      <c r="O5770">
        <v>19.89</v>
      </c>
      <c r="P5770">
        <v>381.82</v>
      </c>
    </row>
    <row r="5771" spans="1:16" x14ac:dyDescent="0.3">
      <c r="A5771">
        <v>12514</v>
      </c>
      <c r="B5771">
        <v>122</v>
      </c>
      <c r="C5771" t="s">
        <v>552</v>
      </c>
      <c r="D5771" s="441">
        <v>45658</v>
      </c>
      <c r="E5771">
        <v>18667</v>
      </c>
      <c r="F5771" t="s">
        <v>5718</v>
      </c>
      <c r="G5771">
        <v>3052</v>
      </c>
      <c r="H5771">
        <v>15.34</v>
      </c>
      <c r="I5771" t="s">
        <v>5598</v>
      </c>
      <c r="J5771" t="s">
        <v>6085</v>
      </c>
      <c r="K5771" t="s">
        <v>5068</v>
      </c>
      <c r="L5771">
        <v>24.8</v>
      </c>
      <c r="M5771" s="441">
        <v>45636</v>
      </c>
      <c r="N5771">
        <v>24.8</v>
      </c>
      <c r="O5771">
        <v>24.8</v>
      </c>
      <c r="P5771">
        <v>380.43</v>
      </c>
    </row>
    <row r="5772" spans="1:16" x14ac:dyDescent="0.3">
      <c r="A5772">
        <v>12385</v>
      </c>
      <c r="B5772">
        <v>122</v>
      </c>
      <c r="C5772" t="s">
        <v>552</v>
      </c>
      <c r="D5772" s="441">
        <v>45658</v>
      </c>
      <c r="E5772">
        <v>21010</v>
      </c>
      <c r="F5772" t="s">
        <v>5674</v>
      </c>
      <c r="G5772">
        <v>2006</v>
      </c>
      <c r="H5772">
        <v>36</v>
      </c>
      <c r="I5772" t="s">
        <v>5668</v>
      </c>
      <c r="J5772" t="s">
        <v>6085</v>
      </c>
      <c r="K5772" t="s">
        <v>5068</v>
      </c>
      <c r="L5772">
        <v>10.49</v>
      </c>
      <c r="M5772" s="441">
        <v>45643</v>
      </c>
      <c r="N5772">
        <v>10.55</v>
      </c>
      <c r="O5772">
        <v>10.55</v>
      </c>
      <c r="P5772">
        <v>377.64</v>
      </c>
    </row>
    <row r="5773" spans="1:16" x14ac:dyDescent="0.3">
      <c r="A5773">
        <v>12464</v>
      </c>
      <c r="B5773">
        <v>122</v>
      </c>
      <c r="C5773" t="s">
        <v>552</v>
      </c>
      <c r="D5773" s="441">
        <v>45658</v>
      </c>
      <c r="E5773">
        <v>20501</v>
      </c>
      <c r="F5773" t="s">
        <v>5976</v>
      </c>
      <c r="G5773">
        <v>2154</v>
      </c>
      <c r="H5773">
        <v>15</v>
      </c>
      <c r="I5773" t="s">
        <v>5598</v>
      </c>
      <c r="J5773" t="s">
        <v>6085</v>
      </c>
      <c r="K5773" t="s">
        <v>5068</v>
      </c>
      <c r="L5773">
        <v>0</v>
      </c>
      <c r="M5773" s="441">
        <v>45618</v>
      </c>
      <c r="N5773">
        <v>24.8</v>
      </c>
      <c r="O5773">
        <v>26.03</v>
      </c>
      <c r="P5773">
        <v>372</v>
      </c>
    </row>
    <row r="5774" spans="1:16" x14ac:dyDescent="0.3">
      <c r="A5774">
        <v>12629</v>
      </c>
      <c r="B5774">
        <v>122</v>
      </c>
      <c r="C5774" t="s">
        <v>552</v>
      </c>
      <c r="D5774" s="441">
        <v>45658</v>
      </c>
      <c r="E5774">
        <v>19159</v>
      </c>
      <c r="F5774" t="s">
        <v>6610</v>
      </c>
      <c r="G5774">
        <v>2830</v>
      </c>
      <c r="H5774">
        <v>252</v>
      </c>
      <c r="I5774" t="s">
        <v>5613</v>
      </c>
      <c r="J5774" t="s">
        <v>6085</v>
      </c>
      <c r="K5774" t="s">
        <v>5068</v>
      </c>
      <c r="L5774">
        <v>1.46</v>
      </c>
      <c r="M5774" s="441">
        <v>45646</v>
      </c>
      <c r="N5774">
        <v>1.5</v>
      </c>
      <c r="O5774">
        <v>1.5</v>
      </c>
      <c r="P5774">
        <v>367.92</v>
      </c>
    </row>
    <row r="5775" spans="1:16" x14ac:dyDescent="0.3">
      <c r="A5775">
        <v>12523</v>
      </c>
      <c r="B5775">
        <v>122</v>
      </c>
      <c r="C5775" t="s">
        <v>552</v>
      </c>
      <c r="D5775" s="441">
        <v>45658</v>
      </c>
      <c r="E5775">
        <v>21093</v>
      </c>
      <c r="F5775" t="s">
        <v>5608</v>
      </c>
      <c r="G5775">
        <v>1988</v>
      </c>
      <c r="H5775">
        <v>76</v>
      </c>
      <c r="I5775" t="s">
        <v>5598</v>
      </c>
      <c r="J5775" t="s">
        <v>6085</v>
      </c>
      <c r="K5775" t="s">
        <v>5068</v>
      </c>
      <c r="L5775">
        <v>4.8099999999999996</v>
      </c>
      <c r="M5775" s="441">
        <v>45643</v>
      </c>
      <c r="N5775">
        <v>4.83</v>
      </c>
      <c r="O5775">
        <v>5.2</v>
      </c>
      <c r="P5775">
        <v>365.56</v>
      </c>
    </row>
    <row r="5776" spans="1:16" x14ac:dyDescent="0.3">
      <c r="A5776">
        <v>14993</v>
      </c>
      <c r="B5776">
        <v>122</v>
      </c>
      <c r="C5776" t="s">
        <v>552</v>
      </c>
      <c r="D5776" s="441">
        <v>45658</v>
      </c>
      <c r="E5776">
        <v>19719</v>
      </c>
      <c r="F5776" t="s">
        <v>6614</v>
      </c>
      <c r="G5776">
        <v>2535</v>
      </c>
      <c r="H5776">
        <v>10</v>
      </c>
      <c r="I5776" t="s">
        <v>5598</v>
      </c>
      <c r="J5776" t="s">
        <v>6085</v>
      </c>
      <c r="K5776" t="s">
        <v>5068</v>
      </c>
      <c r="L5776">
        <v>36.24</v>
      </c>
      <c r="M5776" s="441">
        <v>45639</v>
      </c>
      <c r="N5776">
        <v>38</v>
      </c>
      <c r="O5776">
        <v>37</v>
      </c>
      <c r="P5776">
        <v>362.4</v>
      </c>
    </row>
    <row r="5777" spans="1:16" x14ac:dyDescent="0.3">
      <c r="A5777">
        <v>14938</v>
      </c>
      <c r="B5777">
        <v>122</v>
      </c>
      <c r="C5777" t="s">
        <v>552</v>
      </c>
      <c r="D5777" s="441">
        <v>45658</v>
      </c>
      <c r="E5777">
        <v>17207</v>
      </c>
      <c r="F5777" t="s">
        <v>6632</v>
      </c>
      <c r="G5777">
        <v>4111</v>
      </c>
      <c r="H5777">
        <v>3</v>
      </c>
      <c r="I5777" t="s">
        <v>5703</v>
      </c>
      <c r="J5777" t="s">
        <v>6097</v>
      </c>
      <c r="K5777" t="s">
        <v>5068</v>
      </c>
      <c r="L5777">
        <v>118.66</v>
      </c>
      <c r="M5777" s="441">
        <v>45637</v>
      </c>
      <c r="N5777">
        <v>118.66</v>
      </c>
      <c r="O5777">
        <v>118.66</v>
      </c>
      <c r="P5777">
        <v>355.98</v>
      </c>
    </row>
    <row r="5778" spans="1:16" x14ac:dyDescent="0.3">
      <c r="A5778">
        <v>14981</v>
      </c>
      <c r="B5778">
        <v>122</v>
      </c>
      <c r="C5778" t="s">
        <v>552</v>
      </c>
      <c r="D5778" s="441">
        <v>45658</v>
      </c>
      <c r="E5778">
        <v>25478</v>
      </c>
      <c r="F5778" t="s">
        <v>5656</v>
      </c>
      <c r="G5778">
        <v>6129</v>
      </c>
      <c r="H5778">
        <v>44</v>
      </c>
      <c r="I5778" t="s">
        <v>5613</v>
      </c>
      <c r="J5778" t="s">
        <v>6085</v>
      </c>
      <c r="K5778" t="s">
        <v>5068</v>
      </c>
      <c r="L5778">
        <v>8.0500000000000007</v>
      </c>
      <c r="M5778" s="441">
        <v>45637</v>
      </c>
      <c r="N5778">
        <v>8.0500000000000007</v>
      </c>
      <c r="O5778">
        <v>8.0500000000000007</v>
      </c>
      <c r="P5778">
        <v>354.2</v>
      </c>
    </row>
    <row r="5779" spans="1:16" x14ac:dyDescent="0.3">
      <c r="A5779">
        <v>14958</v>
      </c>
      <c r="B5779">
        <v>122</v>
      </c>
      <c r="C5779" t="s">
        <v>552</v>
      </c>
      <c r="D5779" s="441">
        <v>45658</v>
      </c>
      <c r="E5779">
        <v>18189</v>
      </c>
      <c r="F5779" t="s">
        <v>5785</v>
      </c>
      <c r="G5779">
        <v>3435</v>
      </c>
      <c r="H5779">
        <v>2.87</v>
      </c>
      <c r="I5779" t="s">
        <v>5601</v>
      </c>
      <c r="J5779" t="s">
        <v>4764</v>
      </c>
      <c r="K5779" t="s">
        <v>5068</v>
      </c>
      <c r="L5779">
        <v>0</v>
      </c>
      <c r="M5779" s="441">
        <v>-693593</v>
      </c>
      <c r="N5779">
        <v>0</v>
      </c>
      <c r="O5779">
        <v>123</v>
      </c>
      <c r="P5779">
        <v>353.01</v>
      </c>
    </row>
    <row r="5780" spans="1:16" x14ac:dyDescent="0.3">
      <c r="A5780">
        <v>12386</v>
      </c>
      <c r="B5780">
        <v>122</v>
      </c>
      <c r="C5780" t="s">
        <v>552</v>
      </c>
      <c r="D5780" s="441">
        <v>45658</v>
      </c>
      <c r="E5780">
        <v>21047</v>
      </c>
      <c r="F5780" t="s">
        <v>5621</v>
      </c>
      <c r="G5780">
        <v>1999</v>
      </c>
      <c r="H5780">
        <v>2</v>
      </c>
      <c r="I5780" t="s">
        <v>5622</v>
      </c>
      <c r="J5780" t="s">
        <v>6085</v>
      </c>
      <c r="K5780" t="s">
        <v>5068</v>
      </c>
      <c r="L5780">
        <v>0</v>
      </c>
      <c r="M5780" s="441">
        <v>45489</v>
      </c>
      <c r="N5780">
        <v>175.48</v>
      </c>
      <c r="O5780">
        <v>184.9</v>
      </c>
      <c r="P5780">
        <v>350.96</v>
      </c>
    </row>
    <row r="5781" spans="1:16" x14ac:dyDescent="0.3">
      <c r="A5781">
        <v>12580</v>
      </c>
      <c r="B5781">
        <v>122</v>
      </c>
      <c r="C5781" t="s">
        <v>552</v>
      </c>
      <c r="D5781" s="441">
        <v>45658</v>
      </c>
      <c r="E5781">
        <v>18328</v>
      </c>
      <c r="F5781" t="s">
        <v>6540</v>
      </c>
      <c r="G5781">
        <v>3305</v>
      </c>
      <c r="H5781">
        <v>0.77</v>
      </c>
      <c r="I5781" t="s">
        <v>5613</v>
      </c>
      <c r="J5781" t="s">
        <v>4764</v>
      </c>
      <c r="K5781" t="s">
        <v>5068</v>
      </c>
      <c r="L5781">
        <v>0</v>
      </c>
      <c r="M5781" s="441">
        <v>-693593</v>
      </c>
      <c r="N5781">
        <v>0</v>
      </c>
      <c r="O5781">
        <v>0</v>
      </c>
      <c r="P5781">
        <v>349.66</v>
      </c>
    </row>
    <row r="5782" spans="1:16" x14ac:dyDescent="0.3">
      <c r="A5782">
        <v>12389</v>
      </c>
      <c r="B5782">
        <v>122</v>
      </c>
      <c r="C5782" t="s">
        <v>552</v>
      </c>
      <c r="D5782" s="441">
        <v>45658</v>
      </c>
      <c r="E5782">
        <v>18546</v>
      </c>
      <c r="F5782" t="s">
        <v>5860</v>
      </c>
      <c r="G5782">
        <v>3133</v>
      </c>
      <c r="H5782">
        <v>4.26</v>
      </c>
      <c r="I5782" t="s">
        <v>5601</v>
      </c>
      <c r="J5782" t="s">
        <v>4764</v>
      </c>
      <c r="K5782" t="s">
        <v>5068</v>
      </c>
      <c r="L5782">
        <v>0</v>
      </c>
      <c r="M5782" s="441">
        <v>-693593</v>
      </c>
      <c r="N5782">
        <v>0</v>
      </c>
      <c r="O5782">
        <v>81.319999999999993</v>
      </c>
      <c r="P5782">
        <v>346.42</v>
      </c>
    </row>
    <row r="5783" spans="1:16" x14ac:dyDescent="0.3">
      <c r="A5783">
        <v>12406</v>
      </c>
      <c r="B5783">
        <v>122</v>
      </c>
      <c r="C5783" t="s">
        <v>552</v>
      </c>
      <c r="D5783" s="441">
        <v>45658</v>
      </c>
      <c r="E5783">
        <v>18296</v>
      </c>
      <c r="F5783" t="s">
        <v>5761</v>
      </c>
      <c r="G5783">
        <v>3333</v>
      </c>
      <c r="H5783">
        <v>5.29</v>
      </c>
      <c r="I5783" t="s">
        <v>5601</v>
      </c>
      <c r="J5783" t="s">
        <v>4764</v>
      </c>
      <c r="K5783" t="s">
        <v>5068</v>
      </c>
      <c r="L5783">
        <v>65.34</v>
      </c>
      <c r="M5783" s="441">
        <v>45644</v>
      </c>
      <c r="N5783">
        <v>65.34</v>
      </c>
      <c r="O5783">
        <v>65.34</v>
      </c>
      <c r="P5783">
        <v>345.65</v>
      </c>
    </row>
    <row r="5784" spans="1:16" x14ac:dyDescent="0.3">
      <c r="A5784">
        <v>12508</v>
      </c>
      <c r="B5784">
        <v>122</v>
      </c>
      <c r="C5784" t="s">
        <v>552</v>
      </c>
      <c r="D5784" s="441">
        <v>45658</v>
      </c>
      <c r="E5784">
        <v>25012</v>
      </c>
      <c r="F5784" t="s">
        <v>5700</v>
      </c>
      <c r="G5784">
        <v>5864</v>
      </c>
      <c r="H5784">
        <v>4.4400000000000004</v>
      </c>
      <c r="I5784" t="s">
        <v>5598</v>
      </c>
      <c r="J5784" t="s">
        <v>6085</v>
      </c>
      <c r="K5784" t="s">
        <v>5068</v>
      </c>
      <c r="L5784">
        <v>76</v>
      </c>
      <c r="M5784" s="441">
        <v>45639</v>
      </c>
      <c r="N5784">
        <v>0</v>
      </c>
      <c r="O5784">
        <v>0</v>
      </c>
      <c r="P5784">
        <v>337.44</v>
      </c>
    </row>
    <row r="5785" spans="1:16" x14ac:dyDescent="0.3">
      <c r="A5785">
        <v>12380</v>
      </c>
      <c r="B5785">
        <v>122</v>
      </c>
      <c r="C5785" t="s">
        <v>552</v>
      </c>
      <c r="D5785" s="441">
        <v>45658</v>
      </c>
      <c r="E5785">
        <v>24833</v>
      </c>
      <c r="F5785" t="s">
        <v>5707</v>
      </c>
      <c r="G5785">
        <v>2845</v>
      </c>
      <c r="H5785">
        <v>7</v>
      </c>
      <c r="I5785" t="s">
        <v>5703</v>
      </c>
      <c r="J5785" t="s">
        <v>6085</v>
      </c>
      <c r="K5785" t="s">
        <v>5068</v>
      </c>
      <c r="L5785">
        <v>47.75</v>
      </c>
      <c r="M5785" s="441">
        <v>45643</v>
      </c>
      <c r="N5785">
        <v>47.75</v>
      </c>
      <c r="O5785">
        <v>47.75</v>
      </c>
      <c r="P5785">
        <v>334.25</v>
      </c>
    </row>
    <row r="5786" spans="1:16" x14ac:dyDescent="0.3">
      <c r="A5786">
        <v>12581</v>
      </c>
      <c r="B5786">
        <v>122</v>
      </c>
      <c r="C5786" t="s">
        <v>552</v>
      </c>
      <c r="D5786" s="441">
        <v>45658</v>
      </c>
      <c r="E5786">
        <v>18287</v>
      </c>
      <c r="F5786" t="s">
        <v>6599</v>
      </c>
      <c r="G5786">
        <v>3341</v>
      </c>
      <c r="H5786">
        <v>1.73</v>
      </c>
      <c r="I5786" t="s">
        <v>5613</v>
      </c>
      <c r="J5786" t="s">
        <v>4764</v>
      </c>
      <c r="K5786" t="s">
        <v>5068</v>
      </c>
      <c r="L5786">
        <v>0</v>
      </c>
      <c r="M5786" s="441">
        <v>-693593</v>
      </c>
      <c r="N5786">
        <v>0</v>
      </c>
      <c r="O5786">
        <v>0</v>
      </c>
      <c r="P5786">
        <v>326.62</v>
      </c>
    </row>
    <row r="5787" spans="1:16" x14ac:dyDescent="0.3">
      <c r="A5787">
        <v>12392</v>
      </c>
      <c r="B5787">
        <v>122</v>
      </c>
      <c r="C5787" t="s">
        <v>552</v>
      </c>
      <c r="D5787" s="441">
        <v>45658</v>
      </c>
      <c r="E5787">
        <v>18537</v>
      </c>
      <c r="F5787" t="s">
        <v>5731</v>
      </c>
      <c r="G5787">
        <v>3140</v>
      </c>
      <c r="H5787">
        <v>4.07</v>
      </c>
      <c r="I5787" t="s">
        <v>5601</v>
      </c>
      <c r="J5787" t="s">
        <v>4764</v>
      </c>
      <c r="K5787" t="s">
        <v>5068</v>
      </c>
      <c r="L5787">
        <v>0</v>
      </c>
      <c r="M5787" s="441">
        <v>45545</v>
      </c>
      <c r="N5787">
        <v>79.099999999999994</v>
      </c>
      <c r="O5787">
        <v>79.099999999999994</v>
      </c>
      <c r="P5787">
        <v>321.94</v>
      </c>
    </row>
    <row r="5788" spans="1:16" x14ac:dyDescent="0.3">
      <c r="A5788">
        <v>12628</v>
      </c>
      <c r="B5788">
        <v>122</v>
      </c>
      <c r="C5788" t="s">
        <v>552</v>
      </c>
      <c r="D5788" s="441">
        <v>45658</v>
      </c>
      <c r="E5788">
        <v>17040</v>
      </c>
      <c r="F5788" t="s">
        <v>5705</v>
      </c>
      <c r="G5788">
        <v>2828</v>
      </c>
      <c r="H5788">
        <v>84</v>
      </c>
      <c r="I5788" t="s">
        <v>5613</v>
      </c>
      <c r="J5788" t="s">
        <v>6085</v>
      </c>
      <c r="K5788" t="s">
        <v>5068</v>
      </c>
      <c r="L5788">
        <v>3.75</v>
      </c>
      <c r="M5788" s="441">
        <v>45645</v>
      </c>
      <c r="N5788">
        <v>3.75</v>
      </c>
      <c r="O5788">
        <v>3.75</v>
      </c>
      <c r="P5788">
        <v>315</v>
      </c>
    </row>
    <row r="5789" spans="1:16" x14ac:dyDescent="0.3">
      <c r="A5789">
        <v>14996</v>
      </c>
      <c r="B5789">
        <v>122</v>
      </c>
      <c r="C5789" t="s">
        <v>552</v>
      </c>
      <c r="D5789" s="441">
        <v>45658</v>
      </c>
      <c r="E5789">
        <v>19150</v>
      </c>
      <c r="F5789" t="s">
        <v>5856</v>
      </c>
      <c r="G5789">
        <v>2831</v>
      </c>
      <c r="H5789">
        <v>14</v>
      </c>
      <c r="I5789" t="s">
        <v>5613</v>
      </c>
      <c r="J5789" t="s">
        <v>6085</v>
      </c>
      <c r="K5789" t="s">
        <v>5068</v>
      </c>
      <c r="L5789">
        <v>0</v>
      </c>
      <c r="M5789" s="441">
        <v>-693593</v>
      </c>
      <c r="N5789">
        <v>0</v>
      </c>
      <c r="O5789">
        <v>2.5</v>
      </c>
      <c r="P5789">
        <v>312.2</v>
      </c>
    </row>
    <row r="5790" spans="1:16" x14ac:dyDescent="0.3">
      <c r="A5790">
        <v>12493</v>
      </c>
      <c r="B5790">
        <v>122</v>
      </c>
      <c r="C5790" t="s">
        <v>552</v>
      </c>
      <c r="D5790" s="441">
        <v>45658</v>
      </c>
      <c r="E5790">
        <v>19567</v>
      </c>
      <c r="F5790" t="s">
        <v>6141</v>
      </c>
      <c r="G5790">
        <v>2650</v>
      </c>
      <c r="H5790">
        <v>3</v>
      </c>
      <c r="I5790" t="s">
        <v>5598</v>
      </c>
      <c r="J5790" t="s">
        <v>6085</v>
      </c>
      <c r="K5790" t="s">
        <v>5068</v>
      </c>
      <c r="L5790">
        <v>102</v>
      </c>
      <c r="M5790" s="441">
        <v>45636</v>
      </c>
      <c r="N5790">
        <v>102</v>
      </c>
      <c r="O5790">
        <v>102</v>
      </c>
      <c r="P5790">
        <v>306</v>
      </c>
    </row>
    <row r="5791" spans="1:16" x14ac:dyDescent="0.3">
      <c r="A5791">
        <v>14963</v>
      </c>
      <c r="B5791">
        <v>122</v>
      </c>
      <c r="C5791" t="s">
        <v>552</v>
      </c>
      <c r="D5791" s="441">
        <v>45658</v>
      </c>
      <c r="E5791">
        <v>18159</v>
      </c>
      <c r="F5791" t="s">
        <v>5792</v>
      </c>
      <c r="G5791">
        <v>3461</v>
      </c>
      <c r="H5791">
        <v>3.4</v>
      </c>
      <c r="I5791" t="s">
        <v>5601</v>
      </c>
      <c r="J5791" t="s">
        <v>4764</v>
      </c>
      <c r="K5791" t="s">
        <v>5068</v>
      </c>
      <c r="L5791">
        <v>0</v>
      </c>
      <c r="M5791" s="441">
        <v>-693593</v>
      </c>
      <c r="N5791">
        <v>0</v>
      </c>
      <c r="O5791">
        <v>0</v>
      </c>
      <c r="P5791">
        <v>305.97000000000003</v>
      </c>
    </row>
    <row r="5792" spans="1:16" x14ac:dyDescent="0.3">
      <c r="A5792">
        <v>12398</v>
      </c>
      <c r="B5792">
        <v>122</v>
      </c>
      <c r="C5792" t="s">
        <v>552</v>
      </c>
      <c r="D5792" s="441">
        <v>45658</v>
      </c>
      <c r="E5792">
        <v>18372</v>
      </c>
      <c r="F5792" t="s">
        <v>5741</v>
      </c>
      <c r="G5792">
        <v>3267</v>
      </c>
      <c r="H5792">
        <v>1.93</v>
      </c>
      <c r="I5792" t="s">
        <v>5601</v>
      </c>
      <c r="J5792" t="s">
        <v>4764</v>
      </c>
      <c r="K5792" t="s">
        <v>5068</v>
      </c>
      <c r="L5792">
        <v>0</v>
      </c>
      <c r="M5792" s="441">
        <v>-693593</v>
      </c>
      <c r="N5792">
        <v>0</v>
      </c>
      <c r="O5792">
        <v>159.9</v>
      </c>
      <c r="P5792">
        <v>301.08</v>
      </c>
    </row>
    <row r="5793" spans="1:16" x14ac:dyDescent="0.3">
      <c r="A5793">
        <v>12518</v>
      </c>
      <c r="B5793">
        <v>122</v>
      </c>
      <c r="C5793" t="s">
        <v>552</v>
      </c>
      <c r="D5793" s="441">
        <v>45658</v>
      </c>
      <c r="E5793">
        <v>23992</v>
      </c>
      <c r="F5793" t="s">
        <v>5603</v>
      </c>
      <c r="G5793">
        <v>2216</v>
      </c>
      <c r="H5793">
        <v>5</v>
      </c>
      <c r="I5793" t="s">
        <v>5598</v>
      </c>
      <c r="J5793" t="s">
        <v>6085</v>
      </c>
      <c r="K5793" t="s">
        <v>5068</v>
      </c>
      <c r="L5793">
        <v>0</v>
      </c>
      <c r="M5793" s="441">
        <v>45525</v>
      </c>
      <c r="N5793">
        <v>59.78</v>
      </c>
      <c r="O5793">
        <v>59.78</v>
      </c>
      <c r="P5793">
        <v>298.89999999999998</v>
      </c>
    </row>
    <row r="5794" spans="1:16" x14ac:dyDescent="0.3">
      <c r="A5794">
        <v>12507</v>
      </c>
      <c r="B5794">
        <v>122</v>
      </c>
      <c r="C5794" t="s">
        <v>552</v>
      </c>
      <c r="D5794" s="441">
        <v>45658</v>
      </c>
      <c r="E5794">
        <v>19235</v>
      </c>
      <c r="F5794" t="s">
        <v>6593</v>
      </c>
      <c r="G5794">
        <v>2788</v>
      </c>
      <c r="H5794">
        <v>2.1800000000000002</v>
      </c>
      <c r="I5794" t="s">
        <v>5598</v>
      </c>
      <c r="J5794" t="s">
        <v>6085</v>
      </c>
      <c r="K5794" t="s">
        <v>5068</v>
      </c>
      <c r="L5794">
        <v>137</v>
      </c>
      <c r="M5794" s="441">
        <v>45638</v>
      </c>
      <c r="N5794">
        <v>137</v>
      </c>
      <c r="O5794">
        <v>137</v>
      </c>
      <c r="P5794">
        <v>298.66000000000003</v>
      </c>
    </row>
    <row r="5795" spans="1:16" x14ac:dyDescent="0.3">
      <c r="A5795">
        <v>12571</v>
      </c>
      <c r="B5795">
        <v>122</v>
      </c>
      <c r="C5795" t="s">
        <v>552</v>
      </c>
      <c r="D5795" s="441">
        <v>45658</v>
      </c>
      <c r="E5795">
        <v>18366</v>
      </c>
      <c r="F5795" t="s">
        <v>5742</v>
      </c>
      <c r="G5795">
        <v>3272</v>
      </c>
      <c r="H5795">
        <v>3.21</v>
      </c>
      <c r="I5795" t="s">
        <v>5613</v>
      </c>
      <c r="J5795" t="s">
        <v>4764</v>
      </c>
      <c r="K5795" t="s">
        <v>5068</v>
      </c>
      <c r="L5795">
        <v>0</v>
      </c>
      <c r="M5795" s="441">
        <v>-693593</v>
      </c>
      <c r="N5795">
        <v>0</v>
      </c>
      <c r="O5795">
        <v>0</v>
      </c>
      <c r="P5795">
        <v>297</v>
      </c>
    </row>
    <row r="5796" spans="1:16" x14ac:dyDescent="0.3">
      <c r="A5796">
        <v>12435</v>
      </c>
      <c r="B5796">
        <v>122</v>
      </c>
      <c r="C5796" t="s">
        <v>552</v>
      </c>
      <c r="D5796" s="441">
        <v>45658</v>
      </c>
      <c r="E5796">
        <v>24712</v>
      </c>
      <c r="F5796" t="s">
        <v>5837</v>
      </c>
      <c r="G5796">
        <v>5726</v>
      </c>
      <c r="H5796">
        <v>2</v>
      </c>
      <c r="I5796" t="s">
        <v>5601</v>
      </c>
      <c r="J5796" t="s">
        <v>6085</v>
      </c>
      <c r="K5796" t="s">
        <v>5068</v>
      </c>
      <c r="L5796">
        <v>0</v>
      </c>
      <c r="M5796" s="441">
        <v>45609</v>
      </c>
      <c r="N5796">
        <v>145.6</v>
      </c>
      <c r="O5796">
        <v>145.6</v>
      </c>
      <c r="P5796">
        <v>291.2</v>
      </c>
    </row>
    <row r="5797" spans="1:16" x14ac:dyDescent="0.3">
      <c r="A5797">
        <v>12394</v>
      </c>
      <c r="B5797">
        <v>122</v>
      </c>
      <c r="C5797" t="s">
        <v>552</v>
      </c>
      <c r="D5797" s="441">
        <v>45658</v>
      </c>
      <c r="E5797">
        <v>25156</v>
      </c>
      <c r="F5797" t="s">
        <v>5734</v>
      </c>
      <c r="G5797">
        <v>5926</v>
      </c>
      <c r="H5797">
        <v>4.47</v>
      </c>
      <c r="I5797" t="s">
        <v>5601</v>
      </c>
      <c r="J5797" t="s">
        <v>4764</v>
      </c>
      <c r="K5797" t="s">
        <v>5068</v>
      </c>
      <c r="L5797">
        <v>0</v>
      </c>
      <c r="M5797" s="441">
        <v>-693593</v>
      </c>
      <c r="N5797">
        <v>0</v>
      </c>
      <c r="O5797">
        <v>65</v>
      </c>
      <c r="P5797">
        <v>290.55</v>
      </c>
    </row>
    <row r="5798" spans="1:16" x14ac:dyDescent="0.3">
      <c r="A5798">
        <v>12482</v>
      </c>
      <c r="B5798">
        <v>122</v>
      </c>
      <c r="C5798" t="s">
        <v>552</v>
      </c>
      <c r="D5798" s="441">
        <v>45658</v>
      </c>
      <c r="E5798">
        <v>19812</v>
      </c>
      <c r="F5798" t="s">
        <v>6497</v>
      </c>
      <c r="G5798">
        <v>2452</v>
      </c>
      <c r="H5798">
        <v>0.8</v>
      </c>
      <c r="I5798" t="s">
        <v>5598</v>
      </c>
      <c r="J5798" t="s">
        <v>6085</v>
      </c>
      <c r="K5798" t="s">
        <v>5068</v>
      </c>
      <c r="L5798">
        <v>0</v>
      </c>
      <c r="M5798" s="441">
        <v>45623</v>
      </c>
      <c r="N5798">
        <v>0</v>
      </c>
      <c r="O5798">
        <v>188.2</v>
      </c>
      <c r="P5798">
        <v>279.60000000000002</v>
      </c>
    </row>
    <row r="5799" spans="1:16" x14ac:dyDescent="0.3">
      <c r="A5799">
        <v>12395</v>
      </c>
      <c r="B5799">
        <v>122</v>
      </c>
      <c r="C5799" t="s">
        <v>552</v>
      </c>
      <c r="D5799" s="441">
        <v>45658</v>
      </c>
      <c r="E5799">
        <v>25152</v>
      </c>
      <c r="F5799" t="s">
        <v>5735</v>
      </c>
      <c r="G5799">
        <v>5924</v>
      </c>
      <c r="H5799">
        <v>4.25</v>
      </c>
      <c r="I5799" t="s">
        <v>5601</v>
      </c>
      <c r="J5799" t="s">
        <v>4764</v>
      </c>
      <c r="K5799" t="s">
        <v>5068</v>
      </c>
      <c r="L5799">
        <v>0</v>
      </c>
      <c r="M5799" s="441">
        <v>-693593</v>
      </c>
      <c r="N5799">
        <v>0</v>
      </c>
      <c r="O5799">
        <v>65</v>
      </c>
      <c r="P5799">
        <v>276.25</v>
      </c>
    </row>
    <row r="5800" spans="1:16" x14ac:dyDescent="0.3">
      <c r="A5800">
        <v>12463</v>
      </c>
      <c r="B5800">
        <v>122</v>
      </c>
      <c r="C5800" t="s">
        <v>552</v>
      </c>
      <c r="D5800" s="441">
        <v>45658</v>
      </c>
      <c r="E5800">
        <v>24328</v>
      </c>
      <c r="F5800" t="s">
        <v>6633</v>
      </c>
      <c r="G5800">
        <v>2146</v>
      </c>
      <c r="H5800">
        <v>10.44</v>
      </c>
      <c r="I5800" t="s">
        <v>5598</v>
      </c>
      <c r="J5800" t="s">
        <v>6085</v>
      </c>
      <c r="K5800" t="s">
        <v>5068</v>
      </c>
      <c r="L5800">
        <v>0</v>
      </c>
      <c r="M5800" s="441">
        <v>45478</v>
      </c>
      <c r="N5800">
        <v>26.44</v>
      </c>
      <c r="O5800">
        <v>20.9</v>
      </c>
      <c r="P5800">
        <v>276.02999999999997</v>
      </c>
    </row>
    <row r="5801" spans="1:16" x14ac:dyDescent="0.3">
      <c r="A5801">
        <v>12577</v>
      </c>
      <c r="B5801">
        <v>122</v>
      </c>
      <c r="C5801" t="s">
        <v>552</v>
      </c>
      <c r="D5801" s="441">
        <v>45658</v>
      </c>
      <c r="E5801">
        <v>18351</v>
      </c>
      <c r="F5801" t="s">
        <v>5749</v>
      </c>
      <c r="G5801">
        <v>3284</v>
      </c>
      <c r="H5801">
        <v>1</v>
      </c>
      <c r="I5801" t="s">
        <v>5613</v>
      </c>
      <c r="J5801" t="s">
        <v>4764</v>
      </c>
      <c r="K5801" t="s">
        <v>5068</v>
      </c>
      <c r="L5801">
        <v>0</v>
      </c>
      <c r="M5801" s="441">
        <v>-693593</v>
      </c>
      <c r="N5801">
        <v>0</v>
      </c>
      <c r="O5801">
        <v>0</v>
      </c>
      <c r="P5801">
        <v>272.3</v>
      </c>
    </row>
    <row r="5802" spans="1:16" x14ac:dyDescent="0.3">
      <c r="A5802">
        <v>12630</v>
      </c>
      <c r="B5802">
        <v>122</v>
      </c>
      <c r="C5802" t="s">
        <v>552</v>
      </c>
      <c r="D5802" s="441">
        <v>45658</v>
      </c>
      <c r="E5802">
        <v>17929</v>
      </c>
      <c r="F5802" t="s">
        <v>6579</v>
      </c>
      <c r="G5802">
        <v>3639</v>
      </c>
      <c r="H5802">
        <v>18</v>
      </c>
      <c r="I5802" t="s">
        <v>5613</v>
      </c>
      <c r="J5802" t="s">
        <v>4764</v>
      </c>
      <c r="K5802" t="s">
        <v>5068</v>
      </c>
      <c r="L5802">
        <v>14.8</v>
      </c>
      <c r="M5802" s="441">
        <v>45636</v>
      </c>
      <c r="N5802">
        <v>14.8</v>
      </c>
      <c r="O5802">
        <v>14.8</v>
      </c>
      <c r="P5802">
        <v>266.39999999999998</v>
      </c>
    </row>
    <row r="5803" spans="1:16" x14ac:dyDescent="0.3">
      <c r="A5803">
        <v>12425</v>
      </c>
      <c r="B5803">
        <v>122</v>
      </c>
      <c r="C5803" t="s">
        <v>552</v>
      </c>
      <c r="D5803" s="441">
        <v>45658</v>
      </c>
      <c r="E5803">
        <v>18140</v>
      </c>
      <c r="F5803" t="s">
        <v>5798</v>
      </c>
      <c r="G5803">
        <v>3478</v>
      </c>
      <c r="H5803">
        <v>1.61</v>
      </c>
      <c r="I5803" t="s">
        <v>5601</v>
      </c>
      <c r="J5803" t="s">
        <v>4764</v>
      </c>
      <c r="K5803" t="s">
        <v>5068</v>
      </c>
      <c r="L5803">
        <v>0</v>
      </c>
      <c r="M5803" s="441">
        <v>45545</v>
      </c>
      <c r="N5803">
        <v>162.93</v>
      </c>
      <c r="O5803">
        <v>162.93</v>
      </c>
      <c r="P5803">
        <v>262.32</v>
      </c>
    </row>
    <row r="5804" spans="1:16" x14ac:dyDescent="0.3">
      <c r="A5804">
        <v>12553</v>
      </c>
      <c r="B5804">
        <v>122</v>
      </c>
      <c r="C5804" t="s">
        <v>552</v>
      </c>
      <c r="D5804" s="441">
        <v>45658</v>
      </c>
      <c r="E5804">
        <v>20752</v>
      </c>
      <c r="F5804" t="s">
        <v>5624</v>
      </c>
      <c r="G5804">
        <v>2088</v>
      </c>
      <c r="H5804">
        <v>2.74</v>
      </c>
      <c r="I5804" t="s">
        <v>5625</v>
      </c>
      <c r="J5804" t="s">
        <v>6085</v>
      </c>
      <c r="K5804" t="s">
        <v>5068</v>
      </c>
      <c r="L5804">
        <v>0</v>
      </c>
      <c r="M5804" s="441">
        <v>45517</v>
      </c>
      <c r="N5804">
        <v>93.98</v>
      </c>
      <c r="O5804">
        <v>98.9</v>
      </c>
      <c r="P5804">
        <v>257.51</v>
      </c>
    </row>
    <row r="5805" spans="1:16" x14ac:dyDescent="0.3">
      <c r="A5805">
        <v>12620</v>
      </c>
      <c r="B5805">
        <v>122</v>
      </c>
      <c r="C5805" t="s">
        <v>552</v>
      </c>
      <c r="D5805" s="441">
        <v>45658</v>
      </c>
      <c r="E5805">
        <v>25416</v>
      </c>
      <c r="F5805" t="s">
        <v>5905</v>
      </c>
      <c r="G5805">
        <v>6098</v>
      </c>
      <c r="H5805">
        <v>26</v>
      </c>
      <c r="I5805" t="s">
        <v>5613</v>
      </c>
      <c r="J5805" t="s">
        <v>6085</v>
      </c>
      <c r="K5805" t="s">
        <v>5068</v>
      </c>
      <c r="L5805">
        <v>0</v>
      </c>
      <c r="M5805" s="441">
        <v>45617</v>
      </c>
      <c r="N5805">
        <v>9.9</v>
      </c>
      <c r="O5805">
        <v>9.9</v>
      </c>
      <c r="P5805">
        <v>257.39999999999998</v>
      </c>
    </row>
    <row r="5806" spans="1:16" x14ac:dyDescent="0.3">
      <c r="A5806">
        <v>12573</v>
      </c>
      <c r="B5806">
        <v>122</v>
      </c>
      <c r="C5806" t="s">
        <v>552</v>
      </c>
      <c r="D5806" s="441">
        <v>45658</v>
      </c>
      <c r="E5806">
        <v>18363</v>
      </c>
      <c r="F5806" t="s">
        <v>5744</v>
      </c>
      <c r="G5806">
        <v>3275</v>
      </c>
      <c r="H5806">
        <v>1</v>
      </c>
      <c r="I5806" t="s">
        <v>5613</v>
      </c>
      <c r="J5806" t="s">
        <v>4764</v>
      </c>
      <c r="K5806" t="s">
        <v>5068</v>
      </c>
      <c r="L5806">
        <v>0</v>
      </c>
      <c r="M5806" s="441">
        <v>-693593</v>
      </c>
      <c r="N5806">
        <v>0</v>
      </c>
      <c r="O5806">
        <v>0</v>
      </c>
      <c r="P5806">
        <v>256.5</v>
      </c>
    </row>
    <row r="5807" spans="1:16" x14ac:dyDescent="0.3">
      <c r="A5807">
        <v>15010</v>
      </c>
      <c r="B5807">
        <v>122</v>
      </c>
      <c r="C5807" t="s">
        <v>552</v>
      </c>
      <c r="D5807" s="441">
        <v>45658</v>
      </c>
      <c r="E5807">
        <v>19859</v>
      </c>
      <c r="F5807" t="s">
        <v>6594</v>
      </c>
      <c r="G5807">
        <v>2413</v>
      </c>
      <c r="H5807">
        <v>14</v>
      </c>
      <c r="I5807" t="s">
        <v>5613</v>
      </c>
      <c r="J5807" t="s">
        <v>6085</v>
      </c>
      <c r="K5807" t="s">
        <v>5068</v>
      </c>
      <c r="L5807">
        <v>0</v>
      </c>
      <c r="M5807" s="441">
        <v>-693593</v>
      </c>
      <c r="N5807">
        <v>0</v>
      </c>
      <c r="O5807">
        <v>0</v>
      </c>
      <c r="P5807">
        <v>247.8</v>
      </c>
    </row>
    <row r="5808" spans="1:16" x14ac:dyDescent="0.3">
      <c r="A5808">
        <v>14997</v>
      </c>
      <c r="B5808">
        <v>122</v>
      </c>
      <c r="C5808" t="s">
        <v>552</v>
      </c>
      <c r="D5808" s="441">
        <v>45658</v>
      </c>
      <c r="E5808">
        <v>26051</v>
      </c>
      <c r="F5808" t="s">
        <v>6492</v>
      </c>
      <c r="G5808">
        <v>6513</v>
      </c>
      <c r="H5808">
        <v>13</v>
      </c>
      <c r="I5808" t="s">
        <v>5613</v>
      </c>
      <c r="J5808" t="s">
        <v>4764</v>
      </c>
      <c r="K5808" t="s">
        <v>5068</v>
      </c>
      <c r="L5808">
        <v>0</v>
      </c>
      <c r="M5808" s="441">
        <v>-693593</v>
      </c>
      <c r="N5808">
        <v>0</v>
      </c>
      <c r="O5808">
        <v>0</v>
      </c>
      <c r="P5808">
        <v>246.74</v>
      </c>
    </row>
    <row r="5809" spans="1:16" x14ac:dyDescent="0.3">
      <c r="A5809">
        <v>12564</v>
      </c>
      <c r="B5809">
        <v>122</v>
      </c>
      <c r="C5809" t="s">
        <v>552</v>
      </c>
      <c r="D5809" s="441">
        <v>45658</v>
      </c>
      <c r="E5809">
        <v>18444</v>
      </c>
      <c r="F5809" t="s">
        <v>5736</v>
      </c>
      <c r="G5809">
        <v>3205</v>
      </c>
      <c r="H5809">
        <v>6.78</v>
      </c>
      <c r="I5809" t="s">
        <v>5613</v>
      </c>
      <c r="J5809" t="s">
        <v>4764</v>
      </c>
      <c r="K5809" t="s">
        <v>5068</v>
      </c>
      <c r="L5809">
        <v>0</v>
      </c>
      <c r="M5809" s="441">
        <v>45447</v>
      </c>
      <c r="N5809">
        <v>35</v>
      </c>
      <c r="O5809">
        <v>34</v>
      </c>
      <c r="P5809">
        <v>237.3</v>
      </c>
    </row>
    <row r="5810" spans="1:16" x14ac:dyDescent="0.3">
      <c r="A5810">
        <v>12624</v>
      </c>
      <c r="B5810">
        <v>122</v>
      </c>
      <c r="C5810" t="s">
        <v>552</v>
      </c>
      <c r="D5810" s="441">
        <v>45658</v>
      </c>
      <c r="E5810">
        <v>19370</v>
      </c>
      <c r="F5810" t="s">
        <v>5695</v>
      </c>
      <c r="G5810">
        <v>2765</v>
      </c>
      <c r="H5810">
        <v>20</v>
      </c>
      <c r="I5810" t="s">
        <v>5598</v>
      </c>
      <c r="J5810" t="s">
        <v>6085</v>
      </c>
      <c r="K5810" t="s">
        <v>5068</v>
      </c>
      <c r="L5810">
        <v>11.84</v>
      </c>
      <c r="M5810" s="441">
        <v>45644</v>
      </c>
      <c r="N5810">
        <v>11.47</v>
      </c>
      <c r="O5810">
        <v>11.47</v>
      </c>
      <c r="P5810">
        <v>236.8</v>
      </c>
    </row>
    <row r="5811" spans="1:16" x14ac:dyDescent="0.3">
      <c r="A5811">
        <v>14950</v>
      </c>
      <c r="B5811">
        <v>122</v>
      </c>
      <c r="C5811" t="s">
        <v>552</v>
      </c>
      <c r="D5811" s="441">
        <v>45658</v>
      </c>
      <c r="E5811">
        <v>25507</v>
      </c>
      <c r="F5811" t="s">
        <v>5772</v>
      </c>
      <c r="G5811">
        <v>6143</v>
      </c>
      <c r="H5811">
        <v>1</v>
      </c>
      <c r="I5811" t="s">
        <v>5601</v>
      </c>
      <c r="J5811" t="s">
        <v>4764</v>
      </c>
      <c r="K5811" t="s">
        <v>5068</v>
      </c>
      <c r="L5811">
        <v>0</v>
      </c>
      <c r="M5811" s="441">
        <v>45569</v>
      </c>
      <c r="N5811">
        <v>236.46</v>
      </c>
      <c r="O5811">
        <v>259.89999999999998</v>
      </c>
      <c r="P5811">
        <v>236.46</v>
      </c>
    </row>
    <row r="5812" spans="1:16" x14ac:dyDescent="0.3">
      <c r="A5812">
        <v>14978</v>
      </c>
      <c r="B5812">
        <v>122</v>
      </c>
      <c r="C5812" t="s">
        <v>552</v>
      </c>
      <c r="D5812" s="441">
        <v>45658</v>
      </c>
      <c r="E5812">
        <v>20928</v>
      </c>
      <c r="F5812" t="s">
        <v>6565</v>
      </c>
      <c r="G5812">
        <v>2033</v>
      </c>
      <c r="H5812">
        <v>2</v>
      </c>
      <c r="I5812" t="s">
        <v>5613</v>
      </c>
      <c r="J5812" t="s">
        <v>6085</v>
      </c>
      <c r="K5812" t="s">
        <v>5068</v>
      </c>
      <c r="L5812">
        <v>116.68</v>
      </c>
      <c r="M5812" s="441">
        <v>45636</v>
      </c>
      <c r="N5812">
        <v>116.68</v>
      </c>
      <c r="O5812">
        <v>116.68</v>
      </c>
      <c r="P5812">
        <v>233.36</v>
      </c>
    </row>
    <row r="5813" spans="1:16" x14ac:dyDescent="0.3">
      <c r="A5813">
        <v>12377</v>
      </c>
      <c r="B5813">
        <v>122</v>
      </c>
      <c r="C5813" t="s">
        <v>552</v>
      </c>
      <c r="D5813" s="441">
        <v>45658</v>
      </c>
      <c r="E5813">
        <v>21017</v>
      </c>
      <c r="F5813" t="s">
        <v>5673</v>
      </c>
      <c r="G5813">
        <v>2005</v>
      </c>
      <c r="H5813">
        <v>1.5</v>
      </c>
      <c r="I5813" t="s">
        <v>5610</v>
      </c>
      <c r="J5813" t="s">
        <v>6085</v>
      </c>
      <c r="K5813" t="s">
        <v>5068</v>
      </c>
      <c r="L5813">
        <v>155.28</v>
      </c>
      <c r="M5813" s="441">
        <v>45644</v>
      </c>
      <c r="N5813">
        <v>158.84</v>
      </c>
      <c r="O5813">
        <v>164.72</v>
      </c>
      <c r="P5813">
        <v>232.92</v>
      </c>
    </row>
    <row r="5814" spans="1:16" x14ac:dyDescent="0.3">
      <c r="A5814">
        <v>12535</v>
      </c>
      <c r="B5814">
        <v>122</v>
      </c>
      <c r="C5814" t="s">
        <v>552</v>
      </c>
      <c r="D5814" s="441">
        <v>45658</v>
      </c>
      <c r="E5814">
        <v>20358</v>
      </c>
      <c r="F5814" t="s">
        <v>5648</v>
      </c>
      <c r="G5814">
        <v>2200</v>
      </c>
      <c r="H5814">
        <v>16</v>
      </c>
      <c r="I5814" t="s">
        <v>5605</v>
      </c>
      <c r="J5814" t="s">
        <v>6085</v>
      </c>
      <c r="K5814" t="s">
        <v>5068</v>
      </c>
      <c r="L5814">
        <v>14.5</v>
      </c>
      <c r="M5814" s="441">
        <v>45643</v>
      </c>
      <c r="N5814">
        <v>14.5</v>
      </c>
      <c r="O5814">
        <v>14.5</v>
      </c>
      <c r="P5814">
        <v>232</v>
      </c>
    </row>
    <row r="5815" spans="1:16" x14ac:dyDescent="0.3">
      <c r="A5815">
        <v>12403</v>
      </c>
      <c r="B5815">
        <v>122</v>
      </c>
      <c r="C5815" t="s">
        <v>552</v>
      </c>
      <c r="D5815" s="441">
        <v>45658</v>
      </c>
      <c r="E5815">
        <v>18313</v>
      </c>
      <c r="F5815" t="s">
        <v>5755</v>
      </c>
      <c r="G5815">
        <v>3320</v>
      </c>
      <c r="H5815">
        <v>1.54</v>
      </c>
      <c r="I5815" t="s">
        <v>5601</v>
      </c>
      <c r="J5815" t="s">
        <v>4764</v>
      </c>
      <c r="K5815" t="s">
        <v>5068</v>
      </c>
      <c r="L5815">
        <v>0</v>
      </c>
      <c r="M5815" s="441">
        <v>-693593</v>
      </c>
      <c r="N5815">
        <v>0</v>
      </c>
      <c r="O5815">
        <v>148.9</v>
      </c>
      <c r="P5815">
        <v>229.3</v>
      </c>
    </row>
    <row r="5816" spans="1:16" x14ac:dyDescent="0.3">
      <c r="A5816">
        <v>12554</v>
      </c>
      <c r="B5816">
        <v>122</v>
      </c>
      <c r="C5816" t="s">
        <v>552</v>
      </c>
      <c r="D5816" s="441">
        <v>45658</v>
      </c>
      <c r="E5816">
        <v>20689</v>
      </c>
      <c r="F5816" t="s">
        <v>5638</v>
      </c>
      <c r="G5816">
        <v>2105</v>
      </c>
      <c r="H5816">
        <v>6</v>
      </c>
      <c r="I5816" t="s">
        <v>5613</v>
      </c>
      <c r="J5816" t="s">
        <v>6085</v>
      </c>
      <c r="K5816" t="s">
        <v>5068</v>
      </c>
      <c r="L5816">
        <v>36.9</v>
      </c>
      <c r="M5816" s="441">
        <v>45643</v>
      </c>
      <c r="N5816">
        <v>36.9</v>
      </c>
      <c r="O5816">
        <v>36.9</v>
      </c>
      <c r="P5816">
        <v>221.4</v>
      </c>
    </row>
    <row r="5817" spans="1:16" x14ac:dyDescent="0.3">
      <c r="A5817">
        <v>12607</v>
      </c>
      <c r="B5817">
        <v>122</v>
      </c>
      <c r="C5817" t="s">
        <v>552</v>
      </c>
      <c r="D5817" s="441">
        <v>45658</v>
      </c>
      <c r="E5817">
        <v>20859</v>
      </c>
      <c r="F5817" t="s">
        <v>6510</v>
      </c>
      <c r="G5817">
        <v>2045</v>
      </c>
      <c r="H5817">
        <v>6</v>
      </c>
      <c r="I5817" t="s">
        <v>5613</v>
      </c>
      <c r="J5817" t="s">
        <v>6085</v>
      </c>
      <c r="K5817" t="s">
        <v>5068</v>
      </c>
      <c r="L5817">
        <v>35.85</v>
      </c>
      <c r="M5817" s="441">
        <v>45644</v>
      </c>
      <c r="N5817">
        <v>35.799999999999997</v>
      </c>
      <c r="O5817">
        <v>35.799999999999997</v>
      </c>
      <c r="P5817">
        <v>215.1</v>
      </c>
    </row>
    <row r="5818" spans="1:16" x14ac:dyDescent="0.3">
      <c r="A5818">
        <v>14969</v>
      </c>
      <c r="B5818">
        <v>122</v>
      </c>
      <c r="C5818" t="s">
        <v>552</v>
      </c>
      <c r="D5818" s="441">
        <v>45658</v>
      </c>
      <c r="E5818">
        <v>18133</v>
      </c>
      <c r="F5818" t="s">
        <v>5996</v>
      </c>
      <c r="G5818">
        <v>3484</v>
      </c>
      <c r="H5818">
        <v>1.47</v>
      </c>
      <c r="I5818" t="s">
        <v>5601</v>
      </c>
      <c r="J5818" t="s">
        <v>4764</v>
      </c>
      <c r="K5818" t="s">
        <v>5068</v>
      </c>
      <c r="L5818">
        <v>0</v>
      </c>
      <c r="M5818" s="441">
        <v>-693593</v>
      </c>
      <c r="N5818">
        <v>0</v>
      </c>
      <c r="O5818">
        <v>0</v>
      </c>
      <c r="P5818">
        <v>212.34</v>
      </c>
    </row>
    <row r="5819" spans="1:16" x14ac:dyDescent="0.3">
      <c r="A5819">
        <v>12593</v>
      </c>
      <c r="B5819">
        <v>122</v>
      </c>
      <c r="C5819" t="s">
        <v>552</v>
      </c>
      <c r="D5819" s="441">
        <v>45658</v>
      </c>
      <c r="E5819">
        <v>18138</v>
      </c>
      <c r="F5819" t="s">
        <v>5799</v>
      </c>
      <c r="G5819">
        <v>3480</v>
      </c>
      <c r="H5819">
        <v>0.44</v>
      </c>
      <c r="I5819" t="s">
        <v>5601</v>
      </c>
      <c r="J5819" t="s">
        <v>4764</v>
      </c>
      <c r="K5819" t="s">
        <v>5068</v>
      </c>
      <c r="L5819">
        <v>0</v>
      </c>
      <c r="M5819" s="441">
        <v>-693593</v>
      </c>
      <c r="N5819">
        <v>0</v>
      </c>
      <c r="O5819">
        <v>0</v>
      </c>
      <c r="P5819">
        <v>212.16</v>
      </c>
    </row>
    <row r="5820" spans="1:16" x14ac:dyDescent="0.3">
      <c r="A5820">
        <v>12441</v>
      </c>
      <c r="B5820">
        <v>122</v>
      </c>
      <c r="C5820" t="s">
        <v>552</v>
      </c>
      <c r="D5820" s="441">
        <v>45658</v>
      </c>
      <c r="E5820">
        <v>17800</v>
      </c>
      <c r="F5820" t="s">
        <v>5824</v>
      </c>
      <c r="G5820">
        <v>3745</v>
      </c>
      <c r="H5820">
        <v>8</v>
      </c>
      <c r="I5820" t="s">
        <v>5601</v>
      </c>
      <c r="J5820" t="s">
        <v>4764</v>
      </c>
      <c r="K5820" t="s">
        <v>5068</v>
      </c>
      <c r="L5820">
        <v>26.5</v>
      </c>
      <c r="M5820" s="441">
        <v>45643</v>
      </c>
      <c r="N5820">
        <v>26.5</v>
      </c>
      <c r="O5820">
        <v>26.5</v>
      </c>
      <c r="P5820">
        <v>212</v>
      </c>
    </row>
    <row r="5821" spans="1:16" x14ac:dyDescent="0.3">
      <c r="A5821">
        <v>12633</v>
      </c>
      <c r="B5821">
        <v>122</v>
      </c>
      <c r="C5821" t="s">
        <v>552</v>
      </c>
      <c r="D5821" s="441">
        <v>45658</v>
      </c>
      <c r="E5821">
        <v>24409</v>
      </c>
      <c r="F5821" t="s">
        <v>6538</v>
      </c>
      <c r="G5821">
        <v>3665</v>
      </c>
      <c r="H5821">
        <v>96</v>
      </c>
      <c r="I5821" t="s">
        <v>5613</v>
      </c>
      <c r="J5821" t="s">
        <v>4764</v>
      </c>
      <c r="K5821" t="s">
        <v>5068</v>
      </c>
      <c r="L5821">
        <v>0</v>
      </c>
      <c r="M5821" s="441">
        <v>45545</v>
      </c>
      <c r="N5821">
        <v>2.19</v>
      </c>
      <c r="O5821">
        <v>1.78</v>
      </c>
      <c r="P5821">
        <v>210.24</v>
      </c>
    </row>
    <row r="5822" spans="1:16" x14ac:dyDescent="0.3">
      <c r="A5822">
        <v>14985</v>
      </c>
      <c r="B5822">
        <v>122</v>
      </c>
      <c r="C5822" t="s">
        <v>552</v>
      </c>
      <c r="D5822" s="441">
        <v>45658</v>
      </c>
      <c r="E5822">
        <v>19973</v>
      </c>
      <c r="F5822" t="s">
        <v>5670</v>
      </c>
      <c r="G5822">
        <v>2354</v>
      </c>
      <c r="H5822">
        <v>13</v>
      </c>
      <c r="I5822" t="s">
        <v>5613</v>
      </c>
      <c r="J5822" t="s">
        <v>6085</v>
      </c>
      <c r="K5822" t="s">
        <v>5068</v>
      </c>
      <c r="L5822">
        <v>15.9</v>
      </c>
      <c r="M5822" s="441">
        <v>45643</v>
      </c>
      <c r="N5822">
        <v>15.8</v>
      </c>
      <c r="O5822">
        <v>12.65</v>
      </c>
      <c r="P5822">
        <v>206.7</v>
      </c>
    </row>
    <row r="5823" spans="1:16" x14ac:dyDescent="0.3">
      <c r="A5823">
        <v>12522</v>
      </c>
      <c r="B5823">
        <v>122</v>
      </c>
      <c r="C5823" t="s">
        <v>552</v>
      </c>
      <c r="D5823" s="441">
        <v>45658</v>
      </c>
      <c r="E5823">
        <v>21098</v>
      </c>
      <c r="F5823" t="s">
        <v>5607</v>
      </c>
      <c r="G5823">
        <v>1987</v>
      </c>
      <c r="H5823">
        <v>12</v>
      </c>
      <c r="I5823" t="s">
        <v>5605</v>
      </c>
      <c r="J5823" t="s">
        <v>6085</v>
      </c>
      <c r="K5823" t="s">
        <v>5068</v>
      </c>
      <c r="L5823">
        <v>0</v>
      </c>
      <c r="M5823" s="441">
        <v>45622</v>
      </c>
      <c r="N5823">
        <v>16.850000000000001</v>
      </c>
      <c r="O5823">
        <v>16.850000000000001</v>
      </c>
      <c r="P5823">
        <v>202.2</v>
      </c>
    </row>
    <row r="5824" spans="1:16" x14ac:dyDescent="0.3">
      <c r="A5824">
        <v>12502</v>
      </c>
      <c r="B5824">
        <v>122</v>
      </c>
      <c r="C5824" t="s">
        <v>552</v>
      </c>
      <c r="D5824" s="441">
        <v>45658</v>
      </c>
      <c r="E5824">
        <v>19439</v>
      </c>
      <c r="F5824" t="s">
        <v>5691</v>
      </c>
      <c r="G5824">
        <v>2756</v>
      </c>
      <c r="H5824">
        <v>6</v>
      </c>
      <c r="I5824" t="s">
        <v>5598</v>
      </c>
      <c r="J5824" t="s">
        <v>6085</v>
      </c>
      <c r="K5824" t="s">
        <v>5068</v>
      </c>
      <c r="L5824">
        <v>33.659999999999997</v>
      </c>
      <c r="M5824" s="441">
        <v>45643</v>
      </c>
      <c r="N5824">
        <v>35.71</v>
      </c>
      <c r="O5824">
        <v>31.6</v>
      </c>
      <c r="P5824">
        <v>201.96</v>
      </c>
    </row>
    <row r="5825" spans="1:16" x14ac:dyDescent="0.3">
      <c r="A5825">
        <v>14984</v>
      </c>
      <c r="B5825">
        <v>122</v>
      </c>
      <c r="C5825" t="s">
        <v>552</v>
      </c>
      <c r="D5825" s="441">
        <v>45658</v>
      </c>
      <c r="E5825">
        <v>25628</v>
      </c>
      <c r="F5825" t="s">
        <v>5666</v>
      </c>
      <c r="G5825">
        <v>6201</v>
      </c>
      <c r="H5825">
        <v>7</v>
      </c>
      <c r="I5825" t="s">
        <v>5613</v>
      </c>
      <c r="J5825" t="s">
        <v>6085</v>
      </c>
      <c r="K5825" t="s">
        <v>5068</v>
      </c>
      <c r="L5825">
        <v>28</v>
      </c>
      <c r="M5825" s="441">
        <v>45629</v>
      </c>
      <c r="N5825">
        <v>28</v>
      </c>
      <c r="O5825">
        <v>28</v>
      </c>
      <c r="P5825">
        <v>196</v>
      </c>
    </row>
    <row r="5826" spans="1:16" x14ac:dyDescent="0.3">
      <c r="A5826">
        <v>12455</v>
      </c>
      <c r="B5826">
        <v>122</v>
      </c>
      <c r="C5826" t="s">
        <v>552</v>
      </c>
      <c r="D5826" s="441">
        <v>45658</v>
      </c>
      <c r="E5826">
        <v>24046</v>
      </c>
      <c r="F5826" t="s">
        <v>6519</v>
      </c>
      <c r="G5826">
        <v>2315</v>
      </c>
      <c r="H5826">
        <v>1.5</v>
      </c>
      <c r="I5826" t="s">
        <v>5598</v>
      </c>
      <c r="J5826" t="s">
        <v>6085</v>
      </c>
      <c r="K5826" t="s">
        <v>5068</v>
      </c>
      <c r="L5826">
        <v>0</v>
      </c>
      <c r="M5826" s="441">
        <v>-693593</v>
      </c>
      <c r="N5826">
        <v>0</v>
      </c>
      <c r="O5826">
        <v>0</v>
      </c>
      <c r="P5826">
        <v>193.84</v>
      </c>
    </row>
    <row r="5827" spans="1:16" x14ac:dyDescent="0.3">
      <c r="A5827">
        <v>12619</v>
      </c>
      <c r="B5827">
        <v>122</v>
      </c>
      <c r="C5827" t="s">
        <v>552</v>
      </c>
      <c r="D5827" s="441">
        <v>45658</v>
      </c>
      <c r="E5827">
        <v>23095</v>
      </c>
      <c r="F5827" t="s">
        <v>5942</v>
      </c>
      <c r="G5827">
        <v>2754</v>
      </c>
      <c r="H5827">
        <v>200</v>
      </c>
      <c r="I5827" t="s">
        <v>5613</v>
      </c>
      <c r="J5827" t="s">
        <v>6085</v>
      </c>
      <c r="K5827" t="s">
        <v>5068</v>
      </c>
      <c r="L5827">
        <v>0.96</v>
      </c>
      <c r="M5827" s="441">
        <v>45649</v>
      </c>
      <c r="N5827">
        <v>0.98</v>
      </c>
      <c r="O5827">
        <v>0.9</v>
      </c>
      <c r="P5827">
        <v>192</v>
      </c>
    </row>
    <row r="5828" spans="1:16" x14ac:dyDescent="0.3">
      <c r="A5828">
        <v>12402</v>
      </c>
      <c r="B5828">
        <v>122</v>
      </c>
      <c r="C5828" t="s">
        <v>552</v>
      </c>
      <c r="D5828" s="441">
        <v>45658</v>
      </c>
      <c r="E5828">
        <v>18327</v>
      </c>
      <c r="F5828" t="s">
        <v>5861</v>
      </c>
      <c r="G5828">
        <v>3306</v>
      </c>
      <c r="H5828">
        <v>1.73</v>
      </c>
      <c r="I5828" t="s">
        <v>5601</v>
      </c>
      <c r="J5828" t="s">
        <v>4764</v>
      </c>
      <c r="K5828" t="s">
        <v>5068</v>
      </c>
      <c r="L5828">
        <v>0</v>
      </c>
      <c r="M5828" s="441">
        <v>45405</v>
      </c>
      <c r="N5828">
        <v>108</v>
      </c>
      <c r="O5828">
        <v>113.45</v>
      </c>
      <c r="P5828">
        <v>186.84</v>
      </c>
    </row>
    <row r="5829" spans="1:16" x14ac:dyDescent="0.3">
      <c r="A5829">
        <v>12405</v>
      </c>
      <c r="B5829">
        <v>122</v>
      </c>
      <c r="C5829" t="s">
        <v>552</v>
      </c>
      <c r="D5829" s="441">
        <v>45658</v>
      </c>
      <c r="E5829">
        <v>18284</v>
      </c>
      <c r="F5829" t="s">
        <v>5757</v>
      </c>
      <c r="G5829">
        <v>3344</v>
      </c>
      <c r="H5829">
        <v>2</v>
      </c>
      <c r="I5829" t="s">
        <v>5601</v>
      </c>
      <c r="J5829" t="s">
        <v>4764</v>
      </c>
      <c r="K5829" t="s">
        <v>5068</v>
      </c>
      <c r="L5829">
        <v>0</v>
      </c>
      <c r="M5829" s="441">
        <v>45560</v>
      </c>
      <c r="N5829">
        <v>92.56</v>
      </c>
      <c r="O5829">
        <v>92.56</v>
      </c>
      <c r="P5829">
        <v>185.12</v>
      </c>
    </row>
    <row r="5830" spans="1:16" x14ac:dyDescent="0.3">
      <c r="A5830">
        <v>14970</v>
      </c>
      <c r="B5830">
        <v>122</v>
      </c>
      <c r="C5830" t="s">
        <v>552</v>
      </c>
      <c r="D5830" s="441">
        <v>45658</v>
      </c>
      <c r="E5830">
        <v>18129</v>
      </c>
      <c r="F5830" t="s">
        <v>5800</v>
      </c>
      <c r="G5830">
        <v>3486</v>
      </c>
      <c r="H5830">
        <v>1.62</v>
      </c>
      <c r="I5830" t="s">
        <v>5601</v>
      </c>
      <c r="J5830" t="s">
        <v>4764</v>
      </c>
      <c r="K5830" t="s">
        <v>5068</v>
      </c>
      <c r="L5830">
        <v>0</v>
      </c>
      <c r="M5830" s="441">
        <v>45608</v>
      </c>
      <c r="N5830">
        <v>113.92</v>
      </c>
      <c r="O5830">
        <v>120</v>
      </c>
      <c r="P5830">
        <v>184.55</v>
      </c>
    </row>
    <row r="5831" spans="1:16" x14ac:dyDescent="0.3">
      <c r="A5831">
        <v>12530</v>
      </c>
      <c r="B5831">
        <v>122</v>
      </c>
      <c r="C5831" t="s">
        <v>552</v>
      </c>
      <c r="D5831" s="441">
        <v>45658</v>
      </c>
      <c r="E5831">
        <v>20922</v>
      </c>
      <c r="F5831" t="s">
        <v>5845</v>
      </c>
      <c r="G5831">
        <v>2034</v>
      </c>
      <c r="H5831">
        <v>3</v>
      </c>
      <c r="I5831" t="s">
        <v>5605</v>
      </c>
      <c r="J5831" t="s">
        <v>6085</v>
      </c>
      <c r="K5831" t="s">
        <v>5068</v>
      </c>
      <c r="L5831">
        <v>60.1</v>
      </c>
      <c r="M5831" s="441">
        <v>45636</v>
      </c>
      <c r="N5831">
        <v>60.1</v>
      </c>
      <c r="O5831">
        <v>59.99</v>
      </c>
      <c r="P5831">
        <v>180.3</v>
      </c>
    </row>
    <row r="5832" spans="1:16" x14ac:dyDescent="0.3">
      <c r="A5832">
        <v>12391</v>
      </c>
      <c r="B5832">
        <v>122</v>
      </c>
      <c r="C5832" t="s">
        <v>552</v>
      </c>
      <c r="D5832" s="441">
        <v>45658</v>
      </c>
      <c r="E5832">
        <v>18543</v>
      </c>
      <c r="F5832" t="s">
        <v>5729</v>
      </c>
      <c r="G5832">
        <v>3135</v>
      </c>
      <c r="H5832">
        <v>10.23</v>
      </c>
      <c r="I5832" t="s">
        <v>5601</v>
      </c>
      <c r="J5832" t="s">
        <v>4764</v>
      </c>
      <c r="K5832" t="s">
        <v>5068</v>
      </c>
      <c r="L5832">
        <v>0</v>
      </c>
      <c r="M5832" s="441">
        <v>45517</v>
      </c>
      <c r="N5832">
        <v>17.399999999999999</v>
      </c>
      <c r="O5832">
        <v>21.06</v>
      </c>
      <c r="P5832">
        <v>178.04</v>
      </c>
    </row>
    <row r="5833" spans="1:16" x14ac:dyDescent="0.3">
      <c r="A5833">
        <v>14992</v>
      </c>
      <c r="B5833">
        <v>122</v>
      </c>
      <c r="C5833" t="s">
        <v>552</v>
      </c>
      <c r="D5833" s="441">
        <v>45658</v>
      </c>
      <c r="E5833">
        <v>19676</v>
      </c>
      <c r="F5833" t="s">
        <v>6634</v>
      </c>
      <c r="G5833">
        <v>2563</v>
      </c>
      <c r="H5833">
        <v>5</v>
      </c>
      <c r="I5833" t="s">
        <v>5598</v>
      </c>
      <c r="J5833" t="s">
        <v>6085</v>
      </c>
      <c r="K5833" t="s">
        <v>5068</v>
      </c>
      <c r="L5833">
        <v>35.07</v>
      </c>
      <c r="M5833" s="441">
        <v>45639</v>
      </c>
      <c r="N5833">
        <v>35</v>
      </c>
      <c r="O5833">
        <v>35</v>
      </c>
      <c r="P5833">
        <v>175.35</v>
      </c>
    </row>
    <row r="5834" spans="1:16" x14ac:dyDescent="0.3">
      <c r="A5834">
        <v>14973</v>
      </c>
      <c r="B5834">
        <v>122</v>
      </c>
      <c r="C5834" t="s">
        <v>552</v>
      </c>
      <c r="D5834" s="441">
        <v>45658</v>
      </c>
      <c r="E5834">
        <v>18264</v>
      </c>
      <c r="F5834" t="s">
        <v>5768</v>
      </c>
      <c r="G5834">
        <v>3366</v>
      </c>
      <c r="H5834">
        <v>0.37</v>
      </c>
      <c r="I5834" t="s">
        <v>5613</v>
      </c>
      <c r="J5834" t="s">
        <v>4764</v>
      </c>
      <c r="K5834" t="s">
        <v>5068</v>
      </c>
      <c r="L5834">
        <v>0</v>
      </c>
      <c r="M5834" s="441">
        <v>-693593</v>
      </c>
      <c r="N5834">
        <v>0</v>
      </c>
      <c r="O5834">
        <v>0</v>
      </c>
      <c r="P5834">
        <v>174.13</v>
      </c>
    </row>
    <row r="5835" spans="1:16" x14ac:dyDescent="0.3">
      <c r="A5835">
        <v>14942</v>
      </c>
      <c r="B5835">
        <v>122</v>
      </c>
      <c r="C5835" t="s">
        <v>552</v>
      </c>
      <c r="D5835" s="441">
        <v>45658</v>
      </c>
      <c r="E5835">
        <v>25533</v>
      </c>
      <c r="F5835" t="s">
        <v>5753</v>
      </c>
      <c r="G5835">
        <v>6156</v>
      </c>
      <c r="H5835">
        <v>2.2599999999999998</v>
      </c>
      <c r="I5835" t="s">
        <v>5601</v>
      </c>
      <c r="J5835" t="s">
        <v>4764</v>
      </c>
      <c r="K5835" t="s">
        <v>5068</v>
      </c>
      <c r="L5835">
        <v>0</v>
      </c>
      <c r="M5835" s="441">
        <v>45610</v>
      </c>
      <c r="N5835">
        <v>75</v>
      </c>
      <c r="O5835">
        <v>75</v>
      </c>
      <c r="P5835">
        <v>169.5</v>
      </c>
    </row>
    <row r="5836" spans="1:16" x14ac:dyDescent="0.3">
      <c r="A5836">
        <v>12423</v>
      </c>
      <c r="B5836">
        <v>122</v>
      </c>
      <c r="C5836" t="s">
        <v>552</v>
      </c>
      <c r="D5836" s="441">
        <v>45658</v>
      </c>
      <c r="E5836">
        <v>18146</v>
      </c>
      <c r="F5836" t="s">
        <v>5795</v>
      </c>
      <c r="G5836">
        <v>3471</v>
      </c>
      <c r="H5836">
        <v>1.49</v>
      </c>
      <c r="I5836" t="s">
        <v>5601</v>
      </c>
      <c r="J5836" t="s">
        <v>4764</v>
      </c>
      <c r="K5836" t="s">
        <v>5068</v>
      </c>
      <c r="L5836">
        <v>0</v>
      </c>
      <c r="M5836" s="441">
        <v>45608</v>
      </c>
      <c r="N5836">
        <v>111.09</v>
      </c>
      <c r="O5836">
        <v>113.9</v>
      </c>
      <c r="P5836">
        <v>165.52</v>
      </c>
    </row>
    <row r="5837" spans="1:16" x14ac:dyDescent="0.3">
      <c r="A5837">
        <v>12550</v>
      </c>
      <c r="B5837">
        <v>122</v>
      </c>
      <c r="C5837" t="s">
        <v>552</v>
      </c>
      <c r="D5837" s="441">
        <v>45658</v>
      </c>
      <c r="E5837">
        <v>24986</v>
      </c>
      <c r="F5837" t="s">
        <v>5835</v>
      </c>
      <c r="G5837">
        <v>5852</v>
      </c>
      <c r="H5837">
        <v>1</v>
      </c>
      <c r="I5837" t="s">
        <v>5625</v>
      </c>
      <c r="J5837" t="s">
        <v>6085</v>
      </c>
      <c r="K5837" t="s">
        <v>5068</v>
      </c>
      <c r="L5837">
        <v>0</v>
      </c>
      <c r="M5837" s="441">
        <v>45596</v>
      </c>
      <c r="N5837">
        <v>163.80000000000001</v>
      </c>
      <c r="O5837">
        <v>163.80000000000001</v>
      </c>
      <c r="P5837">
        <v>163.80000000000001</v>
      </c>
    </row>
    <row r="5838" spans="1:16" x14ac:dyDescent="0.3">
      <c r="A5838">
        <v>12603</v>
      </c>
      <c r="B5838">
        <v>122</v>
      </c>
      <c r="C5838" t="s">
        <v>552</v>
      </c>
      <c r="D5838" s="441">
        <v>45658</v>
      </c>
      <c r="E5838">
        <v>20241</v>
      </c>
      <c r="F5838" t="s">
        <v>6581</v>
      </c>
      <c r="G5838">
        <v>2242</v>
      </c>
      <c r="H5838">
        <v>11</v>
      </c>
      <c r="I5838" t="s">
        <v>5613</v>
      </c>
      <c r="J5838" t="s">
        <v>6085</v>
      </c>
      <c r="K5838" t="s">
        <v>5068</v>
      </c>
      <c r="L5838">
        <v>14.86</v>
      </c>
      <c r="M5838" s="441">
        <v>45644</v>
      </c>
      <c r="N5838">
        <v>14.7</v>
      </c>
      <c r="O5838">
        <v>14.8</v>
      </c>
      <c r="P5838">
        <v>163.46</v>
      </c>
    </row>
    <row r="5839" spans="1:16" x14ac:dyDescent="0.3">
      <c r="A5839">
        <v>12397</v>
      </c>
      <c r="B5839">
        <v>122</v>
      </c>
      <c r="C5839" t="s">
        <v>552</v>
      </c>
      <c r="D5839" s="441">
        <v>45658</v>
      </c>
      <c r="E5839">
        <v>18395</v>
      </c>
      <c r="F5839" t="s">
        <v>5739</v>
      </c>
      <c r="G5839">
        <v>3245</v>
      </c>
      <c r="H5839">
        <v>5</v>
      </c>
      <c r="I5839" t="s">
        <v>5601</v>
      </c>
      <c r="J5839" t="s">
        <v>4764</v>
      </c>
      <c r="K5839" t="s">
        <v>5068</v>
      </c>
      <c r="L5839">
        <v>0</v>
      </c>
      <c r="M5839" s="441">
        <v>45560</v>
      </c>
      <c r="N5839">
        <v>32.43</v>
      </c>
      <c r="O5839">
        <v>34.6</v>
      </c>
      <c r="P5839">
        <v>162.15</v>
      </c>
    </row>
    <row r="5840" spans="1:16" x14ac:dyDescent="0.3">
      <c r="A5840">
        <v>14951</v>
      </c>
      <c r="B5840">
        <v>122</v>
      </c>
      <c r="C5840" t="s">
        <v>552</v>
      </c>
      <c r="D5840" s="441">
        <v>45658</v>
      </c>
      <c r="E5840">
        <v>18240</v>
      </c>
      <c r="F5840" t="s">
        <v>6626</v>
      </c>
      <c r="G5840">
        <v>3388</v>
      </c>
      <c r="H5840">
        <v>1</v>
      </c>
      <c r="I5840" t="s">
        <v>5601</v>
      </c>
      <c r="J5840" t="s">
        <v>4764</v>
      </c>
      <c r="K5840" t="s">
        <v>5068</v>
      </c>
      <c r="L5840">
        <v>0</v>
      </c>
      <c r="M5840" s="441">
        <v>45561</v>
      </c>
      <c r="N5840">
        <v>160.35</v>
      </c>
      <c r="O5840">
        <v>160.35</v>
      </c>
      <c r="P5840">
        <v>160.35</v>
      </c>
    </row>
    <row r="5841" spans="1:16" x14ac:dyDescent="0.3">
      <c r="A5841">
        <v>14966</v>
      </c>
      <c r="B5841">
        <v>122</v>
      </c>
      <c r="C5841" t="s">
        <v>552</v>
      </c>
      <c r="D5841" s="441">
        <v>45658</v>
      </c>
      <c r="E5841">
        <v>18153</v>
      </c>
      <c r="F5841" t="s">
        <v>5794</v>
      </c>
      <c r="G5841">
        <v>3466</v>
      </c>
      <c r="H5841">
        <v>0.83</v>
      </c>
      <c r="I5841" t="s">
        <v>5601</v>
      </c>
      <c r="J5841" t="s">
        <v>4764</v>
      </c>
      <c r="K5841" t="s">
        <v>5068</v>
      </c>
      <c r="L5841">
        <v>0</v>
      </c>
      <c r="M5841" s="441">
        <v>45622</v>
      </c>
      <c r="N5841">
        <v>192.33</v>
      </c>
      <c r="O5841">
        <v>164.9</v>
      </c>
      <c r="P5841">
        <v>159.63</v>
      </c>
    </row>
    <row r="5842" spans="1:16" x14ac:dyDescent="0.3">
      <c r="A5842">
        <v>12551</v>
      </c>
      <c r="B5842">
        <v>122</v>
      </c>
      <c r="C5842" t="s">
        <v>552</v>
      </c>
      <c r="D5842" s="441">
        <v>45658</v>
      </c>
      <c r="E5842">
        <v>21160</v>
      </c>
      <c r="F5842" t="s">
        <v>6545</v>
      </c>
      <c r="G5842">
        <v>1945</v>
      </c>
      <c r="H5842">
        <v>1</v>
      </c>
      <c r="I5842" t="s">
        <v>5625</v>
      </c>
      <c r="J5842" t="s">
        <v>6085</v>
      </c>
      <c r="K5842" t="s">
        <v>5068</v>
      </c>
      <c r="L5842">
        <v>0</v>
      </c>
      <c r="M5842" s="441">
        <v>45623</v>
      </c>
      <c r="N5842">
        <v>159.6</v>
      </c>
      <c r="O5842">
        <v>159.6</v>
      </c>
      <c r="P5842">
        <v>159.6</v>
      </c>
    </row>
    <row r="5843" spans="1:16" x14ac:dyDescent="0.3">
      <c r="A5843">
        <v>12447</v>
      </c>
      <c r="B5843">
        <v>122</v>
      </c>
      <c r="C5843" t="s">
        <v>552</v>
      </c>
      <c r="D5843" s="441">
        <v>45658</v>
      </c>
      <c r="E5843">
        <v>17716</v>
      </c>
      <c r="F5843" t="s">
        <v>5830</v>
      </c>
      <c r="G5843">
        <v>3822</v>
      </c>
      <c r="H5843">
        <v>6</v>
      </c>
      <c r="I5843" t="s">
        <v>5601</v>
      </c>
      <c r="J5843" t="s">
        <v>4764</v>
      </c>
      <c r="K5843" t="s">
        <v>5068</v>
      </c>
      <c r="L5843">
        <v>0</v>
      </c>
      <c r="M5843" s="441">
        <v>45601</v>
      </c>
      <c r="N5843">
        <v>26.5</v>
      </c>
      <c r="O5843">
        <v>26.5</v>
      </c>
      <c r="P5843">
        <v>159</v>
      </c>
    </row>
    <row r="5844" spans="1:16" x14ac:dyDescent="0.3">
      <c r="A5844">
        <v>12567</v>
      </c>
      <c r="B5844">
        <v>122</v>
      </c>
      <c r="C5844" t="s">
        <v>552</v>
      </c>
      <c r="D5844" s="441">
        <v>45658</v>
      </c>
      <c r="E5844">
        <v>18393</v>
      </c>
      <c r="F5844" t="s">
        <v>6044</v>
      </c>
      <c r="G5844">
        <v>3247</v>
      </c>
      <c r="H5844">
        <v>1.08</v>
      </c>
      <c r="I5844" t="s">
        <v>5613</v>
      </c>
      <c r="J5844" t="s">
        <v>4764</v>
      </c>
      <c r="K5844" t="s">
        <v>5068</v>
      </c>
      <c r="L5844">
        <v>0</v>
      </c>
      <c r="M5844" s="441">
        <v>-693593</v>
      </c>
      <c r="N5844">
        <v>0</v>
      </c>
      <c r="O5844">
        <v>0</v>
      </c>
      <c r="P5844">
        <v>158.06</v>
      </c>
    </row>
    <row r="5845" spans="1:16" x14ac:dyDescent="0.3">
      <c r="A5845">
        <v>12483</v>
      </c>
      <c r="B5845">
        <v>122</v>
      </c>
      <c r="C5845" t="s">
        <v>552</v>
      </c>
      <c r="D5845" s="441">
        <v>45658</v>
      </c>
      <c r="E5845">
        <v>19762</v>
      </c>
      <c r="F5845" t="s">
        <v>6070</v>
      </c>
      <c r="G5845">
        <v>2491</v>
      </c>
      <c r="H5845">
        <v>9.18</v>
      </c>
      <c r="I5845" t="s">
        <v>5598</v>
      </c>
      <c r="J5845" t="s">
        <v>6085</v>
      </c>
      <c r="K5845" t="s">
        <v>5068</v>
      </c>
      <c r="L5845">
        <v>17.100000000000001</v>
      </c>
      <c r="M5845" s="441">
        <v>45639</v>
      </c>
      <c r="N5845">
        <v>16.2</v>
      </c>
      <c r="O5845">
        <v>16.2</v>
      </c>
      <c r="P5845">
        <v>156.97999999999999</v>
      </c>
    </row>
    <row r="5846" spans="1:16" x14ac:dyDescent="0.3">
      <c r="A5846">
        <v>12600</v>
      </c>
      <c r="B5846">
        <v>122</v>
      </c>
      <c r="C5846" t="s">
        <v>552</v>
      </c>
      <c r="D5846" s="441">
        <v>45658</v>
      </c>
      <c r="E5846">
        <v>20054</v>
      </c>
      <c r="F5846" t="s">
        <v>5633</v>
      </c>
      <c r="G5846">
        <v>2325</v>
      </c>
      <c r="H5846">
        <v>13</v>
      </c>
      <c r="I5846" t="s">
        <v>5613</v>
      </c>
      <c r="J5846" t="s">
        <v>6085</v>
      </c>
      <c r="K5846" t="s">
        <v>5068</v>
      </c>
      <c r="L5846">
        <v>12</v>
      </c>
      <c r="M5846" s="441">
        <v>45630</v>
      </c>
      <c r="N5846">
        <v>12</v>
      </c>
      <c r="O5846">
        <v>11.5</v>
      </c>
      <c r="P5846">
        <v>156</v>
      </c>
    </row>
    <row r="5847" spans="1:16" x14ac:dyDescent="0.3">
      <c r="A5847">
        <v>12418</v>
      </c>
      <c r="B5847">
        <v>122</v>
      </c>
      <c r="C5847" t="s">
        <v>552</v>
      </c>
      <c r="D5847" s="441">
        <v>45658</v>
      </c>
      <c r="E5847">
        <v>18200</v>
      </c>
      <c r="F5847" t="s">
        <v>5784</v>
      </c>
      <c r="G5847">
        <v>3426</v>
      </c>
      <c r="H5847">
        <v>4</v>
      </c>
      <c r="I5847" t="s">
        <v>5601</v>
      </c>
      <c r="J5847" t="s">
        <v>4764</v>
      </c>
      <c r="K5847" t="s">
        <v>5068</v>
      </c>
      <c r="L5847">
        <v>0</v>
      </c>
      <c r="M5847" s="441">
        <v>45462</v>
      </c>
      <c r="N5847">
        <v>0</v>
      </c>
      <c r="O5847">
        <v>40.67</v>
      </c>
      <c r="P5847">
        <v>155.6</v>
      </c>
    </row>
    <row r="5848" spans="1:16" x14ac:dyDescent="0.3">
      <c r="A5848">
        <v>12486</v>
      </c>
      <c r="B5848">
        <v>122</v>
      </c>
      <c r="C5848" t="s">
        <v>552</v>
      </c>
      <c r="D5848" s="441">
        <v>45658</v>
      </c>
      <c r="E5848">
        <v>19756</v>
      </c>
      <c r="F5848" t="s">
        <v>5937</v>
      </c>
      <c r="G5848">
        <v>2497</v>
      </c>
      <c r="H5848">
        <v>26.62</v>
      </c>
      <c r="I5848" t="s">
        <v>5598</v>
      </c>
      <c r="J5848" t="s">
        <v>6085</v>
      </c>
      <c r="K5848" t="s">
        <v>5068</v>
      </c>
      <c r="L5848">
        <v>5.59</v>
      </c>
      <c r="M5848" s="441">
        <v>45654</v>
      </c>
      <c r="N5848">
        <v>5.74</v>
      </c>
      <c r="O5848">
        <v>7.74</v>
      </c>
      <c r="P5848">
        <v>148.81</v>
      </c>
    </row>
    <row r="5849" spans="1:16" x14ac:dyDescent="0.3">
      <c r="A5849">
        <v>12549</v>
      </c>
      <c r="B5849">
        <v>122</v>
      </c>
      <c r="C5849" t="s">
        <v>552</v>
      </c>
      <c r="D5849" s="441">
        <v>45658</v>
      </c>
      <c r="E5849">
        <v>24984</v>
      </c>
      <c r="F5849" t="s">
        <v>6546</v>
      </c>
      <c r="G5849">
        <v>5851</v>
      </c>
      <c r="H5849">
        <v>1</v>
      </c>
      <c r="I5849" t="s">
        <v>5625</v>
      </c>
      <c r="J5849" t="s">
        <v>6085</v>
      </c>
      <c r="K5849" t="s">
        <v>5068</v>
      </c>
      <c r="L5849">
        <v>0</v>
      </c>
      <c r="M5849" s="441">
        <v>45596</v>
      </c>
      <c r="N5849">
        <v>148.19999999999999</v>
      </c>
      <c r="O5849">
        <v>148.19999999999999</v>
      </c>
      <c r="P5849">
        <v>148.19999999999999</v>
      </c>
    </row>
    <row r="5850" spans="1:16" x14ac:dyDescent="0.3">
      <c r="A5850">
        <v>12572</v>
      </c>
      <c r="B5850">
        <v>122</v>
      </c>
      <c r="C5850" t="s">
        <v>552</v>
      </c>
      <c r="D5850" s="441">
        <v>45658</v>
      </c>
      <c r="E5850">
        <v>18364</v>
      </c>
      <c r="F5850" t="s">
        <v>5743</v>
      </c>
      <c r="G5850">
        <v>3274</v>
      </c>
      <c r="H5850">
        <v>1.31</v>
      </c>
      <c r="I5850" t="s">
        <v>5613</v>
      </c>
      <c r="J5850" t="s">
        <v>4764</v>
      </c>
      <c r="K5850" t="s">
        <v>5068</v>
      </c>
      <c r="L5850">
        <v>0</v>
      </c>
      <c r="M5850" s="441">
        <v>-693593</v>
      </c>
      <c r="N5850">
        <v>0</v>
      </c>
      <c r="O5850">
        <v>0</v>
      </c>
      <c r="P5850">
        <v>147.15</v>
      </c>
    </row>
    <row r="5851" spans="1:16" x14ac:dyDescent="0.3">
      <c r="A5851">
        <v>12598</v>
      </c>
      <c r="B5851">
        <v>122</v>
      </c>
      <c r="C5851" t="s">
        <v>552</v>
      </c>
      <c r="D5851" s="441">
        <v>45658</v>
      </c>
      <c r="E5851">
        <v>21030</v>
      </c>
      <c r="F5851" t="s">
        <v>5620</v>
      </c>
      <c r="G5851">
        <v>2001</v>
      </c>
      <c r="H5851">
        <v>5</v>
      </c>
      <c r="I5851" t="s">
        <v>5613</v>
      </c>
      <c r="J5851" t="s">
        <v>6085</v>
      </c>
      <c r="K5851" t="s">
        <v>5068</v>
      </c>
      <c r="L5851">
        <v>0</v>
      </c>
      <c r="M5851" s="441">
        <v>45567</v>
      </c>
      <c r="N5851">
        <v>29.4</v>
      </c>
      <c r="O5851">
        <v>29.4</v>
      </c>
      <c r="P5851">
        <v>147</v>
      </c>
    </row>
    <row r="5852" spans="1:16" x14ac:dyDescent="0.3">
      <c r="A5852">
        <v>12631</v>
      </c>
      <c r="B5852">
        <v>122</v>
      </c>
      <c r="C5852" t="s">
        <v>552</v>
      </c>
      <c r="D5852" s="441">
        <v>45658</v>
      </c>
      <c r="E5852">
        <v>24307</v>
      </c>
      <c r="F5852" t="s">
        <v>6544</v>
      </c>
      <c r="G5852">
        <v>3656</v>
      </c>
      <c r="H5852">
        <v>66</v>
      </c>
      <c r="I5852" t="s">
        <v>5613</v>
      </c>
      <c r="J5852" t="s">
        <v>4764</v>
      </c>
      <c r="K5852" t="s">
        <v>5068</v>
      </c>
      <c r="L5852">
        <v>0</v>
      </c>
      <c r="M5852" s="441">
        <v>45561</v>
      </c>
      <c r="N5852">
        <v>2.19</v>
      </c>
      <c r="O5852">
        <v>2.19</v>
      </c>
      <c r="P5852">
        <v>144.54</v>
      </c>
    </row>
    <row r="5853" spans="1:16" x14ac:dyDescent="0.3">
      <c r="A5853">
        <v>12632</v>
      </c>
      <c r="B5853">
        <v>122</v>
      </c>
      <c r="C5853" t="s">
        <v>552</v>
      </c>
      <c r="D5853" s="441">
        <v>45658</v>
      </c>
      <c r="E5853">
        <v>24308</v>
      </c>
      <c r="F5853" t="s">
        <v>6539</v>
      </c>
      <c r="G5853">
        <v>3658</v>
      </c>
      <c r="H5853">
        <v>65</v>
      </c>
      <c r="I5853" t="s">
        <v>5613</v>
      </c>
      <c r="J5853" t="s">
        <v>4764</v>
      </c>
      <c r="K5853" t="s">
        <v>5068</v>
      </c>
      <c r="L5853">
        <v>0</v>
      </c>
      <c r="M5853" s="441">
        <v>45567</v>
      </c>
      <c r="N5853">
        <v>2.19</v>
      </c>
      <c r="O5853">
        <v>2.19</v>
      </c>
      <c r="P5853">
        <v>142.35</v>
      </c>
    </row>
    <row r="5854" spans="1:16" x14ac:dyDescent="0.3">
      <c r="A5854">
        <v>12468</v>
      </c>
      <c r="B5854">
        <v>122</v>
      </c>
      <c r="C5854" t="s">
        <v>552</v>
      </c>
      <c r="D5854" s="441">
        <v>45658</v>
      </c>
      <c r="E5854">
        <v>19904</v>
      </c>
      <c r="F5854" t="s">
        <v>6589</v>
      </c>
      <c r="G5854">
        <v>2381</v>
      </c>
      <c r="H5854">
        <v>5</v>
      </c>
      <c r="I5854" t="s">
        <v>5598</v>
      </c>
      <c r="J5854" t="s">
        <v>6085</v>
      </c>
      <c r="K5854" t="s">
        <v>5068</v>
      </c>
      <c r="L5854">
        <v>0</v>
      </c>
      <c r="M5854" s="441">
        <v>45446</v>
      </c>
      <c r="N5854">
        <v>28</v>
      </c>
      <c r="O5854">
        <v>28</v>
      </c>
      <c r="P5854">
        <v>140</v>
      </c>
    </row>
    <row r="5855" spans="1:16" x14ac:dyDescent="0.3">
      <c r="A5855">
        <v>12538</v>
      </c>
      <c r="B5855">
        <v>122</v>
      </c>
      <c r="C5855" t="s">
        <v>552</v>
      </c>
      <c r="D5855" s="441">
        <v>45658</v>
      </c>
      <c r="E5855">
        <v>20213</v>
      </c>
      <c r="F5855" t="s">
        <v>5654</v>
      </c>
      <c r="G5855">
        <v>2251</v>
      </c>
      <c r="H5855">
        <v>4.5</v>
      </c>
      <c r="I5855" t="s">
        <v>5605</v>
      </c>
      <c r="J5855" t="s">
        <v>6085</v>
      </c>
      <c r="K5855" t="s">
        <v>5068</v>
      </c>
      <c r="L5855">
        <v>31.02</v>
      </c>
      <c r="M5855" s="441">
        <v>45636</v>
      </c>
      <c r="N5855">
        <v>31.2</v>
      </c>
      <c r="O5855">
        <v>31.91</v>
      </c>
      <c r="P5855">
        <v>139.59</v>
      </c>
    </row>
    <row r="5856" spans="1:16" x14ac:dyDescent="0.3">
      <c r="A5856">
        <v>14940</v>
      </c>
      <c r="B5856">
        <v>122</v>
      </c>
      <c r="C5856" t="s">
        <v>552</v>
      </c>
      <c r="D5856" s="441">
        <v>45658</v>
      </c>
      <c r="E5856">
        <v>18542</v>
      </c>
      <c r="F5856" t="s">
        <v>5728</v>
      </c>
      <c r="G5856">
        <v>3136</v>
      </c>
      <c r="H5856">
        <v>1.34</v>
      </c>
      <c r="I5856" t="s">
        <v>5601</v>
      </c>
      <c r="J5856" t="s">
        <v>4764</v>
      </c>
      <c r="K5856" t="s">
        <v>5068</v>
      </c>
      <c r="L5856">
        <v>0</v>
      </c>
      <c r="M5856" s="441">
        <v>-693593</v>
      </c>
      <c r="N5856">
        <v>0</v>
      </c>
      <c r="O5856">
        <v>99</v>
      </c>
      <c r="P5856">
        <v>132.66</v>
      </c>
    </row>
    <row r="5857" spans="1:16" x14ac:dyDescent="0.3">
      <c r="A5857">
        <v>12534</v>
      </c>
      <c r="B5857">
        <v>122</v>
      </c>
      <c r="C5857" t="s">
        <v>552</v>
      </c>
      <c r="D5857" s="441">
        <v>45658</v>
      </c>
      <c r="E5857">
        <v>20360</v>
      </c>
      <c r="F5857" t="s">
        <v>5646</v>
      </c>
      <c r="G5857">
        <v>2199</v>
      </c>
      <c r="H5857">
        <v>11</v>
      </c>
      <c r="I5857" t="s">
        <v>5605</v>
      </c>
      <c r="J5857" t="s">
        <v>6085</v>
      </c>
      <c r="K5857" t="s">
        <v>5068</v>
      </c>
      <c r="L5857">
        <v>11.71</v>
      </c>
      <c r="M5857" s="441">
        <v>45643</v>
      </c>
      <c r="N5857">
        <v>19.79</v>
      </c>
      <c r="O5857">
        <v>19.79</v>
      </c>
      <c r="P5857">
        <v>128.81</v>
      </c>
    </row>
    <row r="5858" spans="1:16" x14ac:dyDescent="0.3">
      <c r="A5858">
        <v>14961</v>
      </c>
      <c r="B5858">
        <v>122</v>
      </c>
      <c r="C5858" t="s">
        <v>552</v>
      </c>
      <c r="D5858" s="441">
        <v>45658</v>
      </c>
      <c r="E5858">
        <v>18177</v>
      </c>
      <c r="F5858" t="s">
        <v>6554</v>
      </c>
      <c r="G5858">
        <v>3445</v>
      </c>
      <c r="H5858">
        <v>1.84</v>
      </c>
      <c r="I5858" t="s">
        <v>5601</v>
      </c>
      <c r="J5858" t="s">
        <v>4764</v>
      </c>
      <c r="K5858" t="s">
        <v>5068</v>
      </c>
      <c r="L5858">
        <v>0</v>
      </c>
      <c r="M5858" s="441">
        <v>-693593</v>
      </c>
      <c r="N5858">
        <v>0</v>
      </c>
      <c r="O5858">
        <v>72.33</v>
      </c>
      <c r="P5858">
        <v>128.62</v>
      </c>
    </row>
    <row r="5859" spans="1:16" x14ac:dyDescent="0.3">
      <c r="A5859">
        <v>12594</v>
      </c>
      <c r="B5859">
        <v>122</v>
      </c>
      <c r="C5859" t="s">
        <v>552</v>
      </c>
      <c r="D5859" s="441">
        <v>45658</v>
      </c>
      <c r="E5859">
        <v>19857</v>
      </c>
      <c r="F5859" t="s">
        <v>5602</v>
      </c>
      <c r="G5859">
        <v>2415</v>
      </c>
      <c r="H5859">
        <v>5</v>
      </c>
      <c r="I5859" t="s">
        <v>5598</v>
      </c>
      <c r="J5859" t="s">
        <v>6085</v>
      </c>
      <c r="K5859" t="s">
        <v>5068</v>
      </c>
      <c r="L5859">
        <v>25.48</v>
      </c>
      <c r="M5859" s="441">
        <v>45643</v>
      </c>
      <c r="N5859">
        <v>25.48</v>
      </c>
      <c r="O5859">
        <v>25.48</v>
      </c>
      <c r="P5859">
        <v>127.4</v>
      </c>
    </row>
    <row r="5860" spans="1:16" x14ac:dyDescent="0.3">
      <c r="A5860">
        <v>14943</v>
      </c>
      <c r="B5860">
        <v>122</v>
      </c>
      <c r="C5860" t="s">
        <v>552</v>
      </c>
      <c r="D5860" s="441">
        <v>45658</v>
      </c>
      <c r="E5860">
        <v>25033</v>
      </c>
      <c r="F5860" t="s">
        <v>5751</v>
      </c>
      <c r="G5860">
        <v>5873</v>
      </c>
      <c r="H5860">
        <v>0.93</v>
      </c>
      <c r="I5860" t="s">
        <v>5613</v>
      </c>
      <c r="J5860" t="s">
        <v>4764</v>
      </c>
      <c r="K5860" t="s">
        <v>5068</v>
      </c>
      <c r="L5860">
        <v>0</v>
      </c>
      <c r="M5860" s="441">
        <v>-693593</v>
      </c>
      <c r="N5860">
        <v>0</v>
      </c>
      <c r="O5860">
        <v>0</v>
      </c>
      <c r="P5860">
        <v>126.55</v>
      </c>
    </row>
    <row r="5861" spans="1:16" x14ac:dyDescent="0.3">
      <c r="A5861">
        <v>14986</v>
      </c>
      <c r="B5861">
        <v>122</v>
      </c>
      <c r="C5861" t="s">
        <v>552</v>
      </c>
      <c r="D5861" s="441">
        <v>45658</v>
      </c>
      <c r="E5861">
        <v>20332</v>
      </c>
      <c r="F5861" t="s">
        <v>5681</v>
      </c>
      <c r="G5861">
        <v>2208</v>
      </c>
      <c r="H5861">
        <v>10</v>
      </c>
      <c r="I5861" t="s">
        <v>5605</v>
      </c>
      <c r="J5861" t="s">
        <v>6085</v>
      </c>
      <c r="K5861" t="s">
        <v>5068</v>
      </c>
      <c r="L5861">
        <v>12.6</v>
      </c>
      <c r="M5861" s="441">
        <v>45643</v>
      </c>
      <c r="N5861">
        <v>12.6</v>
      </c>
      <c r="O5861">
        <v>11.9</v>
      </c>
      <c r="P5861">
        <v>126</v>
      </c>
    </row>
    <row r="5862" spans="1:16" x14ac:dyDescent="0.3">
      <c r="A5862">
        <v>12587</v>
      </c>
      <c r="B5862">
        <v>122</v>
      </c>
      <c r="C5862" t="s">
        <v>552</v>
      </c>
      <c r="D5862" s="441">
        <v>45658</v>
      </c>
      <c r="E5862">
        <v>18223</v>
      </c>
      <c r="F5862" t="s">
        <v>5876</v>
      </c>
      <c r="G5862">
        <v>3405</v>
      </c>
      <c r="H5862">
        <v>0.39</v>
      </c>
      <c r="I5862" t="s">
        <v>5613</v>
      </c>
      <c r="J5862" t="s">
        <v>4764</v>
      </c>
      <c r="K5862" t="s">
        <v>5068</v>
      </c>
      <c r="L5862">
        <v>0</v>
      </c>
      <c r="M5862" s="441">
        <v>-693593</v>
      </c>
      <c r="N5862">
        <v>0</v>
      </c>
      <c r="O5862">
        <v>0</v>
      </c>
      <c r="P5862">
        <v>124.9</v>
      </c>
    </row>
    <row r="5863" spans="1:16" x14ac:dyDescent="0.3">
      <c r="A5863">
        <v>12432</v>
      </c>
      <c r="B5863">
        <v>122</v>
      </c>
      <c r="C5863" t="s">
        <v>552</v>
      </c>
      <c r="D5863" s="441">
        <v>45658</v>
      </c>
      <c r="E5863">
        <v>18103</v>
      </c>
      <c r="F5863" t="s">
        <v>5809</v>
      </c>
      <c r="G5863">
        <v>3508</v>
      </c>
      <c r="H5863">
        <v>0.88</v>
      </c>
      <c r="I5863" t="s">
        <v>5601</v>
      </c>
      <c r="J5863" t="s">
        <v>4764</v>
      </c>
      <c r="K5863" t="s">
        <v>5068</v>
      </c>
      <c r="L5863">
        <v>0</v>
      </c>
      <c r="M5863" s="441">
        <v>45622</v>
      </c>
      <c r="N5863">
        <v>141.47</v>
      </c>
      <c r="O5863">
        <v>142.9</v>
      </c>
      <c r="P5863">
        <v>124.49</v>
      </c>
    </row>
    <row r="5864" spans="1:16" x14ac:dyDescent="0.3">
      <c r="A5864">
        <v>12467</v>
      </c>
      <c r="B5864">
        <v>122</v>
      </c>
      <c r="C5864" t="s">
        <v>552</v>
      </c>
      <c r="D5864" s="441">
        <v>45658</v>
      </c>
      <c r="E5864">
        <v>20487</v>
      </c>
      <c r="F5864" t="s">
        <v>6427</v>
      </c>
      <c r="G5864">
        <v>2157</v>
      </c>
      <c r="H5864">
        <v>5.16</v>
      </c>
      <c r="I5864" t="s">
        <v>5598</v>
      </c>
      <c r="J5864" t="s">
        <v>6085</v>
      </c>
      <c r="K5864" t="s">
        <v>5068</v>
      </c>
      <c r="L5864">
        <v>0</v>
      </c>
      <c r="M5864" s="441">
        <v>-693593</v>
      </c>
      <c r="N5864">
        <v>0</v>
      </c>
      <c r="O5864">
        <v>24.59</v>
      </c>
      <c r="P5864">
        <v>123.07</v>
      </c>
    </row>
    <row r="5865" spans="1:16" x14ac:dyDescent="0.3">
      <c r="A5865">
        <v>12537</v>
      </c>
      <c r="B5865">
        <v>122</v>
      </c>
      <c r="C5865" t="s">
        <v>552</v>
      </c>
      <c r="D5865" s="441">
        <v>45658</v>
      </c>
      <c r="E5865">
        <v>20227</v>
      </c>
      <c r="F5865" t="s">
        <v>5650</v>
      </c>
      <c r="G5865">
        <v>2248</v>
      </c>
      <c r="H5865">
        <v>8</v>
      </c>
      <c r="I5865" t="s">
        <v>5605</v>
      </c>
      <c r="J5865" t="s">
        <v>6085</v>
      </c>
      <c r="K5865" t="s">
        <v>5068</v>
      </c>
      <c r="L5865">
        <v>15.38</v>
      </c>
      <c r="M5865" s="441">
        <v>45643</v>
      </c>
      <c r="N5865">
        <v>15.5</v>
      </c>
      <c r="O5865">
        <v>15.4</v>
      </c>
      <c r="P5865">
        <v>123.04</v>
      </c>
    </row>
    <row r="5866" spans="1:16" x14ac:dyDescent="0.3">
      <c r="A5866">
        <v>12532</v>
      </c>
      <c r="B5866">
        <v>122</v>
      </c>
      <c r="C5866" t="s">
        <v>552</v>
      </c>
      <c r="D5866" s="441">
        <v>45658</v>
      </c>
      <c r="E5866">
        <v>20672</v>
      </c>
      <c r="F5866" t="s">
        <v>5642</v>
      </c>
      <c r="G5866">
        <v>2107</v>
      </c>
      <c r="H5866">
        <v>4</v>
      </c>
      <c r="I5866" t="s">
        <v>5605</v>
      </c>
      <c r="J5866" t="s">
        <v>6085</v>
      </c>
      <c r="K5866" t="s">
        <v>5068</v>
      </c>
      <c r="L5866">
        <v>30.4</v>
      </c>
      <c r="M5866" s="441">
        <v>45636</v>
      </c>
      <c r="N5866">
        <v>30.4</v>
      </c>
      <c r="O5866">
        <v>30.4</v>
      </c>
      <c r="P5866">
        <v>121.6</v>
      </c>
    </row>
    <row r="5867" spans="1:16" x14ac:dyDescent="0.3">
      <c r="A5867">
        <v>12634</v>
      </c>
      <c r="B5867">
        <v>122</v>
      </c>
      <c r="C5867" t="s">
        <v>552</v>
      </c>
      <c r="D5867" s="441">
        <v>45658</v>
      </c>
      <c r="E5867">
        <v>24414</v>
      </c>
      <c r="F5867" t="s">
        <v>6548</v>
      </c>
      <c r="G5867">
        <v>3670</v>
      </c>
      <c r="H5867">
        <v>67</v>
      </c>
      <c r="I5867" t="s">
        <v>5613</v>
      </c>
      <c r="J5867" t="s">
        <v>4764</v>
      </c>
      <c r="K5867" t="s">
        <v>5068</v>
      </c>
      <c r="L5867">
        <v>0</v>
      </c>
      <c r="M5867" s="441">
        <v>45545</v>
      </c>
      <c r="N5867">
        <v>1.78</v>
      </c>
      <c r="O5867">
        <v>2.19</v>
      </c>
      <c r="P5867">
        <v>119.04</v>
      </c>
    </row>
    <row r="5868" spans="1:16" x14ac:dyDescent="0.3">
      <c r="A5868">
        <v>12509</v>
      </c>
      <c r="B5868">
        <v>122</v>
      </c>
      <c r="C5868" t="s">
        <v>552</v>
      </c>
      <c r="D5868" s="441">
        <v>45658</v>
      </c>
      <c r="E5868">
        <v>19142</v>
      </c>
      <c r="F5868" t="s">
        <v>6608</v>
      </c>
      <c r="G5868">
        <v>2835</v>
      </c>
      <c r="H5868">
        <v>7</v>
      </c>
      <c r="I5868" t="s">
        <v>5598</v>
      </c>
      <c r="J5868" t="s">
        <v>6085</v>
      </c>
      <c r="K5868" t="s">
        <v>5068</v>
      </c>
      <c r="L5868">
        <v>0</v>
      </c>
      <c r="M5868" s="441">
        <v>-693593</v>
      </c>
      <c r="N5868">
        <v>0</v>
      </c>
      <c r="O5868">
        <v>16.53</v>
      </c>
      <c r="P5868">
        <v>115.71</v>
      </c>
    </row>
    <row r="5869" spans="1:16" x14ac:dyDescent="0.3">
      <c r="A5869">
        <v>14967</v>
      </c>
      <c r="B5869">
        <v>122</v>
      </c>
      <c r="C5869" t="s">
        <v>552</v>
      </c>
      <c r="D5869" s="441">
        <v>45658</v>
      </c>
      <c r="E5869">
        <v>18147</v>
      </c>
      <c r="F5869" t="s">
        <v>6598</v>
      </c>
      <c r="G5869">
        <v>3471</v>
      </c>
      <c r="H5869">
        <v>1</v>
      </c>
      <c r="I5869" t="s">
        <v>5601</v>
      </c>
      <c r="J5869" t="s">
        <v>4764</v>
      </c>
      <c r="K5869" t="s">
        <v>5068</v>
      </c>
      <c r="L5869">
        <v>0</v>
      </c>
      <c r="M5869" s="441">
        <v>-693593</v>
      </c>
      <c r="N5869">
        <v>0</v>
      </c>
      <c r="O5869">
        <v>113.9</v>
      </c>
      <c r="P5869">
        <v>113.9</v>
      </c>
    </row>
    <row r="5870" spans="1:16" x14ac:dyDescent="0.3">
      <c r="A5870">
        <v>12462</v>
      </c>
      <c r="B5870">
        <v>122</v>
      </c>
      <c r="C5870" t="s">
        <v>552</v>
      </c>
      <c r="D5870" s="441">
        <v>45658</v>
      </c>
      <c r="E5870">
        <v>23698</v>
      </c>
      <c r="F5870" t="s">
        <v>5643</v>
      </c>
      <c r="G5870">
        <v>2188</v>
      </c>
      <c r="H5870">
        <v>2</v>
      </c>
      <c r="I5870" t="s">
        <v>5598</v>
      </c>
      <c r="J5870" t="s">
        <v>6085</v>
      </c>
      <c r="K5870" t="s">
        <v>5068</v>
      </c>
      <c r="L5870">
        <v>0</v>
      </c>
      <c r="M5870" s="441">
        <v>-693593</v>
      </c>
      <c r="N5870">
        <v>0</v>
      </c>
      <c r="O5870">
        <v>56.5</v>
      </c>
      <c r="P5870">
        <v>113</v>
      </c>
    </row>
    <row r="5871" spans="1:16" x14ac:dyDescent="0.3">
      <c r="A5871">
        <v>12583</v>
      </c>
      <c r="B5871">
        <v>122</v>
      </c>
      <c r="C5871" t="s">
        <v>552</v>
      </c>
      <c r="D5871" s="441">
        <v>45658</v>
      </c>
      <c r="E5871">
        <v>18308</v>
      </c>
      <c r="F5871" t="s">
        <v>5758</v>
      </c>
      <c r="G5871">
        <v>3325</v>
      </c>
      <c r="H5871">
        <v>1.91</v>
      </c>
      <c r="I5871" t="s">
        <v>5613</v>
      </c>
      <c r="J5871" t="s">
        <v>4764</v>
      </c>
      <c r="K5871" t="s">
        <v>5068</v>
      </c>
      <c r="L5871">
        <v>0</v>
      </c>
      <c r="M5871" s="441">
        <v>-693593</v>
      </c>
      <c r="N5871">
        <v>0</v>
      </c>
      <c r="O5871">
        <v>0</v>
      </c>
      <c r="P5871">
        <v>108.87</v>
      </c>
    </row>
    <row r="5872" spans="1:16" x14ac:dyDescent="0.3">
      <c r="A5872">
        <v>15014</v>
      </c>
      <c r="B5872">
        <v>122</v>
      </c>
      <c r="C5872" t="s">
        <v>552</v>
      </c>
      <c r="D5872" s="441">
        <v>45658</v>
      </c>
      <c r="E5872">
        <v>25075</v>
      </c>
      <c r="F5872" t="s">
        <v>5661</v>
      </c>
      <c r="G5872">
        <v>5883</v>
      </c>
      <c r="H5872">
        <v>6</v>
      </c>
      <c r="I5872" t="s">
        <v>5605</v>
      </c>
      <c r="J5872" t="s">
        <v>6085</v>
      </c>
      <c r="K5872" t="s">
        <v>5068</v>
      </c>
      <c r="L5872">
        <v>0</v>
      </c>
      <c r="M5872" s="441">
        <v>45609</v>
      </c>
      <c r="N5872">
        <v>17.899999999999999</v>
      </c>
      <c r="O5872">
        <v>17.8</v>
      </c>
      <c r="P5872">
        <v>107.4</v>
      </c>
    </row>
    <row r="5873" spans="1:16" x14ac:dyDescent="0.3">
      <c r="A5873">
        <v>12420</v>
      </c>
      <c r="B5873">
        <v>122</v>
      </c>
      <c r="C5873" t="s">
        <v>552</v>
      </c>
      <c r="D5873" s="441">
        <v>45658</v>
      </c>
      <c r="E5873">
        <v>18180</v>
      </c>
      <c r="F5873" t="s">
        <v>5788</v>
      </c>
      <c r="G5873">
        <v>3442</v>
      </c>
      <c r="H5873">
        <v>0.97</v>
      </c>
      <c r="I5873" t="s">
        <v>5601</v>
      </c>
      <c r="J5873" t="s">
        <v>4764</v>
      </c>
      <c r="K5873" t="s">
        <v>5068</v>
      </c>
      <c r="L5873">
        <v>0</v>
      </c>
      <c r="M5873" s="441">
        <v>-693593</v>
      </c>
      <c r="N5873">
        <v>0</v>
      </c>
      <c r="O5873">
        <v>112.11</v>
      </c>
      <c r="P5873">
        <v>106.7</v>
      </c>
    </row>
    <row r="5874" spans="1:16" x14ac:dyDescent="0.3">
      <c r="A5874">
        <v>12574</v>
      </c>
      <c r="B5874">
        <v>122</v>
      </c>
      <c r="C5874" t="s">
        <v>552</v>
      </c>
      <c r="D5874" s="441">
        <v>45658</v>
      </c>
      <c r="E5874">
        <v>18360</v>
      </c>
      <c r="F5874" t="s">
        <v>5745</v>
      </c>
      <c r="G5874">
        <v>3277</v>
      </c>
      <c r="H5874">
        <v>0.6</v>
      </c>
      <c r="I5874" t="s">
        <v>5613</v>
      </c>
      <c r="J5874" t="s">
        <v>4764</v>
      </c>
      <c r="K5874" t="s">
        <v>5068</v>
      </c>
      <c r="L5874">
        <v>0</v>
      </c>
      <c r="M5874" s="441">
        <v>-693593</v>
      </c>
      <c r="N5874">
        <v>0</v>
      </c>
      <c r="O5874">
        <v>0</v>
      </c>
      <c r="P5874">
        <v>103.08</v>
      </c>
    </row>
    <row r="5875" spans="1:16" x14ac:dyDescent="0.3">
      <c r="A5875">
        <v>12424</v>
      </c>
      <c r="B5875">
        <v>122</v>
      </c>
      <c r="C5875" t="s">
        <v>552</v>
      </c>
      <c r="D5875" s="441">
        <v>45658</v>
      </c>
      <c r="E5875">
        <v>18145</v>
      </c>
      <c r="F5875" t="s">
        <v>5796</v>
      </c>
      <c r="G5875">
        <v>3472</v>
      </c>
      <c r="H5875">
        <v>0.27</v>
      </c>
      <c r="I5875" t="s">
        <v>5601</v>
      </c>
      <c r="J5875" t="s">
        <v>4764</v>
      </c>
      <c r="K5875" t="s">
        <v>5068</v>
      </c>
      <c r="L5875">
        <v>0</v>
      </c>
      <c r="M5875" s="441">
        <v>-693593</v>
      </c>
      <c r="N5875">
        <v>0</v>
      </c>
      <c r="O5875">
        <v>406</v>
      </c>
      <c r="P5875">
        <v>100.33</v>
      </c>
    </row>
    <row r="5876" spans="1:16" x14ac:dyDescent="0.3">
      <c r="A5876">
        <v>12636</v>
      </c>
      <c r="B5876">
        <v>122</v>
      </c>
      <c r="C5876" t="s">
        <v>552</v>
      </c>
      <c r="D5876" s="441">
        <v>45658</v>
      </c>
      <c r="E5876">
        <v>24468</v>
      </c>
      <c r="F5876" t="s">
        <v>6014</v>
      </c>
      <c r="G5876">
        <v>3675</v>
      </c>
      <c r="H5876">
        <v>45</v>
      </c>
      <c r="I5876" t="s">
        <v>5613</v>
      </c>
      <c r="J5876" t="s">
        <v>4764</v>
      </c>
      <c r="K5876" t="s">
        <v>5068</v>
      </c>
      <c r="L5876">
        <v>0</v>
      </c>
      <c r="M5876" s="441">
        <v>45567</v>
      </c>
      <c r="N5876">
        <v>2.19</v>
      </c>
      <c r="O5876">
        <v>2.19</v>
      </c>
      <c r="P5876">
        <v>98.55</v>
      </c>
    </row>
    <row r="5877" spans="1:16" x14ac:dyDescent="0.3">
      <c r="A5877">
        <v>12605</v>
      </c>
      <c r="B5877">
        <v>122</v>
      </c>
      <c r="C5877" t="s">
        <v>552</v>
      </c>
      <c r="D5877" s="441">
        <v>45658</v>
      </c>
      <c r="E5877">
        <v>19855</v>
      </c>
      <c r="F5877" t="s">
        <v>6635</v>
      </c>
      <c r="G5877">
        <v>2417</v>
      </c>
      <c r="H5877">
        <v>2</v>
      </c>
      <c r="I5877" t="s">
        <v>5613</v>
      </c>
      <c r="J5877" t="s">
        <v>6085</v>
      </c>
      <c r="K5877" t="s">
        <v>5068</v>
      </c>
      <c r="L5877">
        <v>0</v>
      </c>
      <c r="M5877" s="441">
        <v>45568</v>
      </c>
      <c r="N5877">
        <v>47.3</v>
      </c>
      <c r="O5877">
        <v>47.3</v>
      </c>
      <c r="P5877">
        <v>94.6</v>
      </c>
    </row>
    <row r="5878" spans="1:16" x14ac:dyDescent="0.3">
      <c r="A5878">
        <v>12612</v>
      </c>
      <c r="B5878">
        <v>122</v>
      </c>
      <c r="C5878" t="s">
        <v>552</v>
      </c>
      <c r="D5878" s="441">
        <v>45658</v>
      </c>
      <c r="E5878">
        <v>19965</v>
      </c>
      <c r="F5878" t="s">
        <v>5671</v>
      </c>
      <c r="G5878">
        <v>2356</v>
      </c>
      <c r="H5878">
        <v>7</v>
      </c>
      <c r="I5878" t="s">
        <v>5613</v>
      </c>
      <c r="J5878" t="s">
        <v>6085</v>
      </c>
      <c r="K5878" t="s">
        <v>5068</v>
      </c>
      <c r="L5878">
        <v>13.45</v>
      </c>
      <c r="M5878" s="441">
        <v>45629</v>
      </c>
      <c r="N5878">
        <v>13.45</v>
      </c>
      <c r="O5878">
        <v>13.45</v>
      </c>
      <c r="P5878">
        <v>94.15</v>
      </c>
    </row>
    <row r="5879" spans="1:16" x14ac:dyDescent="0.3">
      <c r="A5879">
        <v>14983</v>
      </c>
      <c r="B5879">
        <v>122</v>
      </c>
      <c r="C5879" t="s">
        <v>552</v>
      </c>
      <c r="D5879" s="441">
        <v>45658</v>
      </c>
      <c r="E5879">
        <v>25642</v>
      </c>
      <c r="F5879" t="s">
        <v>6585</v>
      </c>
      <c r="G5879">
        <v>2346</v>
      </c>
      <c r="H5879">
        <v>2</v>
      </c>
      <c r="I5879" t="s">
        <v>5613</v>
      </c>
      <c r="J5879" t="s">
        <v>6085</v>
      </c>
      <c r="K5879" t="s">
        <v>5068</v>
      </c>
      <c r="L5879">
        <v>0</v>
      </c>
      <c r="M5879" s="441">
        <v>-693593</v>
      </c>
      <c r="N5879">
        <v>0</v>
      </c>
      <c r="O5879">
        <v>0</v>
      </c>
      <c r="P5879">
        <v>93.28</v>
      </c>
    </row>
    <row r="5880" spans="1:16" x14ac:dyDescent="0.3">
      <c r="A5880">
        <v>12531</v>
      </c>
      <c r="B5880">
        <v>122</v>
      </c>
      <c r="C5880" t="s">
        <v>552</v>
      </c>
      <c r="D5880" s="441">
        <v>45658</v>
      </c>
      <c r="E5880">
        <v>20419</v>
      </c>
      <c r="F5880" t="s">
        <v>6498</v>
      </c>
      <c r="G5880">
        <v>2187</v>
      </c>
      <c r="H5880">
        <v>5</v>
      </c>
      <c r="I5880" t="s">
        <v>5605</v>
      </c>
      <c r="J5880" t="s">
        <v>6085</v>
      </c>
      <c r="K5880" t="s">
        <v>5068</v>
      </c>
      <c r="L5880">
        <v>0</v>
      </c>
      <c r="M5880" s="441">
        <v>45433</v>
      </c>
      <c r="N5880">
        <v>18.55</v>
      </c>
      <c r="O5880">
        <v>17.03</v>
      </c>
      <c r="P5880">
        <v>92.75</v>
      </c>
    </row>
    <row r="5881" spans="1:16" x14ac:dyDescent="0.3">
      <c r="A5881">
        <v>12556</v>
      </c>
      <c r="B5881">
        <v>122</v>
      </c>
      <c r="C5881" t="s">
        <v>552</v>
      </c>
      <c r="D5881" s="441">
        <v>45658</v>
      </c>
      <c r="E5881">
        <v>20871</v>
      </c>
      <c r="F5881" t="s">
        <v>5663</v>
      </c>
      <c r="G5881">
        <v>2043</v>
      </c>
      <c r="H5881">
        <v>3</v>
      </c>
      <c r="I5881" t="s">
        <v>5625</v>
      </c>
      <c r="J5881" t="s">
        <v>6085</v>
      </c>
      <c r="K5881" t="s">
        <v>5068</v>
      </c>
      <c r="L5881">
        <v>30.9</v>
      </c>
      <c r="M5881" s="441">
        <v>45639</v>
      </c>
      <c r="N5881">
        <v>30.9</v>
      </c>
      <c r="O5881">
        <v>30.9</v>
      </c>
      <c r="P5881">
        <v>92.7</v>
      </c>
    </row>
    <row r="5882" spans="1:16" x14ac:dyDescent="0.3">
      <c r="A5882">
        <v>12516</v>
      </c>
      <c r="B5882">
        <v>122</v>
      </c>
      <c r="C5882" t="s">
        <v>552</v>
      </c>
      <c r="D5882" s="441">
        <v>45658</v>
      </c>
      <c r="E5882">
        <v>20614</v>
      </c>
      <c r="F5882" t="s">
        <v>5686</v>
      </c>
      <c r="G5882">
        <v>2119</v>
      </c>
      <c r="H5882">
        <v>3</v>
      </c>
      <c r="I5882" t="s">
        <v>5613</v>
      </c>
      <c r="J5882" t="s">
        <v>6085</v>
      </c>
      <c r="K5882" t="s">
        <v>5068</v>
      </c>
      <c r="L5882">
        <v>29.68</v>
      </c>
      <c r="M5882" s="441">
        <v>45636</v>
      </c>
      <c r="N5882">
        <v>29.6</v>
      </c>
      <c r="O5882">
        <v>29.6</v>
      </c>
      <c r="P5882">
        <v>89.04</v>
      </c>
    </row>
    <row r="5883" spans="1:16" x14ac:dyDescent="0.3">
      <c r="A5883">
        <v>12465</v>
      </c>
      <c r="B5883">
        <v>122</v>
      </c>
      <c r="C5883" t="s">
        <v>552</v>
      </c>
      <c r="D5883" s="441">
        <v>45658</v>
      </c>
      <c r="E5883">
        <v>23492</v>
      </c>
      <c r="F5883" t="s">
        <v>6612</v>
      </c>
      <c r="G5883">
        <v>2377</v>
      </c>
      <c r="H5883">
        <v>1.5</v>
      </c>
      <c r="I5883" t="s">
        <v>5598</v>
      </c>
      <c r="J5883" t="s">
        <v>6085</v>
      </c>
      <c r="K5883" t="s">
        <v>5068</v>
      </c>
      <c r="L5883">
        <v>58.9</v>
      </c>
      <c r="M5883" s="441">
        <v>45636</v>
      </c>
      <c r="N5883">
        <v>58.9</v>
      </c>
      <c r="O5883">
        <v>58.9</v>
      </c>
      <c r="P5883">
        <v>88.35</v>
      </c>
    </row>
    <row r="5884" spans="1:16" x14ac:dyDescent="0.3">
      <c r="A5884">
        <v>12524</v>
      </c>
      <c r="B5884">
        <v>122</v>
      </c>
      <c r="C5884" t="s">
        <v>552</v>
      </c>
      <c r="D5884" s="441">
        <v>45658</v>
      </c>
      <c r="E5884">
        <v>20301</v>
      </c>
      <c r="F5884" t="s">
        <v>5617</v>
      </c>
      <c r="G5884">
        <v>2223</v>
      </c>
      <c r="H5884">
        <v>2.6</v>
      </c>
      <c r="I5884" t="s">
        <v>5605</v>
      </c>
      <c r="J5884" t="s">
        <v>6085</v>
      </c>
      <c r="K5884" t="s">
        <v>5068</v>
      </c>
      <c r="L5884">
        <v>33.07</v>
      </c>
      <c r="M5884" s="441">
        <v>45644</v>
      </c>
      <c r="N5884">
        <v>32.99</v>
      </c>
      <c r="O5884">
        <v>32.99</v>
      </c>
      <c r="P5884">
        <v>85.98</v>
      </c>
    </row>
    <row r="5885" spans="1:16" x14ac:dyDescent="0.3">
      <c r="A5885">
        <v>12478</v>
      </c>
      <c r="B5885">
        <v>122</v>
      </c>
      <c r="C5885" t="s">
        <v>552</v>
      </c>
      <c r="D5885" s="441">
        <v>45658</v>
      </c>
      <c r="E5885">
        <v>24083</v>
      </c>
      <c r="F5885" t="s">
        <v>5924</v>
      </c>
      <c r="G5885">
        <v>2592</v>
      </c>
      <c r="H5885">
        <v>13.5</v>
      </c>
      <c r="I5885" t="s">
        <v>5598</v>
      </c>
      <c r="J5885" t="s">
        <v>6085</v>
      </c>
      <c r="K5885" t="s">
        <v>5068</v>
      </c>
      <c r="L5885">
        <v>0</v>
      </c>
      <c r="M5885" s="441">
        <v>45544</v>
      </c>
      <c r="N5885">
        <v>6.3</v>
      </c>
      <c r="O5885">
        <v>5.5</v>
      </c>
      <c r="P5885">
        <v>85.05</v>
      </c>
    </row>
    <row r="5886" spans="1:16" x14ac:dyDescent="0.3">
      <c r="A5886">
        <v>12596</v>
      </c>
      <c r="B5886">
        <v>122</v>
      </c>
      <c r="C5886" t="s">
        <v>552</v>
      </c>
      <c r="D5886" s="441">
        <v>45658</v>
      </c>
      <c r="E5886">
        <v>20148</v>
      </c>
      <c r="F5886" t="s">
        <v>6580</v>
      </c>
      <c r="G5886">
        <v>2283</v>
      </c>
      <c r="H5886">
        <v>1</v>
      </c>
      <c r="I5886" t="s">
        <v>5613</v>
      </c>
      <c r="J5886" t="s">
        <v>6085</v>
      </c>
      <c r="K5886" t="s">
        <v>5068</v>
      </c>
      <c r="L5886">
        <v>0</v>
      </c>
      <c r="M5886" s="441">
        <v>-693593</v>
      </c>
      <c r="N5886">
        <v>0</v>
      </c>
      <c r="O5886">
        <v>0</v>
      </c>
      <c r="P5886">
        <v>85</v>
      </c>
    </row>
    <row r="5887" spans="1:16" x14ac:dyDescent="0.3">
      <c r="A5887">
        <v>12536</v>
      </c>
      <c r="B5887">
        <v>122</v>
      </c>
      <c r="C5887" t="s">
        <v>552</v>
      </c>
      <c r="D5887" s="441">
        <v>45658</v>
      </c>
      <c r="E5887">
        <v>20225</v>
      </c>
      <c r="F5887" t="s">
        <v>6636</v>
      </c>
      <c r="G5887">
        <v>2248</v>
      </c>
      <c r="H5887">
        <v>8</v>
      </c>
      <c r="I5887" t="s">
        <v>5605</v>
      </c>
      <c r="J5887" t="s">
        <v>6085</v>
      </c>
      <c r="K5887" t="s">
        <v>5068</v>
      </c>
      <c r="L5887">
        <v>0</v>
      </c>
      <c r="M5887" s="441">
        <v>45383</v>
      </c>
      <c r="N5887">
        <v>10.3</v>
      </c>
      <c r="O5887">
        <v>7.75</v>
      </c>
      <c r="P5887">
        <v>82.4</v>
      </c>
    </row>
    <row r="5888" spans="1:16" x14ac:dyDescent="0.3">
      <c r="A5888">
        <v>12602</v>
      </c>
      <c r="B5888">
        <v>122</v>
      </c>
      <c r="C5888" t="s">
        <v>552</v>
      </c>
      <c r="D5888" s="441">
        <v>45658</v>
      </c>
      <c r="E5888">
        <v>20238</v>
      </c>
      <c r="F5888" t="s">
        <v>6637</v>
      </c>
      <c r="G5888">
        <v>2242</v>
      </c>
      <c r="H5888">
        <v>11</v>
      </c>
      <c r="I5888" t="s">
        <v>5613</v>
      </c>
      <c r="J5888" t="s">
        <v>6085</v>
      </c>
      <c r="K5888" t="s">
        <v>5068</v>
      </c>
      <c r="L5888">
        <v>0</v>
      </c>
      <c r="M5888" s="441">
        <v>45622</v>
      </c>
      <c r="N5888">
        <v>7.49</v>
      </c>
      <c r="O5888">
        <v>6.93</v>
      </c>
      <c r="P5888">
        <v>82.39</v>
      </c>
    </row>
    <row r="5889" spans="1:16" x14ac:dyDescent="0.3">
      <c r="A5889">
        <v>12404</v>
      </c>
      <c r="B5889">
        <v>122</v>
      </c>
      <c r="C5889" t="s">
        <v>552</v>
      </c>
      <c r="D5889" s="441">
        <v>45658</v>
      </c>
      <c r="E5889">
        <v>18312</v>
      </c>
      <c r="F5889" t="s">
        <v>6552</v>
      </c>
      <c r="G5889">
        <v>3321</v>
      </c>
      <c r="H5889">
        <v>0.69</v>
      </c>
      <c r="I5889" t="s">
        <v>5601</v>
      </c>
      <c r="J5889" t="s">
        <v>4764</v>
      </c>
      <c r="K5889" t="s">
        <v>5068</v>
      </c>
      <c r="L5889">
        <v>0</v>
      </c>
      <c r="M5889" s="441">
        <v>-693593</v>
      </c>
      <c r="N5889">
        <v>0</v>
      </c>
      <c r="O5889">
        <v>135.9</v>
      </c>
      <c r="P5889">
        <v>80.650000000000006</v>
      </c>
    </row>
    <row r="5890" spans="1:16" x14ac:dyDescent="0.3">
      <c r="A5890">
        <v>15012</v>
      </c>
      <c r="B5890">
        <v>122</v>
      </c>
      <c r="C5890" t="s">
        <v>552</v>
      </c>
      <c r="D5890" s="441">
        <v>45658</v>
      </c>
      <c r="E5890">
        <v>19761</v>
      </c>
      <c r="F5890" t="s">
        <v>6620</v>
      </c>
      <c r="G5890">
        <v>2492</v>
      </c>
      <c r="H5890">
        <v>3</v>
      </c>
      <c r="I5890" t="s">
        <v>5598</v>
      </c>
      <c r="J5890" t="s">
        <v>6085</v>
      </c>
      <c r="K5890" t="s">
        <v>5068</v>
      </c>
      <c r="L5890">
        <v>26.24</v>
      </c>
      <c r="M5890" s="441">
        <v>45639</v>
      </c>
      <c r="N5890">
        <v>27</v>
      </c>
      <c r="O5890">
        <v>27</v>
      </c>
      <c r="P5890">
        <v>78.72</v>
      </c>
    </row>
    <row r="5891" spans="1:16" x14ac:dyDescent="0.3">
      <c r="A5891">
        <v>12485</v>
      </c>
      <c r="B5891">
        <v>122</v>
      </c>
      <c r="C5891" t="s">
        <v>552</v>
      </c>
      <c r="D5891" s="441">
        <v>45658</v>
      </c>
      <c r="E5891">
        <v>19759</v>
      </c>
      <c r="F5891" t="s">
        <v>6016</v>
      </c>
      <c r="G5891">
        <v>2494</v>
      </c>
      <c r="H5891">
        <v>6.6</v>
      </c>
      <c r="I5891" t="s">
        <v>5598</v>
      </c>
      <c r="J5891" t="s">
        <v>6085</v>
      </c>
      <c r="K5891" t="s">
        <v>5068</v>
      </c>
      <c r="L5891">
        <v>11.82</v>
      </c>
      <c r="M5891" s="441">
        <v>45654</v>
      </c>
      <c r="N5891">
        <v>11.57</v>
      </c>
      <c r="O5891">
        <v>11.57</v>
      </c>
      <c r="P5891">
        <v>78.010000000000005</v>
      </c>
    </row>
    <row r="5892" spans="1:16" x14ac:dyDescent="0.3">
      <c r="A5892">
        <v>12393</v>
      </c>
      <c r="B5892">
        <v>122</v>
      </c>
      <c r="C5892" t="s">
        <v>552</v>
      </c>
      <c r="D5892" s="441">
        <v>45658</v>
      </c>
      <c r="E5892">
        <v>18532</v>
      </c>
      <c r="F5892" t="s">
        <v>6625</v>
      </c>
      <c r="G5892">
        <v>3144</v>
      </c>
      <c r="H5892">
        <v>0.86</v>
      </c>
      <c r="I5892" t="s">
        <v>5601</v>
      </c>
      <c r="J5892" t="s">
        <v>4764</v>
      </c>
      <c r="K5892" t="s">
        <v>5068</v>
      </c>
      <c r="L5892">
        <v>0</v>
      </c>
      <c r="M5892" s="441">
        <v>45588</v>
      </c>
      <c r="N5892">
        <v>90.5</v>
      </c>
      <c r="O5892">
        <v>88.14</v>
      </c>
      <c r="P5892">
        <v>77.83</v>
      </c>
    </row>
    <row r="5893" spans="1:16" x14ac:dyDescent="0.3">
      <c r="A5893">
        <v>14980</v>
      </c>
      <c r="B5893">
        <v>122</v>
      </c>
      <c r="C5893" t="s">
        <v>552</v>
      </c>
      <c r="D5893" s="441">
        <v>45658</v>
      </c>
      <c r="E5893">
        <v>25282</v>
      </c>
      <c r="F5893" t="s">
        <v>5652</v>
      </c>
      <c r="G5893">
        <v>5982</v>
      </c>
      <c r="H5893">
        <v>2</v>
      </c>
      <c r="I5893" t="s">
        <v>5598</v>
      </c>
      <c r="J5893" t="s">
        <v>6085</v>
      </c>
      <c r="K5893" t="s">
        <v>5068</v>
      </c>
      <c r="L5893">
        <v>38</v>
      </c>
      <c r="M5893" s="441">
        <v>45639</v>
      </c>
      <c r="N5893">
        <v>38</v>
      </c>
      <c r="O5893">
        <v>38</v>
      </c>
      <c r="P5893">
        <v>76</v>
      </c>
    </row>
    <row r="5894" spans="1:16" x14ac:dyDescent="0.3">
      <c r="A5894">
        <v>12374</v>
      </c>
      <c r="B5894">
        <v>122</v>
      </c>
      <c r="C5894" t="s">
        <v>552</v>
      </c>
      <c r="D5894" s="441">
        <v>45658</v>
      </c>
      <c r="E5894">
        <v>20757</v>
      </c>
      <c r="F5894" t="s">
        <v>5609</v>
      </c>
      <c r="G5894">
        <v>2086</v>
      </c>
      <c r="H5894">
        <v>1</v>
      </c>
      <c r="I5894" t="s">
        <v>5610</v>
      </c>
      <c r="J5894" t="s">
        <v>6085</v>
      </c>
      <c r="K5894" t="s">
        <v>5068</v>
      </c>
      <c r="L5894">
        <v>0</v>
      </c>
      <c r="M5894" s="441">
        <v>45603</v>
      </c>
      <c r="N5894">
        <v>75.2</v>
      </c>
      <c r="O5894">
        <v>79.900000000000006</v>
      </c>
      <c r="P5894">
        <v>75.2</v>
      </c>
    </row>
    <row r="5895" spans="1:16" x14ac:dyDescent="0.3">
      <c r="A5895">
        <v>12466</v>
      </c>
      <c r="B5895">
        <v>122</v>
      </c>
      <c r="C5895" t="s">
        <v>552</v>
      </c>
      <c r="D5895" s="441">
        <v>45658</v>
      </c>
      <c r="E5895">
        <v>24420</v>
      </c>
      <c r="F5895" t="s">
        <v>5680</v>
      </c>
      <c r="G5895">
        <v>2207</v>
      </c>
      <c r="H5895">
        <v>7</v>
      </c>
      <c r="I5895" t="s">
        <v>5598</v>
      </c>
      <c r="J5895" t="s">
        <v>6085</v>
      </c>
      <c r="K5895" t="s">
        <v>5068</v>
      </c>
      <c r="L5895">
        <v>0</v>
      </c>
      <c r="M5895" s="441">
        <v>45427</v>
      </c>
      <c r="N5895">
        <v>10.74</v>
      </c>
      <c r="O5895">
        <v>10.74</v>
      </c>
      <c r="P5895">
        <v>75.180000000000007</v>
      </c>
    </row>
    <row r="5896" spans="1:16" x14ac:dyDescent="0.3">
      <c r="A5896">
        <v>12588</v>
      </c>
      <c r="B5896">
        <v>122</v>
      </c>
      <c r="C5896" t="s">
        <v>552</v>
      </c>
      <c r="D5896" s="441">
        <v>45658</v>
      </c>
      <c r="E5896">
        <v>18443</v>
      </c>
      <c r="F5896" t="s">
        <v>6623</v>
      </c>
      <c r="G5896">
        <v>3206</v>
      </c>
      <c r="H5896">
        <v>0.69</v>
      </c>
      <c r="I5896" t="s">
        <v>5613</v>
      </c>
      <c r="J5896" t="s">
        <v>4764</v>
      </c>
      <c r="K5896" t="s">
        <v>5068</v>
      </c>
      <c r="L5896">
        <v>0</v>
      </c>
      <c r="M5896" s="441">
        <v>-693593</v>
      </c>
      <c r="N5896">
        <v>0</v>
      </c>
      <c r="O5896">
        <v>0</v>
      </c>
      <c r="P5896">
        <v>74.459999999999994</v>
      </c>
    </row>
    <row r="5897" spans="1:16" x14ac:dyDescent="0.3">
      <c r="A5897">
        <v>14990</v>
      </c>
      <c r="B5897">
        <v>122</v>
      </c>
      <c r="C5897" t="s">
        <v>552</v>
      </c>
      <c r="D5897" s="441">
        <v>45658</v>
      </c>
      <c r="E5897">
        <v>19856</v>
      </c>
      <c r="F5897" t="s">
        <v>6638</v>
      </c>
      <c r="G5897">
        <v>2416</v>
      </c>
      <c r="H5897">
        <v>2.4</v>
      </c>
      <c r="I5897" t="s">
        <v>5613</v>
      </c>
      <c r="J5897" t="s">
        <v>6085</v>
      </c>
      <c r="K5897" t="s">
        <v>5068</v>
      </c>
      <c r="L5897">
        <v>0</v>
      </c>
      <c r="M5897" s="441">
        <v>-693593</v>
      </c>
      <c r="N5897">
        <v>0</v>
      </c>
      <c r="O5897">
        <v>0</v>
      </c>
      <c r="P5897">
        <v>72.72</v>
      </c>
    </row>
    <row r="5898" spans="1:16" x14ac:dyDescent="0.3">
      <c r="A5898">
        <v>14946</v>
      </c>
      <c r="B5898">
        <v>122</v>
      </c>
      <c r="C5898" t="s">
        <v>552</v>
      </c>
      <c r="D5898" s="441">
        <v>45658</v>
      </c>
      <c r="E5898">
        <v>18288</v>
      </c>
      <c r="F5898" t="s">
        <v>6624</v>
      </c>
      <c r="G5898">
        <v>3340</v>
      </c>
      <c r="H5898">
        <v>0.56999999999999995</v>
      </c>
      <c r="I5898" t="s">
        <v>5613</v>
      </c>
      <c r="J5898" t="s">
        <v>4764</v>
      </c>
      <c r="K5898" t="s">
        <v>5068</v>
      </c>
      <c r="L5898">
        <v>0</v>
      </c>
      <c r="M5898" s="441">
        <v>-693593</v>
      </c>
      <c r="N5898">
        <v>0</v>
      </c>
      <c r="O5898">
        <v>0</v>
      </c>
      <c r="P5898">
        <v>71.3</v>
      </c>
    </row>
    <row r="5899" spans="1:16" x14ac:dyDescent="0.3">
      <c r="A5899">
        <v>14960</v>
      </c>
      <c r="B5899">
        <v>122</v>
      </c>
      <c r="C5899" t="s">
        <v>552</v>
      </c>
      <c r="D5899" s="441">
        <v>45658</v>
      </c>
      <c r="E5899">
        <v>18184</v>
      </c>
      <c r="F5899" t="s">
        <v>5997</v>
      </c>
      <c r="G5899">
        <v>3439</v>
      </c>
      <c r="H5899">
        <v>0.89</v>
      </c>
      <c r="I5899" t="s">
        <v>5601</v>
      </c>
      <c r="J5899" t="s">
        <v>4764</v>
      </c>
      <c r="K5899" t="s">
        <v>5068</v>
      </c>
      <c r="L5899">
        <v>0</v>
      </c>
      <c r="M5899" s="441">
        <v>-693593</v>
      </c>
      <c r="N5899">
        <v>0</v>
      </c>
      <c r="O5899">
        <v>0</v>
      </c>
      <c r="P5899">
        <v>70.959999999999994</v>
      </c>
    </row>
    <row r="5900" spans="1:16" x14ac:dyDescent="0.3">
      <c r="A5900">
        <v>14979</v>
      </c>
      <c r="B5900">
        <v>122</v>
      </c>
      <c r="C5900" t="s">
        <v>552</v>
      </c>
      <c r="D5900" s="441">
        <v>45658</v>
      </c>
      <c r="E5900">
        <v>20682</v>
      </c>
      <c r="F5900" t="s">
        <v>6639</v>
      </c>
      <c r="G5900">
        <v>2106</v>
      </c>
      <c r="H5900">
        <v>9</v>
      </c>
      <c r="I5900" t="s">
        <v>5613</v>
      </c>
      <c r="J5900" t="s">
        <v>6085</v>
      </c>
      <c r="K5900" t="s">
        <v>5068</v>
      </c>
      <c r="L5900">
        <v>7.88</v>
      </c>
      <c r="M5900" s="441">
        <v>45629</v>
      </c>
      <c r="N5900">
        <v>7.88</v>
      </c>
      <c r="O5900">
        <v>8</v>
      </c>
      <c r="P5900">
        <v>70.92</v>
      </c>
    </row>
    <row r="5901" spans="1:16" x14ac:dyDescent="0.3">
      <c r="A5901">
        <v>12548</v>
      </c>
      <c r="B5901">
        <v>122</v>
      </c>
      <c r="C5901" t="s">
        <v>552</v>
      </c>
      <c r="D5901" s="441">
        <v>45658</v>
      </c>
      <c r="E5901">
        <v>25217</v>
      </c>
      <c r="F5901" t="s">
        <v>6611</v>
      </c>
      <c r="G5901">
        <v>5950</v>
      </c>
      <c r="H5901">
        <v>1</v>
      </c>
      <c r="I5901" t="s">
        <v>5625</v>
      </c>
      <c r="J5901" t="s">
        <v>6085</v>
      </c>
      <c r="K5901" t="s">
        <v>5068</v>
      </c>
      <c r="L5901">
        <v>0</v>
      </c>
      <c r="M5901" s="441">
        <v>-693593</v>
      </c>
      <c r="N5901">
        <v>0</v>
      </c>
      <c r="O5901">
        <v>69.900000000000006</v>
      </c>
      <c r="P5901">
        <v>69.900000000000006</v>
      </c>
    </row>
    <row r="5902" spans="1:16" x14ac:dyDescent="0.3">
      <c r="A5902">
        <v>12591</v>
      </c>
      <c r="B5902">
        <v>122</v>
      </c>
      <c r="C5902" t="s">
        <v>552</v>
      </c>
      <c r="D5902" s="441">
        <v>45658</v>
      </c>
      <c r="E5902">
        <v>18176</v>
      </c>
      <c r="F5902" t="s">
        <v>5791</v>
      </c>
      <c r="G5902">
        <v>3446</v>
      </c>
      <c r="H5902">
        <v>1</v>
      </c>
      <c r="I5902" t="s">
        <v>5601</v>
      </c>
      <c r="J5902" t="s">
        <v>4764</v>
      </c>
      <c r="K5902" t="s">
        <v>5068</v>
      </c>
      <c r="L5902">
        <v>0</v>
      </c>
      <c r="M5902" s="441">
        <v>-693593</v>
      </c>
      <c r="N5902">
        <v>0</v>
      </c>
      <c r="O5902">
        <v>0</v>
      </c>
      <c r="P5902">
        <v>69</v>
      </c>
    </row>
    <row r="5903" spans="1:16" x14ac:dyDescent="0.3">
      <c r="A5903">
        <v>14936</v>
      </c>
      <c r="B5903">
        <v>122</v>
      </c>
      <c r="C5903" t="s">
        <v>552</v>
      </c>
      <c r="D5903" s="441">
        <v>45658</v>
      </c>
      <c r="E5903">
        <v>18552</v>
      </c>
      <c r="F5903" t="s">
        <v>5723</v>
      </c>
      <c r="G5903">
        <v>3128</v>
      </c>
      <c r="H5903">
        <v>2.2799999999999998</v>
      </c>
      <c r="I5903" t="s">
        <v>5601</v>
      </c>
      <c r="J5903" t="s">
        <v>4764</v>
      </c>
      <c r="K5903" t="s">
        <v>5068</v>
      </c>
      <c r="L5903">
        <v>0</v>
      </c>
      <c r="M5903" s="441">
        <v>-693593</v>
      </c>
      <c r="N5903">
        <v>0</v>
      </c>
      <c r="O5903">
        <v>0</v>
      </c>
      <c r="P5903">
        <v>66.33</v>
      </c>
    </row>
    <row r="5904" spans="1:16" x14ac:dyDescent="0.3">
      <c r="A5904">
        <v>12597</v>
      </c>
      <c r="B5904">
        <v>122</v>
      </c>
      <c r="C5904" t="s">
        <v>552</v>
      </c>
      <c r="D5904" s="441">
        <v>45658</v>
      </c>
      <c r="E5904">
        <v>21060</v>
      </c>
      <c r="F5904" t="s">
        <v>5619</v>
      </c>
      <c r="G5904">
        <v>1998</v>
      </c>
      <c r="H5904">
        <v>3</v>
      </c>
      <c r="I5904" t="s">
        <v>5613</v>
      </c>
      <c r="J5904" t="s">
        <v>6085</v>
      </c>
      <c r="K5904" t="s">
        <v>5068</v>
      </c>
      <c r="L5904">
        <v>0</v>
      </c>
      <c r="M5904" s="441">
        <v>-693593</v>
      </c>
      <c r="N5904">
        <v>0</v>
      </c>
      <c r="O5904">
        <v>23.75</v>
      </c>
      <c r="P5904">
        <v>65.97</v>
      </c>
    </row>
    <row r="5905" spans="1:16" x14ac:dyDescent="0.3">
      <c r="A5905">
        <v>12604</v>
      </c>
      <c r="B5905">
        <v>122</v>
      </c>
      <c r="C5905" t="s">
        <v>552</v>
      </c>
      <c r="D5905" s="441">
        <v>45658</v>
      </c>
      <c r="E5905">
        <v>20022</v>
      </c>
      <c r="F5905" t="s">
        <v>5651</v>
      </c>
      <c r="G5905">
        <v>2340</v>
      </c>
      <c r="H5905">
        <v>7</v>
      </c>
      <c r="I5905" t="s">
        <v>5613</v>
      </c>
      <c r="J5905" t="s">
        <v>6085</v>
      </c>
      <c r="K5905" t="s">
        <v>5068</v>
      </c>
      <c r="L5905">
        <v>9.2899999999999991</v>
      </c>
      <c r="M5905" s="441">
        <v>45636</v>
      </c>
      <c r="N5905">
        <v>9.2899999999999991</v>
      </c>
      <c r="O5905">
        <v>9.39</v>
      </c>
      <c r="P5905">
        <v>65.03</v>
      </c>
    </row>
    <row r="5906" spans="1:16" x14ac:dyDescent="0.3">
      <c r="A5906">
        <v>12458</v>
      </c>
      <c r="B5906">
        <v>122</v>
      </c>
      <c r="C5906" t="s">
        <v>552</v>
      </c>
      <c r="D5906" s="441">
        <v>45658</v>
      </c>
      <c r="E5906">
        <v>23548</v>
      </c>
      <c r="F5906" t="s">
        <v>5629</v>
      </c>
      <c r="G5906">
        <v>2321</v>
      </c>
      <c r="H5906">
        <v>1.5</v>
      </c>
      <c r="I5906" t="s">
        <v>5598</v>
      </c>
      <c r="J5906" t="s">
        <v>6085</v>
      </c>
      <c r="K5906" t="s">
        <v>5068</v>
      </c>
      <c r="L5906">
        <v>43</v>
      </c>
      <c r="M5906" s="441">
        <v>45636</v>
      </c>
      <c r="N5906">
        <v>43</v>
      </c>
      <c r="O5906">
        <v>61.9</v>
      </c>
      <c r="P5906">
        <v>64.5</v>
      </c>
    </row>
    <row r="5907" spans="1:16" x14ac:dyDescent="0.3">
      <c r="A5907">
        <v>12590</v>
      </c>
      <c r="B5907">
        <v>122</v>
      </c>
      <c r="C5907" t="s">
        <v>552</v>
      </c>
      <c r="D5907" s="441">
        <v>45658</v>
      </c>
      <c r="E5907">
        <v>18178</v>
      </c>
      <c r="F5907" t="s">
        <v>5790</v>
      </c>
      <c r="G5907">
        <v>3444</v>
      </c>
      <c r="H5907">
        <v>1</v>
      </c>
      <c r="I5907" t="s">
        <v>5601</v>
      </c>
      <c r="J5907" t="s">
        <v>4764</v>
      </c>
      <c r="K5907" t="s">
        <v>5068</v>
      </c>
      <c r="L5907">
        <v>0</v>
      </c>
      <c r="M5907" s="441">
        <v>-693593</v>
      </c>
      <c r="N5907">
        <v>0</v>
      </c>
      <c r="O5907">
        <v>59.9</v>
      </c>
      <c r="P5907">
        <v>59.9</v>
      </c>
    </row>
    <row r="5908" spans="1:16" x14ac:dyDescent="0.3">
      <c r="A5908">
        <v>12504</v>
      </c>
      <c r="B5908">
        <v>122</v>
      </c>
      <c r="C5908" t="s">
        <v>552</v>
      </c>
      <c r="D5908" s="441">
        <v>45658</v>
      </c>
      <c r="E5908">
        <v>19236</v>
      </c>
      <c r="F5908" t="s">
        <v>6606</v>
      </c>
      <c r="G5908">
        <v>2787</v>
      </c>
      <c r="H5908">
        <v>0.42</v>
      </c>
      <c r="I5908" t="s">
        <v>5598</v>
      </c>
      <c r="J5908" t="s">
        <v>6085</v>
      </c>
      <c r="K5908" t="s">
        <v>5068</v>
      </c>
      <c r="L5908">
        <v>142</v>
      </c>
      <c r="M5908" s="441">
        <v>45630</v>
      </c>
      <c r="N5908">
        <v>142</v>
      </c>
      <c r="O5908">
        <v>143.04</v>
      </c>
      <c r="P5908">
        <v>59.64</v>
      </c>
    </row>
    <row r="5909" spans="1:16" x14ac:dyDescent="0.3">
      <c r="A5909">
        <v>12457</v>
      </c>
      <c r="B5909">
        <v>122</v>
      </c>
      <c r="C5909" t="s">
        <v>552</v>
      </c>
      <c r="D5909" s="441">
        <v>45658</v>
      </c>
      <c r="E5909">
        <v>24089</v>
      </c>
      <c r="F5909" t="s">
        <v>5842</v>
      </c>
      <c r="G5909">
        <v>2316</v>
      </c>
      <c r="H5909">
        <v>7</v>
      </c>
      <c r="I5909" t="s">
        <v>5598</v>
      </c>
      <c r="J5909" t="s">
        <v>6085</v>
      </c>
      <c r="K5909" t="s">
        <v>5068</v>
      </c>
      <c r="L5909">
        <v>0</v>
      </c>
      <c r="M5909" s="441">
        <v>45531</v>
      </c>
      <c r="N5909">
        <v>8.5</v>
      </c>
      <c r="O5909">
        <v>8.43</v>
      </c>
      <c r="P5909">
        <v>59.5</v>
      </c>
    </row>
    <row r="5910" spans="1:16" x14ac:dyDescent="0.3">
      <c r="A5910">
        <v>12388</v>
      </c>
      <c r="B5910">
        <v>122</v>
      </c>
      <c r="C5910" t="s">
        <v>552</v>
      </c>
      <c r="D5910" s="441">
        <v>45658</v>
      </c>
      <c r="E5910">
        <v>18547</v>
      </c>
      <c r="F5910" t="s">
        <v>5726</v>
      </c>
      <c r="G5910">
        <v>3132</v>
      </c>
      <c r="H5910">
        <v>1.6</v>
      </c>
      <c r="I5910" t="s">
        <v>5601</v>
      </c>
      <c r="J5910" t="s">
        <v>4764</v>
      </c>
      <c r="K5910" t="s">
        <v>5068</v>
      </c>
      <c r="L5910">
        <v>0</v>
      </c>
      <c r="M5910" s="441">
        <v>45622</v>
      </c>
      <c r="N5910">
        <v>36.6</v>
      </c>
      <c r="O5910">
        <v>35.9</v>
      </c>
      <c r="P5910">
        <v>58.56</v>
      </c>
    </row>
    <row r="5911" spans="1:16" x14ac:dyDescent="0.3">
      <c r="A5911">
        <v>12539</v>
      </c>
      <c r="B5911">
        <v>122</v>
      </c>
      <c r="C5911" t="s">
        <v>552</v>
      </c>
      <c r="D5911" s="441">
        <v>45658</v>
      </c>
      <c r="E5911">
        <v>20136</v>
      </c>
      <c r="F5911" t="s">
        <v>5658</v>
      </c>
      <c r="G5911">
        <v>2284</v>
      </c>
      <c r="H5911">
        <v>10</v>
      </c>
      <c r="I5911" t="s">
        <v>5605</v>
      </c>
      <c r="J5911" t="s">
        <v>6085</v>
      </c>
      <c r="K5911" t="s">
        <v>5068</v>
      </c>
      <c r="L5911">
        <v>5.75</v>
      </c>
      <c r="M5911" s="441">
        <v>45644</v>
      </c>
      <c r="N5911">
        <v>5.7</v>
      </c>
      <c r="O5911">
        <v>3.9</v>
      </c>
      <c r="P5911">
        <v>57.5</v>
      </c>
    </row>
    <row r="5912" spans="1:16" x14ac:dyDescent="0.3">
      <c r="A5912">
        <v>14994</v>
      </c>
      <c r="B5912">
        <v>122</v>
      </c>
      <c r="C5912" t="s">
        <v>552</v>
      </c>
      <c r="D5912" s="441">
        <v>45658</v>
      </c>
      <c r="E5912">
        <v>17051</v>
      </c>
      <c r="F5912" t="s">
        <v>6609</v>
      </c>
      <c r="G5912">
        <v>2787</v>
      </c>
      <c r="H5912">
        <v>0.42</v>
      </c>
      <c r="I5912" t="s">
        <v>5598</v>
      </c>
      <c r="J5912" t="s">
        <v>6085</v>
      </c>
      <c r="K5912" t="s">
        <v>5068</v>
      </c>
      <c r="L5912">
        <v>136.86000000000001</v>
      </c>
      <c r="M5912" s="441">
        <v>45637</v>
      </c>
      <c r="N5912">
        <v>139.15</v>
      </c>
      <c r="O5912">
        <v>139.15</v>
      </c>
      <c r="P5912">
        <v>57.48</v>
      </c>
    </row>
    <row r="5913" spans="1:16" x14ac:dyDescent="0.3">
      <c r="A5913">
        <v>14935</v>
      </c>
      <c r="B5913">
        <v>122</v>
      </c>
      <c r="C5913" t="s">
        <v>552</v>
      </c>
      <c r="D5913" s="441">
        <v>45658</v>
      </c>
      <c r="E5913">
        <v>22125</v>
      </c>
      <c r="F5913" t="s">
        <v>6551</v>
      </c>
      <c r="G5913">
        <v>3601</v>
      </c>
      <c r="H5913">
        <v>9</v>
      </c>
      <c r="I5913" t="s">
        <v>5613</v>
      </c>
      <c r="J5913" t="s">
        <v>4764</v>
      </c>
      <c r="K5913" t="s">
        <v>5068</v>
      </c>
      <c r="L5913">
        <v>0</v>
      </c>
      <c r="M5913" s="441">
        <v>45623</v>
      </c>
      <c r="N5913">
        <v>6.21</v>
      </c>
      <c r="O5913">
        <v>3.03</v>
      </c>
      <c r="P5913">
        <v>55.91</v>
      </c>
    </row>
    <row r="5914" spans="1:16" x14ac:dyDescent="0.3">
      <c r="A5914">
        <v>14976</v>
      </c>
      <c r="B5914">
        <v>122</v>
      </c>
      <c r="C5914" t="s">
        <v>552</v>
      </c>
      <c r="D5914" s="441">
        <v>45658</v>
      </c>
      <c r="E5914">
        <v>20715</v>
      </c>
      <c r="F5914" t="s">
        <v>5614</v>
      </c>
      <c r="G5914">
        <v>2098</v>
      </c>
      <c r="H5914">
        <v>0.13</v>
      </c>
      <c r="I5914" t="s">
        <v>5615</v>
      </c>
      <c r="J5914" t="s">
        <v>6085</v>
      </c>
      <c r="K5914" t="s">
        <v>5068</v>
      </c>
      <c r="L5914">
        <v>0</v>
      </c>
      <c r="M5914" s="441">
        <v>-693593</v>
      </c>
      <c r="N5914">
        <v>0</v>
      </c>
      <c r="O5914">
        <v>439.9</v>
      </c>
      <c r="P5914">
        <v>55.89</v>
      </c>
    </row>
    <row r="5915" spans="1:16" x14ac:dyDescent="0.3">
      <c r="A5915">
        <v>15016</v>
      </c>
      <c r="B5915">
        <v>122</v>
      </c>
      <c r="C5915" t="s">
        <v>552</v>
      </c>
      <c r="D5915" s="441">
        <v>45658</v>
      </c>
      <c r="E5915">
        <v>20204</v>
      </c>
      <c r="F5915" t="s">
        <v>6640</v>
      </c>
      <c r="G5915">
        <v>2255</v>
      </c>
      <c r="H5915">
        <v>7</v>
      </c>
      <c r="I5915" t="s">
        <v>5613</v>
      </c>
      <c r="J5915" t="s">
        <v>6085</v>
      </c>
      <c r="K5915" t="s">
        <v>5068</v>
      </c>
      <c r="L5915">
        <v>0</v>
      </c>
      <c r="M5915" s="441">
        <v>-693593</v>
      </c>
      <c r="N5915">
        <v>0</v>
      </c>
      <c r="O5915">
        <v>0</v>
      </c>
      <c r="P5915">
        <v>55.65</v>
      </c>
    </row>
    <row r="5916" spans="1:16" x14ac:dyDescent="0.3">
      <c r="A5916">
        <v>12565</v>
      </c>
      <c r="B5916">
        <v>122</v>
      </c>
      <c r="C5916" t="s">
        <v>552</v>
      </c>
      <c r="D5916" s="441">
        <v>45658</v>
      </c>
      <c r="E5916">
        <v>18396</v>
      </c>
      <c r="F5916" t="s">
        <v>6641</v>
      </c>
      <c r="G5916">
        <v>3244</v>
      </c>
      <c r="H5916">
        <v>0.14000000000000001</v>
      </c>
      <c r="I5916" t="s">
        <v>5613</v>
      </c>
      <c r="J5916" t="s">
        <v>4764</v>
      </c>
      <c r="K5916" t="s">
        <v>5068</v>
      </c>
      <c r="L5916">
        <v>0</v>
      </c>
      <c r="M5916" s="441">
        <v>-693593</v>
      </c>
      <c r="N5916">
        <v>0</v>
      </c>
      <c r="O5916">
        <v>0</v>
      </c>
      <c r="P5916">
        <v>55.5</v>
      </c>
    </row>
    <row r="5917" spans="1:16" x14ac:dyDescent="0.3">
      <c r="A5917">
        <v>12589</v>
      </c>
      <c r="B5917">
        <v>122</v>
      </c>
      <c r="C5917" t="s">
        <v>552</v>
      </c>
      <c r="D5917" s="441">
        <v>45658</v>
      </c>
      <c r="E5917">
        <v>18210</v>
      </c>
      <c r="F5917" t="s">
        <v>6523</v>
      </c>
      <c r="G5917">
        <v>3417</v>
      </c>
      <c r="H5917">
        <v>2</v>
      </c>
      <c r="I5917" t="s">
        <v>5613</v>
      </c>
      <c r="J5917" t="s">
        <v>4764</v>
      </c>
      <c r="K5917" t="s">
        <v>5068</v>
      </c>
      <c r="L5917">
        <v>0</v>
      </c>
      <c r="M5917" s="441">
        <v>-693593</v>
      </c>
      <c r="N5917">
        <v>0</v>
      </c>
      <c r="O5917">
        <v>0</v>
      </c>
      <c r="P5917">
        <v>54.3</v>
      </c>
    </row>
    <row r="5918" spans="1:16" x14ac:dyDescent="0.3">
      <c r="A5918">
        <v>12613</v>
      </c>
      <c r="B5918">
        <v>122</v>
      </c>
      <c r="C5918" t="s">
        <v>552</v>
      </c>
      <c r="D5918" s="441">
        <v>45658</v>
      </c>
      <c r="E5918">
        <v>20944</v>
      </c>
      <c r="F5918" t="s">
        <v>6642</v>
      </c>
      <c r="G5918">
        <v>2026</v>
      </c>
      <c r="H5918">
        <v>1</v>
      </c>
      <c r="I5918" t="s">
        <v>5613</v>
      </c>
      <c r="J5918" t="s">
        <v>6085</v>
      </c>
      <c r="K5918" t="s">
        <v>5068</v>
      </c>
      <c r="L5918">
        <v>0</v>
      </c>
      <c r="M5918" s="441">
        <v>-693593</v>
      </c>
      <c r="N5918">
        <v>0</v>
      </c>
      <c r="O5918">
        <v>0</v>
      </c>
      <c r="P5918">
        <v>54.25</v>
      </c>
    </row>
    <row r="5919" spans="1:16" x14ac:dyDescent="0.3">
      <c r="A5919">
        <v>12615</v>
      </c>
      <c r="B5919">
        <v>122</v>
      </c>
      <c r="C5919" t="s">
        <v>552</v>
      </c>
      <c r="D5919" s="441">
        <v>45658</v>
      </c>
      <c r="E5919">
        <v>19907</v>
      </c>
      <c r="F5919" t="s">
        <v>5683</v>
      </c>
      <c r="G5919">
        <v>2381</v>
      </c>
      <c r="H5919">
        <v>18</v>
      </c>
      <c r="I5919" t="s">
        <v>5613</v>
      </c>
      <c r="J5919" t="s">
        <v>6085</v>
      </c>
      <c r="K5919" t="s">
        <v>5068</v>
      </c>
      <c r="L5919">
        <v>2.99</v>
      </c>
      <c r="M5919" s="441">
        <v>45636</v>
      </c>
      <c r="N5919">
        <v>2.99</v>
      </c>
      <c r="O5919">
        <v>3.08</v>
      </c>
      <c r="P5919">
        <v>53.82</v>
      </c>
    </row>
    <row r="5920" spans="1:16" x14ac:dyDescent="0.3">
      <c r="A5920">
        <v>12381</v>
      </c>
      <c r="B5920">
        <v>122</v>
      </c>
      <c r="C5920" t="s">
        <v>552</v>
      </c>
      <c r="D5920" s="441">
        <v>45658</v>
      </c>
      <c r="E5920">
        <v>21979</v>
      </c>
      <c r="F5920" t="s">
        <v>6643</v>
      </c>
      <c r="G5920">
        <v>3712</v>
      </c>
      <c r="H5920">
        <v>6</v>
      </c>
      <c r="I5920" t="s">
        <v>5703</v>
      </c>
      <c r="J5920" t="s">
        <v>4764</v>
      </c>
      <c r="K5920" t="s">
        <v>5068</v>
      </c>
      <c r="L5920">
        <v>0</v>
      </c>
      <c r="M5920" s="441">
        <v>45552</v>
      </c>
      <c r="N5920">
        <v>8.9</v>
      </c>
      <c r="O5920">
        <v>16.5</v>
      </c>
      <c r="P5920">
        <v>53.4</v>
      </c>
    </row>
    <row r="5921" spans="1:16" x14ac:dyDescent="0.3">
      <c r="A5921">
        <v>12606</v>
      </c>
      <c r="B5921">
        <v>122</v>
      </c>
      <c r="C5921" t="s">
        <v>552</v>
      </c>
      <c r="D5921" s="441">
        <v>45658</v>
      </c>
      <c r="E5921">
        <v>20892</v>
      </c>
      <c r="F5921" t="s">
        <v>5653</v>
      </c>
      <c r="G5921">
        <v>2039</v>
      </c>
      <c r="H5921">
        <v>4</v>
      </c>
      <c r="I5921" t="s">
        <v>5613</v>
      </c>
      <c r="J5921" t="s">
        <v>6085</v>
      </c>
      <c r="K5921" t="s">
        <v>5068</v>
      </c>
      <c r="L5921">
        <v>0</v>
      </c>
      <c r="M5921" s="441">
        <v>-693593</v>
      </c>
      <c r="N5921">
        <v>0</v>
      </c>
      <c r="O5921">
        <v>13.2</v>
      </c>
      <c r="P5921">
        <v>52.8</v>
      </c>
    </row>
    <row r="5922" spans="1:16" x14ac:dyDescent="0.3">
      <c r="A5922">
        <v>12375</v>
      </c>
      <c r="B5922">
        <v>122</v>
      </c>
      <c r="C5922" t="s">
        <v>552</v>
      </c>
      <c r="D5922" s="441">
        <v>45658</v>
      </c>
      <c r="E5922">
        <v>20724</v>
      </c>
      <c r="F5922" t="s">
        <v>6600</v>
      </c>
      <c r="G5922">
        <v>2094</v>
      </c>
      <c r="H5922">
        <v>1</v>
      </c>
      <c r="I5922" t="s">
        <v>5610</v>
      </c>
      <c r="J5922" t="s">
        <v>6085</v>
      </c>
      <c r="K5922" t="s">
        <v>5068</v>
      </c>
      <c r="L5922">
        <v>52.74</v>
      </c>
      <c r="M5922" s="441">
        <v>45629</v>
      </c>
      <c r="N5922">
        <v>52.74</v>
      </c>
      <c r="O5922">
        <v>51.74</v>
      </c>
      <c r="P5922">
        <v>52.74</v>
      </c>
    </row>
    <row r="5923" spans="1:16" x14ac:dyDescent="0.3">
      <c r="A5923">
        <v>14962</v>
      </c>
      <c r="B5923">
        <v>122</v>
      </c>
      <c r="C5923" t="s">
        <v>552</v>
      </c>
      <c r="D5923" s="441">
        <v>45658</v>
      </c>
      <c r="E5923">
        <v>18160</v>
      </c>
      <c r="F5923" t="s">
        <v>6514</v>
      </c>
      <c r="G5923">
        <v>3460</v>
      </c>
      <c r="H5923">
        <v>0.27</v>
      </c>
      <c r="I5923" t="s">
        <v>5601</v>
      </c>
      <c r="J5923" t="s">
        <v>4764</v>
      </c>
      <c r="K5923" t="s">
        <v>5068</v>
      </c>
      <c r="L5923">
        <v>0</v>
      </c>
      <c r="M5923" s="441">
        <v>-693593</v>
      </c>
      <c r="N5923">
        <v>0</v>
      </c>
      <c r="O5923">
        <v>0</v>
      </c>
      <c r="P5923">
        <v>52.55</v>
      </c>
    </row>
    <row r="5924" spans="1:16" x14ac:dyDescent="0.3">
      <c r="A5924">
        <v>12533</v>
      </c>
      <c r="B5924">
        <v>122</v>
      </c>
      <c r="C5924" t="s">
        <v>552</v>
      </c>
      <c r="D5924" s="441">
        <v>45658</v>
      </c>
      <c r="E5924">
        <v>20386</v>
      </c>
      <c r="F5924" t="s">
        <v>6500</v>
      </c>
      <c r="G5924">
        <v>2195</v>
      </c>
      <c r="H5924">
        <v>21</v>
      </c>
      <c r="I5924" t="s">
        <v>5605</v>
      </c>
      <c r="J5924" t="s">
        <v>6085</v>
      </c>
      <c r="K5924" t="s">
        <v>5068</v>
      </c>
      <c r="L5924">
        <v>0</v>
      </c>
      <c r="M5924" s="441">
        <v>45603</v>
      </c>
      <c r="N5924">
        <v>2.5</v>
      </c>
      <c r="O5924">
        <v>2.5</v>
      </c>
      <c r="P5924">
        <v>52.5</v>
      </c>
    </row>
    <row r="5925" spans="1:16" x14ac:dyDescent="0.3">
      <c r="A5925">
        <v>12557</v>
      </c>
      <c r="B5925">
        <v>122</v>
      </c>
      <c r="C5925" t="s">
        <v>552</v>
      </c>
      <c r="D5925" s="441">
        <v>45658</v>
      </c>
      <c r="E5925">
        <v>20621</v>
      </c>
      <c r="F5925" t="s">
        <v>5677</v>
      </c>
      <c r="G5925">
        <v>2117</v>
      </c>
      <c r="H5925">
        <v>2</v>
      </c>
      <c r="I5925" t="s">
        <v>5625</v>
      </c>
      <c r="J5925" t="s">
        <v>6085</v>
      </c>
      <c r="K5925" t="s">
        <v>5068</v>
      </c>
      <c r="L5925">
        <v>0</v>
      </c>
      <c r="M5925" s="441">
        <v>45623</v>
      </c>
      <c r="N5925">
        <v>0</v>
      </c>
      <c r="O5925">
        <v>21.9</v>
      </c>
      <c r="P5925">
        <v>52.02</v>
      </c>
    </row>
    <row r="5926" spans="1:16" x14ac:dyDescent="0.3">
      <c r="A5926">
        <v>14972</v>
      </c>
      <c r="B5926">
        <v>122</v>
      </c>
      <c r="C5926" t="s">
        <v>552</v>
      </c>
      <c r="D5926" s="441">
        <v>45658</v>
      </c>
      <c r="E5926">
        <v>18107</v>
      </c>
      <c r="F5926" t="s">
        <v>5807</v>
      </c>
      <c r="G5926">
        <v>3504</v>
      </c>
      <c r="H5926">
        <v>0.28999999999999998</v>
      </c>
      <c r="I5926" t="s">
        <v>5601</v>
      </c>
      <c r="J5926" t="s">
        <v>4764</v>
      </c>
      <c r="K5926" t="s">
        <v>5068</v>
      </c>
      <c r="L5926">
        <v>0</v>
      </c>
      <c r="M5926" s="441">
        <v>-693593</v>
      </c>
      <c r="N5926">
        <v>0</v>
      </c>
      <c r="O5926">
        <v>0</v>
      </c>
      <c r="P5926">
        <v>51.3</v>
      </c>
    </row>
    <row r="5927" spans="1:16" x14ac:dyDescent="0.3">
      <c r="A5927">
        <v>12525</v>
      </c>
      <c r="B5927">
        <v>122</v>
      </c>
      <c r="C5927" t="s">
        <v>552</v>
      </c>
      <c r="D5927" s="441">
        <v>45658</v>
      </c>
      <c r="E5927">
        <v>23826</v>
      </c>
      <c r="F5927" t="s">
        <v>5844</v>
      </c>
      <c r="G5927">
        <v>2073</v>
      </c>
      <c r="H5927">
        <v>15</v>
      </c>
      <c r="I5927" t="s">
        <v>5605</v>
      </c>
      <c r="J5927" t="s">
        <v>6085</v>
      </c>
      <c r="K5927" t="s">
        <v>5068</v>
      </c>
      <c r="L5927">
        <v>0</v>
      </c>
      <c r="M5927" s="441">
        <v>45615</v>
      </c>
      <c r="N5927">
        <v>3.35</v>
      </c>
      <c r="O5927">
        <v>3.35</v>
      </c>
      <c r="P5927">
        <v>50.25</v>
      </c>
    </row>
    <row r="5928" spans="1:16" x14ac:dyDescent="0.3">
      <c r="A5928">
        <v>12378</v>
      </c>
      <c r="B5928">
        <v>122</v>
      </c>
      <c r="C5928" t="s">
        <v>552</v>
      </c>
      <c r="D5928" s="441">
        <v>45658</v>
      </c>
      <c r="E5928">
        <v>24638</v>
      </c>
      <c r="F5928" t="s">
        <v>6616</v>
      </c>
      <c r="G5928">
        <v>5690</v>
      </c>
      <c r="H5928">
        <v>2</v>
      </c>
      <c r="I5928" t="s">
        <v>5703</v>
      </c>
      <c r="J5928" t="s">
        <v>6085</v>
      </c>
      <c r="K5928" t="s">
        <v>5068</v>
      </c>
      <c r="L5928">
        <v>0</v>
      </c>
      <c r="M5928" s="441">
        <v>-693593</v>
      </c>
      <c r="N5928">
        <v>0</v>
      </c>
      <c r="O5928">
        <v>39.5</v>
      </c>
      <c r="P5928">
        <v>49.8</v>
      </c>
    </row>
    <row r="5929" spans="1:16" x14ac:dyDescent="0.3">
      <c r="A5929">
        <v>12459</v>
      </c>
      <c r="B5929">
        <v>122</v>
      </c>
      <c r="C5929" t="s">
        <v>552</v>
      </c>
      <c r="D5929" s="441">
        <v>45658</v>
      </c>
      <c r="E5929">
        <v>24110</v>
      </c>
      <c r="F5929" t="s">
        <v>5630</v>
      </c>
      <c r="G5929">
        <v>2322</v>
      </c>
      <c r="H5929">
        <v>1.5</v>
      </c>
      <c r="I5929" t="s">
        <v>5598</v>
      </c>
      <c r="J5929" t="s">
        <v>6085</v>
      </c>
      <c r="K5929" t="s">
        <v>5068</v>
      </c>
      <c r="L5929">
        <v>0</v>
      </c>
      <c r="M5929" s="441">
        <v>-693593</v>
      </c>
      <c r="N5929">
        <v>0</v>
      </c>
      <c r="O5929">
        <v>32</v>
      </c>
      <c r="P5929">
        <v>48</v>
      </c>
    </row>
    <row r="5930" spans="1:16" x14ac:dyDescent="0.3">
      <c r="A5930">
        <v>12412</v>
      </c>
      <c r="B5930">
        <v>122</v>
      </c>
      <c r="C5930" t="s">
        <v>552</v>
      </c>
      <c r="D5930" s="441">
        <v>45658</v>
      </c>
      <c r="E5930">
        <v>18241</v>
      </c>
      <c r="F5930" t="s">
        <v>6644</v>
      </c>
      <c r="G5930">
        <v>3387</v>
      </c>
      <c r="H5930">
        <v>0.53</v>
      </c>
      <c r="I5930" t="s">
        <v>5601</v>
      </c>
      <c r="J5930" t="s">
        <v>4764</v>
      </c>
      <c r="K5930" t="s">
        <v>5068</v>
      </c>
      <c r="L5930">
        <v>0</v>
      </c>
      <c r="M5930" s="441">
        <v>-693593</v>
      </c>
      <c r="N5930">
        <v>0</v>
      </c>
      <c r="O5930">
        <v>96</v>
      </c>
      <c r="P5930">
        <v>47.65</v>
      </c>
    </row>
    <row r="5931" spans="1:16" x14ac:dyDescent="0.3">
      <c r="A5931">
        <v>14956</v>
      </c>
      <c r="B5931">
        <v>122</v>
      </c>
      <c r="C5931" t="s">
        <v>552</v>
      </c>
      <c r="D5931" s="441">
        <v>45658</v>
      </c>
      <c r="E5931">
        <v>18192</v>
      </c>
      <c r="F5931" t="s">
        <v>6645</v>
      </c>
      <c r="G5931">
        <v>3432</v>
      </c>
      <c r="H5931">
        <v>0.91</v>
      </c>
      <c r="I5931" t="s">
        <v>5601</v>
      </c>
      <c r="J5931" t="s">
        <v>4764</v>
      </c>
      <c r="K5931" t="s">
        <v>5068</v>
      </c>
      <c r="L5931">
        <v>0</v>
      </c>
      <c r="M5931" s="441">
        <v>-693593</v>
      </c>
      <c r="N5931">
        <v>0</v>
      </c>
      <c r="O5931">
        <v>0</v>
      </c>
      <c r="P5931">
        <v>46.23</v>
      </c>
    </row>
    <row r="5932" spans="1:16" x14ac:dyDescent="0.3">
      <c r="A5932">
        <v>12383</v>
      </c>
      <c r="B5932">
        <v>122</v>
      </c>
      <c r="C5932" t="s">
        <v>552</v>
      </c>
      <c r="D5932" s="441">
        <v>45658</v>
      </c>
      <c r="E5932">
        <v>19979</v>
      </c>
      <c r="F5932" t="s">
        <v>5667</v>
      </c>
      <c r="G5932">
        <v>2353</v>
      </c>
      <c r="H5932">
        <v>3</v>
      </c>
      <c r="I5932" t="s">
        <v>5668</v>
      </c>
      <c r="J5932" t="s">
        <v>6085</v>
      </c>
      <c r="K5932" t="s">
        <v>5068</v>
      </c>
      <c r="L5932">
        <v>0</v>
      </c>
      <c r="M5932" s="441">
        <v>45587</v>
      </c>
      <c r="N5932">
        <v>15.15</v>
      </c>
      <c r="O5932">
        <v>15.5</v>
      </c>
      <c r="P5932">
        <v>45.45</v>
      </c>
    </row>
    <row r="5933" spans="1:16" x14ac:dyDescent="0.3">
      <c r="A5933">
        <v>12426</v>
      </c>
      <c r="B5933">
        <v>122</v>
      </c>
      <c r="C5933" t="s">
        <v>552</v>
      </c>
      <c r="D5933" s="441">
        <v>45658</v>
      </c>
      <c r="E5933">
        <v>18139</v>
      </c>
      <c r="F5933" t="s">
        <v>5960</v>
      </c>
      <c r="G5933">
        <v>3479</v>
      </c>
      <c r="H5933">
        <v>0.12</v>
      </c>
      <c r="I5933" t="s">
        <v>5601</v>
      </c>
      <c r="J5933" t="s">
        <v>4764</v>
      </c>
      <c r="K5933" t="s">
        <v>5068</v>
      </c>
      <c r="L5933">
        <v>0</v>
      </c>
      <c r="M5933" s="441">
        <v>-693593</v>
      </c>
      <c r="N5933">
        <v>0</v>
      </c>
      <c r="O5933">
        <v>375.29</v>
      </c>
      <c r="P5933">
        <v>45.03</v>
      </c>
    </row>
    <row r="5934" spans="1:16" x14ac:dyDescent="0.3">
      <c r="A5934">
        <v>12490</v>
      </c>
      <c r="B5934">
        <v>122</v>
      </c>
      <c r="C5934" t="s">
        <v>552</v>
      </c>
      <c r="D5934" s="441">
        <v>45658</v>
      </c>
      <c r="E5934">
        <v>17034</v>
      </c>
      <c r="F5934" t="s">
        <v>6601</v>
      </c>
      <c r="G5934">
        <v>2743</v>
      </c>
      <c r="H5934">
        <v>1.7</v>
      </c>
      <c r="I5934" t="s">
        <v>5598</v>
      </c>
      <c r="J5934" t="s">
        <v>6085</v>
      </c>
      <c r="K5934" t="s">
        <v>5068</v>
      </c>
      <c r="L5934">
        <v>24.84</v>
      </c>
      <c r="M5934" s="441">
        <v>45649</v>
      </c>
      <c r="N5934">
        <v>23.62</v>
      </c>
      <c r="O5934">
        <v>23.62</v>
      </c>
      <c r="P5934">
        <v>42.23</v>
      </c>
    </row>
    <row r="5935" spans="1:16" x14ac:dyDescent="0.3">
      <c r="A5935">
        <v>12616</v>
      </c>
      <c r="B5935">
        <v>122</v>
      </c>
      <c r="C5935" t="s">
        <v>552</v>
      </c>
      <c r="D5935" s="441">
        <v>45658</v>
      </c>
      <c r="E5935">
        <v>20202</v>
      </c>
      <c r="F5935" t="s">
        <v>5852</v>
      </c>
      <c r="G5935">
        <v>2255</v>
      </c>
      <c r="H5935">
        <v>7</v>
      </c>
      <c r="I5935" t="s">
        <v>5613</v>
      </c>
      <c r="J5935" t="s">
        <v>6085</v>
      </c>
      <c r="K5935" t="s">
        <v>5068</v>
      </c>
      <c r="L5935">
        <v>6</v>
      </c>
      <c r="M5935" s="441">
        <v>45636</v>
      </c>
      <c r="N5935">
        <v>6</v>
      </c>
      <c r="O5935">
        <v>6</v>
      </c>
      <c r="P5935">
        <v>42</v>
      </c>
    </row>
    <row r="5936" spans="1:16" x14ac:dyDescent="0.3">
      <c r="A5936">
        <v>14964</v>
      </c>
      <c r="B5936">
        <v>122</v>
      </c>
      <c r="C5936" t="s">
        <v>552</v>
      </c>
      <c r="D5936" s="441">
        <v>45658</v>
      </c>
      <c r="E5936">
        <v>18155</v>
      </c>
      <c r="F5936" t="s">
        <v>6513</v>
      </c>
      <c r="G5936">
        <v>3465</v>
      </c>
      <c r="H5936">
        <v>0.31</v>
      </c>
      <c r="I5936" t="s">
        <v>5601</v>
      </c>
      <c r="J5936" t="s">
        <v>4764</v>
      </c>
      <c r="K5936" t="s">
        <v>5068</v>
      </c>
      <c r="L5936">
        <v>0</v>
      </c>
      <c r="M5936" s="441">
        <v>-693593</v>
      </c>
      <c r="N5936">
        <v>0</v>
      </c>
      <c r="O5936">
        <v>0</v>
      </c>
      <c r="P5936">
        <v>41.54</v>
      </c>
    </row>
    <row r="5937" spans="1:16" x14ac:dyDescent="0.3">
      <c r="A5937">
        <v>12575</v>
      </c>
      <c r="B5937">
        <v>122</v>
      </c>
      <c r="C5937" t="s">
        <v>552</v>
      </c>
      <c r="D5937" s="441">
        <v>45658</v>
      </c>
      <c r="E5937">
        <v>18357</v>
      </c>
      <c r="F5937" t="s">
        <v>6553</v>
      </c>
      <c r="G5937">
        <v>3279</v>
      </c>
      <c r="H5937">
        <v>0.6</v>
      </c>
      <c r="I5937" t="s">
        <v>5613</v>
      </c>
      <c r="J5937" t="s">
        <v>4764</v>
      </c>
      <c r="K5937" t="s">
        <v>5068</v>
      </c>
      <c r="L5937">
        <v>0</v>
      </c>
      <c r="M5937" s="441">
        <v>-693593</v>
      </c>
      <c r="N5937">
        <v>0</v>
      </c>
      <c r="O5937">
        <v>0</v>
      </c>
      <c r="P5937">
        <v>39.520000000000003</v>
      </c>
    </row>
    <row r="5938" spans="1:16" x14ac:dyDescent="0.3">
      <c r="A5938">
        <v>12517</v>
      </c>
      <c r="B5938">
        <v>122</v>
      </c>
      <c r="C5938" t="s">
        <v>552</v>
      </c>
      <c r="D5938" s="441">
        <v>45658</v>
      </c>
      <c r="E5938">
        <v>21132</v>
      </c>
      <c r="F5938" t="s">
        <v>6646</v>
      </c>
      <c r="G5938">
        <v>1963</v>
      </c>
      <c r="H5938">
        <v>1</v>
      </c>
      <c r="I5938" t="s">
        <v>5605</v>
      </c>
      <c r="J5938" t="s">
        <v>6085</v>
      </c>
      <c r="K5938" t="s">
        <v>5068</v>
      </c>
      <c r="L5938">
        <v>0</v>
      </c>
      <c r="M5938" s="441">
        <v>-693593</v>
      </c>
      <c r="N5938">
        <v>0</v>
      </c>
      <c r="O5938">
        <v>35</v>
      </c>
      <c r="P5938">
        <v>39.5</v>
      </c>
    </row>
    <row r="5939" spans="1:16" x14ac:dyDescent="0.3">
      <c r="A5939">
        <v>12491</v>
      </c>
      <c r="B5939">
        <v>122</v>
      </c>
      <c r="C5939" t="s">
        <v>552</v>
      </c>
      <c r="D5939" s="441">
        <v>45658</v>
      </c>
      <c r="E5939">
        <v>19575</v>
      </c>
      <c r="F5939" t="s">
        <v>5944</v>
      </c>
      <c r="G5939">
        <v>2643</v>
      </c>
      <c r="H5939">
        <v>1.32</v>
      </c>
      <c r="I5939" t="s">
        <v>5598</v>
      </c>
      <c r="J5939" t="s">
        <v>6085</v>
      </c>
      <c r="K5939" t="s">
        <v>5068</v>
      </c>
      <c r="L5939">
        <v>29.48</v>
      </c>
      <c r="M5939" s="441">
        <v>45654</v>
      </c>
      <c r="N5939">
        <v>33.75</v>
      </c>
      <c r="O5939">
        <v>33.75</v>
      </c>
      <c r="P5939">
        <v>38.909999999999997</v>
      </c>
    </row>
    <row r="5940" spans="1:16" x14ac:dyDescent="0.3">
      <c r="A5940">
        <v>12376</v>
      </c>
      <c r="B5940">
        <v>122</v>
      </c>
      <c r="C5940" t="s">
        <v>552</v>
      </c>
      <c r="D5940" s="441">
        <v>45658</v>
      </c>
      <c r="E5940">
        <v>20007</v>
      </c>
      <c r="F5940" t="s">
        <v>5660</v>
      </c>
      <c r="G5940">
        <v>2343</v>
      </c>
      <c r="H5940">
        <v>1</v>
      </c>
      <c r="I5940" t="s">
        <v>5610</v>
      </c>
      <c r="J5940" t="s">
        <v>6085</v>
      </c>
      <c r="K5940" t="s">
        <v>5068</v>
      </c>
      <c r="L5940">
        <v>0</v>
      </c>
      <c r="M5940" s="441">
        <v>45622</v>
      </c>
      <c r="N5940">
        <v>38.9</v>
      </c>
      <c r="O5940">
        <v>44.9</v>
      </c>
      <c r="P5940">
        <v>38.9</v>
      </c>
    </row>
    <row r="5941" spans="1:16" x14ac:dyDescent="0.3">
      <c r="A5941">
        <v>12390</v>
      </c>
      <c r="B5941">
        <v>122</v>
      </c>
      <c r="C5941" t="s">
        <v>552</v>
      </c>
      <c r="D5941" s="441">
        <v>45658</v>
      </c>
      <c r="E5941">
        <v>18545</v>
      </c>
      <c r="F5941" t="s">
        <v>5727</v>
      </c>
      <c r="G5941">
        <v>3134</v>
      </c>
      <c r="H5941">
        <v>0.79</v>
      </c>
      <c r="I5941" t="s">
        <v>5601</v>
      </c>
      <c r="J5941" t="s">
        <v>4764</v>
      </c>
      <c r="K5941" t="s">
        <v>5068</v>
      </c>
      <c r="L5941">
        <v>49</v>
      </c>
      <c r="M5941" s="441">
        <v>45644</v>
      </c>
      <c r="N5941">
        <v>49</v>
      </c>
      <c r="O5941">
        <v>49.99</v>
      </c>
      <c r="P5941">
        <v>38.71</v>
      </c>
    </row>
    <row r="5942" spans="1:16" x14ac:dyDescent="0.3">
      <c r="A5942">
        <v>12497</v>
      </c>
      <c r="B5942">
        <v>122</v>
      </c>
      <c r="C5942" t="s">
        <v>552</v>
      </c>
      <c r="D5942" s="441">
        <v>45658</v>
      </c>
      <c r="E5942">
        <v>19721</v>
      </c>
      <c r="F5942" t="s">
        <v>5952</v>
      </c>
      <c r="G5942">
        <v>2533</v>
      </c>
      <c r="H5942">
        <v>1.1599999999999999</v>
      </c>
      <c r="I5942" t="s">
        <v>5598</v>
      </c>
      <c r="J5942" t="s">
        <v>6085</v>
      </c>
      <c r="K5942" t="s">
        <v>5068</v>
      </c>
      <c r="L5942">
        <v>32.83</v>
      </c>
      <c r="M5942" s="441">
        <v>45649</v>
      </c>
      <c r="N5942">
        <v>40.5</v>
      </c>
      <c r="O5942">
        <v>33.75</v>
      </c>
      <c r="P5942">
        <v>38.08</v>
      </c>
    </row>
    <row r="5943" spans="1:16" x14ac:dyDescent="0.3">
      <c r="A5943">
        <v>12618</v>
      </c>
      <c r="B5943">
        <v>122</v>
      </c>
      <c r="C5943" t="s">
        <v>552</v>
      </c>
      <c r="D5943" s="441">
        <v>45658</v>
      </c>
      <c r="E5943">
        <v>20961</v>
      </c>
      <c r="F5943" t="s">
        <v>5687</v>
      </c>
      <c r="G5943">
        <v>2015</v>
      </c>
      <c r="H5943">
        <v>7</v>
      </c>
      <c r="I5943" t="s">
        <v>5613</v>
      </c>
      <c r="J5943" t="s">
        <v>6085</v>
      </c>
      <c r="K5943" t="s">
        <v>5068</v>
      </c>
      <c r="L5943">
        <v>5.41</v>
      </c>
      <c r="M5943" s="441">
        <v>45636</v>
      </c>
      <c r="N5943">
        <v>5.41</v>
      </c>
      <c r="O5943">
        <v>7.98</v>
      </c>
      <c r="P5943">
        <v>37.869999999999997</v>
      </c>
    </row>
    <row r="5944" spans="1:16" x14ac:dyDescent="0.3">
      <c r="A5944">
        <v>12541</v>
      </c>
      <c r="B5944">
        <v>122</v>
      </c>
      <c r="C5944" t="s">
        <v>552</v>
      </c>
      <c r="D5944" s="441">
        <v>45658</v>
      </c>
      <c r="E5944">
        <v>19917</v>
      </c>
      <c r="F5944" t="s">
        <v>5682</v>
      </c>
      <c r="G5944">
        <v>2379</v>
      </c>
      <c r="H5944">
        <v>12</v>
      </c>
      <c r="I5944" t="s">
        <v>5605</v>
      </c>
      <c r="J5944" t="s">
        <v>6085</v>
      </c>
      <c r="K5944" t="s">
        <v>5068</v>
      </c>
      <c r="L5944">
        <v>3.09</v>
      </c>
      <c r="M5944" s="441">
        <v>45636</v>
      </c>
      <c r="N5944">
        <v>3.09</v>
      </c>
      <c r="O5944">
        <v>3.09</v>
      </c>
      <c r="P5944">
        <v>37.08</v>
      </c>
    </row>
    <row r="5945" spans="1:16" x14ac:dyDescent="0.3">
      <c r="A5945">
        <v>12469</v>
      </c>
      <c r="B5945">
        <v>122</v>
      </c>
      <c r="C5945" t="s">
        <v>552</v>
      </c>
      <c r="D5945" s="441">
        <v>45658</v>
      </c>
      <c r="E5945">
        <v>24481</v>
      </c>
      <c r="F5945" t="s">
        <v>6647</v>
      </c>
      <c r="G5945">
        <v>2137</v>
      </c>
      <c r="H5945">
        <v>1.06</v>
      </c>
      <c r="I5945" t="s">
        <v>5598</v>
      </c>
      <c r="J5945" t="s">
        <v>6085</v>
      </c>
      <c r="K5945" t="s">
        <v>5068</v>
      </c>
      <c r="L5945">
        <v>0</v>
      </c>
      <c r="M5945" s="441">
        <v>-693593</v>
      </c>
      <c r="N5945">
        <v>0</v>
      </c>
      <c r="O5945">
        <v>0</v>
      </c>
      <c r="P5945">
        <v>34.979999999999997</v>
      </c>
    </row>
    <row r="5946" spans="1:16" x14ac:dyDescent="0.3">
      <c r="A5946">
        <v>12585</v>
      </c>
      <c r="B5946">
        <v>122</v>
      </c>
      <c r="C5946" t="s">
        <v>552</v>
      </c>
      <c r="D5946" s="441">
        <v>45658</v>
      </c>
      <c r="E5946">
        <v>18249</v>
      </c>
      <c r="F5946" t="s">
        <v>5907</v>
      </c>
      <c r="G5946">
        <v>3381</v>
      </c>
      <c r="H5946">
        <v>2</v>
      </c>
      <c r="I5946" t="s">
        <v>5613</v>
      </c>
      <c r="J5946" t="s">
        <v>4764</v>
      </c>
      <c r="K5946" t="s">
        <v>5068</v>
      </c>
      <c r="L5946">
        <v>0</v>
      </c>
      <c r="M5946" s="441">
        <v>-693593</v>
      </c>
      <c r="N5946">
        <v>0</v>
      </c>
      <c r="O5946">
        <v>0</v>
      </c>
      <c r="P5946">
        <v>34.630000000000003</v>
      </c>
    </row>
    <row r="5947" spans="1:16" x14ac:dyDescent="0.3">
      <c r="A5947">
        <v>14971</v>
      </c>
      <c r="B5947">
        <v>122</v>
      </c>
      <c r="C5947" t="s">
        <v>552</v>
      </c>
      <c r="D5947" s="441">
        <v>45658</v>
      </c>
      <c r="E5947">
        <v>18121</v>
      </c>
      <c r="F5947" t="s">
        <v>5801</v>
      </c>
      <c r="G5947">
        <v>3493</v>
      </c>
      <c r="H5947">
        <v>0.3</v>
      </c>
      <c r="I5947" t="s">
        <v>5601</v>
      </c>
      <c r="J5947" t="s">
        <v>4764</v>
      </c>
      <c r="K5947" t="s">
        <v>5068</v>
      </c>
      <c r="L5947">
        <v>0</v>
      </c>
      <c r="M5947" s="441">
        <v>-693593</v>
      </c>
      <c r="N5947">
        <v>0</v>
      </c>
      <c r="O5947">
        <v>0</v>
      </c>
      <c r="P5947">
        <v>33.369999999999997</v>
      </c>
    </row>
    <row r="5948" spans="1:16" x14ac:dyDescent="0.3">
      <c r="A5948">
        <v>12610</v>
      </c>
      <c r="B5948">
        <v>122</v>
      </c>
      <c r="C5948" t="s">
        <v>552</v>
      </c>
      <c r="D5948" s="441">
        <v>45658</v>
      </c>
      <c r="E5948">
        <v>20014</v>
      </c>
      <c r="F5948" t="s">
        <v>6328</v>
      </c>
      <c r="G5948">
        <v>2342</v>
      </c>
      <c r="H5948">
        <v>3</v>
      </c>
      <c r="I5948" t="s">
        <v>5613</v>
      </c>
      <c r="J5948" t="s">
        <v>6085</v>
      </c>
      <c r="K5948" t="s">
        <v>5068</v>
      </c>
      <c r="L5948">
        <v>0</v>
      </c>
      <c r="M5948" s="441">
        <v>-693593</v>
      </c>
      <c r="N5948">
        <v>0</v>
      </c>
      <c r="O5948">
        <v>22</v>
      </c>
      <c r="P5948">
        <v>33</v>
      </c>
    </row>
    <row r="5949" spans="1:16" x14ac:dyDescent="0.3">
      <c r="A5949">
        <v>14987</v>
      </c>
      <c r="B5949">
        <v>122</v>
      </c>
      <c r="C5949" t="s">
        <v>552</v>
      </c>
      <c r="D5949" s="441">
        <v>45658</v>
      </c>
      <c r="E5949">
        <v>26050</v>
      </c>
      <c r="F5949" t="s">
        <v>6525</v>
      </c>
      <c r="G5949">
        <v>6512</v>
      </c>
      <c r="H5949">
        <v>1</v>
      </c>
      <c r="I5949" t="s">
        <v>5598</v>
      </c>
      <c r="J5949" t="s">
        <v>6085</v>
      </c>
      <c r="K5949" t="s">
        <v>5068</v>
      </c>
      <c r="L5949">
        <v>32.9</v>
      </c>
      <c r="M5949" s="441">
        <v>45643</v>
      </c>
      <c r="N5949">
        <v>32.9</v>
      </c>
      <c r="O5949">
        <v>32.9</v>
      </c>
      <c r="P5949">
        <v>32.9</v>
      </c>
    </row>
    <row r="5950" spans="1:16" x14ac:dyDescent="0.3">
      <c r="A5950">
        <v>12382</v>
      </c>
      <c r="B5950">
        <v>122</v>
      </c>
      <c r="C5950" t="s">
        <v>552</v>
      </c>
      <c r="D5950" s="441">
        <v>45658</v>
      </c>
      <c r="E5950">
        <v>20029</v>
      </c>
      <c r="F5950" t="s">
        <v>5848</v>
      </c>
      <c r="G5950">
        <v>2337</v>
      </c>
      <c r="H5950">
        <v>2</v>
      </c>
      <c r="I5950" t="s">
        <v>5668</v>
      </c>
      <c r="J5950" t="s">
        <v>6085</v>
      </c>
      <c r="K5950" t="s">
        <v>5068</v>
      </c>
      <c r="L5950">
        <v>14.81</v>
      </c>
      <c r="M5950" s="441">
        <v>45636</v>
      </c>
      <c r="N5950">
        <v>14.81</v>
      </c>
      <c r="O5950">
        <v>14.81</v>
      </c>
      <c r="P5950">
        <v>29.62</v>
      </c>
    </row>
    <row r="5951" spans="1:16" x14ac:dyDescent="0.3">
      <c r="A5951">
        <v>12479</v>
      </c>
      <c r="B5951">
        <v>122</v>
      </c>
      <c r="C5951" t="s">
        <v>552</v>
      </c>
      <c r="D5951" s="441">
        <v>45658</v>
      </c>
      <c r="E5951">
        <v>19623</v>
      </c>
      <c r="F5951" t="s">
        <v>5929</v>
      </c>
      <c r="G5951">
        <v>2611</v>
      </c>
      <c r="H5951">
        <v>7.94</v>
      </c>
      <c r="I5951" t="s">
        <v>5598</v>
      </c>
      <c r="J5951" t="s">
        <v>6085</v>
      </c>
      <c r="K5951" t="s">
        <v>5068</v>
      </c>
      <c r="L5951">
        <v>3.68</v>
      </c>
      <c r="M5951" s="441">
        <v>45651</v>
      </c>
      <c r="N5951">
        <v>4.5</v>
      </c>
      <c r="O5951">
        <v>6</v>
      </c>
      <c r="P5951">
        <v>29.22</v>
      </c>
    </row>
    <row r="5952" spans="1:16" x14ac:dyDescent="0.3">
      <c r="A5952">
        <v>15011</v>
      </c>
      <c r="B5952">
        <v>122</v>
      </c>
      <c r="C5952" t="s">
        <v>552</v>
      </c>
      <c r="D5952" s="441">
        <v>45658</v>
      </c>
      <c r="E5952">
        <v>19872</v>
      </c>
      <c r="F5952" t="s">
        <v>6511</v>
      </c>
      <c r="G5952">
        <v>2401</v>
      </c>
      <c r="H5952">
        <v>0.7</v>
      </c>
      <c r="I5952" t="s">
        <v>5598</v>
      </c>
      <c r="J5952" t="s">
        <v>6085</v>
      </c>
      <c r="K5952" t="s">
        <v>5068</v>
      </c>
      <c r="L5952">
        <v>0</v>
      </c>
      <c r="M5952" s="441">
        <v>-693593</v>
      </c>
      <c r="N5952">
        <v>0</v>
      </c>
      <c r="O5952">
        <v>0</v>
      </c>
      <c r="P5952">
        <v>29.05</v>
      </c>
    </row>
    <row r="5953" spans="1:16" x14ac:dyDescent="0.3">
      <c r="A5953">
        <v>12595</v>
      </c>
      <c r="B5953">
        <v>122</v>
      </c>
      <c r="C5953" t="s">
        <v>552</v>
      </c>
      <c r="D5953" s="441">
        <v>45658</v>
      </c>
      <c r="E5953">
        <v>21079</v>
      </c>
      <c r="F5953" t="s">
        <v>5838</v>
      </c>
      <c r="G5953">
        <v>1991</v>
      </c>
      <c r="H5953">
        <v>1</v>
      </c>
      <c r="I5953" t="s">
        <v>5613</v>
      </c>
      <c r="J5953" t="s">
        <v>6085</v>
      </c>
      <c r="K5953" t="s">
        <v>5068</v>
      </c>
      <c r="L5953">
        <v>0</v>
      </c>
      <c r="M5953" s="441">
        <v>-693593</v>
      </c>
      <c r="N5953">
        <v>0</v>
      </c>
      <c r="O5953">
        <v>32.93</v>
      </c>
      <c r="P5953">
        <v>29</v>
      </c>
    </row>
    <row r="5954" spans="1:16" x14ac:dyDescent="0.3">
      <c r="A5954">
        <v>15013</v>
      </c>
      <c r="B5954">
        <v>122</v>
      </c>
      <c r="C5954" t="s">
        <v>552</v>
      </c>
      <c r="D5954" s="441">
        <v>45658</v>
      </c>
      <c r="E5954">
        <v>19667</v>
      </c>
      <c r="F5954" t="s">
        <v>6582</v>
      </c>
      <c r="G5954">
        <v>2572</v>
      </c>
      <c r="H5954">
        <v>1</v>
      </c>
      <c r="I5954" t="s">
        <v>5605</v>
      </c>
      <c r="J5954" t="s">
        <v>6085</v>
      </c>
      <c r="K5954" t="s">
        <v>5068</v>
      </c>
      <c r="L5954">
        <v>28</v>
      </c>
      <c r="M5954" s="441">
        <v>45636</v>
      </c>
      <c r="N5954">
        <v>28</v>
      </c>
      <c r="O5954">
        <v>28</v>
      </c>
      <c r="P5954">
        <v>28</v>
      </c>
    </row>
    <row r="5955" spans="1:16" x14ac:dyDescent="0.3">
      <c r="A5955">
        <v>12566</v>
      </c>
      <c r="B5955">
        <v>122</v>
      </c>
      <c r="C5955" t="s">
        <v>552</v>
      </c>
      <c r="D5955" s="441">
        <v>45658</v>
      </c>
      <c r="E5955">
        <v>18383</v>
      </c>
      <c r="F5955" t="s">
        <v>6550</v>
      </c>
      <c r="G5955">
        <v>3256</v>
      </c>
      <c r="H5955">
        <v>0.26</v>
      </c>
      <c r="I5955" t="s">
        <v>5613</v>
      </c>
      <c r="J5955" t="s">
        <v>4764</v>
      </c>
      <c r="K5955" t="s">
        <v>5068</v>
      </c>
      <c r="L5955">
        <v>0</v>
      </c>
      <c r="M5955" s="441">
        <v>-693593</v>
      </c>
      <c r="N5955">
        <v>0</v>
      </c>
      <c r="O5955">
        <v>0</v>
      </c>
      <c r="P5955">
        <v>26.88</v>
      </c>
    </row>
    <row r="5956" spans="1:16" x14ac:dyDescent="0.3">
      <c r="A5956">
        <v>12379</v>
      </c>
      <c r="B5956">
        <v>122</v>
      </c>
      <c r="C5956" t="s">
        <v>552</v>
      </c>
      <c r="D5956" s="441">
        <v>45658</v>
      </c>
      <c r="E5956">
        <v>19902</v>
      </c>
      <c r="F5956" t="s">
        <v>6528</v>
      </c>
      <c r="G5956">
        <v>2382</v>
      </c>
      <c r="H5956">
        <v>1</v>
      </c>
      <c r="I5956" t="s">
        <v>5703</v>
      </c>
      <c r="J5956" t="s">
        <v>6085</v>
      </c>
      <c r="K5956" t="s">
        <v>5068</v>
      </c>
      <c r="L5956">
        <v>0</v>
      </c>
      <c r="M5956" s="441">
        <v>-693593</v>
      </c>
      <c r="N5956">
        <v>0</v>
      </c>
      <c r="O5956">
        <v>25.8</v>
      </c>
      <c r="P5956">
        <v>25.8</v>
      </c>
    </row>
    <row r="5957" spans="1:16" x14ac:dyDescent="0.3">
      <c r="A5957">
        <v>12562</v>
      </c>
      <c r="B5957">
        <v>122</v>
      </c>
      <c r="C5957" t="s">
        <v>552</v>
      </c>
      <c r="D5957" s="441">
        <v>45658</v>
      </c>
      <c r="E5957">
        <v>18511</v>
      </c>
      <c r="F5957" t="s">
        <v>6028</v>
      </c>
      <c r="G5957">
        <v>3149</v>
      </c>
      <c r="H5957">
        <v>0.08</v>
      </c>
      <c r="I5957" t="s">
        <v>5613</v>
      </c>
      <c r="J5957" t="s">
        <v>4764</v>
      </c>
      <c r="K5957" t="s">
        <v>5068</v>
      </c>
      <c r="L5957">
        <v>0</v>
      </c>
      <c r="M5957" s="441">
        <v>-693593</v>
      </c>
      <c r="N5957">
        <v>0</v>
      </c>
      <c r="O5957">
        <v>0</v>
      </c>
      <c r="P5957">
        <v>25.63</v>
      </c>
    </row>
    <row r="5958" spans="1:16" x14ac:dyDescent="0.3">
      <c r="A5958">
        <v>12515</v>
      </c>
      <c r="B5958">
        <v>122</v>
      </c>
      <c r="C5958" t="s">
        <v>552</v>
      </c>
      <c r="D5958" s="441">
        <v>45658</v>
      </c>
      <c r="E5958">
        <v>20645</v>
      </c>
      <c r="F5958" t="s">
        <v>5664</v>
      </c>
      <c r="G5958">
        <v>2113</v>
      </c>
      <c r="H5958">
        <v>1</v>
      </c>
      <c r="I5958" t="s">
        <v>5615</v>
      </c>
      <c r="J5958" t="s">
        <v>6085</v>
      </c>
      <c r="K5958" t="s">
        <v>5068</v>
      </c>
      <c r="L5958">
        <v>25.6</v>
      </c>
      <c r="M5958" s="441">
        <v>45643</v>
      </c>
      <c r="N5958">
        <v>25.65</v>
      </c>
      <c r="O5958">
        <v>25.65</v>
      </c>
      <c r="P5958">
        <v>25.6</v>
      </c>
    </row>
    <row r="5959" spans="1:16" x14ac:dyDescent="0.3">
      <c r="A5959">
        <v>12579</v>
      </c>
      <c r="B5959">
        <v>122</v>
      </c>
      <c r="C5959" t="s">
        <v>552</v>
      </c>
      <c r="D5959" s="441">
        <v>45658</v>
      </c>
      <c r="E5959">
        <v>18329</v>
      </c>
      <c r="F5959" t="s">
        <v>6555</v>
      </c>
      <c r="G5959">
        <v>3304</v>
      </c>
      <c r="H5959">
        <v>0.06</v>
      </c>
      <c r="I5959" t="s">
        <v>5613</v>
      </c>
      <c r="J5959" t="s">
        <v>4764</v>
      </c>
      <c r="K5959" t="s">
        <v>5068</v>
      </c>
      <c r="L5959">
        <v>0</v>
      </c>
      <c r="M5959" s="441">
        <v>-693593</v>
      </c>
      <c r="N5959">
        <v>0</v>
      </c>
      <c r="O5959">
        <v>0</v>
      </c>
      <c r="P5959">
        <v>25.17</v>
      </c>
    </row>
    <row r="5960" spans="1:16" x14ac:dyDescent="0.3">
      <c r="A5960">
        <v>12635</v>
      </c>
      <c r="B5960">
        <v>122</v>
      </c>
      <c r="C5960" t="s">
        <v>552</v>
      </c>
      <c r="D5960" s="441">
        <v>45658</v>
      </c>
      <c r="E5960">
        <v>24467</v>
      </c>
      <c r="F5960" t="s">
        <v>6549</v>
      </c>
      <c r="G5960">
        <v>3673</v>
      </c>
      <c r="H5960">
        <v>16</v>
      </c>
      <c r="I5960" t="s">
        <v>5613</v>
      </c>
      <c r="J5960" t="s">
        <v>4764</v>
      </c>
      <c r="K5960" t="s">
        <v>5068</v>
      </c>
      <c r="L5960">
        <v>0</v>
      </c>
      <c r="M5960" s="441">
        <v>45526</v>
      </c>
      <c r="N5960">
        <v>1.56</v>
      </c>
      <c r="O5960">
        <v>2.19</v>
      </c>
      <c r="P5960">
        <v>25</v>
      </c>
    </row>
    <row r="5961" spans="1:16" x14ac:dyDescent="0.3">
      <c r="A5961">
        <v>12477</v>
      </c>
      <c r="B5961">
        <v>122</v>
      </c>
      <c r="C5961" t="s">
        <v>552</v>
      </c>
      <c r="D5961" s="441">
        <v>45658</v>
      </c>
      <c r="E5961">
        <v>19784</v>
      </c>
      <c r="F5961" t="s">
        <v>5922</v>
      </c>
      <c r="G5961">
        <v>2474</v>
      </c>
      <c r="H5961">
        <v>2.74</v>
      </c>
      <c r="I5961" t="s">
        <v>5598</v>
      </c>
      <c r="J5961" t="s">
        <v>6085</v>
      </c>
      <c r="K5961" t="s">
        <v>5068</v>
      </c>
      <c r="L5961">
        <v>8.1999999999999993</v>
      </c>
      <c r="M5961" s="441">
        <v>45654</v>
      </c>
      <c r="N5961">
        <v>8.1</v>
      </c>
      <c r="O5961">
        <v>11</v>
      </c>
      <c r="P5961">
        <v>22.47</v>
      </c>
    </row>
    <row r="5962" spans="1:16" x14ac:dyDescent="0.3">
      <c r="A5962">
        <v>14952</v>
      </c>
      <c r="B5962">
        <v>122</v>
      </c>
      <c r="C5962" t="s">
        <v>552</v>
      </c>
      <c r="D5962" s="441">
        <v>45658</v>
      </c>
      <c r="E5962">
        <v>18239</v>
      </c>
      <c r="F5962" t="s">
        <v>5999</v>
      </c>
      <c r="G5962">
        <v>3389</v>
      </c>
      <c r="H5962">
        <v>0.12</v>
      </c>
      <c r="I5962" t="s">
        <v>5601</v>
      </c>
      <c r="J5962" t="s">
        <v>4764</v>
      </c>
      <c r="K5962" t="s">
        <v>5068</v>
      </c>
      <c r="L5962">
        <v>0</v>
      </c>
      <c r="M5962" s="441">
        <v>-693593</v>
      </c>
      <c r="N5962">
        <v>0</v>
      </c>
      <c r="O5962">
        <v>0</v>
      </c>
      <c r="P5962">
        <v>20.81</v>
      </c>
    </row>
    <row r="5963" spans="1:16" x14ac:dyDescent="0.3">
      <c r="A5963">
        <v>15018</v>
      </c>
      <c r="B5963">
        <v>122</v>
      </c>
      <c r="C5963" t="s">
        <v>552</v>
      </c>
      <c r="D5963" s="441">
        <v>45658</v>
      </c>
      <c r="E5963">
        <v>20390</v>
      </c>
      <c r="F5963" t="s">
        <v>6648</v>
      </c>
      <c r="G5963">
        <v>2194</v>
      </c>
      <c r="H5963">
        <v>1</v>
      </c>
      <c r="I5963" t="s">
        <v>5605</v>
      </c>
      <c r="J5963" t="s">
        <v>6085</v>
      </c>
      <c r="K5963" t="s">
        <v>5068</v>
      </c>
      <c r="L5963">
        <v>20.399999999999999</v>
      </c>
      <c r="M5963" s="441">
        <v>45636</v>
      </c>
      <c r="N5963">
        <v>20.399999999999999</v>
      </c>
      <c r="O5963">
        <v>20.399999999999999</v>
      </c>
      <c r="P5963">
        <v>20.399999999999999</v>
      </c>
    </row>
    <row r="5964" spans="1:16" x14ac:dyDescent="0.3">
      <c r="A5964">
        <v>12609</v>
      </c>
      <c r="B5964">
        <v>122</v>
      </c>
      <c r="C5964" t="s">
        <v>552</v>
      </c>
      <c r="D5964" s="441">
        <v>45658</v>
      </c>
      <c r="E5964">
        <v>20653</v>
      </c>
      <c r="F5964" t="s">
        <v>5655</v>
      </c>
      <c r="G5964">
        <v>2111</v>
      </c>
      <c r="H5964">
        <v>5</v>
      </c>
      <c r="I5964" t="s">
        <v>5613</v>
      </c>
      <c r="J5964" t="s">
        <v>6085</v>
      </c>
      <c r="K5964" t="s">
        <v>5068</v>
      </c>
      <c r="L5964">
        <v>4</v>
      </c>
      <c r="M5964" s="441">
        <v>45636</v>
      </c>
      <c r="N5964">
        <v>4</v>
      </c>
      <c r="O5964">
        <v>21.98</v>
      </c>
      <c r="P5964">
        <v>20</v>
      </c>
    </row>
    <row r="5965" spans="1:16" x14ac:dyDescent="0.3">
      <c r="A5965">
        <v>12520</v>
      </c>
      <c r="B5965">
        <v>122</v>
      </c>
      <c r="C5965" t="s">
        <v>552</v>
      </c>
      <c r="D5965" s="441">
        <v>45658</v>
      </c>
      <c r="E5965">
        <v>21075</v>
      </c>
      <c r="F5965" t="s">
        <v>5606</v>
      </c>
      <c r="G5965">
        <v>1993</v>
      </c>
      <c r="H5965">
        <v>3</v>
      </c>
      <c r="I5965" t="s">
        <v>5605</v>
      </c>
      <c r="J5965" t="s">
        <v>6085</v>
      </c>
      <c r="K5965" t="s">
        <v>5068</v>
      </c>
      <c r="L5965">
        <v>0</v>
      </c>
      <c r="M5965" s="441">
        <v>-693593</v>
      </c>
      <c r="N5965">
        <v>0</v>
      </c>
      <c r="O5965">
        <v>6.41</v>
      </c>
      <c r="P5965">
        <v>19.23</v>
      </c>
    </row>
    <row r="5966" spans="1:16" x14ac:dyDescent="0.3">
      <c r="A5966">
        <v>12496</v>
      </c>
      <c r="B5966">
        <v>122</v>
      </c>
      <c r="C5966" t="s">
        <v>552</v>
      </c>
      <c r="D5966" s="441">
        <v>45658</v>
      </c>
      <c r="E5966">
        <v>19552</v>
      </c>
      <c r="F5966" t="s">
        <v>6265</v>
      </c>
      <c r="G5966">
        <v>2664</v>
      </c>
      <c r="H5966">
        <v>4.0199999999999996</v>
      </c>
      <c r="I5966" t="s">
        <v>5598</v>
      </c>
      <c r="J5966" t="s">
        <v>6085</v>
      </c>
      <c r="K5966" t="s">
        <v>5068</v>
      </c>
      <c r="L5966">
        <v>4.68</v>
      </c>
      <c r="M5966" s="441">
        <v>45651</v>
      </c>
      <c r="N5966">
        <v>5</v>
      </c>
      <c r="O5966">
        <v>4.0599999999999996</v>
      </c>
      <c r="P5966">
        <v>18.809999999999999</v>
      </c>
    </row>
    <row r="5967" spans="1:16" x14ac:dyDescent="0.3">
      <c r="A5967">
        <v>12488</v>
      </c>
      <c r="B5967">
        <v>122</v>
      </c>
      <c r="C5967" t="s">
        <v>552</v>
      </c>
      <c r="D5967" s="441">
        <v>45658</v>
      </c>
      <c r="E5967">
        <v>19741</v>
      </c>
      <c r="F5967" t="s">
        <v>6332</v>
      </c>
      <c r="G5967">
        <v>2512</v>
      </c>
      <c r="H5967">
        <v>3.22</v>
      </c>
      <c r="I5967" t="s">
        <v>5598</v>
      </c>
      <c r="J5967" t="s">
        <v>6085</v>
      </c>
      <c r="K5967" t="s">
        <v>5068</v>
      </c>
      <c r="L5967">
        <v>5.68</v>
      </c>
      <c r="M5967" s="441">
        <v>45651</v>
      </c>
      <c r="N5967">
        <v>5</v>
      </c>
      <c r="O5967">
        <v>8.9</v>
      </c>
      <c r="P5967">
        <v>18.29</v>
      </c>
    </row>
    <row r="5968" spans="1:16" x14ac:dyDescent="0.3">
      <c r="A5968">
        <v>14948</v>
      </c>
      <c r="B5968">
        <v>122</v>
      </c>
      <c r="C5968" t="s">
        <v>552</v>
      </c>
      <c r="D5968" s="441">
        <v>45658</v>
      </c>
      <c r="E5968">
        <v>18510</v>
      </c>
      <c r="F5968" t="s">
        <v>5762</v>
      </c>
      <c r="G5968">
        <v>3150</v>
      </c>
      <c r="H5968">
        <v>0.16</v>
      </c>
      <c r="I5968" t="s">
        <v>5613</v>
      </c>
      <c r="J5968" t="s">
        <v>4764</v>
      </c>
      <c r="K5968" t="s">
        <v>5068</v>
      </c>
      <c r="L5968">
        <v>0</v>
      </c>
      <c r="M5968" s="441">
        <v>-693593</v>
      </c>
      <c r="N5968">
        <v>0</v>
      </c>
      <c r="O5968">
        <v>0</v>
      </c>
      <c r="P5968">
        <v>18.22</v>
      </c>
    </row>
    <row r="5969" spans="1:16" x14ac:dyDescent="0.3">
      <c r="A5969">
        <v>15015</v>
      </c>
      <c r="B5969">
        <v>122</v>
      </c>
      <c r="C5969" t="s">
        <v>552</v>
      </c>
      <c r="D5969" s="441">
        <v>45658</v>
      </c>
      <c r="E5969">
        <v>20617</v>
      </c>
      <c r="F5969" t="s">
        <v>6649</v>
      </c>
      <c r="G5969">
        <v>2118</v>
      </c>
      <c r="H5969">
        <v>1</v>
      </c>
      <c r="I5969" t="s">
        <v>5613</v>
      </c>
      <c r="J5969" t="s">
        <v>6085</v>
      </c>
      <c r="K5969" t="s">
        <v>5068</v>
      </c>
      <c r="L5969">
        <v>0</v>
      </c>
      <c r="M5969" s="441">
        <v>-693593</v>
      </c>
      <c r="N5969">
        <v>0</v>
      </c>
      <c r="O5969">
        <v>0</v>
      </c>
      <c r="P5969">
        <v>17.59</v>
      </c>
    </row>
    <row r="5970" spans="1:16" x14ac:dyDescent="0.3">
      <c r="A5970">
        <v>15017</v>
      </c>
      <c r="B5970">
        <v>122</v>
      </c>
      <c r="C5970" t="s">
        <v>552</v>
      </c>
      <c r="D5970" s="441">
        <v>45658</v>
      </c>
      <c r="E5970">
        <v>20945</v>
      </c>
      <c r="F5970" t="s">
        <v>6650</v>
      </c>
      <c r="G5970">
        <v>2026</v>
      </c>
      <c r="H5970">
        <v>1</v>
      </c>
      <c r="I5970" t="s">
        <v>5613</v>
      </c>
      <c r="J5970" t="s">
        <v>6085</v>
      </c>
      <c r="K5970" t="s">
        <v>5068</v>
      </c>
      <c r="L5970">
        <v>0</v>
      </c>
      <c r="M5970" s="441">
        <v>-693593</v>
      </c>
      <c r="N5970">
        <v>0</v>
      </c>
      <c r="O5970">
        <v>0</v>
      </c>
      <c r="P5970">
        <v>16.899999999999999</v>
      </c>
    </row>
    <row r="5971" spans="1:16" x14ac:dyDescent="0.3">
      <c r="A5971">
        <v>12487</v>
      </c>
      <c r="B5971">
        <v>122</v>
      </c>
      <c r="C5971" t="s">
        <v>552</v>
      </c>
      <c r="D5971" s="441">
        <v>45658</v>
      </c>
      <c r="E5971">
        <v>19751</v>
      </c>
      <c r="F5971" t="s">
        <v>5938</v>
      </c>
      <c r="G5971">
        <v>2502</v>
      </c>
      <c r="H5971">
        <v>1.84</v>
      </c>
      <c r="I5971" t="s">
        <v>5598</v>
      </c>
      <c r="J5971" t="s">
        <v>6085</v>
      </c>
      <c r="K5971" t="s">
        <v>5068</v>
      </c>
      <c r="L5971">
        <v>9.14</v>
      </c>
      <c r="M5971" s="441">
        <v>45654</v>
      </c>
      <c r="N5971">
        <v>9.9</v>
      </c>
      <c r="O5971">
        <v>8.3000000000000007</v>
      </c>
      <c r="P5971">
        <v>16.82</v>
      </c>
    </row>
    <row r="5972" spans="1:16" x14ac:dyDescent="0.3">
      <c r="A5972">
        <v>12456</v>
      </c>
      <c r="B5972">
        <v>122</v>
      </c>
      <c r="C5972" t="s">
        <v>552</v>
      </c>
      <c r="D5972" s="441">
        <v>45658</v>
      </c>
      <c r="E5972">
        <v>24061</v>
      </c>
      <c r="F5972" t="s">
        <v>6627</v>
      </c>
      <c r="G5972">
        <v>2186</v>
      </c>
      <c r="H5972">
        <v>1</v>
      </c>
      <c r="I5972" t="s">
        <v>5598</v>
      </c>
      <c r="J5972" t="s">
        <v>6085</v>
      </c>
      <c r="K5972" t="s">
        <v>5068</v>
      </c>
      <c r="L5972">
        <v>0</v>
      </c>
      <c r="M5972" s="441">
        <v>45544</v>
      </c>
      <c r="N5972">
        <v>16.36</v>
      </c>
      <c r="O5972">
        <v>15.44</v>
      </c>
      <c r="P5972">
        <v>16.36</v>
      </c>
    </row>
    <row r="5973" spans="1:16" x14ac:dyDescent="0.3">
      <c r="A5973">
        <v>12623</v>
      </c>
      <c r="B5973">
        <v>122</v>
      </c>
      <c r="C5973" t="s">
        <v>552</v>
      </c>
      <c r="D5973" s="441">
        <v>45658</v>
      </c>
      <c r="E5973">
        <v>19415</v>
      </c>
      <c r="F5973" t="s">
        <v>5958</v>
      </c>
      <c r="G5973">
        <v>2759</v>
      </c>
      <c r="H5973">
        <v>2</v>
      </c>
      <c r="I5973" t="s">
        <v>5613</v>
      </c>
      <c r="J5973" t="s">
        <v>6085</v>
      </c>
      <c r="K5973" t="s">
        <v>5068</v>
      </c>
      <c r="L5973">
        <v>0</v>
      </c>
      <c r="M5973" s="441">
        <v>45615</v>
      </c>
      <c r="N5973">
        <v>7.6</v>
      </c>
      <c r="O5973">
        <v>7.61</v>
      </c>
      <c r="P5973">
        <v>15.2</v>
      </c>
    </row>
    <row r="5974" spans="1:16" x14ac:dyDescent="0.3">
      <c r="A5974">
        <v>14988</v>
      </c>
      <c r="B5974">
        <v>122</v>
      </c>
      <c r="C5974" t="s">
        <v>552</v>
      </c>
      <c r="D5974" s="441">
        <v>45658</v>
      </c>
      <c r="E5974">
        <v>20174</v>
      </c>
      <c r="F5974" t="s">
        <v>5685</v>
      </c>
      <c r="G5974">
        <v>2264</v>
      </c>
      <c r="H5974">
        <v>1</v>
      </c>
      <c r="I5974" t="s">
        <v>5598</v>
      </c>
      <c r="J5974" t="s">
        <v>6085</v>
      </c>
      <c r="K5974" t="s">
        <v>5068</v>
      </c>
      <c r="L5974">
        <v>14.5</v>
      </c>
      <c r="M5974" s="441">
        <v>45643</v>
      </c>
      <c r="N5974">
        <v>14.5</v>
      </c>
      <c r="O5974">
        <v>14.5</v>
      </c>
      <c r="P5974">
        <v>14.5</v>
      </c>
    </row>
    <row r="5975" spans="1:16" x14ac:dyDescent="0.3">
      <c r="A5975">
        <v>14957</v>
      </c>
      <c r="B5975">
        <v>122</v>
      </c>
      <c r="C5975" t="s">
        <v>552</v>
      </c>
      <c r="D5975" s="441">
        <v>45658</v>
      </c>
      <c r="E5975">
        <v>18191</v>
      </c>
      <c r="F5975" t="s">
        <v>5998</v>
      </c>
      <c r="G5975">
        <v>3433</v>
      </c>
      <c r="H5975">
        <v>0.28000000000000003</v>
      </c>
      <c r="I5975" t="s">
        <v>5601</v>
      </c>
      <c r="J5975" t="s">
        <v>4764</v>
      </c>
      <c r="K5975" t="s">
        <v>5068</v>
      </c>
      <c r="L5975">
        <v>0</v>
      </c>
      <c r="M5975" s="441">
        <v>-693593</v>
      </c>
      <c r="N5975">
        <v>0</v>
      </c>
      <c r="O5975">
        <v>0</v>
      </c>
      <c r="P5975">
        <v>14.06</v>
      </c>
    </row>
    <row r="5976" spans="1:16" x14ac:dyDescent="0.3">
      <c r="A5976">
        <v>12439</v>
      </c>
      <c r="B5976">
        <v>122</v>
      </c>
      <c r="C5976" t="s">
        <v>552</v>
      </c>
      <c r="D5976" s="441">
        <v>45658</v>
      </c>
      <c r="E5976">
        <v>18017</v>
      </c>
      <c r="F5976" t="s">
        <v>5863</v>
      </c>
      <c r="G5976">
        <v>3580</v>
      </c>
      <c r="H5976">
        <v>14</v>
      </c>
      <c r="I5976" t="s">
        <v>5601</v>
      </c>
      <c r="J5976" t="s">
        <v>4764</v>
      </c>
      <c r="K5976" t="s">
        <v>5068</v>
      </c>
      <c r="L5976">
        <v>0</v>
      </c>
      <c r="M5976" s="441">
        <v>45622</v>
      </c>
      <c r="N5976">
        <v>0.94</v>
      </c>
      <c r="O5976">
        <v>0.94</v>
      </c>
      <c r="P5976">
        <v>13.18</v>
      </c>
    </row>
    <row r="5977" spans="1:16" x14ac:dyDescent="0.3">
      <c r="A5977">
        <v>12500</v>
      </c>
      <c r="B5977">
        <v>122</v>
      </c>
      <c r="C5977" t="s">
        <v>552</v>
      </c>
      <c r="D5977" s="441">
        <v>45658</v>
      </c>
      <c r="E5977">
        <v>19463</v>
      </c>
      <c r="F5977" t="s">
        <v>5986</v>
      </c>
      <c r="G5977">
        <v>2739</v>
      </c>
      <c r="H5977">
        <v>0.16</v>
      </c>
      <c r="I5977" t="s">
        <v>5598</v>
      </c>
      <c r="J5977" t="s">
        <v>6085</v>
      </c>
      <c r="K5977" t="s">
        <v>5068</v>
      </c>
      <c r="L5977">
        <v>80</v>
      </c>
      <c r="M5977" s="441">
        <v>45643</v>
      </c>
      <c r="N5977">
        <v>80</v>
      </c>
      <c r="O5977">
        <v>80</v>
      </c>
      <c r="P5977">
        <v>12.8</v>
      </c>
    </row>
    <row r="5978" spans="1:16" x14ac:dyDescent="0.3">
      <c r="A5978">
        <v>14974</v>
      </c>
      <c r="B5978">
        <v>122</v>
      </c>
      <c r="C5978" t="s">
        <v>552</v>
      </c>
      <c r="D5978" s="441">
        <v>45658</v>
      </c>
      <c r="E5978">
        <v>18433</v>
      </c>
      <c r="F5978" t="s">
        <v>5737</v>
      </c>
      <c r="G5978">
        <v>3212</v>
      </c>
      <c r="H5978">
        <v>0.89</v>
      </c>
      <c r="I5978" t="s">
        <v>5613</v>
      </c>
      <c r="J5978" t="s">
        <v>4764</v>
      </c>
      <c r="K5978" t="s">
        <v>5068</v>
      </c>
      <c r="L5978">
        <v>0</v>
      </c>
      <c r="M5978" s="441">
        <v>-693593</v>
      </c>
      <c r="N5978">
        <v>0</v>
      </c>
      <c r="O5978">
        <v>0</v>
      </c>
      <c r="P5978">
        <v>12.04</v>
      </c>
    </row>
    <row r="5979" spans="1:16" x14ac:dyDescent="0.3">
      <c r="A5979">
        <v>12480</v>
      </c>
      <c r="B5979">
        <v>122</v>
      </c>
      <c r="C5979" t="s">
        <v>552</v>
      </c>
      <c r="D5979" s="441">
        <v>45658</v>
      </c>
      <c r="E5979">
        <v>19488</v>
      </c>
      <c r="F5979" t="s">
        <v>5930</v>
      </c>
      <c r="G5979">
        <v>2720</v>
      </c>
      <c r="H5979">
        <v>1.02</v>
      </c>
      <c r="I5979" t="s">
        <v>5598</v>
      </c>
      <c r="J5979" t="s">
        <v>6085</v>
      </c>
      <c r="K5979" t="s">
        <v>5068</v>
      </c>
      <c r="L5979">
        <v>10.97</v>
      </c>
      <c r="M5979" s="441">
        <v>45649</v>
      </c>
      <c r="N5979">
        <v>13.5</v>
      </c>
      <c r="O5979">
        <v>13.3</v>
      </c>
      <c r="P5979">
        <v>11.19</v>
      </c>
    </row>
    <row r="5980" spans="1:16" x14ac:dyDescent="0.3">
      <c r="A5980">
        <v>12461</v>
      </c>
      <c r="B5980">
        <v>122</v>
      </c>
      <c r="C5980" t="s">
        <v>552</v>
      </c>
      <c r="D5980" s="441">
        <v>45658</v>
      </c>
      <c r="E5980">
        <v>24170</v>
      </c>
      <c r="F5980" t="s">
        <v>6529</v>
      </c>
      <c r="G5980">
        <v>2330</v>
      </c>
      <c r="H5980">
        <v>1</v>
      </c>
      <c r="I5980" t="s">
        <v>5598</v>
      </c>
      <c r="J5980" t="s">
        <v>6085</v>
      </c>
      <c r="K5980" t="s">
        <v>5068</v>
      </c>
      <c r="L5980">
        <v>0</v>
      </c>
      <c r="M5980" s="441">
        <v>-693593</v>
      </c>
      <c r="N5980">
        <v>0</v>
      </c>
      <c r="O5980">
        <v>16.2</v>
      </c>
      <c r="P5980">
        <v>11</v>
      </c>
    </row>
    <row r="5981" spans="1:16" x14ac:dyDescent="0.3">
      <c r="A5981">
        <v>12476</v>
      </c>
      <c r="B5981">
        <v>122</v>
      </c>
      <c r="C5981" t="s">
        <v>552</v>
      </c>
      <c r="D5981" s="441">
        <v>45658</v>
      </c>
      <c r="E5981">
        <v>19502</v>
      </c>
      <c r="F5981" t="s">
        <v>6015</v>
      </c>
      <c r="G5981">
        <v>2708</v>
      </c>
      <c r="H5981">
        <v>0.6</v>
      </c>
      <c r="I5981" t="s">
        <v>5598</v>
      </c>
      <c r="J5981" t="s">
        <v>6085</v>
      </c>
      <c r="K5981" t="s">
        <v>5068</v>
      </c>
      <c r="L5981">
        <v>16.2</v>
      </c>
      <c r="M5981" s="441">
        <v>45651</v>
      </c>
      <c r="N5981">
        <v>20</v>
      </c>
      <c r="O5981">
        <v>15.38</v>
      </c>
      <c r="P5981">
        <v>9.7200000000000006</v>
      </c>
    </row>
    <row r="5982" spans="1:16" x14ac:dyDescent="0.3">
      <c r="A5982">
        <v>12547</v>
      </c>
      <c r="B5982">
        <v>122</v>
      </c>
      <c r="C5982" t="s">
        <v>552</v>
      </c>
      <c r="D5982" s="441">
        <v>45658</v>
      </c>
      <c r="E5982">
        <v>17995</v>
      </c>
      <c r="F5982" t="s">
        <v>6651</v>
      </c>
      <c r="G5982">
        <v>3601</v>
      </c>
      <c r="H5982">
        <v>2.58</v>
      </c>
      <c r="I5982" t="s">
        <v>5605</v>
      </c>
      <c r="J5982" t="s">
        <v>4764</v>
      </c>
      <c r="K5982" t="s">
        <v>5068</v>
      </c>
      <c r="L5982">
        <v>0</v>
      </c>
      <c r="M5982" s="441">
        <v>45545</v>
      </c>
      <c r="N5982">
        <v>3.68</v>
      </c>
      <c r="O5982">
        <v>3.68</v>
      </c>
      <c r="P5982">
        <v>9.48</v>
      </c>
    </row>
    <row r="5983" spans="1:16" x14ac:dyDescent="0.3">
      <c r="A5983">
        <v>12519</v>
      </c>
      <c r="B5983">
        <v>122</v>
      </c>
      <c r="C5983" t="s">
        <v>552</v>
      </c>
      <c r="D5983" s="441">
        <v>45658</v>
      </c>
      <c r="E5983">
        <v>21102</v>
      </c>
      <c r="F5983" t="s">
        <v>6602</v>
      </c>
      <c r="G5983">
        <v>1985</v>
      </c>
      <c r="H5983">
        <v>2</v>
      </c>
      <c r="I5983" t="s">
        <v>5605</v>
      </c>
      <c r="J5983" t="s">
        <v>6085</v>
      </c>
      <c r="K5983" t="s">
        <v>5068</v>
      </c>
      <c r="L5983">
        <v>0</v>
      </c>
      <c r="M5983" s="441">
        <v>-693593</v>
      </c>
      <c r="N5983">
        <v>0</v>
      </c>
      <c r="O5983">
        <v>4.6900000000000004</v>
      </c>
      <c r="P5983">
        <v>9.3800000000000008</v>
      </c>
    </row>
    <row r="5984" spans="1:16" x14ac:dyDescent="0.3">
      <c r="A5984">
        <v>12384</v>
      </c>
      <c r="B5984">
        <v>122</v>
      </c>
      <c r="C5984" t="s">
        <v>552</v>
      </c>
      <c r="D5984" s="441">
        <v>45658</v>
      </c>
      <c r="E5984">
        <v>19983</v>
      </c>
      <c r="F5984" t="s">
        <v>6629</v>
      </c>
      <c r="G5984">
        <v>2351</v>
      </c>
      <c r="H5984">
        <v>1</v>
      </c>
      <c r="I5984" t="s">
        <v>5668</v>
      </c>
      <c r="J5984" t="s">
        <v>6085</v>
      </c>
      <c r="K5984" t="s">
        <v>5068</v>
      </c>
      <c r="L5984">
        <v>0</v>
      </c>
      <c r="M5984" s="441">
        <v>45538</v>
      </c>
      <c r="N5984">
        <v>8.9</v>
      </c>
      <c r="O5984">
        <v>9.99</v>
      </c>
      <c r="P5984">
        <v>8.9</v>
      </c>
    </row>
    <row r="5985" spans="1:16" x14ac:dyDescent="0.3">
      <c r="A5985">
        <v>12608</v>
      </c>
      <c r="B5985">
        <v>122</v>
      </c>
      <c r="C5985" t="s">
        <v>552</v>
      </c>
      <c r="D5985" s="441">
        <v>45658</v>
      </c>
      <c r="E5985">
        <v>20661</v>
      </c>
      <c r="F5985" t="s">
        <v>5850</v>
      </c>
      <c r="G5985">
        <v>2110</v>
      </c>
      <c r="H5985">
        <v>1</v>
      </c>
      <c r="I5985" t="s">
        <v>5613</v>
      </c>
      <c r="J5985" t="s">
        <v>6085</v>
      </c>
      <c r="K5985" t="s">
        <v>5068</v>
      </c>
      <c r="L5985">
        <v>0</v>
      </c>
      <c r="M5985" s="441">
        <v>45595</v>
      </c>
      <c r="N5985">
        <v>8.51</v>
      </c>
      <c r="O5985">
        <v>8.7899999999999991</v>
      </c>
      <c r="P5985">
        <v>8.51</v>
      </c>
    </row>
    <row r="5986" spans="1:16" x14ac:dyDescent="0.3">
      <c r="A5986">
        <v>12499</v>
      </c>
      <c r="B5986">
        <v>122</v>
      </c>
      <c r="C5986" t="s">
        <v>552</v>
      </c>
      <c r="D5986" s="441">
        <v>45658</v>
      </c>
      <c r="E5986">
        <v>19465</v>
      </c>
      <c r="F5986" t="s">
        <v>5953</v>
      </c>
      <c r="G5986">
        <v>2737</v>
      </c>
      <c r="H5986">
        <v>1.06</v>
      </c>
      <c r="I5986" t="s">
        <v>5598</v>
      </c>
      <c r="J5986" t="s">
        <v>6085</v>
      </c>
      <c r="K5986" t="s">
        <v>5068</v>
      </c>
      <c r="L5986">
        <v>7.91</v>
      </c>
      <c r="M5986" s="441">
        <v>45651</v>
      </c>
      <c r="N5986">
        <v>12</v>
      </c>
      <c r="O5986">
        <v>10.57</v>
      </c>
      <c r="P5986">
        <v>8.3800000000000008</v>
      </c>
    </row>
    <row r="5987" spans="1:16" x14ac:dyDescent="0.3">
      <c r="A5987">
        <v>12625</v>
      </c>
      <c r="B5987">
        <v>122</v>
      </c>
      <c r="C5987" t="s">
        <v>552</v>
      </c>
      <c r="D5987" s="441">
        <v>45658</v>
      </c>
      <c r="E5987">
        <v>17020</v>
      </c>
      <c r="F5987" t="s">
        <v>6135</v>
      </c>
      <c r="G5987">
        <v>3977</v>
      </c>
      <c r="H5987">
        <v>3</v>
      </c>
      <c r="I5987" t="s">
        <v>5613</v>
      </c>
      <c r="J5987" t="s">
        <v>6102</v>
      </c>
      <c r="K5987" t="s">
        <v>5068</v>
      </c>
      <c r="L5987">
        <v>0</v>
      </c>
      <c r="M5987" s="441">
        <v>45552</v>
      </c>
      <c r="N5987">
        <v>2.65</v>
      </c>
      <c r="O5987">
        <v>2.65</v>
      </c>
      <c r="P5987">
        <v>7.95</v>
      </c>
    </row>
    <row r="5988" spans="1:16" x14ac:dyDescent="0.3">
      <c r="A5988">
        <v>14941</v>
      </c>
      <c r="B5988">
        <v>122</v>
      </c>
      <c r="C5988" t="s">
        <v>552</v>
      </c>
      <c r="D5988" s="441">
        <v>45658</v>
      </c>
      <c r="E5988">
        <v>18509</v>
      </c>
      <c r="F5988" t="s">
        <v>6522</v>
      </c>
      <c r="G5988">
        <v>3130</v>
      </c>
      <c r="H5988">
        <v>0.66</v>
      </c>
      <c r="I5988" t="s">
        <v>5601</v>
      </c>
      <c r="J5988" t="s">
        <v>4764</v>
      </c>
      <c r="K5988" t="s">
        <v>5068</v>
      </c>
      <c r="L5988">
        <v>0</v>
      </c>
      <c r="M5988" s="441">
        <v>-693593</v>
      </c>
      <c r="N5988">
        <v>0</v>
      </c>
      <c r="O5988">
        <v>0</v>
      </c>
      <c r="P5988">
        <v>7.87</v>
      </c>
    </row>
    <row r="5989" spans="1:16" x14ac:dyDescent="0.3">
      <c r="A5989">
        <v>12489</v>
      </c>
      <c r="B5989">
        <v>122</v>
      </c>
      <c r="C5989" t="s">
        <v>552</v>
      </c>
      <c r="D5989" s="441">
        <v>45658</v>
      </c>
      <c r="E5989">
        <v>19737</v>
      </c>
      <c r="F5989" t="s">
        <v>6337</v>
      </c>
      <c r="G5989">
        <v>2516</v>
      </c>
      <c r="H5989">
        <v>1.5</v>
      </c>
      <c r="I5989" t="s">
        <v>5598</v>
      </c>
      <c r="J5989" t="s">
        <v>6085</v>
      </c>
      <c r="K5989" t="s">
        <v>5068</v>
      </c>
      <c r="L5989">
        <v>5.2</v>
      </c>
      <c r="M5989" s="441">
        <v>45643</v>
      </c>
      <c r="N5989">
        <v>5.4</v>
      </c>
      <c r="O5989">
        <v>5.4</v>
      </c>
      <c r="P5989">
        <v>7.8</v>
      </c>
    </row>
    <row r="5990" spans="1:16" x14ac:dyDescent="0.3">
      <c r="A5990">
        <v>12473</v>
      </c>
      <c r="B5990">
        <v>122</v>
      </c>
      <c r="C5990" t="s">
        <v>552</v>
      </c>
      <c r="D5990" s="441">
        <v>45658</v>
      </c>
      <c r="E5990">
        <v>19509</v>
      </c>
      <c r="F5990" t="s">
        <v>6603</v>
      </c>
      <c r="G5990">
        <v>2703</v>
      </c>
      <c r="H5990">
        <v>1.8</v>
      </c>
      <c r="I5990" t="s">
        <v>5598</v>
      </c>
      <c r="J5990" t="s">
        <v>6085</v>
      </c>
      <c r="K5990" t="s">
        <v>5068</v>
      </c>
      <c r="L5990">
        <v>4.2</v>
      </c>
      <c r="M5990" s="441">
        <v>45636</v>
      </c>
      <c r="N5990">
        <v>4.2</v>
      </c>
      <c r="O5990">
        <v>11.79</v>
      </c>
      <c r="P5990">
        <v>7.56</v>
      </c>
    </row>
    <row r="5991" spans="1:16" x14ac:dyDescent="0.3">
      <c r="A5991">
        <v>12495</v>
      </c>
      <c r="B5991">
        <v>122</v>
      </c>
      <c r="C5991" t="s">
        <v>552</v>
      </c>
      <c r="D5991" s="441">
        <v>45658</v>
      </c>
      <c r="E5991">
        <v>19553</v>
      </c>
      <c r="F5991" t="s">
        <v>6155</v>
      </c>
      <c r="G5991">
        <v>2663</v>
      </c>
      <c r="H5991">
        <v>3.02</v>
      </c>
      <c r="I5991" t="s">
        <v>5598</v>
      </c>
      <c r="J5991" t="s">
        <v>6085</v>
      </c>
      <c r="K5991" t="s">
        <v>5068</v>
      </c>
      <c r="L5991">
        <v>2.19</v>
      </c>
      <c r="M5991" s="441">
        <v>45643</v>
      </c>
      <c r="N5991">
        <v>1.8</v>
      </c>
      <c r="O5991">
        <v>6</v>
      </c>
      <c r="P5991">
        <v>6.61</v>
      </c>
    </row>
    <row r="5992" spans="1:16" x14ac:dyDescent="0.3">
      <c r="A5992">
        <v>12592</v>
      </c>
      <c r="B5992">
        <v>122</v>
      </c>
      <c r="C5992" t="s">
        <v>552</v>
      </c>
      <c r="D5992" s="441">
        <v>45658</v>
      </c>
      <c r="E5992">
        <v>18144</v>
      </c>
      <c r="F5992" t="s">
        <v>6652</v>
      </c>
      <c r="G5992">
        <v>3473</v>
      </c>
      <c r="H5992">
        <v>0.21</v>
      </c>
      <c r="I5992" t="s">
        <v>5613</v>
      </c>
      <c r="J5992" t="s">
        <v>4764</v>
      </c>
      <c r="K5992" t="s">
        <v>5068</v>
      </c>
      <c r="L5992">
        <v>0</v>
      </c>
      <c r="M5992" s="441">
        <v>-693593</v>
      </c>
      <c r="N5992">
        <v>0</v>
      </c>
      <c r="O5992">
        <v>0</v>
      </c>
      <c r="P5992">
        <v>5.67</v>
      </c>
    </row>
    <row r="5993" spans="1:16" x14ac:dyDescent="0.3">
      <c r="A5993">
        <v>12484</v>
      </c>
      <c r="B5993">
        <v>122</v>
      </c>
      <c r="C5993" t="s">
        <v>552</v>
      </c>
      <c r="D5993" s="441">
        <v>45658</v>
      </c>
      <c r="E5993">
        <v>19480</v>
      </c>
      <c r="F5993" t="s">
        <v>5936</v>
      </c>
      <c r="G5993">
        <v>2726</v>
      </c>
      <c r="H5993">
        <v>0.38</v>
      </c>
      <c r="I5993" t="s">
        <v>5598</v>
      </c>
      <c r="J5993" t="s">
        <v>6085</v>
      </c>
      <c r="K5993" t="s">
        <v>5068</v>
      </c>
      <c r="L5993">
        <v>14.86</v>
      </c>
      <c r="M5993" s="441">
        <v>45649</v>
      </c>
      <c r="N5993">
        <v>16.88</v>
      </c>
      <c r="O5993">
        <v>12</v>
      </c>
      <c r="P5993">
        <v>5.65</v>
      </c>
    </row>
    <row r="5994" spans="1:16" x14ac:dyDescent="0.3">
      <c r="A5994">
        <v>12475</v>
      </c>
      <c r="B5994">
        <v>122</v>
      </c>
      <c r="C5994" t="s">
        <v>552</v>
      </c>
      <c r="D5994" s="441">
        <v>45658</v>
      </c>
      <c r="E5994">
        <v>19505</v>
      </c>
      <c r="F5994" t="s">
        <v>5978</v>
      </c>
      <c r="G5994">
        <v>2706</v>
      </c>
      <c r="H5994">
        <v>0.42</v>
      </c>
      <c r="I5994" t="s">
        <v>5598</v>
      </c>
      <c r="J5994" t="s">
        <v>6085</v>
      </c>
      <c r="K5994" t="s">
        <v>5068</v>
      </c>
      <c r="L5994">
        <v>12.99</v>
      </c>
      <c r="M5994" s="441">
        <v>45654</v>
      </c>
      <c r="N5994">
        <v>18</v>
      </c>
      <c r="O5994">
        <v>12.3</v>
      </c>
      <c r="P5994">
        <v>5.46</v>
      </c>
    </row>
    <row r="5995" spans="1:16" x14ac:dyDescent="0.3">
      <c r="A5995">
        <v>12471</v>
      </c>
      <c r="B5995">
        <v>122</v>
      </c>
      <c r="C5995" t="s">
        <v>552</v>
      </c>
      <c r="D5995" s="441">
        <v>45658</v>
      </c>
      <c r="E5995">
        <v>19787</v>
      </c>
      <c r="F5995" t="s">
        <v>5914</v>
      </c>
      <c r="G5995">
        <v>2471</v>
      </c>
      <c r="H5995">
        <v>0.86</v>
      </c>
      <c r="I5995" t="s">
        <v>5598</v>
      </c>
      <c r="J5995" t="s">
        <v>6085</v>
      </c>
      <c r="K5995" t="s">
        <v>5068</v>
      </c>
      <c r="L5995">
        <v>5.92</v>
      </c>
      <c r="M5995" s="441">
        <v>45654</v>
      </c>
      <c r="N5995">
        <v>5.79</v>
      </c>
      <c r="O5995">
        <v>8.42</v>
      </c>
      <c r="P5995">
        <v>5.09</v>
      </c>
    </row>
    <row r="5996" spans="1:16" x14ac:dyDescent="0.3">
      <c r="A5996">
        <v>12481</v>
      </c>
      <c r="B5996">
        <v>122</v>
      </c>
      <c r="C5996" t="s">
        <v>552</v>
      </c>
      <c r="D5996" s="441">
        <v>45658</v>
      </c>
      <c r="E5996">
        <v>19621</v>
      </c>
      <c r="F5996" t="s">
        <v>5931</v>
      </c>
      <c r="G5996">
        <v>2613</v>
      </c>
      <c r="H5996">
        <v>1.68</v>
      </c>
      <c r="I5996" t="s">
        <v>5598</v>
      </c>
      <c r="J5996" t="s">
        <v>6085</v>
      </c>
      <c r="K5996" t="s">
        <v>5068</v>
      </c>
      <c r="L5996">
        <v>2.67</v>
      </c>
      <c r="M5996" s="441">
        <v>45649</v>
      </c>
      <c r="N5996">
        <v>3</v>
      </c>
      <c r="O5996">
        <v>2.6</v>
      </c>
      <c r="P5996">
        <v>4.49</v>
      </c>
    </row>
    <row r="5997" spans="1:16" x14ac:dyDescent="0.3">
      <c r="A5997">
        <v>12492</v>
      </c>
      <c r="B5997">
        <v>122</v>
      </c>
      <c r="C5997" t="s">
        <v>552</v>
      </c>
      <c r="D5997" s="441">
        <v>45658</v>
      </c>
      <c r="E5997">
        <v>19572</v>
      </c>
      <c r="F5997" t="s">
        <v>5945</v>
      </c>
      <c r="G5997">
        <v>2646</v>
      </c>
      <c r="H5997">
        <v>0.22</v>
      </c>
      <c r="I5997" t="s">
        <v>5598</v>
      </c>
      <c r="J5997" t="s">
        <v>6085</v>
      </c>
      <c r="K5997" t="s">
        <v>5068</v>
      </c>
      <c r="L5997">
        <v>18.91</v>
      </c>
      <c r="M5997" s="441">
        <v>45638</v>
      </c>
      <c r="N5997">
        <v>18.91</v>
      </c>
      <c r="O5997">
        <v>28</v>
      </c>
      <c r="P5997">
        <v>4.16</v>
      </c>
    </row>
    <row r="5998" spans="1:16" x14ac:dyDescent="0.3">
      <c r="A5998">
        <v>12474</v>
      </c>
      <c r="B5998">
        <v>122</v>
      </c>
      <c r="C5998" t="s">
        <v>552</v>
      </c>
      <c r="D5998" s="441">
        <v>45658</v>
      </c>
      <c r="E5998">
        <v>19506</v>
      </c>
      <c r="F5998" t="s">
        <v>5919</v>
      </c>
      <c r="G5998">
        <v>2705</v>
      </c>
      <c r="H5998">
        <v>0.06</v>
      </c>
      <c r="I5998" t="s">
        <v>5598</v>
      </c>
      <c r="J5998" t="s">
        <v>6085</v>
      </c>
      <c r="K5998" t="s">
        <v>5068</v>
      </c>
      <c r="L5998">
        <v>47.5</v>
      </c>
      <c r="M5998" s="441">
        <v>45631</v>
      </c>
      <c r="N5998">
        <v>47.5</v>
      </c>
      <c r="O5998">
        <v>70</v>
      </c>
      <c r="P5998">
        <v>2.85</v>
      </c>
    </row>
    <row r="5999" spans="1:16" x14ac:dyDescent="0.3">
      <c r="A5999">
        <v>12498</v>
      </c>
      <c r="B5999">
        <v>122</v>
      </c>
      <c r="C5999" t="s">
        <v>552</v>
      </c>
      <c r="D5999" s="441">
        <v>45658</v>
      </c>
      <c r="E5999">
        <v>19468</v>
      </c>
      <c r="F5999" t="s">
        <v>5985</v>
      </c>
      <c r="G5999">
        <v>2736</v>
      </c>
      <c r="H5999">
        <v>0.18</v>
      </c>
      <c r="I5999" t="s">
        <v>5598</v>
      </c>
      <c r="J5999" t="s">
        <v>6085</v>
      </c>
      <c r="K5999" t="s">
        <v>5068</v>
      </c>
      <c r="L5999">
        <v>11.96</v>
      </c>
      <c r="M5999" s="441">
        <v>45651</v>
      </c>
      <c r="N5999">
        <v>12</v>
      </c>
      <c r="O5999">
        <v>12.26</v>
      </c>
      <c r="P5999">
        <v>2.15</v>
      </c>
    </row>
    <row r="6000" spans="1:16" x14ac:dyDescent="0.3">
      <c r="A6000">
        <v>14991</v>
      </c>
      <c r="B6000">
        <v>122</v>
      </c>
      <c r="C6000" t="s">
        <v>552</v>
      </c>
      <c r="D6000" s="441">
        <v>45658</v>
      </c>
      <c r="E6000">
        <v>19626</v>
      </c>
      <c r="F6000" t="s">
        <v>5966</v>
      </c>
      <c r="G6000">
        <v>2608</v>
      </c>
      <c r="H6000">
        <v>1</v>
      </c>
      <c r="I6000" t="s">
        <v>5598</v>
      </c>
      <c r="J6000" t="s">
        <v>6085</v>
      </c>
      <c r="K6000" t="s">
        <v>5068</v>
      </c>
      <c r="L6000">
        <v>2.14</v>
      </c>
      <c r="M6000" s="441">
        <v>45649</v>
      </c>
      <c r="N6000">
        <v>2.36</v>
      </c>
      <c r="O6000">
        <v>2.36</v>
      </c>
      <c r="P6000">
        <v>2.14</v>
      </c>
    </row>
    <row r="6001" spans="1:16" x14ac:dyDescent="0.3">
      <c r="A6001">
        <v>12494</v>
      </c>
      <c r="B6001">
        <v>122</v>
      </c>
      <c r="C6001" t="s">
        <v>552</v>
      </c>
      <c r="D6001" s="441">
        <v>45658</v>
      </c>
      <c r="E6001">
        <v>19560</v>
      </c>
      <c r="F6001" t="s">
        <v>5947</v>
      </c>
      <c r="G6001">
        <v>2657</v>
      </c>
      <c r="H6001">
        <v>0.16</v>
      </c>
      <c r="I6001" t="s">
        <v>5598</v>
      </c>
      <c r="J6001" t="s">
        <v>6085</v>
      </c>
      <c r="K6001" t="s">
        <v>5068</v>
      </c>
      <c r="L6001">
        <v>8.84</v>
      </c>
      <c r="M6001" s="441">
        <v>45639</v>
      </c>
      <c r="N6001">
        <v>9</v>
      </c>
      <c r="O6001">
        <v>14.05</v>
      </c>
      <c r="P6001">
        <v>1.41</v>
      </c>
    </row>
    <row r="6002" spans="1:16" x14ac:dyDescent="0.3">
      <c r="A6002">
        <v>8751</v>
      </c>
      <c r="B6002">
        <v>122</v>
      </c>
      <c r="C6002" t="s">
        <v>552</v>
      </c>
      <c r="D6002" s="441">
        <v>45627</v>
      </c>
      <c r="E6002">
        <v>18359</v>
      </c>
      <c r="F6002" t="s">
        <v>5746</v>
      </c>
      <c r="G6002">
        <v>3278</v>
      </c>
      <c r="H6002">
        <v>132.13</v>
      </c>
      <c r="I6002" t="s">
        <v>5601</v>
      </c>
      <c r="J6002" t="s">
        <v>4764</v>
      </c>
      <c r="K6002" t="s">
        <v>5075</v>
      </c>
      <c r="L6002">
        <v>99.9</v>
      </c>
      <c r="M6002" s="441">
        <v>45622</v>
      </c>
      <c r="N6002">
        <v>99.9</v>
      </c>
      <c r="O6002">
        <v>99.81</v>
      </c>
      <c r="P6002">
        <v>13199.79</v>
      </c>
    </row>
    <row r="6003" spans="1:16" x14ac:dyDescent="0.3">
      <c r="A6003">
        <v>8753</v>
      </c>
      <c r="B6003">
        <v>122</v>
      </c>
      <c r="C6003" t="s">
        <v>552</v>
      </c>
      <c r="D6003" s="441">
        <v>45627</v>
      </c>
      <c r="E6003">
        <v>18353</v>
      </c>
      <c r="F6003" t="s">
        <v>5747</v>
      </c>
      <c r="G6003">
        <v>3282</v>
      </c>
      <c r="H6003">
        <v>37.33</v>
      </c>
      <c r="I6003" t="s">
        <v>5601</v>
      </c>
      <c r="J6003" t="s">
        <v>4764</v>
      </c>
      <c r="K6003" t="s">
        <v>5075</v>
      </c>
      <c r="L6003">
        <v>0</v>
      </c>
      <c r="M6003" s="441">
        <v>-693593</v>
      </c>
      <c r="N6003">
        <v>0</v>
      </c>
      <c r="O6003">
        <v>195.32</v>
      </c>
      <c r="P6003">
        <v>7291.3</v>
      </c>
    </row>
    <row r="6004" spans="1:16" x14ac:dyDescent="0.3">
      <c r="A6004">
        <v>8807</v>
      </c>
      <c r="B6004">
        <v>122</v>
      </c>
      <c r="C6004" t="s">
        <v>552</v>
      </c>
      <c r="D6004" s="441">
        <v>45627</v>
      </c>
      <c r="E6004">
        <v>18099</v>
      </c>
      <c r="F6004" t="s">
        <v>5810</v>
      </c>
      <c r="G6004">
        <v>3511</v>
      </c>
      <c r="H6004">
        <v>30.24</v>
      </c>
      <c r="I6004" t="s">
        <v>5601</v>
      </c>
      <c r="J6004" t="s">
        <v>4764</v>
      </c>
      <c r="K6004" t="s">
        <v>5075</v>
      </c>
      <c r="L6004">
        <v>225.8</v>
      </c>
      <c r="M6004" s="441">
        <v>45622</v>
      </c>
      <c r="N6004">
        <v>225.8</v>
      </c>
      <c r="O6004">
        <v>225.8</v>
      </c>
      <c r="P6004">
        <v>6828.19</v>
      </c>
    </row>
    <row r="6005" spans="1:16" x14ac:dyDescent="0.3">
      <c r="A6005">
        <v>8791</v>
      </c>
      <c r="B6005">
        <v>122</v>
      </c>
      <c r="C6005" t="s">
        <v>552</v>
      </c>
      <c r="D6005" s="441">
        <v>45627</v>
      </c>
      <c r="E6005">
        <v>18179</v>
      </c>
      <c r="F6005" t="s">
        <v>5789</v>
      </c>
      <c r="G6005">
        <v>3443</v>
      </c>
      <c r="H6005">
        <v>56.53</v>
      </c>
      <c r="I6005" t="s">
        <v>5601</v>
      </c>
      <c r="J6005" t="s">
        <v>4764</v>
      </c>
      <c r="K6005" t="s">
        <v>5075</v>
      </c>
      <c r="L6005">
        <v>103.58</v>
      </c>
      <c r="M6005" s="441">
        <v>45622</v>
      </c>
      <c r="N6005">
        <v>103.16</v>
      </c>
      <c r="O6005">
        <v>73</v>
      </c>
      <c r="P6005">
        <v>5855.38</v>
      </c>
    </row>
    <row r="6006" spans="1:16" x14ac:dyDescent="0.3">
      <c r="A6006">
        <v>8774</v>
      </c>
      <c r="B6006">
        <v>122</v>
      </c>
      <c r="C6006" t="s">
        <v>552</v>
      </c>
      <c r="D6006" s="441">
        <v>45627</v>
      </c>
      <c r="E6006">
        <v>18261</v>
      </c>
      <c r="F6006" t="s">
        <v>5769</v>
      </c>
      <c r="G6006">
        <v>3368</v>
      </c>
      <c r="H6006">
        <v>9.77</v>
      </c>
      <c r="I6006" t="s">
        <v>5601</v>
      </c>
      <c r="J6006" t="s">
        <v>4764</v>
      </c>
      <c r="K6006" t="s">
        <v>5075</v>
      </c>
      <c r="L6006">
        <v>465.54</v>
      </c>
      <c r="M6006" s="441">
        <v>45615</v>
      </c>
      <c r="N6006">
        <v>465.54</v>
      </c>
      <c r="O6006">
        <v>465.54</v>
      </c>
      <c r="P6006">
        <v>4548.33</v>
      </c>
    </row>
    <row r="6007" spans="1:16" x14ac:dyDescent="0.3">
      <c r="A6007">
        <v>8817</v>
      </c>
      <c r="B6007">
        <v>122</v>
      </c>
      <c r="C6007" t="s">
        <v>552</v>
      </c>
      <c r="D6007" s="441">
        <v>45627</v>
      </c>
      <c r="E6007">
        <v>24552</v>
      </c>
      <c r="F6007" t="s">
        <v>5812</v>
      </c>
      <c r="G6007">
        <v>5669</v>
      </c>
      <c r="H6007">
        <v>90.09</v>
      </c>
      <c r="I6007" t="s">
        <v>5601</v>
      </c>
      <c r="J6007" t="s">
        <v>4764</v>
      </c>
      <c r="K6007" t="s">
        <v>5075</v>
      </c>
      <c r="L6007">
        <v>39.25</v>
      </c>
      <c r="M6007" s="441">
        <v>45622</v>
      </c>
      <c r="N6007">
        <v>38.99</v>
      </c>
      <c r="O6007">
        <v>38.99</v>
      </c>
      <c r="P6007">
        <v>3536.03</v>
      </c>
    </row>
    <row r="6008" spans="1:16" x14ac:dyDescent="0.3">
      <c r="A6008">
        <v>8994</v>
      </c>
      <c r="B6008">
        <v>122</v>
      </c>
      <c r="C6008" t="s">
        <v>552</v>
      </c>
      <c r="D6008" s="441">
        <v>45627</v>
      </c>
      <c r="E6008">
        <v>17710</v>
      </c>
      <c r="F6008" t="s">
        <v>5833</v>
      </c>
      <c r="G6008">
        <v>3824</v>
      </c>
      <c r="H6008">
        <v>95.49</v>
      </c>
      <c r="I6008" t="s">
        <v>5601</v>
      </c>
      <c r="J6008" t="s">
        <v>4764</v>
      </c>
      <c r="K6008" t="s">
        <v>5075</v>
      </c>
      <c r="L6008">
        <v>35.75</v>
      </c>
      <c r="M6008" s="441">
        <v>45622</v>
      </c>
      <c r="N6008">
        <v>35.75</v>
      </c>
      <c r="O6008">
        <v>35.75</v>
      </c>
      <c r="P6008">
        <v>3413.77</v>
      </c>
    </row>
    <row r="6009" spans="1:16" x14ac:dyDescent="0.3">
      <c r="A6009">
        <v>8744</v>
      </c>
      <c r="B6009">
        <v>122</v>
      </c>
      <c r="C6009" t="s">
        <v>552</v>
      </c>
      <c r="D6009" s="441">
        <v>45627</v>
      </c>
      <c r="E6009">
        <v>18391</v>
      </c>
      <c r="F6009" t="s">
        <v>5873</v>
      </c>
      <c r="G6009">
        <v>3249</v>
      </c>
      <c r="H6009">
        <v>2.1</v>
      </c>
      <c r="I6009" t="s">
        <v>5613</v>
      </c>
      <c r="J6009" t="s">
        <v>4764</v>
      </c>
      <c r="K6009" t="s">
        <v>5075</v>
      </c>
      <c r="L6009">
        <v>0</v>
      </c>
      <c r="M6009" s="441">
        <v>-693593</v>
      </c>
      <c r="N6009">
        <v>0</v>
      </c>
      <c r="O6009">
        <v>0</v>
      </c>
      <c r="P6009">
        <v>3329.99</v>
      </c>
    </row>
    <row r="6010" spans="1:16" x14ac:dyDescent="0.3">
      <c r="A6010">
        <v>8794</v>
      </c>
      <c r="B6010">
        <v>122</v>
      </c>
      <c r="C6010" t="s">
        <v>552</v>
      </c>
      <c r="D6010" s="441">
        <v>45627</v>
      </c>
      <c r="E6010">
        <v>18157</v>
      </c>
      <c r="F6010" t="s">
        <v>5793</v>
      </c>
      <c r="G6010">
        <v>3463</v>
      </c>
      <c r="H6010">
        <v>14.64</v>
      </c>
      <c r="I6010" t="s">
        <v>5601</v>
      </c>
      <c r="J6010" t="s">
        <v>4764</v>
      </c>
      <c r="K6010" t="s">
        <v>5075</v>
      </c>
      <c r="L6010">
        <v>217.39</v>
      </c>
      <c r="M6010" s="441">
        <v>45615</v>
      </c>
      <c r="N6010">
        <v>217.39</v>
      </c>
      <c r="O6010">
        <v>198.9</v>
      </c>
      <c r="P6010">
        <v>3182.59</v>
      </c>
    </row>
    <row r="6011" spans="1:16" x14ac:dyDescent="0.3">
      <c r="A6011">
        <v>8816</v>
      </c>
      <c r="B6011">
        <v>122</v>
      </c>
      <c r="C6011" t="s">
        <v>552</v>
      </c>
      <c r="D6011" s="441">
        <v>45627</v>
      </c>
      <c r="E6011">
        <v>18051</v>
      </c>
      <c r="F6011" t="s">
        <v>5871</v>
      </c>
      <c r="G6011">
        <v>3552</v>
      </c>
      <c r="H6011">
        <v>7</v>
      </c>
      <c r="I6011" t="s">
        <v>5601</v>
      </c>
      <c r="J6011" t="s">
        <v>4764</v>
      </c>
      <c r="K6011" t="s">
        <v>5075</v>
      </c>
      <c r="L6011">
        <v>0</v>
      </c>
      <c r="M6011" s="441">
        <v>-693593</v>
      </c>
      <c r="N6011">
        <v>0</v>
      </c>
      <c r="O6011">
        <v>450</v>
      </c>
      <c r="P6011">
        <v>3150</v>
      </c>
    </row>
    <row r="6012" spans="1:16" x14ac:dyDescent="0.3">
      <c r="A6012">
        <v>8801</v>
      </c>
      <c r="B6012">
        <v>122</v>
      </c>
      <c r="C6012" t="s">
        <v>552</v>
      </c>
      <c r="D6012" s="441">
        <v>45627</v>
      </c>
      <c r="E6012">
        <v>18119</v>
      </c>
      <c r="F6012" t="s">
        <v>5802</v>
      </c>
      <c r="G6012">
        <v>3494</v>
      </c>
      <c r="H6012">
        <v>16</v>
      </c>
      <c r="I6012" t="s">
        <v>5601</v>
      </c>
      <c r="J6012" t="s">
        <v>4764</v>
      </c>
      <c r="K6012" t="s">
        <v>5075</v>
      </c>
      <c r="L6012">
        <v>171.44</v>
      </c>
      <c r="M6012" s="441">
        <v>45615</v>
      </c>
      <c r="N6012">
        <v>171.7</v>
      </c>
      <c r="O6012">
        <v>171.7</v>
      </c>
      <c r="P6012">
        <v>2743.04</v>
      </c>
    </row>
    <row r="6013" spans="1:16" x14ac:dyDescent="0.3">
      <c r="A6013">
        <v>8986</v>
      </c>
      <c r="B6013">
        <v>122</v>
      </c>
      <c r="C6013" t="s">
        <v>552</v>
      </c>
      <c r="D6013" s="441">
        <v>45627</v>
      </c>
      <c r="E6013">
        <v>17797</v>
      </c>
      <c r="F6013" t="s">
        <v>5828</v>
      </c>
      <c r="G6013">
        <v>3748</v>
      </c>
      <c r="H6013">
        <v>72</v>
      </c>
      <c r="I6013" t="s">
        <v>5601</v>
      </c>
      <c r="J6013" t="s">
        <v>4764</v>
      </c>
      <c r="K6013" t="s">
        <v>5075</v>
      </c>
      <c r="L6013">
        <v>35.75</v>
      </c>
      <c r="M6013" s="441">
        <v>45622</v>
      </c>
      <c r="N6013">
        <v>35.75</v>
      </c>
      <c r="O6013">
        <v>35.75</v>
      </c>
      <c r="P6013">
        <v>2574</v>
      </c>
    </row>
    <row r="6014" spans="1:16" x14ac:dyDescent="0.3">
      <c r="A6014">
        <v>8789</v>
      </c>
      <c r="B6014">
        <v>122</v>
      </c>
      <c r="C6014" t="s">
        <v>552</v>
      </c>
      <c r="D6014" s="441">
        <v>45627</v>
      </c>
      <c r="E6014">
        <v>18186</v>
      </c>
      <c r="F6014" t="s">
        <v>5787</v>
      </c>
      <c r="G6014">
        <v>3437</v>
      </c>
      <c r="H6014">
        <v>12.13</v>
      </c>
      <c r="I6014" t="s">
        <v>5601</v>
      </c>
      <c r="J6014" t="s">
        <v>4764</v>
      </c>
      <c r="K6014" t="s">
        <v>5075</v>
      </c>
      <c r="L6014">
        <v>0</v>
      </c>
      <c r="M6014" s="441">
        <v>-693593</v>
      </c>
      <c r="N6014">
        <v>0</v>
      </c>
      <c r="O6014">
        <v>186.91</v>
      </c>
      <c r="P6014">
        <v>2267.2199999999998</v>
      </c>
    </row>
    <row r="6015" spans="1:16" x14ac:dyDescent="0.3">
      <c r="A6015">
        <v>8997</v>
      </c>
      <c r="B6015">
        <v>122</v>
      </c>
      <c r="C6015" t="s">
        <v>552</v>
      </c>
      <c r="D6015" s="441">
        <v>45627</v>
      </c>
      <c r="E6015">
        <v>25130</v>
      </c>
      <c r="F6015" t="s">
        <v>6615</v>
      </c>
      <c r="G6015">
        <v>5907</v>
      </c>
      <c r="H6015">
        <v>60</v>
      </c>
      <c r="I6015" t="s">
        <v>5598</v>
      </c>
      <c r="J6015" t="s">
        <v>6085</v>
      </c>
      <c r="K6015" t="s">
        <v>5075</v>
      </c>
      <c r="L6015">
        <v>36.25</v>
      </c>
      <c r="M6015" s="441">
        <v>45623</v>
      </c>
      <c r="N6015">
        <v>36</v>
      </c>
      <c r="O6015">
        <v>36</v>
      </c>
      <c r="P6015">
        <v>2175</v>
      </c>
    </row>
    <row r="6016" spans="1:16" x14ac:dyDescent="0.3">
      <c r="A6016">
        <v>8844</v>
      </c>
      <c r="B6016">
        <v>122</v>
      </c>
      <c r="C6016" t="s">
        <v>552</v>
      </c>
      <c r="D6016" s="441">
        <v>45627</v>
      </c>
      <c r="E6016">
        <v>20812</v>
      </c>
      <c r="F6016" t="s">
        <v>6517</v>
      </c>
      <c r="G6016">
        <v>2074</v>
      </c>
      <c r="H6016">
        <v>28</v>
      </c>
      <c r="I6016" t="s">
        <v>5605</v>
      </c>
      <c r="J6016" t="s">
        <v>6085</v>
      </c>
      <c r="K6016" t="s">
        <v>5075</v>
      </c>
      <c r="L6016">
        <v>76.900000000000006</v>
      </c>
      <c r="M6016" s="441">
        <v>45624</v>
      </c>
      <c r="N6016">
        <v>76.900000000000006</v>
      </c>
      <c r="O6016">
        <v>76.900000000000006</v>
      </c>
      <c r="P6016">
        <v>2153.1999999999998</v>
      </c>
    </row>
    <row r="6017" spans="1:16" x14ac:dyDescent="0.3">
      <c r="A6017">
        <v>9024</v>
      </c>
      <c r="B6017">
        <v>122</v>
      </c>
      <c r="C6017" t="s">
        <v>552</v>
      </c>
      <c r="D6017" s="441">
        <v>45627</v>
      </c>
      <c r="E6017">
        <v>18143</v>
      </c>
      <c r="F6017" t="s">
        <v>5797</v>
      </c>
      <c r="G6017">
        <v>3474</v>
      </c>
      <c r="H6017">
        <v>2.92</v>
      </c>
      <c r="I6017" t="s">
        <v>5601</v>
      </c>
      <c r="J6017" t="s">
        <v>4764</v>
      </c>
      <c r="K6017" t="s">
        <v>5075</v>
      </c>
      <c r="L6017">
        <v>0</v>
      </c>
      <c r="M6017" s="441">
        <v>-693593</v>
      </c>
      <c r="N6017">
        <v>0</v>
      </c>
      <c r="O6017">
        <v>733.2</v>
      </c>
      <c r="P6017">
        <v>2140.94</v>
      </c>
    </row>
    <row r="6018" spans="1:16" x14ac:dyDescent="0.3">
      <c r="A6018">
        <v>8776</v>
      </c>
      <c r="B6018">
        <v>122</v>
      </c>
      <c r="C6018" t="s">
        <v>552</v>
      </c>
      <c r="D6018" s="441">
        <v>45627</v>
      </c>
      <c r="E6018">
        <v>18242</v>
      </c>
      <c r="F6018" t="s">
        <v>5771</v>
      </c>
      <c r="G6018">
        <v>3386</v>
      </c>
      <c r="H6018">
        <v>9</v>
      </c>
      <c r="I6018" t="s">
        <v>5601</v>
      </c>
      <c r="J6018" t="s">
        <v>4764</v>
      </c>
      <c r="K6018" t="s">
        <v>5075</v>
      </c>
      <c r="L6018">
        <v>227.11</v>
      </c>
      <c r="M6018" s="441">
        <v>45615</v>
      </c>
      <c r="N6018">
        <v>227.11</v>
      </c>
      <c r="O6018">
        <v>227.11</v>
      </c>
      <c r="P6018">
        <v>2043.99</v>
      </c>
    </row>
    <row r="6019" spans="1:16" x14ac:dyDescent="0.3">
      <c r="A6019">
        <v>9073</v>
      </c>
      <c r="B6019">
        <v>122</v>
      </c>
      <c r="C6019" t="s">
        <v>552</v>
      </c>
      <c r="D6019" s="441">
        <v>45627</v>
      </c>
      <c r="E6019">
        <v>25284</v>
      </c>
      <c r="F6019" t="s">
        <v>6472</v>
      </c>
      <c r="G6019">
        <v>5983</v>
      </c>
      <c r="H6019">
        <v>21.44</v>
      </c>
      <c r="I6019" t="s">
        <v>5598</v>
      </c>
      <c r="J6019" t="s">
        <v>6085</v>
      </c>
      <c r="K6019" t="s">
        <v>5075</v>
      </c>
      <c r="L6019">
        <v>95</v>
      </c>
      <c r="M6019" s="441">
        <v>45622</v>
      </c>
      <c r="N6019">
        <v>95</v>
      </c>
      <c r="O6019">
        <v>95</v>
      </c>
      <c r="P6019">
        <v>2036.8</v>
      </c>
    </row>
    <row r="6020" spans="1:16" x14ac:dyDescent="0.3">
      <c r="A6020">
        <v>9048</v>
      </c>
      <c r="B6020">
        <v>122</v>
      </c>
      <c r="C6020" t="s">
        <v>552</v>
      </c>
      <c r="D6020" s="441">
        <v>45627</v>
      </c>
      <c r="E6020">
        <v>25537</v>
      </c>
      <c r="F6020" t="s">
        <v>6489</v>
      </c>
      <c r="G6020">
        <v>6158</v>
      </c>
      <c r="H6020">
        <v>12</v>
      </c>
      <c r="I6020" t="s">
        <v>5601</v>
      </c>
      <c r="J6020" t="s">
        <v>4764</v>
      </c>
      <c r="K6020" t="s">
        <v>5075</v>
      </c>
      <c r="L6020">
        <v>158.76</v>
      </c>
      <c r="M6020" s="441">
        <v>45615</v>
      </c>
      <c r="N6020">
        <v>158.76</v>
      </c>
      <c r="O6020">
        <v>158.76</v>
      </c>
      <c r="P6020">
        <v>1905.12</v>
      </c>
    </row>
    <row r="6021" spans="1:16" x14ac:dyDescent="0.3">
      <c r="A6021">
        <v>9042</v>
      </c>
      <c r="B6021">
        <v>122</v>
      </c>
      <c r="C6021" t="s">
        <v>552</v>
      </c>
      <c r="D6021" s="441">
        <v>45627</v>
      </c>
      <c r="E6021">
        <v>25093</v>
      </c>
      <c r="F6021" t="s">
        <v>5823</v>
      </c>
      <c r="G6021">
        <v>5891</v>
      </c>
      <c r="H6021">
        <v>13</v>
      </c>
      <c r="I6021" t="s">
        <v>5601</v>
      </c>
      <c r="J6021" t="s">
        <v>4764</v>
      </c>
      <c r="K6021" t="s">
        <v>5075</v>
      </c>
      <c r="L6021">
        <v>0</v>
      </c>
      <c r="M6021" s="441">
        <v>45587</v>
      </c>
      <c r="N6021">
        <v>142.5</v>
      </c>
      <c r="O6021">
        <v>142.5</v>
      </c>
      <c r="P6021">
        <v>1852.5</v>
      </c>
    </row>
    <row r="6022" spans="1:16" x14ac:dyDescent="0.3">
      <c r="A6022">
        <v>8987</v>
      </c>
      <c r="B6022">
        <v>122</v>
      </c>
      <c r="C6022" t="s">
        <v>552</v>
      </c>
      <c r="D6022" s="441">
        <v>45627</v>
      </c>
      <c r="E6022">
        <v>25099</v>
      </c>
      <c r="F6022" t="s">
        <v>6536</v>
      </c>
      <c r="G6022">
        <v>5894</v>
      </c>
      <c r="H6022">
        <v>10</v>
      </c>
      <c r="I6022" t="s">
        <v>5601</v>
      </c>
      <c r="J6022" t="s">
        <v>4764</v>
      </c>
      <c r="K6022" t="s">
        <v>5075</v>
      </c>
      <c r="L6022">
        <v>179.25</v>
      </c>
      <c r="M6022" s="441">
        <v>45608</v>
      </c>
      <c r="N6022">
        <v>179.25</v>
      </c>
      <c r="O6022">
        <v>179.25</v>
      </c>
      <c r="P6022">
        <v>1792.5</v>
      </c>
    </row>
    <row r="6023" spans="1:16" x14ac:dyDescent="0.3">
      <c r="A6023">
        <v>8818</v>
      </c>
      <c r="B6023">
        <v>122</v>
      </c>
      <c r="C6023" t="s">
        <v>552</v>
      </c>
      <c r="D6023" s="441">
        <v>45627</v>
      </c>
      <c r="E6023">
        <v>18015</v>
      </c>
      <c r="F6023" t="s">
        <v>5864</v>
      </c>
      <c r="G6023">
        <v>3582</v>
      </c>
      <c r="H6023">
        <v>15</v>
      </c>
      <c r="I6023" t="s">
        <v>5601</v>
      </c>
      <c r="J6023" t="s">
        <v>4764</v>
      </c>
      <c r="K6023" t="s">
        <v>5075</v>
      </c>
      <c r="L6023">
        <v>114.4</v>
      </c>
      <c r="M6023" s="441">
        <v>45622</v>
      </c>
      <c r="N6023">
        <v>114.4</v>
      </c>
      <c r="O6023">
        <v>114.4</v>
      </c>
      <c r="P6023">
        <v>1716</v>
      </c>
    </row>
    <row r="6024" spans="1:16" x14ac:dyDescent="0.3">
      <c r="A6024">
        <v>9000</v>
      </c>
      <c r="B6024">
        <v>122</v>
      </c>
      <c r="C6024" t="s">
        <v>552</v>
      </c>
      <c r="D6024" s="441">
        <v>45627</v>
      </c>
      <c r="E6024">
        <v>18548</v>
      </c>
      <c r="F6024" t="s">
        <v>6576</v>
      </c>
      <c r="G6024">
        <v>3131</v>
      </c>
      <c r="H6024">
        <v>16</v>
      </c>
      <c r="I6024" t="s">
        <v>5601</v>
      </c>
      <c r="J6024" t="s">
        <v>4764</v>
      </c>
      <c r="K6024" t="s">
        <v>5075</v>
      </c>
      <c r="L6024">
        <v>101.01</v>
      </c>
      <c r="M6024" s="441">
        <v>45622</v>
      </c>
      <c r="N6024">
        <v>102.49</v>
      </c>
      <c r="O6024">
        <v>102.49</v>
      </c>
      <c r="P6024">
        <v>1616.16</v>
      </c>
    </row>
    <row r="6025" spans="1:16" x14ac:dyDescent="0.3">
      <c r="A6025">
        <v>9045</v>
      </c>
      <c r="B6025">
        <v>122</v>
      </c>
      <c r="C6025" t="s">
        <v>552</v>
      </c>
      <c r="D6025" s="441">
        <v>45627</v>
      </c>
      <c r="E6025">
        <v>25042</v>
      </c>
      <c r="F6025" t="s">
        <v>6604</v>
      </c>
      <c r="G6025">
        <v>5876</v>
      </c>
      <c r="H6025">
        <v>14</v>
      </c>
      <c r="I6025" t="s">
        <v>5601</v>
      </c>
      <c r="J6025" t="s">
        <v>4764</v>
      </c>
      <c r="K6025" t="s">
        <v>5075</v>
      </c>
      <c r="L6025">
        <v>0</v>
      </c>
      <c r="M6025" s="441">
        <v>45595</v>
      </c>
      <c r="N6025">
        <v>115</v>
      </c>
      <c r="O6025">
        <v>115</v>
      </c>
      <c r="P6025">
        <v>1610</v>
      </c>
    </row>
    <row r="6026" spans="1:16" x14ac:dyDescent="0.3">
      <c r="A6026">
        <v>8757</v>
      </c>
      <c r="B6026">
        <v>122</v>
      </c>
      <c r="C6026" t="s">
        <v>552</v>
      </c>
      <c r="D6026" s="441">
        <v>45627</v>
      </c>
      <c r="E6026">
        <v>24704</v>
      </c>
      <c r="F6026" t="s">
        <v>5872</v>
      </c>
      <c r="G6026">
        <v>5722</v>
      </c>
      <c r="H6026">
        <v>10</v>
      </c>
      <c r="I6026" t="s">
        <v>5601</v>
      </c>
      <c r="J6026" t="s">
        <v>4764</v>
      </c>
      <c r="K6026" t="s">
        <v>5075</v>
      </c>
      <c r="L6026">
        <v>159.9</v>
      </c>
      <c r="M6026" s="441">
        <v>45615</v>
      </c>
      <c r="N6026">
        <v>159.9</v>
      </c>
      <c r="O6026">
        <v>159.9</v>
      </c>
      <c r="P6026">
        <v>1599</v>
      </c>
    </row>
    <row r="6027" spans="1:16" x14ac:dyDescent="0.3">
      <c r="A6027">
        <v>8804</v>
      </c>
      <c r="B6027">
        <v>122</v>
      </c>
      <c r="C6027" t="s">
        <v>552</v>
      </c>
      <c r="D6027" s="441">
        <v>45627</v>
      </c>
      <c r="E6027">
        <v>18113</v>
      </c>
      <c r="F6027" t="s">
        <v>5806</v>
      </c>
      <c r="G6027">
        <v>3499</v>
      </c>
      <c r="H6027">
        <v>3.72</v>
      </c>
      <c r="I6027" t="s">
        <v>5601</v>
      </c>
      <c r="J6027" t="s">
        <v>4764</v>
      </c>
      <c r="K6027" t="s">
        <v>5075</v>
      </c>
      <c r="L6027">
        <v>0</v>
      </c>
      <c r="M6027" s="441">
        <v>-693593</v>
      </c>
      <c r="N6027">
        <v>0</v>
      </c>
      <c r="O6027">
        <v>422.01</v>
      </c>
      <c r="P6027">
        <v>1569.88</v>
      </c>
    </row>
    <row r="6028" spans="1:16" x14ac:dyDescent="0.3">
      <c r="A6028">
        <v>9077</v>
      </c>
      <c r="B6028">
        <v>122</v>
      </c>
      <c r="C6028" t="s">
        <v>552</v>
      </c>
      <c r="D6028" s="441">
        <v>45627</v>
      </c>
      <c r="E6028">
        <v>26052</v>
      </c>
      <c r="F6028" t="s">
        <v>5992</v>
      </c>
      <c r="G6028">
        <v>6514</v>
      </c>
      <c r="H6028">
        <v>2.8</v>
      </c>
      <c r="I6028" t="s">
        <v>5601</v>
      </c>
      <c r="J6028" t="s">
        <v>4764</v>
      </c>
      <c r="K6028" t="s">
        <v>5075</v>
      </c>
      <c r="L6028">
        <v>0</v>
      </c>
      <c r="M6028" s="441">
        <v>-693593</v>
      </c>
      <c r="N6028">
        <v>0</v>
      </c>
      <c r="O6028">
        <v>0</v>
      </c>
      <c r="P6028">
        <v>1542.8</v>
      </c>
    </row>
    <row r="6029" spans="1:16" x14ac:dyDescent="0.3">
      <c r="A6029">
        <v>9075</v>
      </c>
      <c r="B6029">
        <v>122</v>
      </c>
      <c r="C6029" t="s">
        <v>552</v>
      </c>
      <c r="D6029" s="441">
        <v>45627</v>
      </c>
      <c r="E6029">
        <v>25091</v>
      </c>
      <c r="F6029" t="s">
        <v>5829</v>
      </c>
      <c r="G6029">
        <v>5890</v>
      </c>
      <c r="H6029">
        <v>14</v>
      </c>
      <c r="I6029" t="s">
        <v>5601</v>
      </c>
      <c r="J6029" t="s">
        <v>4764</v>
      </c>
      <c r="K6029" t="s">
        <v>5075</v>
      </c>
      <c r="L6029">
        <v>108</v>
      </c>
      <c r="M6029" s="441">
        <v>45623</v>
      </c>
      <c r="N6029">
        <v>108</v>
      </c>
      <c r="O6029">
        <v>108</v>
      </c>
      <c r="P6029">
        <v>1512</v>
      </c>
    </row>
    <row r="6030" spans="1:16" x14ac:dyDescent="0.3">
      <c r="A6030">
        <v>8734</v>
      </c>
      <c r="B6030">
        <v>122</v>
      </c>
      <c r="C6030" t="s">
        <v>552</v>
      </c>
      <c r="D6030" s="441">
        <v>45627</v>
      </c>
      <c r="E6030">
        <v>18486</v>
      </c>
      <c r="F6030" t="s">
        <v>5733</v>
      </c>
      <c r="G6030">
        <v>3170</v>
      </c>
      <c r="H6030">
        <v>45.87</v>
      </c>
      <c r="I6030" t="s">
        <v>5601</v>
      </c>
      <c r="J6030" t="s">
        <v>4764</v>
      </c>
      <c r="K6030" t="s">
        <v>5075</v>
      </c>
      <c r="L6030">
        <v>32.5</v>
      </c>
      <c r="M6030" s="441">
        <v>45623</v>
      </c>
      <c r="N6030">
        <v>32.5</v>
      </c>
      <c r="O6030">
        <v>27.5</v>
      </c>
      <c r="P6030">
        <v>1490.78</v>
      </c>
    </row>
    <row r="6031" spans="1:16" x14ac:dyDescent="0.3">
      <c r="A6031">
        <v>9012</v>
      </c>
      <c r="B6031">
        <v>122</v>
      </c>
      <c r="C6031" t="s">
        <v>552</v>
      </c>
      <c r="D6031" s="441">
        <v>45627</v>
      </c>
      <c r="E6031">
        <v>26008</v>
      </c>
      <c r="F6031" t="s">
        <v>6537</v>
      </c>
      <c r="G6031">
        <v>6492</v>
      </c>
      <c r="H6031">
        <v>11.4</v>
      </c>
      <c r="I6031" t="s">
        <v>5601</v>
      </c>
      <c r="J6031" t="s">
        <v>4764</v>
      </c>
      <c r="K6031" t="s">
        <v>5075</v>
      </c>
      <c r="L6031">
        <v>0</v>
      </c>
      <c r="M6031" s="441">
        <v>-693593</v>
      </c>
      <c r="N6031">
        <v>0</v>
      </c>
      <c r="O6031">
        <v>0</v>
      </c>
      <c r="P6031">
        <v>1481.89</v>
      </c>
    </row>
    <row r="6032" spans="1:16" x14ac:dyDescent="0.3">
      <c r="A6032">
        <v>8782</v>
      </c>
      <c r="B6032">
        <v>122</v>
      </c>
      <c r="C6032" t="s">
        <v>552</v>
      </c>
      <c r="D6032" s="441">
        <v>45627</v>
      </c>
      <c r="E6032">
        <v>18208</v>
      </c>
      <c r="F6032" t="s">
        <v>5776</v>
      </c>
      <c r="G6032">
        <v>3418</v>
      </c>
      <c r="H6032">
        <v>9</v>
      </c>
      <c r="I6032" t="s">
        <v>5601</v>
      </c>
      <c r="J6032" t="s">
        <v>4764</v>
      </c>
      <c r="K6032" t="s">
        <v>5075</v>
      </c>
      <c r="L6032">
        <v>0</v>
      </c>
      <c r="M6032" s="441">
        <v>45573</v>
      </c>
      <c r="N6032">
        <v>164</v>
      </c>
      <c r="O6032">
        <v>100.88</v>
      </c>
      <c r="P6032">
        <v>1476</v>
      </c>
    </row>
    <row r="6033" spans="1:16" x14ac:dyDescent="0.3">
      <c r="A6033">
        <v>8984</v>
      </c>
      <c r="B6033">
        <v>122</v>
      </c>
      <c r="C6033" t="s">
        <v>552</v>
      </c>
      <c r="D6033" s="441">
        <v>45627</v>
      </c>
      <c r="E6033">
        <v>17778</v>
      </c>
      <c r="F6033" t="s">
        <v>5825</v>
      </c>
      <c r="G6033">
        <v>3765</v>
      </c>
      <c r="H6033">
        <v>17.600000000000001</v>
      </c>
      <c r="I6033" t="s">
        <v>5601</v>
      </c>
      <c r="J6033" t="s">
        <v>4764</v>
      </c>
      <c r="K6033" t="s">
        <v>5075</v>
      </c>
      <c r="L6033">
        <v>83.71</v>
      </c>
      <c r="M6033" s="441">
        <v>45615</v>
      </c>
      <c r="N6033">
        <v>83.71</v>
      </c>
      <c r="O6033">
        <v>101.36</v>
      </c>
      <c r="P6033">
        <v>1473.3</v>
      </c>
    </row>
    <row r="6034" spans="1:16" x14ac:dyDescent="0.3">
      <c r="A6034">
        <v>9041</v>
      </c>
      <c r="B6034">
        <v>122</v>
      </c>
      <c r="C6034" t="s">
        <v>552</v>
      </c>
      <c r="D6034" s="441">
        <v>45627</v>
      </c>
      <c r="E6034">
        <v>19297</v>
      </c>
      <c r="F6034" t="s">
        <v>5855</v>
      </c>
      <c r="G6034">
        <v>2775</v>
      </c>
      <c r="H6034">
        <v>22.5</v>
      </c>
      <c r="I6034" t="s">
        <v>5598</v>
      </c>
      <c r="J6034" t="s">
        <v>6085</v>
      </c>
      <c r="K6034" t="s">
        <v>5075</v>
      </c>
      <c r="L6034">
        <v>65.319999999999993</v>
      </c>
      <c r="M6034" s="441">
        <v>45622</v>
      </c>
      <c r="N6034">
        <v>65.900000000000006</v>
      </c>
      <c r="O6034">
        <v>64.989999999999995</v>
      </c>
      <c r="P6034">
        <v>1469.7</v>
      </c>
    </row>
    <row r="6035" spans="1:16" x14ac:dyDescent="0.3">
      <c r="A6035">
        <v>8973</v>
      </c>
      <c r="B6035">
        <v>122</v>
      </c>
      <c r="C6035" t="s">
        <v>552</v>
      </c>
      <c r="D6035" s="441">
        <v>45627</v>
      </c>
      <c r="E6035">
        <v>24259</v>
      </c>
      <c r="F6035" t="s">
        <v>5716</v>
      </c>
      <c r="G6035">
        <v>2938</v>
      </c>
      <c r="H6035">
        <v>24.2</v>
      </c>
      <c r="I6035" t="s">
        <v>5598</v>
      </c>
      <c r="J6035" t="s">
        <v>6085</v>
      </c>
      <c r="K6035" t="s">
        <v>5075</v>
      </c>
      <c r="L6035">
        <v>0</v>
      </c>
      <c r="M6035" s="441">
        <v>45551</v>
      </c>
      <c r="N6035">
        <v>59.9</v>
      </c>
      <c r="O6035">
        <v>83.5</v>
      </c>
      <c r="P6035">
        <v>1449.47</v>
      </c>
    </row>
    <row r="6036" spans="1:16" x14ac:dyDescent="0.3">
      <c r="A6036">
        <v>8767</v>
      </c>
      <c r="B6036">
        <v>122</v>
      </c>
      <c r="C6036" t="s">
        <v>552</v>
      </c>
      <c r="D6036" s="441">
        <v>45627</v>
      </c>
      <c r="E6036">
        <v>18306</v>
      </c>
      <c r="F6036" t="s">
        <v>5759</v>
      </c>
      <c r="G6036">
        <v>3327</v>
      </c>
      <c r="H6036">
        <v>9.35</v>
      </c>
      <c r="I6036" t="s">
        <v>5601</v>
      </c>
      <c r="J6036" t="s">
        <v>4764</v>
      </c>
      <c r="K6036" t="s">
        <v>5075</v>
      </c>
      <c r="L6036">
        <v>0</v>
      </c>
      <c r="M6036" s="441">
        <v>-693593</v>
      </c>
      <c r="N6036">
        <v>0</v>
      </c>
      <c r="O6036">
        <v>0</v>
      </c>
      <c r="P6036">
        <v>1387.85</v>
      </c>
    </row>
    <row r="6037" spans="1:16" x14ac:dyDescent="0.3">
      <c r="A6037">
        <v>8802</v>
      </c>
      <c r="B6037">
        <v>122</v>
      </c>
      <c r="C6037" t="s">
        <v>552</v>
      </c>
      <c r="D6037" s="441">
        <v>45627</v>
      </c>
      <c r="E6037">
        <v>18118</v>
      </c>
      <c r="F6037" t="s">
        <v>5803</v>
      </c>
      <c r="G6037">
        <v>3495</v>
      </c>
      <c r="H6037">
        <v>1</v>
      </c>
      <c r="I6037" t="s">
        <v>5601</v>
      </c>
      <c r="J6037" t="s">
        <v>4764</v>
      </c>
      <c r="K6037" t="s">
        <v>5075</v>
      </c>
      <c r="L6037">
        <v>0</v>
      </c>
      <c r="M6037" s="441">
        <v>-693593</v>
      </c>
      <c r="N6037">
        <v>0</v>
      </c>
      <c r="O6037">
        <v>1387</v>
      </c>
      <c r="P6037">
        <v>1387</v>
      </c>
    </row>
    <row r="6038" spans="1:16" x14ac:dyDescent="0.3">
      <c r="A6038">
        <v>8995</v>
      </c>
      <c r="B6038">
        <v>122</v>
      </c>
      <c r="C6038" t="s">
        <v>552</v>
      </c>
      <c r="D6038" s="441">
        <v>45627</v>
      </c>
      <c r="E6038">
        <v>25044</v>
      </c>
      <c r="F6038" t="s">
        <v>5964</v>
      </c>
      <c r="G6038">
        <v>5877</v>
      </c>
      <c r="H6038">
        <v>10</v>
      </c>
      <c r="I6038" t="s">
        <v>5601</v>
      </c>
      <c r="J6038" t="s">
        <v>4764</v>
      </c>
      <c r="K6038" t="s">
        <v>5075</v>
      </c>
      <c r="L6038">
        <v>138.6</v>
      </c>
      <c r="M6038" s="441">
        <v>45615</v>
      </c>
      <c r="N6038">
        <v>138.6</v>
      </c>
      <c r="O6038">
        <v>138.6</v>
      </c>
      <c r="P6038">
        <v>1386</v>
      </c>
    </row>
    <row r="6039" spans="1:16" x14ac:dyDescent="0.3">
      <c r="A6039">
        <v>8960</v>
      </c>
      <c r="B6039">
        <v>122</v>
      </c>
      <c r="C6039" t="s">
        <v>552</v>
      </c>
      <c r="D6039" s="441">
        <v>45627</v>
      </c>
      <c r="E6039">
        <v>19276</v>
      </c>
      <c r="F6039" t="s">
        <v>6578</v>
      </c>
      <c r="G6039">
        <v>2780</v>
      </c>
      <c r="H6039">
        <v>15.44</v>
      </c>
      <c r="I6039" t="s">
        <v>5598</v>
      </c>
      <c r="J6039" t="s">
        <v>6085</v>
      </c>
      <c r="K6039" t="s">
        <v>5075</v>
      </c>
      <c r="L6039">
        <v>87.8</v>
      </c>
      <c r="M6039" s="441">
        <v>45623</v>
      </c>
      <c r="N6039">
        <v>87.8</v>
      </c>
      <c r="O6039">
        <v>87.8</v>
      </c>
      <c r="P6039">
        <v>1355.63</v>
      </c>
    </row>
    <row r="6040" spans="1:16" x14ac:dyDescent="0.3">
      <c r="A6040">
        <v>8953</v>
      </c>
      <c r="B6040">
        <v>122</v>
      </c>
      <c r="C6040" t="s">
        <v>552</v>
      </c>
      <c r="D6040" s="441">
        <v>45627</v>
      </c>
      <c r="E6040">
        <v>19401</v>
      </c>
      <c r="F6040" t="s">
        <v>6114</v>
      </c>
      <c r="G6040">
        <v>2761</v>
      </c>
      <c r="H6040">
        <v>6</v>
      </c>
      <c r="I6040" t="s">
        <v>5598</v>
      </c>
      <c r="J6040" t="s">
        <v>6085</v>
      </c>
      <c r="K6040" t="s">
        <v>5075</v>
      </c>
      <c r="L6040">
        <v>0</v>
      </c>
      <c r="M6040" s="441">
        <v>45491</v>
      </c>
      <c r="N6040">
        <v>225.9</v>
      </c>
      <c r="O6040">
        <v>228.9</v>
      </c>
      <c r="P6040">
        <v>1355.4</v>
      </c>
    </row>
    <row r="6041" spans="1:16" x14ac:dyDescent="0.3">
      <c r="A6041">
        <v>8743</v>
      </c>
      <c r="B6041">
        <v>122</v>
      </c>
      <c r="C6041" t="s">
        <v>552</v>
      </c>
      <c r="D6041" s="441">
        <v>45627</v>
      </c>
      <c r="E6041">
        <v>18392</v>
      </c>
      <c r="F6041" t="s">
        <v>5740</v>
      </c>
      <c r="G6041">
        <v>3248</v>
      </c>
      <c r="H6041">
        <v>4.32</v>
      </c>
      <c r="I6041" t="s">
        <v>5613</v>
      </c>
      <c r="J6041" t="s">
        <v>4764</v>
      </c>
      <c r="K6041" t="s">
        <v>5075</v>
      </c>
      <c r="L6041">
        <v>0</v>
      </c>
      <c r="M6041" s="441">
        <v>-693593</v>
      </c>
      <c r="N6041">
        <v>0</v>
      </c>
      <c r="O6041">
        <v>0</v>
      </c>
      <c r="P6041">
        <v>1319.46</v>
      </c>
    </row>
    <row r="6042" spans="1:16" x14ac:dyDescent="0.3">
      <c r="A6042">
        <v>8948</v>
      </c>
      <c r="B6042">
        <v>122</v>
      </c>
      <c r="C6042" t="s">
        <v>552</v>
      </c>
      <c r="D6042" s="441">
        <v>45627</v>
      </c>
      <c r="E6042">
        <v>25184</v>
      </c>
      <c r="F6042" t="s">
        <v>5690</v>
      </c>
      <c r="G6042">
        <v>5937</v>
      </c>
      <c r="H6042">
        <v>5</v>
      </c>
      <c r="I6042" t="s">
        <v>5598</v>
      </c>
      <c r="J6042" t="s">
        <v>6085</v>
      </c>
      <c r="K6042" t="s">
        <v>5075</v>
      </c>
      <c r="L6042">
        <v>250</v>
      </c>
      <c r="M6042" s="441">
        <v>45623</v>
      </c>
      <c r="N6042">
        <v>250</v>
      </c>
      <c r="O6042">
        <v>250</v>
      </c>
      <c r="P6042">
        <v>1250</v>
      </c>
    </row>
    <row r="6043" spans="1:16" x14ac:dyDescent="0.3">
      <c r="A6043">
        <v>8988</v>
      </c>
      <c r="B6043">
        <v>122</v>
      </c>
      <c r="C6043" t="s">
        <v>552</v>
      </c>
      <c r="D6043" s="441">
        <v>45627</v>
      </c>
      <c r="E6043">
        <v>17594</v>
      </c>
      <c r="F6043" t="s">
        <v>5878</v>
      </c>
      <c r="G6043">
        <v>3932</v>
      </c>
      <c r="H6043">
        <v>20</v>
      </c>
      <c r="I6043" t="s">
        <v>5601</v>
      </c>
      <c r="J6043" t="s">
        <v>4764</v>
      </c>
      <c r="K6043" t="s">
        <v>5075</v>
      </c>
      <c r="L6043">
        <v>0</v>
      </c>
      <c r="M6043" s="441">
        <v>45503</v>
      </c>
      <c r="N6043">
        <v>60.45</v>
      </c>
      <c r="O6043">
        <v>60.45</v>
      </c>
      <c r="P6043">
        <v>1209</v>
      </c>
    </row>
    <row r="6044" spans="1:16" x14ac:dyDescent="0.3">
      <c r="A6044">
        <v>8991</v>
      </c>
      <c r="B6044">
        <v>122</v>
      </c>
      <c r="C6044" t="s">
        <v>552</v>
      </c>
      <c r="D6044" s="441">
        <v>45627</v>
      </c>
      <c r="E6044">
        <v>25095</v>
      </c>
      <c r="F6044" t="s">
        <v>6490</v>
      </c>
      <c r="G6044">
        <v>5892</v>
      </c>
      <c r="H6044">
        <v>9</v>
      </c>
      <c r="I6044" t="s">
        <v>5601</v>
      </c>
      <c r="J6044" t="s">
        <v>4764</v>
      </c>
      <c r="K6044" t="s">
        <v>5075</v>
      </c>
      <c r="L6044">
        <v>131.25</v>
      </c>
      <c r="M6044" s="441">
        <v>45602</v>
      </c>
      <c r="N6044">
        <v>131.25</v>
      </c>
      <c r="O6044">
        <v>131.25</v>
      </c>
      <c r="P6044">
        <v>1181.25</v>
      </c>
    </row>
    <row r="6045" spans="1:16" x14ac:dyDescent="0.3">
      <c r="A6045">
        <v>8726</v>
      </c>
      <c r="B6045">
        <v>122</v>
      </c>
      <c r="C6045" t="s">
        <v>552</v>
      </c>
      <c r="D6045" s="441">
        <v>45627</v>
      </c>
      <c r="E6045">
        <v>22598</v>
      </c>
      <c r="F6045" t="s">
        <v>5725</v>
      </c>
      <c r="G6045">
        <v>3131</v>
      </c>
      <c r="H6045">
        <v>13</v>
      </c>
      <c r="I6045" t="s">
        <v>5601</v>
      </c>
      <c r="J6045" t="s">
        <v>4764</v>
      </c>
      <c r="K6045" t="s">
        <v>5075</v>
      </c>
      <c r="L6045">
        <v>90.6</v>
      </c>
      <c r="M6045" s="441">
        <v>45602</v>
      </c>
      <c r="N6045">
        <v>90.6</v>
      </c>
      <c r="O6045">
        <v>88.9</v>
      </c>
      <c r="P6045">
        <v>1177.8</v>
      </c>
    </row>
    <row r="6046" spans="1:16" x14ac:dyDescent="0.3">
      <c r="A6046">
        <v>9051</v>
      </c>
      <c r="B6046">
        <v>122</v>
      </c>
      <c r="C6046" t="s">
        <v>552</v>
      </c>
      <c r="D6046" s="441">
        <v>45627</v>
      </c>
      <c r="E6046">
        <v>18250</v>
      </c>
      <c r="F6046" t="s">
        <v>6607</v>
      </c>
      <c r="G6046">
        <v>3380</v>
      </c>
      <c r="H6046">
        <v>8</v>
      </c>
      <c r="I6046" t="s">
        <v>5613</v>
      </c>
      <c r="J6046" t="s">
        <v>4764</v>
      </c>
      <c r="K6046" t="s">
        <v>5075</v>
      </c>
      <c r="L6046">
        <v>0</v>
      </c>
      <c r="M6046" s="441">
        <v>-693593</v>
      </c>
      <c r="N6046">
        <v>0</v>
      </c>
      <c r="O6046">
        <v>0</v>
      </c>
      <c r="P6046">
        <v>1112</v>
      </c>
    </row>
    <row r="6047" spans="1:16" x14ac:dyDescent="0.3">
      <c r="A6047">
        <v>8808</v>
      </c>
      <c r="B6047">
        <v>122</v>
      </c>
      <c r="C6047" t="s">
        <v>552</v>
      </c>
      <c r="D6047" s="441">
        <v>45627</v>
      </c>
      <c r="E6047">
        <v>18097</v>
      </c>
      <c r="F6047" t="s">
        <v>5811</v>
      </c>
      <c r="G6047">
        <v>3513</v>
      </c>
      <c r="H6047">
        <v>2.6</v>
      </c>
      <c r="I6047" t="s">
        <v>5601</v>
      </c>
      <c r="J6047" t="s">
        <v>4764</v>
      </c>
      <c r="K6047" t="s">
        <v>5075</v>
      </c>
      <c r="L6047">
        <v>0</v>
      </c>
      <c r="M6047" s="441">
        <v>45462</v>
      </c>
      <c r="N6047">
        <v>425.33</v>
      </c>
      <c r="O6047">
        <v>392.9</v>
      </c>
      <c r="P6047">
        <v>1105.8599999999999</v>
      </c>
    </row>
    <row r="6048" spans="1:16" x14ac:dyDescent="0.3">
      <c r="A6048">
        <v>8786</v>
      </c>
      <c r="B6048">
        <v>122</v>
      </c>
      <c r="C6048" t="s">
        <v>552</v>
      </c>
      <c r="D6048" s="441">
        <v>45627</v>
      </c>
      <c r="E6048">
        <v>18214</v>
      </c>
      <c r="F6048" t="s">
        <v>5781</v>
      </c>
      <c r="G6048">
        <v>3413</v>
      </c>
      <c r="H6048">
        <v>32</v>
      </c>
      <c r="I6048" t="s">
        <v>5601</v>
      </c>
      <c r="J6048" t="s">
        <v>4764</v>
      </c>
      <c r="K6048" t="s">
        <v>5075</v>
      </c>
      <c r="L6048">
        <v>0</v>
      </c>
      <c r="M6048" s="441">
        <v>-693593</v>
      </c>
      <c r="N6048">
        <v>0</v>
      </c>
      <c r="O6048">
        <v>34.049999999999997</v>
      </c>
      <c r="P6048">
        <v>1089.5999999999999</v>
      </c>
    </row>
    <row r="6049" spans="1:16" x14ac:dyDescent="0.3">
      <c r="A6049">
        <v>8723</v>
      </c>
      <c r="B6049">
        <v>122</v>
      </c>
      <c r="C6049" t="s">
        <v>552</v>
      </c>
      <c r="D6049" s="441">
        <v>45627</v>
      </c>
      <c r="E6049">
        <v>24130</v>
      </c>
      <c r="F6049" t="s">
        <v>6653</v>
      </c>
      <c r="G6049">
        <v>3076</v>
      </c>
      <c r="H6049">
        <v>215</v>
      </c>
      <c r="I6049" t="s">
        <v>5613</v>
      </c>
      <c r="J6049" t="s">
        <v>4764</v>
      </c>
      <c r="K6049" t="s">
        <v>5075</v>
      </c>
      <c r="L6049">
        <v>0</v>
      </c>
      <c r="M6049" s="441">
        <v>45566</v>
      </c>
      <c r="N6049">
        <v>4.8600000000000003</v>
      </c>
      <c r="O6049">
        <v>4.8600000000000003</v>
      </c>
      <c r="P6049">
        <v>1044.9000000000001</v>
      </c>
    </row>
    <row r="6050" spans="1:16" x14ac:dyDescent="0.3">
      <c r="A6050">
        <v>8815</v>
      </c>
      <c r="B6050">
        <v>122</v>
      </c>
      <c r="C6050" t="s">
        <v>552</v>
      </c>
      <c r="D6050" s="441">
        <v>45627</v>
      </c>
      <c r="E6050">
        <v>25068</v>
      </c>
      <c r="F6050" t="s">
        <v>5870</v>
      </c>
      <c r="G6050">
        <v>3551</v>
      </c>
      <c r="H6050">
        <v>3</v>
      </c>
      <c r="I6050" t="s">
        <v>5601</v>
      </c>
      <c r="J6050" t="s">
        <v>4764</v>
      </c>
      <c r="K6050" t="s">
        <v>5075</v>
      </c>
      <c r="L6050">
        <v>0</v>
      </c>
      <c r="M6050" s="441">
        <v>45503</v>
      </c>
      <c r="N6050">
        <v>340</v>
      </c>
      <c r="O6050">
        <v>340</v>
      </c>
      <c r="P6050">
        <v>1020</v>
      </c>
    </row>
    <row r="6051" spans="1:16" x14ac:dyDescent="0.3">
      <c r="A6051">
        <v>8850</v>
      </c>
      <c r="B6051">
        <v>122</v>
      </c>
      <c r="C6051" t="s">
        <v>552</v>
      </c>
      <c r="D6051" s="441">
        <v>45627</v>
      </c>
      <c r="E6051">
        <v>24123</v>
      </c>
      <c r="F6051" t="s">
        <v>5632</v>
      </c>
      <c r="G6051">
        <v>2237</v>
      </c>
      <c r="H6051">
        <v>14</v>
      </c>
      <c r="I6051" t="s">
        <v>5605</v>
      </c>
      <c r="J6051" t="s">
        <v>6085</v>
      </c>
      <c r="K6051" t="s">
        <v>5075</v>
      </c>
      <c r="L6051">
        <v>0</v>
      </c>
      <c r="M6051" s="441">
        <v>45538</v>
      </c>
      <c r="N6051">
        <v>70.12</v>
      </c>
      <c r="O6051">
        <v>71.900000000000006</v>
      </c>
      <c r="P6051">
        <v>981.68</v>
      </c>
    </row>
    <row r="6052" spans="1:16" x14ac:dyDescent="0.3">
      <c r="A6052">
        <v>8849</v>
      </c>
      <c r="B6052">
        <v>122</v>
      </c>
      <c r="C6052" t="s">
        <v>552</v>
      </c>
      <c r="D6052" s="441">
        <v>45627</v>
      </c>
      <c r="E6052">
        <v>24118</v>
      </c>
      <c r="F6052" t="s">
        <v>5973</v>
      </c>
      <c r="G6052">
        <v>2233</v>
      </c>
      <c r="H6052">
        <v>14</v>
      </c>
      <c r="I6052" t="s">
        <v>5598</v>
      </c>
      <c r="J6052" t="s">
        <v>6085</v>
      </c>
      <c r="K6052" t="s">
        <v>5075</v>
      </c>
      <c r="L6052">
        <v>0</v>
      </c>
      <c r="M6052" s="441">
        <v>45581</v>
      </c>
      <c r="N6052">
        <v>69.8</v>
      </c>
      <c r="O6052">
        <v>69.8</v>
      </c>
      <c r="P6052">
        <v>977.2</v>
      </c>
    </row>
    <row r="6053" spans="1:16" x14ac:dyDescent="0.3">
      <c r="A6053">
        <v>8993</v>
      </c>
      <c r="B6053">
        <v>122</v>
      </c>
      <c r="C6053" t="s">
        <v>552</v>
      </c>
      <c r="D6053" s="441">
        <v>45627</v>
      </c>
      <c r="E6053">
        <v>25040</v>
      </c>
      <c r="F6053" t="s">
        <v>5832</v>
      </c>
      <c r="G6053">
        <v>5875</v>
      </c>
      <c r="H6053">
        <v>9</v>
      </c>
      <c r="I6053" t="s">
        <v>5601</v>
      </c>
      <c r="J6053" t="s">
        <v>4764</v>
      </c>
      <c r="K6053" t="s">
        <v>5075</v>
      </c>
      <c r="L6053">
        <v>107.52</v>
      </c>
      <c r="M6053" s="441">
        <v>45622</v>
      </c>
      <c r="N6053">
        <v>107.52</v>
      </c>
      <c r="O6053">
        <v>107.52</v>
      </c>
      <c r="P6053">
        <v>967.68</v>
      </c>
    </row>
    <row r="6054" spans="1:16" x14ac:dyDescent="0.3">
      <c r="A6054">
        <v>8974</v>
      </c>
      <c r="B6054">
        <v>122</v>
      </c>
      <c r="C6054" t="s">
        <v>552</v>
      </c>
      <c r="D6054" s="441">
        <v>45627</v>
      </c>
      <c r="E6054">
        <v>24517</v>
      </c>
      <c r="F6054" t="s">
        <v>6654</v>
      </c>
      <c r="G6054">
        <v>3047</v>
      </c>
      <c r="H6054">
        <v>32.159999999999997</v>
      </c>
      <c r="I6054" t="s">
        <v>5598</v>
      </c>
      <c r="J6054" t="s">
        <v>6085</v>
      </c>
      <c r="K6054" t="s">
        <v>5075</v>
      </c>
      <c r="L6054">
        <v>0</v>
      </c>
      <c r="M6054" s="441">
        <v>45582</v>
      </c>
      <c r="N6054">
        <v>29.8</v>
      </c>
      <c r="O6054">
        <v>27.99</v>
      </c>
      <c r="P6054">
        <v>958.37</v>
      </c>
    </row>
    <row r="6055" spans="1:16" x14ac:dyDescent="0.3">
      <c r="A6055">
        <v>8783</v>
      </c>
      <c r="B6055">
        <v>122</v>
      </c>
      <c r="C6055" t="s">
        <v>552</v>
      </c>
      <c r="D6055" s="441">
        <v>45627</v>
      </c>
      <c r="E6055">
        <v>18219</v>
      </c>
      <c r="F6055" t="s">
        <v>5778</v>
      </c>
      <c r="G6055">
        <v>3409</v>
      </c>
      <c r="H6055">
        <v>5</v>
      </c>
      <c r="I6055" t="s">
        <v>5601</v>
      </c>
      <c r="J6055" t="s">
        <v>4764</v>
      </c>
      <c r="K6055" t="s">
        <v>5075</v>
      </c>
      <c r="L6055">
        <v>0</v>
      </c>
      <c r="M6055" s="441">
        <v>45370</v>
      </c>
      <c r="N6055">
        <v>190.8</v>
      </c>
      <c r="O6055">
        <v>112.11</v>
      </c>
      <c r="P6055">
        <v>954</v>
      </c>
    </row>
    <row r="6056" spans="1:16" x14ac:dyDescent="0.3">
      <c r="A6056">
        <v>8803</v>
      </c>
      <c r="B6056">
        <v>122</v>
      </c>
      <c r="C6056" t="s">
        <v>552</v>
      </c>
      <c r="D6056" s="441">
        <v>45627</v>
      </c>
      <c r="E6056">
        <v>18114</v>
      </c>
      <c r="F6056" t="s">
        <v>5805</v>
      </c>
      <c r="G6056">
        <v>3498</v>
      </c>
      <c r="H6056">
        <v>3.64</v>
      </c>
      <c r="I6056" t="s">
        <v>5601</v>
      </c>
      <c r="J6056" t="s">
        <v>4764</v>
      </c>
      <c r="K6056" t="s">
        <v>5075</v>
      </c>
      <c r="L6056">
        <v>259.83</v>
      </c>
      <c r="M6056" s="441">
        <v>45615</v>
      </c>
      <c r="N6056">
        <v>259.83</v>
      </c>
      <c r="O6056">
        <v>261.70999999999998</v>
      </c>
      <c r="P6056">
        <v>945.78</v>
      </c>
    </row>
    <row r="6057" spans="1:16" x14ac:dyDescent="0.3">
      <c r="A6057">
        <v>8852</v>
      </c>
      <c r="B6057">
        <v>122</v>
      </c>
      <c r="C6057" t="s">
        <v>552</v>
      </c>
      <c r="D6057" s="441">
        <v>45627</v>
      </c>
      <c r="E6057">
        <v>20936</v>
      </c>
      <c r="F6057" t="s">
        <v>5634</v>
      </c>
      <c r="G6057">
        <v>2031</v>
      </c>
      <c r="H6057">
        <v>5</v>
      </c>
      <c r="I6057" t="s">
        <v>5613</v>
      </c>
      <c r="J6057" t="s">
        <v>6085</v>
      </c>
      <c r="K6057" t="s">
        <v>5075</v>
      </c>
      <c r="L6057">
        <v>189</v>
      </c>
      <c r="M6057" s="441">
        <v>45622</v>
      </c>
      <c r="N6057">
        <v>189</v>
      </c>
      <c r="O6057">
        <v>249.9</v>
      </c>
      <c r="P6057">
        <v>945</v>
      </c>
    </row>
    <row r="6058" spans="1:16" x14ac:dyDescent="0.3">
      <c r="A6058">
        <v>9071</v>
      </c>
      <c r="B6058">
        <v>122</v>
      </c>
      <c r="C6058" t="s">
        <v>552</v>
      </c>
      <c r="D6058" s="441">
        <v>45627</v>
      </c>
      <c r="E6058">
        <v>19339</v>
      </c>
      <c r="F6058" t="s">
        <v>5987</v>
      </c>
      <c r="G6058">
        <v>2771</v>
      </c>
      <c r="H6058">
        <v>12.34</v>
      </c>
      <c r="I6058" t="s">
        <v>5598</v>
      </c>
      <c r="J6058" t="s">
        <v>6085</v>
      </c>
      <c r="K6058" t="s">
        <v>5075</v>
      </c>
      <c r="L6058">
        <v>75.8</v>
      </c>
      <c r="M6058" s="441">
        <v>45609</v>
      </c>
      <c r="N6058">
        <v>78.8</v>
      </c>
      <c r="O6058">
        <v>78.8</v>
      </c>
      <c r="P6058">
        <v>935.37</v>
      </c>
    </row>
    <row r="6059" spans="1:16" x14ac:dyDescent="0.3">
      <c r="A6059">
        <v>8992</v>
      </c>
      <c r="B6059">
        <v>122</v>
      </c>
      <c r="C6059" t="s">
        <v>552</v>
      </c>
      <c r="D6059" s="441">
        <v>45627</v>
      </c>
      <c r="E6059">
        <v>17722</v>
      </c>
      <c r="F6059" t="s">
        <v>5831</v>
      </c>
      <c r="G6059">
        <v>3817</v>
      </c>
      <c r="H6059">
        <v>6</v>
      </c>
      <c r="I6059" t="s">
        <v>5601</v>
      </c>
      <c r="J6059" t="s">
        <v>4764</v>
      </c>
      <c r="K6059" t="s">
        <v>5075</v>
      </c>
      <c r="L6059">
        <v>0</v>
      </c>
      <c r="M6059" s="441">
        <v>45391</v>
      </c>
      <c r="N6059">
        <v>146.16999999999999</v>
      </c>
      <c r="O6059">
        <v>146.16999999999999</v>
      </c>
      <c r="P6059">
        <v>877.02</v>
      </c>
    </row>
    <row r="6060" spans="1:16" x14ac:dyDescent="0.3">
      <c r="A6060">
        <v>8831</v>
      </c>
      <c r="B6060">
        <v>122</v>
      </c>
      <c r="C6060" t="s">
        <v>552</v>
      </c>
      <c r="D6060" s="441">
        <v>45627</v>
      </c>
      <c r="E6060">
        <v>24039</v>
      </c>
      <c r="F6060" t="s">
        <v>5616</v>
      </c>
      <c r="G6060">
        <v>2048</v>
      </c>
      <c r="H6060">
        <v>16</v>
      </c>
      <c r="I6060" t="s">
        <v>5598</v>
      </c>
      <c r="J6060" t="s">
        <v>6085</v>
      </c>
      <c r="K6060" t="s">
        <v>5075</v>
      </c>
      <c r="L6060">
        <v>0</v>
      </c>
      <c r="M6060" s="441">
        <v>45581</v>
      </c>
      <c r="N6060">
        <v>54.74</v>
      </c>
      <c r="O6060">
        <v>54.74</v>
      </c>
      <c r="P6060">
        <v>875.84</v>
      </c>
    </row>
    <row r="6061" spans="1:16" x14ac:dyDescent="0.3">
      <c r="A6061">
        <v>8876</v>
      </c>
      <c r="B6061">
        <v>122</v>
      </c>
      <c r="C6061" t="s">
        <v>552</v>
      </c>
      <c r="D6061" s="441">
        <v>45627</v>
      </c>
      <c r="E6061">
        <v>20501</v>
      </c>
      <c r="F6061" t="s">
        <v>5976</v>
      </c>
      <c r="G6061">
        <v>2154</v>
      </c>
      <c r="H6061">
        <v>35</v>
      </c>
      <c r="I6061" t="s">
        <v>5598</v>
      </c>
      <c r="J6061" t="s">
        <v>6085</v>
      </c>
      <c r="K6061" t="s">
        <v>5075</v>
      </c>
      <c r="L6061">
        <v>24.8</v>
      </c>
      <c r="M6061" s="441">
        <v>45618</v>
      </c>
      <c r="N6061">
        <v>24.8</v>
      </c>
      <c r="O6061">
        <v>20.49</v>
      </c>
      <c r="P6061">
        <v>868</v>
      </c>
    </row>
    <row r="6062" spans="1:16" x14ac:dyDescent="0.3">
      <c r="A6062">
        <v>8946</v>
      </c>
      <c r="B6062">
        <v>122</v>
      </c>
      <c r="C6062" t="s">
        <v>552</v>
      </c>
      <c r="D6062" s="441">
        <v>45627</v>
      </c>
      <c r="E6062">
        <v>24805</v>
      </c>
      <c r="F6062" t="s">
        <v>5853</v>
      </c>
      <c r="G6062">
        <v>5768</v>
      </c>
      <c r="H6062">
        <v>5</v>
      </c>
      <c r="I6062" t="s">
        <v>5605</v>
      </c>
      <c r="J6062" t="s">
        <v>6085</v>
      </c>
      <c r="K6062" t="s">
        <v>5075</v>
      </c>
      <c r="L6062">
        <v>0</v>
      </c>
      <c r="M6062" s="441">
        <v>45394</v>
      </c>
      <c r="N6062">
        <v>167.5</v>
      </c>
      <c r="O6062">
        <v>223.27</v>
      </c>
      <c r="P6062">
        <v>837.5</v>
      </c>
    </row>
    <row r="6063" spans="1:16" x14ac:dyDescent="0.3">
      <c r="A6063">
        <v>8724</v>
      </c>
      <c r="B6063">
        <v>122</v>
      </c>
      <c r="C6063" t="s">
        <v>552</v>
      </c>
      <c r="D6063" s="441">
        <v>45627</v>
      </c>
      <c r="E6063">
        <v>24470</v>
      </c>
      <c r="F6063" t="s">
        <v>6505</v>
      </c>
      <c r="G6063">
        <v>3103</v>
      </c>
      <c r="H6063">
        <v>243</v>
      </c>
      <c r="I6063" t="s">
        <v>5613</v>
      </c>
      <c r="J6063" t="s">
        <v>4764</v>
      </c>
      <c r="K6063" t="s">
        <v>5075</v>
      </c>
      <c r="L6063">
        <v>0</v>
      </c>
      <c r="M6063" s="441">
        <v>45496</v>
      </c>
      <c r="N6063">
        <v>3.32</v>
      </c>
      <c r="O6063">
        <v>0</v>
      </c>
      <c r="P6063">
        <v>806.8</v>
      </c>
    </row>
    <row r="6064" spans="1:16" x14ac:dyDescent="0.3">
      <c r="A6064">
        <v>9032</v>
      </c>
      <c r="B6064">
        <v>122</v>
      </c>
      <c r="C6064" t="s">
        <v>552</v>
      </c>
      <c r="D6064" s="441">
        <v>45627</v>
      </c>
      <c r="E6064">
        <v>20308</v>
      </c>
      <c r="F6064" t="s">
        <v>5841</v>
      </c>
      <c r="G6064">
        <v>2222</v>
      </c>
      <c r="H6064">
        <v>23</v>
      </c>
      <c r="I6064" t="s">
        <v>5605</v>
      </c>
      <c r="J6064" t="s">
        <v>6085</v>
      </c>
      <c r="K6064" t="s">
        <v>5075</v>
      </c>
      <c r="L6064">
        <v>34.92</v>
      </c>
      <c r="M6064" s="441">
        <v>45618</v>
      </c>
      <c r="N6064">
        <v>35.799999999999997</v>
      </c>
      <c r="O6064">
        <v>35.799999999999997</v>
      </c>
      <c r="P6064">
        <v>803.16</v>
      </c>
    </row>
    <row r="6065" spans="1:16" x14ac:dyDescent="0.3">
      <c r="A6065">
        <v>9049</v>
      </c>
      <c r="B6065">
        <v>122</v>
      </c>
      <c r="C6065" t="s">
        <v>552</v>
      </c>
      <c r="D6065" s="441">
        <v>45627</v>
      </c>
      <c r="E6065">
        <v>18211</v>
      </c>
      <c r="F6065" t="s">
        <v>5782</v>
      </c>
      <c r="G6065">
        <v>3416</v>
      </c>
      <c r="H6065">
        <v>7</v>
      </c>
      <c r="I6065" t="s">
        <v>5601</v>
      </c>
      <c r="J6065" t="s">
        <v>4764</v>
      </c>
      <c r="K6065" t="s">
        <v>5075</v>
      </c>
      <c r="L6065">
        <v>0</v>
      </c>
      <c r="M6065" s="441">
        <v>-693593</v>
      </c>
      <c r="N6065">
        <v>0</v>
      </c>
      <c r="O6065">
        <v>0</v>
      </c>
      <c r="P6065">
        <v>780.2</v>
      </c>
    </row>
    <row r="6066" spans="1:16" x14ac:dyDescent="0.3">
      <c r="A6066">
        <v>8853</v>
      </c>
      <c r="B6066">
        <v>122</v>
      </c>
      <c r="C6066" t="s">
        <v>552</v>
      </c>
      <c r="D6066" s="441">
        <v>45627</v>
      </c>
      <c r="E6066">
        <v>20941</v>
      </c>
      <c r="F6066" t="s">
        <v>5886</v>
      </c>
      <c r="G6066">
        <v>2031</v>
      </c>
      <c r="H6066">
        <v>5</v>
      </c>
      <c r="I6066" t="s">
        <v>5605</v>
      </c>
      <c r="J6066" t="s">
        <v>6085</v>
      </c>
      <c r="K6066" t="s">
        <v>5075</v>
      </c>
      <c r="L6066">
        <v>155.46</v>
      </c>
      <c r="M6066" s="441">
        <v>45623</v>
      </c>
      <c r="N6066">
        <v>139.9</v>
      </c>
      <c r="O6066">
        <v>139.9</v>
      </c>
      <c r="P6066">
        <v>777.3</v>
      </c>
    </row>
    <row r="6067" spans="1:16" x14ac:dyDescent="0.3">
      <c r="A6067">
        <v>9007</v>
      </c>
      <c r="B6067">
        <v>122</v>
      </c>
      <c r="C6067" t="s">
        <v>552</v>
      </c>
      <c r="D6067" s="441">
        <v>45627</v>
      </c>
      <c r="E6067">
        <v>25445</v>
      </c>
      <c r="F6067" t="s">
        <v>5770</v>
      </c>
      <c r="G6067">
        <v>6113</v>
      </c>
      <c r="H6067">
        <v>2.86</v>
      </c>
      <c r="I6067" t="s">
        <v>5601</v>
      </c>
      <c r="J6067" t="s">
        <v>4764</v>
      </c>
      <c r="K6067" t="s">
        <v>5075</v>
      </c>
      <c r="L6067">
        <v>0</v>
      </c>
      <c r="M6067" s="441">
        <v>45569</v>
      </c>
      <c r="N6067">
        <v>267.32</v>
      </c>
      <c r="O6067">
        <v>305.89999999999998</v>
      </c>
      <c r="P6067">
        <v>764.53</v>
      </c>
    </row>
    <row r="6068" spans="1:16" x14ac:dyDescent="0.3">
      <c r="A6068">
        <v>9065</v>
      </c>
      <c r="B6068">
        <v>122</v>
      </c>
      <c r="C6068" t="s">
        <v>552</v>
      </c>
      <c r="D6068" s="441">
        <v>45627</v>
      </c>
      <c r="E6068">
        <v>20969</v>
      </c>
      <c r="F6068" t="s">
        <v>6503</v>
      </c>
      <c r="G6068">
        <v>2012</v>
      </c>
      <c r="H6068">
        <v>17</v>
      </c>
      <c r="I6068" t="s">
        <v>5613</v>
      </c>
      <c r="J6068" t="s">
        <v>6085</v>
      </c>
      <c r="K6068" t="s">
        <v>5075</v>
      </c>
      <c r="L6068">
        <v>0</v>
      </c>
      <c r="M6068" s="441">
        <v>-693593</v>
      </c>
      <c r="N6068">
        <v>0</v>
      </c>
      <c r="O6068">
        <v>0</v>
      </c>
      <c r="P6068">
        <v>763.3</v>
      </c>
    </row>
    <row r="6069" spans="1:16" x14ac:dyDescent="0.3">
      <c r="A6069">
        <v>8985</v>
      </c>
      <c r="B6069">
        <v>122</v>
      </c>
      <c r="C6069" t="s">
        <v>552</v>
      </c>
      <c r="D6069" s="441">
        <v>45627</v>
      </c>
      <c r="E6069">
        <v>17760</v>
      </c>
      <c r="F6069" t="s">
        <v>5972</v>
      </c>
      <c r="G6069">
        <v>3782</v>
      </c>
      <c r="H6069">
        <v>7</v>
      </c>
      <c r="I6069" t="s">
        <v>5601</v>
      </c>
      <c r="J6069" t="s">
        <v>4764</v>
      </c>
      <c r="K6069" t="s">
        <v>5075</v>
      </c>
      <c r="L6069">
        <v>0</v>
      </c>
      <c r="M6069" s="441">
        <v>45391</v>
      </c>
      <c r="N6069">
        <v>107.12</v>
      </c>
      <c r="O6069">
        <v>88.82</v>
      </c>
      <c r="P6069">
        <v>749.84</v>
      </c>
    </row>
    <row r="6070" spans="1:16" x14ac:dyDescent="0.3">
      <c r="A6070">
        <v>9016</v>
      </c>
      <c r="B6070">
        <v>122</v>
      </c>
      <c r="C6070" t="s">
        <v>552</v>
      </c>
      <c r="D6070" s="441">
        <v>45627</v>
      </c>
      <c r="E6070">
        <v>18185</v>
      </c>
      <c r="F6070" t="s">
        <v>5786</v>
      </c>
      <c r="G6070">
        <v>3438</v>
      </c>
      <c r="H6070">
        <v>3.77</v>
      </c>
      <c r="I6070" t="s">
        <v>5601</v>
      </c>
      <c r="J6070" t="s">
        <v>4764</v>
      </c>
      <c r="K6070" t="s">
        <v>5075</v>
      </c>
      <c r="L6070">
        <v>0</v>
      </c>
      <c r="M6070" s="441">
        <v>-693593</v>
      </c>
      <c r="N6070">
        <v>0</v>
      </c>
      <c r="O6070">
        <v>0</v>
      </c>
      <c r="P6070">
        <v>745</v>
      </c>
    </row>
    <row r="6071" spans="1:16" x14ac:dyDescent="0.3">
      <c r="A6071">
        <v>8772</v>
      </c>
      <c r="B6071">
        <v>122</v>
      </c>
      <c r="C6071" t="s">
        <v>552</v>
      </c>
      <c r="D6071" s="441">
        <v>45627</v>
      </c>
      <c r="E6071">
        <v>18272</v>
      </c>
      <c r="F6071" t="s">
        <v>5765</v>
      </c>
      <c r="G6071">
        <v>3358</v>
      </c>
      <c r="H6071">
        <v>22.29</v>
      </c>
      <c r="I6071" t="s">
        <v>5601</v>
      </c>
      <c r="J6071" t="s">
        <v>4764</v>
      </c>
      <c r="K6071" t="s">
        <v>5075</v>
      </c>
      <c r="L6071">
        <v>0</v>
      </c>
      <c r="M6071" s="441">
        <v>45391</v>
      </c>
      <c r="N6071">
        <v>33.200000000000003</v>
      </c>
      <c r="O6071">
        <v>36.58</v>
      </c>
      <c r="P6071">
        <v>740.03</v>
      </c>
    </row>
    <row r="6072" spans="1:16" x14ac:dyDescent="0.3">
      <c r="A6072">
        <v>8770</v>
      </c>
      <c r="B6072">
        <v>122</v>
      </c>
      <c r="C6072" t="s">
        <v>552</v>
      </c>
      <c r="D6072" s="441">
        <v>45627</v>
      </c>
      <c r="E6072">
        <v>18275</v>
      </c>
      <c r="F6072" t="s">
        <v>5764</v>
      </c>
      <c r="G6072">
        <v>3355</v>
      </c>
      <c r="H6072">
        <v>5.8</v>
      </c>
      <c r="I6072" t="s">
        <v>5601</v>
      </c>
      <c r="J6072" t="s">
        <v>4764</v>
      </c>
      <c r="K6072" t="s">
        <v>5075</v>
      </c>
      <c r="L6072">
        <v>0</v>
      </c>
      <c r="M6072" s="441">
        <v>45454</v>
      </c>
      <c r="N6072">
        <v>121</v>
      </c>
      <c r="O6072">
        <v>122.8</v>
      </c>
      <c r="P6072">
        <v>701.8</v>
      </c>
    </row>
    <row r="6073" spans="1:16" x14ac:dyDescent="0.3">
      <c r="A6073">
        <v>9076</v>
      </c>
      <c r="B6073">
        <v>122</v>
      </c>
      <c r="C6073" t="s">
        <v>552</v>
      </c>
      <c r="D6073" s="441">
        <v>45627</v>
      </c>
      <c r="E6073">
        <v>25535</v>
      </c>
      <c r="F6073" t="s">
        <v>5827</v>
      </c>
      <c r="G6073">
        <v>6157</v>
      </c>
      <c r="H6073">
        <v>6</v>
      </c>
      <c r="I6073" t="s">
        <v>5601</v>
      </c>
      <c r="J6073" t="s">
        <v>4764</v>
      </c>
      <c r="K6073" t="s">
        <v>5075</v>
      </c>
      <c r="L6073">
        <v>116.76</v>
      </c>
      <c r="M6073" s="441">
        <v>45615</v>
      </c>
      <c r="N6073">
        <v>116.76</v>
      </c>
      <c r="O6073">
        <v>116.76</v>
      </c>
      <c r="P6073">
        <v>700.56</v>
      </c>
    </row>
    <row r="6074" spans="1:16" x14ac:dyDescent="0.3">
      <c r="A6074">
        <v>8990</v>
      </c>
      <c r="B6074">
        <v>122</v>
      </c>
      <c r="C6074" t="s">
        <v>552</v>
      </c>
      <c r="D6074" s="441">
        <v>45627</v>
      </c>
      <c r="E6074">
        <v>25097</v>
      </c>
      <c r="F6074" t="s">
        <v>6621</v>
      </c>
      <c r="G6074">
        <v>5893</v>
      </c>
      <c r="H6074">
        <v>6</v>
      </c>
      <c r="I6074" t="s">
        <v>5601</v>
      </c>
      <c r="J6074" t="s">
        <v>4764</v>
      </c>
      <c r="K6074" t="s">
        <v>5075</v>
      </c>
      <c r="L6074">
        <v>116.5</v>
      </c>
      <c r="M6074" s="441">
        <v>45623</v>
      </c>
      <c r="N6074">
        <v>116.5</v>
      </c>
      <c r="O6074">
        <v>116.5</v>
      </c>
      <c r="P6074">
        <v>699</v>
      </c>
    </row>
    <row r="6075" spans="1:16" x14ac:dyDescent="0.3">
      <c r="A6075">
        <v>9011</v>
      </c>
      <c r="B6075">
        <v>122</v>
      </c>
      <c r="C6075" t="s">
        <v>552</v>
      </c>
      <c r="D6075" s="441">
        <v>45627</v>
      </c>
      <c r="E6075">
        <v>18237</v>
      </c>
      <c r="F6075" t="s">
        <v>5773</v>
      </c>
      <c r="G6075">
        <v>3391</v>
      </c>
      <c r="H6075">
        <v>3</v>
      </c>
      <c r="I6075" t="s">
        <v>5601</v>
      </c>
      <c r="J6075" t="s">
        <v>4764</v>
      </c>
      <c r="K6075" t="s">
        <v>5075</v>
      </c>
      <c r="L6075">
        <v>0</v>
      </c>
      <c r="M6075" s="441">
        <v>45569</v>
      </c>
      <c r="N6075">
        <v>228.98</v>
      </c>
      <c r="O6075">
        <v>228.98</v>
      </c>
      <c r="P6075">
        <v>686.94</v>
      </c>
    </row>
    <row r="6076" spans="1:16" x14ac:dyDescent="0.3">
      <c r="A6076">
        <v>8729</v>
      </c>
      <c r="B6076">
        <v>122</v>
      </c>
      <c r="C6076" t="s">
        <v>552</v>
      </c>
      <c r="D6076" s="441">
        <v>45627</v>
      </c>
      <c r="E6076">
        <v>18545</v>
      </c>
      <c r="F6076" t="s">
        <v>5727</v>
      </c>
      <c r="G6076">
        <v>3134</v>
      </c>
      <c r="H6076">
        <v>13.99</v>
      </c>
      <c r="I6076" t="s">
        <v>5601</v>
      </c>
      <c r="J6076" t="s">
        <v>4764</v>
      </c>
      <c r="K6076" t="s">
        <v>5075</v>
      </c>
      <c r="L6076">
        <v>0</v>
      </c>
      <c r="M6076" s="441">
        <v>45587</v>
      </c>
      <c r="N6076">
        <v>48.5</v>
      </c>
      <c r="O6076">
        <v>48.39</v>
      </c>
      <c r="P6076">
        <v>678.52</v>
      </c>
    </row>
    <row r="6077" spans="1:16" x14ac:dyDescent="0.3">
      <c r="A6077">
        <v>8764</v>
      </c>
      <c r="B6077">
        <v>122</v>
      </c>
      <c r="C6077" t="s">
        <v>552</v>
      </c>
      <c r="D6077" s="441">
        <v>45627</v>
      </c>
      <c r="E6077">
        <v>18310</v>
      </c>
      <c r="F6077" t="s">
        <v>5756</v>
      </c>
      <c r="G6077">
        <v>3323</v>
      </c>
      <c r="H6077">
        <v>3.57</v>
      </c>
      <c r="I6077" t="s">
        <v>5613</v>
      </c>
      <c r="J6077" t="s">
        <v>4764</v>
      </c>
      <c r="K6077" t="s">
        <v>5075</v>
      </c>
      <c r="L6077">
        <v>0</v>
      </c>
      <c r="M6077" s="441">
        <v>-693593</v>
      </c>
      <c r="N6077">
        <v>0</v>
      </c>
      <c r="O6077">
        <v>0</v>
      </c>
      <c r="P6077">
        <v>669.2</v>
      </c>
    </row>
    <row r="6078" spans="1:16" x14ac:dyDescent="0.3">
      <c r="A6078">
        <v>8778</v>
      </c>
      <c r="B6078">
        <v>122</v>
      </c>
      <c r="C6078" t="s">
        <v>552</v>
      </c>
      <c r="D6078" s="441">
        <v>45627</v>
      </c>
      <c r="E6078">
        <v>18235</v>
      </c>
      <c r="F6078" t="s">
        <v>5774</v>
      </c>
      <c r="G6078">
        <v>3393</v>
      </c>
      <c r="H6078">
        <v>4.17</v>
      </c>
      <c r="I6078" t="s">
        <v>5613</v>
      </c>
      <c r="J6078" t="s">
        <v>4764</v>
      </c>
      <c r="K6078" t="s">
        <v>5075</v>
      </c>
      <c r="L6078">
        <v>0</v>
      </c>
      <c r="M6078" s="441">
        <v>-693593</v>
      </c>
      <c r="N6078">
        <v>0</v>
      </c>
      <c r="O6078">
        <v>0</v>
      </c>
      <c r="P6078">
        <v>667.06</v>
      </c>
    </row>
    <row r="6079" spans="1:16" x14ac:dyDescent="0.3">
      <c r="A6079">
        <v>9004</v>
      </c>
      <c r="B6079">
        <v>122</v>
      </c>
      <c r="C6079" t="s">
        <v>552</v>
      </c>
      <c r="D6079" s="441">
        <v>45627</v>
      </c>
      <c r="E6079">
        <v>25630</v>
      </c>
      <c r="F6079" t="s">
        <v>5754</v>
      </c>
      <c r="G6079">
        <v>6202</v>
      </c>
      <c r="H6079">
        <v>2.48</v>
      </c>
      <c r="I6079" t="s">
        <v>5601</v>
      </c>
      <c r="J6079" t="s">
        <v>4764</v>
      </c>
      <c r="K6079" t="s">
        <v>5075</v>
      </c>
      <c r="L6079">
        <v>0</v>
      </c>
      <c r="M6079" s="441">
        <v>45595</v>
      </c>
      <c r="N6079">
        <v>266.07</v>
      </c>
      <c r="O6079">
        <v>266.07</v>
      </c>
      <c r="P6079">
        <v>659.85</v>
      </c>
    </row>
    <row r="6080" spans="1:16" x14ac:dyDescent="0.3">
      <c r="A6080">
        <v>8871</v>
      </c>
      <c r="B6080">
        <v>122</v>
      </c>
      <c r="C6080" t="s">
        <v>552</v>
      </c>
      <c r="D6080" s="441">
        <v>45627</v>
      </c>
      <c r="E6080">
        <v>20859</v>
      </c>
      <c r="F6080" t="s">
        <v>6510</v>
      </c>
      <c r="G6080">
        <v>2045</v>
      </c>
      <c r="H6080">
        <v>18</v>
      </c>
      <c r="I6080" t="s">
        <v>5613</v>
      </c>
      <c r="J6080" t="s">
        <v>6085</v>
      </c>
      <c r="K6080" t="s">
        <v>5075</v>
      </c>
      <c r="L6080">
        <v>35.799999999999997</v>
      </c>
      <c r="M6080" s="441">
        <v>45623</v>
      </c>
      <c r="N6080">
        <v>35.799999999999997</v>
      </c>
      <c r="O6080">
        <v>35.799999999999997</v>
      </c>
      <c r="P6080">
        <v>644.4</v>
      </c>
    </row>
    <row r="6081" spans="1:16" x14ac:dyDescent="0.3">
      <c r="A6081">
        <v>8881</v>
      </c>
      <c r="B6081">
        <v>122</v>
      </c>
      <c r="C6081" t="s">
        <v>552</v>
      </c>
      <c r="D6081" s="441">
        <v>45627</v>
      </c>
      <c r="E6081">
        <v>20887</v>
      </c>
      <c r="F6081" t="s">
        <v>5662</v>
      </c>
      <c r="G6081">
        <v>2040</v>
      </c>
      <c r="H6081">
        <v>19</v>
      </c>
      <c r="I6081" t="s">
        <v>5625</v>
      </c>
      <c r="J6081" t="s">
        <v>6085</v>
      </c>
      <c r="K6081" t="s">
        <v>5075</v>
      </c>
      <c r="L6081">
        <v>33.9</v>
      </c>
      <c r="M6081" s="441">
        <v>45615</v>
      </c>
      <c r="N6081">
        <v>33.9</v>
      </c>
      <c r="O6081">
        <v>33</v>
      </c>
      <c r="P6081">
        <v>644.1</v>
      </c>
    </row>
    <row r="6082" spans="1:16" x14ac:dyDescent="0.3">
      <c r="A6082">
        <v>8955</v>
      </c>
      <c r="B6082">
        <v>122</v>
      </c>
      <c r="C6082" t="s">
        <v>552</v>
      </c>
      <c r="D6082" s="441">
        <v>45627</v>
      </c>
      <c r="E6082">
        <v>19381</v>
      </c>
      <c r="F6082" t="s">
        <v>6541</v>
      </c>
      <c r="G6082">
        <v>2763</v>
      </c>
      <c r="H6082">
        <v>8</v>
      </c>
      <c r="I6082" t="s">
        <v>5625</v>
      </c>
      <c r="J6082" t="s">
        <v>6085</v>
      </c>
      <c r="K6082" t="s">
        <v>5075</v>
      </c>
      <c r="L6082">
        <v>78.900000000000006</v>
      </c>
      <c r="M6082" s="441">
        <v>45622</v>
      </c>
      <c r="N6082">
        <v>78.900000000000006</v>
      </c>
      <c r="O6082">
        <v>81.3</v>
      </c>
      <c r="P6082">
        <v>631.20000000000005</v>
      </c>
    </row>
    <row r="6083" spans="1:16" x14ac:dyDescent="0.3">
      <c r="A6083">
        <v>8805</v>
      </c>
      <c r="B6083">
        <v>122</v>
      </c>
      <c r="C6083" t="s">
        <v>552</v>
      </c>
      <c r="D6083" s="441">
        <v>45627</v>
      </c>
      <c r="E6083">
        <v>18104</v>
      </c>
      <c r="F6083" t="s">
        <v>5808</v>
      </c>
      <c r="G6083">
        <v>3507</v>
      </c>
      <c r="H6083">
        <v>0.93</v>
      </c>
      <c r="I6083" t="s">
        <v>5601</v>
      </c>
      <c r="J6083" t="s">
        <v>4764</v>
      </c>
      <c r="K6083" t="s">
        <v>5075</v>
      </c>
      <c r="L6083">
        <v>0</v>
      </c>
      <c r="M6083" s="441">
        <v>45552</v>
      </c>
      <c r="N6083">
        <v>677.3</v>
      </c>
      <c r="O6083">
        <v>677.3</v>
      </c>
      <c r="P6083">
        <v>629.89</v>
      </c>
    </row>
    <row r="6084" spans="1:16" x14ac:dyDescent="0.3">
      <c r="A6084">
        <v>8785</v>
      </c>
      <c r="B6084">
        <v>122</v>
      </c>
      <c r="C6084" t="s">
        <v>552</v>
      </c>
      <c r="D6084" s="441">
        <v>45627</v>
      </c>
      <c r="E6084">
        <v>18202</v>
      </c>
      <c r="F6084" t="s">
        <v>5780</v>
      </c>
      <c r="G6084">
        <v>3424</v>
      </c>
      <c r="H6084">
        <v>4.13</v>
      </c>
      <c r="I6084" t="s">
        <v>5601</v>
      </c>
      <c r="J6084" t="s">
        <v>4764</v>
      </c>
      <c r="K6084" t="s">
        <v>5075</v>
      </c>
      <c r="L6084">
        <v>145.6</v>
      </c>
      <c r="M6084" s="441">
        <v>45609</v>
      </c>
      <c r="N6084">
        <v>145.6</v>
      </c>
      <c r="O6084">
        <v>147.63</v>
      </c>
      <c r="P6084">
        <v>601.33000000000004</v>
      </c>
    </row>
    <row r="6085" spans="1:16" x14ac:dyDescent="0.3">
      <c r="A6085">
        <v>8971</v>
      </c>
      <c r="B6085">
        <v>122</v>
      </c>
      <c r="C6085" t="s">
        <v>552</v>
      </c>
      <c r="D6085" s="441">
        <v>45627</v>
      </c>
      <c r="E6085">
        <v>18708</v>
      </c>
      <c r="F6085" t="s">
        <v>6619</v>
      </c>
      <c r="G6085">
        <v>3033</v>
      </c>
      <c r="H6085">
        <v>21.23</v>
      </c>
      <c r="I6085" t="s">
        <v>5598</v>
      </c>
      <c r="J6085" t="s">
        <v>6085</v>
      </c>
      <c r="K6085" t="s">
        <v>5075</v>
      </c>
      <c r="L6085">
        <v>28.2</v>
      </c>
      <c r="M6085" s="441">
        <v>45621</v>
      </c>
      <c r="N6085">
        <v>28.2</v>
      </c>
      <c r="O6085">
        <v>28.2</v>
      </c>
      <c r="P6085">
        <v>598.69000000000005</v>
      </c>
    </row>
    <row r="6086" spans="1:16" x14ac:dyDescent="0.3">
      <c r="A6086">
        <v>8889</v>
      </c>
      <c r="B6086">
        <v>122</v>
      </c>
      <c r="C6086" t="s">
        <v>552</v>
      </c>
      <c r="D6086" s="441">
        <v>45627</v>
      </c>
      <c r="E6086">
        <v>21017</v>
      </c>
      <c r="F6086" t="s">
        <v>5673</v>
      </c>
      <c r="G6086">
        <v>2005</v>
      </c>
      <c r="H6086">
        <v>4</v>
      </c>
      <c r="I6086" t="s">
        <v>5610</v>
      </c>
      <c r="J6086" t="s">
        <v>6085</v>
      </c>
      <c r="K6086" t="s">
        <v>5075</v>
      </c>
      <c r="L6086">
        <v>148.5</v>
      </c>
      <c r="M6086" s="441">
        <v>45615</v>
      </c>
      <c r="N6086">
        <v>149.9</v>
      </c>
      <c r="O6086">
        <v>147.80000000000001</v>
      </c>
      <c r="P6086">
        <v>594</v>
      </c>
    </row>
    <row r="6087" spans="1:16" x14ac:dyDescent="0.3">
      <c r="A6087">
        <v>8970</v>
      </c>
      <c r="B6087">
        <v>122</v>
      </c>
      <c r="C6087" t="s">
        <v>552</v>
      </c>
      <c r="D6087" s="441">
        <v>45627</v>
      </c>
      <c r="E6087">
        <v>23990</v>
      </c>
      <c r="F6087" t="s">
        <v>5709</v>
      </c>
      <c r="G6087">
        <v>2917</v>
      </c>
      <c r="H6087">
        <v>20</v>
      </c>
      <c r="I6087" t="s">
        <v>5598</v>
      </c>
      <c r="J6087" t="s">
        <v>6085</v>
      </c>
      <c r="K6087" t="s">
        <v>5075</v>
      </c>
      <c r="L6087">
        <v>0</v>
      </c>
      <c r="M6087" s="441">
        <v>45544</v>
      </c>
      <c r="N6087">
        <v>29.52</v>
      </c>
      <c r="O6087">
        <v>29.52</v>
      </c>
      <c r="P6087">
        <v>590.4</v>
      </c>
    </row>
    <row r="6088" spans="1:16" x14ac:dyDescent="0.3">
      <c r="A6088">
        <v>8858</v>
      </c>
      <c r="B6088">
        <v>122</v>
      </c>
      <c r="C6088" t="s">
        <v>552</v>
      </c>
      <c r="D6088" s="441">
        <v>45627</v>
      </c>
      <c r="E6088">
        <v>20689</v>
      </c>
      <c r="F6088" t="s">
        <v>5638</v>
      </c>
      <c r="G6088">
        <v>2105</v>
      </c>
      <c r="H6088">
        <v>16</v>
      </c>
      <c r="I6088" t="s">
        <v>5613</v>
      </c>
      <c r="J6088" t="s">
        <v>6085</v>
      </c>
      <c r="K6088" t="s">
        <v>5075</v>
      </c>
      <c r="L6088">
        <v>36.31</v>
      </c>
      <c r="M6088" s="441">
        <v>45623</v>
      </c>
      <c r="N6088">
        <v>36.54</v>
      </c>
      <c r="O6088">
        <v>36.9</v>
      </c>
      <c r="P6088">
        <v>580.96</v>
      </c>
    </row>
    <row r="6089" spans="1:16" x14ac:dyDescent="0.3">
      <c r="A6089">
        <v>8945</v>
      </c>
      <c r="B6089">
        <v>122</v>
      </c>
      <c r="C6089" t="s">
        <v>552</v>
      </c>
      <c r="D6089" s="441">
        <v>45627</v>
      </c>
      <c r="E6089">
        <v>24676</v>
      </c>
      <c r="F6089" t="s">
        <v>5688</v>
      </c>
      <c r="G6089">
        <v>5710</v>
      </c>
      <c r="H6089">
        <v>6</v>
      </c>
      <c r="I6089" t="s">
        <v>5605</v>
      </c>
      <c r="J6089" t="s">
        <v>6085</v>
      </c>
      <c r="K6089" t="s">
        <v>5075</v>
      </c>
      <c r="L6089">
        <v>0</v>
      </c>
      <c r="M6089" s="441">
        <v>45385</v>
      </c>
      <c r="N6089">
        <v>93.82</v>
      </c>
      <c r="O6089">
        <v>83.9</v>
      </c>
      <c r="P6089">
        <v>562.91999999999996</v>
      </c>
    </row>
    <row r="6090" spans="1:16" x14ac:dyDescent="0.3">
      <c r="A6090">
        <v>8892</v>
      </c>
      <c r="B6090">
        <v>122</v>
      </c>
      <c r="C6090" t="s">
        <v>552</v>
      </c>
      <c r="D6090" s="441">
        <v>45627</v>
      </c>
      <c r="E6090">
        <v>21004</v>
      </c>
      <c r="F6090" t="s">
        <v>5675</v>
      </c>
      <c r="G6090">
        <v>2007</v>
      </c>
      <c r="H6090">
        <v>7</v>
      </c>
      <c r="I6090" t="s">
        <v>5613</v>
      </c>
      <c r="J6090" t="s">
        <v>6085</v>
      </c>
      <c r="K6090" t="s">
        <v>5075</v>
      </c>
      <c r="L6090">
        <v>0</v>
      </c>
      <c r="M6090" s="441">
        <v>-693593</v>
      </c>
      <c r="N6090">
        <v>0</v>
      </c>
      <c r="O6090">
        <v>79.69</v>
      </c>
      <c r="P6090">
        <v>557.83000000000004</v>
      </c>
    </row>
    <row r="6091" spans="1:16" x14ac:dyDescent="0.3">
      <c r="A6091">
        <v>8727</v>
      </c>
      <c r="B6091">
        <v>122</v>
      </c>
      <c r="C6091" t="s">
        <v>552</v>
      </c>
      <c r="D6091" s="441">
        <v>45627</v>
      </c>
      <c r="E6091">
        <v>18547</v>
      </c>
      <c r="F6091" t="s">
        <v>5726</v>
      </c>
      <c r="G6091">
        <v>3132</v>
      </c>
      <c r="H6091">
        <v>15.2</v>
      </c>
      <c r="I6091" t="s">
        <v>5601</v>
      </c>
      <c r="J6091" t="s">
        <v>4764</v>
      </c>
      <c r="K6091" t="s">
        <v>5075</v>
      </c>
      <c r="L6091">
        <v>36.6</v>
      </c>
      <c r="M6091" s="441">
        <v>45622</v>
      </c>
      <c r="N6091">
        <v>36.6</v>
      </c>
      <c r="O6091">
        <v>36.9</v>
      </c>
      <c r="P6091">
        <v>556.32000000000005</v>
      </c>
    </row>
    <row r="6092" spans="1:16" x14ac:dyDescent="0.3">
      <c r="A6092">
        <v>8965</v>
      </c>
      <c r="B6092">
        <v>122</v>
      </c>
      <c r="C6092" t="s">
        <v>552</v>
      </c>
      <c r="D6092" s="441">
        <v>45627</v>
      </c>
      <c r="E6092">
        <v>19166</v>
      </c>
      <c r="F6092" t="s">
        <v>5892</v>
      </c>
      <c r="G6092">
        <v>2826</v>
      </c>
      <c r="H6092">
        <v>30</v>
      </c>
      <c r="I6092" t="s">
        <v>5613</v>
      </c>
      <c r="J6092" t="s">
        <v>6085</v>
      </c>
      <c r="K6092" t="s">
        <v>5075</v>
      </c>
      <c r="L6092">
        <v>18.37</v>
      </c>
      <c r="M6092" s="441">
        <v>45624</v>
      </c>
      <c r="N6092">
        <v>18.899999999999999</v>
      </c>
      <c r="O6092">
        <v>18.899999999999999</v>
      </c>
      <c r="P6092">
        <v>551.1</v>
      </c>
    </row>
    <row r="6093" spans="1:16" x14ac:dyDescent="0.3">
      <c r="A6093">
        <v>9074</v>
      </c>
      <c r="B6093">
        <v>122</v>
      </c>
      <c r="C6093" t="s">
        <v>552</v>
      </c>
      <c r="D6093" s="441">
        <v>45627</v>
      </c>
      <c r="E6093">
        <v>26051</v>
      </c>
      <c r="F6093" t="s">
        <v>6492</v>
      </c>
      <c r="G6093">
        <v>6513</v>
      </c>
      <c r="H6093">
        <v>29</v>
      </c>
      <c r="I6093" t="s">
        <v>5613</v>
      </c>
      <c r="J6093" t="s">
        <v>4764</v>
      </c>
      <c r="K6093" t="s">
        <v>5075</v>
      </c>
      <c r="L6093">
        <v>0</v>
      </c>
      <c r="M6093" s="441">
        <v>-693593</v>
      </c>
      <c r="N6093">
        <v>0</v>
      </c>
      <c r="O6093">
        <v>0</v>
      </c>
      <c r="P6093">
        <v>550.41999999999996</v>
      </c>
    </row>
    <row r="6094" spans="1:16" x14ac:dyDescent="0.3">
      <c r="A6094">
        <v>8768</v>
      </c>
      <c r="B6094">
        <v>122</v>
      </c>
      <c r="C6094" t="s">
        <v>552</v>
      </c>
      <c r="D6094" s="441">
        <v>45627</v>
      </c>
      <c r="E6094">
        <v>18296</v>
      </c>
      <c r="F6094" t="s">
        <v>5761</v>
      </c>
      <c r="G6094">
        <v>3333</v>
      </c>
      <c r="H6094">
        <v>8.23</v>
      </c>
      <c r="I6094" t="s">
        <v>5601</v>
      </c>
      <c r="J6094" t="s">
        <v>4764</v>
      </c>
      <c r="K6094" t="s">
        <v>5075</v>
      </c>
      <c r="L6094">
        <v>65.34</v>
      </c>
      <c r="M6094" s="441">
        <v>45622</v>
      </c>
      <c r="N6094">
        <v>65.34</v>
      </c>
      <c r="O6094">
        <v>65.34</v>
      </c>
      <c r="P6094">
        <v>537.75</v>
      </c>
    </row>
    <row r="6095" spans="1:16" x14ac:dyDescent="0.3">
      <c r="A6095">
        <v>8880</v>
      </c>
      <c r="B6095">
        <v>122</v>
      </c>
      <c r="C6095" t="s">
        <v>552</v>
      </c>
      <c r="D6095" s="441">
        <v>45627</v>
      </c>
      <c r="E6095">
        <v>20117</v>
      </c>
      <c r="F6095" t="s">
        <v>5857</v>
      </c>
      <c r="G6095">
        <v>2291</v>
      </c>
      <c r="H6095">
        <v>14</v>
      </c>
      <c r="I6095" t="s">
        <v>5613</v>
      </c>
      <c r="J6095" t="s">
        <v>6085</v>
      </c>
      <c r="K6095" t="s">
        <v>5075</v>
      </c>
      <c r="L6095">
        <v>37.9</v>
      </c>
      <c r="M6095" s="441">
        <v>45622</v>
      </c>
      <c r="N6095">
        <v>37.9</v>
      </c>
      <c r="O6095">
        <v>37.9</v>
      </c>
      <c r="P6095">
        <v>530.6</v>
      </c>
    </row>
    <row r="6096" spans="1:16" x14ac:dyDescent="0.3">
      <c r="A6096">
        <v>8875</v>
      </c>
      <c r="B6096">
        <v>122</v>
      </c>
      <c r="C6096" t="s">
        <v>552</v>
      </c>
      <c r="D6096" s="441">
        <v>45627</v>
      </c>
      <c r="E6096">
        <v>24328</v>
      </c>
      <c r="F6096" t="s">
        <v>6633</v>
      </c>
      <c r="G6096">
        <v>2146</v>
      </c>
      <c r="H6096">
        <v>20</v>
      </c>
      <c r="I6096" t="s">
        <v>5598</v>
      </c>
      <c r="J6096" t="s">
        <v>6085</v>
      </c>
      <c r="K6096" t="s">
        <v>5075</v>
      </c>
      <c r="L6096">
        <v>0</v>
      </c>
      <c r="M6096" s="441">
        <v>45478</v>
      </c>
      <c r="N6096">
        <v>26.44</v>
      </c>
      <c r="O6096">
        <v>20.9</v>
      </c>
      <c r="P6096">
        <v>528.79999999999995</v>
      </c>
    </row>
    <row r="6097" spans="1:16" x14ac:dyDescent="0.3">
      <c r="A6097">
        <v>8756</v>
      </c>
      <c r="B6097">
        <v>122</v>
      </c>
      <c r="C6097" t="s">
        <v>552</v>
      </c>
      <c r="D6097" s="441">
        <v>45627</v>
      </c>
      <c r="E6097">
        <v>18348</v>
      </c>
      <c r="F6097" t="s">
        <v>5750</v>
      </c>
      <c r="G6097">
        <v>3287</v>
      </c>
      <c r="H6097">
        <v>2</v>
      </c>
      <c r="I6097" t="s">
        <v>5613</v>
      </c>
      <c r="J6097" t="s">
        <v>4764</v>
      </c>
      <c r="K6097" t="s">
        <v>5075</v>
      </c>
      <c r="L6097">
        <v>0</v>
      </c>
      <c r="M6097" s="441">
        <v>-693593</v>
      </c>
      <c r="N6097">
        <v>0</v>
      </c>
      <c r="O6097">
        <v>0</v>
      </c>
      <c r="P6097">
        <v>520.53</v>
      </c>
    </row>
    <row r="6098" spans="1:16" x14ac:dyDescent="0.3">
      <c r="A6098">
        <v>9044</v>
      </c>
      <c r="B6098">
        <v>122</v>
      </c>
      <c r="C6098" t="s">
        <v>552</v>
      </c>
      <c r="D6098" s="441">
        <v>45627</v>
      </c>
      <c r="E6098">
        <v>17812</v>
      </c>
      <c r="F6098" t="s">
        <v>6518</v>
      </c>
      <c r="G6098">
        <v>3737</v>
      </c>
      <c r="H6098">
        <v>4.54</v>
      </c>
      <c r="I6098" t="s">
        <v>5601</v>
      </c>
      <c r="J6098" t="s">
        <v>4764</v>
      </c>
      <c r="K6098" t="s">
        <v>5075</v>
      </c>
      <c r="L6098">
        <v>0</v>
      </c>
      <c r="M6098" s="441">
        <v>45594</v>
      </c>
      <c r="N6098">
        <v>113.87</v>
      </c>
      <c r="O6098">
        <v>113.87</v>
      </c>
      <c r="P6098">
        <v>516.97</v>
      </c>
    </row>
    <row r="6099" spans="1:16" x14ac:dyDescent="0.3">
      <c r="A6099">
        <v>8845</v>
      </c>
      <c r="B6099">
        <v>122</v>
      </c>
      <c r="C6099" t="s">
        <v>552</v>
      </c>
      <c r="D6099" s="441">
        <v>45627</v>
      </c>
      <c r="E6099">
        <v>21073</v>
      </c>
      <c r="F6099" t="s">
        <v>5628</v>
      </c>
      <c r="G6099">
        <v>1994</v>
      </c>
      <c r="H6099">
        <v>10</v>
      </c>
      <c r="I6099" t="s">
        <v>5613</v>
      </c>
      <c r="J6099" t="s">
        <v>6085</v>
      </c>
      <c r="K6099" t="s">
        <v>5075</v>
      </c>
      <c r="L6099">
        <v>50.9</v>
      </c>
      <c r="M6099" s="441">
        <v>45623</v>
      </c>
      <c r="N6099">
        <v>50.9</v>
      </c>
      <c r="O6099">
        <v>50.9</v>
      </c>
      <c r="P6099">
        <v>509</v>
      </c>
    </row>
    <row r="6100" spans="1:16" x14ac:dyDescent="0.3">
      <c r="A6100">
        <v>8903</v>
      </c>
      <c r="B6100">
        <v>122</v>
      </c>
      <c r="C6100" t="s">
        <v>552</v>
      </c>
      <c r="D6100" s="441">
        <v>45627</v>
      </c>
      <c r="E6100">
        <v>20203</v>
      </c>
      <c r="F6100" t="s">
        <v>6577</v>
      </c>
      <c r="G6100">
        <v>2255</v>
      </c>
      <c r="H6100">
        <v>8</v>
      </c>
      <c r="I6100" t="s">
        <v>5613</v>
      </c>
      <c r="J6100" t="s">
        <v>6085</v>
      </c>
      <c r="K6100" t="s">
        <v>5075</v>
      </c>
      <c r="L6100">
        <v>0</v>
      </c>
      <c r="M6100" s="441">
        <v>45561</v>
      </c>
      <c r="N6100">
        <v>61.33</v>
      </c>
      <c r="O6100">
        <v>61.33</v>
      </c>
      <c r="P6100">
        <v>490.64</v>
      </c>
    </row>
    <row r="6101" spans="1:16" x14ac:dyDescent="0.3">
      <c r="A6101">
        <v>8769</v>
      </c>
      <c r="B6101">
        <v>122</v>
      </c>
      <c r="C6101" t="s">
        <v>552</v>
      </c>
      <c r="D6101" s="441">
        <v>45627</v>
      </c>
      <c r="E6101">
        <v>18294</v>
      </c>
      <c r="F6101" t="s">
        <v>6631</v>
      </c>
      <c r="G6101">
        <v>3335</v>
      </c>
      <c r="H6101">
        <v>1.78</v>
      </c>
      <c r="I6101" t="s">
        <v>5601</v>
      </c>
      <c r="J6101" t="s">
        <v>4764</v>
      </c>
      <c r="K6101" t="s">
        <v>5075</v>
      </c>
      <c r="L6101">
        <v>0</v>
      </c>
      <c r="M6101" s="441">
        <v>45538</v>
      </c>
      <c r="N6101">
        <v>269.89999999999998</v>
      </c>
      <c r="O6101">
        <v>269.89999999999998</v>
      </c>
      <c r="P6101">
        <v>480.42</v>
      </c>
    </row>
    <row r="6102" spans="1:16" x14ac:dyDescent="0.3">
      <c r="A6102">
        <v>8843</v>
      </c>
      <c r="B6102">
        <v>122</v>
      </c>
      <c r="C6102" t="s">
        <v>552</v>
      </c>
      <c r="D6102" s="441">
        <v>45627</v>
      </c>
      <c r="E6102">
        <v>20809</v>
      </c>
      <c r="F6102" t="s">
        <v>5627</v>
      </c>
      <c r="G6102">
        <v>2074</v>
      </c>
      <c r="H6102">
        <v>21</v>
      </c>
      <c r="I6102" t="s">
        <v>5605</v>
      </c>
      <c r="J6102" t="s">
        <v>6085</v>
      </c>
      <c r="K6102" t="s">
        <v>5075</v>
      </c>
      <c r="L6102">
        <v>22.19</v>
      </c>
      <c r="M6102" s="441">
        <v>45622</v>
      </c>
      <c r="N6102">
        <v>22.17</v>
      </c>
      <c r="O6102">
        <v>22.18</v>
      </c>
      <c r="P6102">
        <v>465.99</v>
      </c>
    </row>
    <row r="6103" spans="1:16" x14ac:dyDescent="0.3">
      <c r="A6103">
        <v>9043</v>
      </c>
      <c r="B6103">
        <v>122</v>
      </c>
      <c r="C6103" t="s">
        <v>552</v>
      </c>
      <c r="D6103" s="441">
        <v>45627</v>
      </c>
      <c r="E6103">
        <v>25645</v>
      </c>
      <c r="F6103" t="s">
        <v>5912</v>
      </c>
      <c r="G6103">
        <v>6208</v>
      </c>
      <c r="H6103">
        <v>2.37</v>
      </c>
      <c r="I6103" t="s">
        <v>5601</v>
      </c>
      <c r="J6103" t="s">
        <v>4764</v>
      </c>
      <c r="K6103" t="s">
        <v>5075</v>
      </c>
      <c r="L6103">
        <v>0</v>
      </c>
      <c r="M6103" s="441">
        <v>-693593</v>
      </c>
      <c r="N6103">
        <v>0</v>
      </c>
      <c r="O6103">
        <v>0</v>
      </c>
      <c r="P6103">
        <v>461.02</v>
      </c>
    </row>
    <row r="6104" spans="1:16" x14ac:dyDescent="0.3">
      <c r="A6104">
        <v>8784</v>
      </c>
      <c r="B6104">
        <v>122</v>
      </c>
      <c r="C6104" t="s">
        <v>552</v>
      </c>
      <c r="D6104" s="441">
        <v>45627</v>
      </c>
      <c r="E6104">
        <v>18218</v>
      </c>
      <c r="F6104" t="s">
        <v>5779</v>
      </c>
      <c r="G6104">
        <v>3410</v>
      </c>
      <c r="H6104">
        <v>11</v>
      </c>
      <c r="I6104" t="s">
        <v>5601</v>
      </c>
      <c r="J6104" t="s">
        <v>4764</v>
      </c>
      <c r="K6104" t="s">
        <v>5075</v>
      </c>
      <c r="L6104">
        <v>40</v>
      </c>
      <c r="M6104" s="441">
        <v>45608</v>
      </c>
      <c r="N6104">
        <v>40</v>
      </c>
      <c r="O6104">
        <v>34.5</v>
      </c>
      <c r="P6104">
        <v>440</v>
      </c>
    </row>
    <row r="6105" spans="1:16" x14ac:dyDescent="0.3">
      <c r="A6105">
        <v>8951</v>
      </c>
      <c r="B6105">
        <v>122</v>
      </c>
      <c r="C6105" t="s">
        <v>552</v>
      </c>
      <c r="D6105" s="441">
        <v>45627</v>
      </c>
      <c r="E6105">
        <v>19420</v>
      </c>
      <c r="F6105" t="s">
        <v>5693</v>
      </c>
      <c r="G6105">
        <v>2758</v>
      </c>
      <c r="H6105">
        <v>72</v>
      </c>
      <c r="I6105" t="s">
        <v>5613</v>
      </c>
      <c r="J6105" t="s">
        <v>6085</v>
      </c>
      <c r="K6105" t="s">
        <v>5075</v>
      </c>
      <c r="L6105">
        <v>6.11</v>
      </c>
      <c r="M6105" s="441">
        <v>45623</v>
      </c>
      <c r="N6105">
        <v>6.12</v>
      </c>
      <c r="O6105">
        <v>6.12</v>
      </c>
      <c r="P6105">
        <v>439.92</v>
      </c>
    </row>
    <row r="6106" spans="1:16" x14ac:dyDescent="0.3">
      <c r="A6106">
        <v>8773</v>
      </c>
      <c r="B6106">
        <v>122</v>
      </c>
      <c r="C6106" t="s">
        <v>552</v>
      </c>
      <c r="D6106" s="441">
        <v>45627</v>
      </c>
      <c r="E6106">
        <v>18268</v>
      </c>
      <c r="F6106" t="s">
        <v>5766</v>
      </c>
      <c r="G6106">
        <v>3362</v>
      </c>
      <c r="H6106">
        <v>6.56</v>
      </c>
      <c r="I6106" t="s">
        <v>5601</v>
      </c>
      <c r="J6106" t="s">
        <v>4764</v>
      </c>
      <c r="K6106" t="s">
        <v>5075</v>
      </c>
      <c r="L6106">
        <v>0</v>
      </c>
      <c r="M6106" s="441">
        <v>-693593</v>
      </c>
      <c r="N6106">
        <v>0</v>
      </c>
      <c r="O6106">
        <v>66.67</v>
      </c>
      <c r="P6106">
        <v>437.36</v>
      </c>
    </row>
    <row r="6107" spans="1:16" x14ac:dyDescent="0.3">
      <c r="A6107">
        <v>8813</v>
      </c>
      <c r="B6107">
        <v>122</v>
      </c>
      <c r="C6107" t="s">
        <v>552</v>
      </c>
      <c r="D6107" s="441">
        <v>45627</v>
      </c>
      <c r="E6107">
        <v>21159</v>
      </c>
      <c r="F6107" t="s">
        <v>5836</v>
      </c>
      <c r="G6107">
        <v>1946</v>
      </c>
      <c r="H6107">
        <v>3</v>
      </c>
      <c r="I6107" t="s">
        <v>5625</v>
      </c>
      <c r="J6107" t="s">
        <v>6085</v>
      </c>
      <c r="K6107" t="s">
        <v>5075</v>
      </c>
      <c r="L6107">
        <v>144.38</v>
      </c>
      <c r="M6107" s="441">
        <v>45623</v>
      </c>
      <c r="N6107">
        <v>144.4</v>
      </c>
      <c r="O6107">
        <v>144.4</v>
      </c>
      <c r="P6107">
        <v>433.14</v>
      </c>
    </row>
    <row r="6108" spans="1:16" x14ac:dyDescent="0.3">
      <c r="A6108">
        <v>8834</v>
      </c>
      <c r="B6108">
        <v>122</v>
      </c>
      <c r="C6108" t="s">
        <v>552</v>
      </c>
      <c r="D6108" s="441">
        <v>45627</v>
      </c>
      <c r="E6108">
        <v>20301</v>
      </c>
      <c r="F6108" t="s">
        <v>5617</v>
      </c>
      <c r="G6108">
        <v>2223</v>
      </c>
      <c r="H6108">
        <v>13</v>
      </c>
      <c r="I6108" t="s">
        <v>5605</v>
      </c>
      <c r="J6108" t="s">
        <v>6085</v>
      </c>
      <c r="K6108" t="s">
        <v>5075</v>
      </c>
      <c r="L6108">
        <v>32.96</v>
      </c>
      <c r="M6108" s="441">
        <v>45622</v>
      </c>
      <c r="N6108">
        <v>32.99</v>
      </c>
      <c r="O6108">
        <v>32.99</v>
      </c>
      <c r="P6108">
        <v>428.48</v>
      </c>
    </row>
    <row r="6109" spans="1:16" x14ac:dyDescent="0.3">
      <c r="A6109">
        <v>8957</v>
      </c>
      <c r="B6109">
        <v>122</v>
      </c>
      <c r="C6109" t="s">
        <v>552</v>
      </c>
      <c r="D6109" s="441">
        <v>45627</v>
      </c>
      <c r="E6109">
        <v>19356</v>
      </c>
      <c r="F6109" t="s">
        <v>5696</v>
      </c>
      <c r="G6109">
        <v>2768</v>
      </c>
      <c r="H6109">
        <v>8.3000000000000007</v>
      </c>
      <c r="I6109" t="s">
        <v>5598</v>
      </c>
      <c r="J6109" t="s">
        <v>6085</v>
      </c>
      <c r="K6109" t="s">
        <v>5075</v>
      </c>
      <c r="L6109">
        <v>50.9</v>
      </c>
      <c r="M6109" s="441">
        <v>45615</v>
      </c>
      <c r="N6109">
        <v>50.9</v>
      </c>
      <c r="O6109">
        <v>50.9</v>
      </c>
      <c r="P6109">
        <v>422.47</v>
      </c>
    </row>
    <row r="6110" spans="1:16" x14ac:dyDescent="0.3">
      <c r="A6110">
        <v>8779</v>
      </c>
      <c r="B6110">
        <v>122</v>
      </c>
      <c r="C6110" t="s">
        <v>552</v>
      </c>
      <c r="D6110" s="441">
        <v>45627</v>
      </c>
      <c r="E6110">
        <v>18234</v>
      </c>
      <c r="F6110" t="s">
        <v>5775</v>
      </c>
      <c r="G6110">
        <v>3394</v>
      </c>
      <c r="H6110">
        <v>2.37</v>
      </c>
      <c r="I6110" t="s">
        <v>5613</v>
      </c>
      <c r="J6110" t="s">
        <v>4764</v>
      </c>
      <c r="K6110" t="s">
        <v>5075</v>
      </c>
      <c r="L6110">
        <v>0</v>
      </c>
      <c r="M6110" s="441">
        <v>45545</v>
      </c>
      <c r="N6110">
        <v>174.8</v>
      </c>
      <c r="O6110">
        <v>174.8</v>
      </c>
      <c r="P6110">
        <v>414.28</v>
      </c>
    </row>
    <row r="6111" spans="1:16" x14ac:dyDescent="0.3">
      <c r="A6111">
        <v>8967</v>
      </c>
      <c r="B6111">
        <v>122</v>
      </c>
      <c r="C6111" t="s">
        <v>552</v>
      </c>
      <c r="D6111" s="441">
        <v>45627</v>
      </c>
      <c r="E6111">
        <v>17040</v>
      </c>
      <c r="F6111" t="s">
        <v>5705</v>
      </c>
      <c r="G6111">
        <v>2828</v>
      </c>
      <c r="H6111">
        <v>110</v>
      </c>
      <c r="I6111" t="s">
        <v>5613</v>
      </c>
      <c r="J6111" t="s">
        <v>6085</v>
      </c>
      <c r="K6111" t="s">
        <v>5075</v>
      </c>
      <c r="L6111">
        <v>3.75</v>
      </c>
      <c r="M6111" s="441">
        <v>45624</v>
      </c>
      <c r="N6111">
        <v>3.75</v>
      </c>
      <c r="O6111">
        <v>3.75</v>
      </c>
      <c r="P6111">
        <v>412.5</v>
      </c>
    </row>
    <row r="6112" spans="1:16" x14ac:dyDescent="0.3">
      <c r="A6112">
        <v>8746</v>
      </c>
      <c r="B6112">
        <v>122</v>
      </c>
      <c r="C6112" t="s">
        <v>552</v>
      </c>
      <c r="D6112" s="441">
        <v>45627</v>
      </c>
      <c r="E6112">
        <v>18367</v>
      </c>
      <c r="F6112" t="s">
        <v>5875</v>
      </c>
      <c r="G6112">
        <v>3271</v>
      </c>
      <c r="H6112">
        <v>1.61</v>
      </c>
      <c r="I6112" t="s">
        <v>5613</v>
      </c>
      <c r="J6112" t="s">
        <v>4764</v>
      </c>
      <c r="K6112" t="s">
        <v>5075</v>
      </c>
      <c r="L6112">
        <v>0</v>
      </c>
      <c r="M6112" s="441">
        <v>-693593</v>
      </c>
      <c r="N6112">
        <v>0</v>
      </c>
      <c r="O6112">
        <v>0</v>
      </c>
      <c r="P6112">
        <v>408.91</v>
      </c>
    </row>
    <row r="6113" spans="1:16" x14ac:dyDescent="0.3">
      <c r="A6113">
        <v>9046</v>
      </c>
      <c r="B6113">
        <v>122</v>
      </c>
      <c r="C6113" t="s">
        <v>552</v>
      </c>
      <c r="D6113" s="441">
        <v>45627</v>
      </c>
      <c r="E6113">
        <v>17753</v>
      </c>
      <c r="F6113" t="s">
        <v>5883</v>
      </c>
      <c r="G6113">
        <v>3789</v>
      </c>
      <c r="H6113">
        <v>3</v>
      </c>
      <c r="I6113" t="s">
        <v>5601</v>
      </c>
      <c r="J6113" t="s">
        <v>4764</v>
      </c>
      <c r="K6113" t="s">
        <v>5075</v>
      </c>
      <c r="L6113">
        <v>0</v>
      </c>
      <c r="M6113" s="441">
        <v>-693593</v>
      </c>
      <c r="N6113">
        <v>0</v>
      </c>
      <c r="O6113">
        <v>134.91999999999999</v>
      </c>
      <c r="P6113">
        <v>404.76</v>
      </c>
    </row>
    <row r="6114" spans="1:16" x14ac:dyDescent="0.3">
      <c r="A6114">
        <v>8972</v>
      </c>
      <c r="B6114">
        <v>122</v>
      </c>
      <c r="C6114" t="s">
        <v>552</v>
      </c>
      <c r="D6114" s="441">
        <v>45627</v>
      </c>
      <c r="E6114">
        <v>19017</v>
      </c>
      <c r="F6114" t="s">
        <v>5715</v>
      </c>
      <c r="G6114">
        <v>2893</v>
      </c>
      <c r="H6114">
        <v>20</v>
      </c>
      <c r="I6114" t="s">
        <v>5598</v>
      </c>
      <c r="J6114" t="s">
        <v>6085</v>
      </c>
      <c r="K6114" t="s">
        <v>5075</v>
      </c>
      <c r="L6114">
        <v>20.2</v>
      </c>
      <c r="M6114" s="441">
        <v>45621</v>
      </c>
      <c r="N6114">
        <v>20.2</v>
      </c>
      <c r="O6114">
        <v>19.89</v>
      </c>
      <c r="P6114">
        <v>404</v>
      </c>
    </row>
    <row r="6115" spans="1:16" x14ac:dyDescent="0.3">
      <c r="A6115">
        <v>9072</v>
      </c>
      <c r="B6115">
        <v>122</v>
      </c>
      <c r="C6115" t="s">
        <v>552</v>
      </c>
      <c r="D6115" s="441">
        <v>45627</v>
      </c>
      <c r="E6115">
        <v>19150</v>
      </c>
      <c r="F6115" t="s">
        <v>5856</v>
      </c>
      <c r="G6115">
        <v>2831</v>
      </c>
      <c r="H6115">
        <v>18</v>
      </c>
      <c r="I6115" t="s">
        <v>5613</v>
      </c>
      <c r="J6115" t="s">
        <v>6085</v>
      </c>
      <c r="K6115" t="s">
        <v>5075</v>
      </c>
      <c r="L6115">
        <v>0</v>
      </c>
      <c r="M6115" s="441">
        <v>-693593</v>
      </c>
      <c r="N6115">
        <v>0</v>
      </c>
      <c r="O6115">
        <v>22.3</v>
      </c>
      <c r="P6115">
        <v>401.4</v>
      </c>
    </row>
    <row r="6116" spans="1:16" x14ac:dyDescent="0.3">
      <c r="A6116">
        <v>8956</v>
      </c>
      <c r="B6116">
        <v>122</v>
      </c>
      <c r="C6116" t="s">
        <v>552</v>
      </c>
      <c r="D6116" s="441">
        <v>45627</v>
      </c>
      <c r="E6116">
        <v>19370</v>
      </c>
      <c r="F6116" t="s">
        <v>5695</v>
      </c>
      <c r="G6116">
        <v>2765</v>
      </c>
      <c r="H6116">
        <v>34</v>
      </c>
      <c r="I6116" t="s">
        <v>5598</v>
      </c>
      <c r="J6116" t="s">
        <v>6085</v>
      </c>
      <c r="K6116" t="s">
        <v>5075</v>
      </c>
      <c r="L6116">
        <v>11.35</v>
      </c>
      <c r="M6116" s="441">
        <v>45617</v>
      </c>
      <c r="N6116">
        <v>11</v>
      </c>
      <c r="O6116">
        <v>11</v>
      </c>
      <c r="P6116">
        <v>385.9</v>
      </c>
    </row>
    <row r="6117" spans="1:16" x14ac:dyDescent="0.3">
      <c r="A6117">
        <v>8754</v>
      </c>
      <c r="B6117">
        <v>122</v>
      </c>
      <c r="C6117" t="s">
        <v>552</v>
      </c>
      <c r="D6117" s="441">
        <v>45627</v>
      </c>
      <c r="E6117">
        <v>18352</v>
      </c>
      <c r="F6117" t="s">
        <v>5748</v>
      </c>
      <c r="G6117">
        <v>3283</v>
      </c>
      <c r="H6117">
        <v>1.79</v>
      </c>
      <c r="I6117" t="s">
        <v>5613</v>
      </c>
      <c r="J6117" t="s">
        <v>4764</v>
      </c>
      <c r="K6117" t="s">
        <v>5075</v>
      </c>
      <c r="L6117">
        <v>0</v>
      </c>
      <c r="M6117" s="441">
        <v>-693593</v>
      </c>
      <c r="N6117">
        <v>0</v>
      </c>
      <c r="O6117">
        <v>0</v>
      </c>
      <c r="P6117">
        <v>381.87</v>
      </c>
    </row>
    <row r="6118" spans="1:16" x14ac:dyDescent="0.3">
      <c r="A6118">
        <v>8864</v>
      </c>
      <c r="B6118">
        <v>122</v>
      </c>
      <c r="C6118" t="s">
        <v>552</v>
      </c>
      <c r="D6118" s="441">
        <v>45627</v>
      </c>
      <c r="E6118">
        <v>20358</v>
      </c>
      <c r="F6118" t="s">
        <v>5648</v>
      </c>
      <c r="G6118">
        <v>2200</v>
      </c>
      <c r="H6118">
        <v>26</v>
      </c>
      <c r="I6118" t="s">
        <v>5605</v>
      </c>
      <c r="J6118" t="s">
        <v>6085</v>
      </c>
      <c r="K6118" t="s">
        <v>5075</v>
      </c>
      <c r="L6118">
        <v>14.5</v>
      </c>
      <c r="M6118" s="441">
        <v>45622</v>
      </c>
      <c r="N6118">
        <v>14.49</v>
      </c>
      <c r="O6118">
        <v>14.4</v>
      </c>
      <c r="P6118">
        <v>377</v>
      </c>
    </row>
    <row r="6119" spans="1:16" x14ac:dyDescent="0.3">
      <c r="A6119">
        <v>8961</v>
      </c>
      <c r="B6119">
        <v>122</v>
      </c>
      <c r="C6119" t="s">
        <v>552</v>
      </c>
      <c r="D6119" s="441">
        <v>45627</v>
      </c>
      <c r="E6119">
        <v>19235</v>
      </c>
      <c r="F6119" t="s">
        <v>6593</v>
      </c>
      <c r="G6119">
        <v>2788</v>
      </c>
      <c r="H6119">
        <v>2.68</v>
      </c>
      <c r="I6119" t="s">
        <v>5598</v>
      </c>
      <c r="J6119" t="s">
        <v>6085</v>
      </c>
      <c r="K6119" t="s">
        <v>5075</v>
      </c>
      <c r="L6119">
        <v>137</v>
      </c>
      <c r="M6119" s="441">
        <v>45608</v>
      </c>
      <c r="N6119">
        <v>137</v>
      </c>
      <c r="O6119">
        <v>137</v>
      </c>
      <c r="P6119">
        <v>367.16</v>
      </c>
    </row>
    <row r="6120" spans="1:16" x14ac:dyDescent="0.3">
      <c r="A6120">
        <v>8759</v>
      </c>
      <c r="B6120">
        <v>122</v>
      </c>
      <c r="C6120" t="s">
        <v>552</v>
      </c>
      <c r="D6120" s="441">
        <v>45627</v>
      </c>
      <c r="E6120">
        <v>18328</v>
      </c>
      <c r="F6120" t="s">
        <v>6540</v>
      </c>
      <c r="G6120">
        <v>3305</v>
      </c>
      <c r="H6120">
        <v>0.79</v>
      </c>
      <c r="I6120" t="s">
        <v>5613</v>
      </c>
      <c r="J6120" t="s">
        <v>4764</v>
      </c>
      <c r="K6120" t="s">
        <v>5075</v>
      </c>
      <c r="L6120">
        <v>0</v>
      </c>
      <c r="M6120" s="441">
        <v>-693593</v>
      </c>
      <c r="N6120">
        <v>0</v>
      </c>
      <c r="O6120">
        <v>0</v>
      </c>
      <c r="P6120">
        <v>358.74</v>
      </c>
    </row>
    <row r="6121" spans="1:16" x14ac:dyDescent="0.3">
      <c r="A6121">
        <v>8952</v>
      </c>
      <c r="B6121">
        <v>122</v>
      </c>
      <c r="C6121" t="s">
        <v>552</v>
      </c>
      <c r="D6121" s="441">
        <v>45627</v>
      </c>
      <c r="E6121">
        <v>19409</v>
      </c>
      <c r="F6121" t="s">
        <v>5694</v>
      </c>
      <c r="G6121">
        <v>2760</v>
      </c>
      <c r="H6121">
        <v>13</v>
      </c>
      <c r="I6121" t="s">
        <v>5613</v>
      </c>
      <c r="J6121" t="s">
        <v>6085</v>
      </c>
      <c r="K6121" t="s">
        <v>5075</v>
      </c>
      <c r="L6121">
        <v>27.1</v>
      </c>
      <c r="M6121" s="441">
        <v>45608</v>
      </c>
      <c r="N6121">
        <v>27.1</v>
      </c>
      <c r="O6121">
        <v>24.99</v>
      </c>
      <c r="P6121">
        <v>352.3</v>
      </c>
    </row>
    <row r="6122" spans="1:16" x14ac:dyDescent="0.3">
      <c r="A6122">
        <v>9008</v>
      </c>
      <c r="B6122">
        <v>122</v>
      </c>
      <c r="C6122" t="s">
        <v>552</v>
      </c>
      <c r="D6122" s="441">
        <v>45627</v>
      </c>
      <c r="E6122">
        <v>25507</v>
      </c>
      <c r="F6122" t="s">
        <v>5772</v>
      </c>
      <c r="G6122">
        <v>6143</v>
      </c>
      <c r="H6122">
        <v>1.48</v>
      </c>
      <c r="I6122" t="s">
        <v>5601</v>
      </c>
      <c r="J6122" t="s">
        <v>4764</v>
      </c>
      <c r="K6122" t="s">
        <v>5075</v>
      </c>
      <c r="L6122">
        <v>0</v>
      </c>
      <c r="M6122" s="441">
        <v>45569</v>
      </c>
      <c r="N6122">
        <v>236.46</v>
      </c>
      <c r="O6122">
        <v>259.89999999999998</v>
      </c>
      <c r="P6122">
        <v>349.96</v>
      </c>
    </row>
    <row r="6123" spans="1:16" x14ac:dyDescent="0.3">
      <c r="A6123">
        <v>8920</v>
      </c>
      <c r="B6123">
        <v>122</v>
      </c>
      <c r="C6123" t="s">
        <v>552</v>
      </c>
      <c r="D6123" s="441">
        <v>45627</v>
      </c>
      <c r="E6123">
        <v>19812</v>
      </c>
      <c r="F6123" t="s">
        <v>6497</v>
      </c>
      <c r="G6123">
        <v>2452</v>
      </c>
      <c r="H6123">
        <v>1</v>
      </c>
      <c r="I6123" t="s">
        <v>5598</v>
      </c>
      <c r="J6123" t="s">
        <v>6085</v>
      </c>
      <c r="K6123" t="s">
        <v>5075</v>
      </c>
      <c r="L6123">
        <v>349.5</v>
      </c>
      <c r="M6123" s="441">
        <v>45623</v>
      </c>
      <c r="N6123">
        <v>0</v>
      </c>
      <c r="O6123">
        <v>351</v>
      </c>
      <c r="P6123">
        <v>349.5</v>
      </c>
    </row>
    <row r="6124" spans="1:16" x14ac:dyDescent="0.3">
      <c r="A6124">
        <v>8950</v>
      </c>
      <c r="B6124">
        <v>122</v>
      </c>
      <c r="C6124" t="s">
        <v>552</v>
      </c>
      <c r="D6124" s="441">
        <v>45627</v>
      </c>
      <c r="E6124">
        <v>25416</v>
      </c>
      <c r="F6124" t="s">
        <v>5905</v>
      </c>
      <c r="G6124">
        <v>6098</v>
      </c>
      <c r="H6124">
        <v>35</v>
      </c>
      <c r="I6124" t="s">
        <v>5613</v>
      </c>
      <c r="J6124" t="s">
        <v>6085</v>
      </c>
      <c r="K6124" t="s">
        <v>5075</v>
      </c>
      <c r="L6124">
        <v>9.9</v>
      </c>
      <c r="M6124" s="441">
        <v>45617</v>
      </c>
      <c r="N6124">
        <v>9.9</v>
      </c>
      <c r="O6124">
        <v>9.9</v>
      </c>
      <c r="P6124">
        <v>346.5</v>
      </c>
    </row>
    <row r="6125" spans="1:16" x14ac:dyDescent="0.3">
      <c r="A6125">
        <v>8989</v>
      </c>
      <c r="B6125">
        <v>122</v>
      </c>
      <c r="C6125" t="s">
        <v>552</v>
      </c>
      <c r="D6125" s="441">
        <v>45627</v>
      </c>
      <c r="E6125">
        <v>17716</v>
      </c>
      <c r="F6125" t="s">
        <v>5830</v>
      </c>
      <c r="G6125">
        <v>3822</v>
      </c>
      <c r="H6125">
        <v>13</v>
      </c>
      <c r="I6125" t="s">
        <v>5601</v>
      </c>
      <c r="J6125" t="s">
        <v>4764</v>
      </c>
      <c r="K6125" t="s">
        <v>5075</v>
      </c>
      <c r="L6125">
        <v>26.5</v>
      </c>
      <c r="M6125" s="441">
        <v>45601</v>
      </c>
      <c r="N6125">
        <v>26.5</v>
      </c>
      <c r="O6125">
        <v>26.5</v>
      </c>
      <c r="P6125">
        <v>344.5</v>
      </c>
    </row>
    <row r="6126" spans="1:16" x14ac:dyDescent="0.3">
      <c r="A6126">
        <v>8966</v>
      </c>
      <c r="B6126">
        <v>122</v>
      </c>
      <c r="C6126" t="s">
        <v>552</v>
      </c>
      <c r="D6126" s="441">
        <v>45627</v>
      </c>
      <c r="E6126">
        <v>17039</v>
      </c>
      <c r="F6126" t="s">
        <v>6495</v>
      </c>
      <c r="G6126">
        <v>2827</v>
      </c>
      <c r="H6126">
        <v>12</v>
      </c>
      <c r="I6126" t="s">
        <v>5613</v>
      </c>
      <c r="J6126" t="s">
        <v>6085</v>
      </c>
      <c r="K6126" t="s">
        <v>5075</v>
      </c>
      <c r="L6126">
        <v>28.5</v>
      </c>
      <c r="M6126" s="441">
        <v>45624</v>
      </c>
      <c r="N6126">
        <v>28.5</v>
      </c>
      <c r="O6126">
        <v>28.5</v>
      </c>
      <c r="P6126">
        <v>342</v>
      </c>
    </row>
    <row r="6127" spans="1:16" x14ac:dyDescent="0.3">
      <c r="A6127">
        <v>8728</v>
      </c>
      <c r="B6127">
        <v>122</v>
      </c>
      <c r="C6127" t="s">
        <v>552</v>
      </c>
      <c r="D6127" s="441">
        <v>45627</v>
      </c>
      <c r="E6127">
        <v>18546</v>
      </c>
      <c r="F6127" t="s">
        <v>5860</v>
      </c>
      <c r="G6127">
        <v>3133</v>
      </c>
      <c r="H6127">
        <v>4.2</v>
      </c>
      <c r="I6127" t="s">
        <v>5601</v>
      </c>
      <c r="J6127" t="s">
        <v>4764</v>
      </c>
      <c r="K6127" t="s">
        <v>5075</v>
      </c>
      <c r="L6127">
        <v>0</v>
      </c>
      <c r="M6127" s="441">
        <v>-693593</v>
      </c>
      <c r="N6127">
        <v>0</v>
      </c>
      <c r="O6127">
        <v>81.319999999999993</v>
      </c>
      <c r="P6127">
        <v>341.54</v>
      </c>
    </row>
    <row r="6128" spans="1:16" x14ac:dyDescent="0.3">
      <c r="A6128">
        <v>9015</v>
      </c>
      <c r="B6128">
        <v>122</v>
      </c>
      <c r="C6128" t="s">
        <v>552</v>
      </c>
      <c r="D6128" s="441">
        <v>45627</v>
      </c>
      <c r="E6128">
        <v>18189</v>
      </c>
      <c r="F6128" t="s">
        <v>5785</v>
      </c>
      <c r="G6128">
        <v>3435</v>
      </c>
      <c r="H6128">
        <v>2.75</v>
      </c>
      <c r="I6128" t="s">
        <v>5601</v>
      </c>
      <c r="J6128" t="s">
        <v>4764</v>
      </c>
      <c r="K6128" t="s">
        <v>5075</v>
      </c>
      <c r="L6128">
        <v>0</v>
      </c>
      <c r="M6128" s="441">
        <v>-693593</v>
      </c>
      <c r="N6128">
        <v>0</v>
      </c>
      <c r="O6128">
        <v>123</v>
      </c>
      <c r="P6128">
        <v>338.25</v>
      </c>
    </row>
    <row r="6129" spans="1:16" x14ac:dyDescent="0.3">
      <c r="A6129">
        <v>8740</v>
      </c>
      <c r="B6129">
        <v>122</v>
      </c>
      <c r="C6129" t="s">
        <v>552</v>
      </c>
      <c r="D6129" s="441">
        <v>45627</v>
      </c>
      <c r="E6129">
        <v>18382</v>
      </c>
      <c r="F6129" t="s">
        <v>5738</v>
      </c>
      <c r="G6129">
        <v>3257</v>
      </c>
      <c r="H6129">
        <v>4.26</v>
      </c>
      <c r="I6129" t="s">
        <v>5601</v>
      </c>
      <c r="J6129" t="s">
        <v>4764</v>
      </c>
      <c r="K6129" t="s">
        <v>5075</v>
      </c>
      <c r="L6129">
        <v>76.61</v>
      </c>
      <c r="M6129" s="441">
        <v>45622</v>
      </c>
      <c r="N6129">
        <v>70.400000000000006</v>
      </c>
      <c r="O6129">
        <v>71.2</v>
      </c>
      <c r="P6129">
        <v>326.36</v>
      </c>
    </row>
    <row r="6130" spans="1:16" x14ac:dyDescent="0.3">
      <c r="A6130">
        <v>8745</v>
      </c>
      <c r="B6130">
        <v>122</v>
      </c>
      <c r="C6130" t="s">
        <v>552</v>
      </c>
      <c r="D6130" s="441">
        <v>45627</v>
      </c>
      <c r="E6130">
        <v>18372</v>
      </c>
      <c r="F6130" t="s">
        <v>5741</v>
      </c>
      <c r="G6130">
        <v>3267</v>
      </c>
      <c r="H6130">
        <v>2.08</v>
      </c>
      <c r="I6130" t="s">
        <v>5601</v>
      </c>
      <c r="J6130" t="s">
        <v>4764</v>
      </c>
      <c r="K6130" t="s">
        <v>5075</v>
      </c>
      <c r="L6130">
        <v>0</v>
      </c>
      <c r="M6130" s="441">
        <v>-693593</v>
      </c>
      <c r="N6130">
        <v>0</v>
      </c>
      <c r="O6130">
        <v>156</v>
      </c>
      <c r="P6130">
        <v>324.48</v>
      </c>
    </row>
    <row r="6131" spans="1:16" x14ac:dyDescent="0.3">
      <c r="A6131">
        <v>9058</v>
      </c>
      <c r="B6131">
        <v>122</v>
      </c>
      <c r="C6131" t="s">
        <v>552</v>
      </c>
      <c r="D6131" s="441">
        <v>45627</v>
      </c>
      <c r="E6131">
        <v>25478</v>
      </c>
      <c r="F6131" t="s">
        <v>5656</v>
      </c>
      <c r="G6131">
        <v>6129</v>
      </c>
      <c r="H6131">
        <v>45</v>
      </c>
      <c r="I6131" t="s">
        <v>5613</v>
      </c>
      <c r="J6131" t="s">
        <v>6085</v>
      </c>
      <c r="K6131" t="s">
        <v>5075</v>
      </c>
      <c r="L6131">
        <v>7.18</v>
      </c>
      <c r="M6131" s="441">
        <v>45609</v>
      </c>
      <c r="N6131">
        <v>6.13</v>
      </c>
      <c r="O6131">
        <v>6.13</v>
      </c>
      <c r="P6131">
        <v>323.10000000000002</v>
      </c>
    </row>
    <row r="6132" spans="1:16" x14ac:dyDescent="0.3">
      <c r="A6132">
        <v>8761</v>
      </c>
      <c r="B6132">
        <v>122</v>
      </c>
      <c r="C6132" t="s">
        <v>552</v>
      </c>
      <c r="D6132" s="441">
        <v>45627</v>
      </c>
      <c r="E6132">
        <v>18287</v>
      </c>
      <c r="F6132" t="s">
        <v>6599</v>
      </c>
      <c r="G6132">
        <v>3341</v>
      </c>
      <c r="H6132">
        <v>1.71</v>
      </c>
      <c r="I6132" t="s">
        <v>5613</v>
      </c>
      <c r="J6132" t="s">
        <v>4764</v>
      </c>
      <c r="K6132" t="s">
        <v>5075</v>
      </c>
      <c r="L6132">
        <v>0</v>
      </c>
      <c r="M6132" s="441">
        <v>-693593</v>
      </c>
      <c r="N6132">
        <v>0</v>
      </c>
      <c r="O6132">
        <v>0</v>
      </c>
      <c r="P6132">
        <v>322.83999999999997</v>
      </c>
    </row>
    <row r="6133" spans="1:16" x14ac:dyDescent="0.3">
      <c r="A6133">
        <v>8962</v>
      </c>
      <c r="B6133">
        <v>122</v>
      </c>
      <c r="C6133" t="s">
        <v>552</v>
      </c>
      <c r="D6133" s="441">
        <v>45627</v>
      </c>
      <c r="E6133">
        <v>25012</v>
      </c>
      <c r="F6133" t="s">
        <v>5700</v>
      </c>
      <c r="G6133">
        <v>5864</v>
      </c>
      <c r="H6133">
        <v>4.0999999999999996</v>
      </c>
      <c r="I6133" t="s">
        <v>5598</v>
      </c>
      <c r="J6133" t="s">
        <v>6085</v>
      </c>
      <c r="K6133" t="s">
        <v>5075</v>
      </c>
      <c r="L6133">
        <v>76</v>
      </c>
      <c r="M6133" s="441">
        <v>45617</v>
      </c>
      <c r="N6133">
        <v>76</v>
      </c>
      <c r="O6133">
        <v>76</v>
      </c>
      <c r="P6133">
        <v>311.60000000000002</v>
      </c>
    </row>
    <row r="6134" spans="1:16" x14ac:dyDescent="0.3">
      <c r="A6134">
        <v>8968</v>
      </c>
      <c r="B6134">
        <v>122</v>
      </c>
      <c r="C6134" t="s">
        <v>552</v>
      </c>
      <c r="D6134" s="441">
        <v>45627</v>
      </c>
      <c r="E6134">
        <v>19159</v>
      </c>
      <c r="F6134" t="s">
        <v>6610</v>
      </c>
      <c r="G6134">
        <v>2830</v>
      </c>
      <c r="H6134">
        <v>216</v>
      </c>
      <c r="I6134" t="s">
        <v>5613</v>
      </c>
      <c r="J6134" t="s">
        <v>6085</v>
      </c>
      <c r="K6134" t="s">
        <v>5075</v>
      </c>
      <c r="L6134">
        <v>0</v>
      </c>
      <c r="M6134" s="441">
        <v>45596</v>
      </c>
      <c r="N6134">
        <v>1.44</v>
      </c>
      <c r="O6134">
        <v>1.44</v>
      </c>
      <c r="P6134">
        <v>311.36</v>
      </c>
    </row>
    <row r="6135" spans="1:16" x14ac:dyDescent="0.3">
      <c r="A6135">
        <v>8735</v>
      </c>
      <c r="B6135">
        <v>122</v>
      </c>
      <c r="C6135" t="s">
        <v>552</v>
      </c>
      <c r="D6135" s="441">
        <v>45627</v>
      </c>
      <c r="E6135">
        <v>25156</v>
      </c>
      <c r="F6135" t="s">
        <v>5734</v>
      </c>
      <c r="G6135">
        <v>5926</v>
      </c>
      <c r="H6135">
        <v>4.6900000000000004</v>
      </c>
      <c r="I6135" t="s">
        <v>5601</v>
      </c>
      <c r="J6135" t="s">
        <v>4764</v>
      </c>
      <c r="K6135" t="s">
        <v>5075</v>
      </c>
      <c r="L6135">
        <v>0</v>
      </c>
      <c r="M6135" s="441">
        <v>-693593</v>
      </c>
      <c r="N6135">
        <v>0</v>
      </c>
      <c r="O6135">
        <v>65</v>
      </c>
      <c r="P6135">
        <v>304.85000000000002</v>
      </c>
    </row>
    <row r="6136" spans="1:16" x14ac:dyDescent="0.3">
      <c r="A6136">
        <v>9019</v>
      </c>
      <c r="B6136">
        <v>122</v>
      </c>
      <c r="C6136" t="s">
        <v>552</v>
      </c>
      <c r="D6136" s="441">
        <v>45627</v>
      </c>
      <c r="E6136">
        <v>18159</v>
      </c>
      <c r="F6136" t="s">
        <v>5792</v>
      </c>
      <c r="G6136">
        <v>3461</v>
      </c>
      <c r="H6136">
        <v>3.37</v>
      </c>
      <c r="I6136" t="s">
        <v>5601</v>
      </c>
      <c r="J6136" t="s">
        <v>4764</v>
      </c>
      <c r="K6136" t="s">
        <v>5075</v>
      </c>
      <c r="L6136">
        <v>0</v>
      </c>
      <c r="M6136" s="441">
        <v>-693593</v>
      </c>
      <c r="N6136">
        <v>0</v>
      </c>
      <c r="O6136">
        <v>0</v>
      </c>
      <c r="P6136">
        <v>303.27</v>
      </c>
    </row>
    <row r="6137" spans="1:16" x14ac:dyDescent="0.3">
      <c r="A6137">
        <v>8821</v>
      </c>
      <c r="B6137">
        <v>122</v>
      </c>
      <c r="C6137" t="s">
        <v>552</v>
      </c>
      <c r="D6137" s="441">
        <v>45627</v>
      </c>
      <c r="E6137">
        <v>23992</v>
      </c>
      <c r="F6137" t="s">
        <v>5603</v>
      </c>
      <c r="G6137">
        <v>2216</v>
      </c>
      <c r="H6137">
        <v>5</v>
      </c>
      <c r="I6137" t="s">
        <v>5598</v>
      </c>
      <c r="J6137" t="s">
        <v>6085</v>
      </c>
      <c r="K6137" t="s">
        <v>5075</v>
      </c>
      <c r="L6137">
        <v>0</v>
      </c>
      <c r="M6137" s="441">
        <v>45525</v>
      </c>
      <c r="N6137">
        <v>59.78</v>
      </c>
      <c r="O6137">
        <v>59.78</v>
      </c>
      <c r="P6137">
        <v>298.89999999999998</v>
      </c>
    </row>
    <row r="6138" spans="1:16" x14ac:dyDescent="0.3">
      <c r="A6138">
        <v>9036</v>
      </c>
      <c r="B6138">
        <v>122</v>
      </c>
      <c r="C6138" t="s">
        <v>552</v>
      </c>
      <c r="D6138" s="441">
        <v>45627</v>
      </c>
      <c r="E6138">
        <v>19766</v>
      </c>
      <c r="F6138" t="s">
        <v>6655</v>
      </c>
      <c r="G6138">
        <v>2487</v>
      </c>
      <c r="H6138">
        <v>6</v>
      </c>
      <c r="I6138" t="s">
        <v>5598</v>
      </c>
      <c r="J6138" t="s">
        <v>6085</v>
      </c>
      <c r="K6138" t="s">
        <v>5075</v>
      </c>
      <c r="L6138">
        <v>0</v>
      </c>
      <c r="M6138" s="441">
        <v>45591</v>
      </c>
      <c r="N6138">
        <v>49.8</v>
      </c>
      <c r="O6138">
        <v>48</v>
      </c>
      <c r="P6138">
        <v>298.8</v>
      </c>
    </row>
    <row r="6139" spans="1:16" x14ac:dyDescent="0.3">
      <c r="A6139">
        <v>8930</v>
      </c>
      <c r="B6139">
        <v>122</v>
      </c>
      <c r="C6139" t="s">
        <v>552</v>
      </c>
      <c r="D6139" s="441">
        <v>45627</v>
      </c>
      <c r="E6139">
        <v>23095</v>
      </c>
      <c r="F6139" t="s">
        <v>5942</v>
      </c>
      <c r="G6139">
        <v>2754</v>
      </c>
      <c r="H6139">
        <v>310</v>
      </c>
      <c r="I6139" t="s">
        <v>5613</v>
      </c>
      <c r="J6139" t="s">
        <v>6085</v>
      </c>
      <c r="K6139" t="s">
        <v>5075</v>
      </c>
      <c r="L6139">
        <v>0.96</v>
      </c>
      <c r="M6139" s="441">
        <v>45626</v>
      </c>
      <c r="N6139">
        <v>0.94</v>
      </c>
      <c r="O6139">
        <v>0.91</v>
      </c>
      <c r="P6139">
        <v>297.60000000000002</v>
      </c>
    </row>
    <row r="6140" spans="1:16" x14ac:dyDescent="0.3">
      <c r="A6140">
        <v>8747</v>
      </c>
      <c r="B6140">
        <v>122</v>
      </c>
      <c r="C6140" t="s">
        <v>552</v>
      </c>
      <c r="D6140" s="441">
        <v>45627</v>
      </c>
      <c r="E6140">
        <v>18366</v>
      </c>
      <c r="F6140" t="s">
        <v>5742</v>
      </c>
      <c r="G6140">
        <v>3272</v>
      </c>
      <c r="H6140">
        <v>3.21</v>
      </c>
      <c r="I6140" t="s">
        <v>5613</v>
      </c>
      <c r="J6140" t="s">
        <v>4764</v>
      </c>
      <c r="K6140" t="s">
        <v>5075</v>
      </c>
      <c r="L6140">
        <v>0</v>
      </c>
      <c r="M6140" s="441">
        <v>-693593</v>
      </c>
      <c r="N6140">
        <v>0</v>
      </c>
      <c r="O6140">
        <v>0</v>
      </c>
      <c r="P6140">
        <v>297</v>
      </c>
    </row>
    <row r="6141" spans="1:16" x14ac:dyDescent="0.3">
      <c r="A6141">
        <v>8731</v>
      </c>
      <c r="B6141">
        <v>122</v>
      </c>
      <c r="C6141" t="s">
        <v>552</v>
      </c>
      <c r="D6141" s="441">
        <v>45627</v>
      </c>
      <c r="E6141">
        <v>18537</v>
      </c>
      <c r="F6141" t="s">
        <v>5731</v>
      </c>
      <c r="G6141">
        <v>3140</v>
      </c>
      <c r="H6141">
        <v>3.72</v>
      </c>
      <c r="I6141" t="s">
        <v>5601</v>
      </c>
      <c r="J6141" t="s">
        <v>4764</v>
      </c>
      <c r="K6141" t="s">
        <v>5075</v>
      </c>
      <c r="L6141">
        <v>0</v>
      </c>
      <c r="M6141" s="441">
        <v>45545</v>
      </c>
      <c r="N6141">
        <v>79.099999999999994</v>
      </c>
      <c r="O6141">
        <v>79.099999999999994</v>
      </c>
      <c r="P6141">
        <v>294.25</v>
      </c>
    </row>
    <row r="6142" spans="1:16" x14ac:dyDescent="0.3">
      <c r="A6142">
        <v>9067</v>
      </c>
      <c r="B6142">
        <v>122</v>
      </c>
      <c r="C6142" t="s">
        <v>552</v>
      </c>
      <c r="D6142" s="441">
        <v>45627</v>
      </c>
      <c r="E6142">
        <v>17092</v>
      </c>
      <c r="F6142" t="s">
        <v>6359</v>
      </c>
      <c r="G6142">
        <v>4165</v>
      </c>
      <c r="H6142">
        <v>154</v>
      </c>
      <c r="I6142" t="s">
        <v>5613</v>
      </c>
      <c r="J6142" t="s">
        <v>4764</v>
      </c>
      <c r="K6142" t="s">
        <v>5075</v>
      </c>
      <c r="L6142">
        <v>1.9</v>
      </c>
      <c r="M6142" s="441">
        <v>45625</v>
      </c>
      <c r="N6142">
        <v>1.9</v>
      </c>
      <c r="O6142">
        <v>1.9</v>
      </c>
      <c r="P6142">
        <v>292.60000000000002</v>
      </c>
    </row>
    <row r="6143" spans="1:16" x14ac:dyDescent="0.3">
      <c r="A6143">
        <v>8814</v>
      </c>
      <c r="B6143">
        <v>122</v>
      </c>
      <c r="C6143" t="s">
        <v>552</v>
      </c>
      <c r="D6143" s="441">
        <v>45627</v>
      </c>
      <c r="E6143">
        <v>24712</v>
      </c>
      <c r="F6143" t="s">
        <v>5837</v>
      </c>
      <c r="G6143">
        <v>5726</v>
      </c>
      <c r="H6143">
        <v>2</v>
      </c>
      <c r="I6143" t="s">
        <v>5601</v>
      </c>
      <c r="J6143" t="s">
        <v>6085</v>
      </c>
      <c r="K6143" t="s">
        <v>5075</v>
      </c>
      <c r="L6143">
        <v>145.6</v>
      </c>
      <c r="M6143" s="441">
        <v>45609</v>
      </c>
      <c r="N6143">
        <v>145.6</v>
      </c>
      <c r="O6143">
        <v>145.6</v>
      </c>
      <c r="P6143">
        <v>291.2</v>
      </c>
    </row>
    <row r="6144" spans="1:16" x14ac:dyDescent="0.3">
      <c r="A6144">
        <v>8736</v>
      </c>
      <c r="B6144">
        <v>122</v>
      </c>
      <c r="C6144" t="s">
        <v>552</v>
      </c>
      <c r="D6144" s="441">
        <v>45627</v>
      </c>
      <c r="E6144">
        <v>25152</v>
      </c>
      <c r="F6144" t="s">
        <v>5735</v>
      </c>
      <c r="G6144">
        <v>5924</v>
      </c>
      <c r="H6144">
        <v>4.47</v>
      </c>
      <c r="I6144" t="s">
        <v>5601</v>
      </c>
      <c r="J6144" t="s">
        <v>4764</v>
      </c>
      <c r="K6144" t="s">
        <v>5075</v>
      </c>
      <c r="L6144">
        <v>0</v>
      </c>
      <c r="M6144" s="441">
        <v>-693593</v>
      </c>
      <c r="N6144">
        <v>0</v>
      </c>
      <c r="O6144">
        <v>65</v>
      </c>
      <c r="P6144">
        <v>290.55</v>
      </c>
    </row>
    <row r="6145" spans="1:16" x14ac:dyDescent="0.3">
      <c r="A6145">
        <v>9068</v>
      </c>
      <c r="B6145">
        <v>122</v>
      </c>
      <c r="C6145" t="s">
        <v>552</v>
      </c>
      <c r="D6145" s="441">
        <v>45627</v>
      </c>
      <c r="E6145">
        <v>24816</v>
      </c>
      <c r="F6145" t="s">
        <v>6356</v>
      </c>
      <c r="G6145">
        <v>5772</v>
      </c>
      <c r="H6145">
        <v>103</v>
      </c>
      <c r="I6145" t="s">
        <v>5613</v>
      </c>
      <c r="J6145" t="s">
        <v>4764</v>
      </c>
      <c r="K6145" t="s">
        <v>5075</v>
      </c>
      <c r="L6145">
        <v>2.8</v>
      </c>
      <c r="M6145" s="441">
        <v>45621</v>
      </c>
      <c r="N6145">
        <v>2.8</v>
      </c>
      <c r="O6145">
        <v>2.8</v>
      </c>
      <c r="P6145">
        <v>288.39999999999998</v>
      </c>
    </row>
    <row r="6146" spans="1:16" x14ac:dyDescent="0.3">
      <c r="A6146">
        <v>8798</v>
      </c>
      <c r="B6146">
        <v>122</v>
      </c>
      <c r="C6146" t="s">
        <v>552</v>
      </c>
      <c r="D6146" s="441">
        <v>45627</v>
      </c>
      <c r="E6146">
        <v>18140</v>
      </c>
      <c r="F6146" t="s">
        <v>5798</v>
      </c>
      <c r="G6146">
        <v>3478</v>
      </c>
      <c r="H6146">
        <v>1.76</v>
      </c>
      <c r="I6146" t="s">
        <v>5601</v>
      </c>
      <c r="J6146" t="s">
        <v>4764</v>
      </c>
      <c r="K6146" t="s">
        <v>5075</v>
      </c>
      <c r="L6146">
        <v>0</v>
      </c>
      <c r="M6146" s="441">
        <v>45545</v>
      </c>
      <c r="N6146">
        <v>162.93</v>
      </c>
      <c r="O6146">
        <v>162.93</v>
      </c>
      <c r="P6146">
        <v>286.76</v>
      </c>
    </row>
    <row r="6147" spans="1:16" x14ac:dyDescent="0.3">
      <c r="A6147">
        <v>8839</v>
      </c>
      <c r="B6147">
        <v>122</v>
      </c>
      <c r="C6147" t="s">
        <v>552</v>
      </c>
      <c r="D6147" s="441">
        <v>45627</v>
      </c>
      <c r="E6147">
        <v>20752</v>
      </c>
      <c r="F6147" t="s">
        <v>5624</v>
      </c>
      <c r="G6147">
        <v>2088</v>
      </c>
      <c r="H6147">
        <v>3</v>
      </c>
      <c r="I6147" t="s">
        <v>5625</v>
      </c>
      <c r="J6147" t="s">
        <v>6085</v>
      </c>
      <c r="K6147" t="s">
        <v>5075</v>
      </c>
      <c r="L6147">
        <v>0</v>
      </c>
      <c r="M6147" s="441">
        <v>45517</v>
      </c>
      <c r="N6147">
        <v>93.98</v>
      </c>
      <c r="O6147">
        <v>95.6</v>
      </c>
      <c r="P6147">
        <v>281.94</v>
      </c>
    </row>
    <row r="6148" spans="1:16" x14ac:dyDescent="0.3">
      <c r="A6148">
        <v>8873</v>
      </c>
      <c r="B6148">
        <v>122</v>
      </c>
      <c r="C6148" t="s">
        <v>552</v>
      </c>
      <c r="D6148" s="441">
        <v>45627</v>
      </c>
      <c r="E6148">
        <v>20653</v>
      </c>
      <c r="F6148" t="s">
        <v>5655</v>
      </c>
      <c r="G6148">
        <v>2111</v>
      </c>
      <c r="H6148">
        <v>13</v>
      </c>
      <c r="I6148" t="s">
        <v>5613</v>
      </c>
      <c r="J6148" t="s">
        <v>6085</v>
      </c>
      <c r="K6148" t="s">
        <v>5075</v>
      </c>
      <c r="L6148">
        <v>21.54</v>
      </c>
      <c r="M6148" s="441">
        <v>45622</v>
      </c>
      <c r="N6148">
        <v>21.49</v>
      </c>
      <c r="O6148">
        <v>21.49</v>
      </c>
      <c r="P6148">
        <v>280.02</v>
      </c>
    </row>
    <row r="6149" spans="1:16" x14ac:dyDescent="0.3">
      <c r="A6149">
        <v>8765</v>
      </c>
      <c r="B6149">
        <v>122</v>
      </c>
      <c r="C6149" t="s">
        <v>552</v>
      </c>
      <c r="D6149" s="441">
        <v>45627</v>
      </c>
      <c r="E6149">
        <v>18284</v>
      </c>
      <c r="F6149" t="s">
        <v>5757</v>
      </c>
      <c r="G6149">
        <v>3344</v>
      </c>
      <c r="H6149">
        <v>2.99</v>
      </c>
      <c r="I6149" t="s">
        <v>5601</v>
      </c>
      <c r="J6149" t="s">
        <v>4764</v>
      </c>
      <c r="K6149" t="s">
        <v>5075</v>
      </c>
      <c r="L6149">
        <v>0</v>
      </c>
      <c r="M6149" s="441">
        <v>45560</v>
      </c>
      <c r="N6149">
        <v>92.56</v>
      </c>
      <c r="O6149">
        <v>92.56</v>
      </c>
      <c r="P6149">
        <v>276.75</v>
      </c>
    </row>
    <row r="6150" spans="1:16" x14ac:dyDescent="0.3">
      <c r="A6150">
        <v>8755</v>
      </c>
      <c r="B6150">
        <v>122</v>
      </c>
      <c r="C6150" t="s">
        <v>552</v>
      </c>
      <c r="D6150" s="441">
        <v>45627</v>
      </c>
      <c r="E6150">
        <v>18351</v>
      </c>
      <c r="F6150" t="s">
        <v>5749</v>
      </c>
      <c r="G6150">
        <v>3284</v>
      </c>
      <c r="H6150">
        <v>1</v>
      </c>
      <c r="I6150" t="s">
        <v>5613</v>
      </c>
      <c r="J6150" t="s">
        <v>4764</v>
      </c>
      <c r="K6150" t="s">
        <v>5075</v>
      </c>
      <c r="L6150">
        <v>0</v>
      </c>
      <c r="M6150" s="441">
        <v>-693593</v>
      </c>
      <c r="N6150">
        <v>0</v>
      </c>
      <c r="O6150">
        <v>0</v>
      </c>
      <c r="P6150">
        <v>272.3</v>
      </c>
    </row>
    <row r="6151" spans="1:16" x14ac:dyDescent="0.3">
      <c r="A6151">
        <v>8749</v>
      </c>
      <c r="B6151">
        <v>122</v>
      </c>
      <c r="C6151" t="s">
        <v>552</v>
      </c>
      <c r="D6151" s="441">
        <v>45627</v>
      </c>
      <c r="E6151">
        <v>18363</v>
      </c>
      <c r="F6151" t="s">
        <v>5744</v>
      </c>
      <c r="G6151">
        <v>3275</v>
      </c>
      <c r="H6151">
        <v>1</v>
      </c>
      <c r="I6151" t="s">
        <v>5613</v>
      </c>
      <c r="J6151" t="s">
        <v>4764</v>
      </c>
      <c r="K6151" t="s">
        <v>5075</v>
      </c>
      <c r="L6151">
        <v>0</v>
      </c>
      <c r="M6151" s="441">
        <v>-693593</v>
      </c>
      <c r="N6151">
        <v>0</v>
      </c>
      <c r="O6151">
        <v>0</v>
      </c>
      <c r="P6151">
        <v>256.5</v>
      </c>
    </row>
    <row r="6152" spans="1:16" x14ac:dyDescent="0.3">
      <c r="A6152">
        <v>8922</v>
      </c>
      <c r="B6152">
        <v>122</v>
      </c>
      <c r="C6152" t="s">
        <v>552</v>
      </c>
      <c r="D6152" s="441">
        <v>45627</v>
      </c>
      <c r="E6152">
        <v>19756</v>
      </c>
      <c r="F6152" t="s">
        <v>5937</v>
      </c>
      <c r="G6152">
        <v>2497</v>
      </c>
      <c r="H6152">
        <v>45.54</v>
      </c>
      <c r="I6152" t="s">
        <v>5598</v>
      </c>
      <c r="J6152" t="s">
        <v>6085</v>
      </c>
      <c r="K6152" t="s">
        <v>5075</v>
      </c>
      <c r="L6152">
        <v>5.53</v>
      </c>
      <c r="M6152" s="441">
        <v>45625</v>
      </c>
      <c r="N6152">
        <v>5.74</v>
      </c>
      <c r="O6152">
        <v>5.67</v>
      </c>
      <c r="P6152">
        <v>251.84</v>
      </c>
    </row>
    <row r="6153" spans="1:16" x14ac:dyDescent="0.3">
      <c r="A6153">
        <v>8762</v>
      </c>
      <c r="B6153">
        <v>122</v>
      </c>
      <c r="C6153" t="s">
        <v>552</v>
      </c>
      <c r="D6153" s="441">
        <v>45627</v>
      </c>
      <c r="E6153">
        <v>18313</v>
      </c>
      <c r="F6153" t="s">
        <v>5755</v>
      </c>
      <c r="G6153">
        <v>3320</v>
      </c>
      <c r="H6153">
        <v>1.67</v>
      </c>
      <c r="I6153" t="s">
        <v>5601</v>
      </c>
      <c r="J6153" t="s">
        <v>4764</v>
      </c>
      <c r="K6153" t="s">
        <v>5075</v>
      </c>
      <c r="L6153">
        <v>0</v>
      </c>
      <c r="M6153" s="441">
        <v>-693593</v>
      </c>
      <c r="N6153">
        <v>0</v>
      </c>
      <c r="O6153">
        <v>148.9</v>
      </c>
      <c r="P6153">
        <v>248.66</v>
      </c>
    </row>
    <row r="6154" spans="1:16" x14ac:dyDescent="0.3">
      <c r="A6154">
        <v>9022</v>
      </c>
      <c r="B6154">
        <v>122</v>
      </c>
      <c r="C6154" t="s">
        <v>552</v>
      </c>
      <c r="D6154" s="441">
        <v>45627</v>
      </c>
      <c r="E6154">
        <v>18153</v>
      </c>
      <c r="F6154" t="s">
        <v>5794</v>
      </c>
      <c r="G6154">
        <v>3466</v>
      </c>
      <c r="H6154">
        <v>1.29</v>
      </c>
      <c r="I6154" t="s">
        <v>5601</v>
      </c>
      <c r="J6154" t="s">
        <v>4764</v>
      </c>
      <c r="K6154" t="s">
        <v>5075</v>
      </c>
      <c r="L6154">
        <v>192.33</v>
      </c>
      <c r="M6154" s="441">
        <v>45622</v>
      </c>
      <c r="N6154">
        <v>192.33</v>
      </c>
      <c r="O6154">
        <v>192.33</v>
      </c>
      <c r="P6154">
        <v>248.11</v>
      </c>
    </row>
    <row r="6155" spans="1:16" x14ac:dyDescent="0.3">
      <c r="A6155">
        <v>8854</v>
      </c>
      <c r="B6155">
        <v>122</v>
      </c>
      <c r="C6155" t="s">
        <v>552</v>
      </c>
      <c r="D6155" s="441">
        <v>45627</v>
      </c>
      <c r="E6155">
        <v>20922</v>
      </c>
      <c r="F6155" t="s">
        <v>5845</v>
      </c>
      <c r="G6155">
        <v>2034</v>
      </c>
      <c r="H6155">
        <v>4</v>
      </c>
      <c r="I6155" t="s">
        <v>5605</v>
      </c>
      <c r="J6155" t="s">
        <v>6085</v>
      </c>
      <c r="K6155" t="s">
        <v>5075</v>
      </c>
      <c r="L6155">
        <v>61.9</v>
      </c>
      <c r="M6155" s="441">
        <v>45615</v>
      </c>
      <c r="N6155">
        <v>61.9</v>
      </c>
      <c r="O6155">
        <v>61.9</v>
      </c>
      <c r="P6155">
        <v>247.6</v>
      </c>
    </row>
    <row r="6156" spans="1:16" x14ac:dyDescent="0.3">
      <c r="A6156">
        <v>8947</v>
      </c>
      <c r="B6156">
        <v>122</v>
      </c>
      <c r="C6156" t="s">
        <v>552</v>
      </c>
      <c r="D6156" s="441">
        <v>45627</v>
      </c>
      <c r="E6156">
        <v>24831</v>
      </c>
      <c r="F6156" t="s">
        <v>5689</v>
      </c>
      <c r="G6156">
        <v>5780</v>
      </c>
      <c r="H6156">
        <v>2</v>
      </c>
      <c r="I6156" t="s">
        <v>5598</v>
      </c>
      <c r="J6156" t="s">
        <v>6085</v>
      </c>
      <c r="K6156" t="s">
        <v>5075</v>
      </c>
      <c r="L6156">
        <v>0</v>
      </c>
      <c r="M6156" s="441">
        <v>45553</v>
      </c>
      <c r="N6156">
        <v>123.48</v>
      </c>
      <c r="O6156">
        <v>175.78</v>
      </c>
      <c r="P6156">
        <v>246.96</v>
      </c>
    </row>
    <row r="6157" spans="1:16" x14ac:dyDescent="0.3">
      <c r="A6157">
        <v>8975</v>
      </c>
      <c r="B6157">
        <v>122</v>
      </c>
      <c r="C6157" t="s">
        <v>552</v>
      </c>
      <c r="D6157" s="441">
        <v>45627</v>
      </c>
      <c r="E6157">
        <v>17929</v>
      </c>
      <c r="F6157" t="s">
        <v>6579</v>
      </c>
      <c r="G6157">
        <v>3639</v>
      </c>
      <c r="H6157">
        <v>17</v>
      </c>
      <c r="I6157" t="s">
        <v>5613</v>
      </c>
      <c r="J6157" t="s">
        <v>4764</v>
      </c>
      <c r="K6157" t="s">
        <v>5075</v>
      </c>
      <c r="L6157">
        <v>14.5</v>
      </c>
      <c r="M6157" s="441">
        <v>45608</v>
      </c>
      <c r="N6157">
        <v>14.5</v>
      </c>
      <c r="O6157">
        <v>0</v>
      </c>
      <c r="P6157">
        <v>246.5</v>
      </c>
    </row>
    <row r="6158" spans="1:16" x14ac:dyDescent="0.3">
      <c r="A6158">
        <v>8800</v>
      </c>
      <c r="B6158">
        <v>122</v>
      </c>
      <c r="C6158" t="s">
        <v>552</v>
      </c>
      <c r="D6158" s="441">
        <v>45627</v>
      </c>
      <c r="E6158">
        <v>18138</v>
      </c>
      <c r="F6158" t="s">
        <v>5799</v>
      </c>
      <c r="G6158">
        <v>3480</v>
      </c>
      <c r="H6158">
        <v>0.51</v>
      </c>
      <c r="I6158" t="s">
        <v>5601</v>
      </c>
      <c r="J6158" t="s">
        <v>4764</v>
      </c>
      <c r="K6158" t="s">
        <v>5075</v>
      </c>
      <c r="L6158">
        <v>0</v>
      </c>
      <c r="M6158" s="441">
        <v>-693593</v>
      </c>
      <c r="N6158">
        <v>0</v>
      </c>
      <c r="O6158">
        <v>0</v>
      </c>
      <c r="P6158">
        <v>245.91</v>
      </c>
    </row>
    <row r="6159" spans="1:16" x14ac:dyDescent="0.3">
      <c r="A6159">
        <v>8888</v>
      </c>
      <c r="B6159">
        <v>122</v>
      </c>
      <c r="C6159" t="s">
        <v>552</v>
      </c>
      <c r="D6159" s="441">
        <v>45627</v>
      </c>
      <c r="E6159">
        <v>19946</v>
      </c>
      <c r="F6159" t="s">
        <v>5672</v>
      </c>
      <c r="G6159">
        <v>2360</v>
      </c>
      <c r="H6159">
        <v>4</v>
      </c>
      <c r="I6159" t="s">
        <v>5625</v>
      </c>
      <c r="J6159" t="s">
        <v>6085</v>
      </c>
      <c r="K6159" t="s">
        <v>5075</v>
      </c>
      <c r="L6159">
        <v>59.6</v>
      </c>
      <c r="M6159" s="441">
        <v>45615</v>
      </c>
      <c r="N6159">
        <v>59.6</v>
      </c>
      <c r="O6159">
        <v>59.6</v>
      </c>
      <c r="P6159">
        <v>238.4</v>
      </c>
    </row>
    <row r="6160" spans="1:16" x14ac:dyDescent="0.3">
      <c r="A6160">
        <v>8737</v>
      </c>
      <c r="B6160">
        <v>122</v>
      </c>
      <c r="C6160" t="s">
        <v>552</v>
      </c>
      <c r="D6160" s="441">
        <v>45627</v>
      </c>
      <c r="E6160">
        <v>18444</v>
      </c>
      <c r="F6160" t="s">
        <v>5736</v>
      </c>
      <c r="G6160">
        <v>3205</v>
      </c>
      <c r="H6160">
        <v>6.71</v>
      </c>
      <c r="I6160" t="s">
        <v>5613</v>
      </c>
      <c r="J6160" t="s">
        <v>4764</v>
      </c>
      <c r="K6160" t="s">
        <v>5075</v>
      </c>
      <c r="L6160">
        <v>0</v>
      </c>
      <c r="M6160" s="441">
        <v>45447</v>
      </c>
      <c r="N6160">
        <v>35</v>
      </c>
      <c r="O6160">
        <v>34</v>
      </c>
      <c r="P6160">
        <v>234.85</v>
      </c>
    </row>
    <row r="6161" spans="1:16" x14ac:dyDescent="0.3">
      <c r="A6161">
        <v>8826</v>
      </c>
      <c r="B6161">
        <v>122</v>
      </c>
      <c r="C6161" t="s">
        <v>552</v>
      </c>
      <c r="D6161" s="441">
        <v>45627</v>
      </c>
      <c r="E6161">
        <v>21093</v>
      </c>
      <c r="F6161" t="s">
        <v>5608</v>
      </c>
      <c r="G6161">
        <v>1988</v>
      </c>
      <c r="H6161">
        <v>49</v>
      </c>
      <c r="I6161" t="s">
        <v>5598</v>
      </c>
      <c r="J6161" t="s">
        <v>6085</v>
      </c>
      <c r="K6161" t="s">
        <v>5075</v>
      </c>
      <c r="L6161">
        <v>4.79</v>
      </c>
      <c r="M6161" s="441">
        <v>45622</v>
      </c>
      <c r="N6161">
        <v>4.75</v>
      </c>
      <c r="O6161">
        <v>4.7</v>
      </c>
      <c r="P6161">
        <v>234.71</v>
      </c>
    </row>
    <row r="6162" spans="1:16" x14ac:dyDescent="0.3">
      <c r="A6162">
        <v>8833</v>
      </c>
      <c r="B6162">
        <v>122</v>
      </c>
      <c r="C6162" t="s">
        <v>552</v>
      </c>
      <c r="D6162" s="441">
        <v>45627</v>
      </c>
      <c r="E6162">
        <v>24046</v>
      </c>
      <c r="F6162" t="s">
        <v>6519</v>
      </c>
      <c r="G6162">
        <v>2315</v>
      </c>
      <c r="H6162">
        <v>1.8</v>
      </c>
      <c r="I6162" t="s">
        <v>5598</v>
      </c>
      <c r="J6162" t="s">
        <v>6085</v>
      </c>
      <c r="K6162" t="s">
        <v>5075</v>
      </c>
      <c r="L6162">
        <v>0</v>
      </c>
      <c r="M6162" s="441">
        <v>-693593</v>
      </c>
      <c r="N6162">
        <v>0</v>
      </c>
      <c r="O6162">
        <v>0</v>
      </c>
      <c r="P6162">
        <v>232.61</v>
      </c>
    </row>
    <row r="6163" spans="1:16" x14ac:dyDescent="0.3">
      <c r="A6163">
        <v>9025</v>
      </c>
      <c r="B6163">
        <v>122</v>
      </c>
      <c r="C6163" t="s">
        <v>552</v>
      </c>
      <c r="D6163" s="441">
        <v>45627</v>
      </c>
      <c r="E6163">
        <v>18133</v>
      </c>
      <c r="F6163" t="s">
        <v>5996</v>
      </c>
      <c r="G6163">
        <v>3484</v>
      </c>
      <c r="H6163">
        <v>1.57</v>
      </c>
      <c r="I6163" t="s">
        <v>5601</v>
      </c>
      <c r="J6163" t="s">
        <v>4764</v>
      </c>
      <c r="K6163" t="s">
        <v>5075</v>
      </c>
      <c r="L6163">
        <v>0</v>
      </c>
      <c r="M6163" s="441">
        <v>-693593</v>
      </c>
      <c r="N6163">
        <v>0</v>
      </c>
      <c r="O6163">
        <v>0</v>
      </c>
      <c r="P6163">
        <v>226.79</v>
      </c>
    </row>
    <row r="6164" spans="1:16" x14ac:dyDescent="0.3">
      <c r="A6164">
        <v>8829</v>
      </c>
      <c r="B6164">
        <v>122</v>
      </c>
      <c r="C6164" t="s">
        <v>552</v>
      </c>
      <c r="D6164" s="441">
        <v>45627</v>
      </c>
      <c r="E6164">
        <v>20757</v>
      </c>
      <c r="F6164" t="s">
        <v>5609</v>
      </c>
      <c r="G6164">
        <v>2086</v>
      </c>
      <c r="H6164">
        <v>3</v>
      </c>
      <c r="I6164" t="s">
        <v>5610</v>
      </c>
      <c r="J6164" t="s">
        <v>6085</v>
      </c>
      <c r="K6164" t="s">
        <v>5075</v>
      </c>
      <c r="L6164">
        <v>75.2</v>
      </c>
      <c r="M6164" s="441">
        <v>45603</v>
      </c>
      <c r="N6164">
        <v>75.2</v>
      </c>
      <c r="O6164">
        <v>79.2</v>
      </c>
      <c r="P6164">
        <v>225.6</v>
      </c>
    </row>
    <row r="6165" spans="1:16" x14ac:dyDescent="0.3">
      <c r="A6165">
        <v>8998</v>
      </c>
      <c r="B6165">
        <v>122</v>
      </c>
      <c r="C6165" t="s">
        <v>552</v>
      </c>
      <c r="D6165" s="441">
        <v>45627</v>
      </c>
      <c r="E6165">
        <v>24114</v>
      </c>
      <c r="F6165" t="s">
        <v>6656</v>
      </c>
      <c r="G6165">
        <v>2959</v>
      </c>
      <c r="H6165">
        <v>5</v>
      </c>
      <c r="I6165" t="s">
        <v>5598</v>
      </c>
      <c r="J6165" t="s">
        <v>6085</v>
      </c>
      <c r="K6165" t="s">
        <v>5075</v>
      </c>
      <c r="L6165">
        <v>44.62</v>
      </c>
      <c r="M6165" s="441">
        <v>45607</v>
      </c>
      <c r="N6165">
        <v>44.62</v>
      </c>
      <c r="O6165">
        <v>44.62</v>
      </c>
      <c r="P6165">
        <v>223.1</v>
      </c>
    </row>
    <row r="6166" spans="1:16" x14ac:dyDescent="0.3">
      <c r="A6166">
        <v>8878</v>
      </c>
      <c r="B6166">
        <v>122</v>
      </c>
      <c r="C6166" t="s">
        <v>552</v>
      </c>
      <c r="D6166" s="441">
        <v>45627</v>
      </c>
      <c r="E6166">
        <v>20134</v>
      </c>
      <c r="F6166" t="s">
        <v>6449</v>
      </c>
      <c r="G6166">
        <v>2286</v>
      </c>
      <c r="H6166">
        <v>27</v>
      </c>
      <c r="I6166" t="s">
        <v>5613</v>
      </c>
      <c r="J6166" t="s">
        <v>6085</v>
      </c>
      <c r="K6166" t="s">
        <v>5075</v>
      </c>
      <c r="L6166">
        <v>0</v>
      </c>
      <c r="M6166" s="441">
        <v>-693593</v>
      </c>
      <c r="N6166">
        <v>0</v>
      </c>
      <c r="O6166">
        <v>8.1999999999999993</v>
      </c>
      <c r="P6166">
        <v>221.4</v>
      </c>
    </row>
    <row r="6167" spans="1:16" x14ac:dyDescent="0.3">
      <c r="A6167">
        <v>9078</v>
      </c>
      <c r="B6167">
        <v>122</v>
      </c>
      <c r="C6167" t="s">
        <v>552</v>
      </c>
      <c r="D6167" s="441">
        <v>45627</v>
      </c>
      <c r="E6167">
        <v>17711</v>
      </c>
      <c r="F6167" t="s">
        <v>6657</v>
      </c>
      <c r="G6167">
        <v>3824</v>
      </c>
      <c r="H6167">
        <v>5.99</v>
      </c>
      <c r="I6167" t="s">
        <v>5613</v>
      </c>
      <c r="J6167" t="s">
        <v>4764</v>
      </c>
      <c r="K6167" t="s">
        <v>5075</v>
      </c>
      <c r="L6167">
        <v>0</v>
      </c>
      <c r="M6167" s="441">
        <v>45587</v>
      </c>
      <c r="N6167">
        <v>35.75</v>
      </c>
      <c r="O6167">
        <v>35.75</v>
      </c>
      <c r="P6167">
        <v>214.14</v>
      </c>
    </row>
    <row r="6168" spans="1:16" x14ac:dyDescent="0.3">
      <c r="A6168">
        <v>8983</v>
      </c>
      <c r="B6168">
        <v>122</v>
      </c>
      <c r="C6168" t="s">
        <v>552</v>
      </c>
      <c r="D6168" s="441">
        <v>45627</v>
      </c>
      <c r="E6168">
        <v>17800</v>
      </c>
      <c r="F6168" t="s">
        <v>5824</v>
      </c>
      <c r="G6168">
        <v>3745</v>
      </c>
      <c r="H6168">
        <v>8</v>
      </c>
      <c r="I6168" t="s">
        <v>5601</v>
      </c>
      <c r="J6168" t="s">
        <v>4764</v>
      </c>
      <c r="K6168" t="s">
        <v>5075</v>
      </c>
      <c r="L6168">
        <v>26.5</v>
      </c>
      <c r="M6168" s="441">
        <v>45615</v>
      </c>
      <c r="N6168">
        <v>26.5</v>
      </c>
      <c r="O6168">
        <v>26.5</v>
      </c>
      <c r="P6168">
        <v>212</v>
      </c>
    </row>
    <row r="6169" spans="1:16" x14ac:dyDescent="0.3">
      <c r="A6169">
        <v>8795</v>
      </c>
      <c r="B6169">
        <v>122</v>
      </c>
      <c r="C6169" t="s">
        <v>552</v>
      </c>
      <c r="D6169" s="441">
        <v>45627</v>
      </c>
      <c r="E6169">
        <v>18146</v>
      </c>
      <c r="F6169" t="s">
        <v>5795</v>
      </c>
      <c r="G6169">
        <v>3471</v>
      </c>
      <c r="H6169">
        <v>1.9</v>
      </c>
      <c r="I6169" t="s">
        <v>5601</v>
      </c>
      <c r="J6169" t="s">
        <v>4764</v>
      </c>
      <c r="K6169" t="s">
        <v>5075</v>
      </c>
      <c r="L6169">
        <v>111.09</v>
      </c>
      <c r="M6169" s="441">
        <v>45608</v>
      </c>
      <c r="N6169">
        <v>111.09</v>
      </c>
      <c r="O6169">
        <v>111.09</v>
      </c>
      <c r="P6169">
        <v>211.07</v>
      </c>
    </row>
    <row r="6170" spans="1:16" x14ac:dyDescent="0.3">
      <c r="A6170">
        <v>8936</v>
      </c>
      <c r="B6170">
        <v>122</v>
      </c>
      <c r="C6170" t="s">
        <v>552</v>
      </c>
      <c r="D6170" s="441">
        <v>45627</v>
      </c>
      <c r="E6170">
        <v>19567</v>
      </c>
      <c r="F6170" t="s">
        <v>6141</v>
      </c>
      <c r="G6170">
        <v>2650</v>
      </c>
      <c r="H6170">
        <v>2</v>
      </c>
      <c r="I6170" t="s">
        <v>5598</v>
      </c>
      <c r="J6170" t="s">
        <v>6085</v>
      </c>
      <c r="K6170" t="s">
        <v>5075</v>
      </c>
      <c r="L6170">
        <v>104.3</v>
      </c>
      <c r="M6170" s="441">
        <v>45609</v>
      </c>
      <c r="N6170">
        <v>104.3</v>
      </c>
      <c r="O6170">
        <v>104.3</v>
      </c>
      <c r="P6170">
        <v>208.6</v>
      </c>
    </row>
    <row r="6171" spans="1:16" x14ac:dyDescent="0.3">
      <c r="A6171">
        <v>8890</v>
      </c>
      <c r="B6171">
        <v>122</v>
      </c>
      <c r="C6171" t="s">
        <v>552</v>
      </c>
      <c r="D6171" s="441">
        <v>45627</v>
      </c>
      <c r="E6171">
        <v>21010</v>
      </c>
      <c r="F6171" t="s">
        <v>5674</v>
      </c>
      <c r="G6171">
        <v>2006</v>
      </c>
      <c r="H6171">
        <v>20</v>
      </c>
      <c r="I6171" t="s">
        <v>5668</v>
      </c>
      <c r="J6171" t="s">
        <v>6085</v>
      </c>
      <c r="K6171" t="s">
        <v>5075</v>
      </c>
      <c r="L6171">
        <v>10.38</v>
      </c>
      <c r="M6171" s="441">
        <v>45615</v>
      </c>
      <c r="N6171">
        <v>10.45</v>
      </c>
      <c r="O6171">
        <v>10.45</v>
      </c>
      <c r="P6171">
        <v>207.6</v>
      </c>
    </row>
    <row r="6172" spans="1:16" x14ac:dyDescent="0.3">
      <c r="A6172">
        <v>8913</v>
      </c>
      <c r="B6172">
        <v>122</v>
      </c>
      <c r="C6172" t="s">
        <v>552</v>
      </c>
      <c r="D6172" s="441">
        <v>45627</v>
      </c>
      <c r="E6172">
        <v>24083</v>
      </c>
      <c r="F6172" t="s">
        <v>5924</v>
      </c>
      <c r="G6172">
        <v>2592</v>
      </c>
      <c r="H6172">
        <v>32.799999999999997</v>
      </c>
      <c r="I6172" t="s">
        <v>5598</v>
      </c>
      <c r="J6172" t="s">
        <v>6085</v>
      </c>
      <c r="K6172" t="s">
        <v>5075</v>
      </c>
      <c r="L6172">
        <v>0</v>
      </c>
      <c r="M6172" s="441">
        <v>45544</v>
      </c>
      <c r="N6172">
        <v>6.3</v>
      </c>
      <c r="O6172">
        <v>5.8</v>
      </c>
      <c r="P6172">
        <v>206.64</v>
      </c>
    </row>
    <row r="6173" spans="1:16" x14ac:dyDescent="0.3">
      <c r="A6173">
        <v>8949</v>
      </c>
      <c r="B6173">
        <v>122</v>
      </c>
      <c r="C6173" t="s">
        <v>552</v>
      </c>
      <c r="D6173" s="441">
        <v>45627</v>
      </c>
      <c r="E6173">
        <v>19439</v>
      </c>
      <c r="F6173" t="s">
        <v>5691</v>
      </c>
      <c r="G6173">
        <v>2756</v>
      </c>
      <c r="H6173">
        <v>6</v>
      </c>
      <c r="I6173" t="s">
        <v>5598</v>
      </c>
      <c r="J6173" t="s">
        <v>6085</v>
      </c>
      <c r="K6173" t="s">
        <v>5075</v>
      </c>
      <c r="L6173">
        <v>32.75</v>
      </c>
      <c r="M6173" s="441">
        <v>45615</v>
      </c>
      <c r="N6173">
        <v>32.9</v>
      </c>
      <c r="O6173">
        <v>31.78</v>
      </c>
      <c r="P6173">
        <v>196.5</v>
      </c>
    </row>
    <row r="6174" spans="1:16" x14ac:dyDescent="0.3">
      <c r="A6174">
        <v>8978</v>
      </c>
      <c r="B6174">
        <v>122</v>
      </c>
      <c r="C6174" t="s">
        <v>552</v>
      </c>
      <c r="D6174" s="441">
        <v>45627</v>
      </c>
      <c r="E6174">
        <v>24308</v>
      </c>
      <c r="F6174" t="s">
        <v>6539</v>
      </c>
      <c r="G6174">
        <v>3658</v>
      </c>
      <c r="H6174">
        <v>89</v>
      </c>
      <c r="I6174" t="s">
        <v>5613</v>
      </c>
      <c r="J6174" t="s">
        <v>4764</v>
      </c>
      <c r="K6174" t="s">
        <v>5075</v>
      </c>
      <c r="L6174">
        <v>0</v>
      </c>
      <c r="M6174" s="441">
        <v>45567</v>
      </c>
      <c r="N6174">
        <v>2.19</v>
      </c>
      <c r="O6174">
        <v>2.19</v>
      </c>
      <c r="P6174">
        <v>194.91</v>
      </c>
    </row>
    <row r="6175" spans="1:16" x14ac:dyDescent="0.3">
      <c r="A6175">
        <v>8741</v>
      </c>
      <c r="B6175">
        <v>122</v>
      </c>
      <c r="C6175" t="s">
        <v>552</v>
      </c>
      <c r="D6175" s="441">
        <v>45627</v>
      </c>
      <c r="E6175">
        <v>18395</v>
      </c>
      <c r="F6175" t="s">
        <v>5739</v>
      </c>
      <c r="G6175">
        <v>3245</v>
      </c>
      <c r="H6175">
        <v>6</v>
      </c>
      <c r="I6175" t="s">
        <v>5601</v>
      </c>
      <c r="J6175" t="s">
        <v>4764</v>
      </c>
      <c r="K6175" t="s">
        <v>5075</v>
      </c>
      <c r="L6175">
        <v>0</v>
      </c>
      <c r="M6175" s="441">
        <v>45560</v>
      </c>
      <c r="N6175">
        <v>32.43</v>
      </c>
      <c r="O6175">
        <v>34.6</v>
      </c>
      <c r="P6175">
        <v>194.58</v>
      </c>
    </row>
    <row r="6176" spans="1:16" x14ac:dyDescent="0.3">
      <c r="A6176">
        <v>8742</v>
      </c>
      <c r="B6176">
        <v>122</v>
      </c>
      <c r="C6176" t="s">
        <v>552</v>
      </c>
      <c r="D6176" s="441">
        <v>45627</v>
      </c>
      <c r="E6176">
        <v>18393</v>
      </c>
      <c r="F6176" t="s">
        <v>6044</v>
      </c>
      <c r="G6176">
        <v>3247</v>
      </c>
      <c r="H6176">
        <v>1.31</v>
      </c>
      <c r="I6176" t="s">
        <v>5613</v>
      </c>
      <c r="J6176" t="s">
        <v>4764</v>
      </c>
      <c r="K6176" t="s">
        <v>5075</v>
      </c>
      <c r="L6176">
        <v>0</v>
      </c>
      <c r="M6176" s="441">
        <v>-693593</v>
      </c>
      <c r="N6176">
        <v>0</v>
      </c>
      <c r="O6176">
        <v>0</v>
      </c>
      <c r="P6176">
        <v>191.72</v>
      </c>
    </row>
    <row r="6177" spans="1:16" x14ac:dyDescent="0.3">
      <c r="A6177">
        <v>8730</v>
      </c>
      <c r="B6177">
        <v>122</v>
      </c>
      <c r="C6177" t="s">
        <v>552</v>
      </c>
      <c r="D6177" s="441">
        <v>45627</v>
      </c>
      <c r="E6177">
        <v>18543</v>
      </c>
      <c r="F6177" t="s">
        <v>5729</v>
      </c>
      <c r="G6177">
        <v>3135</v>
      </c>
      <c r="H6177">
        <v>11</v>
      </c>
      <c r="I6177" t="s">
        <v>5601</v>
      </c>
      <c r="J6177" t="s">
        <v>4764</v>
      </c>
      <c r="K6177" t="s">
        <v>5075</v>
      </c>
      <c r="L6177">
        <v>0</v>
      </c>
      <c r="M6177" s="441">
        <v>45517</v>
      </c>
      <c r="N6177">
        <v>17.399999999999999</v>
      </c>
      <c r="O6177">
        <v>19</v>
      </c>
      <c r="P6177">
        <v>191.44</v>
      </c>
    </row>
    <row r="6178" spans="1:16" x14ac:dyDescent="0.3">
      <c r="A6178">
        <v>8979</v>
      </c>
      <c r="B6178">
        <v>122</v>
      </c>
      <c r="C6178" t="s">
        <v>552</v>
      </c>
      <c r="D6178" s="441">
        <v>45627</v>
      </c>
      <c r="E6178">
        <v>24409</v>
      </c>
      <c r="F6178" t="s">
        <v>6538</v>
      </c>
      <c r="G6178">
        <v>3665</v>
      </c>
      <c r="H6178">
        <v>87</v>
      </c>
      <c r="I6178" t="s">
        <v>5613</v>
      </c>
      <c r="J6178" t="s">
        <v>4764</v>
      </c>
      <c r="K6178" t="s">
        <v>5075</v>
      </c>
      <c r="L6178">
        <v>0</v>
      </c>
      <c r="M6178" s="441">
        <v>45545</v>
      </c>
      <c r="N6178">
        <v>2.19</v>
      </c>
      <c r="O6178">
        <v>2.19</v>
      </c>
      <c r="P6178">
        <v>190.53</v>
      </c>
    </row>
    <row r="6179" spans="1:16" x14ac:dyDescent="0.3">
      <c r="A6179">
        <v>9069</v>
      </c>
      <c r="B6179">
        <v>122</v>
      </c>
      <c r="C6179" t="s">
        <v>552</v>
      </c>
      <c r="D6179" s="441">
        <v>45627</v>
      </c>
      <c r="E6179">
        <v>19676</v>
      </c>
      <c r="F6179" t="s">
        <v>6634</v>
      </c>
      <c r="G6179">
        <v>2563</v>
      </c>
      <c r="H6179">
        <v>6</v>
      </c>
      <c r="I6179" t="s">
        <v>5598</v>
      </c>
      <c r="J6179" t="s">
        <v>6085</v>
      </c>
      <c r="K6179" t="s">
        <v>5075</v>
      </c>
      <c r="L6179">
        <v>31.37</v>
      </c>
      <c r="M6179" s="441">
        <v>45624</v>
      </c>
      <c r="N6179">
        <v>35.1</v>
      </c>
      <c r="O6179">
        <v>35.1</v>
      </c>
      <c r="P6179">
        <v>188.22</v>
      </c>
    </row>
    <row r="6180" spans="1:16" x14ac:dyDescent="0.3">
      <c r="A6180">
        <v>8825</v>
      </c>
      <c r="B6180">
        <v>122</v>
      </c>
      <c r="C6180" t="s">
        <v>552</v>
      </c>
      <c r="D6180" s="441">
        <v>45627</v>
      </c>
      <c r="E6180">
        <v>21098</v>
      </c>
      <c r="F6180" t="s">
        <v>5607</v>
      </c>
      <c r="G6180">
        <v>1987</v>
      </c>
      <c r="H6180">
        <v>11</v>
      </c>
      <c r="I6180" t="s">
        <v>5605</v>
      </c>
      <c r="J6180" t="s">
        <v>6085</v>
      </c>
      <c r="K6180" t="s">
        <v>5075</v>
      </c>
      <c r="L6180">
        <v>16.850000000000001</v>
      </c>
      <c r="M6180" s="441">
        <v>45622</v>
      </c>
      <c r="N6180">
        <v>16.850000000000001</v>
      </c>
      <c r="O6180">
        <v>16.850000000000001</v>
      </c>
      <c r="P6180">
        <v>185.35</v>
      </c>
    </row>
    <row r="6181" spans="1:16" x14ac:dyDescent="0.3">
      <c r="A6181">
        <v>9026</v>
      </c>
      <c r="B6181">
        <v>122</v>
      </c>
      <c r="C6181" t="s">
        <v>552</v>
      </c>
      <c r="D6181" s="441">
        <v>45627</v>
      </c>
      <c r="E6181">
        <v>18129</v>
      </c>
      <c r="F6181" t="s">
        <v>5800</v>
      </c>
      <c r="G6181">
        <v>3486</v>
      </c>
      <c r="H6181">
        <v>1.62</v>
      </c>
      <c r="I6181" t="s">
        <v>5601</v>
      </c>
      <c r="J6181" t="s">
        <v>4764</v>
      </c>
      <c r="K6181" t="s">
        <v>5075</v>
      </c>
      <c r="L6181">
        <v>113.92</v>
      </c>
      <c r="M6181" s="441">
        <v>45608</v>
      </c>
      <c r="N6181">
        <v>113.92</v>
      </c>
      <c r="O6181">
        <v>111.9</v>
      </c>
      <c r="P6181">
        <v>184.55</v>
      </c>
    </row>
    <row r="6182" spans="1:16" x14ac:dyDescent="0.3">
      <c r="A6182">
        <v>8760</v>
      </c>
      <c r="B6182">
        <v>122</v>
      </c>
      <c r="C6182" t="s">
        <v>552</v>
      </c>
      <c r="D6182" s="441">
        <v>45627</v>
      </c>
      <c r="E6182">
        <v>18327</v>
      </c>
      <c r="F6182" t="s">
        <v>5861</v>
      </c>
      <c r="G6182">
        <v>3306</v>
      </c>
      <c r="H6182">
        <v>1.64</v>
      </c>
      <c r="I6182" t="s">
        <v>5601</v>
      </c>
      <c r="J6182" t="s">
        <v>4764</v>
      </c>
      <c r="K6182" t="s">
        <v>5075</v>
      </c>
      <c r="L6182">
        <v>0</v>
      </c>
      <c r="M6182" s="441">
        <v>45405</v>
      </c>
      <c r="N6182">
        <v>108</v>
      </c>
      <c r="O6182">
        <v>110.59</v>
      </c>
      <c r="P6182">
        <v>177.12</v>
      </c>
    </row>
    <row r="6183" spans="1:16" x14ac:dyDescent="0.3">
      <c r="A6183">
        <v>9055</v>
      </c>
      <c r="B6183">
        <v>122</v>
      </c>
      <c r="C6183" t="s">
        <v>552</v>
      </c>
      <c r="D6183" s="441">
        <v>45627</v>
      </c>
      <c r="E6183">
        <v>20928</v>
      </c>
      <c r="F6183" t="s">
        <v>6565</v>
      </c>
      <c r="G6183">
        <v>2033</v>
      </c>
      <c r="H6183">
        <v>2</v>
      </c>
      <c r="I6183" t="s">
        <v>5613</v>
      </c>
      <c r="J6183" t="s">
        <v>6085</v>
      </c>
      <c r="K6183" t="s">
        <v>5075</v>
      </c>
      <c r="L6183">
        <v>88.11</v>
      </c>
      <c r="M6183" s="441">
        <v>45622</v>
      </c>
      <c r="N6183">
        <v>112.9</v>
      </c>
      <c r="O6183">
        <v>114.58</v>
      </c>
      <c r="P6183">
        <v>176.22</v>
      </c>
    </row>
    <row r="6184" spans="1:16" x14ac:dyDescent="0.3">
      <c r="A6184">
        <v>8838</v>
      </c>
      <c r="B6184">
        <v>122</v>
      </c>
      <c r="C6184" t="s">
        <v>552</v>
      </c>
      <c r="D6184" s="441">
        <v>45627</v>
      </c>
      <c r="E6184">
        <v>21047</v>
      </c>
      <c r="F6184" t="s">
        <v>5621</v>
      </c>
      <c r="G6184">
        <v>1999</v>
      </c>
      <c r="H6184">
        <v>1</v>
      </c>
      <c r="I6184" t="s">
        <v>5622</v>
      </c>
      <c r="J6184" t="s">
        <v>6085</v>
      </c>
      <c r="K6184" t="s">
        <v>5075</v>
      </c>
      <c r="L6184">
        <v>0</v>
      </c>
      <c r="M6184" s="441">
        <v>45489</v>
      </c>
      <c r="N6184">
        <v>175.48</v>
      </c>
      <c r="O6184">
        <v>184.9</v>
      </c>
      <c r="P6184">
        <v>175.48</v>
      </c>
    </row>
    <row r="6185" spans="1:16" x14ac:dyDescent="0.3">
      <c r="A6185">
        <v>9066</v>
      </c>
      <c r="B6185">
        <v>122</v>
      </c>
      <c r="C6185" t="s">
        <v>552</v>
      </c>
      <c r="D6185" s="441">
        <v>45627</v>
      </c>
      <c r="E6185">
        <v>24814</v>
      </c>
      <c r="F6185" t="s">
        <v>6358</v>
      </c>
      <c r="G6185">
        <v>5771</v>
      </c>
      <c r="H6185">
        <v>72</v>
      </c>
      <c r="I6185" t="s">
        <v>5613</v>
      </c>
      <c r="J6185" t="s">
        <v>4764</v>
      </c>
      <c r="K6185" t="s">
        <v>5075</v>
      </c>
      <c r="L6185">
        <v>2.39</v>
      </c>
      <c r="M6185" s="441">
        <v>45621</v>
      </c>
      <c r="N6185">
        <v>2.4500000000000002</v>
      </c>
      <c r="O6185">
        <v>2.4500000000000002</v>
      </c>
      <c r="P6185">
        <v>172.08</v>
      </c>
    </row>
    <row r="6186" spans="1:16" x14ac:dyDescent="0.3">
      <c r="A6186">
        <v>8959</v>
      </c>
      <c r="B6186">
        <v>122</v>
      </c>
      <c r="C6186" t="s">
        <v>552</v>
      </c>
      <c r="D6186" s="441">
        <v>45627</v>
      </c>
      <c r="E6186">
        <v>19324</v>
      </c>
      <c r="F6186" t="s">
        <v>5699</v>
      </c>
      <c r="G6186">
        <v>2773</v>
      </c>
      <c r="H6186">
        <v>4</v>
      </c>
      <c r="I6186" t="s">
        <v>5598</v>
      </c>
      <c r="J6186" t="s">
        <v>6085</v>
      </c>
      <c r="K6186" t="s">
        <v>5075</v>
      </c>
      <c r="L6186">
        <v>42.88</v>
      </c>
      <c r="M6186" s="441">
        <v>45622</v>
      </c>
      <c r="N6186">
        <v>42.51</v>
      </c>
      <c r="O6186">
        <v>39.96</v>
      </c>
      <c r="P6186">
        <v>171.52</v>
      </c>
    </row>
    <row r="6187" spans="1:16" x14ac:dyDescent="0.3">
      <c r="A6187">
        <v>8830</v>
      </c>
      <c r="B6187">
        <v>122</v>
      </c>
      <c r="C6187" t="s">
        <v>552</v>
      </c>
      <c r="D6187" s="441">
        <v>45627</v>
      </c>
      <c r="E6187">
        <v>20148</v>
      </c>
      <c r="F6187" t="s">
        <v>6580</v>
      </c>
      <c r="G6187">
        <v>2283</v>
      </c>
      <c r="H6187">
        <v>2</v>
      </c>
      <c r="I6187" t="s">
        <v>5613</v>
      </c>
      <c r="J6187" t="s">
        <v>6085</v>
      </c>
      <c r="K6187" t="s">
        <v>5075</v>
      </c>
      <c r="L6187">
        <v>0</v>
      </c>
      <c r="M6187" s="441">
        <v>-693593</v>
      </c>
      <c r="N6187">
        <v>0</v>
      </c>
      <c r="O6187">
        <v>0</v>
      </c>
      <c r="P6187">
        <v>170</v>
      </c>
    </row>
    <row r="6188" spans="1:16" x14ac:dyDescent="0.3">
      <c r="A6188">
        <v>8861</v>
      </c>
      <c r="B6188">
        <v>122</v>
      </c>
      <c r="C6188" t="s">
        <v>552</v>
      </c>
      <c r="D6188" s="441">
        <v>45627</v>
      </c>
      <c r="E6188">
        <v>23698</v>
      </c>
      <c r="F6188" t="s">
        <v>5643</v>
      </c>
      <c r="G6188">
        <v>2188</v>
      </c>
      <c r="H6188">
        <v>3</v>
      </c>
      <c r="I6188" t="s">
        <v>5598</v>
      </c>
      <c r="J6188" t="s">
        <v>6085</v>
      </c>
      <c r="K6188" t="s">
        <v>5075</v>
      </c>
      <c r="L6188">
        <v>0</v>
      </c>
      <c r="M6188" s="441">
        <v>-693593</v>
      </c>
      <c r="N6188">
        <v>0</v>
      </c>
      <c r="O6188">
        <v>56.5</v>
      </c>
      <c r="P6188">
        <v>169.5</v>
      </c>
    </row>
    <row r="6189" spans="1:16" x14ac:dyDescent="0.3">
      <c r="A6189">
        <v>8896</v>
      </c>
      <c r="B6189">
        <v>122</v>
      </c>
      <c r="C6189" t="s">
        <v>552</v>
      </c>
      <c r="D6189" s="441">
        <v>45627</v>
      </c>
      <c r="E6189">
        <v>20487</v>
      </c>
      <c r="F6189" t="s">
        <v>6427</v>
      </c>
      <c r="G6189">
        <v>2157</v>
      </c>
      <c r="H6189">
        <v>7.1</v>
      </c>
      <c r="I6189" t="s">
        <v>5598</v>
      </c>
      <c r="J6189" t="s">
        <v>6085</v>
      </c>
      <c r="K6189" t="s">
        <v>5075</v>
      </c>
      <c r="L6189">
        <v>0</v>
      </c>
      <c r="M6189" s="441">
        <v>-693593</v>
      </c>
      <c r="N6189">
        <v>0</v>
      </c>
      <c r="O6189">
        <v>23.85</v>
      </c>
      <c r="P6189">
        <v>169.34</v>
      </c>
    </row>
    <row r="6190" spans="1:16" x14ac:dyDescent="0.3">
      <c r="A6190">
        <v>8885</v>
      </c>
      <c r="B6190">
        <v>122</v>
      </c>
      <c r="C6190" t="s">
        <v>552</v>
      </c>
      <c r="D6190" s="441">
        <v>45627</v>
      </c>
      <c r="E6190">
        <v>19979</v>
      </c>
      <c r="F6190" t="s">
        <v>5667</v>
      </c>
      <c r="G6190">
        <v>2353</v>
      </c>
      <c r="H6190">
        <v>11</v>
      </c>
      <c r="I6190" t="s">
        <v>5668</v>
      </c>
      <c r="J6190" t="s">
        <v>6085</v>
      </c>
      <c r="K6190" t="s">
        <v>5075</v>
      </c>
      <c r="L6190">
        <v>0</v>
      </c>
      <c r="M6190" s="441">
        <v>45587</v>
      </c>
      <c r="N6190">
        <v>15.15</v>
      </c>
      <c r="O6190">
        <v>15.1</v>
      </c>
      <c r="P6190">
        <v>166.65</v>
      </c>
    </row>
    <row r="6191" spans="1:16" x14ac:dyDescent="0.3">
      <c r="A6191">
        <v>8811</v>
      </c>
      <c r="B6191">
        <v>122</v>
      </c>
      <c r="C6191" t="s">
        <v>552</v>
      </c>
      <c r="D6191" s="441">
        <v>45627</v>
      </c>
      <c r="E6191">
        <v>24986</v>
      </c>
      <c r="F6191" t="s">
        <v>5835</v>
      </c>
      <c r="G6191">
        <v>5852</v>
      </c>
      <c r="H6191">
        <v>1</v>
      </c>
      <c r="I6191" t="s">
        <v>5625</v>
      </c>
      <c r="J6191" t="s">
        <v>6085</v>
      </c>
      <c r="K6191" t="s">
        <v>5075</v>
      </c>
      <c r="L6191">
        <v>0</v>
      </c>
      <c r="M6191" s="441">
        <v>45596</v>
      </c>
      <c r="N6191">
        <v>163.80000000000001</v>
      </c>
      <c r="O6191">
        <v>163.80000000000001</v>
      </c>
      <c r="P6191">
        <v>163.80000000000001</v>
      </c>
    </row>
    <row r="6192" spans="1:16" x14ac:dyDescent="0.3">
      <c r="A6192">
        <v>8872</v>
      </c>
      <c r="B6192">
        <v>122</v>
      </c>
      <c r="C6192" t="s">
        <v>552</v>
      </c>
      <c r="D6192" s="441">
        <v>45627</v>
      </c>
      <c r="E6192">
        <v>20661</v>
      </c>
      <c r="F6192" t="s">
        <v>5850</v>
      </c>
      <c r="G6192">
        <v>2110</v>
      </c>
      <c r="H6192">
        <v>19</v>
      </c>
      <c r="I6192" t="s">
        <v>5613</v>
      </c>
      <c r="J6192" t="s">
        <v>6085</v>
      </c>
      <c r="K6192" t="s">
        <v>5075</v>
      </c>
      <c r="L6192">
        <v>0</v>
      </c>
      <c r="M6192" s="441">
        <v>45595</v>
      </c>
      <c r="N6192">
        <v>8.51</v>
      </c>
      <c r="O6192">
        <v>8.49</v>
      </c>
      <c r="P6192">
        <v>161.69</v>
      </c>
    </row>
    <row r="6193" spans="1:16" x14ac:dyDescent="0.3">
      <c r="A6193">
        <v>9009</v>
      </c>
      <c r="B6193">
        <v>122</v>
      </c>
      <c r="C6193" t="s">
        <v>552</v>
      </c>
      <c r="D6193" s="441">
        <v>45627</v>
      </c>
      <c r="E6193">
        <v>18240</v>
      </c>
      <c r="F6193" t="s">
        <v>6626</v>
      </c>
      <c r="G6193">
        <v>3388</v>
      </c>
      <c r="H6193">
        <v>1</v>
      </c>
      <c r="I6193" t="s">
        <v>5601</v>
      </c>
      <c r="J6193" t="s">
        <v>4764</v>
      </c>
      <c r="K6193" t="s">
        <v>5075</v>
      </c>
      <c r="L6193">
        <v>0</v>
      </c>
      <c r="M6193" s="441">
        <v>45561</v>
      </c>
      <c r="N6193">
        <v>160.35</v>
      </c>
      <c r="O6193">
        <v>160.35</v>
      </c>
      <c r="P6193">
        <v>160.35</v>
      </c>
    </row>
    <row r="6194" spans="1:16" x14ac:dyDescent="0.3">
      <c r="A6194">
        <v>9029</v>
      </c>
      <c r="B6194">
        <v>122</v>
      </c>
      <c r="C6194" t="s">
        <v>552</v>
      </c>
      <c r="D6194" s="441">
        <v>45627</v>
      </c>
      <c r="E6194">
        <v>18264</v>
      </c>
      <c r="F6194" t="s">
        <v>5768</v>
      </c>
      <c r="G6194">
        <v>3366</v>
      </c>
      <c r="H6194">
        <v>0.34</v>
      </c>
      <c r="I6194" t="s">
        <v>5613</v>
      </c>
      <c r="J6194" t="s">
        <v>4764</v>
      </c>
      <c r="K6194" t="s">
        <v>5075</v>
      </c>
      <c r="L6194">
        <v>0</v>
      </c>
      <c r="M6194" s="441">
        <v>-693593</v>
      </c>
      <c r="N6194">
        <v>0</v>
      </c>
      <c r="O6194">
        <v>0</v>
      </c>
      <c r="P6194">
        <v>160.01</v>
      </c>
    </row>
    <row r="6195" spans="1:16" x14ac:dyDescent="0.3">
      <c r="A6195">
        <v>8812</v>
      </c>
      <c r="B6195">
        <v>122</v>
      </c>
      <c r="C6195" t="s">
        <v>552</v>
      </c>
      <c r="D6195" s="441">
        <v>45627</v>
      </c>
      <c r="E6195">
        <v>21160</v>
      </c>
      <c r="F6195" t="s">
        <v>6545</v>
      </c>
      <c r="G6195">
        <v>1945</v>
      </c>
      <c r="H6195">
        <v>1</v>
      </c>
      <c r="I6195" t="s">
        <v>5625</v>
      </c>
      <c r="J6195" t="s">
        <v>6085</v>
      </c>
      <c r="K6195" t="s">
        <v>5075</v>
      </c>
      <c r="L6195">
        <v>159.6</v>
      </c>
      <c r="M6195" s="441">
        <v>45623</v>
      </c>
      <c r="N6195">
        <v>159.6</v>
      </c>
      <c r="O6195">
        <v>159.6</v>
      </c>
      <c r="P6195">
        <v>159.6</v>
      </c>
    </row>
    <row r="6196" spans="1:16" x14ac:dyDescent="0.3">
      <c r="A6196">
        <v>8788</v>
      </c>
      <c r="B6196">
        <v>122</v>
      </c>
      <c r="C6196" t="s">
        <v>552</v>
      </c>
      <c r="D6196" s="441">
        <v>45627</v>
      </c>
      <c r="E6196">
        <v>18200</v>
      </c>
      <c r="F6196" t="s">
        <v>5784</v>
      </c>
      <c r="G6196">
        <v>3426</v>
      </c>
      <c r="H6196">
        <v>4</v>
      </c>
      <c r="I6196" t="s">
        <v>5601</v>
      </c>
      <c r="J6196" t="s">
        <v>4764</v>
      </c>
      <c r="K6196" t="s">
        <v>5075</v>
      </c>
      <c r="L6196">
        <v>0</v>
      </c>
      <c r="M6196" s="441">
        <v>45462</v>
      </c>
      <c r="N6196">
        <v>38.9</v>
      </c>
      <c r="O6196">
        <v>40.67</v>
      </c>
      <c r="P6196">
        <v>155.6</v>
      </c>
    </row>
    <row r="6197" spans="1:16" x14ac:dyDescent="0.3">
      <c r="A6197">
        <v>9070</v>
      </c>
      <c r="B6197">
        <v>122</v>
      </c>
      <c r="C6197" t="s">
        <v>552</v>
      </c>
      <c r="D6197" s="441">
        <v>45627</v>
      </c>
      <c r="E6197">
        <v>19719</v>
      </c>
      <c r="F6197" t="s">
        <v>6614</v>
      </c>
      <c r="G6197">
        <v>2535</v>
      </c>
      <c r="H6197">
        <v>4</v>
      </c>
      <c r="I6197" t="s">
        <v>5598</v>
      </c>
      <c r="J6197" t="s">
        <v>6085</v>
      </c>
      <c r="K6197" t="s">
        <v>5075</v>
      </c>
      <c r="L6197">
        <v>38.21</v>
      </c>
      <c r="M6197" s="441">
        <v>45611</v>
      </c>
      <c r="N6197">
        <v>42.5</v>
      </c>
      <c r="O6197">
        <v>36.5</v>
      </c>
      <c r="P6197">
        <v>152.84</v>
      </c>
    </row>
    <row r="6198" spans="1:16" x14ac:dyDescent="0.3">
      <c r="A6198">
        <v>8748</v>
      </c>
      <c r="B6198">
        <v>122</v>
      </c>
      <c r="C6198" t="s">
        <v>552</v>
      </c>
      <c r="D6198" s="441">
        <v>45627</v>
      </c>
      <c r="E6198">
        <v>18364</v>
      </c>
      <c r="F6198" t="s">
        <v>5743</v>
      </c>
      <c r="G6198">
        <v>3274</v>
      </c>
      <c r="H6198">
        <v>1.32</v>
      </c>
      <c r="I6198" t="s">
        <v>5613</v>
      </c>
      <c r="J6198" t="s">
        <v>4764</v>
      </c>
      <c r="K6198" t="s">
        <v>5075</v>
      </c>
      <c r="L6198">
        <v>0</v>
      </c>
      <c r="M6198" s="441">
        <v>-693593</v>
      </c>
      <c r="N6198">
        <v>0</v>
      </c>
      <c r="O6198">
        <v>0</v>
      </c>
      <c r="P6198">
        <v>148.27000000000001</v>
      </c>
    </row>
    <row r="6199" spans="1:16" x14ac:dyDescent="0.3">
      <c r="A6199">
        <v>8810</v>
      </c>
      <c r="B6199">
        <v>122</v>
      </c>
      <c r="C6199" t="s">
        <v>552</v>
      </c>
      <c r="D6199" s="441">
        <v>45627</v>
      </c>
      <c r="E6199">
        <v>24984</v>
      </c>
      <c r="F6199" t="s">
        <v>6546</v>
      </c>
      <c r="G6199">
        <v>5851</v>
      </c>
      <c r="H6199">
        <v>1</v>
      </c>
      <c r="I6199" t="s">
        <v>5625</v>
      </c>
      <c r="J6199" t="s">
        <v>6085</v>
      </c>
      <c r="K6199" t="s">
        <v>5075</v>
      </c>
      <c r="L6199">
        <v>0</v>
      </c>
      <c r="M6199" s="441">
        <v>45596</v>
      </c>
      <c r="N6199">
        <v>148.19999999999999</v>
      </c>
      <c r="O6199">
        <v>148.19999999999999</v>
      </c>
      <c r="P6199">
        <v>148.19999999999999</v>
      </c>
    </row>
    <row r="6200" spans="1:16" x14ac:dyDescent="0.3">
      <c r="A6200">
        <v>8906</v>
      </c>
      <c r="B6200">
        <v>122</v>
      </c>
      <c r="C6200" t="s">
        <v>552</v>
      </c>
      <c r="D6200" s="441">
        <v>45627</v>
      </c>
      <c r="E6200">
        <v>19787</v>
      </c>
      <c r="F6200" t="s">
        <v>5914</v>
      </c>
      <c r="G6200">
        <v>2471</v>
      </c>
      <c r="H6200">
        <v>25.9</v>
      </c>
      <c r="I6200" t="s">
        <v>5598</v>
      </c>
      <c r="J6200" t="s">
        <v>6085</v>
      </c>
      <c r="K6200" t="s">
        <v>5075</v>
      </c>
      <c r="L6200">
        <v>5.66</v>
      </c>
      <c r="M6200" s="441">
        <v>45625</v>
      </c>
      <c r="N6200">
        <v>5.79</v>
      </c>
      <c r="O6200">
        <v>5.89</v>
      </c>
      <c r="P6200">
        <v>146.59</v>
      </c>
    </row>
    <row r="6201" spans="1:16" x14ac:dyDescent="0.3">
      <c r="A6201">
        <v>9061</v>
      </c>
      <c r="B6201">
        <v>122</v>
      </c>
      <c r="C6201" t="s">
        <v>552</v>
      </c>
      <c r="D6201" s="441">
        <v>45627</v>
      </c>
      <c r="E6201">
        <v>19973</v>
      </c>
      <c r="F6201" t="s">
        <v>5670</v>
      </c>
      <c r="G6201">
        <v>2354</v>
      </c>
      <c r="H6201">
        <v>9</v>
      </c>
      <c r="I6201" t="s">
        <v>5613</v>
      </c>
      <c r="J6201" t="s">
        <v>6085</v>
      </c>
      <c r="K6201" t="s">
        <v>5075</v>
      </c>
      <c r="L6201">
        <v>16</v>
      </c>
      <c r="M6201" s="441">
        <v>45617</v>
      </c>
      <c r="N6201">
        <v>16</v>
      </c>
      <c r="O6201">
        <v>16</v>
      </c>
      <c r="P6201">
        <v>144</v>
      </c>
    </row>
    <row r="6202" spans="1:16" x14ac:dyDescent="0.3">
      <c r="A6202">
        <v>9002</v>
      </c>
      <c r="B6202">
        <v>122</v>
      </c>
      <c r="C6202" t="s">
        <v>552</v>
      </c>
      <c r="D6202" s="441">
        <v>45627</v>
      </c>
      <c r="E6202">
        <v>18542</v>
      </c>
      <c r="F6202" t="s">
        <v>5728</v>
      </c>
      <c r="G6202">
        <v>3136</v>
      </c>
      <c r="H6202">
        <v>1.45</v>
      </c>
      <c r="I6202" t="s">
        <v>5601</v>
      </c>
      <c r="J6202" t="s">
        <v>4764</v>
      </c>
      <c r="K6202" t="s">
        <v>5075</v>
      </c>
      <c r="L6202">
        <v>0</v>
      </c>
      <c r="M6202" s="441">
        <v>-693593</v>
      </c>
      <c r="N6202">
        <v>0</v>
      </c>
      <c r="O6202">
        <v>99</v>
      </c>
      <c r="P6202">
        <v>143.55000000000001</v>
      </c>
    </row>
    <row r="6203" spans="1:16" x14ac:dyDescent="0.3">
      <c r="A6203">
        <v>8806</v>
      </c>
      <c r="B6203">
        <v>122</v>
      </c>
      <c r="C6203" t="s">
        <v>552</v>
      </c>
      <c r="D6203" s="441">
        <v>45627</v>
      </c>
      <c r="E6203">
        <v>18103</v>
      </c>
      <c r="F6203" t="s">
        <v>5809</v>
      </c>
      <c r="G6203">
        <v>3508</v>
      </c>
      <c r="H6203">
        <v>1</v>
      </c>
      <c r="I6203" t="s">
        <v>5601</v>
      </c>
      <c r="J6203" t="s">
        <v>4764</v>
      </c>
      <c r="K6203" t="s">
        <v>5075</v>
      </c>
      <c r="L6203">
        <v>141.47</v>
      </c>
      <c r="M6203" s="441">
        <v>45622</v>
      </c>
      <c r="N6203">
        <v>141.47</v>
      </c>
      <c r="O6203">
        <v>140.69</v>
      </c>
      <c r="P6203">
        <v>141.47</v>
      </c>
    </row>
    <row r="6204" spans="1:16" x14ac:dyDescent="0.3">
      <c r="A6204">
        <v>8863</v>
      </c>
      <c r="B6204">
        <v>122</v>
      </c>
      <c r="C6204" t="s">
        <v>552</v>
      </c>
      <c r="D6204" s="441">
        <v>45627</v>
      </c>
      <c r="E6204">
        <v>20360</v>
      </c>
      <c r="F6204" t="s">
        <v>5646</v>
      </c>
      <c r="G6204">
        <v>2199</v>
      </c>
      <c r="H6204">
        <v>7</v>
      </c>
      <c r="I6204" t="s">
        <v>5605</v>
      </c>
      <c r="J6204" t="s">
        <v>6085</v>
      </c>
      <c r="K6204" t="s">
        <v>5075</v>
      </c>
      <c r="L6204">
        <v>20.14</v>
      </c>
      <c r="M6204" s="441">
        <v>45622</v>
      </c>
      <c r="N6204">
        <v>19.79</v>
      </c>
      <c r="O6204">
        <v>19.79</v>
      </c>
      <c r="P6204">
        <v>140.97999999999999</v>
      </c>
    </row>
    <row r="6205" spans="1:16" x14ac:dyDescent="0.3">
      <c r="A6205">
        <v>8897</v>
      </c>
      <c r="B6205">
        <v>122</v>
      </c>
      <c r="C6205" t="s">
        <v>552</v>
      </c>
      <c r="D6205" s="441">
        <v>45627</v>
      </c>
      <c r="E6205">
        <v>19904</v>
      </c>
      <c r="F6205" t="s">
        <v>6589</v>
      </c>
      <c r="G6205">
        <v>2381</v>
      </c>
      <c r="H6205">
        <v>5</v>
      </c>
      <c r="I6205" t="s">
        <v>5598</v>
      </c>
      <c r="J6205" t="s">
        <v>6085</v>
      </c>
      <c r="K6205" t="s">
        <v>5075</v>
      </c>
      <c r="L6205">
        <v>0</v>
      </c>
      <c r="M6205" s="441">
        <v>45446</v>
      </c>
      <c r="N6205">
        <v>28</v>
      </c>
      <c r="O6205">
        <v>28</v>
      </c>
      <c r="P6205">
        <v>140</v>
      </c>
    </row>
    <row r="6206" spans="1:16" x14ac:dyDescent="0.3">
      <c r="A6206">
        <v>9062</v>
      </c>
      <c r="B6206">
        <v>122</v>
      </c>
      <c r="C6206" t="s">
        <v>552</v>
      </c>
      <c r="D6206" s="441">
        <v>45627</v>
      </c>
      <c r="E6206">
        <v>20332</v>
      </c>
      <c r="F6206" t="s">
        <v>5681</v>
      </c>
      <c r="G6206">
        <v>2208</v>
      </c>
      <c r="H6206">
        <v>11</v>
      </c>
      <c r="I6206" t="s">
        <v>5605</v>
      </c>
      <c r="J6206" t="s">
        <v>6085</v>
      </c>
      <c r="K6206" t="s">
        <v>5075</v>
      </c>
      <c r="L6206">
        <v>12.58</v>
      </c>
      <c r="M6206" s="441">
        <v>45615</v>
      </c>
      <c r="N6206">
        <v>12.6</v>
      </c>
      <c r="O6206">
        <v>11.6</v>
      </c>
      <c r="P6206">
        <v>138.38</v>
      </c>
    </row>
    <row r="6207" spans="1:16" x14ac:dyDescent="0.3">
      <c r="A6207">
        <v>8963</v>
      </c>
      <c r="B6207">
        <v>122</v>
      </c>
      <c r="C6207" t="s">
        <v>552</v>
      </c>
      <c r="D6207" s="441">
        <v>45627</v>
      </c>
      <c r="E6207">
        <v>25033</v>
      </c>
      <c r="F6207" t="s">
        <v>5751</v>
      </c>
      <c r="G6207">
        <v>5873</v>
      </c>
      <c r="H6207">
        <v>1</v>
      </c>
      <c r="I6207" t="s">
        <v>5613</v>
      </c>
      <c r="J6207" t="s">
        <v>4764</v>
      </c>
      <c r="K6207" t="s">
        <v>5075</v>
      </c>
      <c r="L6207">
        <v>0</v>
      </c>
      <c r="M6207" s="441">
        <v>-693593</v>
      </c>
      <c r="N6207">
        <v>0</v>
      </c>
      <c r="O6207">
        <v>0</v>
      </c>
      <c r="P6207">
        <v>136.08000000000001</v>
      </c>
    </row>
    <row r="6208" spans="1:16" x14ac:dyDescent="0.3">
      <c r="A6208">
        <v>8893</v>
      </c>
      <c r="B6208">
        <v>122</v>
      </c>
      <c r="C6208" t="s">
        <v>552</v>
      </c>
      <c r="D6208" s="441">
        <v>45627</v>
      </c>
      <c r="E6208">
        <v>20621</v>
      </c>
      <c r="F6208" t="s">
        <v>5677</v>
      </c>
      <c r="G6208">
        <v>2117</v>
      </c>
      <c r="H6208">
        <v>5</v>
      </c>
      <c r="I6208" t="s">
        <v>5625</v>
      </c>
      <c r="J6208" t="s">
        <v>6085</v>
      </c>
      <c r="K6208" t="s">
        <v>5075</v>
      </c>
      <c r="L6208">
        <v>26.01</v>
      </c>
      <c r="M6208" s="441">
        <v>45623</v>
      </c>
      <c r="N6208">
        <v>0</v>
      </c>
      <c r="O6208">
        <v>23.47</v>
      </c>
      <c r="P6208">
        <v>130.05000000000001</v>
      </c>
    </row>
    <row r="6209" spans="1:16" x14ac:dyDescent="0.3">
      <c r="A6209">
        <v>8780</v>
      </c>
      <c r="B6209">
        <v>122</v>
      </c>
      <c r="C6209" t="s">
        <v>552</v>
      </c>
      <c r="D6209" s="441">
        <v>45627</v>
      </c>
      <c r="E6209">
        <v>18223</v>
      </c>
      <c r="F6209" t="s">
        <v>5876</v>
      </c>
      <c r="G6209">
        <v>3405</v>
      </c>
      <c r="H6209">
        <v>0.4</v>
      </c>
      <c r="I6209" t="s">
        <v>5613</v>
      </c>
      <c r="J6209" t="s">
        <v>4764</v>
      </c>
      <c r="K6209" t="s">
        <v>5075</v>
      </c>
      <c r="L6209">
        <v>0</v>
      </c>
      <c r="M6209" s="441">
        <v>-693593</v>
      </c>
      <c r="N6209">
        <v>0</v>
      </c>
      <c r="O6209">
        <v>0</v>
      </c>
      <c r="P6209">
        <v>128.1</v>
      </c>
    </row>
    <row r="6210" spans="1:16" x14ac:dyDescent="0.3">
      <c r="A6210">
        <v>8820</v>
      </c>
      <c r="B6210">
        <v>122</v>
      </c>
      <c r="C6210" t="s">
        <v>552</v>
      </c>
      <c r="D6210" s="441">
        <v>45627</v>
      </c>
      <c r="E6210">
        <v>19857</v>
      </c>
      <c r="F6210" t="s">
        <v>5602</v>
      </c>
      <c r="G6210">
        <v>2415</v>
      </c>
      <c r="H6210">
        <v>5</v>
      </c>
      <c r="I6210" t="s">
        <v>5598</v>
      </c>
      <c r="J6210" t="s">
        <v>6085</v>
      </c>
      <c r="K6210" t="s">
        <v>5075</v>
      </c>
      <c r="L6210">
        <v>25.48</v>
      </c>
      <c r="M6210" s="441">
        <v>45623</v>
      </c>
      <c r="N6210">
        <v>25.48</v>
      </c>
      <c r="O6210">
        <v>25.48</v>
      </c>
      <c r="P6210">
        <v>127.4</v>
      </c>
    </row>
    <row r="6211" spans="1:16" x14ac:dyDescent="0.3">
      <c r="A6211">
        <v>8851</v>
      </c>
      <c r="B6211">
        <v>122</v>
      </c>
      <c r="C6211" t="s">
        <v>552</v>
      </c>
      <c r="D6211" s="441">
        <v>45627</v>
      </c>
      <c r="E6211">
        <v>20054</v>
      </c>
      <c r="F6211" t="s">
        <v>5633</v>
      </c>
      <c r="G6211">
        <v>2325</v>
      </c>
      <c r="H6211">
        <v>11</v>
      </c>
      <c r="I6211" t="s">
        <v>5613</v>
      </c>
      <c r="J6211" t="s">
        <v>6085</v>
      </c>
      <c r="K6211" t="s">
        <v>5075</v>
      </c>
      <c r="L6211">
        <v>11.5</v>
      </c>
      <c r="M6211" s="441">
        <v>45608</v>
      </c>
      <c r="N6211">
        <v>11.5</v>
      </c>
      <c r="O6211">
        <v>11.29</v>
      </c>
      <c r="P6211">
        <v>126.5</v>
      </c>
    </row>
    <row r="6212" spans="1:16" x14ac:dyDescent="0.3">
      <c r="A6212">
        <v>8848</v>
      </c>
      <c r="B6212">
        <v>122</v>
      </c>
      <c r="C6212" t="s">
        <v>552</v>
      </c>
      <c r="D6212" s="441">
        <v>45627</v>
      </c>
      <c r="E6212">
        <v>24638</v>
      </c>
      <c r="F6212" t="s">
        <v>6616</v>
      </c>
      <c r="G6212">
        <v>5690</v>
      </c>
      <c r="H6212">
        <v>5</v>
      </c>
      <c r="I6212" t="s">
        <v>5703</v>
      </c>
      <c r="J6212" t="s">
        <v>6085</v>
      </c>
      <c r="K6212" t="s">
        <v>5075</v>
      </c>
      <c r="L6212">
        <v>0</v>
      </c>
      <c r="M6212" s="441">
        <v>-693593</v>
      </c>
      <c r="N6212">
        <v>0</v>
      </c>
      <c r="O6212">
        <v>24.9</v>
      </c>
      <c r="P6212">
        <v>124.5</v>
      </c>
    </row>
    <row r="6213" spans="1:16" x14ac:dyDescent="0.3">
      <c r="A6213">
        <v>8860</v>
      </c>
      <c r="B6213">
        <v>122</v>
      </c>
      <c r="C6213" t="s">
        <v>552</v>
      </c>
      <c r="D6213" s="441">
        <v>45627</v>
      </c>
      <c r="E6213">
        <v>20672</v>
      </c>
      <c r="F6213" t="s">
        <v>5642</v>
      </c>
      <c r="G6213">
        <v>2107</v>
      </c>
      <c r="H6213">
        <v>4</v>
      </c>
      <c r="I6213" t="s">
        <v>5605</v>
      </c>
      <c r="J6213" t="s">
        <v>6085</v>
      </c>
      <c r="K6213" t="s">
        <v>5075</v>
      </c>
      <c r="L6213">
        <v>30.4</v>
      </c>
      <c r="M6213" s="441">
        <v>45615</v>
      </c>
      <c r="N6213">
        <v>30.4</v>
      </c>
      <c r="O6213">
        <v>30.4</v>
      </c>
      <c r="P6213">
        <v>121.6</v>
      </c>
    </row>
    <row r="6214" spans="1:16" x14ac:dyDescent="0.3">
      <c r="A6214">
        <v>9050</v>
      </c>
      <c r="B6214">
        <v>122</v>
      </c>
      <c r="C6214" t="s">
        <v>552</v>
      </c>
      <c r="D6214" s="441">
        <v>45627</v>
      </c>
      <c r="E6214">
        <v>18177</v>
      </c>
      <c r="F6214" t="s">
        <v>6554</v>
      </c>
      <c r="G6214">
        <v>3445</v>
      </c>
      <c r="H6214">
        <v>1.73</v>
      </c>
      <c r="I6214" t="s">
        <v>5601</v>
      </c>
      <c r="J6214" t="s">
        <v>4764</v>
      </c>
      <c r="K6214" t="s">
        <v>5075</v>
      </c>
      <c r="L6214">
        <v>0</v>
      </c>
      <c r="M6214" s="441">
        <v>-693593</v>
      </c>
      <c r="N6214">
        <v>0</v>
      </c>
      <c r="O6214">
        <v>69.900000000000006</v>
      </c>
      <c r="P6214">
        <v>120.93</v>
      </c>
    </row>
    <row r="6215" spans="1:16" x14ac:dyDescent="0.3">
      <c r="A6215">
        <v>8925</v>
      </c>
      <c r="B6215">
        <v>122</v>
      </c>
      <c r="C6215" t="s">
        <v>552</v>
      </c>
      <c r="D6215" s="441">
        <v>45627</v>
      </c>
      <c r="E6215">
        <v>19743</v>
      </c>
      <c r="F6215" t="s">
        <v>5940</v>
      </c>
      <c r="G6215">
        <v>2510</v>
      </c>
      <c r="H6215">
        <v>9.16</v>
      </c>
      <c r="I6215" t="s">
        <v>5598</v>
      </c>
      <c r="J6215" t="s">
        <v>6085</v>
      </c>
      <c r="K6215" t="s">
        <v>5075</v>
      </c>
      <c r="L6215">
        <v>13.16</v>
      </c>
      <c r="M6215" s="441">
        <v>45622</v>
      </c>
      <c r="N6215">
        <v>11.5</v>
      </c>
      <c r="O6215">
        <v>14</v>
      </c>
      <c r="P6215">
        <v>120.55</v>
      </c>
    </row>
    <row r="6216" spans="1:16" x14ac:dyDescent="0.3">
      <c r="A6216">
        <v>8832</v>
      </c>
      <c r="B6216">
        <v>122</v>
      </c>
      <c r="C6216" t="s">
        <v>552</v>
      </c>
      <c r="D6216" s="441">
        <v>45627</v>
      </c>
      <c r="E6216">
        <v>20429</v>
      </c>
      <c r="F6216" t="s">
        <v>5840</v>
      </c>
      <c r="G6216">
        <v>2184</v>
      </c>
      <c r="H6216">
        <v>4</v>
      </c>
      <c r="I6216" t="s">
        <v>5613</v>
      </c>
      <c r="J6216" t="s">
        <v>6085</v>
      </c>
      <c r="K6216" t="s">
        <v>5075</v>
      </c>
      <c r="L6216">
        <v>29.8</v>
      </c>
      <c r="M6216" s="441">
        <v>45603</v>
      </c>
      <c r="N6216">
        <v>29.8</v>
      </c>
      <c r="O6216">
        <v>19.899999999999999</v>
      </c>
      <c r="P6216">
        <v>119.2</v>
      </c>
    </row>
    <row r="6217" spans="1:16" x14ac:dyDescent="0.3">
      <c r="A6217">
        <v>8750</v>
      </c>
      <c r="B6217">
        <v>122</v>
      </c>
      <c r="C6217" t="s">
        <v>552</v>
      </c>
      <c r="D6217" s="441">
        <v>45627</v>
      </c>
      <c r="E6217">
        <v>18360</v>
      </c>
      <c r="F6217" t="s">
        <v>5745</v>
      </c>
      <c r="G6217">
        <v>3277</v>
      </c>
      <c r="H6217">
        <v>0.69</v>
      </c>
      <c r="I6217" t="s">
        <v>5613</v>
      </c>
      <c r="J6217" t="s">
        <v>4764</v>
      </c>
      <c r="K6217" t="s">
        <v>5075</v>
      </c>
      <c r="L6217">
        <v>0</v>
      </c>
      <c r="M6217" s="441">
        <v>-693593</v>
      </c>
      <c r="N6217">
        <v>0</v>
      </c>
      <c r="O6217">
        <v>0</v>
      </c>
      <c r="P6217">
        <v>118.54</v>
      </c>
    </row>
    <row r="6218" spans="1:16" x14ac:dyDescent="0.3">
      <c r="A6218">
        <v>8837</v>
      </c>
      <c r="B6218">
        <v>122</v>
      </c>
      <c r="C6218" t="s">
        <v>552</v>
      </c>
      <c r="D6218" s="441">
        <v>45627</v>
      </c>
      <c r="E6218">
        <v>21030</v>
      </c>
      <c r="F6218" t="s">
        <v>5620</v>
      </c>
      <c r="G6218">
        <v>2001</v>
      </c>
      <c r="H6218">
        <v>4</v>
      </c>
      <c r="I6218" t="s">
        <v>5613</v>
      </c>
      <c r="J6218" t="s">
        <v>6085</v>
      </c>
      <c r="K6218" t="s">
        <v>5075</v>
      </c>
      <c r="L6218">
        <v>0</v>
      </c>
      <c r="M6218" s="441">
        <v>45567</v>
      </c>
      <c r="N6218">
        <v>29.4</v>
      </c>
      <c r="O6218">
        <v>29.4</v>
      </c>
      <c r="P6218">
        <v>117.6</v>
      </c>
    </row>
    <row r="6219" spans="1:16" x14ac:dyDescent="0.3">
      <c r="A6219">
        <v>8790</v>
      </c>
      <c r="B6219">
        <v>122</v>
      </c>
      <c r="C6219" t="s">
        <v>552</v>
      </c>
      <c r="D6219" s="441">
        <v>45627</v>
      </c>
      <c r="E6219">
        <v>18180</v>
      </c>
      <c r="F6219" t="s">
        <v>5788</v>
      </c>
      <c r="G6219">
        <v>3442</v>
      </c>
      <c r="H6219">
        <v>1.06</v>
      </c>
      <c r="I6219" t="s">
        <v>5601</v>
      </c>
      <c r="J6219" t="s">
        <v>4764</v>
      </c>
      <c r="K6219" t="s">
        <v>5075</v>
      </c>
      <c r="L6219">
        <v>0</v>
      </c>
      <c r="M6219" s="441">
        <v>-693593</v>
      </c>
      <c r="N6219">
        <v>0</v>
      </c>
      <c r="O6219">
        <v>110</v>
      </c>
      <c r="P6219">
        <v>116.6</v>
      </c>
    </row>
    <row r="6220" spans="1:16" x14ac:dyDescent="0.3">
      <c r="A6220">
        <v>8996</v>
      </c>
      <c r="B6220">
        <v>122</v>
      </c>
      <c r="C6220" t="s">
        <v>552</v>
      </c>
      <c r="D6220" s="441">
        <v>45627</v>
      </c>
      <c r="E6220">
        <v>22125</v>
      </c>
      <c r="F6220" t="s">
        <v>6551</v>
      </c>
      <c r="G6220">
        <v>3601</v>
      </c>
      <c r="H6220">
        <v>37</v>
      </c>
      <c r="I6220" t="s">
        <v>5613</v>
      </c>
      <c r="J6220" t="s">
        <v>4764</v>
      </c>
      <c r="K6220" t="s">
        <v>5075</v>
      </c>
      <c r="L6220">
        <v>3.11</v>
      </c>
      <c r="M6220" s="441">
        <v>45623</v>
      </c>
      <c r="N6220">
        <v>6.21</v>
      </c>
      <c r="O6220">
        <v>6.21</v>
      </c>
      <c r="P6220">
        <v>115.07</v>
      </c>
    </row>
    <row r="6221" spans="1:16" x14ac:dyDescent="0.3">
      <c r="A6221">
        <v>8766</v>
      </c>
      <c r="B6221">
        <v>122</v>
      </c>
      <c r="C6221" t="s">
        <v>552</v>
      </c>
      <c r="D6221" s="441">
        <v>45627</v>
      </c>
      <c r="E6221">
        <v>18308</v>
      </c>
      <c r="F6221" t="s">
        <v>5758</v>
      </c>
      <c r="G6221">
        <v>3325</v>
      </c>
      <c r="H6221">
        <v>2</v>
      </c>
      <c r="I6221" t="s">
        <v>5613</v>
      </c>
      <c r="J6221" t="s">
        <v>4764</v>
      </c>
      <c r="K6221" t="s">
        <v>5075</v>
      </c>
      <c r="L6221">
        <v>0</v>
      </c>
      <c r="M6221" s="441">
        <v>-693593</v>
      </c>
      <c r="N6221">
        <v>0</v>
      </c>
      <c r="O6221">
        <v>0</v>
      </c>
      <c r="P6221">
        <v>114</v>
      </c>
    </row>
    <row r="6222" spans="1:16" x14ac:dyDescent="0.3">
      <c r="A6222">
        <v>9023</v>
      </c>
      <c r="B6222">
        <v>122</v>
      </c>
      <c r="C6222" t="s">
        <v>552</v>
      </c>
      <c r="D6222" s="441">
        <v>45627</v>
      </c>
      <c r="E6222">
        <v>18147</v>
      </c>
      <c r="F6222" t="s">
        <v>6598</v>
      </c>
      <c r="G6222">
        <v>3471</v>
      </c>
      <c r="H6222">
        <v>1</v>
      </c>
      <c r="I6222" t="s">
        <v>5601</v>
      </c>
      <c r="J6222" t="s">
        <v>4764</v>
      </c>
      <c r="K6222" t="s">
        <v>5075</v>
      </c>
      <c r="L6222">
        <v>0</v>
      </c>
      <c r="M6222" s="441">
        <v>-693593</v>
      </c>
      <c r="N6222">
        <v>0</v>
      </c>
      <c r="O6222">
        <v>113.9</v>
      </c>
      <c r="P6222">
        <v>113.9</v>
      </c>
    </row>
    <row r="6223" spans="1:16" x14ac:dyDescent="0.3">
      <c r="A6223">
        <v>8923</v>
      </c>
      <c r="B6223">
        <v>122</v>
      </c>
      <c r="C6223" t="s">
        <v>552</v>
      </c>
      <c r="D6223" s="441">
        <v>45627</v>
      </c>
      <c r="E6223">
        <v>19751</v>
      </c>
      <c r="F6223" t="s">
        <v>5938</v>
      </c>
      <c r="G6223">
        <v>2502</v>
      </c>
      <c r="H6223">
        <v>11.12</v>
      </c>
      <c r="I6223" t="s">
        <v>5598</v>
      </c>
      <c r="J6223" t="s">
        <v>6085</v>
      </c>
      <c r="K6223" t="s">
        <v>5075</v>
      </c>
      <c r="L6223">
        <v>9.83</v>
      </c>
      <c r="M6223" s="441">
        <v>45625</v>
      </c>
      <c r="N6223">
        <v>9.9</v>
      </c>
      <c r="O6223">
        <v>8.5</v>
      </c>
      <c r="P6223">
        <v>109.31</v>
      </c>
    </row>
    <row r="6224" spans="1:16" x14ac:dyDescent="0.3">
      <c r="A6224">
        <v>9034</v>
      </c>
      <c r="B6224">
        <v>122</v>
      </c>
      <c r="C6224" t="s">
        <v>552</v>
      </c>
      <c r="D6224" s="441">
        <v>45627</v>
      </c>
      <c r="E6224">
        <v>19856</v>
      </c>
      <c r="F6224" t="s">
        <v>6638</v>
      </c>
      <c r="G6224">
        <v>2416</v>
      </c>
      <c r="H6224">
        <v>3.6</v>
      </c>
      <c r="I6224" t="s">
        <v>5613</v>
      </c>
      <c r="J6224" t="s">
        <v>6085</v>
      </c>
      <c r="K6224" t="s">
        <v>5075</v>
      </c>
      <c r="L6224">
        <v>0</v>
      </c>
      <c r="M6224" s="441">
        <v>-693593</v>
      </c>
      <c r="N6224">
        <v>0</v>
      </c>
      <c r="O6224">
        <v>0</v>
      </c>
      <c r="P6224">
        <v>109.08</v>
      </c>
    </row>
    <row r="6225" spans="1:16" x14ac:dyDescent="0.3">
      <c r="A6225">
        <v>9060</v>
      </c>
      <c r="B6225">
        <v>122</v>
      </c>
      <c r="C6225" t="s">
        <v>552</v>
      </c>
      <c r="D6225" s="441">
        <v>45627</v>
      </c>
      <c r="E6225">
        <v>25628</v>
      </c>
      <c r="F6225" t="s">
        <v>5666</v>
      </c>
      <c r="G6225">
        <v>6201</v>
      </c>
      <c r="H6225">
        <v>2</v>
      </c>
      <c r="I6225" t="s">
        <v>5613</v>
      </c>
      <c r="J6225" t="s">
        <v>6085</v>
      </c>
      <c r="K6225" t="s">
        <v>5075</v>
      </c>
      <c r="L6225">
        <v>0</v>
      </c>
      <c r="M6225" s="441">
        <v>-693593</v>
      </c>
      <c r="N6225">
        <v>0</v>
      </c>
      <c r="O6225">
        <v>0</v>
      </c>
      <c r="P6225">
        <v>108</v>
      </c>
    </row>
    <row r="6226" spans="1:16" x14ac:dyDescent="0.3">
      <c r="A6226">
        <v>8796</v>
      </c>
      <c r="B6226">
        <v>122</v>
      </c>
      <c r="C6226" t="s">
        <v>552</v>
      </c>
      <c r="D6226" s="441">
        <v>45627</v>
      </c>
      <c r="E6226">
        <v>18145</v>
      </c>
      <c r="F6226" t="s">
        <v>5796</v>
      </c>
      <c r="G6226">
        <v>3472</v>
      </c>
      <c r="H6226">
        <v>0.27</v>
      </c>
      <c r="I6226" t="s">
        <v>5601</v>
      </c>
      <c r="J6226" t="s">
        <v>4764</v>
      </c>
      <c r="K6226" t="s">
        <v>5075</v>
      </c>
      <c r="L6226">
        <v>0</v>
      </c>
      <c r="M6226" s="441">
        <v>-693593</v>
      </c>
      <c r="N6226">
        <v>0</v>
      </c>
      <c r="O6226">
        <v>371.6</v>
      </c>
      <c r="P6226">
        <v>100.33</v>
      </c>
    </row>
    <row r="6227" spans="1:16" x14ac:dyDescent="0.3">
      <c r="A6227">
        <v>8895</v>
      </c>
      <c r="B6227">
        <v>122</v>
      </c>
      <c r="C6227" t="s">
        <v>552</v>
      </c>
      <c r="D6227" s="441">
        <v>45627</v>
      </c>
      <c r="E6227">
        <v>24420</v>
      </c>
      <c r="F6227" t="s">
        <v>5680</v>
      </c>
      <c r="G6227">
        <v>2207</v>
      </c>
      <c r="H6227">
        <v>9</v>
      </c>
      <c r="I6227" t="s">
        <v>5598</v>
      </c>
      <c r="J6227" t="s">
        <v>6085</v>
      </c>
      <c r="K6227" t="s">
        <v>5075</v>
      </c>
      <c r="L6227">
        <v>0</v>
      </c>
      <c r="M6227" s="441">
        <v>45427</v>
      </c>
      <c r="N6227">
        <v>10.74</v>
      </c>
      <c r="O6227">
        <v>10.74</v>
      </c>
      <c r="P6227">
        <v>96.66</v>
      </c>
    </row>
    <row r="6228" spans="1:16" x14ac:dyDescent="0.3">
      <c r="A6228">
        <v>8869</v>
      </c>
      <c r="B6228">
        <v>122</v>
      </c>
      <c r="C6228" t="s">
        <v>552</v>
      </c>
      <c r="D6228" s="441">
        <v>45627</v>
      </c>
      <c r="E6228">
        <v>19855</v>
      </c>
      <c r="F6228" t="s">
        <v>6635</v>
      </c>
      <c r="G6228">
        <v>2417</v>
      </c>
      <c r="H6228">
        <v>2</v>
      </c>
      <c r="I6228" t="s">
        <v>5613</v>
      </c>
      <c r="J6228" t="s">
        <v>6085</v>
      </c>
      <c r="K6228" t="s">
        <v>5075</v>
      </c>
      <c r="L6228">
        <v>0</v>
      </c>
      <c r="M6228" s="441">
        <v>45568</v>
      </c>
      <c r="N6228">
        <v>47.3</v>
      </c>
      <c r="O6228">
        <v>47.3</v>
      </c>
      <c r="P6228">
        <v>94.6</v>
      </c>
    </row>
    <row r="6229" spans="1:16" x14ac:dyDescent="0.3">
      <c r="A6229">
        <v>9033</v>
      </c>
      <c r="B6229">
        <v>122</v>
      </c>
      <c r="C6229" t="s">
        <v>552</v>
      </c>
      <c r="D6229" s="441">
        <v>45627</v>
      </c>
      <c r="E6229">
        <v>25642</v>
      </c>
      <c r="F6229" t="s">
        <v>6585</v>
      </c>
      <c r="G6229">
        <v>2346</v>
      </c>
      <c r="H6229">
        <v>2</v>
      </c>
      <c r="I6229" t="s">
        <v>5613</v>
      </c>
      <c r="J6229" t="s">
        <v>6085</v>
      </c>
      <c r="K6229" t="s">
        <v>5075</v>
      </c>
      <c r="L6229">
        <v>0</v>
      </c>
      <c r="M6229" s="441">
        <v>-693593</v>
      </c>
      <c r="N6229">
        <v>0</v>
      </c>
      <c r="O6229">
        <v>0</v>
      </c>
      <c r="P6229">
        <v>93.28</v>
      </c>
    </row>
    <row r="6230" spans="1:16" x14ac:dyDescent="0.3">
      <c r="A6230">
        <v>8857</v>
      </c>
      <c r="B6230">
        <v>122</v>
      </c>
      <c r="C6230" t="s">
        <v>552</v>
      </c>
      <c r="D6230" s="441">
        <v>45627</v>
      </c>
      <c r="E6230">
        <v>20419</v>
      </c>
      <c r="F6230" t="s">
        <v>6498</v>
      </c>
      <c r="G6230">
        <v>2187</v>
      </c>
      <c r="H6230">
        <v>5</v>
      </c>
      <c r="I6230" t="s">
        <v>5605</v>
      </c>
      <c r="J6230" t="s">
        <v>6085</v>
      </c>
      <c r="K6230" t="s">
        <v>5075</v>
      </c>
      <c r="L6230">
        <v>0</v>
      </c>
      <c r="M6230" s="441">
        <v>45433</v>
      </c>
      <c r="N6230">
        <v>18.55</v>
      </c>
      <c r="O6230">
        <v>17.03</v>
      </c>
      <c r="P6230">
        <v>92.75</v>
      </c>
    </row>
    <row r="6231" spans="1:16" x14ac:dyDescent="0.3">
      <c r="A6231">
        <v>8733</v>
      </c>
      <c r="B6231">
        <v>122</v>
      </c>
      <c r="C6231" t="s">
        <v>552</v>
      </c>
      <c r="D6231" s="441">
        <v>45627</v>
      </c>
      <c r="E6231">
        <v>18532</v>
      </c>
      <c r="F6231" t="s">
        <v>6625</v>
      </c>
      <c r="G6231">
        <v>3144</v>
      </c>
      <c r="H6231">
        <v>1</v>
      </c>
      <c r="I6231" t="s">
        <v>5601</v>
      </c>
      <c r="J6231" t="s">
        <v>4764</v>
      </c>
      <c r="K6231" t="s">
        <v>5075</v>
      </c>
      <c r="L6231">
        <v>0</v>
      </c>
      <c r="M6231" s="441">
        <v>45588</v>
      </c>
      <c r="N6231">
        <v>90.5</v>
      </c>
      <c r="O6231">
        <v>81.900000000000006</v>
      </c>
      <c r="P6231">
        <v>90.5</v>
      </c>
    </row>
    <row r="6232" spans="1:16" x14ac:dyDescent="0.3">
      <c r="A6232">
        <v>8777</v>
      </c>
      <c r="B6232">
        <v>122</v>
      </c>
      <c r="C6232" t="s">
        <v>552</v>
      </c>
      <c r="D6232" s="441">
        <v>45627</v>
      </c>
      <c r="E6232">
        <v>18241</v>
      </c>
      <c r="F6232" t="s">
        <v>6644</v>
      </c>
      <c r="G6232">
        <v>3387</v>
      </c>
      <c r="H6232">
        <v>1</v>
      </c>
      <c r="I6232" t="s">
        <v>5601</v>
      </c>
      <c r="J6232" t="s">
        <v>4764</v>
      </c>
      <c r="K6232" t="s">
        <v>5075</v>
      </c>
      <c r="L6232">
        <v>0</v>
      </c>
      <c r="M6232" s="441">
        <v>-693593</v>
      </c>
      <c r="N6232">
        <v>0</v>
      </c>
      <c r="O6232">
        <v>89.9</v>
      </c>
      <c r="P6232">
        <v>89.9</v>
      </c>
    </row>
    <row r="6233" spans="1:16" x14ac:dyDescent="0.3">
      <c r="A6233">
        <v>8901</v>
      </c>
      <c r="B6233">
        <v>122</v>
      </c>
      <c r="C6233" t="s">
        <v>552</v>
      </c>
      <c r="D6233" s="441">
        <v>45627</v>
      </c>
      <c r="E6233">
        <v>20614</v>
      </c>
      <c r="F6233" t="s">
        <v>5686</v>
      </c>
      <c r="G6233">
        <v>2119</v>
      </c>
      <c r="H6233">
        <v>3</v>
      </c>
      <c r="I6233" t="s">
        <v>5613</v>
      </c>
      <c r="J6233" t="s">
        <v>6085</v>
      </c>
      <c r="K6233" t="s">
        <v>5075</v>
      </c>
      <c r="L6233">
        <v>29.6</v>
      </c>
      <c r="M6233" s="441">
        <v>45615</v>
      </c>
      <c r="N6233">
        <v>29.4</v>
      </c>
      <c r="O6233">
        <v>29.4</v>
      </c>
      <c r="P6233">
        <v>88.8</v>
      </c>
    </row>
    <row r="6234" spans="1:16" x14ac:dyDescent="0.3">
      <c r="A6234">
        <v>8819</v>
      </c>
      <c r="B6234">
        <v>122</v>
      </c>
      <c r="C6234" t="s">
        <v>552</v>
      </c>
      <c r="D6234" s="441">
        <v>45627</v>
      </c>
      <c r="E6234">
        <v>21062</v>
      </c>
      <c r="F6234" t="s">
        <v>5600</v>
      </c>
      <c r="G6234">
        <v>1997</v>
      </c>
      <c r="H6234">
        <v>6</v>
      </c>
      <c r="I6234" t="s">
        <v>5601</v>
      </c>
      <c r="J6234" t="s">
        <v>6085</v>
      </c>
      <c r="K6234" t="s">
        <v>5075</v>
      </c>
      <c r="L6234">
        <v>0</v>
      </c>
      <c r="M6234" s="441">
        <v>45567</v>
      </c>
      <c r="N6234">
        <v>14.39</v>
      </c>
      <c r="O6234">
        <v>15.67</v>
      </c>
      <c r="P6234">
        <v>86.34</v>
      </c>
    </row>
    <row r="6235" spans="1:16" x14ac:dyDescent="0.3">
      <c r="A6235">
        <v>9052</v>
      </c>
      <c r="B6235">
        <v>122</v>
      </c>
      <c r="C6235" t="s">
        <v>552</v>
      </c>
      <c r="D6235" s="441">
        <v>45627</v>
      </c>
      <c r="E6235">
        <v>20715</v>
      </c>
      <c r="F6235" t="s">
        <v>5614</v>
      </c>
      <c r="G6235">
        <v>2098</v>
      </c>
      <c r="H6235">
        <v>0.2</v>
      </c>
      <c r="I6235" t="s">
        <v>5615</v>
      </c>
      <c r="J6235" t="s">
        <v>6085</v>
      </c>
      <c r="K6235" t="s">
        <v>5075</v>
      </c>
      <c r="L6235">
        <v>0</v>
      </c>
      <c r="M6235" s="441">
        <v>-693593</v>
      </c>
      <c r="N6235">
        <v>0</v>
      </c>
      <c r="O6235">
        <v>429.9</v>
      </c>
      <c r="P6235">
        <v>85.98</v>
      </c>
    </row>
    <row r="6236" spans="1:16" x14ac:dyDescent="0.3">
      <c r="A6236">
        <v>8977</v>
      </c>
      <c r="B6236">
        <v>122</v>
      </c>
      <c r="C6236" t="s">
        <v>552</v>
      </c>
      <c r="D6236" s="441">
        <v>45627</v>
      </c>
      <c r="E6236">
        <v>24307</v>
      </c>
      <c r="F6236" t="s">
        <v>6544</v>
      </c>
      <c r="G6236">
        <v>3656</v>
      </c>
      <c r="H6236">
        <v>39</v>
      </c>
      <c r="I6236" t="s">
        <v>5613</v>
      </c>
      <c r="J6236" t="s">
        <v>4764</v>
      </c>
      <c r="K6236" t="s">
        <v>5075</v>
      </c>
      <c r="L6236">
        <v>0</v>
      </c>
      <c r="M6236" s="441">
        <v>45561</v>
      </c>
      <c r="N6236">
        <v>2.19</v>
      </c>
      <c r="O6236">
        <v>2.19</v>
      </c>
      <c r="P6236">
        <v>85.41</v>
      </c>
    </row>
    <row r="6237" spans="1:16" x14ac:dyDescent="0.3">
      <c r="A6237">
        <v>8980</v>
      </c>
      <c r="B6237">
        <v>122</v>
      </c>
      <c r="C6237" t="s">
        <v>552</v>
      </c>
      <c r="D6237" s="441">
        <v>45627</v>
      </c>
      <c r="E6237">
        <v>24414</v>
      </c>
      <c r="F6237" t="s">
        <v>6548</v>
      </c>
      <c r="G6237">
        <v>3670</v>
      </c>
      <c r="H6237">
        <v>45</v>
      </c>
      <c r="I6237" t="s">
        <v>5613</v>
      </c>
      <c r="J6237" t="s">
        <v>4764</v>
      </c>
      <c r="K6237" t="s">
        <v>5075</v>
      </c>
      <c r="L6237">
        <v>0</v>
      </c>
      <c r="M6237" s="441">
        <v>45545</v>
      </c>
      <c r="N6237">
        <v>1.78</v>
      </c>
      <c r="O6237">
        <v>2.19</v>
      </c>
      <c r="P6237">
        <v>79.95</v>
      </c>
    </row>
    <row r="6238" spans="1:16" x14ac:dyDescent="0.3">
      <c r="A6238">
        <v>8982</v>
      </c>
      <c r="B6238">
        <v>122</v>
      </c>
      <c r="C6238" t="s">
        <v>552</v>
      </c>
      <c r="D6238" s="441">
        <v>45627</v>
      </c>
      <c r="E6238">
        <v>24468</v>
      </c>
      <c r="F6238" t="s">
        <v>6014</v>
      </c>
      <c r="G6238">
        <v>3675</v>
      </c>
      <c r="H6238">
        <v>36</v>
      </c>
      <c r="I6238" t="s">
        <v>5613</v>
      </c>
      <c r="J6238" t="s">
        <v>4764</v>
      </c>
      <c r="K6238" t="s">
        <v>5075</v>
      </c>
      <c r="L6238">
        <v>0</v>
      </c>
      <c r="M6238" s="441">
        <v>45567</v>
      </c>
      <c r="N6238">
        <v>2.19</v>
      </c>
      <c r="O6238">
        <v>2.19</v>
      </c>
      <c r="P6238">
        <v>78.84</v>
      </c>
    </row>
    <row r="6239" spans="1:16" x14ac:dyDescent="0.3">
      <c r="A6239">
        <v>8855</v>
      </c>
      <c r="B6239">
        <v>122</v>
      </c>
      <c r="C6239" t="s">
        <v>552</v>
      </c>
      <c r="D6239" s="441">
        <v>45627</v>
      </c>
      <c r="E6239">
        <v>20257</v>
      </c>
      <c r="F6239" t="s">
        <v>5887</v>
      </c>
      <c r="G6239">
        <v>2239</v>
      </c>
      <c r="H6239">
        <v>4</v>
      </c>
      <c r="I6239" t="s">
        <v>5605</v>
      </c>
      <c r="J6239" t="s">
        <v>6085</v>
      </c>
      <c r="K6239" t="s">
        <v>5075</v>
      </c>
      <c r="L6239">
        <v>19.7</v>
      </c>
      <c r="M6239" s="441">
        <v>45625</v>
      </c>
      <c r="N6239">
        <v>19.8</v>
      </c>
      <c r="O6239">
        <v>19.8</v>
      </c>
      <c r="P6239">
        <v>78.8</v>
      </c>
    </row>
    <row r="6240" spans="1:16" x14ac:dyDescent="0.3">
      <c r="A6240">
        <v>8958</v>
      </c>
      <c r="B6240">
        <v>122</v>
      </c>
      <c r="C6240" t="s">
        <v>552</v>
      </c>
      <c r="D6240" s="441">
        <v>45627</v>
      </c>
      <c r="E6240">
        <v>19236</v>
      </c>
      <c r="F6240" t="s">
        <v>6606</v>
      </c>
      <c r="G6240">
        <v>2787</v>
      </c>
      <c r="H6240">
        <v>0.55000000000000004</v>
      </c>
      <c r="I6240" t="s">
        <v>5598</v>
      </c>
      <c r="J6240" t="s">
        <v>6085</v>
      </c>
      <c r="K6240" t="s">
        <v>5075</v>
      </c>
      <c r="L6240">
        <v>141.88999999999999</v>
      </c>
      <c r="M6240" s="441">
        <v>45617</v>
      </c>
      <c r="N6240">
        <v>141.88999999999999</v>
      </c>
      <c r="O6240">
        <v>143</v>
      </c>
      <c r="P6240">
        <v>78.040000000000006</v>
      </c>
    </row>
    <row r="6241" spans="1:16" x14ac:dyDescent="0.3">
      <c r="A6241">
        <v>8879</v>
      </c>
      <c r="B6241">
        <v>122</v>
      </c>
      <c r="C6241" t="s">
        <v>552</v>
      </c>
      <c r="D6241" s="441">
        <v>45627</v>
      </c>
      <c r="E6241">
        <v>20007</v>
      </c>
      <c r="F6241" t="s">
        <v>5660</v>
      </c>
      <c r="G6241">
        <v>2343</v>
      </c>
      <c r="H6241">
        <v>2</v>
      </c>
      <c r="I6241" t="s">
        <v>5610</v>
      </c>
      <c r="J6241" t="s">
        <v>6085</v>
      </c>
      <c r="K6241" t="s">
        <v>5075</v>
      </c>
      <c r="L6241">
        <v>38.9</v>
      </c>
      <c r="M6241" s="441">
        <v>45622</v>
      </c>
      <c r="N6241">
        <v>38.9</v>
      </c>
      <c r="O6241">
        <v>45.66</v>
      </c>
      <c r="P6241">
        <v>77.8</v>
      </c>
    </row>
    <row r="6242" spans="1:16" x14ac:dyDescent="0.3">
      <c r="A6242">
        <v>8867</v>
      </c>
      <c r="B6242">
        <v>122</v>
      </c>
      <c r="C6242" t="s">
        <v>552</v>
      </c>
      <c r="D6242" s="441">
        <v>45627</v>
      </c>
      <c r="E6242">
        <v>20227</v>
      </c>
      <c r="F6242" t="s">
        <v>5650</v>
      </c>
      <c r="G6242">
        <v>2248</v>
      </c>
      <c r="H6242">
        <v>6</v>
      </c>
      <c r="I6242" t="s">
        <v>5605</v>
      </c>
      <c r="J6242" t="s">
        <v>6085</v>
      </c>
      <c r="K6242" t="s">
        <v>5075</v>
      </c>
      <c r="L6242">
        <v>12.96</v>
      </c>
      <c r="M6242" s="441">
        <v>45609</v>
      </c>
      <c r="N6242">
        <v>8.98</v>
      </c>
      <c r="O6242">
        <v>16.7</v>
      </c>
      <c r="P6242">
        <v>77.760000000000005</v>
      </c>
    </row>
    <row r="6243" spans="1:16" x14ac:dyDescent="0.3">
      <c r="A6243">
        <v>9005</v>
      </c>
      <c r="B6243">
        <v>122</v>
      </c>
      <c r="C6243" t="s">
        <v>552</v>
      </c>
      <c r="D6243" s="441">
        <v>45627</v>
      </c>
      <c r="E6243">
        <v>18288</v>
      </c>
      <c r="F6243" t="s">
        <v>6624</v>
      </c>
      <c r="G6243">
        <v>3340</v>
      </c>
      <c r="H6243">
        <v>0.62</v>
      </c>
      <c r="I6243" t="s">
        <v>5613</v>
      </c>
      <c r="J6243" t="s">
        <v>4764</v>
      </c>
      <c r="K6243" t="s">
        <v>5075</v>
      </c>
      <c r="L6243">
        <v>0</v>
      </c>
      <c r="M6243" s="441">
        <v>-693593</v>
      </c>
      <c r="N6243">
        <v>0</v>
      </c>
      <c r="O6243">
        <v>0</v>
      </c>
      <c r="P6243">
        <v>77.55</v>
      </c>
    </row>
    <row r="6244" spans="1:16" x14ac:dyDescent="0.3">
      <c r="A6244">
        <v>8954</v>
      </c>
      <c r="B6244">
        <v>122</v>
      </c>
      <c r="C6244" t="s">
        <v>552</v>
      </c>
      <c r="D6244" s="441">
        <v>45627</v>
      </c>
      <c r="E6244">
        <v>19415</v>
      </c>
      <c r="F6244" t="s">
        <v>5958</v>
      </c>
      <c r="G6244">
        <v>2759</v>
      </c>
      <c r="H6244">
        <v>10</v>
      </c>
      <c r="I6244" t="s">
        <v>5613</v>
      </c>
      <c r="J6244" t="s">
        <v>6085</v>
      </c>
      <c r="K6244" t="s">
        <v>5075</v>
      </c>
      <c r="L6244">
        <v>7.6</v>
      </c>
      <c r="M6244" s="441">
        <v>45615</v>
      </c>
      <c r="N6244">
        <v>7.6</v>
      </c>
      <c r="O6244">
        <v>7.6</v>
      </c>
      <c r="P6244">
        <v>76</v>
      </c>
    </row>
    <row r="6245" spans="1:16" x14ac:dyDescent="0.3">
      <c r="A6245">
        <v>8866</v>
      </c>
      <c r="B6245">
        <v>122</v>
      </c>
      <c r="C6245" t="s">
        <v>552</v>
      </c>
      <c r="D6245" s="441">
        <v>45627</v>
      </c>
      <c r="E6245">
        <v>20241</v>
      </c>
      <c r="F6245" t="s">
        <v>6581</v>
      </c>
      <c r="G6245">
        <v>2242</v>
      </c>
      <c r="H6245">
        <v>6</v>
      </c>
      <c r="I6245" t="s">
        <v>5613</v>
      </c>
      <c r="J6245" t="s">
        <v>6085</v>
      </c>
      <c r="K6245" t="s">
        <v>5075</v>
      </c>
      <c r="L6245">
        <v>12.5</v>
      </c>
      <c r="M6245" s="441">
        <v>45615</v>
      </c>
      <c r="N6245">
        <v>14.98</v>
      </c>
      <c r="O6245">
        <v>15.02</v>
      </c>
      <c r="P6245">
        <v>75</v>
      </c>
    </row>
    <row r="6246" spans="1:16" x14ac:dyDescent="0.3">
      <c r="A6246">
        <v>8781</v>
      </c>
      <c r="B6246">
        <v>122</v>
      </c>
      <c r="C6246" t="s">
        <v>552</v>
      </c>
      <c r="D6246" s="441">
        <v>45627</v>
      </c>
      <c r="E6246">
        <v>18443</v>
      </c>
      <c r="F6246" t="s">
        <v>6623</v>
      </c>
      <c r="G6246">
        <v>3206</v>
      </c>
      <c r="H6246">
        <v>0.69</v>
      </c>
      <c r="I6246" t="s">
        <v>5613</v>
      </c>
      <c r="J6246" t="s">
        <v>4764</v>
      </c>
      <c r="K6246" t="s">
        <v>5075</v>
      </c>
      <c r="L6246">
        <v>0</v>
      </c>
      <c r="M6246" s="441">
        <v>-693593</v>
      </c>
      <c r="N6246">
        <v>0</v>
      </c>
      <c r="O6246">
        <v>0</v>
      </c>
      <c r="P6246">
        <v>74.459999999999994</v>
      </c>
    </row>
    <row r="6247" spans="1:16" x14ac:dyDescent="0.3">
      <c r="A6247">
        <v>8884</v>
      </c>
      <c r="B6247">
        <v>122</v>
      </c>
      <c r="C6247" t="s">
        <v>552</v>
      </c>
      <c r="D6247" s="441">
        <v>45627</v>
      </c>
      <c r="E6247">
        <v>20994</v>
      </c>
      <c r="F6247" t="s">
        <v>6658</v>
      </c>
      <c r="G6247">
        <v>2010</v>
      </c>
      <c r="H6247">
        <v>2</v>
      </c>
      <c r="I6247" t="s">
        <v>5613</v>
      </c>
      <c r="J6247" t="s">
        <v>6085</v>
      </c>
      <c r="K6247" t="s">
        <v>5075</v>
      </c>
      <c r="L6247">
        <v>0</v>
      </c>
      <c r="M6247" s="441">
        <v>-693593</v>
      </c>
      <c r="N6247">
        <v>0</v>
      </c>
      <c r="O6247">
        <v>0</v>
      </c>
      <c r="P6247">
        <v>74.459999999999994</v>
      </c>
    </row>
    <row r="6248" spans="1:16" x14ac:dyDescent="0.3">
      <c r="A6248">
        <v>9017</v>
      </c>
      <c r="B6248">
        <v>122</v>
      </c>
      <c r="C6248" t="s">
        <v>552</v>
      </c>
      <c r="D6248" s="441">
        <v>45627</v>
      </c>
      <c r="E6248">
        <v>18184</v>
      </c>
      <c r="F6248" t="s">
        <v>5997</v>
      </c>
      <c r="G6248">
        <v>3439</v>
      </c>
      <c r="H6248">
        <v>0.93</v>
      </c>
      <c r="I6248" t="s">
        <v>5601</v>
      </c>
      <c r="J6248" t="s">
        <v>4764</v>
      </c>
      <c r="K6248" t="s">
        <v>5075</v>
      </c>
      <c r="L6248">
        <v>0</v>
      </c>
      <c r="M6248" s="441">
        <v>-693593</v>
      </c>
      <c r="N6248">
        <v>0</v>
      </c>
      <c r="O6248">
        <v>0</v>
      </c>
      <c r="P6248">
        <v>74.150000000000006</v>
      </c>
    </row>
    <row r="6249" spans="1:16" x14ac:dyDescent="0.3">
      <c r="A6249">
        <v>8976</v>
      </c>
      <c r="B6249">
        <v>122</v>
      </c>
      <c r="C6249" t="s">
        <v>552</v>
      </c>
      <c r="D6249" s="441">
        <v>45627</v>
      </c>
      <c r="E6249">
        <v>21979</v>
      </c>
      <c r="F6249" t="s">
        <v>6643</v>
      </c>
      <c r="G6249">
        <v>3712</v>
      </c>
      <c r="H6249">
        <v>8</v>
      </c>
      <c r="I6249" t="s">
        <v>5703</v>
      </c>
      <c r="J6249" t="s">
        <v>4764</v>
      </c>
      <c r="K6249" t="s">
        <v>5075</v>
      </c>
      <c r="L6249">
        <v>0</v>
      </c>
      <c r="M6249" s="441">
        <v>45552</v>
      </c>
      <c r="N6249">
        <v>8.9</v>
      </c>
      <c r="O6249">
        <v>16.5</v>
      </c>
      <c r="P6249">
        <v>71.2</v>
      </c>
    </row>
    <row r="6250" spans="1:16" x14ac:dyDescent="0.3">
      <c r="A6250">
        <v>8763</v>
      </c>
      <c r="B6250">
        <v>122</v>
      </c>
      <c r="C6250" t="s">
        <v>552</v>
      </c>
      <c r="D6250" s="441">
        <v>45627</v>
      </c>
      <c r="E6250">
        <v>18312</v>
      </c>
      <c r="F6250" t="s">
        <v>6552</v>
      </c>
      <c r="G6250">
        <v>3321</v>
      </c>
      <c r="H6250">
        <v>0.6</v>
      </c>
      <c r="I6250" t="s">
        <v>5601</v>
      </c>
      <c r="J6250" t="s">
        <v>4764</v>
      </c>
      <c r="K6250" t="s">
        <v>5075</v>
      </c>
      <c r="L6250">
        <v>0</v>
      </c>
      <c r="M6250" s="441">
        <v>-693593</v>
      </c>
      <c r="N6250">
        <v>0</v>
      </c>
      <c r="O6250">
        <v>116.89</v>
      </c>
      <c r="P6250">
        <v>70.13</v>
      </c>
    </row>
    <row r="6251" spans="1:16" x14ac:dyDescent="0.3">
      <c r="A6251">
        <v>8725</v>
      </c>
      <c r="B6251">
        <v>122</v>
      </c>
      <c r="C6251" t="s">
        <v>552</v>
      </c>
      <c r="D6251" s="441">
        <v>45627</v>
      </c>
      <c r="E6251">
        <v>25217</v>
      </c>
      <c r="F6251" t="s">
        <v>6611</v>
      </c>
      <c r="G6251">
        <v>5950</v>
      </c>
      <c r="H6251">
        <v>1</v>
      </c>
      <c r="I6251" t="s">
        <v>5625</v>
      </c>
      <c r="J6251" t="s">
        <v>6085</v>
      </c>
      <c r="K6251" t="s">
        <v>5075</v>
      </c>
      <c r="L6251">
        <v>0</v>
      </c>
      <c r="M6251" s="441">
        <v>-693593</v>
      </c>
      <c r="N6251">
        <v>0</v>
      </c>
      <c r="O6251">
        <v>69.900000000000006</v>
      </c>
      <c r="P6251">
        <v>69.900000000000006</v>
      </c>
    </row>
    <row r="6252" spans="1:16" x14ac:dyDescent="0.3">
      <c r="A6252">
        <v>8793</v>
      </c>
      <c r="B6252">
        <v>122</v>
      </c>
      <c r="C6252" t="s">
        <v>552</v>
      </c>
      <c r="D6252" s="441">
        <v>45627</v>
      </c>
      <c r="E6252">
        <v>18176</v>
      </c>
      <c r="F6252" t="s">
        <v>5791</v>
      </c>
      <c r="G6252">
        <v>3446</v>
      </c>
      <c r="H6252">
        <v>1</v>
      </c>
      <c r="I6252" t="s">
        <v>5601</v>
      </c>
      <c r="J6252" t="s">
        <v>4764</v>
      </c>
      <c r="K6252" t="s">
        <v>5075</v>
      </c>
      <c r="L6252">
        <v>0</v>
      </c>
      <c r="M6252" s="441">
        <v>-693593</v>
      </c>
      <c r="N6252">
        <v>0</v>
      </c>
      <c r="O6252">
        <v>0</v>
      </c>
      <c r="P6252">
        <v>69</v>
      </c>
    </row>
    <row r="6253" spans="1:16" x14ac:dyDescent="0.3">
      <c r="A6253">
        <v>8862</v>
      </c>
      <c r="B6253">
        <v>122</v>
      </c>
      <c r="C6253" t="s">
        <v>552</v>
      </c>
      <c r="D6253" s="441">
        <v>45627</v>
      </c>
      <c r="E6253">
        <v>20386</v>
      </c>
      <c r="F6253" t="s">
        <v>6500</v>
      </c>
      <c r="G6253">
        <v>2195</v>
      </c>
      <c r="H6253">
        <v>27</v>
      </c>
      <c r="I6253" t="s">
        <v>5605</v>
      </c>
      <c r="J6253" t="s">
        <v>6085</v>
      </c>
      <c r="K6253" t="s">
        <v>5075</v>
      </c>
      <c r="L6253">
        <v>2.5</v>
      </c>
      <c r="M6253" s="441">
        <v>45603</v>
      </c>
      <c r="N6253">
        <v>2.5</v>
      </c>
      <c r="O6253">
        <v>2.5</v>
      </c>
      <c r="P6253">
        <v>67.5</v>
      </c>
    </row>
    <row r="6254" spans="1:16" x14ac:dyDescent="0.3">
      <c r="A6254">
        <v>8836</v>
      </c>
      <c r="B6254">
        <v>122</v>
      </c>
      <c r="C6254" t="s">
        <v>552</v>
      </c>
      <c r="D6254" s="441">
        <v>45627</v>
      </c>
      <c r="E6254">
        <v>21060</v>
      </c>
      <c r="F6254" t="s">
        <v>5619</v>
      </c>
      <c r="G6254">
        <v>1998</v>
      </c>
      <c r="H6254">
        <v>3</v>
      </c>
      <c r="I6254" t="s">
        <v>5613</v>
      </c>
      <c r="J6254" t="s">
        <v>6085</v>
      </c>
      <c r="K6254" t="s">
        <v>5075</v>
      </c>
      <c r="L6254">
        <v>0</v>
      </c>
      <c r="M6254" s="441">
        <v>-693593</v>
      </c>
      <c r="N6254">
        <v>0</v>
      </c>
      <c r="O6254">
        <v>21.99</v>
      </c>
      <c r="P6254">
        <v>65.97</v>
      </c>
    </row>
    <row r="6255" spans="1:16" x14ac:dyDescent="0.3">
      <c r="A6255">
        <v>8846</v>
      </c>
      <c r="B6255">
        <v>122</v>
      </c>
      <c r="C6255" t="s">
        <v>552</v>
      </c>
      <c r="D6255" s="441">
        <v>45627</v>
      </c>
      <c r="E6255">
        <v>23548</v>
      </c>
      <c r="F6255" t="s">
        <v>5629</v>
      </c>
      <c r="G6255">
        <v>2321</v>
      </c>
      <c r="H6255">
        <v>1.5</v>
      </c>
      <c r="I6255" t="s">
        <v>5598</v>
      </c>
      <c r="J6255" t="s">
        <v>6085</v>
      </c>
      <c r="K6255" t="s">
        <v>5075</v>
      </c>
      <c r="L6255">
        <v>43.8</v>
      </c>
      <c r="M6255" s="441">
        <v>45615</v>
      </c>
      <c r="N6255">
        <v>43.8</v>
      </c>
      <c r="O6255">
        <v>44</v>
      </c>
      <c r="P6255">
        <v>65.7</v>
      </c>
    </row>
    <row r="6256" spans="1:16" x14ac:dyDescent="0.3">
      <c r="A6256">
        <v>8999</v>
      </c>
      <c r="B6256">
        <v>122</v>
      </c>
      <c r="C6256" t="s">
        <v>552</v>
      </c>
      <c r="D6256" s="441">
        <v>45627</v>
      </c>
      <c r="E6256">
        <v>18552</v>
      </c>
      <c r="F6256" t="s">
        <v>5723</v>
      </c>
      <c r="G6256">
        <v>3128</v>
      </c>
      <c r="H6256">
        <v>2.23</v>
      </c>
      <c r="I6256" t="s">
        <v>5601</v>
      </c>
      <c r="J6256" t="s">
        <v>4764</v>
      </c>
      <c r="K6256" t="s">
        <v>5075</v>
      </c>
      <c r="L6256">
        <v>0</v>
      </c>
      <c r="M6256" s="441">
        <v>-693593</v>
      </c>
      <c r="N6256">
        <v>0</v>
      </c>
      <c r="O6256">
        <v>0</v>
      </c>
      <c r="P6256">
        <v>64.88</v>
      </c>
    </row>
    <row r="6257" spans="1:16" x14ac:dyDescent="0.3">
      <c r="A6257">
        <v>8899</v>
      </c>
      <c r="B6257">
        <v>122</v>
      </c>
      <c r="C6257" t="s">
        <v>552</v>
      </c>
      <c r="D6257" s="441">
        <v>45627</v>
      </c>
      <c r="E6257">
        <v>19907</v>
      </c>
      <c r="F6257" t="s">
        <v>5683</v>
      </c>
      <c r="G6257">
        <v>2381</v>
      </c>
      <c r="H6257">
        <v>21</v>
      </c>
      <c r="I6257" t="s">
        <v>5613</v>
      </c>
      <c r="J6257" t="s">
        <v>6085</v>
      </c>
      <c r="K6257" t="s">
        <v>5075</v>
      </c>
      <c r="L6257">
        <v>3.05</v>
      </c>
      <c r="M6257" s="441">
        <v>45610</v>
      </c>
      <c r="N6257">
        <v>3.05</v>
      </c>
      <c r="O6257">
        <v>2.4900000000000002</v>
      </c>
      <c r="P6257">
        <v>64.05</v>
      </c>
    </row>
    <row r="6258" spans="1:16" x14ac:dyDescent="0.3">
      <c r="A6258">
        <v>9018</v>
      </c>
      <c r="B6258">
        <v>122</v>
      </c>
      <c r="C6258" t="s">
        <v>552</v>
      </c>
      <c r="D6258" s="441">
        <v>45627</v>
      </c>
      <c r="E6258">
        <v>18160</v>
      </c>
      <c r="F6258" t="s">
        <v>6514</v>
      </c>
      <c r="G6258">
        <v>3460</v>
      </c>
      <c r="H6258">
        <v>0.32</v>
      </c>
      <c r="I6258" t="s">
        <v>5601</v>
      </c>
      <c r="J6258" t="s">
        <v>4764</v>
      </c>
      <c r="K6258" t="s">
        <v>5075</v>
      </c>
      <c r="L6258">
        <v>0</v>
      </c>
      <c r="M6258" s="441">
        <v>-693593</v>
      </c>
      <c r="N6258">
        <v>0</v>
      </c>
      <c r="O6258">
        <v>0</v>
      </c>
      <c r="P6258">
        <v>62.28</v>
      </c>
    </row>
    <row r="6259" spans="1:16" x14ac:dyDescent="0.3">
      <c r="A6259">
        <v>8882</v>
      </c>
      <c r="B6259">
        <v>122</v>
      </c>
      <c r="C6259" t="s">
        <v>552</v>
      </c>
      <c r="D6259" s="441">
        <v>45627</v>
      </c>
      <c r="E6259">
        <v>20873</v>
      </c>
      <c r="F6259" t="s">
        <v>6659</v>
      </c>
      <c r="G6259">
        <v>2043</v>
      </c>
      <c r="H6259">
        <v>2</v>
      </c>
      <c r="I6259" t="s">
        <v>5613</v>
      </c>
      <c r="J6259" t="s">
        <v>6085</v>
      </c>
      <c r="K6259" t="s">
        <v>5075</v>
      </c>
      <c r="L6259">
        <v>0</v>
      </c>
      <c r="M6259" s="441">
        <v>45596</v>
      </c>
      <c r="N6259">
        <v>30.9</v>
      </c>
      <c r="O6259">
        <v>30.9</v>
      </c>
      <c r="P6259">
        <v>61.8</v>
      </c>
    </row>
    <row r="6260" spans="1:16" x14ac:dyDescent="0.3">
      <c r="A6260">
        <v>8887</v>
      </c>
      <c r="B6260">
        <v>122</v>
      </c>
      <c r="C6260" t="s">
        <v>552</v>
      </c>
      <c r="D6260" s="441">
        <v>45627</v>
      </c>
      <c r="E6260">
        <v>19955</v>
      </c>
      <c r="F6260" t="s">
        <v>6660</v>
      </c>
      <c r="G6260">
        <v>2359</v>
      </c>
      <c r="H6260">
        <v>1</v>
      </c>
      <c r="I6260" t="s">
        <v>5613</v>
      </c>
      <c r="J6260" t="s">
        <v>6085</v>
      </c>
      <c r="K6260" t="s">
        <v>5075</v>
      </c>
      <c r="L6260">
        <v>0</v>
      </c>
      <c r="M6260" s="441">
        <v>45440</v>
      </c>
      <c r="N6260">
        <v>61.75</v>
      </c>
      <c r="O6260">
        <v>59.6</v>
      </c>
      <c r="P6260">
        <v>61.75</v>
      </c>
    </row>
    <row r="6261" spans="1:16" x14ac:dyDescent="0.3">
      <c r="A6261">
        <v>9047</v>
      </c>
      <c r="B6261">
        <v>122</v>
      </c>
      <c r="C6261" t="s">
        <v>552</v>
      </c>
      <c r="D6261" s="441">
        <v>45627</v>
      </c>
      <c r="E6261">
        <v>18021</v>
      </c>
      <c r="F6261" t="s">
        <v>6661</v>
      </c>
      <c r="G6261">
        <v>3577</v>
      </c>
      <c r="H6261">
        <v>1</v>
      </c>
      <c r="I6261" t="s">
        <v>5601</v>
      </c>
      <c r="J6261" t="s">
        <v>4764</v>
      </c>
      <c r="K6261" t="s">
        <v>5075</v>
      </c>
      <c r="L6261">
        <v>0</v>
      </c>
      <c r="M6261" s="441">
        <v>-693593</v>
      </c>
      <c r="N6261">
        <v>0</v>
      </c>
      <c r="O6261">
        <v>0</v>
      </c>
      <c r="P6261">
        <v>61.5</v>
      </c>
    </row>
    <row r="6262" spans="1:16" x14ac:dyDescent="0.3">
      <c r="A6262">
        <v>9063</v>
      </c>
      <c r="B6262">
        <v>122</v>
      </c>
      <c r="C6262" t="s">
        <v>552</v>
      </c>
      <c r="D6262" s="441">
        <v>45627</v>
      </c>
      <c r="E6262">
        <v>26050</v>
      </c>
      <c r="F6262" t="s">
        <v>6525</v>
      </c>
      <c r="G6262">
        <v>6512</v>
      </c>
      <c r="H6262">
        <v>1</v>
      </c>
      <c r="I6262" t="s">
        <v>5598</v>
      </c>
      <c r="J6262" t="s">
        <v>6085</v>
      </c>
      <c r="K6262" t="s">
        <v>5075</v>
      </c>
      <c r="L6262">
        <v>0</v>
      </c>
      <c r="M6262" s="441">
        <v>-693593</v>
      </c>
      <c r="N6262">
        <v>0</v>
      </c>
      <c r="O6262">
        <v>0</v>
      </c>
      <c r="P6262">
        <v>60</v>
      </c>
    </row>
    <row r="6263" spans="1:16" x14ac:dyDescent="0.3">
      <c r="A6263">
        <v>8792</v>
      </c>
      <c r="B6263">
        <v>122</v>
      </c>
      <c r="C6263" t="s">
        <v>552</v>
      </c>
      <c r="D6263" s="441">
        <v>45627</v>
      </c>
      <c r="E6263">
        <v>18178</v>
      </c>
      <c r="F6263" t="s">
        <v>5790</v>
      </c>
      <c r="G6263">
        <v>3444</v>
      </c>
      <c r="H6263">
        <v>1</v>
      </c>
      <c r="I6263" t="s">
        <v>5601</v>
      </c>
      <c r="J6263" t="s">
        <v>4764</v>
      </c>
      <c r="K6263" t="s">
        <v>5075</v>
      </c>
      <c r="L6263">
        <v>0</v>
      </c>
      <c r="M6263" s="441">
        <v>-693593</v>
      </c>
      <c r="N6263">
        <v>0</v>
      </c>
      <c r="O6263">
        <v>59.9</v>
      </c>
      <c r="P6263">
        <v>59.9</v>
      </c>
    </row>
    <row r="6264" spans="1:16" x14ac:dyDescent="0.3">
      <c r="A6264">
        <v>8894</v>
      </c>
      <c r="B6264">
        <v>122</v>
      </c>
      <c r="C6264" t="s">
        <v>552</v>
      </c>
      <c r="D6264" s="441">
        <v>45627</v>
      </c>
      <c r="E6264">
        <v>23492</v>
      </c>
      <c r="F6264" t="s">
        <v>6612</v>
      </c>
      <c r="G6264">
        <v>2377</v>
      </c>
      <c r="H6264">
        <v>1</v>
      </c>
      <c r="I6264" t="s">
        <v>5598</v>
      </c>
      <c r="J6264" t="s">
        <v>6085</v>
      </c>
      <c r="K6264" t="s">
        <v>5075</v>
      </c>
      <c r="L6264">
        <v>0</v>
      </c>
      <c r="M6264" s="441">
        <v>-693593</v>
      </c>
      <c r="N6264">
        <v>0</v>
      </c>
      <c r="O6264">
        <v>59.8</v>
      </c>
      <c r="P6264">
        <v>59.8</v>
      </c>
    </row>
    <row r="6265" spans="1:16" x14ac:dyDescent="0.3">
      <c r="A6265">
        <v>8738</v>
      </c>
      <c r="B6265">
        <v>122</v>
      </c>
      <c r="C6265" t="s">
        <v>552</v>
      </c>
      <c r="D6265" s="441">
        <v>45627</v>
      </c>
      <c r="E6265">
        <v>18396</v>
      </c>
      <c r="F6265" t="s">
        <v>6641</v>
      </c>
      <c r="G6265">
        <v>3244</v>
      </c>
      <c r="H6265">
        <v>0.15</v>
      </c>
      <c r="I6265" t="s">
        <v>5613</v>
      </c>
      <c r="J6265" t="s">
        <v>4764</v>
      </c>
      <c r="K6265" t="s">
        <v>5075</v>
      </c>
      <c r="L6265">
        <v>0</v>
      </c>
      <c r="M6265" s="441">
        <v>-693593</v>
      </c>
      <c r="N6265">
        <v>0</v>
      </c>
      <c r="O6265">
        <v>0</v>
      </c>
      <c r="P6265">
        <v>59.46</v>
      </c>
    </row>
    <row r="6266" spans="1:16" x14ac:dyDescent="0.3">
      <c r="A6266">
        <v>8911</v>
      </c>
      <c r="B6266">
        <v>122</v>
      </c>
      <c r="C6266" t="s">
        <v>552</v>
      </c>
      <c r="D6266" s="441">
        <v>45627</v>
      </c>
      <c r="E6266">
        <v>19784</v>
      </c>
      <c r="F6266" t="s">
        <v>5922</v>
      </c>
      <c r="G6266">
        <v>2474</v>
      </c>
      <c r="H6266">
        <v>6.72</v>
      </c>
      <c r="I6266" t="s">
        <v>5598</v>
      </c>
      <c r="J6266" t="s">
        <v>6085</v>
      </c>
      <c r="K6266" t="s">
        <v>5075</v>
      </c>
      <c r="L6266">
        <v>8.1199999999999992</v>
      </c>
      <c r="M6266" s="441">
        <v>45625</v>
      </c>
      <c r="N6266">
        <v>8.1</v>
      </c>
      <c r="O6266">
        <v>8.1</v>
      </c>
      <c r="P6266">
        <v>54.57</v>
      </c>
    </row>
    <row r="6267" spans="1:16" x14ac:dyDescent="0.3">
      <c r="A6267">
        <v>8787</v>
      </c>
      <c r="B6267">
        <v>122</v>
      </c>
      <c r="C6267" t="s">
        <v>552</v>
      </c>
      <c r="D6267" s="441">
        <v>45627</v>
      </c>
      <c r="E6267">
        <v>18210</v>
      </c>
      <c r="F6267" t="s">
        <v>6523</v>
      </c>
      <c r="G6267">
        <v>3417</v>
      </c>
      <c r="H6267">
        <v>2</v>
      </c>
      <c r="I6267" t="s">
        <v>5613</v>
      </c>
      <c r="J6267" t="s">
        <v>4764</v>
      </c>
      <c r="K6267" t="s">
        <v>5075</v>
      </c>
      <c r="L6267">
        <v>0</v>
      </c>
      <c r="M6267" s="441">
        <v>-693593</v>
      </c>
      <c r="N6267">
        <v>0</v>
      </c>
      <c r="O6267">
        <v>0</v>
      </c>
      <c r="P6267">
        <v>54.3</v>
      </c>
    </row>
    <row r="6268" spans="1:16" x14ac:dyDescent="0.3">
      <c r="A6268">
        <v>8891</v>
      </c>
      <c r="B6268">
        <v>122</v>
      </c>
      <c r="C6268" t="s">
        <v>552</v>
      </c>
      <c r="D6268" s="441">
        <v>45627</v>
      </c>
      <c r="E6268">
        <v>20944</v>
      </c>
      <c r="F6268" t="s">
        <v>6642</v>
      </c>
      <c r="G6268">
        <v>2026</v>
      </c>
      <c r="H6268">
        <v>1</v>
      </c>
      <c r="I6268" t="s">
        <v>5613</v>
      </c>
      <c r="J6268" t="s">
        <v>6085</v>
      </c>
      <c r="K6268" t="s">
        <v>5075</v>
      </c>
      <c r="L6268">
        <v>0</v>
      </c>
      <c r="M6268" s="441">
        <v>-693593</v>
      </c>
      <c r="N6268">
        <v>0</v>
      </c>
      <c r="O6268">
        <v>0</v>
      </c>
      <c r="P6268">
        <v>54.25</v>
      </c>
    </row>
    <row r="6269" spans="1:16" x14ac:dyDescent="0.3">
      <c r="A6269">
        <v>8886</v>
      </c>
      <c r="B6269">
        <v>122</v>
      </c>
      <c r="C6269" t="s">
        <v>552</v>
      </c>
      <c r="D6269" s="441">
        <v>45627</v>
      </c>
      <c r="E6269">
        <v>19965</v>
      </c>
      <c r="F6269" t="s">
        <v>5671</v>
      </c>
      <c r="G6269">
        <v>2356</v>
      </c>
      <c r="H6269">
        <v>4</v>
      </c>
      <c r="I6269" t="s">
        <v>5613</v>
      </c>
      <c r="J6269" t="s">
        <v>6085</v>
      </c>
      <c r="K6269" t="s">
        <v>5075</v>
      </c>
      <c r="L6269">
        <v>13.46</v>
      </c>
      <c r="M6269" s="441">
        <v>45615</v>
      </c>
      <c r="N6269">
        <v>13.55</v>
      </c>
      <c r="O6269">
        <v>13.42</v>
      </c>
      <c r="P6269">
        <v>53.84</v>
      </c>
    </row>
    <row r="6270" spans="1:16" x14ac:dyDescent="0.3">
      <c r="A6270">
        <v>8870</v>
      </c>
      <c r="B6270">
        <v>122</v>
      </c>
      <c r="C6270" t="s">
        <v>552</v>
      </c>
      <c r="D6270" s="441">
        <v>45627</v>
      </c>
      <c r="E6270">
        <v>20892</v>
      </c>
      <c r="F6270" t="s">
        <v>5653</v>
      </c>
      <c r="G6270">
        <v>2039</v>
      </c>
      <c r="H6270">
        <v>4</v>
      </c>
      <c r="I6270" t="s">
        <v>5613</v>
      </c>
      <c r="J6270" t="s">
        <v>6085</v>
      </c>
      <c r="K6270" t="s">
        <v>5075</v>
      </c>
      <c r="L6270">
        <v>0</v>
      </c>
      <c r="M6270" s="441">
        <v>-693593</v>
      </c>
      <c r="N6270">
        <v>0</v>
      </c>
      <c r="O6270">
        <v>13.2</v>
      </c>
      <c r="P6270">
        <v>52.8</v>
      </c>
    </row>
    <row r="6271" spans="1:16" x14ac:dyDescent="0.3">
      <c r="A6271">
        <v>8799</v>
      </c>
      <c r="B6271">
        <v>122</v>
      </c>
      <c r="C6271" t="s">
        <v>552</v>
      </c>
      <c r="D6271" s="441">
        <v>45627</v>
      </c>
      <c r="E6271">
        <v>18139</v>
      </c>
      <c r="F6271" t="s">
        <v>5960</v>
      </c>
      <c r="G6271">
        <v>3479</v>
      </c>
      <c r="H6271">
        <v>0.14000000000000001</v>
      </c>
      <c r="I6271" t="s">
        <v>5601</v>
      </c>
      <c r="J6271" t="s">
        <v>4764</v>
      </c>
      <c r="K6271" t="s">
        <v>5075</v>
      </c>
      <c r="L6271">
        <v>0</v>
      </c>
      <c r="M6271" s="441">
        <v>-693593</v>
      </c>
      <c r="N6271">
        <v>0</v>
      </c>
      <c r="O6271">
        <v>375.29</v>
      </c>
      <c r="P6271">
        <v>52.54</v>
      </c>
    </row>
    <row r="6272" spans="1:16" x14ac:dyDescent="0.3">
      <c r="A6272">
        <v>8904</v>
      </c>
      <c r="B6272">
        <v>122</v>
      </c>
      <c r="C6272" t="s">
        <v>552</v>
      </c>
      <c r="D6272" s="441">
        <v>45627</v>
      </c>
      <c r="E6272">
        <v>20961</v>
      </c>
      <c r="F6272" t="s">
        <v>5687</v>
      </c>
      <c r="G6272">
        <v>2015</v>
      </c>
      <c r="H6272">
        <v>9</v>
      </c>
      <c r="I6272" t="s">
        <v>5613</v>
      </c>
      <c r="J6272" t="s">
        <v>6085</v>
      </c>
      <c r="K6272" t="s">
        <v>5075</v>
      </c>
      <c r="L6272">
        <v>5.79</v>
      </c>
      <c r="M6272" s="441">
        <v>45609</v>
      </c>
      <c r="N6272">
        <v>5.79</v>
      </c>
      <c r="O6272">
        <v>5.79</v>
      </c>
      <c r="P6272">
        <v>52.11</v>
      </c>
    </row>
    <row r="6273" spans="1:16" x14ac:dyDescent="0.3">
      <c r="A6273">
        <v>9056</v>
      </c>
      <c r="B6273">
        <v>122</v>
      </c>
      <c r="C6273" t="s">
        <v>552</v>
      </c>
      <c r="D6273" s="441">
        <v>45627</v>
      </c>
      <c r="E6273">
        <v>20680</v>
      </c>
      <c r="F6273" t="s">
        <v>6662</v>
      </c>
      <c r="G6273">
        <v>2106</v>
      </c>
      <c r="H6273">
        <v>10</v>
      </c>
      <c r="I6273" t="s">
        <v>5613</v>
      </c>
      <c r="J6273" t="s">
        <v>6085</v>
      </c>
      <c r="K6273" t="s">
        <v>5075</v>
      </c>
      <c r="L6273">
        <v>0</v>
      </c>
      <c r="M6273" s="441">
        <v>-693593</v>
      </c>
      <c r="N6273">
        <v>0</v>
      </c>
      <c r="O6273">
        <v>5.0999999999999996</v>
      </c>
      <c r="P6273">
        <v>51</v>
      </c>
    </row>
    <row r="6274" spans="1:16" x14ac:dyDescent="0.3">
      <c r="A6274">
        <v>8910</v>
      </c>
      <c r="B6274">
        <v>122</v>
      </c>
      <c r="C6274" t="s">
        <v>552</v>
      </c>
      <c r="D6274" s="441">
        <v>45627</v>
      </c>
      <c r="E6274">
        <v>19649</v>
      </c>
      <c r="F6274" t="s">
        <v>6502</v>
      </c>
      <c r="G6274">
        <v>2589</v>
      </c>
      <c r="H6274">
        <v>2</v>
      </c>
      <c r="I6274" t="s">
        <v>5598</v>
      </c>
      <c r="J6274" t="s">
        <v>6085</v>
      </c>
      <c r="K6274" t="s">
        <v>5075</v>
      </c>
      <c r="L6274">
        <v>25.38</v>
      </c>
      <c r="M6274" s="441">
        <v>45624</v>
      </c>
      <c r="N6274">
        <v>26</v>
      </c>
      <c r="O6274">
        <v>25</v>
      </c>
      <c r="P6274">
        <v>50.76</v>
      </c>
    </row>
    <row r="6275" spans="1:16" x14ac:dyDescent="0.3">
      <c r="A6275">
        <v>8944</v>
      </c>
      <c r="B6275">
        <v>122</v>
      </c>
      <c r="C6275" t="s">
        <v>552</v>
      </c>
      <c r="D6275" s="441">
        <v>45627</v>
      </c>
      <c r="E6275">
        <v>19463</v>
      </c>
      <c r="F6275" t="s">
        <v>5986</v>
      </c>
      <c r="G6275">
        <v>2739</v>
      </c>
      <c r="H6275">
        <v>0.62</v>
      </c>
      <c r="I6275" t="s">
        <v>5598</v>
      </c>
      <c r="J6275" t="s">
        <v>6085</v>
      </c>
      <c r="K6275" t="s">
        <v>5075</v>
      </c>
      <c r="L6275">
        <v>79.45</v>
      </c>
      <c r="M6275" s="441">
        <v>45622</v>
      </c>
      <c r="N6275">
        <v>80</v>
      </c>
      <c r="O6275">
        <v>60</v>
      </c>
      <c r="P6275">
        <v>49.26</v>
      </c>
    </row>
    <row r="6276" spans="1:16" x14ac:dyDescent="0.3">
      <c r="A6276">
        <v>8934</v>
      </c>
      <c r="B6276">
        <v>122</v>
      </c>
      <c r="C6276" t="s">
        <v>552</v>
      </c>
      <c r="D6276" s="441">
        <v>45627</v>
      </c>
      <c r="E6276">
        <v>19575</v>
      </c>
      <c r="F6276" t="s">
        <v>5944</v>
      </c>
      <c r="G6276">
        <v>2643</v>
      </c>
      <c r="H6276">
        <v>1.5</v>
      </c>
      <c r="I6276" t="s">
        <v>5598</v>
      </c>
      <c r="J6276" t="s">
        <v>6085</v>
      </c>
      <c r="K6276" t="s">
        <v>5075</v>
      </c>
      <c r="L6276">
        <v>32.700000000000003</v>
      </c>
      <c r="M6276" s="441">
        <v>45618</v>
      </c>
      <c r="N6276">
        <v>33.75</v>
      </c>
      <c r="O6276">
        <v>28</v>
      </c>
      <c r="P6276">
        <v>49.05</v>
      </c>
    </row>
    <row r="6277" spans="1:16" x14ac:dyDescent="0.3">
      <c r="A6277">
        <v>9059</v>
      </c>
      <c r="B6277">
        <v>122</v>
      </c>
      <c r="C6277" t="s">
        <v>552</v>
      </c>
      <c r="D6277" s="441">
        <v>45627</v>
      </c>
      <c r="E6277">
        <v>20111</v>
      </c>
      <c r="F6277" t="s">
        <v>6617</v>
      </c>
      <c r="G6277">
        <v>2295</v>
      </c>
      <c r="H6277">
        <v>2</v>
      </c>
      <c r="I6277" t="s">
        <v>5605</v>
      </c>
      <c r="J6277" t="s">
        <v>6085</v>
      </c>
      <c r="K6277" t="s">
        <v>5075</v>
      </c>
      <c r="L6277">
        <v>0</v>
      </c>
      <c r="M6277" s="441">
        <v>45385</v>
      </c>
      <c r="N6277">
        <v>0</v>
      </c>
      <c r="O6277">
        <v>0</v>
      </c>
      <c r="P6277">
        <v>48.05</v>
      </c>
    </row>
    <row r="6278" spans="1:16" x14ac:dyDescent="0.3">
      <c r="A6278">
        <v>8847</v>
      </c>
      <c r="B6278">
        <v>122</v>
      </c>
      <c r="C6278" t="s">
        <v>552</v>
      </c>
      <c r="D6278" s="441">
        <v>45627</v>
      </c>
      <c r="E6278">
        <v>24110</v>
      </c>
      <c r="F6278" t="s">
        <v>5630</v>
      </c>
      <c r="G6278">
        <v>2322</v>
      </c>
      <c r="H6278">
        <v>1.5</v>
      </c>
      <c r="I6278" t="s">
        <v>5598</v>
      </c>
      <c r="J6278" t="s">
        <v>6085</v>
      </c>
      <c r="K6278" t="s">
        <v>5075</v>
      </c>
      <c r="L6278">
        <v>0</v>
      </c>
      <c r="M6278" s="441">
        <v>-693593</v>
      </c>
      <c r="N6278">
        <v>0</v>
      </c>
      <c r="O6278">
        <v>32</v>
      </c>
      <c r="P6278">
        <v>48</v>
      </c>
    </row>
    <row r="6279" spans="1:16" x14ac:dyDescent="0.3">
      <c r="A6279">
        <v>8926</v>
      </c>
      <c r="B6279">
        <v>122</v>
      </c>
      <c r="C6279" t="s">
        <v>552</v>
      </c>
      <c r="D6279" s="441">
        <v>45627</v>
      </c>
      <c r="E6279">
        <v>19741</v>
      </c>
      <c r="F6279" t="s">
        <v>6332</v>
      </c>
      <c r="G6279">
        <v>2512</v>
      </c>
      <c r="H6279">
        <v>8</v>
      </c>
      <c r="I6279" t="s">
        <v>5598</v>
      </c>
      <c r="J6279" t="s">
        <v>6085</v>
      </c>
      <c r="K6279" t="s">
        <v>5075</v>
      </c>
      <c r="L6279">
        <v>5.93</v>
      </c>
      <c r="M6279" s="441">
        <v>45624</v>
      </c>
      <c r="N6279">
        <v>5.6</v>
      </c>
      <c r="O6279">
        <v>4.96</v>
      </c>
      <c r="P6279">
        <v>47.44</v>
      </c>
    </row>
    <row r="6280" spans="1:16" x14ac:dyDescent="0.3">
      <c r="A6280">
        <v>9013</v>
      </c>
      <c r="B6280">
        <v>122</v>
      </c>
      <c r="C6280" t="s">
        <v>552</v>
      </c>
      <c r="D6280" s="441">
        <v>45627</v>
      </c>
      <c r="E6280">
        <v>18192</v>
      </c>
      <c r="F6280" t="s">
        <v>6645</v>
      </c>
      <c r="G6280">
        <v>3432</v>
      </c>
      <c r="H6280">
        <v>0.93</v>
      </c>
      <c r="I6280" t="s">
        <v>5601</v>
      </c>
      <c r="J6280" t="s">
        <v>4764</v>
      </c>
      <c r="K6280" t="s">
        <v>5075</v>
      </c>
      <c r="L6280">
        <v>0</v>
      </c>
      <c r="M6280" s="441">
        <v>-693593</v>
      </c>
      <c r="N6280">
        <v>0</v>
      </c>
      <c r="O6280">
        <v>0</v>
      </c>
      <c r="P6280">
        <v>47.25</v>
      </c>
    </row>
    <row r="6281" spans="1:16" x14ac:dyDescent="0.3">
      <c r="A6281">
        <v>8868</v>
      </c>
      <c r="B6281">
        <v>122</v>
      </c>
      <c r="C6281" t="s">
        <v>552</v>
      </c>
      <c r="D6281" s="441">
        <v>45627</v>
      </c>
      <c r="E6281">
        <v>20022</v>
      </c>
      <c r="F6281" t="s">
        <v>5651</v>
      </c>
      <c r="G6281">
        <v>2340</v>
      </c>
      <c r="H6281">
        <v>5</v>
      </c>
      <c r="I6281" t="s">
        <v>5613</v>
      </c>
      <c r="J6281" t="s">
        <v>6085</v>
      </c>
      <c r="K6281" t="s">
        <v>5075</v>
      </c>
      <c r="L6281">
        <v>9.39</v>
      </c>
      <c r="M6281" s="441">
        <v>45609</v>
      </c>
      <c r="N6281">
        <v>9.39</v>
      </c>
      <c r="O6281">
        <v>9.36</v>
      </c>
      <c r="P6281">
        <v>46.95</v>
      </c>
    </row>
    <row r="6282" spans="1:16" x14ac:dyDescent="0.3">
      <c r="A6282">
        <v>9028</v>
      </c>
      <c r="B6282">
        <v>122</v>
      </c>
      <c r="C6282" t="s">
        <v>552</v>
      </c>
      <c r="D6282" s="441">
        <v>45627</v>
      </c>
      <c r="E6282">
        <v>18107</v>
      </c>
      <c r="F6282" t="s">
        <v>5807</v>
      </c>
      <c r="G6282">
        <v>3504</v>
      </c>
      <c r="H6282">
        <v>0.26</v>
      </c>
      <c r="I6282" t="s">
        <v>5601</v>
      </c>
      <c r="J6282" t="s">
        <v>4764</v>
      </c>
      <c r="K6282" t="s">
        <v>5075</v>
      </c>
      <c r="L6282">
        <v>0</v>
      </c>
      <c r="M6282" s="441">
        <v>-693593</v>
      </c>
      <c r="N6282">
        <v>0</v>
      </c>
      <c r="O6282">
        <v>0</v>
      </c>
      <c r="P6282">
        <v>45.99</v>
      </c>
    </row>
    <row r="6283" spans="1:16" x14ac:dyDescent="0.3">
      <c r="A6283">
        <v>8840</v>
      </c>
      <c r="B6283">
        <v>122</v>
      </c>
      <c r="C6283" t="s">
        <v>552</v>
      </c>
      <c r="D6283" s="441">
        <v>45627</v>
      </c>
      <c r="E6283">
        <v>20724</v>
      </c>
      <c r="F6283" t="s">
        <v>6600</v>
      </c>
      <c r="G6283">
        <v>2094</v>
      </c>
      <c r="H6283">
        <v>1</v>
      </c>
      <c r="I6283" t="s">
        <v>5610</v>
      </c>
      <c r="J6283" t="s">
        <v>6085</v>
      </c>
      <c r="K6283" t="s">
        <v>5075</v>
      </c>
      <c r="L6283">
        <v>45.9</v>
      </c>
      <c r="M6283" s="441">
        <v>45603</v>
      </c>
      <c r="N6283">
        <v>45.9</v>
      </c>
      <c r="O6283">
        <v>45.9</v>
      </c>
      <c r="P6283">
        <v>45.9</v>
      </c>
    </row>
    <row r="6284" spans="1:16" x14ac:dyDescent="0.3">
      <c r="A6284">
        <v>8931</v>
      </c>
      <c r="B6284">
        <v>122</v>
      </c>
      <c r="C6284" t="s">
        <v>552</v>
      </c>
      <c r="D6284" s="441">
        <v>45627</v>
      </c>
      <c r="E6284">
        <v>17034</v>
      </c>
      <c r="F6284" t="s">
        <v>6601</v>
      </c>
      <c r="G6284">
        <v>2743</v>
      </c>
      <c r="H6284">
        <v>2.36</v>
      </c>
      <c r="I6284" t="s">
        <v>5598</v>
      </c>
      <c r="J6284" t="s">
        <v>6085</v>
      </c>
      <c r="K6284" t="s">
        <v>5075</v>
      </c>
      <c r="L6284">
        <v>18.600000000000001</v>
      </c>
      <c r="M6284" s="441">
        <v>45625</v>
      </c>
      <c r="N6284">
        <v>25</v>
      </c>
      <c r="O6284">
        <v>25</v>
      </c>
      <c r="P6284">
        <v>43.9</v>
      </c>
    </row>
    <row r="6285" spans="1:16" x14ac:dyDescent="0.3">
      <c r="A6285">
        <v>8841</v>
      </c>
      <c r="B6285">
        <v>122</v>
      </c>
      <c r="C6285" t="s">
        <v>552</v>
      </c>
      <c r="D6285" s="441">
        <v>45627</v>
      </c>
      <c r="E6285">
        <v>24089</v>
      </c>
      <c r="F6285" t="s">
        <v>5842</v>
      </c>
      <c r="G6285">
        <v>2316</v>
      </c>
      <c r="H6285">
        <v>5</v>
      </c>
      <c r="I6285" t="s">
        <v>5598</v>
      </c>
      <c r="J6285" t="s">
        <v>6085</v>
      </c>
      <c r="K6285" t="s">
        <v>5075</v>
      </c>
      <c r="L6285">
        <v>0</v>
      </c>
      <c r="M6285" s="441">
        <v>45531</v>
      </c>
      <c r="N6285">
        <v>8.5</v>
      </c>
      <c r="O6285">
        <v>8.43</v>
      </c>
      <c r="P6285">
        <v>42.5</v>
      </c>
    </row>
    <row r="6286" spans="1:16" x14ac:dyDescent="0.3">
      <c r="A6286">
        <v>8916</v>
      </c>
      <c r="B6286">
        <v>122</v>
      </c>
      <c r="C6286" t="s">
        <v>552</v>
      </c>
      <c r="D6286" s="441">
        <v>45627</v>
      </c>
      <c r="E6286">
        <v>24509</v>
      </c>
      <c r="F6286" t="s">
        <v>5928</v>
      </c>
      <c r="G6286">
        <v>2607</v>
      </c>
      <c r="H6286">
        <v>13.2</v>
      </c>
      <c r="I6286" t="s">
        <v>5598</v>
      </c>
      <c r="J6286" t="s">
        <v>6085</v>
      </c>
      <c r="K6286" t="s">
        <v>5075</v>
      </c>
      <c r="L6286">
        <v>0</v>
      </c>
      <c r="M6286" s="441">
        <v>-693593</v>
      </c>
      <c r="N6286">
        <v>0</v>
      </c>
      <c r="O6286">
        <v>3.21</v>
      </c>
      <c r="P6286">
        <v>42.43</v>
      </c>
    </row>
    <row r="6287" spans="1:16" x14ac:dyDescent="0.3">
      <c r="A6287">
        <v>8981</v>
      </c>
      <c r="B6287">
        <v>122</v>
      </c>
      <c r="C6287" t="s">
        <v>552</v>
      </c>
      <c r="D6287" s="441">
        <v>45627</v>
      </c>
      <c r="E6287">
        <v>24467</v>
      </c>
      <c r="F6287" t="s">
        <v>6549</v>
      </c>
      <c r="G6287">
        <v>3673</v>
      </c>
      <c r="H6287">
        <v>26</v>
      </c>
      <c r="I6287" t="s">
        <v>5613</v>
      </c>
      <c r="J6287" t="s">
        <v>4764</v>
      </c>
      <c r="K6287" t="s">
        <v>5075</v>
      </c>
      <c r="L6287">
        <v>0</v>
      </c>
      <c r="M6287" s="441">
        <v>45526</v>
      </c>
      <c r="N6287">
        <v>1.56</v>
      </c>
      <c r="O6287">
        <v>2.19</v>
      </c>
      <c r="P6287">
        <v>40.619999999999997</v>
      </c>
    </row>
    <row r="6288" spans="1:16" x14ac:dyDescent="0.3">
      <c r="A6288">
        <v>8739</v>
      </c>
      <c r="B6288">
        <v>122</v>
      </c>
      <c r="C6288" t="s">
        <v>552</v>
      </c>
      <c r="D6288" s="441">
        <v>45627</v>
      </c>
      <c r="E6288">
        <v>18383</v>
      </c>
      <c r="F6288" t="s">
        <v>6550</v>
      </c>
      <c r="G6288">
        <v>3256</v>
      </c>
      <c r="H6288">
        <v>0.39</v>
      </c>
      <c r="I6288" t="s">
        <v>5613</v>
      </c>
      <c r="J6288" t="s">
        <v>4764</v>
      </c>
      <c r="K6288" t="s">
        <v>5075</v>
      </c>
      <c r="L6288">
        <v>0</v>
      </c>
      <c r="M6288" s="441">
        <v>-693593</v>
      </c>
      <c r="N6288">
        <v>0</v>
      </c>
      <c r="O6288">
        <v>0</v>
      </c>
      <c r="P6288">
        <v>40.32</v>
      </c>
    </row>
    <row r="6289" spans="1:16" x14ac:dyDescent="0.3">
      <c r="A6289">
        <v>9020</v>
      </c>
      <c r="B6289">
        <v>122</v>
      </c>
      <c r="C6289" t="s">
        <v>552</v>
      </c>
      <c r="D6289" s="441">
        <v>45627</v>
      </c>
      <c r="E6289">
        <v>18155</v>
      </c>
      <c r="F6289" t="s">
        <v>6513</v>
      </c>
      <c r="G6289">
        <v>3465</v>
      </c>
      <c r="H6289">
        <v>0.3</v>
      </c>
      <c r="I6289" t="s">
        <v>5601</v>
      </c>
      <c r="J6289" t="s">
        <v>4764</v>
      </c>
      <c r="K6289" t="s">
        <v>5075</v>
      </c>
      <c r="L6289">
        <v>0</v>
      </c>
      <c r="M6289" s="441">
        <v>-693593</v>
      </c>
      <c r="N6289">
        <v>0</v>
      </c>
      <c r="O6289">
        <v>0</v>
      </c>
      <c r="P6289">
        <v>40.200000000000003</v>
      </c>
    </row>
    <row r="6290" spans="1:16" x14ac:dyDescent="0.3">
      <c r="A6290">
        <v>8827</v>
      </c>
      <c r="B6290">
        <v>122</v>
      </c>
      <c r="C6290" t="s">
        <v>552</v>
      </c>
      <c r="D6290" s="441">
        <v>45627</v>
      </c>
      <c r="E6290">
        <v>21086</v>
      </c>
      <c r="F6290" t="s">
        <v>6501</v>
      </c>
      <c r="G6290">
        <v>1989</v>
      </c>
      <c r="H6290">
        <v>2</v>
      </c>
      <c r="I6290" t="s">
        <v>5613</v>
      </c>
      <c r="J6290" t="s">
        <v>6085</v>
      </c>
      <c r="K6290" t="s">
        <v>5075</v>
      </c>
      <c r="L6290">
        <v>20.07</v>
      </c>
      <c r="M6290" s="441">
        <v>45622</v>
      </c>
      <c r="N6290">
        <v>19.3</v>
      </c>
      <c r="O6290">
        <v>19.3</v>
      </c>
      <c r="P6290">
        <v>40.14</v>
      </c>
    </row>
    <row r="6291" spans="1:16" x14ac:dyDescent="0.3">
      <c r="A6291">
        <v>8927</v>
      </c>
      <c r="B6291">
        <v>122</v>
      </c>
      <c r="C6291" t="s">
        <v>552</v>
      </c>
      <c r="D6291" s="441">
        <v>45627</v>
      </c>
      <c r="E6291">
        <v>19476</v>
      </c>
      <c r="F6291" t="s">
        <v>6017</v>
      </c>
      <c r="G6291">
        <v>2729</v>
      </c>
      <c r="H6291">
        <v>0.84</v>
      </c>
      <c r="I6291" t="s">
        <v>5598</v>
      </c>
      <c r="J6291" t="s">
        <v>6085</v>
      </c>
      <c r="K6291" t="s">
        <v>5075</v>
      </c>
      <c r="L6291">
        <v>47.28</v>
      </c>
      <c r="M6291" s="441">
        <v>45625</v>
      </c>
      <c r="N6291">
        <v>47.25</v>
      </c>
      <c r="O6291">
        <v>41.81</v>
      </c>
      <c r="P6291">
        <v>39.72</v>
      </c>
    </row>
    <row r="6292" spans="1:16" x14ac:dyDescent="0.3">
      <c r="A6292">
        <v>8809</v>
      </c>
      <c r="B6292">
        <v>122</v>
      </c>
      <c r="C6292" t="s">
        <v>552</v>
      </c>
      <c r="D6292" s="441">
        <v>45627</v>
      </c>
      <c r="E6292">
        <v>21132</v>
      </c>
      <c r="F6292" t="s">
        <v>6646</v>
      </c>
      <c r="G6292">
        <v>1963</v>
      </c>
      <c r="H6292">
        <v>1</v>
      </c>
      <c r="I6292" t="s">
        <v>5605</v>
      </c>
      <c r="J6292" t="s">
        <v>6085</v>
      </c>
      <c r="K6292" t="s">
        <v>5075</v>
      </c>
      <c r="L6292">
        <v>0</v>
      </c>
      <c r="M6292" s="441">
        <v>-693593</v>
      </c>
      <c r="N6292">
        <v>0</v>
      </c>
      <c r="O6292">
        <v>39.5</v>
      </c>
      <c r="P6292">
        <v>39.5</v>
      </c>
    </row>
    <row r="6293" spans="1:16" x14ac:dyDescent="0.3">
      <c r="A6293">
        <v>9040</v>
      </c>
      <c r="B6293">
        <v>122</v>
      </c>
      <c r="C6293" t="s">
        <v>552</v>
      </c>
      <c r="D6293" s="441">
        <v>45627</v>
      </c>
      <c r="E6293">
        <v>17051</v>
      </c>
      <c r="F6293" t="s">
        <v>6609</v>
      </c>
      <c r="G6293">
        <v>2787</v>
      </c>
      <c r="H6293">
        <v>0.3</v>
      </c>
      <c r="I6293" t="s">
        <v>5598</v>
      </c>
      <c r="J6293" t="s">
        <v>6085</v>
      </c>
      <c r="K6293" t="s">
        <v>5075</v>
      </c>
      <c r="L6293">
        <v>0</v>
      </c>
      <c r="M6293" s="441">
        <v>-693593</v>
      </c>
      <c r="N6293">
        <v>0</v>
      </c>
      <c r="O6293">
        <v>0</v>
      </c>
      <c r="P6293">
        <v>39.5</v>
      </c>
    </row>
    <row r="6294" spans="1:16" x14ac:dyDescent="0.3">
      <c r="A6294">
        <v>9057</v>
      </c>
      <c r="B6294">
        <v>122</v>
      </c>
      <c r="C6294" t="s">
        <v>552</v>
      </c>
      <c r="D6294" s="441">
        <v>45627</v>
      </c>
      <c r="E6294">
        <v>25282</v>
      </c>
      <c r="F6294" t="s">
        <v>5652</v>
      </c>
      <c r="G6294">
        <v>5982</v>
      </c>
      <c r="H6294">
        <v>1</v>
      </c>
      <c r="I6294" t="s">
        <v>5598</v>
      </c>
      <c r="J6294" t="s">
        <v>6085</v>
      </c>
      <c r="K6294" t="s">
        <v>5075</v>
      </c>
      <c r="L6294">
        <v>0</v>
      </c>
      <c r="M6294" s="441">
        <v>45555</v>
      </c>
      <c r="N6294">
        <v>38.799999999999997</v>
      </c>
      <c r="O6294">
        <v>57.32</v>
      </c>
      <c r="P6294">
        <v>38.799999999999997</v>
      </c>
    </row>
    <row r="6295" spans="1:16" x14ac:dyDescent="0.3">
      <c r="A6295">
        <v>8921</v>
      </c>
      <c r="B6295">
        <v>122</v>
      </c>
      <c r="C6295" t="s">
        <v>552</v>
      </c>
      <c r="D6295" s="441">
        <v>45627</v>
      </c>
      <c r="E6295">
        <v>19759</v>
      </c>
      <c r="F6295" t="s">
        <v>6016</v>
      </c>
      <c r="G6295">
        <v>2494</v>
      </c>
      <c r="H6295">
        <v>3.74</v>
      </c>
      <c r="I6295" t="s">
        <v>5598</v>
      </c>
      <c r="J6295" t="s">
        <v>6085</v>
      </c>
      <c r="K6295" t="s">
        <v>5075</v>
      </c>
      <c r="L6295">
        <v>10.050000000000001</v>
      </c>
      <c r="M6295" s="441">
        <v>45625</v>
      </c>
      <c r="N6295">
        <v>11.57</v>
      </c>
      <c r="O6295">
        <v>8.5</v>
      </c>
      <c r="P6295">
        <v>37.590000000000003</v>
      </c>
    </row>
    <row r="6296" spans="1:16" x14ac:dyDescent="0.3">
      <c r="A6296">
        <v>8752</v>
      </c>
      <c r="B6296">
        <v>122</v>
      </c>
      <c r="C6296" t="s">
        <v>552</v>
      </c>
      <c r="D6296" s="441">
        <v>45627</v>
      </c>
      <c r="E6296">
        <v>18357</v>
      </c>
      <c r="F6296" t="s">
        <v>6553</v>
      </c>
      <c r="G6296">
        <v>3279</v>
      </c>
      <c r="H6296">
        <v>0.56999999999999995</v>
      </c>
      <c r="I6296" t="s">
        <v>5613</v>
      </c>
      <c r="J6296" t="s">
        <v>4764</v>
      </c>
      <c r="K6296" t="s">
        <v>5075</v>
      </c>
      <c r="L6296">
        <v>0</v>
      </c>
      <c r="M6296" s="441">
        <v>-693593</v>
      </c>
      <c r="N6296">
        <v>0</v>
      </c>
      <c r="O6296">
        <v>0</v>
      </c>
      <c r="P6296">
        <v>37.54</v>
      </c>
    </row>
    <row r="6297" spans="1:16" x14ac:dyDescent="0.3">
      <c r="A6297">
        <v>8915</v>
      </c>
      <c r="B6297">
        <v>122</v>
      </c>
      <c r="C6297" t="s">
        <v>552</v>
      </c>
      <c r="D6297" s="441">
        <v>45627</v>
      </c>
      <c r="E6297">
        <v>24099</v>
      </c>
      <c r="F6297" t="s">
        <v>6663</v>
      </c>
      <c r="G6297">
        <v>2716</v>
      </c>
      <c r="H6297">
        <v>5.2</v>
      </c>
      <c r="I6297" t="s">
        <v>5598</v>
      </c>
      <c r="J6297" t="s">
        <v>6085</v>
      </c>
      <c r="K6297" t="s">
        <v>5075</v>
      </c>
      <c r="L6297">
        <v>0</v>
      </c>
      <c r="M6297" s="441">
        <v>45544</v>
      </c>
      <c r="N6297">
        <v>7.02</v>
      </c>
      <c r="O6297">
        <v>7.2</v>
      </c>
      <c r="P6297">
        <v>36.5</v>
      </c>
    </row>
    <row r="6298" spans="1:16" x14ac:dyDescent="0.3">
      <c r="A6298">
        <v>8775</v>
      </c>
      <c r="B6298">
        <v>122</v>
      </c>
      <c r="C6298" t="s">
        <v>552</v>
      </c>
      <c r="D6298" s="441">
        <v>45627</v>
      </c>
      <c r="E6298">
        <v>18249</v>
      </c>
      <c r="F6298" t="s">
        <v>5907</v>
      </c>
      <c r="G6298">
        <v>3381</v>
      </c>
      <c r="H6298">
        <v>2</v>
      </c>
      <c r="I6298" t="s">
        <v>5613</v>
      </c>
      <c r="J6298" t="s">
        <v>4764</v>
      </c>
      <c r="K6298" t="s">
        <v>5075</v>
      </c>
      <c r="L6298">
        <v>0</v>
      </c>
      <c r="M6298" s="441">
        <v>-693593</v>
      </c>
      <c r="N6298">
        <v>0</v>
      </c>
      <c r="O6298">
        <v>0</v>
      </c>
      <c r="P6298">
        <v>34.630000000000003</v>
      </c>
    </row>
    <row r="6299" spans="1:16" x14ac:dyDescent="0.3">
      <c r="A6299">
        <v>9027</v>
      </c>
      <c r="B6299">
        <v>122</v>
      </c>
      <c r="C6299" t="s">
        <v>552</v>
      </c>
      <c r="D6299" s="441">
        <v>45627</v>
      </c>
      <c r="E6299">
        <v>18121</v>
      </c>
      <c r="F6299" t="s">
        <v>5801</v>
      </c>
      <c r="G6299">
        <v>3493</v>
      </c>
      <c r="H6299">
        <v>0.31</v>
      </c>
      <c r="I6299" t="s">
        <v>5601</v>
      </c>
      <c r="J6299" t="s">
        <v>4764</v>
      </c>
      <c r="K6299" t="s">
        <v>5075</v>
      </c>
      <c r="L6299">
        <v>0</v>
      </c>
      <c r="M6299" s="441">
        <v>-693593</v>
      </c>
      <c r="N6299">
        <v>0</v>
      </c>
      <c r="O6299">
        <v>0</v>
      </c>
      <c r="P6299">
        <v>34.479999999999997</v>
      </c>
    </row>
    <row r="6300" spans="1:16" x14ac:dyDescent="0.3">
      <c r="A6300">
        <v>8932</v>
      </c>
      <c r="B6300">
        <v>122</v>
      </c>
      <c r="C6300" t="s">
        <v>552</v>
      </c>
      <c r="D6300" s="441">
        <v>45627</v>
      </c>
      <c r="E6300">
        <v>19597</v>
      </c>
      <c r="F6300" t="s">
        <v>6596</v>
      </c>
      <c r="G6300">
        <v>2632</v>
      </c>
      <c r="H6300">
        <v>0.9</v>
      </c>
      <c r="I6300" t="s">
        <v>5598</v>
      </c>
      <c r="J6300" t="s">
        <v>6085</v>
      </c>
      <c r="K6300" t="s">
        <v>5075</v>
      </c>
      <c r="L6300">
        <v>37.08</v>
      </c>
      <c r="M6300" s="441">
        <v>45618</v>
      </c>
      <c r="N6300">
        <v>39</v>
      </c>
      <c r="O6300">
        <v>39</v>
      </c>
      <c r="P6300">
        <v>33.369999999999997</v>
      </c>
    </row>
    <row r="6301" spans="1:16" x14ac:dyDescent="0.3">
      <c r="A6301">
        <v>8835</v>
      </c>
      <c r="B6301">
        <v>122</v>
      </c>
      <c r="C6301" t="s">
        <v>552</v>
      </c>
      <c r="D6301" s="441">
        <v>45627</v>
      </c>
      <c r="E6301">
        <v>24061</v>
      </c>
      <c r="F6301" t="s">
        <v>6627</v>
      </c>
      <c r="G6301">
        <v>2186</v>
      </c>
      <c r="H6301">
        <v>2</v>
      </c>
      <c r="I6301" t="s">
        <v>5598</v>
      </c>
      <c r="J6301" t="s">
        <v>6085</v>
      </c>
      <c r="K6301" t="s">
        <v>5075</v>
      </c>
      <c r="L6301">
        <v>0</v>
      </c>
      <c r="M6301" s="441">
        <v>45544</v>
      </c>
      <c r="N6301">
        <v>16.36</v>
      </c>
      <c r="O6301">
        <v>15.44</v>
      </c>
      <c r="P6301">
        <v>32.72</v>
      </c>
    </row>
    <row r="6302" spans="1:16" x14ac:dyDescent="0.3">
      <c r="A6302">
        <v>8824</v>
      </c>
      <c r="B6302">
        <v>122</v>
      </c>
      <c r="C6302" t="s">
        <v>552</v>
      </c>
      <c r="D6302" s="441">
        <v>45627</v>
      </c>
      <c r="E6302">
        <v>21075</v>
      </c>
      <c r="F6302" t="s">
        <v>5606</v>
      </c>
      <c r="G6302">
        <v>1993</v>
      </c>
      <c r="H6302">
        <v>5</v>
      </c>
      <c r="I6302" t="s">
        <v>5605</v>
      </c>
      <c r="J6302" t="s">
        <v>6085</v>
      </c>
      <c r="K6302" t="s">
        <v>5075</v>
      </c>
      <c r="L6302">
        <v>0</v>
      </c>
      <c r="M6302" s="441">
        <v>-693593</v>
      </c>
      <c r="N6302">
        <v>0</v>
      </c>
      <c r="O6302">
        <v>6.41</v>
      </c>
      <c r="P6302">
        <v>32.049999999999997</v>
      </c>
    </row>
    <row r="6303" spans="1:16" x14ac:dyDescent="0.3">
      <c r="A6303">
        <v>8732</v>
      </c>
      <c r="B6303">
        <v>122</v>
      </c>
      <c r="C6303" t="s">
        <v>552</v>
      </c>
      <c r="D6303" s="441">
        <v>45627</v>
      </c>
      <c r="E6303">
        <v>18511</v>
      </c>
      <c r="F6303" t="s">
        <v>6028</v>
      </c>
      <c r="G6303">
        <v>3149</v>
      </c>
      <c r="H6303">
        <v>0.1</v>
      </c>
      <c r="I6303" t="s">
        <v>5613</v>
      </c>
      <c r="J6303" t="s">
        <v>4764</v>
      </c>
      <c r="K6303" t="s">
        <v>5075</v>
      </c>
      <c r="L6303">
        <v>0</v>
      </c>
      <c r="M6303" s="441">
        <v>-693593</v>
      </c>
      <c r="N6303">
        <v>0</v>
      </c>
      <c r="O6303">
        <v>0</v>
      </c>
      <c r="P6303">
        <v>32.04</v>
      </c>
    </row>
    <row r="6304" spans="1:16" x14ac:dyDescent="0.3">
      <c r="A6304">
        <v>9038</v>
      </c>
      <c r="B6304">
        <v>122</v>
      </c>
      <c r="C6304" t="s">
        <v>552</v>
      </c>
      <c r="D6304" s="441">
        <v>45627</v>
      </c>
      <c r="E6304">
        <v>19730</v>
      </c>
      <c r="F6304" t="s">
        <v>6323</v>
      </c>
      <c r="G6304">
        <v>2523</v>
      </c>
      <c r="H6304">
        <v>1</v>
      </c>
      <c r="I6304" t="s">
        <v>5598</v>
      </c>
      <c r="J6304" t="s">
        <v>6085</v>
      </c>
      <c r="K6304" t="s">
        <v>5075</v>
      </c>
      <c r="L6304">
        <v>31.26</v>
      </c>
      <c r="M6304" s="441">
        <v>45624</v>
      </c>
      <c r="N6304">
        <v>28.15</v>
      </c>
      <c r="O6304">
        <v>28</v>
      </c>
      <c r="P6304">
        <v>31.26</v>
      </c>
    </row>
    <row r="6305" spans="1:16" x14ac:dyDescent="0.3">
      <c r="A6305">
        <v>8929</v>
      </c>
      <c r="B6305">
        <v>122</v>
      </c>
      <c r="C6305" t="s">
        <v>552</v>
      </c>
      <c r="D6305" s="441">
        <v>45627</v>
      </c>
      <c r="E6305">
        <v>24394</v>
      </c>
      <c r="F6305" t="s">
        <v>5941</v>
      </c>
      <c r="G6305">
        <v>2753</v>
      </c>
      <c r="H6305">
        <v>65</v>
      </c>
      <c r="I6305" t="s">
        <v>5613</v>
      </c>
      <c r="J6305" t="s">
        <v>6085</v>
      </c>
      <c r="K6305" t="s">
        <v>5075</v>
      </c>
      <c r="L6305">
        <v>0</v>
      </c>
      <c r="M6305" s="441">
        <v>45589</v>
      </c>
      <c r="N6305">
        <v>0.48</v>
      </c>
      <c r="O6305">
        <v>0.59</v>
      </c>
      <c r="P6305">
        <v>31.2</v>
      </c>
    </row>
    <row r="6306" spans="1:16" x14ac:dyDescent="0.3">
      <c r="A6306">
        <v>8917</v>
      </c>
      <c r="B6306">
        <v>122</v>
      </c>
      <c r="C6306" t="s">
        <v>552</v>
      </c>
      <c r="D6306" s="441">
        <v>45627</v>
      </c>
      <c r="E6306">
        <v>19623</v>
      </c>
      <c r="F6306" t="s">
        <v>5929</v>
      </c>
      <c r="G6306">
        <v>2611</v>
      </c>
      <c r="H6306">
        <v>9.9</v>
      </c>
      <c r="I6306" t="s">
        <v>5598</v>
      </c>
      <c r="J6306" t="s">
        <v>6085</v>
      </c>
      <c r="K6306" t="s">
        <v>5075</v>
      </c>
      <c r="L6306">
        <v>3.12</v>
      </c>
      <c r="M6306" s="441">
        <v>45618</v>
      </c>
      <c r="N6306">
        <v>3.04</v>
      </c>
      <c r="O6306">
        <v>2.97</v>
      </c>
      <c r="P6306">
        <v>30.89</v>
      </c>
    </row>
    <row r="6307" spans="1:16" x14ac:dyDescent="0.3">
      <c r="A6307">
        <v>8842</v>
      </c>
      <c r="B6307">
        <v>122</v>
      </c>
      <c r="C6307" t="s">
        <v>552</v>
      </c>
      <c r="D6307" s="441">
        <v>45627</v>
      </c>
      <c r="E6307">
        <v>23826</v>
      </c>
      <c r="F6307" t="s">
        <v>5844</v>
      </c>
      <c r="G6307">
        <v>2073</v>
      </c>
      <c r="H6307">
        <v>9</v>
      </c>
      <c r="I6307" t="s">
        <v>5605</v>
      </c>
      <c r="J6307" t="s">
        <v>6085</v>
      </c>
      <c r="K6307" t="s">
        <v>5075</v>
      </c>
      <c r="L6307">
        <v>3.35</v>
      </c>
      <c r="M6307" s="441">
        <v>45615</v>
      </c>
      <c r="N6307">
        <v>3.35</v>
      </c>
      <c r="O6307">
        <v>3.35</v>
      </c>
      <c r="P6307">
        <v>30.15</v>
      </c>
    </row>
    <row r="6308" spans="1:16" x14ac:dyDescent="0.3">
      <c r="A6308">
        <v>8912</v>
      </c>
      <c r="B6308">
        <v>122</v>
      </c>
      <c r="C6308" t="s">
        <v>552</v>
      </c>
      <c r="D6308" s="441">
        <v>45627</v>
      </c>
      <c r="E6308">
        <v>19783</v>
      </c>
      <c r="F6308" t="s">
        <v>5923</v>
      </c>
      <c r="G6308">
        <v>2475</v>
      </c>
      <c r="H6308">
        <v>4.74</v>
      </c>
      <c r="I6308" t="s">
        <v>5598</v>
      </c>
      <c r="J6308" t="s">
        <v>6085</v>
      </c>
      <c r="K6308" t="s">
        <v>5075</v>
      </c>
      <c r="L6308">
        <v>6.18</v>
      </c>
      <c r="M6308" s="441">
        <v>45626</v>
      </c>
      <c r="N6308">
        <v>5.98</v>
      </c>
      <c r="O6308">
        <v>5.98</v>
      </c>
      <c r="P6308">
        <v>29.29</v>
      </c>
    </row>
    <row r="6309" spans="1:16" x14ac:dyDescent="0.3">
      <c r="A6309">
        <v>8828</v>
      </c>
      <c r="B6309">
        <v>122</v>
      </c>
      <c r="C6309" t="s">
        <v>552</v>
      </c>
      <c r="D6309" s="441">
        <v>45627</v>
      </c>
      <c r="E6309">
        <v>21079</v>
      </c>
      <c r="F6309" t="s">
        <v>5838</v>
      </c>
      <c r="G6309">
        <v>1991</v>
      </c>
      <c r="H6309">
        <v>1</v>
      </c>
      <c r="I6309" t="s">
        <v>5613</v>
      </c>
      <c r="J6309" t="s">
        <v>6085</v>
      </c>
      <c r="K6309" t="s">
        <v>5075</v>
      </c>
      <c r="L6309">
        <v>0</v>
      </c>
      <c r="M6309" s="441">
        <v>-693593</v>
      </c>
      <c r="N6309">
        <v>0</v>
      </c>
      <c r="O6309">
        <v>29</v>
      </c>
      <c r="P6309">
        <v>29</v>
      </c>
    </row>
    <row r="6310" spans="1:16" x14ac:dyDescent="0.3">
      <c r="A6310">
        <v>9037</v>
      </c>
      <c r="B6310">
        <v>122</v>
      </c>
      <c r="C6310" t="s">
        <v>552</v>
      </c>
      <c r="D6310" s="441">
        <v>45627</v>
      </c>
      <c r="E6310">
        <v>19760</v>
      </c>
      <c r="F6310" t="s">
        <v>6338</v>
      </c>
      <c r="G6310">
        <v>2493</v>
      </c>
      <c r="H6310">
        <v>1.3</v>
      </c>
      <c r="I6310" t="s">
        <v>5598</v>
      </c>
      <c r="J6310" t="s">
        <v>6085</v>
      </c>
      <c r="K6310" t="s">
        <v>5075</v>
      </c>
      <c r="L6310">
        <v>21.72</v>
      </c>
      <c r="M6310" s="441">
        <v>45622</v>
      </c>
      <c r="N6310">
        <v>19.5</v>
      </c>
      <c r="O6310">
        <v>20.25</v>
      </c>
      <c r="P6310">
        <v>28.24</v>
      </c>
    </row>
    <row r="6311" spans="1:16" x14ac:dyDescent="0.3">
      <c r="A6311">
        <v>9039</v>
      </c>
      <c r="B6311">
        <v>122</v>
      </c>
      <c r="C6311" t="s">
        <v>552</v>
      </c>
      <c r="D6311" s="441">
        <v>45627</v>
      </c>
      <c r="E6311">
        <v>19717</v>
      </c>
      <c r="F6311" t="s">
        <v>6340</v>
      </c>
      <c r="G6311">
        <v>2537</v>
      </c>
      <c r="H6311">
        <v>1.5</v>
      </c>
      <c r="I6311" t="s">
        <v>5598</v>
      </c>
      <c r="J6311" t="s">
        <v>6085</v>
      </c>
      <c r="K6311" t="s">
        <v>5075</v>
      </c>
      <c r="L6311">
        <v>18.53</v>
      </c>
      <c r="M6311" s="441">
        <v>45622</v>
      </c>
      <c r="N6311">
        <v>16.5</v>
      </c>
      <c r="O6311">
        <v>16.5</v>
      </c>
      <c r="P6311">
        <v>27.8</v>
      </c>
    </row>
    <row r="6312" spans="1:16" x14ac:dyDescent="0.3">
      <c r="A6312">
        <v>8874</v>
      </c>
      <c r="B6312">
        <v>122</v>
      </c>
      <c r="C6312" t="s">
        <v>552</v>
      </c>
      <c r="D6312" s="441">
        <v>45627</v>
      </c>
      <c r="E6312">
        <v>20014</v>
      </c>
      <c r="F6312" t="s">
        <v>6328</v>
      </c>
      <c r="G6312">
        <v>2342</v>
      </c>
      <c r="H6312">
        <v>2.5</v>
      </c>
      <c r="I6312" t="s">
        <v>5613</v>
      </c>
      <c r="J6312" t="s">
        <v>6085</v>
      </c>
      <c r="K6312" t="s">
        <v>5075</v>
      </c>
      <c r="L6312">
        <v>0</v>
      </c>
      <c r="M6312" s="441">
        <v>-693593</v>
      </c>
      <c r="N6312">
        <v>0</v>
      </c>
      <c r="O6312">
        <v>11</v>
      </c>
      <c r="P6312">
        <v>27.5</v>
      </c>
    </row>
    <row r="6313" spans="1:16" x14ac:dyDescent="0.3">
      <c r="A6313">
        <v>8883</v>
      </c>
      <c r="B6313">
        <v>122</v>
      </c>
      <c r="C6313" t="s">
        <v>552</v>
      </c>
      <c r="D6313" s="441">
        <v>45627</v>
      </c>
      <c r="E6313">
        <v>20645</v>
      </c>
      <c r="F6313" t="s">
        <v>5664</v>
      </c>
      <c r="G6313">
        <v>2113</v>
      </c>
      <c r="H6313">
        <v>1</v>
      </c>
      <c r="I6313" t="s">
        <v>5615</v>
      </c>
      <c r="J6313" t="s">
        <v>6085</v>
      </c>
      <c r="K6313" t="s">
        <v>5075</v>
      </c>
      <c r="L6313">
        <v>26.6</v>
      </c>
      <c r="M6313" s="441">
        <v>45615</v>
      </c>
      <c r="N6313">
        <v>26.65</v>
      </c>
      <c r="O6313">
        <v>26.65</v>
      </c>
      <c r="P6313">
        <v>26.6</v>
      </c>
    </row>
    <row r="6314" spans="1:16" x14ac:dyDescent="0.3">
      <c r="A6314">
        <v>8900</v>
      </c>
      <c r="B6314">
        <v>122</v>
      </c>
      <c r="C6314" t="s">
        <v>552</v>
      </c>
      <c r="D6314" s="441">
        <v>45627</v>
      </c>
      <c r="E6314">
        <v>19902</v>
      </c>
      <c r="F6314" t="s">
        <v>6528</v>
      </c>
      <c r="G6314">
        <v>2382</v>
      </c>
      <c r="H6314">
        <v>1</v>
      </c>
      <c r="I6314" t="s">
        <v>5703</v>
      </c>
      <c r="J6314" t="s">
        <v>6085</v>
      </c>
      <c r="K6314" t="s">
        <v>5075</v>
      </c>
      <c r="L6314">
        <v>0</v>
      </c>
      <c r="M6314" s="441">
        <v>-693593</v>
      </c>
      <c r="N6314">
        <v>0</v>
      </c>
      <c r="O6314">
        <v>25.8</v>
      </c>
      <c r="P6314">
        <v>25.8</v>
      </c>
    </row>
    <row r="6315" spans="1:16" x14ac:dyDescent="0.3">
      <c r="A6315">
        <v>9054</v>
      </c>
      <c r="B6315">
        <v>122</v>
      </c>
      <c r="C6315" t="s">
        <v>552</v>
      </c>
      <c r="D6315" s="441">
        <v>45627</v>
      </c>
      <c r="E6315">
        <v>20275</v>
      </c>
      <c r="F6315" t="s">
        <v>6049</v>
      </c>
      <c r="G6315">
        <v>2232</v>
      </c>
      <c r="H6315">
        <v>2</v>
      </c>
      <c r="I6315" t="s">
        <v>5605</v>
      </c>
      <c r="J6315" t="s">
        <v>6085</v>
      </c>
      <c r="K6315" t="s">
        <v>5075</v>
      </c>
      <c r="L6315">
        <v>0</v>
      </c>
      <c r="M6315" s="441">
        <v>45498</v>
      </c>
      <c r="N6315">
        <v>12.9</v>
      </c>
      <c r="O6315">
        <v>12.9</v>
      </c>
      <c r="P6315">
        <v>25.8</v>
      </c>
    </row>
    <row r="6316" spans="1:16" x14ac:dyDescent="0.3">
      <c r="A6316">
        <v>8928</v>
      </c>
      <c r="B6316">
        <v>122</v>
      </c>
      <c r="C6316" t="s">
        <v>552</v>
      </c>
      <c r="D6316" s="441">
        <v>45627</v>
      </c>
      <c r="E6316">
        <v>19737</v>
      </c>
      <c r="F6316" t="s">
        <v>6337</v>
      </c>
      <c r="G6316">
        <v>2516</v>
      </c>
      <c r="H6316">
        <v>4.66</v>
      </c>
      <c r="I6316" t="s">
        <v>5598</v>
      </c>
      <c r="J6316" t="s">
        <v>6085</v>
      </c>
      <c r="K6316" t="s">
        <v>5075</v>
      </c>
      <c r="L6316">
        <v>5.45</v>
      </c>
      <c r="M6316" s="441">
        <v>45622</v>
      </c>
      <c r="N6316">
        <v>4.5999999999999996</v>
      </c>
      <c r="O6316">
        <v>4.9000000000000004</v>
      </c>
      <c r="P6316">
        <v>25.4</v>
      </c>
    </row>
    <row r="6317" spans="1:16" x14ac:dyDescent="0.3">
      <c r="A6317">
        <v>8758</v>
      </c>
      <c r="B6317">
        <v>122</v>
      </c>
      <c r="C6317" t="s">
        <v>552</v>
      </c>
      <c r="D6317" s="441">
        <v>45627</v>
      </c>
      <c r="E6317">
        <v>18329</v>
      </c>
      <c r="F6317" t="s">
        <v>6555</v>
      </c>
      <c r="G6317">
        <v>3304</v>
      </c>
      <c r="H6317">
        <v>0.06</v>
      </c>
      <c r="I6317" t="s">
        <v>5613</v>
      </c>
      <c r="J6317" t="s">
        <v>4764</v>
      </c>
      <c r="K6317" t="s">
        <v>5075</v>
      </c>
      <c r="L6317">
        <v>0</v>
      </c>
      <c r="M6317" s="441">
        <v>-693593</v>
      </c>
      <c r="N6317">
        <v>0</v>
      </c>
      <c r="O6317">
        <v>0</v>
      </c>
      <c r="P6317">
        <v>25.17</v>
      </c>
    </row>
    <row r="6318" spans="1:16" x14ac:dyDescent="0.3">
      <c r="A6318">
        <v>8940</v>
      </c>
      <c r="B6318">
        <v>122</v>
      </c>
      <c r="C6318" t="s">
        <v>552</v>
      </c>
      <c r="D6318" s="441">
        <v>45627</v>
      </c>
      <c r="E6318">
        <v>19472</v>
      </c>
      <c r="F6318" t="s">
        <v>6064</v>
      </c>
      <c r="G6318">
        <v>2733</v>
      </c>
      <c r="H6318">
        <v>1.88</v>
      </c>
      <c r="I6318" t="s">
        <v>5598</v>
      </c>
      <c r="J6318" t="s">
        <v>6085</v>
      </c>
      <c r="K6318" t="s">
        <v>5075</v>
      </c>
      <c r="L6318">
        <v>13.16</v>
      </c>
      <c r="M6318" s="441">
        <v>45625</v>
      </c>
      <c r="N6318">
        <v>20.25</v>
      </c>
      <c r="O6318">
        <v>8</v>
      </c>
      <c r="P6318">
        <v>24.74</v>
      </c>
    </row>
    <row r="6319" spans="1:16" x14ac:dyDescent="0.3">
      <c r="A6319">
        <v>8902</v>
      </c>
      <c r="B6319">
        <v>122</v>
      </c>
      <c r="C6319" t="s">
        <v>552</v>
      </c>
      <c r="D6319" s="441">
        <v>45627</v>
      </c>
      <c r="E6319">
        <v>20202</v>
      </c>
      <c r="F6319" t="s">
        <v>5852</v>
      </c>
      <c r="G6319">
        <v>2255</v>
      </c>
      <c r="H6319">
        <v>4</v>
      </c>
      <c r="I6319" t="s">
        <v>5613</v>
      </c>
      <c r="J6319" t="s">
        <v>6085</v>
      </c>
      <c r="K6319" t="s">
        <v>5075</v>
      </c>
      <c r="L6319">
        <v>5.86</v>
      </c>
      <c r="M6319" s="441">
        <v>45622</v>
      </c>
      <c r="N6319">
        <v>5.52</v>
      </c>
      <c r="O6319">
        <v>5.52</v>
      </c>
      <c r="P6319">
        <v>23.44</v>
      </c>
    </row>
    <row r="6320" spans="1:16" x14ac:dyDescent="0.3">
      <c r="A6320">
        <v>9010</v>
      </c>
      <c r="B6320">
        <v>122</v>
      </c>
      <c r="C6320" t="s">
        <v>552</v>
      </c>
      <c r="D6320" s="441">
        <v>45627</v>
      </c>
      <c r="E6320">
        <v>18239</v>
      </c>
      <c r="F6320" t="s">
        <v>5999</v>
      </c>
      <c r="G6320">
        <v>3389</v>
      </c>
      <c r="H6320">
        <v>0.13</v>
      </c>
      <c r="I6320" t="s">
        <v>5601</v>
      </c>
      <c r="J6320" t="s">
        <v>4764</v>
      </c>
      <c r="K6320" t="s">
        <v>5075</v>
      </c>
      <c r="L6320">
        <v>0</v>
      </c>
      <c r="M6320" s="441">
        <v>-693593</v>
      </c>
      <c r="N6320">
        <v>0</v>
      </c>
      <c r="O6320">
        <v>0</v>
      </c>
      <c r="P6320">
        <v>22.54</v>
      </c>
    </row>
    <row r="6321" spans="1:16" x14ac:dyDescent="0.3">
      <c r="A6321">
        <v>8898</v>
      </c>
      <c r="B6321">
        <v>122</v>
      </c>
      <c r="C6321" t="s">
        <v>552</v>
      </c>
      <c r="D6321" s="441">
        <v>45627</v>
      </c>
      <c r="E6321">
        <v>19917</v>
      </c>
      <c r="F6321" t="s">
        <v>5682</v>
      </c>
      <c r="G6321">
        <v>2379</v>
      </c>
      <c r="H6321">
        <v>6</v>
      </c>
      <c r="I6321" t="s">
        <v>5605</v>
      </c>
      <c r="J6321" t="s">
        <v>6085</v>
      </c>
      <c r="K6321" t="s">
        <v>5075</v>
      </c>
      <c r="L6321">
        <v>0</v>
      </c>
      <c r="M6321" s="441">
        <v>45553</v>
      </c>
      <c r="N6321">
        <v>3.19</v>
      </c>
      <c r="O6321">
        <v>3.19</v>
      </c>
      <c r="P6321">
        <v>19.14</v>
      </c>
    </row>
    <row r="6322" spans="1:16" x14ac:dyDescent="0.3">
      <c r="A6322">
        <v>8771</v>
      </c>
      <c r="B6322">
        <v>122</v>
      </c>
      <c r="C6322" t="s">
        <v>552</v>
      </c>
      <c r="D6322" s="441">
        <v>45627</v>
      </c>
      <c r="E6322">
        <v>18274</v>
      </c>
      <c r="F6322" t="s">
        <v>6664</v>
      </c>
      <c r="G6322">
        <v>3356</v>
      </c>
      <c r="H6322">
        <v>0.09</v>
      </c>
      <c r="I6322" t="s">
        <v>5601</v>
      </c>
      <c r="J6322" t="s">
        <v>4764</v>
      </c>
      <c r="K6322" t="s">
        <v>5075</v>
      </c>
      <c r="L6322">
        <v>0</v>
      </c>
      <c r="M6322" s="441">
        <v>-693593</v>
      </c>
      <c r="N6322">
        <v>0</v>
      </c>
      <c r="O6322">
        <v>211</v>
      </c>
      <c r="P6322">
        <v>18.989999999999998</v>
      </c>
    </row>
    <row r="6323" spans="1:16" x14ac:dyDescent="0.3">
      <c r="A6323">
        <v>9053</v>
      </c>
      <c r="B6323">
        <v>122</v>
      </c>
      <c r="C6323" t="s">
        <v>552</v>
      </c>
      <c r="D6323" s="441">
        <v>45627</v>
      </c>
      <c r="E6323">
        <v>24234</v>
      </c>
      <c r="F6323" t="s">
        <v>6665</v>
      </c>
      <c r="G6323">
        <v>2190</v>
      </c>
      <c r="H6323">
        <v>3</v>
      </c>
      <c r="I6323" t="s">
        <v>5598</v>
      </c>
      <c r="J6323" t="s">
        <v>6085</v>
      </c>
      <c r="K6323" t="s">
        <v>5075</v>
      </c>
      <c r="L6323">
        <v>0</v>
      </c>
      <c r="M6323" s="441">
        <v>-693593</v>
      </c>
      <c r="N6323">
        <v>0</v>
      </c>
      <c r="O6323">
        <v>5.69</v>
      </c>
      <c r="P6323">
        <v>17.07</v>
      </c>
    </row>
    <row r="6324" spans="1:16" x14ac:dyDescent="0.3">
      <c r="A6324">
        <v>8909</v>
      </c>
      <c r="B6324">
        <v>122</v>
      </c>
      <c r="C6324" t="s">
        <v>552</v>
      </c>
      <c r="D6324" s="441">
        <v>45627</v>
      </c>
      <c r="E6324">
        <v>19505</v>
      </c>
      <c r="F6324" t="s">
        <v>5978</v>
      </c>
      <c r="G6324">
        <v>2706</v>
      </c>
      <c r="H6324">
        <v>1.4</v>
      </c>
      <c r="I6324" t="s">
        <v>5598</v>
      </c>
      <c r="J6324" t="s">
        <v>6085</v>
      </c>
      <c r="K6324" t="s">
        <v>5075</v>
      </c>
      <c r="L6324">
        <v>11.71</v>
      </c>
      <c r="M6324" s="441">
        <v>45625</v>
      </c>
      <c r="N6324">
        <v>18</v>
      </c>
      <c r="O6324">
        <v>8.9</v>
      </c>
      <c r="P6324">
        <v>16.39</v>
      </c>
    </row>
    <row r="6325" spans="1:16" x14ac:dyDescent="0.3">
      <c r="A6325">
        <v>8859</v>
      </c>
      <c r="B6325">
        <v>122</v>
      </c>
      <c r="C6325" t="s">
        <v>552</v>
      </c>
      <c r="D6325" s="441">
        <v>45627</v>
      </c>
      <c r="E6325">
        <v>20029</v>
      </c>
      <c r="F6325" t="s">
        <v>5848</v>
      </c>
      <c r="G6325">
        <v>2337</v>
      </c>
      <c r="H6325">
        <v>1</v>
      </c>
      <c r="I6325" t="s">
        <v>5668</v>
      </c>
      <c r="J6325" t="s">
        <v>6085</v>
      </c>
      <c r="K6325" t="s">
        <v>5075</v>
      </c>
      <c r="L6325">
        <v>0</v>
      </c>
      <c r="M6325" s="441">
        <v>45587</v>
      </c>
      <c r="N6325">
        <v>15.94</v>
      </c>
      <c r="O6325">
        <v>14.82</v>
      </c>
      <c r="P6325">
        <v>15.94</v>
      </c>
    </row>
    <row r="6326" spans="1:16" x14ac:dyDescent="0.3">
      <c r="A6326">
        <v>8964</v>
      </c>
      <c r="B6326">
        <v>122</v>
      </c>
      <c r="C6326" t="s">
        <v>552</v>
      </c>
      <c r="D6326" s="441">
        <v>45627</v>
      </c>
      <c r="E6326">
        <v>17020</v>
      </c>
      <c r="F6326" t="s">
        <v>6135</v>
      </c>
      <c r="G6326">
        <v>3977</v>
      </c>
      <c r="H6326">
        <v>6</v>
      </c>
      <c r="I6326" t="s">
        <v>5613</v>
      </c>
      <c r="J6326" t="s">
        <v>6102</v>
      </c>
      <c r="K6326" t="s">
        <v>5075</v>
      </c>
      <c r="L6326">
        <v>0</v>
      </c>
      <c r="M6326" s="441">
        <v>45552</v>
      </c>
      <c r="N6326">
        <v>2.65</v>
      </c>
      <c r="O6326">
        <v>2.65</v>
      </c>
      <c r="P6326">
        <v>15.9</v>
      </c>
    </row>
    <row r="6327" spans="1:16" x14ac:dyDescent="0.3">
      <c r="A6327">
        <v>8935</v>
      </c>
      <c r="B6327">
        <v>122</v>
      </c>
      <c r="C6327" t="s">
        <v>552</v>
      </c>
      <c r="D6327" s="441">
        <v>45627</v>
      </c>
      <c r="E6327">
        <v>19572</v>
      </c>
      <c r="F6327" t="s">
        <v>5945</v>
      </c>
      <c r="G6327">
        <v>2646</v>
      </c>
      <c r="H6327">
        <v>0.88</v>
      </c>
      <c r="I6327" t="s">
        <v>5598</v>
      </c>
      <c r="J6327" t="s">
        <v>6085</v>
      </c>
      <c r="K6327" t="s">
        <v>5075</v>
      </c>
      <c r="L6327">
        <v>17.670000000000002</v>
      </c>
      <c r="M6327" s="441">
        <v>45622</v>
      </c>
      <c r="N6327">
        <v>14</v>
      </c>
      <c r="O6327">
        <v>15</v>
      </c>
      <c r="P6327">
        <v>15.55</v>
      </c>
    </row>
    <row r="6328" spans="1:16" x14ac:dyDescent="0.3">
      <c r="A6328">
        <v>8865</v>
      </c>
      <c r="B6328">
        <v>122</v>
      </c>
      <c r="C6328" t="s">
        <v>552</v>
      </c>
      <c r="D6328" s="441">
        <v>45627</v>
      </c>
      <c r="E6328">
        <v>20238</v>
      </c>
      <c r="F6328" t="s">
        <v>6637</v>
      </c>
      <c r="G6328">
        <v>2242</v>
      </c>
      <c r="H6328">
        <v>2</v>
      </c>
      <c r="I6328" t="s">
        <v>5613</v>
      </c>
      <c r="J6328" t="s">
        <v>6085</v>
      </c>
      <c r="K6328" t="s">
        <v>5075</v>
      </c>
      <c r="L6328">
        <v>7.49</v>
      </c>
      <c r="M6328" s="441">
        <v>45622</v>
      </c>
      <c r="N6328">
        <v>7.49</v>
      </c>
      <c r="O6328">
        <v>7.46</v>
      </c>
      <c r="P6328">
        <v>14.98</v>
      </c>
    </row>
    <row r="6329" spans="1:16" x14ac:dyDescent="0.3">
      <c r="A6329">
        <v>8914</v>
      </c>
      <c r="B6329">
        <v>122</v>
      </c>
      <c r="C6329" t="s">
        <v>552</v>
      </c>
      <c r="D6329" s="441">
        <v>45627</v>
      </c>
      <c r="E6329">
        <v>19634</v>
      </c>
      <c r="F6329" t="s">
        <v>5925</v>
      </c>
      <c r="G6329">
        <v>2602</v>
      </c>
      <c r="H6329">
        <v>1.96</v>
      </c>
      <c r="I6329" t="s">
        <v>5598</v>
      </c>
      <c r="J6329" t="s">
        <v>6085</v>
      </c>
      <c r="K6329" t="s">
        <v>5075</v>
      </c>
      <c r="L6329">
        <v>7.64</v>
      </c>
      <c r="M6329" s="441">
        <v>45615</v>
      </c>
      <c r="N6329">
        <v>9.5</v>
      </c>
      <c r="O6329">
        <v>6.38</v>
      </c>
      <c r="P6329">
        <v>14.97</v>
      </c>
    </row>
    <row r="6330" spans="1:16" x14ac:dyDescent="0.3">
      <c r="A6330">
        <v>9064</v>
      </c>
      <c r="B6330">
        <v>122</v>
      </c>
      <c r="C6330" t="s">
        <v>552</v>
      </c>
      <c r="D6330" s="441">
        <v>45627</v>
      </c>
      <c r="E6330">
        <v>20174</v>
      </c>
      <c r="F6330" t="s">
        <v>5685</v>
      </c>
      <c r="G6330">
        <v>2264</v>
      </c>
      <c r="H6330">
        <v>1</v>
      </c>
      <c r="I6330" t="s">
        <v>5598</v>
      </c>
      <c r="J6330" t="s">
        <v>6085</v>
      </c>
      <c r="K6330" t="s">
        <v>5075</v>
      </c>
      <c r="L6330">
        <v>14.5</v>
      </c>
      <c r="M6330" s="441">
        <v>45615</v>
      </c>
      <c r="N6330">
        <v>14.5</v>
      </c>
      <c r="O6330">
        <v>13.3</v>
      </c>
      <c r="P6330">
        <v>14.5</v>
      </c>
    </row>
    <row r="6331" spans="1:16" x14ac:dyDescent="0.3">
      <c r="A6331">
        <v>8908</v>
      </c>
      <c r="B6331">
        <v>122</v>
      </c>
      <c r="C6331" t="s">
        <v>552</v>
      </c>
      <c r="D6331" s="441">
        <v>45627</v>
      </c>
      <c r="E6331">
        <v>19509</v>
      </c>
      <c r="F6331" t="s">
        <v>6603</v>
      </c>
      <c r="G6331">
        <v>2703</v>
      </c>
      <c r="H6331">
        <v>3.76</v>
      </c>
      <c r="I6331" t="s">
        <v>5598</v>
      </c>
      <c r="J6331" t="s">
        <v>6085</v>
      </c>
      <c r="K6331" t="s">
        <v>5075</v>
      </c>
      <c r="L6331">
        <v>3.82</v>
      </c>
      <c r="M6331" s="441">
        <v>45625</v>
      </c>
      <c r="N6331">
        <v>4.21</v>
      </c>
      <c r="O6331">
        <v>4.21</v>
      </c>
      <c r="P6331">
        <v>14.36</v>
      </c>
    </row>
    <row r="6332" spans="1:16" x14ac:dyDescent="0.3">
      <c r="A6332">
        <v>8939</v>
      </c>
      <c r="B6332">
        <v>122</v>
      </c>
      <c r="C6332" t="s">
        <v>552</v>
      </c>
      <c r="D6332" s="441">
        <v>45627</v>
      </c>
      <c r="E6332">
        <v>19552</v>
      </c>
      <c r="F6332" t="s">
        <v>6265</v>
      </c>
      <c r="G6332">
        <v>2664</v>
      </c>
      <c r="H6332">
        <v>3.14</v>
      </c>
      <c r="I6332" t="s">
        <v>5598</v>
      </c>
      <c r="J6332" t="s">
        <v>6085</v>
      </c>
      <c r="K6332" t="s">
        <v>5075</v>
      </c>
      <c r="L6332">
        <v>4.45</v>
      </c>
      <c r="M6332" s="441">
        <v>45626</v>
      </c>
      <c r="N6332">
        <v>4.0599999999999996</v>
      </c>
      <c r="O6332">
        <v>4.0599999999999996</v>
      </c>
      <c r="P6332">
        <v>13.97</v>
      </c>
    </row>
    <row r="6333" spans="1:16" x14ac:dyDescent="0.3">
      <c r="A6333">
        <v>8969</v>
      </c>
      <c r="B6333">
        <v>122</v>
      </c>
      <c r="C6333" t="s">
        <v>552</v>
      </c>
      <c r="D6333" s="441">
        <v>45627</v>
      </c>
      <c r="E6333">
        <v>24833</v>
      </c>
      <c r="F6333" t="s">
        <v>5707</v>
      </c>
      <c r="G6333">
        <v>2845</v>
      </c>
      <c r="H6333">
        <v>0.28000000000000003</v>
      </c>
      <c r="I6333" t="s">
        <v>5703</v>
      </c>
      <c r="J6333" t="s">
        <v>6085</v>
      </c>
      <c r="K6333" t="s">
        <v>5075</v>
      </c>
      <c r="L6333">
        <v>47.49</v>
      </c>
      <c r="M6333" s="441">
        <v>45616</v>
      </c>
      <c r="N6333">
        <v>47.25</v>
      </c>
      <c r="O6333">
        <v>47.25</v>
      </c>
      <c r="P6333">
        <v>13.3</v>
      </c>
    </row>
    <row r="6334" spans="1:16" x14ac:dyDescent="0.3">
      <c r="A6334">
        <v>9030</v>
      </c>
      <c r="B6334">
        <v>122</v>
      </c>
      <c r="C6334" t="s">
        <v>552</v>
      </c>
      <c r="D6334" s="441">
        <v>45627</v>
      </c>
      <c r="E6334">
        <v>18433</v>
      </c>
      <c r="F6334" t="s">
        <v>5737</v>
      </c>
      <c r="G6334">
        <v>3212</v>
      </c>
      <c r="H6334">
        <v>0.91</v>
      </c>
      <c r="I6334" t="s">
        <v>5613</v>
      </c>
      <c r="J6334" t="s">
        <v>4764</v>
      </c>
      <c r="K6334" t="s">
        <v>5075</v>
      </c>
      <c r="L6334">
        <v>0</v>
      </c>
      <c r="M6334" s="441">
        <v>-693593</v>
      </c>
      <c r="N6334">
        <v>0</v>
      </c>
      <c r="O6334">
        <v>0</v>
      </c>
      <c r="P6334">
        <v>12.31</v>
      </c>
    </row>
    <row r="6335" spans="1:16" x14ac:dyDescent="0.3">
      <c r="A6335">
        <v>9014</v>
      </c>
      <c r="B6335">
        <v>122</v>
      </c>
      <c r="C6335" t="s">
        <v>552</v>
      </c>
      <c r="D6335" s="441">
        <v>45627</v>
      </c>
      <c r="E6335">
        <v>18191</v>
      </c>
      <c r="F6335" t="s">
        <v>5998</v>
      </c>
      <c r="G6335">
        <v>3433</v>
      </c>
      <c r="H6335">
        <v>0.24</v>
      </c>
      <c r="I6335" t="s">
        <v>5601</v>
      </c>
      <c r="J6335" t="s">
        <v>4764</v>
      </c>
      <c r="K6335" t="s">
        <v>5075</v>
      </c>
      <c r="L6335">
        <v>0</v>
      </c>
      <c r="M6335" s="441">
        <v>-693593</v>
      </c>
      <c r="N6335">
        <v>0</v>
      </c>
      <c r="O6335">
        <v>0</v>
      </c>
      <c r="P6335">
        <v>12.05</v>
      </c>
    </row>
    <row r="6336" spans="1:16" x14ac:dyDescent="0.3">
      <c r="A6336">
        <v>8856</v>
      </c>
      <c r="B6336">
        <v>122</v>
      </c>
      <c r="C6336" t="s">
        <v>552</v>
      </c>
      <c r="D6336" s="441">
        <v>45627</v>
      </c>
      <c r="E6336">
        <v>24170</v>
      </c>
      <c r="F6336" t="s">
        <v>6529</v>
      </c>
      <c r="G6336">
        <v>2330</v>
      </c>
      <c r="H6336">
        <v>1</v>
      </c>
      <c r="I6336" t="s">
        <v>5598</v>
      </c>
      <c r="J6336" t="s">
        <v>6085</v>
      </c>
      <c r="K6336" t="s">
        <v>5075</v>
      </c>
      <c r="L6336">
        <v>0</v>
      </c>
      <c r="M6336" s="441">
        <v>-693593</v>
      </c>
      <c r="N6336">
        <v>0</v>
      </c>
      <c r="O6336">
        <v>11</v>
      </c>
      <c r="P6336">
        <v>11</v>
      </c>
    </row>
    <row r="6337" spans="1:16" x14ac:dyDescent="0.3">
      <c r="A6337">
        <v>8877</v>
      </c>
      <c r="B6337">
        <v>122</v>
      </c>
      <c r="C6337" t="s">
        <v>552</v>
      </c>
      <c r="D6337" s="441">
        <v>45627</v>
      </c>
      <c r="E6337">
        <v>20136</v>
      </c>
      <c r="F6337" t="s">
        <v>5658</v>
      </c>
      <c r="G6337">
        <v>2284</v>
      </c>
      <c r="H6337">
        <v>3</v>
      </c>
      <c r="I6337" t="s">
        <v>5605</v>
      </c>
      <c r="J6337" t="s">
        <v>6085</v>
      </c>
      <c r="K6337" t="s">
        <v>5075</v>
      </c>
      <c r="L6337">
        <v>3.5</v>
      </c>
      <c r="M6337" s="441">
        <v>45610</v>
      </c>
      <c r="N6337">
        <v>3.5</v>
      </c>
      <c r="O6337">
        <v>3.96</v>
      </c>
      <c r="P6337">
        <v>10.5</v>
      </c>
    </row>
    <row r="6338" spans="1:16" x14ac:dyDescent="0.3">
      <c r="A6338">
        <v>8941</v>
      </c>
      <c r="B6338">
        <v>122</v>
      </c>
      <c r="C6338" t="s">
        <v>552</v>
      </c>
      <c r="D6338" s="441">
        <v>45627</v>
      </c>
      <c r="E6338">
        <v>19468</v>
      </c>
      <c r="F6338" t="s">
        <v>5985</v>
      </c>
      <c r="G6338">
        <v>2736</v>
      </c>
      <c r="H6338">
        <v>1.02</v>
      </c>
      <c r="I6338" t="s">
        <v>5598</v>
      </c>
      <c r="J6338" t="s">
        <v>6085</v>
      </c>
      <c r="K6338" t="s">
        <v>5075</v>
      </c>
      <c r="L6338">
        <v>9.4600000000000009</v>
      </c>
      <c r="M6338" s="441">
        <v>45626</v>
      </c>
      <c r="N6338">
        <v>10.5</v>
      </c>
      <c r="O6338">
        <v>10.029999999999999</v>
      </c>
      <c r="P6338">
        <v>9.65</v>
      </c>
    </row>
    <row r="6339" spans="1:16" x14ac:dyDescent="0.3">
      <c r="A6339">
        <v>8823</v>
      </c>
      <c r="B6339">
        <v>122</v>
      </c>
      <c r="C6339" t="s">
        <v>552</v>
      </c>
      <c r="D6339" s="441">
        <v>45627</v>
      </c>
      <c r="E6339">
        <v>21102</v>
      </c>
      <c r="F6339" t="s">
        <v>6602</v>
      </c>
      <c r="G6339">
        <v>1985</v>
      </c>
      <c r="H6339">
        <v>2</v>
      </c>
      <c r="I6339" t="s">
        <v>5605</v>
      </c>
      <c r="J6339" t="s">
        <v>6085</v>
      </c>
      <c r="K6339" t="s">
        <v>5075</v>
      </c>
      <c r="L6339">
        <v>0</v>
      </c>
      <c r="M6339" s="441">
        <v>-693593</v>
      </c>
      <c r="N6339">
        <v>0</v>
      </c>
      <c r="O6339">
        <v>4.6900000000000004</v>
      </c>
      <c r="P6339">
        <v>9.3800000000000008</v>
      </c>
    </row>
    <row r="6340" spans="1:16" x14ac:dyDescent="0.3">
      <c r="A6340">
        <v>8933</v>
      </c>
      <c r="B6340">
        <v>122</v>
      </c>
      <c r="C6340" t="s">
        <v>552</v>
      </c>
      <c r="D6340" s="441">
        <v>45627</v>
      </c>
      <c r="E6340">
        <v>19589</v>
      </c>
      <c r="F6340" t="s">
        <v>5943</v>
      </c>
      <c r="G6340">
        <v>2637</v>
      </c>
      <c r="H6340">
        <v>1.92</v>
      </c>
      <c r="I6340" t="s">
        <v>5598</v>
      </c>
      <c r="J6340" t="s">
        <v>6085</v>
      </c>
      <c r="K6340" t="s">
        <v>5075</v>
      </c>
      <c r="L6340">
        <v>4.6900000000000004</v>
      </c>
      <c r="M6340" s="441">
        <v>45617</v>
      </c>
      <c r="N6340">
        <v>4.13</v>
      </c>
      <c r="O6340">
        <v>3.55</v>
      </c>
      <c r="P6340">
        <v>9</v>
      </c>
    </row>
    <row r="6341" spans="1:16" x14ac:dyDescent="0.3">
      <c r="A6341">
        <v>8943</v>
      </c>
      <c r="B6341">
        <v>122</v>
      </c>
      <c r="C6341" t="s">
        <v>552</v>
      </c>
      <c r="D6341" s="441">
        <v>45627</v>
      </c>
      <c r="E6341">
        <v>19540</v>
      </c>
      <c r="F6341" t="s">
        <v>6574</v>
      </c>
      <c r="G6341">
        <v>2676</v>
      </c>
      <c r="H6341">
        <v>2.02</v>
      </c>
      <c r="I6341" t="s">
        <v>5598</v>
      </c>
      <c r="J6341" t="s">
        <v>6085</v>
      </c>
      <c r="K6341" t="s">
        <v>5075</v>
      </c>
      <c r="L6341">
        <v>0</v>
      </c>
      <c r="M6341" s="441">
        <v>45567</v>
      </c>
      <c r="N6341">
        <v>4.2</v>
      </c>
      <c r="O6341">
        <v>4.72</v>
      </c>
      <c r="P6341">
        <v>8.48</v>
      </c>
    </row>
    <row r="6342" spans="1:16" x14ac:dyDescent="0.3">
      <c r="A6342">
        <v>9003</v>
      </c>
      <c r="B6342">
        <v>122</v>
      </c>
      <c r="C6342" t="s">
        <v>552</v>
      </c>
      <c r="D6342" s="441">
        <v>45627</v>
      </c>
      <c r="E6342">
        <v>18509</v>
      </c>
      <c r="F6342" t="s">
        <v>6522</v>
      </c>
      <c r="G6342">
        <v>3130</v>
      </c>
      <c r="H6342">
        <v>0.71</v>
      </c>
      <c r="I6342" t="s">
        <v>5601</v>
      </c>
      <c r="J6342" t="s">
        <v>4764</v>
      </c>
      <c r="K6342" t="s">
        <v>5075</v>
      </c>
      <c r="L6342">
        <v>0</v>
      </c>
      <c r="M6342" s="441">
        <v>-693593</v>
      </c>
      <c r="N6342">
        <v>0</v>
      </c>
      <c r="O6342">
        <v>0</v>
      </c>
      <c r="P6342">
        <v>8.4700000000000006</v>
      </c>
    </row>
    <row r="6343" spans="1:16" x14ac:dyDescent="0.3">
      <c r="A6343">
        <v>8942</v>
      </c>
      <c r="B6343">
        <v>122</v>
      </c>
      <c r="C6343" t="s">
        <v>552</v>
      </c>
      <c r="D6343" s="441">
        <v>45627</v>
      </c>
      <c r="E6343">
        <v>19465</v>
      </c>
      <c r="F6343" t="s">
        <v>5953</v>
      </c>
      <c r="G6343">
        <v>2737</v>
      </c>
      <c r="H6343">
        <v>1.04</v>
      </c>
      <c r="I6343" t="s">
        <v>5598</v>
      </c>
      <c r="J6343" t="s">
        <v>6085</v>
      </c>
      <c r="K6343" t="s">
        <v>5075</v>
      </c>
      <c r="L6343">
        <v>8.0399999999999991</v>
      </c>
      <c r="M6343" s="441">
        <v>45624</v>
      </c>
      <c r="N6343">
        <v>6.3</v>
      </c>
      <c r="O6343">
        <v>5</v>
      </c>
      <c r="P6343">
        <v>8.36</v>
      </c>
    </row>
    <row r="6344" spans="1:16" x14ac:dyDescent="0.3">
      <c r="A6344">
        <v>8937</v>
      </c>
      <c r="B6344">
        <v>122</v>
      </c>
      <c r="C6344" t="s">
        <v>552</v>
      </c>
      <c r="D6344" s="441">
        <v>45627</v>
      </c>
      <c r="E6344">
        <v>19562</v>
      </c>
      <c r="F6344" t="s">
        <v>5946</v>
      </c>
      <c r="G6344">
        <v>2655</v>
      </c>
      <c r="H6344">
        <v>0.52</v>
      </c>
      <c r="I6344" t="s">
        <v>5598</v>
      </c>
      <c r="J6344" t="s">
        <v>6085</v>
      </c>
      <c r="K6344" t="s">
        <v>5075</v>
      </c>
      <c r="L6344">
        <v>13.51</v>
      </c>
      <c r="M6344" s="441">
        <v>45621</v>
      </c>
      <c r="N6344">
        <v>16.2</v>
      </c>
      <c r="O6344">
        <v>12</v>
      </c>
      <c r="P6344">
        <v>7.03</v>
      </c>
    </row>
    <row r="6345" spans="1:16" x14ac:dyDescent="0.3">
      <c r="A6345">
        <v>8918</v>
      </c>
      <c r="B6345">
        <v>122</v>
      </c>
      <c r="C6345" t="s">
        <v>552</v>
      </c>
      <c r="D6345" s="441">
        <v>45627</v>
      </c>
      <c r="E6345">
        <v>19488</v>
      </c>
      <c r="F6345" t="s">
        <v>5930</v>
      </c>
      <c r="G6345">
        <v>2720</v>
      </c>
      <c r="H6345">
        <v>0.57999999999999996</v>
      </c>
      <c r="I6345" t="s">
        <v>5598</v>
      </c>
      <c r="J6345" t="s">
        <v>6085</v>
      </c>
      <c r="K6345" t="s">
        <v>5075</v>
      </c>
      <c r="L6345">
        <v>11.01</v>
      </c>
      <c r="M6345" s="441">
        <v>45625</v>
      </c>
      <c r="N6345">
        <v>10.8</v>
      </c>
      <c r="O6345">
        <v>10.130000000000001</v>
      </c>
      <c r="P6345">
        <v>6.39</v>
      </c>
    </row>
    <row r="6346" spans="1:16" x14ac:dyDescent="0.3">
      <c r="A6346">
        <v>8924</v>
      </c>
      <c r="B6346">
        <v>122</v>
      </c>
      <c r="C6346" t="s">
        <v>552</v>
      </c>
      <c r="D6346" s="441">
        <v>45627</v>
      </c>
      <c r="E6346">
        <v>24326</v>
      </c>
      <c r="F6346" t="s">
        <v>5939</v>
      </c>
      <c r="G6346">
        <v>2499</v>
      </c>
      <c r="H6346">
        <v>1.3</v>
      </c>
      <c r="I6346" t="s">
        <v>5598</v>
      </c>
      <c r="J6346" t="s">
        <v>6085</v>
      </c>
      <c r="K6346" t="s">
        <v>5075</v>
      </c>
      <c r="L6346">
        <v>0</v>
      </c>
      <c r="M6346" s="441">
        <v>45544</v>
      </c>
      <c r="N6346">
        <v>4.5</v>
      </c>
      <c r="O6346">
        <v>5.5</v>
      </c>
      <c r="P6346">
        <v>5.85</v>
      </c>
    </row>
    <row r="6347" spans="1:16" x14ac:dyDescent="0.3">
      <c r="A6347">
        <v>8797</v>
      </c>
      <c r="B6347">
        <v>122</v>
      </c>
      <c r="C6347" t="s">
        <v>552</v>
      </c>
      <c r="D6347" s="441">
        <v>45627</v>
      </c>
      <c r="E6347">
        <v>18144</v>
      </c>
      <c r="F6347" t="s">
        <v>6652</v>
      </c>
      <c r="G6347">
        <v>3473</v>
      </c>
      <c r="H6347">
        <v>0.2</v>
      </c>
      <c r="I6347" t="s">
        <v>5613</v>
      </c>
      <c r="J6347" t="s">
        <v>4764</v>
      </c>
      <c r="K6347" t="s">
        <v>5075</v>
      </c>
      <c r="L6347">
        <v>0</v>
      </c>
      <c r="M6347" s="441">
        <v>-693593</v>
      </c>
      <c r="N6347">
        <v>0</v>
      </c>
      <c r="O6347">
        <v>0</v>
      </c>
      <c r="P6347">
        <v>5.4</v>
      </c>
    </row>
    <row r="6348" spans="1:16" x14ac:dyDescent="0.3">
      <c r="A6348">
        <v>8938</v>
      </c>
      <c r="B6348">
        <v>122</v>
      </c>
      <c r="C6348" t="s">
        <v>552</v>
      </c>
      <c r="D6348" s="441">
        <v>45627</v>
      </c>
      <c r="E6348">
        <v>19560</v>
      </c>
      <c r="F6348" t="s">
        <v>5947</v>
      </c>
      <c r="G6348">
        <v>2657</v>
      </c>
      <c r="H6348">
        <v>0.42</v>
      </c>
      <c r="I6348" t="s">
        <v>5598</v>
      </c>
      <c r="J6348" t="s">
        <v>6085</v>
      </c>
      <c r="K6348" t="s">
        <v>5075</v>
      </c>
      <c r="L6348">
        <v>12.35</v>
      </c>
      <c r="M6348" s="441">
        <v>45621</v>
      </c>
      <c r="N6348">
        <v>16.2</v>
      </c>
      <c r="O6348">
        <v>11</v>
      </c>
      <c r="P6348">
        <v>5.19</v>
      </c>
    </row>
    <row r="6349" spans="1:16" x14ac:dyDescent="0.3">
      <c r="A6349">
        <v>8919</v>
      </c>
      <c r="B6349">
        <v>122</v>
      </c>
      <c r="C6349" t="s">
        <v>552</v>
      </c>
      <c r="D6349" s="441">
        <v>45627</v>
      </c>
      <c r="E6349">
        <v>19621</v>
      </c>
      <c r="F6349" t="s">
        <v>5931</v>
      </c>
      <c r="G6349">
        <v>2613</v>
      </c>
      <c r="H6349">
        <v>1.42</v>
      </c>
      <c r="I6349" t="s">
        <v>5598</v>
      </c>
      <c r="J6349" t="s">
        <v>6085</v>
      </c>
      <c r="K6349" t="s">
        <v>5075</v>
      </c>
      <c r="L6349">
        <v>2.64</v>
      </c>
      <c r="M6349" s="441">
        <v>45626</v>
      </c>
      <c r="N6349">
        <v>2.52</v>
      </c>
      <c r="O6349">
        <v>2.2799999999999998</v>
      </c>
      <c r="P6349">
        <v>3.75</v>
      </c>
    </row>
    <row r="6350" spans="1:16" x14ac:dyDescent="0.3">
      <c r="A6350">
        <v>8822</v>
      </c>
      <c r="B6350">
        <v>122</v>
      </c>
      <c r="C6350" t="s">
        <v>552</v>
      </c>
      <c r="D6350" s="441">
        <v>45627</v>
      </c>
      <c r="E6350">
        <v>21100</v>
      </c>
      <c r="F6350" t="s">
        <v>5900</v>
      </c>
      <c r="G6350">
        <v>1986</v>
      </c>
      <c r="H6350">
        <v>1</v>
      </c>
      <c r="I6350" t="s">
        <v>5605</v>
      </c>
      <c r="J6350" t="s">
        <v>6085</v>
      </c>
      <c r="K6350" t="s">
        <v>5075</v>
      </c>
      <c r="L6350">
        <v>3.05</v>
      </c>
      <c r="M6350" s="441">
        <v>45608</v>
      </c>
      <c r="N6350">
        <v>3.05</v>
      </c>
      <c r="O6350">
        <v>3.05</v>
      </c>
      <c r="P6350">
        <v>3.05</v>
      </c>
    </row>
    <row r="6351" spans="1:16" x14ac:dyDescent="0.3">
      <c r="A6351">
        <v>9035</v>
      </c>
      <c r="B6351">
        <v>122</v>
      </c>
      <c r="C6351" t="s">
        <v>552</v>
      </c>
      <c r="D6351" s="441">
        <v>45627</v>
      </c>
      <c r="E6351">
        <v>19626</v>
      </c>
      <c r="F6351" t="s">
        <v>5966</v>
      </c>
      <c r="G6351">
        <v>2608</v>
      </c>
      <c r="H6351">
        <v>0.8</v>
      </c>
      <c r="I6351" t="s">
        <v>5598</v>
      </c>
      <c r="J6351" t="s">
        <v>6085</v>
      </c>
      <c r="K6351" t="s">
        <v>5075</v>
      </c>
      <c r="L6351">
        <v>2.09</v>
      </c>
      <c r="M6351" s="441">
        <v>45618</v>
      </c>
      <c r="N6351">
        <v>2.0299999999999998</v>
      </c>
      <c r="O6351">
        <v>2.0299999999999998</v>
      </c>
      <c r="P6351">
        <v>1.67</v>
      </c>
    </row>
    <row r="6352" spans="1:16" x14ac:dyDescent="0.3">
      <c r="A6352">
        <v>4191</v>
      </c>
      <c r="B6352">
        <v>122</v>
      </c>
      <c r="C6352" t="s">
        <v>552</v>
      </c>
      <c r="D6352" s="441">
        <v>45597</v>
      </c>
      <c r="E6352">
        <v>18359</v>
      </c>
      <c r="F6352" t="s">
        <v>5746</v>
      </c>
      <c r="G6352">
        <v>3278</v>
      </c>
      <c r="H6352">
        <v>106</v>
      </c>
      <c r="I6352" t="s">
        <v>5601</v>
      </c>
      <c r="J6352" t="s">
        <v>4764</v>
      </c>
      <c r="K6352" t="s">
        <v>6666</v>
      </c>
      <c r="L6352">
        <v>99.9</v>
      </c>
      <c r="M6352" s="441">
        <v>45594</v>
      </c>
      <c r="N6352">
        <v>99.9</v>
      </c>
      <c r="O6352">
        <v>99.9</v>
      </c>
      <c r="P6352">
        <v>10589.4</v>
      </c>
    </row>
    <row r="6353" spans="1:16" x14ac:dyDescent="0.3">
      <c r="A6353">
        <v>4193</v>
      </c>
      <c r="B6353">
        <v>122</v>
      </c>
      <c r="C6353" t="s">
        <v>552</v>
      </c>
      <c r="D6353" s="441">
        <v>45597</v>
      </c>
      <c r="E6353">
        <v>18353</v>
      </c>
      <c r="F6353" t="s">
        <v>5747</v>
      </c>
      <c r="G6353">
        <v>3282</v>
      </c>
      <c r="H6353">
        <v>41.67</v>
      </c>
      <c r="I6353" t="s">
        <v>5601</v>
      </c>
      <c r="J6353" t="s">
        <v>4764</v>
      </c>
      <c r="K6353" t="s">
        <v>6666</v>
      </c>
      <c r="L6353">
        <v>0</v>
      </c>
      <c r="M6353" s="441">
        <v>-693593</v>
      </c>
      <c r="N6353">
        <v>0</v>
      </c>
      <c r="O6353">
        <v>195.32</v>
      </c>
      <c r="P6353">
        <v>8138.98</v>
      </c>
    </row>
    <row r="6354" spans="1:16" x14ac:dyDescent="0.3">
      <c r="A6354">
        <v>4232</v>
      </c>
      <c r="B6354">
        <v>122</v>
      </c>
      <c r="C6354" t="s">
        <v>552</v>
      </c>
      <c r="D6354" s="441">
        <v>45597</v>
      </c>
      <c r="E6354">
        <v>18179</v>
      </c>
      <c r="F6354" t="s">
        <v>5789</v>
      </c>
      <c r="G6354">
        <v>3443</v>
      </c>
      <c r="H6354">
        <v>63</v>
      </c>
      <c r="I6354" t="s">
        <v>5601</v>
      </c>
      <c r="J6354" t="s">
        <v>4764</v>
      </c>
      <c r="K6354" t="s">
        <v>6666</v>
      </c>
      <c r="L6354">
        <v>103.69</v>
      </c>
      <c r="M6354" s="441">
        <v>45594</v>
      </c>
      <c r="N6354">
        <v>103.69</v>
      </c>
      <c r="O6354">
        <v>103.69</v>
      </c>
      <c r="P6354">
        <v>6532.47</v>
      </c>
    </row>
    <row r="6355" spans="1:16" x14ac:dyDescent="0.3">
      <c r="A6355">
        <v>4235</v>
      </c>
      <c r="B6355">
        <v>122</v>
      </c>
      <c r="C6355" t="s">
        <v>552</v>
      </c>
      <c r="D6355" s="441">
        <v>45597</v>
      </c>
      <c r="E6355">
        <v>18157</v>
      </c>
      <c r="F6355" t="s">
        <v>5793</v>
      </c>
      <c r="G6355">
        <v>3463</v>
      </c>
      <c r="H6355">
        <v>23.18</v>
      </c>
      <c r="I6355" t="s">
        <v>5601</v>
      </c>
      <c r="J6355" t="s">
        <v>4764</v>
      </c>
      <c r="K6355" t="s">
        <v>6666</v>
      </c>
      <c r="L6355">
        <v>217.39</v>
      </c>
      <c r="M6355" s="441">
        <v>45594</v>
      </c>
      <c r="N6355">
        <v>217.39</v>
      </c>
      <c r="O6355">
        <v>217.39</v>
      </c>
      <c r="P6355">
        <v>5039.1000000000004</v>
      </c>
    </row>
    <row r="6356" spans="1:16" x14ac:dyDescent="0.3">
      <c r="A6356">
        <v>4248</v>
      </c>
      <c r="B6356">
        <v>122</v>
      </c>
      <c r="C6356" t="s">
        <v>552</v>
      </c>
      <c r="D6356" s="441">
        <v>45597</v>
      </c>
      <c r="E6356">
        <v>18099</v>
      </c>
      <c r="F6356" t="s">
        <v>5810</v>
      </c>
      <c r="G6356">
        <v>3511</v>
      </c>
      <c r="H6356">
        <v>20.8</v>
      </c>
      <c r="I6356" t="s">
        <v>5601</v>
      </c>
      <c r="J6356" t="s">
        <v>4764</v>
      </c>
      <c r="K6356" t="s">
        <v>6666</v>
      </c>
      <c r="L6356">
        <v>233.66</v>
      </c>
      <c r="M6356" s="441">
        <v>45594</v>
      </c>
      <c r="N6356">
        <v>233.66</v>
      </c>
      <c r="O6356">
        <v>233.66</v>
      </c>
      <c r="P6356">
        <v>4860.13</v>
      </c>
    </row>
    <row r="6357" spans="1:16" x14ac:dyDescent="0.3">
      <c r="A6357">
        <v>4258</v>
      </c>
      <c r="B6357">
        <v>122</v>
      </c>
      <c r="C6357" t="s">
        <v>552</v>
      </c>
      <c r="D6357" s="441">
        <v>45597</v>
      </c>
      <c r="E6357">
        <v>24552</v>
      </c>
      <c r="F6357" t="s">
        <v>5812</v>
      </c>
      <c r="G6357">
        <v>5669</v>
      </c>
      <c r="H6357">
        <v>116.27</v>
      </c>
      <c r="I6357" t="s">
        <v>5601</v>
      </c>
      <c r="J6357" t="s">
        <v>4764</v>
      </c>
      <c r="K6357" t="s">
        <v>6666</v>
      </c>
      <c r="L6357">
        <v>39.47</v>
      </c>
      <c r="M6357" s="441">
        <v>45594</v>
      </c>
      <c r="N6357">
        <v>39.9</v>
      </c>
      <c r="O6357">
        <v>39.9</v>
      </c>
      <c r="P6357">
        <v>4589.18</v>
      </c>
    </row>
    <row r="6358" spans="1:16" x14ac:dyDescent="0.3">
      <c r="A6358">
        <v>4423</v>
      </c>
      <c r="B6358">
        <v>122</v>
      </c>
      <c r="C6358" t="s">
        <v>552</v>
      </c>
      <c r="D6358" s="441">
        <v>45597</v>
      </c>
      <c r="E6358">
        <v>17797</v>
      </c>
      <c r="F6358" t="s">
        <v>5828</v>
      </c>
      <c r="G6358">
        <v>3748</v>
      </c>
      <c r="H6358">
        <v>107.3</v>
      </c>
      <c r="I6358" t="s">
        <v>5601</v>
      </c>
      <c r="J6358" t="s">
        <v>4764</v>
      </c>
      <c r="K6358" t="s">
        <v>6666</v>
      </c>
      <c r="L6358">
        <v>38.700000000000003</v>
      </c>
      <c r="M6358" s="441">
        <v>45595</v>
      </c>
      <c r="N6358">
        <v>35.75</v>
      </c>
      <c r="O6358">
        <v>35.75</v>
      </c>
      <c r="P6358">
        <v>4152.51</v>
      </c>
    </row>
    <row r="6359" spans="1:16" x14ac:dyDescent="0.3">
      <c r="A6359">
        <v>4223</v>
      </c>
      <c r="B6359">
        <v>122</v>
      </c>
      <c r="C6359" t="s">
        <v>552</v>
      </c>
      <c r="D6359" s="441">
        <v>45597</v>
      </c>
      <c r="E6359">
        <v>18220</v>
      </c>
      <c r="F6359" t="s">
        <v>5777</v>
      </c>
      <c r="G6359">
        <v>3408</v>
      </c>
      <c r="H6359">
        <v>15</v>
      </c>
      <c r="I6359" t="s">
        <v>5601</v>
      </c>
      <c r="J6359" t="s">
        <v>4764</v>
      </c>
      <c r="K6359" t="s">
        <v>6666</v>
      </c>
      <c r="L6359">
        <v>241.57</v>
      </c>
      <c r="M6359" s="441">
        <v>45580</v>
      </c>
      <c r="N6359">
        <v>247.9</v>
      </c>
      <c r="O6359">
        <v>159.9</v>
      </c>
      <c r="P6359">
        <v>3623.55</v>
      </c>
    </row>
    <row r="6360" spans="1:16" x14ac:dyDescent="0.3">
      <c r="A6360">
        <v>4216</v>
      </c>
      <c r="B6360">
        <v>122</v>
      </c>
      <c r="C6360" t="s">
        <v>552</v>
      </c>
      <c r="D6360" s="441">
        <v>45597</v>
      </c>
      <c r="E6360">
        <v>18242</v>
      </c>
      <c r="F6360" t="s">
        <v>5771</v>
      </c>
      <c r="G6360">
        <v>3386</v>
      </c>
      <c r="H6360">
        <v>15</v>
      </c>
      <c r="I6360" t="s">
        <v>5601</v>
      </c>
      <c r="J6360" t="s">
        <v>4764</v>
      </c>
      <c r="K6360" t="s">
        <v>6666</v>
      </c>
      <c r="L6360">
        <v>227.11</v>
      </c>
      <c r="M6360" s="441">
        <v>45581</v>
      </c>
      <c r="N6360">
        <v>227.11</v>
      </c>
      <c r="O6360">
        <v>227.11</v>
      </c>
      <c r="P6360">
        <v>3406.65</v>
      </c>
    </row>
    <row r="6361" spans="1:16" x14ac:dyDescent="0.3">
      <c r="A6361">
        <v>4432</v>
      </c>
      <c r="B6361">
        <v>122</v>
      </c>
      <c r="C6361" t="s">
        <v>552</v>
      </c>
      <c r="D6361" s="441">
        <v>45597</v>
      </c>
      <c r="E6361">
        <v>17710</v>
      </c>
      <c r="F6361" t="s">
        <v>5833</v>
      </c>
      <c r="G6361">
        <v>3824</v>
      </c>
      <c r="H6361">
        <v>85</v>
      </c>
      <c r="I6361" t="s">
        <v>5601</v>
      </c>
      <c r="J6361" t="s">
        <v>4764</v>
      </c>
      <c r="K6361" t="s">
        <v>6666</v>
      </c>
      <c r="L6361">
        <v>38.28</v>
      </c>
      <c r="M6361" s="441">
        <v>45595</v>
      </c>
      <c r="N6361">
        <v>35.75</v>
      </c>
      <c r="O6361">
        <v>35.75</v>
      </c>
      <c r="P6361">
        <v>3253.8</v>
      </c>
    </row>
    <row r="6362" spans="1:16" x14ac:dyDescent="0.3">
      <c r="A6362">
        <v>4214</v>
      </c>
      <c r="B6362">
        <v>122</v>
      </c>
      <c r="C6362" t="s">
        <v>552</v>
      </c>
      <c r="D6362" s="441">
        <v>45597</v>
      </c>
      <c r="E6362">
        <v>18261</v>
      </c>
      <c r="F6362" t="s">
        <v>5769</v>
      </c>
      <c r="G6362">
        <v>3368</v>
      </c>
      <c r="H6362">
        <v>6.8</v>
      </c>
      <c r="I6362" t="s">
        <v>5601</v>
      </c>
      <c r="J6362" t="s">
        <v>4764</v>
      </c>
      <c r="K6362" t="s">
        <v>6666</v>
      </c>
      <c r="L6362">
        <v>472.83</v>
      </c>
      <c r="M6362" s="441">
        <v>45594</v>
      </c>
      <c r="N6362">
        <v>488</v>
      </c>
      <c r="O6362">
        <v>488</v>
      </c>
      <c r="P6362">
        <v>3215.24</v>
      </c>
    </row>
    <row r="6363" spans="1:16" x14ac:dyDescent="0.3">
      <c r="A6363">
        <v>4184</v>
      </c>
      <c r="B6363">
        <v>122</v>
      </c>
      <c r="C6363" t="s">
        <v>552</v>
      </c>
      <c r="D6363" s="441">
        <v>45597</v>
      </c>
      <c r="E6363">
        <v>18391</v>
      </c>
      <c r="F6363" t="s">
        <v>5873</v>
      </c>
      <c r="G6363">
        <v>3249</v>
      </c>
      <c r="H6363">
        <v>2</v>
      </c>
      <c r="I6363" t="s">
        <v>5613</v>
      </c>
      <c r="J6363" t="s">
        <v>4764</v>
      </c>
      <c r="K6363" t="s">
        <v>6666</v>
      </c>
      <c r="L6363">
        <v>0</v>
      </c>
      <c r="M6363" s="441">
        <v>-693593</v>
      </c>
      <c r="N6363">
        <v>0</v>
      </c>
      <c r="O6363">
        <v>0</v>
      </c>
      <c r="P6363">
        <v>3171.42</v>
      </c>
    </row>
    <row r="6364" spans="1:16" x14ac:dyDescent="0.3">
      <c r="A6364">
        <v>4257</v>
      </c>
      <c r="B6364">
        <v>122</v>
      </c>
      <c r="C6364" t="s">
        <v>552</v>
      </c>
      <c r="D6364" s="441">
        <v>45597</v>
      </c>
      <c r="E6364">
        <v>18051</v>
      </c>
      <c r="F6364" t="s">
        <v>5871</v>
      </c>
      <c r="G6364">
        <v>3552</v>
      </c>
      <c r="H6364">
        <v>7</v>
      </c>
      <c r="I6364" t="s">
        <v>5601</v>
      </c>
      <c r="J6364" t="s">
        <v>4764</v>
      </c>
      <c r="K6364" t="s">
        <v>6666</v>
      </c>
      <c r="L6364">
        <v>0</v>
      </c>
      <c r="M6364" s="441">
        <v>-693593</v>
      </c>
      <c r="N6364">
        <v>0</v>
      </c>
      <c r="O6364">
        <v>450</v>
      </c>
      <c r="P6364">
        <v>3150</v>
      </c>
    </row>
    <row r="6365" spans="1:16" x14ac:dyDescent="0.3">
      <c r="A6365">
        <v>4410</v>
      </c>
      <c r="B6365">
        <v>122</v>
      </c>
      <c r="C6365" t="s">
        <v>552</v>
      </c>
      <c r="D6365" s="441">
        <v>45597</v>
      </c>
      <c r="E6365">
        <v>24259</v>
      </c>
      <c r="F6365" t="s">
        <v>5716</v>
      </c>
      <c r="G6365">
        <v>2938</v>
      </c>
      <c r="H6365">
        <v>48.1</v>
      </c>
      <c r="I6365" t="s">
        <v>5598</v>
      </c>
      <c r="J6365" t="s">
        <v>6085</v>
      </c>
      <c r="K6365" t="s">
        <v>6666</v>
      </c>
      <c r="L6365">
        <v>0</v>
      </c>
      <c r="M6365" s="441">
        <v>45551</v>
      </c>
      <c r="N6365">
        <v>59.9</v>
      </c>
      <c r="O6365">
        <v>63</v>
      </c>
      <c r="P6365">
        <v>2880.98</v>
      </c>
    </row>
    <row r="6366" spans="1:16" x14ac:dyDescent="0.3">
      <c r="A6366">
        <v>4963</v>
      </c>
      <c r="B6366">
        <v>122</v>
      </c>
      <c r="C6366" t="s">
        <v>552</v>
      </c>
      <c r="D6366" s="441">
        <v>45597</v>
      </c>
      <c r="E6366">
        <v>25093</v>
      </c>
      <c r="F6366" t="s">
        <v>5823</v>
      </c>
      <c r="G6366">
        <v>5891</v>
      </c>
      <c r="H6366">
        <v>17</v>
      </c>
      <c r="I6366" t="s">
        <v>5601</v>
      </c>
      <c r="J6366" t="s">
        <v>4764</v>
      </c>
      <c r="K6366" t="s">
        <v>6666</v>
      </c>
      <c r="L6366">
        <v>142.5</v>
      </c>
      <c r="M6366" s="441">
        <v>45587</v>
      </c>
      <c r="N6366">
        <v>142.5</v>
      </c>
      <c r="O6366">
        <v>142.5</v>
      </c>
      <c r="P6366">
        <v>2422.5</v>
      </c>
    </row>
    <row r="6367" spans="1:16" x14ac:dyDescent="0.3">
      <c r="A6367">
        <v>4260</v>
      </c>
      <c r="B6367">
        <v>122</v>
      </c>
      <c r="C6367" t="s">
        <v>552</v>
      </c>
      <c r="D6367" s="441">
        <v>45597</v>
      </c>
      <c r="E6367">
        <v>18015</v>
      </c>
      <c r="F6367" t="s">
        <v>5864</v>
      </c>
      <c r="G6367">
        <v>3582</v>
      </c>
      <c r="H6367">
        <v>20.76</v>
      </c>
      <c r="I6367" t="s">
        <v>5601</v>
      </c>
      <c r="J6367" t="s">
        <v>4764</v>
      </c>
      <c r="K6367" t="s">
        <v>6666</v>
      </c>
      <c r="L6367">
        <v>114.4</v>
      </c>
      <c r="M6367" s="441">
        <v>45595</v>
      </c>
      <c r="N6367">
        <v>114.4</v>
      </c>
      <c r="O6367">
        <v>114.4</v>
      </c>
      <c r="P6367">
        <v>2374.94</v>
      </c>
    </row>
    <row r="6368" spans="1:16" x14ac:dyDescent="0.3">
      <c r="A6368">
        <v>4230</v>
      </c>
      <c r="B6368">
        <v>122</v>
      </c>
      <c r="C6368" t="s">
        <v>552</v>
      </c>
      <c r="D6368" s="441">
        <v>45597</v>
      </c>
      <c r="E6368">
        <v>18186</v>
      </c>
      <c r="F6368" t="s">
        <v>5787</v>
      </c>
      <c r="G6368">
        <v>3437</v>
      </c>
      <c r="H6368">
        <v>12.38</v>
      </c>
      <c r="I6368" t="s">
        <v>5601</v>
      </c>
      <c r="J6368" t="s">
        <v>4764</v>
      </c>
      <c r="K6368" t="s">
        <v>6666</v>
      </c>
      <c r="L6368">
        <v>0</v>
      </c>
      <c r="M6368" s="441">
        <v>-693593</v>
      </c>
      <c r="N6368">
        <v>0</v>
      </c>
      <c r="O6368">
        <v>186.91</v>
      </c>
      <c r="P6368">
        <v>2313.9499999999998</v>
      </c>
    </row>
    <row r="6369" spans="1:16" x14ac:dyDescent="0.3">
      <c r="A6369">
        <v>4428</v>
      </c>
      <c r="B6369">
        <v>122</v>
      </c>
      <c r="C6369" t="s">
        <v>552</v>
      </c>
      <c r="D6369" s="441">
        <v>45597</v>
      </c>
      <c r="E6369">
        <v>17698</v>
      </c>
      <c r="F6369" t="s">
        <v>6667</v>
      </c>
      <c r="G6369">
        <v>3834</v>
      </c>
      <c r="H6369">
        <v>28</v>
      </c>
      <c r="I6369" t="s">
        <v>5601</v>
      </c>
      <c r="J6369" t="s">
        <v>4764</v>
      </c>
      <c r="K6369" t="s">
        <v>6666</v>
      </c>
      <c r="L6369">
        <v>0</v>
      </c>
      <c r="M6369" s="441">
        <v>45470</v>
      </c>
      <c r="N6369">
        <v>78.599999999999994</v>
      </c>
      <c r="O6369">
        <v>88.82</v>
      </c>
      <c r="P6369">
        <v>2200.8000000000002</v>
      </c>
    </row>
    <row r="6370" spans="1:16" x14ac:dyDescent="0.3">
      <c r="A6370">
        <v>4421</v>
      </c>
      <c r="B6370">
        <v>122</v>
      </c>
      <c r="C6370" t="s">
        <v>552</v>
      </c>
      <c r="D6370" s="441">
        <v>45597</v>
      </c>
      <c r="E6370">
        <v>17778</v>
      </c>
      <c r="F6370" t="s">
        <v>5825</v>
      </c>
      <c r="G6370">
        <v>3765</v>
      </c>
      <c r="H6370">
        <v>28.73</v>
      </c>
      <c r="I6370" t="s">
        <v>5601</v>
      </c>
      <c r="J6370" t="s">
        <v>4764</v>
      </c>
      <c r="K6370" t="s">
        <v>6666</v>
      </c>
      <c r="L6370">
        <v>76.599999999999994</v>
      </c>
      <c r="M6370" s="441">
        <v>45595</v>
      </c>
      <c r="N6370">
        <v>75.34</v>
      </c>
      <c r="O6370">
        <v>75.34</v>
      </c>
      <c r="P6370">
        <v>2200.7199999999998</v>
      </c>
    </row>
    <row r="6371" spans="1:16" x14ac:dyDescent="0.3">
      <c r="A6371">
        <v>4226</v>
      </c>
      <c r="B6371">
        <v>122</v>
      </c>
      <c r="C6371" t="s">
        <v>552</v>
      </c>
      <c r="D6371" s="441">
        <v>45597</v>
      </c>
      <c r="E6371">
        <v>18202</v>
      </c>
      <c r="F6371" t="s">
        <v>5780</v>
      </c>
      <c r="G6371">
        <v>3424</v>
      </c>
      <c r="H6371">
        <v>14.8</v>
      </c>
      <c r="I6371" t="s">
        <v>5601</v>
      </c>
      <c r="J6371" t="s">
        <v>4764</v>
      </c>
      <c r="K6371" t="s">
        <v>6666</v>
      </c>
      <c r="L6371">
        <v>146.38</v>
      </c>
      <c r="M6371" s="441">
        <v>45594</v>
      </c>
      <c r="N6371">
        <v>145.9</v>
      </c>
      <c r="O6371">
        <v>145.9</v>
      </c>
      <c r="P6371">
        <v>2166.42</v>
      </c>
    </row>
    <row r="6372" spans="1:16" x14ac:dyDescent="0.3">
      <c r="A6372">
        <v>4163</v>
      </c>
      <c r="B6372">
        <v>122</v>
      </c>
      <c r="C6372" t="s">
        <v>552</v>
      </c>
      <c r="D6372" s="441">
        <v>45597</v>
      </c>
      <c r="E6372">
        <v>24130</v>
      </c>
      <c r="F6372" t="s">
        <v>6653</v>
      </c>
      <c r="G6372">
        <v>3076</v>
      </c>
      <c r="H6372">
        <v>435</v>
      </c>
      <c r="I6372" t="s">
        <v>5613</v>
      </c>
      <c r="J6372" t="s">
        <v>4764</v>
      </c>
      <c r="K6372" t="s">
        <v>6666</v>
      </c>
      <c r="L6372">
        <v>4.8600000000000003</v>
      </c>
      <c r="M6372" s="441">
        <v>45566</v>
      </c>
      <c r="N6372">
        <v>4.8600000000000003</v>
      </c>
      <c r="O6372">
        <v>4.8600000000000003</v>
      </c>
      <c r="P6372">
        <v>2114.1</v>
      </c>
    </row>
    <row r="6373" spans="1:16" x14ac:dyDescent="0.3">
      <c r="A6373">
        <v>4242</v>
      </c>
      <c r="B6373">
        <v>122</v>
      </c>
      <c r="C6373" t="s">
        <v>552</v>
      </c>
      <c r="D6373" s="441">
        <v>45597</v>
      </c>
      <c r="E6373">
        <v>18119</v>
      </c>
      <c r="F6373" t="s">
        <v>5802</v>
      </c>
      <c r="G6373">
        <v>3494</v>
      </c>
      <c r="H6373">
        <v>12.2</v>
      </c>
      <c r="I6373" t="s">
        <v>5601</v>
      </c>
      <c r="J6373" t="s">
        <v>4764</v>
      </c>
      <c r="K6373" t="s">
        <v>6666</v>
      </c>
      <c r="L6373">
        <v>171.01</v>
      </c>
      <c r="M6373" s="441">
        <v>45594</v>
      </c>
      <c r="N6373">
        <v>171.01</v>
      </c>
      <c r="O6373">
        <v>171.01</v>
      </c>
      <c r="P6373">
        <v>2086.3200000000002</v>
      </c>
    </row>
    <row r="6374" spans="1:16" x14ac:dyDescent="0.3">
      <c r="A6374">
        <v>5006</v>
      </c>
      <c r="B6374">
        <v>122</v>
      </c>
      <c r="C6374" t="s">
        <v>552</v>
      </c>
      <c r="D6374" s="441">
        <v>45597</v>
      </c>
      <c r="E6374">
        <v>18143</v>
      </c>
      <c r="F6374" t="s">
        <v>5797</v>
      </c>
      <c r="G6374">
        <v>3474</v>
      </c>
      <c r="H6374">
        <v>2.79</v>
      </c>
      <c r="I6374" t="s">
        <v>5601</v>
      </c>
      <c r="J6374" t="s">
        <v>4764</v>
      </c>
      <c r="K6374" t="s">
        <v>6666</v>
      </c>
      <c r="L6374">
        <v>0</v>
      </c>
      <c r="M6374" s="441">
        <v>-693593</v>
      </c>
      <c r="N6374">
        <v>0</v>
      </c>
      <c r="O6374">
        <v>733.2</v>
      </c>
      <c r="P6374">
        <v>2045.63</v>
      </c>
    </row>
    <row r="6375" spans="1:16" x14ac:dyDescent="0.3">
      <c r="A6375">
        <v>4289</v>
      </c>
      <c r="B6375">
        <v>122</v>
      </c>
      <c r="C6375" t="s">
        <v>552</v>
      </c>
      <c r="D6375" s="441">
        <v>45597</v>
      </c>
      <c r="E6375">
        <v>24638</v>
      </c>
      <c r="F6375" t="s">
        <v>6616</v>
      </c>
      <c r="G6375">
        <v>5690</v>
      </c>
      <c r="H6375">
        <v>50</v>
      </c>
      <c r="I6375" t="s">
        <v>5703</v>
      </c>
      <c r="J6375" t="s">
        <v>6085</v>
      </c>
      <c r="K6375" t="s">
        <v>6666</v>
      </c>
      <c r="L6375">
        <v>0</v>
      </c>
      <c r="M6375" s="441">
        <v>-693593</v>
      </c>
      <c r="N6375">
        <v>0</v>
      </c>
      <c r="O6375">
        <v>39.5</v>
      </c>
      <c r="P6375">
        <v>1975</v>
      </c>
    </row>
    <row r="6376" spans="1:16" x14ac:dyDescent="0.3">
      <c r="A6376">
        <v>5004</v>
      </c>
      <c r="B6376">
        <v>122</v>
      </c>
      <c r="C6376" t="s">
        <v>552</v>
      </c>
      <c r="D6376" s="441">
        <v>45597</v>
      </c>
      <c r="E6376">
        <v>19297</v>
      </c>
      <c r="F6376" t="s">
        <v>5855</v>
      </c>
      <c r="G6376">
        <v>2775</v>
      </c>
      <c r="H6376">
        <v>30</v>
      </c>
      <c r="I6376" t="s">
        <v>5598</v>
      </c>
      <c r="J6376" t="s">
        <v>6085</v>
      </c>
      <c r="K6376" t="s">
        <v>6666</v>
      </c>
      <c r="L6376">
        <v>65.680000000000007</v>
      </c>
      <c r="M6376" s="441">
        <v>45594</v>
      </c>
      <c r="N6376">
        <v>64.989999999999995</v>
      </c>
      <c r="O6376">
        <v>64.989999999999995</v>
      </c>
      <c r="P6376">
        <v>1970.4</v>
      </c>
    </row>
    <row r="6377" spans="1:16" x14ac:dyDescent="0.3">
      <c r="A6377">
        <v>5003</v>
      </c>
      <c r="B6377">
        <v>122</v>
      </c>
      <c r="C6377" t="s">
        <v>552</v>
      </c>
      <c r="D6377" s="441">
        <v>45597</v>
      </c>
      <c r="E6377">
        <v>17934</v>
      </c>
      <c r="F6377" t="s">
        <v>5814</v>
      </c>
      <c r="G6377">
        <v>3636</v>
      </c>
      <c r="H6377">
        <v>41</v>
      </c>
      <c r="I6377" t="s">
        <v>5605</v>
      </c>
      <c r="J6377" t="s">
        <v>4764</v>
      </c>
      <c r="K6377" t="s">
        <v>6666</v>
      </c>
      <c r="L6377">
        <v>0</v>
      </c>
      <c r="M6377" s="441">
        <v>45545</v>
      </c>
      <c r="N6377">
        <v>47.76</v>
      </c>
      <c r="O6377">
        <v>71.28</v>
      </c>
      <c r="P6377">
        <v>1958.16</v>
      </c>
    </row>
    <row r="6378" spans="1:16" x14ac:dyDescent="0.3">
      <c r="A6378">
        <v>4968</v>
      </c>
      <c r="B6378">
        <v>122</v>
      </c>
      <c r="C6378" t="s">
        <v>552</v>
      </c>
      <c r="D6378" s="441">
        <v>45597</v>
      </c>
      <c r="E6378">
        <v>25042</v>
      </c>
      <c r="F6378" t="s">
        <v>6604</v>
      </c>
      <c r="G6378">
        <v>5876</v>
      </c>
      <c r="H6378">
        <v>16</v>
      </c>
      <c r="I6378" t="s">
        <v>5601</v>
      </c>
      <c r="J6378" t="s">
        <v>4764</v>
      </c>
      <c r="K6378" t="s">
        <v>6666</v>
      </c>
      <c r="L6378">
        <v>115.25</v>
      </c>
      <c r="M6378" s="441">
        <v>45595</v>
      </c>
      <c r="N6378">
        <v>115</v>
      </c>
      <c r="O6378">
        <v>115</v>
      </c>
      <c r="P6378">
        <v>1844</v>
      </c>
    </row>
    <row r="6379" spans="1:16" x14ac:dyDescent="0.3">
      <c r="A6379">
        <v>4222</v>
      </c>
      <c r="B6379">
        <v>122</v>
      </c>
      <c r="C6379" t="s">
        <v>552</v>
      </c>
      <c r="D6379" s="441">
        <v>45597</v>
      </c>
      <c r="E6379">
        <v>18208</v>
      </c>
      <c r="F6379" t="s">
        <v>5776</v>
      </c>
      <c r="G6379">
        <v>3418</v>
      </c>
      <c r="H6379">
        <v>11</v>
      </c>
      <c r="I6379" t="s">
        <v>5601</v>
      </c>
      <c r="J6379" t="s">
        <v>4764</v>
      </c>
      <c r="K6379" t="s">
        <v>6666</v>
      </c>
      <c r="L6379">
        <v>164</v>
      </c>
      <c r="M6379" s="441">
        <v>45573</v>
      </c>
      <c r="N6379">
        <v>164</v>
      </c>
      <c r="O6379">
        <v>165.9</v>
      </c>
      <c r="P6379">
        <v>1804</v>
      </c>
    </row>
    <row r="6380" spans="1:16" x14ac:dyDescent="0.3">
      <c r="A6380">
        <v>4245</v>
      </c>
      <c r="B6380">
        <v>122</v>
      </c>
      <c r="C6380" t="s">
        <v>552</v>
      </c>
      <c r="D6380" s="441">
        <v>45597</v>
      </c>
      <c r="E6380">
        <v>18113</v>
      </c>
      <c r="F6380" t="s">
        <v>5806</v>
      </c>
      <c r="G6380">
        <v>3499</v>
      </c>
      <c r="H6380">
        <v>3.73</v>
      </c>
      <c r="I6380" t="s">
        <v>5601</v>
      </c>
      <c r="J6380" t="s">
        <v>4764</v>
      </c>
      <c r="K6380" t="s">
        <v>6666</v>
      </c>
      <c r="L6380">
        <v>0</v>
      </c>
      <c r="M6380" s="441">
        <v>-693593</v>
      </c>
      <c r="N6380">
        <v>0</v>
      </c>
      <c r="O6380">
        <v>481.05</v>
      </c>
      <c r="P6380">
        <v>1794.32</v>
      </c>
    </row>
    <row r="6381" spans="1:16" x14ac:dyDescent="0.3">
      <c r="A6381">
        <v>4411</v>
      </c>
      <c r="B6381">
        <v>122</v>
      </c>
      <c r="C6381" t="s">
        <v>552</v>
      </c>
      <c r="D6381" s="441">
        <v>45597</v>
      </c>
      <c r="E6381">
        <v>24517</v>
      </c>
      <c r="F6381" t="s">
        <v>6654</v>
      </c>
      <c r="G6381">
        <v>3047</v>
      </c>
      <c r="H6381">
        <v>59.84</v>
      </c>
      <c r="I6381" t="s">
        <v>5598</v>
      </c>
      <c r="J6381" t="s">
        <v>6085</v>
      </c>
      <c r="K6381" t="s">
        <v>6666</v>
      </c>
      <c r="L6381">
        <v>29.8</v>
      </c>
      <c r="M6381" s="441">
        <v>45582</v>
      </c>
      <c r="N6381">
        <v>29.8</v>
      </c>
      <c r="O6381">
        <v>29.8</v>
      </c>
      <c r="P6381">
        <v>1783.23</v>
      </c>
    </row>
    <row r="6382" spans="1:16" x14ac:dyDescent="0.3">
      <c r="A6382">
        <v>4964</v>
      </c>
      <c r="B6382">
        <v>122</v>
      </c>
      <c r="C6382" t="s">
        <v>552</v>
      </c>
      <c r="D6382" s="441">
        <v>45597</v>
      </c>
      <c r="E6382">
        <v>25091</v>
      </c>
      <c r="F6382" t="s">
        <v>5829</v>
      </c>
      <c r="G6382">
        <v>5890</v>
      </c>
      <c r="H6382">
        <v>16</v>
      </c>
      <c r="I6382" t="s">
        <v>5601</v>
      </c>
      <c r="J6382" t="s">
        <v>4764</v>
      </c>
      <c r="K6382" t="s">
        <v>6666</v>
      </c>
      <c r="L6382">
        <v>108</v>
      </c>
      <c r="M6382" s="441">
        <v>45595</v>
      </c>
      <c r="N6382">
        <v>0</v>
      </c>
      <c r="O6382">
        <v>0</v>
      </c>
      <c r="P6382">
        <v>1728</v>
      </c>
    </row>
    <row r="6383" spans="1:16" x14ac:dyDescent="0.3">
      <c r="A6383">
        <v>4427</v>
      </c>
      <c r="B6383">
        <v>122</v>
      </c>
      <c r="C6383" t="s">
        <v>552</v>
      </c>
      <c r="D6383" s="441">
        <v>45597</v>
      </c>
      <c r="E6383">
        <v>25097</v>
      </c>
      <c r="F6383" t="s">
        <v>6621</v>
      </c>
      <c r="G6383">
        <v>5893</v>
      </c>
      <c r="H6383">
        <v>14</v>
      </c>
      <c r="I6383" t="s">
        <v>5601</v>
      </c>
      <c r="J6383" t="s">
        <v>4764</v>
      </c>
      <c r="K6383" t="s">
        <v>6666</v>
      </c>
      <c r="L6383">
        <v>0</v>
      </c>
      <c r="M6383" s="441">
        <v>45510</v>
      </c>
      <c r="N6383">
        <v>116.25</v>
      </c>
      <c r="O6383">
        <v>116.25</v>
      </c>
      <c r="P6383">
        <v>1627.5</v>
      </c>
    </row>
    <row r="6384" spans="1:16" x14ac:dyDescent="0.3">
      <c r="A6384">
        <v>4259</v>
      </c>
      <c r="B6384">
        <v>122</v>
      </c>
      <c r="C6384" t="s">
        <v>552</v>
      </c>
      <c r="D6384" s="441">
        <v>45597</v>
      </c>
      <c r="E6384">
        <v>18017</v>
      </c>
      <c r="F6384" t="s">
        <v>5863</v>
      </c>
      <c r="G6384">
        <v>3580</v>
      </c>
      <c r="H6384">
        <v>13</v>
      </c>
      <c r="I6384" t="s">
        <v>5601</v>
      </c>
      <c r="J6384" t="s">
        <v>4764</v>
      </c>
      <c r="K6384" t="s">
        <v>6666</v>
      </c>
      <c r="L6384">
        <v>119.17</v>
      </c>
      <c r="M6384" s="441">
        <v>45595</v>
      </c>
      <c r="N6384">
        <v>128.69999999999999</v>
      </c>
      <c r="O6384">
        <v>128.69999999999999</v>
      </c>
      <c r="P6384">
        <v>1549.21</v>
      </c>
    </row>
    <row r="6385" spans="1:16" x14ac:dyDescent="0.3">
      <c r="A6385">
        <v>5007</v>
      </c>
      <c r="B6385">
        <v>122</v>
      </c>
      <c r="C6385" t="s">
        <v>552</v>
      </c>
      <c r="D6385" s="441">
        <v>45597</v>
      </c>
      <c r="E6385">
        <v>17413</v>
      </c>
      <c r="F6385" t="s">
        <v>6181</v>
      </c>
      <c r="G6385">
        <v>4016</v>
      </c>
      <c r="H6385">
        <v>7</v>
      </c>
      <c r="I6385" t="s">
        <v>5703</v>
      </c>
      <c r="J6385" t="s">
        <v>6097</v>
      </c>
      <c r="K6385" t="s">
        <v>6666</v>
      </c>
      <c r="L6385">
        <v>0</v>
      </c>
      <c r="M6385" s="441">
        <v>45560</v>
      </c>
      <c r="N6385">
        <v>219.96</v>
      </c>
      <c r="O6385">
        <v>219.96</v>
      </c>
      <c r="P6385">
        <v>1539.72</v>
      </c>
    </row>
    <row r="6386" spans="1:16" x14ac:dyDescent="0.3">
      <c r="A6386">
        <v>4433</v>
      </c>
      <c r="B6386">
        <v>122</v>
      </c>
      <c r="C6386" t="s">
        <v>552</v>
      </c>
      <c r="D6386" s="441">
        <v>45597</v>
      </c>
      <c r="E6386">
        <v>25044</v>
      </c>
      <c r="F6386" t="s">
        <v>5964</v>
      </c>
      <c r="G6386">
        <v>5877</v>
      </c>
      <c r="H6386">
        <v>11</v>
      </c>
      <c r="I6386" t="s">
        <v>5601</v>
      </c>
      <c r="J6386" t="s">
        <v>4764</v>
      </c>
      <c r="K6386" t="s">
        <v>6666</v>
      </c>
      <c r="L6386">
        <v>138.6</v>
      </c>
      <c r="M6386" s="441">
        <v>45595</v>
      </c>
      <c r="N6386">
        <v>138.6</v>
      </c>
      <c r="O6386">
        <v>138.6</v>
      </c>
      <c r="P6386">
        <v>1524.6</v>
      </c>
    </row>
    <row r="6387" spans="1:16" x14ac:dyDescent="0.3">
      <c r="A6387">
        <v>4249</v>
      </c>
      <c r="B6387">
        <v>122</v>
      </c>
      <c r="C6387" t="s">
        <v>552</v>
      </c>
      <c r="D6387" s="441">
        <v>45597</v>
      </c>
      <c r="E6387">
        <v>18097</v>
      </c>
      <c r="F6387" t="s">
        <v>5811</v>
      </c>
      <c r="G6387">
        <v>3513</v>
      </c>
      <c r="H6387">
        <v>3.57</v>
      </c>
      <c r="I6387" t="s">
        <v>5601</v>
      </c>
      <c r="J6387" t="s">
        <v>4764</v>
      </c>
      <c r="K6387" t="s">
        <v>6666</v>
      </c>
      <c r="L6387">
        <v>0</v>
      </c>
      <c r="M6387" s="441">
        <v>45462</v>
      </c>
      <c r="N6387">
        <v>425.33</v>
      </c>
      <c r="O6387">
        <v>392.9</v>
      </c>
      <c r="P6387">
        <v>1518.43</v>
      </c>
    </row>
    <row r="6388" spans="1:16" x14ac:dyDescent="0.3">
      <c r="A6388">
        <v>4425</v>
      </c>
      <c r="B6388">
        <v>122</v>
      </c>
      <c r="C6388" t="s">
        <v>552</v>
      </c>
      <c r="D6388" s="441">
        <v>45597</v>
      </c>
      <c r="E6388">
        <v>17594</v>
      </c>
      <c r="F6388" t="s">
        <v>5878</v>
      </c>
      <c r="G6388">
        <v>3932</v>
      </c>
      <c r="H6388">
        <v>25</v>
      </c>
      <c r="I6388" t="s">
        <v>5601</v>
      </c>
      <c r="J6388" t="s">
        <v>4764</v>
      </c>
      <c r="K6388" t="s">
        <v>6666</v>
      </c>
      <c r="L6388">
        <v>0</v>
      </c>
      <c r="M6388" s="441">
        <v>45503</v>
      </c>
      <c r="N6388">
        <v>60.45</v>
      </c>
      <c r="O6388">
        <v>64.67</v>
      </c>
      <c r="P6388">
        <v>1511.25</v>
      </c>
    </row>
    <row r="6389" spans="1:16" x14ac:dyDescent="0.3">
      <c r="A6389">
        <v>4174</v>
      </c>
      <c r="B6389">
        <v>122</v>
      </c>
      <c r="C6389" t="s">
        <v>552</v>
      </c>
      <c r="D6389" s="441">
        <v>45597</v>
      </c>
      <c r="E6389">
        <v>18486</v>
      </c>
      <c r="F6389" t="s">
        <v>5733</v>
      </c>
      <c r="G6389">
        <v>3170</v>
      </c>
      <c r="H6389">
        <v>45</v>
      </c>
      <c r="I6389" t="s">
        <v>5601</v>
      </c>
      <c r="J6389" t="s">
        <v>4764</v>
      </c>
      <c r="K6389" t="s">
        <v>6666</v>
      </c>
      <c r="L6389">
        <v>32.5</v>
      </c>
      <c r="M6389" s="441">
        <v>45596</v>
      </c>
      <c r="N6389">
        <v>32.5</v>
      </c>
      <c r="O6389">
        <v>29.31</v>
      </c>
      <c r="P6389">
        <v>1462.5</v>
      </c>
    </row>
    <row r="6390" spans="1:16" x14ac:dyDescent="0.3">
      <c r="A6390">
        <v>4207</v>
      </c>
      <c r="B6390">
        <v>122</v>
      </c>
      <c r="C6390" t="s">
        <v>552</v>
      </c>
      <c r="D6390" s="441">
        <v>45597</v>
      </c>
      <c r="E6390">
        <v>18306</v>
      </c>
      <c r="F6390" t="s">
        <v>5759</v>
      </c>
      <c r="G6390">
        <v>3327</v>
      </c>
      <c r="H6390">
        <v>9.76</v>
      </c>
      <c r="I6390" t="s">
        <v>5601</v>
      </c>
      <c r="J6390" t="s">
        <v>4764</v>
      </c>
      <c r="K6390" t="s">
        <v>6666</v>
      </c>
      <c r="L6390">
        <v>0</v>
      </c>
      <c r="M6390" s="441">
        <v>-693593</v>
      </c>
      <c r="N6390">
        <v>0</v>
      </c>
      <c r="O6390">
        <v>0</v>
      </c>
      <c r="P6390">
        <v>1448.71</v>
      </c>
    </row>
    <row r="6391" spans="1:16" x14ac:dyDescent="0.3">
      <c r="A6391">
        <v>4197</v>
      </c>
      <c r="B6391">
        <v>122</v>
      </c>
      <c r="C6391" t="s">
        <v>552</v>
      </c>
      <c r="D6391" s="441">
        <v>45597</v>
      </c>
      <c r="E6391">
        <v>24704</v>
      </c>
      <c r="F6391" t="s">
        <v>5872</v>
      </c>
      <c r="G6391">
        <v>5722</v>
      </c>
      <c r="H6391">
        <v>9</v>
      </c>
      <c r="I6391" t="s">
        <v>5601</v>
      </c>
      <c r="J6391" t="s">
        <v>4764</v>
      </c>
      <c r="K6391" t="s">
        <v>6666</v>
      </c>
      <c r="L6391">
        <v>0</v>
      </c>
      <c r="M6391" s="441">
        <v>45468</v>
      </c>
      <c r="N6391">
        <v>159.9</v>
      </c>
      <c r="O6391">
        <v>159.9</v>
      </c>
      <c r="P6391">
        <v>1439.1</v>
      </c>
    </row>
    <row r="6392" spans="1:16" x14ac:dyDescent="0.3">
      <c r="A6392">
        <v>4243</v>
      </c>
      <c r="B6392">
        <v>122</v>
      </c>
      <c r="C6392" t="s">
        <v>552</v>
      </c>
      <c r="D6392" s="441">
        <v>45597</v>
      </c>
      <c r="E6392">
        <v>18118</v>
      </c>
      <c r="F6392" t="s">
        <v>5803</v>
      </c>
      <c r="G6392">
        <v>3495</v>
      </c>
      <c r="H6392">
        <v>1</v>
      </c>
      <c r="I6392" t="s">
        <v>5601</v>
      </c>
      <c r="J6392" t="s">
        <v>4764</v>
      </c>
      <c r="K6392" t="s">
        <v>6666</v>
      </c>
      <c r="L6392">
        <v>0</v>
      </c>
      <c r="M6392" s="441">
        <v>-693593</v>
      </c>
      <c r="N6392">
        <v>0</v>
      </c>
      <c r="O6392">
        <v>1387</v>
      </c>
      <c r="P6392">
        <v>1387</v>
      </c>
    </row>
    <row r="6393" spans="1:16" x14ac:dyDescent="0.3">
      <c r="A6393">
        <v>5002</v>
      </c>
      <c r="B6393">
        <v>122</v>
      </c>
      <c r="C6393" t="s">
        <v>552</v>
      </c>
      <c r="D6393" s="441">
        <v>45597</v>
      </c>
      <c r="E6393">
        <v>17933</v>
      </c>
      <c r="F6393" t="s">
        <v>5813</v>
      </c>
      <c r="G6393">
        <v>3636</v>
      </c>
      <c r="H6393">
        <v>19.079999999999998</v>
      </c>
      <c r="I6393" t="s">
        <v>5605</v>
      </c>
      <c r="J6393" t="s">
        <v>4764</v>
      </c>
      <c r="K6393" t="s">
        <v>6666</v>
      </c>
      <c r="L6393">
        <v>0</v>
      </c>
      <c r="M6393" s="441">
        <v>45531</v>
      </c>
      <c r="N6393">
        <v>71.28</v>
      </c>
      <c r="O6393">
        <v>71.28</v>
      </c>
      <c r="P6393">
        <v>1360.02</v>
      </c>
    </row>
    <row r="6394" spans="1:16" x14ac:dyDescent="0.3">
      <c r="A6394">
        <v>4391</v>
      </c>
      <c r="B6394">
        <v>122</v>
      </c>
      <c r="C6394" t="s">
        <v>552</v>
      </c>
      <c r="D6394" s="441">
        <v>45597</v>
      </c>
      <c r="E6394">
        <v>19401</v>
      </c>
      <c r="F6394" t="s">
        <v>6114</v>
      </c>
      <c r="G6394">
        <v>2761</v>
      </c>
      <c r="H6394">
        <v>6</v>
      </c>
      <c r="I6394" t="s">
        <v>5598</v>
      </c>
      <c r="J6394" t="s">
        <v>6085</v>
      </c>
      <c r="K6394" t="s">
        <v>6666</v>
      </c>
      <c r="L6394">
        <v>0</v>
      </c>
      <c r="M6394" s="441">
        <v>45491</v>
      </c>
      <c r="N6394">
        <v>225.9</v>
      </c>
      <c r="O6394">
        <v>228.9</v>
      </c>
      <c r="P6394">
        <v>1355.4</v>
      </c>
    </row>
    <row r="6395" spans="1:16" x14ac:dyDescent="0.3">
      <c r="A6395">
        <v>4183</v>
      </c>
      <c r="B6395">
        <v>122</v>
      </c>
      <c r="C6395" t="s">
        <v>552</v>
      </c>
      <c r="D6395" s="441">
        <v>45597</v>
      </c>
      <c r="E6395">
        <v>18392</v>
      </c>
      <c r="F6395" t="s">
        <v>5740</v>
      </c>
      <c r="G6395">
        <v>3248</v>
      </c>
      <c r="H6395">
        <v>4.42</v>
      </c>
      <c r="I6395" t="s">
        <v>5613</v>
      </c>
      <c r="J6395" t="s">
        <v>4764</v>
      </c>
      <c r="K6395" t="s">
        <v>6666</v>
      </c>
      <c r="L6395">
        <v>0</v>
      </c>
      <c r="M6395" s="441">
        <v>-693593</v>
      </c>
      <c r="N6395">
        <v>0</v>
      </c>
      <c r="O6395">
        <v>0</v>
      </c>
      <c r="P6395">
        <v>1350</v>
      </c>
    </row>
    <row r="6396" spans="1:16" x14ac:dyDescent="0.3">
      <c r="A6396">
        <v>4164</v>
      </c>
      <c r="B6396">
        <v>122</v>
      </c>
      <c r="C6396" t="s">
        <v>552</v>
      </c>
      <c r="D6396" s="441">
        <v>45597</v>
      </c>
      <c r="E6396">
        <v>24470</v>
      </c>
      <c r="F6396" t="s">
        <v>6505</v>
      </c>
      <c r="G6396">
        <v>3103</v>
      </c>
      <c r="H6396">
        <v>361</v>
      </c>
      <c r="I6396" t="s">
        <v>5613</v>
      </c>
      <c r="J6396" t="s">
        <v>4764</v>
      </c>
      <c r="K6396" t="s">
        <v>6666</v>
      </c>
      <c r="L6396">
        <v>0</v>
      </c>
      <c r="M6396" s="441">
        <v>45496</v>
      </c>
      <c r="N6396">
        <v>3.32</v>
      </c>
      <c r="O6396">
        <v>5.69</v>
      </c>
      <c r="P6396">
        <v>1198.57</v>
      </c>
    </row>
    <row r="6397" spans="1:16" x14ac:dyDescent="0.3">
      <c r="A6397">
        <v>4285</v>
      </c>
      <c r="B6397">
        <v>122</v>
      </c>
      <c r="C6397" t="s">
        <v>552</v>
      </c>
      <c r="D6397" s="441">
        <v>45597</v>
      </c>
      <c r="E6397">
        <v>20812</v>
      </c>
      <c r="F6397" t="s">
        <v>6517</v>
      </c>
      <c r="G6397">
        <v>2074</v>
      </c>
      <c r="H6397">
        <v>16</v>
      </c>
      <c r="I6397" t="s">
        <v>5605</v>
      </c>
      <c r="J6397" t="s">
        <v>6085</v>
      </c>
      <c r="K6397" t="s">
        <v>6666</v>
      </c>
      <c r="L6397">
        <v>71.900000000000006</v>
      </c>
      <c r="M6397" s="441">
        <v>45595</v>
      </c>
      <c r="N6397">
        <v>71.900000000000006</v>
      </c>
      <c r="O6397">
        <v>71.900000000000006</v>
      </c>
      <c r="P6397">
        <v>1150.4000000000001</v>
      </c>
    </row>
    <row r="6398" spans="1:16" x14ac:dyDescent="0.3">
      <c r="A6398">
        <v>4398</v>
      </c>
      <c r="B6398">
        <v>122</v>
      </c>
      <c r="C6398" t="s">
        <v>552</v>
      </c>
      <c r="D6398" s="441">
        <v>45597</v>
      </c>
      <c r="E6398">
        <v>19276</v>
      </c>
      <c r="F6398" t="s">
        <v>6578</v>
      </c>
      <c r="G6398">
        <v>2780</v>
      </c>
      <c r="H6398">
        <v>12.3</v>
      </c>
      <c r="I6398" t="s">
        <v>5598</v>
      </c>
      <c r="J6398" t="s">
        <v>6085</v>
      </c>
      <c r="K6398" t="s">
        <v>6666</v>
      </c>
      <c r="L6398">
        <v>92.1</v>
      </c>
      <c r="M6398" s="441">
        <v>45596</v>
      </c>
      <c r="N6398">
        <v>89.8</v>
      </c>
      <c r="O6398">
        <v>89.8</v>
      </c>
      <c r="P6398">
        <v>1132.83</v>
      </c>
    </row>
    <row r="6399" spans="1:16" x14ac:dyDescent="0.3">
      <c r="A6399">
        <v>4227</v>
      </c>
      <c r="B6399">
        <v>122</v>
      </c>
      <c r="C6399" t="s">
        <v>552</v>
      </c>
      <c r="D6399" s="441">
        <v>45597</v>
      </c>
      <c r="E6399">
        <v>18214</v>
      </c>
      <c r="F6399" t="s">
        <v>5781</v>
      </c>
      <c r="G6399">
        <v>3413</v>
      </c>
      <c r="H6399">
        <v>32</v>
      </c>
      <c r="I6399" t="s">
        <v>5601</v>
      </c>
      <c r="J6399" t="s">
        <v>4764</v>
      </c>
      <c r="K6399" t="s">
        <v>6666</v>
      </c>
      <c r="L6399">
        <v>0</v>
      </c>
      <c r="M6399" s="441">
        <v>-693593</v>
      </c>
      <c r="N6399">
        <v>0</v>
      </c>
      <c r="O6399">
        <v>35.4</v>
      </c>
      <c r="P6399">
        <v>1132.8</v>
      </c>
    </row>
    <row r="6400" spans="1:16" x14ac:dyDescent="0.3">
      <c r="A6400">
        <v>4291</v>
      </c>
      <c r="B6400">
        <v>122</v>
      </c>
      <c r="C6400" t="s">
        <v>552</v>
      </c>
      <c r="D6400" s="441">
        <v>45597</v>
      </c>
      <c r="E6400">
        <v>24123</v>
      </c>
      <c r="F6400" t="s">
        <v>5632</v>
      </c>
      <c r="G6400">
        <v>2237</v>
      </c>
      <c r="H6400">
        <v>16</v>
      </c>
      <c r="I6400" t="s">
        <v>5605</v>
      </c>
      <c r="J6400" t="s">
        <v>6085</v>
      </c>
      <c r="K6400" t="s">
        <v>6666</v>
      </c>
      <c r="L6400">
        <v>0</v>
      </c>
      <c r="M6400" s="441">
        <v>45538</v>
      </c>
      <c r="N6400">
        <v>70.12</v>
      </c>
      <c r="O6400">
        <v>71.900000000000006</v>
      </c>
      <c r="P6400">
        <v>1121.92</v>
      </c>
    </row>
    <row r="6401" spans="1:16" x14ac:dyDescent="0.3">
      <c r="A6401">
        <v>4424</v>
      </c>
      <c r="B6401">
        <v>122</v>
      </c>
      <c r="C6401" t="s">
        <v>552</v>
      </c>
      <c r="D6401" s="441">
        <v>45597</v>
      </c>
      <c r="E6401">
        <v>25099</v>
      </c>
      <c r="F6401" t="s">
        <v>6536</v>
      </c>
      <c r="G6401">
        <v>5894</v>
      </c>
      <c r="H6401">
        <v>6</v>
      </c>
      <c r="I6401" t="s">
        <v>5601</v>
      </c>
      <c r="J6401" t="s">
        <v>4764</v>
      </c>
      <c r="K6401" t="s">
        <v>6666</v>
      </c>
      <c r="L6401">
        <v>179.25</v>
      </c>
      <c r="M6401" s="441">
        <v>45587</v>
      </c>
      <c r="N6401">
        <v>179.25</v>
      </c>
      <c r="O6401">
        <v>179.25</v>
      </c>
      <c r="P6401">
        <v>1075.5</v>
      </c>
    </row>
    <row r="6402" spans="1:16" x14ac:dyDescent="0.3">
      <c r="A6402">
        <v>4431</v>
      </c>
      <c r="B6402">
        <v>122</v>
      </c>
      <c r="C6402" t="s">
        <v>552</v>
      </c>
      <c r="D6402" s="441">
        <v>45597</v>
      </c>
      <c r="E6402">
        <v>25040</v>
      </c>
      <c r="F6402" t="s">
        <v>5832</v>
      </c>
      <c r="G6402">
        <v>5875</v>
      </c>
      <c r="H6402">
        <v>10</v>
      </c>
      <c r="I6402" t="s">
        <v>5601</v>
      </c>
      <c r="J6402" t="s">
        <v>4764</v>
      </c>
      <c r="K6402" t="s">
        <v>6666</v>
      </c>
      <c r="L6402">
        <v>107.52</v>
      </c>
      <c r="M6402" s="441">
        <v>45595</v>
      </c>
      <c r="N6402">
        <v>107.52</v>
      </c>
      <c r="O6402">
        <v>107.52</v>
      </c>
      <c r="P6402">
        <v>1075.2</v>
      </c>
    </row>
    <row r="6403" spans="1:16" x14ac:dyDescent="0.3">
      <c r="A6403">
        <v>4290</v>
      </c>
      <c r="B6403">
        <v>122</v>
      </c>
      <c r="C6403" t="s">
        <v>552</v>
      </c>
      <c r="D6403" s="441">
        <v>45597</v>
      </c>
      <c r="E6403">
        <v>24118</v>
      </c>
      <c r="F6403" t="s">
        <v>5973</v>
      </c>
      <c r="G6403">
        <v>2233</v>
      </c>
      <c r="H6403">
        <v>15</v>
      </c>
      <c r="I6403" t="s">
        <v>5598</v>
      </c>
      <c r="J6403" t="s">
        <v>6085</v>
      </c>
      <c r="K6403" t="s">
        <v>6666</v>
      </c>
      <c r="L6403">
        <v>69.8</v>
      </c>
      <c r="M6403" s="441">
        <v>45581</v>
      </c>
      <c r="N6403">
        <v>69.8</v>
      </c>
      <c r="O6403">
        <v>69.8</v>
      </c>
      <c r="P6403">
        <v>1047</v>
      </c>
    </row>
    <row r="6404" spans="1:16" x14ac:dyDescent="0.3">
      <c r="A6404">
        <v>5033</v>
      </c>
      <c r="B6404">
        <v>122</v>
      </c>
      <c r="C6404" t="s">
        <v>552</v>
      </c>
      <c r="D6404" s="441">
        <v>45597</v>
      </c>
      <c r="E6404">
        <v>18203</v>
      </c>
      <c r="F6404" t="s">
        <v>6046</v>
      </c>
      <c r="G6404">
        <v>3423</v>
      </c>
      <c r="H6404">
        <v>4.91</v>
      </c>
      <c r="I6404" t="s">
        <v>5601</v>
      </c>
      <c r="J6404" t="s">
        <v>4764</v>
      </c>
      <c r="K6404" t="s">
        <v>6666</v>
      </c>
      <c r="L6404">
        <v>0</v>
      </c>
      <c r="M6404" s="441">
        <v>-693593</v>
      </c>
      <c r="N6404">
        <v>0</v>
      </c>
      <c r="O6404">
        <v>211.9</v>
      </c>
      <c r="P6404">
        <v>1040.43</v>
      </c>
    </row>
    <row r="6405" spans="1:16" x14ac:dyDescent="0.3">
      <c r="A6405">
        <v>4972</v>
      </c>
      <c r="B6405">
        <v>122</v>
      </c>
      <c r="C6405" t="s">
        <v>552</v>
      </c>
      <c r="D6405" s="441">
        <v>45597</v>
      </c>
      <c r="E6405">
        <v>18185</v>
      </c>
      <c r="F6405" t="s">
        <v>5786</v>
      </c>
      <c r="G6405">
        <v>3438</v>
      </c>
      <c r="H6405">
        <v>3.8</v>
      </c>
      <c r="I6405" t="s">
        <v>5601</v>
      </c>
      <c r="J6405" t="s">
        <v>4764</v>
      </c>
      <c r="K6405" t="s">
        <v>6666</v>
      </c>
      <c r="L6405">
        <v>0</v>
      </c>
      <c r="M6405" s="441">
        <v>-693593</v>
      </c>
      <c r="N6405">
        <v>0</v>
      </c>
      <c r="O6405">
        <v>0</v>
      </c>
      <c r="P6405">
        <v>1000.35</v>
      </c>
    </row>
    <row r="6406" spans="1:16" x14ac:dyDescent="0.3">
      <c r="A6406">
        <v>4976</v>
      </c>
      <c r="B6406">
        <v>122</v>
      </c>
      <c r="C6406" t="s">
        <v>552</v>
      </c>
      <c r="D6406" s="441">
        <v>45597</v>
      </c>
      <c r="E6406">
        <v>25140</v>
      </c>
      <c r="F6406" t="s">
        <v>6668</v>
      </c>
      <c r="G6406">
        <v>5918</v>
      </c>
      <c r="H6406">
        <v>48</v>
      </c>
      <c r="I6406" t="s">
        <v>5613</v>
      </c>
      <c r="J6406" t="s">
        <v>4764</v>
      </c>
      <c r="K6406" t="s">
        <v>6666</v>
      </c>
      <c r="L6406">
        <v>20.48</v>
      </c>
      <c r="M6406" s="441">
        <v>45588</v>
      </c>
      <c r="N6406">
        <v>20.48</v>
      </c>
      <c r="O6406">
        <v>20.48</v>
      </c>
      <c r="P6406">
        <v>983.04</v>
      </c>
    </row>
    <row r="6407" spans="1:16" x14ac:dyDescent="0.3">
      <c r="A6407">
        <v>4335</v>
      </c>
      <c r="B6407">
        <v>122</v>
      </c>
      <c r="C6407" t="s">
        <v>552</v>
      </c>
      <c r="D6407" s="441">
        <v>45597</v>
      </c>
      <c r="E6407">
        <v>21004</v>
      </c>
      <c r="F6407" t="s">
        <v>5675</v>
      </c>
      <c r="G6407">
        <v>2007</v>
      </c>
      <c r="H6407">
        <v>9</v>
      </c>
      <c r="I6407" t="s">
        <v>5613</v>
      </c>
      <c r="J6407" t="s">
        <v>6085</v>
      </c>
      <c r="K6407" t="s">
        <v>6666</v>
      </c>
      <c r="L6407">
        <v>0</v>
      </c>
      <c r="M6407" s="441">
        <v>-693593</v>
      </c>
      <c r="N6407">
        <v>0</v>
      </c>
      <c r="O6407">
        <v>106.9</v>
      </c>
      <c r="P6407">
        <v>962.1</v>
      </c>
    </row>
    <row r="6408" spans="1:16" x14ac:dyDescent="0.3">
      <c r="A6408">
        <v>4224</v>
      </c>
      <c r="B6408">
        <v>122</v>
      </c>
      <c r="C6408" t="s">
        <v>552</v>
      </c>
      <c r="D6408" s="441">
        <v>45597</v>
      </c>
      <c r="E6408">
        <v>18219</v>
      </c>
      <c r="F6408" t="s">
        <v>5778</v>
      </c>
      <c r="G6408">
        <v>3409</v>
      </c>
      <c r="H6408">
        <v>5</v>
      </c>
      <c r="I6408" t="s">
        <v>5601</v>
      </c>
      <c r="J6408" t="s">
        <v>4764</v>
      </c>
      <c r="K6408" t="s">
        <v>6666</v>
      </c>
      <c r="L6408">
        <v>0</v>
      </c>
      <c r="M6408" s="441">
        <v>45370</v>
      </c>
      <c r="N6408">
        <v>190.8</v>
      </c>
      <c r="O6408">
        <v>295.89999999999998</v>
      </c>
      <c r="P6408">
        <v>954</v>
      </c>
    </row>
    <row r="6409" spans="1:16" x14ac:dyDescent="0.3">
      <c r="A6409">
        <v>4273</v>
      </c>
      <c r="B6409">
        <v>122</v>
      </c>
      <c r="C6409" t="s">
        <v>552</v>
      </c>
      <c r="D6409" s="441">
        <v>45597</v>
      </c>
      <c r="E6409">
        <v>24039</v>
      </c>
      <c r="F6409" t="s">
        <v>5616</v>
      </c>
      <c r="G6409">
        <v>2048</v>
      </c>
      <c r="H6409">
        <v>17</v>
      </c>
      <c r="I6409" t="s">
        <v>5598</v>
      </c>
      <c r="J6409" t="s">
        <v>6085</v>
      </c>
      <c r="K6409" t="s">
        <v>6666</v>
      </c>
      <c r="L6409">
        <v>56.11</v>
      </c>
      <c r="M6409" s="441">
        <v>45581</v>
      </c>
      <c r="N6409">
        <v>54.74</v>
      </c>
      <c r="O6409">
        <v>54.74</v>
      </c>
      <c r="P6409">
        <v>953.87</v>
      </c>
    </row>
    <row r="6410" spans="1:16" x14ac:dyDescent="0.3">
      <c r="A6410">
        <v>4966</v>
      </c>
      <c r="B6410">
        <v>122</v>
      </c>
      <c r="C6410" t="s">
        <v>552</v>
      </c>
      <c r="D6410" s="441">
        <v>45597</v>
      </c>
      <c r="E6410">
        <v>25537</v>
      </c>
      <c r="F6410" t="s">
        <v>6489</v>
      </c>
      <c r="G6410">
        <v>6158</v>
      </c>
      <c r="H6410">
        <v>6</v>
      </c>
      <c r="I6410" t="s">
        <v>5601</v>
      </c>
      <c r="J6410" t="s">
        <v>4764</v>
      </c>
      <c r="K6410" t="s">
        <v>6666</v>
      </c>
      <c r="L6410">
        <v>158.76</v>
      </c>
      <c r="M6410" s="441">
        <v>45575</v>
      </c>
      <c r="N6410">
        <v>158.76</v>
      </c>
      <c r="O6410">
        <v>158.76</v>
      </c>
      <c r="P6410">
        <v>952.56</v>
      </c>
    </row>
    <row r="6411" spans="1:16" x14ac:dyDescent="0.3">
      <c r="A6411">
        <v>5031</v>
      </c>
      <c r="B6411">
        <v>122</v>
      </c>
      <c r="C6411" t="s">
        <v>552</v>
      </c>
      <c r="D6411" s="441">
        <v>45597</v>
      </c>
      <c r="E6411">
        <v>24710</v>
      </c>
      <c r="F6411" t="s">
        <v>6669</v>
      </c>
      <c r="G6411">
        <v>5725</v>
      </c>
      <c r="H6411">
        <v>7</v>
      </c>
      <c r="I6411" t="s">
        <v>5601</v>
      </c>
      <c r="J6411" t="s">
        <v>4764</v>
      </c>
      <c r="K6411" t="s">
        <v>6666</v>
      </c>
      <c r="L6411">
        <v>0</v>
      </c>
      <c r="M6411" s="441">
        <v>45481</v>
      </c>
      <c r="N6411">
        <v>133.75</v>
      </c>
      <c r="O6411">
        <v>133.75</v>
      </c>
      <c r="P6411">
        <v>936.25</v>
      </c>
    </row>
    <row r="6412" spans="1:16" x14ac:dyDescent="0.3">
      <c r="A6412">
        <v>4394</v>
      </c>
      <c r="B6412">
        <v>122</v>
      </c>
      <c r="C6412" t="s">
        <v>552</v>
      </c>
      <c r="D6412" s="441">
        <v>45597</v>
      </c>
      <c r="E6412">
        <v>19370</v>
      </c>
      <c r="F6412" t="s">
        <v>5695</v>
      </c>
      <c r="G6412">
        <v>2765</v>
      </c>
      <c r="H6412">
        <v>84</v>
      </c>
      <c r="I6412" t="s">
        <v>5598</v>
      </c>
      <c r="J6412" t="s">
        <v>6085</v>
      </c>
      <c r="K6412" t="s">
        <v>6666</v>
      </c>
      <c r="L6412">
        <v>10.94</v>
      </c>
      <c r="M6412" s="441">
        <v>45595</v>
      </c>
      <c r="N6412">
        <v>10.32</v>
      </c>
      <c r="O6412">
        <v>10.32</v>
      </c>
      <c r="P6412">
        <v>918.96</v>
      </c>
    </row>
    <row r="6413" spans="1:16" x14ac:dyDescent="0.3">
      <c r="A6413">
        <v>5008</v>
      </c>
      <c r="B6413">
        <v>122</v>
      </c>
      <c r="C6413" t="s">
        <v>552</v>
      </c>
      <c r="D6413" s="441">
        <v>45597</v>
      </c>
      <c r="E6413">
        <v>17331</v>
      </c>
      <c r="F6413" t="s">
        <v>6670</v>
      </c>
      <c r="G6413">
        <v>4072</v>
      </c>
      <c r="H6413">
        <v>4</v>
      </c>
      <c r="I6413" t="s">
        <v>5613</v>
      </c>
      <c r="J6413" t="s">
        <v>6097</v>
      </c>
      <c r="K6413" t="s">
        <v>6666</v>
      </c>
      <c r="L6413">
        <v>219.96</v>
      </c>
      <c r="M6413" s="441">
        <v>45596</v>
      </c>
      <c r="N6413">
        <v>0</v>
      </c>
      <c r="O6413">
        <v>0</v>
      </c>
      <c r="P6413">
        <v>879.84</v>
      </c>
    </row>
    <row r="6414" spans="1:16" x14ac:dyDescent="0.3">
      <c r="A6414">
        <v>4430</v>
      </c>
      <c r="B6414">
        <v>122</v>
      </c>
      <c r="C6414" t="s">
        <v>552</v>
      </c>
      <c r="D6414" s="441">
        <v>45597</v>
      </c>
      <c r="E6414">
        <v>17722</v>
      </c>
      <c r="F6414" t="s">
        <v>5831</v>
      </c>
      <c r="G6414">
        <v>3817</v>
      </c>
      <c r="H6414">
        <v>6</v>
      </c>
      <c r="I6414" t="s">
        <v>5601</v>
      </c>
      <c r="J6414" t="s">
        <v>4764</v>
      </c>
      <c r="K6414" t="s">
        <v>6666</v>
      </c>
      <c r="L6414">
        <v>0</v>
      </c>
      <c r="M6414" s="441">
        <v>45391</v>
      </c>
      <c r="N6414">
        <v>146.16999999999999</v>
      </c>
      <c r="O6414">
        <v>146.16999999999999</v>
      </c>
      <c r="P6414">
        <v>877.02</v>
      </c>
    </row>
    <row r="6415" spans="1:16" x14ac:dyDescent="0.3">
      <c r="A6415">
        <v>4991</v>
      </c>
      <c r="B6415">
        <v>122</v>
      </c>
      <c r="C6415" t="s">
        <v>552</v>
      </c>
      <c r="D6415" s="441">
        <v>45597</v>
      </c>
      <c r="E6415">
        <v>17456</v>
      </c>
      <c r="F6415" t="s">
        <v>6671</v>
      </c>
      <c r="G6415">
        <v>3998</v>
      </c>
      <c r="H6415">
        <v>39</v>
      </c>
      <c r="I6415" t="s">
        <v>5613</v>
      </c>
      <c r="J6415" t="s">
        <v>6097</v>
      </c>
      <c r="K6415" t="s">
        <v>6666</v>
      </c>
      <c r="L6415">
        <v>0</v>
      </c>
      <c r="M6415" s="441">
        <v>-693593</v>
      </c>
      <c r="N6415">
        <v>0</v>
      </c>
      <c r="O6415">
        <v>22</v>
      </c>
      <c r="P6415">
        <v>858</v>
      </c>
    </row>
    <row r="6416" spans="1:16" x14ac:dyDescent="0.3">
      <c r="A6416">
        <v>4384</v>
      </c>
      <c r="B6416">
        <v>122</v>
      </c>
      <c r="C6416" t="s">
        <v>552</v>
      </c>
      <c r="D6416" s="441">
        <v>45597</v>
      </c>
      <c r="E6416">
        <v>24805</v>
      </c>
      <c r="F6416" t="s">
        <v>5853</v>
      </c>
      <c r="G6416">
        <v>5768</v>
      </c>
      <c r="H6416">
        <v>5</v>
      </c>
      <c r="I6416" t="s">
        <v>5605</v>
      </c>
      <c r="J6416" t="s">
        <v>6085</v>
      </c>
      <c r="K6416" t="s">
        <v>6666</v>
      </c>
      <c r="L6416">
        <v>0</v>
      </c>
      <c r="M6416" s="441">
        <v>45394</v>
      </c>
      <c r="N6416">
        <v>167.5</v>
      </c>
      <c r="O6416">
        <v>223.27</v>
      </c>
      <c r="P6416">
        <v>837.5</v>
      </c>
    </row>
    <row r="6417" spans="1:16" x14ac:dyDescent="0.3">
      <c r="A6417">
        <v>4321</v>
      </c>
      <c r="B6417">
        <v>122</v>
      </c>
      <c r="C6417" t="s">
        <v>552</v>
      </c>
      <c r="D6417" s="441">
        <v>45597</v>
      </c>
      <c r="E6417">
        <v>20117</v>
      </c>
      <c r="F6417" t="s">
        <v>5857</v>
      </c>
      <c r="G6417">
        <v>2291</v>
      </c>
      <c r="H6417">
        <v>21</v>
      </c>
      <c r="I6417" t="s">
        <v>5613</v>
      </c>
      <c r="J6417" t="s">
        <v>6085</v>
      </c>
      <c r="K6417" t="s">
        <v>6666</v>
      </c>
      <c r="L6417">
        <v>39.1</v>
      </c>
      <c r="M6417" s="441">
        <v>45594</v>
      </c>
      <c r="N6417">
        <v>41.5</v>
      </c>
      <c r="O6417">
        <v>41.5</v>
      </c>
      <c r="P6417">
        <v>821.1</v>
      </c>
    </row>
    <row r="6418" spans="1:16" x14ac:dyDescent="0.3">
      <c r="A6418">
        <v>4293</v>
      </c>
      <c r="B6418">
        <v>122</v>
      </c>
      <c r="C6418" t="s">
        <v>552</v>
      </c>
      <c r="D6418" s="441">
        <v>45597</v>
      </c>
      <c r="E6418">
        <v>20936</v>
      </c>
      <c r="F6418" t="s">
        <v>5634</v>
      </c>
      <c r="G6418">
        <v>2031</v>
      </c>
      <c r="H6418">
        <v>4</v>
      </c>
      <c r="I6418" t="s">
        <v>5613</v>
      </c>
      <c r="J6418" t="s">
        <v>6085</v>
      </c>
      <c r="K6418" t="s">
        <v>6666</v>
      </c>
      <c r="L6418">
        <v>203.04</v>
      </c>
      <c r="M6418" s="441">
        <v>45581</v>
      </c>
      <c r="N6418">
        <v>190</v>
      </c>
      <c r="O6418">
        <v>199.96</v>
      </c>
      <c r="P6418">
        <v>812.16</v>
      </c>
    </row>
    <row r="6419" spans="1:16" x14ac:dyDescent="0.3">
      <c r="A6419">
        <v>4405</v>
      </c>
      <c r="B6419">
        <v>122</v>
      </c>
      <c r="C6419" t="s">
        <v>552</v>
      </c>
      <c r="D6419" s="441">
        <v>45597</v>
      </c>
      <c r="E6419">
        <v>24833</v>
      </c>
      <c r="F6419" t="s">
        <v>5707</v>
      </c>
      <c r="G6419">
        <v>2845</v>
      </c>
      <c r="H6419">
        <v>17</v>
      </c>
      <c r="I6419" t="s">
        <v>5703</v>
      </c>
      <c r="J6419" t="s">
        <v>6085</v>
      </c>
      <c r="K6419" t="s">
        <v>6666</v>
      </c>
      <c r="L6419">
        <v>47.67</v>
      </c>
      <c r="M6419" s="441">
        <v>45595</v>
      </c>
      <c r="N6419">
        <v>47.25</v>
      </c>
      <c r="O6419">
        <v>47.25</v>
      </c>
      <c r="P6419">
        <v>810.39</v>
      </c>
    </row>
    <row r="6420" spans="1:16" x14ac:dyDescent="0.3">
      <c r="A6420">
        <v>5014</v>
      </c>
      <c r="B6420">
        <v>122</v>
      </c>
      <c r="C6420" t="s">
        <v>552</v>
      </c>
      <c r="D6420" s="441">
        <v>45597</v>
      </c>
      <c r="E6420">
        <v>25445</v>
      </c>
      <c r="F6420" t="s">
        <v>5770</v>
      </c>
      <c r="G6420">
        <v>6113</v>
      </c>
      <c r="H6420">
        <v>3</v>
      </c>
      <c r="I6420" t="s">
        <v>5601</v>
      </c>
      <c r="J6420" t="s">
        <v>4764</v>
      </c>
      <c r="K6420" t="s">
        <v>6666</v>
      </c>
      <c r="L6420">
        <v>267.32</v>
      </c>
      <c r="M6420" s="441">
        <v>45569</v>
      </c>
      <c r="N6420">
        <v>267.32</v>
      </c>
      <c r="O6420">
        <v>305.89999999999998</v>
      </c>
      <c r="P6420">
        <v>801.96</v>
      </c>
    </row>
    <row r="6421" spans="1:16" x14ac:dyDescent="0.3">
      <c r="A6421">
        <v>4429</v>
      </c>
      <c r="B6421">
        <v>122</v>
      </c>
      <c r="C6421" t="s">
        <v>552</v>
      </c>
      <c r="D6421" s="441">
        <v>45597</v>
      </c>
      <c r="E6421">
        <v>25095</v>
      </c>
      <c r="F6421" t="s">
        <v>6490</v>
      </c>
      <c r="G6421">
        <v>5892</v>
      </c>
      <c r="H6421">
        <v>6</v>
      </c>
      <c r="I6421" t="s">
        <v>5601</v>
      </c>
      <c r="J6421" t="s">
        <v>4764</v>
      </c>
      <c r="K6421" t="s">
        <v>6666</v>
      </c>
      <c r="L6421">
        <v>0</v>
      </c>
      <c r="M6421" s="441">
        <v>45504</v>
      </c>
      <c r="N6421">
        <v>131.25</v>
      </c>
      <c r="O6421">
        <v>131.25</v>
      </c>
      <c r="P6421">
        <v>787.5</v>
      </c>
    </row>
    <row r="6422" spans="1:16" x14ac:dyDescent="0.3">
      <c r="A6422">
        <v>4212</v>
      </c>
      <c r="B6422">
        <v>122</v>
      </c>
      <c r="C6422" t="s">
        <v>552</v>
      </c>
      <c r="D6422" s="441">
        <v>45597</v>
      </c>
      <c r="E6422">
        <v>18272</v>
      </c>
      <c r="F6422" t="s">
        <v>5765</v>
      </c>
      <c r="G6422">
        <v>3358</v>
      </c>
      <c r="H6422">
        <v>23.71</v>
      </c>
      <c r="I6422" t="s">
        <v>5601</v>
      </c>
      <c r="J6422" t="s">
        <v>4764</v>
      </c>
      <c r="K6422" t="s">
        <v>6666</v>
      </c>
      <c r="L6422">
        <v>0</v>
      </c>
      <c r="M6422" s="441">
        <v>45391</v>
      </c>
      <c r="N6422">
        <v>33.200000000000003</v>
      </c>
      <c r="O6422">
        <v>35.9</v>
      </c>
      <c r="P6422">
        <v>787.17</v>
      </c>
    </row>
    <row r="6423" spans="1:16" x14ac:dyDescent="0.3">
      <c r="A6423">
        <v>5032</v>
      </c>
      <c r="B6423">
        <v>122</v>
      </c>
      <c r="C6423" t="s">
        <v>552</v>
      </c>
      <c r="D6423" s="441">
        <v>45597</v>
      </c>
      <c r="E6423">
        <v>18211</v>
      </c>
      <c r="F6423" t="s">
        <v>5782</v>
      </c>
      <c r="G6423">
        <v>3416</v>
      </c>
      <c r="H6423">
        <v>7</v>
      </c>
      <c r="I6423" t="s">
        <v>5601</v>
      </c>
      <c r="J6423" t="s">
        <v>4764</v>
      </c>
      <c r="K6423" t="s">
        <v>6666</v>
      </c>
      <c r="L6423">
        <v>0</v>
      </c>
      <c r="M6423" s="441">
        <v>-693593</v>
      </c>
      <c r="N6423">
        <v>0</v>
      </c>
      <c r="O6423">
        <v>0</v>
      </c>
      <c r="P6423">
        <v>780.2</v>
      </c>
    </row>
    <row r="6424" spans="1:16" x14ac:dyDescent="0.3">
      <c r="A6424">
        <v>4298</v>
      </c>
      <c r="B6424">
        <v>122</v>
      </c>
      <c r="C6424" t="s">
        <v>552</v>
      </c>
      <c r="D6424" s="441">
        <v>45597</v>
      </c>
      <c r="E6424">
        <v>20689</v>
      </c>
      <c r="F6424" t="s">
        <v>5638</v>
      </c>
      <c r="G6424">
        <v>2105</v>
      </c>
      <c r="H6424">
        <v>21</v>
      </c>
      <c r="I6424" t="s">
        <v>5613</v>
      </c>
      <c r="J6424" t="s">
        <v>6085</v>
      </c>
      <c r="K6424" t="s">
        <v>6666</v>
      </c>
      <c r="L6424">
        <v>37</v>
      </c>
      <c r="M6424" s="441">
        <v>45594</v>
      </c>
      <c r="N6424">
        <v>36.9</v>
      </c>
      <c r="O6424">
        <v>36.9</v>
      </c>
      <c r="P6424">
        <v>777</v>
      </c>
    </row>
    <row r="6425" spans="1:16" x14ac:dyDescent="0.3">
      <c r="A6425">
        <v>5039</v>
      </c>
      <c r="B6425">
        <v>122</v>
      </c>
      <c r="C6425" t="s">
        <v>552</v>
      </c>
      <c r="D6425" s="441">
        <v>45597</v>
      </c>
      <c r="E6425">
        <v>25645</v>
      </c>
      <c r="F6425" t="s">
        <v>5912</v>
      </c>
      <c r="G6425">
        <v>6208</v>
      </c>
      <c r="H6425">
        <v>3</v>
      </c>
      <c r="I6425" t="s">
        <v>5601</v>
      </c>
      <c r="J6425" t="s">
        <v>4764</v>
      </c>
      <c r="K6425" t="s">
        <v>6666</v>
      </c>
      <c r="L6425">
        <v>0</v>
      </c>
      <c r="M6425" s="441">
        <v>-693593</v>
      </c>
      <c r="N6425">
        <v>0</v>
      </c>
      <c r="O6425">
        <v>0</v>
      </c>
      <c r="P6425">
        <v>777</v>
      </c>
    </row>
    <row r="6426" spans="1:16" x14ac:dyDescent="0.3">
      <c r="A6426">
        <v>5030</v>
      </c>
      <c r="B6426">
        <v>122</v>
      </c>
      <c r="C6426" t="s">
        <v>552</v>
      </c>
      <c r="D6426" s="441">
        <v>45597</v>
      </c>
      <c r="E6426">
        <v>25630</v>
      </c>
      <c r="F6426" t="s">
        <v>5754</v>
      </c>
      <c r="G6426">
        <v>6202</v>
      </c>
      <c r="H6426">
        <v>2.89</v>
      </c>
      <c r="I6426" t="s">
        <v>5601</v>
      </c>
      <c r="J6426" t="s">
        <v>4764</v>
      </c>
      <c r="K6426" t="s">
        <v>6666</v>
      </c>
      <c r="L6426">
        <v>266.07</v>
      </c>
      <c r="M6426" s="441">
        <v>45595</v>
      </c>
      <c r="N6426">
        <v>266.07</v>
      </c>
      <c r="O6426">
        <v>266.07</v>
      </c>
      <c r="P6426">
        <v>768.94</v>
      </c>
    </row>
    <row r="6427" spans="1:16" x14ac:dyDescent="0.3">
      <c r="A6427">
        <v>4983</v>
      </c>
      <c r="B6427">
        <v>122</v>
      </c>
      <c r="C6427" t="s">
        <v>552</v>
      </c>
      <c r="D6427" s="441">
        <v>45597</v>
      </c>
      <c r="E6427">
        <v>20969</v>
      </c>
      <c r="F6427" t="s">
        <v>6503</v>
      </c>
      <c r="G6427">
        <v>2012</v>
      </c>
      <c r="H6427">
        <v>17</v>
      </c>
      <c r="I6427" t="s">
        <v>5613</v>
      </c>
      <c r="J6427" t="s">
        <v>6085</v>
      </c>
      <c r="K6427" t="s">
        <v>6666</v>
      </c>
      <c r="L6427">
        <v>0</v>
      </c>
      <c r="M6427" s="441">
        <v>-693593</v>
      </c>
      <c r="N6427">
        <v>0</v>
      </c>
      <c r="O6427">
        <v>0</v>
      </c>
      <c r="P6427">
        <v>763.3</v>
      </c>
    </row>
    <row r="6428" spans="1:16" x14ac:dyDescent="0.3">
      <c r="A6428">
        <v>5038</v>
      </c>
      <c r="B6428">
        <v>122</v>
      </c>
      <c r="C6428" t="s">
        <v>552</v>
      </c>
      <c r="D6428" s="441">
        <v>45597</v>
      </c>
      <c r="E6428">
        <v>25451</v>
      </c>
      <c r="F6428" t="s">
        <v>5826</v>
      </c>
      <c r="G6428">
        <v>6116</v>
      </c>
      <c r="H6428">
        <v>3</v>
      </c>
      <c r="I6428" t="s">
        <v>5613</v>
      </c>
      <c r="J6428" t="s">
        <v>4764</v>
      </c>
      <c r="K6428" t="s">
        <v>6666</v>
      </c>
      <c r="L6428">
        <v>250</v>
      </c>
      <c r="M6428" s="441">
        <v>45594</v>
      </c>
      <c r="N6428">
        <v>250</v>
      </c>
      <c r="O6428">
        <v>250</v>
      </c>
      <c r="P6428">
        <v>750</v>
      </c>
    </row>
    <row r="6429" spans="1:16" x14ac:dyDescent="0.3">
      <c r="A6429">
        <v>4422</v>
      </c>
      <c r="B6429">
        <v>122</v>
      </c>
      <c r="C6429" t="s">
        <v>552</v>
      </c>
      <c r="D6429" s="441">
        <v>45597</v>
      </c>
      <c r="E6429">
        <v>17760</v>
      </c>
      <c r="F6429" t="s">
        <v>5972</v>
      </c>
      <c r="G6429">
        <v>3782</v>
      </c>
      <c r="H6429">
        <v>7</v>
      </c>
      <c r="I6429" t="s">
        <v>5601</v>
      </c>
      <c r="J6429" t="s">
        <v>4764</v>
      </c>
      <c r="K6429" t="s">
        <v>6666</v>
      </c>
      <c r="L6429">
        <v>0</v>
      </c>
      <c r="M6429" s="441">
        <v>45391</v>
      </c>
      <c r="N6429">
        <v>107.12</v>
      </c>
      <c r="O6429">
        <v>88.82</v>
      </c>
      <c r="P6429">
        <v>749.84</v>
      </c>
    </row>
    <row r="6430" spans="1:16" x14ac:dyDescent="0.3">
      <c r="A6430">
        <v>4407</v>
      </c>
      <c r="B6430">
        <v>122</v>
      </c>
      <c r="C6430" t="s">
        <v>552</v>
      </c>
      <c r="D6430" s="441">
        <v>45597</v>
      </c>
      <c r="E6430">
        <v>23990</v>
      </c>
      <c r="F6430" t="s">
        <v>5709</v>
      </c>
      <c r="G6430">
        <v>2917</v>
      </c>
      <c r="H6430">
        <v>25</v>
      </c>
      <c r="I6430" t="s">
        <v>5598</v>
      </c>
      <c r="J6430" t="s">
        <v>6085</v>
      </c>
      <c r="K6430" t="s">
        <v>6666</v>
      </c>
      <c r="L6430">
        <v>0</v>
      </c>
      <c r="M6430" s="441">
        <v>45544</v>
      </c>
      <c r="N6430">
        <v>29.52</v>
      </c>
      <c r="O6430">
        <v>29.52</v>
      </c>
      <c r="P6430">
        <v>738</v>
      </c>
    </row>
    <row r="6431" spans="1:16" x14ac:dyDescent="0.3">
      <c r="A6431">
        <v>4996</v>
      </c>
      <c r="B6431">
        <v>122</v>
      </c>
      <c r="C6431" t="s">
        <v>552</v>
      </c>
      <c r="D6431" s="441">
        <v>45597</v>
      </c>
      <c r="E6431">
        <v>17207</v>
      </c>
      <c r="F6431" t="s">
        <v>6632</v>
      </c>
      <c r="G6431">
        <v>4111</v>
      </c>
      <c r="H6431">
        <v>6</v>
      </c>
      <c r="I6431" t="s">
        <v>5703</v>
      </c>
      <c r="J6431" t="s">
        <v>6097</v>
      </c>
      <c r="K6431" t="s">
        <v>6666</v>
      </c>
      <c r="L6431">
        <v>0</v>
      </c>
      <c r="M6431" s="441">
        <v>-693593</v>
      </c>
      <c r="N6431">
        <v>0</v>
      </c>
      <c r="O6431">
        <v>0</v>
      </c>
      <c r="P6431">
        <v>711.97</v>
      </c>
    </row>
    <row r="6432" spans="1:16" x14ac:dyDescent="0.3">
      <c r="A6432">
        <v>4218</v>
      </c>
      <c r="B6432">
        <v>122</v>
      </c>
      <c r="C6432" t="s">
        <v>552</v>
      </c>
      <c r="D6432" s="441">
        <v>45597</v>
      </c>
      <c r="E6432">
        <v>18235</v>
      </c>
      <c r="F6432" t="s">
        <v>5774</v>
      </c>
      <c r="G6432">
        <v>3393</v>
      </c>
      <c r="H6432">
        <v>4.4000000000000004</v>
      </c>
      <c r="I6432" t="s">
        <v>5613</v>
      </c>
      <c r="J6432" t="s">
        <v>4764</v>
      </c>
      <c r="K6432" t="s">
        <v>6666</v>
      </c>
      <c r="L6432">
        <v>0</v>
      </c>
      <c r="M6432" s="441">
        <v>-693593</v>
      </c>
      <c r="N6432">
        <v>0</v>
      </c>
      <c r="O6432">
        <v>0</v>
      </c>
      <c r="P6432">
        <v>703.85</v>
      </c>
    </row>
    <row r="6433" spans="1:16" x14ac:dyDescent="0.3">
      <c r="A6433">
        <v>4280</v>
      </c>
      <c r="B6433">
        <v>122</v>
      </c>
      <c r="C6433" t="s">
        <v>552</v>
      </c>
      <c r="D6433" s="441">
        <v>45597</v>
      </c>
      <c r="E6433">
        <v>21047</v>
      </c>
      <c r="F6433" t="s">
        <v>5621</v>
      </c>
      <c r="G6433">
        <v>1999</v>
      </c>
      <c r="H6433">
        <v>4</v>
      </c>
      <c r="I6433" t="s">
        <v>5622</v>
      </c>
      <c r="J6433" t="s">
        <v>6085</v>
      </c>
      <c r="K6433" t="s">
        <v>6666</v>
      </c>
      <c r="L6433">
        <v>0</v>
      </c>
      <c r="M6433" s="441">
        <v>45489</v>
      </c>
      <c r="N6433">
        <v>175.48</v>
      </c>
      <c r="O6433">
        <v>161.15</v>
      </c>
      <c r="P6433">
        <v>701.92</v>
      </c>
    </row>
    <row r="6434" spans="1:16" x14ac:dyDescent="0.3">
      <c r="A6434">
        <v>4210</v>
      </c>
      <c r="B6434">
        <v>122</v>
      </c>
      <c r="C6434" t="s">
        <v>552</v>
      </c>
      <c r="D6434" s="441">
        <v>45597</v>
      </c>
      <c r="E6434">
        <v>18275</v>
      </c>
      <c r="F6434" t="s">
        <v>5764</v>
      </c>
      <c r="G6434">
        <v>3355</v>
      </c>
      <c r="H6434">
        <v>5.79</v>
      </c>
      <c r="I6434" t="s">
        <v>5601</v>
      </c>
      <c r="J6434" t="s">
        <v>4764</v>
      </c>
      <c r="K6434" t="s">
        <v>6666</v>
      </c>
      <c r="L6434">
        <v>0</v>
      </c>
      <c r="M6434" s="441">
        <v>45454</v>
      </c>
      <c r="N6434">
        <v>121</v>
      </c>
      <c r="O6434">
        <v>125</v>
      </c>
      <c r="P6434">
        <v>700.59</v>
      </c>
    </row>
    <row r="6435" spans="1:16" x14ac:dyDescent="0.3">
      <c r="A6435">
        <v>4965</v>
      </c>
      <c r="B6435">
        <v>122</v>
      </c>
      <c r="C6435" t="s">
        <v>552</v>
      </c>
      <c r="D6435" s="441">
        <v>45597</v>
      </c>
      <c r="E6435">
        <v>25535</v>
      </c>
      <c r="F6435" t="s">
        <v>5827</v>
      </c>
      <c r="G6435">
        <v>6157</v>
      </c>
      <c r="H6435">
        <v>6</v>
      </c>
      <c r="I6435" t="s">
        <v>5601</v>
      </c>
      <c r="J6435" t="s">
        <v>4764</v>
      </c>
      <c r="K6435" t="s">
        <v>6666</v>
      </c>
      <c r="L6435">
        <v>116.76</v>
      </c>
      <c r="M6435" s="441">
        <v>45575</v>
      </c>
      <c r="N6435">
        <v>116.76</v>
      </c>
      <c r="O6435">
        <v>116.76</v>
      </c>
      <c r="P6435">
        <v>700.56</v>
      </c>
    </row>
    <row r="6436" spans="1:16" x14ac:dyDescent="0.3">
      <c r="A6436">
        <v>4977</v>
      </c>
      <c r="B6436">
        <v>122</v>
      </c>
      <c r="C6436" t="s">
        <v>552</v>
      </c>
      <c r="D6436" s="441">
        <v>45597</v>
      </c>
      <c r="E6436">
        <v>20308</v>
      </c>
      <c r="F6436" t="s">
        <v>5841</v>
      </c>
      <c r="G6436">
        <v>2222</v>
      </c>
      <c r="H6436">
        <v>20</v>
      </c>
      <c r="I6436" t="s">
        <v>5605</v>
      </c>
      <c r="J6436" t="s">
        <v>6085</v>
      </c>
      <c r="K6436" t="s">
        <v>6666</v>
      </c>
      <c r="L6436">
        <v>34.81</v>
      </c>
      <c r="M6436" s="441">
        <v>45594</v>
      </c>
      <c r="N6436">
        <v>34.619999999999997</v>
      </c>
      <c r="O6436">
        <v>34.619999999999997</v>
      </c>
      <c r="P6436">
        <v>696.2</v>
      </c>
    </row>
    <row r="6437" spans="1:16" x14ac:dyDescent="0.3">
      <c r="A6437">
        <v>4204</v>
      </c>
      <c r="B6437">
        <v>122</v>
      </c>
      <c r="C6437" t="s">
        <v>552</v>
      </c>
      <c r="D6437" s="441">
        <v>45597</v>
      </c>
      <c r="E6437">
        <v>18310</v>
      </c>
      <c r="F6437" t="s">
        <v>5756</v>
      </c>
      <c r="G6437">
        <v>3323</v>
      </c>
      <c r="H6437">
        <v>3.67</v>
      </c>
      <c r="I6437" t="s">
        <v>5613</v>
      </c>
      <c r="J6437" t="s">
        <v>4764</v>
      </c>
      <c r="K6437" t="s">
        <v>6666</v>
      </c>
      <c r="L6437">
        <v>0</v>
      </c>
      <c r="M6437" s="441">
        <v>-693593</v>
      </c>
      <c r="N6437">
        <v>0</v>
      </c>
      <c r="O6437">
        <v>0</v>
      </c>
      <c r="P6437">
        <v>687.95</v>
      </c>
    </row>
    <row r="6438" spans="1:16" x14ac:dyDescent="0.3">
      <c r="A6438">
        <v>4999</v>
      </c>
      <c r="B6438">
        <v>122</v>
      </c>
      <c r="C6438" t="s">
        <v>552</v>
      </c>
      <c r="D6438" s="441">
        <v>45597</v>
      </c>
      <c r="E6438">
        <v>19339</v>
      </c>
      <c r="F6438" t="s">
        <v>5987</v>
      </c>
      <c r="G6438">
        <v>2771</v>
      </c>
      <c r="H6438">
        <v>9.9600000000000009</v>
      </c>
      <c r="I6438" t="s">
        <v>5598</v>
      </c>
      <c r="J6438" t="s">
        <v>6085</v>
      </c>
      <c r="K6438" t="s">
        <v>6666</v>
      </c>
      <c r="L6438">
        <v>0</v>
      </c>
      <c r="M6438" s="441">
        <v>45560</v>
      </c>
      <c r="N6438">
        <v>69</v>
      </c>
      <c r="O6438">
        <v>69</v>
      </c>
      <c r="P6438">
        <v>687.24</v>
      </c>
    </row>
    <row r="6439" spans="1:16" x14ac:dyDescent="0.3">
      <c r="A6439">
        <v>5017</v>
      </c>
      <c r="B6439">
        <v>122</v>
      </c>
      <c r="C6439" t="s">
        <v>552</v>
      </c>
      <c r="D6439" s="441">
        <v>45597</v>
      </c>
      <c r="E6439">
        <v>18237</v>
      </c>
      <c r="F6439" t="s">
        <v>5773</v>
      </c>
      <c r="G6439">
        <v>3391</v>
      </c>
      <c r="H6439">
        <v>3</v>
      </c>
      <c r="I6439" t="s">
        <v>5601</v>
      </c>
      <c r="J6439" t="s">
        <v>4764</v>
      </c>
      <c r="K6439" t="s">
        <v>6666</v>
      </c>
      <c r="L6439">
        <v>228.98</v>
      </c>
      <c r="M6439" s="441">
        <v>45569</v>
      </c>
      <c r="N6439">
        <v>228.98</v>
      </c>
      <c r="O6439">
        <v>228.98</v>
      </c>
      <c r="P6439">
        <v>686.94</v>
      </c>
    </row>
    <row r="6440" spans="1:16" x14ac:dyDescent="0.3">
      <c r="A6440">
        <v>4256</v>
      </c>
      <c r="B6440">
        <v>122</v>
      </c>
      <c r="C6440" t="s">
        <v>552</v>
      </c>
      <c r="D6440" s="441">
        <v>45597</v>
      </c>
      <c r="E6440">
        <v>25068</v>
      </c>
      <c r="F6440" t="s">
        <v>5870</v>
      </c>
      <c r="G6440">
        <v>3551</v>
      </c>
      <c r="H6440">
        <v>2</v>
      </c>
      <c r="I6440" t="s">
        <v>5601</v>
      </c>
      <c r="J6440" t="s">
        <v>4764</v>
      </c>
      <c r="K6440" t="s">
        <v>6666</v>
      </c>
      <c r="L6440">
        <v>0</v>
      </c>
      <c r="M6440" s="441">
        <v>45503</v>
      </c>
      <c r="N6440">
        <v>340</v>
      </c>
      <c r="O6440">
        <v>340</v>
      </c>
      <c r="P6440">
        <v>680</v>
      </c>
    </row>
    <row r="6441" spans="1:16" x14ac:dyDescent="0.3">
      <c r="A6441">
        <v>4217</v>
      </c>
      <c r="B6441">
        <v>122</v>
      </c>
      <c r="C6441" t="s">
        <v>552</v>
      </c>
      <c r="D6441" s="441">
        <v>45597</v>
      </c>
      <c r="E6441">
        <v>18241</v>
      </c>
      <c r="F6441" t="s">
        <v>6644</v>
      </c>
      <c r="G6441">
        <v>3387</v>
      </c>
      <c r="H6441">
        <v>7.04</v>
      </c>
      <c r="I6441" t="s">
        <v>5601</v>
      </c>
      <c r="J6441" t="s">
        <v>4764</v>
      </c>
      <c r="K6441" t="s">
        <v>6666</v>
      </c>
      <c r="L6441">
        <v>0</v>
      </c>
      <c r="M6441" s="441">
        <v>-693593</v>
      </c>
      <c r="N6441">
        <v>0</v>
      </c>
      <c r="O6441">
        <v>96</v>
      </c>
      <c r="P6441">
        <v>675.84</v>
      </c>
    </row>
    <row r="6442" spans="1:16" x14ac:dyDescent="0.3">
      <c r="A6442">
        <v>4383</v>
      </c>
      <c r="B6442">
        <v>122</v>
      </c>
      <c r="C6442" t="s">
        <v>552</v>
      </c>
      <c r="D6442" s="441">
        <v>45597</v>
      </c>
      <c r="E6442">
        <v>24676</v>
      </c>
      <c r="F6442" t="s">
        <v>5688</v>
      </c>
      <c r="G6442">
        <v>5710</v>
      </c>
      <c r="H6442">
        <v>7</v>
      </c>
      <c r="I6442" t="s">
        <v>5605</v>
      </c>
      <c r="J6442" t="s">
        <v>6085</v>
      </c>
      <c r="K6442" t="s">
        <v>6666</v>
      </c>
      <c r="L6442">
        <v>0</v>
      </c>
      <c r="M6442" s="441">
        <v>45385</v>
      </c>
      <c r="N6442">
        <v>93.82</v>
      </c>
      <c r="O6442">
        <v>83.9</v>
      </c>
      <c r="P6442">
        <v>656.74</v>
      </c>
    </row>
    <row r="6443" spans="1:16" x14ac:dyDescent="0.3">
      <c r="A6443">
        <v>5029</v>
      </c>
      <c r="B6443">
        <v>122</v>
      </c>
      <c r="C6443" t="s">
        <v>552</v>
      </c>
      <c r="D6443" s="441">
        <v>45597</v>
      </c>
      <c r="E6443">
        <v>24706</v>
      </c>
      <c r="F6443" t="s">
        <v>6605</v>
      </c>
      <c r="G6443">
        <v>5723</v>
      </c>
      <c r="H6443">
        <v>2.63</v>
      </c>
      <c r="I6443" t="s">
        <v>5601</v>
      </c>
      <c r="J6443" t="s">
        <v>4764</v>
      </c>
      <c r="K6443" t="s">
        <v>6666</v>
      </c>
      <c r="L6443">
        <v>249</v>
      </c>
      <c r="M6443" s="441">
        <v>45587</v>
      </c>
      <c r="N6443">
        <v>249</v>
      </c>
      <c r="O6443">
        <v>249</v>
      </c>
      <c r="P6443">
        <v>654.87</v>
      </c>
    </row>
    <row r="6444" spans="1:16" x14ac:dyDescent="0.3">
      <c r="A6444">
        <v>4180</v>
      </c>
      <c r="B6444">
        <v>122</v>
      </c>
      <c r="C6444" t="s">
        <v>552</v>
      </c>
      <c r="D6444" s="441">
        <v>45597</v>
      </c>
      <c r="E6444">
        <v>18382</v>
      </c>
      <c r="F6444" t="s">
        <v>5738</v>
      </c>
      <c r="G6444">
        <v>3257</v>
      </c>
      <c r="H6444">
        <v>9</v>
      </c>
      <c r="I6444" t="s">
        <v>5601</v>
      </c>
      <c r="J6444" t="s">
        <v>4764</v>
      </c>
      <c r="K6444" t="s">
        <v>6666</v>
      </c>
      <c r="L6444">
        <v>72.56</v>
      </c>
      <c r="M6444" s="441">
        <v>45594</v>
      </c>
      <c r="N6444">
        <v>77</v>
      </c>
      <c r="O6444">
        <v>77</v>
      </c>
      <c r="P6444">
        <v>653.04</v>
      </c>
    </row>
    <row r="6445" spans="1:16" x14ac:dyDescent="0.3">
      <c r="A6445">
        <v>4208</v>
      </c>
      <c r="B6445">
        <v>122</v>
      </c>
      <c r="C6445" t="s">
        <v>552</v>
      </c>
      <c r="D6445" s="441">
        <v>45597</v>
      </c>
      <c r="E6445">
        <v>18296</v>
      </c>
      <c r="F6445" t="s">
        <v>5761</v>
      </c>
      <c r="G6445">
        <v>3333</v>
      </c>
      <c r="H6445">
        <v>9.7100000000000009</v>
      </c>
      <c r="I6445" t="s">
        <v>5601</v>
      </c>
      <c r="J6445" t="s">
        <v>4764</v>
      </c>
      <c r="K6445" t="s">
        <v>6666</v>
      </c>
      <c r="L6445">
        <v>65.34</v>
      </c>
      <c r="M6445" s="441">
        <v>45594</v>
      </c>
      <c r="N6445">
        <v>65.349999999999994</v>
      </c>
      <c r="O6445">
        <v>65.349999999999994</v>
      </c>
      <c r="P6445">
        <v>634.45000000000005</v>
      </c>
    </row>
    <row r="6446" spans="1:16" x14ac:dyDescent="0.3">
      <c r="A6446">
        <v>4404</v>
      </c>
      <c r="B6446">
        <v>122</v>
      </c>
      <c r="C6446" t="s">
        <v>552</v>
      </c>
      <c r="D6446" s="441">
        <v>45597</v>
      </c>
      <c r="E6446">
        <v>19159</v>
      </c>
      <c r="F6446" t="s">
        <v>6610</v>
      </c>
      <c r="G6446">
        <v>2830</v>
      </c>
      <c r="H6446">
        <v>480</v>
      </c>
      <c r="I6446" t="s">
        <v>5613</v>
      </c>
      <c r="J6446" t="s">
        <v>6085</v>
      </c>
      <c r="K6446" t="s">
        <v>6666</v>
      </c>
      <c r="L6446">
        <v>1.28</v>
      </c>
      <c r="M6446" s="441">
        <v>45596</v>
      </c>
      <c r="N6446">
        <v>1.44</v>
      </c>
      <c r="O6446">
        <v>1.44</v>
      </c>
      <c r="P6446">
        <v>614.4</v>
      </c>
    </row>
    <row r="6447" spans="1:16" x14ac:dyDescent="0.3">
      <c r="A6447">
        <v>4346</v>
      </c>
      <c r="B6447">
        <v>122</v>
      </c>
      <c r="C6447" t="s">
        <v>552</v>
      </c>
      <c r="D6447" s="441">
        <v>45597</v>
      </c>
      <c r="E6447">
        <v>20203</v>
      </c>
      <c r="F6447" t="s">
        <v>6577</v>
      </c>
      <c r="G6447">
        <v>2255</v>
      </c>
      <c r="H6447">
        <v>10</v>
      </c>
      <c r="I6447" t="s">
        <v>5613</v>
      </c>
      <c r="J6447" t="s">
        <v>6085</v>
      </c>
      <c r="K6447" t="s">
        <v>6666</v>
      </c>
      <c r="L6447">
        <v>0</v>
      </c>
      <c r="M6447" s="441">
        <v>45561</v>
      </c>
      <c r="N6447">
        <v>61.33</v>
      </c>
      <c r="O6447">
        <v>61.33</v>
      </c>
      <c r="P6447">
        <v>613.29999999999995</v>
      </c>
    </row>
    <row r="6448" spans="1:16" x14ac:dyDescent="0.3">
      <c r="A6448">
        <v>5041</v>
      </c>
      <c r="B6448">
        <v>122</v>
      </c>
      <c r="C6448" t="s">
        <v>552</v>
      </c>
      <c r="D6448" s="441">
        <v>45597</v>
      </c>
      <c r="E6448">
        <v>25628</v>
      </c>
      <c r="F6448" t="s">
        <v>5666</v>
      </c>
      <c r="G6448">
        <v>6201</v>
      </c>
      <c r="H6448">
        <v>11</v>
      </c>
      <c r="I6448" t="s">
        <v>5613</v>
      </c>
      <c r="J6448" t="s">
        <v>6085</v>
      </c>
      <c r="K6448" t="s">
        <v>6666</v>
      </c>
      <c r="L6448">
        <v>0</v>
      </c>
      <c r="M6448" s="441">
        <v>-693593</v>
      </c>
      <c r="N6448">
        <v>0</v>
      </c>
      <c r="O6448">
        <v>0</v>
      </c>
      <c r="P6448">
        <v>594</v>
      </c>
    </row>
    <row r="6449" spans="1:16" x14ac:dyDescent="0.3">
      <c r="A6449">
        <v>4201</v>
      </c>
      <c r="B6449">
        <v>122</v>
      </c>
      <c r="C6449" t="s">
        <v>552</v>
      </c>
      <c r="D6449" s="441">
        <v>45597</v>
      </c>
      <c r="E6449">
        <v>18287</v>
      </c>
      <c r="F6449" t="s">
        <v>6599</v>
      </c>
      <c r="G6449">
        <v>3341</v>
      </c>
      <c r="H6449">
        <v>3.14</v>
      </c>
      <c r="I6449" t="s">
        <v>5613</v>
      </c>
      <c r="J6449" t="s">
        <v>4764</v>
      </c>
      <c r="K6449" t="s">
        <v>6666</v>
      </c>
      <c r="L6449">
        <v>0</v>
      </c>
      <c r="M6449" s="441">
        <v>-693593</v>
      </c>
      <c r="N6449">
        <v>0</v>
      </c>
      <c r="O6449">
        <v>0</v>
      </c>
      <c r="P6449">
        <v>592.82000000000005</v>
      </c>
    </row>
    <row r="6450" spans="1:16" x14ac:dyDescent="0.3">
      <c r="A6450">
        <v>4254</v>
      </c>
      <c r="B6450">
        <v>122</v>
      </c>
      <c r="C6450" t="s">
        <v>552</v>
      </c>
      <c r="D6450" s="441">
        <v>45597</v>
      </c>
      <c r="E6450">
        <v>21159</v>
      </c>
      <c r="F6450" t="s">
        <v>5836</v>
      </c>
      <c r="G6450">
        <v>1946</v>
      </c>
      <c r="H6450">
        <v>4</v>
      </c>
      <c r="I6450" t="s">
        <v>5625</v>
      </c>
      <c r="J6450" t="s">
        <v>6085</v>
      </c>
      <c r="K6450" t="s">
        <v>6666</v>
      </c>
      <c r="L6450">
        <v>144.4</v>
      </c>
      <c r="M6450" s="441">
        <v>45596</v>
      </c>
      <c r="N6450">
        <v>144.4</v>
      </c>
      <c r="O6450">
        <v>144.4</v>
      </c>
      <c r="P6450">
        <v>577.6</v>
      </c>
    </row>
    <row r="6451" spans="1:16" x14ac:dyDescent="0.3">
      <c r="A6451">
        <v>4167</v>
      </c>
      <c r="B6451">
        <v>122</v>
      </c>
      <c r="C6451" t="s">
        <v>552</v>
      </c>
      <c r="D6451" s="441">
        <v>45597</v>
      </c>
      <c r="E6451">
        <v>18547</v>
      </c>
      <c r="F6451" t="s">
        <v>5726</v>
      </c>
      <c r="G6451">
        <v>3132</v>
      </c>
      <c r="H6451">
        <v>16</v>
      </c>
      <c r="I6451" t="s">
        <v>5601</v>
      </c>
      <c r="J6451" t="s">
        <v>4764</v>
      </c>
      <c r="K6451" t="s">
        <v>6666</v>
      </c>
      <c r="L6451">
        <v>35.99</v>
      </c>
      <c r="M6451" s="441">
        <v>45568</v>
      </c>
      <c r="N6451">
        <v>35.99</v>
      </c>
      <c r="O6451">
        <v>37.5</v>
      </c>
      <c r="P6451">
        <v>575.84</v>
      </c>
    </row>
    <row r="6452" spans="1:16" x14ac:dyDescent="0.3">
      <c r="A6452">
        <v>5025</v>
      </c>
      <c r="B6452">
        <v>122</v>
      </c>
      <c r="C6452" t="s">
        <v>552</v>
      </c>
      <c r="D6452" s="441">
        <v>45597</v>
      </c>
      <c r="E6452">
        <v>18021</v>
      </c>
      <c r="F6452" t="s">
        <v>6661</v>
      </c>
      <c r="G6452">
        <v>3577</v>
      </c>
      <c r="H6452">
        <v>7</v>
      </c>
      <c r="I6452" t="s">
        <v>5601</v>
      </c>
      <c r="J6452" t="s">
        <v>4764</v>
      </c>
      <c r="K6452" t="s">
        <v>6666</v>
      </c>
      <c r="L6452">
        <v>0</v>
      </c>
      <c r="M6452" s="441">
        <v>-693593</v>
      </c>
      <c r="N6452">
        <v>0</v>
      </c>
      <c r="O6452">
        <v>0</v>
      </c>
      <c r="P6452">
        <v>574</v>
      </c>
    </row>
    <row r="6453" spans="1:16" x14ac:dyDescent="0.3">
      <c r="A6453">
        <v>4225</v>
      </c>
      <c r="B6453">
        <v>122</v>
      </c>
      <c r="C6453" t="s">
        <v>552</v>
      </c>
      <c r="D6453" s="441">
        <v>45597</v>
      </c>
      <c r="E6453">
        <v>18218</v>
      </c>
      <c r="F6453" t="s">
        <v>5779</v>
      </c>
      <c r="G6453">
        <v>3410</v>
      </c>
      <c r="H6453">
        <v>14.75</v>
      </c>
      <c r="I6453" t="s">
        <v>5601</v>
      </c>
      <c r="J6453" t="s">
        <v>4764</v>
      </c>
      <c r="K6453" t="s">
        <v>6666</v>
      </c>
      <c r="L6453">
        <v>38.9</v>
      </c>
      <c r="M6453" s="441">
        <v>45581</v>
      </c>
      <c r="N6453">
        <v>38.9</v>
      </c>
      <c r="O6453">
        <v>38.9</v>
      </c>
      <c r="P6453">
        <v>573.78</v>
      </c>
    </row>
    <row r="6454" spans="1:16" x14ac:dyDescent="0.3">
      <c r="A6454">
        <v>4967</v>
      </c>
      <c r="B6454">
        <v>122</v>
      </c>
      <c r="C6454" t="s">
        <v>552</v>
      </c>
      <c r="D6454" s="441">
        <v>45597</v>
      </c>
      <c r="E6454">
        <v>17812</v>
      </c>
      <c r="F6454" t="s">
        <v>6518</v>
      </c>
      <c r="G6454">
        <v>3737</v>
      </c>
      <c r="H6454">
        <v>5</v>
      </c>
      <c r="I6454" t="s">
        <v>5601</v>
      </c>
      <c r="J6454" t="s">
        <v>4764</v>
      </c>
      <c r="K6454" t="s">
        <v>6666</v>
      </c>
      <c r="L6454">
        <v>113.87</v>
      </c>
      <c r="M6454" s="441">
        <v>45594</v>
      </c>
      <c r="N6454">
        <v>113.87</v>
      </c>
      <c r="O6454">
        <v>113.87</v>
      </c>
      <c r="P6454">
        <v>569.35</v>
      </c>
    </row>
    <row r="6455" spans="1:16" x14ac:dyDescent="0.3">
      <c r="A6455">
        <v>4401</v>
      </c>
      <c r="B6455">
        <v>122</v>
      </c>
      <c r="C6455" t="s">
        <v>552</v>
      </c>
      <c r="D6455" s="441">
        <v>45597</v>
      </c>
      <c r="E6455">
        <v>19166</v>
      </c>
      <c r="F6455" t="s">
        <v>5892</v>
      </c>
      <c r="G6455">
        <v>2826</v>
      </c>
      <c r="H6455">
        <v>30</v>
      </c>
      <c r="I6455" t="s">
        <v>5613</v>
      </c>
      <c r="J6455" t="s">
        <v>6085</v>
      </c>
      <c r="K6455" t="s">
        <v>6666</v>
      </c>
      <c r="L6455">
        <v>18.899999999999999</v>
      </c>
      <c r="M6455" s="441">
        <v>45589</v>
      </c>
      <c r="N6455">
        <v>18.899999999999999</v>
      </c>
      <c r="O6455">
        <v>18.899999999999999</v>
      </c>
      <c r="P6455">
        <v>567</v>
      </c>
    </row>
    <row r="6456" spans="1:16" x14ac:dyDescent="0.3">
      <c r="A6456">
        <v>4246</v>
      </c>
      <c r="B6456">
        <v>122</v>
      </c>
      <c r="C6456" t="s">
        <v>552</v>
      </c>
      <c r="D6456" s="441">
        <v>45597</v>
      </c>
      <c r="E6456">
        <v>18104</v>
      </c>
      <c r="F6456" t="s">
        <v>5808</v>
      </c>
      <c r="G6456">
        <v>3507</v>
      </c>
      <c r="H6456">
        <v>0.83</v>
      </c>
      <c r="I6456" t="s">
        <v>5601</v>
      </c>
      <c r="J6456" t="s">
        <v>4764</v>
      </c>
      <c r="K6456" t="s">
        <v>6666</v>
      </c>
      <c r="L6456">
        <v>0</v>
      </c>
      <c r="M6456" s="441">
        <v>45552</v>
      </c>
      <c r="N6456">
        <v>677.3</v>
      </c>
      <c r="O6456">
        <v>677.3</v>
      </c>
      <c r="P6456">
        <v>562.16</v>
      </c>
    </row>
    <row r="6457" spans="1:16" x14ac:dyDescent="0.3">
      <c r="A6457">
        <v>4312</v>
      </c>
      <c r="B6457">
        <v>122</v>
      </c>
      <c r="C6457" t="s">
        <v>552</v>
      </c>
      <c r="D6457" s="441">
        <v>45597</v>
      </c>
      <c r="E6457">
        <v>20859</v>
      </c>
      <c r="F6457" t="s">
        <v>6510</v>
      </c>
      <c r="G6457">
        <v>2045</v>
      </c>
      <c r="H6457">
        <v>15</v>
      </c>
      <c r="I6457" t="s">
        <v>5613</v>
      </c>
      <c r="J6457" t="s">
        <v>6085</v>
      </c>
      <c r="K6457" t="s">
        <v>6666</v>
      </c>
      <c r="L6457">
        <v>35.549999999999997</v>
      </c>
      <c r="M6457" s="441">
        <v>45596</v>
      </c>
      <c r="N6457">
        <v>35.799999999999997</v>
      </c>
      <c r="O6457">
        <v>35.799999999999997</v>
      </c>
      <c r="P6457">
        <v>533.25</v>
      </c>
    </row>
    <row r="6458" spans="1:16" x14ac:dyDescent="0.3">
      <c r="A6458">
        <v>5012</v>
      </c>
      <c r="B6458">
        <v>122</v>
      </c>
      <c r="C6458" t="s">
        <v>552</v>
      </c>
      <c r="D6458" s="441">
        <v>45597</v>
      </c>
      <c r="E6458">
        <v>25533</v>
      </c>
      <c r="F6458" t="s">
        <v>5753</v>
      </c>
      <c r="G6458">
        <v>6156</v>
      </c>
      <c r="H6458">
        <v>7</v>
      </c>
      <c r="I6458" t="s">
        <v>5601</v>
      </c>
      <c r="J6458" t="s">
        <v>4764</v>
      </c>
      <c r="K6458" t="s">
        <v>6666</v>
      </c>
      <c r="L6458">
        <v>75</v>
      </c>
      <c r="M6458" s="441">
        <v>45589</v>
      </c>
      <c r="N6458">
        <v>75</v>
      </c>
      <c r="O6458">
        <v>75</v>
      </c>
      <c r="P6458">
        <v>525</v>
      </c>
    </row>
    <row r="6459" spans="1:16" x14ac:dyDescent="0.3">
      <c r="A6459">
        <v>4196</v>
      </c>
      <c r="B6459">
        <v>122</v>
      </c>
      <c r="C6459" t="s">
        <v>552</v>
      </c>
      <c r="D6459" s="441">
        <v>45597</v>
      </c>
      <c r="E6459">
        <v>18348</v>
      </c>
      <c r="F6459" t="s">
        <v>5750</v>
      </c>
      <c r="G6459">
        <v>3287</v>
      </c>
      <c r="H6459">
        <v>2</v>
      </c>
      <c r="I6459" t="s">
        <v>5613</v>
      </c>
      <c r="J6459" t="s">
        <v>4764</v>
      </c>
      <c r="K6459" t="s">
        <v>6666</v>
      </c>
      <c r="L6459">
        <v>0</v>
      </c>
      <c r="M6459" s="441">
        <v>-693593</v>
      </c>
      <c r="N6459">
        <v>0</v>
      </c>
      <c r="O6459">
        <v>0</v>
      </c>
      <c r="P6459">
        <v>520.53</v>
      </c>
    </row>
    <row r="6460" spans="1:16" x14ac:dyDescent="0.3">
      <c r="A6460">
        <v>4402</v>
      </c>
      <c r="B6460">
        <v>122</v>
      </c>
      <c r="C6460" t="s">
        <v>552</v>
      </c>
      <c r="D6460" s="441">
        <v>45597</v>
      </c>
      <c r="E6460">
        <v>17039</v>
      </c>
      <c r="F6460" t="s">
        <v>6495</v>
      </c>
      <c r="G6460">
        <v>2827</v>
      </c>
      <c r="H6460">
        <v>18</v>
      </c>
      <c r="I6460" t="s">
        <v>5613</v>
      </c>
      <c r="J6460" t="s">
        <v>6085</v>
      </c>
      <c r="K6460" t="s">
        <v>6666</v>
      </c>
      <c r="L6460">
        <v>28.5</v>
      </c>
      <c r="M6460" s="441">
        <v>45589</v>
      </c>
      <c r="N6460">
        <v>28.5</v>
      </c>
      <c r="O6460">
        <v>28.5</v>
      </c>
      <c r="P6460">
        <v>513</v>
      </c>
    </row>
    <row r="6461" spans="1:16" x14ac:dyDescent="0.3">
      <c r="A6461">
        <v>4958</v>
      </c>
      <c r="B6461">
        <v>122</v>
      </c>
      <c r="C6461" t="s">
        <v>552</v>
      </c>
      <c r="D6461" s="441">
        <v>45597</v>
      </c>
      <c r="E6461">
        <v>18548</v>
      </c>
      <c r="F6461" t="s">
        <v>6576</v>
      </c>
      <c r="G6461">
        <v>3131</v>
      </c>
      <c r="H6461">
        <v>6</v>
      </c>
      <c r="I6461" t="s">
        <v>5601</v>
      </c>
      <c r="J6461" t="s">
        <v>4764</v>
      </c>
      <c r="K6461" t="s">
        <v>6666</v>
      </c>
      <c r="L6461">
        <v>0</v>
      </c>
      <c r="M6461" s="441">
        <v>45426</v>
      </c>
      <c r="N6461">
        <v>85.01</v>
      </c>
      <c r="O6461">
        <v>86.9</v>
      </c>
      <c r="P6461">
        <v>510.06</v>
      </c>
    </row>
    <row r="6462" spans="1:16" x14ac:dyDescent="0.3">
      <c r="A6462">
        <v>4294</v>
      </c>
      <c r="B6462">
        <v>122</v>
      </c>
      <c r="C6462" t="s">
        <v>552</v>
      </c>
      <c r="D6462" s="441">
        <v>45597</v>
      </c>
      <c r="E6462">
        <v>20941</v>
      </c>
      <c r="F6462" t="s">
        <v>5886</v>
      </c>
      <c r="G6462">
        <v>2031</v>
      </c>
      <c r="H6462">
        <v>5</v>
      </c>
      <c r="I6462" t="s">
        <v>5605</v>
      </c>
      <c r="J6462" t="s">
        <v>6085</v>
      </c>
      <c r="K6462" t="s">
        <v>6666</v>
      </c>
      <c r="L6462">
        <v>100.63</v>
      </c>
      <c r="M6462" s="441">
        <v>45596</v>
      </c>
      <c r="N6462">
        <v>119.99</v>
      </c>
      <c r="O6462">
        <v>119.99</v>
      </c>
      <c r="P6462">
        <v>503.15</v>
      </c>
    </row>
    <row r="6463" spans="1:16" x14ac:dyDescent="0.3">
      <c r="A6463">
        <v>4385</v>
      </c>
      <c r="B6463">
        <v>122</v>
      </c>
      <c r="C6463" t="s">
        <v>552</v>
      </c>
      <c r="D6463" s="441">
        <v>45597</v>
      </c>
      <c r="E6463">
        <v>24831</v>
      </c>
      <c r="F6463" t="s">
        <v>5689</v>
      </c>
      <c r="G6463">
        <v>5780</v>
      </c>
      <c r="H6463">
        <v>4</v>
      </c>
      <c r="I6463" t="s">
        <v>5598</v>
      </c>
      <c r="J6463" t="s">
        <v>6085</v>
      </c>
      <c r="K6463" t="s">
        <v>6666</v>
      </c>
      <c r="L6463">
        <v>0</v>
      </c>
      <c r="M6463" s="441">
        <v>45553</v>
      </c>
      <c r="N6463">
        <v>123.48</v>
      </c>
      <c r="O6463">
        <v>175.78</v>
      </c>
      <c r="P6463">
        <v>493.92</v>
      </c>
    </row>
    <row r="6464" spans="1:16" x14ac:dyDescent="0.3">
      <c r="A6464">
        <v>4395</v>
      </c>
      <c r="B6464">
        <v>122</v>
      </c>
      <c r="C6464" t="s">
        <v>552</v>
      </c>
      <c r="D6464" s="441">
        <v>45597</v>
      </c>
      <c r="E6464">
        <v>19356</v>
      </c>
      <c r="F6464" t="s">
        <v>5696</v>
      </c>
      <c r="G6464">
        <v>2768</v>
      </c>
      <c r="H6464">
        <v>9.6</v>
      </c>
      <c r="I6464" t="s">
        <v>5598</v>
      </c>
      <c r="J6464" t="s">
        <v>6085</v>
      </c>
      <c r="K6464" t="s">
        <v>6666</v>
      </c>
      <c r="L6464">
        <v>50.9</v>
      </c>
      <c r="M6464" s="441">
        <v>45587</v>
      </c>
      <c r="N6464">
        <v>50.9</v>
      </c>
      <c r="O6464">
        <v>50.9</v>
      </c>
      <c r="P6464">
        <v>488.64</v>
      </c>
    </row>
    <row r="6465" spans="1:16" x14ac:dyDescent="0.3">
      <c r="A6465">
        <v>4412</v>
      </c>
      <c r="B6465">
        <v>122</v>
      </c>
      <c r="C6465" t="s">
        <v>552</v>
      </c>
      <c r="D6465" s="441">
        <v>45597</v>
      </c>
      <c r="E6465">
        <v>17929</v>
      </c>
      <c r="F6465" t="s">
        <v>6579</v>
      </c>
      <c r="G6465">
        <v>3639</v>
      </c>
      <c r="H6465">
        <v>22</v>
      </c>
      <c r="I6465" t="s">
        <v>5613</v>
      </c>
      <c r="J6465" t="s">
        <v>4764</v>
      </c>
      <c r="K6465" t="s">
        <v>6666</v>
      </c>
      <c r="L6465">
        <v>21.87</v>
      </c>
      <c r="M6465" s="441">
        <v>45588</v>
      </c>
      <c r="N6465">
        <v>21.87</v>
      </c>
      <c r="O6465">
        <v>18.899999999999999</v>
      </c>
      <c r="P6465">
        <v>481.14</v>
      </c>
    </row>
    <row r="6466" spans="1:16" x14ac:dyDescent="0.3">
      <c r="A6466">
        <v>4420</v>
      </c>
      <c r="B6466">
        <v>122</v>
      </c>
      <c r="C6466" t="s">
        <v>552</v>
      </c>
      <c r="D6466" s="441">
        <v>45597</v>
      </c>
      <c r="E6466">
        <v>17800</v>
      </c>
      <c r="F6466" t="s">
        <v>5824</v>
      </c>
      <c r="G6466">
        <v>3745</v>
      </c>
      <c r="H6466">
        <v>18</v>
      </c>
      <c r="I6466" t="s">
        <v>5601</v>
      </c>
      <c r="J6466" t="s">
        <v>4764</v>
      </c>
      <c r="K6466" t="s">
        <v>6666</v>
      </c>
      <c r="L6466">
        <v>26.5</v>
      </c>
      <c r="M6466" s="441">
        <v>45594</v>
      </c>
      <c r="N6466">
        <v>26.5</v>
      </c>
      <c r="O6466">
        <v>26.5</v>
      </c>
      <c r="P6466">
        <v>477</v>
      </c>
    </row>
    <row r="6467" spans="1:16" x14ac:dyDescent="0.3">
      <c r="A6467">
        <v>5013</v>
      </c>
      <c r="B6467">
        <v>122</v>
      </c>
      <c r="C6467" t="s">
        <v>552</v>
      </c>
      <c r="D6467" s="441">
        <v>45597</v>
      </c>
      <c r="E6467">
        <v>25507</v>
      </c>
      <c r="F6467" t="s">
        <v>5772</v>
      </c>
      <c r="G6467">
        <v>6143</v>
      </c>
      <c r="H6467">
        <v>1.98</v>
      </c>
      <c r="I6467" t="s">
        <v>5601</v>
      </c>
      <c r="J6467" t="s">
        <v>4764</v>
      </c>
      <c r="K6467" t="s">
        <v>6666</v>
      </c>
      <c r="L6467">
        <v>236.46</v>
      </c>
      <c r="M6467" s="441">
        <v>45569</v>
      </c>
      <c r="N6467">
        <v>236.46</v>
      </c>
      <c r="O6467">
        <v>259.89999999999998</v>
      </c>
      <c r="P6467">
        <v>468.19</v>
      </c>
    </row>
    <row r="6468" spans="1:16" x14ac:dyDescent="0.3">
      <c r="A6468">
        <v>4286</v>
      </c>
      <c r="B6468">
        <v>122</v>
      </c>
      <c r="C6468" t="s">
        <v>552</v>
      </c>
      <c r="D6468" s="441">
        <v>45597</v>
      </c>
      <c r="E6468">
        <v>21073</v>
      </c>
      <c r="F6468" t="s">
        <v>5628</v>
      </c>
      <c r="G6468">
        <v>1994</v>
      </c>
      <c r="H6468">
        <v>10</v>
      </c>
      <c r="I6468" t="s">
        <v>5613</v>
      </c>
      <c r="J6468" t="s">
        <v>6085</v>
      </c>
      <c r="K6468" t="s">
        <v>6666</v>
      </c>
      <c r="L6468">
        <v>46.78</v>
      </c>
      <c r="M6468" s="441">
        <v>45596</v>
      </c>
      <c r="N6468">
        <v>50.9</v>
      </c>
      <c r="O6468">
        <v>50.9</v>
      </c>
      <c r="P6468">
        <v>467.8</v>
      </c>
    </row>
    <row r="6469" spans="1:16" x14ac:dyDescent="0.3">
      <c r="A6469">
        <v>4276</v>
      </c>
      <c r="B6469">
        <v>122</v>
      </c>
      <c r="C6469" t="s">
        <v>552</v>
      </c>
      <c r="D6469" s="441">
        <v>45597</v>
      </c>
      <c r="E6469">
        <v>20301</v>
      </c>
      <c r="F6469" t="s">
        <v>5617</v>
      </c>
      <c r="G6469">
        <v>2223</v>
      </c>
      <c r="H6469">
        <v>14</v>
      </c>
      <c r="I6469" t="s">
        <v>5605</v>
      </c>
      <c r="J6469" t="s">
        <v>6085</v>
      </c>
      <c r="K6469" t="s">
        <v>6666</v>
      </c>
      <c r="L6469">
        <v>33.03</v>
      </c>
      <c r="M6469" s="441">
        <v>45594</v>
      </c>
      <c r="N6469">
        <v>33.25</v>
      </c>
      <c r="O6469">
        <v>32.979999999999997</v>
      </c>
      <c r="P6469">
        <v>462.42</v>
      </c>
    </row>
    <row r="6470" spans="1:16" x14ac:dyDescent="0.3">
      <c r="A6470">
        <v>4408</v>
      </c>
      <c r="B6470">
        <v>122</v>
      </c>
      <c r="C6470" t="s">
        <v>552</v>
      </c>
      <c r="D6470" s="441">
        <v>45597</v>
      </c>
      <c r="E6470">
        <v>18708</v>
      </c>
      <c r="F6470" t="s">
        <v>6619</v>
      </c>
      <c r="G6470">
        <v>3033</v>
      </c>
      <c r="H6470">
        <v>14.1</v>
      </c>
      <c r="I6470" t="s">
        <v>5598</v>
      </c>
      <c r="J6470" t="s">
        <v>6085</v>
      </c>
      <c r="K6470" t="s">
        <v>6666</v>
      </c>
      <c r="L6470">
        <v>0</v>
      </c>
      <c r="M6470" s="441">
        <v>45551</v>
      </c>
      <c r="N6470">
        <v>31.85</v>
      </c>
      <c r="O6470">
        <v>27.8</v>
      </c>
      <c r="P6470">
        <v>449.08</v>
      </c>
    </row>
    <row r="6471" spans="1:16" x14ac:dyDescent="0.3">
      <c r="A6471">
        <v>4332</v>
      </c>
      <c r="B6471">
        <v>122</v>
      </c>
      <c r="C6471" t="s">
        <v>552</v>
      </c>
      <c r="D6471" s="441">
        <v>45597</v>
      </c>
      <c r="E6471">
        <v>21017</v>
      </c>
      <c r="F6471" t="s">
        <v>5673</v>
      </c>
      <c r="G6471">
        <v>2005</v>
      </c>
      <c r="H6471">
        <v>3</v>
      </c>
      <c r="I6471" t="s">
        <v>5610</v>
      </c>
      <c r="J6471" t="s">
        <v>6085</v>
      </c>
      <c r="K6471" t="s">
        <v>6666</v>
      </c>
      <c r="L6471">
        <v>148.24</v>
      </c>
      <c r="M6471" s="441">
        <v>45594</v>
      </c>
      <c r="N6471">
        <v>149.9</v>
      </c>
      <c r="O6471">
        <v>147.9</v>
      </c>
      <c r="P6471">
        <v>444.72</v>
      </c>
    </row>
    <row r="6472" spans="1:16" x14ac:dyDescent="0.3">
      <c r="A6472">
        <v>4333</v>
      </c>
      <c r="B6472">
        <v>122</v>
      </c>
      <c r="C6472" t="s">
        <v>552</v>
      </c>
      <c r="D6472" s="441">
        <v>45597</v>
      </c>
      <c r="E6472">
        <v>21010</v>
      </c>
      <c r="F6472" t="s">
        <v>5674</v>
      </c>
      <c r="G6472">
        <v>2006</v>
      </c>
      <c r="H6472">
        <v>43</v>
      </c>
      <c r="I6472" t="s">
        <v>5668</v>
      </c>
      <c r="J6472" t="s">
        <v>6085</v>
      </c>
      <c r="K6472" t="s">
        <v>6666</v>
      </c>
      <c r="L6472">
        <v>10.28</v>
      </c>
      <c r="M6472" s="441">
        <v>45594</v>
      </c>
      <c r="N6472">
        <v>10.45</v>
      </c>
      <c r="O6472">
        <v>10.49</v>
      </c>
      <c r="P6472">
        <v>442.04</v>
      </c>
    </row>
    <row r="6473" spans="1:16" x14ac:dyDescent="0.3">
      <c r="A6473">
        <v>4219</v>
      </c>
      <c r="B6473">
        <v>122</v>
      </c>
      <c r="C6473" t="s">
        <v>552</v>
      </c>
      <c r="D6473" s="441">
        <v>45597</v>
      </c>
      <c r="E6473">
        <v>18234</v>
      </c>
      <c r="F6473" t="s">
        <v>5775</v>
      </c>
      <c r="G6473">
        <v>3394</v>
      </c>
      <c r="H6473">
        <v>2.52</v>
      </c>
      <c r="I6473" t="s">
        <v>5613</v>
      </c>
      <c r="J6473" t="s">
        <v>4764</v>
      </c>
      <c r="K6473" t="s">
        <v>6666</v>
      </c>
      <c r="L6473">
        <v>0</v>
      </c>
      <c r="M6473" s="441">
        <v>45545</v>
      </c>
      <c r="N6473">
        <v>174.8</v>
      </c>
      <c r="O6473">
        <v>174.8</v>
      </c>
      <c r="P6473">
        <v>440.5</v>
      </c>
    </row>
    <row r="6474" spans="1:16" x14ac:dyDescent="0.3">
      <c r="A6474">
        <v>4209</v>
      </c>
      <c r="B6474">
        <v>122</v>
      </c>
      <c r="C6474" t="s">
        <v>552</v>
      </c>
      <c r="D6474" s="441">
        <v>45597</v>
      </c>
      <c r="E6474">
        <v>18294</v>
      </c>
      <c r="F6474" t="s">
        <v>6631</v>
      </c>
      <c r="G6474">
        <v>3335</v>
      </c>
      <c r="H6474">
        <v>1.6</v>
      </c>
      <c r="I6474" t="s">
        <v>5601</v>
      </c>
      <c r="J6474" t="s">
        <v>4764</v>
      </c>
      <c r="K6474" t="s">
        <v>6666</v>
      </c>
      <c r="L6474">
        <v>0</v>
      </c>
      <c r="M6474" s="441">
        <v>45538</v>
      </c>
      <c r="N6474">
        <v>269.89999999999998</v>
      </c>
      <c r="O6474">
        <v>269.89999999999998</v>
      </c>
      <c r="P6474">
        <v>431.84</v>
      </c>
    </row>
    <row r="6475" spans="1:16" x14ac:dyDescent="0.3">
      <c r="A6475">
        <v>4390</v>
      </c>
      <c r="B6475">
        <v>122</v>
      </c>
      <c r="C6475" t="s">
        <v>552</v>
      </c>
      <c r="D6475" s="441">
        <v>45597</v>
      </c>
      <c r="E6475">
        <v>19409</v>
      </c>
      <c r="F6475" t="s">
        <v>5694</v>
      </c>
      <c r="G6475">
        <v>2760</v>
      </c>
      <c r="H6475">
        <v>15</v>
      </c>
      <c r="I6475" t="s">
        <v>5613</v>
      </c>
      <c r="J6475" t="s">
        <v>6085</v>
      </c>
      <c r="K6475" t="s">
        <v>6666</v>
      </c>
      <c r="L6475">
        <v>27.09</v>
      </c>
      <c r="M6475" s="441">
        <v>45594</v>
      </c>
      <c r="N6475">
        <v>26.86</v>
      </c>
      <c r="O6475">
        <v>26.93</v>
      </c>
      <c r="P6475">
        <v>406.35</v>
      </c>
    </row>
    <row r="6476" spans="1:16" x14ac:dyDescent="0.3">
      <c r="A6476">
        <v>4323</v>
      </c>
      <c r="B6476">
        <v>122</v>
      </c>
      <c r="C6476" t="s">
        <v>552</v>
      </c>
      <c r="D6476" s="441">
        <v>45597</v>
      </c>
      <c r="E6476">
        <v>20887</v>
      </c>
      <c r="F6476" t="s">
        <v>5662</v>
      </c>
      <c r="G6476">
        <v>2040</v>
      </c>
      <c r="H6476">
        <v>12</v>
      </c>
      <c r="I6476" t="s">
        <v>5625</v>
      </c>
      <c r="J6476" t="s">
        <v>6085</v>
      </c>
      <c r="K6476" t="s">
        <v>6666</v>
      </c>
      <c r="L6476">
        <v>33.840000000000003</v>
      </c>
      <c r="M6476" s="441">
        <v>45587</v>
      </c>
      <c r="N6476">
        <v>33.9</v>
      </c>
      <c r="O6476">
        <v>33.9</v>
      </c>
      <c r="P6476">
        <v>406.08</v>
      </c>
    </row>
    <row r="6477" spans="1:16" x14ac:dyDescent="0.3">
      <c r="A6477">
        <v>5042</v>
      </c>
      <c r="B6477">
        <v>122</v>
      </c>
      <c r="C6477" t="s">
        <v>552</v>
      </c>
      <c r="D6477" s="441">
        <v>45597</v>
      </c>
      <c r="E6477">
        <v>17753</v>
      </c>
      <c r="F6477" t="s">
        <v>5883</v>
      </c>
      <c r="G6477">
        <v>3789</v>
      </c>
      <c r="H6477">
        <v>3</v>
      </c>
      <c r="I6477" t="s">
        <v>5601</v>
      </c>
      <c r="J6477" t="s">
        <v>4764</v>
      </c>
      <c r="K6477" t="s">
        <v>6666</v>
      </c>
      <c r="L6477">
        <v>0</v>
      </c>
      <c r="M6477" s="441">
        <v>-693593</v>
      </c>
      <c r="N6477">
        <v>0</v>
      </c>
      <c r="O6477">
        <v>134.91999999999999</v>
      </c>
      <c r="P6477">
        <v>404.76</v>
      </c>
    </row>
    <row r="6478" spans="1:16" x14ac:dyDescent="0.3">
      <c r="A6478">
        <v>4396</v>
      </c>
      <c r="B6478">
        <v>122</v>
      </c>
      <c r="C6478" t="s">
        <v>552</v>
      </c>
      <c r="D6478" s="441">
        <v>45597</v>
      </c>
      <c r="E6478">
        <v>19236</v>
      </c>
      <c r="F6478" t="s">
        <v>6606</v>
      </c>
      <c r="G6478">
        <v>2787</v>
      </c>
      <c r="H6478">
        <v>2.8</v>
      </c>
      <c r="I6478" t="s">
        <v>5598</v>
      </c>
      <c r="J6478" t="s">
        <v>6085</v>
      </c>
      <c r="K6478" t="s">
        <v>6666</v>
      </c>
      <c r="L6478">
        <v>142.91999999999999</v>
      </c>
      <c r="M6478" s="441">
        <v>45595</v>
      </c>
      <c r="N6478">
        <v>142.13999999999999</v>
      </c>
      <c r="O6478">
        <v>142.13999999999999</v>
      </c>
      <c r="P6478">
        <v>400.18</v>
      </c>
    </row>
    <row r="6479" spans="1:16" x14ac:dyDescent="0.3">
      <c r="A6479">
        <v>4409</v>
      </c>
      <c r="B6479">
        <v>122</v>
      </c>
      <c r="C6479" t="s">
        <v>552</v>
      </c>
      <c r="D6479" s="441">
        <v>45597</v>
      </c>
      <c r="E6479">
        <v>19017</v>
      </c>
      <c r="F6479" t="s">
        <v>5715</v>
      </c>
      <c r="G6479">
        <v>2893</v>
      </c>
      <c r="H6479">
        <v>20</v>
      </c>
      <c r="I6479" t="s">
        <v>5598</v>
      </c>
      <c r="J6479" t="s">
        <v>6085</v>
      </c>
      <c r="K6479" t="s">
        <v>6666</v>
      </c>
      <c r="L6479">
        <v>19.940000000000001</v>
      </c>
      <c r="M6479" s="441">
        <v>45593</v>
      </c>
      <c r="N6479">
        <v>20.2</v>
      </c>
      <c r="O6479">
        <v>19.489999999999998</v>
      </c>
      <c r="P6479">
        <v>398.8</v>
      </c>
    </row>
    <row r="6480" spans="1:16" x14ac:dyDescent="0.3">
      <c r="A6480">
        <v>4186</v>
      </c>
      <c r="B6480">
        <v>122</v>
      </c>
      <c r="C6480" t="s">
        <v>552</v>
      </c>
      <c r="D6480" s="441">
        <v>45597</v>
      </c>
      <c r="E6480">
        <v>18367</v>
      </c>
      <c r="F6480" t="s">
        <v>5875</v>
      </c>
      <c r="G6480">
        <v>3271</v>
      </c>
      <c r="H6480">
        <v>1.57</v>
      </c>
      <c r="I6480" t="s">
        <v>5613</v>
      </c>
      <c r="J6480" t="s">
        <v>4764</v>
      </c>
      <c r="K6480" t="s">
        <v>6666</v>
      </c>
      <c r="L6480">
        <v>0</v>
      </c>
      <c r="M6480" s="441">
        <v>-693593</v>
      </c>
      <c r="N6480">
        <v>0</v>
      </c>
      <c r="O6480">
        <v>0</v>
      </c>
      <c r="P6480">
        <v>398.75</v>
      </c>
    </row>
    <row r="6481" spans="1:16" x14ac:dyDescent="0.3">
      <c r="A6481">
        <v>4393</v>
      </c>
      <c r="B6481">
        <v>122</v>
      </c>
      <c r="C6481" t="s">
        <v>552</v>
      </c>
      <c r="D6481" s="441">
        <v>45597</v>
      </c>
      <c r="E6481">
        <v>19381</v>
      </c>
      <c r="F6481" t="s">
        <v>6541</v>
      </c>
      <c r="G6481">
        <v>2763</v>
      </c>
      <c r="H6481">
        <v>5</v>
      </c>
      <c r="I6481" t="s">
        <v>5625</v>
      </c>
      <c r="J6481" t="s">
        <v>6085</v>
      </c>
      <c r="K6481" t="s">
        <v>6666</v>
      </c>
      <c r="L6481">
        <v>78.900000000000006</v>
      </c>
      <c r="M6481" s="441">
        <v>45595</v>
      </c>
      <c r="N6481">
        <v>78.900000000000006</v>
      </c>
      <c r="O6481">
        <v>78.900000000000006</v>
      </c>
      <c r="P6481">
        <v>394.5</v>
      </c>
    </row>
    <row r="6482" spans="1:16" x14ac:dyDescent="0.3">
      <c r="A6482">
        <v>4306</v>
      </c>
      <c r="B6482">
        <v>122</v>
      </c>
      <c r="C6482" t="s">
        <v>552</v>
      </c>
      <c r="D6482" s="441">
        <v>45597</v>
      </c>
      <c r="E6482">
        <v>20358</v>
      </c>
      <c r="F6482" t="s">
        <v>5648</v>
      </c>
      <c r="G6482">
        <v>2200</v>
      </c>
      <c r="H6482">
        <v>27</v>
      </c>
      <c r="I6482" t="s">
        <v>5605</v>
      </c>
      <c r="J6482" t="s">
        <v>6085</v>
      </c>
      <c r="K6482" t="s">
        <v>6666</v>
      </c>
      <c r="L6482">
        <v>14.45</v>
      </c>
      <c r="M6482" s="441">
        <v>45594</v>
      </c>
      <c r="N6482">
        <v>14.45</v>
      </c>
      <c r="O6482">
        <v>14.41</v>
      </c>
      <c r="P6482">
        <v>390.15</v>
      </c>
    </row>
    <row r="6483" spans="1:16" x14ac:dyDescent="0.3">
      <c r="A6483">
        <v>4370</v>
      </c>
      <c r="B6483">
        <v>122</v>
      </c>
      <c r="C6483" t="s">
        <v>552</v>
      </c>
      <c r="D6483" s="441">
        <v>45597</v>
      </c>
      <c r="E6483">
        <v>23095</v>
      </c>
      <c r="F6483" t="s">
        <v>5942</v>
      </c>
      <c r="G6483">
        <v>2754</v>
      </c>
      <c r="H6483">
        <v>438</v>
      </c>
      <c r="I6483" t="s">
        <v>5613</v>
      </c>
      <c r="J6483" t="s">
        <v>6085</v>
      </c>
      <c r="K6483" t="s">
        <v>6666</v>
      </c>
      <c r="L6483">
        <v>0.89</v>
      </c>
      <c r="M6483" s="441">
        <v>45591</v>
      </c>
      <c r="N6483">
        <v>0.98</v>
      </c>
      <c r="O6483">
        <v>0.9</v>
      </c>
      <c r="P6483">
        <v>389.82</v>
      </c>
    </row>
    <row r="6484" spans="1:16" x14ac:dyDescent="0.3">
      <c r="A6484">
        <v>4194</v>
      </c>
      <c r="B6484">
        <v>122</v>
      </c>
      <c r="C6484" t="s">
        <v>552</v>
      </c>
      <c r="D6484" s="441">
        <v>45597</v>
      </c>
      <c r="E6484">
        <v>18352</v>
      </c>
      <c r="F6484" t="s">
        <v>5748</v>
      </c>
      <c r="G6484">
        <v>3283</v>
      </c>
      <c r="H6484">
        <v>1.8</v>
      </c>
      <c r="I6484" t="s">
        <v>5613</v>
      </c>
      <c r="J6484" t="s">
        <v>4764</v>
      </c>
      <c r="K6484" t="s">
        <v>6666</v>
      </c>
      <c r="L6484">
        <v>0</v>
      </c>
      <c r="M6484" s="441">
        <v>-693593</v>
      </c>
      <c r="N6484">
        <v>0</v>
      </c>
      <c r="O6484">
        <v>0</v>
      </c>
      <c r="P6484">
        <v>384</v>
      </c>
    </row>
    <row r="6485" spans="1:16" x14ac:dyDescent="0.3">
      <c r="A6485">
        <v>4998</v>
      </c>
      <c r="B6485">
        <v>122</v>
      </c>
      <c r="C6485" t="s">
        <v>552</v>
      </c>
      <c r="D6485" s="441">
        <v>45597</v>
      </c>
      <c r="E6485">
        <v>17051</v>
      </c>
      <c r="F6485" t="s">
        <v>6609</v>
      </c>
      <c r="G6485">
        <v>2787</v>
      </c>
      <c r="H6485">
        <v>2.78</v>
      </c>
      <c r="I6485" t="s">
        <v>5598</v>
      </c>
      <c r="J6485" t="s">
        <v>6085</v>
      </c>
      <c r="K6485" t="s">
        <v>6666</v>
      </c>
      <c r="L6485">
        <v>0</v>
      </c>
      <c r="M6485" s="441">
        <v>-693593</v>
      </c>
      <c r="N6485">
        <v>0</v>
      </c>
      <c r="O6485">
        <v>0</v>
      </c>
      <c r="P6485">
        <v>366.02</v>
      </c>
    </row>
    <row r="6486" spans="1:16" x14ac:dyDescent="0.3">
      <c r="A6486">
        <v>4971</v>
      </c>
      <c r="B6486">
        <v>122</v>
      </c>
      <c r="C6486" t="s">
        <v>552</v>
      </c>
      <c r="D6486" s="441">
        <v>45597</v>
      </c>
      <c r="E6486">
        <v>18189</v>
      </c>
      <c r="F6486" t="s">
        <v>5785</v>
      </c>
      <c r="G6486">
        <v>3435</v>
      </c>
      <c r="H6486">
        <v>2.9</v>
      </c>
      <c r="I6486" t="s">
        <v>5601</v>
      </c>
      <c r="J6486" t="s">
        <v>4764</v>
      </c>
      <c r="K6486" t="s">
        <v>6666</v>
      </c>
      <c r="L6486">
        <v>0</v>
      </c>
      <c r="M6486" s="441">
        <v>-693593</v>
      </c>
      <c r="N6486">
        <v>0</v>
      </c>
      <c r="O6486">
        <v>123</v>
      </c>
      <c r="P6486">
        <v>356.7</v>
      </c>
    </row>
    <row r="6487" spans="1:16" x14ac:dyDescent="0.3">
      <c r="A6487">
        <v>4199</v>
      </c>
      <c r="B6487">
        <v>122</v>
      </c>
      <c r="C6487" t="s">
        <v>552</v>
      </c>
      <c r="D6487" s="441">
        <v>45597</v>
      </c>
      <c r="E6487">
        <v>18328</v>
      </c>
      <c r="F6487" t="s">
        <v>6540</v>
      </c>
      <c r="G6487">
        <v>3305</v>
      </c>
      <c r="H6487">
        <v>0.78</v>
      </c>
      <c r="I6487" t="s">
        <v>5613</v>
      </c>
      <c r="J6487" t="s">
        <v>4764</v>
      </c>
      <c r="K6487" t="s">
        <v>6666</v>
      </c>
      <c r="L6487">
        <v>0</v>
      </c>
      <c r="M6487" s="441">
        <v>-693593</v>
      </c>
      <c r="N6487">
        <v>0</v>
      </c>
      <c r="O6487">
        <v>0</v>
      </c>
      <c r="P6487">
        <v>354.2</v>
      </c>
    </row>
    <row r="6488" spans="1:16" x14ac:dyDescent="0.3">
      <c r="A6488">
        <v>4185</v>
      </c>
      <c r="B6488">
        <v>122</v>
      </c>
      <c r="C6488" t="s">
        <v>552</v>
      </c>
      <c r="D6488" s="441">
        <v>45597</v>
      </c>
      <c r="E6488">
        <v>18372</v>
      </c>
      <c r="F6488" t="s">
        <v>5741</v>
      </c>
      <c r="G6488">
        <v>3267</v>
      </c>
      <c r="H6488">
        <v>2.2599999999999998</v>
      </c>
      <c r="I6488" t="s">
        <v>5601</v>
      </c>
      <c r="J6488" t="s">
        <v>4764</v>
      </c>
      <c r="K6488" t="s">
        <v>6666</v>
      </c>
      <c r="L6488">
        <v>0</v>
      </c>
      <c r="M6488" s="441">
        <v>-693593</v>
      </c>
      <c r="N6488">
        <v>0</v>
      </c>
      <c r="O6488">
        <v>156.69999999999999</v>
      </c>
      <c r="P6488">
        <v>354.14</v>
      </c>
    </row>
    <row r="6489" spans="1:16" x14ac:dyDescent="0.3">
      <c r="A6489">
        <v>4166</v>
      </c>
      <c r="B6489">
        <v>122</v>
      </c>
      <c r="C6489" t="s">
        <v>552</v>
      </c>
      <c r="D6489" s="441">
        <v>45597</v>
      </c>
      <c r="E6489">
        <v>22598</v>
      </c>
      <c r="F6489" t="s">
        <v>5725</v>
      </c>
      <c r="G6489">
        <v>3131</v>
      </c>
      <c r="H6489">
        <v>4</v>
      </c>
      <c r="I6489" t="s">
        <v>5601</v>
      </c>
      <c r="J6489" t="s">
        <v>4764</v>
      </c>
      <c r="K6489" t="s">
        <v>6666</v>
      </c>
      <c r="L6489">
        <v>0</v>
      </c>
      <c r="M6489" s="441">
        <v>-693593</v>
      </c>
      <c r="N6489">
        <v>0</v>
      </c>
      <c r="O6489">
        <v>86.9</v>
      </c>
      <c r="P6489">
        <v>347.6</v>
      </c>
    </row>
    <row r="6490" spans="1:16" x14ac:dyDescent="0.3">
      <c r="A6490">
        <v>4986</v>
      </c>
      <c r="B6490">
        <v>122</v>
      </c>
      <c r="C6490" t="s">
        <v>552</v>
      </c>
      <c r="D6490" s="441">
        <v>45597</v>
      </c>
      <c r="E6490">
        <v>25478</v>
      </c>
      <c r="F6490" t="s">
        <v>5656</v>
      </c>
      <c r="G6490">
        <v>6129</v>
      </c>
      <c r="H6490">
        <v>43</v>
      </c>
      <c r="I6490" t="s">
        <v>5613</v>
      </c>
      <c r="J6490" t="s">
        <v>6085</v>
      </c>
      <c r="K6490" t="s">
        <v>6666</v>
      </c>
      <c r="L6490">
        <v>8.0500000000000007</v>
      </c>
      <c r="M6490" s="441">
        <v>45588</v>
      </c>
      <c r="N6490">
        <v>8.0500000000000007</v>
      </c>
      <c r="O6490">
        <v>8.0500000000000007</v>
      </c>
      <c r="P6490">
        <v>346.15</v>
      </c>
    </row>
    <row r="6491" spans="1:16" x14ac:dyDescent="0.3">
      <c r="A6491">
        <v>4205</v>
      </c>
      <c r="B6491">
        <v>122</v>
      </c>
      <c r="C6491" t="s">
        <v>552</v>
      </c>
      <c r="D6491" s="441">
        <v>45597</v>
      </c>
      <c r="E6491">
        <v>18284</v>
      </c>
      <c r="F6491" t="s">
        <v>5757</v>
      </c>
      <c r="G6491">
        <v>3344</v>
      </c>
      <c r="H6491">
        <v>3.55</v>
      </c>
      <c r="I6491" t="s">
        <v>5601</v>
      </c>
      <c r="J6491" t="s">
        <v>4764</v>
      </c>
      <c r="K6491" t="s">
        <v>6666</v>
      </c>
      <c r="L6491">
        <v>0</v>
      </c>
      <c r="M6491" s="441">
        <v>45560</v>
      </c>
      <c r="N6491">
        <v>92.56</v>
      </c>
      <c r="O6491">
        <v>92.56</v>
      </c>
      <c r="P6491">
        <v>328.59</v>
      </c>
    </row>
    <row r="6492" spans="1:16" x14ac:dyDescent="0.3">
      <c r="A6492">
        <v>4252</v>
      </c>
      <c r="B6492">
        <v>122</v>
      </c>
      <c r="C6492" t="s">
        <v>552</v>
      </c>
      <c r="D6492" s="441">
        <v>45597</v>
      </c>
      <c r="E6492">
        <v>24986</v>
      </c>
      <c r="F6492" t="s">
        <v>5835</v>
      </c>
      <c r="G6492">
        <v>5852</v>
      </c>
      <c r="H6492">
        <v>2</v>
      </c>
      <c r="I6492" t="s">
        <v>5625</v>
      </c>
      <c r="J6492" t="s">
        <v>6085</v>
      </c>
      <c r="K6492" t="s">
        <v>6666</v>
      </c>
      <c r="L6492">
        <v>163.80000000000001</v>
      </c>
      <c r="M6492" s="441">
        <v>45596</v>
      </c>
      <c r="N6492">
        <v>163.80000000000001</v>
      </c>
      <c r="O6492">
        <v>163.80000000000001</v>
      </c>
      <c r="P6492">
        <v>327.60000000000002</v>
      </c>
    </row>
    <row r="6493" spans="1:16" x14ac:dyDescent="0.3">
      <c r="A6493">
        <v>4997</v>
      </c>
      <c r="B6493">
        <v>122</v>
      </c>
      <c r="C6493" t="s">
        <v>552</v>
      </c>
      <c r="D6493" s="441">
        <v>45597</v>
      </c>
      <c r="E6493">
        <v>24507</v>
      </c>
      <c r="F6493" t="s">
        <v>6109</v>
      </c>
      <c r="G6493">
        <v>4093</v>
      </c>
      <c r="H6493">
        <v>4</v>
      </c>
      <c r="I6493" t="s">
        <v>5613</v>
      </c>
      <c r="J6493" t="s">
        <v>6097</v>
      </c>
      <c r="K6493" t="s">
        <v>6666</v>
      </c>
      <c r="L6493">
        <v>81.75</v>
      </c>
      <c r="M6493" s="441">
        <v>45595</v>
      </c>
      <c r="N6493">
        <v>81.75</v>
      </c>
      <c r="O6493">
        <v>81.75</v>
      </c>
      <c r="P6493">
        <v>327</v>
      </c>
    </row>
    <row r="6494" spans="1:16" x14ac:dyDescent="0.3">
      <c r="A6494">
        <v>4213</v>
      </c>
      <c r="B6494">
        <v>122</v>
      </c>
      <c r="C6494" t="s">
        <v>552</v>
      </c>
      <c r="D6494" s="441">
        <v>45597</v>
      </c>
      <c r="E6494">
        <v>18268</v>
      </c>
      <c r="F6494" t="s">
        <v>5766</v>
      </c>
      <c r="G6494">
        <v>3362</v>
      </c>
      <c r="H6494">
        <v>5.33</v>
      </c>
      <c r="I6494" t="s">
        <v>5601</v>
      </c>
      <c r="J6494" t="s">
        <v>4764</v>
      </c>
      <c r="K6494" t="s">
        <v>6666</v>
      </c>
      <c r="L6494">
        <v>0</v>
      </c>
      <c r="M6494" s="441">
        <v>-693593</v>
      </c>
      <c r="N6494">
        <v>0</v>
      </c>
      <c r="O6494">
        <v>61.34</v>
      </c>
      <c r="P6494">
        <v>326.94</v>
      </c>
    </row>
    <row r="6495" spans="1:16" x14ac:dyDescent="0.3">
      <c r="A6495">
        <v>4168</v>
      </c>
      <c r="B6495">
        <v>122</v>
      </c>
      <c r="C6495" t="s">
        <v>552</v>
      </c>
      <c r="D6495" s="441">
        <v>45597</v>
      </c>
      <c r="E6495">
        <v>18546</v>
      </c>
      <c r="F6495" t="s">
        <v>5860</v>
      </c>
      <c r="G6495">
        <v>3133</v>
      </c>
      <c r="H6495">
        <v>4</v>
      </c>
      <c r="I6495" t="s">
        <v>5601</v>
      </c>
      <c r="J6495" t="s">
        <v>4764</v>
      </c>
      <c r="K6495" t="s">
        <v>6666</v>
      </c>
      <c r="L6495">
        <v>0</v>
      </c>
      <c r="M6495" s="441">
        <v>-693593</v>
      </c>
      <c r="N6495">
        <v>0</v>
      </c>
      <c r="O6495">
        <v>81.319999999999993</v>
      </c>
      <c r="P6495">
        <v>325.27999999999997</v>
      </c>
    </row>
    <row r="6496" spans="1:16" x14ac:dyDescent="0.3">
      <c r="A6496">
        <v>4176</v>
      </c>
      <c r="B6496">
        <v>122</v>
      </c>
      <c r="C6496" t="s">
        <v>552</v>
      </c>
      <c r="D6496" s="441">
        <v>45597</v>
      </c>
      <c r="E6496">
        <v>25152</v>
      </c>
      <c r="F6496" t="s">
        <v>5735</v>
      </c>
      <c r="G6496">
        <v>5924</v>
      </c>
      <c r="H6496">
        <v>4.95</v>
      </c>
      <c r="I6496" t="s">
        <v>5601</v>
      </c>
      <c r="J6496" t="s">
        <v>4764</v>
      </c>
      <c r="K6496" t="s">
        <v>6666</v>
      </c>
      <c r="L6496">
        <v>0</v>
      </c>
      <c r="M6496" s="441">
        <v>-693593</v>
      </c>
      <c r="N6496">
        <v>0</v>
      </c>
      <c r="O6496">
        <v>65</v>
      </c>
      <c r="P6496">
        <v>321.75</v>
      </c>
    </row>
    <row r="6497" spans="1:16" x14ac:dyDescent="0.3">
      <c r="A6497">
        <v>4295</v>
      </c>
      <c r="B6497">
        <v>122</v>
      </c>
      <c r="C6497" t="s">
        <v>552</v>
      </c>
      <c r="D6497" s="441">
        <v>45597</v>
      </c>
      <c r="E6497">
        <v>20922</v>
      </c>
      <c r="F6497" t="s">
        <v>5845</v>
      </c>
      <c r="G6497">
        <v>2034</v>
      </c>
      <c r="H6497">
        <v>5</v>
      </c>
      <c r="I6497" t="s">
        <v>5605</v>
      </c>
      <c r="J6497" t="s">
        <v>6085</v>
      </c>
      <c r="K6497" t="s">
        <v>6666</v>
      </c>
      <c r="L6497">
        <v>63.99</v>
      </c>
      <c r="M6497" s="441">
        <v>45594</v>
      </c>
      <c r="N6497">
        <v>63.99</v>
      </c>
      <c r="O6497">
        <v>63.99</v>
      </c>
      <c r="P6497">
        <v>319.95</v>
      </c>
    </row>
    <row r="6498" spans="1:16" x14ac:dyDescent="0.3">
      <c r="A6498">
        <v>4375</v>
      </c>
      <c r="B6498">
        <v>122</v>
      </c>
      <c r="C6498" t="s">
        <v>552</v>
      </c>
      <c r="D6498" s="441">
        <v>45597</v>
      </c>
      <c r="E6498">
        <v>19567</v>
      </c>
      <c r="F6498" t="s">
        <v>6141</v>
      </c>
      <c r="G6498">
        <v>2650</v>
      </c>
      <c r="H6498">
        <v>3</v>
      </c>
      <c r="I6498" t="s">
        <v>5598</v>
      </c>
      <c r="J6498" t="s">
        <v>6085</v>
      </c>
      <c r="K6498" t="s">
        <v>6666</v>
      </c>
      <c r="L6498">
        <v>105.9</v>
      </c>
      <c r="M6498" s="441">
        <v>45581</v>
      </c>
      <c r="N6498">
        <v>105.9</v>
      </c>
      <c r="O6498">
        <v>156</v>
      </c>
      <c r="P6498">
        <v>317.7</v>
      </c>
    </row>
    <row r="6499" spans="1:16" x14ac:dyDescent="0.3">
      <c r="A6499">
        <v>5005</v>
      </c>
      <c r="B6499">
        <v>122</v>
      </c>
      <c r="C6499" t="s">
        <v>552</v>
      </c>
      <c r="D6499" s="441">
        <v>45597</v>
      </c>
      <c r="E6499">
        <v>19150</v>
      </c>
      <c r="F6499" t="s">
        <v>5856</v>
      </c>
      <c r="G6499">
        <v>2831</v>
      </c>
      <c r="H6499">
        <v>14</v>
      </c>
      <c r="I6499" t="s">
        <v>5613</v>
      </c>
      <c r="J6499" t="s">
        <v>6085</v>
      </c>
      <c r="K6499" t="s">
        <v>6666</v>
      </c>
      <c r="L6499">
        <v>0</v>
      </c>
      <c r="M6499" s="441">
        <v>-693593</v>
      </c>
      <c r="N6499">
        <v>0</v>
      </c>
      <c r="O6499">
        <v>22.3</v>
      </c>
      <c r="P6499">
        <v>312.2</v>
      </c>
    </row>
    <row r="6500" spans="1:16" x14ac:dyDescent="0.3">
      <c r="A6500">
        <v>4313</v>
      </c>
      <c r="B6500">
        <v>122</v>
      </c>
      <c r="C6500" t="s">
        <v>552</v>
      </c>
      <c r="D6500" s="441">
        <v>45597</v>
      </c>
      <c r="E6500">
        <v>20213</v>
      </c>
      <c r="F6500" t="s">
        <v>5654</v>
      </c>
      <c r="G6500">
        <v>2251</v>
      </c>
      <c r="H6500">
        <v>12</v>
      </c>
      <c r="I6500" t="s">
        <v>5605</v>
      </c>
      <c r="J6500" t="s">
        <v>6085</v>
      </c>
      <c r="K6500" t="s">
        <v>6666</v>
      </c>
      <c r="L6500">
        <v>25.89</v>
      </c>
      <c r="M6500" s="441">
        <v>45594</v>
      </c>
      <c r="N6500">
        <v>31.62</v>
      </c>
      <c r="O6500">
        <v>37.15</v>
      </c>
      <c r="P6500">
        <v>310.68</v>
      </c>
    </row>
    <row r="6501" spans="1:16" x14ac:dyDescent="0.3">
      <c r="A6501">
        <v>4175</v>
      </c>
      <c r="B6501">
        <v>122</v>
      </c>
      <c r="C6501" t="s">
        <v>552</v>
      </c>
      <c r="D6501" s="441">
        <v>45597</v>
      </c>
      <c r="E6501">
        <v>25156</v>
      </c>
      <c r="F6501" t="s">
        <v>5734</v>
      </c>
      <c r="G6501">
        <v>5926</v>
      </c>
      <c r="H6501">
        <v>4.7699999999999996</v>
      </c>
      <c r="I6501" t="s">
        <v>5601</v>
      </c>
      <c r="J6501" t="s">
        <v>4764</v>
      </c>
      <c r="K6501" t="s">
        <v>6666</v>
      </c>
      <c r="L6501">
        <v>0</v>
      </c>
      <c r="M6501" s="441">
        <v>-693593</v>
      </c>
      <c r="N6501">
        <v>0</v>
      </c>
      <c r="O6501">
        <v>65</v>
      </c>
      <c r="P6501">
        <v>310.05</v>
      </c>
    </row>
    <row r="6502" spans="1:16" x14ac:dyDescent="0.3">
      <c r="A6502">
        <v>4364</v>
      </c>
      <c r="B6502">
        <v>122</v>
      </c>
      <c r="C6502" t="s">
        <v>552</v>
      </c>
      <c r="D6502" s="441">
        <v>45597</v>
      </c>
      <c r="E6502">
        <v>19756</v>
      </c>
      <c r="F6502" t="s">
        <v>5937</v>
      </c>
      <c r="G6502">
        <v>2497</v>
      </c>
      <c r="H6502">
        <v>58.05</v>
      </c>
      <c r="I6502" t="s">
        <v>5598</v>
      </c>
      <c r="J6502" t="s">
        <v>6085</v>
      </c>
      <c r="K6502" t="s">
        <v>6666</v>
      </c>
      <c r="L6502">
        <v>5.3</v>
      </c>
      <c r="M6502" s="441">
        <v>45596</v>
      </c>
      <c r="N6502">
        <v>5.8</v>
      </c>
      <c r="O6502">
        <v>5.57</v>
      </c>
      <c r="P6502">
        <v>307.66000000000003</v>
      </c>
    </row>
    <row r="6503" spans="1:16" x14ac:dyDescent="0.3">
      <c r="A6503">
        <v>4974</v>
      </c>
      <c r="B6503">
        <v>122</v>
      </c>
      <c r="C6503" t="s">
        <v>552</v>
      </c>
      <c r="D6503" s="441">
        <v>45597</v>
      </c>
      <c r="E6503">
        <v>18159</v>
      </c>
      <c r="F6503" t="s">
        <v>5792</v>
      </c>
      <c r="G6503">
        <v>3461</v>
      </c>
      <c r="H6503">
        <v>3.37</v>
      </c>
      <c r="I6503" t="s">
        <v>5601</v>
      </c>
      <c r="J6503" t="s">
        <v>4764</v>
      </c>
      <c r="K6503" t="s">
        <v>6666</v>
      </c>
      <c r="L6503">
        <v>0</v>
      </c>
      <c r="M6503" s="441">
        <v>-693593</v>
      </c>
      <c r="N6503">
        <v>0</v>
      </c>
      <c r="O6503">
        <v>0</v>
      </c>
      <c r="P6503">
        <v>303.27</v>
      </c>
    </row>
    <row r="6504" spans="1:16" x14ac:dyDescent="0.3">
      <c r="A6504">
        <v>4263</v>
      </c>
      <c r="B6504">
        <v>122</v>
      </c>
      <c r="C6504" t="s">
        <v>552</v>
      </c>
      <c r="D6504" s="441">
        <v>45597</v>
      </c>
      <c r="E6504">
        <v>23992</v>
      </c>
      <c r="F6504" t="s">
        <v>5603</v>
      </c>
      <c r="G6504">
        <v>2216</v>
      </c>
      <c r="H6504">
        <v>5</v>
      </c>
      <c r="I6504" t="s">
        <v>5598</v>
      </c>
      <c r="J6504" t="s">
        <v>6085</v>
      </c>
      <c r="K6504" t="s">
        <v>6666</v>
      </c>
      <c r="L6504">
        <v>0</v>
      </c>
      <c r="M6504" s="441">
        <v>45525</v>
      </c>
      <c r="N6504">
        <v>59.78</v>
      </c>
      <c r="O6504">
        <v>59.78</v>
      </c>
      <c r="P6504">
        <v>298.89999999999998</v>
      </c>
    </row>
    <row r="6505" spans="1:16" x14ac:dyDescent="0.3">
      <c r="A6505">
        <v>4244</v>
      </c>
      <c r="B6505">
        <v>122</v>
      </c>
      <c r="C6505" t="s">
        <v>552</v>
      </c>
      <c r="D6505" s="441">
        <v>45597</v>
      </c>
      <c r="E6505">
        <v>18114</v>
      </c>
      <c r="F6505" t="s">
        <v>5805</v>
      </c>
      <c r="G6505">
        <v>3498</v>
      </c>
      <c r="H6505">
        <v>1.33</v>
      </c>
      <c r="I6505" t="s">
        <v>5601</v>
      </c>
      <c r="J6505" t="s">
        <v>4764</v>
      </c>
      <c r="K6505" t="s">
        <v>6666</v>
      </c>
      <c r="L6505">
        <v>0</v>
      </c>
      <c r="M6505" s="441">
        <v>45517</v>
      </c>
      <c r="N6505">
        <v>224.31</v>
      </c>
      <c r="O6505">
        <v>259.83999999999997</v>
      </c>
      <c r="P6505">
        <v>298.33</v>
      </c>
    </row>
    <row r="6506" spans="1:16" x14ac:dyDescent="0.3">
      <c r="A6506">
        <v>4187</v>
      </c>
      <c r="B6506">
        <v>122</v>
      </c>
      <c r="C6506" t="s">
        <v>552</v>
      </c>
      <c r="D6506" s="441">
        <v>45597</v>
      </c>
      <c r="E6506">
        <v>18366</v>
      </c>
      <c r="F6506" t="s">
        <v>5742</v>
      </c>
      <c r="G6506">
        <v>3272</v>
      </c>
      <c r="H6506">
        <v>3.21</v>
      </c>
      <c r="I6506" t="s">
        <v>5613</v>
      </c>
      <c r="J6506" t="s">
        <v>4764</v>
      </c>
      <c r="K6506" t="s">
        <v>6666</v>
      </c>
      <c r="L6506">
        <v>0</v>
      </c>
      <c r="M6506" s="441">
        <v>-693593</v>
      </c>
      <c r="N6506">
        <v>0</v>
      </c>
      <c r="O6506">
        <v>0</v>
      </c>
      <c r="P6506">
        <v>297</v>
      </c>
    </row>
    <row r="6507" spans="1:16" x14ac:dyDescent="0.3">
      <c r="A6507">
        <v>4415</v>
      </c>
      <c r="B6507">
        <v>122</v>
      </c>
      <c r="C6507" t="s">
        <v>552</v>
      </c>
      <c r="D6507" s="441">
        <v>45597</v>
      </c>
      <c r="E6507">
        <v>24308</v>
      </c>
      <c r="F6507" t="s">
        <v>6539</v>
      </c>
      <c r="G6507">
        <v>3658</v>
      </c>
      <c r="H6507">
        <v>135</v>
      </c>
      <c r="I6507" t="s">
        <v>5613</v>
      </c>
      <c r="J6507" t="s">
        <v>4764</v>
      </c>
      <c r="K6507" t="s">
        <v>6666</v>
      </c>
      <c r="L6507">
        <v>2.19</v>
      </c>
      <c r="M6507" s="441">
        <v>45567</v>
      </c>
      <c r="N6507">
        <v>2.19</v>
      </c>
      <c r="O6507">
        <v>36</v>
      </c>
      <c r="P6507">
        <v>295.64999999999998</v>
      </c>
    </row>
    <row r="6508" spans="1:16" x14ac:dyDescent="0.3">
      <c r="A6508">
        <v>5021</v>
      </c>
      <c r="B6508">
        <v>122</v>
      </c>
      <c r="C6508" t="s">
        <v>552</v>
      </c>
      <c r="D6508" s="441">
        <v>45597</v>
      </c>
      <c r="E6508">
        <v>18133</v>
      </c>
      <c r="F6508" t="s">
        <v>5996</v>
      </c>
      <c r="G6508">
        <v>3484</v>
      </c>
      <c r="H6508">
        <v>1.52</v>
      </c>
      <c r="I6508" t="s">
        <v>5601</v>
      </c>
      <c r="J6508" t="s">
        <v>4764</v>
      </c>
      <c r="K6508" t="s">
        <v>6666</v>
      </c>
      <c r="L6508">
        <v>0</v>
      </c>
      <c r="M6508" s="441">
        <v>-693593</v>
      </c>
      <c r="N6508">
        <v>0</v>
      </c>
      <c r="O6508">
        <v>0</v>
      </c>
      <c r="P6508">
        <v>292.13</v>
      </c>
    </row>
    <row r="6509" spans="1:16" x14ac:dyDescent="0.3">
      <c r="A6509">
        <v>4255</v>
      </c>
      <c r="B6509">
        <v>122</v>
      </c>
      <c r="C6509" t="s">
        <v>552</v>
      </c>
      <c r="D6509" s="441">
        <v>45597</v>
      </c>
      <c r="E6509">
        <v>24712</v>
      </c>
      <c r="F6509" t="s">
        <v>5837</v>
      </c>
      <c r="G6509">
        <v>5726</v>
      </c>
      <c r="H6509">
        <v>2</v>
      </c>
      <c r="I6509" t="s">
        <v>5601</v>
      </c>
      <c r="J6509" t="s">
        <v>6085</v>
      </c>
      <c r="K6509" t="s">
        <v>6666</v>
      </c>
      <c r="L6509">
        <v>0</v>
      </c>
      <c r="M6509" s="441">
        <v>45560</v>
      </c>
      <c r="N6509">
        <v>147.63</v>
      </c>
      <c r="O6509">
        <v>147.63</v>
      </c>
      <c r="P6509">
        <v>287.60000000000002</v>
      </c>
    </row>
    <row r="6510" spans="1:16" x14ac:dyDescent="0.3">
      <c r="A6510">
        <v>4269</v>
      </c>
      <c r="B6510">
        <v>122</v>
      </c>
      <c r="C6510" t="s">
        <v>552</v>
      </c>
      <c r="D6510" s="441">
        <v>45597</v>
      </c>
      <c r="E6510">
        <v>21093</v>
      </c>
      <c r="F6510" t="s">
        <v>5608</v>
      </c>
      <c r="G6510">
        <v>1988</v>
      </c>
      <c r="H6510">
        <v>60</v>
      </c>
      <c r="I6510" t="s">
        <v>5598</v>
      </c>
      <c r="J6510" t="s">
        <v>6085</v>
      </c>
      <c r="K6510" t="s">
        <v>6666</v>
      </c>
      <c r="L6510">
        <v>4.72</v>
      </c>
      <c r="M6510" s="441">
        <v>45595</v>
      </c>
      <c r="N6510">
        <v>4.75</v>
      </c>
      <c r="O6510">
        <v>4.75</v>
      </c>
      <c r="P6510">
        <v>283.2</v>
      </c>
    </row>
    <row r="6511" spans="1:16" x14ac:dyDescent="0.3">
      <c r="A6511">
        <v>4284</v>
      </c>
      <c r="B6511">
        <v>122</v>
      </c>
      <c r="C6511" t="s">
        <v>552</v>
      </c>
      <c r="D6511" s="441">
        <v>45597</v>
      </c>
      <c r="E6511">
        <v>20809</v>
      </c>
      <c r="F6511" t="s">
        <v>5627</v>
      </c>
      <c r="G6511">
        <v>2074</v>
      </c>
      <c r="H6511">
        <v>13</v>
      </c>
      <c r="I6511" t="s">
        <v>5605</v>
      </c>
      <c r="J6511" t="s">
        <v>6085</v>
      </c>
      <c r="K6511" t="s">
        <v>6666</v>
      </c>
      <c r="L6511">
        <v>21.75</v>
      </c>
      <c r="M6511" s="441">
        <v>45594</v>
      </c>
      <c r="N6511">
        <v>21.96</v>
      </c>
      <c r="O6511">
        <v>21.96</v>
      </c>
      <c r="P6511">
        <v>282.75</v>
      </c>
    </row>
    <row r="6512" spans="1:16" x14ac:dyDescent="0.3">
      <c r="A6512">
        <v>4399</v>
      </c>
      <c r="B6512">
        <v>122</v>
      </c>
      <c r="C6512" t="s">
        <v>552</v>
      </c>
      <c r="D6512" s="441">
        <v>45597</v>
      </c>
      <c r="E6512">
        <v>25012</v>
      </c>
      <c r="F6512" t="s">
        <v>5700</v>
      </c>
      <c r="G6512">
        <v>5864</v>
      </c>
      <c r="H6512">
        <v>3.72</v>
      </c>
      <c r="I6512" t="s">
        <v>5598</v>
      </c>
      <c r="J6512" t="s">
        <v>6085</v>
      </c>
      <c r="K6512" t="s">
        <v>6666</v>
      </c>
      <c r="L6512">
        <v>75.91</v>
      </c>
      <c r="M6512" s="441">
        <v>45596</v>
      </c>
      <c r="N6512">
        <v>75.790000000000006</v>
      </c>
      <c r="O6512">
        <v>75.790000000000006</v>
      </c>
      <c r="P6512">
        <v>282.39</v>
      </c>
    </row>
    <row r="6513" spans="1:16" x14ac:dyDescent="0.3">
      <c r="A6513">
        <v>5024</v>
      </c>
      <c r="B6513">
        <v>122</v>
      </c>
      <c r="C6513" t="s">
        <v>552</v>
      </c>
      <c r="D6513" s="441">
        <v>45597</v>
      </c>
      <c r="E6513">
        <v>24262</v>
      </c>
      <c r="F6513" t="s">
        <v>6476</v>
      </c>
      <c r="G6513">
        <v>3058</v>
      </c>
      <c r="H6513">
        <v>10.44</v>
      </c>
      <c r="I6513" t="s">
        <v>5598</v>
      </c>
      <c r="J6513" t="s">
        <v>6085</v>
      </c>
      <c r="K6513" t="s">
        <v>6666</v>
      </c>
      <c r="L6513">
        <v>0</v>
      </c>
      <c r="M6513" s="441">
        <v>45517</v>
      </c>
      <c r="N6513">
        <v>26.8</v>
      </c>
      <c r="O6513">
        <v>26.8</v>
      </c>
      <c r="P6513">
        <v>279.79000000000002</v>
      </c>
    </row>
    <row r="6514" spans="1:16" x14ac:dyDescent="0.3">
      <c r="A6514">
        <v>4368</v>
      </c>
      <c r="B6514">
        <v>122</v>
      </c>
      <c r="C6514" t="s">
        <v>552</v>
      </c>
      <c r="D6514" s="441">
        <v>45597</v>
      </c>
      <c r="E6514">
        <v>19739</v>
      </c>
      <c r="F6514" t="s">
        <v>6622</v>
      </c>
      <c r="G6514">
        <v>2514</v>
      </c>
      <c r="H6514">
        <v>33.6</v>
      </c>
      <c r="I6514" t="s">
        <v>5598</v>
      </c>
      <c r="J6514" t="s">
        <v>6085</v>
      </c>
      <c r="K6514" t="s">
        <v>6666</v>
      </c>
      <c r="L6514">
        <v>8.31</v>
      </c>
      <c r="M6514" s="441">
        <v>45596</v>
      </c>
      <c r="N6514">
        <v>8.1</v>
      </c>
      <c r="O6514">
        <v>7.64</v>
      </c>
      <c r="P6514">
        <v>279.22000000000003</v>
      </c>
    </row>
    <row r="6515" spans="1:16" x14ac:dyDescent="0.3">
      <c r="A6515">
        <v>4403</v>
      </c>
      <c r="B6515">
        <v>122</v>
      </c>
      <c r="C6515" t="s">
        <v>552</v>
      </c>
      <c r="D6515" s="441">
        <v>45597</v>
      </c>
      <c r="E6515">
        <v>17040</v>
      </c>
      <c r="F6515" t="s">
        <v>5705</v>
      </c>
      <c r="G6515">
        <v>2828</v>
      </c>
      <c r="H6515">
        <v>74</v>
      </c>
      <c r="I6515" t="s">
        <v>5613</v>
      </c>
      <c r="J6515" t="s">
        <v>6085</v>
      </c>
      <c r="K6515" t="s">
        <v>6666</v>
      </c>
      <c r="L6515">
        <v>3.75</v>
      </c>
      <c r="M6515" s="441">
        <v>45583</v>
      </c>
      <c r="N6515">
        <v>3.75</v>
      </c>
      <c r="O6515">
        <v>3.75</v>
      </c>
      <c r="P6515">
        <v>277.5</v>
      </c>
    </row>
    <row r="6516" spans="1:16" x14ac:dyDescent="0.3">
      <c r="A6516">
        <v>4239</v>
      </c>
      <c r="B6516">
        <v>122</v>
      </c>
      <c r="C6516" t="s">
        <v>552</v>
      </c>
      <c r="D6516" s="441">
        <v>45597</v>
      </c>
      <c r="E6516">
        <v>18140</v>
      </c>
      <c r="F6516" t="s">
        <v>5798</v>
      </c>
      <c r="G6516">
        <v>3478</v>
      </c>
      <c r="H6516">
        <v>1.7</v>
      </c>
      <c r="I6516" t="s">
        <v>5601</v>
      </c>
      <c r="J6516" t="s">
        <v>4764</v>
      </c>
      <c r="K6516" t="s">
        <v>6666</v>
      </c>
      <c r="L6516">
        <v>0</v>
      </c>
      <c r="M6516" s="441">
        <v>45545</v>
      </c>
      <c r="N6516">
        <v>162.93</v>
      </c>
      <c r="O6516">
        <v>162.93</v>
      </c>
      <c r="P6516">
        <v>276.98</v>
      </c>
    </row>
    <row r="6517" spans="1:16" x14ac:dyDescent="0.3">
      <c r="A6517">
        <v>4315</v>
      </c>
      <c r="B6517">
        <v>122</v>
      </c>
      <c r="C6517" t="s">
        <v>552</v>
      </c>
      <c r="D6517" s="441">
        <v>45597</v>
      </c>
      <c r="E6517">
        <v>20653</v>
      </c>
      <c r="F6517" t="s">
        <v>5655</v>
      </c>
      <c r="G6517">
        <v>2111</v>
      </c>
      <c r="H6517">
        <v>13</v>
      </c>
      <c r="I6517" t="s">
        <v>5613</v>
      </c>
      <c r="J6517" t="s">
        <v>6085</v>
      </c>
      <c r="K6517" t="s">
        <v>6666</v>
      </c>
      <c r="L6517">
        <v>21.25</v>
      </c>
      <c r="M6517" s="441">
        <v>45594</v>
      </c>
      <c r="N6517">
        <v>21.1</v>
      </c>
      <c r="O6517">
        <v>21.35</v>
      </c>
      <c r="P6517">
        <v>276.25</v>
      </c>
    </row>
    <row r="6518" spans="1:16" x14ac:dyDescent="0.3">
      <c r="A6518">
        <v>4195</v>
      </c>
      <c r="B6518">
        <v>122</v>
      </c>
      <c r="C6518" t="s">
        <v>552</v>
      </c>
      <c r="D6518" s="441">
        <v>45597</v>
      </c>
      <c r="E6518">
        <v>18351</v>
      </c>
      <c r="F6518" t="s">
        <v>5749</v>
      </c>
      <c r="G6518">
        <v>3284</v>
      </c>
      <c r="H6518">
        <v>1</v>
      </c>
      <c r="I6518" t="s">
        <v>5613</v>
      </c>
      <c r="J6518" t="s">
        <v>4764</v>
      </c>
      <c r="K6518" t="s">
        <v>6666</v>
      </c>
      <c r="L6518">
        <v>0</v>
      </c>
      <c r="M6518" s="441">
        <v>-693593</v>
      </c>
      <c r="N6518">
        <v>0</v>
      </c>
      <c r="O6518">
        <v>0</v>
      </c>
      <c r="P6518">
        <v>272.3</v>
      </c>
    </row>
    <row r="6519" spans="1:16" x14ac:dyDescent="0.3">
      <c r="A6519">
        <v>4171</v>
      </c>
      <c r="B6519">
        <v>122</v>
      </c>
      <c r="C6519" t="s">
        <v>552</v>
      </c>
      <c r="D6519" s="441">
        <v>45597</v>
      </c>
      <c r="E6519">
        <v>18537</v>
      </c>
      <c r="F6519" t="s">
        <v>5731</v>
      </c>
      <c r="G6519">
        <v>3140</v>
      </c>
      <c r="H6519">
        <v>3.41</v>
      </c>
      <c r="I6519" t="s">
        <v>5601</v>
      </c>
      <c r="J6519" t="s">
        <v>4764</v>
      </c>
      <c r="K6519" t="s">
        <v>6666</v>
      </c>
      <c r="L6519">
        <v>0</v>
      </c>
      <c r="M6519" s="441">
        <v>45545</v>
      </c>
      <c r="N6519">
        <v>79.099999999999994</v>
      </c>
      <c r="O6519">
        <v>79.099999999999994</v>
      </c>
      <c r="P6519">
        <v>269.73</v>
      </c>
    </row>
    <row r="6520" spans="1:16" x14ac:dyDescent="0.3">
      <c r="A6520">
        <v>4990</v>
      </c>
      <c r="B6520">
        <v>122</v>
      </c>
      <c r="C6520" t="s">
        <v>552</v>
      </c>
      <c r="D6520" s="441">
        <v>45597</v>
      </c>
      <c r="E6520">
        <v>20928</v>
      </c>
      <c r="F6520" t="s">
        <v>6565</v>
      </c>
      <c r="G6520">
        <v>2033</v>
      </c>
      <c r="H6520">
        <v>2</v>
      </c>
      <c r="I6520" t="s">
        <v>5613</v>
      </c>
      <c r="J6520" t="s">
        <v>6085</v>
      </c>
      <c r="K6520" t="s">
        <v>6666</v>
      </c>
      <c r="L6520">
        <v>134.44999999999999</v>
      </c>
      <c r="M6520" s="441">
        <v>45587</v>
      </c>
      <c r="N6520">
        <v>86.4</v>
      </c>
      <c r="O6520">
        <v>86.4</v>
      </c>
      <c r="P6520">
        <v>268.89999999999998</v>
      </c>
    </row>
    <row r="6521" spans="1:16" x14ac:dyDescent="0.3">
      <c r="A6521">
        <v>4426</v>
      </c>
      <c r="B6521">
        <v>122</v>
      </c>
      <c r="C6521" t="s">
        <v>552</v>
      </c>
      <c r="D6521" s="441">
        <v>45597</v>
      </c>
      <c r="E6521">
        <v>17716</v>
      </c>
      <c r="F6521" t="s">
        <v>5830</v>
      </c>
      <c r="G6521">
        <v>3822</v>
      </c>
      <c r="H6521">
        <v>10</v>
      </c>
      <c r="I6521" t="s">
        <v>5601</v>
      </c>
      <c r="J6521" t="s">
        <v>4764</v>
      </c>
      <c r="K6521" t="s">
        <v>6666</v>
      </c>
      <c r="L6521">
        <v>26.5</v>
      </c>
      <c r="M6521" s="441">
        <v>45573</v>
      </c>
      <c r="N6521">
        <v>26.5</v>
      </c>
      <c r="O6521">
        <v>26.5</v>
      </c>
      <c r="P6521">
        <v>265</v>
      </c>
    </row>
    <row r="6522" spans="1:16" x14ac:dyDescent="0.3">
      <c r="A6522">
        <v>4170</v>
      </c>
      <c r="B6522">
        <v>122</v>
      </c>
      <c r="C6522" t="s">
        <v>552</v>
      </c>
      <c r="D6522" s="441">
        <v>45597</v>
      </c>
      <c r="E6522">
        <v>18543</v>
      </c>
      <c r="F6522" t="s">
        <v>5729</v>
      </c>
      <c r="G6522">
        <v>3135</v>
      </c>
      <c r="H6522">
        <v>15.01</v>
      </c>
      <c r="I6522" t="s">
        <v>5601</v>
      </c>
      <c r="J6522" t="s">
        <v>4764</v>
      </c>
      <c r="K6522" t="s">
        <v>6666</v>
      </c>
      <c r="L6522">
        <v>0</v>
      </c>
      <c r="M6522" s="441">
        <v>45517</v>
      </c>
      <c r="N6522">
        <v>17.399999999999999</v>
      </c>
      <c r="O6522">
        <v>18.7</v>
      </c>
      <c r="P6522">
        <v>261.22000000000003</v>
      </c>
    </row>
    <row r="6523" spans="1:16" x14ac:dyDescent="0.3">
      <c r="A6523">
        <v>4275</v>
      </c>
      <c r="B6523">
        <v>122</v>
      </c>
      <c r="C6523" t="s">
        <v>552</v>
      </c>
      <c r="D6523" s="441">
        <v>45597</v>
      </c>
      <c r="E6523">
        <v>24046</v>
      </c>
      <c r="F6523" t="s">
        <v>6519</v>
      </c>
      <c r="G6523">
        <v>2315</v>
      </c>
      <c r="H6523">
        <v>2</v>
      </c>
      <c r="I6523" t="s">
        <v>5598</v>
      </c>
      <c r="J6523" t="s">
        <v>6085</v>
      </c>
      <c r="K6523" t="s">
        <v>6666</v>
      </c>
      <c r="L6523">
        <v>0</v>
      </c>
      <c r="M6523" s="441">
        <v>-693593</v>
      </c>
      <c r="N6523">
        <v>0</v>
      </c>
      <c r="O6523">
        <v>0</v>
      </c>
      <c r="P6523">
        <v>258.45</v>
      </c>
    </row>
    <row r="6524" spans="1:16" x14ac:dyDescent="0.3">
      <c r="A6524">
        <v>4189</v>
      </c>
      <c r="B6524">
        <v>122</v>
      </c>
      <c r="C6524" t="s">
        <v>552</v>
      </c>
      <c r="D6524" s="441">
        <v>45597</v>
      </c>
      <c r="E6524">
        <v>18363</v>
      </c>
      <c r="F6524" t="s">
        <v>5744</v>
      </c>
      <c r="G6524">
        <v>3275</v>
      </c>
      <c r="H6524">
        <v>1</v>
      </c>
      <c r="I6524" t="s">
        <v>5613</v>
      </c>
      <c r="J6524" t="s">
        <v>4764</v>
      </c>
      <c r="K6524" t="s">
        <v>6666</v>
      </c>
      <c r="L6524">
        <v>0</v>
      </c>
      <c r="M6524" s="441">
        <v>-693593</v>
      </c>
      <c r="N6524">
        <v>0</v>
      </c>
      <c r="O6524">
        <v>0</v>
      </c>
      <c r="P6524">
        <v>256.5</v>
      </c>
    </row>
    <row r="6525" spans="1:16" x14ac:dyDescent="0.3">
      <c r="A6525">
        <v>4386</v>
      </c>
      <c r="B6525">
        <v>122</v>
      </c>
      <c r="C6525" t="s">
        <v>552</v>
      </c>
      <c r="D6525" s="441">
        <v>45597</v>
      </c>
      <c r="E6525">
        <v>25184</v>
      </c>
      <c r="F6525" t="s">
        <v>5690</v>
      </c>
      <c r="G6525">
        <v>5937</v>
      </c>
      <c r="H6525">
        <v>1</v>
      </c>
      <c r="I6525" t="s">
        <v>5598</v>
      </c>
      <c r="J6525" t="s">
        <v>6085</v>
      </c>
      <c r="K6525" t="s">
        <v>6666</v>
      </c>
      <c r="L6525">
        <v>0</v>
      </c>
      <c r="M6525" s="441">
        <v>45560</v>
      </c>
      <c r="N6525">
        <v>250</v>
      </c>
      <c r="O6525">
        <v>350</v>
      </c>
      <c r="P6525">
        <v>250</v>
      </c>
    </row>
    <row r="6526" spans="1:16" x14ac:dyDescent="0.3">
      <c r="A6526">
        <v>4241</v>
      </c>
      <c r="B6526">
        <v>122</v>
      </c>
      <c r="C6526" t="s">
        <v>552</v>
      </c>
      <c r="D6526" s="441">
        <v>45597</v>
      </c>
      <c r="E6526">
        <v>18138</v>
      </c>
      <c r="F6526" t="s">
        <v>5799</v>
      </c>
      <c r="G6526">
        <v>3480</v>
      </c>
      <c r="H6526">
        <v>0.51</v>
      </c>
      <c r="I6526" t="s">
        <v>5601</v>
      </c>
      <c r="J6526" t="s">
        <v>4764</v>
      </c>
      <c r="K6526" t="s">
        <v>6666</v>
      </c>
      <c r="L6526">
        <v>0</v>
      </c>
      <c r="M6526" s="441">
        <v>-693593</v>
      </c>
      <c r="N6526">
        <v>0</v>
      </c>
      <c r="O6526">
        <v>0</v>
      </c>
      <c r="P6526">
        <v>245.91</v>
      </c>
    </row>
    <row r="6527" spans="1:16" x14ac:dyDescent="0.3">
      <c r="A6527">
        <v>4322</v>
      </c>
      <c r="B6527">
        <v>122</v>
      </c>
      <c r="C6527" t="s">
        <v>552</v>
      </c>
      <c r="D6527" s="441">
        <v>45597</v>
      </c>
      <c r="E6527">
        <v>20111</v>
      </c>
      <c r="F6527" t="s">
        <v>6617</v>
      </c>
      <c r="G6527">
        <v>2295</v>
      </c>
      <c r="H6527">
        <v>10</v>
      </c>
      <c r="I6527" t="s">
        <v>5605</v>
      </c>
      <c r="J6527" t="s">
        <v>6085</v>
      </c>
      <c r="K6527" t="s">
        <v>6666</v>
      </c>
      <c r="L6527">
        <v>0</v>
      </c>
      <c r="M6527" s="441">
        <v>45385</v>
      </c>
      <c r="N6527">
        <v>0</v>
      </c>
      <c r="O6527">
        <v>0</v>
      </c>
      <c r="P6527">
        <v>240.23</v>
      </c>
    </row>
    <row r="6528" spans="1:16" x14ac:dyDescent="0.3">
      <c r="A6528">
        <v>4240</v>
      </c>
      <c r="B6528">
        <v>122</v>
      </c>
      <c r="C6528" t="s">
        <v>552</v>
      </c>
      <c r="D6528" s="441">
        <v>45597</v>
      </c>
      <c r="E6528">
        <v>18139</v>
      </c>
      <c r="F6528" t="s">
        <v>5960</v>
      </c>
      <c r="G6528">
        <v>3479</v>
      </c>
      <c r="H6528">
        <v>0.63</v>
      </c>
      <c r="I6528" t="s">
        <v>5601</v>
      </c>
      <c r="J6528" t="s">
        <v>4764</v>
      </c>
      <c r="K6528" t="s">
        <v>6666</v>
      </c>
      <c r="L6528">
        <v>0</v>
      </c>
      <c r="M6528" s="441">
        <v>-693593</v>
      </c>
      <c r="N6528">
        <v>0</v>
      </c>
      <c r="O6528">
        <v>375.29</v>
      </c>
      <c r="P6528">
        <v>236.43</v>
      </c>
    </row>
    <row r="6529" spans="1:16" x14ac:dyDescent="0.3">
      <c r="A6529">
        <v>4982</v>
      </c>
      <c r="B6529">
        <v>122</v>
      </c>
      <c r="C6529" t="s">
        <v>552</v>
      </c>
      <c r="D6529" s="441">
        <v>45597</v>
      </c>
      <c r="E6529">
        <v>19973</v>
      </c>
      <c r="F6529" t="s">
        <v>5670</v>
      </c>
      <c r="G6529">
        <v>2354</v>
      </c>
      <c r="H6529">
        <v>14</v>
      </c>
      <c r="I6529" t="s">
        <v>5613</v>
      </c>
      <c r="J6529" t="s">
        <v>6085</v>
      </c>
      <c r="K6529" t="s">
        <v>6666</v>
      </c>
      <c r="L6529">
        <v>16.8</v>
      </c>
      <c r="M6529" s="441">
        <v>45594</v>
      </c>
      <c r="N6529">
        <v>16.8</v>
      </c>
      <c r="O6529">
        <v>16.8</v>
      </c>
      <c r="P6529">
        <v>235.2</v>
      </c>
    </row>
    <row r="6530" spans="1:16" x14ac:dyDescent="0.3">
      <c r="A6530">
        <v>4177</v>
      </c>
      <c r="B6530">
        <v>122</v>
      </c>
      <c r="C6530" t="s">
        <v>552</v>
      </c>
      <c r="D6530" s="441">
        <v>45597</v>
      </c>
      <c r="E6530">
        <v>18444</v>
      </c>
      <c r="F6530" t="s">
        <v>5736</v>
      </c>
      <c r="G6530">
        <v>3205</v>
      </c>
      <c r="H6530">
        <v>6.68</v>
      </c>
      <c r="I6530" t="s">
        <v>5613</v>
      </c>
      <c r="J6530" t="s">
        <v>4764</v>
      </c>
      <c r="K6530" t="s">
        <v>6666</v>
      </c>
      <c r="L6530">
        <v>0</v>
      </c>
      <c r="M6530" s="441">
        <v>45447</v>
      </c>
      <c r="N6530">
        <v>35</v>
      </c>
      <c r="O6530">
        <v>34</v>
      </c>
      <c r="P6530">
        <v>233.8</v>
      </c>
    </row>
    <row r="6531" spans="1:16" x14ac:dyDescent="0.3">
      <c r="A6531">
        <v>4181</v>
      </c>
      <c r="B6531">
        <v>122</v>
      </c>
      <c r="C6531" t="s">
        <v>552</v>
      </c>
      <c r="D6531" s="441">
        <v>45597</v>
      </c>
      <c r="E6531">
        <v>18395</v>
      </c>
      <c r="F6531" t="s">
        <v>5739</v>
      </c>
      <c r="G6531">
        <v>3245</v>
      </c>
      <c r="H6531">
        <v>7</v>
      </c>
      <c r="I6531" t="s">
        <v>5601</v>
      </c>
      <c r="J6531" t="s">
        <v>4764</v>
      </c>
      <c r="K6531" t="s">
        <v>6666</v>
      </c>
      <c r="L6531">
        <v>0</v>
      </c>
      <c r="M6531" s="441">
        <v>45560</v>
      </c>
      <c r="N6531">
        <v>32.43</v>
      </c>
      <c r="O6531">
        <v>32.43</v>
      </c>
      <c r="P6531">
        <v>227.01</v>
      </c>
    </row>
    <row r="6532" spans="1:16" x14ac:dyDescent="0.3">
      <c r="A6532">
        <v>4182</v>
      </c>
      <c r="B6532">
        <v>122</v>
      </c>
      <c r="C6532" t="s">
        <v>552</v>
      </c>
      <c r="D6532" s="441">
        <v>45597</v>
      </c>
      <c r="E6532">
        <v>18393</v>
      </c>
      <c r="F6532" t="s">
        <v>6044</v>
      </c>
      <c r="G6532">
        <v>3247</v>
      </c>
      <c r="H6532">
        <v>1.5</v>
      </c>
      <c r="I6532" t="s">
        <v>5613</v>
      </c>
      <c r="J6532" t="s">
        <v>4764</v>
      </c>
      <c r="K6532" t="s">
        <v>6666</v>
      </c>
      <c r="L6532">
        <v>0</v>
      </c>
      <c r="M6532" s="441">
        <v>-693593</v>
      </c>
      <c r="N6532">
        <v>0</v>
      </c>
      <c r="O6532">
        <v>0</v>
      </c>
      <c r="P6532">
        <v>219.53</v>
      </c>
    </row>
    <row r="6533" spans="1:16" x14ac:dyDescent="0.3">
      <c r="A6533">
        <v>4327</v>
      </c>
      <c r="B6533">
        <v>122</v>
      </c>
      <c r="C6533" t="s">
        <v>552</v>
      </c>
      <c r="D6533" s="441">
        <v>45597</v>
      </c>
      <c r="E6533">
        <v>19979</v>
      </c>
      <c r="F6533" t="s">
        <v>5667</v>
      </c>
      <c r="G6533">
        <v>2353</v>
      </c>
      <c r="H6533">
        <v>14</v>
      </c>
      <c r="I6533" t="s">
        <v>5668</v>
      </c>
      <c r="J6533" t="s">
        <v>6085</v>
      </c>
      <c r="K6533" t="s">
        <v>6666</v>
      </c>
      <c r="L6533">
        <v>15.15</v>
      </c>
      <c r="M6533" s="441">
        <v>45587</v>
      </c>
      <c r="N6533">
        <v>15.15</v>
      </c>
      <c r="O6533">
        <v>15.15</v>
      </c>
      <c r="P6533">
        <v>212.1</v>
      </c>
    </row>
    <row r="6534" spans="1:16" x14ac:dyDescent="0.3">
      <c r="A6534">
        <v>4302</v>
      </c>
      <c r="B6534">
        <v>122</v>
      </c>
      <c r="C6534" t="s">
        <v>552</v>
      </c>
      <c r="D6534" s="441">
        <v>45597</v>
      </c>
      <c r="E6534">
        <v>20672</v>
      </c>
      <c r="F6534" t="s">
        <v>5642</v>
      </c>
      <c r="G6534">
        <v>2107</v>
      </c>
      <c r="H6534">
        <v>7</v>
      </c>
      <c r="I6534" t="s">
        <v>5605</v>
      </c>
      <c r="J6534" t="s">
        <v>6085</v>
      </c>
      <c r="K6534" t="s">
        <v>6666</v>
      </c>
      <c r="L6534">
        <v>30.26</v>
      </c>
      <c r="M6534" s="441">
        <v>45594</v>
      </c>
      <c r="N6534">
        <v>29.97</v>
      </c>
      <c r="O6534">
        <v>30.4</v>
      </c>
      <c r="P6534">
        <v>211.82</v>
      </c>
    </row>
    <row r="6535" spans="1:16" x14ac:dyDescent="0.3">
      <c r="A6535">
        <v>4416</v>
      </c>
      <c r="B6535">
        <v>122</v>
      </c>
      <c r="C6535" t="s">
        <v>552</v>
      </c>
      <c r="D6535" s="441">
        <v>45597</v>
      </c>
      <c r="E6535">
        <v>24409</v>
      </c>
      <c r="F6535" t="s">
        <v>6538</v>
      </c>
      <c r="G6535">
        <v>3665</v>
      </c>
      <c r="H6535">
        <v>95</v>
      </c>
      <c r="I6535" t="s">
        <v>5613</v>
      </c>
      <c r="J6535" t="s">
        <v>4764</v>
      </c>
      <c r="K6535" t="s">
        <v>6666</v>
      </c>
      <c r="L6535">
        <v>0</v>
      </c>
      <c r="M6535" s="441">
        <v>45545</v>
      </c>
      <c r="N6535">
        <v>2.19</v>
      </c>
      <c r="O6535">
        <v>2.19</v>
      </c>
      <c r="P6535">
        <v>208.05</v>
      </c>
    </row>
    <row r="6536" spans="1:16" x14ac:dyDescent="0.3">
      <c r="A6536">
        <v>4389</v>
      </c>
      <c r="B6536">
        <v>122</v>
      </c>
      <c r="C6536" t="s">
        <v>552</v>
      </c>
      <c r="D6536" s="441">
        <v>45597</v>
      </c>
      <c r="E6536">
        <v>19420</v>
      </c>
      <c r="F6536" t="s">
        <v>5693</v>
      </c>
      <c r="G6536">
        <v>2758</v>
      </c>
      <c r="H6536">
        <v>33</v>
      </c>
      <c r="I6536" t="s">
        <v>5613</v>
      </c>
      <c r="J6536" t="s">
        <v>6085</v>
      </c>
      <c r="K6536" t="s">
        <v>6666</v>
      </c>
      <c r="L6536">
        <v>6.26</v>
      </c>
      <c r="M6536" s="441">
        <v>45594</v>
      </c>
      <c r="N6536">
        <v>6.17</v>
      </c>
      <c r="O6536">
        <v>6.1</v>
      </c>
      <c r="P6536">
        <v>206.58</v>
      </c>
    </row>
    <row r="6537" spans="1:16" x14ac:dyDescent="0.3">
      <c r="A6537">
        <v>4994</v>
      </c>
      <c r="B6537">
        <v>122</v>
      </c>
      <c r="C6537" t="s">
        <v>552</v>
      </c>
      <c r="D6537" s="441">
        <v>45597</v>
      </c>
      <c r="E6537">
        <v>17476</v>
      </c>
      <c r="F6537" t="s">
        <v>6138</v>
      </c>
      <c r="G6537">
        <v>3985</v>
      </c>
      <c r="H6537">
        <v>6</v>
      </c>
      <c r="I6537" t="s">
        <v>5605</v>
      </c>
      <c r="J6537" t="s">
        <v>6102</v>
      </c>
      <c r="K6537" t="s">
        <v>6666</v>
      </c>
      <c r="L6537">
        <v>34.25</v>
      </c>
      <c r="M6537" s="441">
        <v>45596</v>
      </c>
      <c r="N6537">
        <v>29</v>
      </c>
      <c r="O6537">
        <v>29</v>
      </c>
      <c r="P6537">
        <v>205.5</v>
      </c>
    </row>
    <row r="6538" spans="1:16" x14ac:dyDescent="0.3">
      <c r="A6538">
        <v>5022</v>
      </c>
      <c r="B6538">
        <v>122</v>
      </c>
      <c r="C6538" t="s">
        <v>552</v>
      </c>
      <c r="D6538" s="441">
        <v>45597</v>
      </c>
      <c r="E6538">
        <v>18129</v>
      </c>
      <c r="F6538" t="s">
        <v>5800</v>
      </c>
      <c r="G6538">
        <v>3486</v>
      </c>
      <c r="H6538">
        <v>1.72</v>
      </c>
      <c r="I6538" t="s">
        <v>5601</v>
      </c>
      <c r="J6538" t="s">
        <v>4764</v>
      </c>
      <c r="K6538" t="s">
        <v>6666</v>
      </c>
      <c r="L6538">
        <v>118.9</v>
      </c>
      <c r="M6538" s="441">
        <v>45581</v>
      </c>
      <c r="N6538">
        <v>118.9</v>
      </c>
      <c r="O6538">
        <v>118.9</v>
      </c>
      <c r="P6538">
        <v>204.51</v>
      </c>
    </row>
    <row r="6539" spans="1:16" x14ac:dyDescent="0.3">
      <c r="A6539">
        <v>4387</v>
      </c>
      <c r="B6539">
        <v>122</v>
      </c>
      <c r="C6539" t="s">
        <v>552</v>
      </c>
      <c r="D6539" s="441">
        <v>45597</v>
      </c>
      <c r="E6539">
        <v>19439</v>
      </c>
      <c r="F6539" t="s">
        <v>5691</v>
      </c>
      <c r="G6539">
        <v>2756</v>
      </c>
      <c r="H6539">
        <v>6</v>
      </c>
      <c r="I6539" t="s">
        <v>5598</v>
      </c>
      <c r="J6539" t="s">
        <v>6085</v>
      </c>
      <c r="K6539" t="s">
        <v>6666</v>
      </c>
      <c r="L6539">
        <v>32.93</v>
      </c>
      <c r="M6539" s="441">
        <v>45594</v>
      </c>
      <c r="N6539">
        <v>32.6</v>
      </c>
      <c r="O6539">
        <v>32.9</v>
      </c>
      <c r="P6539">
        <v>197.58</v>
      </c>
    </row>
    <row r="6540" spans="1:16" x14ac:dyDescent="0.3">
      <c r="A6540">
        <v>4310</v>
      </c>
      <c r="B6540">
        <v>122</v>
      </c>
      <c r="C6540" t="s">
        <v>552</v>
      </c>
      <c r="D6540" s="441">
        <v>45597</v>
      </c>
      <c r="E6540">
        <v>19855</v>
      </c>
      <c r="F6540" t="s">
        <v>6635</v>
      </c>
      <c r="G6540">
        <v>2417</v>
      </c>
      <c r="H6540">
        <v>4</v>
      </c>
      <c r="I6540" t="s">
        <v>5613</v>
      </c>
      <c r="J6540" t="s">
        <v>6085</v>
      </c>
      <c r="K6540" t="s">
        <v>6666</v>
      </c>
      <c r="L6540">
        <v>47.3</v>
      </c>
      <c r="M6540" s="441">
        <v>45568</v>
      </c>
      <c r="N6540">
        <v>47.3</v>
      </c>
      <c r="O6540">
        <v>47.3</v>
      </c>
      <c r="P6540">
        <v>189.2</v>
      </c>
    </row>
    <row r="6541" spans="1:16" x14ac:dyDescent="0.3">
      <c r="A6541">
        <v>4231</v>
      </c>
      <c r="B6541">
        <v>122</v>
      </c>
      <c r="C6541" t="s">
        <v>552</v>
      </c>
      <c r="D6541" s="441">
        <v>45597</v>
      </c>
      <c r="E6541">
        <v>18180</v>
      </c>
      <c r="F6541" t="s">
        <v>5788</v>
      </c>
      <c r="G6541">
        <v>3442</v>
      </c>
      <c r="H6541">
        <v>1.71</v>
      </c>
      <c r="I6541" t="s">
        <v>5601</v>
      </c>
      <c r="J6541" t="s">
        <v>4764</v>
      </c>
      <c r="K6541" t="s">
        <v>6666</v>
      </c>
      <c r="L6541">
        <v>0</v>
      </c>
      <c r="M6541" s="441">
        <v>-693593</v>
      </c>
      <c r="N6541">
        <v>0</v>
      </c>
      <c r="O6541">
        <v>110</v>
      </c>
      <c r="P6541">
        <v>188.1</v>
      </c>
    </row>
    <row r="6542" spans="1:16" x14ac:dyDescent="0.3">
      <c r="A6542">
        <v>4314</v>
      </c>
      <c r="B6542">
        <v>122</v>
      </c>
      <c r="C6542" t="s">
        <v>552</v>
      </c>
      <c r="D6542" s="441">
        <v>45597</v>
      </c>
      <c r="E6542">
        <v>20661</v>
      </c>
      <c r="F6542" t="s">
        <v>5850</v>
      </c>
      <c r="G6542">
        <v>2110</v>
      </c>
      <c r="H6542">
        <v>22</v>
      </c>
      <c r="I6542" t="s">
        <v>5613</v>
      </c>
      <c r="J6542" t="s">
        <v>6085</v>
      </c>
      <c r="K6542" t="s">
        <v>6666</v>
      </c>
      <c r="L6542">
        <v>8.49</v>
      </c>
      <c r="M6542" s="441">
        <v>45595</v>
      </c>
      <c r="N6542">
        <v>8.51</v>
      </c>
      <c r="O6542">
        <v>8.51</v>
      </c>
      <c r="P6542">
        <v>186.78</v>
      </c>
    </row>
    <row r="6543" spans="1:16" x14ac:dyDescent="0.3">
      <c r="A6543">
        <v>4305</v>
      </c>
      <c r="B6543">
        <v>122</v>
      </c>
      <c r="C6543" t="s">
        <v>552</v>
      </c>
      <c r="D6543" s="441">
        <v>45597</v>
      </c>
      <c r="E6543">
        <v>20360</v>
      </c>
      <c r="F6543" t="s">
        <v>5646</v>
      </c>
      <c r="G6543">
        <v>2199</v>
      </c>
      <c r="H6543">
        <v>9</v>
      </c>
      <c r="I6543" t="s">
        <v>5605</v>
      </c>
      <c r="J6543" t="s">
        <v>6085</v>
      </c>
      <c r="K6543" t="s">
        <v>6666</v>
      </c>
      <c r="L6543">
        <v>20.170000000000002</v>
      </c>
      <c r="M6543" s="441">
        <v>45595</v>
      </c>
      <c r="N6543">
        <v>19.79</v>
      </c>
      <c r="O6543">
        <v>19.79</v>
      </c>
      <c r="P6543">
        <v>181.53</v>
      </c>
    </row>
    <row r="6544" spans="1:16" x14ac:dyDescent="0.3">
      <c r="A6544">
        <v>4995</v>
      </c>
      <c r="B6544">
        <v>122</v>
      </c>
      <c r="C6544" t="s">
        <v>552</v>
      </c>
      <c r="D6544" s="441">
        <v>45597</v>
      </c>
      <c r="E6544">
        <v>17526</v>
      </c>
      <c r="F6544" t="s">
        <v>6195</v>
      </c>
      <c r="G6544">
        <v>3966</v>
      </c>
      <c r="H6544">
        <v>8</v>
      </c>
      <c r="I6544" t="s">
        <v>5613</v>
      </c>
      <c r="J6544" t="s">
        <v>6097</v>
      </c>
      <c r="K6544" t="s">
        <v>6666</v>
      </c>
      <c r="L6544">
        <v>22.5</v>
      </c>
      <c r="M6544" s="441">
        <v>45587</v>
      </c>
      <c r="N6544">
        <v>22.5</v>
      </c>
      <c r="O6544">
        <v>22.5</v>
      </c>
      <c r="P6544">
        <v>180</v>
      </c>
    </row>
    <row r="6545" spans="1:16" x14ac:dyDescent="0.3">
      <c r="A6545">
        <v>4262</v>
      </c>
      <c r="B6545">
        <v>122</v>
      </c>
      <c r="C6545" t="s">
        <v>552</v>
      </c>
      <c r="D6545" s="441">
        <v>45597</v>
      </c>
      <c r="E6545">
        <v>19857</v>
      </c>
      <c r="F6545" t="s">
        <v>5602</v>
      </c>
      <c r="G6545">
        <v>2415</v>
      </c>
      <c r="H6545">
        <v>7</v>
      </c>
      <c r="I6545" t="s">
        <v>5598</v>
      </c>
      <c r="J6545" t="s">
        <v>6085</v>
      </c>
      <c r="K6545" t="s">
        <v>6666</v>
      </c>
      <c r="L6545">
        <v>25.48</v>
      </c>
      <c r="M6545" s="441">
        <v>45574</v>
      </c>
      <c r="N6545">
        <v>25.48</v>
      </c>
      <c r="O6545">
        <v>32.4</v>
      </c>
      <c r="P6545">
        <v>178.36</v>
      </c>
    </row>
    <row r="6546" spans="1:16" x14ac:dyDescent="0.3">
      <c r="A6546">
        <v>4279</v>
      </c>
      <c r="B6546">
        <v>122</v>
      </c>
      <c r="C6546" t="s">
        <v>552</v>
      </c>
      <c r="D6546" s="441">
        <v>45597</v>
      </c>
      <c r="E6546">
        <v>21030</v>
      </c>
      <c r="F6546" t="s">
        <v>5620</v>
      </c>
      <c r="G6546">
        <v>2001</v>
      </c>
      <c r="H6546">
        <v>6</v>
      </c>
      <c r="I6546" t="s">
        <v>5613</v>
      </c>
      <c r="J6546" t="s">
        <v>6085</v>
      </c>
      <c r="K6546" t="s">
        <v>6666</v>
      </c>
      <c r="L6546">
        <v>29.4</v>
      </c>
      <c r="M6546" s="441">
        <v>45567</v>
      </c>
      <c r="N6546">
        <v>29.4</v>
      </c>
      <c r="O6546">
        <v>29.4</v>
      </c>
      <c r="P6546">
        <v>176.4</v>
      </c>
    </row>
    <row r="6547" spans="1:16" x14ac:dyDescent="0.3">
      <c r="A6547">
        <v>4353</v>
      </c>
      <c r="B6547">
        <v>122</v>
      </c>
      <c r="C6547" t="s">
        <v>552</v>
      </c>
      <c r="D6547" s="441">
        <v>45597</v>
      </c>
      <c r="E6547">
        <v>24083</v>
      </c>
      <c r="F6547" t="s">
        <v>5924</v>
      </c>
      <c r="G6547">
        <v>2592</v>
      </c>
      <c r="H6547">
        <v>27.42</v>
      </c>
      <c r="I6547" t="s">
        <v>5598</v>
      </c>
      <c r="J6547" t="s">
        <v>6085</v>
      </c>
      <c r="K6547" t="s">
        <v>6666</v>
      </c>
      <c r="L6547">
        <v>0</v>
      </c>
      <c r="M6547" s="441">
        <v>45544</v>
      </c>
      <c r="N6547">
        <v>6.3</v>
      </c>
      <c r="O6547">
        <v>5.8</v>
      </c>
      <c r="P6547">
        <v>172.75</v>
      </c>
    </row>
    <row r="6548" spans="1:16" x14ac:dyDescent="0.3">
      <c r="A6548">
        <v>4272</v>
      </c>
      <c r="B6548">
        <v>122</v>
      </c>
      <c r="C6548" t="s">
        <v>552</v>
      </c>
      <c r="D6548" s="441">
        <v>45597</v>
      </c>
      <c r="E6548">
        <v>20148</v>
      </c>
      <c r="F6548" t="s">
        <v>6580</v>
      </c>
      <c r="G6548">
        <v>2283</v>
      </c>
      <c r="H6548">
        <v>2</v>
      </c>
      <c r="I6548" t="s">
        <v>5613</v>
      </c>
      <c r="J6548" t="s">
        <v>6085</v>
      </c>
      <c r="K6548" t="s">
        <v>6666</v>
      </c>
      <c r="L6548">
        <v>0</v>
      </c>
      <c r="M6548" s="441">
        <v>-693593</v>
      </c>
      <c r="N6548">
        <v>0</v>
      </c>
      <c r="O6548">
        <v>0</v>
      </c>
      <c r="P6548">
        <v>170</v>
      </c>
    </row>
    <row r="6549" spans="1:16" x14ac:dyDescent="0.3">
      <c r="A6549">
        <v>4303</v>
      </c>
      <c r="B6549">
        <v>122</v>
      </c>
      <c r="C6549" t="s">
        <v>552</v>
      </c>
      <c r="D6549" s="441">
        <v>45597</v>
      </c>
      <c r="E6549">
        <v>23698</v>
      </c>
      <c r="F6549" t="s">
        <v>5643</v>
      </c>
      <c r="G6549">
        <v>2188</v>
      </c>
      <c r="H6549">
        <v>3</v>
      </c>
      <c r="I6549" t="s">
        <v>5598</v>
      </c>
      <c r="J6549" t="s">
        <v>6085</v>
      </c>
      <c r="K6549" t="s">
        <v>6666</v>
      </c>
      <c r="L6549">
        <v>0</v>
      </c>
      <c r="M6549" s="441">
        <v>-693593</v>
      </c>
      <c r="N6549">
        <v>0</v>
      </c>
      <c r="O6549">
        <v>56.5</v>
      </c>
      <c r="P6549">
        <v>169.5</v>
      </c>
    </row>
    <row r="6550" spans="1:16" x14ac:dyDescent="0.3">
      <c r="A6550">
        <v>5000</v>
      </c>
      <c r="B6550">
        <v>122</v>
      </c>
      <c r="C6550" t="s">
        <v>552</v>
      </c>
      <c r="D6550" s="441">
        <v>45597</v>
      </c>
      <c r="E6550">
        <v>17995</v>
      </c>
      <c r="F6550" t="s">
        <v>6651</v>
      </c>
      <c r="G6550">
        <v>3601</v>
      </c>
      <c r="H6550">
        <v>46</v>
      </c>
      <c r="I6550" t="s">
        <v>5605</v>
      </c>
      <c r="J6550" t="s">
        <v>4764</v>
      </c>
      <c r="K6550" t="s">
        <v>6666</v>
      </c>
      <c r="L6550">
        <v>0</v>
      </c>
      <c r="M6550" s="441">
        <v>45545</v>
      </c>
      <c r="N6550">
        <v>3.68</v>
      </c>
      <c r="O6550">
        <v>3.68</v>
      </c>
      <c r="P6550">
        <v>169.09</v>
      </c>
    </row>
    <row r="6551" spans="1:16" x14ac:dyDescent="0.3">
      <c r="A6551">
        <v>5036</v>
      </c>
      <c r="B6551">
        <v>122</v>
      </c>
      <c r="C6551" t="s">
        <v>552</v>
      </c>
      <c r="D6551" s="441">
        <v>45597</v>
      </c>
      <c r="E6551">
        <v>18175</v>
      </c>
      <c r="F6551" t="s">
        <v>6672</v>
      </c>
      <c r="G6551">
        <v>3447</v>
      </c>
      <c r="H6551">
        <v>1.71</v>
      </c>
      <c r="I6551" t="s">
        <v>5601</v>
      </c>
      <c r="J6551" t="s">
        <v>4764</v>
      </c>
      <c r="K6551" t="s">
        <v>6666</v>
      </c>
      <c r="L6551">
        <v>0</v>
      </c>
      <c r="M6551" s="441">
        <v>-693593</v>
      </c>
      <c r="N6551">
        <v>0</v>
      </c>
      <c r="O6551">
        <v>0</v>
      </c>
      <c r="P6551">
        <v>164.52</v>
      </c>
    </row>
    <row r="6552" spans="1:16" x14ac:dyDescent="0.3">
      <c r="A6552">
        <v>5015</v>
      </c>
      <c r="B6552">
        <v>122</v>
      </c>
      <c r="C6552" t="s">
        <v>552</v>
      </c>
      <c r="D6552" s="441">
        <v>45597</v>
      </c>
      <c r="E6552">
        <v>18240</v>
      </c>
      <c r="F6552" t="s">
        <v>6626</v>
      </c>
      <c r="G6552">
        <v>3388</v>
      </c>
      <c r="H6552">
        <v>1.01</v>
      </c>
      <c r="I6552" t="s">
        <v>5601</v>
      </c>
      <c r="J6552" t="s">
        <v>4764</v>
      </c>
      <c r="K6552" t="s">
        <v>6666</v>
      </c>
      <c r="L6552">
        <v>0</v>
      </c>
      <c r="M6552" s="441">
        <v>45561</v>
      </c>
      <c r="N6552">
        <v>160.35</v>
      </c>
      <c r="O6552">
        <v>160.35</v>
      </c>
      <c r="P6552">
        <v>161.94999999999999</v>
      </c>
    </row>
    <row r="6553" spans="1:16" x14ac:dyDescent="0.3">
      <c r="A6553">
        <v>4253</v>
      </c>
      <c r="B6553">
        <v>122</v>
      </c>
      <c r="C6553" t="s">
        <v>552</v>
      </c>
      <c r="D6553" s="441">
        <v>45597</v>
      </c>
      <c r="E6553">
        <v>21160</v>
      </c>
      <c r="F6553" t="s">
        <v>6545</v>
      </c>
      <c r="G6553">
        <v>1945</v>
      </c>
      <c r="H6553">
        <v>1</v>
      </c>
      <c r="I6553" t="s">
        <v>5625</v>
      </c>
      <c r="J6553" t="s">
        <v>6085</v>
      </c>
      <c r="K6553" t="s">
        <v>6666</v>
      </c>
      <c r="L6553">
        <v>0</v>
      </c>
      <c r="M6553" s="441">
        <v>45517</v>
      </c>
      <c r="N6553">
        <v>159.6</v>
      </c>
      <c r="O6553">
        <v>159.6</v>
      </c>
      <c r="P6553">
        <v>159.6</v>
      </c>
    </row>
    <row r="6554" spans="1:16" x14ac:dyDescent="0.3">
      <c r="A6554">
        <v>4388</v>
      </c>
      <c r="B6554">
        <v>122</v>
      </c>
      <c r="C6554" t="s">
        <v>552</v>
      </c>
      <c r="D6554" s="441">
        <v>45597</v>
      </c>
      <c r="E6554">
        <v>25416</v>
      </c>
      <c r="F6554" t="s">
        <v>5905</v>
      </c>
      <c r="G6554">
        <v>6098</v>
      </c>
      <c r="H6554">
        <v>16</v>
      </c>
      <c r="I6554" t="s">
        <v>5613</v>
      </c>
      <c r="J6554" t="s">
        <v>6085</v>
      </c>
      <c r="K6554" t="s">
        <v>6666</v>
      </c>
      <c r="L6554">
        <v>9.9</v>
      </c>
      <c r="M6554" s="441">
        <v>45567</v>
      </c>
      <c r="N6554">
        <v>9.9</v>
      </c>
      <c r="O6554">
        <v>9.9</v>
      </c>
      <c r="P6554">
        <v>158.4</v>
      </c>
    </row>
    <row r="6555" spans="1:16" x14ac:dyDescent="0.3">
      <c r="A6555">
        <v>4236</v>
      </c>
      <c r="B6555">
        <v>122</v>
      </c>
      <c r="C6555" t="s">
        <v>552</v>
      </c>
      <c r="D6555" s="441">
        <v>45597</v>
      </c>
      <c r="E6555">
        <v>18146</v>
      </c>
      <c r="F6555" t="s">
        <v>5795</v>
      </c>
      <c r="G6555">
        <v>3471</v>
      </c>
      <c r="H6555">
        <v>1.36</v>
      </c>
      <c r="I6555" t="s">
        <v>5601</v>
      </c>
      <c r="J6555" t="s">
        <v>4764</v>
      </c>
      <c r="K6555" t="s">
        <v>6666</v>
      </c>
      <c r="L6555">
        <v>0</v>
      </c>
      <c r="M6555" s="441">
        <v>45496</v>
      </c>
      <c r="N6555">
        <v>114.65</v>
      </c>
      <c r="O6555">
        <v>109.9</v>
      </c>
      <c r="P6555">
        <v>155.91999999999999</v>
      </c>
    </row>
    <row r="6556" spans="1:16" x14ac:dyDescent="0.3">
      <c r="A6556">
        <v>4229</v>
      </c>
      <c r="B6556">
        <v>122</v>
      </c>
      <c r="C6556" t="s">
        <v>552</v>
      </c>
      <c r="D6556" s="441">
        <v>45597</v>
      </c>
      <c r="E6556">
        <v>18200</v>
      </c>
      <c r="F6556" t="s">
        <v>5784</v>
      </c>
      <c r="G6556">
        <v>3426</v>
      </c>
      <c r="H6556">
        <v>4</v>
      </c>
      <c r="I6556" t="s">
        <v>5601</v>
      </c>
      <c r="J6556" t="s">
        <v>4764</v>
      </c>
      <c r="K6556" t="s">
        <v>6666</v>
      </c>
      <c r="L6556">
        <v>0</v>
      </c>
      <c r="M6556" s="441">
        <v>45462</v>
      </c>
      <c r="N6556">
        <v>38.9</v>
      </c>
      <c r="O6556">
        <v>40.67</v>
      </c>
      <c r="P6556">
        <v>155.6</v>
      </c>
    </row>
    <row r="6557" spans="1:16" x14ac:dyDescent="0.3">
      <c r="A6557">
        <v>4365</v>
      </c>
      <c r="B6557">
        <v>122</v>
      </c>
      <c r="C6557" t="s">
        <v>552</v>
      </c>
      <c r="D6557" s="441">
        <v>45597</v>
      </c>
      <c r="E6557">
        <v>19751</v>
      </c>
      <c r="F6557" t="s">
        <v>5938</v>
      </c>
      <c r="G6557">
        <v>2502</v>
      </c>
      <c r="H6557">
        <v>18.62</v>
      </c>
      <c r="I6557" t="s">
        <v>5598</v>
      </c>
      <c r="J6557" t="s">
        <v>6085</v>
      </c>
      <c r="K6557" t="s">
        <v>6666</v>
      </c>
      <c r="L6557">
        <v>8.33</v>
      </c>
      <c r="M6557" s="441">
        <v>45596</v>
      </c>
      <c r="N6557">
        <v>9</v>
      </c>
      <c r="O6557">
        <v>8.5399999999999991</v>
      </c>
      <c r="P6557">
        <v>155.1</v>
      </c>
    </row>
    <row r="6558" spans="1:16" x14ac:dyDescent="0.3">
      <c r="A6558">
        <v>4292</v>
      </c>
      <c r="B6558">
        <v>122</v>
      </c>
      <c r="C6558" t="s">
        <v>552</v>
      </c>
      <c r="D6558" s="441">
        <v>45597</v>
      </c>
      <c r="E6558">
        <v>20054</v>
      </c>
      <c r="F6558" t="s">
        <v>5633</v>
      </c>
      <c r="G6558">
        <v>2325</v>
      </c>
      <c r="H6558">
        <v>13</v>
      </c>
      <c r="I6558" t="s">
        <v>5613</v>
      </c>
      <c r="J6558" t="s">
        <v>6085</v>
      </c>
      <c r="K6558" t="s">
        <v>6666</v>
      </c>
      <c r="L6558">
        <v>11.64</v>
      </c>
      <c r="M6558" s="441">
        <v>45581</v>
      </c>
      <c r="N6558">
        <v>11.5</v>
      </c>
      <c r="O6558">
        <v>11.5</v>
      </c>
      <c r="P6558">
        <v>151.32</v>
      </c>
    </row>
    <row r="6559" spans="1:16" x14ac:dyDescent="0.3">
      <c r="A6559">
        <v>4993</v>
      </c>
      <c r="B6559">
        <v>122</v>
      </c>
      <c r="C6559" t="s">
        <v>552</v>
      </c>
      <c r="D6559" s="441">
        <v>45597</v>
      </c>
      <c r="E6559">
        <v>17502</v>
      </c>
      <c r="F6559" t="s">
        <v>6673</v>
      </c>
      <c r="G6559">
        <v>3978</v>
      </c>
      <c r="H6559">
        <v>6</v>
      </c>
      <c r="I6559" t="s">
        <v>5613</v>
      </c>
      <c r="J6559" t="s">
        <v>6102</v>
      </c>
      <c r="K6559" t="s">
        <v>6666</v>
      </c>
      <c r="L6559">
        <v>25</v>
      </c>
      <c r="M6559" s="441">
        <v>45596</v>
      </c>
      <c r="N6559">
        <v>0</v>
      </c>
      <c r="O6559">
        <v>21.9</v>
      </c>
      <c r="P6559">
        <v>150</v>
      </c>
    </row>
    <row r="6560" spans="1:16" x14ac:dyDescent="0.3">
      <c r="A6560">
        <v>4251</v>
      </c>
      <c r="B6560">
        <v>122</v>
      </c>
      <c r="C6560" t="s">
        <v>552</v>
      </c>
      <c r="D6560" s="441">
        <v>45597</v>
      </c>
      <c r="E6560">
        <v>24984</v>
      </c>
      <c r="F6560" t="s">
        <v>6546</v>
      </c>
      <c r="G6560">
        <v>5851</v>
      </c>
      <c r="H6560">
        <v>1</v>
      </c>
      <c r="I6560" t="s">
        <v>5625</v>
      </c>
      <c r="J6560" t="s">
        <v>6085</v>
      </c>
      <c r="K6560" t="s">
        <v>6666</v>
      </c>
      <c r="L6560">
        <v>148.19999999999999</v>
      </c>
      <c r="M6560" s="441">
        <v>45596</v>
      </c>
      <c r="N6560">
        <v>148.19999999999999</v>
      </c>
      <c r="O6560">
        <v>148.19999999999999</v>
      </c>
      <c r="P6560">
        <v>148.19999999999999</v>
      </c>
    </row>
    <row r="6561" spans="1:16" x14ac:dyDescent="0.3">
      <c r="A6561">
        <v>4397</v>
      </c>
      <c r="B6561">
        <v>122</v>
      </c>
      <c r="C6561" t="s">
        <v>552</v>
      </c>
      <c r="D6561" s="441">
        <v>45597</v>
      </c>
      <c r="E6561">
        <v>19324</v>
      </c>
      <c r="F6561" t="s">
        <v>5699</v>
      </c>
      <c r="G6561">
        <v>2773</v>
      </c>
      <c r="H6561">
        <v>3.5</v>
      </c>
      <c r="I6561" t="s">
        <v>5598</v>
      </c>
      <c r="J6561" t="s">
        <v>6085</v>
      </c>
      <c r="K6561" t="s">
        <v>6666</v>
      </c>
      <c r="L6561">
        <v>42.31</v>
      </c>
      <c r="M6561" s="441">
        <v>45587</v>
      </c>
      <c r="N6561">
        <v>42.43</v>
      </c>
      <c r="O6561">
        <v>45.43</v>
      </c>
      <c r="P6561">
        <v>148.08000000000001</v>
      </c>
    </row>
    <row r="6562" spans="1:16" x14ac:dyDescent="0.3">
      <c r="A6562">
        <v>4308</v>
      </c>
      <c r="B6562">
        <v>122</v>
      </c>
      <c r="C6562" t="s">
        <v>552</v>
      </c>
      <c r="D6562" s="441">
        <v>45597</v>
      </c>
      <c r="E6562">
        <v>20227</v>
      </c>
      <c r="F6562" t="s">
        <v>5650</v>
      </c>
      <c r="G6562">
        <v>2248</v>
      </c>
      <c r="H6562">
        <v>8</v>
      </c>
      <c r="I6562" t="s">
        <v>5605</v>
      </c>
      <c r="J6562" t="s">
        <v>6085</v>
      </c>
      <c r="K6562" t="s">
        <v>6666</v>
      </c>
      <c r="L6562">
        <v>18.27</v>
      </c>
      <c r="M6562" s="441">
        <v>45581</v>
      </c>
      <c r="N6562">
        <v>17.96</v>
      </c>
      <c r="O6562">
        <v>8.98</v>
      </c>
      <c r="P6562">
        <v>146.16</v>
      </c>
    </row>
    <row r="6563" spans="1:16" x14ac:dyDescent="0.3">
      <c r="A6563">
        <v>4337</v>
      </c>
      <c r="B6563">
        <v>122</v>
      </c>
      <c r="C6563" t="s">
        <v>552</v>
      </c>
      <c r="D6563" s="441">
        <v>45597</v>
      </c>
      <c r="E6563">
        <v>23492</v>
      </c>
      <c r="F6563" t="s">
        <v>6612</v>
      </c>
      <c r="G6563">
        <v>2377</v>
      </c>
      <c r="H6563">
        <v>1</v>
      </c>
      <c r="I6563" t="s">
        <v>5598</v>
      </c>
      <c r="J6563" t="s">
        <v>6085</v>
      </c>
      <c r="K6563" t="s">
        <v>6666</v>
      </c>
      <c r="L6563">
        <v>0</v>
      </c>
      <c r="M6563" s="441">
        <v>-693593</v>
      </c>
      <c r="N6563">
        <v>0</v>
      </c>
      <c r="O6563">
        <v>0</v>
      </c>
      <c r="P6563">
        <v>141.56</v>
      </c>
    </row>
    <row r="6564" spans="1:16" x14ac:dyDescent="0.3">
      <c r="A6564">
        <v>4188</v>
      </c>
      <c r="B6564">
        <v>122</v>
      </c>
      <c r="C6564" t="s">
        <v>552</v>
      </c>
      <c r="D6564" s="441">
        <v>45597</v>
      </c>
      <c r="E6564">
        <v>18364</v>
      </c>
      <c r="F6564" t="s">
        <v>5743</v>
      </c>
      <c r="G6564">
        <v>3274</v>
      </c>
      <c r="H6564">
        <v>1.26</v>
      </c>
      <c r="I6564" t="s">
        <v>5613</v>
      </c>
      <c r="J6564" t="s">
        <v>4764</v>
      </c>
      <c r="K6564" t="s">
        <v>6666</v>
      </c>
      <c r="L6564">
        <v>0</v>
      </c>
      <c r="M6564" s="441">
        <v>-693593</v>
      </c>
      <c r="N6564">
        <v>0</v>
      </c>
      <c r="O6564">
        <v>0</v>
      </c>
      <c r="P6564">
        <v>141.53</v>
      </c>
    </row>
    <row r="6565" spans="1:16" x14ac:dyDescent="0.3">
      <c r="A6565">
        <v>4340</v>
      </c>
      <c r="B6565">
        <v>122</v>
      </c>
      <c r="C6565" t="s">
        <v>552</v>
      </c>
      <c r="D6565" s="441">
        <v>45597</v>
      </c>
      <c r="E6565">
        <v>19904</v>
      </c>
      <c r="F6565" t="s">
        <v>6589</v>
      </c>
      <c r="G6565">
        <v>2381</v>
      </c>
      <c r="H6565">
        <v>5</v>
      </c>
      <c r="I6565" t="s">
        <v>5598</v>
      </c>
      <c r="J6565" t="s">
        <v>6085</v>
      </c>
      <c r="K6565" t="s">
        <v>6666</v>
      </c>
      <c r="L6565">
        <v>0</v>
      </c>
      <c r="M6565" s="441">
        <v>45446</v>
      </c>
      <c r="N6565">
        <v>28</v>
      </c>
      <c r="O6565">
        <v>28</v>
      </c>
      <c r="P6565">
        <v>140</v>
      </c>
    </row>
    <row r="6566" spans="1:16" x14ac:dyDescent="0.3">
      <c r="A6566">
        <v>4202</v>
      </c>
      <c r="B6566">
        <v>122</v>
      </c>
      <c r="C6566" t="s">
        <v>552</v>
      </c>
      <c r="D6566" s="441">
        <v>45597</v>
      </c>
      <c r="E6566">
        <v>18313</v>
      </c>
      <c r="F6566" t="s">
        <v>5755</v>
      </c>
      <c r="G6566">
        <v>3320</v>
      </c>
      <c r="H6566">
        <v>1.65</v>
      </c>
      <c r="I6566" t="s">
        <v>5601</v>
      </c>
      <c r="J6566" t="s">
        <v>4764</v>
      </c>
      <c r="K6566" t="s">
        <v>6666</v>
      </c>
      <c r="L6566">
        <v>0</v>
      </c>
      <c r="M6566" s="441">
        <v>-693593</v>
      </c>
      <c r="N6566">
        <v>0</v>
      </c>
      <c r="O6566">
        <v>0</v>
      </c>
      <c r="P6566">
        <v>139.58000000000001</v>
      </c>
    </row>
    <row r="6567" spans="1:16" x14ac:dyDescent="0.3">
      <c r="A6567">
        <v>5020</v>
      </c>
      <c r="B6567">
        <v>122</v>
      </c>
      <c r="C6567" t="s">
        <v>552</v>
      </c>
      <c r="D6567" s="441">
        <v>45597</v>
      </c>
      <c r="E6567">
        <v>18154</v>
      </c>
      <c r="F6567" t="s">
        <v>6674</v>
      </c>
      <c r="G6567">
        <v>3466</v>
      </c>
      <c r="H6567">
        <v>0.87</v>
      </c>
      <c r="I6567" t="s">
        <v>5601</v>
      </c>
      <c r="J6567" t="s">
        <v>4764</v>
      </c>
      <c r="K6567" t="s">
        <v>6666</v>
      </c>
      <c r="L6567">
        <v>0</v>
      </c>
      <c r="M6567" s="441">
        <v>-693593</v>
      </c>
      <c r="N6567">
        <v>0</v>
      </c>
      <c r="O6567">
        <v>0</v>
      </c>
      <c r="P6567">
        <v>137.22</v>
      </c>
    </row>
    <row r="6568" spans="1:16" x14ac:dyDescent="0.3">
      <c r="A6568">
        <v>4989</v>
      </c>
      <c r="B6568">
        <v>122</v>
      </c>
      <c r="C6568" t="s">
        <v>552</v>
      </c>
      <c r="D6568" s="441">
        <v>45597</v>
      </c>
      <c r="E6568">
        <v>20332</v>
      </c>
      <c r="F6568" t="s">
        <v>5681</v>
      </c>
      <c r="G6568">
        <v>2208</v>
      </c>
      <c r="H6568">
        <v>11</v>
      </c>
      <c r="I6568" t="s">
        <v>5605</v>
      </c>
      <c r="J6568" t="s">
        <v>6085</v>
      </c>
      <c r="K6568" t="s">
        <v>6666</v>
      </c>
      <c r="L6568">
        <v>12.43</v>
      </c>
      <c r="M6568" s="441">
        <v>45594</v>
      </c>
      <c r="N6568">
        <v>12.6</v>
      </c>
      <c r="O6568">
        <v>12.38</v>
      </c>
      <c r="P6568">
        <v>136.72999999999999</v>
      </c>
    </row>
    <row r="6569" spans="1:16" x14ac:dyDescent="0.3">
      <c r="A6569">
        <v>4400</v>
      </c>
      <c r="B6569">
        <v>122</v>
      </c>
      <c r="C6569" t="s">
        <v>552</v>
      </c>
      <c r="D6569" s="441">
        <v>45597</v>
      </c>
      <c r="E6569">
        <v>25033</v>
      </c>
      <c r="F6569" t="s">
        <v>5751</v>
      </c>
      <c r="G6569">
        <v>5873</v>
      </c>
      <c r="H6569">
        <v>1</v>
      </c>
      <c r="I6569" t="s">
        <v>5613</v>
      </c>
      <c r="J6569" t="s">
        <v>4764</v>
      </c>
      <c r="K6569" t="s">
        <v>6666</v>
      </c>
      <c r="L6569">
        <v>0</v>
      </c>
      <c r="M6569" s="441">
        <v>-693593</v>
      </c>
      <c r="N6569">
        <v>0</v>
      </c>
      <c r="O6569">
        <v>0</v>
      </c>
      <c r="P6569">
        <v>136.08000000000001</v>
      </c>
    </row>
    <row r="6570" spans="1:16" x14ac:dyDescent="0.3">
      <c r="A6570">
        <v>4419</v>
      </c>
      <c r="B6570">
        <v>122</v>
      </c>
      <c r="C6570" t="s">
        <v>552</v>
      </c>
      <c r="D6570" s="441">
        <v>45597</v>
      </c>
      <c r="E6570">
        <v>24468</v>
      </c>
      <c r="F6570" t="s">
        <v>6014</v>
      </c>
      <c r="G6570">
        <v>3675</v>
      </c>
      <c r="H6570">
        <v>61</v>
      </c>
      <c r="I6570" t="s">
        <v>5613</v>
      </c>
      <c r="J6570" t="s">
        <v>4764</v>
      </c>
      <c r="K6570" t="s">
        <v>6666</v>
      </c>
      <c r="L6570">
        <v>2.19</v>
      </c>
      <c r="M6570" s="441">
        <v>45567</v>
      </c>
      <c r="N6570">
        <v>2.19</v>
      </c>
      <c r="O6570">
        <v>2.19</v>
      </c>
      <c r="P6570">
        <v>133.59</v>
      </c>
    </row>
    <row r="6571" spans="1:16" x14ac:dyDescent="0.3">
      <c r="A6571">
        <v>4317</v>
      </c>
      <c r="B6571">
        <v>122</v>
      </c>
      <c r="C6571" t="s">
        <v>552</v>
      </c>
      <c r="D6571" s="441">
        <v>45597</v>
      </c>
      <c r="E6571">
        <v>24328</v>
      </c>
      <c r="F6571" t="s">
        <v>6633</v>
      </c>
      <c r="G6571">
        <v>2146</v>
      </c>
      <c r="H6571">
        <v>5</v>
      </c>
      <c r="I6571" t="s">
        <v>5598</v>
      </c>
      <c r="J6571" t="s">
        <v>6085</v>
      </c>
      <c r="K6571" t="s">
        <v>6666</v>
      </c>
      <c r="L6571">
        <v>0</v>
      </c>
      <c r="M6571" s="441">
        <v>45478</v>
      </c>
      <c r="N6571">
        <v>26.44</v>
      </c>
      <c r="O6571">
        <v>20.9</v>
      </c>
      <c r="P6571">
        <v>132.19999999999999</v>
      </c>
    </row>
    <row r="6572" spans="1:16" x14ac:dyDescent="0.3">
      <c r="A6572">
        <v>4220</v>
      </c>
      <c r="B6572">
        <v>122</v>
      </c>
      <c r="C6572" t="s">
        <v>552</v>
      </c>
      <c r="D6572" s="441">
        <v>45597</v>
      </c>
      <c r="E6572">
        <v>18223</v>
      </c>
      <c r="F6572" t="s">
        <v>5876</v>
      </c>
      <c r="G6572">
        <v>3405</v>
      </c>
      <c r="H6572">
        <v>0.4</v>
      </c>
      <c r="I6572" t="s">
        <v>5613</v>
      </c>
      <c r="J6572" t="s">
        <v>4764</v>
      </c>
      <c r="K6572" t="s">
        <v>6666</v>
      </c>
      <c r="L6572">
        <v>0</v>
      </c>
      <c r="M6572" s="441">
        <v>-693593</v>
      </c>
      <c r="N6572">
        <v>0</v>
      </c>
      <c r="O6572">
        <v>0</v>
      </c>
      <c r="P6572">
        <v>128.1</v>
      </c>
    </row>
    <row r="6573" spans="1:16" x14ac:dyDescent="0.3">
      <c r="A6573">
        <v>4268</v>
      </c>
      <c r="B6573">
        <v>122</v>
      </c>
      <c r="C6573" t="s">
        <v>552</v>
      </c>
      <c r="D6573" s="441">
        <v>45597</v>
      </c>
      <c r="E6573">
        <v>21098</v>
      </c>
      <c r="F6573" t="s">
        <v>5607</v>
      </c>
      <c r="G6573">
        <v>1987</v>
      </c>
      <c r="H6573">
        <v>10</v>
      </c>
      <c r="I6573" t="s">
        <v>5605</v>
      </c>
      <c r="J6573" t="s">
        <v>6085</v>
      </c>
      <c r="K6573" t="s">
        <v>6666</v>
      </c>
      <c r="L6573">
        <v>12.77</v>
      </c>
      <c r="M6573" s="441">
        <v>45594</v>
      </c>
      <c r="N6573">
        <v>16.2</v>
      </c>
      <c r="O6573">
        <v>16.2</v>
      </c>
      <c r="P6573">
        <v>127.7</v>
      </c>
    </row>
    <row r="6574" spans="1:16" x14ac:dyDescent="0.3">
      <c r="A6574">
        <v>4307</v>
      </c>
      <c r="B6574">
        <v>122</v>
      </c>
      <c r="C6574" t="s">
        <v>552</v>
      </c>
      <c r="D6574" s="441">
        <v>45597</v>
      </c>
      <c r="E6574">
        <v>20241</v>
      </c>
      <c r="F6574" t="s">
        <v>6581</v>
      </c>
      <c r="G6574">
        <v>2242</v>
      </c>
      <c r="H6574">
        <v>8</v>
      </c>
      <c r="I6574" t="s">
        <v>5613</v>
      </c>
      <c r="J6574" t="s">
        <v>6085</v>
      </c>
      <c r="K6574" t="s">
        <v>6666</v>
      </c>
      <c r="L6574">
        <v>15.78</v>
      </c>
      <c r="M6574" s="441">
        <v>45587</v>
      </c>
      <c r="N6574">
        <v>14.58</v>
      </c>
      <c r="O6574">
        <v>14.44</v>
      </c>
      <c r="P6574">
        <v>126.24</v>
      </c>
    </row>
    <row r="6575" spans="1:16" x14ac:dyDescent="0.3">
      <c r="A6575">
        <v>4319</v>
      </c>
      <c r="B6575">
        <v>122</v>
      </c>
      <c r="C6575" t="s">
        <v>552</v>
      </c>
      <c r="D6575" s="441">
        <v>45597</v>
      </c>
      <c r="E6575">
        <v>20134</v>
      </c>
      <c r="F6575" t="s">
        <v>6449</v>
      </c>
      <c r="G6575">
        <v>2286</v>
      </c>
      <c r="H6575">
        <v>15</v>
      </c>
      <c r="I6575" t="s">
        <v>5613</v>
      </c>
      <c r="J6575" t="s">
        <v>6085</v>
      </c>
      <c r="K6575" t="s">
        <v>6666</v>
      </c>
      <c r="L6575">
        <v>0</v>
      </c>
      <c r="M6575" s="441">
        <v>-693593</v>
      </c>
      <c r="N6575">
        <v>0</v>
      </c>
      <c r="O6575">
        <v>8.1999999999999993</v>
      </c>
      <c r="P6575">
        <v>123</v>
      </c>
    </row>
    <row r="6576" spans="1:16" x14ac:dyDescent="0.3">
      <c r="A6576">
        <v>4326</v>
      </c>
      <c r="B6576">
        <v>122</v>
      </c>
      <c r="C6576" t="s">
        <v>552</v>
      </c>
      <c r="D6576" s="441">
        <v>45597</v>
      </c>
      <c r="E6576">
        <v>19989</v>
      </c>
      <c r="F6576" t="s">
        <v>6675</v>
      </c>
      <c r="G6576">
        <v>2350</v>
      </c>
      <c r="H6576">
        <v>3</v>
      </c>
      <c r="I6576" t="s">
        <v>5613</v>
      </c>
      <c r="J6576" t="s">
        <v>6085</v>
      </c>
      <c r="K6576" t="s">
        <v>6666</v>
      </c>
      <c r="L6576">
        <v>41</v>
      </c>
      <c r="M6576" s="441">
        <v>45581</v>
      </c>
      <c r="N6576">
        <v>41</v>
      </c>
      <c r="O6576">
        <v>41</v>
      </c>
      <c r="P6576">
        <v>123</v>
      </c>
    </row>
    <row r="6577" spans="1:16" x14ac:dyDescent="0.3">
      <c r="A6577">
        <v>4336</v>
      </c>
      <c r="B6577">
        <v>122</v>
      </c>
      <c r="C6577" t="s">
        <v>552</v>
      </c>
      <c r="D6577" s="441">
        <v>45597</v>
      </c>
      <c r="E6577">
        <v>20621</v>
      </c>
      <c r="F6577" t="s">
        <v>5677</v>
      </c>
      <c r="G6577">
        <v>2117</v>
      </c>
      <c r="H6577">
        <v>6</v>
      </c>
      <c r="I6577" t="s">
        <v>5625</v>
      </c>
      <c r="J6577" t="s">
        <v>6085</v>
      </c>
      <c r="K6577" t="s">
        <v>6666</v>
      </c>
      <c r="L6577">
        <v>20.25</v>
      </c>
      <c r="M6577" s="441">
        <v>45581</v>
      </c>
      <c r="N6577">
        <v>21.58</v>
      </c>
      <c r="O6577">
        <v>18.899999999999999</v>
      </c>
      <c r="P6577">
        <v>121.5</v>
      </c>
    </row>
    <row r="6578" spans="1:16" x14ac:dyDescent="0.3">
      <c r="A6578">
        <v>4348</v>
      </c>
      <c r="B6578">
        <v>122</v>
      </c>
      <c r="C6578" t="s">
        <v>552</v>
      </c>
      <c r="D6578" s="441">
        <v>45597</v>
      </c>
      <c r="E6578">
        <v>19787</v>
      </c>
      <c r="F6578" t="s">
        <v>5914</v>
      </c>
      <c r="G6578">
        <v>2471</v>
      </c>
      <c r="H6578">
        <v>22.7</v>
      </c>
      <c r="I6578" t="s">
        <v>5598</v>
      </c>
      <c r="J6578" t="s">
        <v>6085</v>
      </c>
      <c r="K6578" t="s">
        <v>6666</v>
      </c>
      <c r="L6578">
        <v>5.33</v>
      </c>
      <c r="M6578" s="441">
        <v>45596</v>
      </c>
      <c r="N6578">
        <v>5.5</v>
      </c>
      <c r="O6578">
        <v>4.93</v>
      </c>
      <c r="P6578">
        <v>120.99</v>
      </c>
    </row>
    <row r="6579" spans="1:16" x14ac:dyDescent="0.3">
      <c r="A6579">
        <v>4330</v>
      </c>
      <c r="B6579">
        <v>122</v>
      </c>
      <c r="C6579" t="s">
        <v>552</v>
      </c>
      <c r="D6579" s="441">
        <v>45597</v>
      </c>
      <c r="E6579">
        <v>19946</v>
      </c>
      <c r="F6579" t="s">
        <v>5672</v>
      </c>
      <c r="G6579">
        <v>2360</v>
      </c>
      <c r="H6579">
        <v>2</v>
      </c>
      <c r="I6579" t="s">
        <v>5625</v>
      </c>
      <c r="J6579" t="s">
        <v>6085</v>
      </c>
      <c r="K6579" t="s">
        <v>6666</v>
      </c>
      <c r="L6579">
        <v>59.6</v>
      </c>
      <c r="M6579" s="441">
        <v>45587</v>
      </c>
      <c r="N6579">
        <v>59.6</v>
      </c>
      <c r="O6579">
        <v>59.6</v>
      </c>
      <c r="P6579">
        <v>119.2</v>
      </c>
    </row>
    <row r="6580" spans="1:16" x14ac:dyDescent="0.3">
      <c r="A6580">
        <v>5001</v>
      </c>
      <c r="B6580">
        <v>122</v>
      </c>
      <c r="C6580" t="s">
        <v>552</v>
      </c>
      <c r="D6580" s="441">
        <v>45597</v>
      </c>
      <c r="E6580">
        <v>22125</v>
      </c>
      <c r="F6580" t="s">
        <v>6551</v>
      </c>
      <c r="G6580">
        <v>3601</v>
      </c>
      <c r="H6580">
        <v>37</v>
      </c>
      <c r="I6580" t="s">
        <v>5613</v>
      </c>
      <c r="J6580" t="s">
        <v>4764</v>
      </c>
      <c r="K6580" t="s">
        <v>6666</v>
      </c>
      <c r="L6580">
        <v>3.16</v>
      </c>
      <c r="M6580" s="441">
        <v>45587</v>
      </c>
      <c r="N6580">
        <v>3.43</v>
      </c>
      <c r="O6580">
        <v>3.03</v>
      </c>
      <c r="P6580">
        <v>116.92</v>
      </c>
    </row>
    <row r="6581" spans="1:16" x14ac:dyDescent="0.3">
      <c r="A6581">
        <v>4962</v>
      </c>
      <c r="B6581">
        <v>122</v>
      </c>
      <c r="C6581" t="s">
        <v>552</v>
      </c>
      <c r="D6581" s="441">
        <v>45597</v>
      </c>
      <c r="E6581">
        <v>18147</v>
      </c>
      <c r="F6581" t="s">
        <v>6598</v>
      </c>
      <c r="G6581">
        <v>3471</v>
      </c>
      <c r="H6581">
        <v>1</v>
      </c>
      <c r="I6581" t="s">
        <v>5601</v>
      </c>
      <c r="J6581" t="s">
        <v>4764</v>
      </c>
      <c r="K6581" t="s">
        <v>6666</v>
      </c>
      <c r="L6581">
        <v>0</v>
      </c>
      <c r="M6581" s="441">
        <v>-693593</v>
      </c>
      <c r="N6581">
        <v>0</v>
      </c>
      <c r="O6581">
        <v>115</v>
      </c>
      <c r="P6581">
        <v>115</v>
      </c>
    </row>
    <row r="6582" spans="1:16" x14ac:dyDescent="0.3">
      <c r="A6582">
        <v>4206</v>
      </c>
      <c r="B6582">
        <v>122</v>
      </c>
      <c r="C6582" t="s">
        <v>552</v>
      </c>
      <c r="D6582" s="441">
        <v>45597</v>
      </c>
      <c r="E6582">
        <v>18308</v>
      </c>
      <c r="F6582" t="s">
        <v>5758</v>
      </c>
      <c r="G6582">
        <v>3325</v>
      </c>
      <c r="H6582">
        <v>2</v>
      </c>
      <c r="I6582" t="s">
        <v>5613</v>
      </c>
      <c r="J6582" t="s">
        <v>4764</v>
      </c>
      <c r="K6582" t="s">
        <v>6666</v>
      </c>
      <c r="L6582">
        <v>0</v>
      </c>
      <c r="M6582" s="441">
        <v>-693593</v>
      </c>
      <c r="N6582">
        <v>0</v>
      </c>
      <c r="O6582">
        <v>0</v>
      </c>
      <c r="P6582">
        <v>114</v>
      </c>
    </row>
    <row r="6583" spans="1:16" x14ac:dyDescent="0.3">
      <c r="A6583">
        <v>4200</v>
      </c>
      <c r="B6583">
        <v>122</v>
      </c>
      <c r="C6583" t="s">
        <v>552</v>
      </c>
      <c r="D6583" s="441">
        <v>45597</v>
      </c>
      <c r="E6583">
        <v>18327</v>
      </c>
      <c r="F6583" t="s">
        <v>5861</v>
      </c>
      <c r="G6583">
        <v>3306</v>
      </c>
      <c r="H6583">
        <v>1</v>
      </c>
      <c r="I6583" t="s">
        <v>5601</v>
      </c>
      <c r="J6583" t="s">
        <v>4764</v>
      </c>
      <c r="K6583" t="s">
        <v>6666</v>
      </c>
      <c r="L6583">
        <v>0</v>
      </c>
      <c r="M6583" s="441">
        <v>45405</v>
      </c>
      <c r="N6583">
        <v>108</v>
      </c>
      <c r="O6583">
        <v>104.6</v>
      </c>
      <c r="P6583">
        <v>108</v>
      </c>
    </row>
    <row r="6584" spans="1:16" x14ac:dyDescent="0.3">
      <c r="A6584">
        <v>4961</v>
      </c>
      <c r="B6584">
        <v>122</v>
      </c>
      <c r="C6584" t="s">
        <v>552</v>
      </c>
      <c r="D6584" s="441">
        <v>45597</v>
      </c>
      <c r="E6584">
        <v>18177</v>
      </c>
      <c r="F6584" t="s">
        <v>6554</v>
      </c>
      <c r="G6584">
        <v>3445</v>
      </c>
      <c r="H6584">
        <v>1.8</v>
      </c>
      <c r="I6584" t="s">
        <v>5601</v>
      </c>
      <c r="J6584" t="s">
        <v>4764</v>
      </c>
      <c r="K6584" t="s">
        <v>6666</v>
      </c>
      <c r="L6584">
        <v>0</v>
      </c>
      <c r="M6584" s="441">
        <v>-693593</v>
      </c>
      <c r="N6584">
        <v>0</v>
      </c>
      <c r="O6584">
        <v>59.9</v>
      </c>
      <c r="P6584">
        <v>107.82</v>
      </c>
    </row>
    <row r="6585" spans="1:16" x14ac:dyDescent="0.3">
      <c r="A6585">
        <v>4418</v>
      </c>
      <c r="B6585">
        <v>122</v>
      </c>
      <c r="C6585" t="s">
        <v>552</v>
      </c>
      <c r="D6585" s="441">
        <v>45597</v>
      </c>
      <c r="E6585">
        <v>24467</v>
      </c>
      <c r="F6585" t="s">
        <v>6549</v>
      </c>
      <c r="G6585">
        <v>3673</v>
      </c>
      <c r="H6585">
        <v>67</v>
      </c>
      <c r="I6585" t="s">
        <v>5613</v>
      </c>
      <c r="J6585" t="s">
        <v>4764</v>
      </c>
      <c r="K6585" t="s">
        <v>6666</v>
      </c>
      <c r="L6585">
        <v>0</v>
      </c>
      <c r="M6585" s="441">
        <v>45526</v>
      </c>
      <c r="N6585">
        <v>1.56</v>
      </c>
      <c r="O6585">
        <v>2.19</v>
      </c>
      <c r="P6585">
        <v>104.69</v>
      </c>
    </row>
    <row r="6586" spans="1:16" x14ac:dyDescent="0.3">
      <c r="A6586">
        <v>5028</v>
      </c>
      <c r="B6586">
        <v>122</v>
      </c>
      <c r="C6586" t="s">
        <v>552</v>
      </c>
      <c r="D6586" s="441">
        <v>45597</v>
      </c>
      <c r="E6586">
        <v>18288</v>
      </c>
      <c r="F6586" t="s">
        <v>6624</v>
      </c>
      <c r="G6586">
        <v>3340</v>
      </c>
      <c r="H6586">
        <v>0.63</v>
      </c>
      <c r="I6586" t="s">
        <v>5613</v>
      </c>
      <c r="J6586" t="s">
        <v>4764</v>
      </c>
      <c r="K6586" t="s">
        <v>6666</v>
      </c>
      <c r="L6586">
        <v>0</v>
      </c>
      <c r="M6586" s="441">
        <v>-693593</v>
      </c>
      <c r="N6586">
        <v>0</v>
      </c>
      <c r="O6586">
        <v>0</v>
      </c>
      <c r="P6586">
        <v>103.95</v>
      </c>
    </row>
    <row r="6587" spans="1:16" x14ac:dyDescent="0.3">
      <c r="A6587">
        <v>4190</v>
      </c>
      <c r="B6587">
        <v>122</v>
      </c>
      <c r="C6587" t="s">
        <v>552</v>
      </c>
      <c r="D6587" s="441">
        <v>45597</v>
      </c>
      <c r="E6587">
        <v>18360</v>
      </c>
      <c r="F6587" t="s">
        <v>5745</v>
      </c>
      <c r="G6587">
        <v>3277</v>
      </c>
      <c r="H6587">
        <v>0.57999999999999996</v>
      </c>
      <c r="I6587" t="s">
        <v>5613</v>
      </c>
      <c r="J6587" t="s">
        <v>4764</v>
      </c>
      <c r="K6587" t="s">
        <v>6666</v>
      </c>
      <c r="L6587">
        <v>0</v>
      </c>
      <c r="M6587" s="441">
        <v>-693593</v>
      </c>
      <c r="N6587">
        <v>0</v>
      </c>
      <c r="O6587">
        <v>0</v>
      </c>
      <c r="P6587">
        <v>99.64</v>
      </c>
    </row>
    <row r="6588" spans="1:16" x14ac:dyDescent="0.3">
      <c r="A6588">
        <v>4973</v>
      </c>
      <c r="B6588">
        <v>122</v>
      </c>
      <c r="C6588" t="s">
        <v>552</v>
      </c>
      <c r="D6588" s="441">
        <v>45597</v>
      </c>
      <c r="E6588">
        <v>18184</v>
      </c>
      <c r="F6588" t="s">
        <v>5997</v>
      </c>
      <c r="G6588">
        <v>3439</v>
      </c>
      <c r="H6588">
        <v>0.93</v>
      </c>
      <c r="I6588" t="s">
        <v>5601</v>
      </c>
      <c r="J6588" t="s">
        <v>4764</v>
      </c>
      <c r="K6588" t="s">
        <v>6666</v>
      </c>
      <c r="L6588">
        <v>0</v>
      </c>
      <c r="M6588" s="441">
        <v>-693593</v>
      </c>
      <c r="N6588">
        <v>0</v>
      </c>
      <c r="O6588">
        <v>0</v>
      </c>
      <c r="P6588">
        <v>98.51</v>
      </c>
    </row>
    <row r="6589" spans="1:16" x14ac:dyDescent="0.3">
      <c r="A6589">
        <v>4413</v>
      </c>
      <c r="B6589">
        <v>122</v>
      </c>
      <c r="C6589" t="s">
        <v>552</v>
      </c>
      <c r="D6589" s="441">
        <v>45597</v>
      </c>
      <c r="E6589">
        <v>21979</v>
      </c>
      <c r="F6589" t="s">
        <v>6643</v>
      </c>
      <c r="G6589">
        <v>3712</v>
      </c>
      <c r="H6589">
        <v>11</v>
      </c>
      <c r="I6589" t="s">
        <v>5703</v>
      </c>
      <c r="J6589" t="s">
        <v>4764</v>
      </c>
      <c r="K6589" t="s">
        <v>6666</v>
      </c>
      <c r="L6589">
        <v>0</v>
      </c>
      <c r="M6589" s="441">
        <v>45552</v>
      </c>
      <c r="N6589">
        <v>8.9</v>
      </c>
      <c r="O6589">
        <v>16.5</v>
      </c>
      <c r="P6589">
        <v>97.9</v>
      </c>
    </row>
    <row r="6590" spans="1:16" x14ac:dyDescent="0.3">
      <c r="A6590">
        <v>5037</v>
      </c>
      <c r="B6590">
        <v>122</v>
      </c>
      <c r="C6590" t="s">
        <v>552</v>
      </c>
      <c r="D6590" s="441">
        <v>45597</v>
      </c>
      <c r="E6590">
        <v>25643</v>
      </c>
      <c r="F6590" t="s">
        <v>6031</v>
      </c>
      <c r="G6590">
        <v>6207</v>
      </c>
      <c r="H6590">
        <v>1</v>
      </c>
      <c r="I6590" t="s">
        <v>5601</v>
      </c>
      <c r="J6590" t="s">
        <v>4764</v>
      </c>
      <c r="K6590" t="s">
        <v>6666</v>
      </c>
      <c r="L6590">
        <v>0</v>
      </c>
      <c r="M6590" s="441">
        <v>-693593</v>
      </c>
      <c r="N6590">
        <v>0</v>
      </c>
      <c r="O6590">
        <v>0</v>
      </c>
      <c r="P6590">
        <v>94.9</v>
      </c>
    </row>
    <row r="6591" spans="1:16" x14ac:dyDescent="0.3">
      <c r="A6591">
        <v>4281</v>
      </c>
      <c r="B6591">
        <v>122</v>
      </c>
      <c r="C6591" t="s">
        <v>552</v>
      </c>
      <c r="D6591" s="441">
        <v>45597</v>
      </c>
      <c r="E6591">
        <v>20752</v>
      </c>
      <c r="F6591" t="s">
        <v>5624</v>
      </c>
      <c r="G6591">
        <v>2088</v>
      </c>
      <c r="H6591">
        <v>1</v>
      </c>
      <c r="I6591" t="s">
        <v>5625</v>
      </c>
      <c r="J6591" t="s">
        <v>6085</v>
      </c>
      <c r="K6591" t="s">
        <v>6666</v>
      </c>
      <c r="L6591">
        <v>0</v>
      </c>
      <c r="M6591" s="441">
        <v>45517</v>
      </c>
      <c r="N6591">
        <v>93.98</v>
      </c>
      <c r="O6591">
        <v>92.6</v>
      </c>
      <c r="P6591">
        <v>93.98</v>
      </c>
    </row>
    <row r="6592" spans="1:16" x14ac:dyDescent="0.3">
      <c r="A6592">
        <v>4328</v>
      </c>
      <c r="B6592">
        <v>122</v>
      </c>
      <c r="C6592" t="s">
        <v>552</v>
      </c>
      <c r="D6592" s="441">
        <v>45597</v>
      </c>
      <c r="E6592">
        <v>19965</v>
      </c>
      <c r="F6592" t="s">
        <v>5671</v>
      </c>
      <c r="G6592">
        <v>2356</v>
      </c>
      <c r="H6592">
        <v>7</v>
      </c>
      <c r="I6592" t="s">
        <v>5613</v>
      </c>
      <c r="J6592" t="s">
        <v>6085</v>
      </c>
      <c r="K6592" t="s">
        <v>6666</v>
      </c>
      <c r="L6592">
        <v>13.41</v>
      </c>
      <c r="M6592" s="441">
        <v>45581</v>
      </c>
      <c r="N6592">
        <v>13.41</v>
      </c>
      <c r="O6592">
        <v>13.41</v>
      </c>
      <c r="P6592">
        <v>93.87</v>
      </c>
    </row>
    <row r="6593" spans="1:16" x14ac:dyDescent="0.3">
      <c r="A6593">
        <v>4980</v>
      </c>
      <c r="B6593">
        <v>122</v>
      </c>
      <c r="C6593" t="s">
        <v>552</v>
      </c>
      <c r="D6593" s="441">
        <v>45597</v>
      </c>
      <c r="E6593">
        <v>25642</v>
      </c>
      <c r="F6593" t="s">
        <v>6585</v>
      </c>
      <c r="G6593">
        <v>2346</v>
      </c>
      <c r="H6593">
        <v>2</v>
      </c>
      <c r="I6593" t="s">
        <v>5613</v>
      </c>
      <c r="J6593" t="s">
        <v>6085</v>
      </c>
      <c r="K6593" t="s">
        <v>6666</v>
      </c>
      <c r="L6593">
        <v>0</v>
      </c>
      <c r="M6593" s="441">
        <v>-693593</v>
      </c>
      <c r="N6593">
        <v>0</v>
      </c>
      <c r="O6593">
        <v>0</v>
      </c>
      <c r="P6593">
        <v>93.28</v>
      </c>
    </row>
    <row r="6594" spans="1:16" x14ac:dyDescent="0.3">
      <c r="A6594">
        <v>5009</v>
      </c>
      <c r="B6594">
        <v>122</v>
      </c>
      <c r="C6594" t="s">
        <v>552</v>
      </c>
      <c r="D6594" s="441">
        <v>45597</v>
      </c>
      <c r="E6594">
        <v>18552</v>
      </c>
      <c r="F6594" t="s">
        <v>5723</v>
      </c>
      <c r="G6594">
        <v>3128</v>
      </c>
      <c r="H6594">
        <v>2.31</v>
      </c>
      <c r="I6594" t="s">
        <v>5601</v>
      </c>
      <c r="J6594" t="s">
        <v>4764</v>
      </c>
      <c r="K6594" t="s">
        <v>6666</v>
      </c>
      <c r="L6594">
        <v>0</v>
      </c>
      <c r="M6594" s="441">
        <v>-693593</v>
      </c>
      <c r="N6594">
        <v>0</v>
      </c>
      <c r="O6594">
        <v>0</v>
      </c>
      <c r="P6594">
        <v>93.09</v>
      </c>
    </row>
    <row r="6595" spans="1:16" x14ac:dyDescent="0.3">
      <c r="A6595">
        <v>4297</v>
      </c>
      <c r="B6595">
        <v>122</v>
      </c>
      <c r="C6595" t="s">
        <v>552</v>
      </c>
      <c r="D6595" s="441">
        <v>45597</v>
      </c>
      <c r="E6595">
        <v>20419</v>
      </c>
      <c r="F6595" t="s">
        <v>6498</v>
      </c>
      <c r="G6595">
        <v>2187</v>
      </c>
      <c r="H6595">
        <v>5</v>
      </c>
      <c r="I6595" t="s">
        <v>5605</v>
      </c>
      <c r="J6595" t="s">
        <v>6085</v>
      </c>
      <c r="K6595" t="s">
        <v>6666</v>
      </c>
      <c r="L6595">
        <v>0</v>
      </c>
      <c r="M6595" s="441">
        <v>45433</v>
      </c>
      <c r="N6595">
        <v>18.55</v>
      </c>
      <c r="O6595">
        <v>18.5</v>
      </c>
      <c r="P6595">
        <v>92.75</v>
      </c>
    </row>
    <row r="6596" spans="1:16" x14ac:dyDescent="0.3">
      <c r="A6596">
        <v>5027</v>
      </c>
      <c r="B6596">
        <v>122</v>
      </c>
      <c r="C6596" t="s">
        <v>552</v>
      </c>
      <c r="D6596" s="441">
        <v>45597</v>
      </c>
      <c r="E6596">
        <v>18509</v>
      </c>
      <c r="F6596" t="s">
        <v>6522</v>
      </c>
      <c r="G6596">
        <v>3130</v>
      </c>
      <c r="H6596">
        <v>0.75</v>
      </c>
      <c r="I6596" t="s">
        <v>5601</v>
      </c>
      <c r="J6596" t="s">
        <v>4764</v>
      </c>
      <c r="K6596" t="s">
        <v>6666</v>
      </c>
      <c r="L6596">
        <v>0</v>
      </c>
      <c r="M6596" s="441">
        <v>-693593</v>
      </c>
      <c r="N6596">
        <v>0</v>
      </c>
      <c r="O6596">
        <v>0</v>
      </c>
      <c r="P6596">
        <v>90.71</v>
      </c>
    </row>
    <row r="6597" spans="1:16" x14ac:dyDescent="0.3">
      <c r="A6597">
        <v>4173</v>
      </c>
      <c r="B6597">
        <v>122</v>
      </c>
      <c r="C6597" t="s">
        <v>552</v>
      </c>
      <c r="D6597" s="441">
        <v>45597</v>
      </c>
      <c r="E6597">
        <v>18532</v>
      </c>
      <c r="F6597" t="s">
        <v>6625</v>
      </c>
      <c r="G6597">
        <v>3144</v>
      </c>
      <c r="H6597">
        <v>1</v>
      </c>
      <c r="I6597" t="s">
        <v>5601</v>
      </c>
      <c r="J6597" t="s">
        <v>4764</v>
      </c>
      <c r="K6597" t="s">
        <v>6666</v>
      </c>
      <c r="L6597">
        <v>90.5</v>
      </c>
      <c r="M6597" s="441">
        <v>45588</v>
      </c>
      <c r="N6597">
        <v>90.5</v>
      </c>
      <c r="O6597">
        <v>90.5</v>
      </c>
      <c r="P6597">
        <v>90.5</v>
      </c>
    </row>
    <row r="6598" spans="1:16" x14ac:dyDescent="0.3">
      <c r="A6598">
        <v>4984</v>
      </c>
      <c r="B6598">
        <v>122</v>
      </c>
      <c r="C6598" t="s">
        <v>552</v>
      </c>
      <c r="D6598" s="441">
        <v>45597</v>
      </c>
      <c r="E6598">
        <v>24269</v>
      </c>
      <c r="F6598" t="s">
        <v>6166</v>
      </c>
      <c r="G6598">
        <v>2412</v>
      </c>
      <c r="H6598">
        <v>0.5</v>
      </c>
      <c r="I6598" t="s">
        <v>5598</v>
      </c>
      <c r="J6598" t="s">
        <v>6085</v>
      </c>
      <c r="K6598" t="s">
        <v>6666</v>
      </c>
      <c r="L6598">
        <v>0</v>
      </c>
      <c r="M6598" s="441">
        <v>-693593</v>
      </c>
      <c r="N6598">
        <v>0</v>
      </c>
      <c r="O6598">
        <v>175</v>
      </c>
      <c r="P6598">
        <v>87.5</v>
      </c>
    </row>
    <row r="6599" spans="1:16" x14ac:dyDescent="0.3">
      <c r="A6599">
        <v>4344</v>
      </c>
      <c r="B6599">
        <v>122</v>
      </c>
      <c r="C6599" t="s">
        <v>552</v>
      </c>
      <c r="D6599" s="441">
        <v>45597</v>
      </c>
      <c r="E6599">
        <v>20614</v>
      </c>
      <c r="F6599" t="s">
        <v>5686</v>
      </c>
      <c r="G6599">
        <v>2119</v>
      </c>
      <c r="H6599">
        <v>3</v>
      </c>
      <c r="I6599" t="s">
        <v>5613</v>
      </c>
      <c r="J6599" t="s">
        <v>6085</v>
      </c>
      <c r="K6599" t="s">
        <v>6666</v>
      </c>
      <c r="L6599">
        <v>28.96</v>
      </c>
      <c r="M6599" s="441">
        <v>45594</v>
      </c>
      <c r="N6599">
        <v>28.96</v>
      </c>
      <c r="O6599">
        <v>28.96</v>
      </c>
      <c r="P6599">
        <v>86.88</v>
      </c>
    </row>
    <row r="6600" spans="1:16" x14ac:dyDescent="0.3">
      <c r="A6600">
        <v>4338</v>
      </c>
      <c r="B6600">
        <v>122</v>
      </c>
      <c r="C6600" t="s">
        <v>552</v>
      </c>
      <c r="D6600" s="441">
        <v>45597</v>
      </c>
      <c r="E6600">
        <v>24420</v>
      </c>
      <c r="F6600" t="s">
        <v>5680</v>
      </c>
      <c r="G6600">
        <v>2207</v>
      </c>
      <c r="H6600">
        <v>8</v>
      </c>
      <c r="I6600" t="s">
        <v>5598</v>
      </c>
      <c r="J6600" t="s">
        <v>6085</v>
      </c>
      <c r="K6600" t="s">
        <v>6666</v>
      </c>
      <c r="L6600">
        <v>0</v>
      </c>
      <c r="M6600" s="441">
        <v>45427</v>
      </c>
      <c r="N6600">
        <v>10.74</v>
      </c>
      <c r="O6600">
        <v>10.74</v>
      </c>
      <c r="P6600">
        <v>85.92</v>
      </c>
    </row>
    <row r="6601" spans="1:16" x14ac:dyDescent="0.3">
      <c r="A6601">
        <v>5018</v>
      </c>
      <c r="B6601">
        <v>122</v>
      </c>
      <c r="C6601" t="s">
        <v>552</v>
      </c>
      <c r="D6601" s="441">
        <v>45597</v>
      </c>
      <c r="E6601">
        <v>18160</v>
      </c>
      <c r="F6601" t="s">
        <v>6514</v>
      </c>
      <c r="G6601">
        <v>3460</v>
      </c>
      <c r="H6601">
        <v>0.33</v>
      </c>
      <c r="I6601" t="s">
        <v>5601</v>
      </c>
      <c r="J6601" t="s">
        <v>4764</v>
      </c>
      <c r="K6601" t="s">
        <v>6666</v>
      </c>
      <c r="L6601">
        <v>0</v>
      </c>
      <c r="M6601" s="441">
        <v>-693593</v>
      </c>
      <c r="N6601">
        <v>0</v>
      </c>
      <c r="O6601">
        <v>0</v>
      </c>
      <c r="P6601">
        <v>85.64</v>
      </c>
    </row>
    <row r="6602" spans="1:16" x14ac:dyDescent="0.3">
      <c r="A6602">
        <v>4287</v>
      </c>
      <c r="B6602">
        <v>122</v>
      </c>
      <c r="C6602" t="s">
        <v>552</v>
      </c>
      <c r="D6602" s="441">
        <v>45597</v>
      </c>
      <c r="E6602">
        <v>23548</v>
      </c>
      <c r="F6602" t="s">
        <v>5629</v>
      </c>
      <c r="G6602">
        <v>2321</v>
      </c>
      <c r="H6602">
        <v>2</v>
      </c>
      <c r="I6602" t="s">
        <v>5598</v>
      </c>
      <c r="J6602" t="s">
        <v>6085</v>
      </c>
      <c r="K6602" t="s">
        <v>6666</v>
      </c>
      <c r="L6602">
        <v>42</v>
      </c>
      <c r="M6602" s="441">
        <v>45573</v>
      </c>
      <c r="N6602">
        <v>42</v>
      </c>
      <c r="O6602">
        <v>42</v>
      </c>
      <c r="P6602">
        <v>84</v>
      </c>
    </row>
    <row r="6603" spans="1:16" x14ac:dyDescent="0.3">
      <c r="A6603">
        <v>4237</v>
      </c>
      <c r="B6603">
        <v>122</v>
      </c>
      <c r="C6603" t="s">
        <v>552</v>
      </c>
      <c r="D6603" s="441">
        <v>45597</v>
      </c>
      <c r="E6603">
        <v>18145</v>
      </c>
      <c r="F6603" t="s">
        <v>5796</v>
      </c>
      <c r="G6603">
        <v>3472</v>
      </c>
      <c r="H6603">
        <v>0.21</v>
      </c>
      <c r="I6603" t="s">
        <v>5601</v>
      </c>
      <c r="J6603" t="s">
        <v>4764</v>
      </c>
      <c r="K6603" t="s">
        <v>6666</v>
      </c>
      <c r="L6603">
        <v>0</v>
      </c>
      <c r="M6603" s="441">
        <v>-693593</v>
      </c>
      <c r="N6603">
        <v>0</v>
      </c>
      <c r="O6603">
        <v>371.6</v>
      </c>
      <c r="P6603">
        <v>78.040000000000006</v>
      </c>
    </row>
    <row r="6604" spans="1:16" x14ac:dyDescent="0.3">
      <c r="A6604">
        <v>4339</v>
      </c>
      <c r="B6604">
        <v>122</v>
      </c>
      <c r="C6604" t="s">
        <v>552</v>
      </c>
      <c r="D6604" s="441">
        <v>45597</v>
      </c>
      <c r="E6604">
        <v>20487</v>
      </c>
      <c r="F6604" t="s">
        <v>6427</v>
      </c>
      <c r="G6604">
        <v>2157</v>
      </c>
      <c r="H6604">
        <v>3.5</v>
      </c>
      <c r="I6604" t="s">
        <v>5598</v>
      </c>
      <c r="J6604" t="s">
        <v>6085</v>
      </c>
      <c r="K6604" t="s">
        <v>6666</v>
      </c>
      <c r="L6604">
        <v>0</v>
      </c>
      <c r="M6604" s="441">
        <v>-693593</v>
      </c>
      <c r="N6604">
        <v>0</v>
      </c>
      <c r="O6604">
        <v>22</v>
      </c>
      <c r="P6604">
        <v>77</v>
      </c>
    </row>
    <row r="6605" spans="1:16" x14ac:dyDescent="0.3">
      <c r="A6605">
        <v>4392</v>
      </c>
      <c r="B6605">
        <v>122</v>
      </c>
      <c r="C6605" t="s">
        <v>552</v>
      </c>
      <c r="D6605" s="441">
        <v>45597</v>
      </c>
      <c r="E6605">
        <v>19415</v>
      </c>
      <c r="F6605" t="s">
        <v>5958</v>
      </c>
      <c r="G6605">
        <v>2759</v>
      </c>
      <c r="H6605">
        <v>10</v>
      </c>
      <c r="I6605" t="s">
        <v>5613</v>
      </c>
      <c r="J6605" t="s">
        <v>6085</v>
      </c>
      <c r="K6605" t="s">
        <v>6666</v>
      </c>
      <c r="L6605">
        <v>7.61</v>
      </c>
      <c r="M6605" s="441">
        <v>45587</v>
      </c>
      <c r="N6605">
        <v>7.61</v>
      </c>
      <c r="O6605">
        <v>7.8</v>
      </c>
      <c r="P6605">
        <v>76.099999999999994</v>
      </c>
    </row>
    <row r="6606" spans="1:16" x14ac:dyDescent="0.3">
      <c r="A6606">
        <v>4221</v>
      </c>
      <c r="B6606">
        <v>122</v>
      </c>
      <c r="C6606" t="s">
        <v>552</v>
      </c>
      <c r="D6606" s="441">
        <v>45597</v>
      </c>
      <c r="E6606">
        <v>18443</v>
      </c>
      <c r="F6606" t="s">
        <v>6623</v>
      </c>
      <c r="G6606">
        <v>3206</v>
      </c>
      <c r="H6606">
        <v>0.7</v>
      </c>
      <c r="I6606" t="s">
        <v>5613</v>
      </c>
      <c r="J6606" t="s">
        <v>4764</v>
      </c>
      <c r="K6606" t="s">
        <v>6666</v>
      </c>
      <c r="L6606">
        <v>0</v>
      </c>
      <c r="M6606" s="441">
        <v>-693593</v>
      </c>
      <c r="N6606">
        <v>0</v>
      </c>
      <c r="O6606">
        <v>0</v>
      </c>
      <c r="P6606">
        <v>75.540000000000006</v>
      </c>
    </row>
    <row r="6607" spans="1:16" x14ac:dyDescent="0.3">
      <c r="A6607">
        <v>4325</v>
      </c>
      <c r="B6607">
        <v>122</v>
      </c>
      <c r="C6607" t="s">
        <v>552</v>
      </c>
      <c r="D6607" s="441">
        <v>45597</v>
      </c>
      <c r="E6607">
        <v>20994</v>
      </c>
      <c r="F6607" t="s">
        <v>6658</v>
      </c>
      <c r="G6607">
        <v>2010</v>
      </c>
      <c r="H6607">
        <v>2</v>
      </c>
      <c r="I6607" t="s">
        <v>5613</v>
      </c>
      <c r="J6607" t="s">
        <v>6085</v>
      </c>
      <c r="K6607" t="s">
        <v>6666</v>
      </c>
      <c r="L6607">
        <v>0</v>
      </c>
      <c r="M6607" s="441">
        <v>-693593</v>
      </c>
      <c r="N6607">
        <v>0</v>
      </c>
      <c r="O6607">
        <v>0</v>
      </c>
      <c r="P6607">
        <v>74.459999999999994</v>
      </c>
    </row>
    <row r="6608" spans="1:16" x14ac:dyDescent="0.3">
      <c r="A6608">
        <v>4354</v>
      </c>
      <c r="B6608">
        <v>122</v>
      </c>
      <c r="C6608" t="s">
        <v>552</v>
      </c>
      <c r="D6608" s="441">
        <v>45597</v>
      </c>
      <c r="E6608">
        <v>19639</v>
      </c>
      <c r="F6608" t="s">
        <v>6527</v>
      </c>
      <c r="G6608">
        <v>2597</v>
      </c>
      <c r="H6608">
        <v>13.9</v>
      </c>
      <c r="I6608" t="s">
        <v>5598</v>
      </c>
      <c r="J6608" t="s">
        <v>6085</v>
      </c>
      <c r="K6608" t="s">
        <v>6666</v>
      </c>
      <c r="L6608">
        <v>5.26</v>
      </c>
      <c r="M6608" s="441">
        <v>45596</v>
      </c>
      <c r="N6608">
        <v>4.5</v>
      </c>
      <c r="O6608">
        <v>4.68</v>
      </c>
      <c r="P6608">
        <v>73.11</v>
      </c>
    </row>
    <row r="6609" spans="1:16" x14ac:dyDescent="0.3">
      <c r="A6609">
        <v>4342</v>
      </c>
      <c r="B6609">
        <v>122</v>
      </c>
      <c r="C6609" t="s">
        <v>552</v>
      </c>
      <c r="D6609" s="441">
        <v>45597</v>
      </c>
      <c r="E6609">
        <v>19907</v>
      </c>
      <c r="F6609" t="s">
        <v>5683</v>
      </c>
      <c r="G6609">
        <v>2381</v>
      </c>
      <c r="H6609">
        <v>24</v>
      </c>
      <c r="I6609" t="s">
        <v>5613</v>
      </c>
      <c r="J6609" t="s">
        <v>6085</v>
      </c>
      <c r="K6609" t="s">
        <v>6666</v>
      </c>
      <c r="L6609">
        <v>3.04</v>
      </c>
      <c r="M6609" s="441">
        <v>45594</v>
      </c>
      <c r="N6609">
        <v>2.96</v>
      </c>
      <c r="O6609">
        <v>2.96</v>
      </c>
      <c r="P6609">
        <v>72.959999999999994</v>
      </c>
    </row>
    <row r="6610" spans="1:16" x14ac:dyDescent="0.3">
      <c r="A6610">
        <v>4261</v>
      </c>
      <c r="B6610">
        <v>122</v>
      </c>
      <c r="C6610" t="s">
        <v>552</v>
      </c>
      <c r="D6610" s="441">
        <v>45597</v>
      </c>
      <c r="E6610">
        <v>21062</v>
      </c>
      <c r="F6610" t="s">
        <v>5600</v>
      </c>
      <c r="G6610">
        <v>1997</v>
      </c>
      <c r="H6610">
        <v>5</v>
      </c>
      <c r="I6610" t="s">
        <v>5601</v>
      </c>
      <c r="J6610" t="s">
        <v>6085</v>
      </c>
      <c r="K6610" t="s">
        <v>6666</v>
      </c>
      <c r="L6610">
        <v>14.39</v>
      </c>
      <c r="M6610" s="441">
        <v>45567</v>
      </c>
      <c r="N6610">
        <v>14.39</v>
      </c>
      <c r="O6610">
        <v>14.59</v>
      </c>
      <c r="P6610">
        <v>71.95</v>
      </c>
    </row>
    <row r="6611" spans="1:16" x14ac:dyDescent="0.3">
      <c r="A6611">
        <v>4203</v>
      </c>
      <c r="B6611">
        <v>122</v>
      </c>
      <c r="C6611" t="s">
        <v>552</v>
      </c>
      <c r="D6611" s="441">
        <v>45597</v>
      </c>
      <c r="E6611">
        <v>18312</v>
      </c>
      <c r="F6611" t="s">
        <v>6552</v>
      </c>
      <c r="G6611">
        <v>3321</v>
      </c>
      <c r="H6611">
        <v>0.61</v>
      </c>
      <c r="I6611" t="s">
        <v>5601</v>
      </c>
      <c r="J6611" t="s">
        <v>4764</v>
      </c>
      <c r="K6611" t="s">
        <v>6666</v>
      </c>
      <c r="L6611">
        <v>0</v>
      </c>
      <c r="M6611" s="441">
        <v>-693593</v>
      </c>
      <c r="N6611">
        <v>0</v>
      </c>
      <c r="O6611">
        <v>116.89</v>
      </c>
      <c r="P6611">
        <v>71.3</v>
      </c>
    </row>
    <row r="6612" spans="1:16" x14ac:dyDescent="0.3">
      <c r="A6612">
        <v>4369</v>
      </c>
      <c r="B6612">
        <v>122</v>
      </c>
      <c r="C6612" t="s">
        <v>552</v>
      </c>
      <c r="D6612" s="441">
        <v>45597</v>
      </c>
      <c r="E6612">
        <v>24394</v>
      </c>
      <c r="F6612" t="s">
        <v>5941</v>
      </c>
      <c r="G6612">
        <v>2753</v>
      </c>
      <c r="H6612">
        <v>148</v>
      </c>
      <c r="I6612" t="s">
        <v>5613</v>
      </c>
      <c r="J6612" t="s">
        <v>6085</v>
      </c>
      <c r="K6612" t="s">
        <v>6666</v>
      </c>
      <c r="L6612">
        <v>0.48</v>
      </c>
      <c r="M6612" s="441">
        <v>45589</v>
      </c>
      <c r="N6612">
        <v>0.48</v>
      </c>
      <c r="O6612">
        <v>0.6</v>
      </c>
      <c r="P6612">
        <v>71.040000000000006</v>
      </c>
    </row>
    <row r="6613" spans="1:16" x14ac:dyDescent="0.3">
      <c r="A6613">
        <v>5023</v>
      </c>
      <c r="B6613">
        <v>122</v>
      </c>
      <c r="C6613" t="s">
        <v>552</v>
      </c>
      <c r="D6613" s="441">
        <v>45597</v>
      </c>
      <c r="E6613">
        <v>18121</v>
      </c>
      <c r="F6613" t="s">
        <v>5801</v>
      </c>
      <c r="G6613">
        <v>3493</v>
      </c>
      <c r="H6613">
        <v>0.45</v>
      </c>
      <c r="I6613" t="s">
        <v>5601</v>
      </c>
      <c r="J6613" t="s">
        <v>4764</v>
      </c>
      <c r="K6613" t="s">
        <v>6666</v>
      </c>
      <c r="L6613">
        <v>0</v>
      </c>
      <c r="M6613" s="441">
        <v>-693593</v>
      </c>
      <c r="N6613">
        <v>0</v>
      </c>
      <c r="O6613">
        <v>0</v>
      </c>
      <c r="P6613">
        <v>70.53</v>
      </c>
    </row>
    <row r="6614" spans="1:16" x14ac:dyDescent="0.3">
      <c r="A6614">
        <v>4165</v>
      </c>
      <c r="B6614">
        <v>122</v>
      </c>
      <c r="C6614" t="s">
        <v>552</v>
      </c>
      <c r="D6614" s="441">
        <v>45597</v>
      </c>
      <c r="E6614">
        <v>25217</v>
      </c>
      <c r="F6614" t="s">
        <v>6611</v>
      </c>
      <c r="G6614">
        <v>5950</v>
      </c>
      <c r="H6614">
        <v>1</v>
      </c>
      <c r="I6614" t="s">
        <v>5625</v>
      </c>
      <c r="J6614" t="s">
        <v>6085</v>
      </c>
      <c r="K6614" t="s">
        <v>6666</v>
      </c>
      <c r="L6614">
        <v>0</v>
      </c>
      <c r="M6614" s="441">
        <v>-693593</v>
      </c>
      <c r="N6614">
        <v>0</v>
      </c>
      <c r="O6614">
        <v>69.900000000000006</v>
      </c>
      <c r="P6614">
        <v>69.900000000000006</v>
      </c>
    </row>
    <row r="6615" spans="1:16" x14ac:dyDescent="0.3">
      <c r="A6615">
        <v>4417</v>
      </c>
      <c r="B6615">
        <v>122</v>
      </c>
      <c r="C6615" t="s">
        <v>552</v>
      </c>
      <c r="D6615" s="441">
        <v>45597</v>
      </c>
      <c r="E6615">
        <v>24414</v>
      </c>
      <c r="F6615" t="s">
        <v>6548</v>
      </c>
      <c r="G6615">
        <v>3670</v>
      </c>
      <c r="H6615">
        <v>39</v>
      </c>
      <c r="I6615" t="s">
        <v>5613</v>
      </c>
      <c r="J6615" t="s">
        <v>4764</v>
      </c>
      <c r="K6615" t="s">
        <v>6666</v>
      </c>
      <c r="L6615">
        <v>0</v>
      </c>
      <c r="M6615" s="441">
        <v>45545</v>
      </c>
      <c r="N6615">
        <v>1.78</v>
      </c>
      <c r="O6615">
        <v>2.19</v>
      </c>
      <c r="P6615">
        <v>69.290000000000006</v>
      </c>
    </row>
    <row r="6616" spans="1:16" x14ac:dyDescent="0.3">
      <c r="A6616">
        <v>4234</v>
      </c>
      <c r="B6616">
        <v>122</v>
      </c>
      <c r="C6616" t="s">
        <v>552</v>
      </c>
      <c r="D6616" s="441">
        <v>45597</v>
      </c>
      <c r="E6616">
        <v>18176</v>
      </c>
      <c r="F6616" t="s">
        <v>5791</v>
      </c>
      <c r="G6616">
        <v>3446</v>
      </c>
      <c r="H6616">
        <v>1</v>
      </c>
      <c r="I6616" t="s">
        <v>5601</v>
      </c>
      <c r="J6616" t="s">
        <v>4764</v>
      </c>
      <c r="K6616" t="s">
        <v>6666</v>
      </c>
      <c r="L6616">
        <v>0</v>
      </c>
      <c r="M6616" s="441">
        <v>-693593</v>
      </c>
      <c r="N6616">
        <v>0</v>
      </c>
      <c r="O6616">
        <v>0</v>
      </c>
      <c r="P6616">
        <v>69</v>
      </c>
    </row>
    <row r="6617" spans="1:16" x14ac:dyDescent="0.3">
      <c r="A6617">
        <v>5043</v>
      </c>
      <c r="B6617">
        <v>122</v>
      </c>
      <c r="C6617" t="s">
        <v>552</v>
      </c>
      <c r="D6617" s="441">
        <v>45597</v>
      </c>
      <c r="E6617">
        <v>18107</v>
      </c>
      <c r="F6617" t="s">
        <v>5807</v>
      </c>
      <c r="G6617">
        <v>3504</v>
      </c>
      <c r="H6617">
        <v>0.27</v>
      </c>
      <c r="I6617" t="s">
        <v>5601</v>
      </c>
      <c r="J6617" t="s">
        <v>4764</v>
      </c>
      <c r="K6617" t="s">
        <v>6666</v>
      </c>
      <c r="L6617">
        <v>0</v>
      </c>
      <c r="M6617" s="441">
        <v>-693593</v>
      </c>
      <c r="N6617">
        <v>0</v>
      </c>
      <c r="O6617">
        <v>0</v>
      </c>
      <c r="P6617">
        <v>68.989999999999995</v>
      </c>
    </row>
    <row r="6618" spans="1:16" x14ac:dyDescent="0.3">
      <c r="A6618">
        <v>4414</v>
      </c>
      <c r="B6618">
        <v>122</v>
      </c>
      <c r="C6618" t="s">
        <v>552</v>
      </c>
      <c r="D6618" s="441">
        <v>45597</v>
      </c>
      <c r="E6618">
        <v>24307</v>
      </c>
      <c r="F6618" t="s">
        <v>6544</v>
      </c>
      <c r="G6618">
        <v>3656</v>
      </c>
      <c r="H6618">
        <v>31</v>
      </c>
      <c r="I6618" t="s">
        <v>5613</v>
      </c>
      <c r="J6618" t="s">
        <v>4764</v>
      </c>
      <c r="K6618" t="s">
        <v>6666</v>
      </c>
      <c r="L6618">
        <v>0</v>
      </c>
      <c r="M6618" s="441">
        <v>45561</v>
      </c>
      <c r="N6618">
        <v>2.19</v>
      </c>
      <c r="O6618">
        <v>2.19</v>
      </c>
      <c r="P6618">
        <v>67.89</v>
      </c>
    </row>
    <row r="6619" spans="1:16" x14ac:dyDescent="0.3">
      <c r="A6619">
        <v>4406</v>
      </c>
      <c r="B6619">
        <v>122</v>
      </c>
      <c r="C6619" t="s">
        <v>552</v>
      </c>
      <c r="D6619" s="441">
        <v>45597</v>
      </c>
      <c r="E6619">
        <v>19142</v>
      </c>
      <c r="F6619" t="s">
        <v>6608</v>
      </c>
      <c r="G6619">
        <v>2835</v>
      </c>
      <c r="H6619">
        <v>4</v>
      </c>
      <c r="I6619" t="s">
        <v>5598</v>
      </c>
      <c r="J6619" t="s">
        <v>6085</v>
      </c>
      <c r="K6619" t="s">
        <v>6666</v>
      </c>
      <c r="L6619">
        <v>0</v>
      </c>
      <c r="M6619" s="441">
        <v>-693593</v>
      </c>
      <c r="N6619">
        <v>0</v>
      </c>
      <c r="O6619">
        <v>16.53</v>
      </c>
      <c r="P6619">
        <v>66.12</v>
      </c>
    </row>
    <row r="6620" spans="1:16" x14ac:dyDescent="0.3">
      <c r="A6620">
        <v>4316</v>
      </c>
      <c r="B6620">
        <v>122</v>
      </c>
      <c r="C6620" t="s">
        <v>552</v>
      </c>
      <c r="D6620" s="441">
        <v>45597</v>
      </c>
      <c r="E6620">
        <v>20014</v>
      </c>
      <c r="F6620" t="s">
        <v>6328</v>
      </c>
      <c r="G6620">
        <v>2342</v>
      </c>
      <c r="H6620">
        <v>6</v>
      </c>
      <c r="I6620" t="s">
        <v>5613</v>
      </c>
      <c r="J6620" t="s">
        <v>6085</v>
      </c>
      <c r="K6620" t="s">
        <v>6666</v>
      </c>
      <c r="L6620">
        <v>0</v>
      </c>
      <c r="M6620" s="441">
        <v>-693593</v>
      </c>
      <c r="N6620">
        <v>0</v>
      </c>
      <c r="O6620">
        <v>11</v>
      </c>
      <c r="P6620">
        <v>66</v>
      </c>
    </row>
    <row r="6621" spans="1:16" x14ac:dyDescent="0.3">
      <c r="A6621">
        <v>4278</v>
      </c>
      <c r="B6621">
        <v>122</v>
      </c>
      <c r="C6621" t="s">
        <v>552</v>
      </c>
      <c r="D6621" s="441">
        <v>45597</v>
      </c>
      <c r="E6621">
        <v>21060</v>
      </c>
      <c r="F6621" t="s">
        <v>5619</v>
      </c>
      <c r="G6621">
        <v>1998</v>
      </c>
      <c r="H6621">
        <v>3</v>
      </c>
      <c r="I6621" t="s">
        <v>5613</v>
      </c>
      <c r="J6621" t="s">
        <v>6085</v>
      </c>
      <c r="K6621" t="s">
        <v>6666</v>
      </c>
      <c r="L6621">
        <v>0</v>
      </c>
      <c r="M6621" s="441">
        <v>-693593</v>
      </c>
      <c r="N6621">
        <v>0</v>
      </c>
      <c r="O6621">
        <v>21.99</v>
      </c>
      <c r="P6621">
        <v>65.97</v>
      </c>
    </row>
    <row r="6622" spans="1:16" x14ac:dyDescent="0.3">
      <c r="A6622">
        <v>4299</v>
      </c>
      <c r="B6622">
        <v>122</v>
      </c>
      <c r="C6622" t="s">
        <v>552</v>
      </c>
      <c r="D6622" s="441">
        <v>45597</v>
      </c>
      <c r="E6622">
        <v>20680</v>
      </c>
      <c r="F6622" t="s">
        <v>6662</v>
      </c>
      <c r="G6622">
        <v>2106</v>
      </c>
      <c r="H6622">
        <v>21</v>
      </c>
      <c r="I6622" t="s">
        <v>5613</v>
      </c>
      <c r="J6622" t="s">
        <v>6085</v>
      </c>
      <c r="K6622" t="s">
        <v>6666</v>
      </c>
      <c r="L6622">
        <v>0</v>
      </c>
      <c r="M6622" s="441">
        <v>-693593</v>
      </c>
      <c r="N6622">
        <v>0</v>
      </c>
      <c r="O6622">
        <v>3.1</v>
      </c>
      <c r="P6622">
        <v>65.099999999999994</v>
      </c>
    </row>
    <row r="6623" spans="1:16" x14ac:dyDescent="0.3">
      <c r="A6623">
        <v>4366</v>
      </c>
      <c r="B6623">
        <v>122</v>
      </c>
      <c r="C6623" t="s">
        <v>552</v>
      </c>
      <c r="D6623" s="441">
        <v>45597</v>
      </c>
      <c r="E6623">
        <v>24326</v>
      </c>
      <c r="F6623" t="s">
        <v>5939</v>
      </c>
      <c r="G6623">
        <v>2499</v>
      </c>
      <c r="H6623">
        <v>13.98</v>
      </c>
      <c r="I6623" t="s">
        <v>5598</v>
      </c>
      <c r="J6623" t="s">
        <v>6085</v>
      </c>
      <c r="K6623" t="s">
        <v>6666</v>
      </c>
      <c r="L6623">
        <v>0</v>
      </c>
      <c r="M6623" s="441">
        <v>45544</v>
      </c>
      <c r="N6623">
        <v>4.5</v>
      </c>
      <c r="O6623">
        <v>6.87</v>
      </c>
      <c r="P6623">
        <v>62.91</v>
      </c>
    </row>
    <row r="6624" spans="1:16" x14ac:dyDescent="0.3">
      <c r="A6624">
        <v>4329</v>
      </c>
      <c r="B6624">
        <v>122</v>
      </c>
      <c r="C6624" t="s">
        <v>552</v>
      </c>
      <c r="D6624" s="441">
        <v>45597</v>
      </c>
      <c r="E6624">
        <v>19955</v>
      </c>
      <c r="F6624" t="s">
        <v>6660</v>
      </c>
      <c r="G6624">
        <v>2359</v>
      </c>
      <c r="H6624">
        <v>1</v>
      </c>
      <c r="I6624" t="s">
        <v>5613</v>
      </c>
      <c r="J6624" t="s">
        <v>6085</v>
      </c>
      <c r="K6624" t="s">
        <v>6666</v>
      </c>
      <c r="L6624">
        <v>0</v>
      </c>
      <c r="M6624" s="441">
        <v>45440</v>
      </c>
      <c r="N6624">
        <v>61.75</v>
      </c>
      <c r="O6624">
        <v>59.5</v>
      </c>
      <c r="P6624">
        <v>61.75</v>
      </c>
    </row>
    <row r="6625" spans="1:16" x14ac:dyDescent="0.3">
      <c r="A6625">
        <v>4969</v>
      </c>
      <c r="B6625">
        <v>122</v>
      </c>
      <c r="C6625" t="s">
        <v>552</v>
      </c>
      <c r="D6625" s="441">
        <v>45597</v>
      </c>
      <c r="E6625">
        <v>18192</v>
      </c>
      <c r="F6625" t="s">
        <v>6645</v>
      </c>
      <c r="G6625">
        <v>3432</v>
      </c>
      <c r="H6625">
        <v>0.91</v>
      </c>
      <c r="I6625" t="s">
        <v>5601</v>
      </c>
      <c r="J6625" t="s">
        <v>4764</v>
      </c>
      <c r="K6625" t="s">
        <v>6666</v>
      </c>
      <c r="L6625">
        <v>0</v>
      </c>
      <c r="M6625" s="441">
        <v>-693593</v>
      </c>
      <c r="N6625">
        <v>0</v>
      </c>
      <c r="O6625">
        <v>0</v>
      </c>
      <c r="P6625">
        <v>61.42</v>
      </c>
    </row>
    <row r="6626" spans="1:16" x14ac:dyDescent="0.3">
      <c r="A6626">
        <v>4331</v>
      </c>
      <c r="B6626">
        <v>122</v>
      </c>
      <c r="C6626" t="s">
        <v>552</v>
      </c>
      <c r="D6626" s="441">
        <v>45597</v>
      </c>
      <c r="E6626">
        <v>19944</v>
      </c>
      <c r="F6626" t="s">
        <v>6676</v>
      </c>
      <c r="G6626">
        <v>2361</v>
      </c>
      <c r="H6626">
        <v>1</v>
      </c>
      <c r="I6626" t="s">
        <v>5613</v>
      </c>
      <c r="J6626" t="s">
        <v>6085</v>
      </c>
      <c r="K6626" t="s">
        <v>6666</v>
      </c>
      <c r="L6626">
        <v>60.98</v>
      </c>
      <c r="M6626" s="441">
        <v>45594</v>
      </c>
      <c r="N6626">
        <v>59.2</v>
      </c>
      <c r="O6626">
        <v>59.2</v>
      </c>
      <c r="P6626">
        <v>60.98</v>
      </c>
    </row>
    <row r="6627" spans="1:16" x14ac:dyDescent="0.3">
      <c r="A6627">
        <v>4367</v>
      </c>
      <c r="B6627">
        <v>122</v>
      </c>
      <c r="C6627" t="s">
        <v>552</v>
      </c>
      <c r="D6627" s="441">
        <v>45597</v>
      </c>
      <c r="E6627">
        <v>19741</v>
      </c>
      <c r="F6627" t="s">
        <v>6332</v>
      </c>
      <c r="G6627">
        <v>2512</v>
      </c>
      <c r="H6627">
        <v>10.46</v>
      </c>
      <c r="I6627" t="s">
        <v>5598</v>
      </c>
      <c r="J6627" t="s">
        <v>6085</v>
      </c>
      <c r="K6627" t="s">
        <v>6666</v>
      </c>
      <c r="L6627">
        <v>5.75</v>
      </c>
      <c r="M6627" s="441">
        <v>45594</v>
      </c>
      <c r="N6627">
        <v>6.75</v>
      </c>
      <c r="O6627">
        <v>5.4</v>
      </c>
      <c r="P6627">
        <v>60.14</v>
      </c>
    </row>
    <row r="6628" spans="1:16" x14ac:dyDescent="0.3">
      <c r="A6628">
        <v>4233</v>
      </c>
      <c r="B6628">
        <v>122</v>
      </c>
      <c r="C6628" t="s">
        <v>552</v>
      </c>
      <c r="D6628" s="441">
        <v>45597</v>
      </c>
      <c r="E6628">
        <v>18178</v>
      </c>
      <c r="F6628" t="s">
        <v>5790</v>
      </c>
      <c r="G6628">
        <v>3444</v>
      </c>
      <c r="H6628">
        <v>1</v>
      </c>
      <c r="I6628" t="s">
        <v>5601</v>
      </c>
      <c r="J6628" t="s">
        <v>4764</v>
      </c>
      <c r="K6628" t="s">
        <v>6666</v>
      </c>
      <c r="L6628">
        <v>0</v>
      </c>
      <c r="M6628" s="441">
        <v>-693593</v>
      </c>
      <c r="N6628">
        <v>0</v>
      </c>
      <c r="O6628">
        <v>59.9</v>
      </c>
      <c r="P6628">
        <v>59.9</v>
      </c>
    </row>
    <row r="6629" spans="1:16" x14ac:dyDescent="0.3">
      <c r="A6629">
        <v>4304</v>
      </c>
      <c r="B6629">
        <v>122</v>
      </c>
      <c r="C6629" t="s">
        <v>552</v>
      </c>
      <c r="D6629" s="441">
        <v>45597</v>
      </c>
      <c r="E6629">
        <v>20386</v>
      </c>
      <c r="F6629" t="s">
        <v>6500</v>
      </c>
      <c r="G6629">
        <v>2195</v>
      </c>
      <c r="H6629">
        <v>11</v>
      </c>
      <c r="I6629" t="s">
        <v>5605</v>
      </c>
      <c r="J6629" t="s">
        <v>6085</v>
      </c>
      <c r="K6629" t="s">
        <v>6666</v>
      </c>
      <c r="L6629">
        <v>5.08</v>
      </c>
      <c r="M6629" s="441">
        <v>45594</v>
      </c>
      <c r="N6629">
        <v>5.0999999999999996</v>
      </c>
      <c r="O6629">
        <v>5.0999999999999996</v>
      </c>
      <c r="P6629">
        <v>55.88</v>
      </c>
    </row>
    <row r="6630" spans="1:16" x14ac:dyDescent="0.3">
      <c r="A6630">
        <v>4178</v>
      </c>
      <c r="B6630">
        <v>122</v>
      </c>
      <c r="C6630" t="s">
        <v>552</v>
      </c>
      <c r="D6630" s="441">
        <v>45597</v>
      </c>
      <c r="E6630">
        <v>18396</v>
      </c>
      <c r="F6630" t="s">
        <v>6641</v>
      </c>
      <c r="G6630">
        <v>3244</v>
      </c>
      <c r="H6630">
        <v>0.14000000000000001</v>
      </c>
      <c r="I6630" t="s">
        <v>5613</v>
      </c>
      <c r="J6630" t="s">
        <v>4764</v>
      </c>
      <c r="K6630" t="s">
        <v>6666</v>
      </c>
      <c r="L6630">
        <v>0</v>
      </c>
      <c r="M6630" s="441">
        <v>-693593</v>
      </c>
      <c r="N6630">
        <v>0</v>
      </c>
      <c r="O6630">
        <v>0</v>
      </c>
      <c r="P6630">
        <v>55.5</v>
      </c>
    </row>
    <row r="6631" spans="1:16" x14ac:dyDescent="0.3">
      <c r="A6631">
        <v>4362</v>
      </c>
      <c r="B6631">
        <v>122</v>
      </c>
      <c r="C6631" t="s">
        <v>552</v>
      </c>
      <c r="D6631" s="441">
        <v>45597</v>
      </c>
      <c r="E6631">
        <v>19762</v>
      </c>
      <c r="F6631" t="s">
        <v>6070</v>
      </c>
      <c r="G6631">
        <v>2491</v>
      </c>
      <c r="H6631">
        <v>4.76</v>
      </c>
      <c r="I6631" t="s">
        <v>5598</v>
      </c>
      <c r="J6631" t="s">
        <v>6085</v>
      </c>
      <c r="K6631" t="s">
        <v>6666</v>
      </c>
      <c r="L6631">
        <v>11.61</v>
      </c>
      <c r="M6631" s="441">
        <v>45596</v>
      </c>
      <c r="N6631">
        <v>18.899999999999999</v>
      </c>
      <c r="O6631">
        <v>18.899999999999999</v>
      </c>
      <c r="P6631">
        <v>55.26</v>
      </c>
    </row>
    <row r="6632" spans="1:16" x14ac:dyDescent="0.3">
      <c r="A6632">
        <v>4247</v>
      </c>
      <c r="B6632">
        <v>122</v>
      </c>
      <c r="C6632" t="s">
        <v>552</v>
      </c>
      <c r="D6632" s="441">
        <v>45597</v>
      </c>
      <c r="E6632">
        <v>18103</v>
      </c>
      <c r="F6632" t="s">
        <v>5809</v>
      </c>
      <c r="G6632">
        <v>3508</v>
      </c>
      <c r="H6632">
        <v>0.4</v>
      </c>
      <c r="I6632" t="s">
        <v>5601</v>
      </c>
      <c r="J6632" t="s">
        <v>4764</v>
      </c>
      <c r="K6632" t="s">
        <v>6666</v>
      </c>
      <c r="L6632">
        <v>0</v>
      </c>
      <c r="M6632" s="441">
        <v>45552</v>
      </c>
      <c r="N6632">
        <v>137.56</v>
      </c>
      <c r="O6632">
        <v>141.47</v>
      </c>
      <c r="P6632">
        <v>55.02</v>
      </c>
    </row>
    <row r="6633" spans="1:16" x14ac:dyDescent="0.3">
      <c r="A6633">
        <v>4228</v>
      </c>
      <c r="B6633">
        <v>122</v>
      </c>
      <c r="C6633" t="s">
        <v>552</v>
      </c>
      <c r="D6633" s="441">
        <v>45597</v>
      </c>
      <c r="E6633">
        <v>18210</v>
      </c>
      <c r="F6633" t="s">
        <v>6523</v>
      </c>
      <c r="G6633">
        <v>3417</v>
      </c>
      <c r="H6633">
        <v>2</v>
      </c>
      <c r="I6633" t="s">
        <v>5613</v>
      </c>
      <c r="J6633" t="s">
        <v>4764</v>
      </c>
      <c r="K6633" t="s">
        <v>6666</v>
      </c>
      <c r="L6633">
        <v>0</v>
      </c>
      <c r="M6633" s="441">
        <v>-693593</v>
      </c>
      <c r="N6633">
        <v>0</v>
      </c>
      <c r="O6633">
        <v>0</v>
      </c>
      <c r="P6633">
        <v>54.3</v>
      </c>
    </row>
    <row r="6634" spans="1:16" x14ac:dyDescent="0.3">
      <c r="A6634">
        <v>4334</v>
      </c>
      <c r="B6634">
        <v>122</v>
      </c>
      <c r="C6634" t="s">
        <v>552</v>
      </c>
      <c r="D6634" s="441">
        <v>45597</v>
      </c>
      <c r="E6634">
        <v>20944</v>
      </c>
      <c r="F6634" t="s">
        <v>6642</v>
      </c>
      <c r="G6634">
        <v>2026</v>
      </c>
      <c r="H6634">
        <v>1</v>
      </c>
      <c r="I6634" t="s">
        <v>5613</v>
      </c>
      <c r="J6634" t="s">
        <v>6085</v>
      </c>
      <c r="K6634" t="s">
        <v>6666</v>
      </c>
      <c r="L6634">
        <v>0</v>
      </c>
      <c r="M6634" s="441">
        <v>-693593</v>
      </c>
      <c r="N6634">
        <v>0</v>
      </c>
      <c r="O6634">
        <v>0</v>
      </c>
      <c r="P6634">
        <v>54.25</v>
      </c>
    </row>
    <row r="6635" spans="1:16" x14ac:dyDescent="0.3">
      <c r="A6635">
        <v>4309</v>
      </c>
      <c r="B6635">
        <v>122</v>
      </c>
      <c r="C6635" t="s">
        <v>552</v>
      </c>
      <c r="D6635" s="441">
        <v>45597</v>
      </c>
      <c r="E6635">
        <v>20022</v>
      </c>
      <c r="F6635" t="s">
        <v>5651</v>
      </c>
      <c r="G6635">
        <v>2340</v>
      </c>
      <c r="H6635">
        <v>6</v>
      </c>
      <c r="I6635" t="s">
        <v>5613</v>
      </c>
      <c r="J6635" t="s">
        <v>6085</v>
      </c>
      <c r="K6635" t="s">
        <v>6666</v>
      </c>
      <c r="L6635">
        <v>8.98</v>
      </c>
      <c r="M6635" s="441">
        <v>45587</v>
      </c>
      <c r="N6635">
        <v>9.1</v>
      </c>
      <c r="O6635">
        <v>9.5</v>
      </c>
      <c r="P6635">
        <v>53.88</v>
      </c>
    </row>
    <row r="6636" spans="1:16" x14ac:dyDescent="0.3">
      <c r="A6636">
        <v>4324</v>
      </c>
      <c r="B6636">
        <v>122</v>
      </c>
      <c r="C6636" t="s">
        <v>552</v>
      </c>
      <c r="D6636" s="441">
        <v>45597</v>
      </c>
      <c r="E6636">
        <v>20645</v>
      </c>
      <c r="F6636" t="s">
        <v>5664</v>
      </c>
      <c r="G6636">
        <v>2113</v>
      </c>
      <c r="H6636">
        <v>2</v>
      </c>
      <c r="I6636" t="s">
        <v>5615</v>
      </c>
      <c r="J6636" t="s">
        <v>6085</v>
      </c>
      <c r="K6636" t="s">
        <v>6666</v>
      </c>
      <c r="L6636">
        <v>26.55</v>
      </c>
      <c r="M6636" s="441">
        <v>45594</v>
      </c>
      <c r="N6636">
        <v>26.55</v>
      </c>
      <c r="O6636">
        <v>26.55</v>
      </c>
      <c r="P6636">
        <v>53.1</v>
      </c>
    </row>
    <row r="6637" spans="1:16" x14ac:dyDescent="0.3">
      <c r="A6637">
        <v>4347</v>
      </c>
      <c r="B6637">
        <v>122</v>
      </c>
      <c r="C6637" t="s">
        <v>552</v>
      </c>
      <c r="D6637" s="441">
        <v>45597</v>
      </c>
      <c r="E6637">
        <v>20961</v>
      </c>
      <c r="F6637" t="s">
        <v>5687</v>
      </c>
      <c r="G6637">
        <v>2015</v>
      </c>
      <c r="H6637">
        <v>9</v>
      </c>
      <c r="I6637" t="s">
        <v>5613</v>
      </c>
      <c r="J6637" t="s">
        <v>6085</v>
      </c>
      <c r="K6637" t="s">
        <v>6666</v>
      </c>
      <c r="L6637">
        <v>5.83</v>
      </c>
      <c r="M6637" s="441">
        <v>45573</v>
      </c>
      <c r="N6637">
        <v>5.83</v>
      </c>
      <c r="O6637">
        <v>5.85</v>
      </c>
      <c r="P6637">
        <v>52.47</v>
      </c>
    </row>
    <row r="6638" spans="1:16" x14ac:dyDescent="0.3">
      <c r="A6638">
        <v>5019</v>
      </c>
      <c r="B6638">
        <v>122</v>
      </c>
      <c r="C6638" t="s">
        <v>552</v>
      </c>
      <c r="D6638" s="441">
        <v>45597</v>
      </c>
      <c r="E6638">
        <v>18155</v>
      </c>
      <c r="F6638" t="s">
        <v>6513</v>
      </c>
      <c r="G6638">
        <v>3465</v>
      </c>
      <c r="H6638">
        <v>0.3</v>
      </c>
      <c r="I6638" t="s">
        <v>5601</v>
      </c>
      <c r="J6638" t="s">
        <v>4764</v>
      </c>
      <c r="K6638" t="s">
        <v>6666</v>
      </c>
      <c r="L6638">
        <v>0</v>
      </c>
      <c r="M6638" s="441">
        <v>-693593</v>
      </c>
      <c r="N6638">
        <v>0</v>
      </c>
      <c r="O6638">
        <v>0</v>
      </c>
      <c r="P6638">
        <v>52.43</v>
      </c>
    </row>
    <row r="6639" spans="1:16" x14ac:dyDescent="0.3">
      <c r="A6639">
        <v>4363</v>
      </c>
      <c r="B6639">
        <v>122</v>
      </c>
      <c r="C6639" t="s">
        <v>552</v>
      </c>
      <c r="D6639" s="441">
        <v>45597</v>
      </c>
      <c r="E6639">
        <v>19759</v>
      </c>
      <c r="F6639" t="s">
        <v>6016</v>
      </c>
      <c r="G6639">
        <v>2494</v>
      </c>
      <c r="H6639">
        <v>6.12</v>
      </c>
      <c r="I6639" t="s">
        <v>5598</v>
      </c>
      <c r="J6639" t="s">
        <v>6085</v>
      </c>
      <c r="K6639" t="s">
        <v>6666</v>
      </c>
      <c r="L6639">
        <v>8.19</v>
      </c>
      <c r="M6639" s="441">
        <v>45596</v>
      </c>
      <c r="N6639">
        <v>10.61</v>
      </c>
      <c r="O6639">
        <v>9.01</v>
      </c>
      <c r="P6639">
        <v>50.12</v>
      </c>
    </row>
    <row r="6640" spans="1:16" x14ac:dyDescent="0.3">
      <c r="A6640">
        <v>4373</v>
      </c>
      <c r="B6640">
        <v>122</v>
      </c>
      <c r="C6640" t="s">
        <v>552</v>
      </c>
      <c r="D6640" s="441">
        <v>45597</v>
      </c>
      <c r="E6640">
        <v>19575</v>
      </c>
      <c r="F6640" t="s">
        <v>5944</v>
      </c>
      <c r="G6640">
        <v>2643</v>
      </c>
      <c r="H6640">
        <v>1.64</v>
      </c>
      <c r="I6640" t="s">
        <v>5598</v>
      </c>
      <c r="J6640" t="s">
        <v>6085</v>
      </c>
      <c r="K6640" t="s">
        <v>6666</v>
      </c>
      <c r="L6640">
        <v>30.14</v>
      </c>
      <c r="M6640" s="441">
        <v>45596</v>
      </c>
      <c r="N6640">
        <v>33.75</v>
      </c>
      <c r="O6640">
        <v>32.58</v>
      </c>
      <c r="P6640">
        <v>49.43</v>
      </c>
    </row>
    <row r="6641" spans="1:16" x14ac:dyDescent="0.3">
      <c r="A6641">
        <v>4288</v>
      </c>
      <c r="B6641">
        <v>122</v>
      </c>
      <c r="C6641" t="s">
        <v>552</v>
      </c>
      <c r="D6641" s="441">
        <v>45597</v>
      </c>
      <c r="E6641">
        <v>24110</v>
      </c>
      <c r="F6641" t="s">
        <v>5630</v>
      </c>
      <c r="G6641">
        <v>2322</v>
      </c>
      <c r="H6641">
        <v>1.5</v>
      </c>
      <c r="I6641" t="s">
        <v>5598</v>
      </c>
      <c r="J6641" t="s">
        <v>6085</v>
      </c>
      <c r="K6641" t="s">
        <v>6666</v>
      </c>
      <c r="L6641">
        <v>0</v>
      </c>
      <c r="M6641" s="441">
        <v>-693593</v>
      </c>
      <c r="N6641">
        <v>0</v>
      </c>
      <c r="O6641">
        <v>32</v>
      </c>
      <c r="P6641">
        <v>48</v>
      </c>
    </row>
    <row r="6642" spans="1:16" x14ac:dyDescent="0.3">
      <c r="A6642">
        <v>4300</v>
      </c>
      <c r="B6642">
        <v>122</v>
      </c>
      <c r="C6642" t="s">
        <v>552</v>
      </c>
      <c r="D6642" s="441">
        <v>45597</v>
      </c>
      <c r="E6642">
        <v>20899</v>
      </c>
      <c r="F6642" t="s">
        <v>6054</v>
      </c>
      <c r="G6642">
        <v>2037</v>
      </c>
      <c r="H6642">
        <v>4</v>
      </c>
      <c r="I6642" t="s">
        <v>5625</v>
      </c>
      <c r="J6642" t="s">
        <v>6085</v>
      </c>
      <c r="K6642" t="s">
        <v>6666</v>
      </c>
      <c r="L6642">
        <v>11.86</v>
      </c>
      <c r="M6642" s="441">
        <v>45594</v>
      </c>
      <c r="N6642">
        <v>11.86</v>
      </c>
      <c r="O6642">
        <v>11.8</v>
      </c>
      <c r="P6642">
        <v>47.44</v>
      </c>
    </row>
    <row r="6643" spans="1:16" x14ac:dyDescent="0.3">
      <c r="A6643">
        <v>4320</v>
      </c>
      <c r="B6643">
        <v>122</v>
      </c>
      <c r="C6643" t="s">
        <v>552</v>
      </c>
      <c r="D6643" s="441">
        <v>45597</v>
      </c>
      <c r="E6643">
        <v>20007</v>
      </c>
      <c r="F6643" t="s">
        <v>5660</v>
      </c>
      <c r="G6643">
        <v>2343</v>
      </c>
      <c r="H6643">
        <v>1</v>
      </c>
      <c r="I6643" t="s">
        <v>5610</v>
      </c>
      <c r="J6643" t="s">
        <v>6085</v>
      </c>
      <c r="K6643" t="s">
        <v>6666</v>
      </c>
      <c r="L6643">
        <v>0</v>
      </c>
      <c r="M6643" s="441">
        <v>45510</v>
      </c>
      <c r="N6643">
        <v>46.98</v>
      </c>
      <c r="O6643">
        <v>46.79</v>
      </c>
      <c r="P6643">
        <v>46.98</v>
      </c>
    </row>
    <row r="6644" spans="1:16" x14ac:dyDescent="0.3">
      <c r="A6644">
        <v>4192</v>
      </c>
      <c r="B6644">
        <v>122</v>
      </c>
      <c r="C6644" t="s">
        <v>552</v>
      </c>
      <c r="D6644" s="441">
        <v>45597</v>
      </c>
      <c r="E6644">
        <v>18357</v>
      </c>
      <c r="F6644" t="s">
        <v>6553</v>
      </c>
      <c r="G6644">
        <v>3279</v>
      </c>
      <c r="H6644">
        <v>0.71</v>
      </c>
      <c r="I6644" t="s">
        <v>5613</v>
      </c>
      <c r="J6644" t="s">
        <v>4764</v>
      </c>
      <c r="K6644" t="s">
        <v>6666</v>
      </c>
      <c r="L6644">
        <v>0</v>
      </c>
      <c r="M6644" s="441">
        <v>-693593</v>
      </c>
      <c r="N6644">
        <v>0</v>
      </c>
      <c r="O6644">
        <v>0</v>
      </c>
      <c r="P6644">
        <v>46.76</v>
      </c>
    </row>
    <row r="6645" spans="1:16" x14ac:dyDescent="0.3">
      <c r="A6645">
        <v>4382</v>
      </c>
      <c r="B6645">
        <v>122</v>
      </c>
      <c r="C6645" t="s">
        <v>552</v>
      </c>
      <c r="D6645" s="441">
        <v>45597</v>
      </c>
      <c r="E6645">
        <v>19541</v>
      </c>
      <c r="F6645" t="s">
        <v>6592</v>
      </c>
      <c r="G6645">
        <v>2675</v>
      </c>
      <c r="H6645">
        <v>10.52</v>
      </c>
      <c r="I6645" t="s">
        <v>5598</v>
      </c>
      <c r="J6645" t="s">
        <v>6085</v>
      </c>
      <c r="K6645" t="s">
        <v>6666</v>
      </c>
      <c r="L6645">
        <v>4.43</v>
      </c>
      <c r="M6645" s="441">
        <v>45587</v>
      </c>
      <c r="N6645">
        <v>5.87</v>
      </c>
      <c r="O6645">
        <v>5.76</v>
      </c>
      <c r="P6645">
        <v>46.6</v>
      </c>
    </row>
    <row r="6646" spans="1:16" x14ac:dyDescent="0.3">
      <c r="A6646">
        <v>4311</v>
      </c>
      <c r="B6646">
        <v>122</v>
      </c>
      <c r="C6646" t="s">
        <v>552</v>
      </c>
      <c r="D6646" s="441">
        <v>45597</v>
      </c>
      <c r="E6646">
        <v>20892</v>
      </c>
      <c r="F6646" t="s">
        <v>5653</v>
      </c>
      <c r="G6646">
        <v>2039</v>
      </c>
      <c r="H6646">
        <v>4</v>
      </c>
      <c r="I6646" t="s">
        <v>5613</v>
      </c>
      <c r="J6646" t="s">
        <v>6085</v>
      </c>
      <c r="K6646" t="s">
        <v>6666</v>
      </c>
      <c r="L6646">
        <v>0</v>
      </c>
      <c r="M6646" s="441">
        <v>-693593</v>
      </c>
      <c r="N6646">
        <v>0</v>
      </c>
      <c r="O6646">
        <v>11.19</v>
      </c>
      <c r="P6646">
        <v>44.76</v>
      </c>
    </row>
    <row r="6647" spans="1:16" x14ac:dyDescent="0.3">
      <c r="A6647">
        <v>4270</v>
      </c>
      <c r="B6647">
        <v>122</v>
      </c>
      <c r="C6647" t="s">
        <v>552</v>
      </c>
      <c r="D6647" s="441">
        <v>45597</v>
      </c>
      <c r="E6647">
        <v>21086</v>
      </c>
      <c r="F6647" t="s">
        <v>6501</v>
      </c>
      <c r="G6647">
        <v>1989</v>
      </c>
      <c r="H6647">
        <v>2</v>
      </c>
      <c r="I6647" t="s">
        <v>5613</v>
      </c>
      <c r="J6647" t="s">
        <v>6085</v>
      </c>
      <c r="K6647" t="s">
        <v>6666</v>
      </c>
      <c r="L6647">
        <v>0</v>
      </c>
      <c r="M6647" s="441">
        <v>45450</v>
      </c>
      <c r="N6647">
        <v>21.5</v>
      </c>
      <c r="O6647">
        <v>19.2</v>
      </c>
      <c r="P6647">
        <v>43</v>
      </c>
    </row>
    <row r="6648" spans="1:16" x14ac:dyDescent="0.3">
      <c r="A6648">
        <v>4282</v>
      </c>
      <c r="B6648">
        <v>122</v>
      </c>
      <c r="C6648" t="s">
        <v>552</v>
      </c>
      <c r="D6648" s="441">
        <v>45597</v>
      </c>
      <c r="E6648">
        <v>24089</v>
      </c>
      <c r="F6648" t="s">
        <v>5842</v>
      </c>
      <c r="G6648">
        <v>2316</v>
      </c>
      <c r="H6648">
        <v>5</v>
      </c>
      <c r="I6648" t="s">
        <v>5598</v>
      </c>
      <c r="J6648" t="s">
        <v>6085</v>
      </c>
      <c r="K6648" t="s">
        <v>6666</v>
      </c>
      <c r="L6648">
        <v>0</v>
      </c>
      <c r="M6648" s="441">
        <v>45531</v>
      </c>
      <c r="N6648">
        <v>8.5</v>
      </c>
      <c r="O6648">
        <v>8.43</v>
      </c>
      <c r="P6648">
        <v>42.5</v>
      </c>
    </row>
    <row r="6649" spans="1:16" x14ac:dyDescent="0.3">
      <c r="A6649">
        <v>4318</v>
      </c>
      <c r="B6649">
        <v>122</v>
      </c>
      <c r="C6649" t="s">
        <v>552</v>
      </c>
      <c r="D6649" s="441">
        <v>45597</v>
      </c>
      <c r="E6649">
        <v>20136</v>
      </c>
      <c r="F6649" t="s">
        <v>5658</v>
      </c>
      <c r="G6649">
        <v>2284</v>
      </c>
      <c r="H6649">
        <v>9</v>
      </c>
      <c r="I6649" t="s">
        <v>5605</v>
      </c>
      <c r="J6649" t="s">
        <v>6085</v>
      </c>
      <c r="K6649" t="s">
        <v>6666</v>
      </c>
      <c r="L6649">
        <v>4.5199999999999996</v>
      </c>
      <c r="M6649" s="441">
        <v>45588</v>
      </c>
      <c r="N6649">
        <v>5.9</v>
      </c>
      <c r="O6649">
        <v>3.96</v>
      </c>
      <c r="P6649">
        <v>40.68</v>
      </c>
    </row>
    <row r="6650" spans="1:16" x14ac:dyDescent="0.3">
      <c r="A6650">
        <v>4345</v>
      </c>
      <c r="B6650">
        <v>122</v>
      </c>
      <c r="C6650" t="s">
        <v>552</v>
      </c>
      <c r="D6650" s="441">
        <v>45597</v>
      </c>
      <c r="E6650">
        <v>20202</v>
      </c>
      <c r="F6650" t="s">
        <v>5852</v>
      </c>
      <c r="G6650">
        <v>2255</v>
      </c>
      <c r="H6650">
        <v>7</v>
      </c>
      <c r="I6650" t="s">
        <v>5613</v>
      </c>
      <c r="J6650" t="s">
        <v>6085</v>
      </c>
      <c r="K6650" t="s">
        <v>6666</v>
      </c>
      <c r="L6650">
        <v>5.79</v>
      </c>
      <c r="M6650" s="441">
        <v>45594</v>
      </c>
      <c r="N6650">
        <v>5.75</v>
      </c>
      <c r="O6650">
        <v>5.75</v>
      </c>
      <c r="P6650">
        <v>40.53</v>
      </c>
    </row>
    <row r="6651" spans="1:16" x14ac:dyDescent="0.3">
      <c r="A6651">
        <v>4169</v>
      </c>
      <c r="B6651">
        <v>122</v>
      </c>
      <c r="C6651" t="s">
        <v>552</v>
      </c>
      <c r="D6651" s="441">
        <v>45597</v>
      </c>
      <c r="E6651">
        <v>18545</v>
      </c>
      <c r="F6651" t="s">
        <v>5727</v>
      </c>
      <c r="G6651">
        <v>3134</v>
      </c>
      <c r="H6651">
        <v>0.82</v>
      </c>
      <c r="I6651" t="s">
        <v>5601</v>
      </c>
      <c r="J6651" t="s">
        <v>4764</v>
      </c>
      <c r="K6651" t="s">
        <v>6666</v>
      </c>
      <c r="L6651">
        <v>48.5</v>
      </c>
      <c r="M6651" s="441">
        <v>45587</v>
      </c>
      <c r="N6651">
        <v>48.5</v>
      </c>
      <c r="O6651">
        <v>49.9</v>
      </c>
      <c r="P6651">
        <v>39.770000000000003</v>
      </c>
    </row>
    <row r="6652" spans="1:16" x14ac:dyDescent="0.3">
      <c r="A6652">
        <v>4250</v>
      </c>
      <c r="B6652">
        <v>122</v>
      </c>
      <c r="C6652" t="s">
        <v>552</v>
      </c>
      <c r="D6652" s="441">
        <v>45597</v>
      </c>
      <c r="E6652">
        <v>21132</v>
      </c>
      <c r="F6652" t="s">
        <v>6646</v>
      </c>
      <c r="G6652">
        <v>1963</v>
      </c>
      <c r="H6652">
        <v>1</v>
      </c>
      <c r="I6652" t="s">
        <v>5605</v>
      </c>
      <c r="J6652" t="s">
        <v>6085</v>
      </c>
      <c r="K6652" t="s">
        <v>6666</v>
      </c>
      <c r="L6652">
        <v>0</v>
      </c>
      <c r="M6652" s="441">
        <v>-693593</v>
      </c>
      <c r="N6652">
        <v>0</v>
      </c>
      <c r="O6652">
        <v>39.5</v>
      </c>
      <c r="P6652">
        <v>39.5</v>
      </c>
    </row>
    <row r="6653" spans="1:16" x14ac:dyDescent="0.3">
      <c r="A6653">
        <v>4361</v>
      </c>
      <c r="B6653">
        <v>122</v>
      </c>
      <c r="C6653" t="s">
        <v>552</v>
      </c>
      <c r="D6653" s="441">
        <v>45597</v>
      </c>
      <c r="E6653">
        <v>19607</v>
      </c>
      <c r="F6653" t="s">
        <v>6095</v>
      </c>
      <c r="G6653">
        <v>2623</v>
      </c>
      <c r="H6653">
        <v>4.2</v>
      </c>
      <c r="I6653" t="s">
        <v>5598</v>
      </c>
      <c r="J6653" t="s">
        <v>6085</v>
      </c>
      <c r="K6653" t="s">
        <v>6666</v>
      </c>
      <c r="L6653">
        <v>9.24</v>
      </c>
      <c r="M6653" s="441">
        <v>45591</v>
      </c>
      <c r="N6653">
        <v>8.5</v>
      </c>
      <c r="O6653">
        <v>14.4</v>
      </c>
      <c r="P6653">
        <v>38.81</v>
      </c>
    </row>
    <row r="6654" spans="1:16" x14ac:dyDescent="0.3">
      <c r="A6654">
        <v>5040</v>
      </c>
      <c r="B6654">
        <v>122</v>
      </c>
      <c r="C6654" t="s">
        <v>552</v>
      </c>
      <c r="D6654" s="441">
        <v>45597</v>
      </c>
      <c r="E6654">
        <v>25282</v>
      </c>
      <c r="F6654" t="s">
        <v>5652</v>
      </c>
      <c r="G6654">
        <v>5982</v>
      </c>
      <c r="H6654">
        <v>1</v>
      </c>
      <c r="I6654" t="s">
        <v>5598</v>
      </c>
      <c r="J6654" t="s">
        <v>6085</v>
      </c>
      <c r="K6654" t="s">
        <v>6666</v>
      </c>
      <c r="L6654">
        <v>0</v>
      </c>
      <c r="M6654" s="441">
        <v>45555</v>
      </c>
      <c r="N6654">
        <v>38.799999999999997</v>
      </c>
      <c r="O6654">
        <v>57.32</v>
      </c>
      <c r="P6654">
        <v>38.799999999999997</v>
      </c>
    </row>
    <row r="6655" spans="1:16" x14ac:dyDescent="0.3">
      <c r="A6655">
        <v>4978</v>
      </c>
      <c r="B6655">
        <v>122</v>
      </c>
      <c r="C6655" t="s">
        <v>552</v>
      </c>
      <c r="D6655" s="441">
        <v>45597</v>
      </c>
      <c r="E6655">
        <v>20275</v>
      </c>
      <c r="F6655" t="s">
        <v>6049</v>
      </c>
      <c r="G6655">
        <v>2232</v>
      </c>
      <c r="H6655">
        <v>3</v>
      </c>
      <c r="I6655" t="s">
        <v>5605</v>
      </c>
      <c r="J6655" t="s">
        <v>6085</v>
      </c>
      <c r="K6655" t="s">
        <v>6666</v>
      </c>
      <c r="L6655">
        <v>0</v>
      </c>
      <c r="M6655" s="441">
        <v>45498</v>
      </c>
      <c r="N6655">
        <v>12.9</v>
      </c>
      <c r="O6655">
        <v>12.9</v>
      </c>
      <c r="P6655">
        <v>38.700000000000003</v>
      </c>
    </row>
    <row r="6656" spans="1:16" x14ac:dyDescent="0.3">
      <c r="A6656">
        <v>4215</v>
      </c>
      <c r="B6656">
        <v>122</v>
      </c>
      <c r="C6656" t="s">
        <v>552</v>
      </c>
      <c r="D6656" s="441">
        <v>45597</v>
      </c>
      <c r="E6656">
        <v>18249</v>
      </c>
      <c r="F6656" t="s">
        <v>5907</v>
      </c>
      <c r="G6656">
        <v>3381</v>
      </c>
      <c r="H6656">
        <v>2</v>
      </c>
      <c r="I6656" t="s">
        <v>5613</v>
      </c>
      <c r="J6656" t="s">
        <v>4764</v>
      </c>
      <c r="K6656" t="s">
        <v>6666</v>
      </c>
      <c r="L6656">
        <v>0</v>
      </c>
      <c r="M6656" s="441">
        <v>-693593</v>
      </c>
      <c r="N6656">
        <v>0</v>
      </c>
      <c r="O6656">
        <v>0</v>
      </c>
      <c r="P6656">
        <v>34.630000000000003</v>
      </c>
    </row>
    <row r="6657" spans="1:16" x14ac:dyDescent="0.3">
      <c r="A6657">
        <v>4987</v>
      </c>
      <c r="B6657">
        <v>122</v>
      </c>
      <c r="C6657" t="s">
        <v>552</v>
      </c>
      <c r="D6657" s="441">
        <v>45597</v>
      </c>
      <c r="E6657">
        <v>20185</v>
      </c>
      <c r="F6657" t="s">
        <v>5684</v>
      </c>
      <c r="G6657">
        <v>2259</v>
      </c>
      <c r="H6657">
        <v>1</v>
      </c>
      <c r="I6657" t="s">
        <v>5598</v>
      </c>
      <c r="J6657" t="s">
        <v>6085</v>
      </c>
      <c r="K6657" t="s">
        <v>6666</v>
      </c>
      <c r="L6657">
        <v>33.42</v>
      </c>
      <c r="M6657" s="441">
        <v>45574</v>
      </c>
      <c r="N6657">
        <v>33.42</v>
      </c>
      <c r="O6657">
        <v>34.5</v>
      </c>
      <c r="P6657">
        <v>33.42</v>
      </c>
    </row>
    <row r="6658" spans="1:16" x14ac:dyDescent="0.3">
      <c r="A6658">
        <v>4277</v>
      </c>
      <c r="B6658">
        <v>122</v>
      </c>
      <c r="C6658" t="s">
        <v>552</v>
      </c>
      <c r="D6658" s="441">
        <v>45597</v>
      </c>
      <c r="E6658">
        <v>24061</v>
      </c>
      <c r="F6658" t="s">
        <v>6627</v>
      </c>
      <c r="G6658">
        <v>2186</v>
      </c>
      <c r="H6658">
        <v>2</v>
      </c>
      <c r="I6658" t="s">
        <v>5598</v>
      </c>
      <c r="J6658" t="s">
        <v>6085</v>
      </c>
      <c r="K6658" t="s">
        <v>6666</v>
      </c>
      <c r="L6658">
        <v>0</v>
      </c>
      <c r="M6658" s="441">
        <v>45544</v>
      </c>
      <c r="N6658">
        <v>16.36</v>
      </c>
      <c r="O6658">
        <v>15.44</v>
      </c>
      <c r="P6658">
        <v>32.72</v>
      </c>
    </row>
    <row r="6659" spans="1:16" x14ac:dyDescent="0.3">
      <c r="A6659">
        <v>4266</v>
      </c>
      <c r="B6659">
        <v>122</v>
      </c>
      <c r="C6659" t="s">
        <v>552</v>
      </c>
      <c r="D6659" s="441">
        <v>45597</v>
      </c>
      <c r="E6659">
        <v>21075</v>
      </c>
      <c r="F6659" t="s">
        <v>5606</v>
      </c>
      <c r="G6659">
        <v>1993</v>
      </c>
      <c r="H6659">
        <v>5</v>
      </c>
      <c r="I6659" t="s">
        <v>5605</v>
      </c>
      <c r="J6659" t="s">
        <v>6085</v>
      </c>
      <c r="K6659" t="s">
        <v>6666</v>
      </c>
      <c r="L6659">
        <v>0</v>
      </c>
      <c r="M6659" s="441">
        <v>-693593</v>
      </c>
      <c r="N6659">
        <v>0</v>
      </c>
      <c r="O6659">
        <v>6.41</v>
      </c>
      <c r="P6659">
        <v>32.049999999999997</v>
      </c>
    </row>
    <row r="6660" spans="1:16" x14ac:dyDescent="0.3">
      <c r="A6660">
        <v>4238</v>
      </c>
      <c r="B6660">
        <v>122</v>
      </c>
      <c r="C6660" t="s">
        <v>552</v>
      </c>
      <c r="D6660" s="441">
        <v>45597</v>
      </c>
      <c r="E6660">
        <v>18144</v>
      </c>
      <c r="F6660" t="s">
        <v>6652</v>
      </c>
      <c r="G6660">
        <v>3473</v>
      </c>
      <c r="H6660">
        <v>1.18</v>
      </c>
      <c r="I6660" t="s">
        <v>5613</v>
      </c>
      <c r="J6660" t="s">
        <v>4764</v>
      </c>
      <c r="K6660" t="s">
        <v>6666</v>
      </c>
      <c r="L6660">
        <v>0</v>
      </c>
      <c r="M6660" s="441">
        <v>-693593</v>
      </c>
      <c r="N6660">
        <v>0</v>
      </c>
      <c r="O6660">
        <v>0</v>
      </c>
      <c r="P6660">
        <v>31.84</v>
      </c>
    </row>
    <row r="6661" spans="1:16" x14ac:dyDescent="0.3">
      <c r="A6661">
        <v>4179</v>
      </c>
      <c r="B6661">
        <v>122</v>
      </c>
      <c r="C6661" t="s">
        <v>552</v>
      </c>
      <c r="D6661" s="441">
        <v>45597</v>
      </c>
      <c r="E6661">
        <v>18383</v>
      </c>
      <c r="F6661" t="s">
        <v>6550</v>
      </c>
      <c r="G6661">
        <v>3256</v>
      </c>
      <c r="H6661">
        <v>0.28999999999999998</v>
      </c>
      <c r="I6661" t="s">
        <v>5613</v>
      </c>
      <c r="J6661" t="s">
        <v>4764</v>
      </c>
      <c r="K6661" t="s">
        <v>6666</v>
      </c>
      <c r="L6661">
        <v>0</v>
      </c>
      <c r="M6661" s="441">
        <v>-693593</v>
      </c>
      <c r="N6661">
        <v>0</v>
      </c>
      <c r="O6661">
        <v>0</v>
      </c>
      <c r="P6661">
        <v>29.98</v>
      </c>
    </row>
    <row r="6662" spans="1:16" x14ac:dyDescent="0.3">
      <c r="A6662">
        <v>4271</v>
      </c>
      <c r="B6662">
        <v>122</v>
      </c>
      <c r="C6662" t="s">
        <v>552</v>
      </c>
      <c r="D6662" s="441">
        <v>45597</v>
      </c>
      <c r="E6662">
        <v>21079</v>
      </c>
      <c r="F6662" t="s">
        <v>5838</v>
      </c>
      <c r="G6662">
        <v>1991</v>
      </c>
      <c r="H6662">
        <v>1</v>
      </c>
      <c r="I6662" t="s">
        <v>5613</v>
      </c>
      <c r="J6662" t="s">
        <v>6085</v>
      </c>
      <c r="K6662" t="s">
        <v>6666</v>
      </c>
      <c r="L6662">
        <v>0</v>
      </c>
      <c r="M6662" s="441">
        <v>-693593</v>
      </c>
      <c r="N6662">
        <v>0</v>
      </c>
      <c r="O6662">
        <v>29.4</v>
      </c>
      <c r="P6662">
        <v>29.4</v>
      </c>
    </row>
    <row r="6663" spans="1:16" x14ac:dyDescent="0.3">
      <c r="A6663">
        <v>4211</v>
      </c>
      <c r="B6663">
        <v>122</v>
      </c>
      <c r="C6663" t="s">
        <v>552</v>
      </c>
      <c r="D6663" s="441">
        <v>45597</v>
      </c>
      <c r="E6663">
        <v>18274</v>
      </c>
      <c r="F6663" t="s">
        <v>6664</v>
      </c>
      <c r="G6663">
        <v>3356</v>
      </c>
      <c r="H6663">
        <v>0.12</v>
      </c>
      <c r="I6663" t="s">
        <v>5601</v>
      </c>
      <c r="J6663" t="s">
        <v>4764</v>
      </c>
      <c r="K6663" t="s">
        <v>6666</v>
      </c>
      <c r="L6663">
        <v>0</v>
      </c>
      <c r="M6663" s="441">
        <v>-693593</v>
      </c>
      <c r="N6663">
        <v>0</v>
      </c>
      <c r="O6663">
        <v>0</v>
      </c>
      <c r="P6663">
        <v>28.85</v>
      </c>
    </row>
    <row r="6664" spans="1:16" x14ac:dyDescent="0.3">
      <c r="A6664">
        <v>4352</v>
      </c>
      <c r="B6664">
        <v>122</v>
      </c>
      <c r="C6664" t="s">
        <v>552</v>
      </c>
      <c r="D6664" s="441">
        <v>45597</v>
      </c>
      <c r="E6664">
        <v>19784</v>
      </c>
      <c r="F6664" t="s">
        <v>5922</v>
      </c>
      <c r="G6664">
        <v>2474</v>
      </c>
      <c r="H6664">
        <v>2.92</v>
      </c>
      <c r="I6664" t="s">
        <v>5598</v>
      </c>
      <c r="J6664" t="s">
        <v>6085</v>
      </c>
      <c r="K6664" t="s">
        <v>6666</v>
      </c>
      <c r="L6664">
        <v>8.9499999999999993</v>
      </c>
      <c r="M6664" s="441">
        <v>45596</v>
      </c>
      <c r="N6664">
        <v>8.1</v>
      </c>
      <c r="O6664">
        <v>8.33</v>
      </c>
      <c r="P6664">
        <v>26.13</v>
      </c>
    </row>
    <row r="6665" spans="1:16" x14ac:dyDescent="0.3">
      <c r="A6665">
        <v>5016</v>
      </c>
      <c r="B6665">
        <v>122</v>
      </c>
      <c r="C6665" t="s">
        <v>552</v>
      </c>
      <c r="D6665" s="441">
        <v>45597</v>
      </c>
      <c r="E6665">
        <v>18239</v>
      </c>
      <c r="F6665" t="s">
        <v>5999</v>
      </c>
      <c r="G6665">
        <v>3389</v>
      </c>
      <c r="H6665">
        <v>0.11</v>
      </c>
      <c r="I6665" t="s">
        <v>5601</v>
      </c>
      <c r="J6665" t="s">
        <v>4764</v>
      </c>
      <c r="K6665" t="s">
        <v>6666</v>
      </c>
      <c r="L6665">
        <v>0</v>
      </c>
      <c r="M6665" s="441">
        <v>-693593</v>
      </c>
      <c r="N6665">
        <v>0</v>
      </c>
      <c r="O6665">
        <v>0</v>
      </c>
      <c r="P6665">
        <v>24.79</v>
      </c>
    </row>
    <row r="6666" spans="1:16" x14ac:dyDescent="0.3">
      <c r="A6666">
        <v>4371</v>
      </c>
      <c r="B6666">
        <v>122</v>
      </c>
      <c r="C6666" t="s">
        <v>552</v>
      </c>
      <c r="D6666" s="441">
        <v>45597</v>
      </c>
      <c r="E6666">
        <v>17034</v>
      </c>
      <c r="F6666" t="s">
        <v>6601</v>
      </c>
      <c r="G6666">
        <v>2743</v>
      </c>
      <c r="H6666">
        <v>1.3</v>
      </c>
      <c r="I6666" t="s">
        <v>5598</v>
      </c>
      <c r="J6666" t="s">
        <v>6085</v>
      </c>
      <c r="K6666" t="s">
        <v>6666</v>
      </c>
      <c r="L6666">
        <v>18.53</v>
      </c>
      <c r="M6666" s="441">
        <v>45596</v>
      </c>
      <c r="N6666">
        <v>12</v>
      </c>
      <c r="O6666">
        <v>12</v>
      </c>
      <c r="P6666">
        <v>24.09</v>
      </c>
    </row>
    <row r="6667" spans="1:16" x14ac:dyDescent="0.3">
      <c r="A6667">
        <v>4343</v>
      </c>
      <c r="B6667">
        <v>122</v>
      </c>
      <c r="C6667" t="s">
        <v>552</v>
      </c>
      <c r="D6667" s="441">
        <v>45597</v>
      </c>
      <c r="E6667">
        <v>19902</v>
      </c>
      <c r="F6667" t="s">
        <v>6528</v>
      </c>
      <c r="G6667">
        <v>2382</v>
      </c>
      <c r="H6667">
        <v>1</v>
      </c>
      <c r="I6667" t="s">
        <v>5703</v>
      </c>
      <c r="J6667" t="s">
        <v>6085</v>
      </c>
      <c r="K6667" t="s">
        <v>6666</v>
      </c>
      <c r="L6667">
        <v>0</v>
      </c>
      <c r="M6667" s="441">
        <v>-693593</v>
      </c>
      <c r="N6667">
        <v>0</v>
      </c>
      <c r="O6667">
        <v>23.38</v>
      </c>
      <c r="P6667">
        <v>23.38</v>
      </c>
    </row>
    <row r="6668" spans="1:16" x14ac:dyDescent="0.3">
      <c r="A6668">
        <v>4172</v>
      </c>
      <c r="B6668">
        <v>122</v>
      </c>
      <c r="C6668" t="s">
        <v>552</v>
      </c>
      <c r="D6668" s="441">
        <v>45597</v>
      </c>
      <c r="E6668">
        <v>18511</v>
      </c>
      <c r="F6668" t="s">
        <v>6028</v>
      </c>
      <c r="G6668">
        <v>3149</v>
      </c>
      <c r="H6668">
        <v>7.0000000000000007E-2</v>
      </c>
      <c r="I6668" t="s">
        <v>5613</v>
      </c>
      <c r="J6668" t="s">
        <v>4764</v>
      </c>
      <c r="K6668" t="s">
        <v>6666</v>
      </c>
      <c r="L6668">
        <v>0</v>
      </c>
      <c r="M6668" s="441">
        <v>-693593</v>
      </c>
      <c r="N6668">
        <v>0</v>
      </c>
      <c r="O6668">
        <v>0</v>
      </c>
      <c r="P6668">
        <v>22.43</v>
      </c>
    </row>
    <row r="6669" spans="1:16" x14ac:dyDescent="0.3">
      <c r="A6669">
        <v>4341</v>
      </c>
      <c r="B6669">
        <v>122</v>
      </c>
      <c r="C6669" t="s">
        <v>552</v>
      </c>
      <c r="D6669" s="441">
        <v>45597</v>
      </c>
      <c r="E6669">
        <v>19917</v>
      </c>
      <c r="F6669" t="s">
        <v>5682</v>
      </c>
      <c r="G6669">
        <v>2379</v>
      </c>
      <c r="H6669">
        <v>7</v>
      </c>
      <c r="I6669" t="s">
        <v>5605</v>
      </c>
      <c r="J6669" t="s">
        <v>6085</v>
      </c>
      <c r="K6669" t="s">
        <v>6666</v>
      </c>
      <c r="L6669">
        <v>0</v>
      </c>
      <c r="M6669" s="441">
        <v>45553</v>
      </c>
      <c r="N6669">
        <v>3.19</v>
      </c>
      <c r="O6669">
        <v>2.96</v>
      </c>
      <c r="P6669">
        <v>22.33</v>
      </c>
    </row>
    <row r="6670" spans="1:16" x14ac:dyDescent="0.3">
      <c r="A6670">
        <v>4372</v>
      </c>
      <c r="B6670">
        <v>122</v>
      </c>
      <c r="C6670" t="s">
        <v>552</v>
      </c>
      <c r="D6670" s="441">
        <v>45597</v>
      </c>
      <c r="E6670">
        <v>19589</v>
      </c>
      <c r="F6670" t="s">
        <v>5943</v>
      </c>
      <c r="G6670">
        <v>2637</v>
      </c>
      <c r="H6670">
        <v>3.2</v>
      </c>
      <c r="I6670" t="s">
        <v>5598</v>
      </c>
      <c r="J6670" t="s">
        <v>6085</v>
      </c>
      <c r="K6670" t="s">
        <v>6666</v>
      </c>
      <c r="L6670">
        <v>6.84</v>
      </c>
      <c r="M6670" s="441">
        <v>45596</v>
      </c>
      <c r="N6670">
        <v>4.5</v>
      </c>
      <c r="O6670">
        <v>5.21</v>
      </c>
      <c r="P6670">
        <v>21.89</v>
      </c>
    </row>
    <row r="6671" spans="1:16" x14ac:dyDescent="0.3">
      <c r="A6671">
        <v>4274</v>
      </c>
      <c r="B6671">
        <v>122</v>
      </c>
      <c r="C6671" t="s">
        <v>552</v>
      </c>
      <c r="D6671" s="441">
        <v>45597</v>
      </c>
      <c r="E6671">
        <v>20429</v>
      </c>
      <c r="F6671" t="s">
        <v>5840</v>
      </c>
      <c r="G6671">
        <v>2184</v>
      </c>
      <c r="H6671">
        <v>1</v>
      </c>
      <c r="I6671" t="s">
        <v>5613</v>
      </c>
      <c r="J6671" t="s">
        <v>6085</v>
      </c>
      <c r="K6671" t="s">
        <v>6666</v>
      </c>
      <c r="L6671">
        <v>19.66</v>
      </c>
      <c r="M6671" s="441">
        <v>45573</v>
      </c>
      <c r="N6671">
        <v>19.5</v>
      </c>
      <c r="O6671">
        <v>19.5</v>
      </c>
      <c r="P6671">
        <v>19.66</v>
      </c>
    </row>
    <row r="6672" spans="1:16" x14ac:dyDescent="0.3">
      <c r="A6672">
        <v>4356</v>
      </c>
      <c r="B6672">
        <v>122</v>
      </c>
      <c r="C6672" t="s">
        <v>552</v>
      </c>
      <c r="D6672" s="441">
        <v>45597</v>
      </c>
      <c r="E6672">
        <v>24509</v>
      </c>
      <c r="F6672" t="s">
        <v>5928</v>
      </c>
      <c r="G6672">
        <v>2607</v>
      </c>
      <c r="H6672">
        <v>5.32</v>
      </c>
      <c r="I6672" t="s">
        <v>5598</v>
      </c>
      <c r="J6672" t="s">
        <v>6085</v>
      </c>
      <c r="K6672" t="s">
        <v>6666</v>
      </c>
      <c r="L6672">
        <v>0</v>
      </c>
      <c r="M6672" s="441">
        <v>-693593</v>
      </c>
      <c r="N6672">
        <v>0</v>
      </c>
      <c r="O6672">
        <v>3.21</v>
      </c>
      <c r="P6672">
        <v>17.100000000000001</v>
      </c>
    </row>
    <row r="6673" spans="1:16" x14ac:dyDescent="0.3">
      <c r="A6673">
        <v>4381</v>
      </c>
      <c r="B6673">
        <v>122</v>
      </c>
      <c r="C6673" t="s">
        <v>552</v>
      </c>
      <c r="D6673" s="441">
        <v>45597</v>
      </c>
      <c r="E6673">
        <v>19465</v>
      </c>
      <c r="F6673" t="s">
        <v>5953</v>
      </c>
      <c r="G6673">
        <v>2737</v>
      </c>
      <c r="H6673">
        <v>2.2599999999999998</v>
      </c>
      <c r="I6673" t="s">
        <v>5598</v>
      </c>
      <c r="J6673" t="s">
        <v>6085</v>
      </c>
      <c r="K6673" t="s">
        <v>6666</v>
      </c>
      <c r="L6673">
        <v>7.45</v>
      </c>
      <c r="M6673" s="441">
        <v>45594</v>
      </c>
      <c r="N6673">
        <v>8.44</v>
      </c>
      <c r="O6673">
        <v>4.76</v>
      </c>
      <c r="P6673">
        <v>16.84</v>
      </c>
    </row>
    <row r="6674" spans="1:16" x14ac:dyDescent="0.3">
      <c r="A6674">
        <v>4198</v>
      </c>
      <c r="B6674">
        <v>122</v>
      </c>
      <c r="C6674" t="s">
        <v>552</v>
      </c>
      <c r="D6674" s="441">
        <v>45597</v>
      </c>
      <c r="E6674">
        <v>18329</v>
      </c>
      <c r="F6674" t="s">
        <v>6555</v>
      </c>
      <c r="G6674">
        <v>3304</v>
      </c>
      <c r="H6674">
        <v>0.04</v>
      </c>
      <c r="I6674" t="s">
        <v>5613</v>
      </c>
      <c r="J6674" t="s">
        <v>4764</v>
      </c>
      <c r="K6674" t="s">
        <v>6666</v>
      </c>
      <c r="L6674">
        <v>0</v>
      </c>
      <c r="M6674" s="441">
        <v>-693593</v>
      </c>
      <c r="N6674">
        <v>0</v>
      </c>
      <c r="O6674">
        <v>0</v>
      </c>
      <c r="P6674">
        <v>16.78</v>
      </c>
    </row>
    <row r="6675" spans="1:16" x14ac:dyDescent="0.3">
      <c r="A6675">
        <v>4357</v>
      </c>
      <c r="B6675">
        <v>122</v>
      </c>
      <c r="C6675" t="s">
        <v>552</v>
      </c>
      <c r="D6675" s="441">
        <v>45597</v>
      </c>
      <c r="E6675">
        <v>19623</v>
      </c>
      <c r="F6675" t="s">
        <v>5929</v>
      </c>
      <c r="G6675">
        <v>2611</v>
      </c>
      <c r="H6675">
        <v>5.0599999999999996</v>
      </c>
      <c r="I6675" t="s">
        <v>5598</v>
      </c>
      <c r="J6675" t="s">
        <v>6085</v>
      </c>
      <c r="K6675" t="s">
        <v>6666</v>
      </c>
      <c r="L6675">
        <v>3.21</v>
      </c>
      <c r="M6675" s="441">
        <v>45596</v>
      </c>
      <c r="N6675">
        <v>3.38</v>
      </c>
      <c r="O6675">
        <v>3.05</v>
      </c>
      <c r="P6675">
        <v>16.239999999999998</v>
      </c>
    </row>
    <row r="6676" spans="1:16" x14ac:dyDescent="0.3">
      <c r="A6676">
        <v>4970</v>
      </c>
      <c r="B6676">
        <v>122</v>
      </c>
      <c r="C6676" t="s">
        <v>552</v>
      </c>
      <c r="D6676" s="441">
        <v>45597</v>
      </c>
      <c r="E6676">
        <v>18191</v>
      </c>
      <c r="F6676" t="s">
        <v>5998</v>
      </c>
      <c r="G6676">
        <v>3433</v>
      </c>
      <c r="H6676">
        <v>0.24</v>
      </c>
      <c r="I6676" t="s">
        <v>5601</v>
      </c>
      <c r="J6676" t="s">
        <v>4764</v>
      </c>
      <c r="K6676" t="s">
        <v>6666</v>
      </c>
      <c r="L6676">
        <v>0</v>
      </c>
      <c r="M6676" s="441">
        <v>-693593</v>
      </c>
      <c r="N6676">
        <v>0</v>
      </c>
      <c r="O6676">
        <v>0</v>
      </c>
      <c r="P6676">
        <v>16.059999999999999</v>
      </c>
    </row>
    <row r="6677" spans="1:16" x14ac:dyDescent="0.3">
      <c r="A6677">
        <v>4301</v>
      </c>
      <c r="B6677">
        <v>122</v>
      </c>
      <c r="C6677" t="s">
        <v>552</v>
      </c>
      <c r="D6677" s="441">
        <v>45597</v>
      </c>
      <c r="E6677">
        <v>20029</v>
      </c>
      <c r="F6677" t="s">
        <v>5848</v>
      </c>
      <c r="G6677">
        <v>2337</v>
      </c>
      <c r="H6677">
        <v>1</v>
      </c>
      <c r="I6677" t="s">
        <v>5668</v>
      </c>
      <c r="J6677" t="s">
        <v>6085</v>
      </c>
      <c r="K6677" t="s">
        <v>6666</v>
      </c>
      <c r="L6677">
        <v>15.94</v>
      </c>
      <c r="M6677" s="441">
        <v>45587</v>
      </c>
      <c r="N6677">
        <v>15.94</v>
      </c>
      <c r="O6677">
        <v>15.59</v>
      </c>
      <c r="P6677">
        <v>15.94</v>
      </c>
    </row>
    <row r="6678" spans="1:16" x14ac:dyDescent="0.3">
      <c r="A6678">
        <v>4992</v>
      </c>
      <c r="B6678">
        <v>122</v>
      </c>
      <c r="C6678" t="s">
        <v>552</v>
      </c>
      <c r="D6678" s="441">
        <v>45597</v>
      </c>
      <c r="E6678">
        <v>17020</v>
      </c>
      <c r="F6678" t="s">
        <v>6135</v>
      </c>
      <c r="G6678">
        <v>3977</v>
      </c>
      <c r="H6678">
        <v>6</v>
      </c>
      <c r="I6678" t="s">
        <v>5613</v>
      </c>
      <c r="J6678" t="s">
        <v>6102</v>
      </c>
      <c r="K6678" t="s">
        <v>6666</v>
      </c>
      <c r="L6678">
        <v>0</v>
      </c>
      <c r="M6678" s="441">
        <v>45552</v>
      </c>
      <c r="N6678">
        <v>2.65</v>
      </c>
      <c r="O6678">
        <v>2.65</v>
      </c>
      <c r="P6678">
        <v>15.9</v>
      </c>
    </row>
    <row r="6679" spans="1:16" x14ac:dyDescent="0.3">
      <c r="A6679">
        <v>4981</v>
      </c>
      <c r="B6679">
        <v>122</v>
      </c>
      <c r="C6679" t="s">
        <v>552</v>
      </c>
      <c r="D6679" s="441">
        <v>45597</v>
      </c>
      <c r="E6679">
        <v>19984</v>
      </c>
      <c r="F6679" t="s">
        <v>5669</v>
      </c>
      <c r="G6679">
        <v>2351</v>
      </c>
      <c r="H6679">
        <v>1</v>
      </c>
      <c r="I6679" t="s">
        <v>5613</v>
      </c>
      <c r="J6679" t="s">
        <v>6085</v>
      </c>
      <c r="K6679" t="s">
        <v>6666</v>
      </c>
      <c r="L6679">
        <v>13.67</v>
      </c>
      <c r="M6679" s="441">
        <v>45588</v>
      </c>
      <c r="N6679">
        <v>15</v>
      </c>
      <c r="O6679">
        <v>15.5</v>
      </c>
      <c r="P6679">
        <v>13.67</v>
      </c>
    </row>
    <row r="6680" spans="1:16" x14ac:dyDescent="0.3">
      <c r="A6680">
        <v>4988</v>
      </c>
      <c r="B6680">
        <v>122</v>
      </c>
      <c r="C6680" t="s">
        <v>552</v>
      </c>
      <c r="D6680" s="441">
        <v>45597</v>
      </c>
      <c r="E6680">
        <v>20174</v>
      </c>
      <c r="F6680" t="s">
        <v>5685</v>
      </c>
      <c r="G6680">
        <v>2264</v>
      </c>
      <c r="H6680">
        <v>1</v>
      </c>
      <c r="I6680" t="s">
        <v>5598</v>
      </c>
      <c r="J6680" t="s">
        <v>6085</v>
      </c>
      <c r="K6680" t="s">
        <v>6666</v>
      </c>
      <c r="L6680">
        <v>13.23</v>
      </c>
      <c r="M6680" s="441">
        <v>45574</v>
      </c>
      <c r="N6680">
        <v>13.23</v>
      </c>
      <c r="O6680">
        <v>14.8</v>
      </c>
      <c r="P6680">
        <v>13.23</v>
      </c>
    </row>
    <row r="6681" spans="1:16" x14ac:dyDescent="0.3">
      <c r="A6681">
        <v>4379</v>
      </c>
      <c r="B6681">
        <v>122</v>
      </c>
      <c r="C6681" t="s">
        <v>552</v>
      </c>
      <c r="D6681" s="441">
        <v>45597</v>
      </c>
      <c r="E6681">
        <v>19472</v>
      </c>
      <c r="F6681" t="s">
        <v>6064</v>
      </c>
      <c r="G6681">
        <v>2733</v>
      </c>
      <c r="H6681">
        <v>1.44</v>
      </c>
      <c r="I6681" t="s">
        <v>5598</v>
      </c>
      <c r="J6681" t="s">
        <v>6085</v>
      </c>
      <c r="K6681" t="s">
        <v>6666</v>
      </c>
      <c r="L6681">
        <v>8.64</v>
      </c>
      <c r="M6681" s="441">
        <v>45596</v>
      </c>
      <c r="N6681">
        <v>11.81</v>
      </c>
      <c r="O6681">
        <v>9.93</v>
      </c>
      <c r="P6681">
        <v>12.44</v>
      </c>
    </row>
    <row r="6682" spans="1:16" x14ac:dyDescent="0.3">
      <c r="A6682">
        <v>4296</v>
      </c>
      <c r="B6682">
        <v>122</v>
      </c>
      <c r="C6682" t="s">
        <v>552</v>
      </c>
      <c r="D6682" s="441">
        <v>45597</v>
      </c>
      <c r="E6682">
        <v>24170</v>
      </c>
      <c r="F6682" t="s">
        <v>6529</v>
      </c>
      <c r="G6682">
        <v>2330</v>
      </c>
      <c r="H6682">
        <v>1</v>
      </c>
      <c r="I6682" t="s">
        <v>5598</v>
      </c>
      <c r="J6682" t="s">
        <v>6085</v>
      </c>
      <c r="K6682" t="s">
        <v>6666</v>
      </c>
      <c r="L6682">
        <v>0</v>
      </c>
      <c r="M6682" s="441">
        <v>-693593</v>
      </c>
      <c r="N6682">
        <v>0</v>
      </c>
      <c r="O6682">
        <v>11</v>
      </c>
      <c r="P6682">
        <v>11</v>
      </c>
    </row>
    <row r="6683" spans="1:16" x14ac:dyDescent="0.3">
      <c r="A6683">
        <v>4975</v>
      </c>
      <c r="B6683">
        <v>122</v>
      </c>
      <c r="C6683" t="s">
        <v>552</v>
      </c>
      <c r="D6683" s="441">
        <v>45597</v>
      </c>
      <c r="E6683">
        <v>18420</v>
      </c>
      <c r="F6683" t="s">
        <v>6030</v>
      </c>
      <c r="G6683">
        <v>3222</v>
      </c>
      <c r="H6683">
        <v>0.93</v>
      </c>
      <c r="I6683" t="s">
        <v>5601</v>
      </c>
      <c r="J6683" t="s">
        <v>4764</v>
      </c>
      <c r="K6683" t="s">
        <v>6666</v>
      </c>
      <c r="L6683">
        <v>0</v>
      </c>
      <c r="M6683" s="441">
        <v>-693593</v>
      </c>
      <c r="N6683">
        <v>0</v>
      </c>
      <c r="O6683">
        <v>11.55</v>
      </c>
      <c r="P6683">
        <v>10.74</v>
      </c>
    </row>
    <row r="6684" spans="1:16" x14ac:dyDescent="0.3">
      <c r="A6684">
        <v>4350</v>
      </c>
      <c r="B6684">
        <v>122</v>
      </c>
      <c r="C6684" t="s">
        <v>552</v>
      </c>
      <c r="D6684" s="441">
        <v>45597</v>
      </c>
      <c r="E6684">
        <v>19505</v>
      </c>
      <c r="F6684" t="s">
        <v>5978</v>
      </c>
      <c r="G6684">
        <v>2706</v>
      </c>
      <c r="H6684">
        <v>1.74</v>
      </c>
      <c r="I6684" t="s">
        <v>5598</v>
      </c>
      <c r="J6684" t="s">
        <v>6085</v>
      </c>
      <c r="K6684" t="s">
        <v>6666</v>
      </c>
      <c r="L6684">
        <v>5.82</v>
      </c>
      <c r="M6684" s="441">
        <v>45596</v>
      </c>
      <c r="N6684">
        <v>5.49</v>
      </c>
      <c r="O6684">
        <v>5.52</v>
      </c>
      <c r="P6684">
        <v>10.130000000000001</v>
      </c>
    </row>
    <row r="6685" spans="1:16" x14ac:dyDescent="0.3">
      <c r="A6685">
        <v>4283</v>
      </c>
      <c r="B6685">
        <v>122</v>
      </c>
      <c r="C6685" t="s">
        <v>552</v>
      </c>
      <c r="D6685" s="441">
        <v>45597</v>
      </c>
      <c r="E6685">
        <v>23826</v>
      </c>
      <c r="F6685" t="s">
        <v>5844</v>
      </c>
      <c r="G6685">
        <v>2073</v>
      </c>
      <c r="H6685">
        <v>18</v>
      </c>
      <c r="I6685" t="s">
        <v>5605</v>
      </c>
      <c r="J6685" t="s">
        <v>6085</v>
      </c>
      <c r="K6685" t="s">
        <v>6666</v>
      </c>
      <c r="L6685">
        <v>0</v>
      </c>
      <c r="M6685" s="441">
        <v>-693593</v>
      </c>
      <c r="N6685">
        <v>0</v>
      </c>
      <c r="O6685">
        <v>0</v>
      </c>
      <c r="P6685">
        <v>9.98</v>
      </c>
    </row>
    <row r="6686" spans="1:16" x14ac:dyDescent="0.3">
      <c r="A6686">
        <v>4358</v>
      </c>
      <c r="B6686">
        <v>122</v>
      </c>
      <c r="C6686" t="s">
        <v>552</v>
      </c>
      <c r="D6686" s="441">
        <v>45597</v>
      </c>
      <c r="E6686">
        <v>19488</v>
      </c>
      <c r="F6686" t="s">
        <v>5930</v>
      </c>
      <c r="G6686">
        <v>2720</v>
      </c>
      <c r="H6686">
        <v>1.1000000000000001</v>
      </c>
      <c r="I6686" t="s">
        <v>5598</v>
      </c>
      <c r="J6686" t="s">
        <v>6085</v>
      </c>
      <c r="K6686" t="s">
        <v>6666</v>
      </c>
      <c r="L6686">
        <v>9.06</v>
      </c>
      <c r="M6686" s="441">
        <v>45596</v>
      </c>
      <c r="N6686">
        <v>8</v>
      </c>
      <c r="O6686">
        <v>8.84</v>
      </c>
      <c r="P6686">
        <v>9.9700000000000006</v>
      </c>
    </row>
    <row r="6687" spans="1:16" x14ac:dyDescent="0.3">
      <c r="A6687">
        <v>4380</v>
      </c>
      <c r="B6687">
        <v>122</v>
      </c>
      <c r="C6687" t="s">
        <v>552</v>
      </c>
      <c r="D6687" s="441">
        <v>45597</v>
      </c>
      <c r="E6687">
        <v>19468</v>
      </c>
      <c r="F6687" t="s">
        <v>5985</v>
      </c>
      <c r="G6687">
        <v>2736</v>
      </c>
      <c r="H6687">
        <v>1.5</v>
      </c>
      <c r="I6687" t="s">
        <v>5598</v>
      </c>
      <c r="J6687" t="s">
        <v>6085</v>
      </c>
      <c r="K6687" t="s">
        <v>6666</v>
      </c>
      <c r="L6687">
        <v>6.35</v>
      </c>
      <c r="M6687" s="441">
        <v>45596</v>
      </c>
      <c r="N6687">
        <v>8.1</v>
      </c>
      <c r="O6687">
        <v>6.52</v>
      </c>
      <c r="P6687">
        <v>9.52</v>
      </c>
    </row>
    <row r="6688" spans="1:16" x14ac:dyDescent="0.3">
      <c r="A6688">
        <v>4265</v>
      </c>
      <c r="B6688">
        <v>122</v>
      </c>
      <c r="C6688" t="s">
        <v>552</v>
      </c>
      <c r="D6688" s="441">
        <v>45597</v>
      </c>
      <c r="E6688">
        <v>21102</v>
      </c>
      <c r="F6688" t="s">
        <v>6602</v>
      </c>
      <c r="G6688">
        <v>1985</v>
      </c>
      <c r="H6688">
        <v>2</v>
      </c>
      <c r="I6688" t="s">
        <v>5605</v>
      </c>
      <c r="J6688" t="s">
        <v>6085</v>
      </c>
      <c r="K6688" t="s">
        <v>6666</v>
      </c>
      <c r="L6688">
        <v>0</v>
      </c>
      <c r="M6688" s="441">
        <v>-693593</v>
      </c>
      <c r="N6688">
        <v>0</v>
      </c>
      <c r="O6688">
        <v>4.6900000000000004</v>
      </c>
      <c r="P6688">
        <v>9.3800000000000008</v>
      </c>
    </row>
    <row r="6689" spans="1:16" x14ac:dyDescent="0.3">
      <c r="A6689">
        <v>4360</v>
      </c>
      <c r="B6689">
        <v>122</v>
      </c>
      <c r="C6689" t="s">
        <v>552</v>
      </c>
      <c r="D6689" s="441">
        <v>45597</v>
      </c>
      <c r="E6689">
        <v>19613</v>
      </c>
      <c r="F6689" t="s">
        <v>5934</v>
      </c>
      <c r="G6689">
        <v>2620</v>
      </c>
      <c r="H6689">
        <v>1.34</v>
      </c>
      <c r="I6689" t="s">
        <v>5598</v>
      </c>
      <c r="J6689" t="s">
        <v>6085</v>
      </c>
      <c r="K6689" t="s">
        <v>6666</v>
      </c>
      <c r="L6689">
        <v>5.63</v>
      </c>
      <c r="M6689" s="441">
        <v>45596</v>
      </c>
      <c r="N6689">
        <v>5.6</v>
      </c>
      <c r="O6689">
        <v>4.49</v>
      </c>
      <c r="P6689">
        <v>7.54</v>
      </c>
    </row>
    <row r="6690" spans="1:16" x14ac:dyDescent="0.3">
      <c r="A6690">
        <v>4376</v>
      </c>
      <c r="B6690">
        <v>122</v>
      </c>
      <c r="C6690" t="s">
        <v>552</v>
      </c>
      <c r="D6690" s="441">
        <v>45597</v>
      </c>
      <c r="E6690">
        <v>19560</v>
      </c>
      <c r="F6690" t="s">
        <v>5947</v>
      </c>
      <c r="G6690">
        <v>2657</v>
      </c>
      <c r="H6690">
        <v>0.66</v>
      </c>
      <c r="I6690" t="s">
        <v>5598</v>
      </c>
      <c r="J6690" t="s">
        <v>6085</v>
      </c>
      <c r="K6690" t="s">
        <v>6666</v>
      </c>
      <c r="L6690">
        <v>10.64</v>
      </c>
      <c r="M6690" s="441">
        <v>45594</v>
      </c>
      <c r="N6690">
        <v>12.16</v>
      </c>
      <c r="O6690">
        <v>11.12</v>
      </c>
      <c r="P6690">
        <v>7.02</v>
      </c>
    </row>
    <row r="6691" spans="1:16" x14ac:dyDescent="0.3">
      <c r="A6691">
        <v>4351</v>
      </c>
      <c r="B6691">
        <v>122</v>
      </c>
      <c r="C6691" t="s">
        <v>552</v>
      </c>
      <c r="D6691" s="441">
        <v>45597</v>
      </c>
      <c r="E6691">
        <v>19503</v>
      </c>
      <c r="F6691" t="s">
        <v>6058</v>
      </c>
      <c r="G6691">
        <v>2707</v>
      </c>
      <c r="H6691">
        <v>1.18</v>
      </c>
      <c r="I6691" t="s">
        <v>5598</v>
      </c>
      <c r="J6691" t="s">
        <v>6085</v>
      </c>
      <c r="K6691" t="s">
        <v>6666</v>
      </c>
      <c r="L6691">
        <v>5.67</v>
      </c>
      <c r="M6691" s="441">
        <v>45596</v>
      </c>
      <c r="N6691">
        <v>6.75</v>
      </c>
      <c r="O6691">
        <v>6.36</v>
      </c>
      <c r="P6691">
        <v>6.69</v>
      </c>
    </row>
    <row r="6692" spans="1:16" x14ac:dyDescent="0.3">
      <c r="A6692">
        <v>4349</v>
      </c>
      <c r="B6692">
        <v>122</v>
      </c>
      <c r="C6692" t="s">
        <v>552</v>
      </c>
      <c r="D6692" s="441">
        <v>45597</v>
      </c>
      <c r="E6692">
        <v>19509</v>
      </c>
      <c r="F6692" t="s">
        <v>6603</v>
      </c>
      <c r="G6692">
        <v>2703</v>
      </c>
      <c r="H6692">
        <v>2.66</v>
      </c>
      <c r="I6692" t="s">
        <v>5598</v>
      </c>
      <c r="J6692" t="s">
        <v>6085</v>
      </c>
      <c r="K6692" t="s">
        <v>6666</v>
      </c>
      <c r="L6692">
        <v>2.4</v>
      </c>
      <c r="M6692" s="441">
        <v>45589</v>
      </c>
      <c r="N6692">
        <v>2.4</v>
      </c>
      <c r="O6692">
        <v>3.5</v>
      </c>
      <c r="P6692">
        <v>6.38</v>
      </c>
    </row>
    <row r="6693" spans="1:16" x14ac:dyDescent="0.3">
      <c r="A6693">
        <v>4264</v>
      </c>
      <c r="B6693">
        <v>122</v>
      </c>
      <c r="C6693" t="s">
        <v>552</v>
      </c>
      <c r="D6693" s="441">
        <v>45597</v>
      </c>
      <c r="E6693">
        <v>21100</v>
      </c>
      <c r="F6693" t="s">
        <v>5900</v>
      </c>
      <c r="G6693">
        <v>1986</v>
      </c>
      <c r="H6693">
        <v>2</v>
      </c>
      <c r="I6693" t="s">
        <v>5605</v>
      </c>
      <c r="J6693" t="s">
        <v>6085</v>
      </c>
      <c r="K6693" t="s">
        <v>6666</v>
      </c>
      <c r="L6693">
        <v>3.05</v>
      </c>
      <c r="M6693" s="441">
        <v>45594</v>
      </c>
      <c r="N6693">
        <v>3.05</v>
      </c>
      <c r="O6693">
        <v>3.05</v>
      </c>
      <c r="P6693">
        <v>6.1</v>
      </c>
    </row>
    <row r="6694" spans="1:16" x14ac:dyDescent="0.3">
      <c r="A6694">
        <v>4359</v>
      </c>
      <c r="B6694">
        <v>122</v>
      </c>
      <c r="C6694" t="s">
        <v>552</v>
      </c>
      <c r="D6694" s="441">
        <v>45597</v>
      </c>
      <c r="E6694">
        <v>19621</v>
      </c>
      <c r="F6694" t="s">
        <v>5931</v>
      </c>
      <c r="G6694">
        <v>2613</v>
      </c>
      <c r="H6694">
        <v>2.54</v>
      </c>
      <c r="I6694" t="s">
        <v>5598</v>
      </c>
      <c r="J6694" t="s">
        <v>6085</v>
      </c>
      <c r="K6694" t="s">
        <v>6666</v>
      </c>
      <c r="L6694">
        <v>2.39</v>
      </c>
      <c r="M6694" s="441">
        <v>45594</v>
      </c>
      <c r="N6694">
        <v>2.4300000000000002</v>
      </c>
      <c r="O6694">
        <v>2.4300000000000002</v>
      </c>
      <c r="P6694">
        <v>6.07</v>
      </c>
    </row>
    <row r="6695" spans="1:16" x14ac:dyDescent="0.3">
      <c r="A6695">
        <v>4374</v>
      </c>
      <c r="B6695">
        <v>122</v>
      </c>
      <c r="C6695" t="s">
        <v>552</v>
      </c>
      <c r="D6695" s="441">
        <v>45597</v>
      </c>
      <c r="E6695">
        <v>19572</v>
      </c>
      <c r="F6695" t="s">
        <v>5945</v>
      </c>
      <c r="G6695">
        <v>2646</v>
      </c>
      <c r="H6695">
        <v>0.34</v>
      </c>
      <c r="I6695" t="s">
        <v>5598</v>
      </c>
      <c r="J6695" t="s">
        <v>6085</v>
      </c>
      <c r="K6695" t="s">
        <v>6666</v>
      </c>
      <c r="L6695">
        <v>16.5</v>
      </c>
      <c r="M6695" s="441">
        <v>45589</v>
      </c>
      <c r="N6695">
        <v>14</v>
      </c>
      <c r="O6695">
        <v>17.77</v>
      </c>
      <c r="P6695">
        <v>5.61</v>
      </c>
    </row>
    <row r="6696" spans="1:16" x14ac:dyDescent="0.3">
      <c r="A6696">
        <v>4378</v>
      </c>
      <c r="B6696">
        <v>122</v>
      </c>
      <c r="C6696" t="s">
        <v>552</v>
      </c>
      <c r="D6696" s="441">
        <v>45597</v>
      </c>
      <c r="E6696">
        <v>19552</v>
      </c>
      <c r="F6696" t="s">
        <v>6265</v>
      </c>
      <c r="G6696">
        <v>2664</v>
      </c>
      <c r="H6696">
        <v>1.26</v>
      </c>
      <c r="I6696" t="s">
        <v>5598</v>
      </c>
      <c r="J6696" t="s">
        <v>6085</v>
      </c>
      <c r="K6696" t="s">
        <v>6666</v>
      </c>
      <c r="L6696">
        <v>4.2300000000000004</v>
      </c>
      <c r="M6696" s="441">
        <v>45596</v>
      </c>
      <c r="N6696">
        <v>4.5</v>
      </c>
      <c r="O6696">
        <v>3.41</v>
      </c>
      <c r="P6696">
        <v>5.33</v>
      </c>
    </row>
    <row r="6697" spans="1:16" x14ac:dyDescent="0.3">
      <c r="A6697">
        <v>4355</v>
      </c>
      <c r="B6697">
        <v>122</v>
      </c>
      <c r="C6697" t="s">
        <v>552</v>
      </c>
      <c r="D6697" s="441">
        <v>45597</v>
      </c>
      <c r="E6697">
        <v>19634</v>
      </c>
      <c r="F6697" t="s">
        <v>5925</v>
      </c>
      <c r="G6697">
        <v>2602</v>
      </c>
      <c r="H6697">
        <v>0.5</v>
      </c>
      <c r="I6697" t="s">
        <v>5598</v>
      </c>
      <c r="J6697" t="s">
        <v>6085</v>
      </c>
      <c r="K6697" t="s">
        <v>6666</v>
      </c>
      <c r="L6697">
        <v>6.03</v>
      </c>
      <c r="M6697" s="441">
        <v>45587</v>
      </c>
      <c r="N6697">
        <v>5.4</v>
      </c>
      <c r="O6697">
        <v>5.68</v>
      </c>
      <c r="P6697">
        <v>3.02</v>
      </c>
    </row>
    <row r="6698" spans="1:16" x14ac:dyDescent="0.3">
      <c r="A6698">
        <v>4377</v>
      </c>
      <c r="B6698">
        <v>122</v>
      </c>
      <c r="C6698" t="s">
        <v>552</v>
      </c>
      <c r="D6698" s="441">
        <v>45597</v>
      </c>
      <c r="E6698">
        <v>19553</v>
      </c>
      <c r="F6698" t="s">
        <v>6155</v>
      </c>
      <c r="G6698">
        <v>2663</v>
      </c>
      <c r="H6698">
        <v>1.42</v>
      </c>
      <c r="I6698" t="s">
        <v>5598</v>
      </c>
      <c r="J6698" t="s">
        <v>6085</v>
      </c>
      <c r="K6698" t="s">
        <v>6666</v>
      </c>
      <c r="L6698">
        <v>1.88</v>
      </c>
      <c r="M6698" s="441">
        <v>45596</v>
      </c>
      <c r="N6698">
        <v>1.8</v>
      </c>
      <c r="O6698">
        <v>1.8</v>
      </c>
      <c r="P6698">
        <v>2.67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417"/>
  <sheetViews>
    <sheetView workbookViewId="0"/>
  </sheetViews>
  <sheetFormatPr defaultRowHeight="14.4" x14ac:dyDescent="0.3"/>
  <sheetData>
    <row r="1" spans="1:7" x14ac:dyDescent="0.3">
      <c r="A1" t="s">
        <v>2674</v>
      </c>
      <c r="B1" t="s">
        <v>6080</v>
      </c>
      <c r="C1" t="s">
        <v>6081</v>
      </c>
      <c r="D1" t="s">
        <v>550</v>
      </c>
      <c r="E1" t="s">
        <v>6677</v>
      </c>
      <c r="F1" t="s">
        <v>6678</v>
      </c>
      <c r="G1" t="s">
        <v>6482</v>
      </c>
    </row>
    <row r="2" spans="1:7" x14ac:dyDescent="0.3">
      <c r="A2" t="s">
        <v>552</v>
      </c>
      <c r="B2">
        <v>19787</v>
      </c>
      <c r="C2" t="s">
        <v>5914</v>
      </c>
      <c r="D2" t="s">
        <v>460</v>
      </c>
      <c r="E2">
        <v>238</v>
      </c>
      <c r="F2">
        <v>1073</v>
      </c>
      <c r="G2">
        <v>4.51</v>
      </c>
    </row>
    <row r="3" spans="1:7" x14ac:dyDescent="0.3">
      <c r="A3" t="s">
        <v>552</v>
      </c>
      <c r="B3">
        <v>19658</v>
      </c>
      <c r="C3" t="s">
        <v>5915</v>
      </c>
      <c r="D3" t="s">
        <v>460</v>
      </c>
      <c r="E3">
        <v>13.9</v>
      </c>
      <c r="F3">
        <v>39.340000000000003</v>
      </c>
      <c r="G3">
        <v>2.83</v>
      </c>
    </row>
    <row r="4" spans="1:7" x14ac:dyDescent="0.3">
      <c r="A4" t="s">
        <v>552</v>
      </c>
      <c r="B4">
        <v>19657</v>
      </c>
      <c r="C4" t="s">
        <v>5916</v>
      </c>
      <c r="D4" t="s">
        <v>460</v>
      </c>
      <c r="E4">
        <v>7</v>
      </c>
      <c r="F4">
        <v>40.5</v>
      </c>
      <c r="G4">
        <v>5.79</v>
      </c>
    </row>
    <row r="5" spans="1:7" x14ac:dyDescent="0.3">
      <c r="A5" t="s">
        <v>552</v>
      </c>
      <c r="B5">
        <v>19654</v>
      </c>
      <c r="C5" t="s">
        <v>5917</v>
      </c>
      <c r="D5" t="s">
        <v>460</v>
      </c>
      <c r="E5">
        <v>4.5</v>
      </c>
      <c r="F5">
        <v>7.94</v>
      </c>
      <c r="G5">
        <v>1.76</v>
      </c>
    </row>
    <row r="6" spans="1:7" x14ac:dyDescent="0.3">
      <c r="A6" t="s">
        <v>552</v>
      </c>
      <c r="B6">
        <v>25647</v>
      </c>
      <c r="C6" t="s">
        <v>5918</v>
      </c>
      <c r="D6" t="s">
        <v>460</v>
      </c>
      <c r="E6">
        <v>6.5</v>
      </c>
      <c r="F6">
        <v>118.71</v>
      </c>
      <c r="G6">
        <v>18.260000000000002</v>
      </c>
    </row>
    <row r="7" spans="1:7" x14ac:dyDescent="0.3">
      <c r="A7" t="s">
        <v>552</v>
      </c>
      <c r="B7">
        <v>24676</v>
      </c>
      <c r="C7" t="s">
        <v>5688</v>
      </c>
      <c r="D7" t="s">
        <v>460</v>
      </c>
      <c r="E7">
        <v>1</v>
      </c>
      <c r="F7">
        <v>52</v>
      </c>
      <c r="G7">
        <v>52</v>
      </c>
    </row>
    <row r="8" spans="1:7" x14ac:dyDescent="0.3">
      <c r="A8" t="s">
        <v>552</v>
      </c>
      <c r="B8">
        <v>19857</v>
      </c>
      <c r="C8" t="s">
        <v>5602</v>
      </c>
      <c r="D8" t="s">
        <v>460</v>
      </c>
      <c r="E8">
        <v>6</v>
      </c>
      <c r="F8">
        <v>327.32</v>
      </c>
      <c r="G8">
        <v>54.55</v>
      </c>
    </row>
    <row r="9" spans="1:7" x14ac:dyDescent="0.3">
      <c r="A9" t="s">
        <v>552</v>
      </c>
      <c r="B9">
        <v>26276</v>
      </c>
      <c r="C9" t="s">
        <v>6443</v>
      </c>
      <c r="D9" t="s">
        <v>460</v>
      </c>
      <c r="E9">
        <v>1</v>
      </c>
      <c r="F9">
        <v>44</v>
      </c>
      <c r="G9">
        <v>44</v>
      </c>
    </row>
    <row r="10" spans="1:7" x14ac:dyDescent="0.3">
      <c r="A10" t="s">
        <v>552</v>
      </c>
      <c r="B10">
        <v>23992</v>
      </c>
      <c r="C10" t="s">
        <v>5603</v>
      </c>
      <c r="D10" t="s">
        <v>460</v>
      </c>
      <c r="E10">
        <v>2</v>
      </c>
      <c r="F10">
        <v>119.56</v>
      </c>
      <c r="G10">
        <v>59.78</v>
      </c>
    </row>
    <row r="11" spans="1:7" x14ac:dyDescent="0.3">
      <c r="A11" t="s">
        <v>552</v>
      </c>
      <c r="B11">
        <v>21093</v>
      </c>
      <c r="C11" t="s">
        <v>5608</v>
      </c>
      <c r="D11" t="s">
        <v>460</v>
      </c>
      <c r="E11">
        <v>120</v>
      </c>
      <c r="F11">
        <v>571.20000000000005</v>
      </c>
      <c r="G11">
        <v>4.76</v>
      </c>
    </row>
    <row r="12" spans="1:7" x14ac:dyDescent="0.3">
      <c r="A12" t="s">
        <v>552</v>
      </c>
      <c r="B12">
        <v>21085</v>
      </c>
      <c r="C12" t="s">
        <v>5885</v>
      </c>
      <c r="D12" t="s">
        <v>460</v>
      </c>
      <c r="E12">
        <v>9</v>
      </c>
      <c r="F12">
        <v>298.74</v>
      </c>
      <c r="G12">
        <v>33.19</v>
      </c>
    </row>
    <row r="13" spans="1:7" x14ac:dyDescent="0.3">
      <c r="A13" t="s">
        <v>552</v>
      </c>
      <c r="B13">
        <v>19507</v>
      </c>
      <c r="C13" t="s">
        <v>6122</v>
      </c>
      <c r="D13" t="s">
        <v>460</v>
      </c>
      <c r="E13">
        <v>0.5</v>
      </c>
      <c r="F13">
        <v>4.5</v>
      </c>
      <c r="G13">
        <v>9</v>
      </c>
    </row>
    <row r="14" spans="1:7" x14ac:dyDescent="0.3">
      <c r="A14" t="s">
        <v>552</v>
      </c>
      <c r="B14">
        <v>17974</v>
      </c>
      <c r="C14" t="s">
        <v>5839</v>
      </c>
      <c r="D14" t="s">
        <v>460</v>
      </c>
      <c r="E14">
        <v>12</v>
      </c>
      <c r="F14">
        <v>174</v>
      </c>
      <c r="G14">
        <v>14.5</v>
      </c>
    </row>
    <row r="15" spans="1:7" x14ac:dyDescent="0.3">
      <c r="A15" t="s">
        <v>552</v>
      </c>
      <c r="B15">
        <v>17933</v>
      </c>
      <c r="C15" t="s">
        <v>5813</v>
      </c>
      <c r="D15" t="s">
        <v>460</v>
      </c>
      <c r="E15">
        <v>8</v>
      </c>
      <c r="F15">
        <v>602.55999999999995</v>
      </c>
      <c r="G15">
        <v>75.319999999999993</v>
      </c>
    </row>
    <row r="16" spans="1:7" x14ac:dyDescent="0.3">
      <c r="A16" t="s">
        <v>552</v>
      </c>
      <c r="B16">
        <v>17934</v>
      </c>
      <c r="C16" t="s">
        <v>5814</v>
      </c>
      <c r="D16" t="s">
        <v>460</v>
      </c>
      <c r="E16">
        <v>15</v>
      </c>
      <c r="F16">
        <v>1129.8</v>
      </c>
      <c r="G16">
        <v>75.319999999999993</v>
      </c>
    </row>
    <row r="17" spans="1:7" x14ac:dyDescent="0.3">
      <c r="A17" t="s">
        <v>552</v>
      </c>
      <c r="B17">
        <v>20757</v>
      </c>
      <c r="C17" t="s">
        <v>5609</v>
      </c>
      <c r="D17" t="s">
        <v>460</v>
      </c>
      <c r="E17">
        <v>1</v>
      </c>
      <c r="F17">
        <v>80.5</v>
      </c>
      <c r="G17">
        <v>80.5</v>
      </c>
    </row>
    <row r="18" spans="1:7" x14ac:dyDescent="0.3">
      <c r="A18" t="s">
        <v>552</v>
      </c>
      <c r="B18">
        <v>19506</v>
      </c>
      <c r="C18" t="s">
        <v>5919</v>
      </c>
      <c r="D18" t="s">
        <v>460</v>
      </c>
      <c r="E18">
        <v>0.5</v>
      </c>
      <c r="F18">
        <v>21.6</v>
      </c>
      <c r="G18">
        <v>43.2</v>
      </c>
    </row>
    <row r="19" spans="1:7" x14ac:dyDescent="0.3">
      <c r="A19" t="s">
        <v>552</v>
      </c>
      <c r="B19">
        <v>19505</v>
      </c>
      <c r="C19" t="s">
        <v>5978</v>
      </c>
      <c r="D19" t="s">
        <v>460</v>
      </c>
      <c r="E19">
        <v>8</v>
      </c>
      <c r="F19">
        <v>47.8</v>
      </c>
      <c r="G19">
        <v>5.98</v>
      </c>
    </row>
    <row r="20" spans="1:7" x14ac:dyDescent="0.3">
      <c r="A20" t="s">
        <v>552</v>
      </c>
      <c r="B20">
        <v>19503</v>
      </c>
      <c r="C20" t="s">
        <v>6058</v>
      </c>
      <c r="D20" t="s">
        <v>460</v>
      </c>
      <c r="E20">
        <v>7</v>
      </c>
      <c r="F20">
        <v>38.5</v>
      </c>
      <c r="G20">
        <v>5.5</v>
      </c>
    </row>
    <row r="21" spans="1:7" x14ac:dyDescent="0.3">
      <c r="A21" t="s">
        <v>552</v>
      </c>
      <c r="B21">
        <v>19502</v>
      </c>
      <c r="C21" t="s">
        <v>6015</v>
      </c>
      <c r="D21" t="s">
        <v>460</v>
      </c>
      <c r="E21">
        <v>4</v>
      </c>
      <c r="F21">
        <v>31</v>
      </c>
      <c r="G21">
        <v>7.75</v>
      </c>
    </row>
    <row r="22" spans="1:7" x14ac:dyDescent="0.3">
      <c r="A22" t="s">
        <v>552</v>
      </c>
      <c r="B22">
        <v>19500</v>
      </c>
      <c r="C22" t="s">
        <v>6446</v>
      </c>
      <c r="D22" t="s">
        <v>460</v>
      </c>
      <c r="E22">
        <v>4</v>
      </c>
      <c r="F22">
        <v>40.35</v>
      </c>
      <c r="G22">
        <v>10.09</v>
      </c>
    </row>
    <row r="23" spans="1:7" x14ac:dyDescent="0.3">
      <c r="A23" t="s">
        <v>552</v>
      </c>
      <c r="B23">
        <v>19499</v>
      </c>
      <c r="C23" t="s">
        <v>6392</v>
      </c>
      <c r="D23" t="s">
        <v>460</v>
      </c>
      <c r="E23">
        <v>1.5</v>
      </c>
      <c r="F23">
        <v>11.5</v>
      </c>
      <c r="G23">
        <v>7.67</v>
      </c>
    </row>
    <row r="24" spans="1:7" x14ac:dyDescent="0.3">
      <c r="A24" t="s">
        <v>552</v>
      </c>
      <c r="B24">
        <v>19498</v>
      </c>
      <c r="C24" t="s">
        <v>5979</v>
      </c>
      <c r="D24" t="s">
        <v>460</v>
      </c>
      <c r="E24">
        <v>3</v>
      </c>
      <c r="F24">
        <v>25.55</v>
      </c>
      <c r="G24">
        <v>8.52</v>
      </c>
    </row>
    <row r="25" spans="1:7" x14ac:dyDescent="0.3">
      <c r="A25" t="s">
        <v>552</v>
      </c>
      <c r="B25">
        <v>19652</v>
      </c>
      <c r="C25" t="s">
        <v>5920</v>
      </c>
      <c r="D25" t="s">
        <v>460</v>
      </c>
      <c r="E25">
        <v>1.2</v>
      </c>
      <c r="F25">
        <v>26.1</v>
      </c>
      <c r="G25">
        <v>21.75</v>
      </c>
    </row>
    <row r="26" spans="1:7" x14ac:dyDescent="0.3">
      <c r="A26" t="s">
        <v>552</v>
      </c>
      <c r="B26">
        <v>19647</v>
      </c>
      <c r="C26" t="s">
        <v>5921</v>
      </c>
      <c r="D26" t="s">
        <v>460</v>
      </c>
      <c r="E26">
        <v>7</v>
      </c>
      <c r="F26">
        <v>44.5</v>
      </c>
      <c r="G26">
        <v>6.36</v>
      </c>
    </row>
    <row r="27" spans="1:7" x14ac:dyDescent="0.3">
      <c r="A27" t="s">
        <v>552</v>
      </c>
      <c r="B27">
        <v>24037</v>
      </c>
      <c r="C27" t="s">
        <v>6116</v>
      </c>
      <c r="D27" t="s">
        <v>460</v>
      </c>
      <c r="E27">
        <v>18</v>
      </c>
      <c r="F27">
        <v>367.5</v>
      </c>
      <c r="G27">
        <v>20.420000000000002</v>
      </c>
    </row>
    <row r="28" spans="1:7" x14ac:dyDescent="0.3">
      <c r="A28" t="s">
        <v>552</v>
      </c>
      <c r="B28">
        <v>20715</v>
      </c>
      <c r="C28" t="s">
        <v>5614</v>
      </c>
      <c r="D28" t="s">
        <v>460</v>
      </c>
      <c r="E28">
        <v>1</v>
      </c>
      <c r="F28">
        <v>404.32</v>
      </c>
      <c r="G28">
        <v>404.32</v>
      </c>
    </row>
    <row r="29" spans="1:7" x14ac:dyDescent="0.3">
      <c r="A29" t="s">
        <v>552</v>
      </c>
      <c r="B29">
        <v>19701</v>
      </c>
      <c r="C29" t="s">
        <v>5980</v>
      </c>
      <c r="D29" t="s">
        <v>460</v>
      </c>
      <c r="E29">
        <v>6.5</v>
      </c>
      <c r="F29">
        <v>99.9</v>
      </c>
      <c r="G29">
        <v>15.37</v>
      </c>
    </row>
    <row r="30" spans="1:7" x14ac:dyDescent="0.3">
      <c r="A30" t="s">
        <v>552</v>
      </c>
      <c r="B30">
        <v>24039</v>
      </c>
      <c r="C30" t="s">
        <v>5616</v>
      </c>
      <c r="D30" t="s">
        <v>460</v>
      </c>
      <c r="E30">
        <v>10</v>
      </c>
      <c r="F30">
        <v>699</v>
      </c>
      <c r="G30">
        <v>69.900000000000006</v>
      </c>
    </row>
    <row r="31" spans="1:7" x14ac:dyDescent="0.3">
      <c r="A31" t="s">
        <v>552</v>
      </c>
      <c r="B31">
        <v>23702</v>
      </c>
      <c r="C31" t="s">
        <v>6389</v>
      </c>
      <c r="D31" t="s">
        <v>460</v>
      </c>
      <c r="E31">
        <v>4</v>
      </c>
      <c r="F31">
        <v>86.36</v>
      </c>
      <c r="G31">
        <v>21.59</v>
      </c>
    </row>
    <row r="32" spans="1:7" x14ac:dyDescent="0.3">
      <c r="A32" t="s">
        <v>552</v>
      </c>
      <c r="B32">
        <v>20429</v>
      </c>
      <c r="C32" t="s">
        <v>5840</v>
      </c>
      <c r="D32" t="s">
        <v>460</v>
      </c>
      <c r="E32">
        <v>4</v>
      </c>
      <c r="F32">
        <v>78.400000000000006</v>
      </c>
      <c r="G32">
        <v>19.600000000000001</v>
      </c>
    </row>
    <row r="33" spans="1:7" x14ac:dyDescent="0.3">
      <c r="A33" t="s">
        <v>552</v>
      </c>
      <c r="B33">
        <v>24044</v>
      </c>
      <c r="C33" t="s">
        <v>5981</v>
      </c>
      <c r="D33" t="s">
        <v>460</v>
      </c>
      <c r="E33">
        <v>1</v>
      </c>
      <c r="F33">
        <v>18.13</v>
      </c>
      <c r="G33">
        <v>18.13</v>
      </c>
    </row>
    <row r="34" spans="1:7" x14ac:dyDescent="0.3">
      <c r="A34" t="s">
        <v>552</v>
      </c>
      <c r="B34">
        <v>18547</v>
      </c>
      <c r="C34" t="s">
        <v>5726</v>
      </c>
      <c r="D34" t="s">
        <v>460</v>
      </c>
      <c r="E34">
        <v>30</v>
      </c>
      <c r="F34">
        <v>1058.7</v>
      </c>
      <c r="G34">
        <v>35.29</v>
      </c>
    </row>
    <row r="35" spans="1:7" x14ac:dyDescent="0.3">
      <c r="A35" t="s">
        <v>552</v>
      </c>
      <c r="B35">
        <v>20301</v>
      </c>
      <c r="C35" t="s">
        <v>5617</v>
      </c>
      <c r="D35" t="s">
        <v>460</v>
      </c>
      <c r="E35">
        <v>20</v>
      </c>
      <c r="F35">
        <v>412.47</v>
      </c>
      <c r="G35">
        <v>20.62</v>
      </c>
    </row>
    <row r="36" spans="1:7" x14ac:dyDescent="0.3">
      <c r="A36" t="s">
        <v>552</v>
      </c>
      <c r="B36">
        <v>21783</v>
      </c>
      <c r="C36" t="s">
        <v>6216</v>
      </c>
      <c r="D36" t="s">
        <v>460</v>
      </c>
      <c r="E36">
        <v>2</v>
      </c>
      <c r="F36">
        <v>18.5</v>
      </c>
      <c r="G36">
        <v>9.25</v>
      </c>
    </row>
    <row r="37" spans="1:7" x14ac:dyDescent="0.3">
      <c r="A37" t="s">
        <v>552</v>
      </c>
      <c r="B37">
        <v>21047</v>
      </c>
      <c r="C37" t="s">
        <v>5621</v>
      </c>
      <c r="D37" t="s">
        <v>460</v>
      </c>
      <c r="E37">
        <v>15</v>
      </c>
      <c r="F37">
        <v>1845.3</v>
      </c>
      <c r="G37">
        <v>123.02</v>
      </c>
    </row>
    <row r="38" spans="1:7" x14ac:dyDescent="0.3">
      <c r="A38" t="s">
        <v>552</v>
      </c>
      <c r="B38">
        <v>20751</v>
      </c>
      <c r="C38" t="s">
        <v>6246</v>
      </c>
      <c r="D38" t="s">
        <v>460</v>
      </c>
      <c r="E38">
        <v>2</v>
      </c>
      <c r="F38">
        <v>217.8</v>
      </c>
      <c r="G38">
        <v>108.9</v>
      </c>
    </row>
    <row r="39" spans="1:7" x14ac:dyDescent="0.3">
      <c r="A39" t="s">
        <v>552</v>
      </c>
      <c r="B39">
        <v>20752</v>
      </c>
      <c r="C39" t="s">
        <v>5624</v>
      </c>
      <c r="D39" t="s">
        <v>460</v>
      </c>
      <c r="E39">
        <v>3</v>
      </c>
      <c r="F39">
        <v>326.7</v>
      </c>
      <c r="G39">
        <v>108.9</v>
      </c>
    </row>
    <row r="40" spans="1:7" x14ac:dyDescent="0.3">
      <c r="A40" t="s">
        <v>552</v>
      </c>
      <c r="B40">
        <v>22721</v>
      </c>
      <c r="C40" t="s">
        <v>5710</v>
      </c>
      <c r="D40" t="s">
        <v>460</v>
      </c>
      <c r="E40">
        <v>46.37</v>
      </c>
      <c r="F40">
        <v>1302.98</v>
      </c>
      <c r="G40">
        <v>28.1</v>
      </c>
    </row>
    <row r="41" spans="1:7" x14ac:dyDescent="0.3">
      <c r="A41" t="s">
        <v>552</v>
      </c>
      <c r="B41">
        <v>19166</v>
      </c>
      <c r="C41" t="s">
        <v>5892</v>
      </c>
      <c r="D41" t="s">
        <v>460</v>
      </c>
      <c r="E41">
        <v>100</v>
      </c>
      <c r="F41">
        <v>2035</v>
      </c>
      <c r="G41">
        <v>20.350000000000001</v>
      </c>
    </row>
    <row r="42" spans="1:7" x14ac:dyDescent="0.3">
      <c r="A42" t="s">
        <v>552</v>
      </c>
      <c r="B42">
        <v>23390</v>
      </c>
      <c r="C42" t="s">
        <v>5922</v>
      </c>
      <c r="D42" t="s">
        <v>460</v>
      </c>
      <c r="E42">
        <v>46.66</v>
      </c>
      <c r="F42">
        <v>434.28</v>
      </c>
      <c r="G42">
        <v>9.31</v>
      </c>
    </row>
    <row r="43" spans="1:7" x14ac:dyDescent="0.3">
      <c r="A43" t="s">
        <v>552</v>
      </c>
      <c r="B43">
        <v>23389</v>
      </c>
      <c r="C43" t="s">
        <v>5923</v>
      </c>
      <c r="D43" t="s">
        <v>460</v>
      </c>
      <c r="E43">
        <v>31.9</v>
      </c>
      <c r="F43">
        <v>179.48</v>
      </c>
      <c r="G43">
        <v>5.63</v>
      </c>
    </row>
    <row r="44" spans="1:7" x14ac:dyDescent="0.3">
      <c r="A44" t="s">
        <v>552</v>
      </c>
      <c r="B44">
        <v>24083</v>
      </c>
      <c r="C44" t="s">
        <v>5924</v>
      </c>
      <c r="D44" t="s">
        <v>460</v>
      </c>
      <c r="E44">
        <v>440</v>
      </c>
      <c r="F44">
        <v>1623</v>
      </c>
      <c r="G44">
        <v>3.69</v>
      </c>
    </row>
    <row r="45" spans="1:7" x14ac:dyDescent="0.3">
      <c r="A45" t="s">
        <v>552</v>
      </c>
      <c r="B45">
        <v>19642</v>
      </c>
      <c r="C45" t="s">
        <v>6059</v>
      </c>
      <c r="D45" t="s">
        <v>460</v>
      </c>
      <c r="E45">
        <v>15</v>
      </c>
      <c r="F45">
        <v>72.959999999999994</v>
      </c>
      <c r="G45">
        <v>4.8600000000000003</v>
      </c>
    </row>
    <row r="46" spans="1:7" x14ac:dyDescent="0.3">
      <c r="A46" t="s">
        <v>552</v>
      </c>
      <c r="B46">
        <v>25555</v>
      </c>
      <c r="C46" t="s">
        <v>6429</v>
      </c>
      <c r="D46" t="s">
        <v>460</v>
      </c>
      <c r="E46">
        <v>75</v>
      </c>
      <c r="F46">
        <v>253.45</v>
      </c>
      <c r="G46">
        <v>3.38</v>
      </c>
    </row>
    <row r="47" spans="1:7" x14ac:dyDescent="0.3">
      <c r="A47" t="s">
        <v>552</v>
      </c>
      <c r="B47">
        <v>19634</v>
      </c>
      <c r="C47" t="s">
        <v>5925</v>
      </c>
      <c r="D47" t="s">
        <v>460</v>
      </c>
      <c r="E47">
        <v>8</v>
      </c>
      <c r="F47">
        <v>39.26</v>
      </c>
      <c r="G47">
        <v>4.91</v>
      </c>
    </row>
    <row r="48" spans="1:7" x14ac:dyDescent="0.3">
      <c r="A48" t="s">
        <v>552</v>
      </c>
      <c r="B48">
        <v>19632</v>
      </c>
      <c r="C48" t="s">
        <v>5926</v>
      </c>
      <c r="D48" t="s">
        <v>460</v>
      </c>
      <c r="E48">
        <v>16</v>
      </c>
      <c r="F48">
        <v>32.479999999999997</v>
      </c>
      <c r="G48">
        <v>2.0299999999999998</v>
      </c>
    </row>
    <row r="49" spans="1:7" x14ac:dyDescent="0.3">
      <c r="A49" t="s">
        <v>552</v>
      </c>
      <c r="B49">
        <v>26582</v>
      </c>
      <c r="C49" t="s">
        <v>5711</v>
      </c>
      <c r="D49" t="s">
        <v>460</v>
      </c>
      <c r="E49">
        <v>51.31</v>
      </c>
      <c r="F49">
        <v>5989.31</v>
      </c>
      <c r="G49">
        <v>116.73</v>
      </c>
    </row>
    <row r="50" spans="1:7" x14ac:dyDescent="0.3">
      <c r="A50" t="s">
        <v>552</v>
      </c>
      <c r="B50">
        <v>17565</v>
      </c>
      <c r="C50" t="s">
        <v>6143</v>
      </c>
      <c r="D50" t="s">
        <v>460</v>
      </c>
      <c r="E50">
        <v>2</v>
      </c>
      <c r="F50">
        <v>224</v>
      </c>
      <c r="G50">
        <v>112</v>
      </c>
    </row>
    <row r="51" spans="1:7" x14ac:dyDescent="0.3">
      <c r="A51" t="s">
        <v>552</v>
      </c>
      <c r="B51">
        <v>17573</v>
      </c>
      <c r="C51" t="s">
        <v>6100</v>
      </c>
      <c r="D51" t="s">
        <v>460</v>
      </c>
      <c r="E51">
        <v>2</v>
      </c>
      <c r="F51">
        <v>156</v>
      </c>
      <c r="G51">
        <v>78</v>
      </c>
    </row>
    <row r="52" spans="1:7" x14ac:dyDescent="0.3">
      <c r="A52" t="s">
        <v>552</v>
      </c>
      <c r="B52">
        <v>19494</v>
      </c>
      <c r="C52" t="s">
        <v>6462</v>
      </c>
      <c r="D52" t="s">
        <v>460</v>
      </c>
      <c r="E52">
        <v>35</v>
      </c>
      <c r="F52">
        <v>403.2</v>
      </c>
      <c r="G52">
        <v>11.52</v>
      </c>
    </row>
    <row r="53" spans="1:7" x14ac:dyDescent="0.3">
      <c r="A53" t="s">
        <v>552</v>
      </c>
      <c r="B53">
        <v>19846</v>
      </c>
      <c r="C53" t="s">
        <v>6060</v>
      </c>
      <c r="D53" t="s">
        <v>460</v>
      </c>
      <c r="E53">
        <v>4.5</v>
      </c>
      <c r="F53">
        <v>85.85</v>
      </c>
      <c r="G53">
        <v>19.079999999999998</v>
      </c>
    </row>
    <row r="54" spans="1:7" x14ac:dyDescent="0.3">
      <c r="A54" t="s">
        <v>552</v>
      </c>
      <c r="B54">
        <v>24594</v>
      </c>
      <c r="C54" t="s">
        <v>6404</v>
      </c>
      <c r="D54" t="s">
        <v>460</v>
      </c>
      <c r="E54">
        <v>4</v>
      </c>
      <c r="F54">
        <v>75.599999999999994</v>
      </c>
      <c r="G54">
        <v>18.899999999999999</v>
      </c>
    </row>
    <row r="55" spans="1:7" x14ac:dyDescent="0.3">
      <c r="A55" t="s">
        <v>552</v>
      </c>
      <c r="B55">
        <v>26560</v>
      </c>
      <c r="C55" t="s">
        <v>5732</v>
      </c>
      <c r="D55" t="s">
        <v>460</v>
      </c>
      <c r="E55">
        <v>32</v>
      </c>
      <c r="F55">
        <v>880</v>
      </c>
      <c r="G55">
        <v>27.5</v>
      </c>
    </row>
    <row r="56" spans="1:7" x14ac:dyDescent="0.3">
      <c r="A56" t="s">
        <v>552</v>
      </c>
      <c r="B56">
        <v>27406</v>
      </c>
      <c r="C56" t="s">
        <v>5899</v>
      </c>
      <c r="D56" t="s">
        <v>460</v>
      </c>
      <c r="E56">
        <v>15</v>
      </c>
      <c r="F56">
        <v>3285</v>
      </c>
      <c r="G56">
        <v>219</v>
      </c>
    </row>
    <row r="57" spans="1:7" x14ac:dyDescent="0.3">
      <c r="A57" t="s">
        <v>552</v>
      </c>
      <c r="B57">
        <v>20809</v>
      </c>
      <c r="C57" t="s">
        <v>5627</v>
      </c>
      <c r="D57" t="s">
        <v>460</v>
      </c>
      <c r="E57">
        <v>10</v>
      </c>
      <c r="F57">
        <v>364</v>
      </c>
      <c r="G57">
        <v>36.4</v>
      </c>
    </row>
    <row r="58" spans="1:7" x14ac:dyDescent="0.3">
      <c r="A58" t="s">
        <v>552</v>
      </c>
      <c r="B58">
        <v>23385</v>
      </c>
      <c r="C58" t="s">
        <v>6160</v>
      </c>
      <c r="D58" t="s">
        <v>460</v>
      </c>
      <c r="E58">
        <v>20</v>
      </c>
      <c r="F58">
        <v>567.5</v>
      </c>
      <c r="G58">
        <v>28.38</v>
      </c>
    </row>
    <row r="59" spans="1:7" x14ac:dyDescent="0.3">
      <c r="A59" t="s">
        <v>552</v>
      </c>
      <c r="B59">
        <v>27692</v>
      </c>
      <c r="C59" t="s">
        <v>5895</v>
      </c>
      <c r="D59" t="s">
        <v>460</v>
      </c>
      <c r="E59">
        <v>45</v>
      </c>
      <c r="F59">
        <v>5040</v>
      </c>
      <c r="G59">
        <v>112</v>
      </c>
    </row>
    <row r="60" spans="1:7" x14ac:dyDescent="0.3">
      <c r="A60" t="s">
        <v>552</v>
      </c>
      <c r="B60">
        <v>23377</v>
      </c>
      <c r="C60" t="s">
        <v>5927</v>
      </c>
      <c r="D60" t="s">
        <v>460</v>
      </c>
      <c r="E60">
        <v>13</v>
      </c>
      <c r="F60">
        <v>390</v>
      </c>
      <c r="G60">
        <v>30</v>
      </c>
    </row>
    <row r="61" spans="1:7" x14ac:dyDescent="0.3">
      <c r="A61" t="s">
        <v>552</v>
      </c>
      <c r="B61">
        <v>19772</v>
      </c>
      <c r="C61" t="s">
        <v>6388</v>
      </c>
      <c r="D61" t="s">
        <v>460</v>
      </c>
      <c r="E61">
        <v>5</v>
      </c>
      <c r="F61">
        <v>195.75</v>
      </c>
      <c r="G61">
        <v>39.15</v>
      </c>
    </row>
    <row r="62" spans="1:7" x14ac:dyDescent="0.3">
      <c r="A62" t="s">
        <v>552</v>
      </c>
      <c r="B62">
        <v>26713</v>
      </c>
      <c r="C62" t="s">
        <v>5903</v>
      </c>
      <c r="D62" t="s">
        <v>460</v>
      </c>
      <c r="E62">
        <v>3</v>
      </c>
      <c r="F62">
        <v>165</v>
      </c>
      <c r="G62">
        <v>55</v>
      </c>
    </row>
    <row r="63" spans="1:7" x14ac:dyDescent="0.3">
      <c r="A63" t="s">
        <v>552</v>
      </c>
      <c r="B63">
        <v>17553</v>
      </c>
      <c r="C63" t="s">
        <v>6194</v>
      </c>
      <c r="D63" t="s">
        <v>460</v>
      </c>
      <c r="E63">
        <v>24</v>
      </c>
      <c r="F63">
        <v>212.4</v>
      </c>
      <c r="G63">
        <v>8.85</v>
      </c>
    </row>
    <row r="64" spans="1:7" x14ac:dyDescent="0.3">
      <c r="A64" t="s">
        <v>552</v>
      </c>
      <c r="B64">
        <v>28212</v>
      </c>
      <c r="C64" t="s">
        <v>5896</v>
      </c>
      <c r="D64" t="s">
        <v>460</v>
      </c>
      <c r="E64">
        <v>15.7</v>
      </c>
      <c r="F64">
        <v>690.8</v>
      </c>
      <c r="G64">
        <v>44</v>
      </c>
    </row>
    <row r="65" spans="1:7" x14ac:dyDescent="0.3">
      <c r="A65" t="s">
        <v>552</v>
      </c>
      <c r="B65">
        <v>26881</v>
      </c>
      <c r="C65" t="s">
        <v>5965</v>
      </c>
      <c r="D65" t="s">
        <v>460</v>
      </c>
      <c r="E65">
        <v>2</v>
      </c>
      <c r="F65">
        <v>130</v>
      </c>
      <c r="G65">
        <v>65</v>
      </c>
    </row>
    <row r="66" spans="1:7" x14ac:dyDescent="0.3">
      <c r="A66" t="s">
        <v>552</v>
      </c>
      <c r="B66">
        <v>24118</v>
      </c>
      <c r="C66" t="s">
        <v>5973</v>
      </c>
      <c r="D66" t="s">
        <v>460</v>
      </c>
      <c r="E66">
        <v>30</v>
      </c>
      <c r="F66">
        <v>2229</v>
      </c>
      <c r="G66">
        <v>74.3</v>
      </c>
    </row>
    <row r="67" spans="1:7" x14ac:dyDescent="0.3">
      <c r="A67" t="s">
        <v>552</v>
      </c>
      <c r="B67">
        <v>23648</v>
      </c>
      <c r="C67" t="s">
        <v>5974</v>
      </c>
      <c r="D67" t="s">
        <v>460</v>
      </c>
      <c r="E67">
        <v>10</v>
      </c>
      <c r="F67">
        <v>1419</v>
      </c>
      <c r="G67">
        <v>141.9</v>
      </c>
    </row>
    <row r="68" spans="1:7" x14ac:dyDescent="0.3">
      <c r="A68" t="s">
        <v>552</v>
      </c>
      <c r="B68">
        <v>24123</v>
      </c>
      <c r="C68" t="s">
        <v>5632</v>
      </c>
      <c r="D68" t="s">
        <v>460</v>
      </c>
      <c r="E68">
        <v>20</v>
      </c>
      <c r="F68">
        <v>2838</v>
      </c>
      <c r="G68">
        <v>141.9</v>
      </c>
    </row>
    <row r="69" spans="1:7" x14ac:dyDescent="0.3">
      <c r="A69" t="s">
        <v>552</v>
      </c>
      <c r="B69">
        <v>20054</v>
      </c>
      <c r="C69" t="s">
        <v>5633</v>
      </c>
      <c r="D69" t="s">
        <v>460</v>
      </c>
      <c r="E69">
        <v>5</v>
      </c>
      <c r="F69">
        <v>57</v>
      </c>
      <c r="G69">
        <v>11.4</v>
      </c>
    </row>
    <row r="70" spans="1:7" x14ac:dyDescent="0.3">
      <c r="A70" t="s">
        <v>552</v>
      </c>
      <c r="B70">
        <v>24509</v>
      </c>
      <c r="C70" t="s">
        <v>5928</v>
      </c>
      <c r="D70" t="s">
        <v>460</v>
      </c>
      <c r="E70">
        <v>97.45</v>
      </c>
      <c r="F70">
        <v>211.5</v>
      </c>
      <c r="G70">
        <v>2.17</v>
      </c>
    </row>
    <row r="71" spans="1:7" x14ac:dyDescent="0.3">
      <c r="A71" t="s">
        <v>552</v>
      </c>
      <c r="B71">
        <v>19626</v>
      </c>
      <c r="C71" t="s">
        <v>5966</v>
      </c>
      <c r="D71" t="s">
        <v>460</v>
      </c>
      <c r="E71">
        <v>9.1999999999999993</v>
      </c>
      <c r="F71">
        <v>26.77</v>
      </c>
      <c r="G71">
        <v>2.91</v>
      </c>
    </row>
    <row r="72" spans="1:7" x14ac:dyDescent="0.3">
      <c r="A72" t="s">
        <v>552</v>
      </c>
      <c r="B72">
        <v>19623</v>
      </c>
      <c r="C72" t="s">
        <v>5929</v>
      </c>
      <c r="D72" t="s">
        <v>460</v>
      </c>
      <c r="E72">
        <v>43</v>
      </c>
      <c r="F72">
        <v>235.04</v>
      </c>
      <c r="G72">
        <v>5.47</v>
      </c>
    </row>
    <row r="73" spans="1:7" x14ac:dyDescent="0.3">
      <c r="A73" t="s">
        <v>552</v>
      </c>
      <c r="B73">
        <v>19488</v>
      </c>
      <c r="C73" t="s">
        <v>5930</v>
      </c>
      <c r="D73" t="s">
        <v>460</v>
      </c>
      <c r="E73">
        <v>9.6</v>
      </c>
      <c r="F73">
        <v>113.6</v>
      </c>
      <c r="G73">
        <v>11.83</v>
      </c>
    </row>
    <row r="74" spans="1:7" x14ac:dyDescent="0.3">
      <c r="A74" t="s">
        <v>552</v>
      </c>
      <c r="B74">
        <v>19621</v>
      </c>
      <c r="C74" t="s">
        <v>5931</v>
      </c>
      <c r="D74" t="s">
        <v>460</v>
      </c>
      <c r="E74">
        <v>23</v>
      </c>
      <c r="F74">
        <v>55.8</v>
      </c>
      <c r="G74">
        <v>2.4300000000000002</v>
      </c>
    </row>
    <row r="75" spans="1:7" x14ac:dyDescent="0.3">
      <c r="A75" t="s">
        <v>552</v>
      </c>
      <c r="B75">
        <v>26187</v>
      </c>
      <c r="C75" t="s">
        <v>5635</v>
      </c>
      <c r="D75" t="s">
        <v>460</v>
      </c>
      <c r="E75">
        <v>1</v>
      </c>
      <c r="F75">
        <v>214.82</v>
      </c>
      <c r="G75">
        <v>214.82</v>
      </c>
    </row>
    <row r="76" spans="1:7" x14ac:dyDescent="0.3">
      <c r="A76" t="s">
        <v>552</v>
      </c>
      <c r="B76">
        <v>25807</v>
      </c>
      <c r="C76" t="s">
        <v>5904</v>
      </c>
      <c r="D76" t="s">
        <v>460</v>
      </c>
      <c r="E76">
        <v>2</v>
      </c>
      <c r="F76">
        <v>404</v>
      </c>
      <c r="G76">
        <v>202</v>
      </c>
    </row>
    <row r="77" spans="1:7" x14ac:dyDescent="0.3">
      <c r="A77" t="s">
        <v>552</v>
      </c>
      <c r="B77">
        <v>20941</v>
      </c>
      <c r="C77" t="s">
        <v>5886</v>
      </c>
      <c r="D77" t="s">
        <v>460</v>
      </c>
      <c r="E77">
        <v>7</v>
      </c>
      <c r="F77">
        <v>1440.38</v>
      </c>
      <c r="G77">
        <v>205.77</v>
      </c>
    </row>
    <row r="78" spans="1:7" x14ac:dyDescent="0.3">
      <c r="A78" t="s">
        <v>552</v>
      </c>
      <c r="B78">
        <v>23241</v>
      </c>
      <c r="C78" t="s">
        <v>5932</v>
      </c>
      <c r="D78" t="s">
        <v>460</v>
      </c>
      <c r="E78">
        <v>10.3</v>
      </c>
      <c r="F78">
        <v>32.24</v>
      </c>
      <c r="G78">
        <v>3.13</v>
      </c>
    </row>
    <row r="79" spans="1:7" x14ac:dyDescent="0.3">
      <c r="A79" t="s">
        <v>552</v>
      </c>
      <c r="B79">
        <v>20257</v>
      </c>
      <c r="C79" t="s">
        <v>5887</v>
      </c>
      <c r="D79" t="s">
        <v>460</v>
      </c>
      <c r="E79">
        <v>6</v>
      </c>
      <c r="F79">
        <v>165</v>
      </c>
      <c r="G79">
        <v>27.5</v>
      </c>
    </row>
    <row r="80" spans="1:7" x14ac:dyDescent="0.3">
      <c r="A80" t="s">
        <v>552</v>
      </c>
      <c r="B80">
        <v>19617</v>
      </c>
      <c r="C80" t="s">
        <v>5933</v>
      </c>
      <c r="D80" t="s">
        <v>460</v>
      </c>
      <c r="E80">
        <v>3</v>
      </c>
      <c r="F80">
        <v>42.5</v>
      </c>
      <c r="G80">
        <v>14.17</v>
      </c>
    </row>
    <row r="81" spans="1:7" x14ac:dyDescent="0.3">
      <c r="A81" t="s">
        <v>552</v>
      </c>
      <c r="B81">
        <v>28220</v>
      </c>
      <c r="C81" t="s">
        <v>6126</v>
      </c>
      <c r="D81" t="s">
        <v>460</v>
      </c>
      <c r="E81">
        <v>18</v>
      </c>
      <c r="F81">
        <v>517.5</v>
      </c>
      <c r="G81">
        <v>28.75</v>
      </c>
    </row>
    <row r="82" spans="1:7" x14ac:dyDescent="0.3">
      <c r="A82" t="s">
        <v>552</v>
      </c>
      <c r="B82">
        <v>28221</v>
      </c>
      <c r="C82" t="s">
        <v>6124</v>
      </c>
      <c r="D82" t="s">
        <v>460</v>
      </c>
      <c r="E82">
        <v>18</v>
      </c>
      <c r="F82">
        <v>637.5</v>
      </c>
      <c r="G82">
        <v>35.42</v>
      </c>
    </row>
    <row r="83" spans="1:7" x14ac:dyDescent="0.3">
      <c r="A83" t="s">
        <v>552</v>
      </c>
      <c r="B83">
        <v>28222</v>
      </c>
      <c r="C83" t="s">
        <v>6125</v>
      </c>
      <c r="D83" t="s">
        <v>460</v>
      </c>
      <c r="E83">
        <v>18</v>
      </c>
      <c r="F83">
        <v>757.5</v>
      </c>
      <c r="G83">
        <v>42.08</v>
      </c>
    </row>
    <row r="84" spans="1:7" x14ac:dyDescent="0.3">
      <c r="A84" t="s">
        <v>552</v>
      </c>
      <c r="B84">
        <v>17549</v>
      </c>
      <c r="C84" t="s">
        <v>6218</v>
      </c>
      <c r="D84" t="s">
        <v>460</v>
      </c>
      <c r="E84">
        <v>20</v>
      </c>
      <c r="F84">
        <v>630</v>
      </c>
      <c r="G84">
        <v>31.5</v>
      </c>
    </row>
    <row r="85" spans="1:7" x14ac:dyDescent="0.3">
      <c r="A85" t="s">
        <v>552</v>
      </c>
      <c r="B85">
        <v>18382</v>
      </c>
      <c r="C85" t="s">
        <v>5738</v>
      </c>
      <c r="D85" t="s">
        <v>460</v>
      </c>
      <c r="E85">
        <v>15</v>
      </c>
      <c r="F85">
        <v>1076.07</v>
      </c>
      <c r="G85">
        <v>71.739999999999995</v>
      </c>
    </row>
    <row r="86" spans="1:7" x14ac:dyDescent="0.3">
      <c r="A86" t="s">
        <v>552</v>
      </c>
      <c r="B86">
        <v>26591</v>
      </c>
      <c r="C86" t="s">
        <v>5834</v>
      </c>
      <c r="D86" t="s">
        <v>460</v>
      </c>
      <c r="E86">
        <v>3.5</v>
      </c>
      <c r="F86">
        <v>563.22</v>
      </c>
      <c r="G86">
        <v>160.91999999999999</v>
      </c>
    </row>
    <row r="87" spans="1:7" x14ac:dyDescent="0.3">
      <c r="A87" t="s">
        <v>552</v>
      </c>
      <c r="B87">
        <v>27581</v>
      </c>
      <c r="C87" t="s">
        <v>6456</v>
      </c>
      <c r="D87" t="s">
        <v>460</v>
      </c>
      <c r="E87">
        <v>12</v>
      </c>
      <c r="F87">
        <v>1259.8800000000001</v>
      </c>
      <c r="G87">
        <v>104.99</v>
      </c>
    </row>
    <row r="88" spans="1:7" x14ac:dyDescent="0.3">
      <c r="A88" t="s">
        <v>552</v>
      </c>
      <c r="B88">
        <v>17537</v>
      </c>
      <c r="C88" t="s">
        <v>6435</v>
      </c>
      <c r="D88" t="s">
        <v>460</v>
      </c>
      <c r="E88">
        <v>10</v>
      </c>
      <c r="F88">
        <v>31</v>
      </c>
      <c r="G88">
        <v>3.1</v>
      </c>
    </row>
    <row r="89" spans="1:7" x14ac:dyDescent="0.3">
      <c r="A89" t="s">
        <v>552</v>
      </c>
      <c r="B89">
        <v>28502</v>
      </c>
      <c r="C89" t="s">
        <v>6452</v>
      </c>
      <c r="D89" t="s">
        <v>460</v>
      </c>
      <c r="E89">
        <v>8</v>
      </c>
      <c r="F89">
        <v>1859.52</v>
      </c>
      <c r="G89">
        <v>232.44</v>
      </c>
    </row>
    <row r="90" spans="1:7" x14ac:dyDescent="0.3">
      <c r="A90" t="s">
        <v>552</v>
      </c>
      <c r="B90">
        <v>17535</v>
      </c>
      <c r="C90" t="s">
        <v>6127</v>
      </c>
      <c r="D90" t="s">
        <v>460</v>
      </c>
      <c r="E90">
        <v>3</v>
      </c>
      <c r="F90">
        <v>374.46</v>
      </c>
      <c r="G90">
        <v>124.82</v>
      </c>
    </row>
    <row r="91" spans="1:7" x14ac:dyDescent="0.3">
      <c r="A91" t="s">
        <v>552</v>
      </c>
      <c r="B91">
        <v>27684</v>
      </c>
      <c r="C91" t="s">
        <v>6459</v>
      </c>
      <c r="D91" t="s">
        <v>460</v>
      </c>
      <c r="E91">
        <v>4</v>
      </c>
      <c r="F91">
        <v>795.6</v>
      </c>
      <c r="G91">
        <v>198.9</v>
      </c>
    </row>
    <row r="92" spans="1:7" x14ac:dyDescent="0.3">
      <c r="A92" t="s">
        <v>552</v>
      </c>
      <c r="B92">
        <v>27683</v>
      </c>
      <c r="C92" t="s">
        <v>6458</v>
      </c>
      <c r="D92" t="s">
        <v>460</v>
      </c>
      <c r="E92">
        <v>8</v>
      </c>
      <c r="F92">
        <v>1560</v>
      </c>
      <c r="G92">
        <v>195</v>
      </c>
    </row>
    <row r="93" spans="1:7" x14ac:dyDescent="0.3">
      <c r="A93" t="s">
        <v>552</v>
      </c>
      <c r="B93">
        <v>17545</v>
      </c>
      <c r="C93" t="s">
        <v>6468</v>
      </c>
      <c r="D93" t="s">
        <v>460</v>
      </c>
      <c r="E93">
        <v>1</v>
      </c>
      <c r="F93">
        <v>204.6</v>
      </c>
      <c r="G93">
        <v>204.6</v>
      </c>
    </row>
    <row r="94" spans="1:7" x14ac:dyDescent="0.3">
      <c r="A94" t="s">
        <v>552</v>
      </c>
      <c r="B94">
        <v>27686</v>
      </c>
      <c r="C94" t="s">
        <v>6457</v>
      </c>
      <c r="D94" t="s">
        <v>460</v>
      </c>
      <c r="E94">
        <v>6</v>
      </c>
      <c r="F94">
        <v>1030.98</v>
      </c>
      <c r="G94">
        <v>171.83</v>
      </c>
    </row>
    <row r="95" spans="1:7" x14ac:dyDescent="0.3">
      <c r="A95" t="s">
        <v>552</v>
      </c>
      <c r="B95">
        <v>21257</v>
      </c>
      <c r="C95" t="s">
        <v>6461</v>
      </c>
      <c r="D95" t="s">
        <v>460</v>
      </c>
      <c r="E95">
        <v>30</v>
      </c>
      <c r="F95">
        <v>558</v>
      </c>
      <c r="G95">
        <v>18.600000000000001</v>
      </c>
    </row>
    <row r="96" spans="1:7" x14ac:dyDescent="0.3">
      <c r="A96" t="s">
        <v>552</v>
      </c>
      <c r="B96">
        <v>23236</v>
      </c>
      <c r="C96" t="s">
        <v>5934</v>
      </c>
      <c r="D96" t="s">
        <v>460</v>
      </c>
      <c r="E96">
        <v>15.5</v>
      </c>
      <c r="F96">
        <v>78.8</v>
      </c>
      <c r="G96">
        <v>5.08</v>
      </c>
    </row>
    <row r="97" spans="1:7" x14ac:dyDescent="0.3">
      <c r="A97" t="s">
        <v>552</v>
      </c>
      <c r="B97">
        <v>19034</v>
      </c>
      <c r="C97" t="s">
        <v>5712</v>
      </c>
      <c r="D97" t="s">
        <v>460</v>
      </c>
      <c r="E97">
        <v>80.900000000000006</v>
      </c>
      <c r="F97">
        <v>879.3</v>
      </c>
      <c r="G97">
        <v>10.87</v>
      </c>
    </row>
    <row r="98" spans="1:7" x14ac:dyDescent="0.3">
      <c r="A98" t="s">
        <v>552</v>
      </c>
      <c r="B98">
        <v>26584</v>
      </c>
      <c r="C98" t="s">
        <v>5713</v>
      </c>
      <c r="D98" t="s">
        <v>460</v>
      </c>
      <c r="E98">
        <v>20.170000000000002</v>
      </c>
      <c r="F98">
        <v>1633.77</v>
      </c>
      <c r="G98">
        <v>81</v>
      </c>
    </row>
    <row r="99" spans="1:7" x14ac:dyDescent="0.3">
      <c r="A99" t="s">
        <v>552</v>
      </c>
      <c r="B99">
        <v>25128</v>
      </c>
      <c r="C99" t="s">
        <v>5897</v>
      </c>
      <c r="D99" t="s">
        <v>460</v>
      </c>
      <c r="E99">
        <v>36.9</v>
      </c>
      <c r="F99">
        <v>1435.41</v>
      </c>
      <c r="G99">
        <v>38.9</v>
      </c>
    </row>
    <row r="100" spans="1:7" x14ac:dyDescent="0.3">
      <c r="A100" t="s">
        <v>552</v>
      </c>
      <c r="B100">
        <v>19439</v>
      </c>
      <c r="C100" t="s">
        <v>5691</v>
      </c>
      <c r="D100" t="s">
        <v>460</v>
      </c>
      <c r="E100">
        <v>12</v>
      </c>
      <c r="F100">
        <v>393.84</v>
      </c>
      <c r="G100">
        <v>32.82</v>
      </c>
    </row>
    <row r="101" spans="1:7" x14ac:dyDescent="0.3">
      <c r="A101" t="s">
        <v>552</v>
      </c>
      <c r="B101">
        <v>20689</v>
      </c>
      <c r="C101" t="s">
        <v>5638</v>
      </c>
      <c r="D101" t="s">
        <v>460</v>
      </c>
      <c r="E101">
        <v>30</v>
      </c>
      <c r="F101">
        <v>1107</v>
      </c>
      <c r="G101">
        <v>36.9</v>
      </c>
    </row>
    <row r="102" spans="1:7" x14ac:dyDescent="0.3">
      <c r="A102" t="s">
        <v>552</v>
      </c>
      <c r="B102">
        <v>26020</v>
      </c>
      <c r="C102" t="s">
        <v>5639</v>
      </c>
      <c r="D102" t="s">
        <v>460</v>
      </c>
      <c r="E102">
        <v>48</v>
      </c>
      <c r="F102">
        <v>691.2</v>
      </c>
      <c r="G102">
        <v>14.4</v>
      </c>
    </row>
    <row r="103" spans="1:7" x14ac:dyDescent="0.3">
      <c r="A103" t="s">
        <v>552</v>
      </c>
      <c r="B103">
        <v>24217</v>
      </c>
      <c r="C103" t="s">
        <v>5714</v>
      </c>
      <c r="D103" t="s">
        <v>460</v>
      </c>
      <c r="E103">
        <v>52.95</v>
      </c>
      <c r="F103">
        <v>1689.1</v>
      </c>
      <c r="G103">
        <v>31.9</v>
      </c>
    </row>
    <row r="104" spans="1:7" x14ac:dyDescent="0.3">
      <c r="A104" t="s">
        <v>552</v>
      </c>
      <c r="B104">
        <v>17303</v>
      </c>
      <c r="C104" t="s">
        <v>6111</v>
      </c>
      <c r="D104" t="s">
        <v>460</v>
      </c>
      <c r="E104">
        <v>4</v>
      </c>
      <c r="F104">
        <v>480.2</v>
      </c>
      <c r="G104">
        <v>120.05</v>
      </c>
    </row>
    <row r="105" spans="1:7" x14ac:dyDescent="0.3">
      <c r="A105" t="s">
        <v>552</v>
      </c>
      <c r="B105">
        <v>26336</v>
      </c>
      <c r="C105" t="s">
        <v>5701</v>
      </c>
      <c r="D105" t="s">
        <v>460</v>
      </c>
      <c r="E105">
        <v>300</v>
      </c>
      <c r="F105">
        <v>1800</v>
      </c>
      <c r="G105">
        <v>6</v>
      </c>
    </row>
    <row r="106" spans="1:7" x14ac:dyDescent="0.3">
      <c r="A106" t="s">
        <v>552</v>
      </c>
      <c r="B106">
        <v>25429</v>
      </c>
      <c r="C106" t="s">
        <v>5640</v>
      </c>
      <c r="D106" t="s">
        <v>460</v>
      </c>
      <c r="E106">
        <v>500</v>
      </c>
      <c r="F106">
        <v>3000</v>
      </c>
      <c r="G106">
        <v>6</v>
      </c>
    </row>
    <row r="107" spans="1:7" x14ac:dyDescent="0.3">
      <c r="A107" t="s">
        <v>552</v>
      </c>
      <c r="B107">
        <v>26024</v>
      </c>
      <c r="C107" t="s">
        <v>5641</v>
      </c>
      <c r="D107" t="s">
        <v>460</v>
      </c>
      <c r="E107">
        <v>200</v>
      </c>
      <c r="F107">
        <v>1200</v>
      </c>
      <c r="G107">
        <v>6</v>
      </c>
    </row>
    <row r="108" spans="1:7" x14ac:dyDescent="0.3">
      <c r="A108" t="s">
        <v>552</v>
      </c>
      <c r="B108">
        <v>19485</v>
      </c>
      <c r="C108" t="s">
        <v>5935</v>
      </c>
      <c r="D108" t="s">
        <v>460</v>
      </c>
      <c r="E108">
        <v>1.8</v>
      </c>
      <c r="F108">
        <v>111</v>
      </c>
      <c r="G108">
        <v>61.67</v>
      </c>
    </row>
    <row r="109" spans="1:7" x14ac:dyDescent="0.3">
      <c r="A109" t="s">
        <v>552</v>
      </c>
      <c r="B109">
        <v>17344</v>
      </c>
      <c r="C109" t="s">
        <v>6428</v>
      </c>
      <c r="D109" t="s">
        <v>460</v>
      </c>
      <c r="E109">
        <v>6</v>
      </c>
      <c r="F109">
        <v>342</v>
      </c>
      <c r="G109">
        <v>57</v>
      </c>
    </row>
    <row r="110" spans="1:7" x14ac:dyDescent="0.3">
      <c r="A110" t="s">
        <v>552</v>
      </c>
      <c r="B110">
        <v>27519</v>
      </c>
      <c r="C110" t="s">
        <v>6258</v>
      </c>
      <c r="D110" t="s">
        <v>460</v>
      </c>
      <c r="E110">
        <v>6</v>
      </c>
      <c r="F110">
        <v>75</v>
      </c>
      <c r="G110">
        <v>12.5</v>
      </c>
    </row>
    <row r="111" spans="1:7" x14ac:dyDescent="0.3">
      <c r="A111" t="s">
        <v>552</v>
      </c>
      <c r="B111">
        <v>26880</v>
      </c>
      <c r="C111" t="s">
        <v>5913</v>
      </c>
      <c r="D111" t="s">
        <v>460</v>
      </c>
      <c r="E111">
        <v>360</v>
      </c>
      <c r="F111">
        <v>900</v>
      </c>
      <c r="G111">
        <v>2.5</v>
      </c>
    </row>
    <row r="112" spans="1:7" x14ac:dyDescent="0.3">
      <c r="A112" t="s">
        <v>552</v>
      </c>
      <c r="B112">
        <v>28419</v>
      </c>
      <c r="C112" t="s">
        <v>6293</v>
      </c>
      <c r="D112" t="s">
        <v>460</v>
      </c>
      <c r="E112">
        <v>1</v>
      </c>
      <c r="F112">
        <v>58</v>
      </c>
      <c r="G112">
        <v>58</v>
      </c>
    </row>
    <row r="113" spans="1:7" x14ac:dyDescent="0.3">
      <c r="A113" t="s">
        <v>552</v>
      </c>
      <c r="B113">
        <v>17196</v>
      </c>
      <c r="C113" t="s">
        <v>6192</v>
      </c>
      <c r="D113" t="s">
        <v>460</v>
      </c>
      <c r="E113">
        <v>8</v>
      </c>
      <c r="F113">
        <v>50.8</v>
      </c>
      <c r="G113">
        <v>6.35</v>
      </c>
    </row>
    <row r="114" spans="1:7" x14ac:dyDescent="0.3">
      <c r="A114" t="s">
        <v>552</v>
      </c>
      <c r="B114">
        <v>17190</v>
      </c>
      <c r="C114" t="s">
        <v>6177</v>
      </c>
      <c r="D114" t="s">
        <v>460</v>
      </c>
      <c r="E114">
        <v>10</v>
      </c>
      <c r="F114">
        <v>80.599999999999994</v>
      </c>
      <c r="G114">
        <v>8.06</v>
      </c>
    </row>
    <row r="115" spans="1:7" x14ac:dyDescent="0.3">
      <c r="A115" t="s">
        <v>552</v>
      </c>
      <c r="B115">
        <v>24552</v>
      </c>
      <c r="C115" t="s">
        <v>5812</v>
      </c>
      <c r="D115" t="s">
        <v>460</v>
      </c>
      <c r="E115">
        <v>194</v>
      </c>
      <c r="F115">
        <v>6887.78</v>
      </c>
      <c r="G115">
        <v>35.5</v>
      </c>
    </row>
    <row r="116" spans="1:7" x14ac:dyDescent="0.3">
      <c r="A116" t="s">
        <v>552</v>
      </c>
      <c r="B116">
        <v>18017</v>
      </c>
      <c r="C116" t="s">
        <v>5863</v>
      </c>
      <c r="D116" t="s">
        <v>460</v>
      </c>
      <c r="E116">
        <v>6</v>
      </c>
      <c r="F116">
        <v>826.8</v>
      </c>
      <c r="G116">
        <v>137.80000000000001</v>
      </c>
    </row>
    <row r="117" spans="1:7" x14ac:dyDescent="0.3">
      <c r="A117" t="s">
        <v>552</v>
      </c>
      <c r="B117">
        <v>18018</v>
      </c>
      <c r="C117" t="s">
        <v>5961</v>
      </c>
      <c r="D117" t="s">
        <v>460</v>
      </c>
      <c r="E117">
        <v>6</v>
      </c>
      <c r="F117">
        <v>737.1</v>
      </c>
      <c r="G117">
        <v>122.85</v>
      </c>
    </row>
    <row r="118" spans="1:7" x14ac:dyDescent="0.3">
      <c r="A118" t="s">
        <v>552</v>
      </c>
      <c r="B118">
        <v>23105</v>
      </c>
      <c r="C118" t="s">
        <v>6169</v>
      </c>
      <c r="D118" t="s">
        <v>460</v>
      </c>
      <c r="E118">
        <v>0.1</v>
      </c>
      <c r="F118">
        <v>12</v>
      </c>
      <c r="G118">
        <v>120</v>
      </c>
    </row>
    <row r="119" spans="1:7" x14ac:dyDescent="0.3">
      <c r="A119" t="s">
        <v>552</v>
      </c>
      <c r="B119">
        <v>17455</v>
      </c>
      <c r="C119" t="s">
        <v>6255</v>
      </c>
      <c r="D119" t="s">
        <v>460</v>
      </c>
      <c r="E119">
        <v>12</v>
      </c>
      <c r="F119">
        <v>466.8</v>
      </c>
      <c r="G119">
        <v>38.9</v>
      </c>
    </row>
    <row r="120" spans="1:7" x14ac:dyDescent="0.3">
      <c r="A120" t="s">
        <v>552</v>
      </c>
      <c r="B120">
        <v>20672</v>
      </c>
      <c r="C120" t="s">
        <v>5642</v>
      </c>
      <c r="D120" t="s">
        <v>460</v>
      </c>
      <c r="E120">
        <v>8</v>
      </c>
      <c r="F120">
        <v>247.2</v>
      </c>
      <c r="G120">
        <v>30.9</v>
      </c>
    </row>
    <row r="121" spans="1:7" x14ac:dyDescent="0.3">
      <c r="A121" t="s">
        <v>552</v>
      </c>
      <c r="B121">
        <v>23698</v>
      </c>
      <c r="C121" t="s">
        <v>5643</v>
      </c>
      <c r="D121" t="s">
        <v>460</v>
      </c>
      <c r="E121">
        <v>2</v>
      </c>
      <c r="F121">
        <v>137.5</v>
      </c>
      <c r="G121">
        <v>68.75</v>
      </c>
    </row>
    <row r="122" spans="1:7" x14ac:dyDescent="0.3">
      <c r="A122" t="s">
        <v>552</v>
      </c>
      <c r="B122">
        <v>20410</v>
      </c>
      <c r="C122" t="s">
        <v>5644</v>
      </c>
      <c r="D122" t="s">
        <v>460</v>
      </c>
      <c r="E122">
        <v>2</v>
      </c>
      <c r="F122">
        <v>25.1</v>
      </c>
      <c r="G122">
        <v>12.55</v>
      </c>
    </row>
    <row r="123" spans="1:7" x14ac:dyDescent="0.3">
      <c r="A123" t="s">
        <v>552</v>
      </c>
      <c r="B123">
        <v>20385</v>
      </c>
      <c r="C123" t="s">
        <v>5645</v>
      </c>
      <c r="D123" t="s">
        <v>460</v>
      </c>
      <c r="E123">
        <v>60</v>
      </c>
      <c r="F123">
        <v>297</v>
      </c>
      <c r="G123">
        <v>4.95</v>
      </c>
    </row>
    <row r="124" spans="1:7" x14ac:dyDescent="0.3">
      <c r="A124" t="s">
        <v>552</v>
      </c>
      <c r="B124">
        <v>20360</v>
      </c>
      <c r="C124" t="s">
        <v>5646</v>
      </c>
      <c r="D124" t="s">
        <v>460</v>
      </c>
      <c r="E124">
        <v>16</v>
      </c>
      <c r="F124">
        <v>346.4</v>
      </c>
      <c r="G124">
        <v>21.65</v>
      </c>
    </row>
    <row r="125" spans="1:7" x14ac:dyDescent="0.3">
      <c r="A125" t="s">
        <v>552</v>
      </c>
      <c r="B125">
        <v>20358</v>
      </c>
      <c r="C125" t="s">
        <v>5648</v>
      </c>
      <c r="D125" t="s">
        <v>460</v>
      </c>
      <c r="E125">
        <v>10</v>
      </c>
      <c r="F125">
        <v>143</v>
      </c>
      <c r="G125">
        <v>14.3</v>
      </c>
    </row>
    <row r="126" spans="1:7" x14ac:dyDescent="0.3">
      <c r="A126" t="s">
        <v>552</v>
      </c>
      <c r="B126">
        <v>20242</v>
      </c>
      <c r="C126" t="s">
        <v>5649</v>
      </c>
      <c r="D126" t="s">
        <v>460</v>
      </c>
      <c r="E126">
        <v>10</v>
      </c>
      <c r="F126">
        <v>142</v>
      </c>
      <c r="G126">
        <v>14.2</v>
      </c>
    </row>
    <row r="127" spans="1:7" x14ac:dyDescent="0.3">
      <c r="A127" t="s">
        <v>552</v>
      </c>
      <c r="B127">
        <v>20022</v>
      </c>
      <c r="C127" t="s">
        <v>5651</v>
      </c>
      <c r="D127" t="s">
        <v>460</v>
      </c>
      <c r="E127">
        <v>10</v>
      </c>
      <c r="F127">
        <v>98.7</v>
      </c>
      <c r="G127">
        <v>9.8699999999999992</v>
      </c>
    </row>
    <row r="128" spans="1:7" x14ac:dyDescent="0.3">
      <c r="A128" t="s">
        <v>552</v>
      </c>
      <c r="B128">
        <v>19017</v>
      </c>
      <c r="C128" t="s">
        <v>5715</v>
      </c>
      <c r="D128" t="s">
        <v>460</v>
      </c>
      <c r="E128">
        <v>57.3</v>
      </c>
      <c r="F128">
        <v>1129.45</v>
      </c>
      <c r="G128">
        <v>19.71</v>
      </c>
    </row>
    <row r="129" spans="1:7" x14ac:dyDescent="0.3">
      <c r="A129" t="s">
        <v>552</v>
      </c>
      <c r="B129">
        <v>19023</v>
      </c>
      <c r="C129" t="s">
        <v>6466</v>
      </c>
      <c r="D129" t="s">
        <v>460</v>
      </c>
      <c r="E129">
        <v>20</v>
      </c>
      <c r="F129">
        <v>370</v>
      </c>
      <c r="G129">
        <v>18.5</v>
      </c>
    </row>
    <row r="130" spans="1:7" x14ac:dyDescent="0.3">
      <c r="A130" t="s">
        <v>552</v>
      </c>
      <c r="B130">
        <v>25284</v>
      </c>
      <c r="C130" t="s">
        <v>6472</v>
      </c>
      <c r="D130" t="s">
        <v>460</v>
      </c>
      <c r="E130">
        <v>39</v>
      </c>
      <c r="F130">
        <v>4251</v>
      </c>
      <c r="G130">
        <v>109</v>
      </c>
    </row>
    <row r="131" spans="1:7" x14ac:dyDescent="0.3">
      <c r="A131" t="s">
        <v>552</v>
      </c>
      <c r="B131">
        <v>24259</v>
      </c>
      <c r="C131" t="s">
        <v>5716</v>
      </c>
      <c r="D131" t="s">
        <v>460</v>
      </c>
      <c r="E131">
        <v>107.18</v>
      </c>
      <c r="F131">
        <v>8813.52</v>
      </c>
      <c r="G131">
        <v>82.23</v>
      </c>
    </row>
    <row r="132" spans="1:7" x14ac:dyDescent="0.3">
      <c r="A132" t="s">
        <v>552</v>
      </c>
      <c r="B132">
        <v>24262</v>
      </c>
      <c r="C132" t="s">
        <v>6476</v>
      </c>
      <c r="D132" t="s">
        <v>460</v>
      </c>
      <c r="E132">
        <v>10</v>
      </c>
      <c r="F132">
        <v>268</v>
      </c>
      <c r="G132">
        <v>26.8</v>
      </c>
    </row>
    <row r="133" spans="1:7" x14ac:dyDescent="0.3">
      <c r="A133" t="s">
        <v>552</v>
      </c>
      <c r="B133">
        <v>25093</v>
      </c>
      <c r="C133" t="s">
        <v>5823</v>
      </c>
      <c r="D133" t="s">
        <v>460</v>
      </c>
      <c r="E133">
        <v>12</v>
      </c>
      <c r="F133">
        <v>1710</v>
      </c>
      <c r="G133">
        <v>142.5</v>
      </c>
    </row>
    <row r="134" spans="1:7" x14ac:dyDescent="0.3">
      <c r="A134" t="s">
        <v>552</v>
      </c>
      <c r="B134">
        <v>28491</v>
      </c>
      <c r="C134" t="s">
        <v>6441</v>
      </c>
      <c r="D134" t="s">
        <v>460</v>
      </c>
      <c r="E134">
        <v>6</v>
      </c>
      <c r="F134">
        <v>134.76</v>
      </c>
      <c r="G134">
        <v>22.46</v>
      </c>
    </row>
    <row r="135" spans="1:7" x14ac:dyDescent="0.3">
      <c r="A135" t="s">
        <v>552</v>
      </c>
      <c r="B135">
        <v>25282</v>
      </c>
      <c r="C135" t="s">
        <v>5652</v>
      </c>
      <c r="D135" t="s">
        <v>460</v>
      </c>
      <c r="E135">
        <v>4</v>
      </c>
      <c r="F135">
        <v>206</v>
      </c>
      <c r="G135">
        <v>51.5</v>
      </c>
    </row>
    <row r="136" spans="1:7" x14ac:dyDescent="0.3">
      <c r="A136" t="s">
        <v>552</v>
      </c>
      <c r="B136">
        <v>20326</v>
      </c>
      <c r="C136" t="s">
        <v>6450</v>
      </c>
      <c r="D136" t="s">
        <v>460</v>
      </c>
      <c r="E136">
        <v>12</v>
      </c>
      <c r="F136">
        <v>87.12</v>
      </c>
      <c r="G136">
        <v>7.26</v>
      </c>
    </row>
    <row r="137" spans="1:7" x14ac:dyDescent="0.3">
      <c r="A137" t="s">
        <v>552</v>
      </c>
      <c r="B137">
        <v>20327</v>
      </c>
      <c r="C137" t="s">
        <v>5888</v>
      </c>
      <c r="D137" t="s">
        <v>460</v>
      </c>
      <c r="E137">
        <v>5</v>
      </c>
      <c r="F137">
        <v>34.75</v>
      </c>
      <c r="G137">
        <v>6.95</v>
      </c>
    </row>
    <row r="138" spans="1:7" x14ac:dyDescent="0.3">
      <c r="A138" t="s">
        <v>552</v>
      </c>
      <c r="B138">
        <v>20892</v>
      </c>
      <c r="C138" t="s">
        <v>5653</v>
      </c>
      <c r="D138" t="s">
        <v>460</v>
      </c>
      <c r="E138">
        <v>2</v>
      </c>
      <c r="F138">
        <v>32.26</v>
      </c>
      <c r="G138">
        <v>16.13</v>
      </c>
    </row>
    <row r="139" spans="1:7" x14ac:dyDescent="0.3">
      <c r="A139" t="s">
        <v>552</v>
      </c>
      <c r="B139">
        <v>28315</v>
      </c>
      <c r="C139" t="s">
        <v>6120</v>
      </c>
      <c r="D139" t="s">
        <v>460</v>
      </c>
      <c r="E139">
        <v>14</v>
      </c>
      <c r="F139">
        <v>609.84</v>
      </c>
      <c r="G139">
        <v>43.56</v>
      </c>
    </row>
    <row r="140" spans="1:7" x14ac:dyDescent="0.3">
      <c r="A140" t="s">
        <v>552</v>
      </c>
      <c r="B140">
        <v>24814</v>
      </c>
      <c r="C140" t="s">
        <v>6358</v>
      </c>
      <c r="D140" t="s">
        <v>460</v>
      </c>
      <c r="E140">
        <v>42</v>
      </c>
      <c r="F140">
        <v>1640.52</v>
      </c>
      <c r="G140">
        <v>39.06</v>
      </c>
    </row>
    <row r="141" spans="1:7" x14ac:dyDescent="0.3">
      <c r="A141" t="s">
        <v>552</v>
      </c>
      <c r="B141">
        <v>17092</v>
      </c>
      <c r="C141" t="s">
        <v>6359</v>
      </c>
      <c r="D141" t="s">
        <v>460</v>
      </c>
      <c r="E141">
        <v>84</v>
      </c>
      <c r="F141">
        <v>4557</v>
      </c>
      <c r="G141">
        <v>54.25</v>
      </c>
    </row>
    <row r="142" spans="1:7" x14ac:dyDescent="0.3">
      <c r="A142" t="s">
        <v>552</v>
      </c>
      <c r="B142">
        <v>28316</v>
      </c>
      <c r="C142" t="s">
        <v>6119</v>
      </c>
      <c r="D142" t="s">
        <v>460</v>
      </c>
      <c r="E142">
        <v>6</v>
      </c>
      <c r="F142">
        <v>234.3</v>
      </c>
      <c r="G142">
        <v>39.049999999999997</v>
      </c>
    </row>
    <row r="143" spans="1:7" x14ac:dyDescent="0.3">
      <c r="A143" t="s">
        <v>552</v>
      </c>
      <c r="B143">
        <v>24816</v>
      </c>
      <c r="C143" t="s">
        <v>6356</v>
      </c>
      <c r="D143" t="s">
        <v>460</v>
      </c>
      <c r="E143">
        <v>18</v>
      </c>
      <c r="F143">
        <v>1148.4000000000001</v>
      </c>
      <c r="G143">
        <v>63.8</v>
      </c>
    </row>
    <row r="144" spans="1:7" x14ac:dyDescent="0.3">
      <c r="A144" t="s">
        <v>552</v>
      </c>
      <c r="B144">
        <v>27340</v>
      </c>
      <c r="C144" t="s">
        <v>6118</v>
      </c>
      <c r="D144" t="s">
        <v>460</v>
      </c>
      <c r="E144">
        <v>28</v>
      </c>
      <c r="F144">
        <v>1501.36</v>
      </c>
      <c r="G144">
        <v>53.62</v>
      </c>
    </row>
    <row r="145" spans="1:7" x14ac:dyDescent="0.3">
      <c r="A145" t="s">
        <v>552</v>
      </c>
      <c r="B145">
        <v>20861</v>
      </c>
      <c r="C145" t="s">
        <v>5854</v>
      </c>
      <c r="D145" t="s">
        <v>460</v>
      </c>
      <c r="E145">
        <v>14</v>
      </c>
      <c r="F145">
        <v>653.79999999999995</v>
      </c>
      <c r="G145">
        <v>46.7</v>
      </c>
    </row>
    <row r="146" spans="1:7" x14ac:dyDescent="0.3">
      <c r="A146" t="s">
        <v>552</v>
      </c>
      <c r="B146">
        <v>19607</v>
      </c>
      <c r="C146" t="s">
        <v>6095</v>
      </c>
      <c r="D146" t="s">
        <v>460</v>
      </c>
      <c r="E146">
        <v>10</v>
      </c>
      <c r="F146">
        <v>61.6</v>
      </c>
      <c r="G146">
        <v>6.16</v>
      </c>
    </row>
    <row r="147" spans="1:7" x14ac:dyDescent="0.3">
      <c r="A147" t="s">
        <v>552</v>
      </c>
      <c r="B147">
        <v>18359</v>
      </c>
      <c r="C147" t="s">
        <v>5746</v>
      </c>
      <c r="D147" t="s">
        <v>460</v>
      </c>
      <c r="E147">
        <v>96</v>
      </c>
      <c r="F147">
        <v>9384</v>
      </c>
      <c r="G147">
        <v>97.75</v>
      </c>
    </row>
    <row r="148" spans="1:7" x14ac:dyDescent="0.3">
      <c r="A148" t="s">
        <v>552</v>
      </c>
      <c r="B148">
        <v>18353</v>
      </c>
      <c r="C148" t="s">
        <v>5747</v>
      </c>
      <c r="D148" t="s">
        <v>460</v>
      </c>
      <c r="E148">
        <v>60</v>
      </c>
      <c r="F148">
        <v>10794.6</v>
      </c>
      <c r="G148">
        <v>179.91</v>
      </c>
    </row>
    <row r="149" spans="1:7" x14ac:dyDescent="0.3">
      <c r="A149" t="s">
        <v>552</v>
      </c>
      <c r="B149">
        <v>26704</v>
      </c>
      <c r="C149" t="s">
        <v>6473</v>
      </c>
      <c r="D149" t="s">
        <v>460</v>
      </c>
      <c r="E149">
        <v>1</v>
      </c>
      <c r="F149">
        <v>17.64</v>
      </c>
      <c r="G149">
        <v>17.64</v>
      </c>
    </row>
    <row r="150" spans="1:7" x14ac:dyDescent="0.3">
      <c r="A150" t="s">
        <v>552</v>
      </c>
      <c r="B150">
        <v>21130</v>
      </c>
      <c r="C150" t="s">
        <v>5884</v>
      </c>
      <c r="D150" t="s">
        <v>460</v>
      </c>
      <c r="E150">
        <v>3</v>
      </c>
      <c r="F150">
        <v>110.34</v>
      </c>
      <c r="G150">
        <v>36.78</v>
      </c>
    </row>
    <row r="151" spans="1:7" x14ac:dyDescent="0.3">
      <c r="A151" t="s">
        <v>552</v>
      </c>
      <c r="B151">
        <v>20213</v>
      </c>
      <c r="C151" t="s">
        <v>5654</v>
      </c>
      <c r="D151" t="s">
        <v>460</v>
      </c>
      <c r="E151">
        <v>2</v>
      </c>
      <c r="F151">
        <v>63.44</v>
      </c>
      <c r="G151">
        <v>31.72</v>
      </c>
    </row>
    <row r="152" spans="1:7" x14ac:dyDescent="0.3">
      <c r="A152" t="s">
        <v>552</v>
      </c>
      <c r="B152">
        <v>19762</v>
      </c>
      <c r="C152" t="s">
        <v>6070</v>
      </c>
      <c r="D152" t="s">
        <v>460</v>
      </c>
      <c r="E152">
        <v>10</v>
      </c>
      <c r="F152">
        <v>135</v>
      </c>
      <c r="G152">
        <v>13.5</v>
      </c>
    </row>
    <row r="153" spans="1:7" x14ac:dyDescent="0.3">
      <c r="A153" t="s">
        <v>552</v>
      </c>
      <c r="B153">
        <v>17905</v>
      </c>
      <c r="C153" t="s">
        <v>5817</v>
      </c>
      <c r="D153" t="s">
        <v>460</v>
      </c>
      <c r="E153">
        <v>20</v>
      </c>
      <c r="F153">
        <v>445.2</v>
      </c>
      <c r="G153">
        <v>22.26</v>
      </c>
    </row>
    <row r="154" spans="1:7" x14ac:dyDescent="0.3">
      <c r="A154" t="s">
        <v>552</v>
      </c>
      <c r="B154">
        <v>17903</v>
      </c>
      <c r="C154" t="s">
        <v>5818</v>
      </c>
      <c r="D154" t="s">
        <v>460</v>
      </c>
      <c r="E154">
        <v>12</v>
      </c>
      <c r="F154">
        <v>302.76</v>
      </c>
      <c r="G154">
        <v>25.23</v>
      </c>
    </row>
    <row r="155" spans="1:7" x14ac:dyDescent="0.3">
      <c r="A155" t="s">
        <v>552</v>
      </c>
      <c r="B155">
        <v>17515</v>
      </c>
      <c r="C155" t="s">
        <v>6436</v>
      </c>
      <c r="D155" t="s">
        <v>460</v>
      </c>
      <c r="E155">
        <v>4</v>
      </c>
      <c r="F155">
        <v>1160</v>
      </c>
      <c r="G155">
        <v>290</v>
      </c>
    </row>
    <row r="156" spans="1:7" x14ac:dyDescent="0.3">
      <c r="A156" t="s">
        <v>552</v>
      </c>
      <c r="B156">
        <v>26592</v>
      </c>
      <c r="C156" t="s">
        <v>5717</v>
      </c>
      <c r="D156" t="s">
        <v>460</v>
      </c>
      <c r="E156">
        <v>98.3</v>
      </c>
      <c r="F156">
        <v>3637.1</v>
      </c>
      <c r="G156">
        <v>37</v>
      </c>
    </row>
    <row r="157" spans="1:7" x14ac:dyDescent="0.3">
      <c r="A157" t="s">
        <v>552</v>
      </c>
      <c r="B157">
        <v>19480</v>
      </c>
      <c r="C157" t="s">
        <v>5936</v>
      </c>
      <c r="D157" t="s">
        <v>460</v>
      </c>
      <c r="E157">
        <v>8.5</v>
      </c>
      <c r="F157">
        <v>105.7</v>
      </c>
      <c r="G157">
        <v>12.44</v>
      </c>
    </row>
    <row r="158" spans="1:7" x14ac:dyDescent="0.3">
      <c r="A158" t="s">
        <v>552</v>
      </c>
      <c r="B158">
        <v>19203</v>
      </c>
      <c r="C158" t="s">
        <v>5692</v>
      </c>
      <c r="D158" t="s">
        <v>460</v>
      </c>
      <c r="E158">
        <v>140</v>
      </c>
      <c r="F158">
        <v>420</v>
      </c>
      <c r="G158">
        <v>3</v>
      </c>
    </row>
    <row r="159" spans="1:7" x14ac:dyDescent="0.3">
      <c r="A159" t="s">
        <v>552</v>
      </c>
      <c r="B159">
        <v>23365</v>
      </c>
      <c r="C159" t="s">
        <v>6338</v>
      </c>
      <c r="D159" t="s">
        <v>460</v>
      </c>
      <c r="E159">
        <v>6</v>
      </c>
      <c r="F159">
        <v>164.4</v>
      </c>
      <c r="G159">
        <v>27.4</v>
      </c>
    </row>
    <row r="160" spans="1:7" x14ac:dyDescent="0.3">
      <c r="A160" t="s">
        <v>552</v>
      </c>
      <c r="B160">
        <v>19759</v>
      </c>
      <c r="C160" t="s">
        <v>6016</v>
      </c>
      <c r="D160" t="s">
        <v>460</v>
      </c>
      <c r="E160">
        <v>32</v>
      </c>
      <c r="F160">
        <v>332.38</v>
      </c>
      <c r="G160">
        <v>10.39</v>
      </c>
    </row>
    <row r="161" spans="1:7" x14ac:dyDescent="0.3">
      <c r="A161" t="s">
        <v>552</v>
      </c>
      <c r="B161">
        <v>23361</v>
      </c>
      <c r="C161" t="s">
        <v>5937</v>
      </c>
      <c r="D161" t="s">
        <v>460</v>
      </c>
      <c r="E161">
        <v>375</v>
      </c>
      <c r="F161">
        <v>1147.5</v>
      </c>
      <c r="G161">
        <v>3.06</v>
      </c>
    </row>
    <row r="162" spans="1:7" x14ac:dyDescent="0.3">
      <c r="A162" t="s">
        <v>552</v>
      </c>
      <c r="B162">
        <v>20661</v>
      </c>
      <c r="C162" t="s">
        <v>5850</v>
      </c>
      <c r="D162" t="s">
        <v>460</v>
      </c>
      <c r="E162">
        <v>20</v>
      </c>
      <c r="F162">
        <v>174.8</v>
      </c>
      <c r="G162">
        <v>8.74</v>
      </c>
    </row>
    <row r="163" spans="1:7" x14ac:dyDescent="0.3">
      <c r="A163" t="s">
        <v>552</v>
      </c>
      <c r="B163">
        <v>20653</v>
      </c>
      <c r="C163" t="s">
        <v>5655</v>
      </c>
      <c r="D163" t="s">
        <v>460</v>
      </c>
      <c r="E163">
        <v>24</v>
      </c>
      <c r="F163">
        <v>593.28</v>
      </c>
      <c r="G163">
        <v>24.72</v>
      </c>
    </row>
    <row r="164" spans="1:7" x14ac:dyDescent="0.3">
      <c r="A164" t="s">
        <v>552</v>
      </c>
      <c r="B164">
        <v>19434</v>
      </c>
      <c r="C164" t="s">
        <v>5906</v>
      </c>
      <c r="D164" t="s">
        <v>460</v>
      </c>
      <c r="E164">
        <v>3</v>
      </c>
      <c r="F164">
        <v>71.94</v>
      </c>
      <c r="G164">
        <v>23.98</v>
      </c>
    </row>
    <row r="165" spans="1:7" x14ac:dyDescent="0.3">
      <c r="A165" t="s">
        <v>552</v>
      </c>
      <c r="B165">
        <v>19421</v>
      </c>
      <c r="C165" t="s">
        <v>5963</v>
      </c>
      <c r="D165" t="s">
        <v>460</v>
      </c>
      <c r="E165">
        <v>10</v>
      </c>
      <c r="F165">
        <v>577</v>
      </c>
      <c r="G165">
        <v>57.7</v>
      </c>
    </row>
    <row r="166" spans="1:7" x14ac:dyDescent="0.3">
      <c r="A166" t="s">
        <v>552</v>
      </c>
      <c r="B166">
        <v>25478</v>
      </c>
      <c r="C166" t="s">
        <v>5656</v>
      </c>
      <c r="D166" t="s">
        <v>460</v>
      </c>
      <c r="E166">
        <v>90</v>
      </c>
      <c r="F166">
        <v>715.5</v>
      </c>
      <c r="G166">
        <v>7.95</v>
      </c>
    </row>
    <row r="167" spans="1:7" x14ac:dyDescent="0.3">
      <c r="A167" t="s">
        <v>552</v>
      </c>
      <c r="B167">
        <v>24322</v>
      </c>
      <c r="C167" t="s">
        <v>5657</v>
      </c>
      <c r="D167" t="s">
        <v>460</v>
      </c>
      <c r="E167">
        <v>3</v>
      </c>
      <c r="F167">
        <v>66</v>
      </c>
      <c r="G167">
        <v>22</v>
      </c>
    </row>
    <row r="168" spans="1:7" x14ac:dyDescent="0.3">
      <c r="A168" t="s">
        <v>552</v>
      </c>
      <c r="B168">
        <v>19751</v>
      </c>
      <c r="C168" t="s">
        <v>5938</v>
      </c>
      <c r="D168" t="s">
        <v>460</v>
      </c>
      <c r="E168">
        <v>73.099999999999994</v>
      </c>
      <c r="F168">
        <v>693.22</v>
      </c>
      <c r="G168">
        <v>9.48</v>
      </c>
    </row>
    <row r="169" spans="1:7" x14ac:dyDescent="0.3">
      <c r="A169" t="s">
        <v>552</v>
      </c>
      <c r="B169">
        <v>23359</v>
      </c>
      <c r="C169" t="s">
        <v>5939</v>
      </c>
      <c r="D169" t="s">
        <v>460</v>
      </c>
      <c r="E169">
        <v>179</v>
      </c>
      <c r="F169">
        <v>554.29999999999995</v>
      </c>
      <c r="G169">
        <v>3.1</v>
      </c>
    </row>
    <row r="170" spans="1:7" x14ac:dyDescent="0.3">
      <c r="A170" t="s">
        <v>552</v>
      </c>
      <c r="B170">
        <v>24331</v>
      </c>
      <c r="C170" t="s">
        <v>5975</v>
      </c>
      <c r="D170" t="s">
        <v>460</v>
      </c>
      <c r="E170">
        <v>15</v>
      </c>
      <c r="F170">
        <v>330.6</v>
      </c>
      <c r="G170">
        <v>22.04</v>
      </c>
    </row>
    <row r="171" spans="1:7" x14ac:dyDescent="0.3">
      <c r="A171" t="s">
        <v>552</v>
      </c>
      <c r="B171">
        <v>24339</v>
      </c>
      <c r="C171" t="s">
        <v>6477</v>
      </c>
      <c r="D171" t="s">
        <v>460</v>
      </c>
      <c r="E171">
        <v>2.5</v>
      </c>
      <c r="F171">
        <v>90</v>
      </c>
      <c r="G171">
        <v>36</v>
      </c>
    </row>
    <row r="172" spans="1:7" x14ac:dyDescent="0.3">
      <c r="A172" t="s">
        <v>552</v>
      </c>
      <c r="B172">
        <v>20501</v>
      </c>
      <c r="C172" t="s">
        <v>5976</v>
      </c>
      <c r="D172" t="s">
        <v>460</v>
      </c>
      <c r="E172">
        <v>10</v>
      </c>
      <c r="F172">
        <v>219</v>
      </c>
      <c r="G172">
        <v>21.9</v>
      </c>
    </row>
    <row r="173" spans="1:7" x14ac:dyDescent="0.3">
      <c r="A173" t="s">
        <v>552</v>
      </c>
      <c r="B173">
        <v>26588</v>
      </c>
      <c r="C173" t="s">
        <v>5597</v>
      </c>
      <c r="D173" t="s">
        <v>460</v>
      </c>
      <c r="E173">
        <v>1.5</v>
      </c>
      <c r="F173">
        <v>290.13</v>
      </c>
      <c r="G173">
        <v>193.42</v>
      </c>
    </row>
    <row r="174" spans="1:7" x14ac:dyDescent="0.3">
      <c r="A174" t="s">
        <v>552</v>
      </c>
      <c r="B174">
        <v>19478</v>
      </c>
      <c r="C174" t="s">
        <v>5982</v>
      </c>
      <c r="D174" t="s">
        <v>460</v>
      </c>
      <c r="E174">
        <v>0.2</v>
      </c>
      <c r="F174">
        <v>13.33</v>
      </c>
      <c r="G174">
        <v>66.650000000000006</v>
      </c>
    </row>
    <row r="175" spans="1:7" x14ac:dyDescent="0.3">
      <c r="A175" t="s">
        <v>552</v>
      </c>
      <c r="B175">
        <v>17017</v>
      </c>
      <c r="C175" t="s">
        <v>6131</v>
      </c>
      <c r="D175" t="s">
        <v>460</v>
      </c>
      <c r="E175">
        <v>3</v>
      </c>
      <c r="F175">
        <v>8.85</v>
      </c>
      <c r="G175">
        <v>2.95</v>
      </c>
    </row>
    <row r="176" spans="1:7" x14ac:dyDescent="0.3">
      <c r="A176" t="s">
        <v>552</v>
      </c>
      <c r="B176">
        <v>17019</v>
      </c>
      <c r="C176" t="s">
        <v>6134</v>
      </c>
      <c r="D176" t="s">
        <v>460</v>
      </c>
      <c r="E176">
        <v>5</v>
      </c>
      <c r="F176">
        <v>13.35</v>
      </c>
      <c r="G176">
        <v>2.67</v>
      </c>
    </row>
    <row r="177" spans="1:7" x14ac:dyDescent="0.3">
      <c r="A177" t="s">
        <v>552</v>
      </c>
      <c r="B177">
        <v>17504</v>
      </c>
      <c r="C177" t="s">
        <v>6132</v>
      </c>
      <c r="D177" t="s">
        <v>460</v>
      </c>
      <c r="E177">
        <v>6</v>
      </c>
      <c r="F177">
        <v>138.4</v>
      </c>
      <c r="G177">
        <v>23.07</v>
      </c>
    </row>
    <row r="178" spans="1:7" x14ac:dyDescent="0.3">
      <c r="A178" t="s">
        <v>552</v>
      </c>
      <c r="B178">
        <v>17476</v>
      </c>
      <c r="C178" t="s">
        <v>6138</v>
      </c>
      <c r="D178" t="s">
        <v>460</v>
      </c>
      <c r="E178">
        <v>2</v>
      </c>
      <c r="F178">
        <v>49.8</v>
      </c>
      <c r="G178">
        <v>24.9</v>
      </c>
    </row>
    <row r="179" spans="1:7" x14ac:dyDescent="0.3">
      <c r="A179" t="s">
        <v>552</v>
      </c>
      <c r="B179">
        <v>17488</v>
      </c>
      <c r="C179" t="s">
        <v>6130</v>
      </c>
      <c r="D179" t="s">
        <v>460</v>
      </c>
      <c r="E179">
        <v>14</v>
      </c>
      <c r="F179">
        <v>321.89999999999998</v>
      </c>
      <c r="G179">
        <v>22.99</v>
      </c>
    </row>
    <row r="180" spans="1:7" x14ac:dyDescent="0.3">
      <c r="A180" t="s">
        <v>552</v>
      </c>
      <c r="B180">
        <v>19748</v>
      </c>
      <c r="C180" t="s">
        <v>5983</v>
      </c>
      <c r="D180" t="s">
        <v>460</v>
      </c>
      <c r="E180">
        <v>5</v>
      </c>
      <c r="F180">
        <v>52.35</v>
      </c>
      <c r="G180">
        <v>10.47</v>
      </c>
    </row>
    <row r="181" spans="1:7" x14ac:dyDescent="0.3">
      <c r="A181" t="s">
        <v>552</v>
      </c>
      <c r="B181">
        <v>19743</v>
      </c>
      <c r="C181" t="s">
        <v>5940</v>
      </c>
      <c r="D181" t="s">
        <v>460</v>
      </c>
      <c r="E181">
        <v>17</v>
      </c>
      <c r="F181">
        <v>231.2</v>
      </c>
      <c r="G181">
        <v>13.6</v>
      </c>
    </row>
    <row r="182" spans="1:7" x14ac:dyDescent="0.3">
      <c r="A182" t="s">
        <v>552</v>
      </c>
      <c r="B182">
        <v>20134</v>
      </c>
      <c r="C182" t="s">
        <v>6449</v>
      </c>
      <c r="D182" t="s">
        <v>460</v>
      </c>
      <c r="E182">
        <v>24</v>
      </c>
      <c r="F182">
        <v>227.76</v>
      </c>
      <c r="G182">
        <v>9.49</v>
      </c>
    </row>
    <row r="183" spans="1:7" x14ac:dyDescent="0.3">
      <c r="A183" t="s">
        <v>552</v>
      </c>
      <c r="B183">
        <v>20007</v>
      </c>
      <c r="C183" t="s">
        <v>5660</v>
      </c>
      <c r="D183" t="s">
        <v>460</v>
      </c>
      <c r="E183">
        <v>4</v>
      </c>
      <c r="F183">
        <v>191.2</v>
      </c>
      <c r="G183">
        <v>47.8</v>
      </c>
    </row>
    <row r="184" spans="1:7" x14ac:dyDescent="0.3">
      <c r="A184" t="s">
        <v>552</v>
      </c>
      <c r="B184">
        <v>23346</v>
      </c>
      <c r="C184" t="s">
        <v>6332</v>
      </c>
      <c r="D184" t="s">
        <v>460</v>
      </c>
      <c r="E184">
        <v>14</v>
      </c>
      <c r="F184">
        <v>98.83</v>
      </c>
      <c r="G184">
        <v>7.06</v>
      </c>
    </row>
    <row r="185" spans="1:7" x14ac:dyDescent="0.3">
      <c r="A185" t="s">
        <v>552</v>
      </c>
      <c r="B185">
        <v>26631</v>
      </c>
      <c r="C185" t="s">
        <v>6117</v>
      </c>
      <c r="D185" t="s">
        <v>460</v>
      </c>
      <c r="E185">
        <v>7.1</v>
      </c>
      <c r="F185">
        <v>365.68</v>
      </c>
      <c r="G185">
        <v>51.5</v>
      </c>
    </row>
    <row r="186" spans="1:7" x14ac:dyDescent="0.3">
      <c r="A186" t="s">
        <v>552</v>
      </c>
      <c r="B186">
        <v>19476</v>
      </c>
      <c r="C186" t="s">
        <v>6017</v>
      </c>
      <c r="D186" t="s">
        <v>460</v>
      </c>
      <c r="E186">
        <v>6</v>
      </c>
      <c r="F186">
        <v>400.5</v>
      </c>
      <c r="G186">
        <v>66.75</v>
      </c>
    </row>
    <row r="187" spans="1:7" x14ac:dyDescent="0.3">
      <c r="A187" t="s">
        <v>552</v>
      </c>
      <c r="B187">
        <v>19409</v>
      </c>
      <c r="C187" t="s">
        <v>5694</v>
      </c>
      <c r="D187" t="s">
        <v>460</v>
      </c>
      <c r="E187">
        <v>12</v>
      </c>
      <c r="F187">
        <v>298.8</v>
      </c>
      <c r="G187">
        <v>24.9</v>
      </c>
    </row>
    <row r="188" spans="1:7" x14ac:dyDescent="0.3">
      <c r="A188" t="s">
        <v>552</v>
      </c>
      <c r="B188">
        <v>19405</v>
      </c>
      <c r="C188" t="s">
        <v>5908</v>
      </c>
      <c r="D188" t="s">
        <v>460</v>
      </c>
      <c r="E188">
        <v>7</v>
      </c>
      <c r="F188">
        <v>1080.7</v>
      </c>
      <c r="G188">
        <v>154.38999999999999</v>
      </c>
    </row>
    <row r="189" spans="1:7" x14ac:dyDescent="0.3">
      <c r="A189" t="s">
        <v>552</v>
      </c>
      <c r="B189">
        <v>19224</v>
      </c>
      <c r="C189" t="s">
        <v>5957</v>
      </c>
      <c r="D189" t="s">
        <v>460</v>
      </c>
      <c r="E189">
        <v>10</v>
      </c>
      <c r="F189">
        <v>2478</v>
      </c>
      <c r="G189">
        <v>247.8</v>
      </c>
    </row>
    <row r="190" spans="1:7" x14ac:dyDescent="0.3">
      <c r="A190" t="s">
        <v>552</v>
      </c>
      <c r="B190">
        <v>17475</v>
      </c>
      <c r="C190" t="s">
        <v>6259</v>
      </c>
      <c r="D190" t="s">
        <v>460</v>
      </c>
      <c r="E190">
        <v>3</v>
      </c>
      <c r="F190">
        <v>326.7</v>
      </c>
      <c r="G190">
        <v>108.9</v>
      </c>
    </row>
    <row r="191" spans="1:7" x14ac:dyDescent="0.3">
      <c r="A191" t="s">
        <v>552</v>
      </c>
      <c r="B191">
        <v>24351</v>
      </c>
      <c r="C191" t="s">
        <v>6467</v>
      </c>
      <c r="D191" t="s">
        <v>460</v>
      </c>
      <c r="E191">
        <v>25</v>
      </c>
      <c r="F191">
        <v>300</v>
      </c>
      <c r="G191">
        <v>12</v>
      </c>
    </row>
    <row r="192" spans="1:7" x14ac:dyDescent="0.3">
      <c r="A192" t="s">
        <v>552</v>
      </c>
      <c r="B192">
        <v>20117</v>
      </c>
      <c r="C192" t="s">
        <v>5857</v>
      </c>
      <c r="D192" t="s">
        <v>460</v>
      </c>
      <c r="E192">
        <v>30</v>
      </c>
      <c r="F192">
        <v>1164</v>
      </c>
      <c r="G192">
        <v>38.799999999999997</v>
      </c>
    </row>
    <row r="193" spans="1:7" x14ac:dyDescent="0.3">
      <c r="A193" t="s">
        <v>552</v>
      </c>
      <c r="B193">
        <v>19600</v>
      </c>
      <c r="C193" t="s">
        <v>6121</v>
      </c>
      <c r="D193" t="s">
        <v>460</v>
      </c>
      <c r="E193">
        <v>4.4000000000000004</v>
      </c>
      <c r="F193">
        <v>49.8</v>
      </c>
      <c r="G193">
        <v>11.32</v>
      </c>
    </row>
    <row r="194" spans="1:7" x14ac:dyDescent="0.3">
      <c r="A194" t="s">
        <v>552</v>
      </c>
      <c r="B194">
        <v>20887</v>
      </c>
      <c r="C194" t="s">
        <v>5662</v>
      </c>
      <c r="D194" t="s">
        <v>460</v>
      </c>
      <c r="E194">
        <v>28</v>
      </c>
      <c r="F194">
        <v>955.6</v>
      </c>
      <c r="G194">
        <v>34.130000000000003</v>
      </c>
    </row>
    <row r="195" spans="1:7" x14ac:dyDescent="0.3">
      <c r="A195" t="s">
        <v>552</v>
      </c>
      <c r="B195">
        <v>20871</v>
      </c>
      <c r="C195" t="s">
        <v>5663</v>
      </c>
      <c r="D195" t="s">
        <v>460</v>
      </c>
      <c r="E195">
        <v>5</v>
      </c>
      <c r="F195">
        <v>89</v>
      </c>
      <c r="G195">
        <v>17.8</v>
      </c>
    </row>
    <row r="196" spans="1:7" x14ac:dyDescent="0.3">
      <c r="A196" t="s">
        <v>552</v>
      </c>
      <c r="B196">
        <v>19738</v>
      </c>
      <c r="C196" t="s">
        <v>6018</v>
      </c>
      <c r="D196" t="s">
        <v>460</v>
      </c>
      <c r="E196">
        <v>42.9</v>
      </c>
      <c r="F196">
        <v>126.76</v>
      </c>
      <c r="G196">
        <v>2.95</v>
      </c>
    </row>
    <row r="197" spans="1:7" x14ac:dyDescent="0.3">
      <c r="A197" t="s">
        <v>552</v>
      </c>
      <c r="B197">
        <v>19737</v>
      </c>
      <c r="C197" t="s">
        <v>6337</v>
      </c>
      <c r="D197" t="s">
        <v>460</v>
      </c>
      <c r="E197">
        <v>20.8</v>
      </c>
      <c r="F197">
        <v>87.16</v>
      </c>
      <c r="G197">
        <v>4.1900000000000004</v>
      </c>
    </row>
    <row r="198" spans="1:7" x14ac:dyDescent="0.3">
      <c r="A198" t="s">
        <v>552</v>
      </c>
      <c r="B198">
        <v>27393</v>
      </c>
      <c r="C198" t="s">
        <v>6133</v>
      </c>
      <c r="D198" t="s">
        <v>460</v>
      </c>
      <c r="E198">
        <v>3</v>
      </c>
      <c r="F198">
        <v>60.6</v>
      </c>
      <c r="G198">
        <v>20.2</v>
      </c>
    </row>
    <row r="199" spans="1:7" x14ac:dyDescent="0.3">
      <c r="A199" t="s">
        <v>552</v>
      </c>
      <c r="B199">
        <v>20645</v>
      </c>
      <c r="C199" t="s">
        <v>5664</v>
      </c>
      <c r="D199" t="s">
        <v>460</v>
      </c>
      <c r="E199">
        <v>5</v>
      </c>
      <c r="F199">
        <v>113</v>
      </c>
      <c r="G199">
        <v>22.6</v>
      </c>
    </row>
    <row r="200" spans="1:7" x14ac:dyDescent="0.3">
      <c r="A200" t="s">
        <v>552</v>
      </c>
      <c r="B200">
        <v>19125</v>
      </c>
      <c r="C200" t="s">
        <v>5702</v>
      </c>
      <c r="D200" t="s">
        <v>460</v>
      </c>
      <c r="E200">
        <v>3</v>
      </c>
      <c r="F200">
        <v>618.84</v>
      </c>
      <c r="G200">
        <v>206.28</v>
      </c>
    </row>
    <row r="201" spans="1:7" x14ac:dyDescent="0.3">
      <c r="A201" t="s">
        <v>552</v>
      </c>
      <c r="B201">
        <v>28492</v>
      </c>
      <c r="C201" t="s">
        <v>6442</v>
      </c>
      <c r="D201" t="s">
        <v>460</v>
      </c>
      <c r="E201">
        <v>30</v>
      </c>
      <c r="F201">
        <v>934.5</v>
      </c>
      <c r="G201">
        <v>31.15</v>
      </c>
    </row>
    <row r="202" spans="1:7" x14ac:dyDescent="0.3">
      <c r="A202" t="s">
        <v>552</v>
      </c>
      <c r="B202">
        <v>27704</v>
      </c>
      <c r="C202" t="s">
        <v>5893</v>
      </c>
      <c r="D202" t="s">
        <v>460</v>
      </c>
      <c r="E202">
        <v>39</v>
      </c>
      <c r="F202">
        <v>1971.84</v>
      </c>
      <c r="G202">
        <v>50.56</v>
      </c>
    </row>
    <row r="203" spans="1:7" x14ac:dyDescent="0.3">
      <c r="A203" t="s">
        <v>552</v>
      </c>
      <c r="B203">
        <v>19984</v>
      </c>
      <c r="C203" t="s">
        <v>5669</v>
      </c>
      <c r="D203" t="s">
        <v>460</v>
      </c>
      <c r="E203">
        <v>2</v>
      </c>
      <c r="F203">
        <v>39.6</v>
      </c>
      <c r="G203">
        <v>19.8</v>
      </c>
    </row>
    <row r="204" spans="1:7" x14ac:dyDescent="0.3">
      <c r="A204" t="s">
        <v>552</v>
      </c>
      <c r="B204">
        <v>24385</v>
      </c>
      <c r="C204" t="s">
        <v>5984</v>
      </c>
      <c r="D204" t="s">
        <v>460</v>
      </c>
      <c r="E204">
        <v>1</v>
      </c>
      <c r="F204">
        <v>18</v>
      </c>
      <c r="G204">
        <v>18</v>
      </c>
    </row>
    <row r="205" spans="1:7" x14ac:dyDescent="0.3">
      <c r="A205" t="s">
        <v>552</v>
      </c>
      <c r="B205">
        <v>23335</v>
      </c>
      <c r="C205" t="s">
        <v>6323</v>
      </c>
      <c r="D205" t="s">
        <v>460</v>
      </c>
      <c r="E205">
        <v>9.5</v>
      </c>
      <c r="F205">
        <v>232.56</v>
      </c>
      <c r="G205">
        <v>24.48</v>
      </c>
    </row>
    <row r="206" spans="1:7" x14ac:dyDescent="0.3">
      <c r="A206" t="s">
        <v>552</v>
      </c>
      <c r="B206">
        <v>19946</v>
      </c>
      <c r="C206" t="s">
        <v>5672</v>
      </c>
      <c r="D206" t="s">
        <v>460</v>
      </c>
      <c r="E206">
        <v>1</v>
      </c>
      <c r="F206">
        <v>56.8</v>
      </c>
      <c r="G206">
        <v>56.8</v>
      </c>
    </row>
    <row r="207" spans="1:7" x14ac:dyDescent="0.3">
      <c r="A207" t="s">
        <v>552</v>
      </c>
      <c r="B207">
        <v>26711</v>
      </c>
      <c r="C207" t="s">
        <v>6007</v>
      </c>
      <c r="D207" t="s">
        <v>460</v>
      </c>
      <c r="E207">
        <v>20</v>
      </c>
      <c r="F207">
        <v>758</v>
      </c>
      <c r="G207">
        <v>37.9</v>
      </c>
    </row>
    <row r="208" spans="1:7" x14ac:dyDescent="0.3">
      <c r="A208" t="s">
        <v>552</v>
      </c>
      <c r="B208">
        <v>21017</v>
      </c>
      <c r="C208" t="s">
        <v>5673</v>
      </c>
      <c r="D208" t="s">
        <v>460</v>
      </c>
      <c r="E208">
        <v>4</v>
      </c>
      <c r="F208">
        <v>670</v>
      </c>
      <c r="G208">
        <v>167.5</v>
      </c>
    </row>
    <row r="209" spans="1:7" x14ac:dyDescent="0.3">
      <c r="A209" t="s">
        <v>552</v>
      </c>
      <c r="B209">
        <v>21007</v>
      </c>
      <c r="C209" t="s">
        <v>6463</v>
      </c>
      <c r="D209" t="s">
        <v>460</v>
      </c>
      <c r="E209">
        <v>60</v>
      </c>
      <c r="F209">
        <v>736.8</v>
      </c>
      <c r="G209">
        <v>12.28</v>
      </c>
    </row>
    <row r="210" spans="1:7" x14ac:dyDescent="0.3">
      <c r="A210" t="s">
        <v>552</v>
      </c>
      <c r="B210">
        <v>21010</v>
      </c>
      <c r="C210" t="s">
        <v>5674</v>
      </c>
      <c r="D210" t="s">
        <v>460</v>
      </c>
      <c r="E210">
        <v>80</v>
      </c>
      <c r="F210">
        <v>975.2</v>
      </c>
      <c r="G210">
        <v>12.19</v>
      </c>
    </row>
    <row r="211" spans="1:7" x14ac:dyDescent="0.3">
      <c r="A211" t="s">
        <v>552</v>
      </c>
      <c r="B211">
        <v>23096</v>
      </c>
      <c r="C211" t="s">
        <v>5941</v>
      </c>
      <c r="D211" t="s">
        <v>460</v>
      </c>
      <c r="E211">
        <v>180</v>
      </c>
      <c r="F211">
        <v>104.4</v>
      </c>
      <c r="G211">
        <v>0.57999999999999996</v>
      </c>
    </row>
    <row r="212" spans="1:7" x14ac:dyDescent="0.3">
      <c r="A212" t="s">
        <v>552</v>
      </c>
      <c r="B212">
        <v>23095</v>
      </c>
      <c r="C212" t="s">
        <v>5942</v>
      </c>
      <c r="D212" t="s">
        <v>460</v>
      </c>
      <c r="E212">
        <v>2030</v>
      </c>
      <c r="F212">
        <v>1917.2</v>
      </c>
      <c r="G212">
        <v>0.94</v>
      </c>
    </row>
    <row r="213" spans="1:7" x14ac:dyDescent="0.3">
      <c r="A213" t="s">
        <v>552</v>
      </c>
      <c r="B213">
        <v>27106</v>
      </c>
      <c r="C213" t="s">
        <v>6153</v>
      </c>
      <c r="D213" t="s">
        <v>460</v>
      </c>
      <c r="E213">
        <v>2</v>
      </c>
      <c r="F213">
        <v>60.9</v>
      </c>
      <c r="G213">
        <v>30.45</v>
      </c>
    </row>
    <row r="214" spans="1:7" x14ac:dyDescent="0.3">
      <c r="A214" t="s">
        <v>552</v>
      </c>
      <c r="B214">
        <v>19594</v>
      </c>
      <c r="C214" t="s">
        <v>6412</v>
      </c>
      <c r="D214" t="s">
        <v>460</v>
      </c>
      <c r="E214">
        <v>10</v>
      </c>
      <c r="F214">
        <v>304.5</v>
      </c>
      <c r="G214">
        <v>30.45</v>
      </c>
    </row>
    <row r="215" spans="1:7" x14ac:dyDescent="0.3">
      <c r="A215" t="s">
        <v>552</v>
      </c>
      <c r="B215">
        <v>28345</v>
      </c>
      <c r="C215" t="s">
        <v>6465</v>
      </c>
      <c r="D215" t="s">
        <v>460</v>
      </c>
      <c r="E215">
        <v>1</v>
      </c>
      <c r="F215">
        <v>583.41</v>
      </c>
      <c r="G215">
        <v>583.41</v>
      </c>
    </row>
    <row r="216" spans="1:7" x14ac:dyDescent="0.3">
      <c r="A216" t="s">
        <v>552</v>
      </c>
      <c r="B216">
        <v>17162</v>
      </c>
      <c r="C216" t="s">
        <v>6137</v>
      </c>
      <c r="D216" t="s">
        <v>460</v>
      </c>
      <c r="E216">
        <v>16</v>
      </c>
      <c r="F216">
        <v>945</v>
      </c>
      <c r="G216">
        <v>59.06</v>
      </c>
    </row>
    <row r="217" spans="1:7" x14ac:dyDescent="0.3">
      <c r="A217" t="s">
        <v>552</v>
      </c>
      <c r="B217">
        <v>21372</v>
      </c>
      <c r="C217" t="s">
        <v>5704</v>
      </c>
      <c r="D217" t="s">
        <v>460</v>
      </c>
      <c r="E217">
        <v>75</v>
      </c>
      <c r="F217">
        <v>2325</v>
      </c>
      <c r="G217">
        <v>31</v>
      </c>
    </row>
    <row r="218" spans="1:7" x14ac:dyDescent="0.3">
      <c r="A218" t="s">
        <v>552</v>
      </c>
      <c r="B218">
        <v>17040</v>
      </c>
      <c r="C218" t="s">
        <v>5705</v>
      </c>
      <c r="D218" t="s">
        <v>460</v>
      </c>
      <c r="E218">
        <v>50</v>
      </c>
      <c r="F218">
        <v>205</v>
      </c>
      <c r="G218">
        <v>4.0999999999999996</v>
      </c>
    </row>
    <row r="219" spans="1:7" x14ac:dyDescent="0.3">
      <c r="A219" t="s">
        <v>552</v>
      </c>
      <c r="B219">
        <v>19135</v>
      </c>
      <c r="C219" t="s">
        <v>5988</v>
      </c>
      <c r="D219" t="s">
        <v>460</v>
      </c>
      <c r="E219">
        <v>60</v>
      </c>
      <c r="F219">
        <v>468</v>
      </c>
      <c r="G219">
        <v>7.8</v>
      </c>
    </row>
    <row r="220" spans="1:7" x14ac:dyDescent="0.3">
      <c r="A220" t="s">
        <v>552</v>
      </c>
      <c r="B220">
        <v>24833</v>
      </c>
      <c r="C220" t="s">
        <v>5707</v>
      </c>
      <c r="D220" t="s">
        <v>460</v>
      </c>
      <c r="E220">
        <v>15</v>
      </c>
      <c r="F220">
        <v>716.25</v>
      </c>
      <c r="G220">
        <v>47.75</v>
      </c>
    </row>
    <row r="221" spans="1:7" x14ac:dyDescent="0.3">
      <c r="A221" t="s">
        <v>552</v>
      </c>
      <c r="B221">
        <v>27399</v>
      </c>
      <c r="C221" t="s">
        <v>5708</v>
      </c>
      <c r="D221" t="s">
        <v>460</v>
      </c>
      <c r="E221">
        <v>20</v>
      </c>
      <c r="F221">
        <v>1800</v>
      </c>
      <c r="G221">
        <v>90</v>
      </c>
    </row>
    <row r="222" spans="1:7" x14ac:dyDescent="0.3">
      <c r="A222" t="s">
        <v>552</v>
      </c>
      <c r="B222">
        <v>28384</v>
      </c>
      <c r="C222" t="s">
        <v>5894</v>
      </c>
      <c r="D222" t="s">
        <v>460</v>
      </c>
      <c r="E222">
        <v>56</v>
      </c>
      <c r="F222">
        <v>1352.4</v>
      </c>
      <c r="G222">
        <v>24.15</v>
      </c>
    </row>
    <row r="223" spans="1:7" x14ac:dyDescent="0.3">
      <c r="A223" t="s">
        <v>552</v>
      </c>
      <c r="B223">
        <v>17046</v>
      </c>
      <c r="C223" t="s">
        <v>6176</v>
      </c>
      <c r="D223" t="s">
        <v>460</v>
      </c>
      <c r="E223">
        <v>6</v>
      </c>
      <c r="F223">
        <v>233.4</v>
      </c>
      <c r="G223">
        <v>38.9</v>
      </c>
    </row>
    <row r="224" spans="1:7" x14ac:dyDescent="0.3">
      <c r="A224" t="s">
        <v>552</v>
      </c>
      <c r="B224">
        <v>17413</v>
      </c>
      <c r="C224" t="s">
        <v>6181</v>
      </c>
      <c r="D224" t="s">
        <v>460</v>
      </c>
      <c r="E224">
        <v>4</v>
      </c>
      <c r="F224">
        <v>799.6</v>
      </c>
      <c r="G224">
        <v>199.9</v>
      </c>
    </row>
    <row r="225" spans="1:7" x14ac:dyDescent="0.3">
      <c r="A225" t="s">
        <v>552</v>
      </c>
      <c r="B225">
        <v>17431</v>
      </c>
      <c r="C225" t="s">
        <v>6474</v>
      </c>
      <c r="D225" t="s">
        <v>460</v>
      </c>
      <c r="E225">
        <v>2</v>
      </c>
      <c r="F225">
        <v>273</v>
      </c>
      <c r="G225">
        <v>136.5</v>
      </c>
    </row>
    <row r="226" spans="1:7" x14ac:dyDescent="0.3">
      <c r="A226" t="s">
        <v>552</v>
      </c>
      <c r="B226">
        <v>24843</v>
      </c>
      <c r="C226" t="s">
        <v>6368</v>
      </c>
      <c r="D226" t="s">
        <v>460</v>
      </c>
      <c r="E226">
        <v>26</v>
      </c>
      <c r="F226">
        <v>1612</v>
      </c>
      <c r="G226">
        <v>62</v>
      </c>
    </row>
    <row r="227" spans="1:7" x14ac:dyDescent="0.3">
      <c r="A227" t="s">
        <v>552</v>
      </c>
      <c r="B227">
        <v>17416</v>
      </c>
      <c r="C227" t="s">
        <v>6403</v>
      </c>
      <c r="D227" t="s">
        <v>460</v>
      </c>
      <c r="E227">
        <v>16</v>
      </c>
      <c r="F227">
        <v>883.6</v>
      </c>
      <c r="G227">
        <v>55.23</v>
      </c>
    </row>
    <row r="228" spans="1:7" x14ac:dyDescent="0.3">
      <c r="A228" t="s">
        <v>552</v>
      </c>
      <c r="B228">
        <v>24505</v>
      </c>
      <c r="C228" t="s">
        <v>6257</v>
      </c>
      <c r="D228" t="s">
        <v>460</v>
      </c>
      <c r="E228">
        <v>10</v>
      </c>
      <c r="F228">
        <v>58.9</v>
      </c>
      <c r="G228">
        <v>5.89</v>
      </c>
    </row>
    <row r="229" spans="1:7" x14ac:dyDescent="0.3">
      <c r="A229" t="s">
        <v>552</v>
      </c>
      <c r="B229">
        <v>19932</v>
      </c>
      <c r="C229" t="s">
        <v>6021</v>
      </c>
      <c r="D229" t="s">
        <v>460</v>
      </c>
      <c r="E229">
        <v>9</v>
      </c>
      <c r="F229">
        <v>63</v>
      </c>
      <c r="G229">
        <v>7</v>
      </c>
    </row>
    <row r="230" spans="1:7" x14ac:dyDescent="0.3">
      <c r="A230" t="s">
        <v>552</v>
      </c>
      <c r="B230">
        <v>20614</v>
      </c>
      <c r="C230" t="s">
        <v>5686</v>
      </c>
      <c r="D230" t="s">
        <v>460</v>
      </c>
      <c r="E230">
        <v>1</v>
      </c>
      <c r="F230">
        <v>31.95</v>
      </c>
      <c r="G230">
        <v>31.95</v>
      </c>
    </row>
    <row r="231" spans="1:7" x14ac:dyDescent="0.3">
      <c r="A231" t="s">
        <v>552</v>
      </c>
      <c r="B231">
        <v>25126</v>
      </c>
      <c r="C231" t="s">
        <v>5859</v>
      </c>
      <c r="D231" t="s">
        <v>460</v>
      </c>
      <c r="E231">
        <v>31</v>
      </c>
      <c r="F231">
        <v>1298.9000000000001</v>
      </c>
      <c r="G231">
        <v>41.9</v>
      </c>
    </row>
    <row r="232" spans="1:7" x14ac:dyDescent="0.3">
      <c r="A232" t="s">
        <v>552</v>
      </c>
      <c r="B232">
        <v>18832</v>
      </c>
      <c r="C232" t="s">
        <v>5898</v>
      </c>
      <c r="D232" t="s">
        <v>460</v>
      </c>
      <c r="E232">
        <v>50.8</v>
      </c>
      <c r="F232">
        <v>2068.52</v>
      </c>
      <c r="G232">
        <v>40.72</v>
      </c>
    </row>
    <row r="233" spans="1:7" x14ac:dyDescent="0.3">
      <c r="A233" t="s">
        <v>552</v>
      </c>
      <c r="B233">
        <v>19589</v>
      </c>
      <c r="C233" t="s">
        <v>5943</v>
      </c>
      <c r="D233" t="s">
        <v>460</v>
      </c>
      <c r="E233">
        <v>8</v>
      </c>
      <c r="F233">
        <v>29.07</v>
      </c>
      <c r="G233">
        <v>3.63</v>
      </c>
    </row>
    <row r="234" spans="1:7" x14ac:dyDescent="0.3">
      <c r="A234" t="s">
        <v>552</v>
      </c>
      <c r="B234">
        <v>17886</v>
      </c>
      <c r="C234" t="s">
        <v>5820</v>
      </c>
      <c r="D234" t="s">
        <v>460</v>
      </c>
      <c r="E234">
        <v>20</v>
      </c>
      <c r="F234">
        <v>464.8</v>
      </c>
      <c r="G234">
        <v>23.24</v>
      </c>
    </row>
    <row r="235" spans="1:7" x14ac:dyDescent="0.3">
      <c r="A235" t="s">
        <v>552</v>
      </c>
      <c r="B235">
        <v>26580</v>
      </c>
      <c r="C235" t="s">
        <v>5909</v>
      </c>
      <c r="D235" t="s">
        <v>460</v>
      </c>
      <c r="E235">
        <v>61.42</v>
      </c>
      <c r="F235">
        <v>6705.62</v>
      </c>
      <c r="G235">
        <v>109.18</v>
      </c>
    </row>
    <row r="236" spans="1:7" x14ac:dyDescent="0.3">
      <c r="A236" t="s">
        <v>552</v>
      </c>
      <c r="B236">
        <v>18667</v>
      </c>
      <c r="C236" t="s">
        <v>5718</v>
      </c>
      <c r="D236" t="s">
        <v>460</v>
      </c>
      <c r="E236">
        <v>35.15</v>
      </c>
      <c r="F236">
        <v>702.65</v>
      </c>
      <c r="G236">
        <v>19.989999999999998</v>
      </c>
    </row>
    <row r="237" spans="1:7" x14ac:dyDescent="0.3">
      <c r="A237" t="s">
        <v>552</v>
      </c>
      <c r="B237">
        <v>18668</v>
      </c>
      <c r="C237" t="s">
        <v>6451</v>
      </c>
      <c r="D237" t="s">
        <v>460</v>
      </c>
      <c r="E237">
        <v>11</v>
      </c>
      <c r="F237">
        <v>219.89</v>
      </c>
      <c r="G237">
        <v>19.989999999999998</v>
      </c>
    </row>
    <row r="238" spans="1:7" x14ac:dyDescent="0.3">
      <c r="A238" t="s">
        <v>552</v>
      </c>
      <c r="B238">
        <v>28488</v>
      </c>
      <c r="C238" t="s">
        <v>6453</v>
      </c>
      <c r="D238" t="s">
        <v>460</v>
      </c>
      <c r="E238">
        <v>28</v>
      </c>
      <c r="F238">
        <v>1246</v>
      </c>
      <c r="G238">
        <v>44.5</v>
      </c>
    </row>
    <row r="239" spans="1:7" x14ac:dyDescent="0.3">
      <c r="A239" t="s">
        <v>552</v>
      </c>
      <c r="B239">
        <v>19583</v>
      </c>
      <c r="C239" t="s">
        <v>6244</v>
      </c>
      <c r="D239" t="s">
        <v>460</v>
      </c>
      <c r="E239">
        <v>0.2</v>
      </c>
      <c r="F239">
        <v>8.4</v>
      </c>
      <c r="G239">
        <v>42</v>
      </c>
    </row>
    <row r="240" spans="1:7" x14ac:dyDescent="0.3">
      <c r="A240" t="s">
        <v>552</v>
      </c>
      <c r="B240">
        <v>19575</v>
      </c>
      <c r="C240" t="s">
        <v>5944</v>
      </c>
      <c r="D240" t="s">
        <v>460</v>
      </c>
      <c r="E240">
        <v>6.1</v>
      </c>
      <c r="F240">
        <v>161.69999999999999</v>
      </c>
      <c r="G240">
        <v>26.51</v>
      </c>
    </row>
    <row r="241" spans="1:7" x14ac:dyDescent="0.3">
      <c r="A241" t="s">
        <v>552</v>
      </c>
      <c r="B241">
        <v>19572</v>
      </c>
      <c r="C241" t="s">
        <v>5945</v>
      </c>
      <c r="D241" t="s">
        <v>460</v>
      </c>
      <c r="E241">
        <v>2.0499999999999998</v>
      </c>
      <c r="F241">
        <v>34.47</v>
      </c>
      <c r="G241">
        <v>16.809999999999999</v>
      </c>
    </row>
    <row r="242" spans="1:7" x14ac:dyDescent="0.3">
      <c r="A242" t="s">
        <v>552</v>
      </c>
      <c r="B242">
        <v>19562</v>
      </c>
      <c r="C242" t="s">
        <v>5946</v>
      </c>
      <c r="D242" t="s">
        <v>460</v>
      </c>
      <c r="E242">
        <v>5.5</v>
      </c>
      <c r="F242">
        <v>82.39</v>
      </c>
      <c r="G242">
        <v>14.98</v>
      </c>
    </row>
    <row r="243" spans="1:7" x14ac:dyDescent="0.3">
      <c r="A243" t="s">
        <v>552</v>
      </c>
      <c r="B243">
        <v>19561</v>
      </c>
      <c r="C243" t="s">
        <v>6475</v>
      </c>
      <c r="D243" t="s">
        <v>460</v>
      </c>
      <c r="E243">
        <v>2</v>
      </c>
      <c r="F243">
        <v>21.9</v>
      </c>
      <c r="G243">
        <v>10.95</v>
      </c>
    </row>
    <row r="244" spans="1:7" x14ac:dyDescent="0.3">
      <c r="A244" t="s">
        <v>552</v>
      </c>
      <c r="B244">
        <v>23198</v>
      </c>
      <c r="C244" t="s">
        <v>5947</v>
      </c>
      <c r="D244" t="s">
        <v>460</v>
      </c>
      <c r="E244">
        <v>6</v>
      </c>
      <c r="F244">
        <v>85</v>
      </c>
      <c r="G244">
        <v>14.17</v>
      </c>
    </row>
    <row r="245" spans="1:7" x14ac:dyDescent="0.3">
      <c r="A245" t="s">
        <v>552</v>
      </c>
      <c r="B245">
        <v>26883</v>
      </c>
      <c r="C245" t="s">
        <v>5763</v>
      </c>
      <c r="D245" t="s">
        <v>460</v>
      </c>
      <c r="E245">
        <v>30</v>
      </c>
      <c r="F245">
        <v>2899.2</v>
      </c>
      <c r="G245">
        <v>96.64</v>
      </c>
    </row>
    <row r="246" spans="1:7" x14ac:dyDescent="0.3">
      <c r="A246" t="s">
        <v>552</v>
      </c>
      <c r="B246">
        <v>20349</v>
      </c>
      <c r="C246" t="s">
        <v>5679</v>
      </c>
      <c r="D246" t="s">
        <v>460</v>
      </c>
      <c r="E246">
        <v>10</v>
      </c>
      <c r="F246">
        <v>129</v>
      </c>
      <c r="G246">
        <v>12.9</v>
      </c>
    </row>
    <row r="247" spans="1:7" x14ac:dyDescent="0.3">
      <c r="A247" t="s">
        <v>552</v>
      </c>
      <c r="B247">
        <v>19790</v>
      </c>
      <c r="C247" t="s">
        <v>5948</v>
      </c>
      <c r="D247" t="s">
        <v>460</v>
      </c>
      <c r="E247">
        <v>9</v>
      </c>
      <c r="F247">
        <v>320.67</v>
      </c>
      <c r="G247">
        <v>35.630000000000003</v>
      </c>
    </row>
    <row r="248" spans="1:7" x14ac:dyDescent="0.3">
      <c r="A248" t="s">
        <v>552</v>
      </c>
      <c r="B248">
        <v>26425</v>
      </c>
      <c r="C248" t="s">
        <v>5949</v>
      </c>
      <c r="D248" t="s">
        <v>460</v>
      </c>
      <c r="E248">
        <v>27</v>
      </c>
      <c r="F248">
        <v>729</v>
      </c>
      <c r="G248">
        <v>27</v>
      </c>
    </row>
    <row r="249" spans="1:7" x14ac:dyDescent="0.3">
      <c r="A249" t="s">
        <v>552</v>
      </c>
      <c r="B249">
        <v>23330</v>
      </c>
      <c r="C249" t="s">
        <v>6447</v>
      </c>
      <c r="D249" t="s">
        <v>460</v>
      </c>
      <c r="E249">
        <v>1</v>
      </c>
      <c r="F249">
        <v>29</v>
      </c>
      <c r="G249">
        <v>29</v>
      </c>
    </row>
    <row r="250" spans="1:7" x14ac:dyDescent="0.3">
      <c r="A250" t="s">
        <v>552</v>
      </c>
      <c r="B250">
        <v>24507</v>
      </c>
      <c r="C250" t="s">
        <v>6109</v>
      </c>
      <c r="D250" t="s">
        <v>460</v>
      </c>
      <c r="E250">
        <v>16</v>
      </c>
      <c r="F250">
        <v>1303.2</v>
      </c>
      <c r="G250">
        <v>81.45</v>
      </c>
    </row>
    <row r="251" spans="1:7" x14ac:dyDescent="0.3">
      <c r="A251" t="s">
        <v>552</v>
      </c>
      <c r="B251">
        <v>26393</v>
      </c>
      <c r="C251" t="s">
        <v>6112</v>
      </c>
      <c r="D251" t="s">
        <v>460</v>
      </c>
      <c r="E251">
        <v>2</v>
      </c>
      <c r="F251">
        <v>210</v>
      </c>
      <c r="G251">
        <v>105</v>
      </c>
    </row>
    <row r="252" spans="1:7" x14ac:dyDescent="0.3">
      <c r="A252" t="s">
        <v>552</v>
      </c>
      <c r="B252">
        <v>26395</v>
      </c>
      <c r="C252" t="s">
        <v>6158</v>
      </c>
      <c r="D252" t="s">
        <v>460</v>
      </c>
      <c r="E252">
        <v>4</v>
      </c>
      <c r="F252">
        <v>492.4</v>
      </c>
      <c r="G252">
        <v>123.1</v>
      </c>
    </row>
    <row r="253" spans="1:7" x14ac:dyDescent="0.3">
      <c r="A253" t="s">
        <v>552</v>
      </c>
      <c r="B253">
        <v>24514</v>
      </c>
      <c r="C253" t="s">
        <v>6110</v>
      </c>
      <c r="D253" t="s">
        <v>460</v>
      </c>
      <c r="E253">
        <v>16</v>
      </c>
      <c r="F253">
        <v>1890.4</v>
      </c>
      <c r="G253">
        <v>118.15</v>
      </c>
    </row>
    <row r="254" spans="1:7" x14ac:dyDescent="0.3">
      <c r="A254" t="s">
        <v>552</v>
      </c>
      <c r="B254">
        <v>24845</v>
      </c>
      <c r="C254" t="s">
        <v>6106</v>
      </c>
      <c r="D254" t="s">
        <v>460</v>
      </c>
      <c r="E254">
        <v>3</v>
      </c>
      <c r="F254">
        <v>360.45</v>
      </c>
      <c r="G254">
        <v>120.15</v>
      </c>
    </row>
    <row r="255" spans="1:7" x14ac:dyDescent="0.3">
      <c r="A255" t="s">
        <v>552</v>
      </c>
      <c r="B255">
        <v>17526</v>
      </c>
      <c r="C255" t="s">
        <v>6195</v>
      </c>
      <c r="D255" t="s">
        <v>460</v>
      </c>
      <c r="E255">
        <v>6</v>
      </c>
      <c r="F255">
        <v>123.6</v>
      </c>
      <c r="G255">
        <v>20.6</v>
      </c>
    </row>
    <row r="256" spans="1:7" x14ac:dyDescent="0.3">
      <c r="A256" t="s">
        <v>552</v>
      </c>
      <c r="B256">
        <v>19818</v>
      </c>
      <c r="C256" t="s">
        <v>5971</v>
      </c>
      <c r="D256" t="s">
        <v>460</v>
      </c>
      <c r="E256">
        <v>1</v>
      </c>
      <c r="F256">
        <v>238</v>
      </c>
      <c r="G256">
        <v>238</v>
      </c>
    </row>
    <row r="257" spans="1:7" x14ac:dyDescent="0.3">
      <c r="A257" t="s">
        <v>552</v>
      </c>
      <c r="B257">
        <v>19370</v>
      </c>
      <c r="C257" t="s">
        <v>5695</v>
      </c>
      <c r="D257" t="s">
        <v>460</v>
      </c>
      <c r="E257">
        <v>58.86</v>
      </c>
      <c r="F257">
        <v>5199.1000000000004</v>
      </c>
      <c r="G257">
        <v>88.33</v>
      </c>
    </row>
    <row r="258" spans="1:7" x14ac:dyDescent="0.3">
      <c r="A258" t="s">
        <v>552</v>
      </c>
      <c r="B258">
        <v>19356</v>
      </c>
      <c r="C258" t="s">
        <v>5696</v>
      </c>
      <c r="D258" t="s">
        <v>460</v>
      </c>
      <c r="E258">
        <v>30.22</v>
      </c>
      <c r="F258">
        <v>1677.21</v>
      </c>
      <c r="G258">
        <v>55.5</v>
      </c>
    </row>
    <row r="259" spans="1:7" x14ac:dyDescent="0.3">
      <c r="A259" t="s">
        <v>552</v>
      </c>
      <c r="B259">
        <v>23082</v>
      </c>
      <c r="C259" t="s">
        <v>5697</v>
      </c>
      <c r="D259" t="s">
        <v>460</v>
      </c>
      <c r="E259">
        <v>20</v>
      </c>
      <c r="F259">
        <v>1578</v>
      </c>
      <c r="G259">
        <v>78.900000000000006</v>
      </c>
    </row>
    <row r="260" spans="1:7" x14ac:dyDescent="0.3">
      <c r="A260" t="s">
        <v>552</v>
      </c>
      <c r="B260">
        <v>25868</v>
      </c>
      <c r="C260" t="s">
        <v>5890</v>
      </c>
      <c r="D260" t="s">
        <v>460</v>
      </c>
      <c r="E260">
        <v>5.7</v>
      </c>
      <c r="F260">
        <v>522.63</v>
      </c>
      <c r="G260">
        <v>91.69</v>
      </c>
    </row>
    <row r="261" spans="1:7" x14ac:dyDescent="0.3">
      <c r="A261" t="s">
        <v>552</v>
      </c>
      <c r="B261">
        <v>26596</v>
      </c>
      <c r="C261" t="s">
        <v>5891</v>
      </c>
      <c r="D261" t="s">
        <v>460</v>
      </c>
      <c r="E261">
        <v>5.33</v>
      </c>
      <c r="F261">
        <v>496.72</v>
      </c>
      <c r="G261">
        <v>93.19</v>
      </c>
    </row>
    <row r="262" spans="1:7" x14ac:dyDescent="0.3">
      <c r="A262" t="s">
        <v>552</v>
      </c>
      <c r="B262">
        <v>19187</v>
      </c>
      <c r="C262" t="s">
        <v>5967</v>
      </c>
      <c r="D262" t="s">
        <v>460</v>
      </c>
      <c r="E262">
        <v>1.1399999999999999</v>
      </c>
      <c r="F262">
        <v>74.67</v>
      </c>
      <c r="G262">
        <v>65.5</v>
      </c>
    </row>
    <row r="263" spans="1:7" x14ac:dyDescent="0.3">
      <c r="A263" t="s">
        <v>552</v>
      </c>
      <c r="B263">
        <v>26594</v>
      </c>
      <c r="C263" t="s">
        <v>5698</v>
      </c>
      <c r="D263" t="s">
        <v>460</v>
      </c>
      <c r="E263">
        <v>22.65</v>
      </c>
      <c r="F263">
        <v>1968.29</v>
      </c>
      <c r="G263">
        <v>86.9</v>
      </c>
    </row>
    <row r="264" spans="1:7" x14ac:dyDescent="0.3">
      <c r="A264" t="s">
        <v>552</v>
      </c>
      <c r="B264">
        <v>19324</v>
      </c>
      <c r="C264" t="s">
        <v>5699</v>
      </c>
      <c r="D264" t="s">
        <v>460</v>
      </c>
      <c r="E264">
        <v>33.46</v>
      </c>
      <c r="F264">
        <v>1107.8499999999999</v>
      </c>
      <c r="G264">
        <v>33.11</v>
      </c>
    </row>
    <row r="265" spans="1:7" x14ac:dyDescent="0.3">
      <c r="A265" t="s">
        <v>552</v>
      </c>
      <c r="B265">
        <v>19297</v>
      </c>
      <c r="C265" t="s">
        <v>5855</v>
      </c>
      <c r="D265" t="s">
        <v>460</v>
      </c>
      <c r="E265">
        <v>4</v>
      </c>
      <c r="F265">
        <v>2207.6799999999998</v>
      </c>
      <c r="G265">
        <v>551.91999999999996</v>
      </c>
    </row>
    <row r="266" spans="1:7" x14ac:dyDescent="0.3">
      <c r="A266" t="s">
        <v>552</v>
      </c>
      <c r="B266">
        <v>19558</v>
      </c>
      <c r="C266" t="s">
        <v>5950</v>
      </c>
      <c r="D266" t="s">
        <v>460</v>
      </c>
      <c r="E266">
        <v>9.4499999999999993</v>
      </c>
      <c r="F266">
        <v>102.48</v>
      </c>
      <c r="G266">
        <v>10.84</v>
      </c>
    </row>
    <row r="267" spans="1:7" x14ac:dyDescent="0.3">
      <c r="A267" t="s">
        <v>552</v>
      </c>
      <c r="B267">
        <v>23195</v>
      </c>
      <c r="C267" t="s">
        <v>5951</v>
      </c>
      <c r="D267" t="s">
        <v>460</v>
      </c>
      <c r="E267">
        <v>1.2</v>
      </c>
      <c r="F267">
        <v>8.4600000000000009</v>
      </c>
      <c r="G267">
        <v>7.05</v>
      </c>
    </row>
    <row r="268" spans="1:7" x14ac:dyDescent="0.3">
      <c r="A268" t="s">
        <v>552</v>
      </c>
      <c r="B268">
        <v>28434</v>
      </c>
      <c r="C268" t="s">
        <v>6268</v>
      </c>
      <c r="D268" t="s">
        <v>460</v>
      </c>
      <c r="E268">
        <v>100</v>
      </c>
      <c r="F268">
        <v>624</v>
      </c>
      <c r="G268">
        <v>6.24</v>
      </c>
    </row>
    <row r="269" spans="1:7" x14ac:dyDescent="0.3">
      <c r="A269" t="s">
        <v>552</v>
      </c>
      <c r="B269">
        <v>19553</v>
      </c>
      <c r="C269" t="s">
        <v>6155</v>
      </c>
      <c r="D269" t="s">
        <v>460</v>
      </c>
      <c r="E269">
        <v>8</v>
      </c>
      <c r="F269">
        <v>23.8</v>
      </c>
      <c r="G269">
        <v>2.98</v>
      </c>
    </row>
    <row r="270" spans="1:7" x14ac:dyDescent="0.3">
      <c r="A270" t="s">
        <v>552</v>
      </c>
      <c r="B270">
        <v>25012</v>
      </c>
      <c r="C270" t="s">
        <v>5700</v>
      </c>
      <c r="D270" t="s">
        <v>460</v>
      </c>
      <c r="E270">
        <v>3.45</v>
      </c>
      <c r="F270">
        <v>303.60000000000002</v>
      </c>
      <c r="G270">
        <v>88</v>
      </c>
    </row>
    <row r="271" spans="1:7" x14ac:dyDescent="0.3">
      <c r="A271" t="s">
        <v>552</v>
      </c>
      <c r="B271">
        <v>19721</v>
      </c>
      <c r="C271" t="s">
        <v>5952</v>
      </c>
      <c r="D271" t="s">
        <v>460</v>
      </c>
      <c r="E271">
        <v>15</v>
      </c>
      <c r="F271">
        <v>517.35</v>
      </c>
      <c r="G271">
        <v>34.49</v>
      </c>
    </row>
    <row r="272" spans="1:7" x14ac:dyDescent="0.3">
      <c r="A272" t="s">
        <v>552</v>
      </c>
      <c r="B272">
        <v>28059</v>
      </c>
      <c r="C272" t="s">
        <v>6439</v>
      </c>
      <c r="D272" t="s">
        <v>460</v>
      </c>
      <c r="E272">
        <v>2</v>
      </c>
      <c r="F272">
        <v>1980</v>
      </c>
      <c r="G272">
        <v>990</v>
      </c>
    </row>
    <row r="273" spans="1:7" x14ac:dyDescent="0.3">
      <c r="A273" t="s">
        <v>552</v>
      </c>
      <c r="B273">
        <v>19472</v>
      </c>
      <c r="C273" t="s">
        <v>6064</v>
      </c>
      <c r="D273" t="s">
        <v>460</v>
      </c>
      <c r="E273">
        <v>23</v>
      </c>
      <c r="F273">
        <v>307.24</v>
      </c>
      <c r="G273">
        <v>13.36</v>
      </c>
    </row>
    <row r="274" spans="1:7" x14ac:dyDescent="0.3">
      <c r="A274" t="s">
        <v>552</v>
      </c>
      <c r="B274">
        <v>18266</v>
      </c>
      <c r="C274" t="s">
        <v>5767</v>
      </c>
      <c r="D274" t="s">
        <v>460</v>
      </c>
      <c r="E274">
        <v>2</v>
      </c>
      <c r="F274">
        <v>297.54000000000002</v>
      </c>
      <c r="G274">
        <v>148.77000000000001</v>
      </c>
    </row>
    <row r="275" spans="1:7" x14ac:dyDescent="0.3">
      <c r="A275" t="s">
        <v>552</v>
      </c>
      <c r="B275">
        <v>18261</v>
      </c>
      <c r="C275" t="s">
        <v>5769</v>
      </c>
      <c r="D275" t="s">
        <v>460</v>
      </c>
      <c r="E275">
        <v>2</v>
      </c>
      <c r="F275">
        <v>965.04</v>
      </c>
      <c r="G275">
        <v>482.52</v>
      </c>
    </row>
    <row r="276" spans="1:7" x14ac:dyDescent="0.3">
      <c r="A276" t="s">
        <v>552</v>
      </c>
      <c r="B276">
        <v>28140</v>
      </c>
      <c r="C276" t="s">
        <v>6108</v>
      </c>
      <c r="D276" t="s">
        <v>460</v>
      </c>
      <c r="E276">
        <v>4</v>
      </c>
      <c r="F276">
        <v>432</v>
      </c>
      <c r="G276">
        <v>108</v>
      </c>
    </row>
    <row r="277" spans="1:7" x14ac:dyDescent="0.3">
      <c r="A277" t="s">
        <v>552</v>
      </c>
      <c r="B277">
        <v>17437</v>
      </c>
      <c r="C277" t="s">
        <v>6129</v>
      </c>
      <c r="D277" t="s">
        <v>460</v>
      </c>
      <c r="E277">
        <v>60</v>
      </c>
      <c r="F277">
        <v>150</v>
      </c>
      <c r="G277">
        <v>2.5</v>
      </c>
    </row>
    <row r="278" spans="1:7" x14ac:dyDescent="0.3">
      <c r="A278" t="s">
        <v>552</v>
      </c>
      <c r="B278">
        <v>17409</v>
      </c>
      <c r="C278" t="s">
        <v>6187</v>
      </c>
      <c r="D278" t="s">
        <v>460</v>
      </c>
      <c r="E278">
        <v>4</v>
      </c>
      <c r="F278">
        <v>164</v>
      </c>
      <c r="G278">
        <v>41</v>
      </c>
    </row>
    <row r="279" spans="1:7" x14ac:dyDescent="0.3">
      <c r="A279" t="s">
        <v>552</v>
      </c>
      <c r="B279">
        <v>21432</v>
      </c>
      <c r="C279" t="s">
        <v>6248</v>
      </c>
      <c r="D279" t="s">
        <v>460</v>
      </c>
      <c r="E279">
        <v>1</v>
      </c>
      <c r="F279">
        <v>118</v>
      </c>
      <c r="G279">
        <v>118</v>
      </c>
    </row>
    <row r="280" spans="1:7" x14ac:dyDescent="0.3">
      <c r="A280" t="s">
        <v>552</v>
      </c>
      <c r="B280">
        <v>21433</v>
      </c>
      <c r="C280" t="s">
        <v>6247</v>
      </c>
      <c r="D280" t="s">
        <v>460</v>
      </c>
      <c r="E280">
        <v>3</v>
      </c>
      <c r="F280">
        <v>354</v>
      </c>
      <c r="G280">
        <v>118</v>
      </c>
    </row>
    <row r="281" spans="1:7" x14ac:dyDescent="0.3">
      <c r="A281" t="s">
        <v>552</v>
      </c>
      <c r="B281">
        <v>24586</v>
      </c>
      <c r="C281" t="s">
        <v>6285</v>
      </c>
      <c r="D281" t="s">
        <v>460</v>
      </c>
      <c r="E281">
        <v>3</v>
      </c>
      <c r="F281">
        <v>306</v>
      </c>
      <c r="G281">
        <v>102</v>
      </c>
    </row>
    <row r="282" spans="1:7" x14ac:dyDescent="0.3">
      <c r="A282" t="s">
        <v>552</v>
      </c>
      <c r="B282">
        <v>21423</v>
      </c>
      <c r="C282" t="s">
        <v>6208</v>
      </c>
      <c r="D282" t="s">
        <v>460</v>
      </c>
      <c r="E282">
        <v>4</v>
      </c>
      <c r="F282">
        <v>134</v>
      </c>
      <c r="G282">
        <v>33.5</v>
      </c>
    </row>
    <row r="283" spans="1:7" x14ac:dyDescent="0.3">
      <c r="A283" t="s">
        <v>552</v>
      </c>
      <c r="B283">
        <v>21665</v>
      </c>
      <c r="C283" t="s">
        <v>6096</v>
      </c>
      <c r="D283" t="s">
        <v>460</v>
      </c>
      <c r="E283">
        <v>12</v>
      </c>
      <c r="F283">
        <v>388.56</v>
      </c>
      <c r="G283">
        <v>32.380000000000003</v>
      </c>
    </row>
    <row r="284" spans="1:7" x14ac:dyDescent="0.3">
      <c r="A284" t="s">
        <v>552</v>
      </c>
      <c r="B284">
        <v>17399</v>
      </c>
      <c r="C284" t="s">
        <v>6207</v>
      </c>
      <c r="D284" t="s">
        <v>460</v>
      </c>
      <c r="E284">
        <v>4</v>
      </c>
      <c r="F284">
        <v>75.599999999999994</v>
      </c>
      <c r="G284">
        <v>18.899999999999999</v>
      </c>
    </row>
    <row r="285" spans="1:7" x14ac:dyDescent="0.3">
      <c r="A285" t="s">
        <v>552</v>
      </c>
      <c r="B285">
        <v>17398</v>
      </c>
      <c r="C285" t="s">
        <v>6464</v>
      </c>
      <c r="D285" t="s">
        <v>460</v>
      </c>
      <c r="E285">
        <v>4</v>
      </c>
      <c r="F285">
        <v>87.96</v>
      </c>
      <c r="G285">
        <v>21.99</v>
      </c>
    </row>
    <row r="286" spans="1:7" x14ac:dyDescent="0.3">
      <c r="A286" t="s">
        <v>552</v>
      </c>
      <c r="B286">
        <v>24787</v>
      </c>
      <c r="C286" t="s">
        <v>6478</v>
      </c>
      <c r="D286" t="s">
        <v>460</v>
      </c>
      <c r="E286">
        <v>1</v>
      </c>
      <c r="F286">
        <v>89</v>
      </c>
      <c r="G286">
        <v>89</v>
      </c>
    </row>
    <row r="287" spans="1:7" x14ac:dyDescent="0.3">
      <c r="A287" t="s">
        <v>552</v>
      </c>
      <c r="B287">
        <v>24931</v>
      </c>
      <c r="C287" t="s">
        <v>6471</v>
      </c>
      <c r="D287" t="s">
        <v>460</v>
      </c>
      <c r="E287">
        <v>2</v>
      </c>
      <c r="F287">
        <v>100</v>
      </c>
      <c r="G287">
        <v>50</v>
      </c>
    </row>
    <row r="288" spans="1:7" x14ac:dyDescent="0.3">
      <c r="A288" t="s">
        <v>552</v>
      </c>
      <c r="B288">
        <v>19906</v>
      </c>
      <c r="C288" t="s">
        <v>6104</v>
      </c>
      <c r="D288" t="s">
        <v>460</v>
      </c>
      <c r="E288">
        <v>2</v>
      </c>
      <c r="F288">
        <v>52</v>
      </c>
      <c r="G288">
        <v>26</v>
      </c>
    </row>
    <row r="289" spans="1:7" x14ac:dyDescent="0.3">
      <c r="A289" t="s">
        <v>552</v>
      </c>
      <c r="B289">
        <v>23113</v>
      </c>
      <c r="C289" t="s">
        <v>5985</v>
      </c>
      <c r="D289" t="s">
        <v>460</v>
      </c>
      <c r="E289">
        <v>12.9</v>
      </c>
      <c r="F289">
        <v>101.46</v>
      </c>
      <c r="G289">
        <v>7.87</v>
      </c>
    </row>
    <row r="290" spans="1:7" x14ac:dyDescent="0.3">
      <c r="A290" t="s">
        <v>552</v>
      </c>
      <c r="B290">
        <v>19465</v>
      </c>
      <c r="C290" t="s">
        <v>5953</v>
      </c>
      <c r="D290" t="s">
        <v>460</v>
      </c>
      <c r="E290">
        <v>9</v>
      </c>
      <c r="F290">
        <v>43.1</v>
      </c>
      <c r="G290">
        <v>4.79</v>
      </c>
    </row>
    <row r="291" spans="1:7" x14ac:dyDescent="0.3">
      <c r="A291" t="s">
        <v>552</v>
      </c>
      <c r="B291">
        <v>17061</v>
      </c>
      <c r="C291" t="s">
        <v>5954</v>
      </c>
      <c r="D291" t="s">
        <v>460</v>
      </c>
      <c r="E291">
        <v>0.2</v>
      </c>
      <c r="F291">
        <v>14.58</v>
      </c>
      <c r="G291">
        <v>72.900000000000006</v>
      </c>
    </row>
    <row r="292" spans="1:7" x14ac:dyDescent="0.3">
      <c r="A292" t="s">
        <v>552</v>
      </c>
      <c r="B292">
        <v>17116</v>
      </c>
      <c r="C292" t="s">
        <v>6215</v>
      </c>
      <c r="D292" t="s">
        <v>460</v>
      </c>
      <c r="E292">
        <v>4</v>
      </c>
      <c r="F292">
        <v>83.6</v>
      </c>
      <c r="G292">
        <v>20.9</v>
      </c>
    </row>
    <row r="293" spans="1:7" x14ac:dyDescent="0.3">
      <c r="A293" t="s">
        <v>552</v>
      </c>
      <c r="B293">
        <v>17883</v>
      </c>
      <c r="C293" t="s">
        <v>5821</v>
      </c>
      <c r="D293" t="s">
        <v>460</v>
      </c>
      <c r="E293">
        <v>8</v>
      </c>
      <c r="F293">
        <v>188.48</v>
      </c>
      <c r="G293">
        <v>23.56</v>
      </c>
    </row>
    <row r="294" spans="1:7" x14ac:dyDescent="0.3">
      <c r="A294" t="s">
        <v>552</v>
      </c>
      <c r="B294">
        <v>17881</v>
      </c>
      <c r="C294" t="s">
        <v>5822</v>
      </c>
      <c r="D294" t="s">
        <v>460</v>
      </c>
      <c r="E294">
        <v>16</v>
      </c>
      <c r="F294">
        <v>376.96</v>
      </c>
      <c r="G294">
        <v>23.56</v>
      </c>
    </row>
    <row r="295" spans="1:7" x14ac:dyDescent="0.3">
      <c r="A295" t="s">
        <v>552</v>
      </c>
      <c r="B295">
        <v>24986</v>
      </c>
      <c r="C295" t="s">
        <v>5835</v>
      </c>
      <c r="D295" t="s">
        <v>460</v>
      </c>
      <c r="E295">
        <v>3</v>
      </c>
      <c r="F295">
        <v>514.79999999999995</v>
      </c>
      <c r="G295">
        <v>171.6</v>
      </c>
    </row>
    <row r="296" spans="1:7" x14ac:dyDescent="0.3">
      <c r="A296" t="s">
        <v>552</v>
      </c>
      <c r="B296">
        <v>21159</v>
      </c>
      <c r="C296" t="s">
        <v>5836</v>
      </c>
      <c r="D296" t="s">
        <v>460</v>
      </c>
      <c r="E296">
        <v>3</v>
      </c>
      <c r="F296">
        <v>433.2</v>
      </c>
      <c r="G296">
        <v>144.4</v>
      </c>
    </row>
    <row r="297" spans="1:7" x14ac:dyDescent="0.3">
      <c r="A297" t="s">
        <v>552</v>
      </c>
      <c r="B297">
        <v>18589</v>
      </c>
      <c r="C297" t="s">
        <v>5722</v>
      </c>
      <c r="D297" t="s">
        <v>460</v>
      </c>
      <c r="E297">
        <v>80</v>
      </c>
      <c r="F297">
        <v>5512.8</v>
      </c>
      <c r="G297">
        <v>68.91</v>
      </c>
    </row>
    <row r="298" spans="1:7" x14ac:dyDescent="0.3">
      <c r="A298" t="s">
        <v>552</v>
      </c>
      <c r="B298">
        <v>18586</v>
      </c>
      <c r="C298" t="s">
        <v>6013</v>
      </c>
      <c r="D298" t="s">
        <v>460</v>
      </c>
      <c r="E298">
        <v>14</v>
      </c>
      <c r="F298">
        <v>1537.9</v>
      </c>
      <c r="G298">
        <v>109.85</v>
      </c>
    </row>
    <row r="299" spans="1:7" x14ac:dyDescent="0.3">
      <c r="A299" t="s">
        <v>552</v>
      </c>
      <c r="B299">
        <v>28081</v>
      </c>
      <c r="C299" t="s">
        <v>6460</v>
      </c>
      <c r="D299" t="s">
        <v>460</v>
      </c>
      <c r="E299">
        <v>4</v>
      </c>
      <c r="F299">
        <v>1363.2</v>
      </c>
      <c r="G299">
        <v>340.8</v>
      </c>
    </row>
    <row r="300" spans="1:7" x14ac:dyDescent="0.3">
      <c r="A300" t="s">
        <v>552</v>
      </c>
      <c r="B300">
        <v>24867</v>
      </c>
      <c r="C300" t="s">
        <v>6455</v>
      </c>
      <c r="D300" t="s">
        <v>460</v>
      </c>
      <c r="E300">
        <v>16</v>
      </c>
      <c r="F300">
        <v>2861.12</v>
      </c>
      <c r="G300">
        <v>178.82</v>
      </c>
    </row>
    <row r="301" spans="1:7" x14ac:dyDescent="0.3">
      <c r="A301" t="s">
        <v>552</v>
      </c>
      <c r="B301">
        <v>17125</v>
      </c>
      <c r="C301" t="s">
        <v>6193</v>
      </c>
      <c r="D301" t="s">
        <v>460</v>
      </c>
      <c r="E301">
        <v>4</v>
      </c>
      <c r="F301">
        <v>11.76</v>
      </c>
      <c r="G301">
        <v>2.94</v>
      </c>
    </row>
    <row r="302" spans="1:7" x14ac:dyDescent="0.3">
      <c r="A302" t="s">
        <v>552</v>
      </c>
      <c r="B302">
        <v>18242</v>
      </c>
      <c r="C302" t="s">
        <v>5771</v>
      </c>
      <c r="D302" t="s">
        <v>460</v>
      </c>
      <c r="E302">
        <v>12</v>
      </c>
      <c r="F302">
        <v>2933.52</v>
      </c>
      <c r="G302">
        <v>244.46</v>
      </c>
    </row>
    <row r="303" spans="1:7" x14ac:dyDescent="0.3">
      <c r="A303" t="s">
        <v>552</v>
      </c>
      <c r="B303">
        <v>23186</v>
      </c>
      <c r="C303" t="s">
        <v>5955</v>
      </c>
      <c r="D303" t="s">
        <v>460</v>
      </c>
      <c r="E303">
        <v>134</v>
      </c>
      <c r="F303">
        <v>553.62</v>
      </c>
      <c r="G303">
        <v>4.13</v>
      </c>
    </row>
    <row r="304" spans="1:7" x14ac:dyDescent="0.3">
      <c r="A304" t="s">
        <v>552</v>
      </c>
      <c r="B304">
        <v>19547</v>
      </c>
      <c r="C304" t="s">
        <v>6448</v>
      </c>
      <c r="D304" t="s">
        <v>460</v>
      </c>
      <c r="E304">
        <v>8</v>
      </c>
      <c r="F304">
        <v>49.28</v>
      </c>
      <c r="G304">
        <v>6.16</v>
      </c>
    </row>
    <row r="305" spans="1:7" x14ac:dyDescent="0.3">
      <c r="A305" t="s">
        <v>552</v>
      </c>
      <c r="B305">
        <v>23184</v>
      </c>
      <c r="C305" t="s">
        <v>5956</v>
      </c>
      <c r="D305" t="s">
        <v>460</v>
      </c>
      <c r="E305">
        <v>4.7</v>
      </c>
      <c r="F305">
        <v>38.630000000000003</v>
      </c>
      <c r="G305">
        <v>8.2200000000000006</v>
      </c>
    </row>
    <row r="306" spans="1:7" x14ac:dyDescent="0.3">
      <c r="A306" t="s">
        <v>552</v>
      </c>
      <c r="B306">
        <v>19539</v>
      </c>
      <c r="C306" t="s">
        <v>6159</v>
      </c>
      <c r="D306" t="s">
        <v>460</v>
      </c>
      <c r="E306">
        <v>10</v>
      </c>
      <c r="F306">
        <v>45</v>
      </c>
      <c r="G306">
        <v>4.5</v>
      </c>
    </row>
    <row r="307" spans="1:7" x14ac:dyDescent="0.3">
      <c r="A307" t="s">
        <v>552</v>
      </c>
      <c r="B307">
        <v>23108</v>
      </c>
      <c r="C307" t="s">
        <v>5986</v>
      </c>
      <c r="D307" t="s">
        <v>460</v>
      </c>
      <c r="E307">
        <v>0.7</v>
      </c>
      <c r="F307">
        <v>38.64</v>
      </c>
      <c r="G307">
        <v>55.2</v>
      </c>
    </row>
    <row r="308" spans="1:7" x14ac:dyDescent="0.3">
      <c r="A308" t="s">
        <v>552</v>
      </c>
      <c r="B308">
        <v>26586</v>
      </c>
      <c r="C308" t="s">
        <v>5889</v>
      </c>
      <c r="D308" t="s">
        <v>460</v>
      </c>
      <c r="E308">
        <v>2</v>
      </c>
      <c r="F308">
        <v>620</v>
      </c>
      <c r="G308">
        <v>310</v>
      </c>
    </row>
    <row r="309" spans="1:7" x14ac:dyDescent="0.3">
      <c r="A309" t="s">
        <v>552</v>
      </c>
      <c r="B309">
        <v>17361</v>
      </c>
      <c r="C309" t="s">
        <v>6136</v>
      </c>
      <c r="D309" t="s">
        <v>460</v>
      </c>
      <c r="E309">
        <v>8</v>
      </c>
      <c r="F309">
        <v>61.16</v>
      </c>
      <c r="G309">
        <v>7.65</v>
      </c>
    </row>
    <row r="310" spans="1:7" x14ac:dyDescent="0.3">
      <c r="A310" t="s">
        <v>552</v>
      </c>
      <c r="B310">
        <v>19718</v>
      </c>
      <c r="C310" t="s">
        <v>6454</v>
      </c>
      <c r="D310" t="s">
        <v>460</v>
      </c>
      <c r="E310">
        <v>4</v>
      </c>
      <c r="F310">
        <v>71.92</v>
      </c>
      <c r="G310">
        <v>17.98</v>
      </c>
    </row>
    <row r="311" spans="1:7" x14ac:dyDescent="0.3">
      <c r="A311" t="s">
        <v>552</v>
      </c>
      <c r="B311">
        <v>19717</v>
      </c>
      <c r="C311" t="s">
        <v>6340</v>
      </c>
      <c r="D311" t="s">
        <v>460</v>
      </c>
      <c r="E311">
        <v>4</v>
      </c>
      <c r="F311">
        <v>78</v>
      </c>
      <c r="G311">
        <v>19.5</v>
      </c>
    </row>
    <row r="312" spans="1:7" x14ac:dyDescent="0.3">
      <c r="A312" t="s">
        <v>552</v>
      </c>
      <c r="B312">
        <v>19714</v>
      </c>
      <c r="C312" t="s">
        <v>6040</v>
      </c>
      <c r="D312" t="s">
        <v>460</v>
      </c>
      <c r="E312">
        <v>2</v>
      </c>
      <c r="F312">
        <v>48</v>
      </c>
      <c r="G312">
        <v>24</v>
      </c>
    </row>
    <row r="313" spans="1:7" x14ac:dyDescent="0.3">
      <c r="A313" t="s">
        <v>552</v>
      </c>
      <c r="B313">
        <v>23622</v>
      </c>
      <c r="C313" t="s">
        <v>6445</v>
      </c>
      <c r="D313" t="s">
        <v>460</v>
      </c>
      <c r="E313">
        <v>1</v>
      </c>
      <c r="F313">
        <v>21.9</v>
      </c>
      <c r="G313">
        <v>21.9</v>
      </c>
    </row>
    <row r="314" spans="1:7" x14ac:dyDescent="0.3">
      <c r="A314" t="s">
        <v>552</v>
      </c>
      <c r="B314">
        <v>18208</v>
      </c>
      <c r="C314" t="s">
        <v>5776</v>
      </c>
      <c r="D314" t="s">
        <v>460</v>
      </c>
      <c r="E314">
        <v>6</v>
      </c>
      <c r="F314">
        <v>489.84</v>
      </c>
      <c r="G314">
        <v>81.64</v>
      </c>
    </row>
    <row r="315" spans="1:7" x14ac:dyDescent="0.3">
      <c r="A315" t="s">
        <v>552</v>
      </c>
      <c r="B315">
        <v>18202</v>
      </c>
      <c r="C315" t="s">
        <v>5780</v>
      </c>
      <c r="D315" t="s">
        <v>460</v>
      </c>
      <c r="E315">
        <v>18</v>
      </c>
      <c r="F315">
        <v>2836.8</v>
      </c>
      <c r="G315">
        <v>157.6</v>
      </c>
    </row>
    <row r="316" spans="1:7" x14ac:dyDescent="0.3">
      <c r="A316" t="s">
        <v>552</v>
      </c>
      <c r="B316">
        <v>20202</v>
      </c>
      <c r="C316" t="s">
        <v>5852</v>
      </c>
      <c r="D316" t="s">
        <v>460</v>
      </c>
      <c r="E316">
        <v>24</v>
      </c>
      <c r="F316">
        <v>183.6</v>
      </c>
      <c r="G316">
        <v>7.65</v>
      </c>
    </row>
    <row r="317" spans="1:7" x14ac:dyDescent="0.3">
      <c r="A317" t="s">
        <v>552</v>
      </c>
      <c r="B317">
        <v>17800</v>
      </c>
      <c r="C317" t="s">
        <v>5824</v>
      </c>
      <c r="D317" t="s">
        <v>460</v>
      </c>
      <c r="E317">
        <v>18</v>
      </c>
      <c r="F317">
        <v>471.6</v>
      </c>
      <c r="G317">
        <v>26.2</v>
      </c>
    </row>
    <row r="318" spans="1:7" x14ac:dyDescent="0.3">
      <c r="A318" t="s">
        <v>552</v>
      </c>
      <c r="B318">
        <v>25535</v>
      </c>
      <c r="C318" t="s">
        <v>5827</v>
      </c>
      <c r="D318" t="s">
        <v>460</v>
      </c>
      <c r="E318">
        <v>12</v>
      </c>
      <c r="F318">
        <v>1401.12</v>
      </c>
      <c r="G318">
        <v>116.76</v>
      </c>
    </row>
    <row r="319" spans="1:7" x14ac:dyDescent="0.3">
      <c r="A319" t="s">
        <v>552</v>
      </c>
      <c r="B319">
        <v>21945</v>
      </c>
      <c r="C319" t="s">
        <v>5828</v>
      </c>
      <c r="D319" t="s">
        <v>460</v>
      </c>
      <c r="E319">
        <v>36</v>
      </c>
      <c r="F319">
        <v>1357.2</v>
      </c>
      <c r="G319">
        <v>37.700000000000003</v>
      </c>
    </row>
    <row r="320" spans="1:7" x14ac:dyDescent="0.3">
      <c r="A320" t="s">
        <v>552</v>
      </c>
      <c r="B320">
        <v>25091</v>
      </c>
      <c r="C320" t="s">
        <v>5829</v>
      </c>
      <c r="D320" t="s">
        <v>460</v>
      </c>
      <c r="E320">
        <v>12</v>
      </c>
      <c r="F320">
        <v>972</v>
      </c>
      <c r="G320">
        <v>81</v>
      </c>
    </row>
    <row r="321" spans="1:7" x14ac:dyDescent="0.3">
      <c r="A321" t="s">
        <v>552</v>
      </c>
      <c r="B321">
        <v>17716</v>
      </c>
      <c r="C321" t="s">
        <v>5830</v>
      </c>
      <c r="D321" t="s">
        <v>460</v>
      </c>
      <c r="E321">
        <v>6</v>
      </c>
      <c r="F321">
        <v>157.19999999999999</v>
      </c>
      <c r="G321">
        <v>26.2</v>
      </c>
    </row>
    <row r="322" spans="1:7" x14ac:dyDescent="0.3">
      <c r="A322" t="s">
        <v>552</v>
      </c>
      <c r="B322">
        <v>17594</v>
      </c>
      <c r="C322" t="s">
        <v>5878</v>
      </c>
      <c r="D322" t="s">
        <v>460</v>
      </c>
      <c r="E322">
        <v>12</v>
      </c>
      <c r="F322">
        <v>780</v>
      </c>
      <c r="G322">
        <v>65</v>
      </c>
    </row>
    <row r="323" spans="1:7" x14ac:dyDescent="0.3">
      <c r="A323" t="s">
        <v>552</v>
      </c>
      <c r="B323">
        <v>25040</v>
      </c>
      <c r="C323" t="s">
        <v>5832</v>
      </c>
      <c r="D323" t="s">
        <v>460</v>
      </c>
      <c r="E323">
        <v>36</v>
      </c>
      <c r="F323">
        <v>3870.72</v>
      </c>
      <c r="G323">
        <v>107.52</v>
      </c>
    </row>
    <row r="324" spans="1:7" x14ac:dyDescent="0.3">
      <c r="A324" t="s">
        <v>552</v>
      </c>
      <c r="B324">
        <v>17710</v>
      </c>
      <c r="C324" t="s">
        <v>5833</v>
      </c>
      <c r="D324" t="s">
        <v>460</v>
      </c>
      <c r="E324">
        <v>36</v>
      </c>
      <c r="F324">
        <v>1357.2</v>
      </c>
      <c r="G324">
        <v>37.700000000000003</v>
      </c>
    </row>
    <row r="325" spans="1:7" x14ac:dyDescent="0.3">
      <c r="A325" t="s">
        <v>552</v>
      </c>
      <c r="B325">
        <v>17713</v>
      </c>
      <c r="C325" t="s">
        <v>5879</v>
      </c>
      <c r="D325" t="s">
        <v>460</v>
      </c>
      <c r="E325">
        <v>12</v>
      </c>
      <c r="F325">
        <v>1224.5999999999999</v>
      </c>
      <c r="G325">
        <v>102.05</v>
      </c>
    </row>
    <row r="326" spans="1:7" x14ac:dyDescent="0.3">
      <c r="A326" t="s">
        <v>552</v>
      </c>
      <c r="B326">
        <v>18179</v>
      </c>
      <c r="C326" t="s">
        <v>5789</v>
      </c>
      <c r="D326" t="s">
        <v>460</v>
      </c>
      <c r="E326">
        <v>60</v>
      </c>
      <c r="F326">
        <v>6509.4</v>
      </c>
      <c r="G326">
        <v>108.49</v>
      </c>
    </row>
    <row r="327" spans="1:7" x14ac:dyDescent="0.3">
      <c r="A327" t="s">
        <v>552</v>
      </c>
      <c r="B327">
        <v>18146</v>
      </c>
      <c r="C327" t="s">
        <v>5795</v>
      </c>
      <c r="D327" t="s">
        <v>460</v>
      </c>
      <c r="E327">
        <v>2</v>
      </c>
      <c r="F327">
        <v>211.24</v>
      </c>
      <c r="G327">
        <v>105.62</v>
      </c>
    </row>
    <row r="328" spans="1:7" x14ac:dyDescent="0.3">
      <c r="A328" t="s">
        <v>552</v>
      </c>
      <c r="B328">
        <v>18129</v>
      </c>
      <c r="C328" t="s">
        <v>5800</v>
      </c>
      <c r="D328" t="s">
        <v>460</v>
      </c>
      <c r="E328">
        <v>4</v>
      </c>
      <c r="F328">
        <v>468</v>
      </c>
      <c r="G328">
        <v>117</v>
      </c>
    </row>
    <row r="329" spans="1:7" x14ac:dyDescent="0.3">
      <c r="A329" t="s">
        <v>552</v>
      </c>
      <c r="B329">
        <v>18119</v>
      </c>
      <c r="C329" t="s">
        <v>5802</v>
      </c>
      <c r="D329" t="s">
        <v>460</v>
      </c>
      <c r="E329">
        <v>24</v>
      </c>
      <c r="F329">
        <v>4284.24</v>
      </c>
      <c r="G329">
        <v>178.51</v>
      </c>
    </row>
    <row r="330" spans="1:7" x14ac:dyDescent="0.3">
      <c r="A330" t="s">
        <v>552</v>
      </c>
      <c r="B330">
        <v>19787</v>
      </c>
      <c r="C330" t="s">
        <v>5914</v>
      </c>
      <c r="D330" t="s">
        <v>467</v>
      </c>
      <c r="E330">
        <v>43.2</v>
      </c>
      <c r="F330">
        <v>232.75</v>
      </c>
      <c r="G330">
        <v>5.39</v>
      </c>
    </row>
    <row r="331" spans="1:7" x14ac:dyDescent="0.3">
      <c r="A331" t="s">
        <v>552</v>
      </c>
      <c r="B331">
        <v>19654</v>
      </c>
      <c r="C331" t="s">
        <v>5917</v>
      </c>
      <c r="D331" t="s">
        <v>467</v>
      </c>
      <c r="E331">
        <v>4</v>
      </c>
      <c r="F331">
        <v>16.2</v>
      </c>
      <c r="G331">
        <v>4.05</v>
      </c>
    </row>
    <row r="332" spans="1:7" x14ac:dyDescent="0.3">
      <c r="A332" t="s">
        <v>552</v>
      </c>
      <c r="B332">
        <v>25647</v>
      </c>
      <c r="C332" t="s">
        <v>5918</v>
      </c>
      <c r="D332" t="s">
        <v>467</v>
      </c>
      <c r="E332">
        <v>2</v>
      </c>
      <c r="F332">
        <v>34</v>
      </c>
      <c r="G332">
        <v>17</v>
      </c>
    </row>
    <row r="333" spans="1:7" x14ac:dyDescent="0.3">
      <c r="A333" t="s">
        <v>552</v>
      </c>
      <c r="B333">
        <v>21100</v>
      </c>
      <c r="C333" t="s">
        <v>5900</v>
      </c>
      <c r="D333" t="s">
        <v>467</v>
      </c>
      <c r="E333">
        <v>2</v>
      </c>
      <c r="F333">
        <v>5.98</v>
      </c>
      <c r="G333">
        <v>2.99</v>
      </c>
    </row>
    <row r="334" spans="1:7" x14ac:dyDescent="0.3">
      <c r="A334" t="s">
        <v>552</v>
      </c>
      <c r="B334">
        <v>21093</v>
      </c>
      <c r="C334" t="s">
        <v>5608</v>
      </c>
      <c r="D334" t="s">
        <v>467</v>
      </c>
      <c r="E334">
        <v>80</v>
      </c>
      <c r="F334">
        <v>316</v>
      </c>
      <c r="G334">
        <v>3.95</v>
      </c>
    </row>
    <row r="335" spans="1:7" x14ac:dyDescent="0.3">
      <c r="A335" t="s">
        <v>552</v>
      </c>
      <c r="B335">
        <v>19507</v>
      </c>
      <c r="C335" t="s">
        <v>6122</v>
      </c>
      <c r="D335" t="s">
        <v>467</v>
      </c>
      <c r="E335">
        <v>0.65</v>
      </c>
      <c r="F335">
        <v>9.85</v>
      </c>
      <c r="G335">
        <v>15.15</v>
      </c>
    </row>
    <row r="336" spans="1:7" x14ac:dyDescent="0.3">
      <c r="A336" t="s">
        <v>552</v>
      </c>
      <c r="B336">
        <v>19505</v>
      </c>
      <c r="C336" t="s">
        <v>5978</v>
      </c>
      <c r="D336" t="s">
        <v>467</v>
      </c>
      <c r="E336">
        <v>2.5</v>
      </c>
      <c r="F336">
        <v>36</v>
      </c>
      <c r="G336">
        <v>14.4</v>
      </c>
    </row>
    <row r="337" spans="1:7" x14ac:dyDescent="0.3">
      <c r="A337" t="s">
        <v>552</v>
      </c>
      <c r="B337">
        <v>19503</v>
      </c>
      <c r="C337" t="s">
        <v>6058</v>
      </c>
      <c r="D337" t="s">
        <v>467</v>
      </c>
      <c r="E337">
        <v>3.5</v>
      </c>
      <c r="F337">
        <v>52.25</v>
      </c>
      <c r="G337">
        <v>14.93</v>
      </c>
    </row>
    <row r="338" spans="1:7" x14ac:dyDescent="0.3">
      <c r="A338" t="s">
        <v>552</v>
      </c>
      <c r="B338">
        <v>19502</v>
      </c>
      <c r="C338" t="s">
        <v>6015</v>
      </c>
      <c r="D338" t="s">
        <v>467</v>
      </c>
      <c r="E338">
        <v>1.5</v>
      </c>
      <c r="F338">
        <v>25.5</v>
      </c>
      <c r="G338">
        <v>17</v>
      </c>
    </row>
    <row r="339" spans="1:7" x14ac:dyDescent="0.3">
      <c r="A339" t="s">
        <v>552</v>
      </c>
      <c r="B339">
        <v>19498</v>
      </c>
      <c r="C339" t="s">
        <v>5979</v>
      </c>
      <c r="D339" t="s">
        <v>467</v>
      </c>
      <c r="E339">
        <v>1</v>
      </c>
      <c r="F339">
        <v>16</v>
      </c>
      <c r="G339">
        <v>16</v>
      </c>
    </row>
    <row r="340" spans="1:7" x14ac:dyDescent="0.3">
      <c r="A340" t="s">
        <v>552</v>
      </c>
      <c r="B340">
        <v>19652</v>
      </c>
      <c r="C340" t="s">
        <v>5920</v>
      </c>
      <c r="D340" t="s">
        <v>467</v>
      </c>
      <c r="E340">
        <v>1</v>
      </c>
      <c r="F340">
        <v>21.97</v>
      </c>
      <c r="G340">
        <v>21.97</v>
      </c>
    </row>
    <row r="341" spans="1:7" x14ac:dyDescent="0.3">
      <c r="A341" t="s">
        <v>552</v>
      </c>
      <c r="B341">
        <v>19647</v>
      </c>
      <c r="C341" t="s">
        <v>5921</v>
      </c>
      <c r="D341" t="s">
        <v>467</v>
      </c>
      <c r="E341">
        <v>1</v>
      </c>
      <c r="F341">
        <v>12</v>
      </c>
      <c r="G341">
        <v>12</v>
      </c>
    </row>
    <row r="342" spans="1:7" x14ac:dyDescent="0.3">
      <c r="A342" t="s">
        <v>552</v>
      </c>
      <c r="B342">
        <v>24037</v>
      </c>
      <c r="C342" t="s">
        <v>6116</v>
      </c>
      <c r="D342" t="s">
        <v>467</v>
      </c>
      <c r="E342">
        <v>4</v>
      </c>
      <c r="F342">
        <v>70</v>
      </c>
      <c r="G342">
        <v>17.5</v>
      </c>
    </row>
    <row r="343" spans="1:7" x14ac:dyDescent="0.3">
      <c r="A343" t="s">
        <v>552</v>
      </c>
      <c r="B343">
        <v>20715</v>
      </c>
      <c r="C343" t="s">
        <v>5614</v>
      </c>
      <c r="D343" t="s">
        <v>467</v>
      </c>
      <c r="E343">
        <v>2</v>
      </c>
      <c r="F343">
        <v>808.64</v>
      </c>
      <c r="G343">
        <v>404.32</v>
      </c>
    </row>
    <row r="344" spans="1:7" x14ac:dyDescent="0.3">
      <c r="A344" t="s">
        <v>552</v>
      </c>
      <c r="B344">
        <v>18543</v>
      </c>
      <c r="C344" t="s">
        <v>5729</v>
      </c>
      <c r="D344" t="s">
        <v>467</v>
      </c>
      <c r="E344">
        <v>12</v>
      </c>
      <c r="F344">
        <v>232.68</v>
      </c>
      <c r="G344">
        <v>19.39</v>
      </c>
    </row>
    <row r="345" spans="1:7" x14ac:dyDescent="0.3">
      <c r="A345" t="s">
        <v>552</v>
      </c>
      <c r="B345">
        <v>20301</v>
      </c>
      <c r="C345" t="s">
        <v>5617</v>
      </c>
      <c r="D345" t="s">
        <v>467</v>
      </c>
      <c r="E345">
        <v>5</v>
      </c>
      <c r="F345">
        <v>105</v>
      </c>
      <c r="G345">
        <v>21</v>
      </c>
    </row>
    <row r="346" spans="1:7" x14ac:dyDescent="0.3">
      <c r="A346" t="s">
        <v>552</v>
      </c>
      <c r="B346">
        <v>21047</v>
      </c>
      <c r="C346" t="s">
        <v>5621</v>
      </c>
      <c r="D346" t="s">
        <v>467</v>
      </c>
      <c r="E346">
        <v>6</v>
      </c>
      <c r="F346">
        <v>677.88</v>
      </c>
      <c r="G346">
        <v>112.98</v>
      </c>
    </row>
    <row r="347" spans="1:7" x14ac:dyDescent="0.3">
      <c r="A347" t="s">
        <v>552</v>
      </c>
      <c r="B347">
        <v>19166</v>
      </c>
      <c r="C347" t="s">
        <v>5892</v>
      </c>
      <c r="D347" t="s">
        <v>467</v>
      </c>
      <c r="E347">
        <v>35</v>
      </c>
      <c r="F347">
        <v>712.25</v>
      </c>
      <c r="G347">
        <v>20.350000000000001</v>
      </c>
    </row>
    <row r="348" spans="1:7" x14ac:dyDescent="0.3">
      <c r="A348" t="s">
        <v>552</v>
      </c>
      <c r="B348">
        <v>23390</v>
      </c>
      <c r="C348" t="s">
        <v>5922</v>
      </c>
      <c r="D348" t="s">
        <v>467</v>
      </c>
      <c r="E348">
        <v>14</v>
      </c>
      <c r="F348">
        <v>112</v>
      </c>
      <c r="G348">
        <v>8</v>
      </c>
    </row>
    <row r="349" spans="1:7" x14ac:dyDescent="0.3">
      <c r="A349" t="s">
        <v>552</v>
      </c>
      <c r="B349">
        <v>23389</v>
      </c>
      <c r="C349" t="s">
        <v>5923</v>
      </c>
      <c r="D349" t="s">
        <v>467</v>
      </c>
      <c r="E349">
        <v>8.35</v>
      </c>
      <c r="F349">
        <v>37.700000000000003</v>
      </c>
      <c r="G349">
        <v>4.51</v>
      </c>
    </row>
    <row r="350" spans="1:7" x14ac:dyDescent="0.3">
      <c r="A350" t="s">
        <v>552</v>
      </c>
      <c r="B350">
        <v>24083</v>
      </c>
      <c r="C350" t="s">
        <v>5924</v>
      </c>
      <c r="D350" t="s">
        <v>467</v>
      </c>
      <c r="E350">
        <v>175</v>
      </c>
      <c r="F350">
        <v>1297</v>
      </c>
      <c r="G350">
        <v>7.41</v>
      </c>
    </row>
    <row r="351" spans="1:7" x14ac:dyDescent="0.3">
      <c r="A351" t="s">
        <v>552</v>
      </c>
      <c r="B351">
        <v>19642</v>
      </c>
      <c r="C351" t="s">
        <v>6059</v>
      </c>
      <c r="D351" t="s">
        <v>467</v>
      </c>
      <c r="E351">
        <v>0.5</v>
      </c>
      <c r="F351">
        <v>2.6</v>
      </c>
      <c r="G351">
        <v>5.2</v>
      </c>
    </row>
    <row r="352" spans="1:7" x14ac:dyDescent="0.3">
      <c r="A352" t="s">
        <v>552</v>
      </c>
      <c r="B352">
        <v>19634</v>
      </c>
      <c r="C352" t="s">
        <v>5925</v>
      </c>
      <c r="D352" t="s">
        <v>467</v>
      </c>
      <c r="E352">
        <v>2</v>
      </c>
      <c r="F352">
        <v>13.92</v>
      </c>
      <c r="G352">
        <v>6.96</v>
      </c>
    </row>
    <row r="353" spans="1:7" x14ac:dyDescent="0.3">
      <c r="A353" t="s">
        <v>552</v>
      </c>
      <c r="B353">
        <v>19632</v>
      </c>
      <c r="C353" t="s">
        <v>5926</v>
      </c>
      <c r="D353" t="s">
        <v>467</v>
      </c>
      <c r="E353">
        <v>9</v>
      </c>
      <c r="F353">
        <v>32.700000000000003</v>
      </c>
      <c r="G353">
        <v>3.63</v>
      </c>
    </row>
    <row r="354" spans="1:7" x14ac:dyDescent="0.3">
      <c r="A354" t="s">
        <v>552</v>
      </c>
      <c r="B354">
        <v>17573</v>
      </c>
      <c r="C354" t="s">
        <v>6100</v>
      </c>
      <c r="D354" t="s">
        <v>467</v>
      </c>
      <c r="E354">
        <v>3</v>
      </c>
      <c r="F354">
        <v>224.7</v>
      </c>
      <c r="G354">
        <v>74.900000000000006</v>
      </c>
    </row>
    <row r="355" spans="1:7" x14ac:dyDescent="0.3">
      <c r="A355" t="s">
        <v>552</v>
      </c>
      <c r="B355">
        <v>19846</v>
      </c>
      <c r="C355" t="s">
        <v>6060</v>
      </c>
      <c r="D355" t="s">
        <v>467</v>
      </c>
      <c r="E355">
        <v>1</v>
      </c>
      <c r="F355">
        <v>21</v>
      </c>
      <c r="G355">
        <v>21</v>
      </c>
    </row>
    <row r="356" spans="1:7" x14ac:dyDescent="0.3">
      <c r="A356" t="s">
        <v>552</v>
      </c>
      <c r="B356">
        <v>26560</v>
      </c>
      <c r="C356" t="s">
        <v>5732</v>
      </c>
      <c r="D356" t="s">
        <v>467</v>
      </c>
      <c r="E356">
        <v>36</v>
      </c>
      <c r="F356">
        <v>990</v>
      </c>
      <c r="G356">
        <v>27.5</v>
      </c>
    </row>
    <row r="357" spans="1:7" x14ac:dyDescent="0.3">
      <c r="A357" t="s">
        <v>552</v>
      </c>
      <c r="B357">
        <v>20809</v>
      </c>
      <c r="C357" t="s">
        <v>5627</v>
      </c>
      <c r="D357" t="s">
        <v>467</v>
      </c>
      <c r="E357">
        <v>10</v>
      </c>
      <c r="F357">
        <v>299.89999999999998</v>
      </c>
      <c r="G357">
        <v>29.99</v>
      </c>
    </row>
    <row r="358" spans="1:7" x14ac:dyDescent="0.3">
      <c r="A358" t="s">
        <v>552</v>
      </c>
      <c r="B358">
        <v>21073</v>
      </c>
      <c r="C358" t="s">
        <v>5628</v>
      </c>
      <c r="D358" t="s">
        <v>467</v>
      </c>
      <c r="E358">
        <v>12</v>
      </c>
      <c r="F358">
        <v>586.79999999999995</v>
      </c>
      <c r="G358">
        <v>48.9</v>
      </c>
    </row>
    <row r="359" spans="1:7" x14ac:dyDescent="0.3">
      <c r="A359" t="s">
        <v>552</v>
      </c>
      <c r="B359">
        <v>26881</v>
      </c>
      <c r="C359" t="s">
        <v>5965</v>
      </c>
      <c r="D359" t="s">
        <v>467</v>
      </c>
      <c r="E359">
        <v>1</v>
      </c>
      <c r="F359">
        <v>75.400000000000006</v>
      </c>
      <c r="G359">
        <v>75.400000000000006</v>
      </c>
    </row>
    <row r="360" spans="1:7" x14ac:dyDescent="0.3">
      <c r="A360" t="s">
        <v>552</v>
      </c>
      <c r="B360">
        <v>24509</v>
      </c>
      <c r="C360" t="s">
        <v>5928</v>
      </c>
      <c r="D360" t="s">
        <v>467</v>
      </c>
      <c r="E360">
        <v>20</v>
      </c>
      <c r="F360">
        <v>111.3</v>
      </c>
      <c r="G360">
        <v>5.57</v>
      </c>
    </row>
    <row r="361" spans="1:7" x14ac:dyDescent="0.3">
      <c r="A361" t="s">
        <v>552</v>
      </c>
      <c r="B361">
        <v>19623</v>
      </c>
      <c r="C361" t="s">
        <v>5929</v>
      </c>
      <c r="D361" t="s">
        <v>467</v>
      </c>
      <c r="E361">
        <v>15</v>
      </c>
      <c r="F361">
        <v>97</v>
      </c>
      <c r="G361">
        <v>6.47</v>
      </c>
    </row>
    <row r="362" spans="1:7" x14ac:dyDescent="0.3">
      <c r="A362" t="s">
        <v>552</v>
      </c>
      <c r="B362">
        <v>19488</v>
      </c>
      <c r="C362" t="s">
        <v>5930</v>
      </c>
      <c r="D362" t="s">
        <v>467</v>
      </c>
      <c r="E362">
        <v>2.5</v>
      </c>
      <c r="F362">
        <v>33.5</v>
      </c>
      <c r="G362">
        <v>13.4</v>
      </c>
    </row>
    <row r="363" spans="1:7" x14ac:dyDescent="0.3">
      <c r="A363" t="s">
        <v>552</v>
      </c>
      <c r="B363">
        <v>19621</v>
      </c>
      <c r="C363" t="s">
        <v>5931</v>
      </c>
      <c r="D363" t="s">
        <v>467</v>
      </c>
      <c r="E363">
        <v>4</v>
      </c>
      <c r="F363">
        <v>26</v>
      </c>
      <c r="G363">
        <v>6.5</v>
      </c>
    </row>
    <row r="364" spans="1:7" x14ac:dyDescent="0.3">
      <c r="A364" t="s">
        <v>552</v>
      </c>
      <c r="B364">
        <v>24952</v>
      </c>
      <c r="C364" t="s">
        <v>5599</v>
      </c>
      <c r="D364" t="s">
        <v>467</v>
      </c>
      <c r="E364">
        <v>4</v>
      </c>
      <c r="F364">
        <v>289.2</v>
      </c>
      <c r="G364">
        <v>72.3</v>
      </c>
    </row>
    <row r="365" spans="1:7" x14ac:dyDescent="0.3">
      <c r="A365" t="s">
        <v>552</v>
      </c>
      <c r="B365">
        <v>20941</v>
      </c>
      <c r="C365" t="s">
        <v>5886</v>
      </c>
      <c r="D365" t="s">
        <v>467</v>
      </c>
      <c r="E365">
        <v>4</v>
      </c>
      <c r="F365">
        <v>729.2</v>
      </c>
      <c r="G365">
        <v>182.3</v>
      </c>
    </row>
    <row r="366" spans="1:7" x14ac:dyDescent="0.3">
      <c r="A366" t="s">
        <v>552</v>
      </c>
      <c r="B366">
        <v>20257</v>
      </c>
      <c r="C366" t="s">
        <v>5887</v>
      </c>
      <c r="D366" t="s">
        <v>467</v>
      </c>
      <c r="E366">
        <v>4</v>
      </c>
      <c r="F366">
        <v>119.6</v>
      </c>
      <c r="G366">
        <v>29.9</v>
      </c>
    </row>
    <row r="367" spans="1:7" x14ac:dyDescent="0.3">
      <c r="A367" t="s">
        <v>552</v>
      </c>
      <c r="B367">
        <v>19617</v>
      </c>
      <c r="C367" t="s">
        <v>5933</v>
      </c>
      <c r="D367" t="s">
        <v>467</v>
      </c>
      <c r="E367">
        <v>0.4</v>
      </c>
      <c r="F367">
        <v>6.2</v>
      </c>
      <c r="G367">
        <v>15.5</v>
      </c>
    </row>
    <row r="368" spans="1:7" x14ac:dyDescent="0.3">
      <c r="A368" t="s">
        <v>552</v>
      </c>
      <c r="B368">
        <v>28220</v>
      </c>
      <c r="C368" t="s">
        <v>6126</v>
      </c>
      <c r="D368" t="s">
        <v>467</v>
      </c>
      <c r="E368">
        <v>7</v>
      </c>
      <c r="F368">
        <v>224</v>
      </c>
      <c r="G368">
        <v>32</v>
      </c>
    </row>
    <row r="369" spans="1:7" x14ac:dyDescent="0.3">
      <c r="A369" t="s">
        <v>552</v>
      </c>
      <c r="B369">
        <v>28221</v>
      </c>
      <c r="C369" t="s">
        <v>6124</v>
      </c>
      <c r="D369" t="s">
        <v>467</v>
      </c>
      <c r="E369">
        <v>7</v>
      </c>
      <c r="F369">
        <v>266</v>
      </c>
      <c r="G369">
        <v>38</v>
      </c>
    </row>
    <row r="370" spans="1:7" x14ac:dyDescent="0.3">
      <c r="A370" t="s">
        <v>552</v>
      </c>
      <c r="B370">
        <v>28222</v>
      </c>
      <c r="C370" t="s">
        <v>6125</v>
      </c>
      <c r="D370" t="s">
        <v>467</v>
      </c>
      <c r="E370">
        <v>7</v>
      </c>
      <c r="F370">
        <v>294</v>
      </c>
      <c r="G370">
        <v>42</v>
      </c>
    </row>
    <row r="371" spans="1:7" x14ac:dyDescent="0.3">
      <c r="A371" t="s">
        <v>552</v>
      </c>
      <c r="B371">
        <v>29421</v>
      </c>
      <c r="C371" t="s">
        <v>6101</v>
      </c>
      <c r="D371" t="s">
        <v>467</v>
      </c>
      <c r="E371">
        <v>20</v>
      </c>
      <c r="F371">
        <v>630</v>
      </c>
      <c r="G371">
        <v>31.5</v>
      </c>
    </row>
    <row r="372" spans="1:7" x14ac:dyDescent="0.3">
      <c r="A372" t="s">
        <v>552</v>
      </c>
      <c r="B372">
        <v>26591</v>
      </c>
      <c r="C372" t="s">
        <v>5834</v>
      </c>
      <c r="D372" t="s">
        <v>467</v>
      </c>
      <c r="E372">
        <v>0.5</v>
      </c>
      <c r="F372">
        <v>164.25</v>
      </c>
      <c r="G372">
        <v>328.5</v>
      </c>
    </row>
    <row r="373" spans="1:7" x14ac:dyDescent="0.3">
      <c r="A373" t="s">
        <v>552</v>
      </c>
      <c r="B373">
        <v>17535</v>
      </c>
      <c r="C373" t="s">
        <v>6127</v>
      </c>
      <c r="D373" t="s">
        <v>467</v>
      </c>
      <c r="E373">
        <v>1</v>
      </c>
      <c r="F373">
        <v>138</v>
      </c>
      <c r="G373">
        <v>138</v>
      </c>
    </row>
    <row r="374" spans="1:7" x14ac:dyDescent="0.3">
      <c r="A374" t="s">
        <v>552</v>
      </c>
      <c r="B374">
        <v>20421</v>
      </c>
      <c r="C374" t="s">
        <v>5637</v>
      </c>
      <c r="D374" t="s">
        <v>467</v>
      </c>
      <c r="E374">
        <v>12</v>
      </c>
      <c r="F374">
        <v>213.48</v>
      </c>
      <c r="G374">
        <v>17.79</v>
      </c>
    </row>
    <row r="375" spans="1:7" x14ac:dyDescent="0.3">
      <c r="A375" t="s">
        <v>552</v>
      </c>
      <c r="B375">
        <v>23236</v>
      </c>
      <c r="C375" t="s">
        <v>5934</v>
      </c>
      <c r="D375" t="s">
        <v>467</v>
      </c>
      <c r="E375">
        <v>3</v>
      </c>
      <c r="F375">
        <v>23.5</v>
      </c>
      <c r="G375">
        <v>7.83</v>
      </c>
    </row>
    <row r="376" spans="1:7" x14ac:dyDescent="0.3">
      <c r="A376" t="s">
        <v>552</v>
      </c>
      <c r="B376">
        <v>26584</v>
      </c>
      <c r="C376" t="s">
        <v>5713</v>
      </c>
      <c r="D376" t="s">
        <v>467</v>
      </c>
      <c r="E376">
        <v>10.31</v>
      </c>
      <c r="F376">
        <v>835.11</v>
      </c>
      <c r="G376">
        <v>81</v>
      </c>
    </row>
    <row r="377" spans="1:7" x14ac:dyDescent="0.3">
      <c r="A377" t="s">
        <v>552</v>
      </c>
      <c r="B377">
        <v>20689</v>
      </c>
      <c r="C377" t="s">
        <v>5638</v>
      </c>
      <c r="D377" t="s">
        <v>467</v>
      </c>
      <c r="E377">
        <v>12</v>
      </c>
      <c r="F377">
        <v>407.04</v>
      </c>
      <c r="G377">
        <v>33.92</v>
      </c>
    </row>
    <row r="378" spans="1:7" x14ac:dyDescent="0.3">
      <c r="A378" t="s">
        <v>552</v>
      </c>
      <c r="B378">
        <v>26020</v>
      </c>
      <c r="C378" t="s">
        <v>5639</v>
      </c>
      <c r="D378" t="s">
        <v>467</v>
      </c>
      <c r="E378">
        <v>24</v>
      </c>
      <c r="F378">
        <v>309.12</v>
      </c>
      <c r="G378">
        <v>12.88</v>
      </c>
    </row>
    <row r="379" spans="1:7" x14ac:dyDescent="0.3">
      <c r="A379" t="s">
        <v>552</v>
      </c>
      <c r="B379">
        <v>24217</v>
      </c>
      <c r="C379" t="s">
        <v>5714</v>
      </c>
      <c r="D379" t="s">
        <v>467</v>
      </c>
      <c r="E379">
        <v>27.31</v>
      </c>
      <c r="F379">
        <v>972.24</v>
      </c>
      <c r="G379">
        <v>35.6</v>
      </c>
    </row>
    <row r="380" spans="1:7" x14ac:dyDescent="0.3">
      <c r="A380" t="s">
        <v>552</v>
      </c>
      <c r="B380">
        <v>17303</v>
      </c>
      <c r="C380" t="s">
        <v>6111</v>
      </c>
      <c r="D380" t="s">
        <v>467</v>
      </c>
      <c r="E380">
        <v>2</v>
      </c>
      <c r="F380">
        <v>251.06</v>
      </c>
      <c r="G380">
        <v>125.53</v>
      </c>
    </row>
    <row r="381" spans="1:7" x14ac:dyDescent="0.3">
      <c r="A381" t="s">
        <v>552</v>
      </c>
      <c r="B381">
        <v>20899</v>
      </c>
      <c r="C381" t="s">
        <v>6054</v>
      </c>
      <c r="D381" t="s">
        <v>467</v>
      </c>
      <c r="E381">
        <v>6</v>
      </c>
      <c r="F381">
        <v>83.7</v>
      </c>
      <c r="G381">
        <v>13.95</v>
      </c>
    </row>
    <row r="382" spans="1:7" x14ac:dyDescent="0.3">
      <c r="A382" t="s">
        <v>552</v>
      </c>
      <c r="B382">
        <v>19485</v>
      </c>
      <c r="C382" t="s">
        <v>5935</v>
      </c>
      <c r="D382" t="s">
        <v>467</v>
      </c>
      <c r="E382">
        <v>0.2</v>
      </c>
      <c r="F382">
        <v>11.93</v>
      </c>
      <c r="G382">
        <v>59.65</v>
      </c>
    </row>
    <row r="383" spans="1:7" x14ac:dyDescent="0.3">
      <c r="A383" t="s">
        <v>552</v>
      </c>
      <c r="B383">
        <v>26880</v>
      </c>
      <c r="C383" t="s">
        <v>5913</v>
      </c>
      <c r="D383" t="s">
        <v>467</v>
      </c>
      <c r="E383">
        <v>250</v>
      </c>
      <c r="F383">
        <v>625</v>
      </c>
      <c r="G383">
        <v>2.5</v>
      </c>
    </row>
    <row r="384" spans="1:7" x14ac:dyDescent="0.3">
      <c r="A384" t="s">
        <v>552</v>
      </c>
      <c r="B384">
        <v>28057</v>
      </c>
      <c r="C384" t="s">
        <v>6113</v>
      </c>
      <c r="D384" t="s">
        <v>467</v>
      </c>
      <c r="E384">
        <v>3</v>
      </c>
      <c r="F384">
        <v>1026</v>
      </c>
      <c r="G384">
        <v>342</v>
      </c>
    </row>
    <row r="385" spans="1:7" x14ac:dyDescent="0.3">
      <c r="A385" t="s">
        <v>552</v>
      </c>
      <c r="B385">
        <v>20672</v>
      </c>
      <c r="C385" t="s">
        <v>5642</v>
      </c>
      <c r="D385" t="s">
        <v>467</v>
      </c>
      <c r="E385">
        <v>12</v>
      </c>
      <c r="F385">
        <v>354.6</v>
      </c>
      <c r="G385">
        <v>29.55</v>
      </c>
    </row>
    <row r="386" spans="1:7" x14ac:dyDescent="0.3">
      <c r="A386" t="s">
        <v>552</v>
      </c>
      <c r="B386">
        <v>20385</v>
      </c>
      <c r="C386" t="s">
        <v>5645</v>
      </c>
      <c r="D386" t="s">
        <v>467</v>
      </c>
      <c r="E386">
        <v>12</v>
      </c>
      <c r="F386">
        <v>59.76</v>
      </c>
      <c r="G386">
        <v>4.9800000000000004</v>
      </c>
    </row>
    <row r="387" spans="1:7" x14ac:dyDescent="0.3">
      <c r="A387" t="s">
        <v>552</v>
      </c>
      <c r="B387">
        <v>20360</v>
      </c>
      <c r="C387" t="s">
        <v>5646</v>
      </c>
      <c r="D387" t="s">
        <v>467</v>
      </c>
      <c r="E387">
        <v>5</v>
      </c>
      <c r="F387">
        <v>102.5</v>
      </c>
      <c r="G387">
        <v>20.5</v>
      </c>
    </row>
    <row r="388" spans="1:7" x14ac:dyDescent="0.3">
      <c r="A388" t="s">
        <v>552</v>
      </c>
      <c r="B388">
        <v>20358</v>
      </c>
      <c r="C388" t="s">
        <v>5648</v>
      </c>
      <c r="D388" t="s">
        <v>467</v>
      </c>
      <c r="E388">
        <v>20</v>
      </c>
      <c r="F388">
        <v>296</v>
      </c>
      <c r="G388">
        <v>14.8</v>
      </c>
    </row>
    <row r="389" spans="1:7" x14ac:dyDescent="0.3">
      <c r="A389" t="s">
        <v>552</v>
      </c>
      <c r="B389">
        <v>20242</v>
      </c>
      <c r="C389" t="s">
        <v>5649</v>
      </c>
      <c r="D389" t="s">
        <v>467</v>
      </c>
      <c r="E389">
        <v>5</v>
      </c>
      <c r="F389">
        <v>98.2</v>
      </c>
      <c r="G389">
        <v>19.64</v>
      </c>
    </row>
    <row r="390" spans="1:7" x14ac:dyDescent="0.3">
      <c r="A390" t="s">
        <v>552</v>
      </c>
      <c r="B390">
        <v>20227</v>
      </c>
      <c r="C390" t="s">
        <v>5650</v>
      </c>
      <c r="D390" t="s">
        <v>467</v>
      </c>
      <c r="E390">
        <v>5</v>
      </c>
      <c r="F390">
        <v>75.599999999999994</v>
      </c>
      <c r="G390">
        <v>15.12</v>
      </c>
    </row>
    <row r="391" spans="1:7" x14ac:dyDescent="0.3">
      <c r="A391" t="s">
        <v>552</v>
      </c>
      <c r="B391">
        <v>20022</v>
      </c>
      <c r="C391" t="s">
        <v>5651</v>
      </c>
      <c r="D391" t="s">
        <v>467</v>
      </c>
      <c r="E391">
        <v>6</v>
      </c>
      <c r="F391">
        <v>66.78</v>
      </c>
      <c r="G391">
        <v>11.13</v>
      </c>
    </row>
    <row r="392" spans="1:7" x14ac:dyDescent="0.3">
      <c r="A392" t="s">
        <v>552</v>
      </c>
      <c r="B392">
        <v>19017</v>
      </c>
      <c r="C392" t="s">
        <v>5715</v>
      </c>
      <c r="D392" t="s">
        <v>467</v>
      </c>
      <c r="E392">
        <v>20</v>
      </c>
      <c r="F392">
        <v>299.8</v>
      </c>
      <c r="G392">
        <v>14.99</v>
      </c>
    </row>
    <row r="393" spans="1:7" x14ac:dyDescent="0.3">
      <c r="A393" t="s">
        <v>552</v>
      </c>
      <c r="B393">
        <v>28315</v>
      </c>
      <c r="C393" t="s">
        <v>6120</v>
      </c>
      <c r="D393" t="s">
        <v>467</v>
      </c>
      <c r="E393">
        <v>24</v>
      </c>
      <c r="F393">
        <v>1045.44</v>
      </c>
      <c r="G393">
        <v>43.56</v>
      </c>
    </row>
    <row r="394" spans="1:7" x14ac:dyDescent="0.3">
      <c r="A394" t="s">
        <v>552</v>
      </c>
      <c r="B394">
        <v>28316</v>
      </c>
      <c r="C394" t="s">
        <v>6119</v>
      </c>
      <c r="D394" t="s">
        <v>467</v>
      </c>
      <c r="E394">
        <v>16</v>
      </c>
      <c r="F394">
        <v>624.79999999999995</v>
      </c>
      <c r="G394">
        <v>39.049999999999997</v>
      </c>
    </row>
    <row r="395" spans="1:7" x14ac:dyDescent="0.3">
      <c r="A395" t="s">
        <v>552</v>
      </c>
      <c r="B395">
        <v>27340</v>
      </c>
      <c r="C395" t="s">
        <v>6118</v>
      </c>
      <c r="D395" t="s">
        <v>467</v>
      </c>
      <c r="E395">
        <v>32</v>
      </c>
      <c r="F395">
        <v>1715.84</v>
      </c>
      <c r="G395">
        <v>53.62</v>
      </c>
    </row>
    <row r="396" spans="1:7" x14ac:dyDescent="0.3">
      <c r="A396" t="s">
        <v>552</v>
      </c>
      <c r="B396">
        <v>20861</v>
      </c>
      <c r="C396" t="s">
        <v>5854</v>
      </c>
      <c r="D396" t="s">
        <v>467</v>
      </c>
      <c r="E396">
        <v>8</v>
      </c>
      <c r="F396">
        <v>373.6</v>
      </c>
      <c r="G396">
        <v>46.7</v>
      </c>
    </row>
    <row r="397" spans="1:7" x14ac:dyDescent="0.3">
      <c r="A397" t="s">
        <v>552</v>
      </c>
      <c r="B397">
        <v>19607</v>
      </c>
      <c r="C397" t="s">
        <v>6095</v>
      </c>
      <c r="D397" t="s">
        <v>467</v>
      </c>
      <c r="E397">
        <v>10</v>
      </c>
      <c r="F397">
        <v>80.5</v>
      </c>
      <c r="G397">
        <v>8.0500000000000007</v>
      </c>
    </row>
    <row r="398" spans="1:7" x14ac:dyDescent="0.3">
      <c r="A398" t="s">
        <v>552</v>
      </c>
      <c r="B398">
        <v>18359</v>
      </c>
      <c r="C398" t="s">
        <v>5746</v>
      </c>
      <c r="D398" t="s">
        <v>467</v>
      </c>
      <c r="E398">
        <v>36</v>
      </c>
      <c r="F398">
        <v>3222</v>
      </c>
      <c r="G398">
        <v>89.5</v>
      </c>
    </row>
    <row r="399" spans="1:7" x14ac:dyDescent="0.3">
      <c r="A399" t="s">
        <v>552</v>
      </c>
      <c r="B399">
        <v>17905</v>
      </c>
      <c r="C399" t="s">
        <v>5817</v>
      </c>
      <c r="D399" t="s">
        <v>467</v>
      </c>
      <c r="E399">
        <v>10</v>
      </c>
      <c r="F399">
        <v>192.8</v>
      </c>
      <c r="G399">
        <v>19.28</v>
      </c>
    </row>
    <row r="400" spans="1:7" x14ac:dyDescent="0.3">
      <c r="A400" t="s">
        <v>552</v>
      </c>
      <c r="B400">
        <v>26592</v>
      </c>
      <c r="C400" t="s">
        <v>5717</v>
      </c>
      <c r="D400" t="s">
        <v>467</v>
      </c>
      <c r="E400">
        <v>14.7</v>
      </c>
      <c r="F400">
        <v>543.9</v>
      </c>
      <c r="G400">
        <v>37</v>
      </c>
    </row>
    <row r="401" spans="1:7" x14ac:dyDescent="0.3">
      <c r="A401" t="s">
        <v>552</v>
      </c>
      <c r="B401">
        <v>19480</v>
      </c>
      <c r="C401" t="s">
        <v>5936</v>
      </c>
      <c r="D401" t="s">
        <v>467</v>
      </c>
      <c r="E401">
        <v>1.3</v>
      </c>
      <c r="F401">
        <v>34.979999999999997</v>
      </c>
      <c r="G401">
        <v>26.91</v>
      </c>
    </row>
    <row r="402" spans="1:7" x14ac:dyDescent="0.3">
      <c r="A402" t="s">
        <v>552</v>
      </c>
      <c r="B402">
        <v>19203</v>
      </c>
      <c r="C402" t="s">
        <v>5692</v>
      </c>
      <c r="D402" t="s">
        <v>467</v>
      </c>
      <c r="E402">
        <v>58</v>
      </c>
      <c r="F402">
        <v>415.76</v>
      </c>
      <c r="G402">
        <v>7.17</v>
      </c>
    </row>
    <row r="403" spans="1:7" x14ac:dyDescent="0.3">
      <c r="A403" t="s">
        <v>552</v>
      </c>
      <c r="B403">
        <v>19759</v>
      </c>
      <c r="C403" t="s">
        <v>6016</v>
      </c>
      <c r="D403" t="s">
        <v>467</v>
      </c>
      <c r="E403">
        <v>10</v>
      </c>
      <c r="F403">
        <v>70</v>
      </c>
      <c r="G403">
        <v>7</v>
      </c>
    </row>
    <row r="404" spans="1:7" x14ac:dyDescent="0.3">
      <c r="A404" t="s">
        <v>552</v>
      </c>
      <c r="B404">
        <v>23361</v>
      </c>
      <c r="C404" t="s">
        <v>5937</v>
      </c>
      <c r="D404" t="s">
        <v>467</v>
      </c>
      <c r="E404">
        <v>80</v>
      </c>
      <c r="F404">
        <v>205.8</v>
      </c>
      <c r="G404">
        <v>2.57</v>
      </c>
    </row>
    <row r="405" spans="1:7" x14ac:dyDescent="0.3">
      <c r="A405" t="s">
        <v>552</v>
      </c>
      <c r="B405">
        <v>20661</v>
      </c>
      <c r="C405" t="s">
        <v>5850</v>
      </c>
      <c r="D405" t="s">
        <v>467</v>
      </c>
      <c r="E405">
        <v>12</v>
      </c>
      <c r="F405">
        <v>101.88</v>
      </c>
      <c r="G405">
        <v>8.49</v>
      </c>
    </row>
    <row r="406" spans="1:7" x14ac:dyDescent="0.3">
      <c r="A406" t="s">
        <v>552</v>
      </c>
      <c r="B406">
        <v>25416</v>
      </c>
      <c r="C406" t="s">
        <v>5905</v>
      </c>
      <c r="D406" t="s">
        <v>467</v>
      </c>
      <c r="E406">
        <v>24</v>
      </c>
      <c r="F406">
        <v>357.6</v>
      </c>
      <c r="G406">
        <v>14.9</v>
      </c>
    </row>
    <row r="407" spans="1:7" x14ac:dyDescent="0.3">
      <c r="A407" t="s">
        <v>552</v>
      </c>
      <c r="B407">
        <v>20653</v>
      </c>
      <c r="C407" t="s">
        <v>5655</v>
      </c>
      <c r="D407" t="s">
        <v>467</v>
      </c>
      <c r="E407">
        <v>12</v>
      </c>
      <c r="F407">
        <v>311.52</v>
      </c>
      <c r="G407">
        <v>25.96</v>
      </c>
    </row>
    <row r="408" spans="1:7" x14ac:dyDescent="0.3">
      <c r="A408" t="s">
        <v>552</v>
      </c>
      <c r="B408">
        <v>29903</v>
      </c>
      <c r="C408" t="s">
        <v>6048</v>
      </c>
      <c r="D408" t="s">
        <v>467</v>
      </c>
      <c r="E408">
        <v>4</v>
      </c>
      <c r="F408">
        <v>259.2</v>
      </c>
      <c r="G408">
        <v>64.8</v>
      </c>
    </row>
    <row r="409" spans="1:7" x14ac:dyDescent="0.3">
      <c r="A409" t="s">
        <v>552</v>
      </c>
      <c r="B409">
        <v>18296</v>
      </c>
      <c r="C409" t="s">
        <v>5761</v>
      </c>
      <c r="D409" t="s">
        <v>467</v>
      </c>
      <c r="E409">
        <v>6</v>
      </c>
      <c r="F409">
        <v>347.94</v>
      </c>
      <c r="G409">
        <v>57.99</v>
      </c>
    </row>
    <row r="410" spans="1:7" x14ac:dyDescent="0.3">
      <c r="A410" t="s">
        <v>552</v>
      </c>
      <c r="B410">
        <v>19751</v>
      </c>
      <c r="C410" t="s">
        <v>5938</v>
      </c>
      <c r="D410" t="s">
        <v>467</v>
      </c>
      <c r="E410">
        <v>13</v>
      </c>
      <c r="F410">
        <v>120.5</v>
      </c>
      <c r="G410">
        <v>9.27</v>
      </c>
    </row>
    <row r="411" spans="1:7" x14ac:dyDescent="0.3">
      <c r="A411" t="s">
        <v>552</v>
      </c>
      <c r="B411">
        <v>23359</v>
      </c>
      <c r="C411" t="s">
        <v>5939</v>
      </c>
      <c r="D411" t="s">
        <v>467</v>
      </c>
      <c r="E411">
        <v>50</v>
      </c>
      <c r="F411">
        <v>151</v>
      </c>
      <c r="G411">
        <v>3.02</v>
      </c>
    </row>
    <row r="412" spans="1:7" x14ac:dyDescent="0.3">
      <c r="A412" t="s">
        <v>552</v>
      </c>
      <c r="B412">
        <v>26588</v>
      </c>
      <c r="C412" t="s">
        <v>5597</v>
      </c>
      <c r="D412" t="s">
        <v>467</v>
      </c>
      <c r="E412">
        <v>0.5</v>
      </c>
      <c r="F412">
        <v>138.25</v>
      </c>
      <c r="G412">
        <v>276.5</v>
      </c>
    </row>
    <row r="413" spans="1:7" x14ac:dyDescent="0.3">
      <c r="A413" t="s">
        <v>552</v>
      </c>
      <c r="B413">
        <v>19478</v>
      </c>
      <c r="C413" t="s">
        <v>5982</v>
      </c>
      <c r="D413" t="s">
        <v>467</v>
      </c>
      <c r="E413">
        <v>0.1</v>
      </c>
      <c r="F413">
        <v>6</v>
      </c>
      <c r="G413">
        <v>60</v>
      </c>
    </row>
    <row r="414" spans="1:7" x14ac:dyDescent="0.3">
      <c r="A414" t="s">
        <v>552</v>
      </c>
      <c r="B414">
        <v>17017</v>
      </c>
      <c r="C414" t="s">
        <v>6131</v>
      </c>
      <c r="D414" t="s">
        <v>467</v>
      </c>
      <c r="E414">
        <v>2</v>
      </c>
      <c r="F414">
        <v>6</v>
      </c>
      <c r="G414">
        <v>3</v>
      </c>
    </row>
    <row r="415" spans="1:7" x14ac:dyDescent="0.3">
      <c r="A415" t="s">
        <v>552</v>
      </c>
      <c r="B415">
        <v>17019</v>
      </c>
      <c r="C415" t="s">
        <v>6134</v>
      </c>
      <c r="D415" t="s">
        <v>467</v>
      </c>
      <c r="E415">
        <v>4</v>
      </c>
      <c r="F415">
        <v>12</v>
      </c>
      <c r="G415">
        <v>3</v>
      </c>
    </row>
    <row r="416" spans="1:7" x14ac:dyDescent="0.3">
      <c r="A416" t="s">
        <v>552</v>
      </c>
      <c r="B416">
        <v>17020</v>
      </c>
      <c r="C416" t="s">
        <v>6135</v>
      </c>
      <c r="D416" t="s">
        <v>467</v>
      </c>
      <c r="E416">
        <v>3</v>
      </c>
      <c r="F416">
        <v>9</v>
      </c>
      <c r="G416">
        <v>3</v>
      </c>
    </row>
    <row r="417" spans="1:7" x14ac:dyDescent="0.3">
      <c r="A417" t="s">
        <v>552</v>
      </c>
      <c r="B417">
        <v>17504</v>
      </c>
      <c r="C417" t="s">
        <v>6132</v>
      </c>
      <c r="D417" t="s">
        <v>467</v>
      </c>
      <c r="E417">
        <v>3</v>
      </c>
      <c r="F417">
        <v>81</v>
      </c>
      <c r="G417">
        <v>27</v>
      </c>
    </row>
    <row r="418" spans="1:7" x14ac:dyDescent="0.3">
      <c r="A418" t="s">
        <v>552</v>
      </c>
      <c r="B418">
        <v>17476</v>
      </c>
      <c r="C418" t="s">
        <v>6138</v>
      </c>
      <c r="D418" t="s">
        <v>467</v>
      </c>
      <c r="E418">
        <v>3</v>
      </c>
      <c r="F418">
        <v>81</v>
      </c>
      <c r="G418">
        <v>27</v>
      </c>
    </row>
    <row r="419" spans="1:7" x14ac:dyDescent="0.3">
      <c r="A419" t="s">
        <v>552</v>
      </c>
      <c r="B419">
        <v>17488</v>
      </c>
      <c r="C419" t="s">
        <v>6130</v>
      </c>
      <c r="D419" t="s">
        <v>467</v>
      </c>
      <c r="E419">
        <v>3</v>
      </c>
      <c r="F419">
        <v>81</v>
      </c>
      <c r="G419">
        <v>27</v>
      </c>
    </row>
    <row r="420" spans="1:7" x14ac:dyDescent="0.3">
      <c r="A420" t="s">
        <v>552</v>
      </c>
      <c r="B420">
        <v>19748</v>
      </c>
      <c r="C420" t="s">
        <v>5983</v>
      </c>
      <c r="D420" t="s">
        <v>467</v>
      </c>
      <c r="E420">
        <v>4</v>
      </c>
      <c r="F420">
        <v>22.92</v>
      </c>
      <c r="G420">
        <v>5.73</v>
      </c>
    </row>
    <row r="421" spans="1:7" x14ac:dyDescent="0.3">
      <c r="A421" t="s">
        <v>552</v>
      </c>
      <c r="B421">
        <v>20136</v>
      </c>
      <c r="C421" t="s">
        <v>5658</v>
      </c>
      <c r="D421" t="s">
        <v>467</v>
      </c>
      <c r="E421">
        <v>30</v>
      </c>
      <c r="F421">
        <v>87</v>
      </c>
      <c r="G421">
        <v>2.9</v>
      </c>
    </row>
    <row r="422" spans="1:7" x14ac:dyDescent="0.3">
      <c r="A422" t="s">
        <v>552</v>
      </c>
      <c r="B422">
        <v>20114</v>
      </c>
      <c r="C422" t="s">
        <v>5659</v>
      </c>
      <c r="D422" t="s">
        <v>467</v>
      </c>
      <c r="E422">
        <v>24</v>
      </c>
      <c r="F422">
        <v>208.8</v>
      </c>
      <c r="G422">
        <v>8.6999999999999993</v>
      </c>
    </row>
    <row r="423" spans="1:7" x14ac:dyDescent="0.3">
      <c r="A423" t="s">
        <v>552</v>
      </c>
      <c r="B423">
        <v>26631</v>
      </c>
      <c r="C423" t="s">
        <v>6117</v>
      </c>
      <c r="D423" t="s">
        <v>467</v>
      </c>
      <c r="E423">
        <v>3.5</v>
      </c>
      <c r="F423">
        <v>212.31</v>
      </c>
      <c r="G423">
        <v>60.66</v>
      </c>
    </row>
    <row r="424" spans="1:7" x14ac:dyDescent="0.3">
      <c r="A424" t="s">
        <v>552</v>
      </c>
      <c r="B424">
        <v>19476</v>
      </c>
      <c r="C424" t="s">
        <v>6017</v>
      </c>
      <c r="D424" t="s">
        <v>467</v>
      </c>
      <c r="E424">
        <v>0.8</v>
      </c>
      <c r="F424">
        <v>48</v>
      </c>
      <c r="G424">
        <v>60</v>
      </c>
    </row>
    <row r="425" spans="1:7" x14ac:dyDescent="0.3">
      <c r="A425" t="s">
        <v>552</v>
      </c>
      <c r="B425">
        <v>19409</v>
      </c>
      <c r="C425" t="s">
        <v>5694</v>
      </c>
      <c r="D425" t="s">
        <v>467</v>
      </c>
      <c r="E425">
        <v>6</v>
      </c>
      <c r="F425">
        <v>147</v>
      </c>
      <c r="G425">
        <v>24.5</v>
      </c>
    </row>
    <row r="426" spans="1:7" x14ac:dyDescent="0.3">
      <c r="A426" t="s">
        <v>552</v>
      </c>
      <c r="B426">
        <v>19401</v>
      </c>
      <c r="C426" t="s">
        <v>6114</v>
      </c>
      <c r="D426" t="s">
        <v>467</v>
      </c>
      <c r="E426">
        <v>4</v>
      </c>
      <c r="F426">
        <v>707.6</v>
      </c>
      <c r="G426">
        <v>176.9</v>
      </c>
    </row>
    <row r="427" spans="1:7" x14ac:dyDescent="0.3">
      <c r="A427" t="s">
        <v>552</v>
      </c>
      <c r="B427">
        <v>20117</v>
      </c>
      <c r="C427" t="s">
        <v>5857</v>
      </c>
      <c r="D427" t="s">
        <v>467</v>
      </c>
      <c r="E427">
        <v>10</v>
      </c>
      <c r="F427">
        <v>426.6</v>
      </c>
      <c r="G427">
        <v>42.66</v>
      </c>
    </row>
    <row r="428" spans="1:7" x14ac:dyDescent="0.3">
      <c r="A428" t="s">
        <v>552</v>
      </c>
      <c r="B428">
        <v>19600</v>
      </c>
      <c r="C428" t="s">
        <v>6121</v>
      </c>
      <c r="D428" t="s">
        <v>467</v>
      </c>
      <c r="E428">
        <v>2</v>
      </c>
      <c r="F428">
        <v>23.2</v>
      </c>
      <c r="G428">
        <v>11.6</v>
      </c>
    </row>
    <row r="429" spans="1:7" x14ac:dyDescent="0.3">
      <c r="A429" t="s">
        <v>552</v>
      </c>
      <c r="B429">
        <v>19738</v>
      </c>
      <c r="C429" t="s">
        <v>6018</v>
      </c>
      <c r="D429" t="s">
        <v>467</v>
      </c>
      <c r="E429">
        <v>24</v>
      </c>
      <c r="F429">
        <v>62.4</v>
      </c>
      <c r="G429">
        <v>2.6</v>
      </c>
    </row>
    <row r="430" spans="1:7" x14ac:dyDescent="0.3">
      <c r="A430" t="s">
        <v>552</v>
      </c>
      <c r="B430">
        <v>27393</v>
      </c>
      <c r="C430" t="s">
        <v>6133</v>
      </c>
      <c r="D430" t="s">
        <v>467</v>
      </c>
      <c r="E430">
        <v>12</v>
      </c>
      <c r="F430">
        <v>227.76</v>
      </c>
      <c r="G430">
        <v>18.98</v>
      </c>
    </row>
    <row r="431" spans="1:7" x14ac:dyDescent="0.3">
      <c r="A431" t="s">
        <v>552</v>
      </c>
      <c r="B431">
        <v>20645</v>
      </c>
      <c r="C431" t="s">
        <v>5664</v>
      </c>
      <c r="D431" t="s">
        <v>467</v>
      </c>
      <c r="E431">
        <v>18</v>
      </c>
      <c r="F431">
        <v>399.06</v>
      </c>
      <c r="G431">
        <v>22.17</v>
      </c>
    </row>
    <row r="432" spans="1:7" x14ac:dyDescent="0.3">
      <c r="A432" t="s">
        <v>552</v>
      </c>
      <c r="B432">
        <v>19973</v>
      </c>
      <c r="C432" t="s">
        <v>5670</v>
      </c>
      <c r="D432" t="s">
        <v>467</v>
      </c>
      <c r="E432">
        <v>8</v>
      </c>
      <c r="F432">
        <v>118.72</v>
      </c>
      <c r="G432">
        <v>14.84</v>
      </c>
    </row>
    <row r="433" spans="1:7" x14ac:dyDescent="0.3">
      <c r="A433" t="s">
        <v>552</v>
      </c>
      <c r="B433">
        <v>19965</v>
      </c>
      <c r="C433" t="s">
        <v>5671</v>
      </c>
      <c r="D433" t="s">
        <v>467</v>
      </c>
      <c r="E433">
        <v>6</v>
      </c>
      <c r="F433">
        <v>81</v>
      </c>
      <c r="G433">
        <v>13.5</v>
      </c>
    </row>
    <row r="434" spans="1:7" x14ac:dyDescent="0.3">
      <c r="A434" t="s">
        <v>552</v>
      </c>
      <c r="B434">
        <v>21017</v>
      </c>
      <c r="C434" t="s">
        <v>5673</v>
      </c>
      <c r="D434" t="s">
        <v>467</v>
      </c>
      <c r="E434">
        <v>3</v>
      </c>
      <c r="F434">
        <v>476.7</v>
      </c>
      <c r="G434">
        <v>158.9</v>
      </c>
    </row>
    <row r="435" spans="1:7" x14ac:dyDescent="0.3">
      <c r="A435" t="s">
        <v>552</v>
      </c>
      <c r="B435">
        <v>21010</v>
      </c>
      <c r="C435" t="s">
        <v>5674</v>
      </c>
      <c r="D435" t="s">
        <v>467</v>
      </c>
      <c r="E435">
        <v>40</v>
      </c>
      <c r="F435">
        <v>452</v>
      </c>
      <c r="G435">
        <v>11.3</v>
      </c>
    </row>
    <row r="436" spans="1:7" x14ac:dyDescent="0.3">
      <c r="A436" t="s">
        <v>552</v>
      </c>
      <c r="B436">
        <v>23096</v>
      </c>
      <c r="C436" t="s">
        <v>5941</v>
      </c>
      <c r="D436" t="s">
        <v>467</v>
      </c>
      <c r="E436">
        <v>60</v>
      </c>
      <c r="F436">
        <v>34.200000000000003</v>
      </c>
      <c r="G436">
        <v>0.56999999999999995</v>
      </c>
    </row>
    <row r="437" spans="1:7" x14ac:dyDescent="0.3">
      <c r="A437" t="s">
        <v>552</v>
      </c>
      <c r="B437">
        <v>23095</v>
      </c>
      <c r="C437" t="s">
        <v>5942</v>
      </c>
      <c r="D437" t="s">
        <v>467</v>
      </c>
      <c r="E437">
        <v>600</v>
      </c>
      <c r="F437">
        <v>564</v>
      </c>
      <c r="G437">
        <v>0.94</v>
      </c>
    </row>
    <row r="438" spans="1:7" x14ac:dyDescent="0.3">
      <c r="A438" t="s">
        <v>552</v>
      </c>
      <c r="B438">
        <v>29018</v>
      </c>
      <c r="C438" t="s">
        <v>6105</v>
      </c>
      <c r="D438" t="s">
        <v>467</v>
      </c>
      <c r="E438">
        <v>20</v>
      </c>
      <c r="F438">
        <v>213</v>
      </c>
      <c r="G438">
        <v>10.65</v>
      </c>
    </row>
    <row r="439" spans="1:7" x14ac:dyDescent="0.3">
      <c r="A439" t="s">
        <v>552</v>
      </c>
      <c r="B439">
        <v>17162</v>
      </c>
      <c r="C439" t="s">
        <v>6137</v>
      </c>
      <c r="D439" t="s">
        <v>467</v>
      </c>
      <c r="E439">
        <v>6</v>
      </c>
      <c r="F439">
        <v>324</v>
      </c>
      <c r="G439">
        <v>54</v>
      </c>
    </row>
    <row r="440" spans="1:7" x14ac:dyDescent="0.3">
      <c r="A440" t="s">
        <v>552</v>
      </c>
      <c r="B440">
        <v>21372</v>
      </c>
      <c r="C440" t="s">
        <v>5704</v>
      </c>
      <c r="D440" t="s">
        <v>467</v>
      </c>
      <c r="E440">
        <v>17</v>
      </c>
      <c r="F440">
        <v>527</v>
      </c>
      <c r="G440">
        <v>31</v>
      </c>
    </row>
    <row r="441" spans="1:7" x14ac:dyDescent="0.3">
      <c r="A441" t="s">
        <v>552</v>
      </c>
      <c r="B441">
        <v>29131</v>
      </c>
      <c r="C441" t="s">
        <v>6094</v>
      </c>
      <c r="D441" t="s">
        <v>467</v>
      </c>
      <c r="E441">
        <v>85</v>
      </c>
      <c r="F441">
        <v>552.5</v>
      </c>
      <c r="G441">
        <v>6.5</v>
      </c>
    </row>
    <row r="442" spans="1:7" x14ac:dyDescent="0.3">
      <c r="A442" t="s">
        <v>552</v>
      </c>
      <c r="B442">
        <v>17418</v>
      </c>
      <c r="C442" t="s">
        <v>6128</v>
      </c>
      <c r="D442" t="s">
        <v>467</v>
      </c>
      <c r="E442">
        <v>10</v>
      </c>
      <c r="F442">
        <v>589</v>
      </c>
      <c r="G442">
        <v>58.9</v>
      </c>
    </row>
    <row r="443" spans="1:7" x14ac:dyDescent="0.3">
      <c r="A443" t="s">
        <v>552</v>
      </c>
      <c r="B443">
        <v>24400</v>
      </c>
      <c r="C443" t="s">
        <v>6004</v>
      </c>
      <c r="D443" t="s">
        <v>467</v>
      </c>
      <c r="E443">
        <v>4</v>
      </c>
      <c r="F443">
        <v>24.8</v>
      </c>
      <c r="G443">
        <v>6.2</v>
      </c>
    </row>
    <row r="444" spans="1:7" x14ac:dyDescent="0.3">
      <c r="A444" t="s">
        <v>552</v>
      </c>
      <c r="B444">
        <v>24401</v>
      </c>
      <c r="C444" t="s">
        <v>5676</v>
      </c>
      <c r="D444" t="s">
        <v>467</v>
      </c>
      <c r="E444">
        <v>2</v>
      </c>
      <c r="F444">
        <v>12.4</v>
      </c>
      <c r="G444">
        <v>6.2</v>
      </c>
    </row>
    <row r="445" spans="1:7" x14ac:dyDescent="0.3">
      <c r="A445" t="s">
        <v>552</v>
      </c>
      <c r="B445">
        <v>25126</v>
      </c>
      <c r="C445" t="s">
        <v>5859</v>
      </c>
      <c r="D445" t="s">
        <v>467</v>
      </c>
      <c r="E445">
        <v>5.2</v>
      </c>
      <c r="F445">
        <v>223.08</v>
      </c>
      <c r="G445">
        <v>42.9</v>
      </c>
    </row>
    <row r="446" spans="1:7" x14ac:dyDescent="0.3">
      <c r="A446" t="s">
        <v>552</v>
      </c>
      <c r="B446">
        <v>18832</v>
      </c>
      <c r="C446" t="s">
        <v>5898</v>
      </c>
      <c r="D446" t="s">
        <v>467</v>
      </c>
      <c r="E446">
        <v>15.7</v>
      </c>
      <c r="F446">
        <v>626.42999999999995</v>
      </c>
      <c r="G446">
        <v>39.9</v>
      </c>
    </row>
    <row r="447" spans="1:7" x14ac:dyDescent="0.3">
      <c r="A447" t="s">
        <v>552</v>
      </c>
      <c r="B447">
        <v>20621</v>
      </c>
      <c r="C447" t="s">
        <v>5677</v>
      </c>
      <c r="D447" t="s">
        <v>467</v>
      </c>
      <c r="E447">
        <v>10</v>
      </c>
      <c r="F447">
        <v>202.8</v>
      </c>
      <c r="G447">
        <v>20.28</v>
      </c>
    </row>
    <row r="448" spans="1:7" x14ac:dyDescent="0.3">
      <c r="A448" t="s">
        <v>552</v>
      </c>
      <c r="B448">
        <v>19589</v>
      </c>
      <c r="C448" t="s">
        <v>5943</v>
      </c>
      <c r="D448" t="s">
        <v>467</v>
      </c>
      <c r="E448">
        <v>1</v>
      </c>
      <c r="F448">
        <v>7.5</v>
      </c>
      <c r="G448">
        <v>7.5</v>
      </c>
    </row>
    <row r="449" spans="1:7" x14ac:dyDescent="0.3">
      <c r="A449" t="s">
        <v>552</v>
      </c>
      <c r="B449">
        <v>18667</v>
      </c>
      <c r="C449" t="s">
        <v>5718</v>
      </c>
      <c r="D449" t="s">
        <v>467</v>
      </c>
      <c r="E449">
        <v>32</v>
      </c>
      <c r="F449">
        <v>639.67999999999995</v>
      </c>
      <c r="G449">
        <v>19.989999999999998</v>
      </c>
    </row>
    <row r="450" spans="1:7" x14ac:dyDescent="0.3">
      <c r="A450" t="s">
        <v>552</v>
      </c>
      <c r="B450">
        <v>19575</v>
      </c>
      <c r="C450" t="s">
        <v>5944</v>
      </c>
      <c r="D450" t="s">
        <v>467</v>
      </c>
      <c r="E450">
        <v>1</v>
      </c>
      <c r="F450">
        <v>30.6</v>
      </c>
      <c r="G450">
        <v>30.6</v>
      </c>
    </row>
    <row r="451" spans="1:7" x14ac:dyDescent="0.3">
      <c r="A451" t="s">
        <v>552</v>
      </c>
      <c r="B451">
        <v>19572</v>
      </c>
      <c r="C451" t="s">
        <v>5945</v>
      </c>
      <c r="D451" t="s">
        <v>467</v>
      </c>
      <c r="E451">
        <v>0.2</v>
      </c>
      <c r="F451">
        <v>1.99</v>
      </c>
      <c r="G451">
        <v>9.9499999999999993</v>
      </c>
    </row>
    <row r="452" spans="1:7" x14ac:dyDescent="0.3">
      <c r="A452" t="s">
        <v>552</v>
      </c>
      <c r="B452">
        <v>23198</v>
      </c>
      <c r="C452" t="s">
        <v>5947</v>
      </c>
      <c r="D452" t="s">
        <v>467</v>
      </c>
      <c r="E452">
        <v>2.1</v>
      </c>
      <c r="F452">
        <v>30.03</v>
      </c>
      <c r="G452">
        <v>14.3</v>
      </c>
    </row>
    <row r="453" spans="1:7" x14ac:dyDescent="0.3">
      <c r="A453" t="s">
        <v>552</v>
      </c>
      <c r="B453">
        <v>19790</v>
      </c>
      <c r="C453" t="s">
        <v>5948</v>
      </c>
      <c r="D453" t="s">
        <v>467</v>
      </c>
      <c r="E453">
        <v>5</v>
      </c>
      <c r="F453">
        <v>240</v>
      </c>
      <c r="G453">
        <v>48</v>
      </c>
    </row>
    <row r="454" spans="1:7" x14ac:dyDescent="0.3">
      <c r="A454" t="s">
        <v>552</v>
      </c>
      <c r="B454">
        <v>24507</v>
      </c>
      <c r="C454" t="s">
        <v>6109</v>
      </c>
      <c r="D454" t="s">
        <v>467</v>
      </c>
      <c r="E454">
        <v>4</v>
      </c>
      <c r="F454">
        <v>340.68</v>
      </c>
      <c r="G454">
        <v>85.17</v>
      </c>
    </row>
    <row r="455" spans="1:7" x14ac:dyDescent="0.3">
      <c r="A455" t="s">
        <v>552</v>
      </c>
      <c r="B455">
        <v>26393</v>
      </c>
      <c r="C455" t="s">
        <v>6112</v>
      </c>
      <c r="D455" t="s">
        <v>467</v>
      </c>
      <c r="E455">
        <v>4</v>
      </c>
      <c r="F455">
        <v>439.16</v>
      </c>
      <c r="G455">
        <v>109.79</v>
      </c>
    </row>
    <row r="456" spans="1:7" x14ac:dyDescent="0.3">
      <c r="A456" t="s">
        <v>552</v>
      </c>
      <c r="B456">
        <v>24514</v>
      </c>
      <c r="C456" t="s">
        <v>6110</v>
      </c>
      <c r="D456" t="s">
        <v>467</v>
      </c>
      <c r="E456">
        <v>4</v>
      </c>
      <c r="F456">
        <v>494.16</v>
      </c>
      <c r="G456">
        <v>123.54</v>
      </c>
    </row>
    <row r="457" spans="1:7" x14ac:dyDescent="0.3">
      <c r="A457" t="s">
        <v>552</v>
      </c>
      <c r="B457">
        <v>24845</v>
      </c>
      <c r="C457" t="s">
        <v>6106</v>
      </c>
      <c r="D457" t="s">
        <v>467</v>
      </c>
      <c r="E457">
        <v>2</v>
      </c>
      <c r="F457">
        <v>251.26</v>
      </c>
      <c r="G457">
        <v>125.63</v>
      </c>
    </row>
    <row r="458" spans="1:7" x14ac:dyDescent="0.3">
      <c r="A458" t="s">
        <v>552</v>
      </c>
      <c r="B458">
        <v>29901</v>
      </c>
      <c r="C458" t="s">
        <v>6123</v>
      </c>
      <c r="D458" t="s">
        <v>467</v>
      </c>
      <c r="E458">
        <v>160</v>
      </c>
      <c r="F458">
        <v>3840</v>
      </c>
      <c r="G458">
        <v>24</v>
      </c>
    </row>
    <row r="459" spans="1:7" x14ac:dyDescent="0.3">
      <c r="A459" t="s">
        <v>552</v>
      </c>
      <c r="B459">
        <v>19356</v>
      </c>
      <c r="C459" t="s">
        <v>5696</v>
      </c>
      <c r="D459" t="s">
        <v>467</v>
      </c>
      <c r="E459">
        <v>11.08</v>
      </c>
      <c r="F459">
        <v>611.73</v>
      </c>
      <c r="G459">
        <v>55.21</v>
      </c>
    </row>
    <row r="460" spans="1:7" x14ac:dyDescent="0.3">
      <c r="A460" t="s">
        <v>552</v>
      </c>
      <c r="B460">
        <v>23082</v>
      </c>
      <c r="C460" t="s">
        <v>5697</v>
      </c>
      <c r="D460" t="s">
        <v>467</v>
      </c>
      <c r="E460">
        <v>14</v>
      </c>
      <c r="F460">
        <v>1323</v>
      </c>
      <c r="G460">
        <v>94.5</v>
      </c>
    </row>
    <row r="461" spans="1:7" x14ac:dyDescent="0.3">
      <c r="A461" t="s">
        <v>552</v>
      </c>
      <c r="B461">
        <v>29993</v>
      </c>
      <c r="C461" t="s">
        <v>6086</v>
      </c>
      <c r="D461" t="s">
        <v>467</v>
      </c>
      <c r="E461">
        <v>0.55000000000000004</v>
      </c>
      <c r="F461">
        <v>52.03</v>
      </c>
      <c r="G461">
        <v>94.6</v>
      </c>
    </row>
    <row r="462" spans="1:7" x14ac:dyDescent="0.3">
      <c r="A462" t="s">
        <v>552</v>
      </c>
      <c r="B462">
        <v>26594</v>
      </c>
      <c r="C462" t="s">
        <v>5698</v>
      </c>
      <c r="D462" t="s">
        <v>467</v>
      </c>
      <c r="E462">
        <v>9.85</v>
      </c>
      <c r="F462">
        <v>855.97</v>
      </c>
      <c r="G462">
        <v>86.9</v>
      </c>
    </row>
    <row r="463" spans="1:7" x14ac:dyDescent="0.3">
      <c r="A463" t="s">
        <v>552</v>
      </c>
      <c r="B463">
        <v>19324</v>
      </c>
      <c r="C463" t="s">
        <v>5699</v>
      </c>
      <c r="D463" t="s">
        <v>467</v>
      </c>
      <c r="E463">
        <v>16.600000000000001</v>
      </c>
      <c r="F463">
        <v>713.47</v>
      </c>
      <c r="G463">
        <v>42.98</v>
      </c>
    </row>
    <row r="464" spans="1:7" x14ac:dyDescent="0.3">
      <c r="A464" t="s">
        <v>552</v>
      </c>
      <c r="B464">
        <v>29994</v>
      </c>
      <c r="C464" t="s">
        <v>6089</v>
      </c>
      <c r="D464" t="s">
        <v>467</v>
      </c>
      <c r="E464">
        <v>0.35</v>
      </c>
      <c r="F464">
        <v>48.13</v>
      </c>
      <c r="G464">
        <v>137.51</v>
      </c>
    </row>
    <row r="465" spans="1:7" x14ac:dyDescent="0.3">
      <c r="A465" t="s">
        <v>552</v>
      </c>
      <c r="B465">
        <v>29995</v>
      </c>
      <c r="C465" t="s">
        <v>6088</v>
      </c>
      <c r="D465" t="s">
        <v>467</v>
      </c>
      <c r="E465">
        <v>0.75</v>
      </c>
      <c r="F465">
        <v>107.25</v>
      </c>
      <c r="G465">
        <v>143</v>
      </c>
    </row>
    <row r="466" spans="1:7" x14ac:dyDescent="0.3">
      <c r="A466" t="s">
        <v>552</v>
      </c>
      <c r="B466">
        <v>29992</v>
      </c>
      <c r="C466" t="s">
        <v>6090</v>
      </c>
      <c r="D466" t="s">
        <v>467</v>
      </c>
      <c r="E466">
        <v>0.7</v>
      </c>
      <c r="F466">
        <v>111.3</v>
      </c>
      <c r="G466">
        <v>159</v>
      </c>
    </row>
    <row r="467" spans="1:7" x14ac:dyDescent="0.3">
      <c r="A467" t="s">
        <v>552</v>
      </c>
      <c r="B467">
        <v>19558</v>
      </c>
      <c r="C467" t="s">
        <v>5950</v>
      </c>
      <c r="D467" t="s">
        <v>467</v>
      </c>
      <c r="E467">
        <v>2</v>
      </c>
      <c r="F467">
        <v>34</v>
      </c>
      <c r="G467">
        <v>17</v>
      </c>
    </row>
    <row r="468" spans="1:7" x14ac:dyDescent="0.3">
      <c r="A468" t="s">
        <v>552</v>
      </c>
      <c r="B468">
        <v>23195</v>
      </c>
      <c r="C468" t="s">
        <v>5951</v>
      </c>
      <c r="D468" t="s">
        <v>467</v>
      </c>
      <c r="E468">
        <v>0.35</v>
      </c>
      <c r="F468">
        <v>4.82</v>
      </c>
      <c r="G468">
        <v>13.77</v>
      </c>
    </row>
    <row r="469" spans="1:7" x14ac:dyDescent="0.3">
      <c r="A469" t="s">
        <v>552</v>
      </c>
      <c r="B469">
        <v>19721</v>
      </c>
      <c r="C469" t="s">
        <v>5952</v>
      </c>
      <c r="D469" t="s">
        <v>467</v>
      </c>
      <c r="E469">
        <v>2</v>
      </c>
      <c r="F469">
        <v>78</v>
      </c>
      <c r="G469">
        <v>39</v>
      </c>
    </row>
    <row r="470" spans="1:7" x14ac:dyDescent="0.3">
      <c r="A470" t="s">
        <v>552</v>
      </c>
      <c r="B470">
        <v>19472</v>
      </c>
      <c r="C470" t="s">
        <v>6064</v>
      </c>
      <c r="D470" t="s">
        <v>467</v>
      </c>
      <c r="E470">
        <v>2.5</v>
      </c>
      <c r="F470">
        <v>31.5</v>
      </c>
      <c r="G470">
        <v>12.6</v>
      </c>
    </row>
    <row r="471" spans="1:7" x14ac:dyDescent="0.3">
      <c r="A471" t="s">
        <v>552</v>
      </c>
      <c r="B471">
        <v>18261</v>
      </c>
      <c r="C471" t="s">
        <v>5769</v>
      </c>
      <c r="D471" t="s">
        <v>467</v>
      </c>
      <c r="E471">
        <v>4</v>
      </c>
      <c r="F471">
        <v>1740.24</v>
      </c>
      <c r="G471">
        <v>435.06</v>
      </c>
    </row>
    <row r="472" spans="1:7" x14ac:dyDescent="0.3">
      <c r="A472" t="s">
        <v>552</v>
      </c>
      <c r="B472">
        <v>28140</v>
      </c>
      <c r="C472" t="s">
        <v>6108</v>
      </c>
      <c r="D472" t="s">
        <v>467</v>
      </c>
      <c r="E472">
        <v>2</v>
      </c>
      <c r="F472">
        <v>225.86</v>
      </c>
      <c r="G472">
        <v>112.93</v>
      </c>
    </row>
    <row r="473" spans="1:7" x14ac:dyDescent="0.3">
      <c r="A473" t="s">
        <v>552</v>
      </c>
      <c r="B473">
        <v>17437</v>
      </c>
      <c r="C473" t="s">
        <v>6129</v>
      </c>
      <c r="D473" t="s">
        <v>467</v>
      </c>
      <c r="E473">
        <v>20</v>
      </c>
      <c r="F473">
        <v>46</v>
      </c>
      <c r="G473">
        <v>2.2999999999999998</v>
      </c>
    </row>
    <row r="474" spans="1:7" x14ac:dyDescent="0.3">
      <c r="A474" t="s">
        <v>552</v>
      </c>
      <c r="B474">
        <v>21665</v>
      </c>
      <c r="C474" t="s">
        <v>6096</v>
      </c>
      <c r="D474" t="s">
        <v>467</v>
      </c>
      <c r="E474">
        <v>6</v>
      </c>
      <c r="F474">
        <v>198.6</v>
      </c>
      <c r="G474">
        <v>33.1</v>
      </c>
    </row>
    <row r="475" spans="1:7" x14ac:dyDescent="0.3">
      <c r="A475" t="s">
        <v>552</v>
      </c>
      <c r="B475">
        <v>20332</v>
      </c>
      <c r="C475" t="s">
        <v>5681</v>
      </c>
      <c r="D475" t="s">
        <v>467</v>
      </c>
      <c r="E475">
        <v>12</v>
      </c>
      <c r="F475">
        <v>165.6</v>
      </c>
      <c r="G475">
        <v>13.8</v>
      </c>
    </row>
    <row r="476" spans="1:7" x14ac:dyDescent="0.3">
      <c r="A476" t="s">
        <v>552</v>
      </c>
      <c r="B476">
        <v>19906</v>
      </c>
      <c r="C476" t="s">
        <v>6104</v>
      </c>
      <c r="D476" t="s">
        <v>467</v>
      </c>
      <c r="E476">
        <v>20</v>
      </c>
      <c r="F476">
        <v>68</v>
      </c>
      <c r="G476">
        <v>3.4</v>
      </c>
    </row>
    <row r="477" spans="1:7" x14ac:dyDescent="0.3">
      <c r="A477" t="s">
        <v>552</v>
      </c>
      <c r="B477">
        <v>23113</v>
      </c>
      <c r="C477" t="s">
        <v>5985</v>
      </c>
      <c r="D477" t="s">
        <v>467</v>
      </c>
      <c r="E477">
        <v>1.5</v>
      </c>
      <c r="F477">
        <v>11.25</v>
      </c>
      <c r="G477">
        <v>7.5</v>
      </c>
    </row>
    <row r="478" spans="1:7" x14ac:dyDescent="0.3">
      <c r="A478" t="s">
        <v>552</v>
      </c>
      <c r="B478">
        <v>19465</v>
      </c>
      <c r="C478" t="s">
        <v>5953</v>
      </c>
      <c r="D478" t="s">
        <v>467</v>
      </c>
      <c r="E478">
        <v>2</v>
      </c>
      <c r="F478">
        <v>15</v>
      </c>
      <c r="G478">
        <v>7.5</v>
      </c>
    </row>
    <row r="479" spans="1:7" x14ac:dyDescent="0.3">
      <c r="A479" t="s">
        <v>552</v>
      </c>
      <c r="B479">
        <v>23186</v>
      </c>
      <c r="C479" t="s">
        <v>5955</v>
      </c>
      <c r="D479" t="s">
        <v>467</v>
      </c>
      <c r="E479">
        <v>50</v>
      </c>
      <c r="F479">
        <v>415</v>
      </c>
      <c r="G479">
        <v>8.3000000000000007</v>
      </c>
    </row>
    <row r="480" spans="1:7" x14ac:dyDescent="0.3">
      <c r="A480" t="s">
        <v>552</v>
      </c>
      <c r="B480">
        <v>24484</v>
      </c>
      <c r="C480" t="s">
        <v>6065</v>
      </c>
      <c r="D480" t="s">
        <v>467</v>
      </c>
      <c r="E480">
        <v>0.5</v>
      </c>
      <c r="F480">
        <v>7.8</v>
      </c>
      <c r="G480">
        <v>15.6</v>
      </c>
    </row>
    <row r="481" spans="1:7" x14ac:dyDescent="0.3">
      <c r="A481" t="s">
        <v>552</v>
      </c>
      <c r="B481">
        <v>23108</v>
      </c>
      <c r="C481" t="s">
        <v>5986</v>
      </c>
      <c r="D481" t="s">
        <v>467</v>
      </c>
      <c r="E481">
        <v>0.1</v>
      </c>
      <c r="F481">
        <v>9.1</v>
      </c>
      <c r="G481">
        <v>91</v>
      </c>
    </row>
    <row r="482" spans="1:7" x14ac:dyDescent="0.3">
      <c r="A482" t="s">
        <v>552</v>
      </c>
      <c r="B482">
        <v>17361</v>
      </c>
      <c r="C482" t="s">
        <v>6136</v>
      </c>
      <c r="D482" t="s">
        <v>467</v>
      </c>
      <c r="E482">
        <v>4</v>
      </c>
      <c r="F482">
        <v>30.52</v>
      </c>
      <c r="G482">
        <v>7.63</v>
      </c>
    </row>
    <row r="483" spans="1:7" x14ac:dyDescent="0.3">
      <c r="A483" t="s">
        <v>552</v>
      </c>
      <c r="B483">
        <v>17716</v>
      </c>
      <c r="C483" t="s">
        <v>5830</v>
      </c>
      <c r="D483" t="s">
        <v>467</v>
      </c>
      <c r="E483">
        <v>6</v>
      </c>
      <c r="F483">
        <v>159</v>
      </c>
      <c r="G483">
        <v>26.5</v>
      </c>
    </row>
    <row r="484" spans="1:7" x14ac:dyDescent="0.3">
      <c r="A484" t="s">
        <v>552</v>
      </c>
      <c r="B484">
        <v>29991</v>
      </c>
      <c r="C484" t="s">
        <v>6092</v>
      </c>
      <c r="D484" t="s">
        <v>467</v>
      </c>
      <c r="E484">
        <v>1</v>
      </c>
      <c r="F484">
        <v>698.9</v>
      </c>
      <c r="G484">
        <v>698.9</v>
      </c>
    </row>
    <row r="485" spans="1:7" x14ac:dyDescent="0.3">
      <c r="A485" t="s">
        <v>552</v>
      </c>
      <c r="B485">
        <v>19787</v>
      </c>
      <c r="C485" t="s">
        <v>5914</v>
      </c>
      <c r="D485" t="s">
        <v>466</v>
      </c>
      <c r="E485">
        <v>214.7</v>
      </c>
      <c r="F485">
        <v>1224.6600000000001</v>
      </c>
      <c r="G485">
        <v>5.7</v>
      </c>
    </row>
    <row r="486" spans="1:7" x14ac:dyDescent="0.3">
      <c r="A486" t="s">
        <v>552</v>
      </c>
      <c r="B486">
        <v>19658</v>
      </c>
      <c r="C486" t="s">
        <v>5915</v>
      </c>
      <c r="D486" t="s">
        <v>466</v>
      </c>
      <c r="E486">
        <v>21.3</v>
      </c>
      <c r="F486">
        <v>78.81</v>
      </c>
      <c r="G486">
        <v>3.7</v>
      </c>
    </row>
    <row r="487" spans="1:7" x14ac:dyDescent="0.3">
      <c r="A487" t="s">
        <v>552</v>
      </c>
      <c r="B487">
        <v>19657</v>
      </c>
      <c r="C487" t="s">
        <v>5916</v>
      </c>
      <c r="D487" t="s">
        <v>466</v>
      </c>
      <c r="E487">
        <v>9</v>
      </c>
      <c r="F487">
        <v>43.5</v>
      </c>
      <c r="G487">
        <v>4.83</v>
      </c>
    </row>
    <row r="488" spans="1:7" x14ac:dyDescent="0.3">
      <c r="A488" t="s">
        <v>552</v>
      </c>
      <c r="B488">
        <v>19654</v>
      </c>
      <c r="C488" t="s">
        <v>5917</v>
      </c>
      <c r="D488" t="s">
        <v>466</v>
      </c>
      <c r="E488">
        <v>22</v>
      </c>
      <c r="F488">
        <v>111.96</v>
      </c>
      <c r="G488">
        <v>5.09</v>
      </c>
    </row>
    <row r="489" spans="1:7" x14ac:dyDescent="0.3">
      <c r="A489" t="s">
        <v>552</v>
      </c>
      <c r="B489">
        <v>25647</v>
      </c>
      <c r="C489" t="s">
        <v>5918</v>
      </c>
      <c r="D489" t="s">
        <v>466</v>
      </c>
      <c r="E489">
        <v>18.5</v>
      </c>
      <c r="F489">
        <v>355.97</v>
      </c>
      <c r="G489">
        <v>19.239999999999998</v>
      </c>
    </row>
    <row r="490" spans="1:7" x14ac:dyDescent="0.3">
      <c r="A490" t="s">
        <v>552</v>
      </c>
      <c r="B490">
        <v>19857</v>
      </c>
      <c r="C490" t="s">
        <v>5602</v>
      </c>
      <c r="D490" t="s">
        <v>466</v>
      </c>
      <c r="E490">
        <v>8</v>
      </c>
      <c r="F490">
        <v>428.4</v>
      </c>
      <c r="G490">
        <v>53.55</v>
      </c>
    </row>
    <row r="491" spans="1:7" x14ac:dyDescent="0.3">
      <c r="A491" t="s">
        <v>552</v>
      </c>
      <c r="B491">
        <v>23992</v>
      </c>
      <c r="C491" t="s">
        <v>5603</v>
      </c>
      <c r="D491" t="s">
        <v>466</v>
      </c>
      <c r="E491">
        <v>3</v>
      </c>
      <c r="F491">
        <v>192.09</v>
      </c>
      <c r="G491">
        <v>64.03</v>
      </c>
    </row>
    <row r="492" spans="1:7" x14ac:dyDescent="0.3">
      <c r="A492" t="s">
        <v>552</v>
      </c>
      <c r="B492">
        <v>21100</v>
      </c>
      <c r="C492" t="s">
        <v>5900</v>
      </c>
      <c r="D492" t="s">
        <v>466</v>
      </c>
      <c r="E492">
        <v>2</v>
      </c>
      <c r="F492">
        <v>6.2</v>
      </c>
      <c r="G492">
        <v>3.1</v>
      </c>
    </row>
    <row r="493" spans="1:7" x14ac:dyDescent="0.3">
      <c r="A493" t="s">
        <v>552</v>
      </c>
      <c r="B493">
        <v>21098</v>
      </c>
      <c r="C493" t="s">
        <v>5607</v>
      </c>
      <c r="D493" t="s">
        <v>466</v>
      </c>
      <c r="E493">
        <v>6</v>
      </c>
      <c r="F493">
        <v>106.98</v>
      </c>
      <c r="G493">
        <v>17.829999999999998</v>
      </c>
    </row>
    <row r="494" spans="1:7" x14ac:dyDescent="0.3">
      <c r="A494" t="s">
        <v>552</v>
      </c>
      <c r="B494">
        <v>29875</v>
      </c>
      <c r="C494" t="s">
        <v>6189</v>
      </c>
      <c r="D494" t="s">
        <v>466</v>
      </c>
      <c r="E494">
        <v>2</v>
      </c>
      <c r="F494">
        <v>40.44</v>
      </c>
      <c r="G494">
        <v>20.22</v>
      </c>
    </row>
    <row r="495" spans="1:7" x14ac:dyDescent="0.3">
      <c r="A495" t="s">
        <v>552</v>
      </c>
      <c r="B495">
        <v>21093</v>
      </c>
      <c r="C495" t="s">
        <v>5608</v>
      </c>
      <c r="D495" t="s">
        <v>466</v>
      </c>
      <c r="E495">
        <v>120</v>
      </c>
      <c r="F495">
        <v>526.79999999999995</v>
      </c>
      <c r="G495">
        <v>4.3899999999999997</v>
      </c>
    </row>
    <row r="496" spans="1:7" x14ac:dyDescent="0.3">
      <c r="A496" t="s">
        <v>552</v>
      </c>
      <c r="B496">
        <v>21085</v>
      </c>
      <c r="C496" t="s">
        <v>5885</v>
      </c>
      <c r="D496" t="s">
        <v>466</v>
      </c>
      <c r="E496">
        <v>2</v>
      </c>
      <c r="F496">
        <v>89.5</v>
      </c>
      <c r="G496">
        <v>44.75</v>
      </c>
    </row>
    <row r="497" spans="1:7" x14ac:dyDescent="0.3">
      <c r="A497" t="s">
        <v>552</v>
      </c>
      <c r="B497">
        <v>19507</v>
      </c>
      <c r="C497" t="s">
        <v>6122</v>
      </c>
      <c r="D497" t="s">
        <v>466</v>
      </c>
      <c r="E497">
        <v>0.2</v>
      </c>
      <c r="F497">
        <v>3</v>
      </c>
      <c r="G497">
        <v>15</v>
      </c>
    </row>
    <row r="498" spans="1:7" x14ac:dyDescent="0.3">
      <c r="A498" t="s">
        <v>552</v>
      </c>
      <c r="B498">
        <v>17974</v>
      </c>
      <c r="C498" t="s">
        <v>5839</v>
      </c>
      <c r="D498" t="s">
        <v>466</v>
      </c>
      <c r="E498">
        <v>24</v>
      </c>
      <c r="F498">
        <v>252</v>
      </c>
      <c r="G498">
        <v>10.5</v>
      </c>
    </row>
    <row r="499" spans="1:7" x14ac:dyDescent="0.3">
      <c r="A499" t="s">
        <v>552</v>
      </c>
      <c r="B499">
        <v>28954</v>
      </c>
      <c r="C499" t="s">
        <v>6038</v>
      </c>
      <c r="D499" t="s">
        <v>466</v>
      </c>
      <c r="E499">
        <v>59</v>
      </c>
      <c r="F499">
        <v>2663.85</v>
      </c>
      <c r="G499">
        <v>45.15</v>
      </c>
    </row>
    <row r="500" spans="1:7" x14ac:dyDescent="0.3">
      <c r="A500" t="s">
        <v>552</v>
      </c>
      <c r="B500">
        <v>28955</v>
      </c>
      <c r="C500" t="s">
        <v>6037</v>
      </c>
      <c r="D500" t="s">
        <v>466</v>
      </c>
      <c r="E500">
        <v>104</v>
      </c>
      <c r="F500">
        <v>4268.16</v>
      </c>
      <c r="G500">
        <v>41.04</v>
      </c>
    </row>
    <row r="501" spans="1:7" x14ac:dyDescent="0.3">
      <c r="A501" t="s">
        <v>552</v>
      </c>
      <c r="B501">
        <v>28895</v>
      </c>
      <c r="C501" t="s">
        <v>6034</v>
      </c>
      <c r="D501" t="s">
        <v>466</v>
      </c>
      <c r="E501">
        <v>20</v>
      </c>
      <c r="F501">
        <v>499.8</v>
      </c>
      <c r="G501">
        <v>24.99</v>
      </c>
    </row>
    <row r="502" spans="1:7" x14ac:dyDescent="0.3">
      <c r="A502" t="s">
        <v>552</v>
      </c>
      <c r="B502">
        <v>20757</v>
      </c>
      <c r="C502" t="s">
        <v>5609</v>
      </c>
      <c r="D502" t="s">
        <v>466</v>
      </c>
      <c r="E502">
        <v>1</v>
      </c>
      <c r="F502">
        <v>77.900000000000006</v>
      </c>
      <c r="G502">
        <v>77.900000000000006</v>
      </c>
    </row>
    <row r="503" spans="1:7" x14ac:dyDescent="0.3">
      <c r="A503" t="s">
        <v>552</v>
      </c>
      <c r="B503">
        <v>19506</v>
      </c>
      <c r="C503" t="s">
        <v>5919</v>
      </c>
      <c r="D503" t="s">
        <v>466</v>
      </c>
      <c r="E503">
        <v>0.3</v>
      </c>
      <c r="F503">
        <v>15</v>
      </c>
      <c r="G503">
        <v>50</v>
      </c>
    </row>
    <row r="504" spans="1:7" x14ac:dyDescent="0.3">
      <c r="A504" t="s">
        <v>552</v>
      </c>
      <c r="B504">
        <v>19505</v>
      </c>
      <c r="C504" t="s">
        <v>5978</v>
      </c>
      <c r="D504" t="s">
        <v>466</v>
      </c>
      <c r="E504">
        <v>11</v>
      </c>
      <c r="F504">
        <v>120.52</v>
      </c>
      <c r="G504">
        <v>10.96</v>
      </c>
    </row>
    <row r="505" spans="1:7" x14ac:dyDescent="0.3">
      <c r="A505" t="s">
        <v>552</v>
      </c>
      <c r="B505">
        <v>19503</v>
      </c>
      <c r="C505" t="s">
        <v>6058</v>
      </c>
      <c r="D505" t="s">
        <v>466</v>
      </c>
      <c r="E505">
        <v>11</v>
      </c>
      <c r="F505">
        <v>134.69999999999999</v>
      </c>
      <c r="G505">
        <v>12.25</v>
      </c>
    </row>
    <row r="506" spans="1:7" x14ac:dyDescent="0.3">
      <c r="A506" t="s">
        <v>552</v>
      </c>
      <c r="B506">
        <v>19502</v>
      </c>
      <c r="C506" t="s">
        <v>6015</v>
      </c>
      <c r="D506" t="s">
        <v>466</v>
      </c>
      <c r="E506">
        <v>9.9</v>
      </c>
      <c r="F506">
        <v>154.02000000000001</v>
      </c>
      <c r="G506">
        <v>15.56</v>
      </c>
    </row>
    <row r="507" spans="1:7" x14ac:dyDescent="0.3">
      <c r="A507" t="s">
        <v>552</v>
      </c>
      <c r="B507">
        <v>19498</v>
      </c>
      <c r="C507" t="s">
        <v>5979</v>
      </c>
      <c r="D507" t="s">
        <v>466</v>
      </c>
      <c r="E507">
        <v>7.5</v>
      </c>
      <c r="F507">
        <v>95.02</v>
      </c>
      <c r="G507">
        <v>12.67</v>
      </c>
    </row>
    <row r="508" spans="1:7" x14ac:dyDescent="0.3">
      <c r="A508" t="s">
        <v>552</v>
      </c>
      <c r="B508">
        <v>25315</v>
      </c>
      <c r="C508" t="s">
        <v>5969</v>
      </c>
      <c r="D508" t="s">
        <v>466</v>
      </c>
      <c r="E508">
        <v>1</v>
      </c>
      <c r="F508">
        <v>62.5</v>
      </c>
      <c r="G508">
        <v>62.5</v>
      </c>
    </row>
    <row r="509" spans="1:7" x14ac:dyDescent="0.3">
      <c r="A509" t="s">
        <v>552</v>
      </c>
      <c r="B509">
        <v>19652</v>
      </c>
      <c r="C509" t="s">
        <v>5920</v>
      </c>
      <c r="D509" t="s">
        <v>466</v>
      </c>
      <c r="E509">
        <v>3.2</v>
      </c>
      <c r="F509">
        <v>62.27</v>
      </c>
      <c r="G509">
        <v>19.46</v>
      </c>
    </row>
    <row r="510" spans="1:7" x14ac:dyDescent="0.3">
      <c r="A510" t="s">
        <v>552</v>
      </c>
      <c r="B510">
        <v>19647</v>
      </c>
      <c r="C510" t="s">
        <v>5921</v>
      </c>
      <c r="D510" t="s">
        <v>466</v>
      </c>
      <c r="E510">
        <v>8</v>
      </c>
      <c r="F510">
        <v>114.2</v>
      </c>
      <c r="G510">
        <v>14.28</v>
      </c>
    </row>
    <row r="511" spans="1:7" x14ac:dyDescent="0.3">
      <c r="A511" t="s">
        <v>552</v>
      </c>
      <c r="B511">
        <v>24037</v>
      </c>
      <c r="C511" t="s">
        <v>6116</v>
      </c>
      <c r="D511" t="s">
        <v>466</v>
      </c>
      <c r="E511">
        <v>30</v>
      </c>
      <c r="F511">
        <v>525.76</v>
      </c>
      <c r="G511">
        <v>17.53</v>
      </c>
    </row>
    <row r="512" spans="1:7" x14ac:dyDescent="0.3">
      <c r="A512" t="s">
        <v>552</v>
      </c>
      <c r="B512">
        <v>27719</v>
      </c>
      <c r="C512" t="s">
        <v>6200</v>
      </c>
      <c r="D512" t="s">
        <v>466</v>
      </c>
      <c r="E512">
        <v>6</v>
      </c>
      <c r="F512">
        <v>47.94</v>
      </c>
      <c r="G512">
        <v>7.99</v>
      </c>
    </row>
    <row r="513" spans="1:7" x14ac:dyDescent="0.3">
      <c r="A513" t="s">
        <v>552</v>
      </c>
      <c r="B513">
        <v>20715</v>
      </c>
      <c r="C513" t="s">
        <v>5614</v>
      </c>
      <c r="D513" t="s">
        <v>466</v>
      </c>
      <c r="E513">
        <v>4</v>
      </c>
      <c r="F513">
        <v>1777.44</v>
      </c>
      <c r="G513">
        <v>444.36</v>
      </c>
    </row>
    <row r="514" spans="1:7" x14ac:dyDescent="0.3">
      <c r="A514" t="s">
        <v>552</v>
      </c>
      <c r="B514">
        <v>19701</v>
      </c>
      <c r="C514" t="s">
        <v>5980</v>
      </c>
      <c r="D514" t="s">
        <v>466</v>
      </c>
      <c r="E514">
        <v>4.5999999999999996</v>
      </c>
      <c r="F514">
        <v>93.8</v>
      </c>
      <c r="G514">
        <v>20.39</v>
      </c>
    </row>
    <row r="515" spans="1:7" x14ac:dyDescent="0.3">
      <c r="A515" t="s">
        <v>552</v>
      </c>
      <c r="B515">
        <v>24039</v>
      </c>
      <c r="C515" t="s">
        <v>5616</v>
      </c>
      <c r="D515" t="s">
        <v>466</v>
      </c>
      <c r="E515">
        <v>29</v>
      </c>
      <c r="F515">
        <v>1992.85</v>
      </c>
      <c r="G515">
        <v>68.72</v>
      </c>
    </row>
    <row r="516" spans="1:7" x14ac:dyDescent="0.3">
      <c r="A516" t="s">
        <v>552</v>
      </c>
      <c r="B516">
        <v>20429</v>
      </c>
      <c r="C516" t="s">
        <v>5840</v>
      </c>
      <c r="D516" t="s">
        <v>466</v>
      </c>
      <c r="E516">
        <v>6</v>
      </c>
      <c r="F516">
        <v>124.8</v>
      </c>
      <c r="G516">
        <v>20.8</v>
      </c>
    </row>
    <row r="517" spans="1:7" x14ac:dyDescent="0.3">
      <c r="A517" t="s">
        <v>552</v>
      </c>
      <c r="B517">
        <v>24044</v>
      </c>
      <c r="C517" t="s">
        <v>5981</v>
      </c>
      <c r="D517" t="s">
        <v>466</v>
      </c>
      <c r="E517">
        <v>1</v>
      </c>
      <c r="F517">
        <v>18.13</v>
      </c>
      <c r="G517">
        <v>18.13</v>
      </c>
    </row>
    <row r="518" spans="1:7" x14ac:dyDescent="0.3">
      <c r="A518" t="s">
        <v>552</v>
      </c>
      <c r="B518">
        <v>26014</v>
      </c>
      <c r="C518" t="s">
        <v>6006</v>
      </c>
      <c r="D518" t="s">
        <v>466</v>
      </c>
      <c r="E518">
        <v>4</v>
      </c>
      <c r="F518">
        <v>1503.2</v>
      </c>
      <c r="G518">
        <v>375.8</v>
      </c>
    </row>
    <row r="519" spans="1:7" x14ac:dyDescent="0.3">
      <c r="A519" t="s">
        <v>552</v>
      </c>
      <c r="B519">
        <v>18547</v>
      </c>
      <c r="C519" t="s">
        <v>5726</v>
      </c>
      <c r="D519" t="s">
        <v>466</v>
      </c>
      <c r="E519">
        <v>8</v>
      </c>
      <c r="F519">
        <v>307.92</v>
      </c>
      <c r="G519">
        <v>38.49</v>
      </c>
    </row>
    <row r="520" spans="1:7" x14ac:dyDescent="0.3">
      <c r="A520" t="s">
        <v>552</v>
      </c>
      <c r="B520">
        <v>18545</v>
      </c>
      <c r="C520" t="s">
        <v>5727</v>
      </c>
      <c r="D520" t="s">
        <v>466</v>
      </c>
      <c r="E520">
        <v>13</v>
      </c>
      <c r="F520">
        <v>587.5</v>
      </c>
      <c r="G520">
        <v>45.19</v>
      </c>
    </row>
    <row r="521" spans="1:7" x14ac:dyDescent="0.3">
      <c r="A521" t="s">
        <v>552</v>
      </c>
      <c r="B521">
        <v>18543</v>
      </c>
      <c r="C521" t="s">
        <v>5729</v>
      </c>
      <c r="D521" t="s">
        <v>466</v>
      </c>
      <c r="E521">
        <v>12</v>
      </c>
      <c r="F521">
        <v>232.8</v>
      </c>
      <c r="G521">
        <v>19.399999999999999</v>
      </c>
    </row>
    <row r="522" spans="1:7" x14ac:dyDescent="0.3">
      <c r="A522" t="s">
        <v>552</v>
      </c>
      <c r="B522">
        <v>18540</v>
      </c>
      <c r="C522" t="s">
        <v>5730</v>
      </c>
      <c r="D522" t="s">
        <v>466</v>
      </c>
      <c r="E522">
        <v>4</v>
      </c>
      <c r="F522">
        <v>336</v>
      </c>
      <c r="G522">
        <v>84</v>
      </c>
    </row>
    <row r="523" spans="1:7" x14ac:dyDescent="0.3">
      <c r="A523" t="s">
        <v>552</v>
      </c>
      <c r="B523">
        <v>20301</v>
      </c>
      <c r="C523" t="s">
        <v>5617</v>
      </c>
      <c r="D523" t="s">
        <v>466</v>
      </c>
      <c r="E523">
        <v>27</v>
      </c>
      <c r="F523">
        <v>567</v>
      </c>
      <c r="G523">
        <v>21</v>
      </c>
    </row>
    <row r="524" spans="1:7" x14ac:dyDescent="0.3">
      <c r="A524" t="s">
        <v>552</v>
      </c>
      <c r="B524">
        <v>23312</v>
      </c>
      <c r="C524" t="s">
        <v>6165</v>
      </c>
      <c r="D524" t="s">
        <v>466</v>
      </c>
      <c r="E524">
        <v>2</v>
      </c>
      <c r="F524">
        <v>201.8</v>
      </c>
      <c r="G524">
        <v>100.9</v>
      </c>
    </row>
    <row r="525" spans="1:7" x14ac:dyDescent="0.3">
      <c r="A525" t="s">
        <v>552</v>
      </c>
      <c r="B525">
        <v>21783</v>
      </c>
      <c r="C525" t="s">
        <v>6216</v>
      </c>
      <c r="D525" t="s">
        <v>466</v>
      </c>
      <c r="E525">
        <v>5</v>
      </c>
      <c r="F525">
        <v>80</v>
      </c>
      <c r="G525">
        <v>16</v>
      </c>
    </row>
    <row r="526" spans="1:7" x14ac:dyDescent="0.3">
      <c r="A526" t="s">
        <v>552</v>
      </c>
      <c r="B526">
        <v>21060</v>
      </c>
      <c r="C526" t="s">
        <v>5619</v>
      </c>
      <c r="D526" t="s">
        <v>466</v>
      </c>
      <c r="E526">
        <v>1</v>
      </c>
      <c r="F526">
        <v>21.99</v>
      </c>
      <c r="G526">
        <v>21.99</v>
      </c>
    </row>
    <row r="527" spans="1:7" x14ac:dyDescent="0.3">
      <c r="A527" t="s">
        <v>552</v>
      </c>
      <c r="B527">
        <v>21030</v>
      </c>
      <c r="C527" t="s">
        <v>5620</v>
      </c>
      <c r="D527" t="s">
        <v>466</v>
      </c>
      <c r="E527">
        <v>12</v>
      </c>
      <c r="F527">
        <v>238.8</v>
      </c>
      <c r="G527">
        <v>19.899999999999999</v>
      </c>
    </row>
    <row r="528" spans="1:7" x14ac:dyDescent="0.3">
      <c r="A528" t="s">
        <v>552</v>
      </c>
      <c r="B528">
        <v>21047</v>
      </c>
      <c r="C528" t="s">
        <v>5621</v>
      </c>
      <c r="D528" t="s">
        <v>466</v>
      </c>
      <c r="E528">
        <v>12</v>
      </c>
      <c r="F528">
        <v>1473.6</v>
      </c>
      <c r="G528">
        <v>122.8</v>
      </c>
    </row>
    <row r="529" spans="1:7" x14ac:dyDescent="0.3">
      <c r="A529" t="s">
        <v>552</v>
      </c>
      <c r="B529">
        <v>20738</v>
      </c>
      <c r="C529" t="s">
        <v>6213</v>
      </c>
      <c r="D529" t="s">
        <v>466</v>
      </c>
      <c r="E529">
        <v>4</v>
      </c>
      <c r="F529">
        <v>445.88</v>
      </c>
      <c r="G529">
        <v>111.47</v>
      </c>
    </row>
    <row r="530" spans="1:7" x14ac:dyDescent="0.3">
      <c r="A530" t="s">
        <v>552</v>
      </c>
      <c r="B530">
        <v>20752</v>
      </c>
      <c r="C530" t="s">
        <v>5624</v>
      </c>
      <c r="D530" t="s">
        <v>466</v>
      </c>
      <c r="E530">
        <v>3</v>
      </c>
      <c r="F530">
        <v>327.36</v>
      </c>
      <c r="G530">
        <v>109.12</v>
      </c>
    </row>
    <row r="531" spans="1:7" x14ac:dyDescent="0.3">
      <c r="A531" t="s">
        <v>552</v>
      </c>
      <c r="B531">
        <v>22721</v>
      </c>
      <c r="C531" t="s">
        <v>5710</v>
      </c>
      <c r="D531" t="s">
        <v>466</v>
      </c>
      <c r="E531">
        <v>42.64</v>
      </c>
      <c r="F531">
        <v>1257.8800000000001</v>
      </c>
      <c r="G531">
        <v>29.5</v>
      </c>
    </row>
    <row r="532" spans="1:7" x14ac:dyDescent="0.3">
      <c r="A532" t="s">
        <v>552</v>
      </c>
      <c r="B532">
        <v>19166</v>
      </c>
      <c r="C532" t="s">
        <v>5892</v>
      </c>
      <c r="D532" t="s">
        <v>466</v>
      </c>
      <c r="E532">
        <v>125</v>
      </c>
      <c r="F532">
        <v>2543.75</v>
      </c>
      <c r="G532">
        <v>20.350000000000001</v>
      </c>
    </row>
    <row r="533" spans="1:7" x14ac:dyDescent="0.3">
      <c r="A533" t="s">
        <v>552</v>
      </c>
      <c r="B533">
        <v>23390</v>
      </c>
      <c r="C533" t="s">
        <v>5922</v>
      </c>
      <c r="D533" t="s">
        <v>466</v>
      </c>
      <c r="E533">
        <v>59</v>
      </c>
      <c r="F533">
        <v>479.5</v>
      </c>
      <c r="G533">
        <v>8.1300000000000008</v>
      </c>
    </row>
    <row r="534" spans="1:7" x14ac:dyDescent="0.3">
      <c r="A534" t="s">
        <v>552</v>
      </c>
      <c r="B534">
        <v>23389</v>
      </c>
      <c r="C534" t="s">
        <v>5923</v>
      </c>
      <c r="D534" t="s">
        <v>466</v>
      </c>
      <c r="E534">
        <v>39.01</v>
      </c>
      <c r="F534">
        <v>180.66</v>
      </c>
      <c r="G534">
        <v>4.63</v>
      </c>
    </row>
    <row r="535" spans="1:7" x14ac:dyDescent="0.3">
      <c r="A535" t="s">
        <v>552</v>
      </c>
      <c r="B535">
        <v>24083</v>
      </c>
      <c r="C535" t="s">
        <v>5924</v>
      </c>
      <c r="D535" t="s">
        <v>466</v>
      </c>
      <c r="E535">
        <v>525</v>
      </c>
      <c r="F535">
        <v>4905.5</v>
      </c>
      <c r="G535">
        <v>9.34</v>
      </c>
    </row>
    <row r="536" spans="1:7" x14ac:dyDescent="0.3">
      <c r="A536" t="s">
        <v>552</v>
      </c>
      <c r="B536">
        <v>19642</v>
      </c>
      <c r="C536" t="s">
        <v>6059</v>
      </c>
      <c r="D536" t="s">
        <v>466</v>
      </c>
      <c r="E536">
        <v>2.2999999999999998</v>
      </c>
      <c r="F536">
        <v>12.26</v>
      </c>
      <c r="G536">
        <v>5.33</v>
      </c>
    </row>
    <row r="537" spans="1:7" x14ac:dyDescent="0.3">
      <c r="A537" t="s">
        <v>552</v>
      </c>
      <c r="B537">
        <v>19635</v>
      </c>
      <c r="C537" t="s">
        <v>6156</v>
      </c>
      <c r="D537" t="s">
        <v>466</v>
      </c>
      <c r="E537">
        <v>3.3</v>
      </c>
      <c r="F537">
        <v>15.5</v>
      </c>
      <c r="G537">
        <v>4.7</v>
      </c>
    </row>
    <row r="538" spans="1:7" x14ac:dyDescent="0.3">
      <c r="A538" t="s">
        <v>552</v>
      </c>
      <c r="B538">
        <v>19634</v>
      </c>
      <c r="C538" t="s">
        <v>5925</v>
      </c>
      <c r="D538" t="s">
        <v>466</v>
      </c>
      <c r="E538">
        <v>2.1</v>
      </c>
      <c r="F538">
        <v>14.62</v>
      </c>
      <c r="G538">
        <v>6.96</v>
      </c>
    </row>
    <row r="539" spans="1:7" x14ac:dyDescent="0.3">
      <c r="A539" t="s">
        <v>552</v>
      </c>
      <c r="B539">
        <v>19632</v>
      </c>
      <c r="C539" t="s">
        <v>5926</v>
      </c>
      <c r="D539" t="s">
        <v>466</v>
      </c>
      <c r="E539">
        <v>34</v>
      </c>
      <c r="F539">
        <v>146.1</v>
      </c>
      <c r="G539">
        <v>4.3</v>
      </c>
    </row>
    <row r="540" spans="1:7" x14ac:dyDescent="0.3">
      <c r="A540" t="s">
        <v>552</v>
      </c>
      <c r="B540">
        <v>26582</v>
      </c>
      <c r="C540" t="s">
        <v>5711</v>
      </c>
      <c r="D540" t="s">
        <v>466</v>
      </c>
      <c r="E540">
        <v>144.63</v>
      </c>
      <c r="F540">
        <v>19381.3</v>
      </c>
      <c r="G540">
        <v>134.01</v>
      </c>
    </row>
    <row r="541" spans="1:7" x14ac:dyDescent="0.3">
      <c r="A541" t="s">
        <v>552</v>
      </c>
      <c r="B541">
        <v>23826</v>
      </c>
      <c r="C541" t="s">
        <v>5844</v>
      </c>
      <c r="D541" t="s">
        <v>466</v>
      </c>
      <c r="E541">
        <v>6</v>
      </c>
      <c r="F541">
        <v>21.9</v>
      </c>
      <c r="G541">
        <v>3.65</v>
      </c>
    </row>
    <row r="542" spans="1:7" x14ac:dyDescent="0.3">
      <c r="A542" t="s">
        <v>552</v>
      </c>
      <c r="B542">
        <v>18696</v>
      </c>
      <c r="C542" t="s">
        <v>6023</v>
      </c>
      <c r="D542" t="s">
        <v>466</v>
      </c>
      <c r="E542">
        <v>10</v>
      </c>
      <c r="F542">
        <v>179.9</v>
      </c>
      <c r="G542">
        <v>17.989999999999998</v>
      </c>
    </row>
    <row r="543" spans="1:7" x14ac:dyDescent="0.3">
      <c r="A543" t="s">
        <v>552</v>
      </c>
      <c r="B543">
        <v>17565</v>
      </c>
      <c r="C543" t="s">
        <v>6143</v>
      </c>
      <c r="D543" t="s">
        <v>466</v>
      </c>
      <c r="E543">
        <v>1</v>
      </c>
      <c r="F543">
        <v>109.1</v>
      </c>
      <c r="G543">
        <v>109.1</v>
      </c>
    </row>
    <row r="544" spans="1:7" x14ac:dyDescent="0.3">
      <c r="A544" t="s">
        <v>552</v>
      </c>
      <c r="B544">
        <v>17564</v>
      </c>
      <c r="C544" t="s">
        <v>6142</v>
      </c>
      <c r="D544" t="s">
        <v>466</v>
      </c>
      <c r="E544">
        <v>2</v>
      </c>
      <c r="F544">
        <v>111</v>
      </c>
      <c r="G544">
        <v>55.5</v>
      </c>
    </row>
    <row r="545" spans="1:7" x14ac:dyDescent="0.3">
      <c r="A545" t="s">
        <v>552</v>
      </c>
      <c r="B545">
        <v>16967</v>
      </c>
      <c r="C545" t="s">
        <v>6190</v>
      </c>
      <c r="D545" t="s">
        <v>466</v>
      </c>
      <c r="E545">
        <v>3</v>
      </c>
      <c r="F545">
        <v>27</v>
      </c>
      <c r="G545">
        <v>9</v>
      </c>
    </row>
    <row r="546" spans="1:7" x14ac:dyDescent="0.3">
      <c r="A546" t="s">
        <v>552</v>
      </c>
      <c r="B546">
        <v>25014</v>
      </c>
      <c r="C546" t="s">
        <v>6167</v>
      </c>
      <c r="D546" t="s">
        <v>466</v>
      </c>
      <c r="E546">
        <v>9</v>
      </c>
      <c r="F546">
        <v>243</v>
      </c>
      <c r="G546">
        <v>27</v>
      </c>
    </row>
    <row r="547" spans="1:7" x14ac:dyDescent="0.3">
      <c r="A547" t="s">
        <v>552</v>
      </c>
      <c r="B547">
        <v>21587</v>
      </c>
      <c r="C547" t="s">
        <v>6188</v>
      </c>
      <c r="D547" t="s">
        <v>466</v>
      </c>
      <c r="E547">
        <v>6</v>
      </c>
      <c r="F547">
        <v>39</v>
      </c>
      <c r="G547">
        <v>6.5</v>
      </c>
    </row>
    <row r="548" spans="1:7" x14ac:dyDescent="0.3">
      <c r="A548" t="s">
        <v>552</v>
      </c>
      <c r="B548">
        <v>19846</v>
      </c>
      <c r="C548" t="s">
        <v>6060</v>
      </c>
      <c r="D548" t="s">
        <v>466</v>
      </c>
      <c r="E548">
        <v>5</v>
      </c>
      <c r="F548">
        <v>104.9</v>
      </c>
      <c r="G548">
        <v>20.98</v>
      </c>
    </row>
    <row r="549" spans="1:7" x14ac:dyDescent="0.3">
      <c r="A549" t="s">
        <v>552</v>
      </c>
      <c r="B549">
        <v>26560</v>
      </c>
      <c r="C549" t="s">
        <v>5732</v>
      </c>
      <c r="D549" t="s">
        <v>466</v>
      </c>
      <c r="E549">
        <v>24</v>
      </c>
      <c r="F549">
        <v>660</v>
      </c>
      <c r="G549">
        <v>27.5</v>
      </c>
    </row>
    <row r="550" spans="1:7" x14ac:dyDescent="0.3">
      <c r="A550" t="s">
        <v>552</v>
      </c>
      <c r="B550">
        <v>18486</v>
      </c>
      <c r="C550" t="s">
        <v>5733</v>
      </c>
      <c r="D550" t="s">
        <v>466</v>
      </c>
      <c r="E550">
        <v>6</v>
      </c>
      <c r="F550">
        <v>165</v>
      </c>
      <c r="G550">
        <v>27.5</v>
      </c>
    </row>
    <row r="551" spans="1:7" x14ac:dyDescent="0.3">
      <c r="A551" t="s">
        <v>552</v>
      </c>
      <c r="B551">
        <v>27406</v>
      </c>
      <c r="C551" t="s">
        <v>5899</v>
      </c>
      <c r="D551" t="s">
        <v>466</v>
      </c>
      <c r="E551">
        <v>12</v>
      </c>
      <c r="F551">
        <v>2628</v>
      </c>
      <c r="G551">
        <v>219</v>
      </c>
    </row>
    <row r="552" spans="1:7" x14ac:dyDescent="0.3">
      <c r="A552" t="s">
        <v>552</v>
      </c>
      <c r="B552">
        <v>20809</v>
      </c>
      <c r="C552" t="s">
        <v>5627</v>
      </c>
      <c r="D552" t="s">
        <v>466</v>
      </c>
      <c r="E552">
        <v>41</v>
      </c>
      <c r="F552">
        <v>1229.5899999999999</v>
      </c>
      <c r="G552">
        <v>29.99</v>
      </c>
    </row>
    <row r="553" spans="1:7" x14ac:dyDescent="0.3">
      <c r="A553" t="s">
        <v>552</v>
      </c>
      <c r="B553">
        <v>23385</v>
      </c>
      <c r="C553" t="s">
        <v>6160</v>
      </c>
      <c r="D553" t="s">
        <v>466</v>
      </c>
      <c r="E553">
        <v>0.8</v>
      </c>
      <c r="F553">
        <v>22.88</v>
      </c>
      <c r="G553">
        <v>28.6</v>
      </c>
    </row>
    <row r="554" spans="1:7" x14ac:dyDescent="0.3">
      <c r="A554" t="s">
        <v>552</v>
      </c>
      <c r="B554">
        <v>21073</v>
      </c>
      <c r="C554" t="s">
        <v>5628</v>
      </c>
      <c r="D554" t="s">
        <v>466</v>
      </c>
      <c r="E554">
        <v>16</v>
      </c>
      <c r="F554">
        <v>781.2</v>
      </c>
      <c r="G554">
        <v>48.83</v>
      </c>
    </row>
    <row r="555" spans="1:7" x14ac:dyDescent="0.3">
      <c r="A555" t="s">
        <v>552</v>
      </c>
      <c r="B555">
        <v>27692</v>
      </c>
      <c r="C555" t="s">
        <v>5895</v>
      </c>
      <c r="D555" t="s">
        <v>466</v>
      </c>
      <c r="E555">
        <v>52</v>
      </c>
      <c r="F555">
        <v>5824</v>
      </c>
      <c r="G555">
        <v>112</v>
      </c>
    </row>
    <row r="556" spans="1:7" x14ac:dyDescent="0.3">
      <c r="A556" t="s">
        <v>552</v>
      </c>
      <c r="B556">
        <v>23377</v>
      </c>
      <c r="C556" t="s">
        <v>5927</v>
      </c>
      <c r="D556" t="s">
        <v>466</v>
      </c>
      <c r="E556">
        <v>14</v>
      </c>
      <c r="F556">
        <v>452</v>
      </c>
      <c r="G556">
        <v>32.29</v>
      </c>
    </row>
    <row r="557" spans="1:7" x14ac:dyDescent="0.3">
      <c r="A557" t="s">
        <v>552</v>
      </c>
      <c r="B557">
        <v>20275</v>
      </c>
      <c r="C557" t="s">
        <v>6049</v>
      </c>
      <c r="D557" t="s">
        <v>466</v>
      </c>
      <c r="E557">
        <v>2</v>
      </c>
      <c r="F557">
        <v>13</v>
      </c>
      <c r="G557">
        <v>6.5</v>
      </c>
    </row>
    <row r="558" spans="1:7" x14ac:dyDescent="0.3">
      <c r="A558" t="s">
        <v>552</v>
      </c>
      <c r="B558">
        <v>17553</v>
      </c>
      <c r="C558" t="s">
        <v>6194</v>
      </c>
      <c r="D558" t="s">
        <v>466</v>
      </c>
      <c r="E558">
        <v>1</v>
      </c>
      <c r="F558">
        <v>160</v>
      </c>
      <c r="G558">
        <v>160</v>
      </c>
    </row>
    <row r="559" spans="1:7" x14ac:dyDescent="0.3">
      <c r="A559" t="s">
        <v>552</v>
      </c>
      <c r="B559">
        <v>20270</v>
      </c>
      <c r="C559" t="s">
        <v>5631</v>
      </c>
      <c r="D559" t="s">
        <v>466</v>
      </c>
      <c r="E559">
        <v>17</v>
      </c>
      <c r="F559">
        <v>1438.2</v>
      </c>
      <c r="G559">
        <v>84.6</v>
      </c>
    </row>
    <row r="560" spans="1:7" x14ac:dyDescent="0.3">
      <c r="A560" t="s">
        <v>552</v>
      </c>
      <c r="B560">
        <v>24123</v>
      </c>
      <c r="C560" t="s">
        <v>5632</v>
      </c>
      <c r="D560" t="s">
        <v>466</v>
      </c>
      <c r="E560">
        <v>17</v>
      </c>
      <c r="F560">
        <v>1382.2</v>
      </c>
      <c r="G560">
        <v>81.31</v>
      </c>
    </row>
    <row r="561" spans="1:7" x14ac:dyDescent="0.3">
      <c r="A561" t="s">
        <v>552</v>
      </c>
      <c r="B561">
        <v>20054</v>
      </c>
      <c r="C561" t="s">
        <v>5633</v>
      </c>
      <c r="D561" t="s">
        <v>466</v>
      </c>
      <c r="E561">
        <v>23</v>
      </c>
      <c r="F561">
        <v>264.10000000000002</v>
      </c>
      <c r="G561">
        <v>11.48</v>
      </c>
    </row>
    <row r="562" spans="1:7" x14ac:dyDescent="0.3">
      <c r="A562" t="s">
        <v>552</v>
      </c>
      <c r="B562">
        <v>24509</v>
      </c>
      <c r="C562" t="s">
        <v>5928</v>
      </c>
      <c r="D562" t="s">
        <v>466</v>
      </c>
      <c r="E562">
        <v>135.19999999999999</v>
      </c>
      <c r="F562">
        <v>620.79999999999995</v>
      </c>
      <c r="G562">
        <v>4.59</v>
      </c>
    </row>
    <row r="563" spans="1:7" x14ac:dyDescent="0.3">
      <c r="A563" t="s">
        <v>552</v>
      </c>
      <c r="B563">
        <v>19626</v>
      </c>
      <c r="C563" t="s">
        <v>5966</v>
      </c>
      <c r="D563" t="s">
        <v>466</v>
      </c>
      <c r="E563">
        <v>4</v>
      </c>
      <c r="F563">
        <v>23.4</v>
      </c>
      <c r="G563">
        <v>5.85</v>
      </c>
    </row>
    <row r="564" spans="1:7" x14ac:dyDescent="0.3">
      <c r="A564" t="s">
        <v>552</v>
      </c>
      <c r="B564">
        <v>19622</v>
      </c>
      <c r="C564" t="s">
        <v>6196</v>
      </c>
      <c r="D564" t="s">
        <v>466</v>
      </c>
      <c r="E564">
        <v>1</v>
      </c>
      <c r="F564">
        <v>5.5</v>
      </c>
      <c r="G564">
        <v>5.5</v>
      </c>
    </row>
    <row r="565" spans="1:7" x14ac:dyDescent="0.3">
      <c r="A565" t="s">
        <v>552</v>
      </c>
      <c r="B565">
        <v>19623</v>
      </c>
      <c r="C565" t="s">
        <v>5929</v>
      </c>
      <c r="D565" t="s">
        <v>466</v>
      </c>
      <c r="E565">
        <v>45.3</v>
      </c>
      <c r="F565">
        <v>271.44</v>
      </c>
      <c r="G565">
        <v>5.99</v>
      </c>
    </row>
    <row r="566" spans="1:7" x14ac:dyDescent="0.3">
      <c r="A566" t="s">
        <v>552</v>
      </c>
      <c r="B566">
        <v>19488</v>
      </c>
      <c r="C566" t="s">
        <v>5930</v>
      </c>
      <c r="D566" t="s">
        <v>466</v>
      </c>
      <c r="E566">
        <v>12.2</v>
      </c>
      <c r="F566">
        <v>170.4</v>
      </c>
      <c r="G566">
        <v>13.97</v>
      </c>
    </row>
    <row r="567" spans="1:7" x14ac:dyDescent="0.3">
      <c r="A567" t="s">
        <v>552</v>
      </c>
      <c r="B567">
        <v>19621</v>
      </c>
      <c r="C567" t="s">
        <v>5931</v>
      </c>
      <c r="D567" t="s">
        <v>466</v>
      </c>
      <c r="E567">
        <v>55.2</v>
      </c>
      <c r="F567">
        <v>418.16</v>
      </c>
      <c r="G567">
        <v>7.58</v>
      </c>
    </row>
    <row r="568" spans="1:7" x14ac:dyDescent="0.3">
      <c r="A568" t="s">
        <v>552</v>
      </c>
      <c r="B568">
        <v>24138</v>
      </c>
      <c r="C568" t="s">
        <v>6230</v>
      </c>
      <c r="D568" t="s">
        <v>466</v>
      </c>
      <c r="E568">
        <v>10</v>
      </c>
      <c r="F568">
        <v>2137.9</v>
      </c>
      <c r="G568">
        <v>213.79</v>
      </c>
    </row>
    <row r="569" spans="1:7" x14ac:dyDescent="0.3">
      <c r="A569" t="s">
        <v>552</v>
      </c>
      <c r="B569">
        <v>18554</v>
      </c>
      <c r="C569" t="s">
        <v>6231</v>
      </c>
      <c r="D569" t="s">
        <v>466</v>
      </c>
      <c r="E569">
        <v>2</v>
      </c>
      <c r="F569">
        <v>306.24</v>
      </c>
      <c r="G569">
        <v>153.12</v>
      </c>
    </row>
    <row r="570" spans="1:7" x14ac:dyDescent="0.3">
      <c r="A570" t="s">
        <v>552</v>
      </c>
      <c r="B570">
        <v>26828</v>
      </c>
      <c r="C570" t="s">
        <v>6144</v>
      </c>
      <c r="D570" t="s">
        <v>466</v>
      </c>
      <c r="E570">
        <v>1</v>
      </c>
      <c r="F570">
        <v>149.56</v>
      </c>
      <c r="G570">
        <v>149.56</v>
      </c>
    </row>
    <row r="571" spans="1:7" x14ac:dyDescent="0.3">
      <c r="A571" t="s">
        <v>552</v>
      </c>
      <c r="B571">
        <v>29363</v>
      </c>
      <c r="C571" t="s">
        <v>6050</v>
      </c>
      <c r="D571" t="s">
        <v>466</v>
      </c>
      <c r="E571">
        <v>1</v>
      </c>
      <c r="F571">
        <v>25.47</v>
      </c>
      <c r="G571">
        <v>25.47</v>
      </c>
    </row>
    <row r="572" spans="1:7" x14ac:dyDescent="0.3">
      <c r="A572" t="s">
        <v>552</v>
      </c>
      <c r="B572">
        <v>20941</v>
      </c>
      <c r="C572" t="s">
        <v>5886</v>
      </c>
      <c r="D572" t="s">
        <v>466</v>
      </c>
      <c r="E572">
        <v>14</v>
      </c>
      <c r="F572">
        <v>2552.1999999999998</v>
      </c>
      <c r="G572">
        <v>182.3</v>
      </c>
    </row>
    <row r="573" spans="1:7" x14ac:dyDescent="0.3">
      <c r="A573" t="s">
        <v>552</v>
      </c>
      <c r="B573">
        <v>20923</v>
      </c>
      <c r="C573" t="s">
        <v>6172</v>
      </c>
      <c r="D573" t="s">
        <v>466</v>
      </c>
      <c r="E573">
        <v>4</v>
      </c>
      <c r="F573">
        <v>255.96</v>
      </c>
      <c r="G573">
        <v>63.99</v>
      </c>
    </row>
    <row r="574" spans="1:7" x14ac:dyDescent="0.3">
      <c r="A574" t="s">
        <v>552</v>
      </c>
      <c r="B574">
        <v>23241</v>
      </c>
      <c r="C574" t="s">
        <v>5932</v>
      </c>
      <c r="D574" t="s">
        <v>466</v>
      </c>
      <c r="E574">
        <v>19</v>
      </c>
      <c r="F574">
        <v>76.84</v>
      </c>
      <c r="G574">
        <v>4.04</v>
      </c>
    </row>
    <row r="575" spans="1:7" x14ac:dyDescent="0.3">
      <c r="A575" t="s">
        <v>552</v>
      </c>
      <c r="B575">
        <v>29930</v>
      </c>
      <c r="C575" t="s">
        <v>6152</v>
      </c>
      <c r="D575" t="s">
        <v>466</v>
      </c>
      <c r="E575">
        <v>2</v>
      </c>
      <c r="F575">
        <v>16.8</v>
      </c>
      <c r="G575">
        <v>8.4</v>
      </c>
    </row>
    <row r="576" spans="1:7" x14ac:dyDescent="0.3">
      <c r="A576" t="s">
        <v>552</v>
      </c>
      <c r="B576">
        <v>27761</v>
      </c>
      <c r="C576" t="s">
        <v>6232</v>
      </c>
      <c r="D576" t="s">
        <v>466</v>
      </c>
      <c r="E576">
        <v>1</v>
      </c>
      <c r="F576">
        <v>300</v>
      </c>
      <c r="G576">
        <v>300</v>
      </c>
    </row>
    <row r="577" spans="1:7" x14ac:dyDescent="0.3">
      <c r="A577" t="s">
        <v>552</v>
      </c>
      <c r="B577">
        <v>20253</v>
      </c>
      <c r="C577" t="s">
        <v>6051</v>
      </c>
      <c r="D577" t="s">
        <v>466</v>
      </c>
      <c r="E577">
        <v>0.5</v>
      </c>
      <c r="F577">
        <v>18</v>
      </c>
      <c r="G577">
        <v>36</v>
      </c>
    </row>
    <row r="578" spans="1:7" x14ac:dyDescent="0.3">
      <c r="A578" t="s">
        <v>552</v>
      </c>
      <c r="B578">
        <v>20257</v>
      </c>
      <c r="C578" t="s">
        <v>5887</v>
      </c>
      <c r="D578" t="s">
        <v>466</v>
      </c>
      <c r="E578">
        <v>12</v>
      </c>
      <c r="F578">
        <v>358.8</v>
      </c>
      <c r="G578">
        <v>29.9</v>
      </c>
    </row>
    <row r="579" spans="1:7" x14ac:dyDescent="0.3">
      <c r="A579" t="s">
        <v>552</v>
      </c>
      <c r="B579">
        <v>19617</v>
      </c>
      <c r="C579" t="s">
        <v>5933</v>
      </c>
      <c r="D579" t="s">
        <v>466</v>
      </c>
      <c r="E579">
        <v>5.2</v>
      </c>
      <c r="F579">
        <v>154.6</v>
      </c>
      <c r="G579">
        <v>29.73</v>
      </c>
    </row>
    <row r="580" spans="1:7" x14ac:dyDescent="0.3">
      <c r="A580" t="s">
        <v>552</v>
      </c>
      <c r="B580">
        <v>24172</v>
      </c>
      <c r="C580" t="s">
        <v>6052</v>
      </c>
      <c r="D580" t="s">
        <v>466</v>
      </c>
      <c r="E580">
        <v>1</v>
      </c>
      <c r="F580">
        <v>76.2</v>
      </c>
      <c r="G580">
        <v>76.2</v>
      </c>
    </row>
    <row r="581" spans="1:7" x14ac:dyDescent="0.3">
      <c r="A581" t="s">
        <v>552</v>
      </c>
      <c r="B581">
        <v>19845</v>
      </c>
      <c r="C581" t="s">
        <v>6148</v>
      </c>
      <c r="D581" t="s">
        <v>466</v>
      </c>
      <c r="E581">
        <v>1</v>
      </c>
      <c r="F581">
        <v>16</v>
      </c>
      <c r="G581">
        <v>16</v>
      </c>
    </row>
    <row r="582" spans="1:7" x14ac:dyDescent="0.3">
      <c r="A582" t="s">
        <v>552</v>
      </c>
      <c r="B582">
        <v>28220</v>
      </c>
      <c r="C582" t="s">
        <v>6126</v>
      </c>
      <c r="D582" t="s">
        <v>466</v>
      </c>
      <c r="E582">
        <v>40</v>
      </c>
      <c r="F582">
        <v>1280</v>
      </c>
      <c r="G582">
        <v>32</v>
      </c>
    </row>
    <row r="583" spans="1:7" x14ac:dyDescent="0.3">
      <c r="A583" t="s">
        <v>552</v>
      </c>
      <c r="B583">
        <v>28221</v>
      </c>
      <c r="C583" t="s">
        <v>6124</v>
      </c>
      <c r="D583" t="s">
        <v>466</v>
      </c>
      <c r="E583">
        <v>40</v>
      </c>
      <c r="F583">
        <v>1520</v>
      </c>
      <c r="G583">
        <v>38</v>
      </c>
    </row>
    <row r="584" spans="1:7" x14ac:dyDescent="0.3">
      <c r="A584" t="s">
        <v>552</v>
      </c>
      <c r="B584">
        <v>28222</v>
      </c>
      <c r="C584" t="s">
        <v>6125</v>
      </c>
      <c r="D584" t="s">
        <v>466</v>
      </c>
      <c r="E584">
        <v>40</v>
      </c>
      <c r="F584">
        <v>1680</v>
      </c>
      <c r="G584">
        <v>42</v>
      </c>
    </row>
    <row r="585" spans="1:7" x14ac:dyDescent="0.3">
      <c r="A585" t="s">
        <v>552</v>
      </c>
      <c r="B585">
        <v>29923</v>
      </c>
      <c r="C585" t="s">
        <v>6149</v>
      </c>
      <c r="D585" t="s">
        <v>466</v>
      </c>
      <c r="E585">
        <v>1</v>
      </c>
      <c r="F585">
        <v>29.48</v>
      </c>
      <c r="G585">
        <v>29.48</v>
      </c>
    </row>
    <row r="586" spans="1:7" x14ac:dyDescent="0.3">
      <c r="A586" t="s">
        <v>552</v>
      </c>
      <c r="B586">
        <v>17549</v>
      </c>
      <c r="C586" t="s">
        <v>6218</v>
      </c>
      <c r="D586" t="s">
        <v>466</v>
      </c>
      <c r="E586">
        <v>20</v>
      </c>
      <c r="F586">
        <v>630</v>
      </c>
      <c r="G586">
        <v>31.5</v>
      </c>
    </row>
    <row r="587" spans="1:7" x14ac:dyDescent="0.3">
      <c r="A587" t="s">
        <v>552</v>
      </c>
      <c r="B587">
        <v>25328</v>
      </c>
      <c r="C587" t="s">
        <v>6053</v>
      </c>
      <c r="D587" t="s">
        <v>466</v>
      </c>
      <c r="E587">
        <v>0.2</v>
      </c>
      <c r="F587">
        <v>13.6</v>
      </c>
      <c r="G587">
        <v>68</v>
      </c>
    </row>
    <row r="588" spans="1:7" x14ac:dyDescent="0.3">
      <c r="A588" t="s">
        <v>552</v>
      </c>
      <c r="B588">
        <v>18382</v>
      </c>
      <c r="C588" t="s">
        <v>5738</v>
      </c>
      <c r="D588" t="s">
        <v>466</v>
      </c>
      <c r="E588">
        <v>24</v>
      </c>
      <c r="F588">
        <v>1515.6</v>
      </c>
      <c r="G588">
        <v>63.15</v>
      </c>
    </row>
    <row r="589" spans="1:7" x14ac:dyDescent="0.3">
      <c r="A589" t="s">
        <v>552</v>
      </c>
      <c r="B589">
        <v>26591</v>
      </c>
      <c r="C589" t="s">
        <v>5834</v>
      </c>
      <c r="D589" t="s">
        <v>466</v>
      </c>
      <c r="E589">
        <v>2.5</v>
      </c>
      <c r="F589">
        <v>821.25</v>
      </c>
      <c r="G589">
        <v>328.5</v>
      </c>
    </row>
    <row r="590" spans="1:7" x14ac:dyDescent="0.3">
      <c r="A590" t="s">
        <v>552</v>
      </c>
      <c r="B590">
        <v>17535</v>
      </c>
      <c r="C590" t="s">
        <v>6127</v>
      </c>
      <c r="D590" t="s">
        <v>466</v>
      </c>
      <c r="E590">
        <v>5</v>
      </c>
      <c r="F590">
        <v>678</v>
      </c>
      <c r="G590">
        <v>135.6</v>
      </c>
    </row>
    <row r="591" spans="1:7" x14ac:dyDescent="0.3">
      <c r="A591" t="s">
        <v>552</v>
      </c>
      <c r="B591">
        <v>26679</v>
      </c>
      <c r="C591" t="s">
        <v>6068</v>
      </c>
      <c r="D591" t="s">
        <v>466</v>
      </c>
      <c r="E591">
        <v>10.19</v>
      </c>
      <c r="F591">
        <v>304.62</v>
      </c>
      <c r="G591">
        <v>29.89</v>
      </c>
    </row>
    <row r="592" spans="1:7" x14ac:dyDescent="0.3">
      <c r="A592" t="s">
        <v>552</v>
      </c>
      <c r="B592">
        <v>20421</v>
      </c>
      <c r="C592" t="s">
        <v>5637</v>
      </c>
      <c r="D592" t="s">
        <v>466</v>
      </c>
      <c r="E592">
        <v>12</v>
      </c>
      <c r="F592">
        <v>213.48</v>
      </c>
      <c r="G592">
        <v>17.79</v>
      </c>
    </row>
    <row r="593" spans="1:7" x14ac:dyDescent="0.3">
      <c r="A593" t="s">
        <v>552</v>
      </c>
      <c r="B593">
        <v>23238</v>
      </c>
      <c r="C593" t="s">
        <v>6161</v>
      </c>
      <c r="D593" t="s">
        <v>466</v>
      </c>
      <c r="E593">
        <v>1</v>
      </c>
      <c r="F593">
        <v>16.899999999999999</v>
      </c>
      <c r="G593">
        <v>16.899999999999999</v>
      </c>
    </row>
    <row r="594" spans="1:7" x14ac:dyDescent="0.3">
      <c r="A594" t="s">
        <v>552</v>
      </c>
      <c r="B594">
        <v>23236</v>
      </c>
      <c r="C594" t="s">
        <v>5934</v>
      </c>
      <c r="D594" t="s">
        <v>466</v>
      </c>
      <c r="E594">
        <v>19</v>
      </c>
      <c r="F594">
        <v>195</v>
      </c>
      <c r="G594">
        <v>10.26</v>
      </c>
    </row>
    <row r="595" spans="1:7" x14ac:dyDescent="0.3">
      <c r="A595" t="s">
        <v>552</v>
      </c>
      <c r="B595">
        <v>19034</v>
      </c>
      <c r="C595" t="s">
        <v>5712</v>
      </c>
      <c r="D595" t="s">
        <v>466</v>
      </c>
      <c r="E595">
        <v>100</v>
      </c>
      <c r="F595">
        <v>843.4</v>
      </c>
      <c r="G595">
        <v>8.43</v>
      </c>
    </row>
    <row r="596" spans="1:7" x14ac:dyDescent="0.3">
      <c r="A596" t="s">
        <v>552</v>
      </c>
      <c r="B596">
        <v>28479</v>
      </c>
      <c r="C596" t="s">
        <v>5959</v>
      </c>
      <c r="D596" t="s">
        <v>466</v>
      </c>
      <c r="E596">
        <v>110.31</v>
      </c>
      <c r="F596">
        <v>8935.11</v>
      </c>
      <c r="G596">
        <v>81</v>
      </c>
    </row>
    <row r="597" spans="1:7" x14ac:dyDescent="0.3">
      <c r="A597" t="s">
        <v>552</v>
      </c>
      <c r="B597">
        <v>25128</v>
      </c>
      <c r="C597" t="s">
        <v>5897</v>
      </c>
      <c r="D597" t="s">
        <v>466</v>
      </c>
      <c r="E597">
        <v>73.900000000000006</v>
      </c>
      <c r="F597">
        <v>3010.93</v>
      </c>
      <c r="G597">
        <v>40.74</v>
      </c>
    </row>
    <row r="598" spans="1:7" x14ac:dyDescent="0.3">
      <c r="A598" t="s">
        <v>552</v>
      </c>
      <c r="B598">
        <v>19439</v>
      </c>
      <c r="C598" t="s">
        <v>5691</v>
      </c>
      <c r="D598" t="s">
        <v>466</v>
      </c>
      <c r="E598">
        <v>18</v>
      </c>
      <c r="F598">
        <v>532.55999999999995</v>
      </c>
      <c r="G598">
        <v>29.59</v>
      </c>
    </row>
    <row r="599" spans="1:7" x14ac:dyDescent="0.3">
      <c r="A599" t="s">
        <v>552</v>
      </c>
      <c r="B599">
        <v>20689</v>
      </c>
      <c r="C599" t="s">
        <v>5638</v>
      </c>
      <c r="D599" t="s">
        <v>466</v>
      </c>
      <c r="E599">
        <v>59.62</v>
      </c>
      <c r="F599">
        <v>1906.63</v>
      </c>
      <c r="G599">
        <v>31.98</v>
      </c>
    </row>
    <row r="600" spans="1:7" x14ac:dyDescent="0.3">
      <c r="A600" t="s">
        <v>552</v>
      </c>
      <c r="B600">
        <v>26020</v>
      </c>
      <c r="C600" t="s">
        <v>5639</v>
      </c>
      <c r="D600" t="s">
        <v>466</v>
      </c>
      <c r="E600">
        <v>72</v>
      </c>
      <c r="F600">
        <v>938.16</v>
      </c>
      <c r="G600">
        <v>13.03</v>
      </c>
    </row>
    <row r="601" spans="1:7" x14ac:dyDescent="0.3">
      <c r="A601" t="s">
        <v>552</v>
      </c>
      <c r="B601">
        <v>24217</v>
      </c>
      <c r="C601" t="s">
        <v>5714</v>
      </c>
      <c r="D601" t="s">
        <v>466</v>
      </c>
      <c r="E601">
        <v>7.9</v>
      </c>
      <c r="F601">
        <v>300.2</v>
      </c>
      <c r="G601">
        <v>38</v>
      </c>
    </row>
    <row r="602" spans="1:7" x14ac:dyDescent="0.3">
      <c r="A602" t="s">
        <v>552</v>
      </c>
      <c r="B602">
        <v>24219</v>
      </c>
      <c r="C602" t="s">
        <v>5847</v>
      </c>
      <c r="D602" t="s">
        <v>466</v>
      </c>
      <c r="E602">
        <v>1</v>
      </c>
      <c r="F602">
        <v>13</v>
      </c>
      <c r="G602">
        <v>13</v>
      </c>
    </row>
    <row r="603" spans="1:7" x14ac:dyDescent="0.3">
      <c r="A603" t="s">
        <v>552</v>
      </c>
      <c r="B603">
        <v>17303</v>
      </c>
      <c r="C603" t="s">
        <v>6111</v>
      </c>
      <c r="D603" t="s">
        <v>466</v>
      </c>
      <c r="E603">
        <v>12</v>
      </c>
      <c r="F603">
        <v>1506.36</v>
      </c>
      <c r="G603">
        <v>125.53</v>
      </c>
    </row>
    <row r="604" spans="1:7" x14ac:dyDescent="0.3">
      <c r="A604" t="s">
        <v>552</v>
      </c>
      <c r="B604">
        <v>17204</v>
      </c>
      <c r="C604" t="s">
        <v>6198</v>
      </c>
      <c r="D604" t="s">
        <v>466</v>
      </c>
      <c r="E604">
        <v>2</v>
      </c>
      <c r="F604">
        <v>301.88</v>
      </c>
      <c r="G604">
        <v>150.94</v>
      </c>
    </row>
    <row r="605" spans="1:7" x14ac:dyDescent="0.3">
      <c r="A605" t="s">
        <v>552</v>
      </c>
      <c r="B605">
        <v>20899</v>
      </c>
      <c r="C605" t="s">
        <v>6054</v>
      </c>
      <c r="D605" t="s">
        <v>466</v>
      </c>
      <c r="E605">
        <v>7</v>
      </c>
      <c r="F605">
        <v>100.78</v>
      </c>
      <c r="G605">
        <v>14.4</v>
      </c>
    </row>
    <row r="606" spans="1:7" x14ac:dyDescent="0.3">
      <c r="A606" t="s">
        <v>552</v>
      </c>
      <c r="B606">
        <v>26336</v>
      </c>
      <c r="C606" t="s">
        <v>5701</v>
      </c>
      <c r="D606" t="s">
        <v>466</v>
      </c>
      <c r="E606">
        <v>160</v>
      </c>
      <c r="F606">
        <v>992</v>
      </c>
      <c r="G606">
        <v>6.2</v>
      </c>
    </row>
    <row r="607" spans="1:7" x14ac:dyDescent="0.3">
      <c r="A607" t="s">
        <v>552</v>
      </c>
      <c r="B607">
        <v>25429</v>
      </c>
      <c r="C607" t="s">
        <v>5640</v>
      </c>
      <c r="D607" t="s">
        <v>466</v>
      </c>
      <c r="E607">
        <v>230</v>
      </c>
      <c r="F607">
        <v>1426</v>
      </c>
      <c r="G607">
        <v>6.2</v>
      </c>
    </row>
    <row r="608" spans="1:7" x14ac:dyDescent="0.3">
      <c r="A608" t="s">
        <v>552</v>
      </c>
      <c r="B608">
        <v>26024</v>
      </c>
      <c r="C608" t="s">
        <v>5641</v>
      </c>
      <c r="D608" t="s">
        <v>466</v>
      </c>
      <c r="E608">
        <v>140</v>
      </c>
      <c r="F608">
        <v>868</v>
      </c>
      <c r="G608">
        <v>6.2</v>
      </c>
    </row>
    <row r="609" spans="1:7" x14ac:dyDescent="0.3">
      <c r="A609" t="s">
        <v>552</v>
      </c>
      <c r="B609">
        <v>19485</v>
      </c>
      <c r="C609" t="s">
        <v>5935</v>
      </c>
      <c r="D609" t="s">
        <v>466</v>
      </c>
      <c r="E609">
        <v>1.3</v>
      </c>
      <c r="F609">
        <v>79.16</v>
      </c>
      <c r="G609">
        <v>60.89</v>
      </c>
    </row>
    <row r="610" spans="1:7" x14ac:dyDescent="0.3">
      <c r="A610" t="s">
        <v>552</v>
      </c>
      <c r="B610">
        <v>23234</v>
      </c>
      <c r="C610" t="s">
        <v>6173</v>
      </c>
      <c r="D610" t="s">
        <v>466</v>
      </c>
      <c r="E610">
        <v>1</v>
      </c>
      <c r="F610">
        <v>25</v>
      </c>
      <c r="G610">
        <v>25</v>
      </c>
    </row>
    <row r="611" spans="1:7" x14ac:dyDescent="0.3">
      <c r="A611" t="s">
        <v>552</v>
      </c>
      <c r="B611">
        <v>26880</v>
      </c>
      <c r="C611" t="s">
        <v>5913</v>
      </c>
      <c r="D611" t="s">
        <v>466</v>
      </c>
      <c r="E611">
        <v>850</v>
      </c>
      <c r="F611">
        <v>2125</v>
      </c>
      <c r="G611">
        <v>2.5</v>
      </c>
    </row>
    <row r="612" spans="1:7" x14ac:dyDescent="0.3">
      <c r="A612" t="s">
        <v>552</v>
      </c>
      <c r="B612">
        <v>17196</v>
      </c>
      <c r="C612" t="s">
        <v>6192</v>
      </c>
      <c r="D612" t="s">
        <v>466</v>
      </c>
      <c r="E612">
        <v>14</v>
      </c>
      <c r="F612">
        <v>89.32</v>
      </c>
      <c r="G612">
        <v>6.38</v>
      </c>
    </row>
    <row r="613" spans="1:7" x14ac:dyDescent="0.3">
      <c r="A613" t="s">
        <v>552</v>
      </c>
      <c r="B613">
        <v>17190</v>
      </c>
      <c r="C613" t="s">
        <v>6177</v>
      </c>
      <c r="D613" t="s">
        <v>466</v>
      </c>
      <c r="E613">
        <v>12</v>
      </c>
      <c r="F613">
        <v>97.2</v>
      </c>
      <c r="G613">
        <v>8.1</v>
      </c>
    </row>
    <row r="614" spans="1:7" x14ac:dyDescent="0.3">
      <c r="A614" t="s">
        <v>552</v>
      </c>
      <c r="B614">
        <v>24552</v>
      </c>
      <c r="C614" t="s">
        <v>5812</v>
      </c>
      <c r="D614" t="s">
        <v>466</v>
      </c>
      <c r="E614">
        <v>72</v>
      </c>
      <c r="F614">
        <v>2628</v>
      </c>
      <c r="G614">
        <v>36.5</v>
      </c>
    </row>
    <row r="615" spans="1:7" x14ac:dyDescent="0.3">
      <c r="A615" t="s">
        <v>552</v>
      </c>
      <c r="B615">
        <v>23105</v>
      </c>
      <c r="C615" t="s">
        <v>6169</v>
      </c>
      <c r="D615" t="s">
        <v>466</v>
      </c>
      <c r="E615">
        <v>0.1</v>
      </c>
      <c r="F615">
        <v>10.4</v>
      </c>
      <c r="G615">
        <v>104</v>
      </c>
    </row>
    <row r="616" spans="1:7" x14ac:dyDescent="0.3">
      <c r="A616" t="s">
        <v>552</v>
      </c>
      <c r="B616">
        <v>28057</v>
      </c>
      <c r="C616" t="s">
        <v>6113</v>
      </c>
      <c r="D616" t="s">
        <v>466</v>
      </c>
      <c r="E616">
        <v>1</v>
      </c>
      <c r="F616">
        <v>342</v>
      </c>
      <c r="G616">
        <v>342</v>
      </c>
    </row>
    <row r="617" spans="1:7" x14ac:dyDescent="0.3">
      <c r="A617" t="s">
        <v>552</v>
      </c>
      <c r="B617">
        <v>20672</v>
      </c>
      <c r="C617" t="s">
        <v>5642</v>
      </c>
      <c r="D617" t="s">
        <v>466</v>
      </c>
      <c r="E617">
        <v>24</v>
      </c>
      <c r="F617">
        <v>709.2</v>
      </c>
      <c r="G617">
        <v>29.55</v>
      </c>
    </row>
    <row r="618" spans="1:7" x14ac:dyDescent="0.3">
      <c r="A618" t="s">
        <v>552</v>
      </c>
      <c r="B618">
        <v>23698</v>
      </c>
      <c r="C618" t="s">
        <v>5643</v>
      </c>
      <c r="D618" t="s">
        <v>466</v>
      </c>
      <c r="E618">
        <v>1</v>
      </c>
      <c r="F618">
        <v>68</v>
      </c>
      <c r="G618">
        <v>68</v>
      </c>
    </row>
    <row r="619" spans="1:7" x14ac:dyDescent="0.3">
      <c r="A619" t="s">
        <v>552</v>
      </c>
      <c r="B619">
        <v>20410</v>
      </c>
      <c r="C619" t="s">
        <v>5644</v>
      </c>
      <c r="D619" t="s">
        <v>466</v>
      </c>
      <c r="E619">
        <v>8</v>
      </c>
      <c r="F619">
        <v>101.2</v>
      </c>
      <c r="G619">
        <v>12.65</v>
      </c>
    </row>
    <row r="620" spans="1:7" x14ac:dyDescent="0.3">
      <c r="A620" t="s">
        <v>552</v>
      </c>
      <c r="B620">
        <v>20385</v>
      </c>
      <c r="C620" t="s">
        <v>5645</v>
      </c>
      <c r="D620" t="s">
        <v>466</v>
      </c>
      <c r="E620">
        <v>36</v>
      </c>
      <c r="F620">
        <v>179.28</v>
      </c>
      <c r="G620">
        <v>4.9800000000000004</v>
      </c>
    </row>
    <row r="621" spans="1:7" x14ac:dyDescent="0.3">
      <c r="A621" t="s">
        <v>552</v>
      </c>
      <c r="B621">
        <v>20360</v>
      </c>
      <c r="C621" t="s">
        <v>5646</v>
      </c>
      <c r="D621" t="s">
        <v>466</v>
      </c>
      <c r="E621">
        <v>16</v>
      </c>
      <c r="F621">
        <v>336.77</v>
      </c>
      <c r="G621">
        <v>21.05</v>
      </c>
    </row>
    <row r="622" spans="1:7" x14ac:dyDescent="0.3">
      <c r="A622" t="s">
        <v>552</v>
      </c>
      <c r="B622">
        <v>20358</v>
      </c>
      <c r="C622" t="s">
        <v>5648</v>
      </c>
      <c r="D622" t="s">
        <v>466</v>
      </c>
      <c r="E622">
        <v>20</v>
      </c>
      <c r="F622">
        <v>297</v>
      </c>
      <c r="G622">
        <v>14.85</v>
      </c>
    </row>
    <row r="623" spans="1:7" x14ac:dyDescent="0.3">
      <c r="A623" t="s">
        <v>552</v>
      </c>
      <c r="B623">
        <v>20242</v>
      </c>
      <c r="C623" t="s">
        <v>5649</v>
      </c>
      <c r="D623" t="s">
        <v>466</v>
      </c>
      <c r="E623">
        <v>5</v>
      </c>
      <c r="F623">
        <v>103.45</v>
      </c>
      <c r="G623">
        <v>20.69</v>
      </c>
    </row>
    <row r="624" spans="1:7" x14ac:dyDescent="0.3">
      <c r="A624" t="s">
        <v>552</v>
      </c>
      <c r="B624">
        <v>20227</v>
      </c>
      <c r="C624" t="s">
        <v>5650</v>
      </c>
      <c r="D624" t="s">
        <v>466</v>
      </c>
      <c r="E624">
        <v>10</v>
      </c>
      <c r="F624">
        <v>142.05000000000001</v>
      </c>
      <c r="G624">
        <v>14.21</v>
      </c>
    </row>
    <row r="625" spans="1:7" x14ac:dyDescent="0.3">
      <c r="A625" t="s">
        <v>552</v>
      </c>
      <c r="B625">
        <v>20234</v>
      </c>
      <c r="C625" t="s">
        <v>6223</v>
      </c>
      <c r="D625" t="s">
        <v>466</v>
      </c>
      <c r="E625">
        <v>1</v>
      </c>
      <c r="F625">
        <v>21.99</v>
      </c>
      <c r="G625">
        <v>21.99</v>
      </c>
    </row>
    <row r="626" spans="1:7" x14ac:dyDescent="0.3">
      <c r="A626" t="s">
        <v>552</v>
      </c>
      <c r="B626">
        <v>20022</v>
      </c>
      <c r="C626" t="s">
        <v>5651</v>
      </c>
      <c r="D626" t="s">
        <v>466</v>
      </c>
      <c r="E626">
        <v>12</v>
      </c>
      <c r="F626">
        <v>133.74</v>
      </c>
      <c r="G626">
        <v>11.15</v>
      </c>
    </row>
    <row r="627" spans="1:7" x14ac:dyDescent="0.3">
      <c r="A627" t="s">
        <v>552</v>
      </c>
      <c r="B627">
        <v>20666</v>
      </c>
      <c r="C627" t="s">
        <v>6171</v>
      </c>
      <c r="D627" t="s">
        <v>466</v>
      </c>
      <c r="E627">
        <v>1</v>
      </c>
      <c r="F627">
        <v>236.85</v>
      </c>
      <c r="G627">
        <v>236.85</v>
      </c>
    </row>
    <row r="628" spans="1:7" x14ac:dyDescent="0.3">
      <c r="A628" t="s">
        <v>552</v>
      </c>
      <c r="B628">
        <v>19017</v>
      </c>
      <c r="C628" t="s">
        <v>5715</v>
      </c>
      <c r="D628" t="s">
        <v>466</v>
      </c>
      <c r="E628">
        <v>152</v>
      </c>
      <c r="F628">
        <v>2251.3200000000002</v>
      </c>
      <c r="G628">
        <v>14.81</v>
      </c>
    </row>
    <row r="629" spans="1:7" x14ac:dyDescent="0.3">
      <c r="A629" t="s">
        <v>552</v>
      </c>
      <c r="B629">
        <v>17001</v>
      </c>
      <c r="C629" t="s">
        <v>6184</v>
      </c>
      <c r="D629" t="s">
        <v>466</v>
      </c>
      <c r="E629">
        <v>54</v>
      </c>
      <c r="F629">
        <v>265.68</v>
      </c>
      <c r="G629">
        <v>4.92</v>
      </c>
    </row>
    <row r="630" spans="1:7" x14ac:dyDescent="0.3">
      <c r="A630" t="s">
        <v>552</v>
      </c>
      <c r="B630">
        <v>17343</v>
      </c>
      <c r="C630" t="s">
        <v>6191</v>
      </c>
      <c r="D630" t="s">
        <v>466</v>
      </c>
      <c r="E630">
        <v>8</v>
      </c>
      <c r="F630">
        <v>192.56</v>
      </c>
      <c r="G630">
        <v>24.07</v>
      </c>
    </row>
    <row r="631" spans="1:7" x14ac:dyDescent="0.3">
      <c r="A631" t="s">
        <v>552</v>
      </c>
      <c r="B631">
        <v>20224</v>
      </c>
      <c r="C631" t="s">
        <v>6224</v>
      </c>
      <c r="D631" t="s">
        <v>466</v>
      </c>
      <c r="E631">
        <v>0.2</v>
      </c>
      <c r="F631">
        <v>14.4</v>
      </c>
      <c r="G631">
        <v>72</v>
      </c>
    </row>
    <row r="632" spans="1:7" x14ac:dyDescent="0.3">
      <c r="A632" t="s">
        <v>552</v>
      </c>
      <c r="B632">
        <v>23456</v>
      </c>
      <c r="C632" t="s">
        <v>6166</v>
      </c>
      <c r="D632" t="s">
        <v>466</v>
      </c>
      <c r="E632">
        <v>1</v>
      </c>
      <c r="F632">
        <v>299.89999999999998</v>
      </c>
      <c r="G632">
        <v>299.89999999999998</v>
      </c>
    </row>
    <row r="633" spans="1:7" x14ac:dyDescent="0.3">
      <c r="A633" t="s">
        <v>552</v>
      </c>
      <c r="B633">
        <v>24272</v>
      </c>
      <c r="C633" t="s">
        <v>5849</v>
      </c>
      <c r="D633" t="s">
        <v>466</v>
      </c>
      <c r="E633">
        <v>3</v>
      </c>
      <c r="F633">
        <v>80.040000000000006</v>
      </c>
      <c r="G633">
        <v>26.68</v>
      </c>
    </row>
    <row r="634" spans="1:7" x14ac:dyDescent="0.3">
      <c r="A634" t="s">
        <v>552</v>
      </c>
      <c r="B634">
        <v>29792</v>
      </c>
      <c r="C634" t="s">
        <v>6202</v>
      </c>
      <c r="D634" t="s">
        <v>466</v>
      </c>
      <c r="E634">
        <v>3</v>
      </c>
      <c r="F634">
        <v>22.5</v>
      </c>
      <c r="G634">
        <v>7.5</v>
      </c>
    </row>
    <row r="635" spans="1:7" x14ac:dyDescent="0.3">
      <c r="A635" t="s">
        <v>552</v>
      </c>
      <c r="B635">
        <v>28801</v>
      </c>
      <c r="C635" t="s">
        <v>6147</v>
      </c>
      <c r="D635" t="s">
        <v>466</v>
      </c>
      <c r="E635">
        <v>6</v>
      </c>
      <c r="F635">
        <v>52.8</v>
      </c>
      <c r="G635">
        <v>8.8000000000000007</v>
      </c>
    </row>
    <row r="636" spans="1:7" x14ac:dyDescent="0.3">
      <c r="A636" t="s">
        <v>552</v>
      </c>
      <c r="B636">
        <v>23971</v>
      </c>
      <c r="C636" t="s">
        <v>6185</v>
      </c>
      <c r="D636" t="s">
        <v>466</v>
      </c>
      <c r="E636">
        <v>4</v>
      </c>
      <c r="F636">
        <v>42</v>
      </c>
      <c r="G636">
        <v>10.5</v>
      </c>
    </row>
    <row r="637" spans="1:7" x14ac:dyDescent="0.3">
      <c r="A637" t="s">
        <v>552</v>
      </c>
      <c r="B637">
        <v>28803</v>
      </c>
      <c r="C637" t="s">
        <v>6145</v>
      </c>
      <c r="D637" t="s">
        <v>466</v>
      </c>
      <c r="E637">
        <v>6</v>
      </c>
      <c r="F637">
        <v>52.8</v>
      </c>
      <c r="G637">
        <v>8.8000000000000007</v>
      </c>
    </row>
    <row r="638" spans="1:7" x14ac:dyDescent="0.3">
      <c r="A638" t="s">
        <v>552</v>
      </c>
      <c r="B638">
        <v>28315</v>
      </c>
      <c r="C638" t="s">
        <v>6120</v>
      </c>
      <c r="D638" t="s">
        <v>466</v>
      </c>
      <c r="E638">
        <v>61</v>
      </c>
      <c r="F638">
        <v>2657.16</v>
      </c>
      <c r="G638">
        <v>43.56</v>
      </c>
    </row>
    <row r="639" spans="1:7" x14ac:dyDescent="0.3">
      <c r="A639" t="s">
        <v>552</v>
      </c>
      <c r="B639">
        <v>28316</v>
      </c>
      <c r="C639" t="s">
        <v>6119</v>
      </c>
      <c r="D639" t="s">
        <v>466</v>
      </c>
      <c r="E639">
        <v>72</v>
      </c>
      <c r="F639">
        <v>2811.6</v>
      </c>
      <c r="G639">
        <v>39.049999999999997</v>
      </c>
    </row>
    <row r="640" spans="1:7" x14ac:dyDescent="0.3">
      <c r="A640" t="s">
        <v>552</v>
      </c>
      <c r="B640">
        <v>27340</v>
      </c>
      <c r="C640" t="s">
        <v>6118</v>
      </c>
      <c r="D640" t="s">
        <v>466</v>
      </c>
      <c r="E640">
        <v>122</v>
      </c>
      <c r="F640">
        <v>6541.64</v>
      </c>
      <c r="G640">
        <v>53.62</v>
      </c>
    </row>
    <row r="641" spans="1:7" x14ac:dyDescent="0.3">
      <c r="A641" t="s">
        <v>552</v>
      </c>
      <c r="B641">
        <v>20861</v>
      </c>
      <c r="C641" t="s">
        <v>5854</v>
      </c>
      <c r="D641" t="s">
        <v>466</v>
      </c>
      <c r="E641">
        <v>8</v>
      </c>
      <c r="F641">
        <v>373.6</v>
      </c>
      <c r="G641">
        <v>46.7</v>
      </c>
    </row>
    <row r="642" spans="1:7" x14ac:dyDescent="0.3">
      <c r="A642" t="s">
        <v>552</v>
      </c>
      <c r="B642">
        <v>29891</v>
      </c>
      <c r="C642" t="s">
        <v>6151</v>
      </c>
      <c r="D642" t="s">
        <v>466</v>
      </c>
      <c r="E642">
        <v>2</v>
      </c>
      <c r="F642">
        <v>66</v>
      </c>
      <c r="G642">
        <v>33</v>
      </c>
    </row>
    <row r="643" spans="1:7" x14ac:dyDescent="0.3">
      <c r="A643" t="s">
        <v>552</v>
      </c>
      <c r="B643">
        <v>19607</v>
      </c>
      <c r="C643" t="s">
        <v>6095</v>
      </c>
      <c r="D643" t="s">
        <v>466</v>
      </c>
      <c r="E643">
        <v>20</v>
      </c>
      <c r="F643">
        <v>159.80000000000001</v>
      </c>
      <c r="G643">
        <v>7.99</v>
      </c>
    </row>
    <row r="644" spans="1:7" x14ac:dyDescent="0.3">
      <c r="A644" t="s">
        <v>552</v>
      </c>
      <c r="B644">
        <v>18353</v>
      </c>
      <c r="C644" t="s">
        <v>5747</v>
      </c>
      <c r="D644" t="s">
        <v>466</v>
      </c>
      <c r="E644">
        <v>36</v>
      </c>
      <c r="F644">
        <v>4988.5200000000004</v>
      </c>
      <c r="G644">
        <v>138.57</v>
      </c>
    </row>
    <row r="645" spans="1:7" x14ac:dyDescent="0.3">
      <c r="A645" t="s">
        <v>552</v>
      </c>
      <c r="B645">
        <v>21130</v>
      </c>
      <c r="C645" t="s">
        <v>5884</v>
      </c>
      <c r="D645" t="s">
        <v>466</v>
      </c>
      <c r="E645">
        <v>3</v>
      </c>
      <c r="F645">
        <v>139.59</v>
      </c>
      <c r="G645">
        <v>46.53</v>
      </c>
    </row>
    <row r="646" spans="1:7" x14ac:dyDescent="0.3">
      <c r="A646" t="s">
        <v>552</v>
      </c>
      <c r="B646">
        <v>19762</v>
      </c>
      <c r="C646" t="s">
        <v>6070</v>
      </c>
      <c r="D646" t="s">
        <v>466</v>
      </c>
      <c r="E646">
        <v>20.05</v>
      </c>
      <c r="F646">
        <v>199.1</v>
      </c>
      <c r="G646">
        <v>9.93</v>
      </c>
    </row>
    <row r="647" spans="1:7" x14ac:dyDescent="0.3">
      <c r="A647" t="s">
        <v>552</v>
      </c>
      <c r="B647">
        <v>21307</v>
      </c>
      <c r="C647" t="s">
        <v>6212</v>
      </c>
      <c r="D647" t="s">
        <v>466</v>
      </c>
      <c r="E647">
        <v>7.5</v>
      </c>
      <c r="F647">
        <v>146.25</v>
      </c>
      <c r="G647">
        <v>19.5</v>
      </c>
    </row>
    <row r="648" spans="1:7" x14ac:dyDescent="0.3">
      <c r="A648" t="s">
        <v>552</v>
      </c>
      <c r="B648">
        <v>17905</v>
      </c>
      <c r="C648" t="s">
        <v>5817</v>
      </c>
      <c r="D648" t="s">
        <v>466</v>
      </c>
      <c r="E648">
        <v>8</v>
      </c>
      <c r="F648">
        <v>159.68</v>
      </c>
      <c r="G648">
        <v>19.96</v>
      </c>
    </row>
    <row r="649" spans="1:7" x14ac:dyDescent="0.3">
      <c r="A649" t="s">
        <v>552</v>
      </c>
      <c r="B649">
        <v>28658</v>
      </c>
      <c r="C649" t="s">
        <v>6199</v>
      </c>
      <c r="D649" t="s">
        <v>466</v>
      </c>
      <c r="E649">
        <v>3</v>
      </c>
      <c r="F649">
        <v>741</v>
      </c>
      <c r="G649">
        <v>247</v>
      </c>
    </row>
    <row r="650" spans="1:7" x14ac:dyDescent="0.3">
      <c r="A650" t="s">
        <v>552</v>
      </c>
      <c r="B650">
        <v>26592</v>
      </c>
      <c r="C650" t="s">
        <v>5717</v>
      </c>
      <c r="D650" t="s">
        <v>466</v>
      </c>
      <c r="E650">
        <v>87.02</v>
      </c>
      <c r="F650">
        <v>3219.74</v>
      </c>
      <c r="G650">
        <v>37</v>
      </c>
    </row>
    <row r="651" spans="1:7" x14ac:dyDescent="0.3">
      <c r="A651" t="s">
        <v>552</v>
      </c>
      <c r="B651">
        <v>19480</v>
      </c>
      <c r="C651" t="s">
        <v>5936</v>
      </c>
      <c r="D651" t="s">
        <v>466</v>
      </c>
      <c r="E651">
        <v>3.84</v>
      </c>
      <c r="F651">
        <v>85.01</v>
      </c>
      <c r="G651">
        <v>22.14</v>
      </c>
    </row>
    <row r="652" spans="1:7" x14ac:dyDescent="0.3">
      <c r="A652" t="s">
        <v>552</v>
      </c>
      <c r="B652">
        <v>19203</v>
      </c>
      <c r="C652" t="s">
        <v>5692</v>
      </c>
      <c r="D652" t="s">
        <v>466</v>
      </c>
      <c r="E652">
        <v>5</v>
      </c>
      <c r="F652">
        <v>520</v>
      </c>
      <c r="G652">
        <v>104</v>
      </c>
    </row>
    <row r="653" spans="1:7" x14ac:dyDescent="0.3">
      <c r="A653" t="s">
        <v>552</v>
      </c>
      <c r="B653">
        <v>29721</v>
      </c>
      <c r="C653" t="s">
        <v>6236</v>
      </c>
      <c r="D653" t="s">
        <v>466</v>
      </c>
      <c r="E653">
        <v>1</v>
      </c>
      <c r="F653">
        <v>41</v>
      </c>
      <c r="G653">
        <v>41</v>
      </c>
    </row>
    <row r="654" spans="1:7" x14ac:dyDescent="0.3">
      <c r="A654" t="s">
        <v>552</v>
      </c>
      <c r="B654">
        <v>19759</v>
      </c>
      <c r="C654" t="s">
        <v>6016</v>
      </c>
      <c r="D654" t="s">
        <v>466</v>
      </c>
      <c r="E654">
        <v>44</v>
      </c>
      <c r="F654">
        <v>384.3</v>
      </c>
      <c r="G654">
        <v>8.73</v>
      </c>
    </row>
    <row r="655" spans="1:7" x14ac:dyDescent="0.3">
      <c r="A655" t="s">
        <v>552</v>
      </c>
      <c r="B655">
        <v>23361</v>
      </c>
      <c r="C655" t="s">
        <v>5937</v>
      </c>
      <c r="D655" t="s">
        <v>466</v>
      </c>
      <c r="E655">
        <v>400</v>
      </c>
      <c r="F655">
        <v>1038</v>
      </c>
      <c r="G655">
        <v>2.6</v>
      </c>
    </row>
    <row r="656" spans="1:7" x14ac:dyDescent="0.3">
      <c r="A656" t="s">
        <v>552</v>
      </c>
      <c r="B656">
        <v>20661</v>
      </c>
      <c r="C656" t="s">
        <v>5850</v>
      </c>
      <c r="D656" t="s">
        <v>466</v>
      </c>
      <c r="E656">
        <v>18</v>
      </c>
      <c r="F656">
        <v>154.62</v>
      </c>
      <c r="G656">
        <v>8.59</v>
      </c>
    </row>
    <row r="657" spans="1:7" x14ac:dyDescent="0.3">
      <c r="A657" t="s">
        <v>552</v>
      </c>
      <c r="B657">
        <v>25416</v>
      </c>
      <c r="C657" t="s">
        <v>5905</v>
      </c>
      <c r="D657" t="s">
        <v>466</v>
      </c>
      <c r="E657">
        <v>24</v>
      </c>
      <c r="F657">
        <v>357.6</v>
      </c>
      <c r="G657">
        <v>14.9</v>
      </c>
    </row>
    <row r="658" spans="1:7" x14ac:dyDescent="0.3">
      <c r="A658" t="s">
        <v>552</v>
      </c>
      <c r="B658">
        <v>20653</v>
      </c>
      <c r="C658" t="s">
        <v>5655</v>
      </c>
      <c r="D658" t="s">
        <v>466</v>
      </c>
      <c r="E658">
        <v>12</v>
      </c>
      <c r="F658">
        <v>311.52</v>
      </c>
      <c r="G658">
        <v>25.96</v>
      </c>
    </row>
    <row r="659" spans="1:7" x14ac:dyDescent="0.3">
      <c r="A659" t="s">
        <v>552</v>
      </c>
      <c r="B659">
        <v>19434</v>
      </c>
      <c r="C659" t="s">
        <v>5906</v>
      </c>
      <c r="D659" t="s">
        <v>466</v>
      </c>
      <c r="E659">
        <v>2</v>
      </c>
      <c r="F659">
        <v>46.6</v>
      </c>
      <c r="G659">
        <v>23.3</v>
      </c>
    </row>
    <row r="660" spans="1:7" x14ac:dyDescent="0.3">
      <c r="A660" t="s">
        <v>552</v>
      </c>
      <c r="B660">
        <v>19421</v>
      </c>
      <c r="C660" t="s">
        <v>5963</v>
      </c>
      <c r="D660" t="s">
        <v>466</v>
      </c>
      <c r="E660">
        <v>68</v>
      </c>
      <c r="F660">
        <v>1056.56</v>
      </c>
      <c r="G660">
        <v>15.54</v>
      </c>
    </row>
    <row r="661" spans="1:7" x14ac:dyDescent="0.3">
      <c r="A661" t="s">
        <v>552</v>
      </c>
      <c r="B661">
        <v>25478</v>
      </c>
      <c r="C661" t="s">
        <v>5656</v>
      </c>
      <c r="D661" t="s">
        <v>466</v>
      </c>
      <c r="E661">
        <v>120</v>
      </c>
      <c r="F661">
        <v>1170</v>
      </c>
      <c r="G661">
        <v>9.75</v>
      </c>
    </row>
    <row r="662" spans="1:7" x14ac:dyDescent="0.3">
      <c r="A662" t="s">
        <v>552</v>
      </c>
      <c r="B662">
        <v>29903</v>
      </c>
      <c r="C662" t="s">
        <v>6048</v>
      </c>
      <c r="D662" t="s">
        <v>466</v>
      </c>
      <c r="E662">
        <v>4</v>
      </c>
      <c r="F662">
        <v>259.2</v>
      </c>
      <c r="G662">
        <v>64.8</v>
      </c>
    </row>
    <row r="663" spans="1:7" x14ac:dyDescent="0.3">
      <c r="A663" t="s">
        <v>552</v>
      </c>
      <c r="B663">
        <v>19428</v>
      </c>
      <c r="C663" t="s">
        <v>6175</v>
      </c>
      <c r="D663" t="s">
        <v>466</v>
      </c>
      <c r="E663">
        <v>48</v>
      </c>
      <c r="F663">
        <v>259.2</v>
      </c>
      <c r="G663">
        <v>5.4</v>
      </c>
    </row>
    <row r="664" spans="1:7" x14ac:dyDescent="0.3">
      <c r="A664" t="s">
        <v>552</v>
      </c>
      <c r="B664">
        <v>18278</v>
      </c>
      <c r="C664" t="s">
        <v>5752</v>
      </c>
      <c r="D664" t="s">
        <v>466</v>
      </c>
      <c r="E664">
        <v>12</v>
      </c>
      <c r="F664">
        <v>3160.8</v>
      </c>
      <c r="G664">
        <v>263.39999999999998</v>
      </c>
    </row>
    <row r="665" spans="1:7" x14ac:dyDescent="0.3">
      <c r="A665" t="s">
        <v>552</v>
      </c>
      <c r="B665">
        <v>26717</v>
      </c>
      <c r="C665" t="s">
        <v>5760</v>
      </c>
      <c r="D665" t="s">
        <v>466</v>
      </c>
      <c r="E665">
        <v>6</v>
      </c>
      <c r="F665">
        <v>340.62</v>
      </c>
      <c r="G665">
        <v>56.77</v>
      </c>
    </row>
    <row r="666" spans="1:7" x14ac:dyDescent="0.3">
      <c r="A666" t="s">
        <v>552</v>
      </c>
      <c r="B666">
        <v>18296</v>
      </c>
      <c r="C666" t="s">
        <v>5761</v>
      </c>
      <c r="D666" t="s">
        <v>466</v>
      </c>
      <c r="E666">
        <v>6</v>
      </c>
      <c r="F666">
        <v>352.08</v>
      </c>
      <c r="G666">
        <v>58.68</v>
      </c>
    </row>
    <row r="667" spans="1:7" x14ac:dyDescent="0.3">
      <c r="A667" t="s">
        <v>552</v>
      </c>
      <c r="B667">
        <v>19751</v>
      </c>
      <c r="C667" t="s">
        <v>5938</v>
      </c>
      <c r="D667" t="s">
        <v>466</v>
      </c>
      <c r="E667">
        <v>83</v>
      </c>
      <c r="F667">
        <v>721.75</v>
      </c>
      <c r="G667">
        <v>8.6999999999999993</v>
      </c>
    </row>
    <row r="668" spans="1:7" x14ac:dyDescent="0.3">
      <c r="A668" t="s">
        <v>552</v>
      </c>
      <c r="B668">
        <v>23359</v>
      </c>
      <c r="C668" t="s">
        <v>5939</v>
      </c>
      <c r="D668" t="s">
        <v>466</v>
      </c>
      <c r="E668">
        <v>210.4</v>
      </c>
      <c r="F668">
        <v>557.71</v>
      </c>
      <c r="G668">
        <v>2.65</v>
      </c>
    </row>
    <row r="669" spans="1:7" x14ac:dyDescent="0.3">
      <c r="A669" t="s">
        <v>552</v>
      </c>
      <c r="B669">
        <v>24331</v>
      </c>
      <c r="C669" t="s">
        <v>5975</v>
      </c>
      <c r="D669" t="s">
        <v>466</v>
      </c>
      <c r="E669">
        <v>20</v>
      </c>
      <c r="F669">
        <v>430.05</v>
      </c>
      <c r="G669">
        <v>21.5</v>
      </c>
    </row>
    <row r="670" spans="1:7" x14ac:dyDescent="0.3">
      <c r="A670" t="s">
        <v>552</v>
      </c>
      <c r="B670">
        <v>20501</v>
      </c>
      <c r="C670" t="s">
        <v>5976</v>
      </c>
      <c r="D670" t="s">
        <v>466</v>
      </c>
      <c r="E670">
        <v>10</v>
      </c>
      <c r="F670">
        <v>219</v>
      </c>
      <c r="G670">
        <v>21.9</v>
      </c>
    </row>
    <row r="671" spans="1:7" x14ac:dyDescent="0.3">
      <c r="A671" t="s">
        <v>552</v>
      </c>
      <c r="B671">
        <v>26588</v>
      </c>
      <c r="C671" t="s">
        <v>5597</v>
      </c>
      <c r="D671" t="s">
        <v>466</v>
      </c>
      <c r="E671">
        <v>2</v>
      </c>
      <c r="F671">
        <v>553</v>
      </c>
      <c r="G671">
        <v>276.5</v>
      </c>
    </row>
    <row r="672" spans="1:7" x14ac:dyDescent="0.3">
      <c r="A672" t="s">
        <v>552</v>
      </c>
      <c r="B672">
        <v>19478</v>
      </c>
      <c r="C672" t="s">
        <v>5982</v>
      </c>
      <c r="D672" t="s">
        <v>466</v>
      </c>
      <c r="E672">
        <v>0.55000000000000004</v>
      </c>
      <c r="F672">
        <v>30.98</v>
      </c>
      <c r="G672">
        <v>56.33</v>
      </c>
    </row>
    <row r="673" spans="1:7" x14ac:dyDescent="0.3">
      <c r="A673" t="s">
        <v>552</v>
      </c>
      <c r="B673">
        <v>17017</v>
      </c>
      <c r="C673" t="s">
        <v>6131</v>
      </c>
      <c r="D673" t="s">
        <v>466</v>
      </c>
      <c r="E673">
        <v>5</v>
      </c>
      <c r="F673">
        <v>15</v>
      </c>
      <c r="G673">
        <v>3</v>
      </c>
    </row>
    <row r="674" spans="1:7" x14ac:dyDescent="0.3">
      <c r="A674" t="s">
        <v>552</v>
      </c>
      <c r="B674">
        <v>17019</v>
      </c>
      <c r="C674" t="s">
        <v>6134</v>
      </c>
      <c r="D674" t="s">
        <v>466</v>
      </c>
      <c r="E674">
        <v>7</v>
      </c>
      <c r="F674">
        <v>21</v>
      </c>
      <c r="G674">
        <v>3</v>
      </c>
    </row>
    <row r="675" spans="1:7" x14ac:dyDescent="0.3">
      <c r="A675" t="s">
        <v>552</v>
      </c>
      <c r="B675">
        <v>17020</v>
      </c>
      <c r="C675" t="s">
        <v>6135</v>
      </c>
      <c r="D675" t="s">
        <v>466</v>
      </c>
      <c r="E675">
        <v>3</v>
      </c>
      <c r="F675">
        <v>9</v>
      </c>
      <c r="G675">
        <v>3</v>
      </c>
    </row>
    <row r="676" spans="1:7" x14ac:dyDescent="0.3">
      <c r="A676" t="s">
        <v>552</v>
      </c>
      <c r="B676">
        <v>17504</v>
      </c>
      <c r="C676" t="s">
        <v>6132</v>
      </c>
      <c r="D676" t="s">
        <v>466</v>
      </c>
      <c r="E676">
        <v>12</v>
      </c>
      <c r="F676">
        <v>306</v>
      </c>
      <c r="G676">
        <v>25.5</v>
      </c>
    </row>
    <row r="677" spans="1:7" x14ac:dyDescent="0.3">
      <c r="A677" t="s">
        <v>552</v>
      </c>
      <c r="B677">
        <v>17476</v>
      </c>
      <c r="C677" t="s">
        <v>6138</v>
      </c>
      <c r="D677" t="s">
        <v>466</v>
      </c>
      <c r="E677">
        <v>6</v>
      </c>
      <c r="F677">
        <v>144</v>
      </c>
      <c r="G677">
        <v>24</v>
      </c>
    </row>
    <row r="678" spans="1:7" x14ac:dyDescent="0.3">
      <c r="A678" t="s">
        <v>552</v>
      </c>
      <c r="B678">
        <v>17488</v>
      </c>
      <c r="C678" t="s">
        <v>6130</v>
      </c>
      <c r="D678" t="s">
        <v>466</v>
      </c>
      <c r="E678">
        <v>16</v>
      </c>
      <c r="F678">
        <v>408</v>
      </c>
      <c r="G678">
        <v>25.5</v>
      </c>
    </row>
    <row r="679" spans="1:7" x14ac:dyDescent="0.3">
      <c r="A679" t="s">
        <v>552</v>
      </c>
      <c r="B679">
        <v>19748</v>
      </c>
      <c r="C679" t="s">
        <v>5983</v>
      </c>
      <c r="D679" t="s">
        <v>466</v>
      </c>
      <c r="E679">
        <v>8</v>
      </c>
      <c r="F679">
        <v>45.84</v>
      </c>
      <c r="G679">
        <v>5.73</v>
      </c>
    </row>
    <row r="680" spans="1:7" x14ac:dyDescent="0.3">
      <c r="A680" t="s">
        <v>552</v>
      </c>
      <c r="B680">
        <v>19745</v>
      </c>
      <c r="C680" t="s">
        <v>6154</v>
      </c>
      <c r="D680" t="s">
        <v>466</v>
      </c>
      <c r="E680">
        <v>1.1000000000000001</v>
      </c>
      <c r="F680">
        <v>16.829999999999998</v>
      </c>
      <c r="G680">
        <v>15.3</v>
      </c>
    </row>
    <row r="681" spans="1:7" x14ac:dyDescent="0.3">
      <c r="A681" t="s">
        <v>552</v>
      </c>
      <c r="B681">
        <v>19743</v>
      </c>
      <c r="C681" t="s">
        <v>5940</v>
      </c>
      <c r="D681" t="s">
        <v>466</v>
      </c>
      <c r="E681">
        <v>45.4</v>
      </c>
      <c r="F681">
        <v>685.17</v>
      </c>
      <c r="G681">
        <v>15.09</v>
      </c>
    </row>
    <row r="682" spans="1:7" x14ac:dyDescent="0.3">
      <c r="A682" t="s">
        <v>552</v>
      </c>
      <c r="B682">
        <v>27788</v>
      </c>
      <c r="C682" t="s">
        <v>6055</v>
      </c>
      <c r="D682" t="s">
        <v>466</v>
      </c>
      <c r="E682">
        <v>3</v>
      </c>
      <c r="F682">
        <v>41.4</v>
      </c>
      <c r="G682">
        <v>13.8</v>
      </c>
    </row>
    <row r="683" spans="1:7" x14ac:dyDescent="0.3">
      <c r="A683" t="s">
        <v>552</v>
      </c>
      <c r="B683">
        <v>20136</v>
      </c>
      <c r="C683" t="s">
        <v>5658</v>
      </c>
      <c r="D683" t="s">
        <v>466</v>
      </c>
      <c r="E683">
        <v>30</v>
      </c>
      <c r="F683">
        <v>89.7</v>
      </c>
      <c r="G683">
        <v>2.99</v>
      </c>
    </row>
    <row r="684" spans="1:7" x14ac:dyDescent="0.3">
      <c r="A684" t="s">
        <v>552</v>
      </c>
      <c r="B684">
        <v>20114</v>
      </c>
      <c r="C684" t="s">
        <v>5659</v>
      </c>
      <c r="D684" t="s">
        <v>466</v>
      </c>
      <c r="E684">
        <v>24</v>
      </c>
      <c r="F684">
        <v>208.8</v>
      </c>
      <c r="G684">
        <v>8.6999999999999993</v>
      </c>
    </row>
    <row r="685" spans="1:7" x14ac:dyDescent="0.3">
      <c r="A685" t="s">
        <v>552</v>
      </c>
      <c r="B685">
        <v>20007</v>
      </c>
      <c r="C685" t="s">
        <v>5660</v>
      </c>
      <c r="D685" t="s">
        <v>466</v>
      </c>
      <c r="E685">
        <v>3</v>
      </c>
      <c r="F685">
        <v>157.19999999999999</v>
      </c>
      <c r="G685">
        <v>52.4</v>
      </c>
    </row>
    <row r="686" spans="1:7" x14ac:dyDescent="0.3">
      <c r="A686" t="s">
        <v>552</v>
      </c>
      <c r="B686">
        <v>23228</v>
      </c>
      <c r="C686" t="s">
        <v>6164</v>
      </c>
      <c r="D686" t="s">
        <v>466</v>
      </c>
      <c r="E686">
        <v>8</v>
      </c>
      <c r="F686">
        <v>54.56</v>
      </c>
      <c r="G686">
        <v>6.82</v>
      </c>
    </row>
    <row r="687" spans="1:7" x14ac:dyDescent="0.3">
      <c r="A687" t="s">
        <v>552</v>
      </c>
      <c r="B687">
        <v>25565</v>
      </c>
      <c r="C687" t="s">
        <v>6220</v>
      </c>
      <c r="D687" t="s">
        <v>466</v>
      </c>
      <c r="E687">
        <v>1.2</v>
      </c>
      <c r="F687">
        <v>11.4</v>
      </c>
      <c r="G687">
        <v>9.5</v>
      </c>
    </row>
    <row r="688" spans="1:7" x14ac:dyDescent="0.3">
      <c r="A688" t="s">
        <v>552</v>
      </c>
      <c r="B688">
        <v>26631</v>
      </c>
      <c r="C688" t="s">
        <v>6117</v>
      </c>
      <c r="D688" t="s">
        <v>466</v>
      </c>
      <c r="E688">
        <v>11.95</v>
      </c>
      <c r="F688">
        <v>778.18</v>
      </c>
      <c r="G688">
        <v>65.12</v>
      </c>
    </row>
    <row r="689" spans="1:7" x14ac:dyDescent="0.3">
      <c r="A689" t="s">
        <v>552</v>
      </c>
      <c r="B689">
        <v>19476</v>
      </c>
      <c r="C689" t="s">
        <v>6017</v>
      </c>
      <c r="D689" t="s">
        <v>466</v>
      </c>
      <c r="E689">
        <v>3.9</v>
      </c>
      <c r="F689">
        <v>246.5</v>
      </c>
      <c r="G689">
        <v>63.21</v>
      </c>
    </row>
    <row r="690" spans="1:7" x14ac:dyDescent="0.3">
      <c r="A690" t="s">
        <v>552</v>
      </c>
      <c r="B690">
        <v>19401</v>
      </c>
      <c r="C690" t="s">
        <v>6114</v>
      </c>
      <c r="D690" t="s">
        <v>466</v>
      </c>
      <c r="E690">
        <v>11</v>
      </c>
      <c r="F690">
        <v>1981.02</v>
      </c>
      <c r="G690">
        <v>180.09</v>
      </c>
    </row>
    <row r="691" spans="1:7" x14ac:dyDescent="0.3">
      <c r="A691" t="s">
        <v>552</v>
      </c>
      <c r="B691">
        <v>19740</v>
      </c>
      <c r="C691" t="s">
        <v>6221</v>
      </c>
      <c r="D691" t="s">
        <v>466</v>
      </c>
      <c r="E691">
        <v>1</v>
      </c>
      <c r="F691">
        <v>7.8</v>
      </c>
      <c r="G691">
        <v>7.8</v>
      </c>
    </row>
    <row r="692" spans="1:7" x14ac:dyDescent="0.3">
      <c r="A692" t="s">
        <v>552</v>
      </c>
      <c r="B692">
        <v>19415</v>
      </c>
      <c r="C692" t="s">
        <v>5958</v>
      </c>
      <c r="D692" t="s">
        <v>466</v>
      </c>
      <c r="E692">
        <v>12</v>
      </c>
      <c r="F692">
        <v>105.6</v>
      </c>
      <c r="G692">
        <v>8.8000000000000007</v>
      </c>
    </row>
    <row r="693" spans="1:7" x14ac:dyDescent="0.3">
      <c r="A693" t="s">
        <v>552</v>
      </c>
      <c r="B693">
        <v>29719</v>
      </c>
      <c r="C693" t="s">
        <v>6235</v>
      </c>
      <c r="D693" t="s">
        <v>466</v>
      </c>
      <c r="E693">
        <v>1</v>
      </c>
      <c r="F693">
        <v>44</v>
      </c>
      <c r="G693">
        <v>44</v>
      </c>
    </row>
    <row r="694" spans="1:7" x14ac:dyDescent="0.3">
      <c r="A694" t="s">
        <v>552</v>
      </c>
      <c r="B694">
        <v>20117</v>
      </c>
      <c r="C694" t="s">
        <v>5857</v>
      </c>
      <c r="D694" t="s">
        <v>466</v>
      </c>
      <c r="E694">
        <v>35</v>
      </c>
      <c r="F694">
        <v>1437.7</v>
      </c>
      <c r="G694">
        <v>41.08</v>
      </c>
    </row>
    <row r="695" spans="1:7" x14ac:dyDescent="0.3">
      <c r="A695" t="s">
        <v>552</v>
      </c>
      <c r="B695">
        <v>25075</v>
      </c>
      <c r="C695" t="s">
        <v>5661</v>
      </c>
      <c r="D695" t="s">
        <v>466</v>
      </c>
      <c r="E695">
        <v>7</v>
      </c>
      <c r="F695">
        <v>62.65</v>
      </c>
      <c r="G695">
        <v>8.9499999999999993</v>
      </c>
    </row>
    <row r="696" spans="1:7" x14ac:dyDescent="0.3">
      <c r="A696" t="s">
        <v>552</v>
      </c>
      <c r="B696">
        <v>19600</v>
      </c>
      <c r="C696" t="s">
        <v>6121</v>
      </c>
      <c r="D696" t="s">
        <v>466</v>
      </c>
      <c r="E696">
        <v>2</v>
      </c>
      <c r="F696">
        <v>23.2</v>
      </c>
      <c r="G696">
        <v>11.6</v>
      </c>
    </row>
    <row r="697" spans="1:7" x14ac:dyDescent="0.3">
      <c r="A697" t="s">
        <v>552</v>
      </c>
      <c r="B697">
        <v>20887</v>
      </c>
      <c r="C697" t="s">
        <v>5662</v>
      </c>
      <c r="D697" t="s">
        <v>466</v>
      </c>
      <c r="E697">
        <v>66</v>
      </c>
      <c r="F697">
        <v>2435.4</v>
      </c>
      <c r="G697">
        <v>36.9</v>
      </c>
    </row>
    <row r="698" spans="1:7" x14ac:dyDescent="0.3">
      <c r="A698" t="s">
        <v>552</v>
      </c>
      <c r="B698">
        <v>20871</v>
      </c>
      <c r="C698" t="s">
        <v>5663</v>
      </c>
      <c r="D698" t="s">
        <v>466</v>
      </c>
      <c r="E698">
        <v>10</v>
      </c>
      <c r="F698">
        <v>199.36</v>
      </c>
      <c r="G698">
        <v>19.940000000000001</v>
      </c>
    </row>
    <row r="699" spans="1:7" x14ac:dyDescent="0.3">
      <c r="A699" t="s">
        <v>552</v>
      </c>
      <c r="B699">
        <v>19738</v>
      </c>
      <c r="C699" t="s">
        <v>6018</v>
      </c>
      <c r="D699" t="s">
        <v>466</v>
      </c>
      <c r="E699">
        <v>103</v>
      </c>
      <c r="F699">
        <v>294.97000000000003</v>
      </c>
      <c r="G699">
        <v>2.86</v>
      </c>
    </row>
    <row r="700" spans="1:7" x14ac:dyDescent="0.3">
      <c r="A700" t="s">
        <v>552</v>
      </c>
      <c r="B700">
        <v>27393</v>
      </c>
      <c r="C700" t="s">
        <v>6133</v>
      </c>
      <c r="D700" t="s">
        <v>466</v>
      </c>
      <c r="E700">
        <v>10</v>
      </c>
      <c r="F700">
        <v>189.8</v>
      </c>
      <c r="G700">
        <v>18.98</v>
      </c>
    </row>
    <row r="701" spans="1:7" x14ac:dyDescent="0.3">
      <c r="A701" t="s">
        <v>552</v>
      </c>
      <c r="B701">
        <v>20645</v>
      </c>
      <c r="C701" t="s">
        <v>5664</v>
      </c>
      <c r="D701" t="s">
        <v>466</v>
      </c>
      <c r="E701">
        <v>38</v>
      </c>
      <c r="F701">
        <v>846.58</v>
      </c>
      <c r="G701">
        <v>22.28</v>
      </c>
    </row>
    <row r="702" spans="1:7" x14ac:dyDescent="0.3">
      <c r="A702" t="s">
        <v>552</v>
      </c>
      <c r="B702">
        <v>19125</v>
      </c>
      <c r="C702" t="s">
        <v>5702</v>
      </c>
      <c r="D702" t="s">
        <v>466</v>
      </c>
      <c r="E702">
        <v>15</v>
      </c>
      <c r="F702">
        <v>3094.2</v>
      </c>
      <c r="G702">
        <v>206.28</v>
      </c>
    </row>
    <row r="703" spans="1:7" x14ac:dyDescent="0.3">
      <c r="A703" t="s">
        <v>552</v>
      </c>
      <c r="B703">
        <v>19987</v>
      </c>
      <c r="C703" t="s">
        <v>6056</v>
      </c>
      <c r="D703" t="s">
        <v>466</v>
      </c>
      <c r="E703">
        <v>2</v>
      </c>
      <c r="F703">
        <v>86.4</v>
      </c>
      <c r="G703">
        <v>43.2</v>
      </c>
    </row>
    <row r="704" spans="1:7" x14ac:dyDescent="0.3">
      <c r="A704" t="s">
        <v>552</v>
      </c>
      <c r="B704">
        <v>19979</v>
      </c>
      <c r="C704" t="s">
        <v>5667</v>
      </c>
      <c r="D704" t="s">
        <v>466</v>
      </c>
      <c r="E704">
        <v>12</v>
      </c>
      <c r="F704">
        <v>257.39999999999998</v>
      </c>
      <c r="G704">
        <v>21.45</v>
      </c>
    </row>
    <row r="705" spans="1:7" x14ac:dyDescent="0.3">
      <c r="A705" t="s">
        <v>552</v>
      </c>
      <c r="B705">
        <v>19984</v>
      </c>
      <c r="C705" t="s">
        <v>5669</v>
      </c>
      <c r="D705" t="s">
        <v>466</v>
      </c>
      <c r="E705">
        <v>2</v>
      </c>
      <c r="F705">
        <v>39.6</v>
      </c>
      <c r="G705">
        <v>19.8</v>
      </c>
    </row>
    <row r="706" spans="1:7" x14ac:dyDescent="0.3">
      <c r="A706" t="s">
        <v>552</v>
      </c>
      <c r="B706">
        <v>19973</v>
      </c>
      <c r="C706" t="s">
        <v>5670</v>
      </c>
      <c r="D706" t="s">
        <v>466</v>
      </c>
      <c r="E706">
        <v>6</v>
      </c>
      <c r="F706">
        <v>90.66</v>
      </c>
      <c r="G706">
        <v>15.11</v>
      </c>
    </row>
    <row r="707" spans="1:7" x14ac:dyDescent="0.3">
      <c r="A707" t="s">
        <v>552</v>
      </c>
      <c r="B707">
        <v>24385</v>
      </c>
      <c r="C707" t="s">
        <v>5984</v>
      </c>
      <c r="D707" t="s">
        <v>466</v>
      </c>
      <c r="E707">
        <v>3</v>
      </c>
      <c r="F707">
        <v>45.66</v>
      </c>
      <c r="G707">
        <v>15.22</v>
      </c>
    </row>
    <row r="708" spans="1:7" x14ac:dyDescent="0.3">
      <c r="A708" t="s">
        <v>552</v>
      </c>
      <c r="B708">
        <v>19946</v>
      </c>
      <c r="C708" t="s">
        <v>5672</v>
      </c>
      <c r="D708" t="s">
        <v>466</v>
      </c>
      <c r="E708">
        <v>2</v>
      </c>
      <c r="F708">
        <v>114.96</v>
      </c>
      <c r="G708">
        <v>57.48</v>
      </c>
    </row>
    <row r="709" spans="1:7" x14ac:dyDescent="0.3">
      <c r="A709" t="s">
        <v>552</v>
      </c>
      <c r="B709">
        <v>26711</v>
      </c>
      <c r="C709" t="s">
        <v>6007</v>
      </c>
      <c r="D709" t="s">
        <v>466</v>
      </c>
      <c r="E709">
        <v>10</v>
      </c>
      <c r="F709">
        <v>470</v>
      </c>
      <c r="G709">
        <v>47</v>
      </c>
    </row>
    <row r="710" spans="1:7" x14ac:dyDescent="0.3">
      <c r="A710" t="s">
        <v>552</v>
      </c>
      <c r="B710">
        <v>21017</v>
      </c>
      <c r="C710" t="s">
        <v>5673</v>
      </c>
      <c r="D710" t="s">
        <v>466</v>
      </c>
      <c r="E710">
        <v>18</v>
      </c>
      <c r="F710">
        <v>2860.2</v>
      </c>
      <c r="G710">
        <v>158.9</v>
      </c>
    </row>
    <row r="711" spans="1:7" x14ac:dyDescent="0.3">
      <c r="A711" t="s">
        <v>552</v>
      </c>
      <c r="B711">
        <v>21010</v>
      </c>
      <c r="C711" t="s">
        <v>5674</v>
      </c>
      <c r="D711" t="s">
        <v>466</v>
      </c>
      <c r="E711">
        <v>177</v>
      </c>
      <c r="F711">
        <v>2056.7600000000002</v>
      </c>
      <c r="G711">
        <v>11.62</v>
      </c>
    </row>
    <row r="712" spans="1:7" x14ac:dyDescent="0.3">
      <c r="A712" t="s">
        <v>552</v>
      </c>
      <c r="B712">
        <v>27529</v>
      </c>
      <c r="C712" t="s">
        <v>6061</v>
      </c>
      <c r="D712" t="s">
        <v>466</v>
      </c>
      <c r="E712">
        <v>2</v>
      </c>
      <c r="F712">
        <v>99.4</v>
      </c>
      <c r="G712">
        <v>49.7</v>
      </c>
    </row>
    <row r="713" spans="1:7" x14ac:dyDescent="0.3">
      <c r="A713" t="s">
        <v>552</v>
      </c>
      <c r="B713">
        <v>23096</v>
      </c>
      <c r="C713" t="s">
        <v>5941</v>
      </c>
      <c r="D713" t="s">
        <v>466</v>
      </c>
      <c r="E713">
        <v>480</v>
      </c>
      <c r="F713">
        <v>298.5</v>
      </c>
      <c r="G713">
        <v>0.62</v>
      </c>
    </row>
    <row r="714" spans="1:7" x14ac:dyDescent="0.3">
      <c r="A714" t="s">
        <v>552</v>
      </c>
      <c r="B714">
        <v>23095</v>
      </c>
      <c r="C714" t="s">
        <v>5942</v>
      </c>
      <c r="D714" t="s">
        <v>466</v>
      </c>
      <c r="E714">
        <v>2150</v>
      </c>
      <c r="F714">
        <v>2049</v>
      </c>
      <c r="G714">
        <v>0.95</v>
      </c>
    </row>
    <row r="715" spans="1:7" x14ac:dyDescent="0.3">
      <c r="A715" t="s">
        <v>552</v>
      </c>
      <c r="B715">
        <v>29892</v>
      </c>
      <c r="C715" t="s">
        <v>6150</v>
      </c>
      <c r="D715" t="s">
        <v>466</v>
      </c>
      <c r="E715">
        <v>2</v>
      </c>
      <c r="F715">
        <v>27.36</v>
      </c>
      <c r="G715">
        <v>13.68</v>
      </c>
    </row>
    <row r="716" spans="1:7" x14ac:dyDescent="0.3">
      <c r="A716" t="s">
        <v>552</v>
      </c>
      <c r="B716">
        <v>27106</v>
      </c>
      <c r="C716" t="s">
        <v>6153</v>
      </c>
      <c r="D716" t="s">
        <v>466</v>
      </c>
      <c r="E716">
        <v>13.13</v>
      </c>
      <c r="F716">
        <v>523.79999999999995</v>
      </c>
      <c r="G716">
        <v>39.89</v>
      </c>
    </row>
    <row r="717" spans="1:7" x14ac:dyDescent="0.3">
      <c r="A717" t="s">
        <v>552</v>
      </c>
      <c r="B717">
        <v>17162</v>
      </c>
      <c r="C717" t="s">
        <v>6137</v>
      </c>
      <c r="D717" t="s">
        <v>466</v>
      </c>
      <c r="E717">
        <v>16</v>
      </c>
      <c r="F717">
        <v>864</v>
      </c>
      <c r="G717">
        <v>54</v>
      </c>
    </row>
    <row r="718" spans="1:7" x14ac:dyDescent="0.3">
      <c r="A718" t="s">
        <v>552</v>
      </c>
      <c r="B718">
        <v>21372</v>
      </c>
      <c r="C718" t="s">
        <v>5704</v>
      </c>
      <c r="D718" t="s">
        <v>466</v>
      </c>
      <c r="E718">
        <v>108</v>
      </c>
      <c r="F718">
        <v>3348</v>
      </c>
      <c r="G718">
        <v>31</v>
      </c>
    </row>
    <row r="719" spans="1:7" x14ac:dyDescent="0.3">
      <c r="A719" t="s">
        <v>552</v>
      </c>
      <c r="B719">
        <v>28819</v>
      </c>
      <c r="C719" t="s">
        <v>6012</v>
      </c>
      <c r="D719" t="s">
        <v>466</v>
      </c>
      <c r="E719">
        <v>7</v>
      </c>
      <c r="F719">
        <v>496.3</v>
      </c>
      <c r="G719">
        <v>70.900000000000006</v>
      </c>
    </row>
    <row r="720" spans="1:7" x14ac:dyDescent="0.3">
      <c r="A720" t="s">
        <v>552</v>
      </c>
      <c r="B720">
        <v>24833</v>
      </c>
      <c r="C720" t="s">
        <v>5707</v>
      </c>
      <c r="D720" t="s">
        <v>466</v>
      </c>
      <c r="E720">
        <v>45</v>
      </c>
      <c r="F720">
        <v>2148.75</v>
      </c>
      <c r="G720">
        <v>47.75</v>
      </c>
    </row>
    <row r="721" spans="1:7" x14ac:dyDescent="0.3">
      <c r="A721" t="s">
        <v>552</v>
      </c>
      <c r="B721">
        <v>28384</v>
      </c>
      <c r="C721" t="s">
        <v>5894</v>
      </c>
      <c r="D721" t="s">
        <v>466</v>
      </c>
      <c r="E721">
        <v>40</v>
      </c>
      <c r="F721">
        <v>1040</v>
      </c>
      <c r="G721">
        <v>26</v>
      </c>
    </row>
    <row r="722" spans="1:7" x14ac:dyDescent="0.3">
      <c r="A722" t="s">
        <v>552</v>
      </c>
      <c r="B722">
        <v>17046</v>
      </c>
      <c r="C722" t="s">
        <v>6176</v>
      </c>
      <c r="D722" t="s">
        <v>466</v>
      </c>
      <c r="E722">
        <v>6</v>
      </c>
      <c r="F722">
        <v>207</v>
      </c>
      <c r="G722">
        <v>34.5</v>
      </c>
    </row>
    <row r="723" spans="1:7" x14ac:dyDescent="0.3">
      <c r="A723" t="s">
        <v>552</v>
      </c>
      <c r="B723">
        <v>17413</v>
      </c>
      <c r="C723" t="s">
        <v>6181</v>
      </c>
      <c r="D723" t="s">
        <v>466</v>
      </c>
      <c r="E723">
        <v>6</v>
      </c>
      <c r="F723">
        <v>1530</v>
      </c>
      <c r="G723">
        <v>255</v>
      </c>
    </row>
    <row r="724" spans="1:7" x14ac:dyDescent="0.3">
      <c r="A724" t="s">
        <v>552</v>
      </c>
      <c r="B724">
        <v>17341</v>
      </c>
      <c r="C724" t="s">
        <v>6217</v>
      </c>
      <c r="D724" t="s">
        <v>466</v>
      </c>
      <c r="E724">
        <v>4</v>
      </c>
      <c r="F724">
        <v>299.2</v>
      </c>
      <c r="G724">
        <v>74.8</v>
      </c>
    </row>
    <row r="725" spans="1:7" x14ac:dyDescent="0.3">
      <c r="A725" t="s">
        <v>552</v>
      </c>
      <c r="B725">
        <v>29175</v>
      </c>
      <c r="C725" t="s">
        <v>6233</v>
      </c>
      <c r="D725" t="s">
        <v>466</v>
      </c>
      <c r="E725">
        <v>6</v>
      </c>
      <c r="F725">
        <v>1050</v>
      </c>
      <c r="G725">
        <v>175</v>
      </c>
    </row>
    <row r="726" spans="1:7" x14ac:dyDescent="0.3">
      <c r="A726" t="s">
        <v>552</v>
      </c>
      <c r="B726">
        <v>17418</v>
      </c>
      <c r="C726" t="s">
        <v>6128</v>
      </c>
      <c r="D726" t="s">
        <v>466</v>
      </c>
      <c r="E726">
        <v>34</v>
      </c>
      <c r="F726">
        <v>2002.6</v>
      </c>
      <c r="G726">
        <v>58.9</v>
      </c>
    </row>
    <row r="727" spans="1:7" x14ac:dyDescent="0.3">
      <c r="A727" t="s">
        <v>552</v>
      </c>
      <c r="B727">
        <v>28880</v>
      </c>
      <c r="C727" t="s">
        <v>6179</v>
      </c>
      <c r="D727" t="s">
        <v>466</v>
      </c>
      <c r="E727">
        <v>19</v>
      </c>
      <c r="F727">
        <v>1615</v>
      </c>
      <c r="G727">
        <v>85</v>
      </c>
    </row>
    <row r="728" spans="1:7" x14ac:dyDescent="0.3">
      <c r="A728" t="s">
        <v>552</v>
      </c>
      <c r="B728">
        <v>25126</v>
      </c>
      <c r="C728" t="s">
        <v>5859</v>
      </c>
      <c r="D728" t="s">
        <v>466</v>
      </c>
      <c r="E728">
        <v>41.7</v>
      </c>
      <c r="F728">
        <v>1774.98</v>
      </c>
      <c r="G728">
        <v>42.57</v>
      </c>
    </row>
    <row r="729" spans="1:7" x14ac:dyDescent="0.3">
      <c r="A729" t="s">
        <v>552</v>
      </c>
      <c r="B729">
        <v>18832</v>
      </c>
      <c r="C729" t="s">
        <v>5898</v>
      </c>
      <c r="D729" t="s">
        <v>466</v>
      </c>
      <c r="E729">
        <v>62.7</v>
      </c>
      <c r="F729">
        <v>2409.0300000000002</v>
      </c>
      <c r="G729">
        <v>38.42</v>
      </c>
    </row>
    <row r="730" spans="1:7" x14ac:dyDescent="0.3">
      <c r="A730" t="s">
        <v>552</v>
      </c>
      <c r="B730">
        <v>19590</v>
      </c>
      <c r="C730" t="s">
        <v>6222</v>
      </c>
      <c r="D730" t="s">
        <v>466</v>
      </c>
      <c r="E730">
        <v>2</v>
      </c>
      <c r="F730">
        <v>15</v>
      </c>
      <c r="G730">
        <v>7.5</v>
      </c>
    </row>
    <row r="731" spans="1:7" x14ac:dyDescent="0.3">
      <c r="A731" t="s">
        <v>552</v>
      </c>
      <c r="B731">
        <v>19589</v>
      </c>
      <c r="C731" t="s">
        <v>5943</v>
      </c>
      <c r="D731" t="s">
        <v>466</v>
      </c>
      <c r="E731">
        <v>8</v>
      </c>
      <c r="F731">
        <v>72.25</v>
      </c>
      <c r="G731">
        <v>9.0299999999999994</v>
      </c>
    </row>
    <row r="732" spans="1:7" x14ac:dyDescent="0.3">
      <c r="A732" t="s">
        <v>552</v>
      </c>
      <c r="B732">
        <v>17895</v>
      </c>
      <c r="C732" t="s">
        <v>5819</v>
      </c>
      <c r="D732" t="s">
        <v>466</v>
      </c>
      <c r="E732">
        <v>6</v>
      </c>
      <c r="F732">
        <v>138.36000000000001</v>
      </c>
      <c r="G732">
        <v>23.06</v>
      </c>
    </row>
    <row r="733" spans="1:7" x14ac:dyDescent="0.3">
      <c r="A733" t="s">
        <v>552</v>
      </c>
      <c r="B733">
        <v>17886</v>
      </c>
      <c r="C733" t="s">
        <v>5820</v>
      </c>
      <c r="D733" t="s">
        <v>466</v>
      </c>
      <c r="E733">
        <v>8</v>
      </c>
      <c r="F733">
        <v>257.68</v>
      </c>
      <c r="G733">
        <v>32.21</v>
      </c>
    </row>
    <row r="734" spans="1:7" x14ac:dyDescent="0.3">
      <c r="A734" t="s">
        <v>552</v>
      </c>
      <c r="B734">
        <v>26580</v>
      </c>
      <c r="C734" t="s">
        <v>5909</v>
      </c>
      <c r="D734" t="s">
        <v>466</v>
      </c>
      <c r="E734">
        <v>41.36</v>
      </c>
      <c r="F734">
        <v>4632.32</v>
      </c>
      <c r="G734">
        <v>112</v>
      </c>
    </row>
    <row r="735" spans="1:7" x14ac:dyDescent="0.3">
      <c r="A735" t="s">
        <v>552</v>
      </c>
      <c r="B735">
        <v>18667</v>
      </c>
      <c r="C735" t="s">
        <v>5718</v>
      </c>
      <c r="D735" t="s">
        <v>466</v>
      </c>
      <c r="E735">
        <v>36</v>
      </c>
      <c r="F735">
        <v>719.64</v>
      </c>
      <c r="G735">
        <v>19.989999999999998</v>
      </c>
    </row>
    <row r="736" spans="1:7" x14ac:dyDescent="0.3">
      <c r="A736" t="s">
        <v>552</v>
      </c>
      <c r="B736">
        <v>23303</v>
      </c>
      <c r="C736" t="s">
        <v>6197</v>
      </c>
      <c r="D736" t="s">
        <v>466</v>
      </c>
      <c r="E736">
        <v>0.3</v>
      </c>
      <c r="F736">
        <v>10.5</v>
      </c>
      <c r="G736">
        <v>35</v>
      </c>
    </row>
    <row r="737" spans="1:7" x14ac:dyDescent="0.3">
      <c r="A737" t="s">
        <v>552</v>
      </c>
      <c r="B737">
        <v>29697</v>
      </c>
      <c r="C737" t="s">
        <v>6174</v>
      </c>
      <c r="D737" t="s">
        <v>466</v>
      </c>
      <c r="E737">
        <v>1</v>
      </c>
      <c r="F737">
        <v>3477</v>
      </c>
      <c r="G737">
        <v>3477</v>
      </c>
    </row>
    <row r="738" spans="1:7" x14ac:dyDescent="0.3">
      <c r="A738" t="s">
        <v>552</v>
      </c>
      <c r="B738">
        <v>28761</v>
      </c>
      <c r="C738" t="s">
        <v>6229</v>
      </c>
      <c r="D738" t="s">
        <v>466</v>
      </c>
      <c r="E738">
        <v>1.2</v>
      </c>
      <c r="F738">
        <v>121.19</v>
      </c>
      <c r="G738">
        <v>100.99</v>
      </c>
    </row>
    <row r="739" spans="1:7" x14ac:dyDescent="0.3">
      <c r="A739" t="s">
        <v>552</v>
      </c>
      <c r="B739">
        <v>23215</v>
      </c>
      <c r="C739" t="s">
        <v>6062</v>
      </c>
      <c r="D739" t="s">
        <v>466</v>
      </c>
      <c r="E739">
        <v>0.2</v>
      </c>
      <c r="F739">
        <v>9</v>
      </c>
      <c r="G739">
        <v>45</v>
      </c>
    </row>
    <row r="740" spans="1:7" x14ac:dyDescent="0.3">
      <c r="A740" t="s">
        <v>552</v>
      </c>
      <c r="B740">
        <v>19575</v>
      </c>
      <c r="C740" t="s">
        <v>5944</v>
      </c>
      <c r="D740" t="s">
        <v>466</v>
      </c>
      <c r="E740">
        <v>4.8</v>
      </c>
      <c r="F740">
        <v>158.80000000000001</v>
      </c>
      <c r="G740">
        <v>33.08</v>
      </c>
    </row>
    <row r="741" spans="1:7" x14ac:dyDescent="0.3">
      <c r="A741" t="s">
        <v>552</v>
      </c>
      <c r="B741">
        <v>19572</v>
      </c>
      <c r="C741" t="s">
        <v>5945</v>
      </c>
      <c r="D741" t="s">
        <v>466</v>
      </c>
      <c r="E741">
        <v>3.09</v>
      </c>
      <c r="F741">
        <v>29.97</v>
      </c>
      <c r="G741">
        <v>9.6999999999999993</v>
      </c>
    </row>
    <row r="742" spans="1:7" x14ac:dyDescent="0.3">
      <c r="A742" t="s">
        <v>552</v>
      </c>
      <c r="B742">
        <v>19570</v>
      </c>
      <c r="C742" t="s">
        <v>6063</v>
      </c>
      <c r="D742" t="s">
        <v>466</v>
      </c>
      <c r="E742">
        <v>0.45</v>
      </c>
      <c r="F742">
        <v>14.35</v>
      </c>
      <c r="G742">
        <v>31.89</v>
      </c>
    </row>
    <row r="743" spans="1:7" x14ac:dyDescent="0.3">
      <c r="A743" t="s">
        <v>552</v>
      </c>
      <c r="B743">
        <v>19567</v>
      </c>
      <c r="C743" t="s">
        <v>6141</v>
      </c>
      <c r="D743" t="s">
        <v>466</v>
      </c>
      <c r="E743">
        <v>1</v>
      </c>
      <c r="F743">
        <v>190</v>
      </c>
      <c r="G743">
        <v>190</v>
      </c>
    </row>
    <row r="744" spans="1:7" x14ac:dyDescent="0.3">
      <c r="A744" t="s">
        <v>552</v>
      </c>
      <c r="B744">
        <v>19562</v>
      </c>
      <c r="C744" t="s">
        <v>5946</v>
      </c>
      <c r="D744" t="s">
        <v>466</v>
      </c>
      <c r="E744">
        <v>1.3</v>
      </c>
      <c r="F744">
        <v>20.27</v>
      </c>
      <c r="G744">
        <v>15.59</v>
      </c>
    </row>
    <row r="745" spans="1:7" x14ac:dyDescent="0.3">
      <c r="A745" t="s">
        <v>552</v>
      </c>
      <c r="B745">
        <v>23198</v>
      </c>
      <c r="C745" t="s">
        <v>5947</v>
      </c>
      <c r="D745" t="s">
        <v>466</v>
      </c>
      <c r="E745">
        <v>16.8</v>
      </c>
      <c r="F745">
        <v>249.32</v>
      </c>
      <c r="G745">
        <v>14.84</v>
      </c>
    </row>
    <row r="746" spans="1:7" x14ac:dyDescent="0.3">
      <c r="A746" t="s">
        <v>552</v>
      </c>
      <c r="B746">
        <v>20199</v>
      </c>
      <c r="C746" t="s">
        <v>6201</v>
      </c>
      <c r="D746" t="s">
        <v>466</v>
      </c>
      <c r="E746">
        <v>1</v>
      </c>
      <c r="F746">
        <v>179.9</v>
      </c>
      <c r="G746">
        <v>179.9</v>
      </c>
    </row>
    <row r="747" spans="1:7" x14ac:dyDescent="0.3">
      <c r="A747" t="s">
        <v>552</v>
      </c>
      <c r="B747">
        <v>20349</v>
      </c>
      <c r="C747" t="s">
        <v>5679</v>
      </c>
      <c r="D747" t="s">
        <v>466</v>
      </c>
      <c r="E747">
        <v>48</v>
      </c>
      <c r="F747">
        <v>631.67999999999995</v>
      </c>
      <c r="G747">
        <v>13.16</v>
      </c>
    </row>
    <row r="748" spans="1:7" x14ac:dyDescent="0.3">
      <c r="A748" t="s">
        <v>552</v>
      </c>
      <c r="B748">
        <v>19790</v>
      </c>
      <c r="C748" t="s">
        <v>5948</v>
      </c>
      <c r="D748" t="s">
        <v>466</v>
      </c>
      <c r="E748">
        <v>5</v>
      </c>
      <c r="F748">
        <v>240</v>
      </c>
      <c r="G748">
        <v>48</v>
      </c>
    </row>
    <row r="749" spans="1:7" x14ac:dyDescent="0.3">
      <c r="A749" t="s">
        <v>552</v>
      </c>
      <c r="B749">
        <v>26425</v>
      </c>
      <c r="C749" t="s">
        <v>5949</v>
      </c>
      <c r="D749" t="s">
        <v>466</v>
      </c>
      <c r="E749">
        <v>12</v>
      </c>
      <c r="F749">
        <v>346</v>
      </c>
      <c r="G749">
        <v>28.83</v>
      </c>
    </row>
    <row r="750" spans="1:7" x14ac:dyDescent="0.3">
      <c r="A750" t="s">
        <v>552</v>
      </c>
      <c r="B750">
        <v>29720</v>
      </c>
      <c r="C750" t="s">
        <v>6237</v>
      </c>
      <c r="D750" t="s">
        <v>466</v>
      </c>
      <c r="E750">
        <v>1</v>
      </c>
      <c r="F750">
        <v>105</v>
      </c>
      <c r="G750">
        <v>105</v>
      </c>
    </row>
    <row r="751" spans="1:7" x14ac:dyDescent="0.3">
      <c r="A751" t="s">
        <v>552</v>
      </c>
      <c r="B751">
        <v>29843</v>
      </c>
      <c r="C751" t="s">
        <v>6162</v>
      </c>
      <c r="D751" t="s">
        <v>466</v>
      </c>
      <c r="E751">
        <v>2</v>
      </c>
      <c r="F751">
        <v>60</v>
      </c>
      <c r="G751">
        <v>30</v>
      </c>
    </row>
    <row r="752" spans="1:7" x14ac:dyDescent="0.3">
      <c r="A752" t="s">
        <v>552</v>
      </c>
      <c r="B752">
        <v>23732</v>
      </c>
      <c r="C752" t="s">
        <v>6210</v>
      </c>
      <c r="D752" t="s">
        <v>466</v>
      </c>
      <c r="E752">
        <v>7</v>
      </c>
      <c r="F752">
        <v>184.94</v>
      </c>
      <c r="G752">
        <v>26.42</v>
      </c>
    </row>
    <row r="753" spans="1:7" x14ac:dyDescent="0.3">
      <c r="A753" t="s">
        <v>552</v>
      </c>
      <c r="B753">
        <v>20488</v>
      </c>
      <c r="C753" t="s">
        <v>5851</v>
      </c>
      <c r="D753" t="s">
        <v>466</v>
      </c>
      <c r="E753">
        <v>6.94</v>
      </c>
      <c r="F753">
        <v>166.21</v>
      </c>
      <c r="G753">
        <v>23.95</v>
      </c>
    </row>
    <row r="754" spans="1:7" x14ac:dyDescent="0.3">
      <c r="A754" t="s">
        <v>552</v>
      </c>
      <c r="B754">
        <v>24507</v>
      </c>
      <c r="C754" t="s">
        <v>6109</v>
      </c>
      <c r="D754" t="s">
        <v>466</v>
      </c>
      <c r="E754">
        <v>22</v>
      </c>
      <c r="F754">
        <v>1873.62</v>
      </c>
      <c r="G754">
        <v>85.16</v>
      </c>
    </row>
    <row r="755" spans="1:7" x14ac:dyDescent="0.3">
      <c r="A755" t="s">
        <v>552</v>
      </c>
      <c r="B755">
        <v>26393</v>
      </c>
      <c r="C755" t="s">
        <v>6112</v>
      </c>
      <c r="D755" t="s">
        <v>466</v>
      </c>
      <c r="E755">
        <v>4</v>
      </c>
      <c r="F755">
        <v>439.16</v>
      </c>
      <c r="G755">
        <v>109.79</v>
      </c>
    </row>
    <row r="756" spans="1:7" x14ac:dyDescent="0.3">
      <c r="A756" t="s">
        <v>552</v>
      </c>
      <c r="B756">
        <v>26395</v>
      </c>
      <c r="C756" t="s">
        <v>6158</v>
      </c>
      <c r="D756" t="s">
        <v>466</v>
      </c>
      <c r="E756">
        <v>14</v>
      </c>
      <c r="F756">
        <v>1802</v>
      </c>
      <c r="G756">
        <v>128.71</v>
      </c>
    </row>
    <row r="757" spans="1:7" x14ac:dyDescent="0.3">
      <c r="A757" t="s">
        <v>552</v>
      </c>
      <c r="B757">
        <v>24514</v>
      </c>
      <c r="C757" t="s">
        <v>6110</v>
      </c>
      <c r="D757" t="s">
        <v>466</v>
      </c>
      <c r="E757">
        <v>30</v>
      </c>
      <c r="F757">
        <v>3706.2</v>
      </c>
      <c r="G757">
        <v>123.54</v>
      </c>
    </row>
    <row r="758" spans="1:7" x14ac:dyDescent="0.3">
      <c r="A758" t="s">
        <v>552</v>
      </c>
      <c r="B758">
        <v>17526</v>
      </c>
      <c r="C758" t="s">
        <v>6195</v>
      </c>
      <c r="D758" t="s">
        <v>466</v>
      </c>
      <c r="E758">
        <v>10</v>
      </c>
      <c r="F758">
        <v>175</v>
      </c>
      <c r="G758">
        <v>17.5</v>
      </c>
    </row>
    <row r="759" spans="1:7" x14ac:dyDescent="0.3">
      <c r="A759" t="s">
        <v>552</v>
      </c>
      <c r="B759">
        <v>19370</v>
      </c>
      <c r="C759" t="s">
        <v>5695</v>
      </c>
      <c r="D759" t="s">
        <v>466</v>
      </c>
      <c r="E759">
        <v>63.22</v>
      </c>
      <c r="F759">
        <v>6397.85</v>
      </c>
      <c r="G759">
        <v>101.2</v>
      </c>
    </row>
    <row r="760" spans="1:7" x14ac:dyDescent="0.3">
      <c r="A760" t="s">
        <v>552</v>
      </c>
      <c r="B760">
        <v>19356</v>
      </c>
      <c r="C760" t="s">
        <v>5696</v>
      </c>
      <c r="D760" t="s">
        <v>466</v>
      </c>
      <c r="E760">
        <v>34.700000000000003</v>
      </c>
      <c r="F760">
        <v>1915.79</v>
      </c>
      <c r="G760">
        <v>55.21</v>
      </c>
    </row>
    <row r="761" spans="1:7" x14ac:dyDescent="0.3">
      <c r="A761" t="s">
        <v>552</v>
      </c>
      <c r="B761">
        <v>23082</v>
      </c>
      <c r="C761" t="s">
        <v>5697</v>
      </c>
      <c r="D761" t="s">
        <v>466</v>
      </c>
      <c r="E761">
        <v>42</v>
      </c>
      <c r="F761">
        <v>3439.8</v>
      </c>
      <c r="G761">
        <v>81.900000000000006</v>
      </c>
    </row>
    <row r="762" spans="1:7" x14ac:dyDescent="0.3">
      <c r="A762" t="s">
        <v>552</v>
      </c>
      <c r="B762">
        <v>27893</v>
      </c>
      <c r="C762" t="s">
        <v>6066</v>
      </c>
      <c r="D762" t="s">
        <v>466</v>
      </c>
      <c r="E762">
        <v>1.88</v>
      </c>
      <c r="F762">
        <v>194.2</v>
      </c>
      <c r="G762">
        <v>103.3</v>
      </c>
    </row>
    <row r="763" spans="1:7" x14ac:dyDescent="0.3">
      <c r="A763" t="s">
        <v>552</v>
      </c>
      <c r="B763">
        <v>26596</v>
      </c>
      <c r="C763" t="s">
        <v>5891</v>
      </c>
      <c r="D763" t="s">
        <v>466</v>
      </c>
      <c r="E763">
        <v>3.83</v>
      </c>
      <c r="F763">
        <v>402.91</v>
      </c>
      <c r="G763">
        <v>105.2</v>
      </c>
    </row>
    <row r="764" spans="1:7" x14ac:dyDescent="0.3">
      <c r="A764" t="s">
        <v>552</v>
      </c>
      <c r="B764">
        <v>19339</v>
      </c>
      <c r="C764" t="s">
        <v>5987</v>
      </c>
      <c r="D764" t="s">
        <v>466</v>
      </c>
      <c r="E764">
        <v>11.56</v>
      </c>
      <c r="F764">
        <v>854.28</v>
      </c>
      <c r="G764">
        <v>73.900000000000006</v>
      </c>
    </row>
    <row r="765" spans="1:7" x14ac:dyDescent="0.3">
      <c r="A765" t="s">
        <v>552</v>
      </c>
      <c r="B765">
        <v>26594</v>
      </c>
      <c r="C765" t="s">
        <v>5698</v>
      </c>
      <c r="D765" t="s">
        <v>466</v>
      </c>
      <c r="E765">
        <v>20.45</v>
      </c>
      <c r="F765">
        <v>1777.1</v>
      </c>
      <c r="G765">
        <v>86.9</v>
      </c>
    </row>
    <row r="766" spans="1:7" x14ac:dyDescent="0.3">
      <c r="A766" t="s">
        <v>552</v>
      </c>
      <c r="B766">
        <v>19324</v>
      </c>
      <c r="C766" t="s">
        <v>5699</v>
      </c>
      <c r="D766" t="s">
        <v>466</v>
      </c>
      <c r="E766">
        <v>36.840000000000003</v>
      </c>
      <c r="F766">
        <v>1495.43</v>
      </c>
      <c r="G766">
        <v>40.590000000000003</v>
      </c>
    </row>
    <row r="767" spans="1:7" x14ac:dyDescent="0.3">
      <c r="A767" t="s">
        <v>552</v>
      </c>
      <c r="B767">
        <v>19291</v>
      </c>
      <c r="C767" t="s">
        <v>6067</v>
      </c>
      <c r="D767" t="s">
        <v>466</v>
      </c>
      <c r="E767">
        <v>81.39</v>
      </c>
      <c r="F767">
        <v>4882.8</v>
      </c>
      <c r="G767">
        <v>59.99</v>
      </c>
    </row>
    <row r="768" spans="1:7" x14ac:dyDescent="0.3">
      <c r="A768" t="s">
        <v>552</v>
      </c>
      <c r="B768">
        <v>19558</v>
      </c>
      <c r="C768" t="s">
        <v>5950</v>
      </c>
      <c r="D768" t="s">
        <v>466</v>
      </c>
      <c r="E768">
        <v>13.2</v>
      </c>
      <c r="F768">
        <v>272.79000000000002</v>
      </c>
      <c r="G768">
        <v>20.67</v>
      </c>
    </row>
    <row r="769" spans="1:7" x14ac:dyDescent="0.3">
      <c r="A769" t="s">
        <v>552</v>
      </c>
      <c r="B769">
        <v>20207</v>
      </c>
      <c r="C769" t="s">
        <v>6226</v>
      </c>
      <c r="D769" t="s">
        <v>466</v>
      </c>
      <c r="E769">
        <v>1</v>
      </c>
      <c r="F769">
        <v>27.9</v>
      </c>
      <c r="G769">
        <v>27.9</v>
      </c>
    </row>
    <row r="770" spans="1:7" x14ac:dyDescent="0.3">
      <c r="A770" t="s">
        <v>552</v>
      </c>
      <c r="B770">
        <v>20209</v>
      </c>
      <c r="C770" t="s">
        <v>6225</v>
      </c>
      <c r="D770" t="s">
        <v>466</v>
      </c>
      <c r="E770">
        <v>1.02</v>
      </c>
      <c r="F770">
        <v>32.9</v>
      </c>
      <c r="G770">
        <v>32.25</v>
      </c>
    </row>
    <row r="771" spans="1:7" x14ac:dyDescent="0.3">
      <c r="A771" t="s">
        <v>552</v>
      </c>
      <c r="B771">
        <v>23195</v>
      </c>
      <c r="C771" t="s">
        <v>5951</v>
      </c>
      <c r="D771" t="s">
        <v>466</v>
      </c>
      <c r="E771">
        <v>2.85</v>
      </c>
      <c r="F771">
        <v>28.47</v>
      </c>
      <c r="G771">
        <v>9.99</v>
      </c>
    </row>
    <row r="772" spans="1:7" x14ac:dyDescent="0.3">
      <c r="A772" t="s">
        <v>552</v>
      </c>
      <c r="B772">
        <v>26882</v>
      </c>
      <c r="C772" t="s">
        <v>6057</v>
      </c>
      <c r="D772" t="s">
        <v>466</v>
      </c>
      <c r="E772">
        <v>1</v>
      </c>
      <c r="F772">
        <v>360</v>
      </c>
      <c r="G772">
        <v>360</v>
      </c>
    </row>
    <row r="773" spans="1:7" x14ac:dyDescent="0.3">
      <c r="A773" t="s">
        <v>552</v>
      </c>
      <c r="B773">
        <v>21123</v>
      </c>
      <c r="C773" t="s">
        <v>6170</v>
      </c>
      <c r="D773" t="s">
        <v>466</v>
      </c>
      <c r="E773">
        <v>2</v>
      </c>
      <c r="F773">
        <v>21.8</v>
      </c>
      <c r="G773">
        <v>10.9</v>
      </c>
    </row>
    <row r="774" spans="1:7" x14ac:dyDescent="0.3">
      <c r="A774" t="s">
        <v>552</v>
      </c>
      <c r="B774">
        <v>19553</v>
      </c>
      <c r="C774" t="s">
        <v>6155</v>
      </c>
      <c r="D774" t="s">
        <v>466</v>
      </c>
      <c r="E774">
        <v>3</v>
      </c>
      <c r="F774">
        <v>16.5</v>
      </c>
      <c r="G774">
        <v>5.5</v>
      </c>
    </row>
    <row r="775" spans="1:7" x14ac:dyDescent="0.3">
      <c r="A775" t="s">
        <v>552</v>
      </c>
      <c r="B775">
        <v>17138</v>
      </c>
      <c r="C775" t="s">
        <v>6180</v>
      </c>
      <c r="D775" t="s">
        <v>466</v>
      </c>
      <c r="E775">
        <v>4</v>
      </c>
      <c r="F775">
        <v>34.4</v>
      </c>
      <c r="G775">
        <v>8.6</v>
      </c>
    </row>
    <row r="776" spans="1:7" x14ac:dyDescent="0.3">
      <c r="A776" t="s">
        <v>552</v>
      </c>
      <c r="B776">
        <v>19721</v>
      </c>
      <c r="C776" t="s">
        <v>5952</v>
      </c>
      <c r="D776" t="s">
        <v>466</v>
      </c>
      <c r="E776">
        <v>14.15</v>
      </c>
      <c r="F776">
        <v>602.04</v>
      </c>
      <c r="G776">
        <v>42.55</v>
      </c>
    </row>
    <row r="777" spans="1:7" x14ac:dyDescent="0.3">
      <c r="A777" t="s">
        <v>552</v>
      </c>
      <c r="B777">
        <v>19472</v>
      </c>
      <c r="C777" t="s">
        <v>6064</v>
      </c>
      <c r="D777" t="s">
        <v>466</v>
      </c>
      <c r="E777">
        <v>18</v>
      </c>
      <c r="F777">
        <v>316.85000000000002</v>
      </c>
      <c r="G777">
        <v>17.600000000000001</v>
      </c>
    </row>
    <row r="778" spans="1:7" x14ac:dyDescent="0.3">
      <c r="A778" t="s">
        <v>552</v>
      </c>
      <c r="B778">
        <v>18275</v>
      </c>
      <c r="C778" t="s">
        <v>5764</v>
      </c>
      <c r="D778" t="s">
        <v>466</v>
      </c>
      <c r="E778">
        <v>7</v>
      </c>
      <c r="F778">
        <v>466.46</v>
      </c>
      <c r="G778">
        <v>66.64</v>
      </c>
    </row>
    <row r="779" spans="1:7" x14ac:dyDescent="0.3">
      <c r="A779" t="s">
        <v>552</v>
      </c>
      <c r="B779">
        <v>18272</v>
      </c>
      <c r="C779" t="s">
        <v>5765</v>
      </c>
      <c r="D779" t="s">
        <v>466</v>
      </c>
      <c r="E779">
        <v>18</v>
      </c>
      <c r="F779">
        <v>650.64</v>
      </c>
      <c r="G779">
        <v>36.15</v>
      </c>
    </row>
    <row r="780" spans="1:7" x14ac:dyDescent="0.3">
      <c r="A780" t="s">
        <v>552</v>
      </c>
      <c r="B780">
        <v>18261</v>
      </c>
      <c r="C780" t="s">
        <v>5769</v>
      </c>
      <c r="D780" t="s">
        <v>466</v>
      </c>
      <c r="E780">
        <v>4</v>
      </c>
      <c r="F780">
        <v>1796.5</v>
      </c>
      <c r="G780">
        <v>449.13</v>
      </c>
    </row>
    <row r="781" spans="1:7" x14ac:dyDescent="0.3">
      <c r="A781" t="s">
        <v>552</v>
      </c>
      <c r="B781">
        <v>17437</v>
      </c>
      <c r="C781" t="s">
        <v>6129</v>
      </c>
      <c r="D781" t="s">
        <v>466</v>
      </c>
      <c r="E781">
        <v>90</v>
      </c>
      <c r="F781">
        <v>207</v>
      </c>
      <c r="G781">
        <v>2.2999999999999998</v>
      </c>
    </row>
    <row r="782" spans="1:7" x14ac:dyDescent="0.3">
      <c r="A782" t="s">
        <v>552</v>
      </c>
      <c r="B782">
        <v>17409</v>
      </c>
      <c r="C782" t="s">
        <v>6187</v>
      </c>
      <c r="D782" t="s">
        <v>466</v>
      </c>
      <c r="E782">
        <v>15</v>
      </c>
      <c r="F782">
        <v>642.6</v>
      </c>
      <c r="G782">
        <v>42.84</v>
      </c>
    </row>
    <row r="783" spans="1:7" x14ac:dyDescent="0.3">
      <c r="A783" t="s">
        <v>552</v>
      </c>
      <c r="B783">
        <v>21423</v>
      </c>
      <c r="C783" t="s">
        <v>6208</v>
      </c>
      <c r="D783" t="s">
        <v>466</v>
      </c>
      <c r="E783">
        <v>6</v>
      </c>
      <c r="F783">
        <v>198.6</v>
      </c>
      <c r="G783">
        <v>33.1</v>
      </c>
    </row>
    <row r="784" spans="1:7" x14ac:dyDescent="0.3">
      <c r="A784" t="s">
        <v>552</v>
      </c>
      <c r="B784">
        <v>21665</v>
      </c>
      <c r="C784" t="s">
        <v>6096</v>
      </c>
      <c r="D784" t="s">
        <v>466</v>
      </c>
      <c r="E784">
        <v>12</v>
      </c>
      <c r="F784">
        <v>397.2</v>
      </c>
      <c r="G784">
        <v>33.1</v>
      </c>
    </row>
    <row r="785" spans="1:7" x14ac:dyDescent="0.3">
      <c r="A785" t="s">
        <v>552</v>
      </c>
      <c r="B785">
        <v>17399</v>
      </c>
      <c r="C785" t="s">
        <v>6207</v>
      </c>
      <c r="D785" t="s">
        <v>466</v>
      </c>
      <c r="E785">
        <v>3</v>
      </c>
      <c r="F785">
        <v>59.01</v>
      </c>
      <c r="G785">
        <v>19.670000000000002</v>
      </c>
    </row>
    <row r="786" spans="1:7" x14ac:dyDescent="0.3">
      <c r="A786" t="s">
        <v>552</v>
      </c>
      <c r="B786">
        <v>17373</v>
      </c>
      <c r="C786" t="s">
        <v>6205</v>
      </c>
      <c r="D786" t="s">
        <v>466</v>
      </c>
      <c r="E786">
        <v>4</v>
      </c>
      <c r="F786">
        <v>83.2</v>
      </c>
      <c r="G786">
        <v>20.8</v>
      </c>
    </row>
    <row r="787" spans="1:7" x14ac:dyDescent="0.3">
      <c r="A787" t="s">
        <v>552</v>
      </c>
      <c r="B787">
        <v>17397</v>
      </c>
      <c r="C787" t="s">
        <v>6206</v>
      </c>
      <c r="D787" t="s">
        <v>466</v>
      </c>
      <c r="E787">
        <v>2</v>
      </c>
      <c r="F787">
        <v>66.2</v>
      </c>
      <c r="G787">
        <v>33.1</v>
      </c>
    </row>
    <row r="788" spans="1:7" x14ac:dyDescent="0.3">
      <c r="A788" t="s">
        <v>552</v>
      </c>
      <c r="B788">
        <v>17405</v>
      </c>
      <c r="C788" t="s">
        <v>6183</v>
      </c>
      <c r="D788" t="s">
        <v>466</v>
      </c>
      <c r="E788">
        <v>8</v>
      </c>
      <c r="F788">
        <v>93.04</v>
      </c>
      <c r="G788">
        <v>11.63</v>
      </c>
    </row>
    <row r="789" spans="1:7" x14ac:dyDescent="0.3">
      <c r="A789" t="s">
        <v>552</v>
      </c>
      <c r="B789">
        <v>17383</v>
      </c>
      <c r="C789" t="s">
        <v>6178</v>
      </c>
      <c r="D789" t="s">
        <v>466</v>
      </c>
      <c r="E789">
        <v>2</v>
      </c>
      <c r="F789">
        <v>77.78</v>
      </c>
      <c r="G789">
        <v>38.89</v>
      </c>
    </row>
    <row r="790" spans="1:7" x14ac:dyDescent="0.3">
      <c r="A790" t="s">
        <v>552</v>
      </c>
      <c r="B790">
        <v>20332</v>
      </c>
      <c r="C790" t="s">
        <v>5681</v>
      </c>
      <c r="D790" t="s">
        <v>466</v>
      </c>
      <c r="E790">
        <v>6</v>
      </c>
      <c r="F790">
        <v>83.4</v>
      </c>
      <c r="G790">
        <v>13.9</v>
      </c>
    </row>
    <row r="791" spans="1:7" x14ac:dyDescent="0.3">
      <c r="A791" t="s">
        <v>552</v>
      </c>
      <c r="B791">
        <v>19906</v>
      </c>
      <c r="C791" t="s">
        <v>6104</v>
      </c>
      <c r="D791" t="s">
        <v>466</v>
      </c>
      <c r="E791">
        <v>3</v>
      </c>
      <c r="F791">
        <v>111.8</v>
      </c>
      <c r="G791">
        <v>37.270000000000003</v>
      </c>
    </row>
    <row r="792" spans="1:7" x14ac:dyDescent="0.3">
      <c r="A792" t="s">
        <v>552</v>
      </c>
      <c r="B792">
        <v>23113</v>
      </c>
      <c r="C792" t="s">
        <v>5985</v>
      </c>
      <c r="D792" t="s">
        <v>466</v>
      </c>
      <c r="E792">
        <v>11.4</v>
      </c>
      <c r="F792">
        <v>101.99</v>
      </c>
      <c r="G792">
        <v>8.9499999999999993</v>
      </c>
    </row>
    <row r="793" spans="1:7" x14ac:dyDescent="0.3">
      <c r="A793" t="s">
        <v>552</v>
      </c>
      <c r="B793">
        <v>19465</v>
      </c>
      <c r="C793" t="s">
        <v>5953</v>
      </c>
      <c r="D793" t="s">
        <v>466</v>
      </c>
      <c r="E793">
        <v>11.4</v>
      </c>
      <c r="F793">
        <v>82.37</v>
      </c>
      <c r="G793">
        <v>7.23</v>
      </c>
    </row>
    <row r="794" spans="1:7" x14ac:dyDescent="0.3">
      <c r="A794" t="s">
        <v>552</v>
      </c>
      <c r="B794">
        <v>17061</v>
      </c>
      <c r="C794" t="s">
        <v>5954</v>
      </c>
      <c r="D794" t="s">
        <v>466</v>
      </c>
      <c r="E794">
        <v>0.1</v>
      </c>
      <c r="F794">
        <v>9.1</v>
      </c>
      <c r="G794">
        <v>91</v>
      </c>
    </row>
    <row r="795" spans="1:7" x14ac:dyDescent="0.3">
      <c r="A795" t="s">
        <v>552</v>
      </c>
      <c r="B795">
        <v>17116</v>
      </c>
      <c r="C795" t="s">
        <v>6215</v>
      </c>
      <c r="D795" t="s">
        <v>466</v>
      </c>
      <c r="E795">
        <v>4</v>
      </c>
      <c r="F795">
        <v>82.36</v>
      </c>
      <c r="G795">
        <v>20.59</v>
      </c>
    </row>
    <row r="796" spans="1:7" x14ac:dyDescent="0.3">
      <c r="A796" t="s">
        <v>552</v>
      </c>
      <c r="B796">
        <v>27308</v>
      </c>
      <c r="C796" t="s">
        <v>6228</v>
      </c>
      <c r="D796" t="s">
        <v>466</v>
      </c>
      <c r="E796">
        <v>1</v>
      </c>
      <c r="F796">
        <v>70</v>
      </c>
      <c r="G796">
        <v>70</v>
      </c>
    </row>
    <row r="797" spans="1:7" x14ac:dyDescent="0.3">
      <c r="A797" t="s">
        <v>552</v>
      </c>
      <c r="B797">
        <v>17883</v>
      </c>
      <c r="C797" t="s">
        <v>5821</v>
      </c>
      <c r="D797" t="s">
        <v>466</v>
      </c>
      <c r="E797">
        <v>6</v>
      </c>
      <c r="F797">
        <v>135.9</v>
      </c>
      <c r="G797">
        <v>22.65</v>
      </c>
    </row>
    <row r="798" spans="1:7" x14ac:dyDescent="0.3">
      <c r="A798" t="s">
        <v>552</v>
      </c>
      <c r="B798">
        <v>17881</v>
      </c>
      <c r="C798" t="s">
        <v>5822</v>
      </c>
      <c r="D798" t="s">
        <v>466</v>
      </c>
      <c r="E798">
        <v>4</v>
      </c>
      <c r="F798">
        <v>80.44</v>
      </c>
      <c r="G798">
        <v>20.11</v>
      </c>
    </row>
    <row r="799" spans="1:7" x14ac:dyDescent="0.3">
      <c r="A799" t="s">
        <v>552</v>
      </c>
      <c r="B799">
        <v>29703</v>
      </c>
      <c r="C799" t="s">
        <v>6204</v>
      </c>
      <c r="D799" t="s">
        <v>466</v>
      </c>
      <c r="E799">
        <v>3.8</v>
      </c>
      <c r="F799">
        <v>182.4</v>
      </c>
      <c r="G799">
        <v>48</v>
      </c>
    </row>
    <row r="800" spans="1:7" x14ac:dyDescent="0.3">
      <c r="A800" t="s">
        <v>552</v>
      </c>
      <c r="B800">
        <v>24986</v>
      </c>
      <c r="C800" t="s">
        <v>5835</v>
      </c>
      <c r="D800" t="s">
        <v>466</v>
      </c>
      <c r="E800">
        <v>4</v>
      </c>
      <c r="F800">
        <v>717.6</v>
      </c>
      <c r="G800">
        <v>179.4</v>
      </c>
    </row>
    <row r="801" spans="1:7" x14ac:dyDescent="0.3">
      <c r="A801" t="s">
        <v>552</v>
      </c>
      <c r="B801">
        <v>29750</v>
      </c>
      <c r="C801" t="s">
        <v>6203</v>
      </c>
      <c r="D801" t="s">
        <v>466</v>
      </c>
      <c r="E801">
        <v>4</v>
      </c>
      <c r="F801">
        <v>184</v>
      </c>
      <c r="G801">
        <v>46</v>
      </c>
    </row>
    <row r="802" spans="1:7" x14ac:dyDescent="0.3">
      <c r="A802" t="s">
        <v>552</v>
      </c>
      <c r="B802">
        <v>21159</v>
      </c>
      <c r="C802" t="s">
        <v>5836</v>
      </c>
      <c r="D802" t="s">
        <v>466</v>
      </c>
      <c r="E802">
        <v>4</v>
      </c>
      <c r="F802">
        <v>608</v>
      </c>
      <c r="G802">
        <v>152</v>
      </c>
    </row>
    <row r="803" spans="1:7" x14ac:dyDescent="0.3">
      <c r="A803" t="s">
        <v>552</v>
      </c>
      <c r="B803">
        <v>18589</v>
      </c>
      <c r="C803" t="s">
        <v>5722</v>
      </c>
      <c r="D803" t="s">
        <v>466</v>
      </c>
      <c r="E803">
        <v>35</v>
      </c>
      <c r="F803">
        <v>2349.9</v>
      </c>
      <c r="G803">
        <v>67.14</v>
      </c>
    </row>
    <row r="804" spans="1:7" x14ac:dyDescent="0.3">
      <c r="A804" t="s">
        <v>552</v>
      </c>
      <c r="B804">
        <v>18586</v>
      </c>
      <c r="C804" t="s">
        <v>6013</v>
      </c>
      <c r="D804" t="s">
        <v>466</v>
      </c>
      <c r="E804">
        <v>20</v>
      </c>
      <c r="F804">
        <v>2151</v>
      </c>
      <c r="G804">
        <v>107.55</v>
      </c>
    </row>
    <row r="805" spans="1:7" x14ac:dyDescent="0.3">
      <c r="A805" t="s">
        <v>552</v>
      </c>
      <c r="B805">
        <v>19678</v>
      </c>
      <c r="C805" t="s">
        <v>6211</v>
      </c>
      <c r="D805" t="s">
        <v>466</v>
      </c>
      <c r="E805">
        <v>1.5</v>
      </c>
      <c r="F805">
        <v>108</v>
      </c>
      <c r="G805">
        <v>72</v>
      </c>
    </row>
    <row r="806" spans="1:7" x14ac:dyDescent="0.3">
      <c r="A806" t="s">
        <v>552</v>
      </c>
      <c r="B806">
        <v>17125</v>
      </c>
      <c r="C806" t="s">
        <v>6193</v>
      </c>
      <c r="D806" t="s">
        <v>466</v>
      </c>
      <c r="E806">
        <v>4</v>
      </c>
      <c r="F806">
        <v>16</v>
      </c>
      <c r="G806">
        <v>4</v>
      </c>
    </row>
    <row r="807" spans="1:7" x14ac:dyDescent="0.3">
      <c r="A807" t="s">
        <v>552</v>
      </c>
      <c r="B807">
        <v>18242</v>
      </c>
      <c r="C807" t="s">
        <v>5771</v>
      </c>
      <c r="D807" t="s">
        <v>466</v>
      </c>
      <c r="E807">
        <v>12</v>
      </c>
      <c r="F807">
        <v>2554.1999999999998</v>
      </c>
      <c r="G807">
        <v>212.85</v>
      </c>
    </row>
    <row r="808" spans="1:7" x14ac:dyDescent="0.3">
      <c r="A808" t="s">
        <v>552</v>
      </c>
      <c r="B808">
        <v>23186</v>
      </c>
      <c r="C808" t="s">
        <v>5955</v>
      </c>
      <c r="D808" t="s">
        <v>466</v>
      </c>
      <c r="E808">
        <v>171.3</v>
      </c>
      <c r="F808">
        <v>1949.16</v>
      </c>
      <c r="G808">
        <v>11.38</v>
      </c>
    </row>
    <row r="809" spans="1:7" x14ac:dyDescent="0.3">
      <c r="A809" t="s">
        <v>552</v>
      </c>
      <c r="B809">
        <v>19539</v>
      </c>
      <c r="C809" t="s">
        <v>6159</v>
      </c>
      <c r="D809" t="s">
        <v>466</v>
      </c>
      <c r="E809">
        <v>22</v>
      </c>
      <c r="F809">
        <v>246.7</v>
      </c>
      <c r="G809">
        <v>11.21</v>
      </c>
    </row>
    <row r="810" spans="1:7" x14ac:dyDescent="0.3">
      <c r="A810" t="s">
        <v>552</v>
      </c>
      <c r="B810">
        <v>24484</v>
      </c>
      <c r="C810" t="s">
        <v>6065</v>
      </c>
      <c r="D810" t="s">
        <v>466</v>
      </c>
      <c r="E810">
        <v>2.15</v>
      </c>
      <c r="F810">
        <v>38.67</v>
      </c>
      <c r="G810">
        <v>17.989999999999998</v>
      </c>
    </row>
    <row r="811" spans="1:7" x14ac:dyDescent="0.3">
      <c r="A811" t="s">
        <v>552</v>
      </c>
      <c r="B811">
        <v>23108</v>
      </c>
      <c r="C811" t="s">
        <v>5986</v>
      </c>
      <c r="D811" t="s">
        <v>466</v>
      </c>
      <c r="E811">
        <v>0.2</v>
      </c>
      <c r="F811">
        <v>15.6</v>
      </c>
      <c r="G811">
        <v>78</v>
      </c>
    </row>
    <row r="812" spans="1:7" x14ac:dyDescent="0.3">
      <c r="A812" t="s">
        <v>552</v>
      </c>
      <c r="B812">
        <v>26586</v>
      </c>
      <c r="C812" t="s">
        <v>5889</v>
      </c>
      <c r="D812" t="s">
        <v>466</v>
      </c>
      <c r="E812">
        <v>2</v>
      </c>
      <c r="F812">
        <v>690</v>
      </c>
      <c r="G812">
        <v>345</v>
      </c>
    </row>
    <row r="813" spans="1:7" x14ac:dyDescent="0.3">
      <c r="A813" t="s">
        <v>552</v>
      </c>
      <c r="B813">
        <v>17361</v>
      </c>
      <c r="C813" t="s">
        <v>6136</v>
      </c>
      <c r="D813" t="s">
        <v>466</v>
      </c>
      <c r="E813">
        <v>8</v>
      </c>
      <c r="F813">
        <v>61.04</v>
      </c>
      <c r="G813">
        <v>7.63</v>
      </c>
    </row>
    <row r="814" spans="1:7" x14ac:dyDescent="0.3">
      <c r="A814" t="s">
        <v>552</v>
      </c>
      <c r="B814">
        <v>19527</v>
      </c>
      <c r="C814" t="s">
        <v>6163</v>
      </c>
      <c r="D814" t="s">
        <v>466</v>
      </c>
      <c r="E814">
        <v>0.37</v>
      </c>
      <c r="F814">
        <v>10.73</v>
      </c>
      <c r="G814">
        <v>29</v>
      </c>
    </row>
    <row r="815" spans="1:7" x14ac:dyDescent="0.3">
      <c r="A815" t="s">
        <v>552</v>
      </c>
      <c r="B815">
        <v>17119</v>
      </c>
      <c r="C815" t="s">
        <v>6182</v>
      </c>
      <c r="D815" t="s">
        <v>466</v>
      </c>
      <c r="E815">
        <v>4</v>
      </c>
      <c r="F815">
        <v>38.159999999999997</v>
      </c>
      <c r="G815">
        <v>9.5399999999999991</v>
      </c>
    </row>
    <row r="816" spans="1:7" x14ac:dyDescent="0.3">
      <c r="A816" t="s">
        <v>552</v>
      </c>
      <c r="B816">
        <v>18218</v>
      </c>
      <c r="C816" t="s">
        <v>5779</v>
      </c>
      <c r="D816" t="s">
        <v>466</v>
      </c>
      <c r="E816">
        <v>6</v>
      </c>
      <c r="F816">
        <v>183.36</v>
      </c>
      <c r="G816">
        <v>30.56</v>
      </c>
    </row>
    <row r="817" spans="1:7" x14ac:dyDescent="0.3">
      <c r="A817" t="s">
        <v>552</v>
      </c>
      <c r="B817">
        <v>20202</v>
      </c>
      <c r="C817" t="s">
        <v>5852</v>
      </c>
      <c r="D817" t="s">
        <v>466</v>
      </c>
      <c r="E817">
        <v>18</v>
      </c>
      <c r="F817">
        <v>124.2</v>
      </c>
      <c r="G817">
        <v>6.9</v>
      </c>
    </row>
    <row r="818" spans="1:7" x14ac:dyDescent="0.3">
      <c r="A818" t="s">
        <v>552</v>
      </c>
      <c r="B818">
        <v>17800</v>
      </c>
      <c r="C818" t="s">
        <v>5824</v>
      </c>
      <c r="D818" t="s">
        <v>466</v>
      </c>
      <c r="E818">
        <v>12</v>
      </c>
      <c r="F818">
        <v>311.04000000000002</v>
      </c>
      <c r="G818">
        <v>25.92</v>
      </c>
    </row>
    <row r="819" spans="1:7" x14ac:dyDescent="0.3">
      <c r="A819" t="s">
        <v>552</v>
      </c>
      <c r="B819">
        <v>17778</v>
      </c>
      <c r="C819" t="s">
        <v>5825</v>
      </c>
      <c r="D819" t="s">
        <v>466</v>
      </c>
      <c r="E819">
        <v>12</v>
      </c>
      <c r="F819">
        <v>1380.6</v>
      </c>
      <c r="G819">
        <v>115.05</v>
      </c>
    </row>
    <row r="820" spans="1:7" x14ac:dyDescent="0.3">
      <c r="A820" t="s">
        <v>552</v>
      </c>
      <c r="B820">
        <v>17797</v>
      </c>
      <c r="C820" t="s">
        <v>5828</v>
      </c>
      <c r="D820" t="s">
        <v>466</v>
      </c>
      <c r="E820">
        <v>60</v>
      </c>
      <c r="F820">
        <v>2379</v>
      </c>
      <c r="G820">
        <v>39.65</v>
      </c>
    </row>
    <row r="821" spans="1:7" x14ac:dyDescent="0.3">
      <c r="A821" t="s">
        <v>552</v>
      </c>
      <c r="B821">
        <v>21945</v>
      </c>
      <c r="C821" t="s">
        <v>5828</v>
      </c>
      <c r="D821" t="s">
        <v>466</v>
      </c>
      <c r="E821">
        <v>60</v>
      </c>
      <c r="F821">
        <v>2379</v>
      </c>
      <c r="G821">
        <v>39.65</v>
      </c>
    </row>
    <row r="822" spans="1:7" x14ac:dyDescent="0.3">
      <c r="A822" t="s">
        <v>552</v>
      </c>
      <c r="B822">
        <v>27858</v>
      </c>
      <c r="C822" t="s">
        <v>6069</v>
      </c>
      <c r="D822" t="s">
        <v>466</v>
      </c>
      <c r="E822">
        <v>12</v>
      </c>
      <c r="F822">
        <v>811.2</v>
      </c>
      <c r="G822">
        <v>67.599999999999994</v>
      </c>
    </row>
    <row r="823" spans="1:7" x14ac:dyDescent="0.3">
      <c r="A823" t="s">
        <v>552</v>
      </c>
      <c r="B823">
        <v>17716</v>
      </c>
      <c r="C823" t="s">
        <v>5830</v>
      </c>
      <c r="D823" t="s">
        <v>466</v>
      </c>
      <c r="E823">
        <v>18</v>
      </c>
      <c r="F823">
        <v>477</v>
      </c>
      <c r="G823">
        <v>26.5</v>
      </c>
    </row>
    <row r="824" spans="1:7" x14ac:dyDescent="0.3">
      <c r="A824" t="s">
        <v>552</v>
      </c>
      <c r="B824">
        <v>25418</v>
      </c>
      <c r="C824" t="s">
        <v>6079</v>
      </c>
      <c r="D824" t="s">
        <v>466</v>
      </c>
      <c r="E824">
        <v>6</v>
      </c>
      <c r="F824">
        <v>889.2</v>
      </c>
      <c r="G824">
        <v>148.19999999999999</v>
      </c>
    </row>
    <row r="825" spans="1:7" x14ac:dyDescent="0.3">
      <c r="A825" t="s">
        <v>552</v>
      </c>
      <c r="B825">
        <v>17594</v>
      </c>
      <c r="C825" t="s">
        <v>5878</v>
      </c>
      <c r="D825" t="s">
        <v>466</v>
      </c>
      <c r="E825">
        <v>42</v>
      </c>
      <c r="F825">
        <v>2839.2</v>
      </c>
      <c r="G825">
        <v>67.599999999999994</v>
      </c>
    </row>
    <row r="826" spans="1:7" x14ac:dyDescent="0.3">
      <c r="A826" t="s">
        <v>552</v>
      </c>
      <c r="B826">
        <v>25040</v>
      </c>
      <c r="C826" t="s">
        <v>5832</v>
      </c>
      <c r="D826" t="s">
        <v>466</v>
      </c>
      <c r="E826">
        <v>54</v>
      </c>
      <c r="F826">
        <v>5806.08</v>
      </c>
      <c r="G826">
        <v>107.52</v>
      </c>
    </row>
    <row r="827" spans="1:7" x14ac:dyDescent="0.3">
      <c r="A827" t="s">
        <v>552</v>
      </c>
      <c r="B827">
        <v>17710</v>
      </c>
      <c r="C827" t="s">
        <v>5833</v>
      </c>
      <c r="D827" t="s">
        <v>466</v>
      </c>
      <c r="E827">
        <v>60</v>
      </c>
      <c r="F827">
        <v>2379</v>
      </c>
      <c r="G827">
        <v>39.65</v>
      </c>
    </row>
    <row r="828" spans="1:7" x14ac:dyDescent="0.3">
      <c r="A828" t="s">
        <v>552</v>
      </c>
      <c r="B828">
        <v>17713</v>
      </c>
      <c r="C828" t="s">
        <v>5879</v>
      </c>
      <c r="D828" t="s">
        <v>466</v>
      </c>
      <c r="E828">
        <v>18</v>
      </c>
      <c r="F828">
        <v>1930.5</v>
      </c>
      <c r="G828">
        <v>107.25</v>
      </c>
    </row>
    <row r="829" spans="1:7" x14ac:dyDescent="0.3">
      <c r="A829" t="s">
        <v>552</v>
      </c>
      <c r="B829">
        <v>28071</v>
      </c>
      <c r="C829" t="s">
        <v>6010</v>
      </c>
      <c r="D829" t="s">
        <v>466</v>
      </c>
      <c r="E829">
        <v>2</v>
      </c>
      <c r="F829">
        <v>318</v>
      </c>
      <c r="G829">
        <v>159</v>
      </c>
    </row>
    <row r="830" spans="1:7" x14ac:dyDescent="0.3">
      <c r="A830" t="s">
        <v>552</v>
      </c>
      <c r="B830">
        <v>29242</v>
      </c>
      <c r="C830" t="s">
        <v>6253</v>
      </c>
      <c r="D830" t="s">
        <v>465</v>
      </c>
      <c r="E830">
        <v>1</v>
      </c>
      <c r="F830">
        <v>159.99</v>
      </c>
      <c r="G830">
        <v>159.99</v>
      </c>
    </row>
    <row r="831" spans="1:7" x14ac:dyDescent="0.3">
      <c r="A831" t="s">
        <v>552</v>
      </c>
      <c r="B831">
        <v>29244</v>
      </c>
      <c r="C831" t="s">
        <v>6254</v>
      </c>
      <c r="D831" t="s">
        <v>465</v>
      </c>
      <c r="E831">
        <v>5</v>
      </c>
      <c r="F831">
        <v>264.60000000000002</v>
      </c>
      <c r="G831">
        <v>52.92</v>
      </c>
    </row>
    <row r="832" spans="1:7" x14ac:dyDescent="0.3">
      <c r="A832" t="s">
        <v>552</v>
      </c>
      <c r="B832">
        <v>19787</v>
      </c>
      <c r="C832" t="s">
        <v>5914</v>
      </c>
      <c r="D832" t="s">
        <v>465</v>
      </c>
      <c r="E832">
        <v>160.5</v>
      </c>
      <c r="F832">
        <v>970.62</v>
      </c>
      <c r="G832">
        <v>6.05</v>
      </c>
    </row>
    <row r="833" spans="1:7" x14ac:dyDescent="0.3">
      <c r="A833" t="s">
        <v>552</v>
      </c>
      <c r="B833">
        <v>19658</v>
      </c>
      <c r="C833" t="s">
        <v>5915</v>
      </c>
      <c r="D833" t="s">
        <v>465</v>
      </c>
      <c r="E833">
        <v>10.85</v>
      </c>
      <c r="F833">
        <v>40.15</v>
      </c>
      <c r="G833">
        <v>3.7</v>
      </c>
    </row>
    <row r="834" spans="1:7" x14ac:dyDescent="0.3">
      <c r="A834" t="s">
        <v>552</v>
      </c>
      <c r="B834">
        <v>19657</v>
      </c>
      <c r="C834" t="s">
        <v>5916</v>
      </c>
      <c r="D834" t="s">
        <v>465</v>
      </c>
      <c r="E834">
        <v>3</v>
      </c>
      <c r="F834">
        <v>14.7</v>
      </c>
      <c r="G834">
        <v>4.9000000000000004</v>
      </c>
    </row>
    <row r="835" spans="1:7" x14ac:dyDescent="0.3">
      <c r="A835" t="s">
        <v>552</v>
      </c>
      <c r="B835">
        <v>19654</v>
      </c>
      <c r="C835" t="s">
        <v>5917</v>
      </c>
      <c r="D835" t="s">
        <v>465</v>
      </c>
      <c r="E835">
        <v>16.100000000000001</v>
      </c>
      <c r="F835">
        <v>86.91</v>
      </c>
      <c r="G835">
        <v>5.4</v>
      </c>
    </row>
    <row r="836" spans="1:7" x14ac:dyDescent="0.3">
      <c r="A836" t="s">
        <v>552</v>
      </c>
      <c r="B836">
        <v>25647</v>
      </c>
      <c r="C836" t="s">
        <v>5918</v>
      </c>
      <c r="D836" t="s">
        <v>465</v>
      </c>
      <c r="E836">
        <v>15.8</v>
      </c>
      <c r="F836">
        <v>301.14</v>
      </c>
      <c r="G836">
        <v>19.059999999999999</v>
      </c>
    </row>
    <row r="837" spans="1:7" x14ac:dyDescent="0.3">
      <c r="A837" t="s">
        <v>552</v>
      </c>
      <c r="B837">
        <v>21100</v>
      </c>
      <c r="C837" t="s">
        <v>5900</v>
      </c>
      <c r="D837" t="s">
        <v>465</v>
      </c>
      <c r="E837">
        <v>4</v>
      </c>
      <c r="F837">
        <v>12.4</v>
      </c>
      <c r="G837">
        <v>3.1</v>
      </c>
    </row>
    <row r="838" spans="1:7" x14ac:dyDescent="0.3">
      <c r="A838" t="s">
        <v>552</v>
      </c>
      <c r="B838">
        <v>21093</v>
      </c>
      <c r="C838" t="s">
        <v>5608</v>
      </c>
      <c r="D838" t="s">
        <v>465</v>
      </c>
      <c r="E838">
        <v>130</v>
      </c>
      <c r="F838">
        <v>570.70000000000005</v>
      </c>
      <c r="G838">
        <v>4.3899999999999997</v>
      </c>
    </row>
    <row r="839" spans="1:7" x14ac:dyDescent="0.3">
      <c r="A839" t="s">
        <v>552</v>
      </c>
      <c r="B839">
        <v>21078</v>
      </c>
      <c r="C839" t="s">
        <v>6039</v>
      </c>
      <c r="D839" t="s">
        <v>465</v>
      </c>
      <c r="E839">
        <v>2</v>
      </c>
      <c r="F839">
        <v>99.8</v>
      </c>
      <c r="G839">
        <v>49.9</v>
      </c>
    </row>
    <row r="840" spans="1:7" x14ac:dyDescent="0.3">
      <c r="A840" t="s">
        <v>552</v>
      </c>
      <c r="B840">
        <v>17974</v>
      </c>
      <c r="C840" t="s">
        <v>5839</v>
      </c>
      <c r="D840" t="s">
        <v>465</v>
      </c>
      <c r="E840">
        <v>12</v>
      </c>
      <c r="F840">
        <v>126</v>
      </c>
      <c r="G840">
        <v>10.5</v>
      </c>
    </row>
    <row r="841" spans="1:7" x14ac:dyDescent="0.3">
      <c r="A841" t="s">
        <v>552</v>
      </c>
      <c r="B841">
        <v>28954</v>
      </c>
      <c r="C841" t="s">
        <v>6038</v>
      </c>
      <c r="D841" t="s">
        <v>465</v>
      </c>
      <c r="E841">
        <v>20</v>
      </c>
      <c r="F841">
        <v>903</v>
      </c>
      <c r="G841">
        <v>45.15</v>
      </c>
    </row>
    <row r="842" spans="1:7" x14ac:dyDescent="0.3">
      <c r="A842" t="s">
        <v>552</v>
      </c>
      <c r="B842">
        <v>28955</v>
      </c>
      <c r="C842" t="s">
        <v>6037</v>
      </c>
      <c r="D842" t="s">
        <v>465</v>
      </c>
      <c r="E842">
        <v>40</v>
      </c>
      <c r="F842">
        <v>1641.6</v>
      </c>
      <c r="G842">
        <v>41.04</v>
      </c>
    </row>
    <row r="843" spans="1:7" x14ac:dyDescent="0.3">
      <c r="A843" t="s">
        <v>552</v>
      </c>
      <c r="B843">
        <v>19506</v>
      </c>
      <c r="C843" t="s">
        <v>5919</v>
      </c>
      <c r="D843" t="s">
        <v>465</v>
      </c>
      <c r="E843">
        <v>0.2</v>
      </c>
      <c r="F843">
        <v>10</v>
      </c>
      <c r="G843">
        <v>50</v>
      </c>
    </row>
    <row r="844" spans="1:7" x14ac:dyDescent="0.3">
      <c r="A844" t="s">
        <v>552</v>
      </c>
      <c r="B844">
        <v>19505</v>
      </c>
      <c r="C844" t="s">
        <v>5978</v>
      </c>
      <c r="D844" t="s">
        <v>465</v>
      </c>
      <c r="E844">
        <v>12.1</v>
      </c>
      <c r="F844">
        <v>121.05</v>
      </c>
      <c r="G844">
        <v>10</v>
      </c>
    </row>
    <row r="845" spans="1:7" x14ac:dyDescent="0.3">
      <c r="A845" t="s">
        <v>552</v>
      </c>
      <c r="B845">
        <v>19503</v>
      </c>
      <c r="C845" t="s">
        <v>6058</v>
      </c>
      <c r="D845" t="s">
        <v>465</v>
      </c>
      <c r="E845">
        <v>12.5</v>
      </c>
      <c r="F845">
        <v>116.97</v>
      </c>
      <c r="G845">
        <v>9.36</v>
      </c>
    </row>
    <row r="846" spans="1:7" x14ac:dyDescent="0.3">
      <c r="A846" t="s">
        <v>552</v>
      </c>
      <c r="B846">
        <v>19502</v>
      </c>
      <c r="C846" t="s">
        <v>6015</v>
      </c>
      <c r="D846" t="s">
        <v>465</v>
      </c>
      <c r="E846">
        <v>12.58</v>
      </c>
      <c r="F846">
        <v>203.84</v>
      </c>
      <c r="G846">
        <v>16.2</v>
      </c>
    </row>
    <row r="847" spans="1:7" x14ac:dyDescent="0.3">
      <c r="A847" t="s">
        <v>552</v>
      </c>
      <c r="B847">
        <v>19498</v>
      </c>
      <c r="C847" t="s">
        <v>5979</v>
      </c>
      <c r="D847" t="s">
        <v>465</v>
      </c>
      <c r="E847">
        <v>10.02</v>
      </c>
      <c r="F847">
        <v>118.9</v>
      </c>
      <c r="G847">
        <v>11.87</v>
      </c>
    </row>
    <row r="848" spans="1:7" x14ac:dyDescent="0.3">
      <c r="A848" t="s">
        <v>552</v>
      </c>
      <c r="B848">
        <v>19652</v>
      </c>
      <c r="C848" t="s">
        <v>5920</v>
      </c>
      <c r="D848" t="s">
        <v>465</v>
      </c>
      <c r="E848">
        <v>2.8</v>
      </c>
      <c r="F848">
        <v>55.31</v>
      </c>
      <c r="G848">
        <v>19.75</v>
      </c>
    </row>
    <row r="849" spans="1:7" x14ac:dyDescent="0.3">
      <c r="A849" t="s">
        <v>552</v>
      </c>
      <c r="B849">
        <v>19647</v>
      </c>
      <c r="C849" t="s">
        <v>5921</v>
      </c>
      <c r="D849" t="s">
        <v>465</v>
      </c>
      <c r="E849">
        <v>6</v>
      </c>
      <c r="F849">
        <v>93.5</v>
      </c>
      <c r="G849">
        <v>15.58</v>
      </c>
    </row>
    <row r="850" spans="1:7" x14ac:dyDescent="0.3">
      <c r="A850" t="s">
        <v>552</v>
      </c>
      <c r="B850">
        <v>24037</v>
      </c>
      <c r="C850" t="s">
        <v>6116</v>
      </c>
      <c r="D850" t="s">
        <v>465</v>
      </c>
      <c r="E850">
        <v>27</v>
      </c>
      <c r="F850">
        <v>479.44</v>
      </c>
      <c r="G850">
        <v>17.760000000000002</v>
      </c>
    </row>
    <row r="851" spans="1:7" x14ac:dyDescent="0.3">
      <c r="A851" t="s">
        <v>552</v>
      </c>
      <c r="B851">
        <v>20715</v>
      </c>
      <c r="C851" t="s">
        <v>5614</v>
      </c>
      <c r="D851" t="s">
        <v>465</v>
      </c>
      <c r="E851">
        <v>2</v>
      </c>
      <c r="F851">
        <v>885.8</v>
      </c>
      <c r="G851">
        <v>442.9</v>
      </c>
    </row>
    <row r="852" spans="1:7" x14ac:dyDescent="0.3">
      <c r="A852" t="s">
        <v>552</v>
      </c>
      <c r="B852">
        <v>19701</v>
      </c>
      <c r="C852" t="s">
        <v>5980</v>
      </c>
      <c r="D852" t="s">
        <v>465</v>
      </c>
      <c r="E852">
        <v>3</v>
      </c>
      <c r="F852">
        <v>54.75</v>
      </c>
      <c r="G852">
        <v>18.25</v>
      </c>
    </row>
    <row r="853" spans="1:7" x14ac:dyDescent="0.3">
      <c r="A853" t="s">
        <v>552</v>
      </c>
      <c r="B853">
        <v>24039</v>
      </c>
      <c r="C853" t="s">
        <v>5616</v>
      </c>
      <c r="D853" t="s">
        <v>465</v>
      </c>
      <c r="E853">
        <v>15</v>
      </c>
      <c r="F853">
        <v>1050.3499999999999</v>
      </c>
      <c r="G853">
        <v>70.02</v>
      </c>
    </row>
    <row r="854" spans="1:7" x14ac:dyDescent="0.3">
      <c r="A854" t="s">
        <v>552</v>
      </c>
      <c r="B854">
        <v>20429</v>
      </c>
      <c r="C854" t="s">
        <v>5840</v>
      </c>
      <c r="D854" t="s">
        <v>465</v>
      </c>
      <c r="E854">
        <v>2</v>
      </c>
      <c r="F854">
        <v>55.6</v>
      </c>
      <c r="G854">
        <v>27.8</v>
      </c>
    </row>
    <row r="855" spans="1:7" x14ac:dyDescent="0.3">
      <c r="A855" t="s">
        <v>552</v>
      </c>
      <c r="B855">
        <v>18547</v>
      </c>
      <c r="C855" t="s">
        <v>5726</v>
      </c>
      <c r="D855" t="s">
        <v>465</v>
      </c>
      <c r="E855">
        <v>12</v>
      </c>
      <c r="F855">
        <v>446.94</v>
      </c>
      <c r="G855">
        <v>37.25</v>
      </c>
    </row>
    <row r="856" spans="1:7" x14ac:dyDescent="0.3">
      <c r="A856" t="s">
        <v>552</v>
      </c>
      <c r="B856">
        <v>18545</v>
      </c>
      <c r="C856" t="s">
        <v>5727</v>
      </c>
      <c r="D856" t="s">
        <v>465</v>
      </c>
      <c r="E856">
        <v>12</v>
      </c>
      <c r="F856">
        <v>527.88</v>
      </c>
      <c r="G856">
        <v>43.99</v>
      </c>
    </row>
    <row r="857" spans="1:7" x14ac:dyDescent="0.3">
      <c r="A857" t="s">
        <v>552</v>
      </c>
      <c r="B857">
        <v>18543</v>
      </c>
      <c r="C857" t="s">
        <v>5729</v>
      </c>
      <c r="D857" t="s">
        <v>465</v>
      </c>
      <c r="E857">
        <v>6</v>
      </c>
      <c r="F857">
        <v>108</v>
      </c>
      <c r="G857">
        <v>18</v>
      </c>
    </row>
    <row r="858" spans="1:7" x14ac:dyDescent="0.3">
      <c r="A858" t="s">
        <v>552</v>
      </c>
      <c r="B858">
        <v>20301</v>
      </c>
      <c r="C858" t="s">
        <v>5617</v>
      </c>
      <c r="D858" t="s">
        <v>465</v>
      </c>
      <c r="E858">
        <v>24</v>
      </c>
      <c r="F858">
        <v>504</v>
      </c>
      <c r="G858">
        <v>21</v>
      </c>
    </row>
    <row r="859" spans="1:7" x14ac:dyDescent="0.3">
      <c r="A859" t="s">
        <v>552</v>
      </c>
      <c r="B859">
        <v>20422</v>
      </c>
      <c r="C859" t="s">
        <v>5618</v>
      </c>
      <c r="D859" t="s">
        <v>465</v>
      </c>
      <c r="E859">
        <v>1</v>
      </c>
      <c r="F859">
        <v>10.220000000000001</v>
      </c>
      <c r="G859">
        <v>10.220000000000001</v>
      </c>
    </row>
    <row r="860" spans="1:7" x14ac:dyDescent="0.3">
      <c r="A860" t="s">
        <v>552</v>
      </c>
      <c r="B860">
        <v>23312</v>
      </c>
      <c r="C860" t="s">
        <v>6165</v>
      </c>
      <c r="D860" t="s">
        <v>465</v>
      </c>
      <c r="E860">
        <v>2</v>
      </c>
      <c r="F860">
        <v>203.8</v>
      </c>
      <c r="G860">
        <v>101.9</v>
      </c>
    </row>
    <row r="861" spans="1:7" x14ac:dyDescent="0.3">
      <c r="A861" t="s">
        <v>552</v>
      </c>
      <c r="B861">
        <v>21783</v>
      </c>
      <c r="C861" t="s">
        <v>6216</v>
      </c>
      <c r="D861" t="s">
        <v>465</v>
      </c>
      <c r="E861">
        <v>8</v>
      </c>
      <c r="F861">
        <v>128</v>
      </c>
      <c r="G861">
        <v>16</v>
      </c>
    </row>
    <row r="862" spans="1:7" x14ac:dyDescent="0.3">
      <c r="A862" t="s">
        <v>552</v>
      </c>
      <c r="B862">
        <v>21047</v>
      </c>
      <c r="C862" t="s">
        <v>5621</v>
      </c>
      <c r="D862" t="s">
        <v>465</v>
      </c>
      <c r="E862">
        <v>18</v>
      </c>
      <c r="F862">
        <v>2210.4</v>
      </c>
      <c r="G862">
        <v>122.8</v>
      </c>
    </row>
    <row r="863" spans="1:7" x14ac:dyDescent="0.3">
      <c r="A863" t="s">
        <v>552</v>
      </c>
      <c r="B863">
        <v>27438</v>
      </c>
      <c r="C863" t="s">
        <v>5623</v>
      </c>
      <c r="D863" t="s">
        <v>465</v>
      </c>
      <c r="E863">
        <v>48</v>
      </c>
      <c r="F863">
        <v>1252.8</v>
      </c>
      <c r="G863">
        <v>26.1</v>
      </c>
    </row>
    <row r="864" spans="1:7" x14ac:dyDescent="0.3">
      <c r="A864" t="s">
        <v>552</v>
      </c>
      <c r="B864">
        <v>20751</v>
      </c>
      <c r="C864" t="s">
        <v>6246</v>
      </c>
      <c r="D864" t="s">
        <v>465</v>
      </c>
      <c r="E864">
        <v>2</v>
      </c>
      <c r="F864">
        <v>213.8</v>
      </c>
      <c r="G864">
        <v>106.9</v>
      </c>
    </row>
    <row r="865" spans="1:7" x14ac:dyDescent="0.3">
      <c r="A865" t="s">
        <v>552</v>
      </c>
      <c r="B865">
        <v>20745</v>
      </c>
      <c r="C865" t="s">
        <v>6245</v>
      </c>
      <c r="D865" t="s">
        <v>465</v>
      </c>
      <c r="E865">
        <v>3</v>
      </c>
      <c r="F865">
        <v>321</v>
      </c>
      <c r="G865">
        <v>107</v>
      </c>
    </row>
    <row r="866" spans="1:7" x14ac:dyDescent="0.3">
      <c r="A866" t="s">
        <v>552</v>
      </c>
      <c r="B866">
        <v>22721</v>
      </c>
      <c r="C866" t="s">
        <v>5710</v>
      </c>
      <c r="D866" t="s">
        <v>465</v>
      </c>
      <c r="E866">
        <v>23.94</v>
      </c>
      <c r="F866">
        <v>706.23</v>
      </c>
      <c r="G866">
        <v>29.5</v>
      </c>
    </row>
    <row r="867" spans="1:7" x14ac:dyDescent="0.3">
      <c r="A867" t="s">
        <v>552</v>
      </c>
      <c r="B867">
        <v>19166</v>
      </c>
      <c r="C867" t="s">
        <v>5892</v>
      </c>
      <c r="D867" t="s">
        <v>465</v>
      </c>
      <c r="E867">
        <v>85</v>
      </c>
      <c r="F867">
        <v>1729.75</v>
      </c>
      <c r="G867">
        <v>20.350000000000001</v>
      </c>
    </row>
    <row r="868" spans="1:7" x14ac:dyDescent="0.3">
      <c r="A868" t="s">
        <v>552</v>
      </c>
      <c r="B868">
        <v>23390</v>
      </c>
      <c r="C868" t="s">
        <v>5922</v>
      </c>
      <c r="D868" t="s">
        <v>465</v>
      </c>
      <c r="E868">
        <v>74</v>
      </c>
      <c r="F868">
        <v>595.6</v>
      </c>
      <c r="G868">
        <v>8.0500000000000007</v>
      </c>
    </row>
    <row r="869" spans="1:7" x14ac:dyDescent="0.3">
      <c r="A869" t="s">
        <v>552</v>
      </c>
      <c r="B869">
        <v>23389</v>
      </c>
      <c r="C869" t="s">
        <v>5923</v>
      </c>
      <c r="D869" t="s">
        <v>465</v>
      </c>
      <c r="E869">
        <v>28.1</v>
      </c>
      <c r="F869">
        <v>133.96</v>
      </c>
      <c r="G869">
        <v>4.7699999999999996</v>
      </c>
    </row>
    <row r="870" spans="1:7" x14ac:dyDescent="0.3">
      <c r="A870" t="s">
        <v>552</v>
      </c>
      <c r="B870">
        <v>24083</v>
      </c>
      <c r="C870" t="s">
        <v>5924</v>
      </c>
      <c r="D870" t="s">
        <v>465</v>
      </c>
      <c r="E870">
        <v>650</v>
      </c>
      <c r="F870">
        <v>5025</v>
      </c>
      <c r="G870">
        <v>7.73</v>
      </c>
    </row>
    <row r="871" spans="1:7" x14ac:dyDescent="0.3">
      <c r="A871" t="s">
        <v>552</v>
      </c>
      <c r="B871">
        <v>29739</v>
      </c>
      <c r="C871" t="s">
        <v>6240</v>
      </c>
      <c r="D871" t="s">
        <v>465</v>
      </c>
      <c r="E871">
        <v>2</v>
      </c>
      <c r="F871">
        <v>57.14</v>
      </c>
      <c r="G871">
        <v>28.57</v>
      </c>
    </row>
    <row r="872" spans="1:7" x14ac:dyDescent="0.3">
      <c r="A872" t="s">
        <v>552</v>
      </c>
      <c r="B872">
        <v>29740</v>
      </c>
      <c r="C872" t="s">
        <v>6242</v>
      </c>
      <c r="D872" t="s">
        <v>465</v>
      </c>
      <c r="E872">
        <v>2</v>
      </c>
      <c r="F872">
        <v>64.3</v>
      </c>
      <c r="G872">
        <v>32.15</v>
      </c>
    </row>
    <row r="873" spans="1:7" x14ac:dyDescent="0.3">
      <c r="A873" t="s">
        <v>552</v>
      </c>
      <c r="B873">
        <v>19634</v>
      </c>
      <c r="C873" t="s">
        <v>5925</v>
      </c>
      <c r="D873" t="s">
        <v>465</v>
      </c>
      <c r="E873">
        <v>2</v>
      </c>
      <c r="F873">
        <v>14.4</v>
      </c>
      <c r="G873">
        <v>7.2</v>
      </c>
    </row>
    <row r="874" spans="1:7" x14ac:dyDescent="0.3">
      <c r="A874" t="s">
        <v>552</v>
      </c>
      <c r="B874">
        <v>19632</v>
      </c>
      <c r="C874" t="s">
        <v>5926</v>
      </c>
      <c r="D874" t="s">
        <v>465</v>
      </c>
      <c r="E874">
        <v>35.200000000000003</v>
      </c>
      <c r="F874">
        <v>172.54</v>
      </c>
      <c r="G874">
        <v>4.9000000000000004</v>
      </c>
    </row>
    <row r="875" spans="1:7" x14ac:dyDescent="0.3">
      <c r="A875" t="s">
        <v>552</v>
      </c>
      <c r="B875">
        <v>26582</v>
      </c>
      <c r="C875" t="s">
        <v>5711</v>
      </c>
      <c r="D875" t="s">
        <v>465</v>
      </c>
      <c r="E875">
        <v>69.11</v>
      </c>
      <c r="F875">
        <v>9260.74</v>
      </c>
      <c r="G875">
        <v>134</v>
      </c>
    </row>
    <row r="876" spans="1:7" x14ac:dyDescent="0.3">
      <c r="A876" t="s">
        <v>552</v>
      </c>
      <c r="B876">
        <v>18696</v>
      </c>
      <c r="C876" t="s">
        <v>6023</v>
      </c>
      <c r="D876" t="s">
        <v>465</v>
      </c>
      <c r="E876">
        <v>16</v>
      </c>
      <c r="F876">
        <v>287.83999999999997</v>
      </c>
      <c r="G876">
        <v>17.989999999999998</v>
      </c>
    </row>
    <row r="877" spans="1:7" x14ac:dyDescent="0.3">
      <c r="A877" t="s">
        <v>552</v>
      </c>
      <c r="B877">
        <v>17564</v>
      </c>
      <c r="C877" t="s">
        <v>6142</v>
      </c>
      <c r="D877" t="s">
        <v>465</v>
      </c>
      <c r="E877">
        <v>4</v>
      </c>
      <c r="F877">
        <v>222</v>
      </c>
      <c r="G877">
        <v>55.5</v>
      </c>
    </row>
    <row r="878" spans="1:7" x14ac:dyDescent="0.3">
      <c r="A878" t="s">
        <v>552</v>
      </c>
      <c r="B878">
        <v>17573</v>
      </c>
      <c r="C878" t="s">
        <v>6100</v>
      </c>
      <c r="D878" t="s">
        <v>465</v>
      </c>
      <c r="E878">
        <v>8</v>
      </c>
      <c r="F878">
        <v>517.79999999999995</v>
      </c>
      <c r="G878">
        <v>64.73</v>
      </c>
    </row>
    <row r="879" spans="1:7" x14ac:dyDescent="0.3">
      <c r="A879" t="s">
        <v>552</v>
      </c>
      <c r="B879">
        <v>19616</v>
      </c>
      <c r="C879" t="s">
        <v>6252</v>
      </c>
      <c r="D879" t="s">
        <v>465</v>
      </c>
      <c r="E879">
        <v>1</v>
      </c>
      <c r="F879">
        <v>18.13</v>
      </c>
      <c r="G879">
        <v>18.13</v>
      </c>
    </row>
    <row r="880" spans="1:7" x14ac:dyDescent="0.3">
      <c r="A880" t="s">
        <v>552</v>
      </c>
      <c r="B880">
        <v>19846</v>
      </c>
      <c r="C880" t="s">
        <v>6060</v>
      </c>
      <c r="D880" t="s">
        <v>465</v>
      </c>
      <c r="E880">
        <v>5</v>
      </c>
      <c r="F880">
        <v>105</v>
      </c>
      <c r="G880">
        <v>21</v>
      </c>
    </row>
    <row r="881" spans="1:7" x14ac:dyDescent="0.3">
      <c r="A881" t="s">
        <v>552</v>
      </c>
      <c r="B881">
        <v>29241</v>
      </c>
      <c r="C881" t="s">
        <v>6243</v>
      </c>
      <c r="D881" t="s">
        <v>465</v>
      </c>
      <c r="E881">
        <v>20</v>
      </c>
      <c r="F881">
        <v>419.8</v>
      </c>
      <c r="G881">
        <v>20.99</v>
      </c>
    </row>
    <row r="882" spans="1:7" x14ac:dyDescent="0.3">
      <c r="A882" t="s">
        <v>552</v>
      </c>
      <c r="B882">
        <v>26560</v>
      </c>
      <c r="C882" t="s">
        <v>5732</v>
      </c>
      <c r="D882" t="s">
        <v>465</v>
      </c>
      <c r="E882">
        <v>24</v>
      </c>
      <c r="F882">
        <v>660</v>
      </c>
      <c r="G882">
        <v>27.5</v>
      </c>
    </row>
    <row r="883" spans="1:7" x14ac:dyDescent="0.3">
      <c r="A883" t="s">
        <v>552</v>
      </c>
      <c r="B883">
        <v>18486</v>
      </c>
      <c r="C883" t="s">
        <v>5733</v>
      </c>
      <c r="D883" t="s">
        <v>465</v>
      </c>
      <c r="E883">
        <v>6</v>
      </c>
      <c r="F883">
        <v>165</v>
      </c>
      <c r="G883">
        <v>27.5</v>
      </c>
    </row>
    <row r="884" spans="1:7" x14ac:dyDescent="0.3">
      <c r="A884" t="s">
        <v>552</v>
      </c>
      <c r="B884">
        <v>27406</v>
      </c>
      <c r="C884" t="s">
        <v>5899</v>
      </c>
      <c r="D884" t="s">
        <v>465</v>
      </c>
      <c r="E884">
        <v>10</v>
      </c>
      <c r="F884">
        <v>2190</v>
      </c>
      <c r="G884">
        <v>219</v>
      </c>
    </row>
    <row r="885" spans="1:7" x14ac:dyDescent="0.3">
      <c r="A885" t="s">
        <v>552</v>
      </c>
      <c r="B885">
        <v>20809</v>
      </c>
      <c r="C885" t="s">
        <v>5627</v>
      </c>
      <c r="D885" t="s">
        <v>465</v>
      </c>
      <c r="E885">
        <v>30</v>
      </c>
      <c r="F885">
        <v>899.7</v>
      </c>
      <c r="G885">
        <v>29.99</v>
      </c>
    </row>
    <row r="886" spans="1:7" x14ac:dyDescent="0.3">
      <c r="A886" t="s">
        <v>552</v>
      </c>
      <c r="B886">
        <v>21073</v>
      </c>
      <c r="C886" t="s">
        <v>5628</v>
      </c>
      <c r="D886" t="s">
        <v>465</v>
      </c>
      <c r="E886">
        <v>18</v>
      </c>
      <c r="F886">
        <v>880.2</v>
      </c>
      <c r="G886">
        <v>48.9</v>
      </c>
    </row>
    <row r="887" spans="1:7" x14ac:dyDescent="0.3">
      <c r="A887" t="s">
        <v>552</v>
      </c>
      <c r="B887">
        <v>27692</v>
      </c>
      <c r="C887" t="s">
        <v>5895</v>
      </c>
      <c r="D887" t="s">
        <v>465</v>
      </c>
      <c r="E887">
        <v>42</v>
      </c>
      <c r="F887">
        <v>4704</v>
      </c>
      <c r="G887">
        <v>112</v>
      </c>
    </row>
    <row r="888" spans="1:7" x14ac:dyDescent="0.3">
      <c r="A888" t="s">
        <v>552</v>
      </c>
      <c r="B888">
        <v>23377</v>
      </c>
      <c r="C888" t="s">
        <v>5927</v>
      </c>
      <c r="D888" t="s">
        <v>465</v>
      </c>
      <c r="E888">
        <v>13</v>
      </c>
      <c r="F888">
        <v>423</v>
      </c>
      <c r="G888">
        <v>32.54</v>
      </c>
    </row>
    <row r="889" spans="1:7" x14ac:dyDescent="0.3">
      <c r="A889" t="s">
        <v>552</v>
      </c>
      <c r="B889">
        <v>26713</v>
      </c>
      <c r="C889" t="s">
        <v>5903</v>
      </c>
      <c r="D889" t="s">
        <v>465</v>
      </c>
      <c r="E889">
        <v>2</v>
      </c>
      <c r="F889">
        <v>110</v>
      </c>
      <c r="G889">
        <v>55</v>
      </c>
    </row>
    <row r="890" spans="1:7" x14ac:dyDescent="0.3">
      <c r="A890" t="s">
        <v>552</v>
      </c>
      <c r="B890">
        <v>20270</v>
      </c>
      <c r="C890" t="s">
        <v>5631</v>
      </c>
      <c r="D890" t="s">
        <v>465</v>
      </c>
      <c r="E890">
        <v>18</v>
      </c>
      <c r="F890">
        <v>1522.8</v>
      </c>
      <c r="G890">
        <v>84.6</v>
      </c>
    </row>
    <row r="891" spans="1:7" x14ac:dyDescent="0.3">
      <c r="A891" t="s">
        <v>552</v>
      </c>
      <c r="B891">
        <v>24123</v>
      </c>
      <c r="C891" t="s">
        <v>5632</v>
      </c>
      <c r="D891" t="s">
        <v>465</v>
      </c>
      <c r="E891">
        <v>13</v>
      </c>
      <c r="F891">
        <v>1378</v>
      </c>
      <c r="G891">
        <v>106</v>
      </c>
    </row>
    <row r="892" spans="1:7" x14ac:dyDescent="0.3">
      <c r="A892" t="s">
        <v>552</v>
      </c>
      <c r="B892">
        <v>20054</v>
      </c>
      <c r="C892" t="s">
        <v>5633</v>
      </c>
      <c r="D892" t="s">
        <v>465</v>
      </c>
      <c r="E892">
        <v>8</v>
      </c>
      <c r="F892">
        <v>91.36</v>
      </c>
      <c r="G892">
        <v>11.42</v>
      </c>
    </row>
    <row r="893" spans="1:7" x14ac:dyDescent="0.3">
      <c r="A893" t="s">
        <v>552</v>
      </c>
      <c r="B893">
        <v>24509</v>
      </c>
      <c r="C893" t="s">
        <v>5928</v>
      </c>
      <c r="D893" t="s">
        <v>465</v>
      </c>
      <c r="E893">
        <v>95</v>
      </c>
      <c r="F893">
        <v>427</v>
      </c>
      <c r="G893">
        <v>4.49</v>
      </c>
    </row>
    <row r="894" spans="1:7" x14ac:dyDescent="0.3">
      <c r="A894" t="s">
        <v>552</v>
      </c>
      <c r="B894">
        <v>19626</v>
      </c>
      <c r="C894" t="s">
        <v>5966</v>
      </c>
      <c r="D894" t="s">
        <v>465</v>
      </c>
      <c r="E894">
        <v>3</v>
      </c>
      <c r="F894">
        <v>16.5</v>
      </c>
      <c r="G894">
        <v>5.5</v>
      </c>
    </row>
    <row r="895" spans="1:7" x14ac:dyDescent="0.3">
      <c r="A895" t="s">
        <v>552</v>
      </c>
      <c r="B895">
        <v>19623</v>
      </c>
      <c r="C895" t="s">
        <v>5929</v>
      </c>
      <c r="D895" t="s">
        <v>465</v>
      </c>
      <c r="E895">
        <v>30.25</v>
      </c>
      <c r="F895">
        <v>182.73</v>
      </c>
      <c r="G895">
        <v>6.04</v>
      </c>
    </row>
    <row r="896" spans="1:7" x14ac:dyDescent="0.3">
      <c r="A896" t="s">
        <v>552</v>
      </c>
      <c r="B896">
        <v>19488</v>
      </c>
      <c r="C896" t="s">
        <v>5930</v>
      </c>
      <c r="D896" t="s">
        <v>465</v>
      </c>
      <c r="E896">
        <v>10.55</v>
      </c>
      <c r="F896">
        <v>138.82</v>
      </c>
      <c r="G896">
        <v>13.16</v>
      </c>
    </row>
    <row r="897" spans="1:7" x14ac:dyDescent="0.3">
      <c r="A897" t="s">
        <v>552</v>
      </c>
      <c r="B897">
        <v>19621</v>
      </c>
      <c r="C897" t="s">
        <v>5931</v>
      </c>
      <c r="D897" t="s">
        <v>465</v>
      </c>
      <c r="E897">
        <v>38.35</v>
      </c>
      <c r="F897">
        <v>307.83</v>
      </c>
      <c r="G897">
        <v>8.0299999999999994</v>
      </c>
    </row>
    <row r="898" spans="1:7" x14ac:dyDescent="0.3">
      <c r="A898" t="s">
        <v>552</v>
      </c>
      <c r="B898">
        <v>17838</v>
      </c>
      <c r="C898" t="s">
        <v>5816</v>
      </c>
      <c r="D898" t="s">
        <v>465</v>
      </c>
      <c r="E898">
        <v>10</v>
      </c>
      <c r="F898">
        <v>89.5</v>
      </c>
      <c r="G898">
        <v>8.9499999999999993</v>
      </c>
    </row>
    <row r="899" spans="1:7" x14ac:dyDescent="0.3">
      <c r="A899" t="s">
        <v>552</v>
      </c>
      <c r="B899">
        <v>24952</v>
      </c>
      <c r="C899" t="s">
        <v>5599</v>
      </c>
      <c r="D899" t="s">
        <v>465</v>
      </c>
      <c r="E899">
        <v>3</v>
      </c>
      <c r="F899">
        <v>216.9</v>
      </c>
      <c r="G899">
        <v>72.3</v>
      </c>
    </row>
    <row r="900" spans="1:7" x14ac:dyDescent="0.3">
      <c r="A900" t="s">
        <v>552</v>
      </c>
      <c r="B900">
        <v>20941</v>
      </c>
      <c r="C900" t="s">
        <v>5886</v>
      </c>
      <c r="D900" t="s">
        <v>465</v>
      </c>
      <c r="E900">
        <v>8</v>
      </c>
      <c r="F900">
        <v>1458.4</v>
      </c>
      <c r="G900">
        <v>182.3</v>
      </c>
    </row>
    <row r="901" spans="1:7" x14ac:dyDescent="0.3">
      <c r="A901" t="s">
        <v>552</v>
      </c>
      <c r="B901">
        <v>23241</v>
      </c>
      <c r="C901" t="s">
        <v>5932</v>
      </c>
      <c r="D901" t="s">
        <v>465</v>
      </c>
      <c r="E901">
        <v>17.2</v>
      </c>
      <c r="F901">
        <v>61.72</v>
      </c>
      <c r="G901">
        <v>3.59</v>
      </c>
    </row>
    <row r="902" spans="1:7" x14ac:dyDescent="0.3">
      <c r="A902" t="s">
        <v>552</v>
      </c>
      <c r="B902">
        <v>20257</v>
      </c>
      <c r="C902" t="s">
        <v>5887</v>
      </c>
      <c r="D902" t="s">
        <v>465</v>
      </c>
      <c r="E902">
        <v>5</v>
      </c>
      <c r="F902">
        <v>149.5</v>
      </c>
      <c r="G902">
        <v>29.9</v>
      </c>
    </row>
    <row r="903" spans="1:7" x14ac:dyDescent="0.3">
      <c r="A903" t="s">
        <v>552</v>
      </c>
      <c r="B903">
        <v>19617</v>
      </c>
      <c r="C903" t="s">
        <v>5933</v>
      </c>
      <c r="D903" t="s">
        <v>465</v>
      </c>
      <c r="E903">
        <v>2.7</v>
      </c>
      <c r="F903">
        <v>81</v>
      </c>
      <c r="G903">
        <v>30</v>
      </c>
    </row>
    <row r="904" spans="1:7" x14ac:dyDescent="0.3">
      <c r="A904" t="s">
        <v>552</v>
      </c>
      <c r="B904">
        <v>28220</v>
      </c>
      <c r="C904" t="s">
        <v>6126</v>
      </c>
      <c r="D904" t="s">
        <v>465</v>
      </c>
      <c r="E904">
        <v>28</v>
      </c>
      <c r="F904">
        <v>866</v>
      </c>
      <c r="G904">
        <v>30.93</v>
      </c>
    </row>
    <row r="905" spans="1:7" x14ac:dyDescent="0.3">
      <c r="A905" t="s">
        <v>552</v>
      </c>
      <c r="B905">
        <v>28221</v>
      </c>
      <c r="C905" t="s">
        <v>6124</v>
      </c>
      <c r="D905" t="s">
        <v>465</v>
      </c>
      <c r="E905">
        <v>24</v>
      </c>
      <c r="F905">
        <v>924</v>
      </c>
      <c r="G905">
        <v>38.5</v>
      </c>
    </row>
    <row r="906" spans="1:7" x14ac:dyDescent="0.3">
      <c r="A906" t="s">
        <v>552</v>
      </c>
      <c r="B906">
        <v>28222</v>
      </c>
      <c r="C906" t="s">
        <v>6125</v>
      </c>
      <c r="D906" t="s">
        <v>465</v>
      </c>
      <c r="E906">
        <v>30</v>
      </c>
      <c r="F906">
        <v>1244</v>
      </c>
      <c r="G906">
        <v>41.47</v>
      </c>
    </row>
    <row r="907" spans="1:7" x14ac:dyDescent="0.3">
      <c r="A907" t="s">
        <v>552</v>
      </c>
      <c r="B907">
        <v>17549</v>
      </c>
      <c r="C907" t="s">
        <v>6218</v>
      </c>
      <c r="D907" t="s">
        <v>465</v>
      </c>
      <c r="E907">
        <v>20</v>
      </c>
      <c r="F907">
        <v>630</v>
      </c>
      <c r="G907">
        <v>31.5</v>
      </c>
    </row>
    <row r="908" spans="1:7" x14ac:dyDescent="0.3">
      <c r="A908" t="s">
        <v>552</v>
      </c>
      <c r="B908">
        <v>18382</v>
      </c>
      <c r="C908" t="s">
        <v>5738</v>
      </c>
      <c r="D908" t="s">
        <v>465</v>
      </c>
      <c r="E908">
        <v>26</v>
      </c>
      <c r="F908">
        <v>1502</v>
      </c>
      <c r="G908">
        <v>57.77</v>
      </c>
    </row>
    <row r="909" spans="1:7" x14ac:dyDescent="0.3">
      <c r="A909" t="s">
        <v>552</v>
      </c>
      <c r="B909">
        <v>26591</v>
      </c>
      <c r="C909" t="s">
        <v>5834</v>
      </c>
      <c r="D909" t="s">
        <v>465</v>
      </c>
      <c r="E909">
        <v>2</v>
      </c>
      <c r="F909">
        <v>657</v>
      </c>
      <c r="G909">
        <v>328.5</v>
      </c>
    </row>
    <row r="910" spans="1:7" x14ac:dyDescent="0.3">
      <c r="A910" t="s">
        <v>552</v>
      </c>
      <c r="B910">
        <v>17535</v>
      </c>
      <c r="C910" t="s">
        <v>6127</v>
      </c>
      <c r="D910" t="s">
        <v>465</v>
      </c>
      <c r="E910">
        <v>5</v>
      </c>
      <c r="F910">
        <v>848</v>
      </c>
      <c r="G910">
        <v>169.6</v>
      </c>
    </row>
    <row r="911" spans="1:7" x14ac:dyDescent="0.3">
      <c r="A911" t="s">
        <v>552</v>
      </c>
      <c r="B911">
        <v>26679</v>
      </c>
      <c r="C911" t="s">
        <v>6068</v>
      </c>
      <c r="D911" t="s">
        <v>465</v>
      </c>
      <c r="E911">
        <v>7.32</v>
      </c>
      <c r="F911">
        <v>218.87</v>
      </c>
      <c r="G911">
        <v>29.9</v>
      </c>
    </row>
    <row r="912" spans="1:7" x14ac:dyDescent="0.3">
      <c r="A912" t="s">
        <v>552</v>
      </c>
      <c r="B912">
        <v>20421</v>
      </c>
      <c r="C912" t="s">
        <v>5637</v>
      </c>
      <c r="D912" t="s">
        <v>465</v>
      </c>
      <c r="E912">
        <v>41</v>
      </c>
      <c r="F912">
        <v>817.8</v>
      </c>
      <c r="G912">
        <v>19.95</v>
      </c>
    </row>
    <row r="913" spans="1:7" x14ac:dyDescent="0.3">
      <c r="A913" t="s">
        <v>552</v>
      </c>
      <c r="B913">
        <v>23236</v>
      </c>
      <c r="C913" t="s">
        <v>5934</v>
      </c>
      <c r="D913" t="s">
        <v>465</v>
      </c>
      <c r="E913">
        <v>15.5</v>
      </c>
      <c r="F913">
        <v>162.05000000000001</v>
      </c>
      <c r="G913">
        <v>10.45</v>
      </c>
    </row>
    <row r="914" spans="1:7" x14ac:dyDescent="0.3">
      <c r="A914" t="s">
        <v>552</v>
      </c>
      <c r="B914">
        <v>19034</v>
      </c>
      <c r="C914" t="s">
        <v>5712</v>
      </c>
      <c r="D914" t="s">
        <v>465</v>
      </c>
      <c r="E914">
        <v>61</v>
      </c>
      <c r="F914">
        <v>671.2</v>
      </c>
      <c r="G914">
        <v>11</v>
      </c>
    </row>
    <row r="915" spans="1:7" x14ac:dyDescent="0.3">
      <c r="A915" t="s">
        <v>552</v>
      </c>
      <c r="B915">
        <v>26584</v>
      </c>
      <c r="C915" t="s">
        <v>5713</v>
      </c>
      <c r="D915" t="s">
        <v>465</v>
      </c>
      <c r="E915">
        <v>50.88</v>
      </c>
      <c r="F915">
        <v>4121.28</v>
      </c>
      <c r="G915">
        <v>81</v>
      </c>
    </row>
    <row r="916" spans="1:7" x14ac:dyDescent="0.3">
      <c r="A916" t="s">
        <v>552</v>
      </c>
      <c r="B916">
        <v>28479</v>
      </c>
      <c r="C916" t="s">
        <v>5959</v>
      </c>
      <c r="D916" t="s">
        <v>465</v>
      </c>
      <c r="E916">
        <v>47.47</v>
      </c>
      <c r="F916">
        <v>3845.07</v>
      </c>
      <c r="G916">
        <v>81</v>
      </c>
    </row>
    <row r="917" spans="1:7" x14ac:dyDescent="0.3">
      <c r="A917" t="s">
        <v>552</v>
      </c>
      <c r="B917">
        <v>25128</v>
      </c>
      <c r="C917" t="s">
        <v>5897</v>
      </c>
      <c r="D917" t="s">
        <v>465</v>
      </c>
      <c r="E917">
        <v>60.1</v>
      </c>
      <c r="F917">
        <v>2397.9899999999998</v>
      </c>
      <c r="G917">
        <v>39.9</v>
      </c>
    </row>
    <row r="918" spans="1:7" x14ac:dyDescent="0.3">
      <c r="A918" t="s">
        <v>552</v>
      </c>
      <c r="B918">
        <v>19439</v>
      </c>
      <c r="C918" t="s">
        <v>5691</v>
      </c>
      <c r="D918" t="s">
        <v>465</v>
      </c>
      <c r="E918">
        <v>6</v>
      </c>
      <c r="F918">
        <v>185.46</v>
      </c>
      <c r="G918">
        <v>30.91</v>
      </c>
    </row>
    <row r="919" spans="1:7" x14ac:dyDescent="0.3">
      <c r="A919" t="s">
        <v>552</v>
      </c>
      <c r="B919">
        <v>20689</v>
      </c>
      <c r="C919" t="s">
        <v>5638</v>
      </c>
      <c r="D919" t="s">
        <v>465</v>
      </c>
      <c r="E919">
        <v>52</v>
      </c>
      <c r="F919">
        <v>1703.2</v>
      </c>
      <c r="G919">
        <v>32.75</v>
      </c>
    </row>
    <row r="920" spans="1:7" x14ac:dyDescent="0.3">
      <c r="A920" t="s">
        <v>552</v>
      </c>
      <c r="B920">
        <v>26020</v>
      </c>
      <c r="C920" t="s">
        <v>5639</v>
      </c>
      <c r="D920" t="s">
        <v>465</v>
      </c>
      <c r="E920">
        <v>60</v>
      </c>
      <c r="F920">
        <v>837</v>
      </c>
      <c r="G920">
        <v>13.95</v>
      </c>
    </row>
    <row r="921" spans="1:7" x14ac:dyDescent="0.3">
      <c r="A921" t="s">
        <v>552</v>
      </c>
      <c r="B921">
        <v>24217</v>
      </c>
      <c r="C921" t="s">
        <v>5714</v>
      </c>
      <c r="D921" t="s">
        <v>465</v>
      </c>
      <c r="E921">
        <v>40.98</v>
      </c>
      <c r="F921">
        <v>1375.74</v>
      </c>
      <c r="G921">
        <v>33.57</v>
      </c>
    </row>
    <row r="922" spans="1:7" x14ac:dyDescent="0.3">
      <c r="A922" t="s">
        <v>552</v>
      </c>
      <c r="B922">
        <v>17303</v>
      </c>
      <c r="C922" t="s">
        <v>6111</v>
      </c>
      <c r="D922" t="s">
        <v>465</v>
      </c>
      <c r="E922">
        <v>8</v>
      </c>
      <c r="F922">
        <v>1004.24</v>
      </c>
      <c r="G922">
        <v>125.53</v>
      </c>
    </row>
    <row r="923" spans="1:7" x14ac:dyDescent="0.3">
      <c r="A923" t="s">
        <v>552</v>
      </c>
      <c r="B923">
        <v>17204</v>
      </c>
      <c r="C923" t="s">
        <v>6198</v>
      </c>
      <c r="D923" t="s">
        <v>465</v>
      </c>
      <c r="E923">
        <v>2</v>
      </c>
      <c r="F923">
        <v>301.88</v>
      </c>
      <c r="G923">
        <v>150.94</v>
      </c>
    </row>
    <row r="924" spans="1:7" x14ac:dyDescent="0.3">
      <c r="A924" t="s">
        <v>552</v>
      </c>
      <c r="B924">
        <v>26336</v>
      </c>
      <c r="C924" t="s">
        <v>5701</v>
      </c>
      <c r="D924" t="s">
        <v>465</v>
      </c>
      <c r="E924">
        <v>290</v>
      </c>
      <c r="F924">
        <v>1798</v>
      </c>
      <c r="G924">
        <v>6.2</v>
      </c>
    </row>
    <row r="925" spans="1:7" x14ac:dyDescent="0.3">
      <c r="A925" t="s">
        <v>552</v>
      </c>
      <c r="B925">
        <v>25429</v>
      </c>
      <c r="C925" t="s">
        <v>5640</v>
      </c>
      <c r="D925" t="s">
        <v>465</v>
      </c>
      <c r="E925">
        <v>340</v>
      </c>
      <c r="F925">
        <v>2108</v>
      </c>
      <c r="G925">
        <v>6.2</v>
      </c>
    </row>
    <row r="926" spans="1:7" x14ac:dyDescent="0.3">
      <c r="A926" t="s">
        <v>552</v>
      </c>
      <c r="B926">
        <v>26024</v>
      </c>
      <c r="C926" t="s">
        <v>5641</v>
      </c>
      <c r="D926" t="s">
        <v>465</v>
      </c>
      <c r="E926">
        <v>350</v>
      </c>
      <c r="F926">
        <v>2170</v>
      </c>
      <c r="G926">
        <v>6.2</v>
      </c>
    </row>
    <row r="927" spans="1:7" x14ac:dyDescent="0.3">
      <c r="A927" t="s">
        <v>552</v>
      </c>
      <c r="B927">
        <v>19485</v>
      </c>
      <c r="C927" t="s">
        <v>5935</v>
      </c>
      <c r="D927" t="s">
        <v>465</v>
      </c>
      <c r="E927">
        <v>1.1499999999999999</v>
      </c>
      <c r="F927">
        <v>78.42</v>
      </c>
      <c r="G927">
        <v>68.19</v>
      </c>
    </row>
    <row r="928" spans="1:7" x14ac:dyDescent="0.3">
      <c r="A928" t="s">
        <v>552</v>
      </c>
      <c r="B928">
        <v>27519</v>
      </c>
      <c r="C928" t="s">
        <v>6258</v>
      </c>
      <c r="D928" t="s">
        <v>465</v>
      </c>
      <c r="E928">
        <v>3</v>
      </c>
      <c r="F928">
        <v>46.5</v>
      </c>
      <c r="G928">
        <v>15.5</v>
      </c>
    </row>
    <row r="929" spans="1:7" x14ac:dyDescent="0.3">
      <c r="A929" t="s">
        <v>552</v>
      </c>
      <c r="B929">
        <v>26880</v>
      </c>
      <c r="C929" t="s">
        <v>5913</v>
      </c>
      <c r="D929" t="s">
        <v>465</v>
      </c>
      <c r="E929">
        <v>1400</v>
      </c>
      <c r="F929">
        <v>3500</v>
      </c>
      <c r="G929">
        <v>2.5</v>
      </c>
    </row>
    <row r="930" spans="1:7" x14ac:dyDescent="0.3">
      <c r="A930" t="s">
        <v>552</v>
      </c>
      <c r="B930">
        <v>17196</v>
      </c>
      <c r="C930" t="s">
        <v>6192</v>
      </c>
      <c r="D930" t="s">
        <v>465</v>
      </c>
      <c r="E930">
        <v>4</v>
      </c>
      <c r="F930">
        <v>25.52</v>
      </c>
      <c r="G930">
        <v>6.38</v>
      </c>
    </row>
    <row r="931" spans="1:7" x14ac:dyDescent="0.3">
      <c r="A931" t="s">
        <v>552</v>
      </c>
      <c r="B931">
        <v>17190</v>
      </c>
      <c r="C931" t="s">
        <v>6177</v>
      </c>
      <c r="D931" t="s">
        <v>465</v>
      </c>
      <c r="E931">
        <v>4</v>
      </c>
      <c r="F931">
        <v>32.4</v>
      </c>
      <c r="G931">
        <v>8.1</v>
      </c>
    </row>
    <row r="932" spans="1:7" x14ac:dyDescent="0.3">
      <c r="A932" t="s">
        <v>552</v>
      </c>
      <c r="B932">
        <v>29071</v>
      </c>
      <c r="C932" t="s">
        <v>6269</v>
      </c>
      <c r="D932" t="s">
        <v>465</v>
      </c>
      <c r="E932">
        <v>2</v>
      </c>
      <c r="F932">
        <v>152.66</v>
      </c>
      <c r="G932">
        <v>76.33</v>
      </c>
    </row>
    <row r="933" spans="1:7" x14ac:dyDescent="0.3">
      <c r="A933" t="s">
        <v>552</v>
      </c>
      <c r="B933">
        <v>24552</v>
      </c>
      <c r="C933" t="s">
        <v>5812</v>
      </c>
      <c r="D933" t="s">
        <v>465</v>
      </c>
      <c r="E933">
        <v>108</v>
      </c>
      <c r="F933">
        <v>4096.8</v>
      </c>
      <c r="G933">
        <v>37.93</v>
      </c>
    </row>
    <row r="934" spans="1:7" x14ac:dyDescent="0.3">
      <c r="A934" t="s">
        <v>552</v>
      </c>
      <c r="B934">
        <v>18017</v>
      </c>
      <c r="C934" t="s">
        <v>5863</v>
      </c>
      <c r="D934" t="s">
        <v>465</v>
      </c>
      <c r="E934">
        <v>6</v>
      </c>
      <c r="F934">
        <v>865.8</v>
      </c>
      <c r="G934">
        <v>144.30000000000001</v>
      </c>
    </row>
    <row r="935" spans="1:7" x14ac:dyDescent="0.3">
      <c r="A935" t="s">
        <v>552</v>
      </c>
      <c r="B935">
        <v>18018</v>
      </c>
      <c r="C935" t="s">
        <v>5961</v>
      </c>
      <c r="D935" t="s">
        <v>465</v>
      </c>
      <c r="E935">
        <v>12</v>
      </c>
      <c r="F935">
        <v>1544.4</v>
      </c>
      <c r="G935">
        <v>128.69999999999999</v>
      </c>
    </row>
    <row r="936" spans="1:7" x14ac:dyDescent="0.3">
      <c r="A936" t="s">
        <v>552</v>
      </c>
      <c r="B936">
        <v>17455</v>
      </c>
      <c r="C936" t="s">
        <v>6255</v>
      </c>
      <c r="D936" t="s">
        <v>465</v>
      </c>
      <c r="E936">
        <v>10</v>
      </c>
      <c r="F936">
        <v>353.7</v>
      </c>
      <c r="G936">
        <v>35.369999999999997</v>
      </c>
    </row>
    <row r="937" spans="1:7" x14ac:dyDescent="0.3">
      <c r="A937" t="s">
        <v>552</v>
      </c>
      <c r="B937">
        <v>20672</v>
      </c>
      <c r="C937" t="s">
        <v>5642</v>
      </c>
      <c r="D937" t="s">
        <v>465</v>
      </c>
      <c r="E937">
        <v>16</v>
      </c>
      <c r="F937">
        <v>472.8</v>
      </c>
      <c r="G937">
        <v>29.55</v>
      </c>
    </row>
    <row r="938" spans="1:7" x14ac:dyDescent="0.3">
      <c r="A938" t="s">
        <v>552</v>
      </c>
      <c r="B938">
        <v>20410</v>
      </c>
      <c r="C938" t="s">
        <v>5644</v>
      </c>
      <c r="D938" t="s">
        <v>465</v>
      </c>
      <c r="E938">
        <v>8</v>
      </c>
      <c r="F938">
        <v>101.2</v>
      </c>
      <c r="G938">
        <v>12.65</v>
      </c>
    </row>
    <row r="939" spans="1:7" x14ac:dyDescent="0.3">
      <c r="A939" t="s">
        <v>552</v>
      </c>
      <c r="B939">
        <v>20385</v>
      </c>
      <c r="C939" t="s">
        <v>5645</v>
      </c>
      <c r="D939" t="s">
        <v>465</v>
      </c>
      <c r="E939">
        <v>36</v>
      </c>
      <c r="F939">
        <v>178.92</v>
      </c>
      <c r="G939">
        <v>4.97</v>
      </c>
    </row>
    <row r="940" spans="1:7" x14ac:dyDescent="0.3">
      <c r="A940" t="s">
        <v>552</v>
      </c>
      <c r="B940">
        <v>20360</v>
      </c>
      <c r="C940" t="s">
        <v>5646</v>
      </c>
      <c r="D940" t="s">
        <v>465</v>
      </c>
      <c r="E940">
        <v>20</v>
      </c>
      <c r="F940">
        <v>421</v>
      </c>
      <c r="G940">
        <v>21.05</v>
      </c>
    </row>
    <row r="941" spans="1:7" x14ac:dyDescent="0.3">
      <c r="A941" t="s">
        <v>552</v>
      </c>
      <c r="B941">
        <v>20358</v>
      </c>
      <c r="C941" t="s">
        <v>5648</v>
      </c>
      <c r="D941" t="s">
        <v>465</v>
      </c>
      <c r="E941">
        <v>50</v>
      </c>
      <c r="F941">
        <v>733.8</v>
      </c>
      <c r="G941">
        <v>14.68</v>
      </c>
    </row>
    <row r="942" spans="1:7" x14ac:dyDescent="0.3">
      <c r="A942" t="s">
        <v>552</v>
      </c>
      <c r="B942">
        <v>20242</v>
      </c>
      <c r="C942" t="s">
        <v>5649</v>
      </c>
      <c r="D942" t="s">
        <v>465</v>
      </c>
      <c r="E942">
        <v>16</v>
      </c>
      <c r="F942">
        <v>303.33999999999997</v>
      </c>
      <c r="G942">
        <v>18.96</v>
      </c>
    </row>
    <row r="943" spans="1:7" x14ac:dyDescent="0.3">
      <c r="A943" t="s">
        <v>552</v>
      </c>
      <c r="B943">
        <v>20227</v>
      </c>
      <c r="C943" t="s">
        <v>5650</v>
      </c>
      <c r="D943" t="s">
        <v>465</v>
      </c>
      <c r="E943">
        <v>11</v>
      </c>
      <c r="F943">
        <v>145.19999999999999</v>
      </c>
      <c r="G943">
        <v>13.2</v>
      </c>
    </row>
    <row r="944" spans="1:7" x14ac:dyDescent="0.3">
      <c r="A944" t="s">
        <v>552</v>
      </c>
      <c r="B944">
        <v>20022</v>
      </c>
      <c r="C944" t="s">
        <v>5651</v>
      </c>
      <c r="D944" t="s">
        <v>465</v>
      </c>
      <c r="E944">
        <v>6</v>
      </c>
      <c r="F944">
        <v>68.099999999999994</v>
      </c>
      <c r="G944">
        <v>11.35</v>
      </c>
    </row>
    <row r="945" spans="1:7" x14ac:dyDescent="0.3">
      <c r="A945" t="s">
        <v>552</v>
      </c>
      <c r="B945">
        <v>19017</v>
      </c>
      <c r="C945" t="s">
        <v>5715</v>
      </c>
      <c r="D945" t="s">
        <v>465</v>
      </c>
      <c r="E945">
        <v>108.4</v>
      </c>
      <c r="F945">
        <v>1624.02</v>
      </c>
      <c r="G945">
        <v>14.98</v>
      </c>
    </row>
    <row r="946" spans="1:7" x14ac:dyDescent="0.3">
      <c r="A946" t="s">
        <v>552</v>
      </c>
      <c r="B946">
        <v>17001</v>
      </c>
      <c r="C946" t="s">
        <v>6184</v>
      </c>
      <c r="D946" t="s">
        <v>465</v>
      </c>
      <c r="E946">
        <v>12</v>
      </c>
      <c r="F946">
        <v>59.04</v>
      </c>
      <c r="G946">
        <v>4.92</v>
      </c>
    </row>
    <row r="947" spans="1:7" x14ac:dyDescent="0.3">
      <c r="A947" t="s">
        <v>552</v>
      </c>
      <c r="B947">
        <v>24272</v>
      </c>
      <c r="C947" t="s">
        <v>5849</v>
      </c>
      <c r="D947" t="s">
        <v>465</v>
      </c>
      <c r="E947">
        <v>1</v>
      </c>
      <c r="F947">
        <v>26.68</v>
      </c>
      <c r="G947">
        <v>26.68</v>
      </c>
    </row>
    <row r="948" spans="1:7" x14ac:dyDescent="0.3">
      <c r="A948" t="s">
        <v>552</v>
      </c>
      <c r="B948">
        <v>21738</v>
      </c>
      <c r="C948" t="s">
        <v>6249</v>
      </c>
      <c r="D948" t="s">
        <v>465</v>
      </c>
      <c r="E948">
        <v>3</v>
      </c>
      <c r="F948">
        <v>977.4</v>
      </c>
      <c r="G948">
        <v>325.8</v>
      </c>
    </row>
    <row r="949" spans="1:7" x14ac:dyDescent="0.3">
      <c r="A949" t="s">
        <v>552</v>
      </c>
      <c r="B949">
        <v>23971</v>
      </c>
      <c r="C949" t="s">
        <v>6185</v>
      </c>
      <c r="D949" t="s">
        <v>465</v>
      </c>
      <c r="E949">
        <v>4</v>
      </c>
      <c r="F949">
        <v>42</v>
      </c>
      <c r="G949">
        <v>10.5</v>
      </c>
    </row>
    <row r="950" spans="1:7" x14ac:dyDescent="0.3">
      <c r="A950" t="s">
        <v>552</v>
      </c>
      <c r="B950">
        <v>28315</v>
      </c>
      <c r="C950" t="s">
        <v>6120</v>
      </c>
      <c r="D950" t="s">
        <v>465</v>
      </c>
      <c r="E950">
        <v>53</v>
      </c>
      <c r="F950">
        <v>2308.6799999999998</v>
      </c>
      <c r="G950">
        <v>43.56</v>
      </c>
    </row>
    <row r="951" spans="1:7" x14ac:dyDescent="0.3">
      <c r="A951" t="s">
        <v>552</v>
      </c>
      <c r="B951">
        <v>28316</v>
      </c>
      <c r="C951" t="s">
        <v>6119</v>
      </c>
      <c r="D951" t="s">
        <v>465</v>
      </c>
      <c r="E951">
        <v>78</v>
      </c>
      <c r="F951">
        <v>3045.9</v>
      </c>
      <c r="G951">
        <v>39.049999999999997</v>
      </c>
    </row>
    <row r="952" spans="1:7" x14ac:dyDescent="0.3">
      <c r="A952" t="s">
        <v>552</v>
      </c>
      <c r="B952">
        <v>27340</v>
      </c>
      <c r="C952" t="s">
        <v>6118</v>
      </c>
      <c r="D952" t="s">
        <v>465</v>
      </c>
      <c r="E952">
        <v>102</v>
      </c>
      <c r="F952">
        <v>5469.24</v>
      </c>
      <c r="G952">
        <v>53.62</v>
      </c>
    </row>
    <row r="953" spans="1:7" x14ac:dyDescent="0.3">
      <c r="A953" t="s">
        <v>552</v>
      </c>
      <c r="B953">
        <v>20861</v>
      </c>
      <c r="C953" t="s">
        <v>5854</v>
      </c>
      <c r="D953" t="s">
        <v>465</v>
      </c>
      <c r="E953">
        <v>19</v>
      </c>
      <c r="F953">
        <v>887.3</v>
      </c>
      <c r="G953">
        <v>46.7</v>
      </c>
    </row>
    <row r="954" spans="1:7" x14ac:dyDescent="0.3">
      <c r="A954" t="s">
        <v>552</v>
      </c>
      <c r="B954">
        <v>19607</v>
      </c>
      <c r="C954" t="s">
        <v>6095</v>
      </c>
      <c r="D954" t="s">
        <v>465</v>
      </c>
      <c r="E954">
        <v>20</v>
      </c>
      <c r="F954">
        <v>230.6</v>
      </c>
      <c r="G954">
        <v>11.53</v>
      </c>
    </row>
    <row r="955" spans="1:7" x14ac:dyDescent="0.3">
      <c r="A955" t="s">
        <v>552</v>
      </c>
      <c r="B955">
        <v>18359</v>
      </c>
      <c r="C955" t="s">
        <v>5746</v>
      </c>
      <c r="D955" t="s">
        <v>465</v>
      </c>
      <c r="E955">
        <v>244</v>
      </c>
      <c r="F955">
        <v>22351.599999999999</v>
      </c>
      <c r="G955">
        <v>91.6</v>
      </c>
    </row>
    <row r="956" spans="1:7" x14ac:dyDescent="0.3">
      <c r="A956" t="s">
        <v>552</v>
      </c>
      <c r="B956">
        <v>21130</v>
      </c>
      <c r="C956" t="s">
        <v>5884</v>
      </c>
      <c r="D956" t="s">
        <v>465</v>
      </c>
      <c r="E956">
        <v>2</v>
      </c>
      <c r="F956">
        <v>77.8</v>
      </c>
      <c r="G956">
        <v>38.9</v>
      </c>
    </row>
    <row r="957" spans="1:7" x14ac:dyDescent="0.3">
      <c r="A957" t="s">
        <v>552</v>
      </c>
      <c r="B957">
        <v>17905</v>
      </c>
      <c r="C957" t="s">
        <v>5817</v>
      </c>
      <c r="D957" t="s">
        <v>465</v>
      </c>
      <c r="E957">
        <v>8</v>
      </c>
      <c r="F957">
        <v>159.76</v>
      </c>
      <c r="G957">
        <v>19.97</v>
      </c>
    </row>
    <row r="958" spans="1:7" x14ac:dyDescent="0.3">
      <c r="A958" t="s">
        <v>552</v>
      </c>
      <c r="B958">
        <v>17903</v>
      </c>
      <c r="C958" t="s">
        <v>5818</v>
      </c>
      <c r="D958" t="s">
        <v>465</v>
      </c>
      <c r="E958">
        <v>6</v>
      </c>
      <c r="F958">
        <v>119.82</v>
      </c>
      <c r="G958">
        <v>19.97</v>
      </c>
    </row>
    <row r="959" spans="1:7" x14ac:dyDescent="0.3">
      <c r="A959" t="s">
        <v>552</v>
      </c>
      <c r="B959">
        <v>28658</v>
      </c>
      <c r="C959" t="s">
        <v>6199</v>
      </c>
      <c r="D959" t="s">
        <v>465</v>
      </c>
      <c r="E959">
        <v>3</v>
      </c>
      <c r="F959">
        <v>741</v>
      </c>
      <c r="G959">
        <v>247</v>
      </c>
    </row>
    <row r="960" spans="1:7" x14ac:dyDescent="0.3">
      <c r="A960" t="s">
        <v>552</v>
      </c>
      <c r="B960">
        <v>26592</v>
      </c>
      <c r="C960" t="s">
        <v>5717</v>
      </c>
      <c r="D960" t="s">
        <v>465</v>
      </c>
      <c r="E960">
        <v>122.35</v>
      </c>
      <c r="F960">
        <v>4526.95</v>
      </c>
      <c r="G960">
        <v>37</v>
      </c>
    </row>
    <row r="961" spans="1:7" x14ac:dyDescent="0.3">
      <c r="A961" t="s">
        <v>552</v>
      </c>
      <c r="B961">
        <v>19480</v>
      </c>
      <c r="C961" t="s">
        <v>5936</v>
      </c>
      <c r="D961" t="s">
        <v>465</v>
      </c>
      <c r="E961">
        <v>7.2</v>
      </c>
      <c r="F961">
        <v>121.65</v>
      </c>
      <c r="G961">
        <v>16.899999999999999</v>
      </c>
    </row>
    <row r="962" spans="1:7" x14ac:dyDescent="0.3">
      <c r="A962" t="s">
        <v>552</v>
      </c>
      <c r="B962">
        <v>19203</v>
      </c>
      <c r="C962" t="s">
        <v>5692</v>
      </c>
      <c r="D962" t="s">
        <v>465</v>
      </c>
      <c r="E962">
        <v>30</v>
      </c>
      <c r="F962">
        <v>311.88</v>
      </c>
      <c r="G962">
        <v>10.4</v>
      </c>
    </row>
    <row r="963" spans="1:7" x14ac:dyDescent="0.3">
      <c r="A963" t="s">
        <v>552</v>
      </c>
      <c r="B963">
        <v>29158</v>
      </c>
      <c r="C963" t="s">
        <v>6266</v>
      </c>
      <c r="D963" t="s">
        <v>465</v>
      </c>
      <c r="E963">
        <v>1</v>
      </c>
      <c r="F963">
        <v>39.19</v>
      </c>
      <c r="G963">
        <v>39.19</v>
      </c>
    </row>
    <row r="964" spans="1:7" x14ac:dyDescent="0.3">
      <c r="A964" t="s">
        <v>552</v>
      </c>
      <c r="B964">
        <v>19759</v>
      </c>
      <c r="C964" t="s">
        <v>6016</v>
      </c>
      <c r="D964" t="s">
        <v>465</v>
      </c>
      <c r="E964">
        <v>46</v>
      </c>
      <c r="F964">
        <v>413.4</v>
      </c>
      <c r="G964">
        <v>8.99</v>
      </c>
    </row>
    <row r="965" spans="1:7" x14ac:dyDescent="0.3">
      <c r="A965" t="s">
        <v>552</v>
      </c>
      <c r="B965">
        <v>23361</v>
      </c>
      <c r="C965" t="s">
        <v>5937</v>
      </c>
      <c r="D965" t="s">
        <v>465</v>
      </c>
      <c r="E965">
        <v>416</v>
      </c>
      <c r="F965">
        <v>1163.2</v>
      </c>
      <c r="G965">
        <v>2.8</v>
      </c>
    </row>
    <row r="966" spans="1:7" x14ac:dyDescent="0.3">
      <c r="A966" t="s">
        <v>552</v>
      </c>
      <c r="B966">
        <v>20661</v>
      </c>
      <c r="C966" t="s">
        <v>5850</v>
      </c>
      <c r="D966" t="s">
        <v>465</v>
      </c>
      <c r="E966">
        <v>22</v>
      </c>
      <c r="F966">
        <v>188.98</v>
      </c>
      <c r="G966">
        <v>8.59</v>
      </c>
    </row>
    <row r="967" spans="1:7" x14ac:dyDescent="0.3">
      <c r="A967" t="s">
        <v>552</v>
      </c>
      <c r="B967">
        <v>25416</v>
      </c>
      <c r="C967" t="s">
        <v>5905</v>
      </c>
      <c r="D967" t="s">
        <v>465</v>
      </c>
      <c r="E967">
        <v>24</v>
      </c>
      <c r="F967">
        <v>357.6</v>
      </c>
      <c r="G967">
        <v>14.9</v>
      </c>
    </row>
    <row r="968" spans="1:7" x14ac:dyDescent="0.3">
      <c r="A968" t="s">
        <v>552</v>
      </c>
      <c r="B968">
        <v>20653</v>
      </c>
      <c r="C968" t="s">
        <v>5655</v>
      </c>
      <c r="D968" t="s">
        <v>465</v>
      </c>
      <c r="E968">
        <v>12</v>
      </c>
      <c r="F968">
        <v>311.52</v>
      </c>
      <c r="G968">
        <v>25.96</v>
      </c>
    </row>
    <row r="969" spans="1:7" x14ac:dyDescent="0.3">
      <c r="A969" t="s">
        <v>552</v>
      </c>
      <c r="B969">
        <v>19421</v>
      </c>
      <c r="C969" t="s">
        <v>5963</v>
      </c>
      <c r="D969" t="s">
        <v>465</v>
      </c>
      <c r="E969">
        <v>16</v>
      </c>
      <c r="F969">
        <v>1292.6400000000001</v>
      </c>
      <c r="G969">
        <v>80.790000000000006</v>
      </c>
    </row>
    <row r="970" spans="1:7" x14ac:dyDescent="0.3">
      <c r="A970" t="s">
        <v>552</v>
      </c>
      <c r="B970">
        <v>25478</v>
      </c>
      <c r="C970" t="s">
        <v>5656</v>
      </c>
      <c r="D970" t="s">
        <v>465</v>
      </c>
      <c r="E970">
        <v>120</v>
      </c>
      <c r="F970">
        <v>1170</v>
      </c>
      <c r="G970">
        <v>9.75</v>
      </c>
    </row>
    <row r="971" spans="1:7" x14ac:dyDescent="0.3">
      <c r="A971" t="s">
        <v>552</v>
      </c>
      <c r="B971">
        <v>24322</v>
      </c>
      <c r="C971" t="s">
        <v>5657</v>
      </c>
      <c r="D971" t="s">
        <v>465</v>
      </c>
      <c r="E971">
        <v>4</v>
      </c>
      <c r="F971">
        <v>44</v>
      </c>
      <c r="G971">
        <v>11</v>
      </c>
    </row>
    <row r="972" spans="1:7" x14ac:dyDescent="0.3">
      <c r="A972" t="s">
        <v>552</v>
      </c>
      <c r="B972">
        <v>18278</v>
      </c>
      <c r="C972" t="s">
        <v>5752</v>
      </c>
      <c r="D972" t="s">
        <v>465</v>
      </c>
      <c r="E972">
        <v>12</v>
      </c>
      <c r="F972">
        <v>2865.06</v>
      </c>
      <c r="G972">
        <v>238.76</v>
      </c>
    </row>
    <row r="973" spans="1:7" x14ac:dyDescent="0.3">
      <c r="A973" t="s">
        <v>552</v>
      </c>
      <c r="B973">
        <v>25630</v>
      </c>
      <c r="C973" t="s">
        <v>5754</v>
      </c>
      <c r="D973" t="s">
        <v>465</v>
      </c>
      <c r="E973">
        <v>6</v>
      </c>
      <c r="F973">
        <v>2088.6</v>
      </c>
      <c r="G973">
        <v>348.1</v>
      </c>
    </row>
    <row r="974" spans="1:7" x14ac:dyDescent="0.3">
      <c r="A974" t="s">
        <v>552</v>
      </c>
      <c r="B974">
        <v>19751</v>
      </c>
      <c r="C974" t="s">
        <v>5938</v>
      </c>
      <c r="D974" t="s">
        <v>465</v>
      </c>
      <c r="E974">
        <v>72</v>
      </c>
      <c r="F974">
        <v>643.5</v>
      </c>
      <c r="G974">
        <v>8.94</v>
      </c>
    </row>
    <row r="975" spans="1:7" x14ac:dyDescent="0.3">
      <c r="A975" t="s">
        <v>552</v>
      </c>
      <c r="B975">
        <v>23359</v>
      </c>
      <c r="C975" t="s">
        <v>5939</v>
      </c>
      <c r="D975" t="s">
        <v>465</v>
      </c>
      <c r="E975">
        <v>205</v>
      </c>
      <c r="F975">
        <v>461.9</v>
      </c>
      <c r="G975">
        <v>2.25</v>
      </c>
    </row>
    <row r="976" spans="1:7" x14ac:dyDescent="0.3">
      <c r="A976" t="s">
        <v>552</v>
      </c>
      <c r="B976">
        <v>24331</v>
      </c>
      <c r="C976" t="s">
        <v>5975</v>
      </c>
      <c r="D976" t="s">
        <v>465</v>
      </c>
      <c r="E976">
        <v>9</v>
      </c>
      <c r="F976">
        <v>304.85000000000002</v>
      </c>
      <c r="G976">
        <v>33.869999999999997</v>
      </c>
    </row>
    <row r="977" spans="1:7" x14ac:dyDescent="0.3">
      <c r="A977" t="s">
        <v>552</v>
      </c>
      <c r="B977">
        <v>20501</v>
      </c>
      <c r="C977" t="s">
        <v>5976</v>
      </c>
      <c r="D977" t="s">
        <v>465</v>
      </c>
      <c r="E977">
        <v>10</v>
      </c>
      <c r="F977">
        <v>214</v>
      </c>
      <c r="G977">
        <v>21.4</v>
      </c>
    </row>
    <row r="978" spans="1:7" x14ac:dyDescent="0.3">
      <c r="A978" t="s">
        <v>552</v>
      </c>
      <c r="B978">
        <v>26588</v>
      </c>
      <c r="C978" t="s">
        <v>5597</v>
      </c>
      <c r="D978" t="s">
        <v>465</v>
      </c>
      <c r="E978">
        <v>2</v>
      </c>
      <c r="F978">
        <v>553</v>
      </c>
      <c r="G978">
        <v>276.5</v>
      </c>
    </row>
    <row r="979" spans="1:7" x14ac:dyDescent="0.3">
      <c r="A979" t="s">
        <v>552</v>
      </c>
      <c r="B979">
        <v>19478</v>
      </c>
      <c r="C979" t="s">
        <v>5982</v>
      </c>
      <c r="D979" t="s">
        <v>465</v>
      </c>
      <c r="E979">
        <v>0.35</v>
      </c>
      <c r="F979">
        <v>15.93</v>
      </c>
      <c r="G979">
        <v>45.51</v>
      </c>
    </row>
    <row r="980" spans="1:7" x14ac:dyDescent="0.3">
      <c r="A980" t="s">
        <v>552</v>
      </c>
      <c r="B980">
        <v>17019</v>
      </c>
      <c r="C980" t="s">
        <v>6134</v>
      </c>
      <c r="D980" t="s">
        <v>465</v>
      </c>
      <c r="E980">
        <v>3</v>
      </c>
      <c r="F980">
        <v>9</v>
      </c>
      <c r="G980">
        <v>3</v>
      </c>
    </row>
    <row r="981" spans="1:7" x14ac:dyDescent="0.3">
      <c r="A981" t="s">
        <v>552</v>
      </c>
      <c r="B981">
        <v>17020</v>
      </c>
      <c r="C981" t="s">
        <v>6135</v>
      </c>
      <c r="D981" t="s">
        <v>465</v>
      </c>
      <c r="E981">
        <v>3</v>
      </c>
      <c r="F981">
        <v>9</v>
      </c>
      <c r="G981">
        <v>3</v>
      </c>
    </row>
    <row r="982" spans="1:7" x14ac:dyDescent="0.3">
      <c r="A982" t="s">
        <v>552</v>
      </c>
      <c r="B982">
        <v>17504</v>
      </c>
      <c r="C982" t="s">
        <v>6132</v>
      </c>
      <c r="D982" t="s">
        <v>465</v>
      </c>
      <c r="E982">
        <v>5</v>
      </c>
      <c r="F982">
        <v>135</v>
      </c>
      <c r="G982">
        <v>27</v>
      </c>
    </row>
    <row r="983" spans="1:7" x14ac:dyDescent="0.3">
      <c r="A983" t="s">
        <v>552</v>
      </c>
      <c r="B983">
        <v>17476</v>
      </c>
      <c r="C983" t="s">
        <v>6138</v>
      </c>
      <c r="D983" t="s">
        <v>465</v>
      </c>
      <c r="E983">
        <v>11</v>
      </c>
      <c r="F983">
        <v>297</v>
      </c>
      <c r="G983">
        <v>27</v>
      </c>
    </row>
    <row r="984" spans="1:7" x14ac:dyDescent="0.3">
      <c r="A984" t="s">
        <v>552</v>
      </c>
      <c r="B984">
        <v>17488</v>
      </c>
      <c r="C984" t="s">
        <v>6130</v>
      </c>
      <c r="D984" t="s">
        <v>465</v>
      </c>
      <c r="E984">
        <v>12</v>
      </c>
      <c r="F984">
        <v>324</v>
      </c>
      <c r="G984">
        <v>27</v>
      </c>
    </row>
    <row r="985" spans="1:7" x14ac:dyDescent="0.3">
      <c r="A985" t="s">
        <v>552</v>
      </c>
      <c r="B985">
        <v>19748</v>
      </c>
      <c r="C985" t="s">
        <v>5983</v>
      </c>
      <c r="D985" t="s">
        <v>465</v>
      </c>
      <c r="E985">
        <v>23.25</v>
      </c>
      <c r="F985">
        <v>157.26</v>
      </c>
      <c r="G985">
        <v>6.76</v>
      </c>
    </row>
    <row r="986" spans="1:7" x14ac:dyDescent="0.3">
      <c r="A986" t="s">
        <v>552</v>
      </c>
      <c r="B986">
        <v>19743</v>
      </c>
      <c r="C986" t="s">
        <v>5940</v>
      </c>
      <c r="D986" t="s">
        <v>465</v>
      </c>
      <c r="E986">
        <v>33</v>
      </c>
      <c r="F986">
        <v>502.6</v>
      </c>
      <c r="G986">
        <v>15.23</v>
      </c>
    </row>
    <row r="987" spans="1:7" x14ac:dyDescent="0.3">
      <c r="A987" t="s">
        <v>552</v>
      </c>
      <c r="B987">
        <v>20136</v>
      </c>
      <c r="C987" t="s">
        <v>5658</v>
      </c>
      <c r="D987" t="s">
        <v>465</v>
      </c>
      <c r="E987">
        <v>13</v>
      </c>
      <c r="F987">
        <v>54.6</v>
      </c>
      <c r="G987">
        <v>4.2</v>
      </c>
    </row>
    <row r="988" spans="1:7" x14ac:dyDescent="0.3">
      <c r="A988" t="s">
        <v>552</v>
      </c>
      <c r="B988">
        <v>20114</v>
      </c>
      <c r="C988" t="s">
        <v>5659</v>
      </c>
      <c r="D988" t="s">
        <v>465</v>
      </c>
      <c r="E988">
        <v>24</v>
      </c>
      <c r="F988">
        <v>213.12</v>
      </c>
      <c r="G988">
        <v>8.8800000000000008</v>
      </c>
    </row>
    <row r="989" spans="1:7" x14ac:dyDescent="0.3">
      <c r="A989" t="s">
        <v>552</v>
      </c>
      <c r="B989">
        <v>20007</v>
      </c>
      <c r="C989" t="s">
        <v>5660</v>
      </c>
      <c r="D989" t="s">
        <v>465</v>
      </c>
      <c r="E989">
        <v>3</v>
      </c>
      <c r="F989">
        <v>160.19999999999999</v>
      </c>
      <c r="G989">
        <v>53.4</v>
      </c>
    </row>
    <row r="990" spans="1:7" x14ac:dyDescent="0.3">
      <c r="A990" t="s">
        <v>552</v>
      </c>
      <c r="B990">
        <v>26631</v>
      </c>
      <c r="C990" t="s">
        <v>6117</v>
      </c>
      <c r="D990" t="s">
        <v>465</v>
      </c>
      <c r="E990">
        <v>15.7</v>
      </c>
      <c r="F990">
        <v>805.55</v>
      </c>
      <c r="G990">
        <v>51.31</v>
      </c>
    </row>
    <row r="991" spans="1:7" x14ac:dyDescent="0.3">
      <c r="A991" t="s">
        <v>552</v>
      </c>
      <c r="B991">
        <v>19476</v>
      </c>
      <c r="C991" t="s">
        <v>6017</v>
      </c>
      <c r="D991" t="s">
        <v>465</v>
      </c>
      <c r="E991">
        <v>5.9</v>
      </c>
      <c r="F991">
        <v>371.47</v>
      </c>
      <c r="G991">
        <v>62.96</v>
      </c>
    </row>
    <row r="992" spans="1:7" x14ac:dyDescent="0.3">
      <c r="A992" t="s">
        <v>552</v>
      </c>
      <c r="B992">
        <v>19409</v>
      </c>
      <c r="C992" t="s">
        <v>5694</v>
      </c>
      <c r="D992" t="s">
        <v>465</v>
      </c>
      <c r="E992">
        <v>12</v>
      </c>
      <c r="F992">
        <v>293.76</v>
      </c>
      <c r="G992">
        <v>24.48</v>
      </c>
    </row>
    <row r="993" spans="1:7" x14ac:dyDescent="0.3">
      <c r="A993" t="s">
        <v>552</v>
      </c>
      <c r="B993">
        <v>19401</v>
      </c>
      <c r="C993" t="s">
        <v>6114</v>
      </c>
      <c r="D993" t="s">
        <v>465</v>
      </c>
      <c r="E993">
        <v>9</v>
      </c>
      <c r="F993">
        <v>1676.62</v>
      </c>
      <c r="G993">
        <v>186.29</v>
      </c>
    </row>
    <row r="994" spans="1:7" x14ac:dyDescent="0.3">
      <c r="A994" t="s">
        <v>552</v>
      </c>
      <c r="B994">
        <v>19415</v>
      </c>
      <c r="C994" t="s">
        <v>5958</v>
      </c>
      <c r="D994" t="s">
        <v>465</v>
      </c>
      <c r="E994">
        <v>12</v>
      </c>
      <c r="F994">
        <v>105.6</v>
      </c>
      <c r="G994">
        <v>8.8000000000000007</v>
      </c>
    </row>
    <row r="995" spans="1:7" x14ac:dyDescent="0.3">
      <c r="A995" t="s">
        <v>552</v>
      </c>
      <c r="B995">
        <v>17475</v>
      </c>
      <c r="C995" t="s">
        <v>6259</v>
      </c>
      <c r="D995" t="s">
        <v>465</v>
      </c>
      <c r="E995">
        <v>1</v>
      </c>
      <c r="F995">
        <v>104</v>
      </c>
      <c r="G995">
        <v>104</v>
      </c>
    </row>
    <row r="996" spans="1:7" x14ac:dyDescent="0.3">
      <c r="A996" t="s">
        <v>552</v>
      </c>
      <c r="B996">
        <v>20117</v>
      </c>
      <c r="C996" t="s">
        <v>5857</v>
      </c>
      <c r="D996" t="s">
        <v>465</v>
      </c>
      <c r="E996">
        <v>35</v>
      </c>
      <c r="F996">
        <v>1353.5</v>
      </c>
      <c r="G996">
        <v>38.67</v>
      </c>
    </row>
    <row r="997" spans="1:7" x14ac:dyDescent="0.3">
      <c r="A997" t="s">
        <v>552</v>
      </c>
      <c r="B997">
        <v>25075</v>
      </c>
      <c r="C997" t="s">
        <v>5661</v>
      </c>
      <c r="D997" t="s">
        <v>465</v>
      </c>
      <c r="E997">
        <v>7</v>
      </c>
      <c r="F997">
        <v>54.39</v>
      </c>
      <c r="G997">
        <v>7.77</v>
      </c>
    </row>
    <row r="998" spans="1:7" x14ac:dyDescent="0.3">
      <c r="A998" t="s">
        <v>552</v>
      </c>
      <c r="B998">
        <v>19600</v>
      </c>
      <c r="C998" t="s">
        <v>6121</v>
      </c>
      <c r="D998" t="s">
        <v>465</v>
      </c>
      <c r="E998">
        <v>2.2999999999999998</v>
      </c>
      <c r="F998">
        <v>26.68</v>
      </c>
      <c r="G998">
        <v>11.6</v>
      </c>
    </row>
    <row r="999" spans="1:7" x14ac:dyDescent="0.3">
      <c r="A999" t="s">
        <v>552</v>
      </c>
      <c r="B999">
        <v>20887</v>
      </c>
      <c r="C999" t="s">
        <v>5662</v>
      </c>
      <c r="D999" t="s">
        <v>465</v>
      </c>
      <c r="E999">
        <v>33</v>
      </c>
      <c r="F999">
        <v>1217.7</v>
      </c>
      <c r="G999">
        <v>36.9</v>
      </c>
    </row>
    <row r="1000" spans="1:7" x14ac:dyDescent="0.3">
      <c r="A1000" t="s">
        <v>552</v>
      </c>
      <c r="B1000">
        <v>19738</v>
      </c>
      <c r="C1000" t="s">
        <v>6018</v>
      </c>
      <c r="D1000" t="s">
        <v>465</v>
      </c>
      <c r="E1000">
        <v>56.4</v>
      </c>
      <c r="F1000">
        <v>178.21</v>
      </c>
      <c r="G1000">
        <v>3.16</v>
      </c>
    </row>
    <row r="1001" spans="1:7" x14ac:dyDescent="0.3">
      <c r="A1001" t="s">
        <v>552</v>
      </c>
      <c r="B1001">
        <v>27393</v>
      </c>
      <c r="C1001" t="s">
        <v>6133</v>
      </c>
      <c r="D1001" t="s">
        <v>465</v>
      </c>
      <c r="E1001">
        <v>8</v>
      </c>
      <c r="F1001">
        <v>151.84</v>
      </c>
      <c r="G1001">
        <v>18.98</v>
      </c>
    </row>
    <row r="1002" spans="1:7" x14ac:dyDescent="0.3">
      <c r="A1002" t="s">
        <v>552</v>
      </c>
      <c r="B1002">
        <v>20645</v>
      </c>
      <c r="C1002" t="s">
        <v>5664</v>
      </c>
      <c r="D1002" t="s">
        <v>465</v>
      </c>
      <c r="E1002">
        <v>42</v>
      </c>
      <c r="F1002">
        <v>959.28</v>
      </c>
      <c r="G1002">
        <v>22.84</v>
      </c>
    </row>
    <row r="1003" spans="1:7" x14ac:dyDescent="0.3">
      <c r="A1003" t="s">
        <v>552</v>
      </c>
      <c r="B1003">
        <v>19125</v>
      </c>
      <c r="C1003" t="s">
        <v>5702</v>
      </c>
      <c r="D1003" t="s">
        <v>465</v>
      </c>
      <c r="E1003">
        <v>9</v>
      </c>
      <c r="F1003">
        <v>1856.52</v>
      </c>
      <c r="G1003">
        <v>206.28</v>
      </c>
    </row>
    <row r="1004" spans="1:7" x14ac:dyDescent="0.3">
      <c r="A1004" t="s">
        <v>552</v>
      </c>
      <c r="B1004">
        <v>19984</v>
      </c>
      <c r="C1004" t="s">
        <v>5669</v>
      </c>
      <c r="D1004" t="s">
        <v>465</v>
      </c>
      <c r="E1004">
        <v>4</v>
      </c>
      <c r="F1004">
        <v>79.2</v>
      </c>
      <c r="G1004">
        <v>19.8</v>
      </c>
    </row>
    <row r="1005" spans="1:7" x14ac:dyDescent="0.3">
      <c r="A1005" t="s">
        <v>552</v>
      </c>
      <c r="B1005">
        <v>19973</v>
      </c>
      <c r="C1005" t="s">
        <v>5670</v>
      </c>
      <c r="D1005" t="s">
        <v>465</v>
      </c>
      <c r="E1005">
        <v>12</v>
      </c>
      <c r="F1005">
        <v>186.66</v>
      </c>
      <c r="G1005">
        <v>15.56</v>
      </c>
    </row>
    <row r="1006" spans="1:7" x14ac:dyDescent="0.3">
      <c r="A1006" t="s">
        <v>552</v>
      </c>
      <c r="B1006">
        <v>24385</v>
      </c>
      <c r="C1006" t="s">
        <v>5984</v>
      </c>
      <c r="D1006" t="s">
        <v>465</v>
      </c>
      <c r="E1006">
        <v>1</v>
      </c>
      <c r="F1006">
        <v>15.22</v>
      </c>
      <c r="G1006">
        <v>15.22</v>
      </c>
    </row>
    <row r="1007" spans="1:7" x14ac:dyDescent="0.3">
      <c r="A1007" t="s">
        <v>552</v>
      </c>
      <c r="B1007">
        <v>26711</v>
      </c>
      <c r="C1007" t="s">
        <v>6007</v>
      </c>
      <c r="D1007" t="s">
        <v>465</v>
      </c>
      <c r="E1007">
        <v>10</v>
      </c>
      <c r="F1007">
        <v>470</v>
      </c>
      <c r="G1007">
        <v>47</v>
      </c>
    </row>
    <row r="1008" spans="1:7" x14ac:dyDescent="0.3">
      <c r="A1008" t="s">
        <v>552</v>
      </c>
      <c r="B1008">
        <v>21017</v>
      </c>
      <c r="C1008" t="s">
        <v>5673</v>
      </c>
      <c r="D1008" t="s">
        <v>465</v>
      </c>
      <c r="E1008">
        <v>15</v>
      </c>
      <c r="F1008">
        <v>2383.5</v>
      </c>
      <c r="G1008">
        <v>158.9</v>
      </c>
    </row>
    <row r="1009" spans="1:7" x14ac:dyDescent="0.3">
      <c r="A1009" t="s">
        <v>552</v>
      </c>
      <c r="B1009">
        <v>21010</v>
      </c>
      <c r="C1009" t="s">
        <v>5674</v>
      </c>
      <c r="D1009" t="s">
        <v>465</v>
      </c>
      <c r="E1009">
        <v>140</v>
      </c>
      <c r="F1009">
        <v>1650</v>
      </c>
      <c r="G1009">
        <v>11.79</v>
      </c>
    </row>
    <row r="1010" spans="1:7" x14ac:dyDescent="0.3">
      <c r="A1010" t="s">
        <v>552</v>
      </c>
      <c r="B1010">
        <v>23096</v>
      </c>
      <c r="C1010" t="s">
        <v>5941</v>
      </c>
      <c r="D1010" t="s">
        <v>465</v>
      </c>
      <c r="E1010">
        <v>360</v>
      </c>
      <c r="F1010">
        <v>231.6</v>
      </c>
      <c r="G1010">
        <v>0.64</v>
      </c>
    </row>
    <row r="1011" spans="1:7" x14ac:dyDescent="0.3">
      <c r="A1011" t="s">
        <v>552</v>
      </c>
      <c r="B1011">
        <v>23095</v>
      </c>
      <c r="C1011" t="s">
        <v>5942</v>
      </c>
      <c r="D1011" t="s">
        <v>465</v>
      </c>
      <c r="E1011">
        <v>2350</v>
      </c>
      <c r="F1011">
        <v>2448.6999999999998</v>
      </c>
      <c r="G1011">
        <v>1.04</v>
      </c>
    </row>
    <row r="1012" spans="1:7" x14ac:dyDescent="0.3">
      <c r="A1012" t="s">
        <v>552</v>
      </c>
      <c r="B1012">
        <v>27106</v>
      </c>
      <c r="C1012" t="s">
        <v>6153</v>
      </c>
      <c r="D1012" t="s">
        <v>465</v>
      </c>
      <c r="E1012">
        <v>4</v>
      </c>
      <c r="F1012">
        <v>121.8</v>
      </c>
      <c r="G1012">
        <v>30.45</v>
      </c>
    </row>
    <row r="1013" spans="1:7" x14ac:dyDescent="0.3">
      <c r="A1013" t="s">
        <v>552</v>
      </c>
      <c r="B1013">
        <v>17162</v>
      </c>
      <c r="C1013" t="s">
        <v>6137</v>
      </c>
      <c r="D1013" t="s">
        <v>465</v>
      </c>
      <c r="E1013">
        <v>12</v>
      </c>
      <c r="F1013">
        <v>648</v>
      </c>
      <c r="G1013">
        <v>54</v>
      </c>
    </row>
    <row r="1014" spans="1:7" x14ac:dyDescent="0.3">
      <c r="A1014" t="s">
        <v>552</v>
      </c>
      <c r="B1014">
        <v>21372</v>
      </c>
      <c r="C1014" t="s">
        <v>5704</v>
      </c>
      <c r="D1014" t="s">
        <v>465</v>
      </c>
      <c r="E1014">
        <v>84</v>
      </c>
      <c r="F1014">
        <v>2604</v>
      </c>
      <c r="G1014">
        <v>31</v>
      </c>
    </row>
    <row r="1015" spans="1:7" x14ac:dyDescent="0.3">
      <c r="A1015" t="s">
        <v>552</v>
      </c>
      <c r="B1015">
        <v>28819</v>
      </c>
      <c r="C1015" t="s">
        <v>6012</v>
      </c>
      <c r="D1015" t="s">
        <v>465</v>
      </c>
      <c r="E1015">
        <v>8</v>
      </c>
      <c r="F1015">
        <v>471.2</v>
      </c>
      <c r="G1015">
        <v>58.9</v>
      </c>
    </row>
    <row r="1016" spans="1:7" x14ac:dyDescent="0.3">
      <c r="A1016" t="s">
        <v>552</v>
      </c>
      <c r="B1016">
        <v>24833</v>
      </c>
      <c r="C1016" t="s">
        <v>5707</v>
      </c>
      <c r="D1016" t="s">
        <v>465</v>
      </c>
      <c r="E1016">
        <v>22</v>
      </c>
      <c r="F1016">
        <v>1080.5</v>
      </c>
      <c r="G1016">
        <v>49.11</v>
      </c>
    </row>
    <row r="1017" spans="1:7" x14ac:dyDescent="0.3">
      <c r="A1017" t="s">
        <v>552</v>
      </c>
      <c r="B1017">
        <v>27399</v>
      </c>
      <c r="C1017" t="s">
        <v>5708</v>
      </c>
      <c r="D1017" t="s">
        <v>465</v>
      </c>
      <c r="E1017">
        <v>30</v>
      </c>
      <c r="F1017">
        <v>2700</v>
      </c>
      <c r="G1017">
        <v>90</v>
      </c>
    </row>
    <row r="1018" spans="1:7" x14ac:dyDescent="0.3">
      <c r="A1018" t="s">
        <v>552</v>
      </c>
      <c r="B1018">
        <v>28384</v>
      </c>
      <c r="C1018" t="s">
        <v>5894</v>
      </c>
      <c r="D1018" t="s">
        <v>465</v>
      </c>
      <c r="E1018">
        <v>22</v>
      </c>
      <c r="F1018">
        <v>572</v>
      </c>
      <c r="G1018">
        <v>26</v>
      </c>
    </row>
    <row r="1019" spans="1:7" x14ac:dyDescent="0.3">
      <c r="A1019" t="s">
        <v>552</v>
      </c>
      <c r="B1019">
        <v>17342</v>
      </c>
      <c r="C1019" t="s">
        <v>6256</v>
      </c>
      <c r="D1019" t="s">
        <v>465</v>
      </c>
      <c r="E1019">
        <v>4</v>
      </c>
      <c r="F1019">
        <v>136.91999999999999</v>
      </c>
      <c r="G1019">
        <v>34.229999999999997</v>
      </c>
    </row>
    <row r="1020" spans="1:7" x14ac:dyDescent="0.3">
      <c r="A1020" t="s">
        <v>552</v>
      </c>
      <c r="B1020">
        <v>17418</v>
      </c>
      <c r="C1020" t="s">
        <v>6128</v>
      </c>
      <c r="D1020" t="s">
        <v>465</v>
      </c>
      <c r="E1020">
        <v>18</v>
      </c>
      <c r="F1020">
        <v>1060.2</v>
      </c>
      <c r="G1020">
        <v>58.9</v>
      </c>
    </row>
    <row r="1021" spans="1:7" x14ac:dyDescent="0.3">
      <c r="A1021" t="s">
        <v>552</v>
      </c>
      <c r="B1021">
        <v>28880</v>
      </c>
      <c r="C1021" t="s">
        <v>6179</v>
      </c>
      <c r="D1021" t="s">
        <v>465</v>
      </c>
      <c r="E1021">
        <v>10</v>
      </c>
      <c r="F1021">
        <v>850</v>
      </c>
      <c r="G1021">
        <v>85</v>
      </c>
    </row>
    <row r="1022" spans="1:7" x14ac:dyDescent="0.3">
      <c r="A1022" t="s">
        <v>552</v>
      </c>
      <c r="B1022">
        <v>24505</v>
      </c>
      <c r="C1022" t="s">
        <v>6257</v>
      </c>
      <c r="D1022" t="s">
        <v>465</v>
      </c>
      <c r="E1022">
        <v>10</v>
      </c>
      <c r="F1022">
        <v>49.8</v>
      </c>
      <c r="G1022">
        <v>4.9800000000000004</v>
      </c>
    </row>
    <row r="1023" spans="1:7" x14ac:dyDescent="0.3">
      <c r="A1023" t="s">
        <v>552</v>
      </c>
      <c r="B1023">
        <v>23502</v>
      </c>
      <c r="C1023" t="s">
        <v>5977</v>
      </c>
      <c r="D1023" t="s">
        <v>465</v>
      </c>
      <c r="E1023">
        <v>14.9</v>
      </c>
      <c r="F1023">
        <v>14.9</v>
      </c>
      <c r="G1023">
        <v>1</v>
      </c>
    </row>
    <row r="1024" spans="1:7" x14ac:dyDescent="0.3">
      <c r="A1024" t="s">
        <v>552</v>
      </c>
      <c r="B1024">
        <v>19932</v>
      </c>
      <c r="C1024" t="s">
        <v>6021</v>
      </c>
      <c r="D1024" t="s">
        <v>465</v>
      </c>
      <c r="E1024">
        <v>4</v>
      </c>
      <c r="F1024">
        <v>28</v>
      </c>
      <c r="G1024">
        <v>7</v>
      </c>
    </row>
    <row r="1025" spans="1:7" x14ac:dyDescent="0.3">
      <c r="A1025" t="s">
        <v>552</v>
      </c>
      <c r="B1025">
        <v>24401</v>
      </c>
      <c r="C1025" t="s">
        <v>5676</v>
      </c>
      <c r="D1025" t="s">
        <v>465</v>
      </c>
      <c r="E1025">
        <v>2</v>
      </c>
      <c r="F1025">
        <v>15</v>
      </c>
      <c r="G1025">
        <v>7.5</v>
      </c>
    </row>
    <row r="1026" spans="1:7" x14ac:dyDescent="0.3">
      <c r="A1026" t="s">
        <v>552</v>
      </c>
      <c r="B1026">
        <v>20614</v>
      </c>
      <c r="C1026" t="s">
        <v>5686</v>
      </c>
      <c r="D1026" t="s">
        <v>465</v>
      </c>
      <c r="E1026">
        <v>4</v>
      </c>
      <c r="F1026">
        <v>137.44</v>
      </c>
      <c r="G1026">
        <v>34.36</v>
      </c>
    </row>
    <row r="1027" spans="1:7" x14ac:dyDescent="0.3">
      <c r="A1027" t="s">
        <v>552</v>
      </c>
      <c r="B1027">
        <v>25126</v>
      </c>
      <c r="C1027" t="s">
        <v>5859</v>
      </c>
      <c r="D1027" t="s">
        <v>465</v>
      </c>
      <c r="E1027">
        <v>47.2</v>
      </c>
      <c r="F1027">
        <v>2024.88</v>
      </c>
      <c r="G1027">
        <v>42.9</v>
      </c>
    </row>
    <row r="1028" spans="1:7" x14ac:dyDescent="0.3">
      <c r="A1028" t="s">
        <v>552</v>
      </c>
      <c r="B1028">
        <v>18832</v>
      </c>
      <c r="C1028" t="s">
        <v>5898</v>
      </c>
      <c r="D1028" t="s">
        <v>465</v>
      </c>
      <c r="E1028">
        <v>62.7</v>
      </c>
      <c r="F1028">
        <v>2501.73</v>
      </c>
      <c r="G1028">
        <v>39.9</v>
      </c>
    </row>
    <row r="1029" spans="1:7" x14ac:dyDescent="0.3">
      <c r="A1029" t="s">
        <v>552</v>
      </c>
      <c r="B1029">
        <v>24891</v>
      </c>
      <c r="C1029" t="s">
        <v>6261</v>
      </c>
      <c r="D1029" t="s">
        <v>465</v>
      </c>
      <c r="E1029">
        <v>3</v>
      </c>
      <c r="F1029">
        <v>56.7</v>
      </c>
      <c r="G1029">
        <v>18.899999999999999</v>
      </c>
    </row>
    <row r="1030" spans="1:7" x14ac:dyDescent="0.3">
      <c r="A1030" t="s">
        <v>552</v>
      </c>
      <c r="B1030">
        <v>19589</v>
      </c>
      <c r="C1030" t="s">
        <v>5943</v>
      </c>
      <c r="D1030" t="s">
        <v>465</v>
      </c>
      <c r="E1030">
        <v>3.87</v>
      </c>
      <c r="F1030">
        <v>34.4</v>
      </c>
      <c r="G1030">
        <v>8.89</v>
      </c>
    </row>
    <row r="1031" spans="1:7" x14ac:dyDescent="0.3">
      <c r="A1031" t="s">
        <v>552</v>
      </c>
      <c r="B1031">
        <v>17895</v>
      </c>
      <c r="C1031" t="s">
        <v>5819</v>
      </c>
      <c r="D1031" t="s">
        <v>465</v>
      </c>
      <c r="E1031">
        <v>6</v>
      </c>
      <c r="F1031">
        <v>138.36000000000001</v>
      </c>
      <c r="G1031">
        <v>23.06</v>
      </c>
    </row>
    <row r="1032" spans="1:7" x14ac:dyDescent="0.3">
      <c r="A1032" t="s">
        <v>552</v>
      </c>
      <c r="B1032">
        <v>17886</v>
      </c>
      <c r="C1032" t="s">
        <v>5820</v>
      </c>
      <c r="D1032" t="s">
        <v>465</v>
      </c>
      <c r="E1032">
        <v>16</v>
      </c>
      <c r="F1032">
        <v>368.96</v>
      </c>
      <c r="G1032">
        <v>23.06</v>
      </c>
    </row>
    <row r="1033" spans="1:7" x14ac:dyDescent="0.3">
      <c r="A1033" t="s">
        <v>552</v>
      </c>
      <c r="B1033">
        <v>26580</v>
      </c>
      <c r="C1033" t="s">
        <v>5909</v>
      </c>
      <c r="D1033" t="s">
        <v>465</v>
      </c>
      <c r="E1033">
        <v>16.36</v>
      </c>
      <c r="F1033">
        <v>1832.32</v>
      </c>
      <c r="G1033">
        <v>112</v>
      </c>
    </row>
    <row r="1034" spans="1:7" x14ac:dyDescent="0.3">
      <c r="A1034" t="s">
        <v>552</v>
      </c>
      <c r="B1034">
        <v>18667</v>
      </c>
      <c r="C1034" t="s">
        <v>5718</v>
      </c>
      <c r="D1034" t="s">
        <v>465</v>
      </c>
      <c r="E1034">
        <v>78</v>
      </c>
      <c r="F1034">
        <v>1559.22</v>
      </c>
      <c r="G1034">
        <v>19.989999999999998</v>
      </c>
    </row>
    <row r="1035" spans="1:7" x14ac:dyDescent="0.3">
      <c r="A1035" t="s">
        <v>552</v>
      </c>
      <c r="B1035">
        <v>19583</v>
      </c>
      <c r="C1035" t="s">
        <v>6244</v>
      </c>
      <c r="D1035" t="s">
        <v>465</v>
      </c>
      <c r="E1035">
        <v>0.2</v>
      </c>
      <c r="F1035">
        <v>10.73</v>
      </c>
      <c r="G1035">
        <v>53.65</v>
      </c>
    </row>
    <row r="1036" spans="1:7" x14ac:dyDescent="0.3">
      <c r="A1036" t="s">
        <v>552</v>
      </c>
      <c r="B1036">
        <v>19575</v>
      </c>
      <c r="C1036" t="s">
        <v>5944</v>
      </c>
      <c r="D1036" t="s">
        <v>465</v>
      </c>
      <c r="E1036">
        <v>3.5</v>
      </c>
      <c r="F1036">
        <v>111.6</v>
      </c>
      <c r="G1036">
        <v>31.89</v>
      </c>
    </row>
    <row r="1037" spans="1:7" x14ac:dyDescent="0.3">
      <c r="A1037" t="s">
        <v>552</v>
      </c>
      <c r="B1037">
        <v>19572</v>
      </c>
      <c r="C1037" t="s">
        <v>5945</v>
      </c>
      <c r="D1037" t="s">
        <v>465</v>
      </c>
      <c r="E1037">
        <v>1.7</v>
      </c>
      <c r="F1037">
        <v>14.77</v>
      </c>
      <c r="G1037">
        <v>8.69</v>
      </c>
    </row>
    <row r="1038" spans="1:7" x14ac:dyDescent="0.3">
      <c r="A1038" t="s">
        <v>552</v>
      </c>
      <c r="B1038">
        <v>19567</v>
      </c>
      <c r="C1038" t="s">
        <v>6141</v>
      </c>
      <c r="D1038" t="s">
        <v>465</v>
      </c>
      <c r="E1038">
        <v>1</v>
      </c>
      <c r="F1038">
        <v>195</v>
      </c>
      <c r="G1038">
        <v>195</v>
      </c>
    </row>
    <row r="1039" spans="1:7" x14ac:dyDescent="0.3">
      <c r="A1039" t="s">
        <v>552</v>
      </c>
      <c r="B1039">
        <v>19562</v>
      </c>
      <c r="C1039" t="s">
        <v>5946</v>
      </c>
      <c r="D1039" t="s">
        <v>465</v>
      </c>
      <c r="E1039">
        <v>1.8</v>
      </c>
      <c r="F1039">
        <v>27.55</v>
      </c>
      <c r="G1039">
        <v>15.31</v>
      </c>
    </row>
    <row r="1040" spans="1:7" x14ac:dyDescent="0.3">
      <c r="A1040" t="s">
        <v>552</v>
      </c>
      <c r="B1040">
        <v>23198</v>
      </c>
      <c r="C1040" t="s">
        <v>5947</v>
      </c>
      <c r="D1040" t="s">
        <v>465</v>
      </c>
      <c r="E1040">
        <v>8.8000000000000007</v>
      </c>
      <c r="F1040">
        <v>142.35</v>
      </c>
      <c r="G1040">
        <v>16.18</v>
      </c>
    </row>
    <row r="1041" spans="1:7" x14ac:dyDescent="0.3">
      <c r="A1041" t="s">
        <v>552</v>
      </c>
      <c r="B1041">
        <v>20349</v>
      </c>
      <c r="C1041" t="s">
        <v>5679</v>
      </c>
      <c r="D1041" t="s">
        <v>465</v>
      </c>
      <c r="E1041">
        <v>32</v>
      </c>
      <c r="F1041">
        <v>421.12</v>
      </c>
      <c r="G1041">
        <v>13.16</v>
      </c>
    </row>
    <row r="1042" spans="1:7" x14ac:dyDescent="0.3">
      <c r="A1042" t="s">
        <v>552</v>
      </c>
      <c r="B1042">
        <v>19790</v>
      </c>
      <c r="C1042" t="s">
        <v>5948</v>
      </c>
      <c r="D1042" t="s">
        <v>465</v>
      </c>
      <c r="E1042">
        <v>10</v>
      </c>
      <c r="F1042">
        <v>480</v>
      </c>
      <c r="G1042">
        <v>48</v>
      </c>
    </row>
    <row r="1043" spans="1:7" x14ac:dyDescent="0.3">
      <c r="A1043" t="s">
        <v>552</v>
      </c>
      <c r="B1043">
        <v>26425</v>
      </c>
      <c r="C1043" t="s">
        <v>5949</v>
      </c>
      <c r="D1043" t="s">
        <v>465</v>
      </c>
      <c r="E1043">
        <v>6</v>
      </c>
      <c r="F1043">
        <v>180</v>
      </c>
      <c r="G1043">
        <v>30</v>
      </c>
    </row>
    <row r="1044" spans="1:7" x14ac:dyDescent="0.3">
      <c r="A1044" t="s">
        <v>552</v>
      </c>
      <c r="B1044">
        <v>29279</v>
      </c>
      <c r="C1044" t="s">
        <v>6251</v>
      </c>
      <c r="D1044" t="s">
        <v>465</v>
      </c>
      <c r="E1044">
        <v>10</v>
      </c>
      <c r="F1044">
        <v>249</v>
      </c>
      <c r="G1044">
        <v>24.9</v>
      </c>
    </row>
    <row r="1045" spans="1:7" x14ac:dyDescent="0.3">
      <c r="A1045" t="s">
        <v>552</v>
      </c>
      <c r="B1045">
        <v>20488</v>
      </c>
      <c r="C1045" t="s">
        <v>5851</v>
      </c>
      <c r="D1045" t="s">
        <v>465</v>
      </c>
      <c r="E1045">
        <v>14.11</v>
      </c>
      <c r="F1045">
        <v>380.94</v>
      </c>
      <c r="G1045">
        <v>27</v>
      </c>
    </row>
    <row r="1046" spans="1:7" x14ac:dyDescent="0.3">
      <c r="A1046" t="s">
        <v>552</v>
      </c>
      <c r="B1046">
        <v>24507</v>
      </c>
      <c r="C1046" t="s">
        <v>6109</v>
      </c>
      <c r="D1046" t="s">
        <v>465</v>
      </c>
      <c r="E1046">
        <v>14</v>
      </c>
      <c r="F1046">
        <v>1192.32</v>
      </c>
      <c r="G1046">
        <v>85.17</v>
      </c>
    </row>
    <row r="1047" spans="1:7" x14ac:dyDescent="0.3">
      <c r="A1047" t="s">
        <v>552</v>
      </c>
      <c r="B1047">
        <v>26393</v>
      </c>
      <c r="C1047" t="s">
        <v>6112</v>
      </c>
      <c r="D1047" t="s">
        <v>465</v>
      </c>
      <c r="E1047">
        <v>10</v>
      </c>
      <c r="F1047">
        <v>1097.9000000000001</v>
      </c>
      <c r="G1047">
        <v>109.79</v>
      </c>
    </row>
    <row r="1048" spans="1:7" x14ac:dyDescent="0.3">
      <c r="A1048" t="s">
        <v>552</v>
      </c>
      <c r="B1048">
        <v>26395</v>
      </c>
      <c r="C1048" t="s">
        <v>6158</v>
      </c>
      <c r="D1048" t="s">
        <v>465</v>
      </c>
      <c r="E1048">
        <v>8</v>
      </c>
      <c r="F1048">
        <v>1029.72</v>
      </c>
      <c r="G1048">
        <v>128.72</v>
      </c>
    </row>
    <row r="1049" spans="1:7" x14ac:dyDescent="0.3">
      <c r="A1049" t="s">
        <v>552</v>
      </c>
      <c r="B1049">
        <v>26391</v>
      </c>
      <c r="C1049" t="s">
        <v>6264</v>
      </c>
      <c r="D1049" t="s">
        <v>465</v>
      </c>
      <c r="E1049">
        <v>6</v>
      </c>
      <c r="F1049">
        <v>741.24</v>
      </c>
      <c r="G1049">
        <v>123.54</v>
      </c>
    </row>
    <row r="1050" spans="1:7" x14ac:dyDescent="0.3">
      <c r="A1050" t="s">
        <v>552</v>
      </c>
      <c r="B1050">
        <v>24514</v>
      </c>
      <c r="C1050" t="s">
        <v>6110</v>
      </c>
      <c r="D1050" t="s">
        <v>465</v>
      </c>
      <c r="E1050">
        <v>18</v>
      </c>
      <c r="F1050">
        <v>2223.7199999999998</v>
      </c>
      <c r="G1050">
        <v>123.54</v>
      </c>
    </row>
    <row r="1051" spans="1:7" x14ac:dyDescent="0.3">
      <c r="A1051" t="s">
        <v>552</v>
      </c>
      <c r="B1051">
        <v>24845</v>
      </c>
      <c r="C1051" t="s">
        <v>6106</v>
      </c>
      <c r="D1051" t="s">
        <v>465</v>
      </c>
      <c r="E1051">
        <v>2</v>
      </c>
      <c r="F1051">
        <v>251.26</v>
      </c>
      <c r="G1051">
        <v>125.63</v>
      </c>
    </row>
    <row r="1052" spans="1:7" x14ac:dyDescent="0.3">
      <c r="A1052" t="s">
        <v>552</v>
      </c>
      <c r="B1052">
        <v>17526</v>
      </c>
      <c r="C1052" t="s">
        <v>6195</v>
      </c>
      <c r="D1052" t="s">
        <v>465</v>
      </c>
      <c r="E1052">
        <v>5</v>
      </c>
      <c r="F1052">
        <v>87.5</v>
      </c>
      <c r="G1052">
        <v>17.5</v>
      </c>
    </row>
    <row r="1053" spans="1:7" x14ac:dyDescent="0.3">
      <c r="A1053" t="s">
        <v>552</v>
      </c>
      <c r="B1053">
        <v>19370</v>
      </c>
      <c r="C1053" t="s">
        <v>5695</v>
      </c>
      <c r="D1053" t="s">
        <v>465</v>
      </c>
      <c r="E1053">
        <v>55.66</v>
      </c>
      <c r="F1053">
        <v>5632.79</v>
      </c>
      <c r="G1053">
        <v>101.2</v>
      </c>
    </row>
    <row r="1054" spans="1:7" x14ac:dyDescent="0.3">
      <c r="A1054" t="s">
        <v>552</v>
      </c>
      <c r="B1054">
        <v>19356</v>
      </c>
      <c r="C1054" t="s">
        <v>5696</v>
      </c>
      <c r="D1054" t="s">
        <v>465</v>
      </c>
      <c r="E1054">
        <v>12.11</v>
      </c>
      <c r="F1054">
        <v>668.59</v>
      </c>
      <c r="G1054">
        <v>55.21</v>
      </c>
    </row>
    <row r="1055" spans="1:7" x14ac:dyDescent="0.3">
      <c r="A1055" t="s">
        <v>552</v>
      </c>
      <c r="B1055">
        <v>23082</v>
      </c>
      <c r="C1055" t="s">
        <v>5697</v>
      </c>
      <c r="D1055" t="s">
        <v>465</v>
      </c>
      <c r="E1055">
        <v>32</v>
      </c>
      <c r="F1055">
        <v>2620.8000000000002</v>
      </c>
      <c r="G1055">
        <v>81.900000000000006</v>
      </c>
    </row>
    <row r="1056" spans="1:7" x14ac:dyDescent="0.3">
      <c r="A1056" t="s">
        <v>552</v>
      </c>
      <c r="B1056">
        <v>27893</v>
      </c>
      <c r="C1056" t="s">
        <v>6066</v>
      </c>
      <c r="D1056" t="s">
        <v>465</v>
      </c>
      <c r="E1056">
        <v>1.88</v>
      </c>
      <c r="F1056">
        <v>194.2</v>
      </c>
      <c r="G1056">
        <v>103.3</v>
      </c>
    </row>
    <row r="1057" spans="1:7" x14ac:dyDescent="0.3">
      <c r="A1057" t="s">
        <v>552</v>
      </c>
      <c r="B1057">
        <v>26596</v>
      </c>
      <c r="C1057" t="s">
        <v>5891</v>
      </c>
      <c r="D1057" t="s">
        <v>465</v>
      </c>
      <c r="E1057">
        <v>4.2300000000000004</v>
      </c>
      <c r="F1057">
        <v>444.47</v>
      </c>
      <c r="G1057">
        <v>105.08</v>
      </c>
    </row>
    <row r="1058" spans="1:7" x14ac:dyDescent="0.3">
      <c r="A1058" t="s">
        <v>552</v>
      </c>
      <c r="B1058">
        <v>19339</v>
      </c>
      <c r="C1058" t="s">
        <v>5987</v>
      </c>
      <c r="D1058" t="s">
        <v>465</v>
      </c>
      <c r="E1058">
        <v>4.72</v>
      </c>
      <c r="F1058">
        <v>348.81</v>
      </c>
      <c r="G1058">
        <v>73.900000000000006</v>
      </c>
    </row>
    <row r="1059" spans="1:7" x14ac:dyDescent="0.3">
      <c r="A1059" t="s">
        <v>552</v>
      </c>
      <c r="B1059">
        <v>26594</v>
      </c>
      <c r="C1059" t="s">
        <v>5698</v>
      </c>
      <c r="D1059" t="s">
        <v>465</v>
      </c>
      <c r="E1059">
        <v>27.25</v>
      </c>
      <c r="F1059">
        <v>2368.0300000000002</v>
      </c>
      <c r="G1059">
        <v>86.9</v>
      </c>
    </row>
    <row r="1060" spans="1:7" x14ac:dyDescent="0.3">
      <c r="A1060" t="s">
        <v>552</v>
      </c>
      <c r="B1060">
        <v>19324</v>
      </c>
      <c r="C1060" t="s">
        <v>5699</v>
      </c>
      <c r="D1060" t="s">
        <v>465</v>
      </c>
      <c r="E1060">
        <v>24.59</v>
      </c>
      <c r="F1060">
        <v>987.34</v>
      </c>
      <c r="G1060">
        <v>40.15</v>
      </c>
    </row>
    <row r="1061" spans="1:7" x14ac:dyDescent="0.3">
      <c r="A1061" t="s">
        <v>552</v>
      </c>
      <c r="B1061">
        <v>19291</v>
      </c>
      <c r="C1061" t="s">
        <v>6067</v>
      </c>
      <c r="D1061" t="s">
        <v>465</v>
      </c>
      <c r="E1061">
        <v>30.89</v>
      </c>
      <c r="F1061">
        <v>1853.1</v>
      </c>
      <c r="G1061">
        <v>59.99</v>
      </c>
    </row>
    <row r="1062" spans="1:7" x14ac:dyDescent="0.3">
      <c r="A1062" t="s">
        <v>552</v>
      </c>
      <c r="B1062">
        <v>19558</v>
      </c>
      <c r="C1062" t="s">
        <v>5950</v>
      </c>
      <c r="D1062" t="s">
        <v>465</v>
      </c>
      <c r="E1062">
        <v>9.8000000000000007</v>
      </c>
      <c r="F1062">
        <v>186.04</v>
      </c>
      <c r="G1062">
        <v>18.98</v>
      </c>
    </row>
    <row r="1063" spans="1:7" x14ac:dyDescent="0.3">
      <c r="A1063" t="s">
        <v>552</v>
      </c>
      <c r="B1063">
        <v>23195</v>
      </c>
      <c r="C1063" t="s">
        <v>5951</v>
      </c>
      <c r="D1063" t="s">
        <v>465</v>
      </c>
      <c r="E1063">
        <v>1.8</v>
      </c>
      <c r="F1063">
        <v>18.399999999999999</v>
      </c>
      <c r="G1063">
        <v>10.220000000000001</v>
      </c>
    </row>
    <row r="1064" spans="1:7" x14ac:dyDescent="0.3">
      <c r="A1064" t="s">
        <v>552</v>
      </c>
      <c r="B1064">
        <v>28434</v>
      </c>
      <c r="C1064" t="s">
        <v>6268</v>
      </c>
      <c r="D1064" t="s">
        <v>465</v>
      </c>
      <c r="E1064">
        <v>120</v>
      </c>
      <c r="F1064">
        <v>660</v>
      </c>
      <c r="G1064">
        <v>5.5</v>
      </c>
    </row>
    <row r="1065" spans="1:7" x14ac:dyDescent="0.3">
      <c r="A1065" t="s">
        <v>552</v>
      </c>
      <c r="B1065">
        <v>19552</v>
      </c>
      <c r="C1065" t="s">
        <v>6265</v>
      </c>
      <c r="D1065" t="s">
        <v>465</v>
      </c>
      <c r="E1065">
        <v>30</v>
      </c>
      <c r="F1065">
        <v>225</v>
      </c>
      <c r="G1065">
        <v>7.5</v>
      </c>
    </row>
    <row r="1066" spans="1:7" x14ac:dyDescent="0.3">
      <c r="A1066" t="s">
        <v>552</v>
      </c>
      <c r="B1066">
        <v>17138</v>
      </c>
      <c r="C1066" t="s">
        <v>6180</v>
      </c>
      <c r="D1066" t="s">
        <v>465</v>
      </c>
      <c r="E1066">
        <v>4</v>
      </c>
      <c r="F1066">
        <v>34.4</v>
      </c>
      <c r="G1066">
        <v>8.6</v>
      </c>
    </row>
    <row r="1067" spans="1:7" x14ac:dyDescent="0.3">
      <c r="A1067" t="s">
        <v>552</v>
      </c>
      <c r="B1067">
        <v>19721</v>
      </c>
      <c r="C1067" t="s">
        <v>5952</v>
      </c>
      <c r="D1067" t="s">
        <v>465</v>
      </c>
      <c r="E1067">
        <v>11.68</v>
      </c>
      <c r="F1067">
        <v>381.84</v>
      </c>
      <c r="G1067">
        <v>32.69</v>
      </c>
    </row>
    <row r="1068" spans="1:7" x14ac:dyDescent="0.3">
      <c r="A1068" t="s">
        <v>552</v>
      </c>
      <c r="B1068">
        <v>19472</v>
      </c>
      <c r="C1068" t="s">
        <v>6064</v>
      </c>
      <c r="D1068" t="s">
        <v>465</v>
      </c>
      <c r="E1068">
        <v>20.3</v>
      </c>
      <c r="F1068">
        <v>385.36</v>
      </c>
      <c r="G1068">
        <v>18.98</v>
      </c>
    </row>
    <row r="1069" spans="1:7" x14ac:dyDescent="0.3">
      <c r="A1069" t="s">
        <v>552</v>
      </c>
      <c r="B1069">
        <v>18275</v>
      </c>
      <c r="C1069" t="s">
        <v>5764</v>
      </c>
      <c r="D1069" t="s">
        <v>465</v>
      </c>
      <c r="E1069">
        <v>3</v>
      </c>
      <c r="F1069">
        <v>217.05</v>
      </c>
      <c r="G1069">
        <v>72.349999999999994</v>
      </c>
    </row>
    <row r="1070" spans="1:7" x14ac:dyDescent="0.3">
      <c r="A1070" t="s">
        <v>552</v>
      </c>
      <c r="B1070">
        <v>18272</v>
      </c>
      <c r="C1070" t="s">
        <v>5765</v>
      </c>
      <c r="D1070" t="s">
        <v>465</v>
      </c>
      <c r="E1070">
        <v>6</v>
      </c>
      <c r="F1070">
        <v>218.64</v>
      </c>
      <c r="G1070">
        <v>36.44</v>
      </c>
    </row>
    <row r="1071" spans="1:7" x14ac:dyDescent="0.3">
      <c r="A1071" t="s">
        <v>552</v>
      </c>
      <c r="B1071">
        <v>18261</v>
      </c>
      <c r="C1071" t="s">
        <v>5769</v>
      </c>
      <c r="D1071" t="s">
        <v>465</v>
      </c>
      <c r="E1071">
        <v>12</v>
      </c>
      <c r="F1071">
        <v>5445.84</v>
      </c>
      <c r="G1071">
        <v>453.82</v>
      </c>
    </row>
    <row r="1072" spans="1:7" x14ac:dyDescent="0.3">
      <c r="A1072" t="s">
        <v>552</v>
      </c>
      <c r="B1072">
        <v>28140</v>
      </c>
      <c r="C1072" t="s">
        <v>6108</v>
      </c>
      <c r="D1072" t="s">
        <v>465</v>
      </c>
      <c r="E1072">
        <v>2</v>
      </c>
      <c r="F1072">
        <v>225.86</v>
      </c>
      <c r="G1072">
        <v>112.93</v>
      </c>
    </row>
    <row r="1073" spans="1:7" x14ac:dyDescent="0.3">
      <c r="A1073" t="s">
        <v>552</v>
      </c>
      <c r="B1073">
        <v>17437</v>
      </c>
      <c r="C1073" t="s">
        <v>6129</v>
      </c>
      <c r="D1073" t="s">
        <v>465</v>
      </c>
      <c r="E1073">
        <v>60</v>
      </c>
      <c r="F1073">
        <v>138</v>
      </c>
      <c r="G1073">
        <v>2.2999999999999998</v>
      </c>
    </row>
    <row r="1074" spans="1:7" x14ac:dyDescent="0.3">
      <c r="A1074" t="s">
        <v>552</v>
      </c>
      <c r="B1074">
        <v>17409</v>
      </c>
      <c r="C1074" t="s">
        <v>6187</v>
      </c>
      <c r="D1074" t="s">
        <v>465</v>
      </c>
      <c r="E1074">
        <v>4</v>
      </c>
      <c r="F1074">
        <v>180</v>
      </c>
      <c r="G1074">
        <v>45</v>
      </c>
    </row>
    <row r="1075" spans="1:7" x14ac:dyDescent="0.3">
      <c r="A1075" t="s">
        <v>552</v>
      </c>
      <c r="B1075">
        <v>21432</v>
      </c>
      <c r="C1075" t="s">
        <v>6248</v>
      </c>
      <c r="D1075" t="s">
        <v>465</v>
      </c>
      <c r="E1075">
        <v>2</v>
      </c>
      <c r="F1075">
        <v>325.8</v>
      </c>
      <c r="G1075">
        <v>162.9</v>
      </c>
    </row>
    <row r="1076" spans="1:7" x14ac:dyDescent="0.3">
      <c r="A1076" t="s">
        <v>552</v>
      </c>
      <c r="B1076">
        <v>21433</v>
      </c>
      <c r="C1076" t="s">
        <v>6247</v>
      </c>
      <c r="D1076" t="s">
        <v>465</v>
      </c>
      <c r="E1076">
        <v>2</v>
      </c>
      <c r="F1076">
        <v>325.8</v>
      </c>
      <c r="G1076">
        <v>162.9</v>
      </c>
    </row>
    <row r="1077" spans="1:7" x14ac:dyDescent="0.3">
      <c r="A1077" t="s">
        <v>552</v>
      </c>
      <c r="B1077">
        <v>17401</v>
      </c>
      <c r="C1077" t="s">
        <v>6250</v>
      </c>
      <c r="D1077" t="s">
        <v>465</v>
      </c>
      <c r="E1077">
        <v>2</v>
      </c>
      <c r="F1077">
        <v>325.8</v>
      </c>
      <c r="G1077">
        <v>162.9</v>
      </c>
    </row>
    <row r="1078" spans="1:7" x14ac:dyDescent="0.3">
      <c r="A1078" t="s">
        <v>552</v>
      </c>
      <c r="B1078">
        <v>21423</v>
      </c>
      <c r="C1078" t="s">
        <v>6208</v>
      </c>
      <c r="D1078" t="s">
        <v>465</v>
      </c>
      <c r="E1078">
        <v>4</v>
      </c>
      <c r="F1078">
        <v>132.4</v>
      </c>
      <c r="G1078">
        <v>33.1</v>
      </c>
    </row>
    <row r="1079" spans="1:7" x14ac:dyDescent="0.3">
      <c r="A1079" t="s">
        <v>552</v>
      </c>
      <c r="B1079">
        <v>21665</v>
      </c>
      <c r="C1079" t="s">
        <v>6096</v>
      </c>
      <c r="D1079" t="s">
        <v>465</v>
      </c>
      <c r="E1079">
        <v>8</v>
      </c>
      <c r="F1079">
        <v>264.8</v>
      </c>
      <c r="G1079">
        <v>33.1</v>
      </c>
    </row>
    <row r="1080" spans="1:7" x14ac:dyDescent="0.3">
      <c r="A1080" t="s">
        <v>552</v>
      </c>
      <c r="B1080">
        <v>17399</v>
      </c>
      <c r="C1080" t="s">
        <v>6207</v>
      </c>
      <c r="D1080" t="s">
        <v>465</v>
      </c>
      <c r="E1080">
        <v>8</v>
      </c>
      <c r="F1080">
        <v>211.08</v>
      </c>
      <c r="G1080">
        <v>26.39</v>
      </c>
    </row>
    <row r="1081" spans="1:7" x14ac:dyDescent="0.3">
      <c r="A1081" t="s">
        <v>552</v>
      </c>
      <c r="B1081">
        <v>17397</v>
      </c>
      <c r="C1081" t="s">
        <v>6206</v>
      </c>
      <c r="D1081" t="s">
        <v>465</v>
      </c>
      <c r="E1081">
        <v>4</v>
      </c>
      <c r="F1081">
        <v>132.4</v>
      </c>
      <c r="G1081">
        <v>33.1</v>
      </c>
    </row>
    <row r="1082" spans="1:7" x14ac:dyDescent="0.3">
      <c r="A1082" t="s">
        <v>552</v>
      </c>
      <c r="B1082">
        <v>19906</v>
      </c>
      <c r="C1082" t="s">
        <v>6104</v>
      </c>
      <c r="D1082" t="s">
        <v>465</v>
      </c>
      <c r="E1082">
        <v>30</v>
      </c>
      <c r="F1082">
        <v>111.8</v>
      </c>
      <c r="G1082">
        <v>3.73</v>
      </c>
    </row>
    <row r="1083" spans="1:7" x14ac:dyDescent="0.3">
      <c r="A1083" t="s">
        <v>552</v>
      </c>
      <c r="B1083">
        <v>23113</v>
      </c>
      <c r="C1083" t="s">
        <v>5985</v>
      </c>
      <c r="D1083" t="s">
        <v>465</v>
      </c>
      <c r="E1083">
        <v>13.7</v>
      </c>
      <c r="F1083">
        <v>194.7</v>
      </c>
      <c r="G1083">
        <v>14.21</v>
      </c>
    </row>
    <row r="1084" spans="1:7" x14ac:dyDescent="0.3">
      <c r="A1084" t="s">
        <v>552</v>
      </c>
      <c r="B1084">
        <v>19465</v>
      </c>
      <c r="C1084" t="s">
        <v>5953</v>
      </c>
      <c r="D1084" t="s">
        <v>465</v>
      </c>
      <c r="E1084">
        <v>10.35</v>
      </c>
      <c r="F1084">
        <v>65.209999999999994</v>
      </c>
      <c r="G1084">
        <v>6.3</v>
      </c>
    </row>
    <row r="1085" spans="1:7" x14ac:dyDescent="0.3">
      <c r="A1085" t="s">
        <v>552</v>
      </c>
      <c r="B1085">
        <v>17061</v>
      </c>
      <c r="C1085" t="s">
        <v>5954</v>
      </c>
      <c r="D1085" t="s">
        <v>465</v>
      </c>
      <c r="E1085">
        <v>1.3</v>
      </c>
      <c r="F1085">
        <v>122.1</v>
      </c>
      <c r="G1085">
        <v>93.92</v>
      </c>
    </row>
    <row r="1086" spans="1:7" x14ac:dyDescent="0.3">
      <c r="A1086" t="s">
        <v>552</v>
      </c>
      <c r="B1086">
        <v>17883</v>
      </c>
      <c r="C1086" t="s">
        <v>5821</v>
      </c>
      <c r="D1086" t="s">
        <v>465</v>
      </c>
      <c r="E1086">
        <v>4</v>
      </c>
      <c r="F1086">
        <v>80.44</v>
      </c>
      <c r="G1086">
        <v>20.11</v>
      </c>
    </row>
    <row r="1087" spans="1:7" x14ac:dyDescent="0.3">
      <c r="A1087" t="s">
        <v>552</v>
      </c>
      <c r="B1087">
        <v>17881</v>
      </c>
      <c r="C1087" t="s">
        <v>5822</v>
      </c>
      <c r="D1087" t="s">
        <v>465</v>
      </c>
      <c r="E1087">
        <v>4</v>
      </c>
      <c r="F1087">
        <v>93.8</v>
      </c>
      <c r="G1087">
        <v>23.45</v>
      </c>
    </row>
    <row r="1088" spans="1:7" x14ac:dyDescent="0.3">
      <c r="A1088" t="s">
        <v>552</v>
      </c>
      <c r="B1088">
        <v>24986</v>
      </c>
      <c r="C1088" t="s">
        <v>5835</v>
      </c>
      <c r="D1088" t="s">
        <v>465</v>
      </c>
      <c r="E1088">
        <v>6</v>
      </c>
      <c r="F1088">
        <v>1005</v>
      </c>
      <c r="G1088">
        <v>167.5</v>
      </c>
    </row>
    <row r="1089" spans="1:7" x14ac:dyDescent="0.3">
      <c r="A1089" t="s">
        <v>552</v>
      </c>
      <c r="B1089">
        <v>21159</v>
      </c>
      <c r="C1089" t="s">
        <v>5836</v>
      </c>
      <c r="D1089" t="s">
        <v>465</v>
      </c>
      <c r="E1089">
        <v>4</v>
      </c>
      <c r="F1089">
        <v>608</v>
      </c>
      <c r="G1089">
        <v>152</v>
      </c>
    </row>
    <row r="1090" spans="1:7" x14ac:dyDescent="0.3">
      <c r="A1090" t="s">
        <v>552</v>
      </c>
      <c r="B1090">
        <v>18589</v>
      </c>
      <c r="C1090" t="s">
        <v>5722</v>
      </c>
      <c r="D1090" t="s">
        <v>465</v>
      </c>
      <c r="E1090">
        <v>70</v>
      </c>
      <c r="F1090">
        <v>4723.8999999999996</v>
      </c>
      <c r="G1090">
        <v>67.48</v>
      </c>
    </row>
    <row r="1091" spans="1:7" x14ac:dyDescent="0.3">
      <c r="A1091" t="s">
        <v>552</v>
      </c>
      <c r="B1091">
        <v>18586</v>
      </c>
      <c r="C1091" t="s">
        <v>6013</v>
      </c>
      <c r="D1091" t="s">
        <v>465</v>
      </c>
      <c r="E1091">
        <v>15</v>
      </c>
      <c r="F1091">
        <v>1613.25</v>
      </c>
      <c r="G1091">
        <v>107.55</v>
      </c>
    </row>
    <row r="1092" spans="1:7" x14ac:dyDescent="0.3">
      <c r="A1092" t="s">
        <v>552</v>
      </c>
      <c r="B1092">
        <v>17125</v>
      </c>
      <c r="C1092" t="s">
        <v>6193</v>
      </c>
      <c r="D1092" t="s">
        <v>465</v>
      </c>
      <c r="E1092">
        <v>4</v>
      </c>
      <c r="F1092">
        <v>16</v>
      </c>
      <c r="G1092">
        <v>4</v>
      </c>
    </row>
    <row r="1093" spans="1:7" x14ac:dyDescent="0.3">
      <c r="A1093" t="s">
        <v>552</v>
      </c>
      <c r="B1093">
        <v>25445</v>
      </c>
      <c r="C1093" t="s">
        <v>5770</v>
      </c>
      <c r="D1093" t="s">
        <v>465</v>
      </c>
      <c r="E1093">
        <v>4</v>
      </c>
      <c r="F1093">
        <v>1146.24</v>
      </c>
      <c r="G1093">
        <v>286.56</v>
      </c>
    </row>
    <row r="1094" spans="1:7" x14ac:dyDescent="0.3">
      <c r="A1094" t="s">
        <v>552</v>
      </c>
      <c r="B1094">
        <v>18242</v>
      </c>
      <c r="C1094" t="s">
        <v>5771</v>
      </c>
      <c r="D1094" t="s">
        <v>465</v>
      </c>
      <c r="E1094">
        <v>60</v>
      </c>
      <c r="F1094">
        <v>13474.2</v>
      </c>
      <c r="G1094">
        <v>224.57</v>
      </c>
    </row>
    <row r="1095" spans="1:7" x14ac:dyDescent="0.3">
      <c r="A1095" t="s">
        <v>552</v>
      </c>
      <c r="B1095">
        <v>25507</v>
      </c>
      <c r="C1095" t="s">
        <v>5772</v>
      </c>
      <c r="D1095" t="s">
        <v>465</v>
      </c>
      <c r="E1095">
        <v>4</v>
      </c>
      <c r="F1095">
        <v>967.16</v>
      </c>
      <c r="G1095">
        <v>241.79</v>
      </c>
    </row>
    <row r="1096" spans="1:7" x14ac:dyDescent="0.3">
      <c r="A1096" t="s">
        <v>552</v>
      </c>
      <c r="B1096">
        <v>19549</v>
      </c>
      <c r="C1096" t="s">
        <v>6041</v>
      </c>
      <c r="D1096" t="s">
        <v>465</v>
      </c>
      <c r="E1096">
        <v>20.100000000000001</v>
      </c>
      <c r="F1096">
        <v>240.4</v>
      </c>
      <c r="G1096">
        <v>11.96</v>
      </c>
    </row>
    <row r="1097" spans="1:7" x14ac:dyDescent="0.3">
      <c r="A1097" t="s">
        <v>552</v>
      </c>
      <c r="B1097">
        <v>23186</v>
      </c>
      <c r="C1097" t="s">
        <v>5955</v>
      </c>
      <c r="D1097" t="s">
        <v>465</v>
      </c>
      <c r="E1097">
        <v>100.5</v>
      </c>
      <c r="F1097">
        <v>1237.25</v>
      </c>
      <c r="G1097">
        <v>12.31</v>
      </c>
    </row>
    <row r="1098" spans="1:7" x14ac:dyDescent="0.3">
      <c r="A1098" t="s">
        <v>552</v>
      </c>
      <c r="B1098">
        <v>23184</v>
      </c>
      <c r="C1098" t="s">
        <v>5956</v>
      </c>
      <c r="D1098" t="s">
        <v>465</v>
      </c>
      <c r="E1098">
        <v>1.1000000000000001</v>
      </c>
      <c r="F1098">
        <v>33.700000000000003</v>
      </c>
      <c r="G1098">
        <v>30.64</v>
      </c>
    </row>
    <row r="1099" spans="1:7" x14ac:dyDescent="0.3">
      <c r="A1099" t="s">
        <v>552</v>
      </c>
      <c r="B1099">
        <v>19539</v>
      </c>
      <c r="C1099" t="s">
        <v>6159</v>
      </c>
      <c r="D1099" t="s">
        <v>465</v>
      </c>
      <c r="E1099">
        <v>10</v>
      </c>
      <c r="F1099">
        <v>84</v>
      </c>
      <c r="G1099">
        <v>8.4</v>
      </c>
    </row>
    <row r="1100" spans="1:7" x14ac:dyDescent="0.3">
      <c r="A1100" t="s">
        <v>552</v>
      </c>
      <c r="B1100">
        <v>24484</v>
      </c>
      <c r="C1100" t="s">
        <v>6065</v>
      </c>
      <c r="D1100" t="s">
        <v>465</v>
      </c>
      <c r="E1100">
        <v>3.8</v>
      </c>
      <c r="F1100">
        <v>91</v>
      </c>
      <c r="G1100">
        <v>23.95</v>
      </c>
    </row>
    <row r="1101" spans="1:7" x14ac:dyDescent="0.3">
      <c r="A1101" t="s">
        <v>552</v>
      </c>
      <c r="B1101">
        <v>23108</v>
      </c>
      <c r="C1101" t="s">
        <v>5986</v>
      </c>
      <c r="D1101" t="s">
        <v>465</v>
      </c>
      <c r="E1101">
        <v>0.3</v>
      </c>
      <c r="F1101">
        <v>23.15</v>
      </c>
      <c r="G1101">
        <v>77.17</v>
      </c>
    </row>
    <row r="1102" spans="1:7" x14ac:dyDescent="0.3">
      <c r="A1102" t="s">
        <v>552</v>
      </c>
      <c r="B1102">
        <v>26586</v>
      </c>
      <c r="C1102" t="s">
        <v>5889</v>
      </c>
      <c r="D1102" t="s">
        <v>465</v>
      </c>
      <c r="E1102">
        <v>1</v>
      </c>
      <c r="F1102">
        <v>325</v>
      </c>
      <c r="G1102">
        <v>325</v>
      </c>
    </row>
    <row r="1103" spans="1:7" x14ac:dyDescent="0.3">
      <c r="A1103" t="s">
        <v>552</v>
      </c>
      <c r="B1103">
        <v>17361</v>
      </c>
      <c r="C1103" t="s">
        <v>6136</v>
      </c>
      <c r="D1103" t="s">
        <v>465</v>
      </c>
      <c r="E1103">
        <v>4</v>
      </c>
      <c r="F1103">
        <v>30.52</v>
      </c>
      <c r="G1103">
        <v>7.63</v>
      </c>
    </row>
    <row r="1104" spans="1:7" x14ac:dyDescent="0.3">
      <c r="A1104" t="s">
        <v>552</v>
      </c>
      <c r="B1104">
        <v>19714</v>
      </c>
      <c r="C1104" t="s">
        <v>6040</v>
      </c>
      <c r="D1104" t="s">
        <v>465</v>
      </c>
      <c r="E1104">
        <v>1</v>
      </c>
      <c r="F1104">
        <v>37.17</v>
      </c>
      <c r="G1104">
        <v>37.17</v>
      </c>
    </row>
    <row r="1105" spans="1:7" x14ac:dyDescent="0.3">
      <c r="A1105" t="s">
        <v>552</v>
      </c>
      <c r="B1105">
        <v>17120</v>
      </c>
      <c r="C1105" t="s">
        <v>6260</v>
      </c>
      <c r="D1105" t="s">
        <v>465</v>
      </c>
      <c r="E1105">
        <v>4</v>
      </c>
      <c r="F1105">
        <v>38.159999999999997</v>
      </c>
      <c r="G1105">
        <v>9.5399999999999991</v>
      </c>
    </row>
    <row r="1106" spans="1:7" x14ac:dyDescent="0.3">
      <c r="A1106" t="s">
        <v>552</v>
      </c>
      <c r="B1106">
        <v>18220</v>
      </c>
      <c r="C1106" t="s">
        <v>5777</v>
      </c>
      <c r="D1106" t="s">
        <v>465</v>
      </c>
      <c r="E1106">
        <v>6</v>
      </c>
      <c r="F1106">
        <v>515.4</v>
      </c>
      <c r="G1106">
        <v>85.9</v>
      </c>
    </row>
    <row r="1107" spans="1:7" x14ac:dyDescent="0.3">
      <c r="A1107" t="s">
        <v>552</v>
      </c>
      <c r="B1107">
        <v>18202</v>
      </c>
      <c r="C1107" t="s">
        <v>5780</v>
      </c>
      <c r="D1107" t="s">
        <v>465</v>
      </c>
      <c r="E1107">
        <v>6</v>
      </c>
      <c r="F1107">
        <v>1008.36</v>
      </c>
      <c r="G1107">
        <v>168.06</v>
      </c>
    </row>
    <row r="1108" spans="1:7" x14ac:dyDescent="0.3">
      <c r="A1108" t="s">
        <v>552</v>
      </c>
      <c r="B1108">
        <v>20202</v>
      </c>
      <c r="C1108" t="s">
        <v>5852</v>
      </c>
      <c r="D1108" t="s">
        <v>465</v>
      </c>
      <c r="E1108">
        <v>12</v>
      </c>
      <c r="F1108">
        <v>86.28</v>
      </c>
      <c r="G1108">
        <v>7.19</v>
      </c>
    </row>
    <row r="1109" spans="1:7" x14ac:dyDescent="0.3">
      <c r="A1109" t="s">
        <v>552</v>
      </c>
      <c r="B1109">
        <v>20961</v>
      </c>
      <c r="C1109" t="s">
        <v>5687</v>
      </c>
      <c r="D1109" t="s">
        <v>465</v>
      </c>
      <c r="E1109">
        <v>4</v>
      </c>
      <c r="F1109">
        <v>36.4</v>
      </c>
      <c r="G1109">
        <v>9.1</v>
      </c>
    </row>
    <row r="1110" spans="1:7" x14ac:dyDescent="0.3">
      <c r="A1110" t="s">
        <v>552</v>
      </c>
      <c r="B1110">
        <v>17800</v>
      </c>
      <c r="C1110" t="s">
        <v>5824</v>
      </c>
      <c r="D1110" t="s">
        <v>465</v>
      </c>
      <c r="E1110">
        <v>18</v>
      </c>
      <c r="F1110">
        <v>470.52</v>
      </c>
      <c r="G1110">
        <v>26.14</v>
      </c>
    </row>
    <row r="1111" spans="1:7" x14ac:dyDescent="0.3">
      <c r="A1111" t="s">
        <v>552</v>
      </c>
      <c r="B1111">
        <v>17778</v>
      </c>
      <c r="C1111" t="s">
        <v>5825</v>
      </c>
      <c r="D1111" t="s">
        <v>465</v>
      </c>
      <c r="E1111">
        <v>24</v>
      </c>
      <c r="F1111">
        <v>2761.2</v>
      </c>
      <c r="G1111">
        <v>115.05</v>
      </c>
    </row>
    <row r="1112" spans="1:7" x14ac:dyDescent="0.3">
      <c r="A1112" t="s">
        <v>552</v>
      </c>
      <c r="B1112">
        <v>21945</v>
      </c>
      <c r="C1112" t="s">
        <v>5828</v>
      </c>
      <c r="D1112" t="s">
        <v>465</v>
      </c>
      <c r="E1112">
        <v>126</v>
      </c>
      <c r="F1112">
        <v>4995.8999999999996</v>
      </c>
      <c r="G1112">
        <v>39.65</v>
      </c>
    </row>
    <row r="1113" spans="1:7" x14ac:dyDescent="0.3">
      <c r="A1113" t="s">
        <v>552</v>
      </c>
      <c r="B1113">
        <v>27858</v>
      </c>
      <c r="C1113" t="s">
        <v>6069</v>
      </c>
      <c r="D1113" t="s">
        <v>465</v>
      </c>
      <c r="E1113">
        <v>12</v>
      </c>
      <c r="F1113">
        <v>811.2</v>
      </c>
      <c r="G1113">
        <v>67.599999999999994</v>
      </c>
    </row>
    <row r="1114" spans="1:7" x14ac:dyDescent="0.3">
      <c r="A1114" t="s">
        <v>552</v>
      </c>
      <c r="B1114">
        <v>17716</v>
      </c>
      <c r="C1114" t="s">
        <v>5830</v>
      </c>
      <c r="D1114" t="s">
        <v>465</v>
      </c>
      <c r="E1114">
        <v>18</v>
      </c>
      <c r="F1114">
        <v>477</v>
      </c>
      <c r="G1114">
        <v>26.5</v>
      </c>
    </row>
    <row r="1115" spans="1:7" x14ac:dyDescent="0.3">
      <c r="A1115" t="s">
        <v>552</v>
      </c>
      <c r="B1115">
        <v>17594</v>
      </c>
      <c r="C1115" t="s">
        <v>5878</v>
      </c>
      <c r="D1115" t="s">
        <v>465</v>
      </c>
      <c r="E1115">
        <v>36</v>
      </c>
      <c r="F1115">
        <v>2433.6</v>
      </c>
      <c r="G1115">
        <v>67.599999999999994</v>
      </c>
    </row>
    <row r="1116" spans="1:7" x14ac:dyDescent="0.3">
      <c r="A1116" t="s">
        <v>552</v>
      </c>
      <c r="B1116">
        <v>25040</v>
      </c>
      <c r="C1116" t="s">
        <v>5832</v>
      </c>
      <c r="D1116" t="s">
        <v>465</v>
      </c>
      <c r="E1116">
        <v>18</v>
      </c>
      <c r="F1116">
        <v>1935.36</v>
      </c>
      <c r="G1116">
        <v>107.52</v>
      </c>
    </row>
    <row r="1117" spans="1:7" x14ac:dyDescent="0.3">
      <c r="A1117" t="s">
        <v>552</v>
      </c>
      <c r="B1117">
        <v>17713</v>
      </c>
      <c r="C1117" t="s">
        <v>5879</v>
      </c>
      <c r="D1117" t="s">
        <v>465</v>
      </c>
      <c r="E1117">
        <v>22</v>
      </c>
      <c r="F1117">
        <v>2211</v>
      </c>
      <c r="G1117">
        <v>100.5</v>
      </c>
    </row>
    <row r="1118" spans="1:7" x14ac:dyDescent="0.3">
      <c r="A1118" t="s">
        <v>552</v>
      </c>
      <c r="B1118">
        <v>18179</v>
      </c>
      <c r="C1118" t="s">
        <v>5789</v>
      </c>
      <c r="D1118" t="s">
        <v>465</v>
      </c>
      <c r="E1118">
        <v>120</v>
      </c>
      <c r="F1118">
        <v>14094.84</v>
      </c>
      <c r="G1118">
        <v>117.46</v>
      </c>
    </row>
    <row r="1119" spans="1:7" x14ac:dyDescent="0.3">
      <c r="A1119" t="s">
        <v>552</v>
      </c>
      <c r="B1119">
        <v>18119</v>
      </c>
      <c r="C1119" t="s">
        <v>5802</v>
      </c>
      <c r="D1119" t="s">
        <v>465</v>
      </c>
      <c r="E1119">
        <v>96</v>
      </c>
      <c r="F1119">
        <v>15995.52</v>
      </c>
      <c r="G1119">
        <v>166.62</v>
      </c>
    </row>
    <row r="1120" spans="1:7" x14ac:dyDescent="0.3">
      <c r="A1120" t="s">
        <v>552</v>
      </c>
      <c r="B1120">
        <v>18120</v>
      </c>
      <c r="C1120" t="s">
        <v>6263</v>
      </c>
      <c r="D1120" t="s">
        <v>465</v>
      </c>
      <c r="E1120">
        <v>12</v>
      </c>
      <c r="F1120">
        <v>1678.8</v>
      </c>
      <c r="G1120">
        <v>139.9</v>
      </c>
    </row>
    <row r="1121" spans="1:7" x14ac:dyDescent="0.3">
      <c r="A1121" t="s">
        <v>552</v>
      </c>
      <c r="B1121">
        <v>18114</v>
      </c>
      <c r="C1121" t="s">
        <v>5805</v>
      </c>
      <c r="D1121" t="s">
        <v>465</v>
      </c>
      <c r="E1121">
        <v>1</v>
      </c>
      <c r="F1121">
        <v>279.89999999999998</v>
      </c>
      <c r="G1121">
        <v>279.89999999999998</v>
      </c>
    </row>
    <row r="1122" spans="1:7" x14ac:dyDescent="0.3">
      <c r="A1122" t="s">
        <v>552</v>
      </c>
      <c r="B1122">
        <v>18099</v>
      </c>
      <c r="C1122" t="s">
        <v>5810</v>
      </c>
      <c r="D1122" t="s">
        <v>465</v>
      </c>
      <c r="E1122">
        <v>36</v>
      </c>
      <c r="F1122">
        <v>7819.2</v>
      </c>
      <c r="G1122">
        <v>217.2</v>
      </c>
    </row>
    <row r="1123" spans="1:7" x14ac:dyDescent="0.3">
      <c r="A1123" t="s">
        <v>552</v>
      </c>
      <c r="B1123">
        <v>19787</v>
      </c>
      <c r="C1123" t="s">
        <v>5914</v>
      </c>
      <c r="D1123" t="s">
        <v>464</v>
      </c>
      <c r="E1123">
        <v>275</v>
      </c>
      <c r="F1123">
        <v>1557.26</v>
      </c>
      <c r="G1123">
        <v>5.66</v>
      </c>
    </row>
    <row r="1124" spans="1:7" x14ac:dyDescent="0.3">
      <c r="A1124" t="s">
        <v>552</v>
      </c>
      <c r="B1124">
        <v>19658</v>
      </c>
      <c r="C1124" t="s">
        <v>5915</v>
      </c>
      <c r="D1124" t="s">
        <v>464</v>
      </c>
      <c r="E1124">
        <v>18</v>
      </c>
      <c r="F1124">
        <v>63</v>
      </c>
      <c r="G1124">
        <v>3.5</v>
      </c>
    </row>
    <row r="1125" spans="1:7" x14ac:dyDescent="0.3">
      <c r="A1125" t="s">
        <v>552</v>
      </c>
      <c r="B1125">
        <v>19657</v>
      </c>
      <c r="C1125" t="s">
        <v>5916</v>
      </c>
      <c r="D1125" t="s">
        <v>464</v>
      </c>
      <c r="E1125">
        <v>11</v>
      </c>
      <c r="F1125">
        <v>53</v>
      </c>
      <c r="G1125">
        <v>4.82</v>
      </c>
    </row>
    <row r="1126" spans="1:7" x14ac:dyDescent="0.3">
      <c r="A1126" t="s">
        <v>552</v>
      </c>
      <c r="B1126">
        <v>19654</v>
      </c>
      <c r="C1126" t="s">
        <v>5917</v>
      </c>
      <c r="D1126" t="s">
        <v>464</v>
      </c>
      <c r="E1126">
        <v>34</v>
      </c>
      <c r="F1126">
        <v>178.72</v>
      </c>
      <c r="G1126">
        <v>5.26</v>
      </c>
    </row>
    <row r="1127" spans="1:7" x14ac:dyDescent="0.3">
      <c r="A1127" t="s">
        <v>552</v>
      </c>
      <c r="B1127">
        <v>28292</v>
      </c>
      <c r="C1127" t="s">
        <v>6289</v>
      </c>
      <c r="D1127" t="s">
        <v>464</v>
      </c>
      <c r="E1127">
        <v>6</v>
      </c>
      <c r="F1127">
        <v>42.72</v>
      </c>
      <c r="G1127">
        <v>7.12</v>
      </c>
    </row>
    <row r="1128" spans="1:7" x14ac:dyDescent="0.3">
      <c r="A1128" t="s">
        <v>552</v>
      </c>
      <c r="B1128">
        <v>25647</v>
      </c>
      <c r="C1128" t="s">
        <v>5918</v>
      </c>
      <c r="D1128" t="s">
        <v>464</v>
      </c>
      <c r="E1128">
        <v>17.600000000000001</v>
      </c>
      <c r="F1128">
        <v>329.18</v>
      </c>
      <c r="G1128">
        <v>18.7</v>
      </c>
    </row>
    <row r="1129" spans="1:7" x14ac:dyDescent="0.3">
      <c r="A1129" t="s">
        <v>552</v>
      </c>
      <c r="B1129">
        <v>19857</v>
      </c>
      <c r="C1129" t="s">
        <v>5602</v>
      </c>
      <c r="D1129" t="s">
        <v>464</v>
      </c>
      <c r="E1129">
        <v>8</v>
      </c>
      <c r="F1129">
        <v>392</v>
      </c>
      <c r="G1129">
        <v>49</v>
      </c>
    </row>
    <row r="1130" spans="1:7" x14ac:dyDescent="0.3">
      <c r="A1130" t="s">
        <v>552</v>
      </c>
      <c r="B1130">
        <v>23992</v>
      </c>
      <c r="C1130" t="s">
        <v>5603</v>
      </c>
      <c r="D1130" t="s">
        <v>464</v>
      </c>
      <c r="E1130">
        <v>3</v>
      </c>
      <c r="F1130">
        <v>179.34</v>
      </c>
      <c r="G1130">
        <v>59.78</v>
      </c>
    </row>
    <row r="1131" spans="1:7" x14ac:dyDescent="0.3">
      <c r="A1131" t="s">
        <v>552</v>
      </c>
      <c r="B1131">
        <v>24831</v>
      </c>
      <c r="C1131" t="s">
        <v>5689</v>
      </c>
      <c r="D1131" t="s">
        <v>464</v>
      </c>
      <c r="E1131">
        <v>3</v>
      </c>
      <c r="F1131">
        <v>378</v>
      </c>
      <c r="G1131">
        <v>126</v>
      </c>
    </row>
    <row r="1132" spans="1:7" x14ac:dyDescent="0.3">
      <c r="A1132" t="s">
        <v>552</v>
      </c>
      <c r="B1132">
        <v>21093</v>
      </c>
      <c r="C1132" t="s">
        <v>5608</v>
      </c>
      <c r="D1132" t="s">
        <v>464</v>
      </c>
      <c r="E1132">
        <v>220</v>
      </c>
      <c r="F1132">
        <v>965.8</v>
      </c>
      <c r="G1132">
        <v>4.3899999999999997</v>
      </c>
    </row>
    <row r="1133" spans="1:7" x14ac:dyDescent="0.3">
      <c r="A1133" t="s">
        <v>552</v>
      </c>
      <c r="B1133">
        <v>21085</v>
      </c>
      <c r="C1133" t="s">
        <v>5885</v>
      </c>
      <c r="D1133" t="s">
        <v>464</v>
      </c>
      <c r="E1133">
        <v>3</v>
      </c>
      <c r="F1133">
        <v>134.25</v>
      </c>
      <c r="G1133">
        <v>44.75</v>
      </c>
    </row>
    <row r="1134" spans="1:7" x14ac:dyDescent="0.3">
      <c r="A1134" t="s">
        <v>552</v>
      </c>
      <c r="B1134">
        <v>17974</v>
      </c>
      <c r="C1134" t="s">
        <v>5839</v>
      </c>
      <c r="D1134" t="s">
        <v>464</v>
      </c>
      <c r="E1134">
        <v>48</v>
      </c>
      <c r="F1134">
        <v>553.91999999999996</v>
      </c>
      <c r="G1134">
        <v>11.54</v>
      </c>
    </row>
    <row r="1135" spans="1:7" x14ac:dyDescent="0.3">
      <c r="A1135" t="s">
        <v>552</v>
      </c>
      <c r="B1135">
        <v>29172</v>
      </c>
      <c r="C1135" t="s">
        <v>6279</v>
      </c>
      <c r="D1135" t="s">
        <v>464</v>
      </c>
      <c r="E1135">
        <v>1</v>
      </c>
      <c r="F1135">
        <v>29.9</v>
      </c>
      <c r="G1135">
        <v>29.9</v>
      </c>
    </row>
    <row r="1136" spans="1:7" x14ac:dyDescent="0.3">
      <c r="A1136" t="s">
        <v>552</v>
      </c>
      <c r="B1136">
        <v>28954</v>
      </c>
      <c r="C1136" t="s">
        <v>6038</v>
      </c>
      <c r="D1136" t="s">
        <v>464</v>
      </c>
      <c r="E1136">
        <v>25</v>
      </c>
      <c r="F1136">
        <v>922.87</v>
      </c>
      <c r="G1136">
        <v>36.909999999999997</v>
      </c>
    </row>
    <row r="1137" spans="1:7" x14ac:dyDescent="0.3">
      <c r="A1137" t="s">
        <v>552</v>
      </c>
      <c r="B1137">
        <v>28955</v>
      </c>
      <c r="C1137" t="s">
        <v>6037</v>
      </c>
      <c r="D1137" t="s">
        <v>464</v>
      </c>
      <c r="E1137">
        <v>40</v>
      </c>
      <c r="F1137">
        <v>1476.4</v>
      </c>
      <c r="G1137">
        <v>36.909999999999997</v>
      </c>
    </row>
    <row r="1138" spans="1:7" x14ac:dyDescent="0.3">
      <c r="A1138" t="s">
        <v>552</v>
      </c>
      <c r="B1138">
        <v>28895</v>
      </c>
      <c r="C1138" t="s">
        <v>6034</v>
      </c>
      <c r="D1138" t="s">
        <v>464</v>
      </c>
      <c r="E1138">
        <v>40</v>
      </c>
      <c r="F1138">
        <v>999.6</v>
      </c>
      <c r="G1138">
        <v>24.99</v>
      </c>
    </row>
    <row r="1139" spans="1:7" x14ac:dyDescent="0.3">
      <c r="A1139" t="s">
        <v>552</v>
      </c>
      <c r="B1139">
        <v>17285</v>
      </c>
      <c r="C1139" t="s">
        <v>6298</v>
      </c>
      <c r="D1139" t="s">
        <v>464</v>
      </c>
      <c r="E1139">
        <v>3</v>
      </c>
      <c r="F1139">
        <v>92.19</v>
      </c>
      <c r="G1139">
        <v>30.73</v>
      </c>
    </row>
    <row r="1140" spans="1:7" x14ac:dyDescent="0.3">
      <c r="A1140" t="s">
        <v>552</v>
      </c>
      <c r="B1140">
        <v>19506</v>
      </c>
      <c r="C1140" t="s">
        <v>5919</v>
      </c>
      <c r="D1140" t="s">
        <v>464</v>
      </c>
      <c r="E1140">
        <v>0.8</v>
      </c>
      <c r="F1140">
        <v>54</v>
      </c>
      <c r="G1140">
        <v>67.5</v>
      </c>
    </row>
    <row r="1141" spans="1:7" x14ac:dyDescent="0.3">
      <c r="A1141" t="s">
        <v>552</v>
      </c>
      <c r="B1141">
        <v>19505</v>
      </c>
      <c r="C1141" t="s">
        <v>5978</v>
      </c>
      <c r="D1141" t="s">
        <v>464</v>
      </c>
      <c r="E1141">
        <v>11.4</v>
      </c>
      <c r="F1141">
        <v>118.6</v>
      </c>
      <c r="G1141">
        <v>10.4</v>
      </c>
    </row>
    <row r="1142" spans="1:7" x14ac:dyDescent="0.3">
      <c r="A1142" t="s">
        <v>552</v>
      </c>
      <c r="B1142">
        <v>19503</v>
      </c>
      <c r="C1142" t="s">
        <v>6058</v>
      </c>
      <c r="D1142" t="s">
        <v>464</v>
      </c>
      <c r="E1142">
        <v>12.9</v>
      </c>
      <c r="F1142">
        <v>129.1</v>
      </c>
      <c r="G1142">
        <v>10.01</v>
      </c>
    </row>
    <row r="1143" spans="1:7" x14ac:dyDescent="0.3">
      <c r="A1143" t="s">
        <v>552</v>
      </c>
      <c r="B1143">
        <v>19502</v>
      </c>
      <c r="C1143" t="s">
        <v>6015</v>
      </c>
      <c r="D1143" t="s">
        <v>464</v>
      </c>
      <c r="E1143">
        <v>9.9</v>
      </c>
      <c r="F1143">
        <v>196.62</v>
      </c>
      <c r="G1143">
        <v>19.86</v>
      </c>
    </row>
    <row r="1144" spans="1:7" x14ac:dyDescent="0.3">
      <c r="A1144" t="s">
        <v>552</v>
      </c>
      <c r="B1144">
        <v>19498</v>
      </c>
      <c r="C1144" t="s">
        <v>5979</v>
      </c>
      <c r="D1144" t="s">
        <v>464</v>
      </c>
      <c r="E1144">
        <v>8</v>
      </c>
      <c r="F1144">
        <v>112.9</v>
      </c>
      <c r="G1144">
        <v>14.11</v>
      </c>
    </row>
    <row r="1145" spans="1:7" x14ac:dyDescent="0.3">
      <c r="A1145" t="s">
        <v>552</v>
      </c>
      <c r="B1145">
        <v>19652</v>
      </c>
      <c r="C1145" t="s">
        <v>5920</v>
      </c>
      <c r="D1145" t="s">
        <v>464</v>
      </c>
      <c r="E1145">
        <v>2.4</v>
      </c>
      <c r="F1145">
        <v>44.88</v>
      </c>
      <c r="G1145">
        <v>18.7</v>
      </c>
    </row>
    <row r="1146" spans="1:7" x14ac:dyDescent="0.3">
      <c r="A1146" t="s">
        <v>552</v>
      </c>
      <c r="B1146">
        <v>19647</v>
      </c>
      <c r="C1146" t="s">
        <v>5921</v>
      </c>
      <c r="D1146" t="s">
        <v>464</v>
      </c>
      <c r="E1146">
        <v>6.5</v>
      </c>
      <c r="F1146">
        <v>75.7</v>
      </c>
      <c r="G1146">
        <v>11.65</v>
      </c>
    </row>
    <row r="1147" spans="1:7" x14ac:dyDescent="0.3">
      <c r="A1147" t="s">
        <v>552</v>
      </c>
      <c r="B1147">
        <v>24037</v>
      </c>
      <c r="C1147" t="s">
        <v>6116</v>
      </c>
      <c r="D1147" t="s">
        <v>464</v>
      </c>
      <c r="E1147">
        <v>30</v>
      </c>
      <c r="F1147">
        <v>542.70000000000005</v>
      </c>
      <c r="G1147">
        <v>18.09</v>
      </c>
    </row>
    <row r="1148" spans="1:7" x14ac:dyDescent="0.3">
      <c r="A1148" t="s">
        <v>552</v>
      </c>
      <c r="B1148">
        <v>20715</v>
      </c>
      <c r="C1148" t="s">
        <v>5614</v>
      </c>
      <c r="D1148" t="s">
        <v>464</v>
      </c>
      <c r="E1148">
        <v>3</v>
      </c>
      <c r="F1148">
        <v>1319.7</v>
      </c>
      <c r="G1148">
        <v>439.9</v>
      </c>
    </row>
    <row r="1149" spans="1:7" x14ac:dyDescent="0.3">
      <c r="A1149" t="s">
        <v>552</v>
      </c>
      <c r="B1149">
        <v>19701</v>
      </c>
      <c r="C1149" t="s">
        <v>5980</v>
      </c>
      <c r="D1149" t="s">
        <v>464</v>
      </c>
      <c r="E1149">
        <v>4.3</v>
      </c>
      <c r="F1149">
        <v>73</v>
      </c>
      <c r="G1149">
        <v>16.98</v>
      </c>
    </row>
    <row r="1150" spans="1:7" x14ac:dyDescent="0.3">
      <c r="A1150" t="s">
        <v>552</v>
      </c>
      <c r="B1150">
        <v>24039</v>
      </c>
      <c r="C1150" t="s">
        <v>5616</v>
      </c>
      <c r="D1150" t="s">
        <v>464</v>
      </c>
      <c r="E1150">
        <v>20</v>
      </c>
      <c r="F1150">
        <v>1369.8</v>
      </c>
      <c r="G1150">
        <v>68.489999999999995</v>
      </c>
    </row>
    <row r="1151" spans="1:7" x14ac:dyDescent="0.3">
      <c r="A1151" t="s">
        <v>552</v>
      </c>
      <c r="B1151">
        <v>18552</v>
      </c>
      <c r="C1151" t="s">
        <v>5723</v>
      </c>
      <c r="D1151" t="s">
        <v>464</v>
      </c>
      <c r="E1151">
        <v>2</v>
      </c>
      <c r="F1151">
        <v>67.2</v>
      </c>
      <c r="G1151">
        <v>33.6</v>
      </c>
    </row>
    <row r="1152" spans="1:7" x14ac:dyDescent="0.3">
      <c r="A1152" t="s">
        <v>552</v>
      </c>
      <c r="B1152">
        <v>26014</v>
      </c>
      <c r="C1152" t="s">
        <v>6006</v>
      </c>
      <c r="D1152" t="s">
        <v>464</v>
      </c>
      <c r="E1152">
        <v>6</v>
      </c>
      <c r="F1152">
        <v>2254.8000000000002</v>
      </c>
      <c r="G1152">
        <v>375.8</v>
      </c>
    </row>
    <row r="1153" spans="1:7" x14ac:dyDescent="0.3">
      <c r="A1153" t="s">
        <v>552</v>
      </c>
      <c r="B1153">
        <v>22598</v>
      </c>
      <c r="C1153" t="s">
        <v>5725</v>
      </c>
      <c r="D1153" t="s">
        <v>464</v>
      </c>
      <c r="E1153">
        <v>2</v>
      </c>
      <c r="F1153">
        <v>207.28</v>
      </c>
      <c r="G1153">
        <v>103.64</v>
      </c>
    </row>
    <row r="1154" spans="1:7" x14ac:dyDescent="0.3">
      <c r="A1154" t="s">
        <v>552</v>
      </c>
      <c r="B1154">
        <v>18543</v>
      </c>
      <c r="C1154" t="s">
        <v>5729</v>
      </c>
      <c r="D1154" t="s">
        <v>464</v>
      </c>
      <c r="E1154">
        <v>12</v>
      </c>
      <c r="F1154">
        <v>222</v>
      </c>
      <c r="G1154">
        <v>18.5</v>
      </c>
    </row>
    <row r="1155" spans="1:7" x14ac:dyDescent="0.3">
      <c r="A1155" t="s">
        <v>552</v>
      </c>
      <c r="B1155">
        <v>26224</v>
      </c>
      <c r="C1155" t="s">
        <v>6304</v>
      </c>
      <c r="D1155" t="s">
        <v>464</v>
      </c>
      <c r="E1155">
        <v>10</v>
      </c>
      <c r="F1155">
        <v>79</v>
      </c>
      <c r="G1155">
        <v>7.9</v>
      </c>
    </row>
    <row r="1156" spans="1:7" x14ac:dyDescent="0.3">
      <c r="A1156" t="s">
        <v>552</v>
      </c>
      <c r="B1156">
        <v>20301</v>
      </c>
      <c r="C1156" t="s">
        <v>5617</v>
      </c>
      <c r="D1156" t="s">
        <v>464</v>
      </c>
      <c r="E1156">
        <v>33</v>
      </c>
      <c r="F1156">
        <v>715.5</v>
      </c>
      <c r="G1156">
        <v>21.68</v>
      </c>
    </row>
    <row r="1157" spans="1:7" x14ac:dyDescent="0.3">
      <c r="A1157" t="s">
        <v>552</v>
      </c>
      <c r="B1157">
        <v>25209</v>
      </c>
      <c r="C1157" t="s">
        <v>5902</v>
      </c>
      <c r="D1157" t="s">
        <v>464</v>
      </c>
      <c r="E1157">
        <v>2</v>
      </c>
      <c r="F1157">
        <v>128.4</v>
      </c>
      <c r="G1157">
        <v>64.2</v>
      </c>
    </row>
    <row r="1158" spans="1:7" x14ac:dyDescent="0.3">
      <c r="A1158" t="s">
        <v>552</v>
      </c>
      <c r="B1158">
        <v>23312</v>
      </c>
      <c r="C1158" t="s">
        <v>6165</v>
      </c>
      <c r="D1158" t="s">
        <v>464</v>
      </c>
      <c r="E1158">
        <v>4</v>
      </c>
      <c r="F1158">
        <v>406.2</v>
      </c>
      <c r="G1158">
        <v>101.55</v>
      </c>
    </row>
    <row r="1159" spans="1:7" x14ac:dyDescent="0.3">
      <c r="A1159" t="s">
        <v>552</v>
      </c>
      <c r="B1159">
        <v>21783</v>
      </c>
      <c r="C1159" t="s">
        <v>6216</v>
      </c>
      <c r="D1159" t="s">
        <v>464</v>
      </c>
      <c r="E1159">
        <v>13</v>
      </c>
      <c r="F1159">
        <v>208</v>
      </c>
      <c r="G1159">
        <v>16</v>
      </c>
    </row>
    <row r="1160" spans="1:7" x14ac:dyDescent="0.3">
      <c r="A1160" t="s">
        <v>552</v>
      </c>
      <c r="B1160">
        <v>27148</v>
      </c>
      <c r="C1160" t="s">
        <v>6297</v>
      </c>
      <c r="D1160" t="s">
        <v>464</v>
      </c>
      <c r="E1160">
        <v>6</v>
      </c>
      <c r="F1160">
        <v>175.38</v>
      </c>
      <c r="G1160">
        <v>29.23</v>
      </c>
    </row>
    <row r="1161" spans="1:7" x14ac:dyDescent="0.3">
      <c r="A1161" t="s">
        <v>552</v>
      </c>
      <c r="B1161">
        <v>21047</v>
      </c>
      <c r="C1161" t="s">
        <v>5621</v>
      </c>
      <c r="D1161" t="s">
        <v>464</v>
      </c>
      <c r="E1161">
        <v>18</v>
      </c>
      <c r="F1161">
        <v>2210.4</v>
      </c>
      <c r="G1161">
        <v>122.8</v>
      </c>
    </row>
    <row r="1162" spans="1:7" x14ac:dyDescent="0.3">
      <c r="A1162" t="s">
        <v>552</v>
      </c>
      <c r="B1162">
        <v>20751</v>
      </c>
      <c r="C1162" t="s">
        <v>6246</v>
      </c>
      <c r="D1162" t="s">
        <v>464</v>
      </c>
      <c r="E1162">
        <v>4</v>
      </c>
      <c r="F1162">
        <v>435.6</v>
      </c>
      <c r="G1162">
        <v>108.9</v>
      </c>
    </row>
    <row r="1163" spans="1:7" x14ac:dyDescent="0.3">
      <c r="A1163" t="s">
        <v>552</v>
      </c>
      <c r="B1163">
        <v>22721</v>
      </c>
      <c r="C1163" t="s">
        <v>5710</v>
      </c>
      <c r="D1163" t="s">
        <v>464</v>
      </c>
      <c r="E1163">
        <v>63.54</v>
      </c>
      <c r="F1163">
        <v>1874.43</v>
      </c>
      <c r="G1163">
        <v>29.5</v>
      </c>
    </row>
    <row r="1164" spans="1:7" x14ac:dyDescent="0.3">
      <c r="A1164" t="s">
        <v>552</v>
      </c>
      <c r="B1164">
        <v>19166</v>
      </c>
      <c r="C1164" t="s">
        <v>5892</v>
      </c>
      <c r="D1164" t="s">
        <v>464</v>
      </c>
      <c r="E1164">
        <v>105</v>
      </c>
      <c r="F1164">
        <v>2136.75</v>
      </c>
      <c r="G1164">
        <v>20.350000000000001</v>
      </c>
    </row>
    <row r="1165" spans="1:7" x14ac:dyDescent="0.3">
      <c r="A1165" t="s">
        <v>552</v>
      </c>
      <c r="B1165">
        <v>23390</v>
      </c>
      <c r="C1165" t="s">
        <v>5922</v>
      </c>
      <c r="D1165" t="s">
        <v>464</v>
      </c>
      <c r="E1165">
        <v>80</v>
      </c>
      <c r="F1165">
        <v>688</v>
      </c>
      <c r="G1165">
        <v>8.6</v>
      </c>
    </row>
    <row r="1166" spans="1:7" x14ac:dyDescent="0.3">
      <c r="A1166" t="s">
        <v>552</v>
      </c>
      <c r="B1166">
        <v>23389</v>
      </c>
      <c r="C1166" t="s">
        <v>5923</v>
      </c>
      <c r="D1166" t="s">
        <v>464</v>
      </c>
      <c r="E1166">
        <v>49</v>
      </c>
      <c r="F1166">
        <v>245.78</v>
      </c>
      <c r="G1166">
        <v>5.0199999999999996</v>
      </c>
    </row>
    <row r="1167" spans="1:7" x14ac:dyDescent="0.3">
      <c r="A1167" t="s">
        <v>552</v>
      </c>
      <c r="B1167">
        <v>24083</v>
      </c>
      <c r="C1167" t="s">
        <v>5924</v>
      </c>
      <c r="D1167" t="s">
        <v>464</v>
      </c>
      <c r="E1167">
        <v>707.18</v>
      </c>
      <c r="F1167">
        <v>3803.31</v>
      </c>
      <c r="G1167">
        <v>5.38</v>
      </c>
    </row>
    <row r="1168" spans="1:7" x14ac:dyDescent="0.3">
      <c r="A1168" t="s">
        <v>552</v>
      </c>
      <c r="B1168">
        <v>27604</v>
      </c>
      <c r="C1168" t="s">
        <v>6288</v>
      </c>
      <c r="D1168" t="s">
        <v>464</v>
      </c>
      <c r="E1168">
        <v>3</v>
      </c>
      <c r="F1168">
        <v>77.13</v>
      </c>
      <c r="G1168">
        <v>25.71</v>
      </c>
    </row>
    <row r="1169" spans="1:7" x14ac:dyDescent="0.3">
      <c r="A1169" t="s">
        <v>552</v>
      </c>
      <c r="B1169">
        <v>19634</v>
      </c>
      <c r="C1169" t="s">
        <v>5925</v>
      </c>
      <c r="D1169" t="s">
        <v>464</v>
      </c>
      <c r="E1169">
        <v>7.45</v>
      </c>
      <c r="F1169">
        <v>56.29</v>
      </c>
      <c r="G1169">
        <v>7.56</v>
      </c>
    </row>
    <row r="1170" spans="1:7" x14ac:dyDescent="0.3">
      <c r="A1170" t="s">
        <v>552</v>
      </c>
      <c r="B1170">
        <v>19632</v>
      </c>
      <c r="C1170" t="s">
        <v>5926</v>
      </c>
      <c r="D1170" t="s">
        <v>464</v>
      </c>
      <c r="E1170">
        <v>46.7</v>
      </c>
      <c r="F1170">
        <v>252.28</v>
      </c>
      <c r="G1170">
        <v>5.4</v>
      </c>
    </row>
    <row r="1171" spans="1:7" x14ac:dyDescent="0.3">
      <c r="A1171" t="s">
        <v>552</v>
      </c>
      <c r="B1171">
        <v>26582</v>
      </c>
      <c r="C1171" t="s">
        <v>5711</v>
      </c>
      <c r="D1171" t="s">
        <v>464</v>
      </c>
      <c r="E1171">
        <v>90.65</v>
      </c>
      <c r="F1171">
        <v>12147.1</v>
      </c>
      <c r="G1171">
        <v>134</v>
      </c>
    </row>
    <row r="1172" spans="1:7" x14ac:dyDescent="0.3">
      <c r="A1172" t="s">
        <v>552</v>
      </c>
      <c r="B1172">
        <v>18696</v>
      </c>
      <c r="C1172" t="s">
        <v>6023</v>
      </c>
      <c r="D1172" t="s">
        <v>464</v>
      </c>
      <c r="E1172">
        <v>31.58</v>
      </c>
      <c r="F1172">
        <v>568.12</v>
      </c>
      <c r="G1172">
        <v>17.989999999999998</v>
      </c>
    </row>
    <row r="1173" spans="1:7" x14ac:dyDescent="0.3">
      <c r="A1173" t="s">
        <v>552</v>
      </c>
      <c r="B1173">
        <v>17565</v>
      </c>
      <c r="C1173" t="s">
        <v>6143</v>
      </c>
      <c r="D1173" t="s">
        <v>464</v>
      </c>
      <c r="E1173">
        <v>2</v>
      </c>
      <c r="F1173">
        <v>218.2</v>
      </c>
      <c r="G1173">
        <v>109.1</v>
      </c>
    </row>
    <row r="1174" spans="1:7" x14ac:dyDescent="0.3">
      <c r="A1174" t="s">
        <v>552</v>
      </c>
      <c r="B1174">
        <v>17564</v>
      </c>
      <c r="C1174" t="s">
        <v>6142</v>
      </c>
      <c r="D1174" t="s">
        <v>464</v>
      </c>
      <c r="E1174">
        <v>2</v>
      </c>
      <c r="F1174">
        <v>111</v>
      </c>
      <c r="G1174">
        <v>55.5</v>
      </c>
    </row>
    <row r="1175" spans="1:7" x14ac:dyDescent="0.3">
      <c r="A1175" t="s">
        <v>552</v>
      </c>
      <c r="B1175">
        <v>19846</v>
      </c>
      <c r="C1175" t="s">
        <v>6060</v>
      </c>
      <c r="D1175" t="s">
        <v>464</v>
      </c>
      <c r="E1175">
        <v>6.5</v>
      </c>
      <c r="F1175">
        <v>137.9</v>
      </c>
      <c r="G1175">
        <v>21.22</v>
      </c>
    </row>
    <row r="1176" spans="1:7" x14ac:dyDescent="0.3">
      <c r="A1176" t="s">
        <v>552</v>
      </c>
      <c r="B1176">
        <v>28980</v>
      </c>
      <c r="C1176" t="s">
        <v>6287</v>
      </c>
      <c r="D1176" t="s">
        <v>464</v>
      </c>
      <c r="E1176">
        <v>2</v>
      </c>
      <c r="F1176">
        <v>318.54000000000002</v>
      </c>
      <c r="G1176">
        <v>159.27000000000001</v>
      </c>
    </row>
    <row r="1177" spans="1:7" x14ac:dyDescent="0.3">
      <c r="A1177" t="s">
        <v>552</v>
      </c>
      <c r="B1177">
        <v>26560</v>
      </c>
      <c r="C1177" t="s">
        <v>5732</v>
      </c>
      <c r="D1177" t="s">
        <v>464</v>
      </c>
      <c r="E1177">
        <v>60</v>
      </c>
      <c r="F1177">
        <v>1650</v>
      </c>
      <c r="G1177">
        <v>27.5</v>
      </c>
    </row>
    <row r="1178" spans="1:7" x14ac:dyDescent="0.3">
      <c r="A1178" t="s">
        <v>552</v>
      </c>
      <c r="B1178">
        <v>18486</v>
      </c>
      <c r="C1178" t="s">
        <v>5733</v>
      </c>
      <c r="D1178" t="s">
        <v>464</v>
      </c>
      <c r="E1178">
        <v>12</v>
      </c>
      <c r="F1178">
        <v>330</v>
      </c>
      <c r="G1178">
        <v>27.5</v>
      </c>
    </row>
    <row r="1179" spans="1:7" x14ac:dyDescent="0.3">
      <c r="A1179" t="s">
        <v>552</v>
      </c>
      <c r="B1179">
        <v>27406</v>
      </c>
      <c r="C1179" t="s">
        <v>5899</v>
      </c>
      <c r="D1179" t="s">
        <v>464</v>
      </c>
      <c r="E1179">
        <v>20</v>
      </c>
      <c r="F1179">
        <v>4380</v>
      </c>
      <c r="G1179">
        <v>219</v>
      </c>
    </row>
    <row r="1180" spans="1:7" x14ac:dyDescent="0.3">
      <c r="A1180" t="s">
        <v>552</v>
      </c>
      <c r="B1180">
        <v>20809</v>
      </c>
      <c r="C1180" t="s">
        <v>5627</v>
      </c>
      <c r="D1180" t="s">
        <v>464</v>
      </c>
      <c r="E1180">
        <v>22</v>
      </c>
      <c r="F1180">
        <v>657.8</v>
      </c>
      <c r="G1180">
        <v>29.9</v>
      </c>
    </row>
    <row r="1181" spans="1:7" x14ac:dyDescent="0.3">
      <c r="A1181" t="s">
        <v>552</v>
      </c>
      <c r="B1181">
        <v>28985</v>
      </c>
      <c r="C1181" t="s">
        <v>6290</v>
      </c>
      <c r="D1181" t="s">
        <v>464</v>
      </c>
      <c r="E1181">
        <v>3</v>
      </c>
      <c r="F1181">
        <v>69.45</v>
      </c>
      <c r="G1181">
        <v>23.15</v>
      </c>
    </row>
    <row r="1182" spans="1:7" x14ac:dyDescent="0.3">
      <c r="A1182" t="s">
        <v>552</v>
      </c>
      <c r="B1182">
        <v>21073</v>
      </c>
      <c r="C1182" t="s">
        <v>5628</v>
      </c>
      <c r="D1182" t="s">
        <v>464</v>
      </c>
      <c r="E1182">
        <v>22</v>
      </c>
      <c r="F1182">
        <v>1073.4000000000001</v>
      </c>
      <c r="G1182">
        <v>48.79</v>
      </c>
    </row>
    <row r="1183" spans="1:7" x14ac:dyDescent="0.3">
      <c r="A1183" t="s">
        <v>552</v>
      </c>
      <c r="B1183">
        <v>27692</v>
      </c>
      <c r="C1183" t="s">
        <v>5895</v>
      </c>
      <c r="D1183" t="s">
        <v>464</v>
      </c>
      <c r="E1183">
        <v>54</v>
      </c>
      <c r="F1183">
        <v>6048</v>
      </c>
      <c r="G1183">
        <v>112</v>
      </c>
    </row>
    <row r="1184" spans="1:7" x14ac:dyDescent="0.3">
      <c r="A1184" t="s">
        <v>552</v>
      </c>
      <c r="B1184">
        <v>23377</v>
      </c>
      <c r="C1184" t="s">
        <v>5927</v>
      </c>
      <c r="D1184" t="s">
        <v>464</v>
      </c>
      <c r="E1184">
        <v>13</v>
      </c>
      <c r="F1184">
        <v>407</v>
      </c>
      <c r="G1184">
        <v>31.31</v>
      </c>
    </row>
    <row r="1185" spans="1:7" x14ac:dyDescent="0.3">
      <c r="A1185" t="s">
        <v>552</v>
      </c>
      <c r="B1185">
        <v>26713</v>
      </c>
      <c r="C1185" t="s">
        <v>5903</v>
      </c>
      <c r="D1185" t="s">
        <v>464</v>
      </c>
      <c r="E1185">
        <v>3</v>
      </c>
      <c r="F1185">
        <v>165</v>
      </c>
      <c r="G1185">
        <v>55</v>
      </c>
    </row>
    <row r="1186" spans="1:7" x14ac:dyDescent="0.3">
      <c r="A1186" t="s">
        <v>552</v>
      </c>
      <c r="B1186">
        <v>26222</v>
      </c>
      <c r="C1186" t="s">
        <v>6299</v>
      </c>
      <c r="D1186" t="s">
        <v>464</v>
      </c>
      <c r="E1186">
        <v>2</v>
      </c>
      <c r="F1186">
        <v>99.8</v>
      </c>
      <c r="G1186">
        <v>49.9</v>
      </c>
    </row>
    <row r="1187" spans="1:7" x14ac:dyDescent="0.3">
      <c r="A1187" t="s">
        <v>552</v>
      </c>
      <c r="B1187">
        <v>17553</v>
      </c>
      <c r="C1187" t="s">
        <v>6194</v>
      </c>
      <c r="D1187" t="s">
        <v>464</v>
      </c>
      <c r="E1187">
        <v>1</v>
      </c>
      <c r="F1187">
        <v>160</v>
      </c>
      <c r="G1187">
        <v>160</v>
      </c>
    </row>
    <row r="1188" spans="1:7" x14ac:dyDescent="0.3">
      <c r="A1188" t="s">
        <v>552</v>
      </c>
      <c r="B1188">
        <v>26881</v>
      </c>
      <c r="C1188" t="s">
        <v>5965</v>
      </c>
      <c r="D1188" t="s">
        <v>464</v>
      </c>
      <c r="E1188">
        <v>5</v>
      </c>
      <c r="F1188">
        <v>325</v>
      </c>
      <c r="G1188">
        <v>65</v>
      </c>
    </row>
    <row r="1189" spans="1:7" x14ac:dyDescent="0.3">
      <c r="A1189" t="s">
        <v>552</v>
      </c>
      <c r="B1189">
        <v>20270</v>
      </c>
      <c r="C1189" t="s">
        <v>5631</v>
      </c>
      <c r="D1189" t="s">
        <v>464</v>
      </c>
      <c r="E1189">
        <v>18</v>
      </c>
      <c r="F1189">
        <v>1440</v>
      </c>
      <c r="G1189">
        <v>80</v>
      </c>
    </row>
    <row r="1190" spans="1:7" x14ac:dyDescent="0.3">
      <c r="A1190" t="s">
        <v>552</v>
      </c>
      <c r="B1190">
        <v>20054</v>
      </c>
      <c r="C1190" t="s">
        <v>5633</v>
      </c>
      <c r="D1190" t="s">
        <v>464</v>
      </c>
      <c r="E1190">
        <v>4</v>
      </c>
      <c r="F1190">
        <v>45.8</v>
      </c>
      <c r="G1190">
        <v>11.45</v>
      </c>
    </row>
    <row r="1191" spans="1:7" x14ac:dyDescent="0.3">
      <c r="A1191" t="s">
        <v>552</v>
      </c>
      <c r="B1191">
        <v>24509</v>
      </c>
      <c r="C1191" t="s">
        <v>5928</v>
      </c>
      <c r="D1191" t="s">
        <v>464</v>
      </c>
      <c r="E1191">
        <v>170.3</v>
      </c>
      <c r="F1191">
        <v>664</v>
      </c>
      <c r="G1191">
        <v>3.9</v>
      </c>
    </row>
    <row r="1192" spans="1:7" x14ac:dyDescent="0.3">
      <c r="A1192" t="s">
        <v>552</v>
      </c>
      <c r="B1192">
        <v>19626</v>
      </c>
      <c r="C1192" t="s">
        <v>5966</v>
      </c>
      <c r="D1192" t="s">
        <v>464</v>
      </c>
      <c r="E1192">
        <v>3</v>
      </c>
      <c r="F1192">
        <v>14.3</v>
      </c>
      <c r="G1192">
        <v>4.7699999999999996</v>
      </c>
    </row>
    <row r="1193" spans="1:7" x14ac:dyDescent="0.3">
      <c r="A1193" t="s">
        <v>552</v>
      </c>
      <c r="B1193">
        <v>19623</v>
      </c>
      <c r="C1193" t="s">
        <v>5929</v>
      </c>
      <c r="D1193" t="s">
        <v>464</v>
      </c>
      <c r="E1193">
        <v>45.2</v>
      </c>
      <c r="F1193">
        <v>222.9</v>
      </c>
      <c r="G1193">
        <v>4.93</v>
      </c>
    </row>
    <row r="1194" spans="1:7" x14ac:dyDescent="0.3">
      <c r="A1194" t="s">
        <v>552</v>
      </c>
      <c r="B1194">
        <v>19488</v>
      </c>
      <c r="C1194" t="s">
        <v>5930</v>
      </c>
      <c r="D1194" t="s">
        <v>464</v>
      </c>
      <c r="E1194">
        <v>11.3</v>
      </c>
      <c r="F1194">
        <v>152.15</v>
      </c>
      <c r="G1194">
        <v>13.46</v>
      </c>
    </row>
    <row r="1195" spans="1:7" x14ac:dyDescent="0.3">
      <c r="A1195" t="s">
        <v>552</v>
      </c>
      <c r="B1195">
        <v>19621</v>
      </c>
      <c r="C1195" t="s">
        <v>5931</v>
      </c>
      <c r="D1195" t="s">
        <v>464</v>
      </c>
      <c r="E1195">
        <v>39.700000000000003</v>
      </c>
      <c r="F1195">
        <v>286.08999999999997</v>
      </c>
      <c r="G1195">
        <v>7.21</v>
      </c>
    </row>
    <row r="1196" spans="1:7" x14ac:dyDescent="0.3">
      <c r="A1196" t="s">
        <v>552</v>
      </c>
      <c r="B1196">
        <v>20941</v>
      </c>
      <c r="C1196" t="s">
        <v>5886</v>
      </c>
      <c r="D1196" t="s">
        <v>464</v>
      </c>
      <c r="E1196">
        <v>4</v>
      </c>
      <c r="F1196">
        <v>729.2</v>
      </c>
      <c r="G1196">
        <v>182.3</v>
      </c>
    </row>
    <row r="1197" spans="1:7" x14ac:dyDescent="0.3">
      <c r="A1197" t="s">
        <v>552</v>
      </c>
      <c r="B1197">
        <v>20908</v>
      </c>
      <c r="C1197" t="s">
        <v>5636</v>
      </c>
      <c r="D1197" t="s">
        <v>464</v>
      </c>
      <c r="E1197">
        <v>2</v>
      </c>
      <c r="F1197">
        <v>431.98</v>
      </c>
      <c r="G1197">
        <v>215.99</v>
      </c>
    </row>
    <row r="1198" spans="1:7" x14ac:dyDescent="0.3">
      <c r="A1198" t="s">
        <v>552</v>
      </c>
      <c r="B1198">
        <v>23241</v>
      </c>
      <c r="C1198" t="s">
        <v>5932</v>
      </c>
      <c r="D1198" t="s">
        <v>464</v>
      </c>
      <c r="E1198">
        <v>18.7</v>
      </c>
      <c r="F1198">
        <v>59.52</v>
      </c>
      <c r="G1198">
        <v>3.18</v>
      </c>
    </row>
    <row r="1199" spans="1:7" x14ac:dyDescent="0.3">
      <c r="A1199" t="s">
        <v>552</v>
      </c>
      <c r="B1199">
        <v>24744</v>
      </c>
      <c r="C1199" t="s">
        <v>6301</v>
      </c>
      <c r="D1199" t="s">
        <v>464</v>
      </c>
      <c r="E1199">
        <v>2</v>
      </c>
      <c r="F1199">
        <v>17.8</v>
      </c>
      <c r="G1199">
        <v>8.9</v>
      </c>
    </row>
    <row r="1200" spans="1:7" x14ac:dyDescent="0.3">
      <c r="A1200" t="s">
        <v>552</v>
      </c>
      <c r="B1200">
        <v>28667</v>
      </c>
      <c r="C1200" t="s">
        <v>6307</v>
      </c>
      <c r="D1200" t="s">
        <v>464</v>
      </c>
      <c r="E1200">
        <v>2</v>
      </c>
      <c r="F1200">
        <v>17.8</v>
      </c>
      <c r="G1200">
        <v>8.9</v>
      </c>
    </row>
    <row r="1201" spans="1:7" x14ac:dyDescent="0.3">
      <c r="A1201" t="s">
        <v>552</v>
      </c>
      <c r="B1201">
        <v>20257</v>
      </c>
      <c r="C1201" t="s">
        <v>5887</v>
      </c>
      <c r="D1201" t="s">
        <v>464</v>
      </c>
      <c r="E1201">
        <v>6</v>
      </c>
      <c r="F1201">
        <v>179.4</v>
      </c>
      <c r="G1201">
        <v>29.9</v>
      </c>
    </row>
    <row r="1202" spans="1:7" x14ac:dyDescent="0.3">
      <c r="A1202" t="s">
        <v>552</v>
      </c>
      <c r="B1202">
        <v>19617</v>
      </c>
      <c r="C1202" t="s">
        <v>5933</v>
      </c>
      <c r="D1202" t="s">
        <v>464</v>
      </c>
      <c r="E1202">
        <v>4.9000000000000004</v>
      </c>
      <c r="F1202">
        <v>96.7</v>
      </c>
      <c r="G1202">
        <v>19.73</v>
      </c>
    </row>
    <row r="1203" spans="1:7" x14ac:dyDescent="0.3">
      <c r="A1203" t="s">
        <v>552</v>
      </c>
      <c r="B1203">
        <v>28220</v>
      </c>
      <c r="C1203" t="s">
        <v>6126</v>
      </c>
      <c r="D1203" t="s">
        <v>464</v>
      </c>
      <c r="E1203">
        <v>40</v>
      </c>
      <c r="F1203">
        <v>1223.99</v>
      </c>
      <c r="G1203">
        <v>30.6</v>
      </c>
    </row>
    <row r="1204" spans="1:7" x14ac:dyDescent="0.3">
      <c r="A1204" t="s">
        <v>552</v>
      </c>
      <c r="B1204">
        <v>28221</v>
      </c>
      <c r="C1204" t="s">
        <v>6124</v>
      </c>
      <c r="D1204" t="s">
        <v>464</v>
      </c>
      <c r="E1204">
        <v>40</v>
      </c>
      <c r="F1204">
        <v>1459.99</v>
      </c>
      <c r="G1204">
        <v>36.5</v>
      </c>
    </row>
    <row r="1205" spans="1:7" x14ac:dyDescent="0.3">
      <c r="A1205" t="s">
        <v>552</v>
      </c>
      <c r="B1205">
        <v>28222</v>
      </c>
      <c r="C1205" t="s">
        <v>6125</v>
      </c>
      <c r="D1205" t="s">
        <v>464</v>
      </c>
      <c r="E1205">
        <v>37</v>
      </c>
      <c r="F1205">
        <v>1554</v>
      </c>
      <c r="G1205">
        <v>42</v>
      </c>
    </row>
    <row r="1206" spans="1:7" x14ac:dyDescent="0.3">
      <c r="A1206" t="s">
        <v>552</v>
      </c>
      <c r="B1206">
        <v>17549</v>
      </c>
      <c r="C1206" t="s">
        <v>6218</v>
      </c>
      <c r="D1206" t="s">
        <v>464</v>
      </c>
      <c r="E1206">
        <v>20</v>
      </c>
      <c r="F1206">
        <v>630</v>
      </c>
      <c r="G1206">
        <v>31.5</v>
      </c>
    </row>
    <row r="1207" spans="1:7" x14ac:dyDescent="0.3">
      <c r="A1207" t="s">
        <v>552</v>
      </c>
      <c r="B1207">
        <v>18382</v>
      </c>
      <c r="C1207" t="s">
        <v>5738</v>
      </c>
      <c r="D1207" t="s">
        <v>464</v>
      </c>
      <c r="E1207">
        <v>39</v>
      </c>
      <c r="F1207">
        <v>2683.17</v>
      </c>
      <c r="G1207">
        <v>68.8</v>
      </c>
    </row>
    <row r="1208" spans="1:7" x14ac:dyDescent="0.3">
      <c r="A1208" t="s">
        <v>552</v>
      </c>
      <c r="B1208">
        <v>26591</v>
      </c>
      <c r="C1208" t="s">
        <v>5834</v>
      </c>
      <c r="D1208" t="s">
        <v>464</v>
      </c>
      <c r="E1208">
        <v>3</v>
      </c>
      <c r="F1208">
        <v>909</v>
      </c>
      <c r="G1208">
        <v>303</v>
      </c>
    </row>
    <row r="1209" spans="1:7" x14ac:dyDescent="0.3">
      <c r="A1209" t="s">
        <v>552</v>
      </c>
      <c r="B1209">
        <v>17535</v>
      </c>
      <c r="C1209" t="s">
        <v>6127</v>
      </c>
      <c r="D1209" t="s">
        <v>464</v>
      </c>
      <c r="E1209">
        <v>5</v>
      </c>
      <c r="F1209">
        <v>638</v>
      </c>
      <c r="G1209">
        <v>127.6</v>
      </c>
    </row>
    <row r="1210" spans="1:7" x14ac:dyDescent="0.3">
      <c r="A1210" t="s">
        <v>552</v>
      </c>
      <c r="B1210">
        <v>24199</v>
      </c>
      <c r="C1210" t="s">
        <v>6003</v>
      </c>
      <c r="D1210" t="s">
        <v>464</v>
      </c>
      <c r="E1210">
        <v>18</v>
      </c>
      <c r="F1210">
        <v>359.82</v>
      </c>
      <c r="G1210">
        <v>19.989999999999998</v>
      </c>
    </row>
    <row r="1211" spans="1:7" x14ac:dyDescent="0.3">
      <c r="A1211" t="s">
        <v>552</v>
      </c>
      <c r="B1211">
        <v>20421</v>
      </c>
      <c r="C1211" t="s">
        <v>5637</v>
      </c>
      <c r="D1211" t="s">
        <v>464</v>
      </c>
      <c r="E1211">
        <v>10</v>
      </c>
      <c r="F1211">
        <v>178</v>
      </c>
      <c r="G1211">
        <v>17.8</v>
      </c>
    </row>
    <row r="1212" spans="1:7" x14ac:dyDescent="0.3">
      <c r="A1212" t="s">
        <v>552</v>
      </c>
      <c r="B1212">
        <v>23236</v>
      </c>
      <c r="C1212" t="s">
        <v>5934</v>
      </c>
      <c r="D1212" t="s">
        <v>464</v>
      </c>
      <c r="E1212">
        <v>19</v>
      </c>
      <c r="F1212">
        <v>186.56</v>
      </c>
      <c r="G1212">
        <v>9.82</v>
      </c>
    </row>
    <row r="1213" spans="1:7" x14ac:dyDescent="0.3">
      <c r="A1213" t="s">
        <v>552</v>
      </c>
      <c r="B1213">
        <v>19034</v>
      </c>
      <c r="C1213" t="s">
        <v>5712</v>
      </c>
      <c r="D1213" t="s">
        <v>464</v>
      </c>
      <c r="E1213">
        <v>80</v>
      </c>
      <c r="F1213">
        <v>706.4</v>
      </c>
      <c r="G1213">
        <v>8.83</v>
      </c>
    </row>
    <row r="1214" spans="1:7" x14ac:dyDescent="0.3">
      <c r="A1214" t="s">
        <v>552</v>
      </c>
      <c r="B1214">
        <v>26584</v>
      </c>
      <c r="C1214" t="s">
        <v>5713</v>
      </c>
      <c r="D1214" t="s">
        <v>464</v>
      </c>
      <c r="E1214">
        <v>25.37</v>
      </c>
      <c r="F1214">
        <v>2054.9699999999998</v>
      </c>
      <c r="G1214">
        <v>81</v>
      </c>
    </row>
    <row r="1215" spans="1:7" x14ac:dyDescent="0.3">
      <c r="A1215" t="s">
        <v>552</v>
      </c>
      <c r="B1215">
        <v>28479</v>
      </c>
      <c r="C1215" t="s">
        <v>5959</v>
      </c>
      <c r="D1215" t="s">
        <v>464</v>
      </c>
      <c r="E1215">
        <v>138.53</v>
      </c>
      <c r="F1215">
        <v>11220.93</v>
      </c>
      <c r="G1215">
        <v>81</v>
      </c>
    </row>
    <row r="1216" spans="1:7" x14ac:dyDescent="0.3">
      <c r="A1216" t="s">
        <v>552</v>
      </c>
      <c r="B1216">
        <v>25128</v>
      </c>
      <c r="C1216" t="s">
        <v>5897</v>
      </c>
      <c r="D1216" t="s">
        <v>464</v>
      </c>
      <c r="E1216">
        <v>42.6</v>
      </c>
      <c r="F1216">
        <v>1716.04</v>
      </c>
      <c r="G1216">
        <v>40.28</v>
      </c>
    </row>
    <row r="1217" spans="1:7" x14ac:dyDescent="0.3">
      <c r="A1217" t="s">
        <v>552</v>
      </c>
      <c r="B1217">
        <v>19439</v>
      </c>
      <c r="C1217" t="s">
        <v>5691</v>
      </c>
      <c r="D1217" t="s">
        <v>464</v>
      </c>
      <c r="E1217">
        <v>20</v>
      </c>
      <c r="F1217">
        <v>589.4</v>
      </c>
      <c r="G1217">
        <v>29.47</v>
      </c>
    </row>
    <row r="1218" spans="1:7" x14ac:dyDescent="0.3">
      <c r="A1218" t="s">
        <v>552</v>
      </c>
      <c r="B1218">
        <v>20689</v>
      </c>
      <c r="C1218" t="s">
        <v>5638</v>
      </c>
      <c r="D1218" t="s">
        <v>464</v>
      </c>
      <c r="E1218">
        <v>24</v>
      </c>
      <c r="F1218">
        <v>732</v>
      </c>
      <c r="G1218">
        <v>30.5</v>
      </c>
    </row>
    <row r="1219" spans="1:7" x14ac:dyDescent="0.3">
      <c r="A1219" t="s">
        <v>552</v>
      </c>
      <c r="B1219">
        <v>26020</v>
      </c>
      <c r="C1219" t="s">
        <v>5639</v>
      </c>
      <c r="D1219" t="s">
        <v>464</v>
      </c>
      <c r="E1219">
        <v>60</v>
      </c>
      <c r="F1219">
        <v>868.44</v>
      </c>
      <c r="G1219">
        <v>14.47</v>
      </c>
    </row>
    <row r="1220" spans="1:7" x14ac:dyDescent="0.3">
      <c r="A1220" t="s">
        <v>552</v>
      </c>
      <c r="B1220">
        <v>24217</v>
      </c>
      <c r="C1220" t="s">
        <v>5714</v>
      </c>
      <c r="D1220" t="s">
        <v>464</v>
      </c>
      <c r="E1220">
        <v>21.5</v>
      </c>
      <c r="F1220">
        <v>707.35</v>
      </c>
      <c r="G1220">
        <v>32.9</v>
      </c>
    </row>
    <row r="1221" spans="1:7" x14ac:dyDescent="0.3">
      <c r="A1221" t="s">
        <v>552</v>
      </c>
      <c r="B1221">
        <v>26892</v>
      </c>
      <c r="C1221" t="s">
        <v>6286</v>
      </c>
      <c r="D1221" t="s">
        <v>464</v>
      </c>
      <c r="E1221">
        <v>2</v>
      </c>
      <c r="F1221">
        <v>7.46</v>
      </c>
      <c r="G1221">
        <v>3.73</v>
      </c>
    </row>
    <row r="1222" spans="1:7" x14ac:dyDescent="0.3">
      <c r="A1222" t="s">
        <v>552</v>
      </c>
      <c r="B1222">
        <v>17303</v>
      </c>
      <c r="C1222" t="s">
        <v>6111</v>
      </c>
      <c r="D1222" t="s">
        <v>464</v>
      </c>
      <c r="E1222">
        <v>12</v>
      </c>
      <c r="F1222">
        <v>1506.36</v>
      </c>
      <c r="G1222">
        <v>125.53</v>
      </c>
    </row>
    <row r="1223" spans="1:7" x14ac:dyDescent="0.3">
      <c r="A1223" t="s">
        <v>552</v>
      </c>
      <c r="B1223">
        <v>17204</v>
      </c>
      <c r="C1223" t="s">
        <v>6198</v>
      </c>
      <c r="D1223" t="s">
        <v>464</v>
      </c>
      <c r="E1223">
        <v>4</v>
      </c>
      <c r="F1223">
        <v>603.72</v>
      </c>
      <c r="G1223">
        <v>150.93</v>
      </c>
    </row>
    <row r="1224" spans="1:7" x14ac:dyDescent="0.3">
      <c r="A1224" t="s">
        <v>552</v>
      </c>
      <c r="B1224">
        <v>26336</v>
      </c>
      <c r="C1224" t="s">
        <v>5701</v>
      </c>
      <c r="D1224" t="s">
        <v>464</v>
      </c>
      <c r="E1224">
        <v>100</v>
      </c>
      <c r="F1224">
        <v>620</v>
      </c>
      <c r="G1224">
        <v>6.2</v>
      </c>
    </row>
    <row r="1225" spans="1:7" x14ac:dyDescent="0.3">
      <c r="A1225" t="s">
        <v>552</v>
      </c>
      <c r="B1225">
        <v>25429</v>
      </c>
      <c r="C1225" t="s">
        <v>5640</v>
      </c>
      <c r="D1225" t="s">
        <v>464</v>
      </c>
      <c r="E1225">
        <v>150</v>
      </c>
      <c r="F1225">
        <v>930</v>
      </c>
      <c r="G1225">
        <v>6.2</v>
      </c>
    </row>
    <row r="1226" spans="1:7" x14ac:dyDescent="0.3">
      <c r="A1226" t="s">
        <v>552</v>
      </c>
      <c r="B1226">
        <v>26024</v>
      </c>
      <c r="C1226" t="s">
        <v>5641</v>
      </c>
      <c r="D1226" t="s">
        <v>464</v>
      </c>
      <c r="E1226">
        <v>100</v>
      </c>
      <c r="F1226">
        <v>620</v>
      </c>
      <c r="G1226">
        <v>6.2</v>
      </c>
    </row>
    <row r="1227" spans="1:7" x14ac:dyDescent="0.3">
      <c r="A1227" t="s">
        <v>552</v>
      </c>
      <c r="B1227">
        <v>19485</v>
      </c>
      <c r="C1227" t="s">
        <v>5935</v>
      </c>
      <c r="D1227" t="s">
        <v>464</v>
      </c>
      <c r="E1227">
        <v>0.86</v>
      </c>
      <c r="F1227">
        <v>115.05</v>
      </c>
      <c r="G1227">
        <v>133.78</v>
      </c>
    </row>
    <row r="1228" spans="1:7" x14ac:dyDescent="0.3">
      <c r="A1228" t="s">
        <v>552</v>
      </c>
      <c r="B1228">
        <v>26880</v>
      </c>
      <c r="C1228" t="s">
        <v>5913</v>
      </c>
      <c r="D1228" t="s">
        <v>464</v>
      </c>
      <c r="E1228">
        <v>1300</v>
      </c>
      <c r="F1228">
        <v>3250</v>
      </c>
      <c r="G1228">
        <v>2.5</v>
      </c>
    </row>
    <row r="1229" spans="1:7" x14ac:dyDescent="0.3">
      <c r="A1229" t="s">
        <v>552</v>
      </c>
      <c r="B1229">
        <v>28419</v>
      </c>
      <c r="C1229" t="s">
        <v>6293</v>
      </c>
      <c r="D1229" t="s">
        <v>464</v>
      </c>
      <c r="E1229">
        <v>1</v>
      </c>
      <c r="F1229">
        <v>41.46</v>
      </c>
      <c r="G1229">
        <v>41.46</v>
      </c>
    </row>
    <row r="1230" spans="1:7" x14ac:dyDescent="0.3">
      <c r="A1230" t="s">
        <v>552</v>
      </c>
      <c r="B1230">
        <v>17196</v>
      </c>
      <c r="C1230" t="s">
        <v>6192</v>
      </c>
      <c r="D1230" t="s">
        <v>464</v>
      </c>
      <c r="E1230">
        <v>17</v>
      </c>
      <c r="F1230">
        <v>108.46</v>
      </c>
      <c r="G1230">
        <v>6.38</v>
      </c>
    </row>
    <row r="1231" spans="1:7" x14ac:dyDescent="0.3">
      <c r="A1231" t="s">
        <v>552</v>
      </c>
      <c r="B1231">
        <v>17190</v>
      </c>
      <c r="C1231" t="s">
        <v>6177</v>
      </c>
      <c r="D1231" t="s">
        <v>464</v>
      </c>
      <c r="E1231">
        <v>11</v>
      </c>
      <c r="F1231">
        <v>89.1</v>
      </c>
      <c r="G1231">
        <v>8.1</v>
      </c>
    </row>
    <row r="1232" spans="1:7" x14ac:dyDescent="0.3">
      <c r="A1232" t="s">
        <v>552</v>
      </c>
      <c r="B1232">
        <v>24552</v>
      </c>
      <c r="C1232" t="s">
        <v>5812</v>
      </c>
      <c r="D1232" t="s">
        <v>464</v>
      </c>
      <c r="E1232">
        <v>108</v>
      </c>
      <c r="F1232">
        <v>3713.04</v>
      </c>
      <c r="G1232">
        <v>34.380000000000003</v>
      </c>
    </row>
    <row r="1233" spans="1:7" x14ac:dyDescent="0.3">
      <c r="A1233" t="s">
        <v>552</v>
      </c>
      <c r="B1233">
        <v>25119</v>
      </c>
      <c r="C1233" t="s">
        <v>6272</v>
      </c>
      <c r="D1233" t="s">
        <v>464</v>
      </c>
      <c r="E1233">
        <v>12</v>
      </c>
      <c r="F1233">
        <v>1918.8</v>
      </c>
      <c r="G1233">
        <v>159.9</v>
      </c>
    </row>
    <row r="1234" spans="1:7" x14ac:dyDescent="0.3">
      <c r="A1234" t="s">
        <v>552</v>
      </c>
      <c r="B1234">
        <v>29182</v>
      </c>
      <c r="C1234" t="s">
        <v>6073</v>
      </c>
      <c r="D1234" t="s">
        <v>464</v>
      </c>
      <c r="E1234">
        <v>6</v>
      </c>
      <c r="F1234">
        <v>891.84</v>
      </c>
      <c r="G1234">
        <v>148.63999999999999</v>
      </c>
    </row>
    <row r="1235" spans="1:7" x14ac:dyDescent="0.3">
      <c r="A1235" t="s">
        <v>552</v>
      </c>
      <c r="B1235">
        <v>18015</v>
      </c>
      <c r="C1235" t="s">
        <v>5864</v>
      </c>
      <c r="D1235" t="s">
        <v>464</v>
      </c>
      <c r="E1235">
        <v>6</v>
      </c>
      <c r="F1235">
        <v>772.2</v>
      </c>
      <c r="G1235">
        <v>128.69999999999999</v>
      </c>
    </row>
    <row r="1236" spans="1:7" x14ac:dyDescent="0.3">
      <c r="A1236" t="s">
        <v>552</v>
      </c>
      <c r="B1236">
        <v>18016</v>
      </c>
      <c r="C1236" t="s">
        <v>6314</v>
      </c>
      <c r="D1236" t="s">
        <v>464</v>
      </c>
      <c r="E1236">
        <v>12</v>
      </c>
      <c r="F1236">
        <v>1731.6</v>
      </c>
      <c r="G1236">
        <v>144.30000000000001</v>
      </c>
    </row>
    <row r="1237" spans="1:7" x14ac:dyDescent="0.3">
      <c r="A1237" t="s">
        <v>552</v>
      </c>
      <c r="B1237">
        <v>23105</v>
      </c>
      <c r="C1237" t="s">
        <v>6169</v>
      </c>
      <c r="D1237" t="s">
        <v>464</v>
      </c>
      <c r="E1237">
        <v>0.1</v>
      </c>
      <c r="F1237">
        <v>10.4</v>
      </c>
      <c r="G1237">
        <v>104</v>
      </c>
    </row>
    <row r="1238" spans="1:7" x14ac:dyDescent="0.3">
      <c r="A1238" t="s">
        <v>552</v>
      </c>
      <c r="B1238">
        <v>28057</v>
      </c>
      <c r="C1238" t="s">
        <v>6113</v>
      </c>
      <c r="D1238" t="s">
        <v>464</v>
      </c>
      <c r="E1238">
        <v>2</v>
      </c>
      <c r="F1238">
        <v>684</v>
      </c>
      <c r="G1238">
        <v>342</v>
      </c>
    </row>
    <row r="1239" spans="1:7" x14ac:dyDescent="0.3">
      <c r="A1239" t="s">
        <v>552</v>
      </c>
      <c r="B1239">
        <v>20672</v>
      </c>
      <c r="C1239" t="s">
        <v>5642</v>
      </c>
      <c r="D1239" t="s">
        <v>464</v>
      </c>
      <c r="E1239">
        <v>22</v>
      </c>
      <c r="F1239">
        <v>650.1</v>
      </c>
      <c r="G1239">
        <v>29.55</v>
      </c>
    </row>
    <row r="1240" spans="1:7" x14ac:dyDescent="0.3">
      <c r="A1240" t="s">
        <v>552</v>
      </c>
      <c r="B1240">
        <v>20385</v>
      </c>
      <c r="C1240" t="s">
        <v>5645</v>
      </c>
      <c r="D1240" t="s">
        <v>464</v>
      </c>
      <c r="E1240">
        <v>30</v>
      </c>
      <c r="F1240">
        <v>148.5</v>
      </c>
      <c r="G1240">
        <v>4.95</v>
      </c>
    </row>
    <row r="1241" spans="1:7" x14ac:dyDescent="0.3">
      <c r="A1241" t="s">
        <v>552</v>
      </c>
      <c r="B1241">
        <v>20360</v>
      </c>
      <c r="C1241" t="s">
        <v>5646</v>
      </c>
      <c r="D1241" t="s">
        <v>464</v>
      </c>
      <c r="E1241">
        <v>12</v>
      </c>
      <c r="F1241">
        <v>250.8</v>
      </c>
      <c r="G1241">
        <v>20.9</v>
      </c>
    </row>
    <row r="1242" spans="1:7" x14ac:dyDescent="0.3">
      <c r="A1242" t="s">
        <v>552</v>
      </c>
      <c r="B1242">
        <v>20322</v>
      </c>
      <c r="C1242" t="s">
        <v>5647</v>
      </c>
      <c r="D1242" t="s">
        <v>464</v>
      </c>
      <c r="E1242">
        <v>4</v>
      </c>
      <c r="F1242">
        <v>43.2</v>
      </c>
      <c r="G1242">
        <v>10.8</v>
      </c>
    </row>
    <row r="1243" spans="1:7" x14ac:dyDescent="0.3">
      <c r="A1243" t="s">
        <v>552</v>
      </c>
      <c r="B1243">
        <v>20358</v>
      </c>
      <c r="C1243" t="s">
        <v>5648</v>
      </c>
      <c r="D1243" t="s">
        <v>464</v>
      </c>
      <c r="E1243">
        <v>30</v>
      </c>
      <c r="F1243">
        <v>427.5</v>
      </c>
      <c r="G1243">
        <v>14.25</v>
      </c>
    </row>
    <row r="1244" spans="1:7" x14ac:dyDescent="0.3">
      <c r="A1244" t="s">
        <v>552</v>
      </c>
      <c r="B1244">
        <v>20242</v>
      </c>
      <c r="C1244" t="s">
        <v>5649</v>
      </c>
      <c r="D1244" t="s">
        <v>464</v>
      </c>
      <c r="E1244">
        <v>19</v>
      </c>
      <c r="F1244">
        <v>239.97</v>
      </c>
      <c r="G1244">
        <v>12.63</v>
      </c>
    </row>
    <row r="1245" spans="1:7" x14ac:dyDescent="0.3">
      <c r="A1245" t="s">
        <v>552</v>
      </c>
      <c r="B1245">
        <v>20227</v>
      </c>
      <c r="C1245" t="s">
        <v>5650</v>
      </c>
      <c r="D1245" t="s">
        <v>464</v>
      </c>
      <c r="E1245">
        <v>12</v>
      </c>
      <c r="F1245">
        <v>152.4</v>
      </c>
      <c r="G1245">
        <v>12.7</v>
      </c>
    </row>
    <row r="1246" spans="1:7" x14ac:dyDescent="0.3">
      <c r="A1246" t="s">
        <v>552</v>
      </c>
      <c r="B1246">
        <v>20022</v>
      </c>
      <c r="C1246" t="s">
        <v>5651</v>
      </c>
      <c r="D1246" t="s">
        <v>464</v>
      </c>
      <c r="E1246">
        <v>10</v>
      </c>
      <c r="F1246">
        <v>105</v>
      </c>
      <c r="G1246">
        <v>10.5</v>
      </c>
    </row>
    <row r="1247" spans="1:7" x14ac:dyDescent="0.3">
      <c r="A1247" t="s">
        <v>552</v>
      </c>
      <c r="B1247">
        <v>19017</v>
      </c>
      <c r="C1247" t="s">
        <v>5715</v>
      </c>
      <c r="D1247" t="s">
        <v>464</v>
      </c>
      <c r="E1247">
        <v>140</v>
      </c>
      <c r="F1247">
        <v>2174</v>
      </c>
      <c r="G1247">
        <v>15.53</v>
      </c>
    </row>
    <row r="1248" spans="1:7" x14ac:dyDescent="0.3">
      <c r="A1248" t="s">
        <v>552</v>
      </c>
      <c r="B1248">
        <v>17001</v>
      </c>
      <c r="C1248" t="s">
        <v>6184</v>
      </c>
      <c r="D1248" t="s">
        <v>464</v>
      </c>
      <c r="E1248">
        <v>35</v>
      </c>
      <c r="F1248">
        <v>172.2</v>
      </c>
      <c r="G1248">
        <v>4.92</v>
      </c>
    </row>
    <row r="1249" spans="1:7" x14ac:dyDescent="0.3">
      <c r="A1249" t="s">
        <v>552</v>
      </c>
      <c r="B1249">
        <v>23456</v>
      </c>
      <c r="C1249" t="s">
        <v>6166</v>
      </c>
      <c r="D1249" t="s">
        <v>464</v>
      </c>
      <c r="E1249">
        <v>1</v>
      </c>
      <c r="F1249">
        <v>299</v>
      </c>
      <c r="G1249">
        <v>299</v>
      </c>
    </row>
    <row r="1250" spans="1:7" x14ac:dyDescent="0.3">
      <c r="A1250" t="s">
        <v>552</v>
      </c>
      <c r="B1250">
        <v>27466</v>
      </c>
      <c r="C1250" t="s">
        <v>6291</v>
      </c>
      <c r="D1250" t="s">
        <v>464</v>
      </c>
      <c r="E1250">
        <v>2</v>
      </c>
      <c r="F1250">
        <v>71.680000000000007</v>
      </c>
      <c r="G1250">
        <v>35.840000000000003</v>
      </c>
    </row>
    <row r="1251" spans="1:7" x14ac:dyDescent="0.3">
      <c r="A1251" t="s">
        <v>552</v>
      </c>
      <c r="B1251">
        <v>25282</v>
      </c>
      <c r="C1251" t="s">
        <v>5652</v>
      </c>
      <c r="D1251" t="s">
        <v>464</v>
      </c>
      <c r="E1251">
        <v>20</v>
      </c>
      <c r="F1251">
        <v>780</v>
      </c>
      <c r="G1251">
        <v>39</v>
      </c>
    </row>
    <row r="1252" spans="1:7" x14ac:dyDescent="0.3">
      <c r="A1252" t="s">
        <v>552</v>
      </c>
      <c r="B1252">
        <v>28920</v>
      </c>
      <c r="C1252" t="s">
        <v>6311</v>
      </c>
      <c r="D1252" t="s">
        <v>464</v>
      </c>
      <c r="E1252">
        <v>48</v>
      </c>
      <c r="F1252">
        <v>125.28</v>
      </c>
      <c r="G1252">
        <v>2.61</v>
      </c>
    </row>
    <row r="1253" spans="1:7" x14ac:dyDescent="0.3">
      <c r="A1253" t="s">
        <v>552</v>
      </c>
      <c r="B1253">
        <v>28315</v>
      </c>
      <c r="C1253" t="s">
        <v>6120</v>
      </c>
      <c r="D1253" t="s">
        <v>464</v>
      </c>
      <c r="E1253">
        <v>64</v>
      </c>
      <c r="F1253">
        <v>2787.84</v>
      </c>
      <c r="G1253">
        <v>43.56</v>
      </c>
    </row>
    <row r="1254" spans="1:7" x14ac:dyDescent="0.3">
      <c r="A1254" t="s">
        <v>552</v>
      </c>
      <c r="B1254">
        <v>17093</v>
      </c>
      <c r="C1254" t="s">
        <v>6318</v>
      </c>
      <c r="D1254" t="s">
        <v>464</v>
      </c>
      <c r="E1254">
        <v>40</v>
      </c>
      <c r="F1254">
        <v>400</v>
      </c>
      <c r="G1254">
        <v>10</v>
      </c>
    </row>
    <row r="1255" spans="1:7" x14ac:dyDescent="0.3">
      <c r="A1255" t="s">
        <v>552</v>
      </c>
      <c r="B1255">
        <v>28316</v>
      </c>
      <c r="C1255" t="s">
        <v>6119</v>
      </c>
      <c r="D1255" t="s">
        <v>464</v>
      </c>
      <c r="E1255">
        <v>125</v>
      </c>
      <c r="F1255">
        <v>4881.25</v>
      </c>
      <c r="G1255">
        <v>39.049999999999997</v>
      </c>
    </row>
    <row r="1256" spans="1:7" x14ac:dyDescent="0.3">
      <c r="A1256" t="s">
        <v>552</v>
      </c>
      <c r="B1256">
        <v>27340</v>
      </c>
      <c r="C1256" t="s">
        <v>6118</v>
      </c>
      <c r="D1256" t="s">
        <v>464</v>
      </c>
      <c r="E1256">
        <v>141</v>
      </c>
      <c r="F1256">
        <v>7560.26</v>
      </c>
      <c r="G1256">
        <v>53.62</v>
      </c>
    </row>
    <row r="1257" spans="1:7" x14ac:dyDescent="0.3">
      <c r="A1257" t="s">
        <v>552</v>
      </c>
      <c r="B1257">
        <v>20861</v>
      </c>
      <c r="C1257" t="s">
        <v>5854</v>
      </c>
      <c r="D1257" t="s">
        <v>464</v>
      </c>
      <c r="E1257">
        <v>18</v>
      </c>
      <c r="F1257">
        <v>840.6</v>
      </c>
      <c r="G1257">
        <v>46.7</v>
      </c>
    </row>
    <row r="1258" spans="1:7" x14ac:dyDescent="0.3">
      <c r="A1258" t="s">
        <v>552</v>
      </c>
      <c r="B1258">
        <v>19607</v>
      </c>
      <c r="C1258" t="s">
        <v>6095</v>
      </c>
      <c r="D1258" t="s">
        <v>464</v>
      </c>
      <c r="E1258">
        <v>30</v>
      </c>
      <c r="F1258">
        <v>340</v>
      </c>
      <c r="G1258">
        <v>11.33</v>
      </c>
    </row>
    <row r="1259" spans="1:7" x14ac:dyDescent="0.3">
      <c r="A1259" t="s">
        <v>552</v>
      </c>
      <c r="B1259">
        <v>24296</v>
      </c>
      <c r="C1259" t="s">
        <v>6276</v>
      </c>
      <c r="D1259" t="s">
        <v>464</v>
      </c>
      <c r="E1259">
        <v>1</v>
      </c>
      <c r="F1259">
        <v>19.98</v>
      </c>
      <c r="G1259">
        <v>19.98</v>
      </c>
    </row>
    <row r="1260" spans="1:7" x14ac:dyDescent="0.3">
      <c r="A1260" t="s">
        <v>552</v>
      </c>
      <c r="B1260">
        <v>21130</v>
      </c>
      <c r="C1260" t="s">
        <v>5884</v>
      </c>
      <c r="D1260" t="s">
        <v>464</v>
      </c>
      <c r="E1260">
        <v>2</v>
      </c>
      <c r="F1260">
        <v>92.34</v>
      </c>
      <c r="G1260">
        <v>46.17</v>
      </c>
    </row>
    <row r="1261" spans="1:7" x14ac:dyDescent="0.3">
      <c r="A1261" t="s">
        <v>552</v>
      </c>
      <c r="B1261">
        <v>25087</v>
      </c>
      <c r="C1261" t="s">
        <v>6303</v>
      </c>
      <c r="D1261" t="s">
        <v>464</v>
      </c>
      <c r="E1261">
        <v>3</v>
      </c>
      <c r="F1261">
        <v>37.5</v>
      </c>
      <c r="G1261">
        <v>12.5</v>
      </c>
    </row>
    <row r="1262" spans="1:7" x14ac:dyDescent="0.3">
      <c r="A1262" t="s">
        <v>552</v>
      </c>
      <c r="B1262">
        <v>19762</v>
      </c>
      <c r="C1262" t="s">
        <v>6070</v>
      </c>
      <c r="D1262" t="s">
        <v>464</v>
      </c>
      <c r="E1262">
        <v>20</v>
      </c>
      <c r="F1262">
        <v>280</v>
      </c>
      <c r="G1262">
        <v>14</v>
      </c>
    </row>
    <row r="1263" spans="1:7" x14ac:dyDescent="0.3">
      <c r="A1263" t="s">
        <v>552</v>
      </c>
      <c r="B1263">
        <v>28658</v>
      </c>
      <c r="C1263" t="s">
        <v>6199</v>
      </c>
      <c r="D1263" t="s">
        <v>464</v>
      </c>
      <c r="E1263">
        <v>8</v>
      </c>
      <c r="F1263">
        <v>1976</v>
      </c>
      <c r="G1263">
        <v>247</v>
      </c>
    </row>
    <row r="1264" spans="1:7" x14ac:dyDescent="0.3">
      <c r="A1264" t="s">
        <v>552</v>
      </c>
      <c r="B1264">
        <v>26592</v>
      </c>
      <c r="C1264" t="s">
        <v>5717</v>
      </c>
      <c r="D1264" t="s">
        <v>464</v>
      </c>
      <c r="E1264">
        <v>65.94</v>
      </c>
      <c r="F1264">
        <v>2439.7800000000002</v>
      </c>
      <c r="G1264">
        <v>37</v>
      </c>
    </row>
    <row r="1265" spans="1:7" x14ac:dyDescent="0.3">
      <c r="A1265" t="s">
        <v>552</v>
      </c>
      <c r="B1265">
        <v>19480</v>
      </c>
      <c r="C1265" t="s">
        <v>5936</v>
      </c>
      <c r="D1265" t="s">
        <v>464</v>
      </c>
      <c r="E1265">
        <v>4.9000000000000004</v>
      </c>
      <c r="F1265">
        <v>85.2</v>
      </c>
      <c r="G1265">
        <v>17.39</v>
      </c>
    </row>
    <row r="1266" spans="1:7" x14ac:dyDescent="0.3">
      <c r="A1266" t="s">
        <v>552</v>
      </c>
      <c r="B1266">
        <v>19203</v>
      </c>
      <c r="C1266" t="s">
        <v>5692</v>
      </c>
      <c r="D1266" t="s">
        <v>464</v>
      </c>
      <c r="E1266">
        <v>132</v>
      </c>
      <c r="F1266">
        <v>447.08</v>
      </c>
      <c r="G1266">
        <v>3.39</v>
      </c>
    </row>
    <row r="1267" spans="1:7" x14ac:dyDescent="0.3">
      <c r="A1267" t="s">
        <v>552</v>
      </c>
      <c r="B1267">
        <v>19759</v>
      </c>
      <c r="C1267" t="s">
        <v>6016</v>
      </c>
      <c r="D1267" t="s">
        <v>464</v>
      </c>
      <c r="E1267">
        <v>61</v>
      </c>
      <c r="F1267">
        <v>605.83000000000004</v>
      </c>
      <c r="G1267">
        <v>9.93</v>
      </c>
    </row>
    <row r="1268" spans="1:7" x14ac:dyDescent="0.3">
      <c r="A1268" t="s">
        <v>552</v>
      </c>
      <c r="B1268">
        <v>23361</v>
      </c>
      <c r="C1268" t="s">
        <v>5937</v>
      </c>
      <c r="D1268" t="s">
        <v>464</v>
      </c>
      <c r="E1268">
        <v>500</v>
      </c>
      <c r="F1268">
        <v>1479.8</v>
      </c>
      <c r="G1268">
        <v>2.96</v>
      </c>
    </row>
    <row r="1269" spans="1:7" x14ac:dyDescent="0.3">
      <c r="A1269" t="s">
        <v>552</v>
      </c>
      <c r="B1269">
        <v>20653</v>
      </c>
      <c r="C1269" t="s">
        <v>5655</v>
      </c>
      <c r="D1269" t="s">
        <v>464</v>
      </c>
      <c r="E1269">
        <v>12</v>
      </c>
      <c r="F1269">
        <v>311.52</v>
      </c>
      <c r="G1269">
        <v>25.96</v>
      </c>
    </row>
    <row r="1270" spans="1:7" x14ac:dyDescent="0.3">
      <c r="A1270" t="s">
        <v>552</v>
      </c>
      <c r="B1270">
        <v>19421</v>
      </c>
      <c r="C1270" t="s">
        <v>5963</v>
      </c>
      <c r="D1270" t="s">
        <v>464</v>
      </c>
      <c r="E1270">
        <v>81</v>
      </c>
      <c r="F1270">
        <v>1227.5999999999999</v>
      </c>
      <c r="G1270">
        <v>15.16</v>
      </c>
    </row>
    <row r="1271" spans="1:7" x14ac:dyDescent="0.3">
      <c r="A1271" t="s">
        <v>552</v>
      </c>
      <c r="B1271">
        <v>25478</v>
      </c>
      <c r="C1271" t="s">
        <v>5656</v>
      </c>
      <c r="D1271" t="s">
        <v>464</v>
      </c>
      <c r="E1271">
        <v>60</v>
      </c>
      <c r="F1271">
        <v>585</v>
      </c>
      <c r="G1271">
        <v>9.75</v>
      </c>
    </row>
    <row r="1272" spans="1:7" x14ac:dyDescent="0.3">
      <c r="A1272" t="s">
        <v>552</v>
      </c>
      <c r="B1272">
        <v>18278</v>
      </c>
      <c r="C1272" t="s">
        <v>5752</v>
      </c>
      <c r="D1272" t="s">
        <v>464</v>
      </c>
      <c r="E1272">
        <v>12</v>
      </c>
      <c r="F1272">
        <v>2701.98</v>
      </c>
      <c r="G1272">
        <v>225.17</v>
      </c>
    </row>
    <row r="1273" spans="1:7" x14ac:dyDescent="0.3">
      <c r="A1273" t="s">
        <v>552</v>
      </c>
      <c r="B1273">
        <v>18313</v>
      </c>
      <c r="C1273" t="s">
        <v>5755</v>
      </c>
      <c r="D1273" t="s">
        <v>464</v>
      </c>
      <c r="E1273">
        <v>2</v>
      </c>
      <c r="F1273">
        <v>249.34</v>
      </c>
      <c r="G1273">
        <v>124.67</v>
      </c>
    </row>
    <row r="1274" spans="1:7" x14ac:dyDescent="0.3">
      <c r="A1274" t="s">
        <v>552</v>
      </c>
      <c r="B1274">
        <v>26717</v>
      </c>
      <c r="C1274" t="s">
        <v>5760</v>
      </c>
      <c r="D1274" t="s">
        <v>464</v>
      </c>
      <c r="E1274">
        <v>14</v>
      </c>
      <c r="F1274">
        <v>843.92</v>
      </c>
      <c r="G1274">
        <v>60.28</v>
      </c>
    </row>
    <row r="1275" spans="1:7" x14ac:dyDescent="0.3">
      <c r="A1275" t="s">
        <v>552</v>
      </c>
      <c r="B1275">
        <v>19751</v>
      </c>
      <c r="C1275" t="s">
        <v>5938</v>
      </c>
      <c r="D1275" t="s">
        <v>464</v>
      </c>
      <c r="E1275">
        <v>100</v>
      </c>
      <c r="F1275">
        <v>1025.8599999999999</v>
      </c>
      <c r="G1275">
        <v>10.26</v>
      </c>
    </row>
    <row r="1276" spans="1:7" x14ac:dyDescent="0.3">
      <c r="A1276" t="s">
        <v>552</v>
      </c>
      <c r="B1276">
        <v>23359</v>
      </c>
      <c r="C1276" t="s">
        <v>5939</v>
      </c>
      <c r="D1276" t="s">
        <v>464</v>
      </c>
      <c r="E1276">
        <v>230</v>
      </c>
      <c r="F1276">
        <v>503.5</v>
      </c>
      <c r="G1276">
        <v>2.19</v>
      </c>
    </row>
    <row r="1277" spans="1:7" x14ac:dyDescent="0.3">
      <c r="A1277" t="s">
        <v>552</v>
      </c>
      <c r="B1277">
        <v>24331</v>
      </c>
      <c r="C1277" t="s">
        <v>5975</v>
      </c>
      <c r="D1277" t="s">
        <v>464</v>
      </c>
      <c r="E1277">
        <v>10</v>
      </c>
      <c r="F1277">
        <v>213.95</v>
      </c>
      <c r="G1277">
        <v>21.4</v>
      </c>
    </row>
    <row r="1278" spans="1:7" x14ac:dyDescent="0.3">
      <c r="A1278" t="s">
        <v>552</v>
      </c>
      <c r="B1278">
        <v>20501</v>
      </c>
      <c r="C1278" t="s">
        <v>5976</v>
      </c>
      <c r="D1278" t="s">
        <v>464</v>
      </c>
      <c r="E1278">
        <v>10</v>
      </c>
      <c r="F1278">
        <v>220.1</v>
      </c>
      <c r="G1278">
        <v>22.01</v>
      </c>
    </row>
    <row r="1279" spans="1:7" x14ac:dyDescent="0.3">
      <c r="A1279" t="s">
        <v>552</v>
      </c>
      <c r="B1279">
        <v>26588</v>
      </c>
      <c r="C1279" t="s">
        <v>5597</v>
      </c>
      <c r="D1279" t="s">
        <v>464</v>
      </c>
      <c r="E1279">
        <v>2.5</v>
      </c>
      <c r="F1279">
        <v>642.75</v>
      </c>
      <c r="G1279">
        <v>257.10000000000002</v>
      </c>
    </row>
    <row r="1280" spans="1:7" x14ac:dyDescent="0.3">
      <c r="A1280" t="s">
        <v>552</v>
      </c>
      <c r="B1280">
        <v>19478</v>
      </c>
      <c r="C1280" t="s">
        <v>5982</v>
      </c>
      <c r="D1280" t="s">
        <v>464</v>
      </c>
      <c r="E1280">
        <v>0.15</v>
      </c>
      <c r="F1280">
        <v>11.25</v>
      </c>
      <c r="G1280">
        <v>75</v>
      </c>
    </row>
    <row r="1281" spans="1:7" x14ac:dyDescent="0.3">
      <c r="A1281" t="s">
        <v>552</v>
      </c>
      <c r="B1281">
        <v>26673</v>
      </c>
      <c r="C1281" t="s">
        <v>6315</v>
      </c>
      <c r="D1281" t="s">
        <v>464</v>
      </c>
      <c r="E1281">
        <v>3</v>
      </c>
      <c r="F1281">
        <v>207</v>
      </c>
      <c r="G1281">
        <v>69</v>
      </c>
    </row>
    <row r="1282" spans="1:7" x14ac:dyDescent="0.3">
      <c r="A1282" t="s">
        <v>552</v>
      </c>
      <c r="B1282">
        <v>17504</v>
      </c>
      <c r="C1282" t="s">
        <v>6132</v>
      </c>
      <c r="D1282" t="s">
        <v>464</v>
      </c>
      <c r="E1282">
        <v>13</v>
      </c>
      <c r="F1282">
        <v>327</v>
      </c>
      <c r="G1282">
        <v>25.15</v>
      </c>
    </row>
    <row r="1283" spans="1:7" x14ac:dyDescent="0.3">
      <c r="A1283" t="s">
        <v>552</v>
      </c>
      <c r="B1283">
        <v>17476</v>
      </c>
      <c r="C1283" t="s">
        <v>6138</v>
      </c>
      <c r="D1283" t="s">
        <v>464</v>
      </c>
      <c r="E1283">
        <v>2</v>
      </c>
      <c r="F1283">
        <v>42</v>
      </c>
      <c r="G1283">
        <v>21</v>
      </c>
    </row>
    <row r="1284" spans="1:7" x14ac:dyDescent="0.3">
      <c r="A1284" t="s">
        <v>552</v>
      </c>
      <c r="B1284">
        <v>17488</v>
      </c>
      <c r="C1284" t="s">
        <v>6130</v>
      </c>
      <c r="D1284" t="s">
        <v>464</v>
      </c>
      <c r="E1284">
        <v>12</v>
      </c>
      <c r="F1284">
        <v>300</v>
      </c>
      <c r="G1284">
        <v>25</v>
      </c>
    </row>
    <row r="1285" spans="1:7" x14ac:dyDescent="0.3">
      <c r="A1285" t="s">
        <v>552</v>
      </c>
      <c r="B1285">
        <v>17496</v>
      </c>
      <c r="C1285" t="s">
        <v>6319</v>
      </c>
      <c r="D1285" t="s">
        <v>464</v>
      </c>
      <c r="E1285">
        <v>2</v>
      </c>
      <c r="F1285">
        <v>42</v>
      </c>
      <c r="G1285">
        <v>21</v>
      </c>
    </row>
    <row r="1286" spans="1:7" x14ac:dyDescent="0.3">
      <c r="A1286" t="s">
        <v>552</v>
      </c>
      <c r="B1286">
        <v>19748</v>
      </c>
      <c r="C1286" t="s">
        <v>5983</v>
      </c>
      <c r="D1286" t="s">
        <v>464</v>
      </c>
      <c r="E1286">
        <v>26.3</v>
      </c>
      <c r="F1286">
        <v>257.3</v>
      </c>
      <c r="G1286">
        <v>9.7799999999999994</v>
      </c>
    </row>
    <row r="1287" spans="1:7" x14ac:dyDescent="0.3">
      <c r="A1287" t="s">
        <v>552</v>
      </c>
      <c r="B1287">
        <v>19743</v>
      </c>
      <c r="C1287" t="s">
        <v>5940</v>
      </c>
      <c r="D1287" t="s">
        <v>464</v>
      </c>
      <c r="E1287">
        <v>38.5</v>
      </c>
      <c r="F1287">
        <v>596.35</v>
      </c>
      <c r="G1287">
        <v>15.49</v>
      </c>
    </row>
    <row r="1288" spans="1:7" x14ac:dyDescent="0.3">
      <c r="A1288" t="s">
        <v>552</v>
      </c>
      <c r="B1288">
        <v>20136</v>
      </c>
      <c r="C1288" t="s">
        <v>5658</v>
      </c>
      <c r="D1288" t="s">
        <v>464</v>
      </c>
      <c r="E1288">
        <v>13</v>
      </c>
      <c r="F1288">
        <v>54.6</v>
      </c>
      <c r="G1288">
        <v>4.2</v>
      </c>
    </row>
    <row r="1289" spans="1:7" x14ac:dyDescent="0.3">
      <c r="A1289" t="s">
        <v>552</v>
      </c>
      <c r="B1289">
        <v>20114</v>
      </c>
      <c r="C1289" t="s">
        <v>5659</v>
      </c>
      <c r="D1289" t="s">
        <v>464</v>
      </c>
      <c r="E1289">
        <v>48</v>
      </c>
      <c r="F1289">
        <v>417.6</v>
      </c>
      <c r="G1289">
        <v>8.6999999999999993</v>
      </c>
    </row>
    <row r="1290" spans="1:7" x14ac:dyDescent="0.3">
      <c r="A1290" t="s">
        <v>552</v>
      </c>
      <c r="B1290">
        <v>20007</v>
      </c>
      <c r="C1290" t="s">
        <v>5660</v>
      </c>
      <c r="D1290" t="s">
        <v>464</v>
      </c>
      <c r="E1290">
        <v>4</v>
      </c>
      <c r="F1290">
        <v>201.52</v>
      </c>
      <c r="G1290">
        <v>50.38</v>
      </c>
    </row>
    <row r="1291" spans="1:7" x14ac:dyDescent="0.3">
      <c r="A1291" t="s">
        <v>552</v>
      </c>
      <c r="B1291">
        <v>23228</v>
      </c>
      <c r="C1291" t="s">
        <v>6164</v>
      </c>
      <c r="D1291" t="s">
        <v>464</v>
      </c>
      <c r="E1291">
        <v>16</v>
      </c>
      <c r="F1291">
        <v>104.48</v>
      </c>
      <c r="G1291">
        <v>6.53</v>
      </c>
    </row>
    <row r="1292" spans="1:7" x14ac:dyDescent="0.3">
      <c r="A1292" t="s">
        <v>552</v>
      </c>
      <c r="B1292">
        <v>26631</v>
      </c>
      <c r="C1292" t="s">
        <v>6117</v>
      </c>
      <c r="D1292" t="s">
        <v>464</v>
      </c>
      <c r="E1292">
        <v>12.7</v>
      </c>
      <c r="F1292">
        <v>864.16</v>
      </c>
      <c r="G1292">
        <v>68.040000000000006</v>
      </c>
    </row>
    <row r="1293" spans="1:7" x14ac:dyDescent="0.3">
      <c r="A1293" t="s">
        <v>552</v>
      </c>
      <c r="B1293">
        <v>19476</v>
      </c>
      <c r="C1293" t="s">
        <v>6017</v>
      </c>
      <c r="D1293" t="s">
        <v>464</v>
      </c>
      <c r="E1293">
        <v>4.47</v>
      </c>
      <c r="F1293">
        <v>294.20999999999998</v>
      </c>
      <c r="G1293">
        <v>65.819999999999993</v>
      </c>
    </row>
    <row r="1294" spans="1:7" x14ac:dyDescent="0.3">
      <c r="A1294" t="s">
        <v>552</v>
      </c>
      <c r="B1294">
        <v>19409</v>
      </c>
      <c r="C1294" t="s">
        <v>5694</v>
      </c>
      <c r="D1294" t="s">
        <v>464</v>
      </c>
      <c r="E1294">
        <v>6</v>
      </c>
      <c r="F1294">
        <v>147</v>
      </c>
      <c r="G1294">
        <v>24.5</v>
      </c>
    </row>
    <row r="1295" spans="1:7" x14ac:dyDescent="0.3">
      <c r="A1295" t="s">
        <v>552</v>
      </c>
      <c r="B1295">
        <v>19401</v>
      </c>
      <c r="C1295" t="s">
        <v>6114</v>
      </c>
      <c r="D1295" t="s">
        <v>464</v>
      </c>
      <c r="E1295">
        <v>10</v>
      </c>
      <c r="F1295">
        <v>2113.7600000000002</v>
      </c>
      <c r="G1295">
        <v>211.38</v>
      </c>
    </row>
    <row r="1296" spans="1:7" x14ac:dyDescent="0.3">
      <c r="A1296" t="s">
        <v>552</v>
      </c>
      <c r="B1296">
        <v>19415</v>
      </c>
      <c r="C1296" t="s">
        <v>5958</v>
      </c>
      <c r="D1296" t="s">
        <v>464</v>
      </c>
      <c r="E1296">
        <v>12</v>
      </c>
      <c r="F1296">
        <v>103.8</v>
      </c>
      <c r="G1296">
        <v>8.65</v>
      </c>
    </row>
    <row r="1297" spans="1:7" x14ac:dyDescent="0.3">
      <c r="A1297" t="s">
        <v>552</v>
      </c>
      <c r="B1297">
        <v>17475</v>
      </c>
      <c r="C1297" t="s">
        <v>6259</v>
      </c>
      <c r="D1297" t="s">
        <v>464</v>
      </c>
      <c r="E1297">
        <v>1</v>
      </c>
      <c r="F1297">
        <v>122</v>
      </c>
      <c r="G1297">
        <v>122</v>
      </c>
    </row>
    <row r="1298" spans="1:7" x14ac:dyDescent="0.3">
      <c r="A1298" t="s">
        <v>552</v>
      </c>
      <c r="B1298">
        <v>20117</v>
      </c>
      <c r="C1298" t="s">
        <v>5857</v>
      </c>
      <c r="D1298" t="s">
        <v>464</v>
      </c>
      <c r="E1298">
        <v>25</v>
      </c>
      <c r="F1298">
        <v>947.5</v>
      </c>
      <c r="G1298">
        <v>37.9</v>
      </c>
    </row>
    <row r="1299" spans="1:7" x14ac:dyDescent="0.3">
      <c r="A1299" t="s">
        <v>552</v>
      </c>
      <c r="B1299">
        <v>25075</v>
      </c>
      <c r="C1299" t="s">
        <v>5661</v>
      </c>
      <c r="D1299" t="s">
        <v>464</v>
      </c>
      <c r="E1299">
        <v>7</v>
      </c>
      <c r="F1299">
        <v>112</v>
      </c>
      <c r="G1299">
        <v>16</v>
      </c>
    </row>
    <row r="1300" spans="1:7" x14ac:dyDescent="0.3">
      <c r="A1300" t="s">
        <v>552</v>
      </c>
      <c r="B1300">
        <v>20887</v>
      </c>
      <c r="C1300" t="s">
        <v>5662</v>
      </c>
      <c r="D1300" t="s">
        <v>464</v>
      </c>
      <c r="E1300">
        <v>53</v>
      </c>
      <c r="F1300">
        <v>1954.6</v>
      </c>
      <c r="G1300">
        <v>36.880000000000003</v>
      </c>
    </row>
    <row r="1301" spans="1:7" x14ac:dyDescent="0.3">
      <c r="A1301" t="s">
        <v>552</v>
      </c>
      <c r="B1301">
        <v>20871</v>
      </c>
      <c r="C1301" t="s">
        <v>5663</v>
      </c>
      <c r="D1301" t="s">
        <v>464</v>
      </c>
      <c r="E1301">
        <v>9</v>
      </c>
      <c r="F1301">
        <v>179.1</v>
      </c>
      <c r="G1301">
        <v>19.899999999999999</v>
      </c>
    </row>
    <row r="1302" spans="1:7" x14ac:dyDescent="0.3">
      <c r="A1302" t="s">
        <v>552</v>
      </c>
      <c r="B1302">
        <v>19738</v>
      </c>
      <c r="C1302" t="s">
        <v>6018</v>
      </c>
      <c r="D1302" t="s">
        <v>464</v>
      </c>
      <c r="E1302">
        <v>116.1</v>
      </c>
      <c r="F1302">
        <v>332.66</v>
      </c>
      <c r="G1302">
        <v>2.87</v>
      </c>
    </row>
    <row r="1303" spans="1:7" x14ac:dyDescent="0.3">
      <c r="A1303" t="s">
        <v>552</v>
      </c>
      <c r="B1303">
        <v>20645</v>
      </c>
      <c r="C1303" t="s">
        <v>5664</v>
      </c>
      <c r="D1303" t="s">
        <v>464</v>
      </c>
      <c r="E1303">
        <v>48</v>
      </c>
      <c r="F1303">
        <v>1071.96</v>
      </c>
      <c r="G1303">
        <v>22.33</v>
      </c>
    </row>
    <row r="1304" spans="1:7" x14ac:dyDescent="0.3">
      <c r="A1304" t="s">
        <v>552</v>
      </c>
      <c r="B1304">
        <v>19125</v>
      </c>
      <c r="C1304" t="s">
        <v>5702</v>
      </c>
      <c r="D1304" t="s">
        <v>464</v>
      </c>
      <c r="E1304">
        <v>7</v>
      </c>
      <c r="F1304">
        <v>1443.96</v>
      </c>
      <c r="G1304">
        <v>206.28</v>
      </c>
    </row>
    <row r="1305" spans="1:7" x14ac:dyDescent="0.3">
      <c r="A1305" t="s">
        <v>552</v>
      </c>
      <c r="B1305">
        <v>27704</v>
      </c>
      <c r="C1305" t="s">
        <v>5893</v>
      </c>
      <c r="D1305" t="s">
        <v>464</v>
      </c>
      <c r="E1305">
        <v>6</v>
      </c>
      <c r="F1305">
        <v>303.36</v>
      </c>
      <c r="G1305">
        <v>50.56</v>
      </c>
    </row>
    <row r="1306" spans="1:7" x14ac:dyDescent="0.3">
      <c r="A1306" t="s">
        <v>552</v>
      </c>
      <c r="B1306">
        <v>19979</v>
      </c>
      <c r="C1306" t="s">
        <v>5667</v>
      </c>
      <c r="D1306" t="s">
        <v>464</v>
      </c>
      <c r="E1306">
        <v>17</v>
      </c>
      <c r="F1306">
        <v>364.65</v>
      </c>
      <c r="G1306">
        <v>21.45</v>
      </c>
    </row>
    <row r="1307" spans="1:7" x14ac:dyDescent="0.3">
      <c r="A1307" t="s">
        <v>552</v>
      </c>
      <c r="B1307">
        <v>19973</v>
      </c>
      <c r="C1307" t="s">
        <v>5670</v>
      </c>
      <c r="D1307" t="s">
        <v>464</v>
      </c>
      <c r="E1307">
        <v>6</v>
      </c>
      <c r="F1307">
        <v>91.8</v>
      </c>
      <c r="G1307">
        <v>15.3</v>
      </c>
    </row>
    <row r="1308" spans="1:7" x14ac:dyDescent="0.3">
      <c r="A1308" t="s">
        <v>552</v>
      </c>
      <c r="B1308">
        <v>19965</v>
      </c>
      <c r="C1308" t="s">
        <v>5671</v>
      </c>
      <c r="D1308" t="s">
        <v>464</v>
      </c>
      <c r="E1308">
        <v>6</v>
      </c>
      <c r="F1308">
        <v>79.2</v>
      </c>
      <c r="G1308">
        <v>13.2</v>
      </c>
    </row>
    <row r="1309" spans="1:7" x14ac:dyDescent="0.3">
      <c r="A1309" t="s">
        <v>552</v>
      </c>
      <c r="B1309">
        <v>19946</v>
      </c>
      <c r="C1309" t="s">
        <v>5672</v>
      </c>
      <c r="D1309" t="s">
        <v>464</v>
      </c>
      <c r="E1309">
        <v>3</v>
      </c>
      <c r="F1309">
        <v>172.5</v>
      </c>
      <c r="G1309">
        <v>57.5</v>
      </c>
    </row>
    <row r="1310" spans="1:7" x14ac:dyDescent="0.3">
      <c r="A1310" t="s">
        <v>552</v>
      </c>
      <c r="B1310">
        <v>29061</v>
      </c>
      <c r="C1310" t="s">
        <v>6313</v>
      </c>
      <c r="D1310" t="s">
        <v>464</v>
      </c>
      <c r="E1310">
        <v>1</v>
      </c>
      <c r="F1310">
        <v>6</v>
      </c>
      <c r="G1310">
        <v>6</v>
      </c>
    </row>
    <row r="1311" spans="1:7" x14ac:dyDescent="0.3">
      <c r="A1311" t="s">
        <v>552</v>
      </c>
      <c r="B1311">
        <v>26711</v>
      </c>
      <c r="C1311" t="s">
        <v>6007</v>
      </c>
      <c r="D1311" t="s">
        <v>464</v>
      </c>
      <c r="E1311">
        <v>12</v>
      </c>
      <c r="F1311">
        <v>564</v>
      </c>
      <c r="G1311">
        <v>47</v>
      </c>
    </row>
    <row r="1312" spans="1:7" x14ac:dyDescent="0.3">
      <c r="A1312" t="s">
        <v>552</v>
      </c>
      <c r="B1312">
        <v>21017</v>
      </c>
      <c r="C1312" t="s">
        <v>5673</v>
      </c>
      <c r="D1312" t="s">
        <v>464</v>
      </c>
      <c r="E1312">
        <v>9</v>
      </c>
      <c r="F1312">
        <v>1430.1</v>
      </c>
      <c r="G1312">
        <v>158.9</v>
      </c>
    </row>
    <row r="1313" spans="1:7" x14ac:dyDescent="0.3">
      <c r="A1313" t="s">
        <v>552</v>
      </c>
      <c r="B1313">
        <v>21010</v>
      </c>
      <c r="C1313" t="s">
        <v>5674</v>
      </c>
      <c r="D1313" t="s">
        <v>464</v>
      </c>
      <c r="E1313">
        <v>160</v>
      </c>
      <c r="F1313">
        <v>1930.8</v>
      </c>
      <c r="G1313">
        <v>12.07</v>
      </c>
    </row>
    <row r="1314" spans="1:7" x14ac:dyDescent="0.3">
      <c r="A1314" t="s">
        <v>552</v>
      </c>
      <c r="B1314">
        <v>21005</v>
      </c>
      <c r="C1314" t="s">
        <v>6274</v>
      </c>
      <c r="D1314" t="s">
        <v>464</v>
      </c>
      <c r="E1314">
        <v>2</v>
      </c>
      <c r="F1314">
        <v>191.4</v>
      </c>
      <c r="G1314">
        <v>95.7</v>
      </c>
    </row>
    <row r="1315" spans="1:7" x14ac:dyDescent="0.3">
      <c r="A1315" t="s">
        <v>552</v>
      </c>
      <c r="B1315">
        <v>23503</v>
      </c>
      <c r="C1315" t="s">
        <v>6275</v>
      </c>
      <c r="D1315" t="s">
        <v>464</v>
      </c>
      <c r="E1315">
        <v>1</v>
      </c>
      <c r="F1315">
        <v>23.3</v>
      </c>
      <c r="G1315">
        <v>23.3</v>
      </c>
    </row>
    <row r="1316" spans="1:7" x14ac:dyDescent="0.3">
      <c r="A1316" t="s">
        <v>552</v>
      </c>
      <c r="B1316">
        <v>23096</v>
      </c>
      <c r="C1316" t="s">
        <v>5941</v>
      </c>
      <c r="D1316" t="s">
        <v>464</v>
      </c>
      <c r="E1316">
        <v>420</v>
      </c>
      <c r="F1316">
        <v>310.8</v>
      </c>
      <c r="G1316">
        <v>0.74</v>
      </c>
    </row>
    <row r="1317" spans="1:7" x14ac:dyDescent="0.3">
      <c r="A1317" t="s">
        <v>552</v>
      </c>
      <c r="B1317">
        <v>23095</v>
      </c>
      <c r="C1317" t="s">
        <v>5942</v>
      </c>
      <c r="D1317" t="s">
        <v>464</v>
      </c>
      <c r="E1317">
        <v>2400</v>
      </c>
      <c r="F1317">
        <v>2961.5</v>
      </c>
      <c r="G1317">
        <v>1.23</v>
      </c>
    </row>
    <row r="1318" spans="1:7" x14ac:dyDescent="0.3">
      <c r="A1318" t="s">
        <v>552</v>
      </c>
      <c r="B1318">
        <v>17167</v>
      </c>
      <c r="C1318" t="s">
        <v>6308</v>
      </c>
      <c r="D1318" t="s">
        <v>464</v>
      </c>
      <c r="E1318">
        <v>2</v>
      </c>
      <c r="F1318">
        <v>127.6</v>
      </c>
      <c r="G1318">
        <v>63.8</v>
      </c>
    </row>
    <row r="1319" spans="1:7" x14ac:dyDescent="0.3">
      <c r="A1319" t="s">
        <v>552</v>
      </c>
      <c r="B1319">
        <v>27106</v>
      </c>
      <c r="C1319" t="s">
        <v>6153</v>
      </c>
      <c r="D1319" t="s">
        <v>464</v>
      </c>
      <c r="E1319">
        <v>14.2</v>
      </c>
      <c r="F1319">
        <v>432.39</v>
      </c>
      <c r="G1319">
        <v>30.45</v>
      </c>
    </row>
    <row r="1320" spans="1:7" x14ac:dyDescent="0.3">
      <c r="A1320" t="s">
        <v>552</v>
      </c>
      <c r="B1320">
        <v>17162</v>
      </c>
      <c r="C1320" t="s">
        <v>6137</v>
      </c>
      <c r="D1320" t="s">
        <v>464</v>
      </c>
      <c r="E1320">
        <v>15</v>
      </c>
      <c r="F1320">
        <v>829.6</v>
      </c>
      <c r="G1320">
        <v>55.31</v>
      </c>
    </row>
    <row r="1321" spans="1:7" x14ac:dyDescent="0.3">
      <c r="A1321" t="s">
        <v>552</v>
      </c>
      <c r="B1321">
        <v>21372</v>
      </c>
      <c r="C1321" t="s">
        <v>5704</v>
      </c>
      <c r="D1321" t="s">
        <v>464</v>
      </c>
      <c r="E1321">
        <v>139</v>
      </c>
      <c r="F1321">
        <v>4309</v>
      </c>
      <c r="G1321">
        <v>31</v>
      </c>
    </row>
    <row r="1322" spans="1:7" x14ac:dyDescent="0.3">
      <c r="A1322" t="s">
        <v>552</v>
      </c>
      <c r="B1322">
        <v>29131</v>
      </c>
      <c r="C1322" t="s">
        <v>6094</v>
      </c>
      <c r="D1322" t="s">
        <v>464</v>
      </c>
      <c r="E1322">
        <v>40</v>
      </c>
      <c r="F1322">
        <v>260</v>
      </c>
      <c r="G1322">
        <v>6.5</v>
      </c>
    </row>
    <row r="1323" spans="1:7" x14ac:dyDescent="0.3">
      <c r="A1323" t="s">
        <v>552</v>
      </c>
      <c r="B1323">
        <v>28819</v>
      </c>
      <c r="C1323" t="s">
        <v>6012</v>
      </c>
      <c r="D1323" t="s">
        <v>464</v>
      </c>
      <c r="E1323">
        <v>4</v>
      </c>
      <c r="F1323">
        <v>227.6</v>
      </c>
      <c r="G1323">
        <v>56.9</v>
      </c>
    </row>
    <row r="1324" spans="1:7" x14ac:dyDescent="0.3">
      <c r="A1324" t="s">
        <v>552</v>
      </c>
      <c r="B1324">
        <v>24833</v>
      </c>
      <c r="C1324" t="s">
        <v>5707</v>
      </c>
      <c r="D1324" t="s">
        <v>464</v>
      </c>
      <c r="E1324">
        <v>35</v>
      </c>
      <c r="F1324">
        <v>1761.25</v>
      </c>
      <c r="G1324">
        <v>50.32</v>
      </c>
    </row>
    <row r="1325" spans="1:7" x14ac:dyDescent="0.3">
      <c r="A1325" t="s">
        <v>552</v>
      </c>
      <c r="B1325">
        <v>27399</v>
      </c>
      <c r="C1325" t="s">
        <v>5708</v>
      </c>
      <c r="D1325" t="s">
        <v>464</v>
      </c>
      <c r="E1325">
        <v>20</v>
      </c>
      <c r="F1325">
        <v>1800</v>
      </c>
      <c r="G1325">
        <v>90</v>
      </c>
    </row>
    <row r="1326" spans="1:7" x14ac:dyDescent="0.3">
      <c r="A1326" t="s">
        <v>552</v>
      </c>
      <c r="B1326">
        <v>28384</v>
      </c>
      <c r="C1326" t="s">
        <v>5894</v>
      </c>
      <c r="D1326" t="s">
        <v>464</v>
      </c>
      <c r="E1326">
        <v>50</v>
      </c>
      <c r="F1326">
        <v>1300</v>
      </c>
      <c r="G1326">
        <v>26</v>
      </c>
    </row>
    <row r="1327" spans="1:7" x14ac:dyDescent="0.3">
      <c r="A1327" t="s">
        <v>552</v>
      </c>
      <c r="B1327">
        <v>27635</v>
      </c>
      <c r="C1327" t="s">
        <v>6024</v>
      </c>
      <c r="D1327" t="s">
        <v>464</v>
      </c>
      <c r="E1327">
        <v>10</v>
      </c>
      <c r="F1327">
        <v>171</v>
      </c>
      <c r="G1327">
        <v>17.100000000000001</v>
      </c>
    </row>
    <row r="1328" spans="1:7" x14ac:dyDescent="0.3">
      <c r="A1328" t="s">
        <v>552</v>
      </c>
      <c r="B1328">
        <v>19088</v>
      </c>
      <c r="C1328" t="s">
        <v>6273</v>
      </c>
      <c r="D1328" t="s">
        <v>464</v>
      </c>
      <c r="E1328">
        <v>12</v>
      </c>
      <c r="F1328">
        <v>178.8</v>
      </c>
      <c r="G1328">
        <v>14.9</v>
      </c>
    </row>
    <row r="1329" spans="1:7" x14ac:dyDescent="0.3">
      <c r="A1329" t="s">
        <v>552</v>
      </c>
      <c r="B1329">
        <v>17046</v>
      </c>
      <c r="C1329" t="s">
        <v>6176</v>
      </c>
      <c r="D1329" t="s">
        <v>464</v>
      </c>
      <c r="E1329">
        <v>6</v>
      </c>
      <c r="F1329">
        <v>270</v>
      </c>
      <c r="G1329">
        <v>45</v>
      </c>
    </row>
    <row r="1330" spans="1:7" x14ac:dyDescent="0.3">
      <c r="A1330" t="s">
        <v>552</v>
      </c>
      <c r="B1330">
        <v>17413</v>
      </c>
      <c r="C1330" t="s">
        <v>6181</v>
      </c>
      <c r="D1330" t="s">
        <v>464</v>
      </c>
      <c r="E1330">
        <v>4</v>
      </c>
      <c r="F1330">
        <v>300</v>
      </c>
      <c r="G1330">
        <v>75</v>
      </c>
    </row>
    <row r="1331" spans="1:7" x14ac:dyDescent="0.3">
      <c r="A1331" t="s">
        <v>552</v>
      </c>
      <c r="B1331">
        <v>17341</v>
      </c>
      <c r="C1331" t="s">
        <v>6217</v>
      </c>
      <c r="D1331" t="s">
        <v>464</v>
      </c>
      <c r="E1331">
        <v>4</v>
      </c>
      <c r="F1331">
        <v>299.2</v>
      </c>
      <c r="G1331">
        <v>74.8</v>
      </c>
    </row>
    <row r="1332" spans="1:7" x14ac:dyDescent="0.3">
      <c r="A1332" t="s">
        <v>552</v>
      </c>
      <c r="B1332">
        <v>17418</v>
      </c>
      <c r="C1332" t="s">
        <v>6128</v>
      </c>
      <c r="D1332" t="s">
        <v>464</v>
      </c>
      <c r="E1332">
        <v>42</v>
      </c>
      <c r="F1332">
        <v>2473.8000000000002</v>
      </c>
      <c r="G1332">
        <v>58.9</v>
      </c>
    </row>
    <row r="1333" spans="1:7" x14ac:dyDescent="0.3">
      <c r="A1333" t="s">
        <v>552</v>
      </c>
      <c r="B1333">
        <v>28603</v>
      </c>
      <c r="C1333" t="s">
        <v>6310</v>
      </c>
      <c r="D1333" t="s">
        <v>464</v>
      </c>
      <c r="E1333">
        <v>4</v>
      </c>
      <c r="F1333">
        <v>194.32</v>
      </c>
      <c r="G1333">
        <v>48.58</v>
      </c>
    </row>
    <row r="1334" spans="1:7" x14ac:dyDescent="0.3">
      <c r="A1334" t="s">
        <v>552</v>
      </c>
      <c r="B1334">
        <v>28880</v>
      </c>
      <c r="C1334" t="s">
        <v>6179</v>
      </c>
      <c r="D1334" t="s">
        <v>464</v>
      </c>
      <c r="E1334">
        <v>18</v>
      </c>
      <c r="F1334">
        <v>1530</v>
      </c>
      <c r="G1334">
        <v>85</v>
      </c>
    </row>
    <row r="1335" spans="1:7" x14ac:dyDescent="0.3">
      <c r="A1335" t="s">
        <v>552</v>
      </c>
      <c r="B1335">
        <v>24505</v>
      </c>
      <c r="C1335" t="s">
        <v>6257</v>
      </c>
      <c r="D1335" t="s">
        <v>464</v>
      </c>
      <c r="E1335">
        <v>6</v>
      </c>
      <c r="F1335">
        <v>29.88</v>
      </c>
      <c r="G1335">
        <v>4.9800000000000004</v>
      </c>
    </row>
    <row r="1336" spans="1:7" x14ac:dyDescent="0.3">
      <c r="A1336" t="s">
        <v>552</v>
      </c>
      <c r="B1336">
        <v>20614</v>
      </c>
      <c r="C1336" t="s">
        <v>5686</v>
      </c>
      <c r="D1336" t="s">
        <v>464</v>
      </c>
      <c r="E1336">
        <v>8</v>
      </c>
      <c r="F1336">
        <v>259.44</v>
      </c>
      <c r="G1336">
        <v>32.43</v>
      </c>
    </row>
    <row r="1337" spans="1:7" x14ac:dyDescent="0.3">
      <c r="A1337" t="s">
        <v>552</v>
      </c>
      <c r="B1337">
        <v>25126</v>
      </c>
      <c r="C1337" t="s">
        <v>5859</v>
      </c>
      <c r="D1337" t="s">
        <v>464</v>
      </c>
      <c r="E1337">
        <v>32</v>
      </c>
      <c r="F1337">
        <v>1340.8</v>
      </c>
      <c r="G1337">
        <v>41.9</v>
      </c>
    </row>
    <row r="1338" spans="1:7" x14ac:dyDescent="0.3">
      <c r="A1338" t="s">
        <v>552</v>
      </c>
      <c r="B1338">
        <v>18832</v>
      </c>
      <c r="C1338" t="s">
        <v>5898</v>
      </c>
      <c r="D1338" t="s">
        <v>464</v>
      </c>
      <c r="E1338">
        <v>62.1</v>
      </c>
      <c r="F1338">
        <v>2477.79</v>
      </c>
      <c r="G1338">
        <v>39.9</v>
      </c>
    </row>
    <row r="1339" spans="1:7" x14ac:dyDescent="0.3">
      <c r="A1339" t="s">
        <v>552</v>
      </c>
      <c r="B1339">
        <v>19589</v>
      </c>
      <c r="C1339" t="s">
        <v>5943</v>
      </c>
      <c r="D1339" t="s">
        <v>464</v>
      </c>
      <c r="E1339">
        <v>7.2</v>
      </c>
      <c r="F1339">
        <v>51.97</v>
      </c>
      <c r="G1339">
        <v>7.22</v>
      </c>
    </row>
    <row r="1340" spans="1:7" x14ac:dyDescent="0.3">
      <c r="A1340" t="s">
        <v>552</v>
      </c>
      <c r="B1340">
        <v>17895</v>
      </c>
      <c r="C1340" t="s">
        <v>5819</v>
      </c>
      <c r="D1340" t="s">
        <v>464</v>
      </c>
      <c r="E1340">
        <v>12</v>
      </c>
      <c r="F1340">
        <v>276.72000000000003</v>
      </c>
      <c r="G1340">
        <v>23.06</v>
      </c>
    </row>
    <row r="1341" spans="1:7" x14ac:dyDescent="0.3">
      <c r="A1341" t="s">
        <v>552</v>
      </c>
      <c r="B1341">
        <v>26580</v>
      </c>
      <c r="C1341" t="s">
        <v>5909</v>
      </c>
      <c r="D1341" t="s">
        <v>464</v>
      </c>
      <c r="E1341">
        <v>21.06</v>
      </c>
      <c r="F1341">
        <v>2358.7199999999998</v>
      </c>
      <c r="G1341">
        <v>112</v>
      </c>
    </row>
    <row r="1342" spans="1:7" x14ac:dyDescent="0.3">
      <c r="A1342" t="s">
        <v>552</v>
      </c>
      <c r="B1342">
        <v>18667</v>
      </c>
      <c r="C1342" t="s">
        <v>5718</v>
      </c>
      <c r="D1342" t="s">
        <v>464</v>
      </c>
      <c r="E1342">
        <v>83</v>
      </c>
      <c r="F1342">
        <v>1659.17</v>
      </c>
      <c r="G1342">
        <v>19.989999999999998</v>
      </c>
    </row>
    <row r="1343" spans="1:7" x14ac:dyDescent="0.3">
      <c r="A1343" t="s">
        <v>552</v>
      </c>
      <c r="B1343">
        <v>24927</v>
      </c>
      <c r="C1343" t="s">
        <v>6305</v>
      </c>
      <c r="D1343" t="s">
        <v>464</v>
      </c>
      <c r="E1343">
        <v>4</v>
      </c>
      <c r="F1343">
        <v>75.599999999999994</v>
      </c>
      <c r="G1343">
        <v>18.899999999999999</v>
      </c>
    </row>
    <row r="1344" spans="1:7" x14ac:dyDescent="0.3">
      <c r="A1344" t="s">
        <v>552</v>
      </c>
      <c r="B1344">
        <v>24928</v>
      </c>
      <c r="C1344" t="s">
        <v>6306</v>
      </c>
      <c r="D1344" t="s">
        <v>464</v>
      </c>
      <c r="E1344">
        <v>4</v>
      </c>
      <c r="F1344">
        <v>37.799999999999997</v>
      </c>
      <c r="G1344">
        <v>9.4499999999999993</v>
      </c>
    </row>
    <row r="1345" spans="1:7" x14ac:dyDescent="0.3">
      <c r="A1345" t="s">
        <v>552</v>
      </c>
      <c r="B1345">
        <v>19583</v>
      </c>
      <c r="C1345" t="s">
        <v>6244</v>
      </c>
      <c r="D1345" t="s">
        <v>464</v>
      </c>
      <c r="E1345">
        <v>0.2</v>
      </c>
      <c r="F1345">
        <v>10.73</v>
      </c>
      <c r="G1345">
        <v>53.65</v>
      </c>
    </row>
    <row r="1346" spans="1:7" x14ac:dyDescent="0.3">
      <c r="A1346" t="s">
        <v>552</v>
      </c>
      <c r="B1346">
        <v>19585</v>
      </c>
      <c r="C1346" t="s">
        <v>6280</v>
      </c>
      <c r="D1346" t="s">
        <v>464</v>
      </c>
      <c r="E1346">
        <v>1</v>
      </c>
      <c r="F1346">
        <v>44.4</v>
      </c>
      <c r="G1346">
        <v>44.4</v>
      </c>
    </row>
    <row r="1347" spans="1:7" x14ac:dyDescent="0.3">
      <c r="A1347" t="s">
        <v>552</v>
      </c>
      <c r="B1347">
        <v>19575</v>
      </c>
      <c r="C1347" t="s">
        <v>5944</v>
      </c>
      <c r="D1347" t="s">
        <v>464</v>
      </c>
      <c r="E1347">
        <v>5.0999999999999996</v>
      </c>
      <c r="F1347">
        <v>157.69999999999999</v>
      </c>
      <c r="G1347">
        <v>30.92</v>
      </c>
    </row>
    <row r="1348" spans="1:7" x14ac:dyDescent="0.3">
      <c r="A1348" t="s">
        <v>552</v>
      </c>
      <c r="B1348">
        <v>19572</v>
      </c>
      <c r="C1348" t="s">
        <v>5945</v>
      </c>
      <c r="D1348" t="s">
        <v>464</v>
      </c>
      <c r="E1348">
        <v>3.4</v>
      </c>
      <c r="F1348">
        <v>40.020000000000003</v>
      </c>
      <c r="G1348">
        <v>11.77</v>
      </c>
    </row>
    <row r="1349" spans="1:7" x14ac:dyDescent="0.3">
      <c r="A1349" t="s">
        <v>552</v>
      </c>
      <c r="B1349">
        <v>19567</v>
      </c>
      <c r="C1349" t="s">
        <v>6141</v>
      </c>
      <c r="D1349" t="s">
        <v>464</v>
      </c>
      <c r="E1349">
        <v>1</v>
      </c>
      <c r="F1349">
        <v>190</v>
      </c>
      <c r="G1349">
        <v>190</v>
      </c>
    </row>
    <row r="1350" spans="1:7" x14ac:dyDescent="0.3">
      <c r="A1350" t="s">
        <v>552</v>
      </c>
      <c r="B1350">
        <v>19892</v>
      </c>
      <c r="C1350" t="s">
        <v>6277</v>
      </c>
      <c r="D1350" t="s">
        <v>464</v>
      </c>
      <c r="E1350">
        <v>0.5</v>
      </c>
      <c r="F1350">
        <v>72.5</v>
      </c>
      <c r="G1350">
        <v>145</v>
      </c>
    </row>
    <row r="1351" spans="1:7" x14ac:dyDescent="0.3">
      <c r="A1351" t="s">
        <v>552</v>
      </c>
      <c r="B1351">
        <v>19562</v>
      </c>
      <c r="C1351" t="s">
        <v>5946</v>
      </c>
      <c r="D1351" t="s">
        <v>464</v>
      </c>
      <c r="E1351">
        <v>1.36</v>
      </c>
      <c r="F1351">
        <v>22.94</v>
      </c>
      <c r="G1351">
        <v>16.87</v>
      </c>
    </row>
    <row r="1352" spans="1:7" x14ac:dyDescent="0.3">
      <c r="A1352" t="s">
        <v>552</v>
      </c>
      <c r="B1352">
        <v>23198</v>
      </c>
      <c r="C1352" t="s">
        <v>5947</v>
      </c>
      <c r="D1352" t="s">
        <v>464</v>
      </c>
      <c r="E1352">
        <v>10.050000000000001</v>
      </c>
      <c r="F1352">
        <v>180.62</v>
      </c>
      <c r="G1352">
        <v>17.97</v>
      </c>
    </row>
    <row r="1353" spans="1:7" x14ac:dyDescent="0.3">
      <c r="A1353" t="s">
        <v>552</v>
      </c>
      <c r="B1353">
        <v>20199</v>
      </c>
      <c r="C1353" t="s">
        <v>6201</v>
      </c>
      <c r="D1353" t="s">
        <v>464</v>
      </c>
      <c r="E1353">
        <v>1</v>
      </c>
      <c r="F1353">
        <v>172.9</v>
      </c>
      <c r="G1353">
        <v>172.9</v>
      </c>
    </row>
    <row r="1354" spans="1:7" x14ac:dyDescent="0.3">
      <c r="A1354" t="s">
        <v>552</v>
      </c>
      <c r="B1354">
        <v>20349</v>
      </c>
      <c r="C1354" t="s">
        <v>5679</v>
      </c>
      <c r="D1354" t="s">
        <v>464</v>
      </c>
      <c r="E1354">
        <v>48</v>
      </c>
      <c r="F1354">
        <v>631.67999999999995</v>
      </c>
      <c r="G1354">
        <v>13.16</v>
      </c>
    </row>
    <row r="1355" spans="1:7" x14ac:dyDescent="0.3">
      <c r="A1355" t="s">
        <v>552</v>
      </c>
      <c r="B1355">
        <v>19790</v>
      </c>
      <c r="C1355" t="s">
        <v>5948</v>
      </c>
      <c r="D1355" t="s">
        <v>464</v>
      </c>
      <c r="E1355">
        <v>13</v>
      </c>
      <c r="F1355">
        <v>603.20000000000005</v>
      </c>
      <c r="G1355">
        <v>46.4</v>
      </c>
    </row>
    <row r="1356" spans="1:7" x14ac:dyDescent="0.3">
      <c r="A1356" t="s">
        <v>552</v>
      </c>
      <c r="B1356">
        <v>26425</v>
      </c>
      <c r="C1356" t="s">
        <v>5949</v>
      </c>
      <c r="D1356" t="s">
        <v>464</v>
      </c>
      <c r="E1356">
        <v>9</v>
      </c>
      <c r="F1356">
        <v>270</v>
      </c>
      <c r="G1356">
        <v>30</v>
      </c>
    </row>
    <row r="1357" spans="1:7" x14ac:dyDescent="0.3">
      <c r="A1357" t="s">
        <v>552</v>
      </c>
      <c r="B1357">
        <v>23732</v>
      </c>
      <c r="C1357" t="s">
        <v>6210</v>
      </c>
      <c r="D1357" t="s">
        <v>464</v>
      </c>
      <c r="E1357">
        <v>3.54</v>
      </c>
      <c r="F1357">
        <v>83.51</v>
      </c>
      <c r="G1357">
        <v>23.59</v>
      </c>
    </row>
    <row r="1358" spans="1:7" x14ac:dyDescent="0.3">
      <c r="A1358" t="s">
        <v>552</v>
      </c>
      <c r="B1358">
        <v>20488</v>
      </c>
      <c r="C1358" t="s">
        <v>5851</v>
      </c>
      <c r="D1358" t="s">
        <v>464</v>
      </c>
      <c r="E1358">
        <v>14.2</v>
      </c>
      <c r="F1358">
        <v>418.18</v>
      </c>
      <c r="G1358">
        <v>29.45</v>
      </c>
    </row>
    <row r="1359" spans="1:7" x14ac:dyDescent="0.3">
      <c r="A1359" t="s">
        <v>552</v>
      </c>
      <c r="B1359">
        <v>24507</v>
      </c>
      <c r="C1359" t="s">
        <v>6109</v>
      </c>
      <c r="D1359" t="s">
        <v>464</v>
      </c>
      <c r="E1359">
        <v>22</v>
      </c>
      <c r="F1359">
        <v>1873.62</v>
      </c>
      <c r="G1359">
        <v>85.16</v>
      </c>
    </row>
    <row r="1360" spans="1:7" x14ac:dyDescent="0.3">
      <c r="A1360" t="s">
        <v>552</v>
      </c>
      <c r="B1360">
        <v>26393</v>
      </c>
      <c r="C1360" t="s">
        <v>6112</v>
      </c>
      <c r="D1360" t="s">
        <v>464</v>
      </c>
      <c r="E1360">
        <v>6</v>
      </c>
      <c r="F1360">
        <v>658.74</v>
      </c>
      <c r="G1360">
        <v>109.79</v>
      </c>
    </row>
    <row r="1361" spans="1:7" x14ac:dyDescent="0.3">
      <c r="A1361" t="s">
        <v>552</v>
      </c>
      <c r="B1361">
        <v>26395</v>
      </c>
      <c r="C1361" t="s">
        <v>6158</v>
      </c>
      <c r="D1361" t="s">
        <v>464</v>
      </c>
      <c r="E1361">
        <v>14</v>
      </c>
      <c r="F1361">
        <v>1802</v>
      </c>
      <c r="G1361">
        <v>128.71</v>
      </c>
    </row>
    <row r="1362" spans="1:7" x14ac:dyDescent="0.3">
      <c r="A1362" t="s">
        <v>552</v>
      </c>
      <c r="B1362">
        <v>24514</v>
      </c>
      <c r="C1362" t="s">
        <v>6110</v>
      </c>
      <c r="D1362" t="s">
        <v>464</v>
      </c>
      <c r="E1362">
        <v>28</v>
      </c>
      <c r="F1362">
        <v>3459.12</v>
      </c>
      <c r="G1362">
        <v>123.54</v>
      </c>
    </row>
    <row r="1363" spans="1:7" x14ac:dyDescent="0.3">
      <c r="A1363" t="s">
        <v>552</v>
      </c>
      <c r="B1363">
        <v>29060</v>
      </c>
      <c r="C1363" t="s">
        <v>6312</v>
      </c>
      <c r="D1363" t="s">
        <v>464</v>
      </c>
      <c r="E1363">
        <v>2</v>
      </c>
      <c r="F1363">
        <v>104</v>
      </c>
      <c r="G1363">
        <v>52</v>
      </c>
    </row>
    <row r="1364" spans="1:7" x14ac:dyDescent="0.3">
      <c r="A1364" t="s">
        <v>552</v>
      </c>
      <c r="B1364">
        <v>17526</v>
      </c>
      <c r="C1364" t="s">
        <v>6195</v>
      </c>
      <c r="D1364" t="s">
        <v>464</v>
      </c>
      <c r="E1364">
        <v>8</v>
      </c>
      <c r="F1364">
        <v>140</v>
      </c>
      <c r="G1364">
        <v>17.5</v>
      </c>
    </row>
    <row r="1365" spans="1:7" x14ac:dyDescent="0.3">
      <c r="A1365" t="s">
        <v>552</v>
      </c>
      <c r="B1365">
        <v>19370</v>
      </c>
      <c r="C1365" t="s">
        <v>5695</v>
      </c>
      <c r="D1365" t="s">
        <v>464</v>
      </c>
      <c r="E1365">
        <v>62.9</v>
      </c>
      <c r="F1365">
        <v>5962.93</v>
      </c>
      <c r="G1365">
        <v>94.8</v>
      </c>
    </row>
    <row r="1366" spans="1:7" x14ac:dyDescent="0.3">
      <c r="A1366" t="s">
        <v>552</v>
      </c>
      <c r="B1366">
        <v>19356</v>
      </c>
      <c r="C1366" t="s">
        <v>5696</v>
      </c>
      <c r="D1366" t="s">
        <v>464</v>
      </c>
      <c r="E1366">
        <v>24.63</v>
      </c>
      <c r="F1366">
        <v>1270.9100000000001</v>
      </c>
      <c r="G1366">
        <v>51.6</v>
      </c>
    </row>
    <row r="1367" spans="1:7" x14ac:dyDescent="0.3">
      <c r="A1367" t="s">
        <v>552</v>
      </c>
      <c r="B1367">
        <v>23082</v>
      </c>
      <c r="C1367" t="s">
        <v>5697</v>
      </c>
      <c r="D1367" t="s">
        <v>464</v>
      </c>
      <c r="E1367">
        <v>22</v>
      </c>
      <c r="F1367">
        <v>1801.8</v>
      </c>
      <c r="G1367">
        <v>81.900000000000006</v>
      </c>
    </row>
    <row r="1368" spans="1:7" x14ac:dyDescent="0.3">
      <c r="A1368" t="s">
        <v>552</v>
      </c>
      <c r="B1368">
        <v>25868</v>
      </c>
      <c r="C1368" t="s">
        <v>5890</v>
      </c>
      <c r="D1368" t="s">
        <v>464</v>
      </c>
      <c r="E1368">
        <v>0.89</v>
      </c>
      <c r="F1368">
        <v>87.58</v>
      </c>
      <c r="G1368">
        <v>98.4</v>
      </c>
    </row>
    <row r="1369" spans="1:7" x14ac:dyDescent="0.3">
      <c r="A1369" t="s">
        <v>552</v>
      </c>
      <c r="B1369">
        <v>26596</v>
      </c>
      <c r="C1369" t="s">
        <v>5891</v>
      </c>
      <c r="D1369" t="s">
        <v>464</v>
      </c>
      <c r="E1369">
        <v>2.5</v>
      </c>
      <c r="F1369">
        <v>250.5</v>
      </c>
      <c r="G1369">
        <v>100.2</v>
      </c>
    </row>
    <row r="1370" spans="1:7" x14ac:dyDescent="0.3">
      <c r="A1370" t="s">
        <v>552</v>
      </c>
      <c r="B1370">
        <v>19339</v>
      </c>
      <c r="C1370" t="s">
        <v>5987</v>
      </c>
      <c r="D1370" t="s">
        <v>464</v>
      </c>
      <c r="E1370">
        <v>15.56</v>
      </c>
      <c r="F1370">
        <v>1125.8900000000001</v>
      </c>
      <c r="G1370">
        <v>72.36</v>
      </c>
    </row>
    <row r="1371" spans="1:7" x14ac:dyDescent="0.3">
      <c r="A1371" t="s">
        <v>552</v>
      </c>
      <c r="B1371">
        <v>26594</v>
      </c>
      <c r="C1371" t="s">
        <v>5698</v>
      </c>
      <c r="D1371" t="s">
        <v>464</v>
      </c>
      <c r="E1371">
        <v>18.3</v>
      </c>
      <c r="F1371">
        <v>1590.28</v>
      </c>
      <c r="G1371">
        <v>86.9</v>
      </c>
    </row>
    <row r="1372" spans="1:7" x14ac:dyDescent="0.3">
      <c r="A1372" t="s">
        <v>552</v>
      </c>
      <c r="B1372">
        <v>19324</v>
      </c>
      <c r="C1372" t="s">
        <v>5699</v>
      </c>
      <c r="D1372" t="s">
        <v>464</v>
      </c>
      <c r="E1372">
        <v>42.08</v>
      </c>
      <c r="F1372">
        <v>1691.33</v>
      </c>
      <c r="G1372">
        <v>40.19</v>
      </c>
    </row>
    <row r="1373" spans="1:7" x14ac:dyDescent="0.3">
      <c r="A1373" t="s">
        <v>552</v>
      </c>
      <c r="B1373">
        <v>19291</v>
      </c>
      <c r="C1373" t="s">
        <v>6067</v>
      </c>
      <c r="D1373" t="s">
        <v>464</v>
      </c>
      <c r="E1373">
        <v>101.26</v>
      </c>
      <c r="F1373">
        <v>6506.51</v>
      </c>
      <c r="G1373">
        <v>64.260000000000005</v>
      </c>
    </row>
    <row r="1374" spans="1:7" x14ac:dyDescent="0.3">
      <c r="A1374" t="s">
        <v>552</v>
      </c>
      <c r="B1374">
        <v>19558</v>
      </c>
      <c r="C1374" t="s">
        <v>5950</v>
      </c>
      <c r="D1374" t="s">
        <v>464</v>
      </c>
      <c r="E1374">
        <v>11.5</v>
      </c>
      <c r="F1374">
        <v>172.1</v>
      </c>
      <c r="G1374">
        <v>14.97</v>
      </c>
    </row>
    <row r="1375" spans="1:7" x14ac:dyDescent="0.3">
      <c r="A1375" t="s">
        <v>552</v>
      </c>
      <c r="B1375">
        <v>25541</v>
      </c>
      <c r="C1375" t="s">
        <v>6282</v>
      </c>
      <c r="D1375" t="s">
        <v>464</v>
      </c>
      <c r="E1375">
        <v>6.3</v>
      </c>
      <c r="F1375">
        <v>201.6</v>
      </c>
      <c r="G1375">
        <v>32</v>
      </c>
    </row>
    <row r="1376" spans="1:7" x14ac:dyDescent="0.3">
      <c r="A1376" t="s">
        <v>552</v>
      </c>
      <c r="B1376">
        <v>23195</v>
      </c>
      <c r="C1376" t="s">
        <v>5951</v>
      </c>
      <c r="D1376" t="s">
        <v>464</v>
      </c>
      <c r="E1376">
        <v>2.5</v>
      </c>
      <c r="F1376">
        <v>34.799999999999997</v>
      </c>
      <c r="G1376">
        <v>13.92</v>
      </c>
    </row>
    <row r="1377" spans="1:7" x14ac:dyDescent="0.3">
      <c r="A1377" t="s">
        <v>552</v>
      </c>
      <c r="B1377">
        <v>24966</v>
      </c>
      <c r="C1377" t="s">
        <v>6283</v>
      </c>
      <c r="D1377" t="s">
        <v>464</v>
      </c>
      <c r="E1377">
        <v>4</v>
      </c>
      <c r="F1377">
        <v>214.16</v>
      </c>
      <c r="G1377">
        <v>53.54</v>
      </c>
    </row>
    <row r="1378" spans="1:7" x14ac:dyDescent="0.3">
      <c r="A1378" t="s">
        <v>552</v>
      </c>
      <c r="B1378">
        <v>19553</v>
      </c>
      <c r="C1378" t="s">
        <v>6155</v>
      </c>
      <c r="D1378" t="s">
        <v>464</v>
      </c>
      <c r="E1378">
        <v>4</v>
      </c>
      <c r="F1378">
        <v>19.8</v>
      </c>
      <c r="G1378">
        <v>4.95</v>
      </c>
    </row>
    <row r="1379" spans="1:7" x14ac:dyDescent="0.3">
      <c r="A1379" t="s">
        <v>552</v>
      </c>
      <c r="B1379">
        <v>28171</v>
      </c>
      <c r="C1379" t="s">
        <v>6309</v>
      </c>
      <c r="D1379" t="s">
        <v>464</v>
      </c>
      <c r="E1379">
        <v>2</v>
      </c>
      <c r="F1379">
        <v>94.4</v>
      </c>
      <c r="G1379">
        <v>47.2</v>
      </c>
    </row>
    <row r="1380" spans="1:7" x14ac:dyDescent="0.3">
      <c r="A1380" t="s">
        <v>552</v>
      </c>
      <c r="B1380">
        <v>19721</v>
      </c>
      <c r="C1380" t="s">
        <v>5952</v>
      </c>
      <c r="D1380" t="s">
        <v>464</v>
      </c>
      <c r="E1380">
        <v>12.1</v>
      </c>
      <c r="F1380">
        <v>521.44000000000005</v>
      </c>
      <c r="G1380">
        <v>43.09</v>
      </c>
    </row>
    <row r="1381" spans="1:7" x14ac:dyDescent="0.3">
      <c r="A1381" t="s">
        <v>552</v>
      </c>
      <c r="B1381">
        <v>19472</v>
      </c>
      <c r="C1381" t="s">
        <v>6064</v>
      </c>
      <c r="D1381" t="s">
        <v>464</v>
      </c>
      <c r="E1381">
        <v>16.7</v>
      </c>
      <c r="F1381">
        <v>329.2</v>
      </c>
      <c r="G1381">
        <v>19.71</v>
      </c>
    </row>
    <row r="1382" spans="1:7" x14ac:dyDescent="0.3">
      <c r="A1382" t="s">
        <v>552</v>
      </c>
      <c r="B1382">
        <v>18275</v>
      </c>
      <c r="C1382" t="s">
        <v>5764</v>
      </c>
      <c r="D1382" t="s">
        <v>464</v>
      </c>
      <c r="E1382">
        <v>8</v>
      </c>
      <c r="F1382">
        <v>578.79999999999995</v>
      </c>
      <c r="G1382">
        <v>72.349999999999994</v>
      </c>
    </row>
    <row r="1383" spans="1:7" x14ac:dyDescent="0.3">
      <c r="A1383" t="s">
        <v>552</v>
      </c>
      <c r="B1383">
        <v>18272</v>
      </c>
      <c r="C1383" t="s">
        <v>5765</v>
      </c>
      <c r="D1383" t="s">
        <v>464</v>
      </c>
      <c r="E1383">
        <v>24</v>
      </c>
      <c r="F1383">
        <v>865.56</v>
      </c>
      <c r="G1383">
        <v>36.07</v>
      </c>
    </row>
    <row r="1384" spans="1:7" x14ac:dyDescent="0.3">
      <c r="A1384" t="s">
        <v>552</v>
      </c>
      <c r="B1384">
        <v>18266</v>
      </c>
      <c r="C1384" t="s">
        <v>5767</v>
      </c>
      <c r="D1384" t="s">
        <v>464</v>
      </c>
      <c r="E1384">
        <v>3</v>
      </c>
      <c r="F1384">
        <v>411.06</v>
      </c>
      <c r="G1384">
        <v>137.02000000000001</v>
      </c>
    </row>
    <row r="1385" spans="1:7" x14ac:dyDescent="0.3">
      <c r="A1385" t="s">
        <v>552</v>
      </c>
      <c r="B1385">
        <v>18261</v>
      </c>
      <c r="C1385" t="s">
        <v>5769</v>
      </c>
      <c r="D1385" t="s">
        <v>464</v>
      </c>
      <c r="E1385">
        <v>8</v>
      </c>
      <c r="F1385">
        <v>3422.96</v>
      </c>
      <c r="G1385">
        <v>427.87</v>
      </c>
    </row>
    <row r="1386" spans="1:7" x14ac:dyDescent="0.3">
      <c r="A1386" t="s">
        <v>552</v>
      </c>
      <c r="B1386">
        <v>28140</v>
      </c>
      <c r="C1386" t="s">
        <v>6108</v>
      </c>
      <c r="D1386" t="s">
        <v>464</v>
      </c>
      <c r="E1386">
        <v>4</v>
      </c>
      <c r="F1386">
        <v>451.72</v>
      </c>
      <c r="G1386">
        <v>112.93</v>
      </c>
    </row>
    <row r="1387" spans="1:7" x14ac:dyDescent="0.3">
      <c r="A1387" t="s">
        <v>552</v>
      </c>
      <c r="B1387">
        <v>17437</v>
      </c>
      <c r="C1387" t="s">
        <v>6129</v>
      </c>
      <c r="D1387" t="s">
        <v>464</v>
      </c>
      <c r="E1387">
        <v>100</v>
      </c>
      <c r="F1387">
        <v>230</v>
      </c>
      <c r="G1387">
        <v>2.2999999999999998</v>
      </c>
    </row>
    <row r="1388" spans="1:7" x14ac:dyDescent="0.3">
      <c r="A1388" t="s">
        <v>552</v>
      </c>
      <c r="B1388">
        <v>17409</v>
      </c>
      <c r="C1388" t="s">
        <v>6187</v>
      </c>
      <c r="D1388" t="s">
        <v>464</v>
      </c>
      <c r="E1388">
        <v>10</v>
      </c>
      <c r="F1388">
        <v>407.6</v>
      </c>
      <c r="G1388">
        <v>40.76</v>
      </c>
    </row>
    <row r="1389" spans="1:7" x14ac:dyDescent="0.3">
      <c r="A1389" t="s">
        <v>552</v>
      </c>
      <c r="B1389">
        <v>21432</v>
      </c>
      <c r="C1389" t="s">
        <v>6248</v>
      </c>
      <c r="D1389" t="s">
        <v>464</v>
      </c>
      <c r="E1389">
        <v>2</v>
      </c>
      <c r="F1389">
        <v>207</v>
      </c>
      <c r="G1389">
        <v>103.5</v>
      </c>
    </row>
    <row r="1390" spans="1:7" x14ac:dyDescent="0.3">
      <c r="A1390" t="s">
        <v>552</v>
      </c>
      <c r="B1390">
        <v>21433</v>
      </c>
      <c r="C1390" t="s">
        <v>6247</v>
      </c>
      <c r="D1390" t="s">
        <v>464</v>
      </c>
      <c r="E1390">
        <v>2</v>
      </c>
      <c r="F1390">
        <v>210</v>
      </c>
      <c r="G1390">
        <v>105</v>
      </c>
    </row>
    <row r="1391" spans="1:7" x14ac:dyDescent="0.3">
      <c r="A1391" t="s">
        <v>552</v>
      </c>
      <c r="B1391">
        <v>24586</v>
      </c>
      <c r="C1391" t="s">
        <v>6285</v>
      </c>
      <c r="D1391" t="s">
        <v>464</v>
      </c>
      <c r="E1391">
        <v>2</v>
      </c>
      <c r="F1391">
        <v>210</v>
      </c>
      <c r="G1391">
        <v>105</v>
      </c>
    </row>
    <row r="1392" spans="1:7" x14ac:dyDescent="0.3">
      <c r="A1392" t="s">
        <v>552</v>
      </c>
      <c r="B1392">
        <v>17401</v>
      </c>
      <c r="C1392" t="s">
        <v>6250</v>
      </c>
      <c r="D1392" t="s">
        <v>464</v>
      </c>
      <c r="E1392">
        <v>2</v>
      </c>
      <c r="F1392">
        <v>210</v>
      </c>
      <c r="G1392">
        <v>105</v>
      </c>
    </row>
    <row r="1393" spans="1:7" x14ac:dyDescent="0.3">
      <c r="A1393" t="s">
        <v>552</v>
      </c>
      <c r="B1393">
        <v>21423</v>
      </c>
      <c r="C1393" t="s">
        <v>6208</v>
      </c>
      <c r="D1393" t="s">
        <v>464</v>
      </c>
      <c r="E1393">
        <v>8</v>
      </c>
      <c r="F1393">
        <v>254.56</v>
      </c>
      <c r="G1393">
        <v>31.82</v>
      </c>
    </row>
    <row r="1394" spans="1:7" x14ac:dyDescent="0.3">
      <c r="A1394" t="s">
        <v>552</v>
      </c>
      <c r="B1394">
        <v>21665</v>
      </c>
      <c r="C1394" t="s">
        <v>6096</v>
      </c>
      <c r="D1394" t="s">
        <v>464</v>
      </c>
      <c r="E1394">
        <v>12</v>
      </c>
      <c r="F1394">
        <v>381.84</v>
      </c>
      <c r="G1394">
        <v>31.82</v>
      </c>
    </row>
    <row r="1395" spans="1:7" x14ac:dyDescent="0.3">
      <c r="A1395" t="s">
        <v>552</v>
      </c>
      <c r="B1395">
        <v>17399</v>
      </c>
      <c r="C1395" t="s">
        <v>6207</v>
      </c>
      <c r="D1395" t="s">
        <v>464</v>
      </c>
      <c r="E1395">
        <v>4</v>
      </c>
      <c r="F1395">
        <v>75.599999999999994</v>
      </c>
      <c r="G1395">
        <v>18.899999999999999</v>
      </c>
    </row>
    <row r="1396" spans="1:7" x14ac:dyDescent="0.3">
      <c r="A1396" t="s">
        <v>552</v>
      </c>
      <c r="B1396">
        <v>17373</v>
      </c>
      <c r="C1396" t="s">
        <v>6205</v>
      </c>
      <c r="D1396" t="s">
        <v>464</v>
      </c>
      <c r="E1396">
        <v>6</v>
      </c>
      <c r="F1396">
        <v>124.8</v>
      </c>
      <c r="G1396">
        <v>20.8</v>
      </c>
    </row>
    <row r="1397" spans="1:7" x14ac:dyDescent="0.3">
      <c r="A1397" t="s">
        <v>552</v>
      </c>
      <c r="B1397">
        <v>17397</v>
      </c>
      <c r="C1397" t="s">
        <v>6206</v>
      </c>
      <c r="D1397" t="s">
        <v>464</v>
      </c>
      <c r="E1397">
        <v>8</v>
      </c>
      <c r="F1397">
        <v>254.56</v>
      </c>
      <c r="G1397">
        <v>31.82</v>
      </c>
    </row>
    <row r="1398" spans="1:7" x14ac:dyDescent="0.3">
      <c r="A1398" t="s">
        <v>552</v>
      </c>
      <c r="B1398">
        <v>17405</v>
      </c>
      <c r="C1398" t="s">
        <v>6183</v>
      </c>
      <c r="D1398" t="s">
        <v>464</v>
      </c>
      <c r="E1398">
        <v>7</v>
      </c>
      <c r="F1398">
        <v>98</v>
      </c>
      <c r="G1398">
        <v>14</v>
      </c>
    </row>
    <row r="1399" spans="1:7" x14ac:dyDescent="0.3">
      <c r="A1399" t="s">
        <v>552</v>
      </c>
      <c r="B1399">
        <v>17383</v>
      </c>
      <c r="C1399" t="s">
        <v>6178</v>
      </c>
      <c r="D1399" t="s">
        <v>464</v>
      </c>
      <c r="E1399">
        <v>4</v>
      </c>
      <c r="F1399">
        <v>180</v>
      </c>
      <c r="G1399">
        <v>45</v>
      </c>
    </row>
    <row r="1400" spans="1:7" x14ac:dyDescent="0.3">
      <c r="A1400" t="s">
        <v>552</v>
      </c>
      <c r="B1400">
        <v>17377</v>
      </c>
      <c r="C1400" t="s">
        <v>6292</v>
      </c>
      <c r="D1400" t="s">
        <v>464</v>
      </c>
      <c r="E1400">
        <v>2</v>
      </c>
      <c r="F1400">
        <v>237.9</v>
      </c>
      <c r="G1400">
        <v>118.95</v>
      </c>
    </row>
    <row r="1401" spans="1:7" x14ac:dyDescent="0.3">
      <c r="A1401" t="s">
        <v>552</v>
      </c>
      <c r="B1401">
        <v>28830</v>
      </c>
      <c r="C1401" t="s">
        <v>6316</v>
      </c>
      <c r="D1401" t="s">
        <v>464</v>
      </c>
      <c r="E1401">
        <v>1</v>
      </c>
      <c r="F1401">
        <v>579.5</v>
      </c>
      <c r="G1401">
        <v>579.5</v>
      </c>
    </row>
    <row r="1402" spans="1:7" x14ac:dyDescent="0.3">
      <c r="A1402" t="s">
        <v>552</v>
      </c>
      <c r="B1402">
        <v>20332</v>
      </c>
      <c r="C1402" t="s">
        <v>5681</v>
      </c>
      <c r="D1402" t="s">
        <v>464</v>
      </c>
      <c r="E1402">
        <v>15</v>
      </c>
      <c r="F1402">
        <v>204.5</v>
      </c>
      <c r="G1402">
        <v>13.63</v>
      </c>
    </row>
    <row r="1403" spans="1:7" x14ac:dyDescent="0.3">
      <c r="A1403" t="s">
        <v>552</v>
      </c>
      <c r="B1403">
        <v>19906</v>
      </c>
      <c r="C1403" t="s">
        <v>6104</v>
      </c>
      <c r="D1403" t="s">
        <v>464</v>
      </c>
      <c r="E1403">
        <v>11</v>
      </c>
      <c r="F1403">
        <v>76.900000000000006</v>
      </c>
      <c r="G1403">
        <v>6.99</v>
      </c>
    </row>
    <row r="1404" spans="1:7" x14ac:dyDescent="0.3">
      <c r="A1404" t="s">
        <v>552</v>
      </c>
      <c r="B1404">
        <v>23113</v>
      </c>
      <c r="C1404" t="s">
        <v>5985</v>
      </c>
      <c r="D1404" t="s">
        <v>464</v>
      </c>
      <c r="E1404">
        <v>12.1</v>
      </c>
      <c r="F1404">
        <v>148.54</v>
      </c>
      <c r="G1404">
        <v>12.28</v>
      </c>
    </row>
    <row r="1405" spans="1:7" x14ac:dyDescent="0.3">
      <c r="A1405" t="s">
        <v>552</v>
      </c>
      <c r="B1405">
        <v>19465</v>
      </c>
      <c r="C1405" t="s">
        <v>5953</v>
      </c>
      <c r="D1405" t="s">
        <v>464</v>
      </c>
      <c r="E1405">
        <v>11.8</v>
      </c>
      <c r="F1405">
        <v>70.14</v>
      </c>
      <c r="G1405">
        <v>5.94</v>
      </c>
    </row>
    <row r="1406" spans="1:7" x14ac:dyDescent="0.3">
      <c r="A1406" t="s">
        <v>552</v>
      </c>
      <c r="B1406">
        <v>17883</v>
      </c>
      <c r="C1406" t="s">
        <v>5821</v>
      </c>
      <c r="D1406" t="s">
        <v>464</v>
      </c>
      <c r="E1406">
        <v>12</v>
      </c>
      <c r="F1406">
        <v>281.39999999999998</v>
      </c>
      <c r="G1406">
        <v>23.45</v>
      </c>
    </row>
    <row r="1407" spans="1:7" x14ac:dyDescent="0.3">
      <c r="A1407" t="s">
        <v>552</v>
      </c>
      <c r="B1407">
        <v>17881</v>
      </c>
      <c r="C1407" t="s">
        <v>5822</v>
      </c>
      <c r="D1407" t="s">
        <v>464</v>
      </c>
      <c r="E1407">
        <v>8</v>
      </c>
      <c r="F1407">
        <v>160.88</v>
      </c>
      <c r="G1407">
        <v>20.11</v>
      </c>
    </row>
    <row r="1408" spans="1:7" x14ac:dyDescent="0.3">
      <c r="A1408" t="s">
        <v>552</v>
      </c>
      <c r="B1408">
        <v>24986</v>
      </c>
      <c r="C1408" t="s">
        <v>5835</v>
      </c>
      <c r="D1408" t="s">
        <v>464</v>
      </c>
      <c r="E1408">
        <v>2</v>
      </c>
      <c r="F1408">
        <v>358.8</v>
      </c>
      <c r="G1408">
        <v>179.4</v>
      </c>
    </row>
    <row r="1409" spans="1:7" x14ac:dyDescent="0.3">
      <c r="A1409" t="s">
        <v>552</v>
      </c>
      <c r="B1409">
        <v>21159</v>
      </c>
      <c r="C1409" t="s">
        <v>5836</v>
      </c>
      <c r="D1409" t="s">
        <v>464</v>
      </c>
      <c r="E1409">
        <v>3</v>
      </c>
      <c r="F1409">
        <v>456</v>
      </c>
      <c r="G1409">
        <v>152</v>
      </c>
    </row>
    <row r="1410" spans="1:7" x14ac:dyDescent="0.3">
      <c r="A1410" t="s">
        <v>552</v>
      </c>
      <c r="B1410">
        <v>18589</v>
      </c>
      <c r="C1410" t="s">
        <v>5722</v>
      </c>
      <c r="D1410" t="s">
        <v>464</v>
      </c>
      <c r="E1410">
        <v>42</v>
      </c>
      <c r="F1410">
        <v>2830.38</v>
      </c>
      <c r="G1410">
        <v>67.39</v>
      </c>
    </row>
    <row r="1411" spans="1:7" x14ac:dyDescent="0.3">
      <c r="A1411" t="s">
        <v>552</v>
      </c>
      <c r="B1411">
        <v>18586</v>
      </c>
      <c r="C1411" t="s">
        <v>6013</v>
      </c>
      <c r="D1411" t="s">
        <v>464</v>
      </c>
      <c r="E1411">
        <v>8</v>
      </c>
      <c r="F1411">
        <v>861.04</v>
      </c>
      <c r="G1411">
        <v>107.63</v>
      </c>
    </row>
    <row r="1412" spans="1:7" x14ac:dyDescent="0.3">
      <c r="A1412" t="s">
        <v>552</v>
      </c>
      <c r="B1412">
        <v>25445</v>
      </c>
      <c r="C1412" t="s">
        <v>5770</v>
      </c>
      <c r="D1412" t="s">
        <v>464</v>
      </c>
      <c r="E1412">
        <v>2</v>
      </c>
      <c r="F1412">
        <v>573.12</v>
      </c>
      <c r="G1412">
        <v>286.56</v>
      </c>
    </row>
    <row r="1413" spans="1:7" x14ac:dyDescent="0.3">
      <c r="A1413" t="s">
        <v>552</v>
      </c>
      <c r="B1413">
        <v>18242</v>
      </c>
      <c r="C1413" t="s">
        <v>5771</v>
      </c>
      <c r="D1413" t="s">
        <v>464</v>
      </c>
      <c r="E1413">
        <v>18</v>
      </c>
      <c r="F1413">
        <v>4213.8</v>
      </c>
      <c r="G1413">
        <v>234.1</v>
      </c>
    </row>
    <row r="1414" spans="1:7" x14ac:dyDescent="0.3">
      <c r="A1414" t="s">
        <v>552</v>
      </c>
      <c r="B1414">
        <v>25507</v>
      </c>
      <c r="C1414" t="s">
        <v>5772</v>
      </c>
      <c r="D1414" t="s">
        <v>464</v>
      </c>
      <c r="E1414">
        <v>2</v>
      </c>
      <c r="F1414">
        <v>542</v>
      </c>
      <c r="G1414">
        <v>271</v>
      </c>
    </row>
    <row r="1415" spans="1:7" x14ac:dyDescent="0.3">
      <c r="A1415" t="s">
        <v>552</v>
      </c>
      <c r="B1415">
        <v>23186</v>
      </c>
      <c r="C1415" t="s">
        <v>5955</v>
      </c>
      <c r="D1415" t="s">
        <v>464</v>
      </c>
      <c r="E1415">
        <v>175</v>
      </c>
      <c r="F1415">
        <v>2021</v>
      </c>
      <c r="G1415">
        <v>11.55</v>
      </c>
    </row>
    <row r="1416" spans="1:7" x14ac:dyDescent="0.3">
      <c r="A1416" t="s">
        <v>552</v>
      </c>
      <c r="B1416">
        <v>23184</v>
      </c>
      <c r="C1416" t="s">
        <v>5956</v>
      </c>
      <c r="D1416" t="s">
        <v>464</v>
      </c>
      <c r="E1416">
        <v>2.2999999999999998</v>
      </c>
      <c r="F1416">
        <v>32.24</v>
      </c>
      <c r="G1416">
        <v>14.02</v>
      </c>
    </row>
    <row r="1417" spans="1:7" x14ac:dyDescent="0.3">
      <c r="A1417" t="s">
        <v>552</v>
      </c>
      <c r="B1417">
        <v>19539</v>
      </c>
      <c r="C1417" t="s">
        <v>6159</v>
      </c>
      <c r="D1417" t="s">
        <v>464</v>
      </c>
      <c r="E1417">
        <v>20</v>
      </c>
      <c r="F1417">
        <v>166.8</v>
      </c>
      <c r="G1417">
        <v>8.34</v>
      </c>
    </row>
    <row r="1418" spans="1:7" x14ac:dyDescent="0.3">
      <c r="A1418" t="s">
        <v>552</v>
      </c>
      <c r="B1418">
        <v>23171</v>
      </c>
      <c r="C1418" t="s">
        <v>6281</v>
      </c>
      <c r="D1418" t="s">
        <v>464</v>
      </c>
      <c r="E1418">
        <v>10</v>
      </c>
      <c r="F1418">
        <v>96.4</v>
      </c>
      <c r="G1418">
        <v>9.64</v>
      </c>
    </row>
    <row r="1419" spans="1:7" x14ac:dyDescent="0.3">
      <c r="A1419" t="s">
        <v>552</v>
      </c>
      <c r="B1419">
        <v>23108</v>
      </c>
      <c r="C1419" t="s">
        <v>5986</v>
      </c>
      <c r="D1419" t="s">
        <v>464</v>
      </c>
      <c r="E1419">
        <v>0.3</v>
      </c>
      <c r="F1419">
        <v>28</v>
      </c>
      <c r="G1419">
        <v>93.33</v>
      </c>
    </row>
    <row r="1420" spans="1:7" x14ac:dyDescent="0.3">
      <c r="A1420" t="s">
        <v>552</v>
      </c>
      <c r="B1420">
        <v>26586</v>
      </c>
      <c r="C1420" t="s">
        <v>5889</v>
      </c>
      <c r="D1420" t="s">
        <v>464</v>
      </c>
      <c r="E1420">
        <v>1</v>
      </c>
      <c r="F1420">
        <v>325</v>
      </c>
      <c r="G1420">
        <v>325</v>
      </c>
    </row>
    <row r="1421" spans="1:7" x14ac:dyDescent="0.3">
      <c r="A1421" t="s">
        <v>552</v>
      </c>
      <c r="B1421">
        <v>17361</v>
      </c>
      <c r="C1421" t="s">
        <v>6136</v>
      </c>
      <c r="D1421" t="s">
        <v>464</v>
      </c>
      <c r="E1421">
        <v>8</v>
      </c>
      <c r="F1421">
        <v>61.04</v>
      </c>
      <c r="G1421">
        <v>7.63</v>
      </c>
    </row>
    <row r="1422" spans="1:7" x14ac:dyDescent="0.3">
      <c r="A1422" t="s">
        <v>552</v>
      </c>
      <c r="B1422">
        <v>18220</v>
      </c>
      <c r="C1422" t="s">
        <v>5777</v>
      </c>
      <c r="D1422" t="s">
        <v>464</v>
      </c>
      <c r="E1422">
        <v>6</v>
      </c>
      <c r="F1422">
        <v>450</v>
      </c>
      <c r="G1422">
        <v>75</v>
      </c>
    </row>
    <row r="1423" spans="1:7" x14ac:dyDescent="0.3">
      <c r="A1423" t="s">
        <v>552</v>
      </c>
      <c r="B1423">
        <v>18219</v>
      </c>
      <c r="C1423" t="s">
        <v>5778</v>
      </c>
      <c r="D1423" t="s">
        <v>464</v>
      </c>
      <c r="E1423">
        <v>6</v>
      </c>
      <c r="F1423">
        <v>480</v>
      </c>
      <c r="G1423">
        <v>80</v>
      </c>
    </row>
    <row r="1424" spans="1:7" x14ac:dyDescent="0.3">
      <c r="A1424" t="s">
        <v>552</v>
      </c>
      <c r="B1424">
        <v>18218</v>
      </c>
      <c r="C1424" t="s">
        <v>5779</v>
      </c>
      <c r="D1424" t="s">
        <v>464</v>
      </c>
      <c r="E1424">
        <v>6</v>
      </c>
      <c r="F1424">
        <v>156</v>
      </c>
      <c r="G1424">
        <v>26</v>
      </c>
    </row>
    <row r="1425" spans="1:7" x14ac:dyDescent="0.3">
      <c r="A1425" t="s">
        <v>552</v>
      </c>
      <c r="B1425">
        <v>20202</v>
      </c>
      <c r="C1425" t="s">
        <v>5852</v>
      </c>
      <c r="D1425" t="s">
        <v>464</v>
      </c>
      <c r="E1425">
        <v>6</v>
      </c>
      <c r="F1425">
        <v>43.2</v>
      </c>
      <c r="G1425">
        <v>7.2</v>
      </c>
    </row>
    <row r="1426" spans="1:7" x14ac:dyDescent="0.3">
      <c r="A1426" t="s">
        <v>552</v>
      </c>
      <c r="B1426">
        <v>20961</v>
      </c>
      <c r="C1426" t="s">
        <v>5687</v>
      </c>
      <c r="D1426" t="s">
        <v>464</v>
      </c>
      <c r="E1426">
        <v>6</v>
      </c>
      <c r="F1426">
        <v>53.4</v>
      </c>
      <c r="G1426">
        <v>8.9</v>
      </c>
    </row>
    <row r="1427" spans="1:7" x14ac:dyDescent="0.3">
      <c r="A1427" t="s">
        <v>552</v>
      </c>
      <c r="B1427">
        <v>17800</v>
      </c>
      <c r="C1427" t="s">
        <v>5824</v>
      </c>
      <c r="D1427" t="s">
        <v>464</v>
      </c>
      <c r="E1427">
        <v>12</v>
      </c>
      <c r="F1427">
        <v>315</v>
      </c>
      <c r="G1427">
        <v>26.25</v>
      </c>
    </row>
    <row r="1428" spans="1:7" x14ac:dyDescent="0.3">
      <c r="A1428" t="s">
        <v>552</v>
      </c>
      <c r="B1428">
        <v>17778</v>
      </c>
      <c r="C1428" t="s">
        <v>5825</v>
      </c>
      <c r="D1428" t="s">
        <v>464</v>
      </c>
      <c r="E1428">
        <v>18</v>
      </c>
      <c r="F1428">
        <v>2070.9</v>
      </c>
      <c r="G1428">
        <v>115.05</v>
      </c>
    </row>
    <row r="1429" spans="1:7" x14ac:dyDescent="0.3">
      <c r="A1429" t="s">
        <v>552</v>
      </c>
      <c r="B1429">
        <v>21945</v>
      </c>
      <c r="C1429" t="s">
        <v>5828</v>
      </c>
      <c r="D1429" t="s">
        <v>464</v>
      </c>
      <c r="E1429">
        <v>120</v>
      </c>
      <c r="F1429">
        <v>4758</v>
      </c>
      <c r="G1429">
        <v>39.65</v>
      </c>
    </row>
    <row r="1430" spans="1:7" x14ac:dyDescent="0.3">
      <c r="A1430" t="s">
        <v>552</v>
      </c>
      <c r="B1430">
        <v>17716</v>
      </c>
      <c r="C1430" t="s">
        <v>5830</v>
      </c>
      <c r="D1430" t="s">
        <v>464</v>
      </c>
      <c r="E1430">
        <v>12</v>
      </c>
      <c r="F1430">
        <v>318</v>
      </c>
      <c r="G1430">
        <v>26.5</v>
      </c>
    </row>
    <row r="1431" spans="1:7" x14ac:dyDescent="0.3">
      <c r="A1431" t="s">
        <v>552</v>
      </c>
      <c r="B1431">
        <v>17594</v>
      </c>
      <c r="C1431" t="s">
        <v>5878</v>
      </c>
      <c r="D1431" t="s">
        <v>464</v>
      </c>
      <c r="E1431">
        <v>30</v>
      </c>
      <c r="F1431">
        <v>2028</v>
      </c>
      <c r="G1431">
        <v>67.599999999999994</v>
      </c>
    </row>
    <row r="1432" spans="1:7" x14ac:dyDescent="0.3">
      <c r="A1432" t="s">
        <v>552</v>
      </c>
      <c r="B1432">
        <v>25040</v>
      </c>
      <c r="C1432" t="s">
        <v>5832</v>
      </c>
      <c r="D1432" t="s">
        <v>464</v>
      </c>
      <c r="E1432">
        <v>18</v>
      </c>
      <c r="F1432">
        <v>1935.36</v>
      </c>
      <c r="G1432">
        <v>107.52</v>
      </c>
    </row>
    <row r="1433" spans="1:7" x14ac:dyDescent="0.3">
      <c r="A1433" t="s">
        <v>552</v>
      </c>
      <c r="B1433">
        <v>18179</v>
      </c>
      <c r="C1433" t="s">
        <v>5789</v>
      </c>
      <c r="D1433" t="s">
        <v>464</v>
      </c>
      <c r="E1433">
        <v>48</v>
      </c>
      <c r="F1433">
        <v>5408.4</v>
      </c>
      <c r="G1433">
        <v>112.68</v>
      </c>
    </row>
    <row r="1434" spans="1:7" x14ac:dyDescent="0.3">
      <c r="A1434" t="s">
        <v>552</v>
      </c>
      <c r="B1434">
        <v>18157</v>
      </c>
      <c r="C1434" t="s">
        <v>5793</v>
      </c>
      <c r="D1434" t="s">
        <v>464</v>
      </c>
      <c r="E1434">
        <v>6</v>
      </c>
      <c r="F1434">
        <v>1184.52</v>
      </c>
      <c r="G1434">
        <v>197.42</v>
      </c>
    </row>
    <row r="1435" spans="1:7" x14ac:dyDescent="0.3">
      <c r="A1435" t="s">
        <v>552</v>
      </c>
      <c r="B1435">
        <v>18146</v>
      </c>
      <c r="C1435" t="s">
        <v>5795</v>
      </c>
      <c r="D1435" t="s">
        <v>464</v>
      </c>
      <c r="E1435">
        <v>2</v>
      </c>
      <c r="F1435">
        <v>199.8</v>
      </c>
      <c r="G1435">
        <v>99.9</v>
      </c>
    </row>
    <row r="1436" spans="1:7" x14ac:dyDescent="0.3">
      <c r="A1436" t="s">
        <v>552</v>
      </c>
      <c r="B1436">
        <v>18129</v>
      </c>
      <c r="C1436" t="s">
        <v>5800</v>
      </c>
      <c r="D1436" t="s">
        <v>464</v>
      </c>
      <c r="E1436">
        <v>2</v>
      </c>
      <c r="F1436">
        <v>229.32</v>
      </c>
      <c r="G1436">
        <v>114.66</v>
      </c>
    </row>
    <row r="1437" spans="1:7" x14ac:dyDescent="0.3">
      <c r="A1437" t="s">
        <v>552</v>
      </c>
      <c r="B1437">
        <v>18119</v>
      </c>
      <c r="C1437" t="s">
        <v>5802</v>
      </c>
      <c r="D1437" t="s">
        <v>464</v>
      </c>
      <c r="E1437">
        <v>24</v>
      </c>
      <c r="F1437">
        <v>3998.64</v>
      </c>
      <c r="G1437">
        <v>166.61</v>
      </c>
    </row>
    <row r="1438" spans="1:7" x14ac:dyDescent="0.3">
      <c r="A1438" t="s">
        <v>552</v>
      </c>
      <c r="B1438">
        <v>18099</v>
      </c>
      <c r="C1438" t="s">
        <v>5810</v>
      </c>
      <c r="D1438" t="s">
        <v>464</v>
      </c>
      <c r="E1438">
        <v>18</v>
      </c>
      <c r="F1438">
        <v>3865.02</v>
      </c>
      <c r="G1438">
        <v>214.72</v>
      </c>
    </row>
    <row r="1439" spans="1:7" x14ac:dyDescent="0.3">
      <c r="A1439" t="s">
        <v>552</v>
      </c>
      <c r="B1439">
        <v>28071</v>
      </c>
      <c r="C1439" t="s">
        <v>6010</v>
      </c>
      <c r="D1439" t="s">
        <v>464</v>
      </c>
      <c r="E1439">
        <v>2</v>
      </c>
      <c r="F1439">
        <v>327.8</v>
      </c>
      <c r="G1439">
        <v>163.9</v>
      </c>
    </row>
    <row r="1440" spans="1:7" x14ac:dyDescent="0.3">
      <c r="A1440" t="s">
        <v>552</v>
      </c>
      <c r="B1440">
        <v>25258</v>
      </c>
      <c r="C1440" t="s">
        <v>6278</v>
      </c>
      <c r="D1440" t="s">
        <v>464</v>
      </c>
      <c r="E1440">
        <v>0.1</v>
      </c>
      <c r="F1440">
        <v>4.9000000000000004</v>
      </c>
      <c r="G1440">
        <v>49</v>
      </c>
    </row>
    <row r="1441" spans="1:7" x14ac:dyDescent="0.3">
      <c r="A1441" t="s">
        <v>552</v>
      </c>
      <c r="B1441">
        <v>19787</v>
      </c>
      <c r="C1441" t="s">
        <v>5914</v>
      </c>
      <c r="D1441" t="s">
        <v>463</v>
      </c>
      <c r="E1441">
        <v>224</v>
      </c>
      <c r="F1441">
        <v>1147.82</v>
      </c>
      <c r="G1441">
        <v>5.12</v>
      </c>
    </row>
    <row r="1442" spans="1:7" x14ac:dyDescent="0.3">
      <c r="A1442" t="s">
        <v>552</v>
      </c>
      <c r="B1442">
        <v>19658</v>
      </c>
      <c r="C1442" t="s">
        <v>5915</v>
      </c>
      <c r="D1442" t="s">
        <v>463</v>
      </c>
      <c r="E1442">
        <v>45.3</v>
      </c>
      <c r="F1442">
        <v>146.16999999999999</v>
      </c>
      <c r="G1442">
        <v>3.23</v>
      </c>
    </row>
    <row r="1443" spans="1:7" x14ac:dyDescent="0.3">
      <c r="A1443" t="s">
        <v>552</v>
      </c>
      <c r="B1443">
        <v>19657</v>
      </c>
      <c r="C1443" t="s">
        <v>5916</v>
      </c>
      <c r="D1443" t="s">
        <v>463</v>
      </c>
      <c r="E1443">
        <v>12.2</v>
      </c>
      <c r="F1443">
        <v>56.45</v>
      </c>
      <c r="G1443">
        <v>4.63</v>
      </c>
    </row>
    <row r="1444" spans="1:7" x14ac:dyDescent="0.3">
      <c r="A1444" t="s">
        <v>552</v>
      </c>
      <c r="B1444">
        <v>19654</v>
      </c>
      <c r="C1444" t="s">
        <v>5917</v>
      </c>
      <c r="D1444" t="s">
        <v>463</v>
      </c>
      <c r="E1444">
        <v>28.1</v>
      </c>
      <c r="F1444">
        <v>210.02</v>
      </c>
      <c r="G1444">
        <v>7.47</v>
      </c>
    </row>
    <row r="1445" spans="1:7" x14ac:dyDescent="0.3">
      <c r="A1445" t="s">
        <v>552</v>
      </c>
      <c r="B1445">
        <v>25647</v>
      </c>
      <c r="C1445" t="s">
        <v>5918</v>
      </c>
      <c r="D1445" t="s">
        <v>463</v>
      </c>
      <c r="E1445">
        <v>11.55</v>
      </c>
      <c r="F1445">
        <v>234.07</v>
      </c>
      <c r="G1445">
        <v>20.27</v>
      </c>
    </row>
    <row r="1446" spans="1:7" x14ac:dyDescent="0.3">
      <c r="A1446" t="s">
        <v>552</v>
      </c>
      <c r="B1446">
        <v>19857</v>
      </c>
      <c r="C1446" t="s">
        <v>5602</v>
      </c>
      <c r="D1446" t="s">
        <v>463</v>
      </c>
      <c r="E1446">
        <v>12</v>
      </c>
      <c r="F1446">
        <v>624</v>
      </c>
      <c r="G1446">
        <v>52</v>
      </c>
    </row>
    <row r="1447" spans="1:7" x14ac:dyDescent="0.3">
      <c r="A1447" t="s">
        <v>552</v>
      </c>
      <c r="B1447">
        <v>24831</v>
      </c>
      <c r="C1447" t="s">
        <v>5689</v>
      </c>
      <c r="D1447" t="s">
        <v>463</v>
      </c>
      <c r="E1447">
        <v>2</v>
      </c>
      <c r="F1447">
        <v>252</v>
      </c>
      <c r="G1447">
        <v>126</v>
      </c>
    </row>
    <row r="1448" spans="1:7" x14ac:dyDescent="0.3">
      <c r="A1448" t="s">
        <v>552</v>
      </c>
      <c r="B1448">
        <v>26342</v>
      </c>
      <c r="C1448" t="s">
        <v>5604</v>
      </c>
      <c r="D1448" t="s">
        <v>463</v>
      </c>
      <c r="E1448">
        <v>1</v>
      </c>
      <c r="F1448">
        <v>6.28</v>
      </c>
      <c r="G1448">
        <v>6.28</v>
      </c>
    </row>
    <row r="1449" spans="1:7" x14ac:dyDescent="0.3">
      <c r="A1449" t="s">
        <v>552</v>
      </c>
      <c r="B1449">
        <v>21098</v>
      </c>
      <c r="C1449" t="s">
        <v>5607</v>
      </c>
      <c r="D1449" t="s">
        <v>463</v>
      </c>
      <c r="E1449">
        <v>30</v>
      </c>
      <c r="F1449">
        <v>525.25</v>
      </c>
      <c r="G1449">
        <v>17.510000000000002</v>
      </c>
    </row>
    <row r="1450" spans="1:7" x14ac:dyDescent="0.3">
      <c r="A1450" t="s">
        <v>552</v>
      </c>
      <c r="B1450">
        <v>21093</v>
      </c>
      <c r="C1450" t="s">
        <v>5608</v>
      </c>
      <c r="D1450" t="s">
        <v>463</v>
      </c>
      <c r="E1450">
        <v>240</v>
      </c>
      <c r="F1450">
        <v>1048.2</v>
      </c>
      <c r="G1450">
        <v>4.37</v>
      </c>
    </row>
    <row r="1451" spans="1:7" x14ac:dyDescent="0.3">
      <c r="A1451" t="s">
        <v>552</v>
      </c>
      <c r="B1451">
        <v>21085</v>
      </c>
      <c r="C1451" t="s">
        <v>5885</v>
      </c>
      <c r="D1451" t="s">
        <v>463</v>
      </c>
      <c r="E1451">
        <v>4</v>
      </c>
      <c r="F1451">
        <v>179</v>
      </c>
      <c r="G1451">
        <v>44.75</v>
      </c>
    </row>
    <row r="1452" spans="1:7" x14ac:dyDescent="0.3">
      <c r="A1452" t="s">
        <v>552</v>
      </c>
      <c r="B1452">
        <v>17974</v>
      </c>
      <c r="C1452" t="s">
        <v>5839</v>
      </c>
      <c r="D1452" t="s">
        <v>463</v>
      </c>
      <c r="E1452">
        <v>12</v>
      </c>
      <c r="F1452">
        <v>119.4</v>
      </c>
      <c r="G1452">
        <v>9.9499999999999993</v>
      </c>
    </row>
    <row r="1453" spans="1:7" x14ac:dyDescent="0.3">
      <c r="A1453" t="s">
        <v>552</v>
      </c>
      <c r="B1453">
        <v>17925</v>
      </c>
      <c r="C1453" t="s">
        <v>5994</v>
      </c>
      <c r="D1453" t="s">
        <v>463</v>
      </c>
      <c r="E1453">
        <v>20</v>
      </c>
      <c r="F1453">
        <v>663.6</v>
      </c>
      <c r="G1453">
        <v>33.18</v>
      </c>
    </row>
    <row r="1454" spans="1:7" x14ac:dyDescent="0.3">
      <c r="A1454" t="s">
        <v>552</v>
      </c>
      <c r="B1454">
        <v>24006</v>
      </c>
      <c r="C1454" t="s">
        <v>5991</v>
      </c>
      <c r="D1454" t="s">
        <v>463</v>
      </c>
      <c r="E1454">
        <v>55</v>
      </c>
      <c r="F1454">
        <v>1328.5</v>
      </c>
      <c r="G1454">
        <v>24.15</v>
      </c>
    </row>
    <row r="1455" spans="1:7" x14ac:dyDescent="0.3">
      <c r="A1455" t="s">
        <v>552</v>
      </c>
      <c r="B1455">
        <v>28954</v>
      </c>
      <c r="C1455" t="s">
        <v>6038</v>
      </c>
      <c r="D1455" t="s">
        <v>463</v>
      </c>
      <c r="E1455">
        <v>15</v>
      </c>
      <c r="F1455">
        <v>553.65</v>
      </c>
      <c r="G1455">
        <v>36.909999999999997</v>
      </c>
    </row>
    <row r="1456" spans="1:7" x14ac:dyDescent="0.3">
      <c r="A1456" t="s">
        <v>552</v>
      </c>
      <c r="B1456">
        <v>24004</v>
      </c>
      <c r="C1456" t="s">
        <v>6001</v>
      </c>
      <c r="D1456" t="s">
        <v>463</v>
      </c>
      <c r="E1456">
        <v>80</v>
      </c>
      <c r="F1456">
        <v>2331.1999999999998</v>
      </c>
      <c r="G1456">
        <v>29.14</v>
      </c>
    </row>
    <row r="1457" spans="1:7" x14ac:dyDescent="0.3">
      <c r="A1457" t="s">
        <v>552</v>
      </c>
      <c r="B1457">
        <v>17969</v>
      </c>
      <c r="C1457" t="s">
        <v>6042</v>
      </c>
      <c r="D1457" t="s">
        <v>463</v>
      </c>
      <c r="E1457">
        <v>160</v>
      </c>
      <c r="F1457">
        <v>3660</v>
      </c>
      <c r="G1457">
        <v>22.88</v>
      </c>
    </row>
    <row r="1458" spans="1:7" x14ac:dyDescent="0.3">
      <c r="A1458" t="s">
        <v>552</v>
      </c>
      <c r="B1458">
        <v>28955</v>
      </c>
      <c r="C1458" t="s">
        <v>6037</v>
      </c>
      <c r="D1458" t="s">
        <v>463</v>
      </c>
      <c r="E1458">
        <v>60</v>
      </c>
      <c r="F1458">
        <v>2214.6</v>
      </c>
      <c r="G1458">
        <v>36.909999999999997</v>
      </c>
    </row>
    <row r="1459" spans="1:7" x14ac:dyDescent="0.3">
      <c r="A1459" t="s">
        <v>552</v>
      </c>
      <c r="B1459">
        <v>24030</v>
      </c>
      <c r="C1459" t="s">
        <v>5962</v>
      </c>
      <c r="D1459" t="s">
        <v>463</v>
      </c>
      <c r="E1459">
        <v>18</v>
      </c>
      <c r="F1459">
        <v>68.22</v>
      </c>
      <c r="G1459">
        <v>3.79</v>
      </c>
    </row>
    <row r="1460" spans="1:7" x14ac:dyDescent="0.3">
      <c r="A1460" t="s">
        <v>552</v>
      </c>
      <c r="B1460">
        <v>28895</v>
      </c>
      <c r="C1460" t="s">
        <v>6034</v>
      </c>
      <c r="D1460" t="s">
        <v>463</v>
      </c>
      <c r="E1460">
        <v>20</v>
      </c>
      <c r="F1460">
        <v>485.8</v>
      </c>
      <c r="G1460">
        <v>24.29</v>
      </c>
    </row>
    <row r="1461" spans="1:7" x14ac:dyDescent="0.3">
      <c r="A1461" t="s">
        <v>552</v>
      </c>
      <c r="B1461">
        <v>19506</v>
      </c>
      <c r="C1461" t="s">
        <v>5919</v>
      </c>
      <c r="D1461" t="s">
        <v>463</v>
      </c>
      <c r="E1461">
        <v>0.4</v>
      </c>
      <c r="F1461">
        <v>20.6</v>
      </c>
      <c r="G1461">
        <v>51.5</v>
      </c>
    </row>
    <row r="1462" spans="1:7" x14ac:dyDescent="0.3">
      <c r="A1462" t="s">
        <v>552</v>
      </c>
      <c r="B1462">
        <v>19505</v>
      </c>
      <c r="C1462" t="s">
        <v>5978</v>
      </c>
      <c r="D1462" t="s">
        <v>463</v>
      </c>
      <c r="E1462">
        <v>16.3</v>
      </c>
      <c r="F1462">
        <v>203.95</v>
      </c>
      <c r="G1462">
        <v>12.51</v>
      </c>
    </row>
    <row r="1463" spans="1:7" x14ac:dyDescent="0.3">
      <c r="A1463" t="s">
        <v>552</v>
      </c>
      <c r="B1463">
        <v>19503</v>
      </c>
      <c r="C1463" t="s">
        <v>6058</v>
      </c>
      <c r="D1463" t="s">
        <v>463</v>
      </c>
      <c r="E1463">
        <v>12.4</v>
      </c>
      <c r="F1463">
        <v>146.80000000000001</v>
      </c>
      <c r="G1463">
        <v>11.84</v>
      </c>
    </row>
    <row r="1464" spans="1:7" x14ac:dyDescent="0.3">
      <c r="A1464" t="s">
        <v>552</v>
      </c>
      <c r="B1464">
        <v>19502</v>
      </c>
      <c r="C1464" t="s">
        <v>6015</v>
      </c>
      <c r="D1464" t="s">
        <v>463</v>
      </c>
      <c r="E1464">
        <v>14.7</v>
      </c>
      <c r="F1464">
        <v>292.10000000000002</v>
      </c>
      <c r="G1464">
        <v>19.87</v>
      </c>
    </row>
    <row r="1465" spans="1:7" x14ac:dyDescent="0.3">
      <c r="A1465" t="s">
        <v>552</v>
      </c>
      <c r="B1465">
        <v>19498</v>
      </c>
      <c r="C1465" t="s">
        <v>5979</v>
      </c>
      <c r="D1465" t="s">
        <v>463</v>
      </c>
      <c r="E1465">
        <v>12.3</v>
      </c>
      <c r="F1465">
        <v>201</v>
      </c>
      <c r="G1465">
        <v>16.34</v>
      </c>
    </row>
    <row r="1466" spans="1:7" x14ac:dyDescent="0.3">
      <c r="A1466" t="s">
        <v>552</v>
      </c>
      <c r="B1466">
        <v>19652</v>
      </c>
      <c r="C1466" t="s">
        <v>5920</v>
      </c>
      <c r="D1466" t="s">
        <v>463</v>
      </c>
      <c r="E1466">
        <v>5.6</v>
      </c>
      <c r="F1466">
        <v>112.21</v>
      </c>
      <c r="G1466">
        <v>20.04</v>
      </c>
    </row>
    <row r="1467" spans="1:7" x14ac:dyDescent="0.3">
      <c r="A1467" t="s">
        <v>552</v>
      </c>
      <c r="B1467">
        <v>19647</v>
      </c>
      <c r="C1467" t="s">
        <v>5921</v>
      </c>
      <c r="D1467" t="s">
        <v>463</v>
      </c>
      <c r="E1467">
        <v>7.2</v>
      </c>
      <c r="F1467">
        <v>95.65</v>
      </c>
      <c r="G1467">
        <v>13.28</v>
      </c>
    </row>
    <row r="1468" spans="1:7" x14ac:dyDescent="0.3">
      <c r="A1468" t="s">
        <v>552</v>
      </c>
      <c r="B1468">
        <v>24037</v>
      </c>
      <c r="C1468" t="s">
        <v>6116</v>
      </c>
      <c r="D1468" t="s">
        <v>463</v>
      </c>
      <c r="E1468">
        <v>35</v>
      </c>
      <c r="F1468">
        <v>651.20000000000005</v>
      </c>
      <c r="G1468">
        <v>18.61</v>
      </c>
    </row>
    <row r="1469" spans="1:7" x14ac:dyDescent="0.3">
      <c r="A1469" t="s">
        <v>552</v>
      </c>
      <c r="B1469">
        <v>20715</v>
      </c>
      <c r="C1469" t="s">
        <v>5614</v>
      </c>
      <c r="D1469" t="s">
        <v>463</v>
      </c>
      <c r="E1469">
        <v>4</v>
      </c>
      <c r="F1469">
        <v>1765.6</v>
      </c>
      <c r="G1469">
        <v>441.4</v>
      </c>
    </row>
    <row r="1470" spans="1:7" x14ac:dyDescent="0.3">
      <c r="A1470" t="s">
        <v>552</v>
      </c>
      <c r="B1470">
        <v>19701</v>
      </c>
      <c r="C1470" t="s">
        <v>5980</v>
      </c>
      <c r="D1470" t="s">
        <v>463</v>
      </c>
      <c r="E1470">
        <v>4.5</v>
      </c>
      <c r="F1470">
        <v>52.12</v>
      </c>
      <c r="G1470">
        <v>11.58</v>
      </c>
    </row>
    <row r="1471" spans="1:7" x14ac:dyDescent="0.3">
      <c r="A1471" t="s">
        <v>552</v>
      </c>
      <c r="B1471">
        <v>24039</v>
      </c>
      <c r="C1471" t="s">
        <v>5616</v>
      </c>
      <c r="D1471" t="s">
        <v>463</v>
      </c>
      <c r="E1471">
        <v>40</v>
      </c>
      <c r="F1471">
        <v>2786</v>
      </c>
      <c r="G1471">
        <v>69.650000000000006</v>
      </c>
    </row>
    <row r="1472" spans="1:7" x14ac:dyDescent="0.3">
      <c r="A1472" t="s">
        <v>552</v>
      </c>
      <c r="B1472">
        <v>20429</v>
      </c>
      <c r="C1472" t="s">
        <v>5840</v>
      </c>
      <c r="D1472" t="s">
        <v>463</v>
      </c>
      <c r="E1472">
        <v>4</v>
      </c>
      <c r="F1472">
        <v>79.599999999999994</v>
      </c>
      <c r="G1472">
        <v>19.899999999999999</v>
      </c>
    </row>
    <row r="1473" spans="1:7" x14ac:dyDescent="0.3">
      <c r="A1473" t="s">
        <v>552</v>
      </c>
      <c r="B1473">
        <v>24044</v>
      </c>
      <c r="C1473" t="s">
        <v>5981</v>
      </c>
      <c r="D1473" t="s">
        <v>463</v>
      </c>
      <c r="E1473">
        <v>6</v>
      </c>
      <c r="F1473">
        <v>108.78</v>
      </c>
      <c r="G1473">
        <v>18.13</v>
      </c>
    </row>
    <row r="1474" spans="1:7" x14ac:dyDescent="0.3">
      <c r="A1474" t="s">
        <v>552</v>
      </c>
      <c r="B1474">
        <v>26014</v>
      </c>
      <c r="C1474" t="s">
        <v>6006</v>
      </c>
      <c r="D1474" t="s">
        <v>463</v>
      </c>
      <c r="E1474">
        <v>4</v>
      </c>
      <c r="F1474">
        <v>1503.2</v>
      </c>
      <c r="G1474">
        <v>375.8</v>
      </c>
    </row>
    <row r="1475" spans="1:7" x14ac:dyDescent="0.3">
      <c r="A1475" t="s">
        <v>552</v>
      </c>
      <c r="B1475">
        <v>22598</v>
      </c>
      <c r="C1475" t="s">
        <v>5725</v>
      </c>
      <c r="D1475" t="s">
        <v>463</v>
      </c>
      <c r="E1475">
        <v>3</v>
      </c>
      <c r="F1475">
        <v>310.92</v>
      </c>
      <c r="G1475">
        <v>103.64</v>
      </c>
    </row>
    <row r="1476" spans="1:7" x14ac:dyDescent="0.3">
      <c r="A1476" t="s">
        <v>552</v>
      </c>
      <c r="B1476">
        <v>18547</v>
      </c>
      <c r="C1476" t="s">
        <v>5726</v>
      </c>
      <c r="D1476" t="s">
        <v>463</v>
      </c>
      <c r="E1476">
        <v>6</v>
      </c>
      <c r="F1476">
        <v>228</v>
      </c>
      <c r="G1476">
        <v>38</v>
      </c>
    </row>
    <row r="1477" spans="1:7" x14ac:dyDescent="0.3">
      <c r="A1477" t="s">
        <v>552</v>
      </c>
      <c r="B1477">
        <v>18545</v>
      </c>
      <c r="C1477" t="s">
        <v>5727</v>
      </c>
      <c r="D1477" t="s">
        <v>463</v>
      </c>
      <c r="E1477">
        <v>24</v>
      </c>
      <c r="F1477">
        <v>1125.48</v>
      </c>
      <c r="G1477">
        <v>46.9</v>
      </c>
    </row>
    <row r="1478" spans="1:7" x14ac:dyDescent="0.3">
      <c r="A1478" t="s">
        <v>552</v>
      </c>
      <c r="B1478">
        <v>18543</v>
      </c>
      <c r="C1478" t="s">
        <v>5729</v>
      </c>
      <c r="D1478" t="s">
        <v>463</v>
      </c>
      <c r="E1478">
        <v>19</v>
      </c>
      <c r="F1478">
        <v>412.5</v>
      </c>
      <c r="G1478">
        <v>21.71</v>
      </c>
    </row>
    <row r="1479" spans="1:7" x14ac:dyDescent="0.3">
      <c r="A1479" t="s">
        <v>552</v>
      </c>
      <c r="B1479">
        <v>18537</v>
      </c>
      <c r="C1479" t="s">
        <v>5731</v>
      </c>
      <c r="D1479" t="s">
        <v>463</v>
      </c>
      <c r="E1479">
        <v>6</v>
      </c>
      <c r="F1479">
        <v>480</v>
      </c>
      <c r="G1479">
        <v>80</v>
      </c>
    </row>
    <row r="1480" spans="1:7" x14ac:dyDescent="0.3">
      <c r="A1480" t="s">
        <v>552</v>
      </c>
      <c r="B1480">
        <v>20301</v>
      </c>
      <c r="C1480" t="s">
        <v>5617</v>
      </c>
      <c r="D1480" t="s">
        <v>463</v>
      </c>
      <c r="E1480">
        <v>36</v>
      </c>
      <c r="F1480">
        <v>686.7</v>
      </c>
      <c r="G1480">
        <v>19.079999999999998</v>
      </c>
    </row>
    <row r="1481" spans="1:7" x14ac:dyDescent="0.3">
      <c r="A1481" t="s">
        <v>552</v>
      </c>
      <c r="B1481">
        <v>20422</v>
      </c>
      <c r="C1481" t="s">
        <v>5618</v>
      </c>
      <c r="D1481" t="s">
        <v>463</v>
      </c>
      <c r="E1481">
        <v>1</v>
      </c>
      <c r="F1481">
        <v>9.35</v>
      </c>
      <c r="G1481">
        <v>9.35</v>
      </c>
    </row>
    <row r="1482" spans="1:7" x14ac:dyDescent="0.3">
      <c r="A1482" t="s">
        <v>552</v>
      </c>
      <c r="B1482">
        <v>23312</v>
      </c>
      <c r="C1482" t="s">
        <v>6165</v>
      </c>
      <c r="D1482" t="s">
        <v>463</v>
      </c>
      <c r="E1482">
        <v>2</v>
      </c>
      <c r="F1482">
        <v>202.4</v>
      </c>
      <c r="G1482">
        <v>101.2</v>
      </c>
    </row>
    <row r="1483" spans="1:7" x14ac:dyDescent="0.3">
      <c r="A1483" t="s">
        <v>552</v>
      </c>
      <c r="B1483">
        <v>21783</v>
      </c>
      <c r="C1483" t="s">
        <v>6216</v>
      </c>
      <c r="D1483" t="s">
        <v>463</v>
      </c>
      <c r="E1483">
        <v>4</v>
      </c>
      <c r="F1483">
        <v>42.24</v>
      </c>
      <c r="G1483">
        <v>10.56</v>
      </c>
    </row>
    <row r="1484" spans="1:7" x14ac:dyDescent="0.3">
      <c r="A1484" t="s">
        <v>552</v>
      </c>
      <c r="B1484">
        <v>21047</v>
      </c>
      <c r="C1484" t="s">
        <v>5621</v>
      </c>
      <c r="D1484" t="s">
        <v>463</v>
      </c>
      <c r="E1484">
        <v>24</v>
      </c>
      <c r="F1484">
        <v>2752.8</v>
      </c>
      <c r="G1484">
        <v>114.7</v>
      </c>
    </row>
    <row r="1485" spans="1:7" x14ac:dyDescent="0.3">
      <c r="A1485" t="s">
        <v>552</v>
      </c>
      <c r="B1485">
        <v>27438</v>
      </c>
      <c r="C1485" t="s">
        <v>5623</v>
      </c>
      <c r="D1485" t="s">
        <v>463</v>
      </c>
      <c r="E1485">
        <v>39</v>
      </c>
      <c r="F1485">
        <v>1017.9</v>
      </c>
      <c r="G1485">
        <v>26.1</v>
      </c>
    </row>
    <row r="1486" spans="1:7" x14ac:dyDescent="0.3">
      <c r="A1486" t="s">
        <v>552</v>
      </c>
      <c r="B1486">
        <v>20751</v>
      </c>
      <c r="C1486" t="s">
        <v>6246</v>
      </c>
      <c r="D1486" t="s">
        <v>463</v>
      </c>
      <c r="E1486">
        <v>6</v>
      </c>
      <c r="F1486">
        <v>593.4</v>
      </c>
      <c r="G1486">
        <v>98.9</v>
      </c>
    </row>
    <row r="1487" spans="1:7" x14ac:dyDescent="0.3">
      <c r="A1487" t="s">
        <v>552</v>
      </c>
      <c r="B1487">
        <v>20752</v>
      </c>
      <c r="C1487" t="s">
        <v>5624</v>
      </c>
      <c r="D1487" t="s">
        <v>463</v>
      </c>
      <c r="E1487">
        <v>4</v>
      </c>
      <c r="F1487">
        <v>411.2</v>
      </c>
      <c r="G1487">
        <v>102.8</v>
      </c>
    </row>
    <row r="1488" spans="1:7" x14ac:dyDescent="0.3">
      <c r="A1488" t="s">
        <v>552</v>
      </c>
      <c r="B1488">
        <v>22721</v>
      </c>
      <c r="C1488" t="s">
        <v>5710</v>
      </c>
      <c r="D1488" t="s">
        <v>463</v>
      </c>
      <c r="E1488">
        <v>60.24</v>
      </c>
      <c r="F1488">
        <v>1758.19</v>
      </c>
      <c r="G1488">
        <v>29.19</v>
      </c>
    </row>
    <row r="1489" spans="1:7" x14ac:dyDescent="0.3">
      <c r="A1489" t="s">
        <v>552</v>
      </c>
      <c r="B1489">
        <v>19166</v>
      </c>
      <c r="C1489" t="s">
        <v>5892</v>
      </c>
      <c r="D1489" t="s">
        <v>463</v>
      </c>
      <c r="E1489">
        <v>100</v>
      </c>
      <c r="F1489">
        <v>2035</v>
      </c>
      <c r="G1489">
        <v>20.350000000000001</v>
      </c>
    </row>
    <row r="1490" spans="1:7" x14ac:dyDescent="0.3">
      <c r="A1490" t="s">
        <v>552</v>
      </c>
      <c r="B1490">
        <v>23390</v>
      </c>
      <c r="C1490" t="s">
        <v>5922</v>
      </c>
      <c r="D1490" t="s">
        <v>463</v>
      </c>
      <c r="E1490">
        <v>67</v>
      </c>
      <c r="F1490">
        <v>574.5</v>
      </c>
      <c r="G1490">
        <v>8.57</v>
      </c>
    </row>
    <row r="1491" spans="1:7" x14ac:dyDescent="0.3">
      <c r="A1491" t="s">
        <v>552</v>
      </c>
      <c r="B1491">
        <v>23389</v>
      </c>
      <c r="C1491" t="s">
        <v>5923</v>
      </c>
      <c r="D1491" t="s">
        <v>463</v>
      </c>
      <c r="E1491">
        <v>51.8</v>
      </c>
      <c r="F1491">
        <v>262.45</v>
      </c>
      <c r="G1491">
        <v>5.07</v>
      </c>
    </row>
    <row r="1492" spans="1:7" x14ac:dyDescent="0.3">
      <c r="A1492" t="s">
        <v>552</v>
      </c>
      <c r="B1492">
        <v>24083</v>
      </c>
      <c r="C1492" t="s">
        <v>5924</v>
      </c>
      <c r="D1492" t="s">
        <v>463</v>
      </c>
      <c r="E1492">
        <v>825</v>
      </c>
      <c r="F1492">
        <v>4227.75</v>
      </c>
      <c r="G1492">
        <v>5.12</v>
      </c>
    </row>
    <row r="1493" spans="1:7" x14ac:dyDescent="0.3">
      <c r="A1493" t="s">
        <v>552</v>
      </c>
      <c r="B1493">
        <v>19634</v>
      </c>
      <c r="C1493" t="s">
        <v>5925</v>
      </c>
      <c r="D1493" t="s">
        <v>463</v>
      </c>
      <c r="E1493">
        <v>7.98</v>
      </c>
      <c r="F1493">
        <v>77.760000000000005</v>
      </c>
      <c r="G1493">
        <v>9.74</v>
      </c>
    </row>
    <row r="1494" spans="1:7" x14ac:dyDescent="0.3">
      <c r="A1494" t="s">
        <v>552</v>
      </c>
      <c r="B1494">
        <v>19632</v>
      </c>
      <c r="C1494" t="s">
        <v>5926</v>
      </c>
      <c r="D1494" t="s">
        <v>463</v>
      </c>
      <c r="E1494">
        <v>48</v>
      </c>
      <c r="F1494">
        <v>233.62</v>
      </c>
      <c r="G1494">
        <v>4.87</v>
      </c>
    </row>
    <row r="1495" spans="1:7" x14ac:dyDescent="0.3">
      <c r="A1495" t="s">
        <v>552</v>
      </c>
      <c r="B1495">
        <v>26582</v>
      </c>
      <c r="C1495" t="s">
        <v>5711</v>
      </c>
      <c r="D1495" t="s">
        <v>463</v>
      </c>
      <c r="E1495">
        <v>147.57</v>
      </c>
      <c r="F1495">
        <v>19522.28</v>
      </c>
      <c r="G1495">
        <v>132.29</v>
      </c>
    </row>
    <row r="1496" spans="1:7" x14ac:dyDescent="0.3">
      <c r="A1496" t="s">
        <v>552</v>
      </c>
      <c r="B1496">
        <v>18696</v>
      </c>
      <c r="C1496" t="s">
        <v>6023</v>
      </c>
      <c r="D1496" t="s">
        <v>463</v>
      </c>
      <c r="E1496">
        <v>25.3</v>
      </c>
      <c r="F1496">
        <v>455.15</v>
      </c>
      <c r="G1496">
        <v>17.989999999999998</v>
      </c>
    </row>
    <row r="1497" spans="1:7" x14ac:dyDescent="0.3">
      <c r="A1497" t="s">
        <v>552</v>
      </c>
      <c r="B1497">
        <v>17564</v>
      </c>
      <c r="C1497" t="s">
        <v>6142</v>
      </c>
      <c r="D1497" t="s">
        <v>463</v>
      </c>
      <c r="E1497">
        <v>4</v>
      </c>
      <c r="F1497">
        <v>188</v>
      </c>
      <c r="G1497">
        <v>47</v>
      </c>
    </row>
    <row r="1498" spans="1:7" x14ac:dyDescent="0.3">
      <c r="A1498" t="s">
        <v>552</v>
      </c>
      <c r="B1498">
        <v>17573</v>
      </c>
      <c r="C1498" t="s">
        <v>6100</v>
      </c>
      <c r="D1498" t="s">
        <v>463</v>
      </c>
      <c r="E1498">
        <v>4</v>
      </c>
      <c r="F1498">
        <v>299.60000000000002</v>
      </c>
      <c r="G1498">
        <v>74.900000000000006</v>
      </c>
    </row>
    <row r="1499" spans="1:7" x14ac:dyDescent="0.3">
      <c r="A1499" t="s">
        <v>552</v>
      </c>
      <c r="B1499">
        <v>19846</v>
      </c>
      <c r="C1499" t="s">
        <v>6060</v>
      </c>
      <c r="D1499" t="s">
        <v>463</v>
      </c>
      <c r="E1499">
        <v>5.5</v>
      </c>
      <c r="F1499">
        <v>104.82</v>
      </c>
      <c r="G1499">
        <v>19.059999999999999</v>
      </c>
    </row>
    <row r="1500" spans="1:7" x14ac:dyDescent="0.3">
      <c r="A1500" t="s">
        <v>552</v>
      </c>
      <c r="B1500">
        <v>26560</v>
      </c>
      <c r="C1500" t="s">
        <v>5732</v>
      </c>
      <c r="D1500" t="s">
        <v>463</v>
      </c>
      <c r="E1500">
        <v>84</v>
      </c>
      <c r="F1500">
        <v>2310</v>
      </c>
      <c r="G1500">
        <v>27.5</v>
      </c>
    </row>
    <row r="1501" spans="1:7" x14ac:dyDescent="0.3">
      <c r="A1501" t="s">
        <v>552</v>
      </c>
      <c r="B1501">
        <v>25156</v>
      </c>
      <c r="C1501" t="s">
        <v>5734</v>
      </c>
      <c r="D1501" t="s">
        <v>463</v>
      </c>
      <c r="E1501">
        <v>2</v>
      </c>
      <c r="F1501">
        <v>130</v>
      </c>
      <c r="G1501">
        <v>65</v>
      </c>
    </row>
    <row r="1502" spans="1:7" x14ac:dyDescent="0.3">
      <c r="A1502" t="s">
        <v>552</v>
      </c>
      <c r="B1502">
        <v>27406</v>
      </c>
      <c r="C1502" t="s">
        <v>5899</v>
      </c>
      <c r="D1502" t="s">
        <v>463</v>
      </c>
      <c r="E1502">
        <v>18</v>
      </c>
      <c r="F1502">
        <v>3942</v>
      </c>
      <c r="G1502">
        <v>219</v>
      </c>
    </row>
    <row r="1503" spans="1:7" x14ac:dyDescent="0.3">
      <c r="A1503" t="s">
        <v>552</v>
      </c>
      <c r="B1503">
        <v>20809</v>
      </c>
      <c r="C1503" t="s">
        <v>5627</v>
      </c>
      <c r="D1503" t="s">
        <v>463</v>
      </c>
      <c r="E1503">
        <v>50</v>
      </c>
      <c r="F1503">
        <v>1492.4</v>
      </c>
      <c r="G1503">
        <v>29.85</v>
      </c>
    </row>
    <row r="1504" spans="1:7" x14ac:dyDescent="0.3">
      <c r="A1504" t="s">
        <v>552</v>
      </c>
      <c r="B1504">
        <v>21073</v>
      </c>
      <c r="C1504" t="s">
        <v>5628</v>
      </c>
      <c r="D1504" t="s">
        <v>463</v>
      </c>
      <c r="E1504">
        <v>30</v>
      </c>
      <c r="F1504">
        <v>1467</v>
      </c>
      <c r="G1504">
        <v>48.9</v>
      </c>
    </row>
    <row r="1505" spans="1:7" x14ac:dyDescent="0.3">
      <c r="A1505" t="s">
        <v>552</v>
      </c>
      <c r="B1505">
        <v>27692</v>
      </c>
      <c r="C1505" t="s">
        <v>5895</v>
      </c>
      <c r="D1505" t="s">
        <v>463</v>
      </c>
      <c r="E1505">
        <v>57</v>
      </c>
      <c r="F1505">
        <v>6384</v>
      </c>
      <c r="G1505">
        <v>112</v>
      </c>
    </row>
    <row r="1506" spans="1:7" x14ac:dyDescent="0.3">
      <c r="A1506" t="s">
        <v>552</v>
      </c>
      <c r="B1506">
        <v>23377</v>
      </c>
      <c r="C1506" t="s">
        <v>5927</v>
      </c>
      <c r="D1506" t="s">
        <v>463</v>
      </c>
      <c r="E1506">
        <v>12</v>
      </c>
      <c r="F1506">
        <v>388</v>
      </c>
      <c r="G1506">
        <v>32.33</v>
      </c>
    </row>
    <row r="1507" spans="1:7" x14ac:dyDescent="0.3">
      <c r="A1507" t="s">
        <v>552</v>
      </c>
      <c r="B1507">
        <v>17553</v>
      </c>
      <c r="C1507" t="s">
        <v>6194</v>
      </c>
      <c r="D1507" t="s">
        <v>463</v>
      </c>
      <c r="E1507">
        <v>1</v>
      </c>
      <c r="F1507">
        <v>160</v>
      </c>
      <c r="G1507">
        <v>160</v>
      </c>
    </row>
    <row r="1508" spans="1:7" x14ac:dyDescent="0.3">
      <c r="A1508" t="s">
        <v>552</v>
      </c>
      <c r="B1508">
        <v>19490</v>
      </c>
      <c r="C1508" t="s">
        <v>6324</v>
      </c>
      <c r="D1508" t="s">
        <v>463</v>
      </c>
      <c r="E1508">
        <v>0.5</v>
      </c>
      <c r="F1508">
        <v>28.13</v>
      </c>
      <c r="G1508">
        <v>56.26</v>
      </c>
    </row>
    <row r="1509" spans="1:7" x14ac:dyDescent="0.3">
      <c r="A1509" t="s">
        <v>552</v>
      </c>
      <c r="B1509">
        <v>24118</v>
      </c>
      <c r="C1509" t="s">
        <v>5973</v>
      </c>
      <c r="D1509" t="s">
        <v>463</v>
      </c>
      <c r="E1509">
        <v>25</v>
      </c>
      <c r="F1509">
        <v>1993.1</v>
      </c>
      <c r="G1509">
        <v>79.72</v>
      </c>
    </row>
    <row r="1510" spans="1:7" x14ac:dyDescent="0.3">
      <c r="A1510" t="s">
        <v>552</v>
      </c>
      <c r="B1510">
        <v>20270</v>
      </c>
      <c r="C1510" t="s">
        <v>5631</v>
      </c>
      <c r="D1510" t="s">
        <v>463</v>
      </c>
      <c r="E1510">
        <v>15</v>
      </c>
      <c r="F1510">
        <v>1224</v>
      </c>
      <c r="G1510">
        <v>81.599999999999994</v>
      </c>
    </row>
    <row r="1511" spans="1:7" x14ac:dyDescent="0.3">
      <c r="A1511" t="s">
        <v>552</v>
      </c>
      <c r="B1511">
        <v>23648</v>
      </c>
      <c r="C1511" t="s">
        <v>5974</v>
      </c>
      <c r="D1511" t="s">
        <v>463</v>
      </c>
      <c r="E1511">
        <v>8</v>
      </c>
      <c r="F1511">
        <v>999.2</v>
      </c>
      <c r="G1511">
        <v>124.9</v>
      </c>
    </row>
    <row r="1512" spans="1:7" x14ac:dyDescent="0.3">
      <c r="A1512" t="s">
        <v>552</v>
      </c>
      <c r="B1512">
        <v>24123</v>
      </c>
      <c r="C1512" t="s">
        <v>5632</v>
      </c>
      <c r="D1512" t="s">
        <v>463</v>
      </c>
      <c r="E1512">
        <v>24</v>
      </c>
      <c r="F1512">
        <v>2801.5</v>
      </c>
      <c r="G1512">
        <v>116.73</v>
      </c>
    </row>
    <row r="1513" spans="1:7" x14ac:dyDescent="0.3">
      <c r="A1513" t="s">
        <v>552</v>
      </c>
      <c r="B1513">
        <v>20054</v>
      </c>
      <c r="C1513" t="s">
        <v>5633</v>
      </c>
      <c r="D1513" t="s">
        <v>463</v>
      </c>
      <c r="E1513">
        <v>10</v>
      </c>
      <c r="F1513">
        <v>114.5</v>
      </c>
      <c r="G1513">
        <v>11.45</v>
      </c>
    </row>
    <row r="1514" spans="1:7" x14ac:dyDescent="0.3">
      <c r="A1514" t="s">
        <v>552</v>
      </c>
      <c r="B1514">
        <v>24509</v>
      </c>
      <c r="C1514" t="s">
        <v>5928</v>
      </c>
      <c r="D1514" t="s">
        <v>463</v>
      </c>
      <c r="E1514">
        <v>130</v>
      </c>
      <c r="F1514">
        <v>435.25</v>
      </c>
      <c r="G1514">
        <v>3.35</v>
      </c>
    </row>
    <row r="1515" spans="1:7" x14ac:dyDescent="0.3">
      <c r="A1515" t="s">
        <v>552</v>
      </c>
      <c r="B1515">
        <v>19626</v>
      </c>
      <c r="C1515" t="s">
        <v>5966</v>
      </c>
      <c r="D1515" t="s">
        <v>463</v>
      </c>
      <c r="E1515">
        <v>3.9</v>
      </c>
      <c r="F1515">
        <v>14.53</v>
      </c>
      <c r="G1515">
        <v>3.73</v>
      </c>
    </row>
    <row r="1516" spans="1:7" x14ac:dyDescent="0.3">
      <c r="A1516" t="s">
        <v>552</v>
      </c>
      <c r="B1516">
        <v>19623</v>
      </c>
      <c r="C1516" t="s">
        <v>5929</v>
      </c>
      <c r="D1516" t="s">
        <v>463</v>
      </c>
      <c r="E1516">
        <v>43</v>
      </c>
      <c r="F1516">
        <v>173.8</v>
      </c>
      <c r="G1516">
        <v>4.04</v>
      </c>
    </row>
    <row r="1517" spans="1:7" x14ac:dyDescent="0.3">
      <c r="A1517" t="s">
        <v>552</v>
      </c>
      <c r="B1517">
        <v>19488</v>
      </c>
      <c r="C1517" t="s">
        <v>5930</v>
      </c>
      <c r="D1517" t="s">
        <v>463</v>
      </c>
      <c r="E1517">
        <v>11</v>
      </c>
      <c r="F1517">
        <v>134.5</v>
      </c>
      <c r="G1517">
        <v>12.23</v>
      </c>
    </row>
    <row r="1518" spans="1:7" x14ac:dyDescent="0.3">
      <c r="A1518" t="s">
        <v>552</v>
      </c>
      <c r="B1518">
        <v>19621</v>
      </c>
      <c r="C1518" t="s">
        <v>5931</v>
      </c>
      <c r="D1518" t="s">
        <v>463</v>
      </c>
      <c r="E1518">
        <v>51.45</v>
      </c>
      <c r="F1518">
        <v>265.08999999999997</v>
      </c>
      <c r="G1518">
        <v>5.15</v>
      </c>
    </row>
    <row r="1519" spans="1:7" x14ac:dyDescent="0.3">
      <c r="A1519" t="s">
        <v>552</v>
      </c>
      <c r="B1519">
        <v>17838</v>
      </c>
      <c r="C1519" t="s">
        <v>5816</v>
      </c>
      <c r="D1519" t="s">
        <v>463</v>
      </c>
      <c r="E1519">
        <v>6</v>
      </c>
      <c r="F1519">
        <v>54.6</v>
      </c>
      <c r="G1519">
        <v>9.1</v>
      </c>
    </row>
    <row r="1520" spans="1:7" x14ac:dyDescent="0.3">
      <c r="A1520" t="s">
        <v>552</v>
      </c>
      <c r="B1520">
        <v>24952</v>
      </c>
      <c r="C1520" t="s">
        <v>5599</v>
      </c>
      <c r="D1520" t="s">
        <v>463</v>
      </c>
      <c r="E1520">
        <v>6</v>
      </c>
      <c r="F1520">
        <v>539.4</v>
      </c>
      <c r="G1520">
        <v>89.9</v>
      </c>
    </row>
    <row r="1521" spans="1:7" x14ac:dyDescent="0.3">
      <c r="A1521" t="s">
        <v>552</v>
      </c>
      <c r="B1521">
        <v>20941</v>
      </c>
      <c r="C1521" t="s">
        <v>5886</v>
      </c>
      <c r="D1521" t="s">
        <v>463</v>
      </c>
      <c r="E1521">
        <v>8</v>
      </c>
      <c r="F1521">
        <v>1458.4</v>
      </c>
      <c r="G1521">
        <v>182.3</v>
      </c>
    </row>
    <row r="1522" spans="1:7" x14ac:dyDescent="0.3">
      <c r="A1522" t="s">
        <v>552</v>
      </c>
      <c r="B1522">
        <v>25481</v>
      </c>
      <c r="C1522" t="s">
        <v>6355</v>
      </c>
      <c r="D1522" t="s">
        <v>463</v>
      </c>
      <c r="E1522">
        <v>5</v>
      </c>
      <c r="F1522">
        <v>345.6</v>
      </c>
      <c r="G1522">
        <v>69.12</v>
      </c>
    </row>
    <row r="1523" spans="1:7" x14ac:dyDescent="0.3">
      <c r="A1523" t="s">
        <v>552</v>
      </c>
      <c r="B1523">
        <v>20923</v>
      </c>
      <c r="C1523" t="s">
        <v>6172</v>
      </c>
      <c r="D1523" t="s">
        <v>463</v>
      </c>
      <c r="E1523">
        <v>4</v>
      </c>
      <c r="F1523">
        <v>284.8</v>
      </c>
      <c r="G1523">
        <v>71.2</v>
      </c>
    </row>
    <row r="1524" spans="1:7" x14ac:dyDescent="0.3">
      <c r="A1524" t="s">
        <v>552</v>
      </c>
      <c r="B1524">
        <v>23241</v>
      </c>
      <c r="C1524" t="s">
        <v>5932</v>
      </c>
      <c r="D1524" t="s">
        <v>463</v>
      </c>
      <c r="E1524">
        <v>28.35</v>
      </c>
      <c r="F1524">
        <v>96.69</v>
      </c>
      <c r="G1524">
        <v>3.41</v>
      </c>
    </row>
    <row r="1525" spans="1:7" x14ac:dyDescent="0.3">
      <c r="A1525" t="s">
        <v>552</v>
      </c>
      <c r="B1525">
        <v>20257</v>
      </c>
      <c r="C1525" t="s">
        <v>5887</v>
      </c>
      <c r="D1525" t="s">
        <v>463</v>
      </c>
      <c r="E1525">
        <v>10</v>
      </c>
      <c r="F1525">
        <v>290.60000000000002</v>
      </c>
      <c r="G1525">
        <v>29.06</v>
      </c>
    </row>
    <row r="1526" spans="1:7" x14ac:dyDescent="0.3">
      <c r="A1526" t="s">
        <v>552</v>
      </c>
      <c r="B1526">
        <v>19617</v>
      </c>
      <c r="C1526" t="s">
        <v>5933</v>
      </c>
      <c r="D1526" t="s">
        <v>463</v>
      </c>
      <c r="E1526">
        <v>2.4500000000000002</v>
      </c>
      <c r="F1526">
        <v>42.9</v>
      </c>
      <c r="G1526">
        <v>17.510000000000002</v>
      </c>
    </row>
    <row r="1527" spans="1:7" x14ac:dyDescent="0.3">
      <c r="A1527" t="s">
        <v>552</v>
      </c>
      <c r="B1527">
        <v>19845</v>
      </c>
      <c r="C1527" t="s">
        <v>6148</v>
      </c>
      <c r="D1527" t="s">
        <v>463</v>
      </c>
      <c r="E1527">
        <v>6</v>
      </c>
      <c r="F1527">
        <v>285</v>
      </c>
      <c r="G1527">
        <v>47.5</v>
      </c>
    </row>
    <row r="1528" spans="1:7" x14ac:dyDescent="0.3">
      <c r="A1528" t="s">
        <v>552</v>
      </c>
      <c r="B1528">
        <v>28220</v>
      </c>
      <c r="C1528" t="s">
        <v>6126</v>
      </c>
      <c r="D1528" t="s">
        <v>463</v>
      </c>
      <c r="E1528">
        <v>52</v>
      </c>
      <c r="F1528">
        <v>1626</v>
      </c>
      <c r="G1528">
        <v>31.27</v>
      </c>
    </row>
    <row r="1529" spans="1:7" x14ac:dyDescent="0.3">
      <c r="A1529" t="s">
        <v>552</v>
      </c>
      <c r="B1529">
        <v>28221</v>
      </c>
      <c r="C1529" t="s">
        <v>6124</v>
      </c>
      <c r="D1529" t="s">
        <v>463</v>
      </c>
      <c r="E1529">
        <v>43.8</v>
      </c>
      <c r="F1529">
        <v>1676</v>
      </c>
      <c r="G1529">
        <v>38.26</v>
      </c>
    </row>
    <row r="1530" spans="1:7" x14ac:dyDescent="0.3">
      <c r="A1530" t="s">
        <v>552</v>
      </c>
      <c r="B1530">
        <v>19842</v>
      </c>
      <c r="C1530" t="s">
        <v>6347</v>
      </c>
      <c r="D1530" t="s">
        <v>463</v>
      </c>
      <c r="E1530">
        <v>2</v>
      </c>
      <c r="F1530">
        <v>125</v>
      </c>
      <c r="G1530">
        <v>62.5</v>
      </c>
    </row>
    <row r="1531" spans="1:7" x14ac:dyDescent="0.3">
      <c r="A1531" t="s">
        <v>552</v>
      </c>
      <c r="B1531">
        <v>28222</v>
      </c>
      <c r="C1531" t="s">
        <v>6125</v>
      </c>
      <c r="D1531" t="s">
        <v>463</v>
      </c>
      <c r="E1531">
        <v>46</v>
      </c>
      <c r="F1531">
        <v>1932</v>
      </c>
      <c r="G1531">
        <v>42</v>
      </c>
    </row>
    <row r="1532" spans="1:7" x14ac:dyDescent="0.3">
      <c r="A1532" t="s">
        <v>552</v>
      </c>
      <c r="B1532">
        <v>28706</v>
      </c>
      <c r="C1532" t="s">
        <v>6345</v>
      </c>
      <c r="D1532" t="s">
        <v>463</v>
      </c>
      <c r="E1532">
        <v>20</v>
      </c>
      <c r="F1532">
        <v>630</v>
      </c>
      <c r="G1532">
        <v>31.5</v>
      </c>
    </row>
    <row r="1533" spans="1:7" x14ac:dyDescent="0.3">
      <c r="A1533" t="s">
        <v>552</v>
      </c>
      <c r="B1533">
        <v>17549</v>
      </c>
      <c r="C1533" t="s">
        <v>6218</v>
      </c>
      <c r="D1533" t="s">
        <v>463</v>
      </c>
      <c r="E1533">
        <v>20</v>
      </c>
      <c r="F1533">
        <v>630</v>
      </c>
      <c r="G1533">
        <v>31.5</v>
      </c>
    </row>
    <row r="1534" spans="1:7" x14ac:dyDescent="0.3">
      <c r="A1534" t="s">
        <v>552</v>
      </c>
      <c r="B1534">
        <v>28921</v>
      </c>
      <c r="C1534" t="s">
        <v>6342</v>
      </c>
      <c r="D1534" t="s">
        <v>463</v>
      </c>
      <c r="E1534">
        <v>360</v>
      </c>
      <c r="F1534">
        <v>946.8</v>
      </c>
      <c r="G1534">
        <v>2.63</v>
      </c>
    </row>
    <row r="1535" spans="1:7" x14ac:dyDescent="0.3">
      <c r="A1535" t="s">
        <v>552</v>
      </c>
      <c r="B1535">
        <v>18382</v>
      </c>
      <c r="C1535" t="s">
        <v>5738</v>
      </c>
      <c r="D1535" t="s">
        <v>463</v>
      </c>
      <c r="E1535">
        <v>24</v>
      </c>
      <c r="F1535">
        <v>1608</v>
      </c>
      <c r="G1535">
        <v>67</v>
      </c>
    </row>
    <row r="1536" spans="1:7" x14ac:dyDescent="0.3">
      <c r="A1536" t="s">
        <v>552</v>
      </c>
      <c r="B1536">
        <v>26591</v>
      </c>
      <c r="C1536" t="s">
        <v>5834</v>
      </c>
      <c r="D1536" t="s">
        <v>463</v>
      </c>
      <c r="E1536">
        <v>2</v>
      </c>
      <c r="F1536">
        <v>504</v>
      </c>
      <c r="G1536">
        <v>252</v>
      </c>
    </row>
    <row r="1537" spans="1:7" x14ac:dyDescent="0.3">
      <c r="A1537" t="s">
        <v>552</v>
      </c>
      <c r="B1537">
        <v>17531</v>
      </c>
      <c r="C1537" t="s">
        <v>6361</v>
      </c>
      <c r="D1537" t="s">
        <v>463</v>
      </c>
      <c r="E1537">
        <v>1</v>
      </c>
      <c r="F1537">
        <v>110</v>
      </c>
      <c r="G1537">
        <v>110</v>
      </c>
    </row>
    <row r="1538" spans="1:7" x14ac:dyDescent="0.3">
      <c r="A1538" t="s">
        <v>552</v>
      </c>
      <c r="B1538">
        <v>17535</v>
      </c>
      <c r="C1538" t="s">
        <v>6127</v>
      </c>
      <c r="D1538" t="s">
        <v>463</v>
      </c>
      <c r="E1538">
        <v>6</v>
      </c>
      <c r="F1538">
        <v>720</v>
      </c>
      <c r="G1538">
        <v>120</v>
      </c>
    </row>
    <row r="1539" spans="1:7" x14ac:dyDescent="0.3">
      <c r="A1539" t="s">
        <v>552</v>
      </c>
      <c r="B1539">
        <v>24199</v>
      </c>
      <c r="C1539" t="s">
        <v>6003</v>
      </c>
      <c r="D1539" t="s">
        <v>463</v>
      </c>
      <c r="E1539">
        <v>39</v>
      </c>
      <c r="F1539">
        <v>779.61</v>
      </c>
      <c r="G1539">
        <v>19.989999999999998</v>
      </c>
    </row>
    <row r="1540" spans="1:7" x14ac:dyDescent="0.3">
      <c r="A1540" t="s">
        <v>552</v>
      </c>
      <c r="B1540">
        <v>20421</v>
      </c>
      <c r="C1540" t="s">
        <v>5637</v>
      </c>
      <c r="D1540" t="s">
        <v>463</v>
      </c>
      <c r="E1540">
        <v>71</v>
      </c>
      <c r="F1540">
        <v>1263.8</v>
      </c>
      <c r="G1540">
        <v>17.8</v>
      </c>
    </row>
    <row r="1541" spans="1:7" x14ac:dyDescent="0.3">
      <c r="A1541" t="s">
        <v>552</v>
      </c>
      <c r="B1541">
        <v>23236</v>
      </c>
      <c r="C1541" t="s">
        <v>5934</v>
      </c>
      <c r="D1541" t="s">
        <v>463</v>
      </c>
      <c r="E1541">
        <v>20.5</v>
      </c>
      <c r="F1541">
        <v>190.99</v>
      </c>
      <c r="G1541">
        <v>9.32</v>
      </c>
    </row>
    <row r="1542" spans="1:7" x14ac:dyDescent="0.3">
      <c r="A1542" t="s">
        <v>552</v>
      </c>
      <c r="B1542">
        <v>19034</v>
      </c>
      <c r="C1542" t="s">
        <v>5712</v>
      </c>
      <c r="D1542" t="s">
        <v>463</v>
      </c>
      <c r="E1542">
        <v>80</v>
      </c>
      <c r="F1542">
        <v>719.2</v>
      </c>
      <c r="G1542">
        <v>8.99</v>
      </c>
    </row>
    <row r="1543" spans="1:7" x14ac:dyDescent="0.3">
      <c r="A1543" t="s">
        <v>552</v>
      </c>
      <c r="B1543">
        <v>26584</v>
      </c>
      <c r="C1543" t="s">
        <v>5713</v>
      </c>
      <c r="D1543" t="s">
        <v>463</v>
      </c>
      <c r="E1543">
        <v>29.79</v>
      </c>
      <c r="F1543">
        <v>2412.9899999999998</v>
      </c>
      <c r="G1543">
        <v>81</v>
      </c>
    </row>
    <row r="1544" spans="1:7" x14ac:dyDescent="0.3">
      <c r="A1544" t="s">
        <v>552</v>
      </c>
      <c r="B1544">
        <v>28479</v>
      </c>
      <c r="C1544" t="s">
        <v>5959</v>
      </c>
      <c r="D1544" t="s">
        <v>463</v>
      </c>
      <c r="E1544">
        <v>112.24</v>
      </c>
      <c r="F1544">
        <v>9091.44</v>
      </c>
      <c r="G1544">
        <v>81</v>
      </c>
    </row>
    <row r="1545" spans="1:7" x14ac:dyDescent="0.3">
      <c r="A1545" t="s">
        <v>552</v>
      </c>
      <c r="B1545">
        <v>25128</v>
      </c>
      <c r="C1545" t="s">
        <v>5897</v>
      </c>
      <c r="D1545" t="s">
        <v>463</v>
      </c>
      <c r="E1545">
        <v>63.3</v>
      </c>
      <c r="F1545">
        <v>2462.37</v>
      </c>
      <c r="G1545">
        <v>38.9</v>
      </c>
    </row>
    <row r="1546" spans="1:7" x14ac:dyDescent="0.3">
      <c r="A1546" t="s">
        <v>552</v>
      </c>
      <c r="B1546">
        <v>19439</v>
      </c>
      <c r="C1546" t="s">
        <v>5691</v>
      </c>
      <c r="D1546" t="s">
        <v>463</v>
      </c>
      <c r="E1546">
        <v>32</v>
      </c>
      <c r="F1546">
        <v>1055.68</v>
      </c>
      <c r="G1546">
        <v>32.99</v>
      </c>
    </row>
    <row r="1547" spans="1:7" x14ac:dyDescent="0.3">
      <c r="A1547" t="s">
        <v>552</v>
      </c>
      <c r="B1547">
        <v>20689</v>
      </c>
      <c r="C1547" t="s">
        <v>5638</v>
      </c>
      <c r="D1547" t="s">
        <v>463</v>
      </c>
      <c r="E1547">
        <v>60</v>
      </c>
      <c r="F1547">
        <v>1915.2</v>
      </c>
      <c r="G1547">
        <v>31.92</v>
      </c>
    </row>
    <row r="1548" spans="1:7" x14ac:dyDescent="0.3">
      <c r="A1548" t="s">
        <v>552</v>
      </c>
      <c r="B1548">
        <v>26020</v>
      </c>
      <c r="C1548" t="s">
        <v>5639</v>
      </c>
      <c r="D1548" t="s">
        <v>463</v>
      </c>
      <c r="E1548">
        <v>84</v>
      </c>
      <c r="F1548">
        <v>1105.56</v>
      </c>
      <c r="G1548">
        <v>13.16</v>
      </c>
    </row>
    <row r="1549" spans="1:7" x14ac:dyDescent="0.3">
      <c r="A1549" t="s">
        <v>552</v>
      </c>
      <c r="B1549">
        <v>17303</v>
      </c>
      <c r="C1549" t="s">
        <v>6111</v>
      </c>
      <c r="D1549" t="s">
        <v>463</v>
      </c>
      <c r="E1549">
        <v>10</v>
      </c>
      <c r="F1549">
        <v>1255.3</v>
      </c>
      <c r="G1549">
        <v>125.53</v>
      </c>
    </row>
    <row r="1550" spans="1:7" x14ac:dyDescent="0.3">
      <c r="A1550" t="s">
        <v>552</v>
      </c>
      <c r="B1550">
        <v>17204</v>
      </c>
      <c r="C1550" t="s">
        <v>6198</v>
      </c>
      <c r="D1550" t="s">
        <v>463</v>
      </c>
      <c r="E1550">
        <v>4</v>
      </c>
      <c r="F1550">
        <v>603.72</v>
      </c>
      <c r="G1550">
        <v>150.93</v>
      </c>
    </row>
    <row r="1551" spans="1:7" x14ac:dyDescent="0.3">
      <c r="A1551" t="s">
        <v>552</v>
      </c>
      <c r="B1551">
        <v>26336</v>
      </c>
      <c r="C1551" t="s">
        <v>5701</v>
      </c>
      <c r="D1551" t="s">
        <v>463</v>
      </c>
      <c r="E1551">
        <v>520</v>
      </c>
      <c r="F1551">
        <v>3224</v>
      </c>
      <c r="G1551">
        <v>6.2</v>
      </c>
    </row>
    <row r="1552" spans="1:7" x14ac:dyDescent="0.3">
      <c r="A1552" t="s">
        <v>552</v>
      </c>
      <c r="B1552">
        <v>25429</v>
      </c>
      <c r="C1552" t="s">
        <v>5640</v>
      </c>
      <c r="D1552" t="s">
        <v>463</v>
      </c>
      <c r="E1552">
        <v>700</v>
      </c>
      <c r="F1552">
        <v>4340</v>
      </c>
      <c r="G1552">
        <v>6.2</v>
      </c>
    </row>
    <row r="1553" spans="1:7" x14ac:dyDescent="0.3">
      <c r="A1553" t="s">
        <v>552</v>
      </c>
      <c r="B1553">
        <v>26024</v>
      </c>
      <c r="C1553" t="s">
        <v>5641</v>
      </c>
      <c r="D1553" t="s">
        <v>463</v>
      </c>
      <c r="E1553">
        <v>500</v>
      </c>
      <c r="F1553">
        <v>3100</v>
      </c>
      <c r="G1553">
        <v>6.2</v>
      </c>
    </row>
    <row r="1554" spans="1:7" x14ac:dyDescent="0.3">
      <c r="A1554" t="s">
        <v>552</v>
      </c>
      <c r="B1554">
        <v>19485</v>
      </c>
      <c r="C1554" t="s">
        <v>5935</v>
      </c>
      <c r="D1554" t="s">
        <v>463</v>
      </c>
      <c r="E1554">
        <v>1.6</v>
      </c>
      <c r="F1554">
        <v>260.75</v>
      </c>
      <c r="G1554">
        <v>162.97</v>
      </c>
    </row>
    <row r="1555" spans="1:7" x14ac:dyDescent="0.3">
      <c r="A1555" t="s">
        <v>552</v>
      </c>
      <c r="B1555">
        <v>26880</v>
      </c>
      <c r="C1555" t="s">
        <v>5913</v>
      </c>
      <c r="D1555" t="s">
        <v>463</v>
      </c>
      <c r="E1555">
        <v>400</v>
      </c>
      <c r="F1555">
        <v>1000</v>
      </c>
      <c r="G1555">
        <v>2.5</v>
      </c>
    </row>
    <row r="1556" spans="1:7" x14ac:dyDescent="0.3">
      <c r="A1556" t="s">
        <v>552</v>
      </c>
      <c r="B1556">
        <v>17196</v>
      </c>
      <c r="C1556" t="s">
        <v>6192</v>
      </c>
      <c r="D1556" t="s">
        <v>463</v>
      </c>
      <c r="E1556">
        <v>4</v>
      </c>
      <c r="F1556">
        <v>25.52</v>
      </c>
      <c r="G1556">
        <v>6.38</v>
      </c>
    </row>
    <row r="1557" spans="1:7" x14ac:dyDescent="0.3">
      <c r="A1557" t="s">
        <v>552</v>
      </c>
      <c r="B1557">
        <v>17190</v>
      </c>
      <c r="C1557" t="s">
        <v>6177</v>
      </c>
      <c r="D1557" t="s">
        <v>463</v>
      </c>
      <c r="E1557">
        <v>11</v>
      </c>
      <c r="F1557">
        <v>89.1</v>
      </c>
      <c r="G1557">
        <v>8.1</v>
      </c>
    </row>
    <row r="1558" spans="1:7" x14ac:dyDescent="0.3">
      <c r="A1558" t="s">
        <v>552</v>
      </c>
      <c r="B1558">
        <v>24552</v>
      </c>
      <c r="C1558" t="s">
        <v>5812</v>
      </c>
      <c r="D1558" t="s">
        <v>463</v>
      </c>
      <c r="E1558">
        <v>180</v>
      </c>
      <c r="F1558">
        <v>6241.68</v>
      </c>
      <c r="G1558">
        <v>34.68</v>
      </c>
    </row>
    <row r="1559" spans="1:7" x14ac:dyDescent="0.3">
      <c r="A1559" t="s">
        <v>552</v>
      </c>
      <c r="B1559">
        <v>20029</v>
      </c>
      <c r="C1559" t="s">
        <v>5848</v>
      </c>
      <c r="D1559" t="s">
        <v>463</v>
      </c>
      <c r="E1559">
        <v>1</v>
      </c>
      <c r="F1559">
        <v>13.6</v>
      </c>
      <c r="G1559">
        <v>13.6</v>
      </c>
    </row>
    <row r="1560" spans="1:7" x14ac:dyDescent="0.3">
      <c r="A1560" t="s">
        <v>552</v>
      </c>
      <c r="B1560">
        <v>23105</v>
      </c>
      <c r="C1560" t="s">
        <v>6169</v>
      </c>
      <c r="D1560" t="s">
        <v>463</v>
      </c>
      <c r="E1560">
        <v>0.1</v>
      </c>
      <c r="F1560">
        <v>14</v>
      </c>
      <c r="G1560">
        <v>140</v>
      </c>
    </row>
    <row r="1561" spans="1:7" x14ac:dyDescent="0.3">
      <c r="A1561" t="s">
        <v>552</v>
      </c>
      <c r="B1561">
        <v>27151</v>
      </c>
      <c r="C1561" t="s">
        <v>6365</v>
      </c>
      <c r="D1561" t="s">
        <v>463</v>
      </c>
      <c r="E1561">
        <v>2</v>
      </c>
      <c r="F1561">
        <v>2000</v>
      </c>
      <c r="G1561">
        <v>1000</v>
      </c>
    </row>
    <row r="1562" spans="1:7" x14ac:dyDescent="0.3">
      <c r="A1562" t="s">
        <v>552</v>
      </c>
      <c r="B1562">
        <v>17455</v>
      </c>
      <c r="C1562" t="s">
        <v>6255</v>
      </c>
      <c r="D1562" t="s">
        <v>463</v>
      </c>
      <c r="E1562">
        <v>12</v>
      </c>
      <c r="F1562">
        <v>423.24</v>
      </c>
      <c r="G1562">
        <v>35.270000000000003</v>
      </c>
    </row>
    <row r="1563" spans="1:7" x14ac:dyDescent="0.3">
      <c r="A1563" t="s">
        <v>552</v>
      </c>
      <c r="B1563">
        <v>26366</v>
      </c>
      <c r="C1563" t="s">
        <v>6336</v>
      </c>
      <c r="D1563" t="s">
        <v>463</v>
      </c>
      <c r="E1563">
        <v>10</v>
      </c>
      <c r="F1563">
        <v>690</v>
      </c>
      <c r="G1563">
        <v>69</v>
      </c>
    </row>
    <row r="1564" spans="1:7" x14ac:dyDescent="0.3">
      <c r="A1564" t="s">
        <v>552</v>
      </c>
      <c r="B1564">
        <v>20672</v>
      </c>
      <c r="C1564" t="s">
        <v>5642</v>
      </c>
      <c r="D1564" t="s">
        <v>463</v>
      </c>
      <c r="E1564">
        <v>21</v>
      </c>
      <c r="F1564">
        <v>611.95000000000005</v>
      </c>
      <c r="G1564">
        <v>29.14</v>
      </c>
    </row>
    <row r="1565" spans="1:7" x14ac:dyDescent="0.3">
      <c r="A1565" t="s">
        <v>552</v>
      </c>
      <c r="B1565">
        <v>25153</v>
      </c>
      <c r="C1565" t="s">
        <v>6341</v>
      </c>
      <c r="D1565" t="s">
        <v>463</v>
      </c>
      <c r="E1565">
        <v>6</v>
      </c>
      <c r="F1565">
        <v>390</v>
      </c>
      <c r="G1565">
        <v>65</v>
      </c>
    </row>
    <row r="1566" spans="1:7" x14ac:dyDescent="0.3">
      <c r="A1566" t="s">
        <v>552</v>
      </c>
      <c r="B1566">
        <v>24233</v>
      </c>
      <c r="C1566" t="s">
        <v>6327</v>
      </c>
      <c r="D1566" t="s">
        <v>463</v>
      </c>
      <c r="E1566">
        <v>2</v>
      </c>
      <c r="F1566">
        <v>27</v>
      </c>
      <c r="G1566">
        <v>13.5</v>
      </c>
    </row>
    <row r="1567" spans="1:7" x14ac:dyDescent="0.3">
      <c r="A1567" t="s">
        <v>552</v>
      </c>
      <c r="B1567">
        <v>20410</v>
      </c>
      <c r="C1567" t="s">
        <v>5644</v>
      </c>
      <c r="D1567" t="s">
        <v>463</v>
      </c>
      <c r="E1567">
        <v>3</v>
      </c>
      <c r="F1567">
        <v>37.950000000000003</v>
      </c>
      <c r="G1567">
        <v>12.65</v>
      </c>
    </row>
    <row r="1568" spans="1:7" x14ac:dyDescent="0.3">
      <c r="A1568" t="s">
        <v>552</v>
      </c>
      <c r="B1568">
        <v>20385</v>
      </c>
      <c r="C1568" t="s">
        <v>5645</v>
      </c>
      <c r="D1568" t="s">
        <v>463</v>
      </c>
      <c r="E1568">
        <v>38</v>
      </c>
      <c r="F1568">
        <v>188.1</v>
      </c>
      <c r="G1568">
        <v>4.95</v>
      </c>
    </row>
    <row r="1569" spans="1:7" x14ac:dyDescent="0.3">
      <c r="A1569" t="s">
        <v>552</v>
      </c>
      <c r="B1569">
        <v>20360</v>
      </c>
      <c r="C1569" t="s">
        <v>5646</v>
      </c>
      <c r="D1569" t="s">
        <v>463</v>
      </c>
      <c r="E1569">
        <v>33</v>
      </c>
      <c r="F1569">
        <v>714.3</v>
      </c>
      <c r="G1569">
        <v>21.65</v>
      </c>
    </row>
    <row r="1570" spans="1:7" x14ac:dyDescent="0.3">
      <c r="A1570" t="s">
        <v>552</v>
      </c>
      <c r="B1570">
        <v>20358</v>
      </c>
      <c r="C1570" t="s">
        <v>5648</v>
      </c>
      <c r="D1570" t="s">
        <v>463</v>
      </c>
      <c r="E1570">
        <v>35</v>
      </c>
      <c r="F1570">
        <v>498.65</v>
      </c>
      <c r="G1570">
        <v>14.25</v>
      </c>
    </row>
    <row r="1571" spans="1:7" x14ac:dyDescent="0.3">
      <c r="A1571" t="s">
        <v>552</v>
      </c>
      <c r="B1571">
        <v>20027</v>
      </c>
      <c r="C1571" t="s">
        <v>6366</v>
      </c>
      <c r="D1571" t="s">
        <v>463</v>
      </c>
      <c r="E1571">
        <v>3</v>
      </c>
      <c r="F1571">
        <v>49.8</v>
      </c>
      <c r="G1571">
        <v>16.600000000000001</v>
      </c>
    </row>
    <row r="1572" spans="1:7" x14ac:dyDescent="0.3">
      <c r="A1572" t="s">
        <v>552</v>
      </c>
      <c r="B1572">
        <v>20242</v>
      </c>
      <c r="C1572" t="s">
        <v>5649</v>
      </c>
      <c r="D1572" t="s">
        <v>463</v>
      </c>
      <c r="E1572">
        <v>18</v>
      </c>
      <c r="F1572">
        <v>306.12</v>
      </c>
      <c r="G1572">
        <v>17.010000000000002</v>
      </c>
    </row>
    <row r="1573" spans="1:7" x14ac:dyDescent="0.3">
      <c r="A1573" t="s">
        <v>552</v>
      </c>
      <c r="B1573">
        <v>20227</v>
      </c>
      <c r="C1573" t="s">
        <v>5650</v>
      </c>
      <c r="D1573" t="s">
        <v>463</v>
      </c>
      <c r="E1573">
        <v>18</v>
      </c>
      <c r="F1573">
        <v>223.92</v>
      </c>
      <c r="G1573">
        <v>12.44</v>
      </c>
    </row>
    <row r="1574" spans="1:7" x14ac:dyDescent="0.3">
      <c r="A1574" t="s">
        <v>552</v>
      </c>
      <c r="B1574">
        <v>20022</v>
      </c>
      <c r="C1574" t="s">
        <v>5651</v>
      </c>
      <c r="D1574" t="s">
        <v>463</v>
      </c>
      <c r="E1574">
        <v>16</v>
      </c>
      <c r="F1574">
        <v>167.04</v>
      </c>
      <c r="G1574">
        <v>10.44</v>
      </c>
    </row>
    <row r="1575" spans="1:7" x14ac:dyDescent="0.3">
      <c r="A1575" t="s">
        <v>552</v>
      </c>
      <c r="B1575">
        <v>19017</v>
      </c>
      <c r="C1575" t="s">
        <v>5715</v>
      </c>
      <c r="D1575" t="s">
        <v>463</v>
      </c>
      <c r="E1575">
        <v>162.9</v>
      </c>
      <c r="F1575">
        <v>2319.11</v>
      </c>
      <c r="G1575">
        <v>14.24</v>
      </c>
    </row>
    <row r="1576" spans="1:7" x14ac:dyDescent="0.3">
      <c r="A1576" t="s">
        <v>552</v>
      </c>
      <c r="B1576">
        <v>17001</v>
      </c>
      <c r="C1576" t="s">
        <v>6184</v>
      </c>
      <c r="D1576" t="s">
        <v>463</v>
      </c>
      <c r="E1576">
        <v>75</v>
      </c>
      <c r="F1576">
        <v>369</v>
      </c>
      <c r="G1576">
        <v>4.92</v>
      </c>
    </row>
    <row r="1577" spans="1:7" x14ac:dyDescent="0.3">
      <c r="A1577" t="s">
        <v>552</v>
      </c>
      <c r="B1577">
        <v>21738</v>
      </c>
      <c r="C1577" t="s">
        <v>6249</v>
      </c>
      <c r="D1577" t="s">
        <v>463</v>
      </c>
      <c r="E1577">
        <v>4</v>
      </c>
      <c r="F1577">
        <v>1303.2</v>
      </c>
      <c r="G1577">
        <v>325.8</v>
      </c>
    </row>
    <row r="1578" spans="1:7" x14ac:dyDescent="0.3">
      <c r="A1578" t="s">
        <v>552</v>
      </c>
      <c r="B1578">
        <v>25093</v>
      </c>
      <c r="C1578" t="s">
        <v>5823</v>
      </c>
      <c r="D1578" t="s">
        <v>463</v>
      </c>
      <c r="E1578">
        <v>9</v>
      </c>
      <c r="F1578">
        <v>1282.5</v>
      </c>
      <c r="G1578">
        <v>142.5</v>
      </c>
    </row>
    <row r="1579" spans="1:7" x14ac:dyDescent="0.3">
      <c r="A1579" t="s">
        <v>552</v>
      </c>
      <c r="B1579">
        <v>28801</v>
      </c>
      <c r="C1579" t="s">
        <v>6147</v>
      </c>
      <c r="D1579" t="s">
        <v>463</v>
      </c>
      <c r="E1579">
        <v>12</v>
      </c>
      <c r="F1579">
        <v>12</v>
      </c>
      <c r="G1579">
        <v>1</v>
      </c>
    </row>
    <row r="1580" spans="1:7" x14ac:dyDescent="0.3">
      <c r="A1580" t="s">
        <v>552</v>
      </c>
      <c r="B1580">
        <v>25282</v>
      </c>
      <c r="C1580" t="s">
        <v>5652</v>
      </c>
      <c r="D1580" t="s">
        <v>463</v>
      </c>
      <c r="E1580">
        <v>20</v>
      </c>
      <c r="F1580">
        <v>830</v>
      </c>
      <c r="G1580">
        <v>41.5</v>
      </c>
    </row>
    <row r="1581" spans="1:7" x14ac:dyDescent="0.3">
      <c r="A1581" t="s">
        <v>552</v>
      </c>
      <c r="B1581">
        <v>20327</v>
      </c>
      <c r="C1581" t="s">
        <v>5888</v>
      </c>
      <c r="D1581" t="s">
        <v>463</v>
      </c>
      <c r="E1581">
        <v>5</v>
      </c>
      <c r="F1581">
        <v>36</v>
      </c>
      <c r="G1581">
        <v>7.2</v>
      </c>
    </row>
    <row r="1582" spans="1:7" x14ac:dyDescent="0.3">
      <c r="A1582" t="s">
        <v>552</v>
      </c>
      <c r="B1582">
        <v>28920</v>
      </c>
      <c r="C1582" t="s">
        <v>6311</v>
      </c>
      <c r="D1582" t="s">
        <v>463</v>
      </c>
      <c r="E1582">
        <v>312</v>
      </c>
      <c r="F1582">
        <v>814.32</v>
      </c>
      <c r="G1582">
        <v>2.61</v>
      </c>
    </row>
    <row r="1583" spans="1:7" x14ac:dyDescent="0.3">
      <c r="A1583" t="s">
        <v>552</v>
      </c>
      <c r="B1583">
        <v>28803</v>
      </c>
      <c r="C1583" t="s">
        <v>6145</v>
      </c>
      <c r="D1583" t="s">
        <v>463</v>
      </c>
      <c r="E1583">
        <v>12</v>
      </c>
      <c r="F1583">
        <v>12</v>
      </c>
      <c r="G1583">
        <v>1</v>
      </c>
    </row>
    <row r="1584" spans="1:7" x14ac:dyDescent="0.3">
      <c r="A1584" t="s">
        <v>552</v>
      </c>
      <c r="B1584">
        <v>20892</v>
      </c>
      <c r="C1584" t="s">
        <v>5653</v>
      </c>
      <c r="D1584" t="s">
        <v>463</v>
      </c>
      <c r="E1584">
        <v>8</v>
      </c>
      <c r="F1584">
        <v>106.4</v>
      </c>
      <c r="G1584">
        <v>13.3</v>
      </c>
    </row>
    <row r="1585" spans="1:7" x14ac:dyDescent="0.3">
      <c r="A1585" t="s">
        <v>552</v>
      </c>
      <c r="B1585">
        <v>28315</v>
      </c>
      <c r="C1585" t="s">
        <v>6120</v>
      </c>
      <c r="D1585" t="s">
        <v>463</v>
      </c>
      <c r="E1585">
        <v>73</v>
      </c>
      <c r="F1585">
        <v>3179.88</v>
      </c>
      <c r="G1585">
        <v>43.56</v>
      </c>
    </row>
    <row r="1586" spans="1:7" x14ac:dyDescent="0.3">
      <c r="A1586" t="s">
        <v>552</v>
      </c>
      <c r="B1586">
        <v>24814</v>
      </c>
      <c r="C1586" t="s">
        <v>6358</v>
      </c>
      <c r="D1586" t="s">
        <v>463</v>
      </c>
      <c r="E1586">
        <v>7</v>
      </c>
      <c r="F1586">
        <v>273.42</v>
      </c>
      <c r="G1586">
        <v>39.06</v>
      </c>
    </row>
    <row r="1587" spans="1:7" x14ac:dyDescent="0.3">
      <c r="A1587" t="s">
        <v>552</v>
      </c>
      <c r="B1587">
        <v>17092</v>
      </c>
      <c r="C1587" t="s">
        <v>6359</v>
      </c>
      <c r="D1587" t="s">
        <v>463</v>
      </c>
      <c r="E1587">
        <v>14</v>
      </c>
      <c r="F1587">
        <v>759.5</v>
      </c>
      <c r="G1587">
        <v>54.25</v>
      </c>
    </row>
    <row r="1588" spans="1:7" x14ac:dyDescent="0.3">
      <c r="A1588" t="s">
        <v>552</v>
      </c>
      <c r="B1588">
        <v>28316</v>
      </c>
      <c r="C1588" t="s">
        <v>6119</v>
      </c>
      <c r="D1588" t="s">
        <v>463</v>
      </c>
      <c r="E1588">
        <v>57</v>
      </c>
      <c r="F1588">
        <v>2225.85</v>
      </c>
      <c r="G1588">
        <v>39.049999999999997</v>
      </c>
    </row>
    <row r="1589" spans="1:7" x14ac:dyDescent="0.3">
      <c r="A1589" t="s">
        <v>552</v>
      </c>
      <c r="B1589">
        <v>24816</v>
      </c>
      <c r="C1589" t="s">
        <v>6356</v>
      </c>
      <c r="D1589" t="s">
        <v>463</v>
      </c>
      <c r="E1589">
        <v>3</v>
      </c>
      <c r="F1589">
        <v>191.4</v>
      </c>
      <c r="G1589">
        <v>63.8</v>
      </c>
    </row>
    <row r="1590" spans="1:7" x14ac:dyDescent="0.3">
      <c r="A1590" t="s">
        <v>552</v>
      </c>
      <c r="B1590">
        <v>27340</v>
      </c>
      <c r="C1590" t="s">
        <v>6118</v>
      </c>
      <c r="D1590" t="s">
        <v>463</v>
      </c>
      <c r="E1590">
        <v>118</v>
      </c>
      <c r="F1590">
        <v>6327.16</v>
      </c>
      <c r="G1590">
        <v>53.62</v>
      </c>
    </row>
    <row r="1591" spans="1:7" x14ac:dyDescent="0.3">
      <c r="A1591" t="s">
        <v>552</v>
      </c>
      <c r="B1591">
        <v>20861</v>
      </c>
      <c r="C1591" t="s">
        <v>5854</v>
      </c>
      <c r="D1591" t="s">
        <v>463</v>
      </c>
      <c r="E1591">
        <v>15</v>
      </c>
      <c r="F1591">
        <v>700.5</v>
      </c>
      <c r="G1591">
        <v>46.7</v>
      </c>
    </row>
    <row r="1592" spans="1:7" x14ac:dyDescent="0.3">
      <c r="A1592" t="s">
        <v>552</v>
      </c>
      <c r="B1592">
        <v>19607</v>
      </c>
      <c r="C1592" t="s">
        <v>6095</v>
      </c>
      <c r="D1592" t="s">
        <v>463</v>
      </c>
      <c r="E1592">
        <v>20</v>
      </c>
      <c r="F1592">
        <v>302.5</v>
      </c>
      <c r="G1592">
        <v>15.13</v>
      </c>
    </row>
    <row r="1593" spans="1:7" x14ac:dyDescent="0.3">
      <c r="A1593" t="s">
        <v>552</v>
      </c>
      <c r="B1593">
        <v>21130</v>
      </c>
      <c r="C1593" t="s">
        <v>5884</v>
      </c>
      <c r="D1593" t="s">
        <v>463</v>
      </c>
      <c r="E1593">
        <v>4</v>
      </c>
      <c r="F1593">
        <v>195.86</v>
      </c>
      <c r="G1593">
        <v>48.97</v>
      </c>
    </row>
    <row r="1594" spans="1:7" x14ac:dyDescent="0.3">
      <c r="A1594" t="s">
        <v>552</v>
      </c>
      <c r="B1594">
        <v>19762</v>
      </c>
      <c r="C1594" t="s">
        <v>6070</v>
      </c>
      <c r="D1594" t="s">
        <v>463</v>
      </c>
      <c r="E1594">
        <v>30</v>
      </c>
      <c r="F1594">
        <v>312.5</v>
      </c>
      <c r="G1594">
        <v>10.42</v>
      </c>
    </row>
    <row r="1595" spans="1:7" x14ac:dyDescent="0.3">
      <c r="A1595" t="s">
        <v>552</v>
      </c>
      <c r="B1595">
        <v>17905</v>
      </c>
      <c r="C1595" t="s">
        <v>5817</v>
      </c>
      <c r="D1595" t="s">
        <v>463</v>
      </c>
      <c r="E1595">
        <v>30</v>
      </c>
      <c r="F1595">
        <v>782.2</v>
      </c>
      <c r="G1595">
        <v>26.07</v>
      </c>
    </row>
    <row r="1596" spans="1:7" x14ac:dyDescent="0.3">
      <c r="A1596" t="s">
        <v>552</v>
      </c>
      <c r="B1596">
        <v>17903</v>
      </c>
      <c r="C1596" t="s">
        <v>5818</v>
      </c>
      <c r="D1596" t="s">
        <v>463</v>
      </c>
      <c r="E1596">
        <v>30</v>
      </c>
      <c r="F1596">
        <v>782.2</v>
      </c>
      <c r="G1596">
        <v>26.07</v>
      </c>
    </row>
    <row r="1597" spans="1:7" x14ac:dyDescent="0.3">
      <c r="A1597" t="s">
        <v>552</v>
      </c>
      <c r="B1597">
        <v>28658</v>
      </c>
      <c r="C1597" t="s">
        <v>6199</v>
      </c>
      <c r="D1597" t="s">
        <v>463</v>
      </c>
      <c r="E1597">
        <v>4</v>
      </c>
      <c r="F1597">
        <v>988</v>
      </c>
      <c r="G1597">
        <v>247</v>
      </c>
    </row>
    <row r="1598" spans="1:7" x14ac:dyDescent="0.3">
      <c r="A1598" t="s">
        <v>552</v>
      </c>
      <c r="B1598">
        <v>26592</v>
      </c>
      <c r="C1598" t="s">
        <v>5717</v>
      </c>
      <c r="D1598" t="s">
        <v>463</v>
      </c>
      <c r="E1598">
        <v>143.4</v>
      </c>
      <c r="F1598">
        <v>5305.8</v>
      </c>
      <c r="G1598">
        <v>37</v>
      </c>
    </row>
    <row r="1599" spans="1:7" x14ac:dyDescent="0.3">
      <c r="A1599" t="s">
        <v>552</v>
      </c>
      <c r="B1599">
        <v>19480</v>
      </c>
      <c r="C1599" t="s">
        <v>5936</v>
      </c>
      <c r="D1599" t="s">
        <v>463</v>
      </c>
      <c r="E1599">
        <v>6.2</v>
      </c>
      <c r="F1599">
        <v>110.1</v>
      </c>
      <c r="G1599">
        <v>17.760000000000002</v>
      </c>
    </row>
    <row r="1600" spans="1:7" x14ac:dyDescent="0.3">
      <c r="A1600" t="s">
        <v>552</v>
      </c>
      <c r="B1600">
        <v>19203</v>
      </c>
      <c r="C1600" t="s">
        <v>5692</v>
      </c>
      <c r="D1600" t="s">
        <v>463</v>
      </c>
      <c r="E1600">
        <v>252</v>
      </c>
      <c r="F1600">
        <v>803.04</v>
      </c>
      <c r="G1600">
        <v>3.19</v>
      </c>
    </row>
    <row r="1601" spans="1:7" x14ac:dyDescent="0.3">
      <c r="A1601" t="s">
        <v>552</v>
      </c>
      <c r="B1601">
        <v>23365</v>
      </c>
      <c r="C1601" t="s">
        <v>6338</v>
      </c>
      <c r="D1601" t="s">
        <v>463</v>
      </c>
      <c r="E1601">
        <v>2.4</v>
      </c>
      <c r="F1601">
        <v>63</v>
      </c>
      <c r="G1601">
        <v>26.25</v>
      </c>
    </row>
    <row r="1602" spans="1:7" x14ac:dyDescent="0.3">
      <c r="A1602" t="s">
        <v>552</v>
      </c>
      <c r="B1602">
        <v>19759</v>
      </c>
      <c r="C1602" t="s">
        <v>6016</v>
      </c>
      <c r="D1602" t="s">
        <v>463</v>
      </c>
      <c r="E1602">
        <v>65.3</v>
      </c>
      <c r="F1602">
        <v>626.86</v>
      </c>
      <c r="G1602">
        <v>9.6</v>
      </c>
    </row>
    <row r="1603" spans="1:7" x14ac:dyDescent="0.3">
      <c r="A1603" t="s">
        <v>552</v>
      </c>
      <c r="B1603">
        <v>23361</v>
      </c>
      <c r="C1603" t="s">
        <v>5937</v>
      </c>
      <c r="D1603" t="s">
        <v>463</v>
      </c>
      <c r="E1603">
        <v>475.4</v>
      </c>
      <c r="F1603">
        <v>1610.95</v>
      </c>
      <c r="G1603">
        <v>3.39</v>
      </c>
    </row>
    <row r="1604" spans="1:7" x14ac:dyDescent="0.3">
      <c r="A1604" t="s">
        <v>552</v>
      </c>
      <c r="B1604">
        <v>20661</v>
      </c>
      <c r="C1604" t="s">
        <v>5850</v>
      </c>
      <c r="D1604" t="s">
        <v>463</v>
      </c>
      <c r="E1604">
        <v>32</v>
      </c>
      <c r="F1604">
        <v>266.18</v>
      </c>
      <c r="G1604">
        <v>8.32</v>
      </c>
    </row>
    <row r="1605" spans="1:7" x14ac:dyDescent="0.3">
      <c r="A1605" t="s">
        <v>552</v>
      </c>
      <c r="B1605">
        <v>25416</v>
      </c>
      <c r="C1605" t="s">
        <v>5905</v>
      </c>
      <c r="D1605" t="s">
        <v>463</v>
      </c>
      <c r="E1605">
        <v>36</v>
      </c>
      <c r="F1605">
        <v>536.4</v>
      </c>
      <c r="G1605">
        <v>14.9</v>
      </c>
    </row>
    <row r="1606" spans="1:7" x14ac:dyDescent="0.3">
      <c r="A1606" t="s">
        <v>552</v>
      </c>
      <c r="B1606">
        <v>20653</v>
      </c>
      <c r="C1606" t="s">
        <v>5655</v>
      </c>
      <c r="D1606" t="s">
        <v>463</v>
      </c>
      <c r="E1606">
        <v>22</v>
      </c>
      <c r="F1606">
        <v>571.12</v>
      </c>
      <c r="G1606">
        <v>25.96</v>
      </c>
    </row>
    <row r="1607" spans="1:7" x14ac:dyDescent="0.3">
      <c r="A1607" t="s">
        <v>552</v>
      </c>
      <c r="B1607">
        <v>19434</v>
      </c>
      <c r="C1607" t="s">
        <v>5906</v>
      </c>
      <c r="D1607" t="s">
        <v>463</v>
      </c>
      <c r="E1607">
        <v>4</v>
      </c>
      <c r="F1607">
        <v>89.2</v>
      </c>
      <c r="G1607">
        <v>22.3</v>
      </c>
    </row>
    <row r="1608" spans="1:7" x14ac:dyDescent="0.3">
      <c r="A1608" t="s">
        <v>552</v>
      </c>
      <c r="B1608">
        <v>19421</v>
      </c>
      <c r="C1608" t="s">
        <v>5963</v>
      </c>
      <c r="D1608" t="s">
        <v>463</v>
      </c>
      <c r="E1608">
        <v>24</v>
      </c>
      <c r="F1608">
        <v>1496.16</v>
      </c>
      <c r="G1608">
        <v>62.34</v>
      </c>
    </row>
    <row r="1609" spans="1:7" x14ac:dyDescent="0.3">
      <c r="A1609" t="s">
        <v>552</v>
      </c>
      <c r="B1609">
        <v>25478</v>
      </c>
      <c r="C1609" t="s">
        <v>5656</v>
      </c>
      <c r="D1609" t="s">
        <v>463</v>
      </c>
      <c r="E1609">
        <v>120</v>
      </c>
      <c r="F1609">
        <v>1050</v>
      </c>
      <c r="G1609">
        <v>8.75</v>
      </c>
    </row>
    <row r="1610" spans="1:7" x14ac:dyDescent="0.3">
      <c r="A1610" t="s">
        <v>552</v>
      </c>
      <c r="B1610">
        <v>20014</v>
      </c>
      <c r="C1610" t="s">
        <v>6328</v>
      </c>
      <c r="D1610" t="s">
        <v>463</v>
      </c>
      <c r="E1610">
        <v>6</v>
      </c>
      <c r="F1610">
        <v>66</v>
      </c>
      <c r="G1610">
        <v>11</v>
      </c>
    </row>
    <row r="1611" spans="1:7" x14ac:dyDescent="0.3">
      <c r="A1611" t="s">
        <v>552</v>
      </c>
      <c r="B1611">
        <v>18278</v>
      </c>
      <c r="C1611" t="s">
        <v>5752</v>
      </c>
      <c r="D1611" t="s">
        <v>463</v>
      </c>
      <c r="E1611">
        <v>6</v>
      </c>
      <c r="F1611">
        <v>1354.32</v>
      </c>
      <c r="G1611">
        <v>225.72</v>
      </c>
    </row>
    <row r="1612" spans="1:7" x14ac:dyDescent="0.3">
      <c r="A1612" t="s">
        <v>552</v>
      </c>
      <c r="B1612">
        <v>25630</v>
      </c>
      <c r="C1612" t="s">
        <v>5754</v>
      </c>
      <c r="D1612" t="s">
        <v>463</v>
      </c>
      <c r="E1612">
        <v>6</v>
      </c>
      <c r="F1612">
        <v>2088.6</v>
      </c>
      <c r="G1612">
        <v>348.1</v>
      </c>
    </row>
    <row r="1613" spans="1:7" x14ac:dyDescent="0.3">
      <c r="A1613" t="s">
        <v>552</v>
      </c>
      <c r="B1613">
        <v>19751</v>
      </c>
      <c r="C1613" t="s">
        <v>5938</v>
      </c>
      <c r="D1613" t="s">
        <v>463</v>
      </c>
      <c r="E1613">
        <v>80.41</v>
      </c>
      <c r="F1613">
        <v>954.15</v>
      </c>
      <c r="G1613">
        <v>11.87</v>
      </c>
    </row>
    <row r="1614" spans="1:7" x14ac:dyDescent="0.3">
      <c r="A1614" t="s">
        <v>552</v>
      </c>
      <c r="B1614">
        <v>23359</v>
      </c>
      <c r="C1614" t="s">
        <v>5939</v>
      </c>
      <c r="D1614" t="s">
        <v>463</v>
      </c>
      <c r="E1614">
        <v>202</v>
      </c>
      <c r="F1614">
        <v>514.95000000000005</v>
      </c>
      <c r="G1614">
        <v>2.5499999999999998</v>
      </c>
    </row>
    <row r="1615" spans="1:7" x14ac:dyDescent="0.3">
      <c r="A1615" t="s">
        <v>552</v>
      </c>
      <c r="B1615">
        <v>24331</v>
      </c>
      <c r="C1615" t="s">
        <v>5975</v>
      </c>
      <c r="D1615" t="s">
        <v>463</v>
      </c>
      <c r="E1615">
        <v>10</v>
      </c>
      <c r="F1615">
        <v>213.95</v>
      </c>
      <c r="G1615">
        <v>21.4</v>
      </c>
    </row>
    <row r="1616" spans="1:7" x14ac:dyDescent="0.3">
      <c r="A1616" t="s">
        <v>552</v>
      </c>
      <c r="B1616">
        <v>20501</v>
      </c>
      <c r="C1616" t="s">
        <v>5976</v>
      </c>
      <c r="D1616" t="s">
        <v>463</v>
      </c>
      <c r="E1616">
        <v>20</v>
      </c>
      <c r="F1616">
        <v>438</v>
      </c>
      <c r="G1616">
        <v>21.9</v>
      </c>
    </row>
    <row r="1617" spans="1:7" x14ac:dyDescent="0.3">
      <c r="A1617" t="s">
        <v>552</v>
      </c>
      <c r="B1617">
        <v>28182</v>
      </c>
      <c r="C1617" t="s">
        <v>6348</v>
      </c>
      <c r="D1617" t="s">
        <v>463</v>
      </c>
      <c r="E1617">
        <v>1</v>
      </c>
      <c r="F1617">
        <v>278.93</v>
      </c>
      <c r="G1617">
        <v>278.93</v>
      </c>
    </row>
    <row r="1618" spans="1:7" x14ac:dyDescent="0.3">
      <c r="A1618" t="s">
        <v>552</v>
      </c>
      <c r="B1618">
        <v>26588</v>
      </c>
      <c r="C1618" t="s">
        <v>5597</v>
      </c>
      <c r="D1618" t="s">
        <v>463</v>
      </c>
      <c r="E1618">
        <v>2</v>
      </c>
      <c r="F1618">
        <v>456</v>
      </c>
      <c r="G1618">
        <v>228</v>
      </c>
    </row>
    <row r="1619" spans="1:7" x14ac:dyDescent="0.3">
      <c r="A1619" t="s">
        <v>552</v>
      </c>
      <c r="B1619">
        <v>19478</v>
      </c>
      <c r="C1619" t="s">
        <v>5982</v>
      </c>
      <c r="D1619" t="s">
        <v>463</v>
      </c>
      <c r="E1619">
        <v>0.9</v>
      </c>
      <c r="F1619">
        <v>60.56</v>
      </c>
      <c r="G1619">
        <v>67.290000000000006</v>
      </c>
    </row>
    <row r="1620" spans="1:7" x14ac:dyDescent="0.3">
      <c r="A1620" t="s">
        <v>552</v>
      </c>
      <c r="B1620">
        <v>26942</v>
      </c>
      <c r="C1620" t="s">
        <v>6335</v>
      </c>
      <c r="D1620" t="s">
        <v>463</v>
      </c>
      <c r="E1620">
        <v>2</v>
      </c>
      <c r="F1620">
        <v>31.8</v>
      </c>
      <c r="G1620">
        <v>15.9</v>
      </c>
    </row>
    <row r="1621" spans="1:7" x14ac:dyDescent="0.3">
      <c r="A1621" t="s">
        <v>552</v>
      </c>
      <c r="B1621">
        <v>17017</v>
      </c>
      <c r="C1621" t="s">
        <v>6131</v>
      </c>
      <c r="D1621" t="s">
        <v>463</v>
      </c>
      <c r="E1621">
        <v>3</v>
      </c>
      <c r="F1621">
        <v>9</v>
      </c>
      <c r="G1621">
        <v>3</v>
      </c>
    </row>
    <row r="1622" spans="1:7" x14ac:dyDescent="0.3">
      <c r="A1622" t="s">
        <v>552</v>
      </c>
      <c r="B1622">
        <v>17019</v>
      </c>
      <c r="C1622" t="s">
        <v>6134</v>
      </c>
      <c r="D1622" t="s">
        <v>463</v>
      </c>
      <c r="E1622">
        <v>3</v>
      </c>
      <c r="F1622">
        <v>9</v>
      </c>
      <c r="G1622">
        <v>3</v>
      </c>
    </row>
    <row r="1623" spans="1:7" x14ac:dyDescent="0.3">
      <c r="A1623" t="s">
        <v>552</v>
      </c>
      <c r="B1623">
        <v>17020</v>
      </c>
      <c r="C1623" t="s">
        <v>6135</v>
      </c>
      <c r="D1623" t="s">
        <v>463</v>
      </c>
      <c r="E1623">
        <v>3</v>
      </c>
      <c r="F1623">
        <v>9</v>
      </c>
      <c r="G1623">
        <v>3</v>
      </c>
    </row>
    <row r="1624" spans="1:7" x14ac:dyDescent="0.3">
      <c r="A1624" t="s">
        <v>552</v>
      </c>
      <c r="B1624">
        <v>17504</v>
      </c>
      <c r="C1624" t="s">
        <v>6132</v>
      </c>
      <c r="D1624" t="s">
        <v>463</v>
      </c>
      <c r="E1624">
        <v>14</v>
      </c>
      <c r="F1624">
        <v>294</v>
      </c>
      <c r="G1624">
        <v>21</v>
      </c>
    </row>
    <row r="1625" spans="1:7" x14ac:dyDescent="0.3">
      <c r="A1625" t="s">
        <v>552</v>
      </c>
      <c r="B1625">
        <v>17476</v>
      </c>
      <c r="C1625" t="s">
        <v>6138</v>
      </c>
      <c r="D1625" t="s">
        <v>463</v>
      </c>
      <c r="E1625">
        <v>14</v>
      </c>
      <c r="F1625">
        <v>294</v>
      </c>
      <c r="G1625">
        <v>21</v>
      </c>
    </row>
    <row r="1626" spans="1:7" x14ac:dyDescent="0.3">
      <c r="A1626" t="s">
        <v>552</v>
      </c>
      <c r="B1626">
        <v>17488</v>
      </c>
      <c r="C1626" t="s">
        <v>6130</v>
      </c>
      <c r="D1626" t="s">
        <v>463</v>
      </c>
      <c r="E1626">
        <v>15</v>
      </c>
      <c r="F1626">
        <v>315</v>
      </c>
      <c r="G1626">
        <v>21</v>
      </c>
    </row>
    <row r="1627" spans="1:7" x14ac:dyDescent="0.3">
      <c r="A1627" t="s">
        <v>552</v>
      </c>
      <c r="B1627">
        <v>17496</v>
      </c>
      <c r="C1627" t="s">
        <v>6319</v>
      </c>
      <c r="D1627" t="s">
        <v>463</v>
      </c>
      <c r="E1627">
        <v>3</v>
      </c>
      <c r="F1627">
        <v>63</v>
      </c>
      <c r="G1627">
        <v>21</v>
      </c>
    </row>
    <row r="1628" spans="1:7" x14ac:dyDescent="0.3">
      <c r="A1628" t="s">
        <v>552</v>
      </c>
      <c r="B1628">
        <v>19748</v>
      </c>
      <c r="C1628" t="s">
        <v>5983</v>
      </c>
      <c r="D1628" t="s">
        <v>463</v>
      </c>
      <c r="E1628">
        <v>15.2</v>
      </c>
      <c r="F1628">
        <v>185.13</v>
      </c>
      <c r="G1628">
        <v>12.18</v>
      </c>
    </row>
    <row r="1629" spans="1:7" x14ac:dyDescent="0.3">
      <c r="A1629" t="s">
        <v>552</v>
      </c>
      <c r="B1629">
        <v>19743</v>
      </c>
      <c r="C1629" t="s">
        <v>5940</v>
      </c>
      <c r="D1629" t="s">
        <v>463</v>
      </c>
      <c r="E1629">
        <v>38</v>
      </c>
      <c r="F1629">
        <v>563</v>
      </c>
      <c r="G1629">
        <v>14.82</v>
      </c>
    </row>
    <row r="1630" spans="1:7" x14ac:dyDescent="0.3">
      <c r="A1630" t="s">
        <v>552</v>
      </c>
      <c r="B1630">
        <v>20136</v>
      </c>
      <c r="C1630" t="s">
        <v>5658</v>
      </c>
      <c r="D1630" t="s">
        <v>463</v>
      </c>
      <c r="E1630">
        <v>11</v>
      </c>
      <c r="F1630">
        <v>46.2</v>
      </c>
      <c r="G1630">
        <v>4.2</v>
      </c>
    </row>
    <row r="1631" spans="1:7" x14ac:dyDescent="0.3">
      <c r="A1631" t="s">
        <v>552</v>
      </c>
      <c r="B1631">
        <v>20114</v>
      </c>
      <c r="C1631" t="s">
        <v>5659</v>
      </c>
      <c r="D1631" t="s">
        <v>463</v>
      </c>
      <c r="E1631">
        <v>34</v>
      </c>
      <c r="F1631">
        <v>296</v>
      </c>
      <c r="G1631">
        <v>8.7100000000000009</v>
      </c>
    </row>
    <row r="1632" spans="1:7" x14ac:dyDescent="0.3">
      <c r="A1632" t="s">
        <v>552</v>
      </c>
      <c r="B1632">
        <v>20007</v>
      </c>
      <c r="C1632" t="s">
        <v>5660</v>
      </c>
      <c r="D1632" t="s">
        <v>463</v>
      </c>
      <c r="E1632">
        <v>3</v>
      </c>
      <c r="F1632">
        <v>159.63999999999999</v>
      </c>
      <c r="G1632">
        <v>53.21</v>
      </c>
    </row>
    <row r="1633" spans="1:7" x14ac:dyDescent="0.3">
      <c r="A1633" t="s">
        <v>552</v>
      </c>
      <c r="B1633">
        <v>22828</v>
      </c>
      <c r="C1633" t="s">
        <v>6344</v>
      </c>
      <c r="D1633" t="s">
        <v>463</v>
      </c>
      <c r="E1633">
        <v>21.5</v>
      </c>
      <c r="F1633">
        <v>922.35</v>
      </c>
      <c r="G1633">
        <v>42.9</v>
      </c>
    </row>
    <row r="1634" spans="1:7" x14ac:dyDescent="0.3">
      <c r="A1634" t="s">
        <v>552</v>
      </c>
      <c r="B1634">
        <v>23228</v>
      </c>
      <c r="C1634" t="s">
        <v>6164</v>
      </c>
      <c r="D1634" t="s">
        <v>463</v>
      </c>
      <c r="E1634">
        <v>8</v>
      </c>
      <c r="F1634">
        <v>52.24</v>
      </c>
      <c r="G1634">
        <v>6.53</v>
      </c>
    </row>
    <row r="1635" spans="1:7" x14ac:dyDescent="0.3">
      <c r="A1635" t="s">
        <v>552</v>
      </c>
      <c r="B1635">
        <v>23346</v>
      </c>
      <c r="C1635" t="s">
        <v>6332</v>
      </c>
      <c r="D1635" t="s">
        <v>463</v>
      </c>
      <c r="E1635">
        <v>4</v>
      </c>
      <c r="F1635">
        <v>33.92</v>
      </c>
      <c r="G1635">
        <v>8.48</v>
      </c>
    </row>
    <row r="1636" spans="1:7" x14ac:dyDescent="0.3">
      <c r="A1636" t="s">
        <v>552</v>
      </c>
      <c r="B1636">
        <v>27120</v>
      </c>
      <c r="C1636" t="s">
        <v>6330</v>
      </c>
      <c r="D1636" t="s">
        <v>463</v>
      </c>
      <c r="E1636">
        <v>1</v>
      </c>
      <c r="F1636">
        <v>173.76</v>
      </c>
      <c r="G1636">
        <v>173.76</v>
      </c>
    </row>
    <row r="1637" spans="1:7" x14ac:dyDescent="0.3">
      <c r="A1637" t="s">
        <v>552</v>
      </c>
      <c r="B1637">
        <v>26631</v>
      </c>
      <c r="C1637" t="s">
        <v>6117</v>
      </c>
      <c r="D1637" t="s">
        <v>463</v>
      </c>
      <c r="E1637">
        <v>14.15</v>
      </c>
      <c r="F1637">
        <v>700.99</v>
      </c>
      <c r="G1637">
        <v>49.54</v>
      </c>
    </row>
    <row r="1638" spans="1:7" x14ac:dyDescent="0.3">
      <c r="A1638" t="s">
        <v>552</v>
      </c>
      <c r="B1638">
        <v>19476</v>
      </c>
      <c r="C1638" t="s">
        <v>6017</v>
      </c>
      <c r="D1638" t="s">
        <v>463</v>
      </c>
      <c r="E1638">
        <v>5.5</v>
      </c>
      <c r="F1638">
        <v>343</v>
      </c>
      <c r="G1638">
        <v>62.36</v>
      </c>
    </row>
    <row r="1639" spans="1:7" x14ac:dyDescent="0.3">
      <c r="A1639" t="s">
        <v>552</v>
      </c>
      <c r="B1639">
        <v>19401</v>
      </c>
      <c r="C1639" t="s">
        <v>6114</v>
      </c>
      <c r="D1639" t="s">
        <v>463</v>
      </c>
      <c r="E1639">
        <v>18</v>
      </c>
      <c r="F1639">
        <v>4162.2</v>
      </c>
      <c r="G1639">
        <v>231.23</v>
      </c>
    </row>
    <row r="1640" spans="1:7" x14ac:dyDescent="0.3">
      <c r="A1640" t="s">
        <v>552</v>
      </c>
      <c r="B1640">
        <v>19416</v>
      </c>
      <c r="C1640" t="s">
        <v>6329</v>
      </c>
      <c r="D1640" t="s">
        <v>463</v>
      </c>
      <c r="E1640">
        <v>1</v>
      </c>
      <c r="F1640">
        <v>8.8000000000000007</v>
      </c>
      <c r="G1640">
        <v>8.8000000000000007</v>
      </c>
    </row>
    <row r="1641" spans="1:7" x14ac:dyDescent="0.3">
      <c r="A1641" t="s">
        <v>552</v>
      </c>
      <c r="B1641">
        <v>17475</v>
      </c>
      <c r="C1641" t="s">
        <v>6259</v>
      </c>
      <c r="D1641" t="s">
        <v>463</v>
      </c>
      <c r="E1641">
        <v>2</v>
      </c>
      <c r="F1641">
        <v>208</v>
      </c>
      <c r="G1641">
        <v>104</v>
      </c>
    </row>
    <row r="1642" spans="1:7" x14ac:dyDescent="0.3">
      <c r="A1642" t="s">
        <v>552</v>
      </c>
      <c r="B1642">
        <v>17449</v>
      </c>
      <c r="C1642" t="s">
        <v>6334</v>
      </c>
      <c r="D1642" t="s">
        <v>463</v>
      </c>
      <c r="E1642">
        <v>4</v>
      </c>
      <c r="F1642">
        <v>35.6</v>
      </c>
      <c r="G1642">
        <v>8.9</v>
      </c>
    </row>
    <row r="1643" spans="1:7" x14ac:dyDescent="0.3">
      <c r="A1643" t="s">
        <v>552</v>
      </c>
      <c r="B1643">
        <v>20117</v>
      </c>
      <c r="C1643" t="s">
        <v>5857</v>
      </c>
      <c r="D1643" t="s">
        <v>463</v>
      </c>
      <c r="E1643">
        <v>45</v>
      </c>
      <c r="F1643">
        <v>1715.5</v>
      </c>
      <c r="G1643">
        <v>38.119999999999997</v>
      </c>
    </row>
    <row r="1644" spans="1:7" x14ac:dyDescent="0.3">
      <c r="A1644" t="s">
        <v>552</v>
      </c>
      <c r="B1644">
        <v>19600</v>
      </c>
      <c r="C1644" t="s">
        <v>6121</v>
      </c>
      <c r="D1644" t="s">
        <v>463</v>
      </c>
      <c r="E1644">
        <v>4.5</v>
      </c>
      <c r="F1644">
        <v>45.9</v>
      </c>
      <c r="G1644">
        <v>10.199999999999999</v>
      </c>
    </row>
    <row r="1645" spans="1:7" x14ac:dyDescent="0.3">
      <c r="A1645" t="s">
        <v>552</v>
      </c>
      <c r="B1645">
        <v>20887</v>
      </c>
      <c r="C1645" t="s">
        <v>5662</v>
      </c>
      <c r="D1645" t="s">
        <v>463</v>
      </c>
      <c r="E1645">
        <v>60</v>
      </c>
      <c r="F1645">
        <v>2190</v>
      </c>
      <c r="G1645">
        <v>36.5</v>
      </c>
    </row>
    <row r="1646" spans="1:7" x14ac:dyDescent="0.3">
      <c r="A1646" t="s">
        <v>552</v>
      </c>
      <c r="B1646">
        <v>20871</v>
      </c>
      <c r="C1646" t="s">
        <v>5663</v>
      </c>
      <c r="D1646" t="s">
        <v>463</v>
      </c>
      <c r="E1646">
        <v>8</v>
      </c>
      <c r="F1646">
        <v>158.66999999999999</v>
      </c>
      <c r="G1646">
        <v>19.829999999999998</v>
      </c>
    </row>
    <row r="1647" spans="1:7" x14ac:dyDescent="0.3">
      <c r="A1647" t="s">
        <v>552</v>
      </c>
      <c r="B1647">
        <v>19738</v>
      </c>
      <c r="C1647" t="s">
        <v>6018</v>
      </c>
      <c r="D1647" t="s">
        <v>463</v>
      </c>
      <c r="E1647">
        <v>74</v>
      </c>
      <c r="F1647">
        <v>201.08</v>
      </c>
      <c r="G1647">
        <v>2.72</v>
      </c>
    </row>
    <row r="1648" spans="1:7" x14ac:dyDescent="0.3">
      <c r="A1648" t="s">
        <v>552</v>
      </c>
      <c r="B1648">
        <v>19737</v>
      </c>
      <c r="C1648" t="s">
        <v>6337</v>
      </c>
      <c r="D1648" t="s">
        <v>463</v>
      </c>
      <c r="E1648">
        <v>4.5</v>
      </c>
      <c r="F1648">
        <v>27.36</v>
      </c>
      <c r="G1648">
        <v>6.08</v>
      </c>
    </row>
    <row r="1649" spans="1:7" x14ac:dyDescent="0.3">
      <c r="A1649" t="s">
        <v>552</v>
      </c>
      <c r="B1649">
        <v>27393</v>
      </c>
      <c r="C1649" t="s">
        <v>6133</v>
      </c>
      <c r="D1649" t="s">
        <v>463</v>
      </c>
      <c r="E1649">
        <v>18</v>
      </c>
      <c r="F1649">
        <v>341.64</v>
      </c>
      <c r="G1649">
        <v>18.98</v>
      </c>
    </row>
    <row r="1650" spans="1:7" x14ac:dyDescent="0.3">
      <c r="A1650" t="s">
        <v>552</v>
      </c>
      <c r="B1650">
        <v>20645</v>
      </c>
      <c r="C1650" t="s">
        <v>5664</v>
      </c>
      <c r="D1650" t="s">
        <v>463</v>
      </c>
      <c r="E1650">
        <v>36</v>
      </c>
      <c r="F1650">
        <v>827.4</v>
      </c>
      <c r="G1650">
        <v>22.98</v>
      </c>
    </row>
    <row r="1651" spans="1:7" x14ac:dyDescent="0.3">
      <c r="A1651" t="s">
        <v>552</v>
      </c>
      <c r="B1651">
        <v>19125</v>
      </c>
      <c r="C1651" t="s">
        <v>5702</v>
      </c>
      <c r="D1651" t="s">
        <v>463</v>
      </c>
      <c r="E1651">
        <v>15</v>
      </c>
      <c r="F1651">
        <v>3094.2</v>
      </c>
      <c r="G1651">
        <v>206.28</v>
      </c>
    </row>
    <row r="1652" spans="1:7" x14ac:dyDescent="0.3">
      <c r="A1652" t="s">
        <v>552</v>
      </c>
      <c r="B1652">
        <v>19979</v>
      </c>
      <c r="C1652" t="s">
        <v>5667</v>
      </c>
      <c r="D1652" t="s">
        <v>463</v>
      </c>
      <c r="E1652">
        <v>12</v>
      </c>
      <c r="F1652">
        <v>257.39999999999998</v>
      </c>
      <c r="G1652">
        <v>21.45</v>
      </c>
    </row>
    <row r="1653" spans="1:7" x14ac:dyDescent="0.3">
      <c r="A1653" t="s">
        <v>552</v>
      </c>
      <c r="B1653">
        <v>19984</v>
      </c>
      <c r="C1653" t="s">
        <v>5669</v>
      </c>
      <c r="D1653" t="s">
        <v>463</v>
      </c>
      <c r="E1653">
        <v>7</v>
      </c>
      <c r="F1653">
        <v>138.6</v>
      </c>
      <c r="G1653">
        <v>19.8</v>
      </c>
    </row>
    <row r="1654" spans="1:7" x14ac:dyDescent="0.3">
      <c r="A1654" t="s">
        <v>552</v>
      </c>
      <c r="B1654">
        <v>19973</v>
      </c>
      <c r="C1654" t="s">
        <v>5670</v>
      </c>
      <c r="D1654" t="s">
        <v>463</v>
      </c>
      <c r="E1654">
        <v>17</v>
      </c>
      <c r="F1654">
        <v>258.39999999999998</v>
      </c>
      <c r="G1654">
        <v>15.2</v>
      </c>
    </row>
    <row r="1655" spans="1:7" x14ac:dyDescent="0.3">
      <c r="A1655" t="s">
        <v>552</v>
      </c>
      <c r="B1655">
        <v>24385</v>
      </c>
      <c r="C1655" t="s">
        <v>5984</v>
      </c>
      <c r="D1655" t="s">
        <v>463</v>
      </c>
      <c r="E1655">
        <v>1</v>
      </c>
      <c r="F1655">
        <v>30.45</v>
      </c>
      <c r="G1655">
        <v>30.45</v>
      </c>
    </row>
    <row r="1656" spans="1:7" x14ac:dyDescent="0.3">
      <c r="A1656" t="s">
        <v>552</v>
      </c>
      <c r="B1656">
        <v>23335</v>
      </c>
      <c r="C1656" t="s">
        <v>6323</v>
      </c>
      <c r="D1656" t="s">
        <v>463</v>
      </c>
      <c r="E1656">
        <v>3</v>
      </c>
      <c r="F1656">
        <v>112.5</v>
      </c>
      <c r="G1656">
        <v>37.5</v>
      </c>
    </row>
    <row r="1657" spans="1:7" x14ac:dyDescent="0.3">
      <c r="A1657" t="s">
        <v>552</v>
      </c>
      <c r="B1657">
        <v>24387</v>
      </c>
      <c r="C1657" t="s">
        <v>6354</v>
      </c>
      <c r="D1657" t="s">
        <v>463</v>
      </c>
      <c r="E1657">
        <v>4.8499999999999996</v>
      </c>
      <c r="F1657">
        <v>83.91</v>
      </c>
      <c r="G1657">
        <v>17.3</v>
      </c>
    </row>
    <row r="1658" spans="1:7" x14ac:dyDescent="0.3">
      <c r="A1658" t="s">
        <v>552</v>
      </c>
      <c r="B1658">
        <v>19946</v>
      </c>
      <c r="C1658" t="s">
        <v>5672</v>
      </c>
      <c r="D1658" t="s">
        <v>463</v>
      </c>
      <c r="E1658">
        <v>4</v>
      </c>
      <c r="F1658">
        <v>227.2</v>
      </c>
      <c r="G1658">
        <v>56.8</v>
      </c>
    </row>
    <row r="1659" spans="1:7" x14ac:dyDescent="0.3">
      <c r="A1659" t="s">
        <v>552</v>
      </c>
      <c r="B1659">
        <v>26711</v>
      </c>
      <c r="C1659" t="s">
        <v>6007</v>
      </c>
      <c r="D1659" t="s">
        <v>463</v>
      </c>
      <c r="E1659">
        <v>22</v>
      </c>
      <c r="F1659">
        <v>926</v>
      </c>
      <c r="G1659">
        <v>42.09</v>
      </c>
    </row>
    <row r="1660" spans="1:7" x14ac:dyDescent="0.3">
      <c r="A1660" t="s">
        <v>552</v>
      </c>
      <c r="B1660">
        <v>21017</v>
      </c>
      <c r="C1660" t="s">
        <v>5673</v>
      </c>
      <c r="D1660" t="s">
        <v>463</v>
      </c>
      <c r="E1660">
        <v>17</v>
      </c>
      <c r="F1660">
        <v>2650.84</v>
      </c>
      <c r="G1660">
        <v>155.93</v>
      </c>
    </row>
    <row r="1661" spans="1:7" x14ac:dyDescent="0.3">
      <c r="A1661" t="s">
        <v>552</v>
      </c>
      <c r="B1661">
        <v>21010</v>
      </c>
      <c r="C1661" t="s">
        <v>5674</v>
      </c>
      <c r="D1661" t="s">
        <v>463</v>
      </c>
      <c r="E1661">
        <v>240</v>
      </c>
      <c r="F1661">
        <v>2856</v>
      </c>
      <c r="G1661">
        <v>11.9</v>
      </c>
    </row>
    <row r="1662" spans="1:7" x14ac:dyDescent="0.3">
      <c r="A1662" t="s">
        <v>552</v>
      </c>
      <c r="B1662">
        <v>23096</v>
      </c>
      <c r="C1662" t="s">
        <v>5941</v>
      </c>
      <c r="D1662" t="s">
        <v>463</v>
      </c>
      <c r="E1662">
        <v>630</v>
      </c>
      <c r="F1662">
        <v>472.5</v>
      </c>
      <c r="G1662">
        <v>0.75</v>
      </c>
    </row>
    <row r="1663" spans="1:7" x14ac:dyDescent="0.3">
      <c r="A1663" t="s">
        <v>552</v>
      </c>
      <c r="B1663">
        <v>23095</v>
      </c>
      <c r="C1663" t="s">
        <v>5942</v>
      </c>
      <c r="D1663" t="s">
        <v>463</v>
      </c>
      <c r="E1663">
        <v>2550</v>
      </c>
      <c r="F1663">
        <v>3359.5</v>
      </c>
      <c r="G1663">
        <v>1.32</v>
      </c>
    </row>
    <row r="1664" spans="1:7" x14ac:dyDescent="0.3">
      <c r="A1664" t="s">
        <v>552</v>
      </c>
      <c r="B1664">
        <v>21703</v>
      </c>
      <c r="C1664" t="s">
        <v>6350</v>
      </c>
      <c r="D1664" t="s">
        <v>463</v>
      </c>
      <c r="E1664">
        <v>6</v>
      </c>
      <c r="F1664">
        <v>54</v>
      </c>
      <c r="G1664">
        <v>9</v>
      </c>
    </row>
    <row r="1665" spans="1:7" x14ac:dyDescent="0.3">
      <c r="A1665" t="s">
        <v>552</v>
      </c>
      <c r="B1665">
        <v>29018</v>
      </c>
      <c r="C1665" t="s">
        <v>6105</v>
      </c>
      <c r="D1665" t="s">
        <v>463</v>
      </c>
      <c r="E1665">
        <v>20</v>
      </c>
      <c r="F1665">
        <v>260</v>
      </c>
      <c r="G1665">
        <v>13</v>
      </c>
    </row>
    <row r="1666" spans="1:7" x14ac:dyDescent="0.3">
      <c r="A1666" t="s">
        <v>552</v>
      </c>
      <c r="B1666">
        <v>27106</v>
      </c>
      <c r="C1666" t="s">
        <v>6153</v>
      </c>
      <c r="D1666" t="s">
        <v>463</v>
      </c>
      <c r="E1666">
        <v>20.3</v>
      </c>
      <c r="F1666">
        <v>747.13</v>
      </c>
      <c r="G1666">
        <v>36.799999999999997</v>
      </c>
    </row>
    <row r="1667" spans="1:7" x14ac:dyDescent="0.3">
      <c r="A1667" t="s">
        <v>552</v>
      </c>
      <c r="B1667">
        <v>17162</v>
      </c>
      <c r="C1667" t="s">
        <v>6137</v>
      </c>
      <c r="D1667" t="s">
        <v>463</v>
      </c>
      <c r="E1667">
        <v>22</v>
      </c>
      <c r="F1667">
        <v>1188</v>
      </c>
      <c r="G1667">
        <v>54</v>
      </c>
    </row>
    <row r="1668" spans="1:7" x14ac:dyDescent="0.3">
      <c r="A1668" t="s">
        <v>552</v>
      </c>
      <c r="B1668">
        <v>21372</v>
      </c>
      <c r="C1668" t="s">
        <v>5704</v>
      </c>
      <c r="D1668" t="s">
        <v>463</v>
      </c>
      <c r="E1668">
        <v>87</v>
      </c>
      <c r="F1668">
        <v>2697</v>
      </c>
      <c r="G1668">
        <v>31</v>
      </c>
    </row>
    <row r="1669" spans="1:7" x14ac:dyDescent="0.3">
      <c r="A1669" t="s">
        <v>552</v>
      </c>
      <c r="B1669">
        <v>19135</v>
      </c>
      <c r="C1669" t="s">
        <v>5988</v>
      </c>
      <c r="D1669" t="s">
        <v>463</v>
      </c>
      <c r="E1669">
        <v>60</v>
      </c>
      <c r="F1669">
        <v>390</v>
      </c>
      <c r="G1669">
        <v>6.5</v>
      </c>
    </row>
    <row r="1670" spans="1:7" x14ac:dyDescent="0.3">
      <c r="A1670" t="s">
        <v>552</v>
      </c>
      <c r="B1670">
        <v>28819</v>
      </c>
      <c r="C1670" t="s">
        <v>6012</v>
      </c>
      <c r="D1670" t="s">
        <v>463</v>
      </c>
      <c r="E1670">
        <v>14</v>
      </c>
      <c r="F1670">
        <v>865.02</v>
      </c>
      <c r="G1670">
        <v>61.79</v>
      </c>
    </row>
    <row r="1671" spans="1:7" x14ac:dyDescent="0.3">
      <c r="A1671" t="s">
        <v>552</v>
      </c>
      <c r="B1671">
        <v>24833</v>
      </c>
      <c r="C1671" t="s">
        <v>5707</v>
      </c>
      <c r="D1671" t="s">
        <v>463</v>
      </c>
      <c r="E1671">
        <v>35</v>
      </c>
      <c r="F1671">
        <v>1730.95</v>
      </c>
      <c r="G1671">
        <v>49.46</v>
      </c>
    </row>
    <row r="1672" spans="1:7" x14ac:dyDescent="0.3">
      <c r="A1672" t="s">
        <v>552</v>
      </c>
      <c r="B1672">
        <v>28730</v>
      </c>
      <c r="C1672" t="s">
        <v>5989</v>
      </c>
      <c r="D1672" t="s">
        <v>463</v>
      </c>
      <c r="E1672">
        <v>20</v>
      </c>
      <c r="F1672">
        <v>720</v>
      </c>
      <c r="G1672">
        <v>36</v>
      </c>
    </row>
    <row r="1673" spans="1:7" x14ac:dyDescent="0.3">
      <c r="A1673" t="s">
        <v>552</v>
      </c>
      <c r="B1673">
        <v>27399</v>
      </c>
      <c r="C1673" t="s">
        <v>5708</v>
      </c>
      <c r="D1673" t="s">
        <v>463</v>
      </c>
      <c r="E1673">
        <v>20</v>
      </c>
      <c r="F1673">
        <v>1800</v>
      </c>
      <c r="G1673">
        <v>90</v>
      </c>
    </row>
    <row r="1674" spans="1:7" x14ac:dyDescent="0.3">
      <c r="A1674" t="s">
        <v>552</v>
      </c>
      <c r="B1674">
        <v>28384</v>
      </c>
      <c r="C1674" t="s">
        <v>5894</v>
      </c>
      <c r="D1674" t="s">
        <v>463</v>
      </c>
      <c r="E1674">
        <v>44</v>
      </c>
      <c r="F1674">
        <v>1144</v>
      </c>
      <c r="G1674">
        <v>26</v>
      </c>
    </row>
    <row r="1675" spans="1:7" x14ac:dyDescent="0.3">
      <c r="A1675" t="s">
        <v>552</v>
      </c>
      <c r="B1675">
        <v>17341</v>
      </c>
      <c r="C1675" t="s">
        <v>6217</v>
      </c>
      <c r="D1675" t="s">
        <v>463</v>
      </c>
      <c r="E1675">
        <v>4</v>
      </c>
      <c r="F1675">
        <v>299.2</v>
      </c>
      <c r="G1675">
        <v>74.8</v>
      </c>
    </row>
    <row r="1676" spans="1:7" x14ac:dyDescent="0.3">
      <c r="A1676" t="s">
        <v>552</v>
      </c>
      <c r="B1676">
        <v>17418</v>
      </c>
      <c r="C1676" t="s">
        <v>6128</v>
      </c>
      <c r="D1676" t="s">
        <v>463</v>
      </c>
      <c r="E1676">
        <v>30</v>
      </c>
      <c r="F1676">
        <v>1767</v>
      </c>
      <c r="G1676">
        <v>58.9</v>
      </c>
    </row>
    <row r="1677" spans="1:7" x14ac:dyDescent="0.3">
      <c r="A1677" t="s">
        <v>552</v>
      </c>
      <c r="B1677">
        <v>28603</v>
      </c>
      <c r="C1677" t="s">
        <v>6310</v>
      </c>
      <c r="D1677" t="s">
        <v>463</v>
      </c>
      <c r="E1677">
        <v>4</v>
      </c>
      <c r="F1677">
        <v>194.32</v>
      </c>
      <c r="G1677">
        <v>48.58</v>
      </c>
    </row>
    <row r="1678" spans="1:7" x14ac:dyDescent="0.3">
      <c r="A1678" t="s">
        <v>552</v>
      </c>
      <c r="B1678">
        <v>28880</v>
      </c>
      <c r="C1678" t="s">
        <v>6179</v>
      </c>
      <c r="D1678" t="s">
        <v>463</v>
      </c>
      <c r="E1678">
        <v>12</v>
      </c>
      <c r="F1678">
        <v>1020</v>
      </c>
      <c r="G1678">
        <v>85</v>
      </c>
    </row>
    <row r="1679" spans="1:7" x14ac:dyDescent="0.3">
      <c r="A1679" t="s">
        <v>552</v>
      </c>
      <c r="B1679">
        <v>24505</v>
      </c>
      <c r="C1679" t="s">
        <v>6257</v>
      </c>
      <c r="D1679" t="s">
        <v>463</v>
      </c>
      <c r="E1679">
        <v>10</v>
      </c>
      <c r="F1679">
        <v>49.8</v>
      </c>
      <c r="G1679">
        <v>4.9800000000000004</v>
      </c>
    </row>
    <row r="1680" spans="1:7" x14ac:dyDescent="0.3">
      <c r="A1680" t="s">
        <v>552</v>
      </c>
      <c r="B1680">
        <v>24400</v>
      </c>
      <c r="C1680" t="s">
        <v>6004</v>
      </c>
      <c r="D1680" t="s">
        <v>463</v>
      </c>
      <c r="E1680">
        <v>6</v>
      </c>
      <c r="F1680">
        <v>84</v>
      </c>
      <c r="G1680">
        <v>14</v>
      </c>
    </row>
    <row r="1681" spans="1:7" x14ac:dyDescent="0.3">
      <c r="A1681" t="s">
        <v>552</v>
      </c>
      <c r="B1681">
        <v>20614</v>
      </c>
      <c r="C1681" t="s">
        <v>5686</v>
      </c>
      <c r="D1681" t="s">
        <v>463</v>
      </c>
      <c r="E1681">
        <v>5</v>
      </c>
      <c r="F1681">
        <v>162.09</v>
      </c>
      <c r="G1681">
        <v>32.42</v>
      </c>
    </row>
    <row r="1682" spans="1:7" x14ac:dyDescent="0.3">
      <c r="A1682" t="s">
        <v>552</v>
      </c>
      <c r="B1682">
        <v>25126</v>
      </c>
      <c r="C1682" t="s">
        <v>5859</v>
      </c>
      <c r="D1682" t="s">
        <v>463</v>
      </c>
      <c r="E1682">
        <v>65.2</v>
      </c>
      <c r="F1682">
        <v>2731.88</v>
      </c>
      <c r="G1682">
        <v>41.9</v>
      </c>
    </row>
    <row r="1683" spans="1:7" x14ac:dyDescent="0.3">
      <c r="A1683" t="s">
        <v>552</v>
      </c>
      <c r="B1683">
        <v>18832</v>
      </c>
      <c r="C1683" t="s">
        <v>5898</v>
      </c>
      <c r="D1683" t="s">
        <v>463</v>
      </c>
      <c r="E1683">
        <v>45.7</v>
      </c>
      <c r="F1683">
        <v>1823.43</v>
      </c>
      <c r="G1683">
        <v>39.9</v>
      </c>
    </row>
    <row r="1684" spans="1:7" x14ac:dyDescent="0.3">
      <c r="A1684" t="s">
        <v>552</v>
      </c>
      <c r="B1684">
        <v>24404</v>
      </c>
      <c r="C1684" t="s">
        <v>6349</v>
      </c>
      <c r="D1684" t="s">
        <v>463</v>
      </c>
      <c r="E1684">
        <v>16.399999999999999</v>
      </c>
      <c r="F1684">
        <v>511.68</v>
      </c>
      <c r="G1684">
        <v>31.2</v>
      </c>
    </row>
    <row r="1685" spans="1:7" x14ac:dyDescent="0.3">
      <c r="A1685" t="s">
        <v>552</v>
      </c>
      <c r="B1685">
        <v>20621</v>
      </c>
      <c r="C1685" t="s">
        <v>5677</v>
      </c>
      <c r="D1685" t="s">
        <v>463</v>
      </c>
      <c r="E1685">
        <v>10</v>
      </c>
      <c r="F1685">
        <v>228.8</v>
      </c>
      <c r="G1685">
        <v>22.88</v>
      </c>
    </row>
    <row r="1686" spans="1:7" x14ac:dyDescent="0.3">
      <c r="A1686" t="s">
        <v>552</v>
      </c>
      <c r="B1686">
        <v>19589</v>
      </c>
      <c r="C1686" t="s">
        <v>5943</v>
      </c>
      <c r="D1686" t="s">
        <v>463</v>
      </c>
      <c r="E1686">
        <v>11.1</v>
      </c>
      <c r="F1686">
        <v>71.239999999999995</v>
      </c>
      <c r="G1686">
        <v>6.42</v>
      </c>
    </row>
    <row r="1687" spans="1:7" x14ac:dyDescent="0.3">
      <c r="A1687" t="s">
        <v>552</v>
      </c>
      <c r="B1687">
        <v>17895</v>
      </c>
      <c r="C1687" t="s">
        <v>5819</v>
      </c>
      <c r="D1687" t="s">
        <v>463</v>
      </c>
      <c r="E1687">
        <v>11</v>
      </c>
      <c r="F1687">
        <v>253.66</v>
      </c>
      <c r="G1687">
        <v>23.06</v>
      </c>
    </row>
    <row r="1688" spans="1:7" x14ac:dyDescent="0.3">
      <c r="A1688" t="s">
        <v>552</v>
      </c>
      <c r="B1688">
        <v>17886</v>
      </c>
      <c r="C1688" t="s">
        <v>5820</v>
      </c>
      <c r="D1688" t="s">
        <v>463</v>
      </c>
      <c r="E1688">
        <v>23</v>
      </c>
      <c r="F1688">
        <v>530.38</v>
      </c>
      <c r="G1688">
        <v>23.06</v>
      </c>
    </row>
    <row r="1689" spans="1:7" x14ac:dyDescent="0.3">
      <c r="A1689" t="s">
        <v>552</v>
      </c>
      <c r="B1689">
        <v>26580</v>
      </c>
      <c r="C1689" t="s">
        <v>5909</v>
      </c>
      <c r="D1689" t="s">
        <v>463</v>
      </c>
      <c r="E1689">
        <v>87.71</v>
      </c>
      <c r="F1689">
        <v>9823.52</v>
      </c>
      <c r="G1689">
        <v>112</v>
      </c>
    </row>
    <row r="1690" spans="1:7" x14ac:dyDescent="0.3">
      <c r="A1690" t="s">
        <v>552</v>
      </c>
      <c r="B1690">
        <v>18667</v>
      </c>
      <c r="C1690" t="s">
        <v>5718</v>
      </c>
      <c r="D1690" t="s">
        <v>463</v>
      </c>
      <c r="E1690">
        <v>137.4</v>
      </c>
      <c r="F1690">
        <v>2746.63</v>
      </c>
      <c r="G1690">
        <v>19.989999999999998</v>
      </c>
    </row>
    <row r="1691" spans="1:7" x14ac:dyDescent="0.3">
      <c r="A1691" t="s">
        <v>552</v>
      </c>
      <c r="B1691">
        <v>19583</v>
      </c>
      <c r="C1691" t="s">
        <v>6244</v>
      </c>
      <c r="D1691" t="s">
        <v>463</v>
      </c>
      <c r="E1691">
        <v>0.84</v>
      </c>
      <c r="F1691">
        <v>42.74</v>
      </c>
      <c r="G1691">
        <v>50.88</v>
      </c>
    </row>
    <row r="1692" spans="1:7" x14ac:dyDescent="0.3">
      <c r="A1692" t="s">
        <v>552</v>
      </c>
      <c r="B1692">
        <v>19575</v>
      </c>
      <c r="C1692" t="s">
        <v>5944</v>
      </c>
      <c r="D1692" t="s">
        <v>463</v>
      </c>
      <c r="E1692">
        <v>5.0999999999999996</v>
      </c>
      <c r="F1692">
        <v>151.4</v>
      </c>
      <c r="G1692">
        <v>29.69</v>
      </c>
    </row>
    <row r="1693" spans="1:7" x14ac:dyDescent="0.3">
      <c r="A1693" t="s">
        <v>552</v>
      </c>
      <c r="B1693">
        <v>19572</v>
      </c>
      <c r="C1693" t="s">
        <v>5945</v>
      </c>
      <c r="D1693" t="s">
        <v>463</v>
      </c>
      <c r="E1693">
        <v>1.7</v>
      </c>
      <c r="F1693">
        <v>25.97</v>
      </c>
      <c r="G1693">
        <v>15.28</v>
      </c>
    </row>
    <row r="1694" spans="1:7" x14ac:dyDescent="0.3">
      <c r="A1694" t="s">
        <v>552</v>
      </c>
      <c r="B1694">
        <v>19562</v>
      </c>
      <c r="C1694" t="s">
        <v>5946</v>
      </c>
      <c r="D1694" t="s">
        <v>463</v>
      </c>
      <c r="E1694">
        <v>1.7</v>
      </c>
      <c r="F1694">
        <v>21.75</v>
      </c>
      <c r="G1694">
        <v>12.79</v>
      </c>
    </row>
    <row r="1695" spans="1:7" x14ac:dyDescent="0.3">
      <c r="A1695" t="s">
        <v>552</v>
      </c>
      <c r="B1695">
        <v>23198</v>
      </c>
      <c r="C1695" t="s">
        <v>5947</v>
      </c>
      <c r="D1695" t="s">
        <v>463</v>
      </c>
      <c r="E1695">
        <v>13.3</v>
      </c>
      <c r="F1695">
        <v>178.58</v>
      </c>
      <c r="G1695">
        <v>13.43</v>
      </c>
    </row>
    <row r="1696" spans="1:7" x14ac:dyDescent="0.3">
      <c r="A1696" t="s">
        <v>552</v>
      </c>
      <c r="B1696">
        <v>20349</v>
      </c>
      <c r="C1696" t="s">
        <v>5679</v>
      </c>
      <c r="D1696" t="s">
        <v>463</v>
      </c>
      <c r="E1696">
        <v>78</v>
      </c>
      <c r="F1696">
        <v>1007.62</v>
      </c>
      <c r="G1696">
        <v>12.92</v>
      </c>
    </row>
    <row r="1697" spans="1:7" x14ac:dyDescent="0.3">
      <c r="A1697" t="s">
        <v>552</v>
      </c>
      <c r="B1697">
        <v>19790</v>
      </c>
      <c r="C1697" t="s">
        <v>5948</v>
      </c>
      <c r="D1697" t="s">
        <v>463</v>
      </c>
      <c r="E1697">
        <v>22</v>
      </c>
      <c r="F1697">
        <v>1020.8</v>
      </c>
      <c r="G1697">
        <v>46.4</v>
      </c>
    </row>
    <row r="1698" spans="1:7" x14ac:dyDescent="0.3">
      <c r="A1698" t="s">
        <v>552</v>
      </c>
      <c r="B1698">
        <v>26425</v>
      </c>
      <c r="C1698" t="s">
        <v>5949</v>
      </c>
      <c r="D1698" t="s">
        <v>463</v>
      </c>
      <c r="E1698">
        <v>9</v>
      </c>
      <c r="F1698">
        <v>295</v>
      </c>
      <c r="G1698">
        <v>32.78</v>
      </c>
    </row>
    <row r="1699" spans="1:7" x14ac:dyDescent="0.3">
      <c r="A1699" t="s">
        <v>552</v>
      </c>
      <c r="B1699">
        <v>20488</v>
      </c>
      <c r="C1699" t="s">
        <v>5851</v>
      </c>
      <c r="D1699" t="s">
        <v>463</v>
      </c>
      <c r="E1699">
        <v>10.78</v>
      </c>
      <c r="F1699">
        <v>312.08</v>
      </c>
      <c r="G1699">
        <v>28.95</v>
      </c>
    </row>
    <row r="1700" spans="1:7" x14ac:dyDescent="0.3">
      <c r="A1700" t="s">
        <v>552</v>
      </c>
      <c r="B1700">
        <v>24507</v>
      </c>
      <c r="C1700" t="s">
        <v>6109</v>
      </c>
      <c r="D1700" t="s">
        <v>463</v>
      </c>
      <c r="E1700">
        <v>22</v>
      </c>
      <c r="F1700">
        <v>1873.56</v>
      </c>
      <c r="G1700">
        <v>85.16</v>
      </c>
    </row>
    <row r="1701" spans="1:7" x14ac:dyDescent="0.3">
      <c r="A1701" t="s">
        <v>552</v>
      </c>
      <c r="B1701">
        <v>26393</v>
      </c>
      <c r="C1701" t="s">
        <v>6112</v>
      </c>
      <c r="D1701" t="s">
        <v>463</v>
      </c>
      <c r="E1701">
        <v>2</v>
      </c>
      <c r="F1701">
        <v>219.58</v>
      </c>
      <c r="G1701">
        <v>109.79</v>
      </c>
    </row>
    <row r="1702" spans="1:7" x14ac:dyDescent="0.3">
      <c r="A1702" t="s">
        <v>552</v>
      </c>
      <c r="B1702">
        <v>26395</v>
      </c>
      <c r="C1702" t="s">
        <v>6158</v>
      </c>
      <c r="D1702" t="s">
        <v>463</v>
      </c>
      <c r="E1702">
        <v>6</v>
      </c>
      <c r="F1702">
        <v>772.28</v>
      </c>
      <c r="G1702">
        <v>128.71</v>
      </c>
    </row>
    <row r="1703" spans="1:7" x14ac:dyDescent="0.3">
      <c r="A1703" t="s">
        <v>552</v>
      </c>
      <c r="B1703">
        <v>24514</v>
      </c>
      <c r="C1703" t="s">
        <v>6110</v>
      </c>
      <c r="D1703" t="s">
        <v>463</v>
      </c>
      <c r="E1703">
        <v>20</v>
      </c>
      <c r="F1703">
        <v>2470.8000000000002</v>
      </c>
      <c r="G1703">
        <v>123.54</v>
      </c>
    </row>
    <row r="1704" spans="1:7" x14ac:dyDescent="0.3">
      <c r="A1704" t="s">
        <v>552</v>
      </c>
      <c r="B1704">
        <v>19370</v>
      </c>
      <c r="C1704" t="s">
        <v>5695</v>
      </c>
      <c r="D1704" t="s">
        <v>463</v>
      </c>
      <c r="E1704">
        <v>68.34</v>
      </c>
      <c r="F1704">
        <v>6478.63</v>
      </c>
      <c r="G1704">
        <v>94.8</v>
      </c>
    </row>
    <row r="1705" spans="1:7" x14ac:dyDescent="0.3">
      <c r="A1705" t="s">
        <v>552</v>
      </c>
      <c r="B1705">
        <v>19356</v>
      </c>
      <c r="C1705" t="s">
        <v>5696</v>
      </c>
      <c r="D1705" t="s">
        <v>463</v>
      </c>
      <c r="E1705">
        <v>17.53</v>
      </c>
      <c r="F1705">
        <v>941.97</v>
      </c>
      <c r="G1705">
        <v>53.73</v>
      </c>
    </row>
    <row r="1706" spans="1:7" x14ac:dyDescent="0.3">
      <c r="A1706" t="s">
        <v>552</v>
      </c>
      <c r="B1706">
        <v>23082</v>
      </c>
      <c r="C1706" t="s">
        <v>5697</v>
      </c>
      <c r="D1706" t="s">
        <v>463</v>
      </c>
      <c r="E1706">
        <v>72</v>
      </c>
      <c r="F1706">
        <v>5896.8</v>
      </c>
      <c r="G1706">
        <v>81.900000000000006</v>
      </c>
    </row>
    <row r="1707" spans="1:7" x14ac:dyDescent="0.3">
      <c r="A1707" t="s">
        <v>552</v>
      </c>
      <c r="B1707">
        <v>25868</v>
      </c>
      <c r="C1707" t="s">
        <v>5890</v>
      </c>
      <c r="D1707" t="s">
        <v>463</v>
      </c>
      <c r="E1707">
        <v>1.88</v>
      </c>
      <c r="F1707">
        <v>184.99</v>
      </c>
      <c r="G1707">
        <v>98.4</v>
      </c>
    </row>
    <row r="1708" spans="1:7" x14ac:dyDescent="0.3">
      <c r="A1708" t="s">
        <v>552</v>
      </c>
      <c r="B1708">
        <v>26596</v>
      </c>
      <c r="C1708" t="s">
        <v>5891</v>
      </c>
      <c r="D1708" t="s">
        <v>463</v>
      </c>
      <c r="E1708">
        <v>6.33</v>
      </c>
      <c r="F1708">
        <v>634.27</v>
      </c>
      <c r="G1708">
        <v>100.2</v>
      </c>
    </row>
    <row r="1709" spans="1:7" x14ac:dyDescent="0.3">
      <c r="A1709" t="s">
        <v>552</v>
      </c>
      <c r="B1709">
        <v>19339</v>
      </c>
      <c r="C1709" t="s">
        <v>5987</v>
      </c>
      <c r="D1709" t="s">
        <v>463</v>
      </c>
      <c r="E1709">
        <v>11.18</v>
      </c>
      <c r="F1709">
        <v>777.28</v>
      </c>
      <c r="G1709">
        <v>69.52</v>
      </c>
    </row>
    <row r="1710" spans="1:7" x14ac:dyDescent="0.3">
      <c r="A1710" t="s">
        <v>552</v>
      </c>
      <c r="B1710">
        <v>26594</v>
      </c>
      <c r="C1710" t="s">
        <v>5698</v>
      </c>
      <c r="D1710" t="s">
        <v>463</v>
      </c>
      <c r="E1710">
        <v>46.15</v>
      </c>
      <c r="F1710">
        <v>4010.44</v>
      </c>
      <c r="G1710">
        <v>86.9</v>
      </c>
    </row>
    <row r="1711" spans="1:7" x14ac:dyDescent="0.3">
      <c r="A1711" t="s">
        <v>552</v>
      </c>
      <c r="B1711">
        <v>19324</v>
      </c>
      <c r="C1711" t="s">
        <v>5699</v>
      </c>
      <c r="D1711" t="s">
        <v>463</v>
      </c>
      <c r="E1711">
        <v>29.22</v>
      </c>
      <c r="F1711">
        <v>1084.02</v>
      </c>
      <c r="G1711">
        <v>37.1</v>
      </c>
    </row>
    <row r="1712" spans="1:7" x14ac:dyDescent="0.3">
      <c r="A1712" t="s">
        <v>552</v>
      </c>
      <c r="B1712">
        <v>19291</v>
      </c>
      <c r="C1712" t="s">
        <v>6067</v>
      </c>
      <c r="D1712" t="s">
        <v>463</v>
      </c>
      <c r="E1712">
        <v>41.42</v>
      </c>
      <c r="F1712">
        <v>2485.1999999999998</v>
      </c>
      <c r="G1712">
        <v>60</v>
      </c>
    </row>
    <row r="1713" spans="1:7" x14ac:dyDescent="0.3">
      <c r="A1713" t="s">
        <v>552</v>
      </c>
      <c r="B1713">
        <v>19558</v>
      </c>
      <c r="C1713" t="s">
        <v>5950</v>
      </c>
      <c r="D1713" t="s">
        <v>463</v>
      </c>
      <c r="E1713">
        <v>11</v>
      </c>
      <c r="F1713">
        <v>151.65</v>
      </c>
      <c r="G1713">
        <v>13.79</v>
      </c>
    </row>
    <row r="1714" spans="1:7" x14ac:dyDescent="0.3">
      <c r="A1714" t="s">
        <v>552</v>
      </c>
      <c r="B1714">
        <v>23195</v>
      </c>
      <c r="C1714" t="s">
        <v>5951</v>
      </c>
      <c r="D1714" t="s">
        <v>463</v>
      </c>
      <c r="E1714">
        <v>3.6</v>
      </c>
      <c r="F1714">
        <v>53.49</v>
      </c>
      <c r="G1714">
        <v>14.86</v>
      </c>
    </row>
    <row r="1715" spans="1:7" x14ac:dyDescent="0.3">
      <c r="A1715" t="s">
        <v>552</v>
      </c>
      <c r="B1715">
        <v>19553</v>
      </c>
      <c r="C1715" t="s">
        <v>6155</v>
      </c>
      <c r="D1715" t="s">
        <v>463</v>
      </c>
      <c r="E1715">
        <v>7.85</v>
      </c>
      <c r="F1715">
        <v>38.4</v>
      </c>
      <c r="G1715">
        <v>4.8899999999999997</v>
      </c>
    </row>
    <row r="1716" spans="1:7" x14ac:dyDescent="0.3">
      <c r="A1716" t="s">
        <v>552</v>
      </c>
      <c r="B1716">
        <v>19721</v>
      </c>
      <c r="C1716" t="s">
        <v>5952</v>
      </c>
      <c r="D1716" t="s">
        <v>463</v>
      </c>
      <c r="E1716">
        <v>11.4</v>
      </c>
      <c r="F1716">
        <v>478.7</v>
      </c>
      <c r="G1716">
        <v>41.99</v>
      </c>
    </row>
    <row r="1717" spans="1:7" x14ac:dyDescent="0.3">
      <c r="A1717" t="s">
        <v>552</v>
      </c>
      <c r="B1717">
        <v>19472</v>
      </c>
      <c r="C1717" t="s">
        <v>6064</v>
      </c>
      <c r="D1717" t="s">
        <v>463</v>
      </c>
      <c r="E1717">
        <v>22.08</v>
      </c>
      <c r="F1717">
        <v>518.48</v>
      </c>
      <c r="G1717">
        <v>23.48</v>
      </c>
    </row>
    <row r="1718" spans="1:7" x14ac:dyDescent="0.3">
      <c r="A1718" t="s">
        <v>552</v>
      </c>
      <c r="B1718">
        <v>18275</v>
      </c>
      <c r="C1718" t="s">
        <v>5764</v>
      </c>
      <c r="D1718" t="s">
        <v>463</v>
      </c>
      <c r="E1718">
        <v>2</v>
      </c>
      <c r="F1718">
        <v>144.69999999999999</v>
      </c>
      <c r="G1718">
        <v>72.349999999999994</v>
      </c>
    </row>
    <row r="1719" spans="1:7" x14ac:dyDescent="0.3">
      <c r="A1719" t="s">
        <v>552</v>
      </c>
      <c r="B1719">
        <v>18272</v>
      </c>
      <c r="C1719" t="s">
        <v>5765</v>
      </c>
      <c r="D1719" t="s">
        <v>463</v>
      </c>
      <c r="E1719">
        <v>12</v>
      </c>
      <c r="F1719">
        <v>454.8</v>
      </c>
      <c r="G1719">
        <v>37.9</v>
      </c>
    </row>
    <row r="1720" spans="1:7" x14ac:dyDescent="0.3">
      <c r="A1720" t="s">
        <v>552</v>
      </c>
      <c r="B1720">
        <v>18261</v>
      </c>
      <c r="C1720" t="s">
        <v>5769</v>
      </c>
      <c r="D1720" t="s">
        <v>463</v>
      </c>
      <c r="E1720">
        <v>4</v>
      </c>
      <c r="F1720">
        <v>1763.12</v>
      </c>
      <c r="G1720">
        <v>440.78</v>
      </c>
    </row>
    <row r="1721" spans="1:7" x14ac:dyDescent="0.3">
      <c r="A1721" t="s">
        <v>552</v>
      </c>
      <c r="B1721">
        <v>28140</v>
      </c>
      <c r="C1721" t="s">
        <v>6108</v>
      </c>
      <c r="D1721" t="s">
        <v>463</v>
      </c>
      <c r="E1721">
        <v>2</v>
      </c>
      <c r="F1721">
        <v>225.86</v>
      </c>
      <c r="G1721">
        <v>112.93</v>
      </c>
    </row>
    <row r="1722" spans="1:7" x14ac:dyDescent="0.3">
      <c r="A1722" t="s">
        <v>552</v>
      </c>
      <c r="B1722">
        <v>17437</v>
      </c>
      <c r="C1722" t="s">
        <v>6129</v>
      </c>
      <c r="D1722" t="s">
        <v>463</v>
      </c>
      <c r="E1722">
        <v>100</v>
      </c>
      <c r="F1722">
        <v>230</v>
      </c>
      <c r="G1722">
        <v>2.2999999999999998</v>
      </c>
    </row>
    <row r="1723" spans="1:7" x14ac:dyDescent="0.3">
      <c r="A1723" t="s">
        <v>552</v>
      </c>
      <c r="B1723">
        <v>17409</v>
      </c>
      <c r="C1723" t="s">
        <v>6187</v>
      </c>
      <c r="D1723" t="s">
        <v>463</v>
      </c>
      <c r="E1723">
        <v>5</v>
      </c>
      <c r="F1723">
        <v>192.6</v>
      </c>
      <c r="G1723">
        <v>38.520000000000003</v>
      </c>
    </row>
    <row r="1724" spans="1:7" x14ac:dyDescent="0.3">
      <c r="A1724" t="s">
        <v>552</v>
      </c>
      <c r="B1724">
        <v>27431</v>
      </c>
      <c r="C1724" t="s">
        <v>6364</v>
      </c>
      <c r="D1724" t="s">
        <v>463</v>
      </c>
      <c r="E1724">
        <v>2</v>
      </c>
      <c r="F1724">
        <v>190</v>
      </c>
      <c r="G1724">
        <v>95</v>
      </c>
    </row>
    <row r="1725" spans="1:7" x14ac:dyDescent="0.3">
      <c r="A1725" t="s">
        <v>552</v>
      </c>
      <c r="B1725">
        <v>21432</v>
      </c>
      <c r="C1725" t="s">
        <v>6248</v>
      </c>
      <c r="D1725" t="s">
        <v>463</v>
      </c>
      <c r="E1725">
        <v>5</v>
      </c>
      <c r="F1725">
        <v>475</v>
      </c>
      <c r="G1725">
        <v>95</v>
      </c>
    </row>
    <row r="1726" spans="1:7" x14ac:dyDescent="0.3">
      <c r="A1726" t="s">
        <v>552</v>
      </c>
      <c r="B1726">
        <v>21433</v>
      </c>
      <c r="C1726" t="s">
        <v>6247</v>
      </c>
      <c r="D1726" t="s">
        <v>463</v>
      </c>
      <c r="E1726">
        <v>1</v>
      </c>
      <c r="F1726">
        <v>95</v>
      </c>
      <c r="G1726">
        <v>95</v>
      </c>
    </row>
    <row r="1727" spans="1:7" x14ac:dyDescent="0.3">
      <c r="A1727" t="s">
        <v>552</v>
      </c>
      <c r="B1727">
        <v>17401</v>
      </c>
      <c r="C1727" t="s">
        <v>6250</v>
      </c>
      <c r="D1727" t="s">
        <v>463</v>
      </c>
      <c r="E1727">
        <v>1</v>
      </c>
      <c r="F1727">
        <v>95</v>
      </c>
      <c r="G1727">
        <v>95</v>
      </c>
    </row>
    <row r="1728" spans="1:7" x14ac:dyDescent="0.3">
      <c r="A1728" t="s">
        <v>552</v>
      </c>
      <c r="B1728">
        <v>21423</v>
      </c>
      <c r="C1728" t="s">
        <v>6208</v>
      </c>
      <c r="D1728" t="s">
        <v>463</v>
      </c>
      <c r="E1728">
        <v>4</v>
      </c>
      <c r="F1728">
        <v>127.28</v>
      </c>
      <c r="G1728">
        <v>31.82</v>
      </c>
    </row>
    <row r="1729" spans="1:7" x14ac:dyDescent="0.3">
      <c r="A1729" t="s">
        <v>552</v>
      </c>
      <c r="B1729">
        <v>21665</v>
      </c>
      <c r="C1729" t="s">
        <v>6096</v>
      </c>
      <c r="D1729" t="s">
        <v>463</v>
      </c>
      <c r="E1729">
        <v>20</v>
      </c>
      <c r="F1729">
        <v>636.4</v>
      </c>
      <c r="G1729">
        <v>31.82</v>
      </c>
    </row>
    <row r="1730" spans="1:7" x14ac:dyDescent="0.3">
      <c r="A1730" t="s">
        <v>552</v>
      </c>
      <c r="B1730">
        <v>17397</v>
      </c>
      <c r="C1730" t="s">
        <v>6206</v>
      </c>
      <c r="D1730" t="s">
        <v>463</v>
      </c>
      <c r="E1730">
        <v>6</v>
      </c>
      <c r="F1730">
        <v>190.92</v>
      </c>
      <c r="G1730">
        <v>31.82</v>
      </c>
    </row>
    <row r="1731" spans="1:7" x14ac:dyDescent="0.3">
      <c r="A1731" t="s">
        <v>552</v>
      </c>
      <c r="B1731">
        <v>26719</v>
      </c>
      <c r="C1731" t="s">
        <v>6362</v>
      </c>
      <c r="D1731" t="s">
        <v>463</v>
      </c>
      <c r="E1731">
        <v>100</v>
      </c>
      <c r="F1731">
        <v>2000</v>
      </c>
      <c r="G1731">
        <v>20</v>
      </c>
    </row>
    <row r="1732" spans="1:7" x14ac:dyDescent="0.3">
      <c r="A1732" t="s">
        <v>552</v>
      </c>
      <c r="B1732">
        <v>26945</v>
      </c>
      <c r="C1732" t="s">
        <v>6363</v>
      </c>
      <c r="D1732" t="s">
        <v>463</v>
      </c>
      <c r="E1732">
        <v>100</v>
      </c>
      <c r="F1732">
        <v>2000</v>
      </c>
      <c r="G1732">
        <v>20</v>
      </c>
    </row>
    <row r="1733" spans="1:7" x14ac:dyDescent="0.3">
      <c r="A1733" t="s">
        <v>552</v>
      </c>
      <c r="B1733">
        <v>21437</v>
      </c>
      <c r="C1733" t="s">
        <v>6352</v>
      </c>
      <c r="D1733" t="s">
        <v>463</v>
      </c>
      <c r="E1733">
        <v>2</v>
      </c>
      <c r="F1733">
        <v>302.32</v>
      </c>
      <c r="G1733">
        <v>151.16</v>
      </c>
    </row>
    <row r="1734" spans="1:7" x14ac:dyDescent="0.3">
      <c r="A1734" t="s">
        <v>552</v>
      </c>
      <c r="B1734">
        <v>20332</v>
      </c>
      <c r="C1734" t="s">
        <v>5681</v>
      </c>
      <c r="D1734" t="s">
        <v>463</v>
      </c>
      <c r="E1734">
        <v>5</v>
      </c>
      <c r="F1734">
        <v>67</v>
      </c>
      <c r="G1734">
        <v>13.4</v>
      </c>
    </row>
    <row r="1735" spans="1:7" x14ac:dyDescent="0.3">
      <c r="A1735" t="s">
        <v>552</v>
      </c>
      <c r="B1735">
        <v>19906</v>
      </c>
      <c r="C1735" t="s">
        <v>6104</v>
      </c>
      <c r="D1735" t="s">
        <v>463</v>
      </c>
      <c r="E1735">
        <v>5</v>
      </c>
      <c r="F1735">
        <v>181.5</v>
      </c>
      <c r="G1735">
        <v>36.299999999999997</v>
      </c>
    </row>
    <row r="1736" spans="1:7" x14ac:dyDescent="0.3">
      <c r="A1736" t="s">
        <v>552</v>
      </c>
      <c r="B1736">
        <v>23113</v>
      </c>
      <c r="C1736" t="s">
        <v>5985</v>
      </c>
      <c r="D1736" t="s">
        <v>463</v>
      </c>
      <c r="E1736">
        <v>13.4</v>
      </c>
      <c r="F1736">
        <v>142.16</v>
      </c>
      <c r="G1736">
        <v>10.61</v>
      </c>
    </row>
    <row r="1737" spans="1:7" x14ac:dyDescent="0.3">
      <c r="A1737" t="s">
        <v>552</v>
      </c>
      <c r="B1737">
        <v>19465</v>
      </c>
      <c r="C1737" t="s">
        <v>5953</v>
      </c>
      <c r="D1737" t="s">
        <v>463</v>
      </c>
      <c r="E1737">
        <v>16.100000000000001</v>
      </c>
      <c r="F1737">
        <v>100.14</v>
      </c>
      <c r="G1737">
        <v>6.22</v>
      </c>
    </row>
    <row r="1738" spans="1:7" x14ac:dyDescent="0.3">
      <c r="A1738" t="s">
        <v>552</v>
      </c>
      <c r="B1738">
        <v>17116</v>
      </c>
      <c r="C1738" t="s">
        <v>6215</v>
      </c>
      <c r="D1738" t="s">
        <v>463</v>
      </c>
      <c r="E1738">
        <v>4</v>
      </c>
      <c r="F1738">
        <v>82.36</v>
      </c>
      <c r="G1738">
        <v>20.59</v>
      </c>
    </row>
    <row r="1739" spans="1:7" x14ac:dyDescent="0.3">
      <c r="A1739" t="s">
        <v>552</v>
      </c>
      <c r="B1739">
        <v>17883</v>
      </c>
      <c r="C1739" t="s">
        <v>5821</v>
      </c>
      <c r="D1739" t="s">
        <v>463</v>
      </c>
      <c r="E1739">
        <v>15</v>
      </c>
      <c r="F1739">
        <v>351.75</v>
      </c>
      <c r="G1739">
        <v>23.45</v>
      </c>
    </row>
    <row r="1740" spans="1:7" x14ac:dyDescent="0.3">
      <c r="A1740" t="s">
        <v>552</v>
      </c>
      <c r="B1740">
        <v>17881</v>
      </c>
      <c r="C1740" t="s">
        <v>5822</v>
      </c>
      <c r="D1740" t="s">
        <v>463</v>
      </c>
      <c r="E1740">
        <v>18</v>
      </c>
      <c r="F1740">
        <v>361.98</v>
      </c>
      <c r="G1740">
        <v>20.11</v>
      </c>
    </row>
    <row r="1741" spans="1:7" x14ac:dyDescent="0.3">
      <c r="A1741" t="s">
        <v>552</v>
      </c>
      <c r="B1741">
        <v>28922</v>
      </c>
      <c r="C1741" t="s">
        <v>6343</v>
      </c>
      <c r="D1741" t="s">
        <v>463</v>
      </c>
      <c r="E1741">
        <v>1</v>
      </c>
      <c r="F1741">
        <v>880.22</v>
      </c>
      <c r="G1741">
        <v>880.22</v>
      </c>
    </row>
    <row r="1742" spans="1:7" x14ac:dyDescent="0.3">
      <c r="A1742" t="s">
        <v>552</v>
      </c>
      <c r="B1742">
        <v>24986</v>
      </c>
      <c r="C1742" t="s">
        <v>5835</v>
      </c>
      <c r="D1742" t="s">
        <v>463</v>
      </c>
      <c r="E1742">
        <v>8</v>
      </c>
      <c r="F1742">
        <v>1435.2</v>
      </c>
      <c r="G1742">
        <v>179.4</v>
      </c>
    </row>
    <row r="1743" spans="1:7" x14ac:dyDescent="0.3">
      <c r="A1743" t="s">
        <v>552</v>
      </c>
      <c r="B1743">
        <v>21159</v>
      </c>
      <c r="C1743" t="s">
        <v>5836</v>
      </c>
      <c r="D1743" t="s">
        <v>463</v>
      </c>
      <c r="E1743">
        <v>5</v>
      </c>
      <c r="F1743">
        <v>737.2</v>
      </c>
      <c r="G1743">
        <v>147.44</v>
      </c>
    </row>
    <row r="1744" spans="1:7" x14ac:dyDescent="0.3">
      <c r="A1744" t="s">
        <v>552</v>
      </c>
      <c r="B1744">
        <v>18589</v>
      </c>
      <c r="C1744" t="s">
        <v>5722</v>
      </c>
      <c r="D1744" t="s">
        <v>463</v>
      </c>
      <c r="E1744">
        <v>97</v>
      </c>
      <c r="F1744">
        <v>11403.32</v>
      </c>
      <c r="G1744">
        <v>117.56</v>
      </c>
    </row>
    <row r="1745" spans="1:7" x14ac:dyDescent="0.3">
      <c r="A1745" t="s">
        <v>552</v>
      </c>
      <c r="B1745">
        <v>18586</v>
      </c>
      <c r="C1745" t="s">
        <v>6013</v>
      </c>
      <c r="D1745" t="s">
        <v>463</v>
      </c>
      <c r="E1745">
        <v>15</v>
      </c>
      <c r="F1745">
        <v>1934.55</v>
      </c>
      <c r="G1745">
        <v>128.97</v>
      </c>
    </row>
    <row r="1746" spans="1:7" x14ac:dyDescent="0.3">
      <c r="A1746" t="s">
        <v>552</v>
      </c>
      <c r="B1746">
        <v>17125</v>
      </c>
      <c r="C1746" t="s">
        <v>6193</v>
      </c>
      <c r="D1746" t="s">
        <v>463</v>
      </c>
      <c r="E1746">
        <v>6</v>
      </c>
      <c r="F1746">
        <v>24</v>
      </c>
      <c r="G1746">
        <v>4</v>
      </c>
    </row>
    <row r="1747" spans="1:7" x14ac:dyDescent="0.3">
      <c r="A1747" t="s">
        <v>552</v>
      </c>
      <c r="B1747">
        <v>18242</v>
      </c>
      <c r="C1747" t="s">
        <v>5771</v>
      </c>
      <c r="D1747" t="s">
        <v>463</v>
      </c>
      <c r="E1747">
        <v>28</v>
      </c>
      <c r="F1747">
        <v>6369.04</v>
      </c>
      <c r="G1747">
        <v>227.47</v>
      </c>
    </row>
    <row r="1748" spans="1:7" x14ac:dyDescent="0.3">
      <c r="A1748" t="s">
        <v>552</v>
      </c>
      <c r="B1748">
        <v>23186</v>
      </c>
      <c r="C1748" t="s">
        <v>5955</v>
      </c>
      <c r="D1748" t="s">
        <v>463</v>
      </c>
      <c r="E1748">
        <v>190</v>
      </c>
      <c r="F1748">
        <v>1789.55</v>
      </c>
      <c r="G1748">
        <v>9.42</v>
      </c>
    </row>
    <row r="1749" spans="1:7" x14ac:dyDescent="0.3">
      <c r="A1749" t="s">
        <v>552</v>
      </c>
      <c r="B1749">
        <v>23184</v>
      </c>
      <c r="C1749" t="s">
        <v>5956</v>
      </c>
      <c r="D1749" t="s">
        <v>463</v>
      </c>
      <c r="E1749">
        <v>7.2</v>
      </c>
      <c r="F1749">
        <v>103.16</v>
      </c>
      <c r="G1749">
        <v>14.33</v>
      </c>
    </row>
    <row r="1750" spans="1:7" x14ac:dyDescent="0.3">
      <c r="A1750" t="s">
        <v>552</v>
      </c>
      <c r="B1750">
        <v>19539</v>
      </c>
      <c r="C1750" t="s">
        <v>6159</v>
      </c>
      <c r="D1750" t="s">
        <v>463</v>
      </c>
      <c r="E1750">
        <v>10</v>
      </c>
      <c r="F1750">
        <v>65.3</v>
      </c>
      <c r="G1750">
        <v>6.53</v>
      </c>
    </row>
    <row r="1751" spans="1:7" x14ac:dyDescent="0.3">
      <c r="A1751" t="s">
        <v>552</v>
      </c>
      <c r="B1751">
        <v>23108</v>
      </c>
      <c r="C1751" t="s">
        <v>5986</v>
      </c>
      <c r="D1751" t="s">
        <v>463</v>
      </c>
      <c r="E1751">
        <v>0.4</v>
      </c>
      <c r="F1751">
        <v>24.7</v>
      </c>
      <c r="G1751">
        <v>61.75</v>
      </c>
    </row>
    <row r="1752" spans="1:7" x14ac:dyDescent="0.3">
      <c r="A1752" t="s">
        <v>552</v>
      </c>
      <c r="B1752">
        <v>26586</v>
      </c>
      <c r="C1752" t="s">
        <v>5889</v>
      </c>
      <c r="D1752" t="s">
        <v>463</v>
      </c>
      <c r="E1752">
        <v>2</v>
      </c>
      <c r="F1752">
        <v>650</v>
      </c>
      <c r="G1752">
        <v>325</v>
      </c>
    </row>
    <row r="1753" spans="1:7" x14ac:dyDescent="0.3">
      <c r="A1753" t="s">
        <v>552</v>
      </c>
      <c r="B1753">
        <v>17361</v>
      </c>
      <c r="C1753" t="s">
        <v>6136</v>
      </c>
      <c r="D1753" t="s">
        <v>463</v>
      </c>
      <c r="E1753">
        <v>16</v>
      </c>
      <c r="F1753">
        <v>119.2</v>
      </c>
      <c r="G1753">
        <v>7.45</v>
      </c>
    </row>
    <row r="1754" spans="1:7" x14ac:dyDescent="0.3">
      <c r="A1754" t="s">
        <v>552</v>
      </c>
      <c r="B1754">
        <v>19717</v>
      </c>
      <c r="C1754" t="s">
        <v>6340</v>
      </c>
      <c r="D1754" t="s">
        <v>463</v>
      </c>
      <c r="E1754">
        <v>0.5</v>
      </c>
      <c r="F1754">
        <v>7.97</v>
      </c>
      <c r="G1754">
        <v>15.94</v>
      </c>
    </row>
    <row r="1755" spans="1:7" x14ac:dyDescent="0.3">
      <c r="A1755" t="s">
        <v>552</v>
      </c>
      <c r="B1755">
        <v>19707</v>
      </c>
      <c r="C1755" t="s">
        <v>6339</v>
      </c>
      <c r="D1755" t="s">
        <v>463</v>
      </c>
      <c r="E1755">
        <v>1</v>
      </c>
      <c r="F1755">
        <v>22.33</v>
      </c>
      <c r="G1755">
        <v>22.33</v>
      </c>
    </row>
    <row r="1756" spans="1:7" x14ac:dyDescent="0.3">
      <c r="A1756" t="s">
        <v>552</v>
      </c>
      <c r="B1756">
        <v>18220</v>
      </c>
      <c r="C1756" t="s">
        <v>5777</v>
      </c>
      <c r="D1756" t="s">
        <v>463</v>
      </c>
      <c r="E1756">
        <v>6</v>
      </c>
      <c r="F1756">
        <v>449.94</v>
      </c>
      <c r="G1756">
        <v>74.989999999999995</v>
      </c>
    </row>
    <row r="1757" spans="1:7" x14ac:dyDescent="0.3">
      <c r="A1757" t="s">
        <v>552</v>
      </c>
      <c r="B1757">
        <v>18219</v>
      </c>
      <c r="C1757" t="s">
        <v>5778</v>
      </c>
      <c r="D1757" t="s">
        <v>463</v>
      </c>
      <c r="E1757">
        <v>6</v>
      </c>
      <c r="F1757">
        <v>480</v>
      </c>
      <c r="G1757">
        <v>80</v>
      </c>
    </row>
    <row r="1758" spans="1:7" x14ac:dyDescent="0.3">
      <c r="A1758" t="s">
        <v>552</v>
      </c>
      <c r="B1758">
        <v>18218</v>
      </c>
      <c r="C1758" t="s">
        <v>5779</v>
      </c>
      <c r="D1758" t="s">
        <v>463</v>
      </c>
      <c r="E1758">
        <v>6</v>
      </c>
      <c r="F1758">
        <v>158.4</v>
      </c>
      <c r="G1758">
        <v>26.4</v>
      </c>
    </row>
    <row r="1759" spans="1:7" x14ac:dyDescent="0.3">
      <c r="A1759" t="s">
        <v>552</v>
      </c>
      <c r="B1759">
        <v>20202</v>
      </c>
      <c r="C1759" t="s">
        <v>5852</v>
      </c>
      <c r="D1759" t="s">
        <v>463</v>
      </c>
      <c r="E1759">
        <v>26</v>
      </c>
      <c r="F1759">
        <v>189.54</v>
      </c>
      <c r="G1759">
        <v>7.29</v>
      </c>
    </row>
    <row r="1760" spans="1:7" x14ac:dyDescent="0.3">
      <c r="A1760" t="s">
        <v>552</v>
      </c>
      <c r="B1760">
        <v>20961</v>
      </c>
      <c r="C1760" t="s">
        <v>5687</v>
      </c>
      <c r="D1760" t="s">
        <v>463</v>
      </c>
      <c r="E1760">
        <v>2</v>
      </c>
      <c r="F1760">
        <v>17.8</v>
      </c>
      <c r="G1760">
        <v>8.9</v>
      </c>
    </row>
    <row r="1761" spans="1:7" x14ac:dyDescent="0.3">
      <c r="A1761" t="s">
        <v>552</v>
      </c>
      <c r="B1761">
        <v>27716</v>
      </c>
      <c r="C1761" t="s">
        <v>6009</v>
      </c>
      <c r="D1761" t="s">
        <v>463</v>
      </c>
      <c r="E1761">
        <v>12</v>
      </c>
      <c r="F1761">
        <v>725.4</v>
      </c>
      <c r="G1761">
        <v>60.45</v>
      </c>
    </row>
    <row r="1762" spans="1:7" x14ac:dyDescent="0.3">
      <c r="A1762" t="s">
        <v>552</v>
      </c>
      <c r="B1762">
        <v>17800</v>
      </c>
      <c r="C1762" t="s">
        <v>5824</v>
      </c>
      <c r="D1762" t="s">
        <v>463</v>
      </c>
      <c r="E1762">
        <v>12</v>
      </c>
      <c r="F1762">
        <v>309.60000000000002</v>
      </c>
      <c r="G1762">
        <v>25.8</v>
      </c>
    </row>
    <row r="1763" spans="1:7" x14ac:dyDescent="0.3">
      <c r="A1763" t="s">
        <v>552</v>
      </c>
      <c r="B1763">
        <v>17778</v>
      </c>
      <c r="C1763" t="s">
        <v>5825</v>
      </c>
      <c r="D1763" t="s">
        <v>463</v>
      </c>
      <c r="E1763">
        <v>18</v>
      </c>
      <c r="F1763">
        <v>2070.9</v>
      </c>
      <c r="G1763">
        <v>115.05</v>
      </c>
    </row>
    <row r="1764" spans="1:7" x14ac:dyDescent="0.3">
      <c r="A1764" t="s">
        <v>552</v>
      </c>
      <c r="B1764">
        <v>25535</v>
      </c>
      <c r="C1764" t="s">
        <v>5827</v>
      </c>
      <c r="D1764" t="s">
        <v>463</v>
      </c>
      <c r="E1764">
        <v>18</v>
      </c>
      <c r="F1764">
        <v>2101.6799999999998</v>
      </c>
      <c r="G1764">
        <v>116.76</v>
      </c>
    </row>
    <row r="1765" spans="1:7" x14ac:dyDescent="0.3">
      <c r="A1765" t="s">
        <v>552</v>
      </c>
      <c r="B1765">
        <v>21945</v>
      </c>
      <c r="C1765" t="s">
        <v>5828</v>
      </c>
      <c r="D1765" t="s">
        <v>463</v>
      </c>
      <c r="E1765">
        <v>240</v>
      </c>
      <c r="F1765">
        <v>9516</v>
      </c>
      <c r="G1765">
        <v>39.65</v>
      </c>
    </row>
    <row r="1766" spans="1:7" x14ac:dyDescent="0.3">
      <c r="A1766" t="s">
        <v>552</v>
      </c>
      <c r="B1766">
        <v>27715</v>
      </c>
      <c r="C1766" t="s">
        <v>6008</v>
      </c>
      <c r="D1766" t="s">
        <v>463</v>
      </c>
      <c r="E1766">
        <v>6</v>
      </c>
      <c r="F1766">
        <v>362.7</v>
      </c>
      <c r="G1766">
        <v>60.45</v>
      </c>
    </row>
    <row r="1767" spans="1:7" x14ac:dyDescent="0.3">
      <c r="A1767" t="s">
        <v>552</v>
      </c>
      <c r="B1767">
        <v>17716</v>
      </c>
      <c r="C1767" t="s">
        <v>5830</v>
      </c>
      <c r="D1767" t="s">
        <v>463</v>
      </c>
      <c r="E1767">
        <v>12</v>
      </c>
      <c r="F1767">
        <v>309.60000000000002</v>
      </c>
      <c r="G1767">
        <v>25.8</v>
      </c>
    </row>
    <row r="1768" spans="1:7" x14ac:dyDescent="0.3">
      <c r="A1768" t="s">
        <v>552</v>
      </c>
      <c r="B1768">
        <v>17594</v>
      </c>
      <c r="C1768" t="s">
        <v>5878</v>
      </c>
      <c r="D1768" t="s">
        <v>463</v>
      </c>
      <c r="E1768">
        <v>36</v>
      </c>
      <c r="F1768">
        <v>2433.6</v>
      </c>
      <c r="G1768">
        <v>67.599999999999994</v>
      </c>
    </row>
    <row r="1769" spans="1:7" x14ac:dyDescent="0.3">
      <c r="A1769" t="s">
        <v>552</v>
      </c>
      <c r="B1769">
        <v>25040</v>
      </c>
      <c r="C1769" t="s">
        <v>5832</v>
      </c>
      <c r="D1769" t="s">
        <v>463</v>
      </c>
      <c r="E1769">
        <v>36</v>
      </c>
      <c r="F1769">
        <v>3870.72</v>
      </c>
      <c r="G1769">
        <v>107.52</v>
      </c>
    </row>
    <row r="1770" spans="1:7" x14ac:dyDescent="0.3">
      <c r="A1770" t="s">
        <v>552</v>
      </c>
      <c r="B1770">
        <v>17713</v>
      </c>
      <c r="C1770" t="s">
        <v>5879</v>
      </c>
      <c r="D1770" t="s">
        <v>463</v>
      </c>
      <c r="E1770">
        <v>12</v>
      </c>
      <c r="F1770">
        <v>1287</v>
      </c>
      <c r="G1770">
        <v>107.25</v>
      </c>
    </row>
    <row r="1771" spans="1:7" x14ac:dyDescent="0.3">
      <c r="A1771" t="s">
        <v>552</v>
      </c>
      <c r="B1771">
        <v>18179</v>
      </c>
      <c r="C1771" t="s">
        <v>5789</v>
      </c>
      <c r="D1771" t="s">
        <v>463</v>
      </c>
      <c r="E1771">
        <v>24</v>
      </c>
      <c r="F1771">
        <v>2877.6</v>
      </c>
      <c r="G1771">
        <v>119.9</v>
      </c>
    </row>
    <row r="1772" spans="1:7" x14ac:dyDescent="0.3">
      <c r="A1772" t="s">
        <v>552</v>
      </c>
      <c r="B1772">
        <v>18157</v>
      </c>
      <c r="C1772" t="s">
        <v>5793</v>
      </c>
      <c r="D1772" t="s">
        <v>463</v>
      </c>
      <c r="E1772">
        <v>12</v>
      </c>
      <c r="F1772">
        <v>2376</v>
      </c>
      <c r="G1772">
        <v>198</v>
      </c>
    </row>
    <row r="1773" spans="1:7" x14ac:dyDescent="0.3">
      <c r="A1773" t="s">
        <v>552</v>
      </c>
      <c r="B1773">
        <v>18119</v>
      </c>
      <c r="C1773" t="s">
        <v>5802</v>
      </c>
      <c r="D1773" t="s">
        <v>463</v>
      </c>
      <c r="E1773">
        <v>12</v>
      </c>
      <c r="F1773">
        <v>2078.16</v>
      </c>
      <c r="G1773">
        <v>173.18</v>
      </c>
    </row>
    <row r="1774" spans="1:7" x14ac:dyDescent="0.3">
      <c r="A1774" t="s">
        <v>552</v>
      </c>
      <c r="B1774">
        <v>18099</v>
      </c>
      <c r="C1774" t="s">
        <v>5810</v>
      </c>
      <c r="D1774" t="s">
        <v>463</v>
      </c>
      <c r="E1774">
        <v>12</v>
      </c>
      <c r="F1774">
        <v>2702.76</v>
      </c>
      <c r="G1774">
        <v>225.23</v>
      </c>
    </row>
    <row r="1775" spans="1:7" x14ac:dyDescent="0.3">
      <c r="A1775" t="s">
        <v>552</v>
      </c>
      <c r="B1775">
        <v>19787</v>
      </c>
      <c r="C1775" t="s">
        <v>5914</v>
      </c>
      <c r="D1775" t="s">
        <v>462</v>
      </c>
      <c r="E1775">
        <v>269</v>
      </c>
      <c r="F1775">
        <v>1306.9100000000001</v>
      </c>
      <c r="G1775">
        <v>4.8600000000000003</v>
      </c>
    </row>
    <row r="1776" spans="1:7" x14ac:dyDescent="0.3">
      <c r="A1776" t="s">
        <v>552</v>
      </c>
      <c r="B1776">
        <v>19658</v>
      </c>
      <c r="C1776" t="s">
        <v>5915</v>
      </c>
      <c r="D1776" t="s">
        <v>462</v>
      </c>
      <c r="E1776">
        <v>6.65</v>
      </c>
      <c r="F1776">
        <v>18.82</v>
      </c>
      <c r="G1776">
        <v>2.83</v>
      </c>
    </row>
    <row r="1777" spans="1:7" x14ac:dyDescent="0.3">
      <c r="A1777" t="s">
        <v>552</v>
      </c>
      <c r="B1777">
        <v>19657</v>
      </c>
      <c r="C1777" t="s">
        <v>5916</v>
      </c>
      <c r="D1777" t="s">
        <v>462</v>
      </c>
      <c r="E1777">
        <v>8.5</v>
      </c>
      <c r="F1777">
        <v>42.15</v>
      </c>
      <c r="G1777">
        <v>4.96</v>
      </c>
    </row>
    <row r="1778" spans="1:7" x14ac:dyDescent="0.3">
      <c r="A1778" t="s">
        <v>552</v>
      </c>
      <c r="B1778">
        <v>19654</v>
      </c>
      <c r="C1778" t="s">
        <v>5917</v>
      </c>
      <c r="D1778" t="s">
        <v>462</v>
      </c>
      <c r="E1778">
        <v>28.17</v>
      </c>
      <c r="F1778">
        <v>161.02000000000001</v>
      </c>
      <c r="G1778">
        <v>5.72</v>
      </c>
    </row>
    <row r="1779" spans="1:7" x14ac:dyDescent="0.3">
      <c r="A1779" t="s">
        <v>552</v>
      </c>
      <c r="B1779">
        <v>25647</v>
      </c>
      <c r="C1779" t="s">
        <v>5918</v>
      </c>
      <c r="D1779" t="s">
        <v>462</v>
      </c>
      <c r="E1779">
        <v>8.25</v>
      </c>
      <c r="F1779">
        <v>188.26</v>
      </c>
      <c r="G1779">
        <v>22.82</v>
      </c>
    </row>
    <row r="1780" spans="1:7" x14ac:dyDescent="0.3">
      <c r="A1780" t="s">
        <v>552</v>
      </c>
      <c r="B1780">
        <v>24676</v>
      </c>
      <c r="C1780" t="s">
        <v>5688</v>
      </c>
      <c r="D1780" t="s">
        <v>462</v>
      </c>
      <c r="E1780">
        <v>2</v>
      </c>
      <c r="F1780">
        <v>110</v>
      </c>
      <c r="G1780">
        <v>55</v>
      </c>
    </row>
    <row r="1781" spans="1:7" x14ac:dyDescent="0.3">
      <c r="A1781" t="s">
        <v>552</v>
      </c>
      <c r="B1781">
        <v>19857</v>
      </c>
      <c r="C1781" t="s">
        <v>5602</v>
      </c>
      <c r="D1781" t="s">
        <v>462</v>
      </c>
      <c r="E1781">
        <v>5</v>
      </c>
      <c r="F1781">
        <v>245</v>
      </c>
      <c r="G1781">
        <v>49</v>
      </c>
    </row>
    <row r="1782" spans="1:7" x14ac:dyDescent="0.3">
      <c r="A1782" t="s">
        <v>552</v>
      </c>
      <c r="B1782">
        <v>23992</v>
      </c>
      <c r="C1782" t="s">
        <v>5603</v>
      </c>
      <c r="D1782" t="s">
        <v>462</v>
      </c>
      <c r="E1782">
        <v>3</v>
      </c>
      <c r="F1782">
        <v>195</v>
      </c>
      <c r="G1782">
        <v>65</v>
      </c>
    </row>
    <row r="1783" spans="1:7" x14ac:dyDescent="0.3">
      <c r="A1783" t="s">
        <v>552</v>
      </c>
      <c r="B1783">
        <v>24831</v>
      </c>
      <c r="C1783" t="s">
        <v>5689</v>
      </c>
      <c r="D1783" t="s">
        <v>462</v>
      </c>
      <c r="E1783">
        <v>1</v>
      </c>
      <c r="F1783">
        <v>126</v>
      </c>
      <c r="G1783">
        <v>126</v>
      </c>
    </row>
    <row r="1784" spans="1:7" x14ac:dyDescent="0.3">
      <c r="A1784" t="s">
        <v>552</v>
      </c>
      <c r="B1784">
        <v>21098</v>
      </c>
      <c r="C1784" t="s">
        <v>5607</v>
      </c>
      <c r="D1784" t="s">
        <v>462</v>
      </c>
      <c r="E1784">
        <v>4</v>
      </c>
      <c r="F1784">
        <v>70.599999999999994</v>
      </c>
      <c r="G1784">
        <v>17.649999999999999</v>
      </c>
    </row>
    <row r="1785" spans="1:7" x14ac:dyDescent="0.3">
      <c r="A1785" t="s">
        <v>552</v>
      </c>
      <c r="B1785">
        <v>21093</v>
      </c>
      <c r="C1785" t="s">
        <v>5608</v>
      </c>
      <c r="D1785" t="s">
        <v>462</v>
      </c>
      <c r="E1785">
        <v>180</v>
      </c>
      <c r="F1785">
        <v>810.2</v>
      </c>
      <c r="G1785">
        <v>4.5</v>
      </c>
    </row>
    <row r="1786" spans="1:7" x14ac:dyDescent="0.3">
      <c r="A1786" t="s">
        <v>552</v>
      </c>
      <c r="B1786">
        <v>21078</v>
      </c>
      <c r="C1786" t="s">
        <v>6039</v>
      </c>
      <c r="D1786" t="s">
        <v>462</v>
      </c>
      <c r="E1786">
        <v>2</v>
      </c>
      <c r="F1786">
        <v>99.78</v>
      </c>
      <c r="G1786">
        <v>49.89</v>
      </c>
    </row>
    <row r="1787" spans="1:7" x14ac:dyDescent="0.3">
      <c r="A1787" t="s">
        <v>552</v>
      </c>
      <c r="B1787">
        <v>17974</v>
      </c>
      <c r="C1787" t="s">
        <v>5839</v>
      </c>
      <c r="D1787" t="s">
        <v>462</v>
      </c>
      <c r="E1787">
        <v>36</v>
      </c>
      <c r="F1787">
        <v>486</v>
      </c>
      <c r="G1787">
        <v>13.5</v>
      </c>
    </row>
    <row r="1788" spans="1:7" x14ac:dyDescent="0.3">
      <c r="A1788" t="s">
        <v>552</v>
      </c>
      <c r="B1788">
        <v>24006</v>
      </c>
      <c r="C1788" t="s">
        <v>5991</v>
      </c>
      <c r="D1788" t="s">
        <v>462</v>
      </c>
      <c r="E1788">
        <v>30</v>
      </c>
      <c r="F1788">
        <v>738</v>
      </c>
      <c r="G1788">
        <v>24.6</v>
      </c>
    </row>
    <row r="1789" spans="1:7" x14ac:dyDescent="0.3">
      <c r="A1789" t="s">
        <v>552</v>
      </c>
      <c r="B1789">
        <v>17933</v>
      </c>
      <c r="C1789" t="s">
        <v>5813</v>
      </c>
      <c r="D1789" t="s">
        <v>462</v>
      </c>
      <c r="E1789">
        <v>12</v>
      </c>
      <c r="F1789">
        <v>886.08</v>
      </c>
      <c r="G1789">
        <v>73.84</v>
      </c>
    </row>
    <row r="1790" spans="1:7" x14ac:dyDescent="0.3">
      <c r="A1790" t="s">
        <v>552</v>
      </c>
      <c r="B1790">
        <v>17969</v>
      </c>
      <c r="C1790" t="s">
        <v>6042</v>
      </c>
      <c r="D1790" t="s">
        <v>462</v>
      </c>
      <c r="E1790">
        <v>28</v>
      </c>
      <c r="F1790">
        <v>655.20000000000005</v>
      </c>
      <c r="G1790">
        <v>23.4</v>
      </c>
    </row>
    <row r="1791" spans="1:7" x14ac:dyDescent="0.3">
      <c r="A1791" t="s">
        <v>552</v>
      </c>
      <c r="B1791">
        <v>17934</v>
      </c>
      <c r="C1791" t="s">
        <v>5814</v>
      </c>
      <c r="D1791" t="s">
        <v>462</v>
      </c>
      <c r="E1791">
        <v>24</v>
      </c>
      <c r="F1791">
        <v>1772.16</v>
      </c>
      <c r="G1791">
        <v>73.84</v>
      </c>
    </row>
    <row r="1792" spans="1:7" x14ac:dyDescent="0.3">
      <c r="A1792" t="s">
        <v>552</v>
      </c>
      <c r="B1792">
        <v>24030</v>
      </c>
      <c r="C1792" t="s">
        <v>5962</v>
      </c>
      <c r="D1792" t="s">
        <v>462</v>
      </c>
      <c r="E1792">
        <v>60</v>
      </c>
      <c r="F1792">
        <v>228</v>
      </c>
      <c r="G1792">
        <v>3.8</v>
      </c>
    </row>
    <row r="1793" spans="1:7" x14ac:dyDescent="0.3">
      <c r="A1793" t="s">
        <v>552</v>
      </c>
      <c r="B1793">
        <v>18003</v>
      </c>
      <c r="C1793" t="s">
        <v>5815</v>
      </c>
      <c r="D1793" t="s">
        <v>462</v>
      </c>
      <c r="E1793">
        <v>36</v>
      </c>
      <c r="F1793">
        <v>126.36</v>
      </c>
      <c r="G1793">
        <v>3.51</v>
      </c>
    </row>
    <row r="1794" spans="1:7" x14ac:dyDescent="0.3">
      <c r="A1794" t="s">
        <v>552</v>
      </c>
      <c r="B1794">
        <v>20757</v>
      </c>
      <c r="C1794" t="s">
        <v>5609</v>
      </c>
      <c r="D1794" t="s">
        <v>462</v>
      </c>
      <c r="E1794">
        <v>1</v>
      </c>
      <c r="F1794">
        <v>81</v>
      </c>
      <c r="G1794">
        <v>81</v>
      </c>
    </row>
    <row r="1795" spans="1:7" x14ac:dyDescent="0.3">
      <c r="A1795" t="s">
        <v>552</v>
      </c>
      <c r="B1795">
        <v>19506</v>
      </c>
      <c r="C1795" t="s">
        <v>5919</v>
      </c>
      <c r="D1795" t="s">
        <v>462</v>
      </c>
      <c r="E1795">
        <v>1.2</v>
      </c>
      <c r="F1795">
        <v>46</v>
      </c>
      <c r="G1795">
        <v>38.33</v>
      </c>
    </row>
    <row r="1796" spans="1:7" x14ac:dyDescent="0.3">
      <c r="A1796" t="s">
        <v>552</v>
      </c>
      <c r="B1796">
        <v>19505</v>
      </c>
      <c r="C1796" t="s">
        <v>5978</v>
      </c>
      <c r="D1796" t="s">
        <v>462</v>
      </c>
      <c r="E1796">
        <v>12</v>
      </c>
      <c r="F1796">
        <v>177.89</v>
      </c>
      <c r="G1796">
        <v>14.82</v>
      </c>
    </row>
    <row r="1797" spans="1:7" x14ac:dyDescent="0.3">
      <c r="A1797" t="s">
        <v>552</v>
      </c>
      <c r="B1797">
        <v>19502</v>
      </c>
      <c r="C1797" t="s">
        <v>6015</v>
      </c>
      <c r="D1797" t="s">
        <v>462</v>
      </c>
      <c r="E1797">
        <v>9.6999999999999993</v>
      </c>
      <c r="F1797">
        <v>242.12</v>
      </c>
      <c r="G1797">
        <v>24.96</v>
      </c>
    </row>
    <row r="1798" spans="1:7" x14ac:dyDescent="0.3">
      <c r="A1798" t="s">
        <v>552</v>
      </c>
      <c r="B1798">
        <v>19499</v>
      </c>
      <c r="C1798" t="s">
        <v>6392</v>
      </c>
      <c r="D1798" t="s">
        <v>462</v>
      </c>
      <c r="E1798">
        <v>1.6</v>
      </c>
      <c r="F1798">
        <v>23.4</v>
      </c>
      <c r="G1798">
        <v>14.63</v>
      </c>
    </row>
    <row r="1799" spans="1:7" x14ac:dyDescent="0.3">
      <c r="A1799" t="s">
        <v>552</v>
      </c>
      <c r="B1799">
        <v>19498</v>
      </c>
      <c r="C1799" t="s">
        <v>5979</v>
      </c>
      <c r="D1799" t="s">
        <v>462</v>
      </c>
      <c r="E1799">
        <v>9.59</v>
      </c>
      <c r="F1799">
        <v>179.49</v>
      </c>
      <c r="G1799">
        <v>18.72</v>
      </c>
    </row>
    <row r="1800" spans="1:7" x14ac:dyDescent="0.3">
      <c r="A1800" t="s">
        <v>552</v>
      </c>
      <c r="B1800">
        <v>19652</v>
      </c>
      <c r="C1800" t="s">
        <v>5920</v>
      </c>
      <c r="D1800" t="s">
        <v>462</v>
      </c>
      <c r="E1800">
        <v>3.03</v>
      </c>
      <c r="F1800">
        <v>59.75</v>
      </c>
      <c r="G1800">
        <v>19.72</v>
      </c>
    </row>
    <row r="1801" spans="1:7" x14ac:dyDescent="0.3">
      <c r="A1801" t="s">
        <v>552</v>
      </c>
      <c r="B1801">
        <v>19647</v>
      </c>
      <c r="C1801" t="s">
        <v>5921</v>
      </c>
      <c r="D1801" t="s">
        <v>462</v>
      </c>
      <c r="E1801">
        <v>5.7</v>
      </c>
      <c r="F1801">
        <v>77.239999999999995</v>
      </c>
      <c r="G1801">
        <v>13.55</v>
      </c>
    </row>
    <row r="1802" spans="1:7" x14ac:dyDescent="0.3">
      <c r="A1802" t="s">
        <v>552</v>
      </c>
      <c r="B1802">
        <v>24037</v>
      </c>
      <c r="C1802" t="s">
        <v>6116</v>
      </c>
      <c r="D1802" t="s">
        <v>462</v>
      </c>
      <c r="E1802">
        <v>22</v>
      </c>
      <c r="F1802">
        <v>433.56</v>
      </c>
      <c r="G1802">
        <v>19.71</v>
      </c>
    </row>
    <row r="1803" spans="1:7" x14ac:dyDescent="0.3">
      <c r="A1803" t="s">
        <v>552</v>
      </c>
      <c r="B1803">
        <v>20715</v>
      </c>
      <c r="C1803" t="s">
        <v>5614</v>
      </c>
      <c r="D1803" t="s">
        <v>462</v>
      </c>
      <c r="E1803">
        <v>4</v>
      </c>
      <c r="F1803">
        <v>1679.66</v>
      </c>
      <c r="G1803">
        <v>419.92</v>
      </c>
    </row>
    <row r="1804" spans="1:7" x14ac:dyDescent="0.3">
      <c r="A1804" t="s">
        <v>552</v>
      </c>
      <c r="B1804">
        <v>19701</v>
      </c>
      <c r="C1804" t="s">
        <v>5980</v>
      </c>
      <c r="D1804" t="s">
        <v>462</v>
      </c>
      <c r="E1804">
        <v>3</v>
      </c>
      <c r="F1804">
        <v>34.369999999999997</v>
      </c>
      <c r="G1804">
        <v>11.46</v>
      </c>
    </row>
    <row r="1805" spans="1:7" x14ac:dyDescent="0.3">
      <c r="A1805" t="s">
        <v>552</v>
      </c>
      <c r="B1805">
        <v>24039</v>
      </c>
      <c r="C1805" t="s">
        <v>5616</v>
      </c>
      <c r="D1805" t="s">
        <v>462</v>
      </c>
      <c r="E1805">
        <v>10</v>
      </c>
      <c r="F1805">
        <v>699</v>
      </c>
      <c r="G1805">
        <v>69.900000000000006</v>
      </c>
    </row>
    <row r="1806" spans="1:7" x14ac:dyDescent="0.3">
      <c r="A1806" t="s">
        <v>552</v>
      </c>
      <c r="B1806">
        <v>23702</v>
      </c>
      <c r="C1806" t="s">
        <v>6389</v>
      </c>
      <c r="D1806" t="s">
        <v>462</v>
      </c>
      <c r="E1806">
        <v>3</v>
      </c>
      <c r="F1806">
        <v>19.5</v>
      </c>
      <c r="G1806">
        <v>6.5</v>
      </c>
    </row>
    <row r="1807" spans="1:7" x14ac:dyDescent="0.3">
      <c r="A1807" t="s">
        <v>552</v>
      </c>
      <c r="B1807">
        <v>20429</v>
      </c>
      <c r="C1807" t="s">
        <v>5840</v>
      </c>
      <c r="D1807" t="s">
        <v>462</v>
      </c>
      <c r="E1807">
        <v>1</v>
      </c>
      <c r="F1807">
        <v>19.600000000000001</v>
      </c>
      <c r="G1807">
        <v>19.600000000000001</v>
      </c>
    </row>
    <row r="1808" spans="1:7" x14ac:dyDescent="0.3">
      <c r="A1808" t="s">
        <v>552</v>
      </c>
      <c r="B1808">
        <v>24044</v>
      </c>
      <c r="C1808" t="s">
        <v>5981</v>
      </c>
      <c r="D1808" t="s">
        <v>462</v>
      </c>
      <c r="E1808">
        <v>2</v>
      </c>
      <c r="F1808">
        <v>36.26</v>
      </c>
      <c r="G1808">
        <v>18.13</v>
      </c>
    </row>
    <row r="1809" spans="1:7" x14ac:dyDescent="0.3">
      <c r="A1809" t="s">
        <v>552</v>
      </c>
      <c r="B1809">
        <v>18550</v>
      </c>
      <c r="C1809" t="s">
        <v>5724</v>
      </c>
      <c r="D1809" t="s">
        <v>462</v>
      </c>
      <c r="E1809">
        <v>4</v>
      </c>
      <c r="F1809">
        <v>1503.2</v>
      </c>
      <c r="G1809">
        <v>375.8</v>
      </c>
    </row>
    <row r="1810" spans="1:7" x14ac:dyDescent="0.3">
      <c r="A1810" t="s">
        <v>552</v>
      </c>
      <c r="B1810">
        <v>22598</v>
      </c>
      <c r="C1810" t="s">
        <v>5725</v>
      </c>
      <c r="D1810" t="s">
        <v>462</v>
      </c>
      <c r="E1810">
        <v>2</v>
      </c>
      <c r="F1810">
        <v>359.8</v>
      </c>
      <c r="G1810">
        <v>179.9</v>
      </c>
    </row>
    <row r="1811" spans="1:7" x14ac:dyDescent="0.3">
      <c r="A1811" t="s">
        <v>552</v>
      </c>
      <c r="B1811">
        <v>18545</v>
      </c>
      <c r="C1811" t="s">
        <v>5727</v>
      </c>
      <c r="D1811" t="s">
        <v>462</v>
      </c>
      <c r="E1811">
        <v>6</v>
      </c>
      <c r="F1811">
        <v>277.5</v>
      </c>
      <c r="G1811">
        <v>46.25</v>
      </c>
    </row>
    <row r="1812" spans="1:7" x14ac:dyDescent="0.3">
      <c r="A1812" t="s">
        <v>552</v>
      </c>
      <c r="B1812">
        <v>18543</v>
      </c>
      <c r="C1812" t="s">
        <v>5729</v>
      </c>
      <c r="D1812" t="s">
        <v>462</v>
      </c>
      <c r="E1812">
        <v>12</v>
      </c>
      <c r="F1812">
        <v>248.4</v>
      </c>
      <c r="G1812">
        <v>20.7</v>
      </c>
    </row>
    <row r="1813" spans="1:7" x14ac:dyDescent="0.3">
      <c r="A1813" t="s">
        <v>552</v>
      </c>
      <c r="B1813">
        <v>20301</v>
      </c>
      <c r="C1813" t="s">
        <v>5617</v>
      </c>
      <c r="D1813" t="s">
        <v>462</v>
      </c>
      <c r="E1813">
        <v>36</v>
      </c>
      <c r="F1813">
        <v>691.62</v>
      </c>
      <c r="G1813">
        <v>19.21</v>
      </c>
    </row>
    <row r="1814" spans="1:7" x14ac:dyDescent="0.3">
      <c r="A1814" t="s">
        <v>552</v>
      </c>
      <c r="B1814">
        <v>21783</v>
      </c>
      <c r="C1814" t="s">
        <v>6216</v>
      </c>
      <c r="D1814" t="s">
        <v>462</v>
      </c>
      <c r="E1814">
        <v>4</v>
      </c>
      <c r="F1814">
        <v>42.24</v>
      </c>
      <c r="G1814">
        <v>10.56</v>
      </c>
    </row>
    <row r="1815" spans="1:7" x14ac:dyDescent="0.3">
      <c r="A1815" t="s">
        <v>552</v>
      </c>
      <c r="B1815">
        <v>21047</v>
      </c>
      <c r="C1815" t="s">
        <v>5621</v>
      </c>
      <c r="D1815" t="s">
        <v>462</v>
      </c>
      <c r="E1815">
        <v>9</v>
      </c>
      <c r="F1815">
        <v>1105.5</v>
      </c>
      <c r="G1815">
        <v>122.83</v>
      </c>
    </row>
    <row r="1816" spans="1:7" x14ac:dyDescent="0.3">
      <c r="A1816" t="s">
        <v>552</v>
      </c>
      <c r="B1816">
        <v>20752</v>
      </c>
      <c r="C1816" t="s">
        <v>5624</v>
      </c>
      <c r="D1816" t="s">
        <v>462</v>
      </c>
      <c r="E1816">
        <v>7</v>
      </c>
      <c r="F1816">
        <v>729.8</v>
      </c>
      <c r="G1816">
        <v>104.26</v>
      </c>
    </row>
    <row r="1817" spans="1:7" x14ac:dyDescent="0.3">
      <c r="A1817" t="s">
        <v>552</v>
      </c>
      <c r="B1817">
        <v>22721</v>
      </c>
      <c r="C1817" t="s">
        <v>5710</v>
      </c>
      <c r="D1817" t="s">
        <v>462</v>
      </c>
      <c r="E1817">
        <v>38.06</v>
      </c>
      <c r="F1817">
        <v>1077.0999999999999</v>
      </c>
      <c r="G1817">
        <v>28.3</v>
      </c>
    </row>
    <row r="1818" spans="1:7" x14ac:dyDescent="0.3">
      <c r="A1818" t="s">
        <v>552</v>
      </c>
      <c r="B1818">
        <v>24943</v>
      </c>
      <c r="C1818" t="s">
        <v>6417</v>
      </c>
      <c r="D1818" t="s">
        <v>462</v>
      </c>
      <c r="E1818">
        <v>40</v>
      </c>
      <c r="F1818">
        <v>814</v>
      </c>
      <c r="G1818">
        <v>20.350000000000001</v>
      </c>
    </row>
    <row r="1819" spans="1:7" x14ac:dyDescent="0.3">
      <c r="A1819" t="s">
        <v>552</v>
      </c>
      <c r="B1819">
        <v>19166</v>
      </c>
      <c r="C1819" t="s">
        <v>5892</v>
      </c>
      <c r="D1819" t="s">
        <v>462</v>
      </c>
      <c r="E1819">
        <v>40</v>
      </c>
      <c r="F1819">
        <v>814</v>
      </c>
      <c r="G1819">
        <v>20.350000000000001</v>
      </c>
    </row>
    <row r="1820" spans="1:7" x14ac:dyDescent="0.3">
      <c r="A1820" t="s">
        <v>552</v>
      </c>
      <c r="B1820">
        <v>28169</v>
      </c>
      <c r="C1820" t="s">
        <v>6411</v>
      </c>
      <c r="D1820" t="s">
        <v>462</v>
      </c>
      <c r="E1820">
        <v>4</v>
      </c>
      <c r="F1820">
        <v>40.799999999999997</v>
      </c>
      <c r="G1820">
        <v>10.199999999999999</v>
      </c>
    </row>
    <row r="1821" spans="1:7" x14ac:dyDescent="0.3">
      <c r="A1821" t="s">
        <v>552</v>
      </c>
      <c r="B1821">
        <v>23390</v>
      </c>
      <c r="C1821" t="s">
        <v>5922</v>
      </c>
      <c r="D1821" t="s">
        <v>462</v>
      </c>
      <c r="E1821">
        <v>61</v>
      </c>
      <c r="F1821">
        <v>514.5</v>
      </c>
      <c r="G1821">
        <v>8.43</v>
      </c>
    </row>
    <row r="1822" spans="1:7" x14ac:dyDescent="0.3">
      <c r="A1822" t="s">
        <v>552</v>
      </c>
      <c r="B1822">
        <v>23389</v>
      </c>
      <c r="C1822" t="s">
        <v>5923</v>
      </c>
      <c r="D1822" t="s">
        <v>462</v>
      </c>
      <c r="E1822">
        <v>46</v>
      </c>
      <c r="F1822">
        <v>229.64</v>
      </c>
      <c r="G1822">
        <v>4.99</v>
      </c>
    </row>
    <row r="1823" spans="1:7" x14ac:dyDescent="0.3">
      <c r="A1823" t="s">
        <v>552</v>
      </c>
      <c r="B1823">
        <v>24083</v>
      </c>
      <c r="C1823" t="s">
        <v>5924</v>
      </c>
      <c r="D1823" t="s">
        <v>462</v>
      </c>
      <c r="E1823">
        <v>450.4</v>
      </c>
      <c r="F1823">
        <v>1854.96</v>
      </c>
      <c r="G1823">
        <v>4.12</v>
      </c>
    </row>
    <row r="1824" spans="1:7" x14ac:dyDescent="0.3">
      <c r="A1824" t="s">
        <v>552</v>
      </c>
      <c r="B1824">
        <v>19634</v>
      </c>
      <c r="C1824" t="s">
        <v>5925</v>
      </c>
      <c r="D1824" t="s">
        <v>462</v>
      </c>
      <c r="E1824">
        <v>16.100000000000001</v>
      </c>
      <c r="F1824">
        <v>117.5</v>
      </c>
      <c r="G1824">
        <v>7.3</v>
      </c>
    </row>
    <row r="1825" spans="1:7" x14ac:dyDescent="0.3">
      <c r="A1825" t="s">
        <v>552</v>
      </c>
      <c r="B1825">
        <v>19632</v>
      </c>
      <c r="C1825" t="s">
        <v>5926</v>
      </c>
      <c r="D1825" t="s">
        <v>462</v>
      </c>
      <c r="E1825">
        <v>37.15</v>
      </c>
      <c r="F1825">
        <v>133.96</v>
      </c>
      <c r="G1825">
        <v>3.61</v>
      </c>
    </row>
    <row r="1826" spans="1:7" x14ac:dyDescent="0.3">
      <c r="A1826" t="s">
        <v>552</v>
      </c>
      <c r="B1826">
        <v>26582</v>
      </c>
      <c r="C1826" t="s">
        <v>5711</v>
      </c>
      <c r="D1826" t="s">
        <v>462</v>
      </c>
      <c r="E1826">
        <v>73.03</v>
      </c>
      <c r="F1826">
        <v>9420.8700000000008</v>
      </c>
      <c r="G1826">
        <v>129</v>
      </c>
    </row>
    <row r="1827" spans="1:7" x14ac:dyDescent="0.3">
      <c r="A1827" t="s">
        <v>552</v>
      </c>
      <c r="B1827">
        <v>18696</v>
      </c>
      <c r="C1827" t="s">
        <v>6023</v>
      </c>
      <c r="D1827" t="s">
        <v>462</v>
      </c>
      <c r="E1827">
        <v>30</v>
      </c>
      <c r="F1827">
        <v>539.70000000000005</v>
      </c>
      <c r="G1827">
        <v>17.989999999999998</v>
      </c>
    </row>
    <row r="1828" spans="1:7" x14ac:dyDescent="0.3">
      <c r="A1828" t="s">
        <v>552</v>
      </c>
      <c r="B1828">
        <v>17565</v>
      </c>
      <c r="C1828" t="s">
        <v>6143</v>
      </c>
      <c r="D1828" t="s">
        <v>462</v>
      </c>
      <c r="E1828">
        <v>2</v>
      </c>
      <c r="F1828">
        <v>224</v>
      </c>
      <c r="G1828">
        <v>112</v>
      </c>
    </row>
    <row r="1829" spans="1:7" x14ac:dyDescent="0.3">
      <c r="A1829" t="s">
        <v>552</v>
      </c>
      <c r="B1829">
        <v>17564</v>
      </c>
      <c r="C1829" t="s">
        <v>6142</v>
      </c>
      <c r="D1829" t="s">
        <v>462</v>
      </c>
      <c r="E1829">
        <v>4</v>
      </c>
      <c r="F1829">
        <v>220</v>
      </c>
      <c r="G1829">
        <v>55</v>
      </c>
    </row>
    <row r="1830" spans="1:7" x14ac:dyDescent="0.3">
      <c r="A1830" t="s">
        <v>552</v>
      </c>
      <c r="B1830">
        <v>19846</v>
      </c>
      <c r="C1830" t="s">
        <v>6060</v>
      </c>
      <c r="D1830" t="s">
        <v>462</v>
      </c>
      <c r="E1830">
        <v>5</v>
      </c>
      <c r="F1830">
        <v>95.67</v>
      </c>
      <c r="G1830">
        <v>19.13</v>
      </c>
    </row>
    <row r="1831" spans="1:7" x14ac:dyDescent="0.3">
      <c r="A1831" t="s">
        <v>552</v>
      </c>
      <c r="B1831">
        <v>24594</v>
      </c>
      <c r="C1831" t="s">
        <v>6404</v>
      </c>
      <c r="D1831" t="s">
        <v>462</v>
      </c>
      <c r="E1831">
        <v>4</v>
      </c>
      <c r="F1831">
        <v>124</v>
      </c>
      <c r="G1831">
        <v>31</v>
      </c>
    </row>
    <row r="1832" spans="1:7" x14ac:dyDescent="0.3">
      <c r="A1832" t="s">
        <v>552</v>
      </c>
      <c r="B1832">
        <v>26560</v>
      </c>
      <c r="C1832" t="s">
        <v>5732</v>
      </c>
      <c r="D1832" t="s">
        <v>462</v>
      </c>
      <c r="E1832">
        <v>66</v>
      </c>
      <c r="F1832">
        <v>1815</v>
      </c>
      <c r="G1832">
        <v>27.5</v>
      </c>
    </row>
    <row r="1833" spans="1:7" x14ac:dyDescent="0.3">
      <c r="A1833" t="s">
        <v>552</v>
      </c>
      <c r="B1833">
        <v>18486</v>
      </c>
      <c r="C1833" t="s">
        <v>5733</v>
      </c>
      <c r="D1833" t="s">
        <v>462</v>
      </c>
      <c r="E1833">
        <v>12</v>
      </c>
      <c r="F1833">
        <v>330</v>
      </c>
      <c r="G1833">
        <v>27.5</v>
      </c>
    </row>
    <row r="1834" spans="1:7" x14ac:dyDescent="0.3">
      <c r="A1834" t="s">
        <v>552</v>
      </c>
      <c r="B1834">
        <v>20809</v>
      </c>
      <c r="C1834" t="s">
        <v>5627</v>
      </c>
      <c r="D1834" t="s">
        <v>462</v>
      </c>
      <c r="E1834">
        <v>24</v>
      </c>
      <c r="F1834">
        <v>773.22</v>
      </c>
      <c r="G1834">
        <v>32.22</v>
      </c>
    </row>
    <row r="1835" spans="1:7" x14ac:dyDescent="0.3">
      <c r="A1835" t="s">
        <v>552</v>
      </c>
      <c r="B1835">
        <v>27867</v>
      </c>
      <c r="C1835" t="s">
        <v>6396</v>
      </c>
      <c r="D1835" t="s">
        <v>462</v>
      </c>
      <c r="E1835">
        <v>1</v>
      </c>
      <c r="F1835">
        <v>261.99</v>
      </c>
      <c r="G1835">
        <v>261.99</v>
      </c>
    </row>
    <row r="1836" spans="1:7" x14ac:dyDescent="0.3">
      <c r="A1836" t="s">
        <v>552</v>
      </c>
      <c r="B1836">
        <v>28356</v>
      </c>
      <c r="C1836" t="s">
        <v>6383</v>
      </c>
      <c r="D1836" t="s">
        <v>462</v>
      </c>
      <c r="E1836">
        <v>1</v>
      </c>
      <c r="F1836">
        <v>70.11</v>
      </c>
      <c r="G1836">
        <v>70.11</v>
      </c>
    </row>
    <row r="1837" spans="1:7" x14ac:dyDescent="0.3">
      <c r="A1837" t="s">
        <v>552</v>
      </c>
      <c r="B1837">
        <v>28350</v>
      </c>
      <c r="C1837" t="s">
        <v>6384</v>
      </c>
      <c r="D1837" t="s">
        <v>462</v>
      </c>
      <c r="E1837">
        <v>1</v>
      </c>
      <c r="F1837">
        <v>65.239999999999995</v>
      </c>
      <c r="G1837">
        <v>65.239999999999995</v>
      </c>
    </row>
    <row r="1838" spans="1:7" x14ac:dyDescent="0.3">
      <c r="A1838" t="s">
        <v>552</v>
      </c>
      <c r="B1838">
        <v>28340</v>
      </c>
      <c r="C1838" t="s">
        <v>6382</v>
      </c>
      <c r="D1838" t="s">
        <v>462</v>
      </c>
      <c r="E1838">
        <v>1</v>
      </c>
      <c r="F1838">
        <v>78</v>
      </c>
      <c r="G1838">
        <v>78</v>
      </c>
    </row>
    <row r="1839" spans="1:7" x14ac:dyDescent="0.3">
      <c r="A1839" t="s">
        <v>552</v>
      </c>
      <c r="B1839">
        <v>27211</v>
      </c>
      <c r="C1839" t="s">
        <v>6374</v>
      </c>
      <c r="D1839" t="s">
        <v>462</v>
      </c>
      <c r="E1839">
        <v>4</v>
      </c>
      <c r="F1839">
        <v>330.52</v>
      </c>
      <c r="G1839">
        <v>82.63</v>
      </c>
    </row>
    <row r="1840" spans="1:7" x14ac:dyDescent="0.3">
      <c r="A1840" t="s">
        <v>552</v>
      </c>
      <c r="B1840">
        <v>27212</v>
      </c>
      <c r="C1840" t="s">
        <v>6375</v>
      </c>
      <c r="D1840" t="s">
        <v>462</v>
      </c>
      <c r="E1840">
        <v>4</v>
      </c>
      <c r="F1840">
        <v>330.52</v>
      </c>
      <c r="G1840">
        <v>82.63</v>
      </c>
    </row>
    <row r="1841" spans="1:7" x14ac:dyDescent="0.3">
      <c r="A1841" t="s">
        <v>552</v>
      </c>
      <c r="B1841">
        <v>27213</v>
      </c>
      <c r="C1841" t="s">
        <v>6376</v>
      </c>
      <c r="D1841" t="s">
        <v>462</v>
      </c>
      <c r="E1841">
        <v>3</v>
      </c>
      <c r="F1841">
        <v>210.33</v>
      </c>
      <c r="G1841">
        <v>70.11</v>
      </c>
    </row>
    <row r="1842" spans="1:7" x14ac:dyDescent="0.3">
      <c r="A1842" t="s">
        <v>552</v>
      </c>
      <c r="B1842">
        <v>27214</v>
      </c>
      <c r="C1842" t="s">
        <v>6377</v>
      </c>
      <c r="D1842" t="s">
        <v>462</v>
      </c>
      <c r="E1842">
        <v>1</v>
      </c>
      <c r="F1842">
        <v>82.63</v>
      </c>
      <c r="G1842">
        <v>82.63</v>
      </c>
    </row>
    <row r="1843" spans="1:7" x14ac:dyDescent="0.3">
      <c r="A1843" t="s">
        <v>552</v>
      </c>
      <c r="B1843">
        <v>27215</v>
      </c>
      <c r="C1843" t="s">
        <v>6378</v>
      </c>
      <c r="D1843" t="s">
        <v>462</v>
      </c>
      <c r="E1843">
        <v>1</v>
      </c>
      <c r="F1843">
        <v>83</v>
      </c>
      <c r="G1843">
        <v>83</v>
      </c>
    </row>
    <row r="1844" spans="1:7" x14ac:dyDescent="0.3">
      <c r="A1844" t="s">
        <v>552</v>
      </c>
      <c r="B1844">
        <v>27217</v>
      </c>
      <c r="C1844" t="s">
        <v>6379</v>
      </c>
      <c r="D1844" t="s">
        <v>462</v>
      </c>
      <c r="E1844">
        <v>2</v>
      </c>
      <c r="F1844">
        <v>166</v>
      </c>
      <c r="G1844">
        <v>83</v>
      </c>
    </row>
    <row r="1845" spans="1:7" x14ac:dyDescent="0.3">
      <c r="A1845" t="s">
        <v>552</v>
      </c>
      <c r="B1845">
        <v>28134</v>
      </c>
      <c r="C1845" t="s">
        <v>6380</v>
      </c>
      <c r="D1845" t="s">
        <v>462</v>
      </c>
      <c r="E1845">
        <v>1</v>
      </c>
      <c r="F1845">
        <v>70.11</v>
      </c>
      <c r="G1845">
        <v>70.11</v>
      </c>
    </row>
    <row r="1846" spans="1:7" x14ac:dyDescent="0.3">
      <c r="A1846" t="s">
        <v>552</v>
      </c>
      <c r="B1846">
        <v>28135</v>
      </c>
      <c r="C1846" t="s">
        <v>6381</v>
      </c>
      <c r="D1846" t="s">
        <v>462</v>
      </c>
      <c r="E1846">
        <v>2</v>
      </c>
      <c r="F1846">
        <v>140.22</v>
      </c>
      <c r="G1846">
        <v>70.11</v>
      </c>
    </row>
    <row r="1847" spans="1:7" x14ac:dyDescent="0.3">
      <c r="A1847" t="s">
        <v>552</v>
      </c>
      <c r="B1847">
        <v>21073</v>
      </c>
      <c r="C1847" t="s">
        <v>5628</v>
      </c>
      <c r="D1847" t="s">
        <v>462</v>
      </c>
      <c r="E1847">
        <v>25</v>
      </c>
      <c r="F1847">
        <v>1222.5</v>
      </c>
      <c r="G1847">
        <v>48.9</v>
      </c>
    </row>
    <row r="1848" spans="1:7" x14ac:dyDescent="0.3">
      <c r="A1848" t="s">
        <v>552</v>
      </c>
      <c r="B1848">
        <v>27692</v>
      </c>
      <c r="C1848" t="s">
        <v>5895</v>
      </c>
      <c r="D1848" t="s">
        <v>462</v>
      </c>
      <c r="E1848">
        <v>25</v>
      </c>
      <c r="F1848">
        <v>2800</v>
      </c>
      <c r="G1848">
        <v>112</v>
      </c>
    </row>
    <row r="1849" spans="1:7" x14ac:dyDescent="0.3">
      <c r="A1849" t="s">
        <v>552</v>
      </c>
      <c r="B1849">
        <v>19772</v>
      </c>
      <c r="C1849" t="s">
        <v>6388</v>
      </c>
      <c r="D1849" t="s">
        <v>462</v>
      </c>
      <c r="E1849">
        <v>8</v>
      </c>
      <c r="F1849">
        <v>365.6</v>
      </c>
      <c r="G1849">
        <v>45.7</v>
      </c>
    </row>
    <row r="1850" spans="1:7" x14ac:dyDescent="0.3">
      <c r="A1850" t="s">
        <v>552</v>
      </c>
      <c r="B1850">
        <v>17553</v>
      </c>
      <c r="C1850" t="s">
        <v>6194</v>
      </c>
      <c r="D1850" t="s">
        <v>462</v>
      </c>
      <c r="E1850">
        <v>30</v>
      </c>
      <c r="F1850">
        <v>264</v>
      </c>
      <c r="G1850">
        <v>8.8000000000000007</v>
      </c>
    </row>
    <row r="1851" spans="1:7" x14ac:dyDescent="0.3">
      <c r="A1851" t="s">
        <v>552</v>
      </c>
      <c r="B1851">
        <v>19490</v>
      </c>
      <c r="C1851" t="s">
        <v>6324</v>
      </c>
      <c r="D1851" t="s">
        <v>462</v>
      </c>
      <c r="E1851">
        <v>0.4</v>
      </c>
      <c r="F1851">
        <v>30</v>
      </c>
      <c r="G1851">
        <v>75</v>
      </c>
    </row>
    <row r="1852" spans="1:7" x14ac:dyDescent="0.3">
      <c r="A1852" t="s">
        <v>552</v>
      </c>
      <c r="B1852">
        <v>24118</v>
      </c>
      <c r="C1852" t="s">
        <v>5973</v>
      </c>
      <c r="D1852" t="s">
        <v>462</v>
      </c>
      <c r="E1852">
        <v>12</v>
      </c>
      <c r="F1852">
        <v>1044</v>
      </c>
      <c r="G1852">
        <v>87</v>
      </c>
    </row>
    <row r="1853" spans="1:7" x14ac:dyDescent="0.3">
      <c r="A1853" t="s">
        <v>552</v>
      </c>
      <c r="B1853">
        <v>23648</v>
      </c>
      <c r="C1853" t="s">
        <v>5974</v>
      </c>
      <c r="D1853" t="s">
        <v>462</v>
      </c>
      <c r="E1853">
        <v>8</v>
      </c>
      <c r="F1853">
        <v>1039.2</v>
      </c>
      <c r="G1853">
        <v>129.9</v>
      </c>
    </row>
    <row r="1854" spans="1:7" x14ac:dyDescent="0.3">
      <c r="A1854" t="s">
        <v>552</v>
      </c>
      <c r="B1854">
        <v>20054</v>
      </c>
      <c r="C1854" t="s">
        <v>5633</v>
      </c>
      <c r="D1854" t="s">
        <v>462</v>
      </c>
      <c r="E1854">
        <v>11</v>
      </c>
      <c r="F1854">
        <v>128.79</v>
      </c>
      <c r="G1854">
        <v>11.71</v>
      </c>
    </row>
    <row r="1855" spans="1:7" x14ac:dyDescent="0.3">
      <c r="A1855" t="s">
        <v>552</v>
      </c>
      <c r="B1855">
        <v>24509</v>
      </c>
      <c r="C1855" t="s">
        <v>5928</v>
      </c>
      <c r="D1855" t="s">
        <v>462</v>
      </c>
      <c r="E1855">
        <v>96.1</v>
      </c>
      <c r="F1855">
        <v>191.55</v>
      </c>
      <c r="G1855">
        <v>1.99</v>
      </c>
    </row>
    <row r="1856" spans="1:7" x14ac:dyDescent="0.3">
      <c r="A1856" t="s">
        <v>552</v>
      </c>
      <c r="B1856">
        <v>19626</v>
      </c>
      <c r="C1856" t="s">
        <v>5966</v>
      </c>
      <c r="D1856" t="s">
        <v>462</v>
      </c>
      <c r="E1856">
        <v>2.67</v>
      </c>
      <c r="F1856">
        <v>8.18</v>
      </c>
      <c r="G1856">
        <v>3.06</v>
      </c>
    </row>
    <row r="1857" spans="1:7" x14ac:dyDescent="0.3">
      <c r="A1857" t="s">
        <v>552</v>
      </c>
      <c r="B1857">
        <v>19623</v>
      </c>
      <c r="C1857" t="s">
        <v>5929</v>
      </c>
      <c r="D1857" t="s">
        <v>462</v>
      </c>
      <c r="E1857">
        <v>38</v>
      </c>
      <c r="F1857">
        <v>137.69999999999999</v>
      </c>
      <c r="G1857">
        <v>3.62</v>
      </c>
    </row>
    <row r="1858" spans="1:7" x14ac:dyDescent="0.3">
      <c r="A1858" t="s">
        <v>552</v>
      </c>
      <c r="B1858">
        <v>19488</v>
      </c>
      <c r="C1858" t="s">
        <v>5930</v>
      </c>
      <c r="D1858" t="s">
        <v>462</v>
      </c>
      <c r="E1858">
        <v>9.6</v>
      </c>
      <c r="F1858">
        <v>128</v>
      </c>
      <c r="G1858">
        <v>13.33</v>
      </c>
    </row>
    <row r="1859" spans="1:7" x14ac:dyDescent="0.3">
      <c r="A1859" t="s">
        <v>552</v>
      </c>
      <c r="B1859">
        <v>19621</v>
      </c>
      <c r="C1859" t="s">
        <v>5931</v>
      </c>
      <c r="D1859" t="s">
        <v>462</v>
      </c>
      <c r="E1859">
        <v>40.99</v>
      </c>
      <c r="F1859">
        <v>119.08</v>
      </c>
      <c r="G1859">
        <v>2.91</v>
      </c>
    </row>
    <row r="1860" spans="1:7" x14ac:dyDescent="0.3">
      <c r="A1860" t="s">
        <v>552</v>
      </c>
      <c r="B1860">
        <v>24952</v>
      </c>
      <c r="C1860" t="s">
        <v>5599</v>
      </c>
      <c r="D1860" t="s">
        <v>462</v>
      </c>
      <c r="E1860">
        <v>4</v>
      </c>
      <c r="F1860">
        <v>359.6</v>
      </c>
      <c r="G1860">
        <v>89.9</v>
      </c>
    </row>
    <row r="1861" spans="1:7" x14ac:dyDescent="0.3">
      <c r="A1861" t="s">
        <v>552</v>
      </c>
      <c r="B1861">
        <v>20941</v>
      </c>
      <c r="C1861" t="s">
        <v>5886</v>
      </c>
      <c r="D1861" t="s">
        <v>462</v>
      </c>
      <c r="E1861">
        <v>8</v>
      </c>
      <c r="F1861">
        <v>1589.16</v>
      </c>
      <c r="G1861">
        <v>198.65</v>
      </c>
    </row>
    <row r="1862" spans="1:7" x14ac:dyDescent="0.3">
      <c r="A1862" t="s">
        <v>552</v>
      </c>
      <c r="B1862">
        <v>25481</v>
      </c>
      <c r="C1862" t="s">
        <v>6355</v>
      </c>
      <c r="D1862" t="s">
        <v>462</v>
      </c>
      <c r="E1862">
        <v>7</v>
      </c>
      <c r="F1862">
        <v>389.89</v>
      </c>
      <c r="G1862">
        <v>55.7</v>
      </c>
    </row>
    <row r="1863" spans="1:7" x14ac:dyDescent="0.3">
      <c r="A1863" t="s">
        <v>552</v>
      </c>
      <c r="B1863">
        <v>23241</v>
      </c>
      <c r="C1863" t="s">
        <v>5932</v>
      </c>
      <c r="D1863" t="s">
        <v>462</v>
      </c>
      <c r="E1863">
        <v>11</v>
      </c>
      <c r="F1863">
        <v>60.5</v>
      </c>
      <c r="G1863">
        <v>5.5</v>
      </c>
    </row>
    <row r="1864" spans="1:7" x14ac:dyDescent="0.3">
      <c r="A1864" t="s">
        <v>552</v>
      </c>
      <c r="B1864">
        <v>25254</v>
      </c>
      <c r="C1864" t="s">
        <v>6385</v>
      </c>
      <c r="D1864" t="s">
        <v>462</v>
      </c>
      <c r="E1864">
        <v>1</v>
      </c>
      <c r="F1864">
        <v>81.599999999999994</v>
      </c>
      <c r="G1864">
        <v>81.599999999999994</v>
      </c>
    </row>
    <row r="1865" spans="1:7" x14ac:dyDescent="0.3">
      <c r="A1865" t="s">
        <v>552</v>
      </c>
      <c r="B1865">
        <v>20257</v>
      </c>
      <c r="C1865" t="s">
        <v>5887</v>
      </c>
      <c r="D1865" t="s">
        <v>462</v>
      </c>
      <c r="E1865">
        <v>7</v>
      </c>
      <c r="F1865">
        <v>192.5</v>
      </c>
      <c r="G1865">
        <v>27.5</v>
      </c>
    </row>
    <row r="1866" spans="1:7" x14ac:dyDescent="0.3">
      <c r="A1866" t="s">
        <v>552</v>
      </c>
      <c r="B1866">
        <v>19617</v>
      </c>
      <c r="C1866" t="s">
        <v>5933</v>
      </c>
      <c r="D1866" t="s">
        <v>462</v>
      </c>
      <c r="E1866">
        <v>2.5</v>
      </c>
      <c r="F1866">
        <v>94.6</v>
      </c>
      <c r="G1866">
        <v>37.840000000000003</v>
      </c>
    </row>
    <row r="1867" spans="1:7" x14ac:dyDescent="0.3">
      <c r="A1867" t="s">
        <v>552</v>
      </c>
      <c r="B1867">
        <v>28220</v>
      </c>
      <c r="C1867" t="s">
        <v>6126</v>
      </c>
      <c r="D1867" t="s">
        <v>462</v>
      </c>
      <c r="E1867">
        <v>28</v>
      </c>
      <c r="F1867">
        <v>880</v>
      </c>
      <c r="G1867">
        <v>31.43</v>
      </c>
    </row>
    <row r="1868" spans="1:7" x14ac:dyDescent="0.3">
      <c r="A1868" t="s">
        <v>552</v>
      </c>
      <c r="B1868">
        <v>28221</v>
      </c>
      <c r="C1868" t="s">
        <v>6124</v>
      </c>
      <c r="D1868" t="s">
        <v>462</v>
      </c>
      <c r="E1868">
        <v>26.4</v>
      </c>
      <c r="F1868">
        <v>1004</v>
      </c>
      <c r="G1868">
        <v>38.03</v>
      </c>
    </row>
    <row r="1869" spans="1:7" x14ac:dyDescent="0.3">
      <c r="A1869" t="s">
        <v>552</v>
      </c>
      <c r="B1869">
        <v>28222</v>
      </c>
      <c r="C1869" t="s">
        <v>6125</v>
      </c>
      <c r="D1869" t="s">
        <v>462</v>
      </c>
      <c r="E1869">
        <v>33</v>
      </c>
      <c r="F1869">
        <v>1406</v>
      </c>
      <c r="G1869">
        <v>42.61</v>
      </c>
    </row>
    <row r="1870" spans="1:7" x14ac:dyDescent="0.3">
      <c r="A1870" t="s">
        <v>552</v>
      </c>
      <c r="B1870">
        <v>17549</v>
      </c>
      <c r="C1870" t="s">
        <v>6218</v>
      </c>
      <c r="D1870" t="s">
        <v>462</v>
      </c>
      <c r="E1870">
        <v>40</v>
      </c>
      <c r="F1870">
        <v>1260</v>
      </c>
      <c r="G1870">
        <v>31.5</v>
      </c>
    </row>
    <row r="1871" spans="1:7" x14ac:dyDescent="0.3">
      <c r="A1871" t="s">
        <v>552</v>
      </c>
      <c r="B1871">
        <v>18382</v>
      </c>
      <c r="C1871" t="s">
        <v>5738</v>
      </c>
      <c r="D1871" t="s">
        <v>462</v>
      </c>
      <c r="E1871">
        <v>24</v>
      </c>
      <c r="F1871">
        <v>1638.48</v>
      </c>
      <c r="G1871">
        <v>68.27</v>
      </c>
    </row>
    <row r="1872" spans="1:7" x14ac:dyDescent="0.3">
      <c r="A1872" t="s">
        <v>552</v>
      </c>
      <c r="B1872">
        <v>26591</v>
      </c>
      <c r="C1872" t="s">
        <v>5834</v>
      </c>
      <c r="D1872" t="s">
        <v>462</v>
      </c>
      <c r="E1872">
        <v>2.5</v>
      </c>
      <c r="F1872">
        <v>630</v>
      </c>
      <c r="G1872">
        <v>252</v>
      </c>
    </row>
    <row r="1873" spans="1:7" x14ac:dyDescent="0.3">
      <c r="A1873" t="s">
        <v>552</v>
      </c>
      <c r="B1873">
        <v>17535</v>
      </c>
      <c r="C1873" t="s">
        <v>6127</v>
      </c>
      <c r="D1873" t="s">
        <v>462</v>
      </c>
      <c r="E1873">
        <v>4</v>
      </c>
      <c r="F1873">
        <v>497.6</v>
      </c>
      <c r="G1873">
        <v>124.4</v>
      </c>
    </row>
    <row r="1874" spans="1:7" x14ac:dyDescent="0.3">
      <c r="A1874" t="s">
        <v>552</v>
      </c>
      <c r="B1874">
        <v>28834</v>
      </c>
      <c r="C1874" t="s">
        <v>6387</v>
      </c>
      <c r="D1874" t="s">
        <v>462</v>
      </c>
      <c r="E1874">
        <v>6</v>
      </c>
      <c r="F1874">
        <v>1159.2</v>
      </c>
      <c r="G1874">
        <v>193.2</v>
      </c>
    </row>
    <row r="1875" spans="1:7" x14ac:dyDescent="0.3">
      <c r="A1875" t="s">
        <v>552</v>
      </c>
      <c r="B1875">
        <v>20421</v>
      </c>
      <c r="C1875" t="s">
        <v>5637</v>
      </c>
      <c r="D1875" t="s">
        <v>462</v>
      </c>
      <c r="E1875">
        <v>30</v>
      </c>
      <c r="F1875">
        <v>537</v>
      </c>
      <c r="G1875">
        <v>17.899999999999999</v>
      </c>
    </row>
    <row r="1876" spans="1:7" x14ac:dyDescent="0.3">
      <c r="A1876" t="s">
        <v>552</v>
      </c>
      <c r="B1876">
        <v>23236</v>
      </c>
      <c r="C1876" t="s">
        <v>5934</v>
      </c>
      <c r="D1876" t="s">
        <v>462</v>
      </c>
      <c r="E1876">
        <v>17.2</v>
      </c>
      <c r="F1876">
        <v>145</v>
      </c>
      <c r="G1876">
        <v>8.43</v>
      </c>
    </row>
    <row r="1877" spans="1:7" x14ac:dyDescent="0.3">
      <c r="A1877" t="s">
        <v>552</v>
      </c>
      <c r="B1877">
        <v>19034</v>
      </c>
      <c r="C1877" t="s">
        <v>5712</v>
      </c>
      <c r="D1877" t="s">
        <v>462</v>
      </c>
      <c r="E1877">
        <v>74.8</v>
      </c>
      <c r="F1877">
        <v>742.74</v>
      </c>
      <c r="G1877">
        <v>9.93</v>
      </c>
    </row>
    <row r="1878" spans="1:7" x14ac:dyDescent="0.3">
      <c r="A1878" t="s">
        <v>552</v>
      </c>
      <c r="B1878">
        <v>26584</v>
      </c>
      <c r="C1878" t="s">
        <v>5713</v>
      </c>
      <c r="D1878" t="s">
        <v>462</v>
      </c>
      <c r="E1878">
        <v>9.99</v>
      </c>
      <c r="F1878">
        <v>809.19</v>
      </c>
      <c r="G1878">
        <v>81</v>
      </c>
    </row>
    <row r="1879" spans="1:7" x14ac:dyDescent="0.3">
      <c r="A1879" t="s">
        <v>552</v>
      </c>
      <c r="B1879">
        <v>28479</v>
      </c>
      <c r="C1879" t="s">
        <v>5959</v>
      </c>
      <c r="D1879" t="s">
        <v>462</v>
      </c>
      <c r="E1879">
        <v>35.43</v>
      </c>
      <c r="F1879">
        <v>2869.83</v>
      </c>
      <c r="G1879">
        <v>81</v>
      </c>
    </row>
    <row r="1880" spans="1:7" x14ac:dyDescent="0.3">
      <c r="A1880" t="s">
        <v>552</v>
      </c>
      <c r="B1880">
        <v>25128</v>
      </c>
      <c r="C1880" t="s">
        <v>5897</v>
      </c>
      <c r="D1880" t="s">
        <v>462</v>
      </c>
      <c r="E1880">
        <v>63.1</v>
      </c>
      <c r="F1880">
        <v>2454.59</v>
      </c>
      <c r="G1880">
        <v>38.9</v>
      </c>
    </row>
    <row r="1881" spans="1:7" x14ac:dyDescent="0.3">
      <c r="A1881" t="s">
        <v>552</v>
      </c>
      <c r="B1881">
        <v>19439</v>
      </c>
      <c r="C1881" t="s">
        <v>5691</v>
      </c>
      <c r="D1881" t="s">
        <v>462</v>
      </c>
      <c r="E1881">
        <v>19</v>
      </c>
      <c r="F1881">
        <v>634.22</v>
      </c>
      <c r="G1881">
        <v>33.380000000000003</v>
      </c>
    </row>
    <row r="1882" spans="1:7" x14ac:dyDescent="0.3">
      <c r="A1882" t="s">
        <v>552</v>
      </c>
      <c r="B1882">
        <v>20689</v>
      </c>
      <c r="C1882" t="s">
        <v>5638</v>
      </c>
      <c r="D1882" t="s">
        <v>462</v>
      </c>
      <c r="E1882">
        <v>33</v>
      </c>
      <c r="F1882">
        <v>1116.9000000000001</v>
      </c>
      <c r="G1882">
        <v>33.85</v>
      </c>
    </row>
    <row r="1883" spans="1:7" x14ac:dyDescent="0.3">
      <c r="A1883" t="s">
        <v>552</v>
      </c>
      <c r="B1883">
        <v>26020</v>
      </c>
      <c r="C1883" t="s">
        <v>5639</v>
      </c>
      <c r="D1883" t="s">
        <v>462</v>
      </c>
      <c r="E1883">
        <v>72</v>
      </c>
      <c r="F1883">
        <v>1003.68</v>
      </c>
      <c r="G1883">
        <v>13.94</v>
      </c>
    </row>
    <row r="1884" spans="1:7" x14ac:dyDescent="0.3">
      <c r="A1884" t="s">
        <v>552</v>
      </c>
      <c r="B1884">
        <v>24219</v>
      </c>
      <c r="C1884" t="s">
        <v>5847</v>
      </c>
      <c r="D1884" t="s">
        <v>462</v>
      </c>
      <c r="E1884">
        <v>2</v>
      </c>
      <c r="F1884">
        <v>26.8</v>
      </c>
      <c r="G1884">
        <v>13.4</v>
      </c>
    </row>
    <row r="1885" spans="1:7" x14ac:dyDescent="0.3">
      <c r="A1885" t="s">
        <v>552</v>
      </c>
      <c r="B1885">
        <v>27682</v>
      </c>
      <c r="C1885" t="s">
        <v>6386</v>
      </c>
      <c r="D1885" t="s">
        <v>462</v>
      </c>
      <c r="E1885">
        <v>20</v>
      </c>
      <c r="F1885">
        <v>3239.8</v>
      </c>
      <c r="G1885">
        <v>161.99</v>
      </c>
    </row>
    <row r="1886" spans="1:7" x14ac:dyDescent="0.3">
      <c r="A1886" t="s">
        <v>552</v>
      </c>
      <c r="B1886">
        <v>17303</v>
      </c>
      <c r="C1886" t="s">
        <v>6111</v>
      </c>
      <c r="D1886" t="s">
        <v>462</v>
      </c>
      <c r="E1886">
        <v>4</v>
      </c>
      <c r="F1886">
        <v>502.12</v>
      </c>
      <c r="G1886">
        <v>125.53</v>
      </c>
    </row>
    <row r="1887" spans="1:7" x14ac:dyDescent="0.3">
      <c r="A1887" t="s">
        <v>552</v>
      </c>
      <c r="B1887">
        <v>26741</v>
      </c>
      <c r="C1887" t="s">
        <v>6416</v>
      </c>
      <c r="D1887" t="s">
        <v>462</v>
      </c>
      <c r="E1887">
        <v>12</v>
      </c>
      <c r="F1887">
        <v>312</v>
      </c>
      <c r="G1887">
        <v>26</v>
      </c>
    </row>
    <row r="1888" spans="1:7" x14ac:dyDescent="0.3">
      <c r="A1888" t="s">
        <v>552</v>
      </c>
      <c r="B1888">
        <v>26336</v>
      </c>
      <c r="C1888" t="s">
        <v>5701</v>
      </c>
      <c r="D1888" t="s">
        <v>462</v>
      </c>
      <c r="E1888">
        <v>250</v>
      </c>
      <c r="F1888">
        <v>1520</v>
      </c>
      <c r="G1888">
        <v>6.08</v>
      </c>
    </row>
    <row r="1889" spans="1:7" x14ac:dyDescent="0.3">
      <c r="A1889" t="s">
        <v>552</v>
      </c>
      <c r="B1889">
        <v>25429</v>
      </c>
      <c r="C1889" t="s">
        <v>5640</v>
      </c>
      <c r="D1889" t="s">
        <v>462</v>
      </c>
      <c r="E1889">
        <v>200</v>
      </c>
      <c r="F1889">
        <v>1200</v>
      </c>
      <c r="G1889">
        <v>6</v>
      </c>
    </row>
    <row r="1890" spans="1:7" x14ac:dyDescent="0.3">
      <c r="A1890" t="s">
        <v>552</v>
      </c>
      <c r="B1890">
        <v>26024</v>
      </c>
      <c r="C1890" t="s">
        <v>5641</v>
      </c>
      <c r="D1890" t="s">
        <v>462</v>
      </c>
      <c r="E1890">
        <v>50</v>
      </c>
      <c r="F1890">
        <v>310</v>
      </c>
      <c r="G1890">
        <v>6.2</v>
      </c>
    </row>
    <row r="1891" spans="1:7" x14ac:dyDescent="0.3">
      <c r="A1891" t="s">
        <v>552</v>
      </c>
      <c r="B1891">
        <v>19485</v>
      </c>
      <c r="C1891" t="s">
        <v>5935</v>
      </c>
      <c r="D1891" t="s">
        <v>462</v>
      </c>
      <c r="E1891">
        <v>0.59</v>
      </c>
      <c r="F1891">
        <v>99.17</v>
      </c>
      <c r="G1891">
        <v>168.08</v>
      </c>
    </row>
    <row r="1892" spans="1:7" x14ac:dyDescent="0.3">
      <c r="A1892" t="s">
        <v>552</v>
      </c>
      <c r="B1892">
        <v>28386</v>
      </c>
      <c r="C1892" t="s">
        <v>6415</v>
      </c>
      <c r="D1892" t="s">
        <v>462</v>
      </c>
      <c r="E1892">
        <v>12</v>
      </c>
      <c r="F1892">
        <v>540</v>
      </c>
      <c r="G1892">
        <v>45</v>
      </c>
    </row>
    <row r="1893" spans="1:7" x14ac:dyDescent="0.3">
      <c r="A1893" t="s">
        <v>552</v>
      </c>
      <c r="B1893">
        <v>26880</v>
      </c>
      <c r="C1893" t="s">
        <v>5913</v>
      </c>
      <c r="D1893" t="s">
        <v>462</v>
      </c>
      <c r="E1893">
        <v>600</v>
      </c>
      <c r="F1893">
        <v>1500</v>
      </c>
      <c r="G1893">
        <v>2.5</v>
      </c>
    </row>
    <row r="1894" spans="1:7" x14ac:dyDescent="0.3">
      <c r="A1894" t="s">
        <v>552</v>
      </c>
      <c r="B1894">
        <v>17196</v>
      </c>
      <c r="C1894" t="s">
        <v>6192</v>
      </c>
      <c r="D1894" t="s">
        <v>462</v>
      </c>
      <c r="E1894">
        <v>12</v>
      </c>
      <c r="F1894">
        <v>76.56</v>
      </c>
      <c r="G1894">
        <v>6.38</v>
      </c>
    </row>
    <row r="1895" spans="1:7" x14ac:dyDescent="0.3">
      <c r="A1895" t="s">
        <v>552</v>
      </c>
      <c r="B1895">
        <v>17190</v>
      </c>
      <c r="C1895" t="s">
        <v>6177</v>
      </c>
      <c r="D1895" t="s">
        <v>462</v>
      </c>
      <c r="E1895">
        <v>19</v>
      </c>
      <c r="F1895">
        <v>169.38</v>
      </c>
      <c r="G1895">
        <v>8.91</v>
      </c>
    </row>
    <row r="1896" spans="1:7" x14ac:dyDescent="0.3">
      <c r="A1896" t="s">
        <v>552</v>
      </c>
      <c r="B1896">
        <v>24552</v>
      </c>
      <c r="C1896" t="s">
        <v>5812</v>
      </c>
      <c r="D1896" t="s">
        <v>462</v>
      </c>
      <c r="E1896">
        <v>48</v>
      </c>
      <c r="F1896">
        <v>1656</v>
      </c>
      <c r="G1896">
        <v>34.5</v>
      </c>
    </row>
    <row r="1897" spans="1:7" x14ac:dyDescent="0.3">
      <c r="A1897" t="s">
        <v>552</v>
      </c>
      <c r="B1897">
        <v>18017</v>
      </c>
      <c r="C1897" t="s">
        <v>5863</v>
      </c>
      <c r="D1897" t="s">
        <v>462</v>
      </c>
      <c r="E1897">
        <v>12</v>
      </c>
      <c r="F1897">
        <v>1731.6</v>
      </c>
      <c r="G1897">
        <v>144.30000000000001</v>
      </c>
    </row>
    <row r="1898" spans="1:7" x14ac:dyDescent="0.3">
      <c r="A1898" t="s">
        <v>552</v>
      </c>
      <c r="B1898">
        <v>17455</v>
      </c>
      <c r="C1898" t="s">
        <v>6255</v>
      </c>
      <c r="D1898" t="s">
        <v>462</v>
      </c>
      <c r="E1898">
        <v>20</v>
      </c>
      <c r="F1898">
        <v>760</v>
      </c>
      <c r="G1898">
        <v>38</v>
      </c>
    </row>
    <row r="1899" spans="1:7" x14ac:dyDescent="0.3">
      <c r="A1899" t="s">
        <v>552</v>
      </c>
      <c r="B1899">
        <v>20672</v>
      </c>
      <c r="C1899" t="s">
        <v>5642</v>
      </c>
      <c r="D1899" t="s">
        <v>462</v>
      </c>
      <c r="E1899">
        <v>15</v>
      </c>
      <c r="F1899">
        <v>453.3</v>
      </c>
      <c r="G1899">
        <v>30.22</v>
      </c>
    </row>
    <row r="1900" spans="1:7" x14ac:dyDescent="0.3">
      <c r="A1900" t="s">
        <v>552</v>
      </c>
      <c r="B1900">
        <v>20395</v>
      </c>
      <c r="C1900" t="s">
        <v>6373</v>
      </c>
      <c r="D1900" t="s">
        <v>462</v>
      </c>
      <c r="E1900">
        <v>2</v>
      </c>
      <c r="F1900">
        <v>53.4</v>
      </c>
      <c r="G1900">
        <v>26.7</v>
      </c>
    </row>
    <row r="1901" spans="1:7" x14ac:dyDescent="0.3">
      <c r="A1901" t="s">
        <v>552</v>
      </c>
      <c r="B1901">
        <v>20410</v>
      </c>
      <c r="C1901" t="s">
        <v>5644</v>
      </c>
      <c r="D1901" t="s">
        <v>462</v>
      </c>
      <c r="E1901">
        <v>8</v>
      </c>
      <c r="F1901">
        <v>100.4</v>
      </c>
      <c r="G1901">
        <v>12.55</v>
      </c>
    </row>
    <row r="1902" spans="1:7" x14ac:dyDescent="0.3">
      <c r="A1902" t="s">
        <v>552</v>
      </c>
      <c r="B1902">
        <v>20385</v>
      </c>
      <c r="C1902" t="s">
        <v>5645</v>
      </c>
      <c r="D1902" t="s">
        <v>462</v>
      </c>
      <c r="E1902">
        <v>22</v>
      </c>
      <c r="F1902">
        <v>108.9</v>
      </c>
      <c r="G1902">
        <v>4.95</v>
      </c>
    </row>
    <row r="1903" spans="1:7" x14ac:dyDescent="0.3">
      <c r="A1903" t="s">
        <v>552</v>
      </c>
      <c r="B1903">
        <v>20360</v>
      </c>
      <c r="C1903" t="s">
        <v>5646</v>
      </c>
      <c r="D1903" t="s">
        <v>462</v>
      </c>
      <c r="E1903">
        <v>17</v>
      </c>
      <c r="F1903">
        <v>365.8</v>
      </c>
      <c r="G1903">
        <v>21.52</v>
      </c>
    </row>
    <row r="1904" spans="1:7" x14ac:dyDescent="0.3">
      <c r="A1904" t="s">
        <v>552</v>
      </c>
      <c r="B1904">
        <v>20358</v>
      </c>
      <c r="C1904" t="s">
        <v>5648</v>
      </c>
      <c r="D1904" t="s">
        <v>462</v>
      </c>
      <c r="E1904">
        <v>30</v>
      </c>
      <c r="F1904">
        <v>426.9</v>
      </c>
      <c r="G1904">
        <v>14.23</v>
      </c>
    </row>
    <row r="1905" spans="1:7" x14ac:dyDescent="0.3">
      <c r="A1905" t="s">
        <v>552</v>
      </c>
      <c r="B1905">
        <v>20242</v>
      </c>
      <c r="C1905" t="s">
        <v>5649</v>
      </c>
      <c r="D1905" t="s">
        <v>462</v>
      </c>
      <c r="E1905">
        <v>11</v>
      </c>
      <c r="F1905">
        <v>157.4</v>
      </c>
      <c r="G1905">
        <v>14.31</v>
      </c>
    </row>
    <row r="1906" spans="1:7" x14ac:dyDescent="0.3">
      <c r="A1906" t="s">
        <v>552</v>
      </c>
      <c r="B1906">
        <v>20227</v>
      </c>
      <c r="C1906" t="s">
        <v>5650</v>
      </c>
      <c r="D1906" t="s">
        <v>462</v>
      </c>
      <c r="E1906">
        <v>10</v>
      </c>
      <c r="F1906">
        <v>102.12</v>
      </c>
      <c r="G1906">
        <v>10.210000000000001</v>
      </c>
    </row>
    <row r="1907" spans="1:7" x14ac:dyDescent="0.3">
      <c r="A1907" t="s">
        <v>552</v>
      </c>
      <c r="B1907">
        <v>20022</v>
      </c>
      <c r="C1907" t="s">
        <v>5651</v>
      </c>
      <c r="D1907" t="s">
        <v>462</v>
      </c>
      <c r="E1907">
        <v>4</v>
      </c>
      <c r="F1907">
        <v>41.04</v>
      </c>
      <c r="G1907">
        <v>10.26</v>
      </c>
    </row>
    <row r="1908" spans="1:7" x14ac:dyDescent="0.3">
      <c r="A1908" t="s">
        <v>552</v>
      </c>
      <c r="B1908">
        <v>19017</v>
      </c>
      <c r="C1908" t="s">
        <v>5715</v>
      </c>
      <c r="D1908" t="s">
        <v>462</v>
      </c>
      <c r="E1908">
        <v>95.5</v>
      </c>
      <c r="F1908">
        <v>1431.54</v>
      </c>
      <c r="G1908">
        <v>14.99</v>
      </c>
    </row>
    <row r="1909" spans="1:7" x14ac:dyDescent="0.3">
      <c r="A1909" t="s">
        <v>552</v>
      </c>
      <c r="B1909">
        <v>17001</v>
      </c>
      <c r="C1909" t="s">
        <v>6184</v>
      </c>
      <c r="D1909" t="s">
        <v>462</v>
      </c>
      <c r="E1909">
        <v>30</v>
      </c>
      <c r="F1909">
        <v>146.55000000000001</v>
      </c>
      <c r="G1909">
        <v>4.8899999999999997</v>
      </c>
    </row>
    <row r="1910" spans="1:7" x14ac:dyDescent="0.3">
      <c r="A1910" t="s">
        <v>552</v>
      </c>
      <c r="B1910">
        <v>28801</v>
      </c>
      <c r="C1910" t="s">
        <v>6147</v>
      </c>
      <c r="D1910" t="s">
        <v>462</v>
      </c>
      <c r="E1910">
        <v>4</v>
      </c>
      <c r="F1910">
        <v>24</v>
      </c>
      <c r="G1910">
        <v>6</v>
      </c>
    </row>
    <row r="1911" spans="1:7" x14ac:dyDescent="0.3">
      <c r="A1911" t="s">
        <v>552</v>
      </c>
      <c r="B1911">
        <v>25282</v>
      </c>
      <c r="C1911" t="s">
        <v>5652</v>
      </c>
      <c r="D1911" t="s">
        <v>462</v>
      </c>
      <c r="E1911">
        <v>10</v>
      </c>
      <c r="F1911">
        <v>415</v>
      </c>
      <c r="G1911">
        <v>41.5</v>
      </c>
    </row>
    <row r="1912" spans="1:7" x14ac:dyDescent="0.3">
      <c r="A1912" t="s">
        <v>552</v>
      </c>
      <c r="B1912">
        <v>28802</v>
      </c>
      <c r="C1912" t="s">
        <v>6398</v>
      </c>
      <c r="D1912" t="s">
        <v>462</v>
      </c>
      <c r="E1912">
        <v>4</v>
      </c>
      <c r="F1912">
        <v>36</v>
      </c>
      <c r="G1912">
        <v>9</v>
      </c>
    </row>
    <row r="1913" spans="1:7" x14ac:dyDescent="0.3">
      <c r="A1913" t="s">
        <v>552</v>
      </c>
      <c r="B1913">
        <v>23971</v>
      </c>
      <c r="C1913" t="s">
        <v>6185</v>
      </c>
      <c r="D1913" t="s">
        <v>462</v>
      </c>
      <c r="E1913">
        <v>4</v>
      </c>
      <c r="F1913">
        <v>50</v>
      </c>
      <c r="G1913">
        <v>12.5</v>
      </c>
    </row>
    <row r="1914" spans="1:7" x14ac:dyDescent="0.3">
      <c r="A1914" t="s">
        <v>552</v>
      </c>
      <c r="B1914">
        <v>28803</v>
      </c>
      <c r="C1914" t="s">
        <v>6145</v>
      </c>
      <c r="D1914" t="s">
        <v>462</v>
      </c>
      <c r="E1914">
        <v>4</v>
      </c>
      <c r="F1914">
        <v>16</v>
      </c>
      <c r="G1914">
        <v>4</v>
      </c>
    </row>
    <row r="1915" spans="1:7" x14ac:dyDescent="0.3">
      <c r="A1915" t="s">
        <v>552</v>
      </c>
      <c r="B1915">
        <v>20892</v>
      </c>
      <c r="C1915" t="s">
        <v>5653</v>
      </c>
      <c r="D1915" t="s">
        <v>462</v>
      </c>
      <c r="E1915">
        <v>6</v>
      </c>
      <c r="F1915">
        <v>79.8</v>
      </c>
      <c r="G1915">
        <v>13.3</v>
      </c>
    </row>
    <row r="1916" spans="1:7" x14ac:dyDescent="0.3">
      <c r="A1916" t="s">
        <v>552</v>
      </c>
      <c r="B1916">
        <v>28315</v>
      </c>
      <c r="C1916" t="s">
        <v>6120</v>
      </c>
      <c r="D1916" t="s">
        <v>462</v>
      </c>
      <c r="E1916">
        <v>72</v>
      </c>
      <c r="F1916">
        <v>3136.32</v>
      </c>
      <c r="G1916">
        <v>43.56</v>
      </c>
    </row>
    <row r="1917" spans="1:7" x14ac:dyDescent="0.3">
      <c r="A1917" t="s">
        <v>552</v>
      </c>
      <c r="B1917">
        <v>28316</v>
      </c>
      <c r="C1917" t="s">
        <v>6119</v>
      </c>
      <c r="D1917" t="s">
        <v>462</v>
      </c>
      <c r="E1917">
        <v>20</v>
      </c>
      <c r="F1917">
        <v>781</v>
      </c>
      <c r="G1917">
        <v>39.049999999999997</v>
      </c>
    </row>
    <row r="1918" spans="1:7" x14ac:dyDescent="0.3">
      <c r="A1918" t="s">
        <v>552</v>
      </c>
      <c r="B1918">
        <v>27340</v>
      </c>
      <c r="C1918" t="s">
        <v>6118</v>
      </c>
      <c r="D1918" t="s">
        <v>462</v>
      </c>
      <c r="E1918">
        <v>59</v>
      </c>
      <c r="F1918">
        <v>3129.49</v>
      </c>
      <c r="G1918">
        <v>53.04</v>
      </c>
    </row>
    <row r="1919" spans="1:7" x14ac:dyDescent="0.3">
      <c r="A1919" t="s">
        <v>552</v>
      </c>
      <c r="B1919">
        <v>20861</v>
      </c>
      <c r="C1919" t="s">
        <v>5854</v>
      </c>
      <c r="D1919" t="s">
        <v>462</v>
      </c>
      <c r="E1919">
        <v>16</v>
      </c>
      <c r="F1919">
        <v>747.2</v>
      </c>
      <c r="G1919">
        <v>46.7</v>
      </c>
    </row>
    <row r="1920" spans="1:7" x14ac:dyDescent="0.3">
      <c r="A1920" t="s">
        <v>552</v>
      </c>
      <c r="B1920">
        <v>19607</v>
      </c>
      <c r="C1920" t="s">
        <v>6095</v>
      </c>
      <c r="D1920" t="s">
        <v>462</v>
      </c>
      <c r="E1920">
        <v>10</v>
      </c>
      <c r="F1920">
        <v>162.5</v>
      </c>
      <c r="G1920">
        <v>16.25</v>
      </c>
    </row>
    <row r="1921" spans="1:7" x14ac:dyDescent="0.3">
      <c r="A1921" t="s">
        <v>552</v>
      </c>
      <c r="B1921">
        <v>18359</v>
      </c>
      <c r="C1921" t="s">
        <v>5746</v>
      </c>
      <c r="D1921" t="s">
        <v>462</v>
      </c>
      <c r="E1921">
        <v>144</v>
      </c>
      <c r="F1921">
        <v>13809.6</v>
      </c>
      <c r="G1921">
        <v>95.9</v>
      </c>
    </row>
    <row r="1922" spans="1:7" x14ac:dyDescent="0.3">
      <c r="A1922" t="s">
        <v>552</v>
      </c>
      <c r="B1922">
        <v>18353</v>
      </c>
      <c r="C1922" t="s">
        <v>5747</v>
      </c>
      <c r="D1922" t="s">
        <v>462</v>
      </c>
      <c r="E1922">
        <v>65</v>
      </c>
      <c r="F1922">
        <v>9873.7199999999993</v>
      </c>
      <c r="G1922">
        <v>151.9</v>
      </c>
    </row>
    <row r="1923" spans="1:7" x14ac:dyDescent="0.3">
      <c r="A1923" t="s">
        <v>552</v>
      </c>
      <c r="B1923">
        <v>21130</v>
      </c>
      <c r="C1923" t="s">
        <v>5884</v>
      </c>
      <c r="D1923" t="s">
        <v>462</v>
      </c>
      <c r="E1923">
        <v>5</v>
      </c>
      <c r="F1923">
        <v>189.4</v>
      </c>
      <c r="G1923">
        <v>37.880000000000003</v>
      </c>
    </row>
    <row r="1924" spans="1:7" x14ac:dyDescent="0.3">
      <c r="A1924" t="s">
        <v>552</v>
      </c>
      <c r="B1924">
        <v>19762</v>
      </c>
      <c r="C1924" t="s">
        <v>6070</v>
      </c>
      <c r="D1924" t="s">
        <v>462</v>
      </c>
      <c r="E1924">
        <v>5</v>
      </c>
      <c r="F1924">
        <v>60</v>
      </c>
      <c r="G1924">
        <v>12</v>
      </c>
    </row>
    <row r="1925" spans="1:7" x14ac:dyDescent="0.3">
      <c r="A1925" t="s">
        <v>552</v>
      </c>
      <c r="B1925">
        <v>17903</v>
      </c>
      <c r="C1925" t="s">
        <v>5818</v>
      </c>
      <c r="D1925" t="s">
        <v>462</v>
      </c>
      <c r="E1925">
        <v>10</v>
      </c>
      <c r="F1925">
        <v>288</v>
      </c>
      <c r="G1925">
        <v>28.8</v>
      </c>
    </row>
    <row r="1926" spans="1:7" x14ac:dyDescent="0.3">
      <c r="A1926" t="s">
        <v>552</v>
      </c>
      <c r="B1926">
        <v>28659</v>
      </c>
      <c r="C1926" t="s">
        <v>6395</v>
      </c>
      <c r="D1926" t="s">
        <v>462</v>
      </c>
      <c r="E1926">
        <v>6</v>
      </c>
      <c r="F1926">
        <v>929.76</v>
      </c>
      <c r="G1926">
        <v>154.96</v>
      </c>
    </row>
    <row r="1927" spans="1:7" x14ac:dyDescent="0.3">
      <c r="A1927" t="s">
        <v>552</v>
      </c>
      <c r="B1927">
        <v>28662</v>
      </c>
      <c r="C1927" t="s">
        <v>6394</v>
      </c>
      <c r="D1927" t="s">
        <v>462</v>
      </c>
      <c r="E1927">
        <v>10</v>
      </c>
      <c r="F1927">
        <v>677</v>
      </c>
      <c r="G1927">
        <v>67.7</v>
      </c>
    </row>
    <row r="1928" spans="1:7" x14ac:dyDescent="0.3">
      <c r="A1928" t="s">
        <v>552</v>
      </c>
      <c r="B1928">
        <v>26592</v>
      </c>
      <c r="C1928" t="s">
        <v>5717</v>
      </c>
      <c r="D1928" t="s">
        <v>462</v>
      </c>
      <c r="E1928">
        <v>40.97</v>
      </c>
      <c r="F1928">
        <v>1515.89</v>
      </c>
      <c r="G1928">
        <v>37</v>
      </c>
    </row>
    <row r="1929" spans="1:7" x14ac:dyDescent="0.3">
      <c r="A1929" t="s">
        <v>552</v>
      </c>
      <c r="B1929">
        <v>19480</v>
      </c>
      <c r="C1929" t="s">
        <v>5936</v>
      </c>
      <c r="D1929" t="s">
        <v>462</v>
      </c>
      <c r="E1929">
        <v>5.48</v>
      </c>
      <c r="F1929">
        <v>91.35</v>
      </c>
      <c r="G1929">
        <v>16.670000000000002</v>
      </c>
    </row>
    <row r="1930" spans="1:7" x14ac:dyDescent="0.3">
      <c r="A1930" t="s">
        <v>552</v>
      </c>
      <c r="B1930">
        <v>19203</v>
      </c>
      <c r="C1930" t="s">
        <v>5692</v>
      </c>
      <c r="D1930" t="s">
        <v>462</v>
      </c>
      <c r="E1930">
        <v>164</v>
      </c>
      <c r="F1930">
        <v>533.44000000000005</v>
      </c>
      <c r="G1930">
        <v>3.25</v>
      </c>
    </row>
    <row r="1931" spans="1:7" x14ac:dyDescent="0.3">
      <c r="A1931" t="s">
        <v>552</v>
      </c>
      <c r="B1931">
        <v>19759</v>
      </c>
      <c r="C1931" t="s">
        <v>6016</v>
      </c>
      <c r="D1931" t="s">
        <v>462</v>
      </c>
      <c r="E1931">
        <v>48.6</v>
      </c>
      <c r="F1931">
        <v>497.19</v>
      </c>
      <c r="G1931">
        <v>10.23</v>
      </c>
    </row>
    <row r="1932" spans="1:7" x14ac:dyDescent="0.3">
      <c r="A1932" t="s">
        <v>552</v>
      </c>
      <c r="B1932">
        <v>23361</v>
      </c>
      <c r="C1932" t="s">
        <v>5937</v>
      </c>
      <c r="D1932" t="s">
        <v>462</v>
      </c>
      <c r="E1932">
        <v>331</v>
      </c>
      <c r="F1932">
        <v>1110.55</v>
      </c>
      <c r="G1932">
        <v>3.36</v>
      </c>
    </row>
    <row r="1933" spans="1:7" x14ac:dyDescent="0.3">
      <c r="A1933" t="s">
        <v>552</v>
      </c>
      <c r="B1933">
        <v>20661</v>
      </c>
      <c r="C1933" t="s">
        <v>5850</v>
      </c>
      <c r="D1933" t="s">
        <v>462</v>
      </c>
      <c r="E1933">
        <v>30</v>
      </c>
      <c r="F1933">
        <v>263.10000000000002</v>
      </c>
      <c r="G1933">
        <v>8.77</v>
      </c>
    </row>
    <row r="1934" spans="1:7" x14ac:dyDescent="0.3">
      <c r="A1934" t="s">
        <v>552</v>
      </c>
      <c r="B1934">
        <v>20653</v>
      </c>
      <c r="C1934" t="s">
        <v>5655</v>
      </c>
      <c r="D1934" t="s">
        <v>462</v>
      </c>
      <c r="E1934">
        <v>12</v>
      </c>
      <c r="F1934">
        <v>296.39999999999998</v>
      </c>
      <c r="G1934">
        <v>24.7</v>
      </c>
    </row>
    <row r="1935" spans="1:7" x14ac:dyDescent="0.3">
      <c r="A1935" t="s">
        <v>552</v>
      </c>
      <c r="B1935">
        <v>19421</v>
      </c>
      <c r="C1935" t="s">
        <v>5963</v>
      </c>
      <c r="D1935" t="s">
        <v>462</v>
      </c>
      <c r="E1935">
        <v>14</v>
      </c>
      <c r="F1935">
        <v>757.33</v>
      </c>
      <c r="G1935">
        <v>54.1</v>
      </c>
    </row>
    <row r="1936" spans="1:7" x14ac:dyDescent="0.3">
      <c r="A1936" t="s">
        <v>552</v>
      </c>
      <c r="B1936">
        <v>25478</v>
      </c>
      <c r="C1936" t="s">
        <v>5656</v>
      </c>
      <c r="D1936" t="s">
        <v>462</v>
      </c>
      <c r="E1936">
        <v>60</v>
      </c>
      <c r="F1936">
        <v>513</v>
      </c>
      <c r="G1936">
        <v>8.5500000000000007</v>
      </c>
    </row>
    <row r="1937" spans="1:7" x14ac:dyDescent="0.3">
      <c r="A1937" t="s">
        <v>552</v>
      </c>
      <c r="B1937">
        <v>25033</v>
      </c>
      <c r="C1937" t="s">
        <v>5751</v>
      </c>
      <c r="D1937" t="s">
        <v>462</v>
      </c>
      <c r="E1937">
        <v>5</v>
      </c>
      <c r="F1937">
        <v>1053.25</v>
      </c>
      <c r="G1937">
        <v>210.65</v>
      </c>
    </row>
    <row r="1938" spans="1:7" x14ac:dyDescent="0.3">
      <c r="A1938" t="s">
        <v>552</v>
      </c>
      <c r="B1938">
        <v>18278</v>
      </c>
      <c r="C1938" t="s">
        <v>5752</v>
      </c>
      <c r="D1938" t="s">
        <v>462</v>
      </c>
      <c r="E1938">
        <v>10</v>
      </c>
      <c r="F1938">
        <v>2298.3000000000002</v>
      </c>
      <c r="G1938">
        <v>229.83</v>
      </c>
    </row>
    <row r="1939" spans="1:7" x14ac:dyDescent="0.3">
      <c r="A1939" t="s">
        <v>552</v>
      </c>
      <c r="B1939">
        <v>26717</v>
      </c>
      <c r="C1939" t="s">
        <v>5760</v>
      </c>
      <c r="D1939" t="s">
        <v>462</v>
      </c>
      <c r="E1939">
        <v>6</v>
      </c>
      <c r="F1939">
        <v>361.68</v>
      </c>
      <c r="G1939">
        <v>60.28</v>
      </c>
    </row>
    <row r="1940" spans="1:7" x14ac:dyDescent="0.3">
      <c r="A1940" t="s">
        <v>552</v>
      </c>
      <c r="B1940">
        <v>19751</v>
      </c>
      <c r="C1940" t="s">
        <v>5938</v>
      </c>
      <c r="D1940" t="s">
        <v>462</v>
      </c>
      <c r="E1940">
        <v>55.12</v>
      </c>
      <c r="F1940">
        <v>886.08</v>
      </c>
      <c r="G1940">
        <v>16.079999999999998</v>
      </c>
    </row>
    <row r="1941" spans="1:7" x14ac:dyDescent="0.3">
      <c r="A1941" t="s">
        <v>552</v>
      </c>
      <c r="B1941">
        <v>23359</v>
      </c>
      <c r="C1941" t="s">
        <v>5939</v>
      </c>
      <c r="D1941" t="s">
        <v>462</v>
      </c>
      <c r="E1941">
        <v>180</v>
      </c>
      <c r="F1941">
        <v>480.5</v>
      </c>
      <c r="G1941">
        <v>2.67</v>
      </c>
    </row>
    <row r="1942" spans="1:7" x14ac:dyDescent="0.3">
      <c r="A1942" t="s">
        <v>552</v>
      </c>
      <c r="B1942">
        <v>24331</v>
      </c>
      <c r="C1942" t="s">
        <v>5975</v>
      </c>
      <c r="D1942" t="s">
        <v>462</v>
      </c>
      <c r="E1942">
        <v>5</v>
      </c>
      <c r="F1942">
        <v>109.5</v>
      </c>
      <c r="G1942">
        <v>21.9</v>
      </c>
    </row>
    <row r="1943" spans="1:7" x14ac:dyDescent="0.3">
      <c r="A1943" t="s">
        <v>552</v>
      </c>
      <c r="B1943">
        <v>20501</v>
      </c>
      <c r="C1943" t="s">
        <v>5976</v>
      </c>
      <c r="D1943" t="s">
        <v>462</v>
      </c>
      <c r="E1943">
        <v>30</v>
      </c>
      <c r="F1943">
        <v>643.5</v>
      </c>
      <c r="G1943">
        <v>21.45</v>
      </c>
    </row>
    <row r="1944" spans="1:7" x14ac:dyDescent="0.3">
      <c r="A1944" t="s">
        <v>552</v>
      </c>
      <c r="B1944">
        <v>27014</v>
      </c>
      <c r="C1944" t="s">
        <v>6413</v>
      </c>
      <c r="D1944" t="s">
        <v>462</v>
      </c>
      <c r="E1944">
        <v>1</v>
      </c>
      <c r="F1944">
        <v>124</v>
      </c>
      <c r="G1944">
        <v>124</v>
      </c>
    </row>
    <row r="1945" spans="1:7" x14ac:dyDescent="0.3">
      <c r="A1945" t="s">
        <v>552</v>
      </c>
      <c r="B1945">
        <v>26588</v>
      </c>
      <c r="C1945" t="s">
        <v>5597</v>
      </c>
      <c r="D1945" t="s">
        <v>462</v>
      </c>
      <c r="E1945">
        <v>1.5</v>
      </c>
      <c r="F1945">
        <v>342</v>
      </c>
      <c r="G1945">
        <v>228</v>
      </c>
    </row>
    <row r="1946" spans="1:7" x14ac:dyDescent="0.3">
      <c r="A1946" t="s">
        <v>552</v>
      </c>
      <c r="B1946">
        <v>19478</v>
      </c>
      <c r="C1946" t="s">
        <v>5982</v>
      </c>
      <c r="D1946" t="s">
        <v>462</v>
      </c>
      <c r="E1946">
        <v>0.5</v>
      </c>
      <c r="F1946">
        <v>40</v>
      </c>
      <c r="G1946">
        <v>80</v>
      </c>
    </row>
    <row r="1947" spans="1:7" x14ac:dyDescent="0.3">
      <c r="A1947" t="s">
        <v>552</v>
      </c>
      <c r="B1947">
        <v>17019</v>
      </c>
      <c r="C1947" t="s">
        <v>6134</v>
      </c>
      <c r="D1947" t="s">
        <v>462</v>
      </c>
      <c r="E1947">
        <v>4</v>
      </c>
      <c r="F1947">
        <v>11.8</v>
      </c>
      <c r="G1947">
        <v>2.95</v>
      </c>
    </row>
    <row r="1948" spans="1:7" x14ac:dyDescent="0.3">
      <c r="A1948" t="s">
        <v>552</v>
      </c>
      <c r="B1948">
        <v>17020</v>
      </c>
      <c r="C1948" t="s">
        <v>6135</v>
      </c>
      <c r="D1948" t="s">
        <v>462</v>
      </c>
      <c r="E1948">
        <v>4</v>
      </c>
      <c r="F1948">
        <v>14</v>
      </c>
      <c r="G1948">
        <v>3.5</v>
      </c>
    </row>
    <row r="1949" spans="1:7" x14ac:dyDescent="0.3">
      <c r="A1949" t="s">
        <v>552</v>
      </c>
      <c r="B1949">
        <v>17504</v>
      </c>
      <c r="C1949" t="s">
        <v>6132</v>
      </c>
      <c r="D1949" t="s">
        <v>462</v>
      </c>
      <c r="E1949">
        <v>6</v>
      </c>
      <c r="F1949">
        <v>136.13999999999999</v>
      </c>
      <c r="G1949">
        <v>22.69</v>
      </c>
    </row>
    <row r="1950" spans="1:7" x14ac:dyDescent="0.3">
      <c r="A1950" t="s">
        <v>552</v>
      </c>
      <c r="B1950">
        <v>17476</v>
      </c>
      <c r="C1950" t="s">
        <v>6138</v>
      </c>
      <c r="D1950" t="s">
        <v>462</v>
      </c>
      <c r="E1950">
        <v>9</v>
      </c>
      <c r="F1950">
        <v>205.14</v>
      </c>
      <c r="G1950">
        <v>22.79</v>
      </c>
    </row>
    <row r="1951" spans="1:7" x14ac:dyDescent="0.3">
      <c r="A1951" t="s">
        <v>552</v>
      </c>
      <c r="B1951">
        <v>17488</v>
      </c>
      <c r="C1951" t="s">
        <v>6130</v>
      </c>
      <c r="D1951" t="s">
        <v>462</v>
      </c>
      <c r="E1951">
        <v>13</v>
      </c>
      <c r="F1951">
        <v>289.14</v>
      </c>
      <c r="G1951">
        <v>22.24</v>
      </c>
    </row>
    <row r="1952" spans="1:7" x14ac:dyDescent="0.3">
      <c r="A1952" t="s">
        <v>552</v>
      </c>
      <c r="B1952">
        <v>17498</v>
      </c>
      <c r="C1952" t="s">
        <v>6406</v>
      </c>
      <c r="D1952" t="s">
        <v>462</v>
      </c>
      <c r="E1952">
        <v>3</v>
      </c>
      <c r="F1952">
        <v>68.069999999999993</v>
      </c>
      <c r="G1952">
        <v>22.69</v>
      </c>
    </row>
    <row r="1953" spans="1:7" x14ac:dyDescent="0.3">
      <c r="A1953" t="s">
        <v>552</v>
      </c>
      <c r="B1953">
        <v>19748</v>
      </c>
      <c r="C1953" t="s">
        <v>5983</v>
      </c>
      <c r="D1953" t="s">
        <v>462</v>
      </c>
      <c r="E1953">
        <v>32.1</v>
      </c>
      <c r="F1953">
        <v>393.23</v>
      </c>
      <c r="G1953">
        <v>12.25</v>
      </c>
    </row>
    <row r="1954" spans="1:7" x14ac:dyDescent="0.3">
      <c r="A1954" t="s">
        <v>552</v>
      </c>
      <c r="B1954">
        <v>19743</v>
      </c>
      <c r="C1954" t="s">
        <v>5940</v>
      </c>
      <c r="D1954" t="s">
        <v>462</v>
      </c>
      <c r="E1954">
        <v>28</v>
      </c>
      <c r="F1954">
        <v>398.15</v>
      </c>
      <c r="G1954">
        <v>14.22</v>
      </c>
    </row>
    <row r="1955" spans="1:7" x14ac:dyDescent="0.3">
      <c r="A1955" t="s">
        <v>552</v>
      </c>
      <c r="B1955">
        <v>20136</v>
      </c>
      <c r="C1955" t="s">
        <v>5658</v>
      </c>
      <c r="D1955" t="s">
        <v>462</v>
      </c>
      <c r="E1955">
        <v>20</v>
      </c>
      <c r="F1955">
        <v>84</v>
      </c>
      <c r="G1955">
        <v>4.2</v>
      </c>
    </row>
    <row r="1956" spans="1:7" x14ac:dyDescent="0.3">
      <c r="A1956" t="s">
        <v>552</v>
      </c>
      <c r="B1956">
        <v>20114</v>
      </c>
      <c r="C1956" t="s">
        <v>5659</v>
      </c>
      <c r="D1956" t="s">
        <v>462</v>
      </c>
      <c r="E1956">
        <v>24</v>
      </c>
      <c r="F1956">
        <v>210.96</v>
      </c>
      <c r="G1956">
        <v>8.7899999999999991</v>
      </c>
    </row>
    <row r="1957" spans="1:7" x14ac:dyDescent="0.3">
      <c r="A1957" t="s">
        <v>552</v>
      </c>
      <c r="B1957">
        <v>20007</v>
      </c>
      <c r="C1957" t="s">
        <v>5660</v>
      </c>
      <c r="D1957" t="s">
        <v>462</v>
      </c>
      <c r="E1957">
        <v>4</v>
      </c>
      <c r="F1957">
        <v>203.6</v>
      </c>
      <c r="G1957">
        <v>50.9</v>
      </c>
    </row>
    <row r="1958" spans="1:7" x14ac:dyDescent="0.3">
      <c r="A1958" t="s">
        <v>552</v>
      </c>
      <c r="B1958">
        <v>22828</v>
      </c>
      <c r="C1958" t="s">
        <v>6344</v>
      </c>
      <c r="D1958" t="s">
        <v>462</v>
      </c>
      <c r="E1958">
        <v>22.7</v>
      </c>
      <c r="F1958">
        <v>951.13</v>
      </c>
      <c r="G1958">
        <v>41.9</v>
      </c>
    </row>
    <row r="1959" spans="1:7" x14ac:dyDescent="0.3">
      <c r="A1959" t="s">
        <v>552</v>
      </c>
      <c r="B1959">
        <v>23228</v>
      </c>
      <c r="C1959" t="s">
        <v>6164</v>
      </c>
      <c r="D1959" t="s">
        <v>462</v>
      </c>
      <c r="E1959">
        <v>10</v>
      </c>
      <c r="F1959">
        <v>65.3</v>
      </c>
      <c r="G1959">
        <v>6.53</v>
      </c>
    </row>
    <row r="1960" spans="1:7" x14ac:dyDescent="0.3">
      <c r="A1960" t="s">
        <v>552</v>
      </c>
      <c r="B1960">
        <v>23346</v>
      </c>
      <c r="C1960" t="s">
        <v>6332</v>
      </c>
      <c r="D1960" t="s">
        <v>462</v>
      </c>
      <c r="E1960">
        <v>3.3</v>
      </c>
      <c r="F1960">
        <v>16.760000000000002</v>
      </c>
      <c r="G1960">
        <v>5.08</v>
      </c>
    </row>
    <row r="1961" spans="1:7" x14ac:dyDescent="0.3">
      <c r="A1961" t="s">
        <v>552</v>
      </c>
      <c r="B1961">
        <v>26631</v>
      </c>
      <c r="C1961" t="s">
        <v>6117</v>
      </c>
      <c r="D1961" t="s">
        <v>462</v>
      </c>
      <c r="E1961">
        <v>9.5</v>
      </c>
      <c r="F1961">
        <v>415.63</v>
      </c>
      <c r="G1961">
        <v>43.75</v>
      </c>
    </row>
    <row r="1962" spans="1:7" x14ac:dyDescent="0.3">
      <c r="A1962" t="s">
        <v>552</v>
      </c>
      <c r="B1962">
        <v>19476</v>
      </c>
      <c r="C1962" t="s">
        <v>6017</v>
      </c>
      <c r="D1962" t="s">
        <v>462</v>
      </c>
      <c r="E1962">
        <v>3.6</v>
      </c>
      <c r="F1962">
        <v>235.16</v>
      </c>
      <c r="G1962">
        <v>65.319999999999993</v>
      </c>
    </row>
    <row r="1963" spans="1:7" x14ac:dyDescent="0.3">
      <c r="A1963" t="s">
        <v>552</v>
      </c>
      <c r="B1963">
        <v>19409</v>
      </c>
      <c r="C1963" t="s">
        <v>5694</v>
      </c>
      <c r="D1963" t="s">
        <v>462</v>
      </c>
      <c r="E1963">
        <v>6</v>
      </c>
      <c r="F1963">
        <v>155.4</v>
      </c>
      <c r="G1963">
        <v>25.9</v>
      </c>
    </row>
    <row r="1964" spans="1:7" x14ac:dyDescent="0.3">
      <c r="A1964" t="s">
        <v>552</v>
      </c>
      <c r="B1964">
        <v>19224</v>
      </c>
      <c r="C1964" t="s">
        <v>5957</v>
      </c>
      <c r="D1964" t="s">
        <v>462</v>
      </c>
      <c r="E1964">
        <v>8</v>
      </c>
      <c r="F1964">
        <v>1860.04</v>
      </c>
      <c r="G1964">
        <v>232.51</v>
      </c>
    </row>
    <row r="1965" spans="1:7" x14ac:dyDescent="0.3">
      <c r="A1965" t="s">
        <v>552</v>
      </c>
      <c r="B1965">
        <v>19415</v>
      </c>
      <c r="C1965" t="s">
        <v>5958</v>
      </c>
      <c r="D1965" t="s">
        <v>462</v>
      </c>
      <c r="E1965">
        <v>10</v>
      </c>
      <c r="F1965">
        <v>89.56</v>
      </c>
      <c r="G1965">
        <v>8.9600000000000009</v>
      </c>
    </row>
    <row r="1966" spans="1:7" x14ac:dyDescent="0.3">
      <c r="A1966" t="s">
        <v>552</v>
      </c>
      <c r="B1966">
        <v>17475</v>
      </c>
      <c r="C1966" t="s">
        <v>6259</v>
      </c>
      <c r="D1966" t="s">
        <v>462</v>
      </c>
      <c r="E1966">
        <v>2</v>
      </c>
      <c r="F1966">
        <v>220</v>
      </c>
      <c r="G1966">
        <v>110</v>
      </c>
    </row>
    <row r="1967" spans="1:7" x14ac:dyDescent="0.3">
      <c r="A1967" t="s">
        <v>552</v>
      </c>
      <c r="B1967">
        <v>20117</v>
      </c>
      <c r="C1967" t="s">
        <v>5857</v>
      </c>
      <c r="D1967" t="s">
        <v>462</v>
      </c>
      <c r="E1967">
        <v>36</v>
      </c>
      <c r="F1967">
        <v>1402.2</v>
      </c>
      <c r="G1967">
        <v>38.950000000000003</v>
      </c>
    </row>
    <row r="1968" spans="1:7" x14ac:dyDescent="0.3">
      <c r="A1968" t="s">
        <v>552</v>
      </c>
      <c r="B1968">
        <v>25075</v>
      </c>
      <c r="C1968" t="s">
        <v>5661</v>
      </c>
      <c r="D1968" t="s">
        <v>462</v>
      </c>
      <c r="E1968">
        <v>7</v>
      </c>
      <c r="F1968">
        <v>62.65</v>
      </c>
      <c r="G1968">
        <v>8.9499999999999993</v>
      </c>
    </row>
    <row r="1969" spans="1:7" x14ac:dyDescent="0.3">
      <c r="A1969" t="s">
        <v>552</v>
      </c>
      <c r="B1969">
        <v>20887</v>
      </c>
      <c r="C1969" t="s">
        <v>5662</v>
      </c>
      <c r="D1969" t="s">
        <v>462</v>
      </c>
      <c r="E1969">
        <v>40</v>
      </c>
      <c r="F1969">
        <v>1452</v>
      </c>
      <c r="G1969">
        <v>36.299999999999997</v>
      </c>
    </row>
    <row r="1970" spans="1:7" x14ac:dyDescent="0.3">
      <c r="A1970" t="s">
        <v>552</v>
      </c>
      <c r="B1970">
        <v>20871</v>
      </c>
      <c r="C1970" t="s">
        <v>5663</v>
      </c>
      <c r="D1970" t="s">
        <v>462</v>
      </c>
      <c r="E1970">
        <v>8</v>
      </c>
      <c r="F1970">
        <v>151.19999999999999</v>
      </c>
      <c r="G1970">
        <v>18.899999999999999</v>
      </c>
    </row>
    <row r="1971" spans="1:7" x14ac:dyDescent="0.3">
      <c r="A1971" t="s">
        <v>552</v>
      </c>
      <c r="B1971">
        <v>19738</v>
      </c>
      <c r="C1971" t="s">
        <v>6018</v>
      </c>
      <c r="D1971" t="s">
        <v>462</v>
      </c>
      <c r="E1971">
        <v>80.3</v>
      </c>
      <c r="F1971">
        <v>219.53</v>
      </c>
      <c r="G1971">
        <v>2.73</v>
      </c>
    </row>
    <row r="1972" spans="1:7" x14ac:dyDescent="0.3">
      <c r="A1972" t="s">
        <v>552</v>
      </c>
      <c r="B1972">
        <v>19737</v>
      </c>
      <c r="C1972" t="s">
        <v>6337</v>
      </c>
      <c r="D1972" t="s">
        <v>462</v>
      </c>
      <c r="E1972">
        <v>12</v>
      </c>
      <c r="F1972">
        <v>56.4</v>
      </c>
      <c r="G1972">
        <v>4.7</v>
      </c>
    </row>
    <row r="1973" spans="1:7" x14ac:dyDescent="0.3">
      <c r="A1973" t="s">
        <v>552</v>
      </c>
      <c r="B1973">
        <v>20645</v>
      </c>
      <c r="C1973" t="s">
        <v>5664</v>
      </c>
      <c r="D1973" t="s">
        <v>462</v>
      </c>
      <c r="E1973">
        <v>34</v>
      </c>
      <c r="F1973">
        <v>787.76</v>
      </c>
      <c r="G1973">
        <v>23.17</v>
      </c>
    </row>
    <row r="1974" spans="1:7" x14ac:dyDescent="0.3">
      <c r="A1974" t="s">
        <v>552</v>
      </c>
      <c r="B1974">
        <v>19125</v>
      </c>
      <c r="C1974" t="s">
        <v>5702</v>
      </c>
      <c r="D1974" t="s">
        <v>462</v>
      </c>
      <c r="E1974">
        <v>3</v>
      </c>
      <c r="F1974">
        <v>618.84</v>
      </c>
      <c r="G1974">
        <v>206.28</v>
      </c>
    </row>
    <row r="1975" spans="1:7" x14ac:dyDescent="0.3">
      <c r="A1975" t="s">
        <v>552</v>
      </c>
      <c r="B1975">
        <v>19973</v>
      </c>
      <c r="C1975" t="s">
        <v>5670</v>
      </c>
      <c r="D1975" t="s">
        <v>462</v>
      </c>
      <c r="E1975">
        <v>4</v>
      </c>
      <c r="F1975">
        <v>60.8</v>
      </c>
      <c r="G1975">
        <v>15.2</v>
      </c>
    </row>
    <row r="1976" spans="1:7" x14ac:dyDescent="0.3">
      <c r="A1976" t="s">
        <v>552</v>
      </c>
      <c r="B1976">
        <v>24385</v>
      </c>
      <c r="C1976" t="s">
        <v>5984</v>
      </c>
      <c r="D1976" t="s">
        <v>462</v>
      </c>
      <c r="E1976">
        <v>2</v>
      </c>
      <c r="F1976">
        <v>30.44</v>
      </c>
      <c r="G1976">
        <v>15.22</v>
      </c>
    </row>
    <row r="1977" spans="1:7" x14ac:dyDescent="0.3">
      <c r="A1977" t="s">
        <v>552</v>
      </c>
      <c r="B1977">
        <v>23335</v>
      </c>
      <c r="C1977" t="s">
        <v>6323</v>
      </c>
      <c r="D1977" t="s">
        <v>462</v>
      </c>
      <c r="E1977">
        <v>2.4</v>
      </c>
      <c r="F1977">
        <v>60</v>
      </c>
      <c r="G1977">
        <v>25</v>
      </c>
    </row>
    <row r="1978" spans="1:7" x14ac:dyDescent="0.3">
      <c r="A1978" t="s">
        <v>552</v>
      </c>
      <c r="B1978">
        <v>19965</v>
      </c>
      <c r="C1978" t="s">
        <v>5671</v>
      </c>
      <c r="D1978" t="s">
        <v>462</v>
      </c>
      <c r="E1978">
        <v>6</v>
      </c>
      <c r="F1978">
        <v>80.7</v>
      </c>
      <c r="G1978">
        <v>13.45</v>
      </c>
    </row>
    <row r="1979" spans="1:7" x14ac:dyDescent="0.3">
      <c r="A1979" t="s">
        <v>552</v>
      </c>
      <c r="B1979">
        <v>19946</v>
      </c>
      <c r="C1979" t="s">
        <v>5672</v>
      </c>
      <c r="D1979" t="s">
        <v>462</v>
      </c>
      <c r="E1979">
        <v>2</v>
      </c>
      <c r="F1979">
        <v>113.8</v>
      </c>
      <c r="G1979">
        <v>56.9</v>
      </c>
    </row>
    <row r="1980" spans="1:7" x14ac:dyDescent="0.3">
      <c r="A1980" t="s">
        <v>552</v>
      </c>
      <c r="B1980">
        <v>21017</v>
      </c>
      <c r="C1980" t="s">
        <v>5673</v>
      </c>
      <c r="D1980" t="s">
        <v>462</v>
      </c>
      <c r="E1980">
        <v>14</v>
      </c>
      <c r="F1980">
        <v>2182.6</v>
      </c>
      <c r="G1980">
        <v>155.9</v>
      </c>
    </row>
    <row r="1981" spans="1:7" x14ac:dyDescent="0.3">
      <c r="A1981" t="s">
        <v>552</v>
      </c>
      <c r="B1981">
        <v>21019</v>
      </c>
      <c r="C1981" t="s">
        <v>6410</v>
      </c>
      <c r="D1981" t="s">
        <v>462</v>
      </c>
      <c r="E1981">
        <v>3</v>
      </c>
      <c r="F1981">
        <v>479.97</v>
      </c>
      <c r="G1981">
        <v>159.99</v>
      </c>
    </row>
    <row r="1982" spans="1:7" x14ac:dyDescent="0.3">
      <c r="A1982" t="s">
        <v>552</v>
      </c>
      <c r="B1982">
        <v>21010</v>
      </c>
      <c r="C1982" t="s">
        <v>5674</v>
      </c>
      <c r="D1982" t="s">
        <v>462</v>
      </c>
      <c r="E1982">
        <v>140</v>
      </c>
      <c r="F1982">
        <v>1689</v>
      </c>
      <c r="G1982">
        <v>12.06</v>
      </c>
    </row>
    <row r="1983" spans="1:7" x14ac:dyDescent="0.3">
      <c r="A1983" t="s">
        <v>552</v>
      </c>
      <c r="B1983">
        <v>28606</v>
      </c>
      <c r="C1983" t="s">
        <v>6400</v>
      </c>
      <c r="D1983" t="s">
        <v>462</v>
      </c>
      <c r="E1983">
        <v>6</v>
      </c>
      <c r="F1983">
        <v>269.39999999999998</v>
      </c>
      <c r="G1983">
        <v>44.9</v>
      </c>
    </row>
    <row r="1984" spans="1:7" x14ac:dyDescent="0.3">
      <c r="A1984" t="s">
        <v>552</v>
      </c>
      <c r="B1984">
        <v>23096</v>
      </c>
      <c r="C1984" t="s">
        <v>5941</v>
      </c>
      <c r="D1984" t="s">
        <v>462</v>
      </c>
      <c r="E1984">
        <v>330</v>
      </c>
      <c r="F1984">
        <v>219</v>
      </c>
      <c r="G1984">
        <v>0.66</v>
      </c>
    </row>
    <row r="1985" spans="1:7" x14ac:dyDescent="0.3">
      <c r="A1985" t="s">
        <v>552</v>
      </c>
      <c r="B1985">
        <v>23095</v>
      </c>
      <c r="C1985" t="s">
        <v>5942</v>
      </c>
      <c r="D1985" t="s">
        <v>462</v>
      </c>
      <c r="E1985">
        <v>1100</v>
      </c>
      <c r="F1985">
        <v>1322.5</v>
      </c>
      <c r="G1985">
        <v>1.2</v>
      </c>
    </row>
    <row r="1986" spans="1:7" x14ac:dyDescent="0.3">
      <c r="A1986" t="s">
        <v>552</v>
      </c>
      <c r="B1986">
        <v>21703</v>
      </c>
      <c r="C1986" t="s">
        <v>6350</v>
      </c>
      <c r="D1986" t="s">
        <v>462</v>
      </c>
      <c r="E1986">
        <v>6</v>
      </c>
      <c r="F1986">
        <v>58.8</v>
      </c>
      <c r="G1986">
        <v>9.8000000000000007</v>
      </c>
    </row>
    <row r="1987" spans="1:7" x14ac:dyDescent="0.3">
      <c r="A1987" t="s">
        <v>552</v>
      </c>
      <c r="B1987">
        <v>20623</v>
      </c>
      <c r="C1987" t="s">
        <v>6391</v>
      </c>
      <c r="D1987" t="s">
        <v>462</v>
      </c>
      <c r="E1987">
        <v>1.2</v>
      </c>
      <c r="F1987">
        <v>70.8</v>
      </c>
      <c r="G1987">
        <v>59</v>
      </c>
    </row>
    <row r="1988" spans="1:7" x14ac:dyDescent="0.3">
      <c r="A1988" t="s">
        <v>552</v>
      </c>
      <c r="B1988">
        <v>19594</v>
      </c>
      <c r="C1988" t="s">
        <v>6412</v>
      </c>
      <c r="D1988" t="s">
        <v>462</v>
      </c>
      <c r="E1988">
        <v>5</v>
      </c>
      <c r="F1988">
        <v>152.25</v>
      </c>
      <c r="G1988">
        <v>30.45</v>
      </c>
    </row>
    <row r="1989" spans="1:7" x14ac:dyDescent="0.3">
      <c r="A1989" t="s">
        <v>552</v>
      </c>
      <c r="B1989">
        <v>17162</v>
      </c>
      <c r="C1989" t="s">
        <v>6137</v>
      </c>
      <c r="D1989" t="s">
        <v>462</v>
      </c>
      <c r="E1989">
        <v>18</v>
      </c>
      <c r="F1989">
        <v>978.6</v>
      </c>
      <c r="G1989">
        <v>54.37</v>
      </c>
    </row>
    <row r="1990" spans="1:7" x14ac:dyDescent="0.3">
      <c r="A1990" t="s">
        <v>552</v>
      </c>
      <c r="B1990">
        <v>21372</v>
      </c>
      <c r="C1990" t="s">
        <v>5704</v>
      </c>
      <c r="D1990" t="s">
        <v>462</v>
      </c>
      <c r="E1990">
        <v>85</v>
      </c>
      <c r="F1990">
        <v>2635</v>
      </c>
      <c r="G1990">
        <v>31</v>
      </c>
    </row>
    <row r="1991" spans="1:7" x14ac:dyDescent="0.3">
      <c r="A1991" t="s">
        <v>552</v>
      </c>
      <c r="B1991">
        <v>19135</v>
      </c>
      <c r="C1991" t="s">
        <v>5988</v>
      </c>
      <c r="D1991" t="s">
        <v>462</v>
      </c>
      <c r="E1991">
        <v>79</v>
      </c>
      <c r="F1991">
        <v>564.20000000000005</v>
      </c>
      <c r="G1991">
        <v>7.14</v>
      </c>
    </row>
    <row r="1992" spans="1:7" x14ac:dyDescent="0.3">
      <c r="A1992" t="s">
        <v>552</v>
      </c>
      <c r="B1992">
        <v>24833</v>
      </c>
      <c r="C1992" t="s">
        <v>5707</v>
      </c>
      <c r="D1992" t="s">
        <v>462</v>
      </c>
      <c r="E1992">
        <v>25</v>
      </c>
      <c r="F1992">
        <v>1193.75</v>
      </c>
      <c r="G1992">
        <v>47.75</v>
      </c>
    </row>
    <row r="1993" spans="1:7" x14ac:dyDescent="0.3">
      <c r="A1993" t="s">
        <v>552</v>
      </c>
      <c r="B1993">
        <v>28730</v>
      </c>
      <c r="C1993" t="s">
        <v>5989</v>
      </c>
      <c r="D1993" t="s">
        <v>462</v>
      </c>
      <c r="E1993">
        <v>20</v>
      </c>
      <c r="F1993">
        <v>720</v>
      </c>
      <c r="G1993">
        <v>36</v>
      </c>
    </row>
    <row r="1994" spans="1:7" x14ac:dyDescent="0.3">
      <c r="A1994" t="s">
        <v>552</v>
      </c>
      <c r="B1994">
        <v>27399</v>
      </c>
      <c r="C1994" t="s">
        <v>5708</v>
      </c>
      <c r="D1994" t="s">
        <v>462</v>
      </c>
      <c r="E1994">
        <v>20</v>
      </c>
      <c r="F1994">
        <v>1800</v>
      </c>
      <c r="G1994">
        <v>90</v>
      </c>
    </row>
    <row r="1995" spans="1:7" x14ac:dyDescent="0.3">
      <c r="A1995" t="s">
        <v>552</v>
      </c>
      <c r="B1995">
        <v>19062</v>
      </c>
      <c r="C1995" t="s">
        <v>6418</v>
      </c>
      <c r="D1995" t="s">
        <v>462</v>
      </c>
      <c r="E1995">
        <v>3</v>
      </c>
      <c r="F1995">
        <v>618.84</v>
      </c>
      <c r="G1995">
        <v>206.28</v>
      </c>
    </row>
    <row r="1996" spans="1:7" x14ac:dyDescent="0.3">
      <c r="A1996" t="s">
        <v>552</v>
      </c>
      <c r="B1996">
        <v>28384</v>
      </c>
      <c r="C1996" t="s">
        <v>5894</v>
      </c>
      <c r="D1996" t="s">
        <v>462</v>
      </c>
      <c r="E1996">
        <v>10</v>
      </c>
      <c r="F1996">
        <v>260</v>
      </c>
      <c r="G1996">
        <v>26</v>
      </c>
    </row>
    <row r="1997" spans="1:7" x14ac:dyDescent="0.3">
      <c r="A1997" t="s">
        <v>552</v>
      </c>
      <c r="B1997">
        <v>17413</v>
      </c>
      <c r="C1997" t="s">
        <v>6181</v>
      </c>
      <c r="D1997" t="s">
        <v>462</v>
      </c>
      <c r="E1997">
        <v>6</v>
      </c>
      <c r="F1997">
        <v>1380</v>
      </c>
      <c r="G1997">
        <v>230</v>
      </c>
    </row>
    <row r="1998" spans="1:7" x14ac:dyDescent="0.3">
      <c r="A1998" t="s">
        <v>552</v>
      </c>
      <c r="B1998">
        <v>17341</v>
      </c>
      <c r="C1998" t="s">
        <v>6217</v>
      </c>
      <c r="D1998" t="s">
        <v>462</v>
      </c>
      <c r="E1998">
        <v>6</v>
      </c>
      <c r="F1998">
        <v>448.8</v>
      </c>
      <c r="G1998">
        <v>74.8</v>
      </c>
    </row>
    <row r="1999" spans="1:7" x14ac:dyDescent="0.3">
      <c r="A1999" t="s">
        <v>552</v>
      </c>
      <c r="B1999">
        <v>17430</v>
      </c>
      <c r="C1999" t="s">
        <v>6369</v>
      </c>
      <c r="D1999" t="s">
        <v>462</v>
      </c>
      <c r="E1999">
        <v>3</v>
      </c>
      <c r="F1999">
        <v>2193.6</v>
      </c>
      <c r="G1999">
        <v>731.2</v>
      </c>
    </row>
    <row r="2000" spans="1:7" x14ac:dyDescent="0.3">
      <c r="A2000" t="s">
        <v>552</v>
      </c>
      <c r="B2000">
        <v>24843</v>
      </c>
      <c r="C2000" t="s">
        <v>6368</v>
      </c>
      <c r="D2000" t="s">
        <v>462</v>
      </c>
      <c r="E2000">
        <v>30</v>
      </c>
      <c r="F2000">
        <v>1767</v>
      </c>
      <c r="G2000">
        <v>58.9</v>
      </c>
    </row>
    <row r="2001" spans="1:7" x14ac:dyDescent="0.3">
      <c r="A2001" t="s">
        <v>552</v>
      </c>
      <c r="B2001">
        <v>17416</v>
      </c>
      <c r="C2001" t="s">
        <v>6403</v>
      </c>
      <c r="D2001" t="s">
        <v>462</v>
      </c>
      <c r="E2001">
        <v>20</v>
      </c>
      <c r="F2001">
        <v>971.6</v>
      </c>
      <c r="G2001">
        <v>48.58</v>
      </c>
    </row>
    <row r="2002" spans="1:7" x14ac:dyDescent="0.3">
      <c r="A2002" t="s">
        <v>552</v>
      </c>
      <c r="B2002">
        <v>24505</v>
      </c>
      <c r="C2002" t="s">
        <v>6257</v>
      </c>
      <c r="D2002" t="s">
        <v>462</v>
      </c>
      <c r="E2002">
        <v>10</v>
      </c>
      <c r="F2002">
        <v>58.9</v>
      </c>
      <c r="G2002">
        <v>5.89</v>
      </c>
    </row>
    <row r="2003" spans="1:7" x14ac:dyDescent="0.3">
      <c r="A2003" t="s">
        <v>552</v>
      </c>
      <c r="B2003">
        <v>23502</v>
      </c>
      <c r="C2003" t="s">
        <v>5977</v>
      </c>
      <c r="D2003" t="s">
        <v>462</v>
      </c>
      <c r="E2003">
        <v>4</v>
      </c>
      <c r="F2003">
        <v>59.6</v>
      </c>
      <c r="G2003">
        <v>14.9</v>
      </c>
    </row>
    <row r="2004" spans="1:7" x14ac:dyDescent="0.3">
      <c r="A2004" t="s">
        <v>552</v>
      </c>
      <c r="B2004">
        <v>19932</v>
      </c>
      <c r="C2004" t="s">
        <v>6021</v>
      </c>
      <c r="D2004" t="s">
        <v>462</v>
      </c>
      <c r="E2004">
        <v>4</v>
      </c>
      <c r="F2004">
        <v>28</v>
      </c>
      <c r="G2004">
        <v>7</v>
      </c>
    </row>
    <row r="2005" spans="1:7" x14ac:dyDescent="0.3">
      <c r="A2005" t="s">
        <v>552</v>
      </c>
      <c r="B2005">
        <v>24400</v>
      </c>
      <c r="C2005" t="s">
        <v>6004</v>
      </c>
      <c r="D2005" t="s">
        <v>462</v>
      </c>
      <c r="E2005">
        <v>1</v>
      </c>
      <c r="F2005">
        <v>14</v>
      </c>
      <c r="G2005">
        <v>14</v>
      </c>
    </row>
    <row r="2006" spans="1:7" x14ac:dyDescent="0.3">
      <c r="A2006" t="s">
        <v>552</v>
      </c>
      <c r="B2006">
        <v>24401</v>
      </c>
      <c r="C2006" t="s">
        <v>5676</v>
      </c>
      <c r="D2006" t="s">
        <v>462</v>
      </c>
      <c r="E2006">
        <v>2</v>
      </c>
      <c r="F2006">
        <v>28</v>
      </c>
      <c r="G2006">
        <v>14</v>
      </c>
    </row>
    <row r="2007" spans="1:7" x14ac:dyDescent="0.3">
      <c r="A2007" t="s">
        <v>552</v>
      </c>
      <c r="B2007">
        <v>25126</v>
      </c>
      <c r="C2007" t="s">
        <v>5859</v>
      </c>
      <c r="D2007" t="s">
        <v>462</v>
      </c>
      <c r="E2007">
        <v>26.8</v>
      </c>
      <c r="F2007">
        <v>1122.92</v>
      </c>
      <c r="G2007">
        <v>41.9</v>
      </c>
    </row>
    <row r="2008" spans="1:7" x14ac:dyDescent="0.3">
      <c r="A2008" t="s">
        <v>552</v>
      </c>
      <c r="B2008">
        <v>18832</v>
      </c>
      <c r="C2008" t="s">
        <v>5898</v>
      </c>
      <c r="D2008" t="s">
        <v>462</v>
      </c>
      <c r="E2008">
        <v>46.4</v>
      </c>
      <c r="F2008">
        <v>1837.07</v>
      </c>
      <c r="G2008">
        <v>39.590000000000003</v>
      </c>
    </row>
    <row r="2009" spans="1:7" x14ac:dyDescent="0.3">
      <c r="A2009" t="s">
        <v>552</v>
      </c>
      <c r="B2009">
        <v>19589</v>
      </c>
      <c r="C2009" t="s">
        <v>5943</v>
      </c>
      <c r="D2009" t="s">
        <v>462</v>
      </c>
      <c r="E2009">
        <v>8.25</v>
      </c>
      <c r="F2009">
        <v>39.6</v>
      </c>
      <c r="G2009">
        <v>4.8</v>
      </c>
    </row>
    <row r="2010" spans="1:7" x14ac:dyDescent="0.3">
      <c r="A2010" t="s">
        <v>552</v>
      </c>
      <c r="B2010">
        <v>19728</v>
      </c>
      <c r="C2010" t="s">
        <v>6409</v>
      </c>
      <c r="D2010" t="s">
        <v>462</v>
      </c>
      <c r="E2010">
        <v>3.1</v>
      </c>
      <c r="F2010">
        <v>40.46</v>
      </c>
      <c r="G2010">
        <v>13.05</v>
      </c>
    </row>
    <row r="2011" spans="1:7" x14ac:dyDescent="0.3">
      <c r="A2011" t="s">
        <v>552</v>
      </c>
      <c r="B2011">
        <v>26580</v>
      </c>
      <c r="C2011" t="s">
        <v>5909</v>
      </c>
      <c r="D2011" t="s">
        <v>462</v>
      </c>
      <c r="E2011">
        <v>21.89</v>
      </c>
      <c r="F2011">
        <v>2451.6799999999998</v>
      </c>
      <c r="G2011">
        <v>112</v>
      </c>
    </row>
    <row r="2012" spans="1:7" x14ac:dyDescent="0.3">
      <c r="A2012" t="s">
        <v>552</v>
      </c>
      <c r="B2012">
        <v>18667</v>
      </c>
      <c r="C2012" t="s">
        <v>5718</v>
      </c>
      <c r="D2012" t="s">
        <v>462</v>
      </c>
      <c r="E2012">
        <v>52</v>
      </c>
      <c r="F2012">
        <v>1039.48</v>
      </c>
      <c r="G2012">
        <v>19.989999999999998</v>
      </c>
    </row>
    <row r="2013" spans="1:7" x14ac:dyDescent="0.3">
      <c r="A2013" t="s">
        <v>552</v>
      </c>
      <c r="B2013">
        <v>19583</v>
      </c>
      <c r="C2013" t="s">
        <v>6244</v>
      </c>
      <c r="D2013" t="s">
        <v>462</v>
      </c>
      <c r="E2013">
        <v>0.33</v>
      </c>
      <c r="F2013">
        <v>15.83</v>
      </c>
      <c r="G2013">
        <v>47.97</v>
      </c>
    </row>
    <row r="2014" spans="1:7" x14ac:dyDescent="0.3">
      <c r="A2014" t="s">
        <v>552</v>
      </c>
      <c r="B2014">
        <v>19575</v>
      </c>
      <c r="C2014" t="s">
        <v>5944</v>
      </c>
      <c r="D2014" t="s">
        <v>462</v>
      </c>
      <c r="E2014">
        <v>3.5</v>
      </c>
      <c r="F2014">
        <v>100.3</v>
      </c>
      <c r="G2014">
        <v>28.66</v>
      </c>
    </row>
    <row r="2015" spans="1:7" x14ac:dyDescent="0.3">
      <c r="A2015" t="s">
        <v>552</v>
      </c>
      <c r="B2015">
        <v>19572</v>
      </c>
      <c r="C2015" t="s">
        <v>5945</v>
      </c>
      <c r="D2015" t="s">
        <v>462</v>
      </c>
      <c r="E2015">
        <v>1.38</v>
      </c>
      <c r="F2015">
        <v>25.75</v>
      </c>
      <c r="G2015">
        <v>18.66</v>
      </c>
    </row>
    <row r="2016" spans="1:7" x14ac:dyDescent="0.3">
      <c r="A2016" t="s">
        <v>552</v>
      </c>
      <c r="B2016">
        <v>19567</v>
      </c>
      <c r="C2016" t="s">
        <v>6141</v>
      </c>
      <c r="D2016" t="s">
        <v>462</v>
      </c>
      <c r="E2016">
        <v>2</v>
      </c>
      <c r="F2016">
        <v>340</v>
      </c>
      <c r="G2016">
        <v>170</v>
      </c>
    </row>
    <row r="2017" spans="1:7" x14ac:dyDescent="0.3">
      <c r="A2017" t="s">
        <v>552</v>
      </c>
      <c r="B2017">
        <v>19562</v>
      </c>
      <c r="C2017" t="s">
        <v>5946</v>
      </c>
      <c r="D2017" t="s">
        <v>462</v>
      </c>
      <c r="E2017">
        <v>0.5</v>
      </c>
      <c r="F2017">
        <v>6.25</v>
      </c>
      <c r="G2017">
        <v>12.5</v>
      </c>
    </row>
    <row r="2018" spans="1:7" x14ac:dyDescent="0.3">
      <c r="A2018" t="s">
        <v>552</v>
      </c>
      <c r="B2018">
        <v>23198</v>
      </c>
      <c r="C2018" t="s">
        <v>5947</v>
      </c>
      <c r="D2018" t="s">
        <v>462</v>
      </c>
      <c r="E2018">
        <v>5.3</v>
      </c>
      <c r="F2018">
        <v>75.95</v>
      </c>
      <c r="G2018">
        <v>14.33</v>
      </c>
    </row>
    <row r="2019" spans="1:7" x14ac:dyDescent="0.3">
      <c r="A2019" t="s">
        <v>552</v>
      </c>
      <c r="B2019">
        <v>27360</v>
      </c>
      <c r="C2019" t="s">
        <v>6408</v>
      </c>
      <c r="D2019" t="s">
        <v>462</v>
      </c>
      <c r="E2019">
        <v>2</v>
      </c>
      <c r="F2019">
        <v>778</v>
      </c>
      <c r="G2019">
        <v>389</v>
      </c>
    </row>
    <row r="2020" spans="1:7" x14ac:dyDescent="0.3">
      <c r="A2020" t="s">
        <v>552</v>
      </c>
      <c r="B2020">
        <v>20349</v>
      </c>
      <c r="C2020" t="s">
        <v>5679</v>
      </c>
      <c r="D2020" t="s">
        <v>462</v>
      </c>
      <c r="E2020">
        <v>32</v>
      </c>
      <c r="F2020">
        <v>408</v>
      </c>
      <c r="G2020">
        <v>12.75</v>
      </c>
    </row>
    <row r="2021" spans="1:7" x14ac:dyDescent="0.3">
      <c r="A2021" t="s">
        <v>552</v>
      </c>
      <c r="B2021">
        <v>19790</v>
      </c>
      <c r="C2021" t="s">
        <v>5948</v>
      </c>
      <c r="D2021" t="s">
        <v>462</v>
      </c>
      <c r="E2021">
        <v>7</v>
      </c>
      <c r="F2021">
        <v>306.25</v>
      </c>
      <c r="G2021">
        <v>43.75</v>
      </c>
    </row>
    <row r="2022" spans="1:7" x14ac:dyDescent="0.3">
      <c r="A2022" t="s">
        <v>552</v>
      </c>
      <c r="B2022">
        <v>26425</v>
      </c>
      <c r="C2022" t="s">
        <v>5949</v>
      </c>
      <c r="D2022" t="s">
        <v>462</v>
      </c>
      <c r="E2022">
        <v>45</v>
      </c>
      <c r="F2022">
        <v>1346</v>
      </c>
      <c r="G2022">
        <v>29.91</v>
      </c>
    </row>
    <row r="2023" spans="1:7" x14ac:dyDescent="0.3">
      <c r="A2023" t="s">
        <v>552</v>
      </c>
      <c r="B2023">
        <v>21400</v>
      </c>
      <c r="C2023" t="s">
        <v>6371</v>
      </c>
      <c r="D2023" t="s">
        <v>462</v>
      </c>
      <c r="E2023">
        <v>7</v>
      </c>
      <c r="F2023">
        <v>200.9</v>
      </c>
      <c r="G2023">
        <v>28.7</v>
      </c>
    </row>
    <row r="2024" spans="1:7" x14ac:dyDescent="0.3">
      <c r="A2024" t="s">
        <v>552</v>
      </c>
      <c r="B2024">
        <v>24507</v>
      </c>
      <c r="C2024" t="s">
        <v>6109</v>
      </c>
      <c r="D2024" t="s">
        <v>462</v>
      </c>
      <c r="E2024">
        <v>16</v>
      </c>
      <c r="F2024">
        <v>1362.6</v>
      </c>
      <c r="G2024">
        <v>85.16</v>
      </c>
    </row>
    <row r="2025" spans="1:7" x14ac:dyDescent="0.3">
      <c r="A2025" t="s">
        <v>552</v>
      </c>
      <c r="B2025">
        <v>26393</v>
      </c>
      <c r="C2025" t="s">
        <v>6112</v>
      </c>
      <c r="D2025" t="s">
        <v>462</v>
      </c>
      <c r="E2025">
        <v>4</v>
      </c>
      <c r="F2025">
        <v>439.16</v>
      </c>
      <c r="G2025">
        <v>109.79</v>
      </c>
    </row>
    <row r="2026" spans="1:7" x14ac:dyDescent="0.3">
      <c r="A2026" t="s">
        <v>552</v>
      </c>
      <c r="B2026">
        <v>26395</v>
      </c>
      <c r="C2026" t="s">
        <v>6158</v>
      </c>
      <c r="D2026" t="s">
        <v>462</v>
      </c>
      <c r="E2026">
        <v>8</v>
      </c>
      <c r="F2026">
        <v>1029.76</v>
      </c>
      <c r="G2026">
        <v>128.72</v>
      </c>
    </row>
    <row r="2027" spans="1:7" x14ac:dyDescent="0.3">
      <c r="A2027" t="s">
        <v>552</v>
      </c>
      <c r="B2027">
        <v>24514</v>
      </c>
      <c r="C2027" t="s">
        <v>6110</v>
      </c>
      <c r="D2027" t="s">
        <v>462</v>
      </c>
      <c r="E2027">
        <v>24</v>
      </c>
      <c r="F2027">
        <v>2964.96</v>
      </c>
      <c r="G2027">
        <v>123.54</v>
      </c>
    </row>
    <row r="2028" spans="1:7" x14ac:dyDescent="0.3">
      <c r="A2028" t="s">
        <v>552</v>
      </c>
      <c r="B2028">
        <v>17108</v>
      </c>
      <c r="C2028" t="s">
        <v>6414</v>
      </c>
      <c r="D2028" t="s">
        <v>462</v>
      </c>
      <c r="E2028">
        <v>2</v>
      </c>
      <c r="F2028">
        <v>310.54000000000002</v>
      </c>
      <c r="G2028">
        <v>155.27000000000001</v>
      </c>
    </row>
    <row r="2029" spans="1:7" x14ac:dyDescent="0.3">
      <c r="A2029" t="s">
        <v>552</v>
      </c>
      <c r="B2029">
        <v>24845</v>
      </c>
      <c r="C2029" t="s">
        <v>6106</v>
      </c>
      <c r="D2029" t="s">
        <v>462</v>
      </c>
      <c r="E2029">
        <v>2</v>
      </c>
      <c r="F2029">
        <v>251.26</v>
      </c>
      <c r="G2029">
        <v>125.63</v>
      </c>
    </row>
    <row r="2030" spans="1:7" x14ac:dyDescent="0.3">
      <c r="A2030" t="s">
        <v>552</v>
      </c>
      <c r="B2030">
        <v>17526</v>
      </c>
      <c r="C2030" t="s">
        <v>6195</v>
      </c>
      <c r="D2030" t="s">
        <v>462</v>
      </c>
      <c r="E2030">
        <v>6</v>
      </c>
      <c r="F2030">
        <v>105</v>
      </c>
      <c r="G2030">
        <v>17.5</v>
      </c>
    </row>
    <row r="2031" spans="1:7" x14ac:dyDescent="0.3">
      <c r="A2031" t="s">
        <v>552</v>
      </c>
      <c r="B2031">
        <v>25050</v>
      </c>
      <c r="C2031" t="s">
        <v>6390</v>
      </c>
      <c r="D2031" t="s">
        <v>462</v>
      </c>
      <c r="E2031">
        <v>10</v>
      </c>
      <c r="F2031">
        <v>819</v>
      </c>
      <c r="G2031">
        <v>81.900000000000006</v>
      </c>
    </row>
    <row r="2032" spans="1:7" x14ac:dyDescent="0.3">
      <c r="A2032" t="s">
        <v>552</v>
      </c>
      <c r="B2032">
        <v>19370</v>
      </c>
      <c r="C2032" t="s">
        <v>5695</v>
      </c>
      <c r="D2032" t="s">
        <v>462</v>
      </c>
      <c r="E2032">
        <v>51.44</v>
      </c>
      <c r="F2032">
        <v>4876.5200000000004</v>
      </c>
      <c r="G2032">
        <v>94.8</v>
      </c>
    </row>
    <row r="2033" spans="1:7" x14ac:dyDescent="0.3">
      <c r="A2033" t="s">
        <v>552</v>
      </c>
      <c r="B2033">
        <v>19356</v>
      </c>
      <c r="C2033" t="s">
        <v>5696</v>
      </c>
      <c r="D2033" t="s">
        <v>462</v>
      </c>
      <c r="E2033">
        <v>36.1</v>
      </c>
      <c r="F2033">
        <v>2005.72</v>
      </c>
      <c r="G2033">
        <v>55.56</v>
      </c>
    </row>
    <row r="2034" spans="1:7" x14ac:dyDescent="0.3">
      <c r="A2034" t="s">
        <v>552</v>
      </c>
      <c r="B2034">
        <v>23082</v>
      </c>
      <c r="C2034" t="s">
        <v>5697</v>
      </c>
      <c r="D2034" t="s">
        <v>462</v>
      </c>
      <c r="E2034">
        <v>20</v>
      </c>
      <c r="F2034">
        <v>1638</v>
      </c>
      <c r="G2034">
        <v>81.900000000000006</v>
      </c>
    </row>
    <row r="2035" spans="1:7" x14ac:dyDescent="0.3">
      <c r="A2035" t="s">
        <v>552</v>
      </c>
      <c r="B2035">
        <v>25868</v>
      </c>
      <c r="C2035" t="s">
        <v>5890</v>
      </c>
      <c r="D2035" t="s">
        <v>462</v>
      </c>
      <c r="E2035">
        <v>2.42</v>
      </c>
      <c r="F2035">
        <v>237.63</v>
      </c>
      <c r="G2035">
        <v>98.19</v>
      </c>
    </row>
    <row r="2036" spans="1:7" x14ac:dyDescent="0.3">
      <c r="A2036" t="s">
        <v>552</v>
      </c>
      <c r="B2036">
        <v>26596</v>
      </c>
      <c r="C2036" t="s">
        <v>5891</v>
      </c>
      <c r="D2036" t="s">
        <v>462</v>
      </c>
      <c r="E2036">
        <v>3.16</v>
      </c>
      <c r="F2036">
        <v>316.13</v>
      </c>
      <c r="G2036">
        <v>100.04</v>
      </c>
    </row>
    <row r="2037" spans="1:7" x14ac:dyDescent="0.3">
      <c r="A2037" t="s">
        <v>552</v>
      </c>
      <c r="B2037">
        <v>19339</v>
      </c>
      <c r="C2037" t="s">
        <v>5987</v>
      </c>
      <c r="D2037" t="s">
        <v>462</v>
      </c>
      <c r="E2037">
        <v>7.62</v>
      </c>
      <c r="F2037">
        <v>525.02</v>
      </c>
      <c r="G2037">
        <v>68.900000000000006</v>
      </c>
    </row>
    <row r="2038" spans="1:7" x14ac:dyDescent="0.3">
      <c r="A2038" t="s">
        <v>552</v>
      </c>
      <c r="B2038">
        <v>26594</v>
      </c>
      <c r="C2038" t="s">
        <v>5698</v>
      </c>
      <c r="D2038" t="s">
        <v>462</v>
      </c>
      <c r="E2038">
        <v>9.4</v>
      </c>
      <c r="F2038">
        <v>816.86</v>
      </c>
      <c r="G2038">
        <v>86.9</v>
      </c>
    </row>
    <row r="2039" spans="1:7" x14ac:dyDescent="0.3">
      <c r="A2039" t="s">
        <v>552</v>
      </c>
      <c r="B2039">
        <v>19324</v>
      </c>
      <c r="C2039" t="s">
        <v>5699</v>
      </c>
      <c r="D2039" t="s">
        <v>462</v>
      </c>
      <c r="E2039">
        <v>40.72</v>
      </c>
      <c r="F2039">
        <v>1210.33</v>
      </c>
      <c r="G2039">
        <v>29.72</v>
      </c>
    </row>
    <row r="2040" spans="1:7" x14ac:dyDescent="0.3">
      <c r="A2040" t="s">
        <v>552</v>
      </c>
      <c r="B2040">
        <v>19297</v>
      </c>
      <c r="C2040" t="s">
        <v>5855</v>
      </c>
      <c r="D2040" t="s">
        <v>462</v>
      </c>
      <c r="E2040">
        <v>58</v>
      </c>
      <c r="F2040">
        <v>4111.78</v>
      </c>
      <c r="G2040">
        <v>70.89</v>
      </c>
    </row>
    <row r="2041" spans="1:7" x14ac:dyDescent="0.3">
      <c r="A2041" t="s">
        <v>552</v>
      </c>
      <c r="B2041">
        <v>19558</v>
      </c>
      <c r="C2041" t="s">
        <v>5950</v>
      </c>
      <c r="D2041" t="s">
        <v>462</v>
      </c>
      <c r="E2041">
        <v>7</v>
      </c>
      <c r="F2041">
        <v>103.93</v>
      </c>
      <c r="G2041">
        <v>14.85</v>
      </c>
    </row>
    <row r="2042" spans="1:7" x14ac:dyDescent="0.3">
      <c r="A2042" t="s">
        <v>552</v>
      </c>
      <c r="B2042">
        <v>23195</v>
      </c>
      <c r="C2042" t="s">
        <v>5951</v>
      </c>
      <c r="D2042" t="s">
        <v>462</v>
      </c>
      <c r="E2042">
        <v>3.02</v>
      </c>
      <c r="F2042">
        <v>43.79</v>
      </c>
      <c r="G2042">
        <v>14.5</v>
      </c>
    </row>
    <row r="2043" spans="1:7" x14ac:dyDescent="0.3">
      <c r="A2043" t="s">
        <v>552</v>
      </c>
      <c r="B2043">
        <v>19553</v>
      </c>
      <c r="C2043" t="s">
        <v>6155</v>
      </c>
      <c r="D2043" t="s">
        <v>462</v>
      </c>
      <c r="E2043">
        <v>2.5</v>
      </c>
      <c r="F2043">
        <v>12.7</v>
      </c>
      <c r="G2043">
        <v>5.08</v>
      </c>
    </row>
    <row r="2044" spans="1:7" x14ac:dyDescent="0.3">
      <c r="A2044" t="s">
        <v>552</v>
      </c>
      <c r="B2044">
        <v>28171</v>
      </c>
      <c r="C2044" t="s">
        <v>6309</v>
      </c>
      <c r="D2044" t="s">
        <v>462</v>
      </c>
      <c r="E2044">
        <v>4</v>
      </c>
      <c r="F2044">
        <v>147.80000000000001</v>
      </c>
      <c r="G2044">
        <v>36.950000000000003</v>
      </c>
    </row>
    <row r="2045" spans="1:7" x14ac:dyDescent="0.3">
      <c r="A2045" t="s">
        <v>552</v>
      </c>
      <c r="B2045">
        <v>17138</v>
      </c>
      <c r="C2045" t="s">
        <v>6180</v>
      </c>
      <c r="D2045" t="s">
        <v>462</v>
      </c>
      <c r="E2045">
        <v>4</v>
      </c>
      <c r="F2045">
        <v>42</v>
      </c>
      <c r="G2045">
        <v>10.5</v>
      </c>
    </row>
    <row r="2046" spans="1:7" x14ac:dyDescent="0.3">
      <c r="A2046" t="s">
        <v>552</v>
      </c>
      <c r="B2046">
        <v>19721</v>
      </c>
      <c r="C2046" t="s">
        <v>5952</v>
      </c>
      <c r="D2046" t="s">
        <v>462</v>
      </c>
      <c r="E2046">
        <v>9</v>
      </c>
      <c r="F2046">
        <v>346.88</v>
      </c>
      <c r="G2046">
        <v>38.54</v>
      </c>
    </row>
    <row r="2047" spans="1:7" x14ac:dyDescent="0.3">
      <c r="A2047" t="s">
        <v>552</v>
      </c>
      <c r="B2047">
        <v>19472</v>
      </c>
      <c r="C2047" t="s">
        <v>6064</v>
      </c>
      <c r="D2047" t="s">
        <v>462</v>
      </c>
      <c r="E2047">
        <v>14.5</v>
      </c>
      <c r="F2047">
        <v>391.5</v>
      </c>
      <c r="G2047">
        <v>27</v>
      </c>
    </row>
    <row r="2048" spans="1:7" x14ac:dyDescent="0.3">
      <c r="A2048" t="s">
        <v>552</v>
      </c>
      <c r="B2048">
        <v>18275</v>
      </c>
      <c r="C2048" t="s">
        <v>5764</v>
      </c>
      <c r="D2048" t="s">
        <v>462</v>
      </c>
      <c r="E2048">
        <v>4</v>
      </c>
      <c r="F2048">
        <v>298.56</v>
      </c>
      <c r="G2048">
        <v>74.64</v>
      </c>
    </row>
    <row r="2049" spans="1:7" x14ac:dyDescent="0.3">
      <c r="A2049" t="s">
        <v>552</v>
      </c>
      <c r="B2049">
        <v>18272</v>
      </c>
      <c r="C2049" t="s">
        <v>5765</v>
      </c>
      <c r="D2049" t="s">
        <v>462</v>
      </c>
      <c r="E2049">
        <v>8</v>
      </c>
      <c r="F2049">
        <v>272</v>
      </c>
      <c r="G2049">
        <v>34</v>
      </c>
    </row>
    <row r="2050" spans="1:7" x14ac:dyDescent="0.3">
      <c r="A2050" t="s">
        <v>552</v>
      </c>
      <c r="B2050">
        <v>18261</v>
      </c>
      <c r="C2050" t="s">
        <v>5769</v>
      </c>
      <c r="D2050" t="s">
        <v>462</v>
      </c>
      <c r="E2050">
        <v>7</v>
      </c>
      <c r="F2050">
        <v>3197.56</v>
      </c>
      <c r="G2050">
        <v>456.79</v>
      </c>
    </row>
    <row r="2051" spans="1:7" x14ac:dyDescent="0.3">
      <c r="A2051" t="s">
        <v>552</v>
      </c>
      <c r="B2051">
        <v>28140</v>
      </c>
      <c r="C2051" t="s">
        <v>6108</v>
      </c>
      <c r="D2051" t="s">
        <v>462</v>
      </c>
      <c r="E2051">
        <v>4</v>
      </c>
      <c r="F2051">
        <v>451.72</v>
      </c>
      <c r="G2051">
        <v>112.93</v>
      </c>
    </row>
    <row r="2052" spans="1:7" x14ac:dyDescent="0.3">
      <c r="A2052" t="s">
        <v>552</v>
      </c>
      <c r="B2052">
        <v>17437</v>
      </c>
      <c r="C2052" t="s">
        <v>6129</v>
      </c>
      <c r="D2052" t="s">
        <v>462</v>
      </c>
      <c r="E2052">
        <v>100</v>
      </c>
      <c r="F2052">
        <v>246</v>
      </c>
      <c r="G2052">
        <v>2.46</v>
      </c>
    </row>
    <row r="2053" spans="1:7" x14ac:dyDescent="0.3">
      <c r="A2053" t="s">
        <v>552</v>
      </c>
      <c r="B2053">
        <v>17409</v>
      </c>
      <c r="C2053" t="s">
        <v>6187</v>
      </c>
      <c r="D2053" t="s">
        <v>462</v>
      </c>
      <c r="E2053">
        <v>16</v>
      </c>
      <c r="F2053">
        <v>650</v>
      </c>
      <c r="G2053">
        <v>40.630000000000003</v>
      </c>
    </row>
    <row r="2054" spans="1:7" x14ac:dyDescent="0.3">
      <c r="A2054" t="s">
        <v>552</v>
      </c>
      <c r="B2054">
        <v>17408</v>
      </c>
      <c r="C2054" t="s">
        <v>6407</v>
      </c>
      <c r="D2054" t="s">
        <v>462</v>
      </c>
      <c r="E2054">
        <v>4</v>
      </c>
      <c r="F2054">
        <v>384</v>
      </c>
      <c r="G2054">
        <v>96</v>
      </c>
    </row>
    <row r="2055" spans="1:7" x14ac:dyDescent="0.3">
      <c r="A2055" t="s">
        <v>552</v>
      </c>
      <c r="B2055">
        <v>17384</v>
      </c>
      <c r="C2055" t="s">
        <v>6405</v>
      </c>
      <c r="D2055" t="s">
        <v>462</v>
      </c>
      <c r="E2055">
        <v>4</v>
      </c>
      <c r="F2055">
        <v>384</v>
      </c>
      <c r="G2055">
        <v>96</v>
      </c>
    </row>
    <row r="2056" spans="1:7" x14ac:dyDescent="0.3">
      <c r="A2056" t="s">
        <v>552</v>
      </c>
      <c r="B2056">
        <v>21433</v>
      </c>
      <c r="C2056" t="s">
        <v>6247</v>
      </c>
      <c r="D2056" t="s">
        <v>462</v>
      </c>
      <c r="E2056">
        <v>1</v>
      </c>
      <c r="F2056">
        <v>96</v>
      </c>
      <c r="G2056">
        <v>96</v>
      </c>
    </row>
    <row r="2057" spans="1:7" x14ac:dyDescent="0.3">
      <c r="A2057" t="s">
        <v>552</v>
      </c>
      <c r="B2057">
        <v>24586</v>
      </c>
      <c r="C2057" t="s">
        <v>6285</v>
      </c>
      <c r="D2057" t="s">
        <v>462</v>
      </c>
      <c r="E2057">
        <v>1</v>
      </c>
      <c r="F2057">
        <v>96</v>
      </c>
      <c r="G2057">
        <v>96</v>
      </c>
    </row>
    <row r="2058" spans="1:7" x14ac:dyDescent="0.3">
      <c r="A2058" t="s">
        <v>552</v>
      </c>
      <c r="B2058">
        <v>17401</v>
      </c>
      <c r="C2058" t="s">
        <v>6250</v>
      </c>
      <c r="D2058" t="s">
        <v>462</v>
      </c>
      <c r="E2058">
        <v>2</v>
      </c>
      <c r="F2058">
        <v>192</v>
      </c>
      <c r="G2058">
        <v>96</v>
      </c>
    </row>
    <row r="2059" spans="1:7" x14ac:dyDescent="0.3">
      <c r="A2059" t="s">
        <v>552</v>
      </c>
      <c r="B2059">
        <v>21665</v>
      </c>
      <c r="C2059" t="s">
        <v>6096</v>
      </c>
      <c r="D2059" t="s">
        <v>462</v>
      </c>
      <c r="E2059">
        <v>20</v>
      </c>
      <c r="F2059">
        <v>636.4</v>
      </c>
      <c r="G2059">
        <v>31.82</v>
      </c>
    </row>
    <row r="2060" spans="1:7" x14ac:dyDescent="0.3">
      <c r="A2060" t="s">
        <v>552</v>
      </c>
      <c r="B2060">
        <v>17399</v>
      </c>
      <c r="C2060" t="s">
        <v>6207</v>
      </c>
      <c r="D2060" t="s">
        <v>462</v>
      </c>
      <c r="E2060">
        <v>2</v>
      </c>
      <c r="F2060">
        <v>37.799999999999997</v>
      </c>
      <c r="G2060">
        <v>18.899999999999999</v>
      </c>
    </row>
    <row r="2061" spans="1:7" x14ac:dyDescent="0.3">
      <c r="A2061" t="s">
        <v>552</v>
      </c>
      <c r="B2061">
        <v>17373</v>
      </c>
      <c r="C2061" t="s">
        <v>6205</v>
      </c>
      <c r="D2061" t="s">
        <v>462</v>
      </c>
      <c r="E2061">
        <v>2</v>
      </c>
      <c r="F2061">
        <v>41.6</v>
      </c>
      <c r="G2061">
        <v>20.8</v>
      </c>
    </row>
    <row r="2062" spans="1:7" x14ac:dyDescent="0.3">
      <c r="A2062" t="s">
        <v>552</v>
      </c>
      <c r="B2062">
        <v>17397</v>
      </c>
      <c r="C2062" t="s">
        <v>6206</v>
      </c>
      <c r="D2062" t="s">
        <v>462</v>
      </c>
      <c r="E2062">
        <v>2</v>
      </c>
      <c r="F2062">
        <v>63.64</v>
      </c>
      <c r="G2062">
        <v>31.82</v>
      </c>
    </row>
    <row r="2063" spans="1:7" x14ac:dyDescent="0.3">
      <c r="A2063" t="s">
        <v>552</v>
      </c>
      <c r="B2063">
        <v>17405</v>
      </c>
      <c r="C2063" t="s">
        <v>6183</v>
      </c>
      <c r="D2063" t="s">
        <v>462</v>
      </c>
      <c r="E2063">
        <v>4</v>
      </c>
      <c r="F2063">
        <v>40</v>
      </c>
      <c r="G2063">
        <v>10</v>
      </c>
    </row>
    <row r="2064" spans="1:7" x14ac:dyDescent="0.3">
      <c r="A2064" t="s">
        <v>552</v>
      </c>
      <c r="B2064">
        <v>17376</v>
      </c>
      <c r="C2064" t="s">
        <v>6402</v>
      </c>
      <c r="D2064" t="s">
        <v>462</v>
      </c>
      <c r="E2064">
        <v>2</v>
      </c>
      <c r="F2064">
        <v>310</v>
      </c>
      <c r="G2064">
        <v>155</v>
      </c>
    </row>
    <row r="2065" spans="1:7" x14ac:dyDescent="0.3">
      <c r="A2065" t="s">
        <v>552</v>
      </c>
      <c r="B2065">
        <v>20332</v>
      </c>
      <c r="C2065" t="s">
        <v>5681</v>
      </c>
      <c r="D2065" t="s">
        <v>462</v>
      </c>
      <c r="E2065">
        <v>20</v>
      </c>
      <c r="F2065">
        <v>268</v>
      </c>
      <c r="G2065">
        <v>13.4</v>
      </c>
    </row>
    <row r="2066" spans="1:7" x14ac:dyDescent="0.3">
      <c r="A2066" t="s">
        <v>552</v>
      </c>
      <c r="B2066">
        <v>19906</v>
      </c>
      <c r="C2066" t="s">
        <v>6104</v>
      </c>
      <c r="D2066" t="s">
        <v>462</v>
      </c>
      <c r="E2066">
        <v>30</v>
      </c>
      <c r="F2066">
        <v>94.9</v>
      </c>
      <c r="G2066">
        <v>3.16</v>
      </c>
    </row>
    <row r="2067" spans="1:7" x14ac:dyDescent="0.3">
      <c r="A2067" t="s">
        <v>552</v>
      </c>
      <c r="B2067">
        <v>23113</v>
      </c>
      <c r="C2067" t="s">
        <v>5985</v>
      </c>
      <c r="D2067" t="s">
        <v>462</v>
      </c>
      <c r="E2067">
        <v>8.8000000000000007</v>
      </c>
      <c r="F2067">
        <v>86.88</v>
      </c>
      <c r="G2067">
        <v>9.8699999999999992</v>
      </c>
    </row>
    <row r="2068" spans="1:7" x14ac:dyDescent="0.3">
      <c r="A2068" t="s">
        <v>552</v>
      </c>
      <c r="B2068">
        <v>19465</v>
      </c>
      <c r="C2068" t="s">
        <v>5953</v>
      </c>
      <c r="D2068" t="s">
        <v>462</v>
      </c>
      <c r="E2068">
        <v>7.95</v>
      </c>
      <c r="F2068">
        <v>52.82</v>
      </c>
      <c r="G2068">
        <v>6.64</v>
      </c>
    </row>
    <row r="2069" spans="1:7" x14ac:dyDescent="0.3">
      <c r="A2069" t="s">
        <v>552</v>
      </c>
      <c r="B2069">
        <v>17213</v>
      </c>
      <c r="C2069" t="s">
        <v>6367</v>
      </c>
      <c r="D2069" t="s">
        <v>462</v>
      </c>
      <c r="E2069">
        <v>4</v>
      </c>
      <c r="F2069">
        <v>251.48</v>
      </c>
      <c r="G2069">
        <v>62.87</v>
      </c>
    </row>
    <row r="2070" spans="1:7" x14ac:dyDescent="0.3">
      <c r="A2070" t="s">
        <v>552</v>
      </c>
      <c r="B2070">
        <v>17881</v>
      </c>
      <c r="C2070" t="s">
        <v>5822</v>
      </c>
      <c r="D2070" t="s">
        <v>462</v>
      </c>
      <c r="E2070">
        <v>10</v>
      </c>
      <c r="F2070">
        <v>201.1</v>
      </c>
      <c r="G2070">
        <v>20.11</v>
      </c>
    </row>
    <row r="2071" spans="1:7" x14ac:dyDescent="0.3">
      <c r="A2071" t="s">
        <v>552</v>
      </c>
      <c r="B2071">
        <v>24986</v>
      </c>
      <c r="C2071" t="s">
        <v>5835</v>
      </c>
      <c r="D2071" t="s">
        <v>462</v>
      </c>
      <c r="E2071">
        <v>4</v>
      </c>
      <c r="F2071">
        <v>686.4</v>
      </c>
      <c r="G2071">
        <v>171.6</v>
      </c>
    </row>
    <row r="2072" spans="1:7" x14ac:dyDescent="0.3">
      <c r="A2072" t="s">
        <v>552</v>
      </c>
      <c r="B2072">
        <v>21159</v>
      </c>
      <c r="C2072" t="s">
        <v>5836</v>
      </c>
      <c r="D2072" t="s">
        <v>462</v>
      </c>
      <c r="E2072">
        <v>2</v>
      </c>
      <c r="F2072">
        <v>288.8</v>
      </c>
      <c r="G2072">
        <v>144.4</v>
      </c>
    </row>
    <row r="2073" spans="1:7" x14ac:dyDescent="0.3">
      <c r="A2073" t="s">
        <v>552</v>
      </c>
      <c r="B2073">
        <v>18589</v>
      </c>
      <c r="C2073" t="s">
        <v>5722</v>
      </c>
      <c r="D2073" t="s">
        <v>462</v>
      </c>
      <c r="E2073">
        <v>72</v>
      </c>
      <c r="F2073">
        <v>4851.68</v>
      </c>
      <c r="G2073">
        <v>67.38</v>
      </c>
    </row>
    <row r="2074" spans="1:7" x14ac:dyDescent="0.3">
      <c r="A2074" t="s">
        <v>552</v>
      </c>
      <c r="B2074">
        <v>18586</v>
      </c>
      <c r="C2074" t="s">
        <v>6013</v>
      </c>
      <c r="D2074" t="s">
        <v>462</v>
      </c>
      <c r="E2074">
        <v>10</v>
      </c>
      <c r="F2074">
        <v>1076.3</v>
      </c>
      <c r="G2074">
        <v>107.63</v>
      </c>
    </row>
    <row r="2075" spans="1:7" x14ac:dyDescent="0.3">
      <c r="A2075" t="s">
        <v>552</v>
      </c>
      <c r="B2075">
        <v>17125</v>
      </c>
      <c r="C2075" t="s">
        <v>6193</v>
      </c>
      <c r="D2075" t="s">
        <v>462</v>
      </c>
      <c r="E2075">
        <v>6</v>
      </c>
      <c r="F2075">
        <v>25.26</v>
      </c>
      <c r="G2075">
        <v>4.21</v>
      </c>
    </row>
    <row r="2076" spans="1:7" x14ac:dyDescent="0.3">
      <c r="A2076" t="s">
        <v>552</v>
      </c>
      <c r="B2076">
        <v>25445</v>
      </c>
      <c r="C2076" t="s">
        <v>5770</v>
      </c>
      <c r="D2076" t="s">
        <v>462</v>
      </c>
      <c r="E2076">
        <v>4</v>
      </c>
      <c r="F2076">
        <v>1192.5999999999999</v>
      </c>
      <c r="G2076">
        <v>298.14999999999998</v>
      </c>
    </row>
    <row r="2077" spans="1:7" x14ac:dyDescent="0.3">
      <c r="A2077" t="s">
        <v>552</v>
      </c>
      <c r="B2077">
        <v>18242</v>
      </c>
      <c r="C2077" t="s">
        <v>5771</v>
      </c>
      <c r="D2077" t="s">
        <v>462</v>
      </c>
      <c r="E2077">
        <v>16</v>
      </c>
      <c r="F2077">
        <v>3760.95</v>
      </c>
      <c r="G2077">
        <v>235.06</v>
      </c>
    </row>
    <row r="2078" spans="1:7" x14ac:dyDescent="0.3">
      <c r="A2078" t="s">
        <v>552</v>
      </c>
      <c r="B2078">
        <v>25507</v>
      </c>
      <c r="C2078" t="s">
        <v>5772</v>
      </c>
      <c r="D2078" t="s">
        <v>462</v>
      </c>
      <c r="E2078">
        <v>6</v>
      </c>
      <c r="F2078">
        <v>1587</v>
      </c>
      <c r="G2078">
        <v>264.5</v>
      </c>
    </row>
    <row r="2079" spans="1:7" x14ac:dyDescent="0.3">
      <c r="A2079" t="s">
        <v>552</v>
      </c>
      <c r="B2079">
        <v>23186</v>
      </c>
      <c r="C2079" t="s">
        <v>5955</v>
      </c>
      <c r="D2079" t="s">
        <v>462</v>
      </c>
      <c r="E2079">
        <v>115.5</v>
      </c>
      <c r="F2079">
        <v>884.39</v>
      </c>
      <c r="G2079">
        <v>7.66</v>
      </c>
    </row>
    <row r="2080" spans="1:7" x14ac:dyDescent="0.3">
      <c r="A2080" t="s">
        <v>552</v>
      </c>
      <c r="B2080">
        <v>23184</v>
      </c>
      <c r="C2080" t="s">
        <v>5956</v>
      </c>
      <c r="D2080" t="s">
        <v>462</v>
      </c>
      <c r="E2080">
        <v>6.1</v>
      </c>
      <c r="F2080">
        <v>62.65</v>
      </c>
      <c r="G2080">
        <v>10.27</v>
      </c>
    </row>
    <row r="2081" spans="1:7" x14ac:dyDescent="0.3">
      <c r="A2081" t="s">
        <v>552</v>
      </c>
      <c r="B2081">
        <v>23108</v>
      </c>
      <c r="C2081" t="s">
        <v>5986</v>
      </c>
      <c r="D2081" t="s">
        <v>462</v>
      </c>
      <c r="E2081">
        <v>0.5</v>
      </c>
      <c r="F2081">
        <v>30</v>
      </c>
      <c r="G2081">
        <v>60</v>
      </c>
    </row>
    <row r="2082" spans="1:7" x14ac:dyDescent="0.3">
      <c r="A2082" t="s">
        <v>552</v>
      </c>
      <c r="B2082">
        <v>26586</v>
      </c>
      <c r="C2082" t="s">
        <v>5889</v>
      </c>
      <c r="D2082" t="s">
        <v>462</v>
      </c>
      <c r="E2082">
        <v>2</v>
      </c>
      <c r="F2082">
        <v>650</v>
      </c>
      <c r="G2082">
        <v>325</v>
      </c>
    </row>
    <row r="2083" spans="1:7" x14ac:dyDescent="0.3">
      <c r="A2083" t="s">
        <v>552</v>
      </c>
      <c r="B2083">
        <v>17361</v>
      </c>
      <c r="C2083" t="s">
        <v>6136</v>
      </c>
      <c r="D2083" t="s">
        <v>462</v>
      </c>
      <c r="E2083">
        <v>4</v>
      </c>
      <c r="F2083">
        <v>35.44</v>
      </c>
      <c r="G2083">
        <v>8.86</v>
      </c>
    </row>
    <row r="2084" spans="1:7" x14ac:dyDescent="0.3">
      <c r="A2084" t="s">
        <v>552</v>
      </c>
      <c r="B2084">
        <v>28804</v>
      </c>
      <c r="C2084" t="s">
        <v>6399</v>
      </c>
      <c r="D2084" t="s">
        <v>462</v>
      </c>
      <c r="E2084">
        <v>4</v>
      </c>
      <c r="F2084">
        <v>32</v>
      </c>
      <c r="G2084">
        <v>8</v>
      </c>
    </row>
    <row r="2085" spans="1:7" x14ac:dyDescent="0.3">
      <c r="A2085" t="s">
        <v>552</v>
      </c>
      <c r="B2085">
        <v>17119</v>
      </c>
      <c r="C2085" t="s">
        <v>6182</v>
      </c>
      <c r="D2085" t="s">
        <v>462</v>
      </c>
      <c r="E2085">
        <v>8</v>
      </c>
      <c r="F2085">
        <v>80.16</v>
      </c>
      <c r="G2085">
        <v>10.02</v>
      </c>
    </row>
    <row r="2086" spans="1:7" x14ac:dyDescent="0.3">
      <c r="A2086" t="s">
        <v>552</v>
      </c>
      <c r="B2086">
        <v>18202</v>
      </c>
      <c r="C2086" t="s">
        <v>5780</v>
      </c>
      <c r="D2086" t="s">
        <v>462</v>
      </c>
      <c r="E2086">
        <v>18</v>
      </c>
      <c r="F2086">
        <v>2939.4</v>
      </c>
      <c r="G2086">
        <v>163.30000000000001</v>
      </c>
    </row>
    <row r="2087" spans="1:7" x14ac:dyDescent="0.3">
      <c r="A2087" t="s">
        <v>552</v>
      </c>
      <c r="B2087">
        <v>20202</v>
      </c>
      <c r="C2087" t="s">
        <v>5852</v>
      </c>
      <c r="D2087" t="s">
        <v>462</v>
      </c>
      <c r="E2087">
        <v>6</v>
      </c>
      <c r="F2087">
        <v>44.7</v>
      </c>
      <c r="G2087">
        <v>7.45</v>
      </c>
    </row>
    <row r="2088" spans="1:7" x14ac:dyDescent="0.3">
      <c r="A2088" t="s">
        <v>552</v>
      </c>
      <c r="B2088">
        <v>17800</v>
      </c>
      <c r="C2088" t="s">
        <v>5824</v>
      </c>
      <c r="D2088" t="s">
        <v>462</v>
      </c>
      <c r="E2088">
        <v>18</v>
      </c>
      <c r="F2088">
        <v>438.12</v>
      </c>
      <c r="G2088">
        <v>24.34</v>
      </c>
    </row>
    <row r="2089" spans="1:7" x14ac:dyDescent="0.3">
      <c r="A2089" t="s">
        <v>552</v>
      </c>
      <c r="B2089">
        <v>17778</v>
      </c>
      <c r="C2089" t="s">
        <v>5825</v>
      </c>
      <c r="D2089" t="s">
        <v>462</v>
      </c>
      <c r="E2089">
        <v>18</v>
      </c>
      <c r="F2089">
        <v>2070.9</v>
      </c>
      <c r="G2089">
        <v>115.05</v>
      </c>
    </row>
    <row r="2090" spans="1:7" x14ac:dyDescent="0.3">
      <c r="A2090" t="s">
        <v>552</v>
      </c>
      <c r="B2090">
        <v>21945</v>
      </c>
      <c r="C2090" t="s">
        <v>5828</v>
      </c>
      <c r="D2090" t="s">
        <v>462</v>
      </c>
      <c r="E2090">
        <v>84</v>
      </c>
      <c r="F2090">
        <v>3330.6</v>
      </c>
      <c r="G2090">
        <v>39.65</v>
      </c>
    </row>
    <row r="2091" spans="1:7" x14ac:dyDescent="0.3">
      <c r="A2091" t="s">
        <v>552</v>
      </c>
      <c r="B2091">
        <v>17716</v>
      </c>
      <c r="C2091" t="s">
        <v>5830</v>
      </c>
      <c r="D2091" t="s">
        <v>462</v>
      </c>
      <c r="E2091">
        <v>12</v>
      </c>
      <c r="F2091">
        <v>309.60000000000002</v>
      </c>
      <c r="G2091">
        <v>25.8</v>
      </c>
    </row>
    <row r="2092" spans="1:7" x14ac:dyDescent="0.3">
      <c r="A2092" t="s">
        <v>552</v>
      </c>
      <c r="B2092">
        <v>17594</v>
      </c>
      <c r="C2092" t="s">
        <v>5878</v>
      </c>
      <c r="D2092" t="s">
        <v>462</v>
      </c>
      <c r="E2092">
        <v>24</v>
      </c>
      <c r="F2092">
        <v>1622.4</v>
      </c>
      <c r="G2092">
        <v>67.599999999999994</v>
      </c>
    </row>
    <row r="2093" spans="1:7" x14ac:dyDescent="0.3">
      <c r="A2093" t="s">
        <v>552</v>
      </c>
      <c r="B2093">
        <v>17713</v>
      </c>
      <c r="C2093" t="s">
        <v>5879</v>
      </c>
      <c r="D2093" t="s">
        <v>462</v>
      </c>
      <c r="E2093">
        <v>12</v>
      </c>
      <c r="F2093">
        <v>1287</v>
      </c>
      <c r="G2093">
        <v>107.25</v>
      </c>
    </row>
    <row r="2094" spans="1:7" x14ac:dyDescent="0.3">
      <c r="A2094" t="s">
        <v>552</v>
      </c>
      <c r="B2094">
        <v>25044</v>
      </c>
      <c r="C2094" t="s">
        <v>5964</v>
      </c>
      <c r="D2094" t="s">
        <v>462</v>
      </c>
      <c r="E2094">
        <v>12</v>
      </c>
      <c r="F2094">
        <v>1713.6</v>
      </c>
      <c r="G2094">
        <v>142.80000000000001</v>
      </c>
    </row>
    <row r="2095" spans="1:7" x14ac:dyDescent="0.3">
      <c r="A2095" t="s">
        <v>552</v>
      </c>
      <c r="B2095">
        <v>18157</v>
      </c>
      <c r="C2095" t="s">
        <v>5793</v>
      </c>
      <c r="D2095" t="s">
        <v>462</v>
      </c>
      <c r="E2095">
        <v>12</v>
      </c>
      <c r="F2095">
        <v>2343</v>
      </c>
      <c r="G2095">
        <v>195.25</v>
      </c>
    </row>
    <row r="2096" spans="1:7" x14ac:dyDescent="0.3">
      <c r="A2096" t="s">
        <v>552</v>
      </c>
      <c r="B2096">
        <v>28407</v>
      </c>
      <c r="C2096" t="s">
        <v>6011</v>
      </c>
      <c r="D2096" t="s">
        <v>462</v>
      </c>
      <c r="E2096">
        <v>5</v>
      </c>
      <c r="F2096">
        <v>3179.55</v>
      </c>
      <c r="G2096">
        <v>635.91</v>
      </c>
    </row>
    <row r="2097" spans="1:7" x14ac:dyDescent="0.3">
      <c r="A2097" t="s">
        <v>552</v>
      </c>
      <c r="B2097">
        <v>18146</v>
      </c>
      <c r="C2097" t="s">
        <v>5795</v>
      </c>
      <c r="D2097" t="s">
        <v>462</v>
      </c>
      <c r="E2097">
        <v>2</v>
      </c>
      <c r="F2097">
        <v>215.8</v>
      </c>
      <c r="G2097">
        <v>107.9</v>
      </c>
    </row>
    <row r="2098" spans="1:7" x14ac:dyDescent="0.3">
      <c r="A2098" t="s">
        <v>552</v>
      </c>
      <c r="B2098">
        <v>28818</v>
      </c>
      <c r="C2098" t="s">
        <v>5990</v>
      </c>
      <c r="D2098" t="s">
        <v>462</v>
      </c>
      <c r="E2098">
        <v>10</v>
      </c>
      <c r="F2098">
        <v>5531.35</v>
      </c>
      <c r="G2098">
        <v>553.14</v>
      </c>
    </row>
    <row r="2099" spans="1:7" x14ac:dyDescent="0.3">
      <c r="A2099" t="s">
        <v>552</v>
      </c>
      <c r="B2099">
        <v>18119</v>
      </c>
      <c r="C2099" t="s">
        <v>5802</v>
      </c>
      <c r="D2099" t="s">
        <v>462</v>
      </c>
      <c r="E2099">
        <v>30</v>
      </c>
      <c r="F2099">
        <v>5452.98</v>
      </c>
      <c r="G2099">
        <v>181.77</v>
      </c>
    </row>
    <row r="2100" spans="1:7" x14ac:dyDescent="0.3">
      <c r="A2100" t="s">
        <v>552</v>
      </c>
      <c r="B2100">
        <v>18118</v>
      </c>
      <c r="C2100" t="s">
        <v>5803</v>
      </c>
      <c r="D2100" t="s">
        <v>462</v>
      </c>
      <c r="E2100">
        <v>5</v>
      </c>
      <c r="F2100">
        <v>6784.5</v>
      </c>
      <c r="G2100">
        <v>1356.9</v>
      </c>
    </row>
    <row r="2101" spans="1:7" x14ac:dyDescent="0.3">
      <c r="A2101" t="s">
        <v>552</v>
      </c>
      <c r="B2101">
        <v>18115</v>
      </c>
      <c r="C2101" t="s">
        <v>5804</v>
      </c>
      <c r="D2101" t="s">
        <v>462</v>
      </c>
      <c r="E2101">
        <v>5</v>
      </c>
      <c r="F2101">
        <v>1236.6500000000001</v>
      </c>
      <c r="G2101">
        <v>247.33</v>
      </c>
    </row>
    <row r="2102" spans="1:7" x14ac:dyDescent="0.3">
      <c r="A2102" t="s">
        <v>552</v>
      </c>
      <c r="B2102">
        <v>18114</v>
      </c>
      <c r="C2102" t="s">
        <v>5805</v>
      </c>
      <c r="D2102" t="s">
        <v>462</v>
      </c>
      <c r="E2102">
        <v>5</v>
      </c>
      <c r="F2102">
        <v>1399.5</v>
      </c>
      <c r="G2102">
        <v>279.89999999999998</v>
      </c>
    </row>
    <row r="2103" spans="1:7" x14ac:dyDescent="0.3">
      <c r="A2103" t="s">
        <v>552</v>
      </c>
      <c r="B2103">
        <v>18113</v>
      </c>
      <c r="C2103" t="s">
        <v>5806</v>
      </c>
      <c r="D2103" t="s">
        <v>462</v>
      </c>
      <c r="E2103">
        <v>5</v>
      </c>
      <c r="F2103">
        <v>2364</v>
      </c>
      <c r="G2103">
        <v>472.8</v>
      </c>
    </row>
    <row r="2104" spans="1:7" x14ac:dyDescent="0.3">
      <c r="A2104" t="s">
        <v>552</v>
      </c>
      <c r="B2104">
        <v>18103</v>
      </c>
      <c r="C2104" t="s">
        <v>5809</v>
      </c>
      <c r="D2104" t="s">
        <v>462</v>
      </c>
      <c r="E2104">
        <v>5</v>
      </c>
      <c r="F2104">
        <v>690.28</v>
      </c>
      <c r="G2104">
        <v>138.06</v>
      </c>
    </row>
    <row r="2105" spans="1:7" x14ac:dyDescent="0.3">
      <c r="A2105" t="s">
        <v>552</v>
      </c>
      <c r="B2105">
        <v>18100</v>
      </c>
      <c r="C2105" t="s">
        <v>5995</v>
      </c>
      <c r="D2105" t="s">
        <v>462</v>
      </c>
      <c r="E2105">
        <v>5</v>
      </c>
      <c r="F2105">
        <v>2197.5500000000002</v>
      </c>
      <c r="G2105">
        <v>439.51</v>
      </c>
    </row>
    <row r="2106" spans="1:7" x14ac:dyDescent="0.3">
      <c r="A2106" t="s">
        <v>552</v>
      </c>
      <c r="B2106">
        <v>18099</v>
      </c>
      <c r="C2106" t="s">
        <v>5810</v>
      </c>
      <c r="D2106" t="s">
        <v>462</v>
      </c>
      <c r="E2106">
        <v>12</v>
      </c>
      <c r="F2106">
        <v>2702.76</v>
      </c>
      <c r="G2106">
        <v>225.23</v>
      </c>
    </row>
    <row r="2107" spans="1:7" x14ac:dyDescent="0.3">
      <c r="A2107" t="s">
        <v>552</v>
      </c>
      <c r="B2107">
        <v>18097</v>
      </c>
      <c r="C2107" t="s">
        <v>5811</v>
      </c>
      <c r="D2107" t="s">
        <v>462</v>
      </c>
      <c r="E2107">
        <v>3</v>
      </c>
      <c r="F2107">
        <v>1239.9000000000001</v>
      </c>
      <c r="G2107">
        <v>413.3</v>
      </c>
    </row>
    <row r="2108" spans="1:7" x14ac:dyDescent="0.3">
      <c r="A2108" t="s">
        <v>552</v>
      </c>
      <c r="B2108">
        <v>28071</v>
      </c>
      <c r="C2108" t="s">
        <v>6010</v>
      </c>
      <c r="D2108" t="s">
        <v>462</v>
      </c>
      <c r="E2108">
        <v>2</v>
      </c>
      <c r="F2108">
        <v>312</v>
      </c>
      <c r="G2108">
        <v>156</v>
      </c>
    </row>
    <row r="2109" spans="1:7" x14ac:dyDescent="0.3">
      <c r="A2109" t="s">
        <v>552</v>
      </c>
      <c r="B2109">
        <v>19787</v>
      </c>
      <c r="C2109" t="s">
        <v>5914</v>
      </c>
      <c r="D2109" t="s">
        <v>461</v>
      </c>
      <c r="E2109">
        <v>179</v>
      </c>
      <c r="F2109">
        <v>889.5</v>
      </c>
      <c r="G2109">
        <v>4.97</v>
      </c>
    </row>
    <row r="2110" spans="1:7" x14ac:dyDescent="0.3">
      <c r="A2110" t="s">
        <v>552</v>
      </c>
      <c r="B2110">
        <v>19658</v>
      </c>
      <c r="C2110" t="s">
        <v>5915</v>
      </c>
      <c r="D2110" t="s">
        <v>461</v>
      </c>
      <c r="E2110">
        <v>55.15</v>
      </c>
      <c r="F2110">
        <v>154.94</v>
      </c>
      <c r="G2110">
        <v>2.81</v>
      </c>
    </row>
    <row r="2111" spans="1:7" x14ac:dyDescent="0.3">
      <c r="A2111" t="s">
        <v>552</v>
      </c>
      <c r="B2111">
        <v>19657</v>
      </c>
      <c r="C2111" t="s">
        <v>5916</v>
      </c>
      <c r="D2111" t="s">
        <v>461</v>
      </c>
      <c r="E2111">
        <v>19.55</v>
      </c>
      <c r="F2111">
        <v>102.41</v>
      </c>
      <c r="G2111">
        <v>5.24</v>
      </c>
    </row>
    <row r="2112" spans="1:7" x14ac:dyDescent="0.3">
      <c r="A2112" t="s">
        <v>552</v>
      </c>
      <c r="B2112">
        <v>19654</v>
      </c>
      <c r="C2112" t="s">
        <v>5917</v>
      </c>
      <c r="D2112" t="s">
        <v>461</v>
      </c>
      <c r="E2112">
        <v>23.5</v>
      </c>
      <c r="F2112">
        <v>136.65</v>
      </c>
      <c r="G2112">
        <v>5.81</v>
      </c>
    </row>
    <row r="2113" spans="1:7" x14ac:dyDescent="0.3">
      <c r="A2113" t="s">
        <v>552</v>
      </c>
      <c r="B2113">
        <v>25647</v>
      </c>
      <c r="C2113" t="s">
        <v>5918</v>
      </c>
      <c r="D2113" t="s">
        <v>461</v>
      </c>
      <c r="E2113">
        <v>10.6</v>
      </c>
      <c r="F2113">
        <v>220.99</v>
      </c>
      <c r="G2113">
        <v>20.85</v>
      </c>
    </row>
    <row r="2114" spans="1:7" x14ac:dyDescent="0.3">
      <c r="A2114" t="s">
        <v>552</v>
      </c>
      <c r="B2114">
        <v>24676</v>
      </c>
      <c r="C2114" t="s">
        <v>5688</v>
      </c>
      <c r="D2114" t="s">
        <v>461</v>
      </c>
      <c r="E2114">
        <v>1</v>
      </c>
      <c r="F2114">
        <v>52</v>
      </c>
      <c r="G2114">
        <v>52</v>
      </c>
    </row>
    <row r="2115" spans="1:7" x14ac:dyDescent="0.3">
      <c r="A2115" t="s">
        <v>552</v>
      </c>
      <c r="B2115">
        <v>19857</v>
      </c>
      <c r="C2115" t="s">
        <v>5602</v>
      </c>
      <c r="D2115" t="s">
        <v>461</v>
      </c>
      <c r="E2115">
        <v>2</v>
      </c>
      <c r="F2115">
        <v>98</v>
      </c>
      <c r="G2115">
        <v>49</v>
      </c>
    </row>
    <row r="2116" spans="1:7" x14ac:dyDescent="0.3">
      <c r="A2116" t="s">
        <v>552</v>
      </c>
      <c r="B2116">
        <v>23992</v>
      </c>
      <c r="C2116" t="s">
        <v>5603</v>
      </c>
      <c r="D2116" t="s">
        <v>461</v>
      </c>
      <c r="E2116">
        <v>3</v>
      </c>
      <c r="F2116">
        <v>195</v>
      </c>
      <c r="G2116">
        <v>65</v>
      </c>
    </row>
    <row r="2117" spans="1:7" x14ac:dyDescent="0.3">
      <c r="A2117" t="s">
        <v>552</v>
      </c>
      <c r="B2117">
        <v>24831</v>
      </c>
      <c r="C2117" t="s">
        <v>5689</v>
      </c>
      <c r="D2117" t="s">
        <v>461</v>
      </c>
      <c r="E2117">
        <v>1</v>
      </c>
      <c r="F2117">
        <v>126</v>
      </c>
      <c r="G2117">
        <v>126</v>
      </c>
    </row>
    <row r="2118" spans="1:7" x14ac:dyDescent="0.3">
      <c r="A2118" t="s">
        <v>552</v>
      </c>
      <c r="B2118">
        <v>21098</v>
      </c>
      <c r="C2118" t="s">
        <v>5607</v>
      </c>
      <c r="D2118" t="s">
        <v>461</v>
      </c>
      <c r="E2118">
        <v>10</v>
      </c>
      <c r="F2118">
        <v>176.5</v>
      </c>
      <c r="G2118">
        <v>17.649999999999999</v>
      </c>
    </row>
    <row r="2119" spans="1:7" x14ac:dyDescent="0.3">
      <c r="A2119" t="s">
        <v>552</v>
      </c>
      <c r="B2119">
        <v>21093</v>
      </c>
      <c r="C2119" t="s">
        <v>5608</v>
      </c>
      <c r="D2119" t="s">
        <v>461</v>
      </c>
      <c r="E2119">
        <v>190</v>
      </c>
      <c r="F2119">
        <v>889.3</v>
      </c>
      <c r="G2119">
        <v>4.68</v>
      </c>
    </row>
    <row r="2120" spans="1:7" x14ac:dyDescent="0.3">
      <c r="A2120" t="s">
        <v>552</v>
      </c>
      <c r="B2120">
        <v>17974</v>
      </c>
      <c r="C2120" t="s">
        <v>5839</v>
      </c>
      <c r="D2120" t="s">
        <v>461</v>
      </c>
      <c r="E2120">
        <v>22</v>
      </c>
      <c r="F2120">
        <v>292.60000000000002</v>
      </c>
      <c r="G2120">
        <v>13.3</v>
      </c>
    </row>
    <row r="2121" spans="1:7" x14ac:dyDescent="0.3">
      <c r="A2121" t="s">
        <v>552</v>
      </c>
      <c r="B2121">
        <v>17933</v>
      </c>
      <c r="C2121" t="s">
        <v>5813</v>
      </c>
      <c r="D2121" t="s">
        <v>461</v>
      </c>
      <c r="E2121">
        <v>18</v>
      </c>
      <c r="F2121">
        <v>1329.12</v>
      </c>
      <c r="G2121">
        <v>73.84</v>
      </c>
    </row>
    <row r="2122" spans="1:7" x14ac:dyDescent="0.3">
      <c r="A2122" t="s">
        <v>552</v>
      </c>
      <c r="B2122">
        <v>17934</v>
      </c>
      <c r="C2122" t="s">
        <v>5814</v>
      </c>
      <c r="D2122" t="s">
        <v>461</v>
      </c>
      <c r="E2122">
        <v>19</v>
      </c>
      <c r="F2122">
        <v>1402.96</v>
      </c>
      <c r="G2122">
        <v>73.84</v>
      </c>
    </row>
    <row r="2123" spans="1:7" x14ac:dyDescent="0.3">
      <c r="A2123" t="s">
        <v>552</v>
      </c>
      <c r="B2123">
        <v>24030</v>
      </c>
      <c r="C2123" t="s">
        <v>5962</v>
      </c>
      <c r="D2123" t="s">
        <v>461</v>
      </c>
      <c r="E2123">
        <v>36</v>
      </c>
      <c r="F2123">
        <v>126.36</v>
      </c>
      <c r="G2123">
        <v>3.51</v>
      </c>
    </row>
    <row r="2124" spans="1:7" x14ac:dyDescent="0.3">
      <c r="A2124" t="s">
        <v>552</v>
      </c>
      <c r="B2124">
        <v>20757</v>
      </c>
      <c r="C2124" t="s">
        <v>5609</v>
      </c>
      <c r="D2124" t="s">
        <v>461</v>
      </c>
      <c r="E2124">
        <v>1</v>
      </c>
      <c r="F2124">
        <v>79.400000000000006</v>
      </c>
      <c r="G2124">
        <v>79.400000000000006</v>
      </c>
    </row>
    <row r="2125" spans="1:7" x14ac:dyDescent="0.3">
      <c r="A2125" t="s">
        <v>552</v>
      </c>
      <c r="B2125">
        <v>19506</v>
      </c>
      <c r="C2125" t="s">
        <v>5919</v>
      </c>
      <c r="D2125" t="s">
        <v>461</v>
      </c>
      <c r="E2125">
        <v>0.7</v>
      </c>
      <c r="F2125">
        <v>29</v>
      </c>
      <c r="G2125">
        <v>41.43</v>
      </c>
    </row>
    <row r="2126" spans="1:7" x14ac:dyDescent="0.3">
      <c r="A2126" t="s">
        <v>552</v>
      </c>
      <c r="B2126">
        <v>19505</v>
      </c>
      <c r="C2126" t="s">
        <v>5978</v>
      </c>
      <c r="D2126" t="s">
        <v>461</v>
      </c>
      <c r="E2126">
        <v>16.100000000000001</v>
      </c>
      <c r="F2126">
        <v>173.84</v>
      </c>
      <c r="G2126">
        <v>10.8</v>
      </c>
    </row>
    <row r="2127" spans="1:7" x14ac:dyDescent="0.3">
      <c r="A2127" t="s">
        <v>552</v>
      </c>
      <c r="B2127">
        <v>19503</v>
      </c>
      <c r="C2127" t="s">
        <v>6058</v>
      </c>
      <c r="D2127" t="s">
        <v>461</v>
      </c>
      <c r="E2127">
        <v>6.7</v>
      </c>
      <c r="F2127">
        <v>62.8</v>
      </c>
      <c r="G2127">
        <v>9.3699999999999992</v>
      </c>
    </row>
    <row r="2128" spans="1:7" x14ac:dyDescent="0.3">
      <c r="A2128" t="s">
        <v>552</v>
      </c>
      <c r="B2128">
        <v>19502</v>
      </c>
      <c r="C2128" t="s">
        <v>6015</v>
      </c>
      <c r="D2128" t="s">
        <v>461</v>
      </c>
      <c r="E2128">
        <v>4.7699999999999996</v>
      </c>
      <c r="F2128">
        <v>86.41</v>
      </c>
      <c r="G2128">
        <v>18.12</v>
      </c>
    </row>
    <row r="2129" spans="1:7" x14ac:dyDescent="0.3">
      <c r="A2129" t="s">
        <v>552</v>
      </c>
      <c r="B2129">
        <v>19499</v>
      </c>
      <c r="C2129" t="s">
        <v>6392</v>
      </c>
      <c r="D2129" t="s">
        <v>461</v>
      </c>
      <c r="E2129">
        <v>3.6</v>
      </c>
      <c r="F2129">
        <v>43.99</v>
      </c>
      <c r="G2129">
        <v>12.22</v>
      </c>
    </row>
    <row r="2130" spans="1:7" x14ac:dyDescent="0.3">
      <c r="A2130" t="s">
        <v>552</v>
      </c>
      <c r="B2130">
        <v>19498</v>
      </c>
      <c r="C2130" t="s">
        <v>5979</v>
      </c>
      <c r="D2130" t="s">
        <v>461</v>
      </c>
      <c r="E2130">
        <v>12.2</v>
      </c>
      <c r="F2130">
        <v>137.18</v>
      </c>
      <c r="G2130">
        <v>11.24</v>
      </c>
    </row>
    <row r="2131" spans="1:7" x14ac:dyDescent="0.3">
      <c r="A2131" t="s">
        <v>552</v>
      </c>
      <c r="B2131">
        <v>25315</v>
      </c>
      <c r="C2131" t="s">
        <v>5969</v>
      </c>
      <c r="D2131" t="s">
        <v>461</v>
      </c>
      <c r="E2131">
        <v>10</v>
      </c>
      <c r="F2131">
        <v>319</v>
      </c>
      <c r="G2131">
        <v>31.9</v>
      </c>
    </row>
    <row r="2132" spans="1:7" x14ac:dyDescent="0.3">
      <c r="A2132" t="s">
        <v>552</v>
      </c>
      <c r="B2132">
        <v>26429</v>
      </c>
      <c r="C2132" t="s">
        <v>5611</v>
      </c>
      <c r="D2132" t="s">
        <v>461</v>
      </c>
      <c r="E2132">
        <v>2</v>
      </c>
      <c r="F2132">
        <v>660</v>
      </c>
      <c r="G2132">
        <v>330</v>
      </c>
    </row>
    <row r="2133" spans="1:7" x14ac:dyDescent="0.3">
      <c r="A2133" t="s">
        <v>552</v>
      </c>
      <c r="B2133">
        <v>19652</v>
      </c>
      <c r="C2133" t="s">
        <v>5920</v>
      </c>
      <c r="D2133" t="s">
        <v>461</v>
      </c>
      <c r="E2133">
        <v>3.9</v>
      </c>
      <c r="F2133">
        <v>76.84</v>
      </c>
      <c r="G2133">
        <v>19.7</v>
      </c>
    </row>
    <row r="2134" spans="1:7" x14ac:dyDescent="0.3">
      <c r="A2134" t="s">
        <v>552</v>
      </c>
      <c r="B2134">
        <v>19647</v>
      </c>
      <c r="C2134" t="s">
        <v>5921</v>
      </c>
      <c r="D2134" t="s">
        <v>461</v>
      </c>
      <c r="E2134">
        <v>8</v>
      </c>
      <c r="F2134">
        <v>87.85</v>
      </c>
      <c r="G2134">
        <v>10.98</v>
      </c>
    </row>
    <row r="2135" spans="1:7" x14ac:dyDescent="0.3">
      <c r="A2135" t="s">
        <v>552</v>
      </c>
      <c r="B2135">
        <v>24037</v>
      </c>
      <c r="C2135" t="s">
        <v>6116</v>
      </c>
      <c r="D2135" t="s">
        <v>461</v>
      </c>
      <c r="E2135">
        <v>26</v>
      </c>
      <c r="F2135">
        <v>528.5</v>
      </c>
      <c r="G2135">
        <v>20.329999999999998</v>
      </c>
    </row>
    <row r="2136" spans="1:7" x14ac:dyDescent="0.3">
      <c r="A2136" t="s">
        <v>552</v>
      </c>
      <c r="B2136">
        <v>20715</v>
      </c>
      <c r="C2136" t="s">
        <v>5614</v>
      </c>
      <c r="D2136" t="s">
        <v>461</v>
      </c>
      <c r="E2136">
        <v>4</v>
      </c>
      <c r="F2136">
        <v>2127.8000000000002</v>
      </c>
      <c r="G2136">
        <v>531.95000000000005</v>
      </c>
    </row>
    <row r="2137" spans="1:7" x14ac:dyDescent="0.3">
      <c r="A2137" t="s">
        <v>552</v>
      </c>
      <c r="B2137">
        <v>19701</v>
      </c>
      <c r="C2137" t="s">
        <v>5980</v>
      </c>
      <c r="D2137" t="s">
        <v>461</v>
      </c>
      <c r="E2137">
        <v>4</v>
      </c>
      <c r="F2137">
        <v>57.04</v>
      </c>
      <c r="G2137">
        <v>14.26</v>
      </c>
    </row>
    <row r="2138" spans="1:7" x14ac:dyDescent="0.3">
      <c r="A2138" t="s">
        <v>552</v>
      </c>
      <c r="B2138">
        <v>24039</v>
      </c>
      <c r="C2138" t="s">
        <v>5616</v>
      </c>
      <c r="D2138" t="s">
        <v>461</v>
      </c>
      <c r="E2138">
        <v>55</v>
      </c>
      <c r="F2138">
        <v>3837.5</v>
      </c>
      <c r="G2138">
        <v>69.77</v>
      </c>
    </row>
    <row r="2139" spans="1:7" x14ac:dyDescent="0.3">
      <c r="A2139" t="s">
        <v>552</v>
      </c>
      <c r="B2139">
        <v>24044</v>
      </c>
      <c r="C2139" t="s">
        <v>5981</v>
      </c>
      <c r="D2139" t="s">
        <v>461</v>
      </c>
      <c r="E2139">
        <v>1</v>
      </c>
      <c r="F2139">
        <v>18.13</v>
      </c>
      <c r="G2139">
        <v>18.13</v>
      </c>
    </row>
    <row r="2140" spans="1:7" x14ac:dyDescent="0.3">
      <c r="A2140" t="s">
        <v>552</v>
      </c>
      <c r="B2140">
        <v>18550</v>
      </c>
      <c r="C2140" t="s">
        <v>5724</v>
      </c>
      <c r="D2140" t="s">
        <v>461</v>
      </c>
      <c r="E2140">
        <v>2</v>
      </c>
      <c r="F2140">
        <v>319.8</v>
      </c>
      <c r="G2140">
        <v>159.9</v>
      </c>
    </row>
    <row r="2141" spans="1:7" x14ac:dyDescent="0.3">
      <c r="A2141" t="s">
        <v>552</v>
      </c>
      <c r="B2141">
        <v>18547</v>
      </c>
      <c r="C2141" t="s">
        <v>5726</v>
      </c>
      <c r="D2141" t="s">
        <v>461</v>
      </c>
      <c r="E2141">
        <v>16</v>
      </c>
      <c r="F2141">
        <v>585.48</v>
      </c>
      <c r="G2141">
        <v>36.590000000000003</v>
      </c>
    </row>
    <row r="2142" spans="1:7" x14ac:dyDescent="0.3">
      <c r="A2142" t="s">
        <v>552</v>
      </c>
      <c r="B2142">
        <v>18545</v>
      </c>
      <c r="C2142" t="s">
        <v>5727</v>
      </c>
      <c r="D2142" t="s">
        <v>461</v>
      </c>
      <c r="E2142">
        <v>12</v>
      </c>
      <c r="F2142">
        <v>535.20000000000005</v>
      </c>
      <c r="G2142">
        <v>44.6</v>
      </c>
    </row>
    <row r="2143" spans="1:7" x14ac:dyDescent="0.3">
      <c r="A2143" t="s">
        <v>552</v>
      </c>
      <c r="B2143">
        <v>18543</v>
      </c>
      <c r="C2143" t="s">
        <v>5729</v>
      </c>
      <c r="D2143" t="s">
        <v>461</v>
      </c>
      <c r="E2143">
        <v>12</v>
      </c>
      <c r="F2143">
        <v>246</v>
      </c>
      <c r="G2143">
        <v>20.5</v>
      </c>
    </row>
    <row r="2144" spans="1:7" x14ac:dyDescent="0.3">
      <c r="A2144" t="s">
        <v>552</v>
      </c>
      <c r="B2144">
        <v>20301</v>
      </c>
      <c r="C2144" t="s">
        <v>5617</v>
      </c>
      <c r="D2144" t="s">
        <v>461</v>
      </c>
      <c r="E2144">
        <v>29</v>
      </c>
      <c r="F2144">
        <v>602.62</v>
      </c>
      <c r="G2144">
        <v>20.78</v>
      </c>
    </row>
    <row r="2145" spans="1:7" x14ac:dyDescent="0.3">
      <c r="A2145" t="s">
        <v>552</v>
      </c>
      <c r="B2145">
        <v>25209</v>
      </c>
      <c r="C2145" t="s">
        <v>5902</v>
      </c>
      <c r="D2145" t="s">
        <v>461</v>
      </c>
      <c r="E2145">
        <v>3</v>
      </c>
      <c r="F2145">
        <v>180</v>
      </c>
      <c r="G2145">
        <v>60</v>
      </c>
    </row>
    <row r="2146" spans="1:7" x14ac:dyDescent="0.3">
      <c r="A2146" t="s">
        <v>552</v>
      </c>
      <c r="B2146">
        <v>23312</v>
      </c>
      <c r="C2146" t="s">
        <v>6165</v>
      </c>
      <c r="D2146" t="s">
        <v>461</v>
      </c>
      <c r="E2146">
        <v>4</v>
      </c>
      <c r="F2146">
        <v>383.6</v>
      </c>
      <c r="G2146">
        <v>95.9</v>
      </c>
    </row>
    <row r="2147" spans="1:7" x14ac:dyDescent="0.3">
      <c r="A2147" t="s">
        <v>552</v>
      </c>
      <c r="B2147">
        <v>21783</v>
      </c>
      <c r="C2147" t="s">
        <v>6216</v>
      </c>
      <c r="D2147" t="s">
        <v>461</v>
      </c>
      <c r="E2147">
        <v>4</v>
      </c>
      <c r="F2147">
        <v>43.8</v>
      </c>
      <c r="G2147">
        <v>10.95</v>
      </c>
    </row>
    <row r="2148" spans="1:7" x14ac:dyDescent="0.3">
      <c r="A2148" t="s">
        <v>552</v>
      </c>
      <c r="B2148">
        <v>21030</v>
      </c>
      <c r="C2148" t="s">
        <v>5620</v>
      </c>
      <c r="D2148" t="s">
        <v>461</v>
      </c>
      <c r="E2148">
        <v>8</v>
      </c>
      <c r="F2148">
        <v>153.6</v>
      </c>
      <c r="G2148">
        <v>19.2</v>
      </c>
    </row>
    <row r="2149" spans="1:7" x14ac:dyDescent="0.3">
      <c r="A2149" t="s">
        <v>552</v>
      </c>
      <c r="B2149">
        <v>21047</v>
      </c>
      <c r="C2149" t="s">
        <v>5621</v>
      </c>
      <c r="D2149" t="s">
        <v>461</v>
      </c>
      <c r="E2149">
        <v>20</v>
      </c>
      <c r="F2149">
        <v>2483.7800000000002</v>
      </c>
      <c r="G2149">
        <v>124.19</v>
      </c>
    </row>
    <row r="2150" spans="1:7" x14ac:dyDescent="0.3">
      <c r="A2150" t="s">
        <v>552</v>
      </c>
      <c r="B2150">
        <v>20751</v>
      </c>
      <c r="C2150" t="s">
        <v>6246</v>
      </c>
      <c r="D2150" t="s">
        <v>461</v>
      </c>
      <c r="E2150">
        <v>2</v>
      </c>
      <c r="F2150">
        <v>217.6</v>
      </c>
      <c r="G2150">
        <v>108.8</v>
      </c>
    </row>
    <row r="2151" spans="1:7" x14ac:dyDescent="0.3">
      <c r="A2151" t="s">
        <v>552</v>
      </c>
      <c r="B2151">
        <v>20752</v>
      </c>
      <c r="C2151" t="s">
        <v>5624</v>
      </c>
      <c r="D2151" t="s">
        <v>461</v>
      </c>
      <c r="E2151">
        <v>4</v>
      </c>
      <c r="F2151">
        <v>424</v>
      </c>
      <c r="G2151">
        <v>106</v>
      </c>
    </row>
    <row r="2152" spans="1:7" x14ac:dyDescent="0.3">
      <c r="A2152" t="s">
        <v>552</v>
      </c>
      <c r="B2152">
        <v>22721</v>
      </c>
      <c r="C2152" t="s">
        <v>5710</v>
      </c>
      <c r="D2152" t="s">
        <v>461</v>
      </c>
      <c r="E2152">
        <v>6.16</v>
      </c>
      <c r="F2152">
        <v>174.33</v>
      </c>
      <c r="G2152">
        <v>28.3</v>
      </c>
    </row>
    <row r="2153" spans="1:7" x14ac:dyDescent="0.3">
      <c r="A2153" t="s">
        <v>552</v>
      </c>
      <c r="B2153">
        <v>19166</v>
      </c>
      <c r="C2153" t="s">
        <v>5892</v>
      </c>
      <c r="D2153" t="s">
        <v>461</v>
      </c>
      <c r="E2153">
        <v>45</v>
      </c>
      <c r="F2153">
        <v>915.75</v>
      </c>
      <c r="G2153">
        <v>20.350000000000001</v>
      </c>
    </row>
    <row r="2154" spans="1:7" x14ac:dyDescent="0.3">
      <c r="A2154" t="s">
        <v>552</v>
      </c>
      <c r="B2154">
        <v>23390</v>
      </c>
      <c r="C2154" t="s">
        <v>5922</v>
      </c>
      <c r="D2154" t="s">
        <v>461</v>
      </c>
      <c r="E2154">
        <v>79.5</v>
      </c>
      <c r="F2154">
        <v>701.9</v>
      </c>
      <c r="G2154">
        <v>8.83</v>
      </c>
    </row>
    <row r="2155" spans="1:7" x14ac:dyDescent="0.3">
      <c r="A2155" t="s">
        <v>552</v>
      </c>
      <c r="B2155">
        <v>23389</v>
      </c>
      <c r="C2155" t="s">
        <v>5923</v>
      </c>
      <c r="D2155" t="s">
        <v>461</v>
      </c>
      <c r="E2155">
        <v>54.32</v>
      </c>
      <c r="F2155">
        <v>284.86</v>
      </c>
      <c r="G2155">
        <v>5.24</v>
      </c>
    </row>
    <row r="2156" spans="1:7" x14ac:dyDescent="0.3">
      <c r="A2156" t="s">
        <v>552</v>
      </c>
      <c r="B2156">
        <v>24083</v>
      </c>
      <c r="C2156" t="s">
        <v>5924</v>
      </c>
      <c r="D2156" t="s">
        <v>461</v>
      </c>
      <c r="E2156">
        <v>600</v>
      </c>
      <c r="F2156">
        <v>2446.75</v>
      </c>
      <c r="G2156">
        <v>4.08</v>
      </c>
    </row>
    <row r="2157" spans="1:7" x14ac:dyDescent="0.3">
      <c r="A2157" t="s">
        <v>552</v>
      </c>
      <c r="B2157">
        <v>25555</v>
      </c>
      <c r="C2157" t="s">
        <v>6429</v>
      </c>
      <c r="D2157" t="s">
        <v>461</v>
      </c>
      <c r="E2157">
        <v>25</v>
      </c>
      <c r="F2157">
        <v>93.75</v>
      </c>
      <c r="G2157">
        <v>3.75</v>
      </c>
    </row>
    <row r="2158" spans="1:7" x14ac:dyDescent="0.3">
      <c r="A2158" t="s">
        <v>552</v>
      </c>
      <c r="B2158">
        <v>19634</v>
      </c>
      <c r="C2158" t="s">
        <v>5925</v>
      </c>
      <c r="D2158" t="s">
        <v>461</v>
      </c>
      <c r="E2158">
        <v>20.5</v>
      </c>
      <c r="F2158">
        <v>136.30000000000001</v>
      </c>
      <c r="G2158">
        <v>6.65</v>
      </c>
    </row>
    <row r="2159" spans="1:7" x14ac:dyDescent="0.3">
      <c r="A2159" t="s">
        <v>552</v>
      </c>
      <c r="B2159">
        <v>19632</v>
      </c>
      <c r="C2159" t="s">
        <v>5926</v>
      </c>
      <c r="D2159" t="s">
        <v>461</v>
      </c>
      <c r="E2159">
        <v>30</v>
      </c>
      <c r="F2159">
        <v>77.34</v>
      </c>
      <c r="G2159">
        <v>2.58</v>
      </c>
    </row>
    <row r="2160" spans="1:7" x14ac:dyDescent="0.3">
      <c r="A2160" t="s">
        <v>552</v>
      </c>
      <c r="B2160">
        <v>26582</v>
      </c>
      <c r="C2160" t="s">
        <v>5711</v>
      </c>
      <c r="D2160" t="s">
        <v>461</v>
      </c>
      <c r="E2160">
        <v>61.83</v>
      </c>
      <c r="F2160">
        <v>7976.07</v>
      </c>
      <c r="G2160">
        <v>129</v>
      </c>
    </row>
    <row r="2161" spans="1:7" x14ac:dyDescent="0.3">
      <c r="A2161" t="s">
        <v>552</v>
      </c>
      <c r="B2161">
        <v>18696</v>
      </c>
      <c r="C2161" t="s">
        <v>6023</v>
      </c>
      <c r="D2161" t="s">
        <v>461</v>
      </c>
      <c r="E2161">
        <v>15</v>
      </c>
      <c r="F2161">
        <v>269.85000000000002</v>
      </c>
      <c r="G2161">
        <v>17.989999999999998</v>
      </c>
    </row>
    <row r="2162" spans="1:7" x14ac:dyDescent="0.3">
      <c r="A2162" t="s">
        <v>552</v>
      </c>
      <c r="B2162">
        <v>17565</v>
      </c>
      <c r="C2162" t="s">
        <v>6143</v>
      </c>
      <c r="D2162" t="s">
        <v>461</v>
      </c>
      <c r="E2162">
        <v>1</v>
      </c>
      <c r="F2162">
        <v>112</v>
      </c>
      <c r="G2162">
        <v>112</v>
      </c>
    </row>
    <row r="2163" spans="1:7" x14ac:dyDescent="0.3">
      <c r="A2163" t="s">
        <v>552</v>
      </c>
      <c r="B2163">
        <v>17381</v>
      </c>
      <c r="C2163" t="s">
        <v>6433</v>
      </c>
      <c r="D2163" t="s">
        <v>461</v>
      </c>
      <c r="E2163">
        <v>6</v>
      </c>
      <c r="F2163">
        <v>252</v>
      </c>
      <c r="G2163">
        <v>42</v>
      </c>
    </row>
    <row r="2164" spans="1:7" x14ac:dyDescent="0.3">
      <c r="A2164" t="s">
        <v>552</v>
      </c>
      <c r="B2164">
        <v>21673</v>
      </c>
      <c r="C2164" t="s">
        <v>6434</v>
      </c>
      <c r="D2164" t="s">
        <v>461</v>
      </c>
      <c r="E2164">
        <v>3</v>
      </c>
      <c r="F2164">
        <v>84</v>
      </c>
      <c r="G2164">
        <v>28</v>
      </c>
    </row>
    <row r="2165" spans="1:7" x14ac:dyDescent="0.3">
      <c r="A2165" t="s">
        <v>552</v>
      </c>
      <c r="B2165">
        <v>17573</v>
      </c>
      <c r="C2165" t="s">
        <v>6100</v>
      </c>
      <c r="D2165" t="s">
        <v>461</v>
      </c>
      <c r="E2165">
        <v>3</v>
      </c>
      <c r="F2165">
        <v>224.7</v>
      </c>
      <c r="G2165">
        <v>74.900000000000006</v>
      </c>
    </row>
    <row r="2166" spans="1:7" x14ac:dyDescent="0.3">
      <c r="A2166" t="s">
        <v>552</v>
      </c>
      <c r="B2166">
        <v>21587</v>
      </c>
      <c r="C2166" t="s">
        <v>6188</v>
      </c>
      <c r="D2166" t="s">
        <v>461</v>
      </c>
      <c r="E2166">
        <v>6</v>
      </c>
      <c r="F2166">
        <v>53.4</v>
      </c>
      <c r="G2166">
        <v>8.9</v>
      </c>
    </row>
    <row r="2167" spans="1:7" x14ac:dyDescent="0.3">
      <c r="A2167" t="s">
        <v>552</v>
      </c>
      <c r="B2167">
        <v>19846</v>
      </c>
      <c r="C2167" t="s">
        <v>6060</v>
      </c>
      <c r="D2167" t="s">
        <v>461</v>
      </c>
      <c r="E2167">
        <v>6</v>
      </c>
      <c r="F2167">
        <v>111.41</v>
      </c>
      <c r="G2167">
        <v>18.57</v>
      </c>
    </row>
    <row r="2168" spans="1:7" x14ac:dyDescent="0.3">
      <c r="A2168" t="s">
        <v>552</v>
      </c>
      <c r="B2168">
        <v>26560</v>
      </c>
      <c r="C2168" t="s">
        <v>5732</v>
      </c>
      <c r="D2168" t="s">
        <v>461</v>
      </c>
      <c r="E2168">
        <v>18</v>
      </c>
      <c r="F2168">
        <v>495</v>
      </c>
      <c r="G2168">
        <v>27.5</v>
      </c>
    </row>
    <row r="2169" spans="1:7" x14ac:dyDescent="0.3">
      <c r="A2169" t="s">
        <v>552</v>
      </c>
      <c r="B2169">
        <v>27406</v>
      </c>
      <c r="C2169" t="s">
        <v>5899</v>
      </c>
      <c r="D2169" t="s">
        <v>461</v>
      </c>
      <c r="E2169">
        <v>24</v>
      </c>
      <c r="F2169">
        <v>5256</v>
      </c>
      <c r="G2169">
        <v>219</v>
      </c>
    </row>
    <row r="2170" spans="1:7" x14ac:dyDescent="0.3">
      <c r="A2170" t="s">
        <v>552</v>
      </c>
      <c r="B2170">
        <v>20809</v>
      </c>
      <c r="C2170" t="s">
        <v>5627</v>
      </c>
      <c r="D2170" t="s">
        <v>461</v>
      </c>
      <c r="E2170">
        <v>16</v>
      </c>
      <c r="F2170">
        <v>543.4</v>
      </c>
      <c r="G2170">
        <v>33.96</v>
      </c>
    </row>
    <row r="2171" spans="1:7" x14ac:dyDescent="0.3">
      <c r="A2171" t="s">
        <v>552</v>
      </c>
      <c r="B2171">
        <v>21073</v>
      </c>
      <c r="C2171" t="s">
        <v>5628</v>
      </c>
      <c r="D2171" t="s">
        <v>461</v>
      </c>
      <c r="E2171">
        <v>26</v>
      </c>
      <c r="F2171">
        <v>1271.4000000000001</v>
      </c>
      <c r="G2171">
        <v>48.9</v>
      </c>
    </row>
    <row r="2172" spans="1:7" x14ac:dyDescent="0.3">
      <c r="A2172" t="s">
        <v>552</v>
      </c>
      <c r="B2172">
        <v>27692</v>
      </c>
      <c r="C2172" t="s">
        <v>5895</v>
      </c>
      <c r="D2172" t="s">
        <v>461</v>
      </c>
      <c r="E2172">
        <v>10</v>
      </c>
      <c r="F2172">
        <v>1120</v>
      </c>
      <c r="G2172">
        <v>112</v>
      </c>
    </row>
    <row r="2173" spans="1:7" x14ac:dyDescent="0.3">
      <c r="A2173" t="s">
        <v>552</v>
      </c>
      <c r="B2173">
        <v>23377</v>
      </c>
      <c r="C2173" t="s">
        <v>5927</v>
      </c>
      <c r="D2173" t="s">
        <v>461</v>
      </c>
      <c r="E2173">
        <v>8</v>
      </c>
      <c r="F2173">
        <v>256</v>
      </c>
      <c r="G2173">
        <v>32</v>
      </c>
    </row>
    <row r="2174" spans="1:7" x14ac:dyDescent="0.3">
      <c r="A2174" t="s">
        <v>552</v>
      </c>
      <c r="B2174">
        <v>17553</v>
      </c>
      <c r="C2174" t="s">
        <v>6194</v>
      </c>
      <c r="D2174" t="s">
        <v>461</v>
      </c>
      <c r="E2174">
        <v>10</v>
      </c>
      <c r="F2174">
        <v>89</v>
      </c>
      <c r="G2174">
        <v>8.9</v>
      </c>
    </row>
    <row r="2175" spans="1:7" x14ac:dyDescent="0.3">
      <c r="A2175" t="s">
        <v>552</v>
      </c>
      <c r="B2175">
        <v>24118</v>
      </c>
      <c r="C2175" t="s">
        <v>5973</v>
      </c>
      <c r="D2175" t="s">
        <v>461</v>
      </c>
      <c r="E2175">
        <v>22</v>
      </c>
      <c r="F2175">
        <v>1634.6</v>
      </c>
      <c r="G2175">
        <v>74.3</v>
      </c>
    </row>
    <row r="2176" spans="1:7" x14ac:dyDescent="0.3">
      <c r="A2176" t="s">
        <v>552</v>
      </c>
      <c r="B2176">
        <v>23648</v>
      </c>
      <c r="C2176" t="s">
        <v>5974</v>
      </c>
      <c r="D2176" t="s">
        <v>461</v>
      </c>
      <c r="E2176">
        <v>16</v>
      </c>
      <c r="F2176">
        <v>2262.9</v>
      </c>
      <c r="G2176">
        <v>141.43</v>
      </c>
    </row>
    <row r="2177" spans="1:7" x14ac:dyDescent="0.3">
      <c r="A2177" t="s">
        <v>552</v>
      </c>
      <c r="B2177">
        <v>20054</v>
      </c>
      <c r="C2177" t="s">
        <v>5633</v>
      </c>
      <c r="D2177" t="s">
        <v>461</v>
      </c>
      <c r="E2177">
        <v>10</v>
      </c>
      <c r="F2177">
        <v>114</v>
      </c>
      <c r="G2177">
        <v>11.4</v>
      </c>
    </row>
    <row r="2178" spans="1:7" x14ac:dyDescent="0.3">
      <c r="A2178" t="s">
        <v>552</v>
      </c>
      <c r="B2178">
        <v>24509</v>
      </c>
      <c r="C2178" t="s">
        <v>5928</v>
      </c>
      <c r="D2178" t="s">
        <v>461</v>
      </c>
      <c r="E2178">
        <v>142</v>
      </c>
      <c r="F2178">
        <v>253.05</v>
      </c>
      <c r="G2178">
        <v>1.78</v>
      </c>
    </row>
    <row r="2179" spans="1:7" x14ac:dyDescent="0.3">
      <c r="A2179" t="s">
        <v>552</v>
      </c>
      <c r="B2179">
        <v>19626</v>
      </c>
      <c r="C2179" t="s">
        <v>5966</v>
      </c>
      <c r="D2179" t="s">
        <v>461</v>
      </c>
      <c r="E2179">
        <v>3</v>
      </c>
      <c r="F2179">
        <v>9</v>
      </c>
      <c r="G2179">
        <v>3</v>
      </c>
    </row>
    <row r="2180" spans="1:7" x14ac:dyDescent="0.3">
      <c r="A2180" t="s">
        <v>552</v>
      </c>
      <c r="B2180">
        <v>19623</v>
      </c>
      <c r="C2180" t="s">
        <v>5929</v>
      </c>
      <c r="D2180" t="s">
        <v>461</v>
      </c>
      <c r="E2180">
        <v>37</v>
      </c>
      <c r="F2180">
        <v>146.97999999999999</v>
      </c>
      <c r="G2180">
        <v>3.97</v>
      </c>
    </row>
    <row r="2181" spans="1:7" x14ac:dyDescent="0.3">
      <c r="A2181" t="s">
        <v>552</v>
      </c>
      <c r="B2181">
        <v>19488</v>
      </c>
      <c r="C2181" t="s">
        <v>5930</v>
      </c>
      <c r="D2181" t="s">
        <v>461</v>
      </c>
      <c r="E2181">
        <v>8.9</v>
      </c>
      <c r="F2181">
        <v>110.91</v>
      </c>
      <c r="G2181">
        <v>12.46</v>
      </c>
    </row>
    <row r="2182" spans="1:7" x14ac:dyDescent="0.3">
      <c r="A2182" t="s">
        <v>552</v>
      </c>
      <c r="B2182">
        <v>19621</v>
      </c>
      <c r="C2182" t="s">
        <v>5931</v>
      </c>
      <c r="D2182" t="s">
        <v>461</v>
      </c>
      <c r="E2182">
        <v>46.4</v>
      </c>
      <c r="F2182">
        <v>131.76</v>
      </c>
      <c r="G2182">
        <v>2.84</v>
      </c>
    </row>
    <row r="2183" spans="1:7" x14ac:dyDescent="0.3">
      <c r="A2183" t="s">
        <v>552</v>
      </c>
      <c r="B2183">
        <v>27450</v>
      </c>
      <c r="C2183" t="s">
        <v>6425</v>
      </c>
      <c r="D2183" t="s">
        <v>461</v>
      </c>
      <c r="E2183">
        <v>2</v>
      </c>
      <c r="F2183">
        <v>130</v>
      </c>
      <c r="G2183">
        <v>65</v>
      </c>
    </row>
    <row r="2184" spans="1:7" x14ac:dyDescent="0.3">
      <c r="A2184" t="s">
        <v>552</v>
      </c>
      <c r="B2184">
        <v>17838</v>
      </c>
      <c r="C2184" t="s">
        <v>5816</v>
      </c>
      <c r="D2184" t="s">
        <v>461</v>
      </c>
      <c r="E2184">
        <v>6</v>
      </c>
      <c r="F2184">
        <v>60</v>
      </c>
      <c r="G2184">
        <v>10</v>
      </c>
    </row>
    <row r="2185" spans="1:7" x14ac:dyDescent="0.3">
      <c r="A2185" t="s">
        <v>552</v>
      </c>
      <c r="B2185">
        <v>20941</v>
      </c>
      <c r="C2185" t="s">
        <v>5886</v>
      </c>
      <c r="D2185" t="s">
        <v>461</v>
      </c>
      <c r="E2185">
        <v>2</v>
      </c>
      <c r="F2185">
        <v>429.98</v>
      </c>
      <c r="G2185">
        <v>214.99</v>
      </c>
    </row>
    <row r="2186" spans="1:7" x14ac:dyDescent="0.3">
      <c r="A2186" t="s">
        <v>552</v>
      </c>
      <c r="B2186">
        <v>25481</v>
      </c>
      <c r="C2186" t="s">
        <v>6355</v>
      </c>
      <c r="D2186" t="s">
        <v>461</v>
      </c>
      <c r="E2186">
        <v>3</v>
      </c>
      <c r="F2186">
        <v>211.5</v>
      </c>
      <c r="G2186">
        <v>70.5</v>
      </c>
    </row>
    <row r="2187" spans="1:7" x14ac:dyDescent="0.3">
      <c r="A2187" t="s">
        <v>552</v>
      </c>
      <c r="B2187">
        <v>20923</v>
      </c>
      <c r="C2187" t="s">
        <v>6172</v>
      </c>
      <c r="D2187" t="s">
        <v>461</v>
      </c>
      <c r="E2187">
        <v>2</v>
      </c>
      <c r="F2187">
        <v>147.32</v>
      </c>
      <c r="G2187">
        <v>73.66</v>
      </c>
    </row>
    <row r="2188" spans="1:7" x14ac:dyDescent="0.3">
      <c r="A2188" t="s">
        <v>552</v>
      </c>
      <c r="B2188">
        <v>20908</v>
      </c>
      <c r="C2188" t="s">
        <v>5636</v>
      </c>
      <c r="D2188" t="s">
        <v>461</v>
      </c>
      <c r="E2188">
        <v>2</v>
      </c>
      <c r="F2188">
        <v>149.69999999999999</v>
      </c>
      <c r="G2188">
        <v>74.849999999999994</v>
      </c>
    </row>
    <row r="2189" spans="1:7" x14ac:dyDescent="0.3">
      <c r="A2189" t="s">
        <v>552</v>
      </c>
      <c r="B2189">
        <v>20939</v>
      </c>
      <c r="C2189" t="s">
        <v>6426</v>
      </c>
      <c r="D2189" t="s">
        <v>461</v>
      </c>
      <c r="E2189">
        <v>4</v>
      </c>
      <c r="F2189">
        <v>947.96</v>
      </c>
      <c r="G2189">
        <v>236.99</v>
      </c>
    </row>
    <row r="2190" spans="1:7" x14ac:dyDescent="0.3">
      <c r="A2190" t="s">
        <v>552</v>
      </c>
      <c r="B2190">
        <v>23241</v>
      </c>
      <c r="C2190" t="s">
        <v>5932</v>
      </c>
      <c r="D2190" t="s">
        <v>461</v>
      </c>
      <c r="E2190">
        <v>17.11</v>
      </c>
      <c r="F2190">
        <v>117.46</v>
      </c>
      <c r="G2190">
        <v>6.86</v>
      </c>
    </row>
    <row r="2191" spans="1:7" x14ac:dyDescent="0.3">
      <c r="A2191" t="s">
        <v>552</v>
      </c>
      <c r="B2191">
        <v>28564</v>
      </c>
      <c r="C2191" t="s">
        <v>6423</v>
      </c>
      <c r="D2191" t="s">
        <v>461</v>
      </c>
      <c r="E2191">
        <v>1</v>
      </c>
      <c r="F2191">
        <v>32</v>
      </c>
      <c r="G2191">
        <v>32</v>
      </c>
    </row>
    <row r="2192" spans="1:7" x14ac:dyDescent="0.3">
      <c r="A2192" t="s">
        <v>552</v>
      </c>
      <c r="B2192">
        <v>20257</v>
      </c>
      <c r="C2192" t="s">
        <v>5887</v>
      </c>
      <c r="D2192" t="s">
        <v>461</v>
      </c>
      <c r="E2192">
        <v>6</v>
      </c>
      <c r="F2192">
        <v>165</v>
      </c>
      <c r="G2192">
        <v>27.5</v>
      </c>
    </row>
    <row r="2193" spans="1:7" x14ac:dyDescent="0.3">
      <c r="A2193" t="s">
        <v>552</v>
      </c>
      <c r="B2193">
        <v>19617</v>
      </c>
      <c r="C2193" t="s">
        <v>5933</v>
      </c>
      <c r="D2193" t="s">
        <v>461</v>
      </c>
      <c r="E2193">
        <v>3.5</v>
      </c>
      <c r="F2193">
        <v>88.52</v>
      </c>
      <c r="G2193">
        <v>25.29</v>
      </c>
    </row>
    <row r="2194" spans="1:7" x14ac:dyDescent="0.3">
      <c r="A2194" t="s">
        <v>552</v>
      </c>
      <c r="B2194">
        <v>19845</v>
      </c>
      <c r="C2194" t="s">
        <v>6148</v>
      </c>
      <c r="D2194" t="s">
        <v>461</v>
      </c>
      <c r="E2194">
        <v>6</v>
      </c>
      <c r="F2194">
        <v>297.89999999999998</v>
      </c>
      <c r="G2194">
        <v>49.65</v>
      </c>
    </row>
    <row r="2195" spans="1:7" x14ac:dyDescent="0.3">
      <c r="A2195" t="s">
        <v>552</v>
      </c>
      <c r="B2195">
        <v>28220</v>
      </c>
      <c r="C2195" t="s">
        <v>6126</v>
      </c>
      <c r="D2195" t="s">
        <v>461</v>
      </c>
      <c r="E2195">
        <v>18</v>
      </c>
      <c r="F2195">
        <v>641</v>
      </c>
      <c r="G2195">
        <v>35.61</v>
      </c>
    </row>
    <row r="2196" spans="1:7" x14ac:dyDescent="0.3">
      <c r="A2196" t="s">
        <v>552</v>
      </c>
      <c r="B2196">
        <v>23440</v>
      </c>
      <c r="C2196" t="s">
        <v>6419</v>
      </c>
      <c r="D2196" t="s">
        <v>461</v>
      </c>
      <c r="E2196">
        <v>8</v>
      </c>
      <c r="F2196">
        <v>443.76</v>
      </c>
      <c r="G2196">
        <v>55.47</v>
      </c>
    </row>
    <row r="2197" spans="1:7" x14ac:dyDescent="0.3">
      <c r="A2197" t="s">
        <v>552</v>
      </c>
      <c r="B2197">
        <v>28221</v>
      </c>
      <c r="C2197" t="s">
        <v>6124</v>
      </c>
      <c r="D2197" t="s">
        <v>461</v>
      </c>
      <c r="E2197">
        <v>19</v>
      </c>
      <c r="F2197">
        <v>682.49</v>
      </c>
      <c r="G2197">
        <v>35.92</v>
      </c>
    </row>
    <row r="2198" spans="1:7" x14ac:dyDescent="0.3">
      <c r="A2198" t="s">
        <v>552</v>
      </c>
      <c r="B2198">
        <v>19842</v>
      </c>
      <c r="C2198" t="s">
        <v>6347</v>
      </c>
      <c r="D2198" t="s">
        <v>461</v>
      </c>
      <c r="E2198">
        <v>6</v>
      </c>
      <c r="F2198">
        <v>350.64</v>
      </c>
      <c r="G2198">
        <v>58.44</v>
      </c>
    </row>
    <row r="2199" spans="1:7" x14ac:dyDescent="0.3">
      <c r="A2199" t="s">
        <v>552</v>
      </c>
      <c r="B2199">
        <v>28222</v>
      </c>
      <c r="C2199" t="s">
        <v>6125</v>
      </c>
      <c r="D2199" t="s">
        <v>461</v>
      </c>
      <c r="E2199">
        <v>16</v>
      </c>
      <c r="F2199">
        <v>636</v>
      </c>
      <c r="G2199">
        <v>39.75</v>
      </c>
    </row>
    <row r="2200" spans="1:7" x14ac:dyDescent="0.3">
      <c r="A2200" t="s">
        <v>552</v>
      </c>
      <c r="B2200">
        <v>17549</v>
      </c>
      <c r="C2200" t="s">
        <v>6218</v>
      </c>
      <c r="D2200" t="s">
        <v>461</v>
      </c>
      <c r="E2200">
        <v>20</v>
      </c>
      <c r="F2200">
        <v>630</v>
      </c>
      <c r="G2200">
        <v>31.5</v>
      </c>
    </row>
    <row r="2201" spans="1:7" x14ac:dyDescent="0.3">
      <c r="A2201" t="s">
        <v>552</v>
      </c>
      <c r="B2201">
        <v>18382</v>
      </c>
      <c r="C2201" t="s">
        <v>5738</v>
      </c>
      <c r="D2201" t="s">
        <v>461</v>
      </c>
      <c r="E2201">
        <v>30</v>
      </c>
      <c r="F2201">
        <v>2089.02</v>
      </c>
      <c r="G2201">
        <v>69.63</v>
      </c>
    </row>
    <row r="2202" spans="1:7" x14ac:dyDescent="0.3">
      <c r="A2202" t="s">
        <v>552</v>
      </c>
      <c r="B2202">
        <v>26591</v>
      </c>
      <c r="C2202" t="s">
        <v>5834</v>
      </c>
      <c r="D2202" t="s">
        <v>461</v>
      </c>
      <c r="E2202">
        <v>2</v>
      </c>
      <c r="F2202">
        <v>360</v>
      </c>
      <c r="G2202">
        <v>180</v>
      </c>
    </row>
    <row r="2203" spans="1:7" x14ac:dyDescent="0.3">
      <c r="A2203" t="s">
        <v>552</v>
      </c>
      <c r="B2203">
        <v>17537</v>
      </c>
      <c r="C2203" t="s">
        <v>6435</v>
      </c>
      <c r="D2203" t="s">
        <v>461</v>
      </c>
      <c r="E2203">
        <v>10</v>
      </c>
      <c r="F2203">
        <v>31</v>
      </c>
      <c r="G2203">
        <v>3.1</v>
      </c>
    </row>
    <row r="2204" spans="1:7" x14ac:dyDescent="0.3">
      <c r="A2204" t="s">
        <v>552</v>
      </c>
      <c r="B2204">
        <v>17535</v>
      </c>
      <c r="C2204" t="s">
        <v>6127</v>
      </c>
      <c r="D2204" t="s">
        <v>461</v>
      </c>
      <c r="E2204">
        <v>5</v>
      </c>
      <c r="F2204">
        <v>624</v>
      </c>
      <c r="G2204">
        <v>124.8</v>
      </c>
    </row>
    <row r="2205" spans="1:7" x14ac:dyDescent="0.3">
      <c r="A2205" t="s">
        <v>552</v>
      </c>
      <c r="B2205">
        <v>24197</v>
      </c>
      <c r="C2205" t="s">
        <v>6424</v>
      </c>
      <c r="D2205" t="s">
        <v>461</v>
      </c>
      <c r="E2205">
        <v>34.5</v>
      </c>
      <c r="F2205">
        <v>689.65</v>
      </c>
      <c r="G2205">
        <v>19.989999999999998</v>
      </c>
    </row>
    <row r="2206" spans="1:7" x14ac:dyDescent="0.3">
      <c r="A2206" t="s">
        <v>552</v>
      </c>
      <c r="B2206">
        <v>23236</v>
      </c>
      <c r="C2206" t="s">
        <v>5934</v>
      </c>
      <c r="D2206" t="s">
        <v>461</v>
      </c>
      <c r="E2206">
        <v>19.5</v>
      </c>
      <c r="F2206">
        <v>106.65</v>
      </c>
      <c r="G2206">
        <v>5.47</v>
      </c>
    </row>
    <row r="2207" spans="1:7" x14ac:dyDescent="0.3">
      <c r="A2207" t="s">
        <v>552</v>
      </c>
      <c r="B2207">
        <v>19034</v>
      </c>
      <c r="C2207" t="s">
        <v>5712</v>
      </c>
      <c r="D2207" t="s">
        <v>461</v>
      </c>
      <c r="E2207">
        <v>86.3</v>
      </c>
      <c r="F2207">
        <v>868.52</v>
      </c>
      <c r="G2207">
        <v>10.06</v>
      </c>
    </row>
    <row r="2208" spans="1:7" x14ac:dyDescent="0.3">
      <c r="A2208" t="s">
        <v>552</v>
      </c>
      <c r="B2208">
        <v>26584</v>
      </c>
      <c r="C2208" t="s">
        <v>5713</v>
      </c>
      <c r="D2208" t="s">
        <v>461</v>
      </c>
      <c r="E2208">
        <v>42.76</v>
      </c>
      <c r="F2208">
        <v>3463.56</v>
      </c>
      <c r="G2208">
        <v>81</v>
      </c>
    </row>
    <row r="2209" spans="1:7" x14ac:dyDescent="0.3">
      <c r="A2209" t="s">
        <v>552</v>
      </c>
      <c r="B2209">
        <v>28479</v>
      </c>
      <c r="C2209" t="s">
        <v>5959</v>
      </c>
      <c r="D2209" t="s">
        <v>461</v>
      </c>
      <c r="E2209">
        <v>86.64</v>
      </c>
      <c r="F2209">
        <v>7017.84</v>
      </c>
      <c r="G2209">
        <v>81</v>
      </c>
    </row>
    <row r="2210" spans="1:7" x14ac:dyDescent="0.3">
      <c r="A2210" t="s">
        <v>552</v>
      </c>
      <c r="B2210">
        <v>25128</v>
      </c>
      <c r="C2210" t="s">
        <v>5897</v>
      </c>
      <c r="D2210" t="s">
        <v>461</v>
      </c>
      <c r="E2210">
        <v>63.2</v>
      </c>
      <c r="F2210">
        <v>2458.48</v>
      </c>
      <c r="G2210">
        <v>38.9</v>
      </c>
    </row>
    <row r="2211" spans="1:7" x14ac:dyDescent="0.3">
      <c r="A2211" t="s">
        <v>552</v>
      </c>
      <c r="B2211">
        <v>19439</v>
      </c>
      <c r="C2211" t="s">
        <v>5691</v>
      </c>
      <c r="D2211" t="s">
        <v>461</v>
      </c>
      <c r="E2211">
        <v>35</v>
      </c>
      <c r="F2211">
        <v>1162.7</v>
      </c>
      <c r="G2211">
        <v>33.22</v>
      </c>
    </row>
    <row r="2212" spans="1:7" x14ac:dyDescent="0.3">
      <c r="A2212" t="s">
        <v>552</v>
      </c>
      <c r="B2212">
        <v>20689</v>
      </c>
      <c r="C2212" t="s">
        <v>5638</v>
      </c>
      <c r="D2212" t="s">
        <v>461</v>
      </c>
      <c r="E2212">
        <v>28</v>
      </c>
      <c r="F2212">
        <v>1017.2</v>
      </c>
      <c r="G2212">
        <v>36.33</v>
      </c>
    </row>
    <row r="2213" spans="1:7" x14ac:dyDescent="0.3">
      <c r="A2213" t="s">
        <v>552</v>
      </c>
      <c r="B2213">
        <v>26020</v>
      </c>
      <c r="C2213" t="s">
        <v>5639</v>
      </c>
      <c r="D2213" t="s">
        <v>461</v>
      </c>
      <c r="E2213">
        <v>168</v>
      </c>
      <c r="F2213">
        <v>2416.56</v>
      </c>
      <c r="G2213">
        <v>14.38</v>
      </c>
    </row>
    <row r="2214" spans="1:7" x14ac:dyDescent="0.3">
      <c r="A2214" t="s">
        <v>552</v>
      </c>
      <c r="B2214">
        <v>17303</v>
      </c>
      <c r="C2214" t="s">
        <v>6111</v>
      </c>
      <c r="D2214" t="s">
        <v>461</v>
      </c>
      <c r="E2214">
        <v>8</v>
      </c>
      <c r="F2214">
        <v>1029.1600000000001</v>
      </c>
      <c r="G2214">
        <v>128.65</v>
      </c>
    </row>
    <row r="2215" spans="1:7" x14ac:dyDescent="0.3">
      <c r="A2215" t="s">
        <v>552</v>
      </c>
      <c r="B2215">
        <v>17204</v>
      </c>
      <c r="C2215" t="s">
        <v>6198</v>
      </c>
      <c r="D2215" t="s">
        <v>461</v>
      </c>
      <c r="E2215">
        <v>10</v>
      </c>
      <c r="F2215">
        <v>1584.24</v>
      </c>
      <c r="G2215">
        <v>158.41999999999999</v>
      </c>
    </row>
    <row r="2216" spans="1:7" x14ac:dyDescent="0.3">
      <c r="A2216" t="s">
        <v>552</v>
      </c>
      <c r="B2216">
        <v>26336</v>
      </c>
      <c r="C2216" t="s">
        <v>5701</v>
      </c>
      <c r="D2216" t="s">
        <v>461</v>
      </c>
      <c r="E2216">
        <v>150</v>
      </c>
      <c r="F2216">
        <v>900</v>
      </c>
      <c r="G2216">
        <v>6</v>
      </c>
    </row>
    <row r="2217" spans="1:7" x14ac:dyDescent="0.3">
      <c r="A2217" t="s">
        <v>552</v>
      </c>
      <c r="B2217">
        <v>25429</v>
      </c>
      <c r="C2217" t="s">
        <v>5640</v>
      </c>
      <c r="D2217" t="s">
        <v>461</v>
      </c>
      <c r="E2217">
        <v>150</v>
      </c>
      <c r="F2217">
        <v>900</v>
      </c>
      <c r="G2217">
        <v>6</v>
      </c>
    </row>
    <row r="2218" spans="1:7" x14ac:dyDescent="0.3">
      <c r="A2218" t="s">
        <v>552</v>
      </c>
      <c r="B2218">
        <v>19485</v>
      </c>
      <c r="C2218" t="s">
        <v>5935</v>
      </c>
      <c r="D2218" t="s">
        <v>461</v>
      </c>
      <c r="E2218">
        <v>1.32</v>
      </c>
      <c r="F2218">
        <v>145.5</v>
      </c>
      <c r="G2218">
        <v>110.23</v>
      </c>
    </row>
    <row r="2219" spans="1:7" x14ac:dyDescent="0.3">
      <c r="A2219" t="s">
        <v>552</v>
      </c>
      <c r="B2219">
        <v>17344</v>
      </c>
      <c r="C2219" t="s">
        <v>6428</v>
      </c>
      <c r="D2219" t="s">
        <v>461</v>
      </c>
      <c r="E2219">
        <v>1</v>
      </c>
      <c r="F2219">
        <v>342</v>
      </c>
      <c r="G2219">
        <v>342</v>
      </c>
    </row>
    <row r="2220" spans="1:7" x14ac:dyDescent="0.3">
      <c r="A2220" t="s">
        <v>552</v>
      </c>
      <c r="B2220">
        <v>26880</v>
      </c>
      <c r="C2220" t="s">
        <v>5913</v>
      </c>
      <c r="D2220" t="s">
        <v>461</v>
      </c>
      <c r="E2220">
        <v>520</v>
      </c>
      <c r="F2220">
        <v>1300</v>
      </c>
      <c r="G2220">
        <v>2.5</v>
      </c>
    </row>
    <row r="2221" spans="1:7" x14ac:dyDescent="0.3">
      <c r="A2221" t="s">
        <v>552</v>
      </c>
      <c r="B2221">
        <v>26879</v>
      </c>
      <c r="C2221" t="s">
        <v>6420</v>
      </c>
      <c r="D2221" t="s">
        <v>461</v>
      </c>
      <c r="E2221">
        <v>200</v>
      </c>
      <c r="F2221">
        <v>500</v>
      </c>
      <c r="G2221">
        <v>2.5</v>
      </c>
    </row>
    <row r="2222" spans="1:7" x14ac:dyDescent="0.3">
      <c r="A2222" t="s">
        <v>552</v>
      </c>
      <c r="B2222">
        <v>17196</v>
      </c>
      <c r="C2222" t="s">
        <v>6192</v>
      </c>
      <c r="D2222" t="s">
        <v>461</v>
      </c>
      <c r="E2222">
        <v>13</v>
      </c>
      <c r="F2222">
        <v>82.55</v>
      </c>
      <c r="G2222">
        <v>6.35</v>
      </c>
    </row>
    <row r="2223" spans="1:7" x14ac:dyDescent="0.3">
      <c r="A2223" t="s">
        <v>552</v>
      </c>
      <c r="B2223">
        <v>17190</v>
      </c>
      <c r="C2223" t="s">
        <v>6177</v>
      </c>
      <c r="D2223" t="s">
        <v>461</v>
      </c>
      <c r="E2223">
        <v>9</v>
      </c>
      <c r="F2223">
        <v>72.540000000000006</v>
      </c>
      <c r="G2223">
        <v>8.06</v>
      </c>
    </row>
    <row r="2224" spans="1:7" x14ac:dyDescent="0.3">
      <c r="A2224" t="s">
        <v>552</v>
      </c>
      <c r="B2224">
        <v>24552</v>
      </c>
      <c r="C2224" t="s">
        <v>5812</v>
      </c>
      <c r="D2224" t="s">
        <v>461</v>
      </c>
      <c r="E2224">
        <v>42</v>
      </c>
      <c r="F2224">
        <v>1449.42</v>
      </c>
      <c r="G2224">
        <v>34.51</v>
      </c>
    </row>
    <row r="2225" spans="1:7" x14ac:dyDescent="0.3">
      <c r="A2225" t="s">
        <v>552</v>
      </c>
      <c r="B2225">
        <v>18018</v>
      </c>
      <c r="C2225" t="s">
        <v>5961</v>
      </c>
      <c r="D2225" t="s">
        <v>461</v>
      </c>
      <c r="E2225">
        <v>18</v>
      </c>
      <c r="F2225">
        <v>2211.3000000000002</v>
      </c>
      <c r="G2225">
        <v>122.85</v>
      </c>
    </row>
    <row r="2226" spans="1:7" x14ac:dyDescent="0.3">
      <c r="A2226" t="s">
        <v>552</v>
      </c>
      <c r="B2226">
        <v>23105</v>
      </c>
      <c r="C2226" t="s">
        <v>6169</v>
      </c>
      <c r="D2226" t="s">
        <v>461</v>
      </c>
      <c r="E2226">
        <v>0.28000000000000003</v>
      </c>
      <c r="F2226">
        <v>42</v>
      </c>
      <c r="G2226">
        <v>150</v>
      </c>
    </row>
    <row r="2227" spans="1:7" x14ac:dyDescent="0.3">
      <c r="A2227" t="s">
        <v>552</v>
      </c>
      <c r="B2227">
        <v>20672</v>
      </c>
      <c r="C2227" t="s">
        <v>5642</v>
      </c>
      <c r="D2227" t="s">
        <v>461</v>
      </c>
      <c r="E2227">
        <v>16</v>
      </c>
      <c r="F2227">
        <v>482.72</v>
      </c>
      <c r="G2227">
        <v>30.17</v>
      </c>
    </row>
    <row r="2228" spans="1:7" x14ac:dyDescent="0.3">
      <c r="A2228" t="s">
        <v>552</v>
      </c>
      <c r="B2228">
        <v>20410</v>
      </c>
      <c r="C2228" t="s">
        <v>5644</v>
      </c>
      <c r="D2228" t="s">
        <v>461</v>
      </c>
      <c r="E2228">
        <v>9</v>
      </c>
      <c r="F2228">
        <v>113.45</v>
      </c>
      <c r="G2228">
        <v>12.61</v>
      </c>
    </row>
    <row r="2229" spans="1:7" x14ac:dyDescent="0.3">
      <c r="A2229" t="s">
        <v>552</v>
      </c>
      <c r="B2229">
        <v>20385</v>
      </c>
      <c r="C2229" t="s">
        <v>5645</v>
      </c>
      <c r="D2229" t="s">
        <v>461</v>
      </c>
      <c r="E2229">
        <v>24</v>
      </c>
      <c r="F2229">
        <v>117.6</v>
      </c>
      <c r="G2229">
        <v>4.9000000000000004</v>
      </c>
    </row>
    <row r="2230" spans="1:7" x14ac:dyDescent="0.3">
      <c r="A2230" t="s">
        <v>552</v>
      </c>
      <c r="B2230">
        <v>20360</v>
      </c>
      <c r="C2230" t="s">
        <v>5646</v>
      </c>
      <c r="D2230" t="s">
        <v>461</v>
      </c>
      <c r="E2230">
        <v>21</v>
      </c>
      <c r="F2230">
        <v>454.65</v>
      </c>
      <c r="G2230">
        <v>21.65</v>
      </c>
    </row>
    <row r="2231" spans="1:7" x14ac:dyDescent="0.3">
      <c r="A2231" t="s">
        <v>552</v>
      </c>
      <c r="B2231">
        <v>20358</v>
      </c>
      <c r="C2231" t="s">
        <v>5648</v>
      </c>
      <c r="D2231" t="s">
        <v>461</v>
      </c>
      <c r="E2231">
        <v>63</v>
      </c>
      <c r="F2231">
        <v>899.5</v>
      </c>
      <c r="G2231">
        <v>14.28</v>
      </c>
    </row>
    <row r="2232" spans="1:7" x14ac:dyDescent="0.3">
      <c r="A2232" t="s">
        <v>552</v>
      </c>
      <c r="B2232">
        <v>20242</v>
      </c>
      <c r="C2232" t="s">
        <v>5649</v>
      </c>
      <c r="D2232" t="s">
        <v>461</v>
      </c>
      <c r="E2232">
        <v>9</v>
      </c>
      <c r="F2232">
        <v>127.5</v>
      </c>
      <c r="G2232">
        <v>14.17</v>
      </c>
    </row>
    <row r="2233" spans="1:7" x14ac:dyDescent="0.3">
      <c r="A2233" t="s">
        <v>552</v>
      </c>
      <c r="B2233">
        <v>20227</v>
      </c>
      <c r="C2233" t="s">
        <v>5650</v>
      </c>
      <c r="D2233" t="s">
        <v>461</v>
      </c>
      <c r="E2233">
        <v>7</v>
      </c>
      <c r="F2233">
        <v>69.900000000000006</v>
      </c>
      <c r="G2233">
        <v>9.99</v>
      </c>
    </row>
    <row r="2234" spans="1:7" x14ac:dyDescent="0.3">
      <c r="A2234" t="s">
        <v>552</v>
      </c>
      <c r="B2234">
        <v>20022</v>
      </c>
      <c r="C2234" t="s">
        <v>5651</v>
      </c>
      <c r="D2234" t="s">
        <v>461</v>
      </c>
      <c r="E2234">
        <v>13</v>
      </c>
      <c r="F2234">
        <v>130.47999999999999</v>
      </c>
      <c r="G2234">
        <v>10.039999999999999</v>
      </c>
    </row>
    <row r="2235" spans="1:7" x14ac:dyDescent="0.3">
      <c r="A2235" t="s">
        <v>552</v>
      </c>
      <c r="B2235">
        <v>19017</v>
      </c>
      <c r="C2235" t="s">
        <v>5715</v>
      </c>
      <c r="D2235" t="s">
        <v>461</v>
      </c>
      <c r="E2235">
        <v>136</v>
      </c>
      <c r="F2235">
        <v>2295.8000000000002</v>
      </c>
      <c r="G2235">
        <v>16.88</v>
      </c>
    </row>
    <row r="2236" spans="1:7" x14ac:dyDescent="0.3">
      <c r="A2236" t="s">
        <v>552</v>
      </c>
      <c r="B2236">
        <v>17001</v>
      </c>
      <c r="C2236" t="s">
        <v>6184</v>
      </c>
      <c r="D2236" t="s">
        <v>461</v>
      </c>
      <c r="E2236">
        <v>25</v>
      </c>
      <c r="F2236">
        <v>115</v>
      </c>
      <c r="G2236">
        <v>4.5999999999999996</v>
      </c>
    </row>
    <row r="2237" spans="1:7" x14ac:dyDescent="0.3">
      <c r="A2237" t="s">
        <v>552</v>
      </c>
      <c r="B2237">
        <v>20016</v>
      </c>
      <c r="C2237" t="s">
        <v>6431</v>
      </c>
      <c r="D2237" t="s">
        <v>461</v>
      </c>
      <c r="E2237">
        <v>2</v>
      </c>
      <c r="F2237">
        <v>72</v>
      </c>
      <c r="G2237">
        <v>36</v>
      </c>
    </row>
    <row r="2238" spans="1:7" x14ac:dyDescent="0.3">
      <c r="A2238" t="s">
        <v>552</v>
      </c>
      <c r="B2238">
        <v>25093</v>
      </c>
      <c r="C2238" t="s">
        <v>5823</v>
      </c>
      <c r="D2238" t="s">
        <v>461</v>
      </c>
      <c r="E2238">
        <v>12</v>
      </c>
      <c r="F2238">
        <v>1710</v>
      </c>
      <c r="G2238">
        <v>142.5</v>
      </c>
    </row>
    <row r="2239" spans="1:7" x14ac:dyDescent="0.3">
      <c r="A2239" t="s">
        <v>552</v>
      </c>
      <c r="B2239">
        <v>25282</v>
      </c>
      <c r="C2239" t="s">
        <v>5652</v>
      </c>
      <c r="D2239" t="s">
        <v>461</v>
      </c>
      <c r="E2239">
        <v>3</v>
      </c>
      <c r="F2239">
        <v>117</v>
      </c>
      <c r="G2239">
        <v>39</v>
      </c>
    </row>
    <row r="2240" spans="1:7" x14ac:dyDescent="0.3">
      <c r="A2240" t="s">
        <v>552</v>
      </c>
      <c r="B2240">
        <v>23971</v>
      </c>
      <c r="C2240" t="s">
        <v>6185</v>
      </c>
      <c r="D2240" t="s">
        <v>461</v>
      </c>
      <c r="E2240">
        <v>4</v>
      </c>
      <c r="F2240">
        <v>50</v>
      </c>
      <c r="G2240">
        <v>12.5</v>
      </c>
    </row>
    <row r="2241" spans="1:7" x14ac:dyDescent="0.3">
      <c r="A2241" t="s">
        <v>552</v>
      </c>
      <c r="B2241">
        <v>20892</v>
      </c>
      <c r="C2241" t="s">
        <v>5653</v>
      </c>
      <c r="D2241" t="s">
        <v>461</v>
      </c>
      <c r="E2241">
        <v>4</v>
      </c>
      <c r="F2241">
        <v>53.2</v>
      </c>
      <c r="G2241">
        <v>13.3</v>
      </c>
    </row>
    <row r="2242" spans="1:7" x14ac:dyDescent="0.3">
      <c r="A2242" t="s">
        <v>552</v>
      </c>
      <c r="B2242">
        <v>28315</v>
      </c>
      <c r="C2242" t="s">
        <v>6120</v>
      </c>
      <c r="D2242" t="s">
        <v>461</v>
      </c>
      <c r="E2242">
        <v>57</v>
      </c>
      <c r="F2242">
        <v>2482.92</v>
      </c>
      <c r="G2242">
        <v>43.56</v>
      </c>
    </row>
    <row r="2243" spans="1:7" x14ac:dyDescent="0.3">
      <c r="A2243" t="s">
        <v>552</v>
      </c>
      <c r="B2243">
        <v>24814</v>
      </c>
      <c r="C2243" t="s">
        <v>6358</v>
      </c>
      <c r="D2243" t="s">
        <v>461</v>
      </c>
      <c r="E2243">
        <v>7</v>
      </c>
      <c r="F2243">
        <v>273.42</v>
      </c>
      <c r="G2243">
        <v>39.06</v>
      </c>
    </row>
    <row r="2244" spans="1:7" x14ac:dyDescent="0.3">
      <c r="A2244" t="s">
        <v>552</v>
      </c>
      <c r="B2244">
        <v>17092</v>
      </c>
      <c r="C2244" t="s">
        <v>6359</v>
      </c>
      <c r="D2244" t="s">
        <v>461</v>
      </c>
      <c r="E2244">
        <v>14</v>
      </c>
      <c r="F2244">
        <v>759.5</v>
      </c>
      <c r="G2244">
        <v>54.25</v>
      </c>
    </row>
    <row r="2245" spans="1:7" x14ac:dyDescent="0.3">
      <c r="A2245" t="s">
        <v>552</v>
      </c>
      <c r="B2245">
        <v>28316</v>
      </c>
      <c r="C2245" t="s">
        <v>6119</v>
      </c>
      <c r="D2245" t="s">
        <v>461</v>
      </c>
      <c r="E2245">
        <v>51</v>
      </c>
      <c r="F2245">
        <v>1991.55</v>
      </c>
      <c r="G2245">
        <v>39.049999999999997</v>
      </c>
    </row>
    <row r="2246" spans="1:7" x14ac:dyDescent="0.3">
      <c r="A2246" t="s">
        <v>552</v>
      </c>
      <c r="B2246">
        <v>24816</v>
      </c>
      <c r="C2246" t="s">
        <v>6356</v>
      </c>
      <c r="D2246" t="s">
        <v>461</v>
      </c>
      <c r="E2246">
        <v>3</v>
      </c>
      <c r="F2246">
        <v>191.4</v>
      </c>
      <c r="G2246">
        <v>63.8</v>
      </c>
    </row>
    <row r="2247" spans="1:7" x14ac:dyDescent="0.3">
      <c r="A2247" t="s">
        <v>552</v>
      </c>
      <c r="B2247">
        <v>27340</v>
      </c>
      <c r="C2247" t="s">
        <v>6118</v>
      </c>
      <c r="D2247" t="s">
        <v>461</v>
      </c>
      <c r="E2247">
        <v>104</v>
      </c>
      <c r="F2247">
        <v>5576.48</v>
      </c>
      <c r="G2247">
        <v>53.62</v>
      </c>
    </row>
    <row r="2248" spans="1:7" x14ac:dyDescent="0.3">
      <c r="A2248" t="s">
        <v>552</v>
      </c>
      <c r="B2248">
        <v>20861</v>
      </c>
      <c r="C2248" t="s">
        <v>5854</v>
      </c>
      <c r="D2248" t="s">
        <v>461</v>
      </c>
      <c r="E2248">
        <v>22</v>
      </c>
      <c r="F2248">
        <v>1027.4000000000001</v>
      </c>
      <c r="G2248">
        <v>46.7</v>
      </c>
    </row>
    <row r="2249" spans="1:7" x14ac:dyDescent="0.3">
      <c r="A2249" t="s">
        <v>552</v>
      </c>
      <c r="B2249">
        <v>19607</v>
      </c>
      <c r="C2249" t="s">
        <v>6095</v>
      </c>
      <c r="D2249" t="s">
        <v>461</v>
      </c>
      <c r="E2249">
        <v>15</v>
      </c>
      <c r="F2249">
        <v>237.5</v>
      </c>
      <c r="G2249">
        <v>15.83</v>
      </c>
    </row>
    <row r="2250" spans="1:7" x14ac:dyDescent="0.3">
      <c r="A2250" t="s">
        <v>552</v>
      </c>
      <c r="B2250">
        <v>18359</v>
      </c>
      <c r="C2250" t="s">
        <v>5746</v>
      </c>
      <c r="D2250" t="s">
        <v>461</v>
      </c>
      <c r="E2250">
        <v>96</v>
      </c>
      <c r="F2250">
        <v>9451.2000000000007</v>
      </c>
      <c r="G2250">
        <v>98.45</v>
      </c>
    </row>
    <row r="2251" spans="1:7" x14ac:dyDescent="0.3">
      <c r="A2251" t="s">
        <v>552</v>
      </c>
      <c r="B2251">
        <v>18353</v>
      </c>
      <c r="C2251" t="s">
        <v>5747</v>
      </c>
      <c r="D2251" t="s">
        <v>461</v>
      </c>
      <c r="E2251">
        <v>24</v>
      </c>
      <c r="F2251">
        <v>4147.4399999999996</v>
      </c>
      <c r="G2251">
        <v>172.81</v>
      </c>
    </row>
    <row r="2252" spans="1:7" x14ac:dyDescent="0.3">
      <c r="A2252" t="s">
        <v>552</v>
      </c>
      <c r="B2252">
        <v>19762</v>
      </c>
      <c r="C2252" t="s">
        <v>6070</v>
      </c>
      <c r="D2252" t="s">
        <v>461</v>
      </c>
      <c r="E2252">
        <v>25</v>
      </c>
      <c r="F2252">
        <v>395</v>
      </c>
      <c r="G2252">
        <v>15.8</v>
      </c>
    </row>
    <row r="2253" spans="1:7" x14ac:dyDescent="0.3">
      <c r="A2253" t="s">
        <v>552</v>
      </c>
      <c r="B2253">
        <v>17905</v>
      </c>
      <c r="C2253" t="s">
        <v>5817</v>
      </c>
      <c r="D2253" t="s">
        <v>461</v>
      </c>
      <c r="E2253">
        <v>20</v>
      </c>
      <c r="F2253">
        <v>654.6</v>
      </c>
      <c r="G2253">
        <v>32.729999999999997</v>
      </c>
    </row>
    <row r="2254" spans="1:7" x14ac:dyDescent="0.3">
      <c r="A2254" t="s">
        <v>552</v>
      </c>
      <c r="B2254">
        <v>17903</v>
      </c>
      <c r="C2254" t="s">
        <v>5818</v>
      </c>
      <c r="D2254" t="s">
        <v>461</v>
      </c>
      <c r="E2254">
        <v>9</v>
      </c>
      <c r="F2254">
        <v>294.57</v>
      </c>
      <c r="G2254">
        <v>32.729999999999997</v>
      </c>
    </row>
    <row r="2255" spans="1:7" x14ac:dyDescent="0.3">
      <c r="A2255" t="s">
        <v>552</v>
      </c>
      <c r="B2255">
        <v>17515</v>
      </c>
      <c r="C2255" t="s">
        <v>6436</v>
      </c>
      <c r="D2255" t="s">
        <v>461</v>
      </c>
      <c r="E2255">
        <v>8</v>
      </c>
      <c r="F2255">
        <v>2320</v>
      </c>
      <c r="G2255">
        <v>290</v>
      </c>
    </row>
    <row r="2256" spans="1:7" x14ac:dyDescent="0.3">
      <c r="A2256" t="s">
        <v>552</v>
      </c>
      <c r="B2256">
        <v>26592</v>
      </c>
      <c r="C2256" t="s">
        <v>5717</v>
      </c>
      <c r="D2256" t="s">
        <v>461</v>
      </c>
      <c r="E2256">
        <v>96.05</v>
      </c>
      <c r="F2256">
        <v>3553.85</v>
      </c>
      <c r="G2256">
        <v>37</v>
      </c>
    </row>
    <row r="2257" spans="1:7" x14ac:dyDescent="0.3">
      <c r="A2257" t="s">
        <v>552</v>
      </c>
      <c r="B2257">
        <v>19480</v>
      </c>
      <c r="C2257" t="s">
        <v>5936</v>
      </c>
      <c r="D2257" t="s">
        <v>461</v>
      </c>
      <c r="E2257">
        <v>5.5</v>
      </c>
      <c r="F2257">
        <v>72.400000000000006</v>
      </c>
      <c r="G2257">
        <v>13.16</v>
      </c>
    </row>
    <row r="2258" spans="1:7" x14ac:dyDescent="0.3">
      <c r="A2258" t="s">
        <v>552</v>
      </c>
      <c r="B2258">
        <v>19203</v>
      </c>
      <c r="C2258" t="s">
        <v>5692</v>
      </c>
      <c r="D2258" t="s">
        <v>461</v>
      </c>
      <c r="E2258">
        <v>56</v>
      </c>
      <c r="F2258">
        <v>178.08</v>
      </c>
      <c r="G2258">
        <v>3.18</v>
      </c>
    </row>
    <row r="2259" spans="1:7" x14ac:dyDescent="0.3">
      <c r="A2259" t="s">
        <v>552</v>
      </c>
      <c r="B2259">
        <v>19759</v>
      </c>
      <c r="C2259" t="s">
        <v>6016</v>
      </c>
      <c r="D2259" t="s">
        <v>461</v>
      </c>
      <c r="E2259">
        <v>52.15</v>
      </c>
      <c r="F2259">
        <v>569.54</v>
      </c>
      <c r="G2259">
        <v>10.92</v>
      </c>
    </row>
    <row r="2260" spans="1:7" x14ac:dyDescent="0.3">
      <c r="A2260" t="s">
        <v>552</v>
      </c>
      <c r="B2260">
        <v>23361</v>
      </c>
      <c r="C2260" t="s">
        <v>5937</v>
      </c>
      <c r="D2260" t="s">
        <v>461</v>
      </c>
      <c r="E2260">
        <v>480</v>
      </c>
      <c r="F2260">
        <v>1487.8</v>
      </c>
      <c r="G2260">
        <v>3.1</v>
      </c>
    </row>
    <row r="2261" spans="1:7" x14ac:dyDescent="0.3">
      <c r="A2261" t="s">
        <v>552</v>
      </c>
      <c r="B2261">
        <v>20661</v>
      </c>
      <c r="C2261" t="s">
        <v>5850</v>
      </c>
      <c r="D2261" t="s">
        <v>461</v>
      </c>
      <c r="E2261">
        <v>10</v>
      </c>
      <c r="F2261">
        <v>88.8</v>
      </c>
      <c r="G2261">
        <v>8.8800000000000008</v>
      </c>
    </row>
    <row r="2262" spans="1:7" x14ac:dyDescent="0.3">
      <c r="A2262" t="s">
        <v>552</v>
      </c>
      <c r="B2262">
        <v>25416</v>
      </c>
      <c r="C2262" t="s">
        <v>5905</v>
      </c>
      <c r="D2262" t="s">
        <v>461</v>
      </c>
      <c r="E2262">
        <v>24</v>
      </c>
      <c r="F2262">
        <v>357.6</v>
      </c>
      <c r="G2262">
        <v>14.9</v>
      </c>
    </row>
    <row r="2263" spans="1:7" x14ac:dyDescent="0.3">
      <c r="A2263" t="s">
        <v>552</v>
      </c>
      <c r="B2263">
        <v>20653</v>
      </c>
      <c r="C2263" t="s">
        <v>5655</v>
      </c>
      <c r="D2263" t="s">
        <v>461</v>
      </c>
      <c r="E2263">
        <v>24</v>
      </c>
      <c r="F2263">
        <v>592.79999999999995</v>
      </c>
      <c r="G2263">
        <v>24.7</v>
      </c>
    </row>
    <row r="2264" spans="1:7" x14ac:dyDescent="0.3">
      <c r="A2264" t="s">
        <v>552</v>
      </c>
      <c r="B2264">
        <v>19434</v>
      </c>
      <c r="C2264" t="s">
        <v>5906</v>
      </c>
      <c r="D2264" t="s">
        <v>461</v>
      </c>
      <c r="E2264">
        <v>2</v>
      </c>
      <c r="F2264">
        <v>47.96</v>
      </c>
      <c r="G2264">
        <v>23.98</v>
      </c>
    </row>
    <row r="2265" spans="1:7" x14ac:dyDescent="0.3">
      <c r="A2265" t="s">
        <v>552</v>
      </c>
      <c r="B2265">
        <v>19421</v>
      </c>
      <c r="C2265" t="s">
        <v>5963</v>
      </c>
      <c r="D2265" t="s">
        <v>461</v>
      </c>
      <c r="E2265">
        <v>61</v>
      </c>
      <c r="F2265">
        <v>918.84</v>
      </c>
      <c r="G2265">
        <v>15.06</v>
      </c>
    </row>
    <row r="2266" spans="1:7" x14ac:dyDescent="0.3">
      <c r="A2266" t="s">
        <v>552</v>
      </c>
      <c r="B2266">
        <v>25478</v>
      </c>
      <c r="C2266" t="s">
        <v>5656</v>
      </c>
      <c r="D2266" t="s">
        <v>461</v>
      </c>
      <c r="E2266">
        <v>36</v>
      </c>
      <c r="F2266">
        <v>286.2</v>
      </c>
      <c r="G2266">
        <v>7.95</v>
      </c>
    </row>
    <row r="2267" spans="1:7" x14ac:dyDescent="0.3">
      <c r="A2267" t="s">
        <v>552</v>
      </c>
      <c r="B2267">
        <v>18278</v>
      </c>
      <c r="C2267" t="s">
        <v>5752</v>
      </c>
      <c r="D2267" t="s">
        <v>461</v>
      </c>
      <c r="E2267">
        <v>12</v>
      </c>
      <c r="F2267">
        <v>2683.5</v>
      </c>
      <c r="G2267">
        <v>223.63</v>
      </c>
    </row>
    <row r="2268" spans="1:7" x14ac:dyDescent="0.3">
      <c r="A2268" t="s">
        <v>552</v>
      </c>
      <c r="B2268">
        <v>25630</v>
      </c>
      <c r="C2268" t="s">
        <v>5754</v>
      </c>
      <c r="D2268" t="s">
        <v>461</v>
      </c>
      <c r="E2268">
        <v>6</v>
      </c>
      <c r="F2268">
        <v>2088.6</v>
      </c>
      <c r="G2268">
        <v>348.1</v>
      </c>
    </row>
    <row r="2269" spans="1:7" x14ac:dyDescent="0.3">
      <c r="A2269" t="s">
        <v>552</v>
      </c>
      <c r="B2269">
        <v>18284</v>
      </c>
      <c r="C2269" t="s">
        <v>5757</v>
      </c>
      <c r="D2269" t="s">
        <v>461</v>
      </c>
      <c r="E2269">
        <v>5</v>
      </c>
      <c r="F2269">
        <v>536.29999999999995</v>
      </c>
      <c r="G2269">
        <v>107.26</v>
      </c>
    </row>
    <row r="2270" spans="1:7" x14ac:dyDescent="0.3">
      <c r="A2270" t="s">
        <v>552</v>
      </c>
      <c r="B2270">
        <v>26717</v>
      </c>
      <c r="C2270" t="s">
        <v>5760</v>
      </c>
      <c r="D2270" t="s">
        <v>461</v>
      </c>
      <c r="E2270">
        <v>6</v>
      </c>
      <c r="F2270">
        <v>365.76</v>
      </c>
      <c r="G2270">
        <v>60.96</v>
      </c>
    </row>
    <row r="2271" spans="1:7" x14ac:dyDescent="0.3">
      <c r="A2271" t="s">
        <v>552</v>
      </c>
      <c r="B2271">
        <v>19751</v>
      </c>
      <c r="C2271" t="s">
        <v>5938</v>
      </c>
      <c r="D2271" t="s">
        <v>461</v>
      </c>
      <c r="E2271">
        <v>69.400000000000006</v>
      </c>
      <c r="F2271">
        <v>824.13</v>
      </c>
      <c r="G2271">
        <v>11.88</v>
      </c>
    </row>
    <row r="2272" spans="1:7" x14ac:dyDescent="0.3">
      <c r="A2272" t="s">
        <v>552</v>
      </c>
      <c r="B2272">
        <v>23359</v>
      </c>
      <c r="C2272" t="s">
        <v>5939</v>
      </c>
      <c r="D2272" t="s">
        <v>461</v>
      </c>
      <c r="E2272">
        <v>165</v>
      </c>
      <c r="F2272">
        <v>463.8</v>
      </c>
      <c r="G2272">
        <v>2.81</v>
      </c>
    </row>
    <row r="2273" spans="1:7" x14ac:dyDescent="0.3">
      <c r="A2273" t="s">
        <v>552</v>
      </c>
      <c r="B2273">
        <v>24331</v>
      </c>
      <c r="C2273" t="s">
        <v>5975</v>
      </c>
      <c r="D2273" t="s">
        <v>461</v>
      </c>
      <c r="E2273">
        <v>1</v>
      </c>
      <c r="F2273">
        <v>109.25</v>
      </c>
      <c r="G2273">
        <v>109.25</v>
      </c>
    </row>
    <row r="2274" spans="1:7" x14ac:dyDescent="0.3">
      <c r="A2274" t="s">
        <v>552</v>
      </c>
      <c r="B2274">
        <v>20501</v>
      </c>
      <c r="C2274" t="s">
        <v>5976</v>
      </c>
      <c r="D2274" t="s">
        <v>461</v>
      </c>
      <c r="E2274">
        <v>15</v>
      </c>
      <c r="F2274">
        <v>348.5</v>
      </c>
      <c r="G2274">
        <v>23.23</v>
      </c>
    </row>
    <row r="2275" spans="1:7" x14ac:dyDescent="0.3">
      <c r="A2275" t="s">
        <v>552</v>
      </c>
      <c r="B2275">
        <v>27014</v>
      </c>
      <c r="C2275" t="s">
        <v>6413</v>
      </c>
      <c r="D2275" t="s">
        <v>461</v>
      </c>
      <c r="E2275">
        <v>2</v>
      </c>
      <c r="F2275">
        <v>178</v>
      </c>
      <c r="G2275">
        <v>89</v>
      </c>
    </row>
    <row r="2276" spans="1:7" x14ac:dyDescent="0.3">
      <c r="A2276" t="s">
        <v>552</v>
      </c>
      <c r="B2276">
        <v>28493</v>
      </c>
      <c r="C2276" t="s">
        <v>6432</v>
      </c>
      <c r="D2276" t="s">
        <v>461</v>
      </c>
      <c r="E2276">
        <v>2</v>
      </c>
      <c r="F2276">
        <v>900</v>
      </c>
      <c r="G2276">
        <v>450</v>
      </c>
    </row>
    <row r="2277" spans="1:7" x14ac:dyDescent="0.3">
      <c r="A2277" t="s">
        <v>552</v>
      </c>
      <c r="B2277">
        <v>26588</v>
      </c>
      <c r="C2277" t="s">
        <v>5597</v>
      </c>
      <c r="D2277" t="s">
        <v>461</v>
      </c>
      <c r="E2277">
        <v>2</v>
      </c>
      <c r="F2277">
        <v>456</v>
      </c>
      <c r="G2277">
        <v>228</v>
      </c>
    </row>
    <row r="2278" spans="1:7" x14ac:dyDescent="0.3">
      <c r="A2278" t="s">
        <v>552</v>
      </c>
      <c r="B2278">
        <v>19478</v>
      </c>
      <c r="C2278" t="s">
        <v>5982</v>
      </c>
      <c r="D2278" t="s">
        <v>461</v>
      </c>
      <c r="E2278">
        <v>0.3</v>
      </c>
      <c r="F2278">
        <v>17.5</v>
      </c>
      <c r="G2278">
        <v>58.33</v>
      </c>
    </row>
    <row r="2279" spans="1:7" x14ac:dyDescent="0.3">
      <c r="A2279" t="s">
        <v>552</v>
      </c>
      <c r="B2279">
        <v>17017</v>
      </c>
      <c r="C2279" t="s">
        <v>6131</v>
      </c>
      <c r="D2279" t="s">
        <v>461</v>
      </c>
      <c r="E2279">
        <v>8</v>
      </c>
      <c r="F2279">
        <v>28</v>
      </c>
      <c r="G2279">
        <v>3.5</v>
      </c>
    </row>
    <row r="2280" spans="1:7" x14ac:dyDescent="0.3">
      <c r="A2280" t="s">
        <v>552</v>
      </c>
      <c r="B2280">
        <v>17019</v>
      </c>
      <c r="C2280" t="s">
        <v>6134</v>
      </c>
      <c r="D2280" t="s">
        <v>461</v>
      </c>
      <c r="E2280">
        <v>4</v>
      </c>
      <c r="F2280">
        <v>11</v>
      </c>
      <c r="G2280">
        <v>2.75</v>
      </c>
    </row>
    <row r="2281" spans="1:7" x14ac:dyDescent="0.3">
      <c r="A2281" t="s">
        <v>552</v>
      </c>
      <c r="B2281">
        <v>17504</v>
      </c>
      <c r="C2281" t="s">
        <v>6132</v>
      </c>
      <c r="D2281" t="s">
        <v>461</v>
      </c>
      <c r="E2281">
        <v>8</v>
      </c>
      <c r="F2281">
        <v>181.44</v>
      </c>
      <c r="G2281">
        <v>22.68</v>
      </c>
    </row>
    <row r="2282" spans="1:7" x14ac:dyDescent="0.3">
      <c r="A2282" t="s">
        <v>552</v>
      </c>
      <c r="B2282">
        <v>17476</v>
      </c>
      <c r="C2282" t="s">
        <v>6138</v>
      </c>
      <c r="D2282" t="s">
        <v>461</v>
      </c>
      <c r="E2282">
        <v>10</v>
      </c>
      <c r="F2282">
        <v>254.76</v>
      </c>
      <c r="G2282">
        <v>25.48</v>
      </c>
    </row>
    <row r="2283" spans="1:7" x14ac:dyDescent="0.3">
      <c r="A2283" t="s">
        <v>552</v>
      </c>
      <c r="B2283">
        <v>17488</v>
      </c>
      <c r="C2283" t="s">
        <v>6130</v>
      </c>
      <c r="D2283" t="s">
        <v>461</v>
      </c>
      <c r="E2283">
        <v>8</v>
      </c>
      <c r="F2283">
        <v>181.44</v>
      </c>
      <c r="G2283">
        <v>22.68</v>
      </c>
    </row>
    <row r="2284" spans="1:7" x14ac:dyDescent="0.3">
      <c r="A2284" t="s">
        <v>552</v>
      </c>
      <c r="B2284">
        <v>26983</v>
      </c>
      <c r="C2284" t="s">
        <v>6421</v>
      </c>
      <c r="D2284" t="s">
        <v>461</v>
      </c>
      <c r="E2284">
        <v>4</v>
      </c>
      <c r="F2284">
        <v>1080</v>
      </c>
      <c r="G2284">
        <v>270</v>
      </c>
    </row>
    <row r="2285" spans="1:7" x14ac:dyDescent="0.3">
      <c r="A2285" t="s">
        <v>552</v>
      </c>
      <c r="B2285">
        <v>19748</v>
      </c>
      <c r="C2285" t="s">
        <v>5983</v>
      </c>
      <c r="D2285" t="s">
        <v>461</v>
      </c>
      <c r="E2285">
        <v>15.16</v>
      </c>
      <c r="F2285">
        <v>186.41</v>
      </c>
      <c r="G2285">
        <v>12.3</v>
      </c>
    </row>
    <row r="2286" spans="1:7" x14ac:dyDescent="0.3">
      <c r="A2286" t="s">
        <v>552</v>
      </c>
      <c r="B2286">
        <v>19743</v>
      </c>
      <c r="C2286" t="s">
        <v>5940</v>
      </c>
      <c r="D2286" t="s">
        <v>461</v>
      </c>
      <c r="E2286">
        <v>39</v>
      </c>
      <c r="F2286">
        <v>548.29999999999995</v>
      </c>
      <c r="G2286">
        <v>14.06</v>
      </c>
    </row>
    <row r="2287" spans="1:7" x14ac:dyDescent="0.3">
      <c r="A2287" t="s">
        <v>552</v>
      </c>
      <c r="B2287">
        <v>20136</v>
      </c>
      <c r="C2287" t="s">
        <v>5658</v>
      </c>
      <c r="D2287" t="s">
        <v>461</v>
      </c>
      <c r="E2287">
        <v>26</v>
      </c>
      <c r="F2287">
        <v>109.2</v>
      </c>
      <c r="G2287">
        <v>4.2</v>
      </c>
    </row>
    <row r="2288" spans="1:7" x14ac:dyDescent="0.3">
      <c r="A2288" t="s">
        <v>552</v>
      </c>
      <c r="B2288">
        <v>20133</v>
      </c>
      <c r="C2288" t="s">
        <v>6469</v>
      </c>
      <c r="D2288" t="s">
        <v>461</v>
      </c>
      <c r="E2288">
        <v>30</v>
      </c>
      <c r="F2288">
        <v>281.39999999999998</v>
      </c>
      <c r="G2288">
        <v>9.3800000000000008</v>
      </c>
    </row>
    <row r="2289" spans="1:7" x14ac:dyDescent="0.3">
      <c r="A2289" t="s">
        <v>552</v>
      </c>
      <c r="B2289">
        <v>20114</v>
      </c>
      <c r="C2289" t="s">
        <v>5659</v>
      </c>
      <c r="D2289" t="s">
        <v>461</v>
      </c>
      <c r="E2289">
        <v>30</v>
      </c>
      <c r="F2289">
        <v>264</v>
      </c>
      <c r="G2289">
        <v>8.8000000000000007</v>
      </c>
    </row>
    <row r="2290" spans="1:7" x14ac:dyDescent="0.3">
      <c r="A2290" t="s">
        <v>552</v>
      </c>
      <c r="B2290">
        <v>20007</v>
      </c>
      <c r="C2290" t="s">
        <v>5660</v>
      </c>
      <c r="D2290" t="s">
        <v>461</v>
      </c>
      <c r="E2290">
        <v>3</v>
      </c>
      <c r="F2290">
        <v>144.9</v>
      </c>
      <c r="G2290">
        <v>48.3</v>
      </c>
    </row>
    <row r="2291" spans="1:7" x14ac:dyDescent="0.3">
      <c r="A2291" t="s">
        <v>552</v>
      </c>
      <c r="B2291">
        <v>23228</v>
      </c>
      <c r="C2291" t="s">
        <v>6164</v>
      </c>
      <c r="D2291" t="s">
        <v>461</v>
      </c>
      <c r="E2291">
        <v>8</v>
      </c>
      <c r="F2291">
        <v>52.24</v>
      </c>
      <c r="G2291">
        <v>6.53</v>
      </c>
    </row>
    <row r="2292" spans="1:7" x14ac:dyDescent="0.3">
      <c r="A2292" t="s">
        <v>552</v>
      </c>
      <c r="B2292">
        <v>26631</v>
      </c>
      <c r="C2292" t="s">
        <v>6117</v>
      </c>
      <c r="D2292" t="s">
        <v>461</v>
      </c>
      <c r="E2292">
        <v>16.5</v>
      </c>
      <c r="F2292">
        <v>817.13</v>
      </c>
      <c r="G2292">
        <v>49.52</v>
      </c>
    </row>
    <row r="2293" spans="1:7" x14ac:dyDescent="0.3">
      <c r="A2293" t="s">
        <v>552</v>
      </c>
      <c r="B2293">
        <v>19476</v>
      </c>
      <c r="C2293" t="s">
        <v>6017</v>
      </c>
      <c r="D2293" t="s">
        <v>461</v>
      </c>
      <c r="E2293">
        <v>6.3</v>
      </c>
      <c r="F2293">
        <v>440.59</v>
      </c>
      <c r="G2293">
        <v>69.930000000000007</v>
      </c>
    </row>
    <row r="2294" spans="1:7" x14ac:dyDescent="0.3">
      <c r="A2294" t="s">
        <v>552</v>
      </c>
      <c r="B2294">
        <v>19405</v>
      </c>
      <c r="C2294" t="s">
        <v>5908</v>
      </c>
      <c r="D2294" t="s">
        <v>461</v>
      </c>
      <c r="E2294">
        <v>9</v>
      </c>
      <c r="F2294">
        <v>1493.1</v>
      </c>
      <c r="G2294">
        <v>165.9</v>
      </c>
    </row>
    <row r="2295" spans="1:7" x14ac:dyDescent="0.3">
      <c r="A2295" t="s">
        <v>552</v>
      </c>
      <c r="B2295">
        <v>19224</v>
      </c>
      <c r="C2295" t="s">
        <v>5957</v>
      </c>
      <c r="D2295" t="s">
        <v>461</v>
      </c>
      <c r="E2295">
        <v>4</v>
      </c>
      <c r="F2295">
        <v>991.2</v>
      </c>
      <c r="G2295">
        <v>247.8</v>
      </c>
    </row>
    <row r="2296" spans="1:7" x14ac:dyDescent="0.3">
      <c r="A2296" t="s">
        <v>552</v>
      </c>
      <c r="B2296">
        <v>19415</v>
      </c>
      <c r="C2296" t="s">
        <v>5958</v>
      </c>
      <c r="D2296" t="s">
        <v>461</v>
      </c>
      <c r="E2296">
        <v>10</v>
      </c>
      <c r="F2296">
        <v>115.14</v>
      </c>
      <c r="G2296">
        <v>11.51</v>
      </c>
    </row>
    <row r="2297" spans="1:7" x14ac:dyDescent="0.3">
      <c r="A2297" t="s">
        <v>552</v>
      </c>
      <c r="B2297">
        <v>20117</v>
      </c>
      <c r="C2297" t="s">
        <v>5857</v>
      </c>
      <c r="D2297" t="s">
        <v>461</v>
      </c>
      <c r="E2297">
        <v>35</v>
      </c>
      <c r="F2297">
        <v>1389.5</v>
      </c>
      <c r="G2297">
        <v>39.700000000000003</v>
      </c>
    </row>
    <row r="2298" spans="1:7" x14ac:dyDescent="0.3">
      <c r="A2298" t="s">
        <v>552</v>
      </c>
      <c r="B2298">
        <v>25075</v>
      </c>
      <c r="C2298" t="s">
        <v>5661</v>
      </c>
      <c r="D2298" t="s">
        <v>461</v>
      </c>
      <c r="E2298">
        <v>7</v>
      </c>
      <c r="F2298">
        <v>117.6</v>
      </c>
      <c r="G2298">
        <v>16.8</v>
      </c>
    </row>
    <row r="2299" spans="1:7" x14ac:dyDescent="0.3">
      <c r="A2299" t="s">
        <v>552</v>
      </c>
      <c r="B2299">
        <v>19600</v>
      </c>
      <c r="C2299" t="s">
        <v>6121</v>
      </c>
      <c r="D2299" t="s">
        <v>461</v>
      </c>
      <c r="E2299">
        <v>1.2</v>
      </c>
      <c r="F2299">
        <v>12.32</v>
      </c>
      <c r="G2299">
        <v>10.27</v>
      </c>
    </row>
    <row r="2300" spans="1:7" x14ac:dyDescent="0.3">
      <c r="A2300" t="s">
        <v>552</v>
      </c>
      <c r="B2300">
        <v>20887</v>
      </c>
      <c r="C2300" t="s">
        <v>5662</v>
      </c>
      <c r="D2300" t="s">
        <v>461</v>
      </c>
      <c r="E2300">
        <v>35</v>
      </c>
      <c r="F2300">
        <v>1270.5</v>
      </c>
      <c r="G2300">
        <v>36.299999999999997</v>
      </c>
    </row>
    <row r="2301" spans="1:7" x14ac:dyDescent="0.3">
      <c r="A2301" t="s">
        <v>552</v>
      </c>
      <c r="B2301">
        <v>20871</v>
      </c>
      <c r="C2301" t="s">
        <v>5663</v>
      </c>
      <c r="D2301" t="s">
        <v>461</v>
      </c>
      <c r="E2301">
        <v>2</v>
      </c>
      <c r="F2301">
        <v>37.799999999999997</v>
      </c>
      <c r="G2301">
        <v>18.899999999999999</v>
      </c>
    </row>
    <row r="2302" spans="1:7" x14ac:dyDescent="0.3">
      <c r="A2302" t="s">
        <v>552</v>
      </c>
      <c r="B2302">
        <v>19738</v>
      </c>
      <c r="C2302" t="s">
        <v>6018</v>
      </c>
      <c r="D2302" t="s">
        <v>461</v>
      </c>
      <c r="E2302">
        <v>78</v>
      </c>
      <c r="F2302">
        <v>215.46</v>
      </c>
      <c r="G2302">
        <v>2.76</v>
      </c>
    </row>
    <row r="2303" spans="1:7" x14ac:dyDescent="0.3">
      <c r="A2303" t="s">
        <v>552</v>
      </c>
      <c r="B2303">
        <v>27393</v>
      </c>
      <c r="C2303" t="s">
        <v>6133</v>
      </c>
      <c r="D2303" t="s">
        <v>461</v>
      </c>
      <c r="E2303">
        <v>4</v>
      </c>
      <c r="F2303">
        <v>82</v>
      </c>
      <c r="G2303">
        <v>20.5</v>
      </c>
    </row>
    <row r="2304" spans="1:7" x14ac:dyDescent="0.3">
      <c r="A2304" t="s">
        <v>552</v>
      </c>
      <c r="B2304">
        <v>20645</v>
      </c>
      <c r="C2304" t="s">
        <v>5664</v>
      </c>
      <c r="D2304" t="s">
        <v>461</v>
      </c>
      <c r="E2304">
        <v>48</v>
      </c>
      <c r="F2304">
        <v>1084.8</v>
      </c>
      <c r="G2304">
        <v>22.6</v>
      </c>
    </row>
    <row r="2305" spans="1:7" x14ac:dyDescent="0.3">
      <c r="A2305" t="s">
        <v>552</v>
      </c>
      <c r="B2305">
        <v>19125</v>
      </c>
      <c r="C2305" t="s">
        <v>5702</v>
      </c>
      <c r="D2305" t="s">
        <v>461</v>
      </c>
      <c r="E2305">
        <v>10</v>
      </c>
      <c r="F2305">
        <v>2062.8000000000002</v>
      </c>
      <c r="G2305">
        <v>206.28</v>
      </c>
    </row>
    <row r="2306" spans="1:7" x14ac:dyDescent="0.3">
      <c r="A2306" t="s">
        <v>552</v>
      </c>
      <c r="B2306">
        <v>19979</v>
      </c>
      <c r="C2306" t="s">
        <v>5667</v>
      </c>
      <c r="D2306" t="s">
        <v>461</v>
      </c>
      <c r="E2306">
        <v>10</v>
      </c>
      <c r="F2306">
        <v>231.5</v>
      </c>
      <c r="G2306">
        <v>23.15</v>
      </c>
    </row>
    <row r="2307" spans="1:7" x14ac:dyDescent="0.3">
      <c r="A2307" t="s">
        <v>552</v>
      </c>
      <c r="B2307">
        <v>19984</v>
      </c>
      <c r="C2307" t="s">
        <v>5669</v>
      </c>
      <c r="D2307" t="s">
        <v>461</v>
      </c>
      <c r="E2307">
        <v>6</v>
      </c>
      <c r="F2307">
        <v>118.8</v>
      </c>
      <c r="G2307">
        <v>19.8</v>
      </c>
    </row>
    <row r="2308" spans="1:7" x14ac:dyDescent="0.3">
      <c r="A2308" t="s">
        <v>552</v>
      </c>
      <c r="B2308">
        <v>19973</v>
      </c>
      <c r="C2308" t="s">
        <v>5670</v>
      </c>
      <c r="D2308" t="s">
        <v>461</v>
      </c>
      <c r="E2308">
        <v>14</v>
      </c>
      <c r="F2308">
        <v>212.8</v>
      </c>
      <c r="G2308">
        <v>15.2</v>
      </c>
    </row>
    <row r="2309" spans="1:7" x14ac:dyDescent="0.3">
      <c r="A2309" t="s">
        <v>552</v>
      </c>
      <c r="B2309">
        <v>19976</v>
      </c>
      <c r="C2309" t="s">
        <v>6430</v>
      </c>
      <c r="D2309" t="s">
        <v>461</v>
      </c>
      <c r="E2309">
        <v>7</v>
      </c>
      <c r="F2309">
        <v>106.4</v>
      </c>
      <c r="G2309">
        <v>15.2</v>
      </c>
    </row>
    <row r="2310" spans="1:7" x14ac:dyDescent="0.3">
      <c r="A2310" t="s">
        <v>552</v>
      </c>
      <c r="B2310">
        <v>19965</v>
      </c>
      <c r="C2310" t="s">
        <v>5671</v>
      </c>
      <c r="D2310" t="s">
        <v>461</v>
      </c>
      <c r="E2310">
        <v>2</v>
      </c>
      <c r="F2310">
        <v>26.6</v>
      </c>
      <c r="G2310">
        <v>13.3</v>
      </c>
    </row>
    <row r="2311" spans="1:7" x14ac:dyDescent="0.3">
      <c r="A2311" t="s">
        <v>552</v>
      </c>
      <c r="B2311">
        <v>19946</v>
      </c>
      <c r="C2311" t="s">
        <v>5672</v>
      </c>
      <c r="D2311" t="s">
        <v>461</v>
      </c>
      <c r="E2311">
        <v>3</v>
      </c>
      <c r="F2311">
        <v>170.7</v>
      </c>
      <c r="G2311">
        <v>56.9</v>
      </c>
    </row>
    <row r="2312" spans="1:7" x14ac:dyDescent="0.3">
      <c r="A2312" t="s">
        <v>552</v>
      </c>
      <c r="B2312">
        <v>21017</v>
      </c>
      <c r="C2312" t="s">
        <v>5673</v>
      </c>
      <c r="D2312" t="s">
        <v>461</v>
      </c>
      <c r="E2312">
        <v>22</v>
      </c>
      <c r="F2312">
        <v>3638.74</v>
      </c>
      <c r="G2312">
        <v>165.4</v>
      </c>
    </row>
    <row r="2313" spans="1:7" x14ac:dyDescent="0.3">
      <c r="A2313" t="s">
        <v>552</v>
      </c>
      <c r="B2313">
        <v>21010</v>
      </c>
      <c r="C2313" t="s">
        <v>5674</v>
      </c>
      <c r="D2313" t="s">
        <v>461</v>
      </c>
      <c r="E2313">
        <v>150</v>
      </c>
      <c r="F2313">
        <v>1845.4</v>
      </c>
      <c r="G2313">
        <v>12.3</v>
      </c>
    </row>
    <row r="2314" spans="1:7" x14ac:dyDescent="0.3">
      <c r="A2314" t="s">
        <v>552</v>
      </c>
      <c r="B2314">
        <v>23096</v>
      </c>
      <c r="C2314" t="s">
        <v>5941</v>
      </c>
      <c r="D2314" t="s">
        <v>461</v>
      </c>
      <c r="E2314">
        <v>480</v>
      </c>
      <c r="F2314">
        <v>246.3</v>
      </c>
      <c r="G2314">
        <v>0.51</v>
      </c>
    </row>
    <row r="2315" spans="1:7" x14ac:dyDescent="0.3">
      <c r="A2315" t="s">
        <v>552</v>
      </c>
      <c r="B2315">
        <v>23095</v>
      </c>
      <c r="C2315" t="s">
        <v>5942</v>
      </c>
      <c r="D2315" t="s">
        <v>461</v>
      </c>
      <c r="E2315">
        <v>2070</v>
      </c>
      <c r="F2315">
        <v>1955.9</v>
      </c>
      <c r="G2315">
        <v>0.94</v>
      </c>
    </row>
    <row r="2316" spans="1:7" x14ac:dyDescent="0.3">
      <c r="A2316" t="s">
        <v>552</v>
      </c>
      <c r="B2316">
        <v>21703</v>
      </c>
      <c r="C2316" t="s">
        <v>6350</v>
      </c>
      <c r="D2316" t="s">
        <v>461</v>
      </c>
      <c r="E2316">
        <v>10</v>
      </c>
      <c r="F2316">
        <v>95.7</v>
      </c>
      <c r="G2316">
        <v>9.57</v>
      </c>
    </row>
    <row r="2317" spans="1:7" x14ac:dyDescent="0.3">
      <c r="A2317" t="s">
        <v>552</v>
      </c>
      <c r="B2317">
        <v>27106</v>
      </c>
      <c r="C2317" t="s">
        <v>6153</v>
      </c>
      <c r="D2317" t="s">
        <v>461</v>
      </c>
      <c r="E2317">
        <v>7.1</v>
      </c>
      <c r="F2317">
        <v>216.19</v>
      </c>
      <c r="G2317">
        <v>30.45</v>
      </c>
    </row>
    <row r="2318" spans="1:7" x14ac:dyDescent="0.3">
      <c r="A2318" t="s">
        <v>552</v>
      </c>
      <c r="B2318">
        <v>19594</v>
      </c>
      <c r="C2318" t="s">
        <v>6412</v>
      </c>
      <c r="D2318" t="s">
        <v>461</v>
      </c>
      <c r="E2318">
        <v>7.3</v>
      </c>
      <c r="F2318">
        <v>222.28</v>
      </c>
      <c r="G2318">
        <v>30.45</v>
      </c>
    </row>
    <row r="2319" spans="1:7" x14ac:dyDescent="0.3">
      <c r="A2319" t="s">
        <v>552</v>
      </c>
      <c r="B2319">
        <v>17162</v>
      </c>
      <c r="C2319" t="s">
        <v>6137</v>
      </c>
      <c r="D2319" t="s">
        <v>461</v>
      </c>
      <c r="E2319">
        <v>18</v>
      </c>
      <c r="F2319">
        <v>989.82</v>
      </c>
      <c r="G2319">
        <v>54.99</v>
      </c>
    </row>
    <row r="2320" spans="1:7" x14ac:dyDescent="0.3">
      <c r="A2320" t="s">
        <v>552</v>
      </c>
      <c r="B2320">
        <v>21372</v>
      </c>
      <c r="C2320" t="s">
        <v>5704</v>
      </c>
      <c r="D2320" t="s">
        <v>461</v>
      </c>
      <c r="E2320">
        <v>75</v>
      </c>
      <c r="F2320">
        <v>2325</v>
      </c>
      <c r="G2320">
        <v>31</v>
      </c>
    </row>
    <row r="2321" spans="1:7" x14ac:dyDescent="0.3">
      <c r="A2321" t="s">
        <v>552</v>
      </c>
      <c r="B2321">
        <v>19135</v>
      </c>
      <c r="C2321" t="s">
        <v>5988</v>
      </c>
      <c r="D2321" t="s">
        <v>461</v>
      </c>
      <c r="E2321">
        <v>78</v>
      </c>
      <c r="F2321">
        <v>608.4</v>
      </c>
      <c r="G2321">
        <v>7.8</v>
      </c>
    </row>
    <row r="2322" spans="1:7" x14ac:dyDescent="0.3">
      <c r="A2322" t="s">
        <v>552</v>
      </c>
      <c r="B2322">
        <v>24833</v>
      </c>
      <c r="C2322" t="s">
        <v>5707</v>
      </c>
      <c r="D2322" t="s">
        <v>461</v>
      </c>
      <c r="E2322">
        <v>35</v>
      </c>
      <c r="F2322">
        <v>1671.25</v>
      </c>
      <c r="G2322">
        <v>47.75</v>
      </c>
    </row>
    <row r="2323" spans="1:7" x14ac:dyDescent="0.3">
      <c r="A2323" t="s">
        <v>552</v>
      </c>
      <c r="B2323">
        <v>27399</v>
      </c>
      <c r="C2323" t="s">
        <v>5708</v>
      </c>
      <c r="D2323" t="s">
        <v>461</v>
      </c>
      <c r="E2323">
        <v>10</v>
      </c>
      <c r="F2323">
        <v>900</v>
      </c>
      <c r="G2323">
        <v>90</v>
      </c>
    </row>
    <row r="2324" spans="1:7" x14ac:dyDescent="0.3">
      <c r="A2324" t="s">
        <v>552</v>
      </c>
      <c r="B2324">
        <v>28384</v>
      </c>
      <c r="C2324" t="s">
        <v>5894</v>
      </c>
      <c r="D2324" t="s">
        <v>461</v>
      </c>
      <c r="E2324">
        <v>49</v>
      </c>
      <c r="F2324">
        <v>1274</v>
      </c>
      <c r="G2324">
        <v>26</v>
      </c>
    </row>
    <row r="2325" spans="1:7" x14ac:dyDescent="0.3">
      <c r="A2325" t="s">
        <v>552</v>
      </c>
      <c r="B2325">
        <v>24843</v>
      </c>
      <c r="C2325" t="s">
        <v>6368</v>
      </c>
      <c r="D2325" t="s">
        <v>461</v>
      </c>
      <c r="E2325">
        <v>20</v>
      </c>
      <c r="F2325">
        <v>1196.5999999999999</v>
      </c>
      <c r="G2325">
        <v>59.83</v>
      </c>
    </row>
    <row r="2326" spans="1:7" x14ac:dyDescent="0.3">
      <c r="A2326" t="s">
        <v>552</v>
      </c>
      <c r="B2326">
        <v>17416</v>
      </c>
      <c r="C2326" t="s">
        <v>6403</v>
      </c>
      <c r="D2326" t="s">
        <v>461</v>
      </c>
      <c r="E2326">
        <v>22</v>
      </c>
      <c r="F2326">
        <v>1101.8599999999999</v>
      </c>
      <c r="G2326">
        <v>50.08</v>
      </c>
    </row>
    <row r="2327" spans="1:7" x14ac:dyDescent="0.3">
      <c r="A2327" t="s">
        <v>552</v>
      </c>
      <c r="B2327">
        <v>24505</v>
      </c>
      <c r="C2327" t="s">
        <v>6257</v>
      </c>
      <c r="D2327" t="s">
        <v>461</v>
      </c>
      <c r="E2327">
        <v>10</v>
      </c>
      <c r="F2327">
        <v>58.9</v>
      </c>
      <c r="G2327">
        <v>5.89</v>
      </c>
    </row>
    <row r="2328" spans="1:7" x14ac:dyDescent="0.3">
      <c r="A2328" t="s">
        <v>552</v>
      </c>
      <c r="B2328">
        <v>19932</v>
      </c>
      <c r="C2328" t="s">
        <v>6021</v>
      </c>
      <c r="D2328" t="s">
        <v>461</v>
      </c>
      <c r="E2328">
        <v>3</v>
      </c>
      <c r="F2328">
        <v>21.6</v>
      </c>
      <c r="G2328">
        <v>7.2</v>
      </c>
    </row>
    <row r="2329" spans="1:7" x14ac:dyDescent="0.3">
      <c r="A2329" t="s">
        <v>552</v>
      </c>
      <c r="B2329">
        <v>24401</v>
      </c>
      <c r="C2329" t="s">
        <v>5676</v>
      </c>
      <c r="D2329" t="s">
        <v>461</v>
      </c>
      <c r="E2329">
        <v>2</v>
      </c>
      <c r="F2329">
        <v>29</v>
      </c>
      <c r="G2329">
        <v>14.5</v>
      </c>
    </row>
    <row r="2330" spans="1:7" x14ac:dyDescent="0.3">
      <c r="A2330" t="s">
        <v>552</v>
      </c>
      <c r="B2330">
        <v>20614</v>
      </c>
      <c r="C2330" t="s">
        <v>5686</v>
      </c>
      <c r="D2330" t="s">
        <v>461</v>
      </c>
      <c r="E2330">
        <v>4</v>
      </c>
      <c r="F2330">
        <v>129.6</v>
      </c>
      <c r="G2330">
        <v>32.4</v>
      </c>
    </row>
    <row r="2331" spans="1:7" x14ac:dyDescent="0.3">
      <c r="A2331" t="s">
        <v>552</v>
      </c>
      <c r="B2331">
        <v>25126</v>
      </c>
      <c r="C2331" t="s">
        <v>5859</v>
      </c>
      <c r="D2331" t="s">
        <v>461</v>
      </c>
      <c r="E2331">
        <v>42.5</v>
      </c>
      <c r="F2331">
        <v>1749.15</v>
      </c>
      <c r="G2331">
        <v>41.16</v>
      </c>
    </row>
    <row r="2332" spans="1:7" x14ac:dyDescent="0.3">
      <c r="A2332" t="s">
        <v>552</v>
      </c>
      <c r="B2332">
        <v>18832</v>
      </c>
      <c r="C2332" t="s">
        <v>5898</v>
      </c>
      <c r="D2332" t="s">
        <v>461</v>
      </c>
      <c r="E2332">
        <v>45.1</v>
      </c>
      <c r="F2332">
        <v>1725.89</v>
      </c>
      <c r="G2332">
        <v>38.270000000000003</v>
      </c>
    </row>
    <row r="2333" spans="1:7" x14ac:dyDescent="0.3">
      <c r="A2333" t="s">
        <v>552</v>
      </c>
      <c r="B2333">
        <v>20621</v>
      </c>
      <c r="C2333" t="s">
        <v>5677</v>
      </c>
      <c r="D2333" t="s">
        <v>461</v>
      </c>
      <c r="E2333">
        <v>20</v>
      </c>
      <c r="F2333">
        <v>520</v>
      </c>
      <c r="G2333">
        <v>26</v>
      </c>
    </row>
    <row r="2334" spans="1:7" x14ac:dyDescent="0.3">
      <c r="A2334" t="s">
        <v>552</v>
      </c>
      <c r="B2334">
        <v>19589</v>
      </c>
      <c r="C2334" t="s">
        <v>5943</v>
      </c>
      <c r="D2334" t="s">
        <v>461</v>
      </c>
      <c r="E2334">
        <v>12.6</v>
      </c>
      <c r="F2334">
        <v>99.88</v>
      </c>
      <c r="G2334">
        <v>7.93</v>
      </c>
    </row>
    <row r="2335" spans="1:7" x14ac:dyDescent="0.3">
      <c r="A2335" t="s">
        <v>552</v>
      </c>
      <c r="B2335">
        <v>17895</v>
      </c>
      <c r="C2335" t="s">
        <v>5819</v>
      </c>
      <c r="D2335" t="s">
        <v>461</v>
      </c>
      <c r="E2335">
        <v>10</v>
      </c>
      <c r="F2335">
        <v>322.10000000000002</v>
      </c>
      <c r="G2335">
        <v>32.21</v>
      </c>
    </row>
    <row r="2336" spans="1:7" x14ac:dyDescent="0.3">
      <c r="A2336" t="s">
        <v>552</v>
      </c>
      <c r="B2336">
        <v>17886</v>
      </c>
      <c r="C2336" t="s">
        <v>5820</v>
      </c>
      <c r="D2336" t="s">
        <v>461</v>
      </c>
      <c r="E2336">
        <v>25</v>
      </c>
      <c r="F2336">
        <v>805</v>
      </c>
      <c r="G2336">
        <v>32.200000000000003</v>
      </c>
    </row>
    <row r="2337" spans="1:7" x14ac:dyDescent="0.3">
      <c r="A2337" t="s">
        <v>552</v>
      </c>
      <c r="B2337">
        <v>26580</v>
      </c>
      <c r="C2337" t="s">
        <v>5909</v>
      </c>
      <c r="D2337" t="s">
        <v>461</v>
      </c>
      <c r="E2337">
        <v>28.04</v>
      </c>
      <c r="F2337">
        <v>3140.48</v>
      </c>
      <c r="G2337">
        <v>112</v>
      </c>
    </row>
    <row r="2338" spans="1:7" x14ac:dyDescent="0.3">
      <c r="A2338" t="s">
        <v>552</v>
      </c>
      <c r="B2338">
        <v>18667</v>
      </c>
      <c r="C2338" t="s">
        <v>5718</v>
      </c>
      <c r="D2338" t="s">
        <v>461</v>
      </c>
      <c r="E2338">
        <v>71.900000000000006</v>
      </c>
      <c r="F2338">
        <v>1437.28</v>
      </c>
      <c r="G2338">
        <v>19.989999999999998</v>
      </c>
    </row>
    <row r="2339" spans="1:7" x14ac:dyDescent="0.3">
      <c r="A2339" t="s">
        <v>552</v>
      </c>
      <c r="B2339">
        <v>19583</v>
      </c>
      <c r="C2339" t="s">
        <v>6244</v>
      </c>
      <c r="D2339" t="s">
        <v>461</v>
      </c>
      <c r="E2339">
        <v>0.3</v>
      </c>
      <c r="F2339">
        <v>11.6</v>
      </c>
      <c r="G2339">
        <v>38.67</v>
      </c>
    </row>
    <row r="2340" spans="1:7" x14ac:dyDescent="0.3">
      <c r="A2340" t="s">
        <v>552</v>
      </c>
      <c r="B2340">
        <v>19575</v>
      </c>
      <c r="C2340" t="s">
        <v>5944</v>
      </c>
      <c r="D2340" t="s">
        <v>461</v>
      </c>
      <c r="E2340">
        <v>4.3</v>
      </c>
      <c r="F2340">
        <v>109.1</v>
      </c>
      <c r="G2340">
        <v>25.37</v>
      </c>
    </row>
    <row r="2341" spans="1:7" x14ac:dyDescent="0.3">
      <c r="A2341" t="s">
        <v>552</v>
      </c>
      <c r="B2341">
        <v>19572</v>
      </c>
      <c r="C2341" t="s">
        <v>5945</v>
      </c>
      <c r="D2341" t="s">
        <v>461</v>
      </c>
      <c r="E2341">
        <v>1.5</v>
      </c>
      <c r="F2341">
        <v>23.66</v>
      </c>
      <c r="G2341">
        <v>15.77</v>
      </c>
    </row>
    <row r="2342" spans="1:7" x14ac:dyDescent="0.3">
      <c r="A2342" t="s">
        <v>552</v>
      </c>
      <c r="B2342">
        <v>19567</v>
      </c>
      <c r="C2342" t="s">
        <v>6141</v>
      </c>
      <c r="D2342" t="s">
        <v>461</v>
      </c>
      <c r="E2342">
        <v>1</v>
      </c>
      <c r="F2342">
        <v>46.4</v>
      </c>
      <c r="G2342">
        <v>46.4</v>
      </c>
    </row>
    <row r="2343" spans="1:7" x14ac:dyDescent="0.3">
      <c r="A2343" t="s">
        <v>552</v>
      </c>
      <c r="B2343">
        <v>19562</v>
      </c>
      <c r="C2343" t="s">
        <v>5946</v>
      </c>
      <c r="D2343" t="s">
        <v>461</v>
      </c>
      <c r="E2343">
        <v>2.2000000000000002</v>
      </c>
      <c r="F2343">
        <v>18.79</v>
      </c>
      <c r="G2343">
        <v>8.5399999999999991</v>
      </c>
    </row>
    <row r="2344" spans="1:7" x14ac:dyDescent="0.3">
      <c r="A2344" t="s">
        <v>552</v>
      </c>
      <c r="B2344">
        <v>23198</v>
      </c>
      <c r="C2344" t="s">
        <v>5947</v>
      </c>
      <c r="D2344" t="s">
        <v>461</v>
      </c>
      <c r="E2344">
        <v>11.29</v>
      </c>
      <c r="F2344">
        <v>106.22</v>
      </c>
      <c r="G2344">
        <v>9.41</v>
      </c>
    </row>
    <row r="2345" spans="1:7" x14ac:dyDescent="0.3">
      <c r="A2345" t="s">
        <v>552</v>
      </c>
      <c r="B2345">
        <v>26883</v>
      </c>
      <c r="C2345" t="s">
        <v>5763</v>
      </c>
      <c r="D2345" t="s">
        <v>461</v>
      </c>
      <c r="E2345">
        <v>6</v>
      </c>
      <c r="F2345">
        <v>579.84</v>
      </c>
      <c r="G2345">
        <v>96.64</v>
      </c>
    </row>
    <row r="2346" spans="1:7" x14ac:dyDescent="0.3">
      <c r="A2346" t="s">
        <v>552</v>
      </c>
      <c r="B2346">
        <v>20349</v>
      </c>
      <c r="C2346" t="s">
        <v>5679</v>
      </c>
      <c r="D2346" t="s">
        <v>461</v>
      </c>
      <c r="E2346">
        <v>16</v>
      </c>
      <c r="F2346">
        <v>204.48</v>
      </c>
      <c r="G2346">
        <v>12.78</v>
      </c>
    </row>
    <row r="2347" spans="1:7" x14ac:dyDescent="0.3">
      <c r="A2347" t="s">
        <v>552</v>
      </c>
      <c r="B2347">
        <v>19790</v>
      </c>
      <c r="C2347" t="s">
        <v>5948</v>
      </c>
      <c r="D2347" t="s">
        <v>461</v>
      </c>
      <c r="E2347">
        <v>7</v>
      </c>
      <c r="F2347">
        <v>249.41</v>
      </c>
      <c r="G2347">
        <v>35.630000000000003</v>
      </c>
    </row>
    <row r="2348" spans="1:7" x14ac:dyDescent="0.3">
      <c r="A2348" t="s">
        <v>552</v>
      </c>
      <c r="B2348">
        <v>26425</v>
      </c>
      <c r="C2348" t="s">
        <v>5949</v>
      </c>
      <c r="D2348" t="s">
        <v>461</v>
      </c>
      <c r="E2348">
        <v>16</v>
      </c>
      <c r="F2348">
        <v>476</v>
      </c>
      <c r="G2348">
        <v>29.75</v>
      </c>
    </row>
    <row r="2349" spans="1:7" x14ac:dyDescent="0.3">
      <c r="A2349" t="s">
        <v>552</v>
      </c>
      <c r="B2349">
        <v>23732</v>
      </c>
      <c r="C2349" t="s">
        <v>6210</v>
      </c>
      <c r="D2349" t="s">
        <v>461</v>
      </c>
      <c r="E2349">
        <v>3.5</v>
      </c>
      <c r="F2349">
        <v>101.33</v>
      </c>
      <c r="G2349">
        <v>28.95</v>
      </c>
    </row>
    <row r="2350" spans="1:7" x14ac:dyDescent="0.3">
      <c r="A2350" t="s">
        <v>552</v>
      </c>
      <c r="B2350">
        <v>20487</v>
      </c>
      <c r="C2350" t="s">
        <v>6427</v>
      </c>
      <c r="D2350" t="s">
        <v>461</v>
      </c>
      <c r="E2350">
        <v>10.5</v>
      </c>
      <c r="F2350">
        <v>301.88</v>
      </c>
      <c r="G2350">
        <v>28.75</v>
      </c>
    </row>
    <row r="2351" spans="1:7" x14ac:dyDescent="0.3">
      <c r="A2351" t="s">
        <v>552</v>
      </c>
      <c r="B2351">
        <v>24507</v>
      </c>
      <c r="C2351" t="s">
        <v>6109</v>
      </c>
      <c r="D2351" t="s">
        <v>461</v>
      </c>
      <c r="E2351">
        <v>15</v>
      </c>
      <c r="F2351">
        <v>1323.97</v>
      </c>
      <c r="G2351">
        <v>88.26</v>
      </c>
    </row>
    <row r="2352" spans="1:7" x14ac:dyDescent="0.3">
      <c r="A2352" t="s">
        <v>552</v>
      </c>
      <c r="B2352">
        <v>26393</v>
      </c>
      <c r="C2352" t="s">
        <v>6112</v>
      </c>
      <c r="D2352" t="s">
        <v>461</v>
      </c>
      <c r="E2352">
        <v>8</v>
      </c>
      <c r="F2352">
        <v>894.67</v>
      </c>
      <c r="G2352">
        <v>111.83</v>
      </c>
    </row>
    <row r="2353" spans="1:7" x14ac:dyDescent="0.3">
      <c r="A2353" t="s">
        <v>552</v>
      </c>
      <c r="B2353">
        <v>26395</v>
      </c>
      <c r="C2353" t="s">
        <v>6158</v>
      </c>
      <c r="D2353" t="s">
        <v>461</v>
      </c>
      <c r="E2353">
        <v>6</v>
      </c>
      <c r="F2353">
        <v>791.43</v>
      </c>
      <c r="G2353">
        <v>131.91</v>
      </c>
    </row>
    <row r="2354" spans="1:7" x14ac:dyDescent="0.3">
      <c r="A2354" t="s">
        <v>552</v>
      </c>
      <c r="B2354">
        <v>26391</v>
      </c>
      <c r="C2354" t="s">
        <v>6264</v>
      </c>
      <c r="D2354" t="s">
        <v>461</v>
      </c>
      <c r="E2354">
        <v>6</v>
      </c>
      <c r="F2354">
        <v>741.24</v>
      </c>
      <c r="G2354">
        <v>123.54</v>
      </c>
    </row>
    <row r="2355" spans="1:7" x14ac:dyDescent="0.3">
      <c r="A2355" t="s">
        <v>552</v>
      </c>
      <c r="B2355">
        <v>24514</v>
      </c>
      <c r="C2355" t="s">
        <v>6110</v>
      </c>
      <c r="D2355" t="s">
        <v>461</v>
      </c>
      <c r="E2355">
        <v>20</v>
      </c>
      <c r="F2355">
        <v>2556.62</v>
      </c>
      <c r="G2355">
        <v>127.83</v>
      </c>
    </row>
    <row r="2356" spans="1:7" x14ac:dyDescent="0.3">
      <c r="A2356" t="s">
        <v>552</v>
      </c>
      <c r="B2356">
        <v>17526</v>
      </c>
      <c r="C2356" t="s">
        <v>6195</v>
      </c>
      <c r="D2356" t="s">
        <v>461</v>
      </c>
      <c r="E2356">
        <v>4</v>
      </c>
      <c r="F2356">
        <v>75.599999999999994</v>
      </c>
      <c r="G2356">
        <v>18.899999999999999</v>
      </c>
    </row>
    <row r="2357" spans="1:7" x14ac:dyDescent="0.3">
      <c r="A2357" t="s">
        <v>552</v>
      </c>
      <c r="B2357">
        <v>19370</v>
      </c>
      <c r="C2357" t="s">
        <v>5695</v>
      </c>
      <c r="D2357" t="s">
        <v>461</v>
      </c>
      <c r="E2357">
        <v>68.86</v>
      </c>
      <c r="F2357">
        <v>6527.93</v>
      </c>
      <c r="G2357">
        <v>94.8</v>
      </c>
    </row>
    <row r="2358" spans="1:7" x14ac:dyDescent="0.3">
      <c r="A2358" t="s">
        <v>552</v>
      </c>
      <c r="B2358">
        <v>19356</v>
      </c>
      <c r="C2358" t="s">
        <v>5696</v>
      </c>
      <c r="D2358" t="s">
        <v>461</v>
      </c>
      <c r="E2358">
        <v>18.239999999999998</v>
      </c>
      <c r="F2358">
        <v>1012.32</v>
      </c>
      <c r="G2358">
        <v>55.5</v>
      </c>
    </row>
    <row r="2359" spans="1:7" x14ac:dyDescent="0.3">
      <c r="A2359" t="s">
        <v>552</v>
      </c>
      <c r="B2359">
        <v>23082</v>
      </c>
      <c r="C2359" t="s">
        <v>5697</v>
      </c>
      <c r="D2359" t="s">
        <v>461</v>
      </c>
      <c r="E2359">
        <v>40</v>
      </c>
      <c r="F2359">
        <v>3156</v>
      </c>
      <c r="G2359">
        <v>78.900000000000006</v>
      </c>
    </row>
    <row r="2360" spans="1:7" x14ac:dyDescent="0.3">
      <c r="A2360" t="s">
        <v>552</v>
      </c>
      <c r="B2360">
        <v>25868</v>
      </c>
      <c r="C2360" t="s">
        <v>5890</v>
      </c>
      <c r="D2360" t="s">
        <v>461</v>
      </c>
      <c r="E2360">
        <v>1.82</v>
      </c>
      <c r="F2360">
        <v>179.09</v>
      </c>
      <c r="G2360">
        <v>98.4</v>
      </c>
    </row>
    <row r="2361" spans="1:7" x14ac:dyDescent="0.3">
      <c r="A2361" t="s">
        <v>552</v>
      </c>
      <c r="B2361">
        <v>19339</v>
      </c>
      <c r="C2361" t="s">
        <v>5987</v>
      </c>
      <c r="D2361" t="s">
        <v>461</v>
      </c>
      <c r="E2361">
        <v>6.84</v>
      </c>
      <c r="F2361">
        <v>471.28</v>
      </c>
      <c r="G2361">
        <v>68.900000000000006</v>
      </c>
    </row>
    <row r="2362" spans="1:7" x14ac:dyDescent="0.3">
      <c r="A2362" t="s">
        <v>552</v>
      </c>
      <c r="B2362">
        <v>26594</v>
      </c>
      <c r="C2362" t="s">
        <v>5698</v>
      </c>
      <c r="D2362" t="s">
        <v>461</v>
      </c>
      <c r="E2362">
        <v>26.9</v>
      </c>
      <c r="F2362">
        <v>2337.62</v>
      </c>
      <c r="G2362">
        <v>86.9</v>
      </c>
    </row>
    <row r="2363" spans="1:7" x14ac:dyDescent="0.3">
      <c r="A2363" t="s">
        <v>552</v>
      </c>
      <c r="B2363">
        <v>19324</v>
      </c>
      <c r="C2363" t="s">
        <v>5699</v>
      </c>
      <c r="D2363" t="s">
        <v>461</v>
      </c>
      <c r="E2363">
        <v>46.1</v>
      </c>
      <c r="F2363">
        <v>1547.08</v>
      </c>
      <c r="G2363">
        <v>33.56</v>
      </c>
    </row>
    <row r="2364" spans="1:7" x14ac:dyDescent="0.3">
      <c r="A2364" t="s">
        <v>552</v>
      </c>
      <c r="B2364">
        <v>19297</v>
      </c>
      <c r="C2364" t="s">
        <v>5855</v>
      </c>
      <c r="D2364" t="s">
        <v>461</v>
      </c>
      <c r="E2364">
        <v>26.6</v>
      </c>
      <c r="F2364">
        <v>4111.9399999999996</v>
      </c>
      <c r="G2364">
        <v>154.58000000000001</v>
      </c>
    </row>
    <row r="2365" spans="1:7" x14ac:dyDescent="0.3">
      <c r="A2365" t="s">
        <v>552</v>
      </c>
      <c r="B2365">
        <v>19558</v>
      </c>
      <c r="C2365" t="s">
        <v>5950</v>
      </c>
      <c r="D2365" t="s">
        <v>461</v>
      </c>
      <c r="E2365">
        <v>10.45</v>
      </c>
      <c r="F2365">
        <v>135.63999999999999</v>
      </c>
      <c r="G2365">
        <v>12.98</v>
      </c>
    </row>
    <row r="2366" spans="1:7" x14ac:dyDescent="0.3">
      <c r="A2366" t="s">
        <v>552</v>
      </c>
      <c r="B2366">
        <v>23195</v>
      </c>
      <c r="C2366" t="s">
        <v>5951</v>
      </c>
      <c r="D2366" t="s">
        <v>461</v>
      </c>
      <c r="E2366">
        <v>3.2</v>
      </c>
      <c r="F2366">
        <v>38.4</v>
      </c>
      <c r="G2366">
        <v>12</v>
      </c>
    </row>
    <row r="2367" spans="1:7" x14ac:dyDescent="0.3">
      <c r="A2367" t="s">
        <v>552</v>
      </c>
      <c r="B2367">
        <v>26882</v>
      </c>
      <c r="C2367" t="s">
        <v>6057</v>
      </c>
      <c r="D2367" t="s">
        <v>461</v>
      </c>
      <c r="E2367">
        <v>1</v>
      </c>
      <c r="F2367">
        <v>375</v>
      </c>
      <c r="G2367">
        <v>375</v>
      </c>
    </row>
    <row r="2368" spans="1:7" x14ac:dyDescent="0.3">
      <c r="A2368" t="s">
        <v>552</v>
      </c>
      <c r="B2368">
        <v>19553</v>
      </c>
      <c r="C2368" t="s">
        <v>6155</v>
      </c>
      <c r="D2368" t="s">
        <v>461</v>
      </c>
      <c r="E2368">
        <v>5</v>
      </c>
      <c r="F2368">
        <v>13.5</v>
      </c>
      <c r="G2368">
        <v>2.7</v>
      </c>
    </row>
    <row r="2369" spans="1:7" x14ac:dyDescent="0.3">
      <c r="A2369" t="s">
        <v>552</v>
      </c>
      <c r="B2369">
        <v>19721</v>
      </c>
      <c r="C2369" t="s">
        <v>5952</v>
      </c>
      <c r="D2369" t="s">
        <v>461</v>
      </c>
      <c r="E2369">
        <v>13.1</v>
      </c>
      <c r="F2369">
        <v>487.87</v>
      </c>
      <c r="G2369">
        <v>37.24</v>
      </c>
    </row>
    <row r="2370" spans="1:7" x14ac:dyDescent="0.3">
      <c r="A2370" t="s">
        <v>552</v>
      </c>
      <c r="B2370">
        <v>19472</v>
      </c>
      <c r="C2370" t="s">
        <v>6064</v>
      </c>
      <c r="D2370" t="s">
        <v>461</v>
      </c>
      <c r="E2370">
        <v>17.399999999999999</v>
      </c>
      <c r="F2370">
        <v>394.98</v>
      </c>
      <c r="G2370">
        <v>22.7</v>
      </c>
    </row>
    <row r="2371" spans="1:7" x14ac:dyDescent="0.3">
      <c r="A2371" t="s">
        <v>552</v>
      </c>
      <c r="B2371">
        <v>18275</v>
      </c>
      <c r="C2371" t="s">
        <v>5764</v>
      </c>
      <c r="D2371" t="s">
        <v>461</v>
      </c>
      <c r="E2371">
        <v>4</v>
      </c>
      <c r="F2371">
        <v>369.52</v>
      </c>
      <c r="G2371">
        <v>92.38</v>
      </c>
    </row>
    <row r="2372" spans="1:7" x14ac:dyDescent="0.3">
      <c r="A2372" t="s">
        <v>552</v>
      </c>
      <c r="B2372">
        <v>18272</v>
      </c>
      <c r="C2372" t="s">
        <v>5765</v>
      </c>
      <c r="D2372" t="s">
        <v>461</v>
      </c>
      <c r="E2372">
        <v>12</v>
      </c>
      <c r="F2372">
        <v>401.88</v>
      </c>
      <c r="G2372">
        <v>33.49</v>
      </c>
    </row>
    <row r="2373" spans="1:7" x14ac:dyDescent="0.3">
      <c r="A2373" t="s">
        <v>552</v>
      </c>
      <c r="B2373">
        <v>18261</v>
      </c>
      <c r="C2373" t="s">
        <v>5769</v>
      </c>
      <c r="D2373" t="s">
        <v>461</v>
      </c>
      <c r="E2373">
        <v>4</v>
      </c>
      <c r="F2373">
        <v>1730.84</v>
      </c>
      <c r="G2373">
        <v>432.71</v>
      </c>
    </row>
    <row r="2374" spans="1:7" x14ac:dyDescent="0.3">
      <c r="A2374" t="s">
        <v>552</v>
      </c>
      <c r="B2374">
        <v>17437</v>
      </c>
      <c r="C2374" t="s">
        <v>6129</v>
      </c>
      <c r="D2374" t="s">
        <v>461</v>
      </c>
      <c r="E2374">
        <v>140</v>
      </c>
      <c r="F2374">
        <v>350</v>
      </c>
      <c r="G2374">
        <v>2.5</v>
      </c>
    </row>
    <row r="2375" spans="1:7" x14ac:dyDescent="0.3">
      <c r="A2375" t="s">
        <v>552</v>
      </c>
      <c r="B2375">
        <v>21432</v>
      </c>
      <c r="C2375" t="s">
        <v>6248</v>
      </c>
      <c r="D2375" t="s">
        <v>461</v>
      </c>
      <c r="E2375">
        <v>2</v>
      </c>
      <c r="F2375">
        <v>188</v>
      </c>
      <c r="G2375">
        <v>94</v>
      </c>
    </row>
    <row r="2376" spans="1:7" x14ac:dyDescent="0.3">
      <c r="A2376" t="s">
        <v>552</v>
      </c>
      <c r="B2376">
        <v>21433</v>
      </c>
      <c r="C2376" t="s">
        <v>6247</v>
      </c>
      <c r="D2376" t="s">
        <v>461</v>
      </c>
      <c r="E2376">
        <v>2</v>
      </c>
      <c r="F2376">
        <v>188</v>
      </c>
      <c r="G2376">
        <v>94</v>
      </c>
    </row>
    <row r="2377" spans="1:7" x14ac:dyDescent="0.3">
      <c r="A2377" t="s">
        <v>552</v>
      </c>
      <c r="B2377">
        <v>24586</v>
      </c>
      <c r="C2377" t="s">
        <v>6285</v>
      </c>
      <c r="D2377" t="s">
        <v>461</v>
      </c>
      <c r="E2377">
        <v>1</v>
      </c>
      <c r="F2377">
        <v>84.9</v>
      </c>
      <c r="G2377">
        <v>84.9</v>
      </c>
    </row>
    <row r="2378" spans="1:7" x14ac:dyDescent="0.3">
      <c r="A2378" t="s">
        <v>552</v>
      </c>
      <c r="B2378">
        <v>17401</v>
      </c>
      <c r="C2378" t="s">
        <v>6250</v>
      </c>
      <c r="D2378" t="s">
        <v>461</v>
      </c>
      <c r="E2378">
        <v>1</v>
      </c>
      <c r="F2378">
        <v>94</v>
      </c>
      <c r="G2378">
        <v>94</v>
      </c>
    </row>
    <row r="2379" spans="1:7" x14ac:dyDescent="0.3">
      <c r="A2379" t="s">
        <v>552</v>
      </c>
      <c r="B2379">
        <v>21665</v>
      </c>
      <c r="C2379" t="s">
        <v>6096</v>
      </c>
      <c r="D2379" t="s">
        <v>461</v>
      </c>
      <c r="E2379">
        <v>6</v>
      </c>
      <c r="F2379">
        <v>190.92</v>
      </c>
      <c r="G2379">
        <v>31.82</v>
      </c>
    </row>
    <row r="2380" spans="1:7" x14ac:dyDescent="0.3">
      <c r="A2380" t="s">
        <v>552</v>
      </c>
      <c r="B2380">
        <v>17405</v>
      </c>
      <c r="C2380" t="s">
        <v>6183</v>
      </c>
      <c r="D2380" t="s">
        <v>461</v>
      </c>
      <c r="E2380">
        <v>4</v>
      </c>
      <c r="F2380">
        <v>40</v>
      </c>
      <c r="G2380">
        <v>10</v>
      </c>
    </row>
    <row r="2381" spans="1:7" x14ac:dyDescent="0.3">
      <c r="A2381" t="s">
        <v>552</v>
      </c>
      <c r="B2381">
        <v>19906</v>
      </c>
      <c r="C2381" t="s">
        <v>6104</v>
      </c>
      <c r="D2381" t="s">
        <v>461</v>
      </c>
      <c r="E2381">
        <v>3</v>
      </c>
      <c r="F2381">
        <v>100.8</v>
      </c>
      <c r="G2381">
        <v>33.6</v>
      </c>
    </row>
    <row r="2382" spans="1:7" x14ac:dyDescent="0.3">
      <c r="A2382" t="s">
        <v>552</v>
      </c>
      <c r="B2382">
        <v>23113</v>
      </c>
      <c r="C2382" t="s">
        <v>5985</v>
      </c>
      <c r="D2382" t="s">
        <v>461</v>
      </c>
      <c r="E2382">
        <v>11.7</v>
      </c>
      <c r="F2382">
        <v>139.63</v>
      </c>
      <c r="G2382">
        <v>11.93</v>
      </c>
    </row>
    <row r="2383" spans="1:7" x14ac:dyDescent="0.3">
      <c r="A2383" t="s">
        <v>552</v>
      </c>
      <c r="B2383">
        <v>19465</v>
      </c>
      <c r="C2383" t="s">
        <v>5953</v>
      </c>
      <c r="D2383" t="s">
        <v>461</v>
      </c>
      <c r="E2383">
        <v>14</v>
      </c>
      <c r="F2383">
        <v>69.5</v>
      </c>
      <c r="G2383">
        <v>4.96</v>
      </c>
    </row>
    <row r="2384" spans="1:7" x14ac:dyDescent="0.3">
      <c r="A2384" t="s">
        <v>552</v>
      </c>
      <c r="B2384">
        <v>17061</v>
      </c>
      <c r="C2384" t="s">
        <v>5954</v>
      </c>
      <c r="D2384" t="s">
        <v>461</v>
      </c>
      <c r="E2384">
        <v>0.42</v>
      </c>
      <c r="F2384">
        <v>32.71</v>
      </c>
      <c r="G2384">
        <v>77.88</v>
      </c>
    </row>
    <row r="2385" spans="1:7" x14ac:dyDescent="0.3">
      <c r="A2385" t="s">
        <v>552</v>
      </c>
      <c r="B2385">
        <v>17213</v>
      </c>
      <c r="C2385" t="s">
        <v>6367</v>
      </c>
      <c r="D2385" t="s">
        <v>461</v>
      </c>
      <c r="E2385">
        <v>4</v>
      </c>
      <c r="F2385">
        <v>271.60000000000002</v>
      </c>
      <c r="G2385">
        <v>67.900000000000006</v>
      </c>
    </row>
    <row r="2386" spans="1:7" x14ac:dyDescent="0.3">
      <c r="A2386" t="s">
        <v>552</v>
      </c>
      <c r="B2386">
        <v>24986</v>
      </c>
      <c r="C2386" t="s">
        <v>5835</v>
      </c>
      <c r="D2386" t="s">
        <v>461</v>
      </c>
      <c r="E2386">
        <v>3</v>
      </c>
      <c r="F2386">
        <v>514.79999999999995</v>
      </c>
      <c r="G2386">
        <v>171.6</v>
      </c>
    </row>
    <row r="2387" spans="1:7" x14ac:dyDescent="0.3">
      <c r="A2387" t="s">
        <v>552</v>
      </c>
      <c r="B2387">
        <v>18589</v>
      </c>
      <c r="C2387" t="s">
        <v>5722</v>
      </c>
      <c r="D2387" t="s">
        <v>461</v>
      </c>
      <c r="E2387">
        <v>42</v>
      </c>
      <c r="F2387">
        <v>2830.26</v>
      </c>
      <c r="G2387">
        <v>67.39</v>
      </c>
    </row>
    <row r="2388" spans="1:7" x14ac:dyDescent="0.3">
      <c r="A2388" t="s">
        <v>552</v>
      </c>
      <c r="B2388">
        <v>18586</v>
      </c>
      <c r="C2388" t="s">
        <v>6013</v>
      </c>
      <c r="D2388" t="s">
        <v>461</v>
      </c>
      <c r="E2388">
        <v>10</v>
      </c>
      <c r="F2388">
        <v>1076.3</v>
      </c>
      <c r="G2388">
        <v>107.63</v>
      </c>
    </row>
    <row r="2389" spans="1:7" x14ac:dyDescent="0.3">
      <c r="A2389" t="s">
        <v>552</v>
      </c>
      <c r="B2389">
        <v>17125</v>
      </c>
      <c r="C2389" t="s">
        <v>6193</v>
      </c>
      <c r="D2389" t="s">
        <v>461</v>
      </c>
      <c r="E2389">
        <v>6</v>
      </c>
      <c r="F2389">
        <v>29.4</v>
      </c>
      <c r="G2389">
        <v>4.9000000000000004</v>
      </c>
    </row>
    <row r="2390" spans="1:7" x14ac:dyDescent="0.3">
      <c r="A2390" t="s">
        <v>552</v>
      </c>
      <c r="B2390">
        <v>25445</v>
      </c>
      <c r="C2390" t="s">
        <v>5770</v>
      </c>
      <c r="D2390" t="s">
        <v>461</v>
      </c>
      <c r="E2390">
        <v>5</v>
      </c>
      <c r="F2390">
        <v>1550.45</v>
      </c>
      <c r="G2390">
        <v>310.08999999999997</v>
      </c>
    </row>
    <row r="2391" spans="1:7" x14ac:dyDescent="0.3">
      <c r="A2391" t="s">
        <v>552</v>
      </c>
      <c r="B2391">
        <v>18242</v>
      </c>
      <c r="C2391" t="s">
        <v>5771</v>
      </c>
      <c r="D2391" t="s">
        <v>461</v>
      </c>
      <c r="E2391">
        <v>18</v>
      </c>
      <c r="F2391">
        <v>4142.6400000000003</v>
      </c>
      <c r="G2391">
        <v>230.15</v>
      </c>
    </row>
    <row r="2392" spans="1:7" x14ac:dyDescent="0.3">
      <c r="A2392" t="s">
        <v>552</v>
      </c>
      <c r="B2392">
        <v>25507</v>
      </c>
      <c r="C2392" t="s">
        <v>5772</v>
      </c>
      <c r="D2392" t="s">
        <v>461</v>
      </c>
      <c r="E2392">
        <v>2</v>
      </c>
      <c r="F2392">
        <v>542.17999999999995</v>
      </c>
      <c r="G2392">
        <v>271.08999999999997</v>
      </c>
    </row>
    <row r="2393" spans="1:7" x14ac:dyDescent="0.3">
      <c r="A2393" t="s">
        <v>552</v>
      </c>
      <c r="B2393">
        <v>23186</v>
      </c>
      <c r="C2393" t="s">
        <v>5955</v>
      </c>
      <c r="D2393" t="s">
        <v>461</v>
      </c>
      <c r="E2393">
        <v>178</v>
      </c>
      <c r="F2393">
        <v>1499.97</v>
      </c>
      <c r="G2393">
        <v>8.43</v>
      </c>
    </row>
    <row r="2394" spans="1:7" x14ac:dyDescent="0.3">
      <c r="A2394" t="s">
        <v>552</v>
      </c>
      <c r="B2394">
        <v>23184</v>
      </c>
      <c r="C2394" t="s">
        <v>5956</v>
      </c>
      <c r="D2394" t="s">
        <v>461</v>
      </c>
      <c r="E2394">
        <v>2.7</v>
      </c>
      <c r="F2394">
        <v>30.09</v>
      </c>
      <c r="G2394">
        <v>11.14</v>
      </c>
    </row>
    <row r="2395" spans="1:7" x14ac:dyDescent="0.3">
      <c r="A2395" t="s">
        <v>552</v>
      </c>
      <c r="B2395">
        <v>24484</v>
      </c>
      <c r="C2395" t="s">
        <v>6065</v>
      </c>
      <c r="D2395" t="s">
        <v>461</v>
      </c>
      <c r="E2395">
        <v>0.5</v>
      </c>
      <c r="F2395">
        <v>4.38</v>
      </c>
      <c r="G2395">
        <v>8.76</v>
      </c>
    </row>
    <row r="2396" spans="1:7" x14ac:dyDescent="0.3">
      <c r="A2396" t="s">
        <v>552</v>
      </c>
      <c r="B2396">
        <v>23108</v>
      </c>
      <c r="C2396" t="s">
        <v>5986</v>
      </c>
      <c r="D2396" t="s">
        <v>461</v>
      </c>
      <c r="E2396">
        <v>0.5</v>
      </c>
      <c r="F2396">
        <v>28</v>
      </c>
      <c r="G2396">
        <v>56</v>
      </c>
    </row>
    <row r="2397" spans="1:7" x14ac:dyDescent="0.3">
      <c r="A2397" t="s">
        <v>552</v>
      </c>
      <c r="B2397">
        <v>26586</v>
      </c>
      <c r="C2397" t="s">
        <v>5889</v>
      </c>
      <c r="D2397" t="s">
        <v>461</v>
      </c>
      <c r="E2397">
        <v>1</v>
      </c>
      <c r="F2397">
        <v>325</v>
      </c>
      <c r="G2397">
        <v>325</v>
      </c>
    </row>
    <row r="2398" spans="1:7" x14ac:dyDescent="0.3">
      <c r="A2398" t="s">
        <v>552</v>
      </c>
      <c r="B2398">
        <v>17361</v>
      </c>
      <c r="C2398" t="s">
        <v>6136</v>
      </c>
      <c r="D2398" t="s">
        <v>461</v>
      </c>
      <c r="E2398">
        <v>4</v>
      </c>
      <c r="F2398">
        <v>30.4</v>
      </c>
      <c r="G2398">
        <v>7.6</v>
      </c>
    </row>
    <row r="2399" spans="1:7" x14ac:dyDescent="0.3">
      <c r="A2399" t="s">
        <v>552</v>
      </c>
      <c r="B2399">
        <v>18220</v>
      </c>
      <c r="C2399" t="s">
        <v>5777</v>
      </c>
      <c r="D2399" t="s">
        <v>461</v>
      </c>
      <c r="E2399">
        <v>10</v>
      </c>
      <c r="F2399">
        <v>765</v>
      </c>
      <c r="G2399">
        <v>76.5</v>
      </c>
    </row>
    <row r="2400" spans="1:7" x14ac:dyDescent="0.3">
      <c r="A2400" t="s">
        <v>552</v>
      </c>
      <c r="B2400">
        <v>18219</v>
      </c>
      <c r="C2400" t="s">
        <v>5778</v>
      </c>
      <c r="D2400" t="s">
        <v>461</v>
      </c>
      <c r="E2400">
        <v>6</v>
      </c>
      <c r="F2400">
        <v>516</v>
      </c>
      <c r="G2400">
        <v>86</v>
      </c>
    </row>
    <row r="2401" spans="1:7" x14ac:dyDescent="0.3">
      <c r="A2401" t="s">
        <v>552</v>
      </c>
      <c r="B2401">
        <v>18202</v>
      </c>
      <c r="C2401" t="s">
        <v>5780</v>
      </c>
      <c r="D2401" t="s">
        <v>461</v>
      </c>
      <c r="E2401">
        <v>6</v>
      </c>
      <c r="F2401">
        <v>936</v>
      </c>
      <c r="G2401">
        <v>156</v>
      </c>
    </row>
    <row r="2402" spans="1:7" x14ac:dyDescent="0.3">
      <c r="A2402" t="s">
        <v>552</v>
      </c>
      <c r="B2402">
        <v>20202</v>
      </c>
      <c r="C2402" t="s">
        <v>5852</v>
      </c>
      <c r="D2402" t="s">
        <v>461</v>
      </c>
      <c r="E2402">
        <v>12</v>
      </c>
      <c r="F2402">
        <v>91.8</v>
      </c>
      <c r="G2402">
        <v>7.65</v>
      </c>
    </row>
    <row r="2403" spans="1:7" x14ac:dyDescent="0.3">
      <c r="A2403" t="s">
        <v>552</v>
      </c>
      <c r="B2403">
        <v>17800</v>
      </c>
      <c r="C2403" t="s">
        <v>5824</v>
      </c>
      <c r="D2403" t="s">
        <v>461</v>
      </c>
      <c r="E2403">
        <v>18</v>
      </c>
      <c r="F2403">
        <v>449.28</v>
      </c>
      <c r="G2403">
        <v>24.96</v>
      </c>
    </row>
    <row r="2404" spans="1:7" x14ac:dyDescent="0.3">
      <c r="A2404" t="s">
        <v>552</v>
      </c>
      <c r="B2404">
        <v>17778</v>
      </c>
      <c r="C2404" t="s">
        <v>5825</v>
      </c>
      <c r="D2404" t="s">
        <v>461</v>
      </c>
      <c r="E2404">
        <v>24</v>
      </c>
      <c r="F2404">
        <v>2293.1999999999998</v>
      </c>
      <c r="G2404">
        <v>95.55</v>
      </c>
    </row>
    <row r="2405" spans="1:7" x14ac:dyDescent="0.3">
      <c r="A2405" t="s">
        <v>552</v>
      </c>
      <c r="B2405">
        <v>25535</v>
      </c>
      <c r="C2405" t="s">
        <v>5827</v>
      </c>
      <c r="D2405" t="s">
        <v>461</v>
      </c>
      <c r="E2405">
        <v>18</v>
      </c>
      <c r="F2405">
        <v>2101.6799999999998</v>
      </c>
      <c r="G2405">
        <v>116.76</v>
      </c>
    </row>
    <row r="2406" spans="1:7" x14ac:dyDescent="0.3">
      <c r="A2406" t="s">
        <v>552</v>
      </c>
      <c r="B2406">
        <v>21945</v>
      </c>
      <c r="C2406" t="s">
        <v>5828</v>
      </c>
      <c r="D2406" t="s">
        <v>461</v>
      </c>
      <c r="E2406">
        <v>60</v>
      </c>
      <c r="F2406">
        <v>2262</v>
      </c>
      <c r="G2406">
        <v>37.700000000000003</v>
      </c>
    </row>
    <row r="2407" spans="1:7" x14ac:dyDescent="0.3">
      <c r="A2407" t="s">
        <v>552</v>
      </c>
      <c r="B2407">
        <v>17716</v>
      </c>
      <c r="C2407" t="s">
        <v>5830</v>
      </c>
      <c r="D2407" t="s">
        <v>461</v>
      </c>
      <c r="E2407">
        <v>18</v>
      </c>
      <c r="F2407">
        <v>471.6</v>
      </c>
      <c r="G2407">
        <v>26.2</v>
      </c>
    </row>
    <row r="2408" spans="1:7" x14ac:dyDescent="0.3">
      <c r="A2408" t="s">
        <v>552</v>
      </c>
      <c r="B2408">
        <v>17594</v>
      </c>
      <c r="C2408" t="s">
        <v>5878</v>
      </c>
      <c r="D2408" t="s">
        <v>461</v>
      </c>
      <c r="E2408">
        <v>24</v>
      </c>
      <c r="F2408">
        <v>1560</v>
      </c>
      <c r="G2408">
        <v>65</v>
      </c>
    </row>
    <row r="2409" spans="1:7" x14ac:dyDescent="0.3">
      <c r="A2409" t="s">
        <v>552</v>
      </c>
      <c r="B2409">
        <v>25040</v>
      </c>
      <c r="C2409" t="s">
        <v>5832</v>
      </c>
      <c r="D2409" t="s">
        <v>461</v>
      </c>
      <c r="E2409">
        <v>30</v>
      </c>
      <c r="F2409">
        <v>3225.6</v>
      </c>
      <c r="G2409">
        <v>107.52</v>
      </c>
    </row>
    <row r="2410" spans="1:7" x14ac:dyDescent="0.3">
      <c r="A2410" t="s">
        <v>552</v>
      </c>
      <c r="B2410">
        <v>17713</v>
      </c>
      <c r="C2410" t="s">
        <v>5879</v>
      </c>
      <c r="D2410" t="s">
        <v>461</v>
      </c>
      <c r="E2410">
        <v>6</v>
      </c>
      <c r="F2410">
        <v>612.29999999999995</v>
      </c>
      <c r="G2410">
        <v>102.05</v>
      </c>
    </row>
    <row r="2411" spans="1:7" x14ac:dyDescent="0.3">
      <c r="A2411" t="s">
        <v>552</v>
      </c>
      <c r="B2411">
        <v>25044</v>
      </c>
      <c r="C2411" t="s">
        <v>5964</v>
      </c>
      <c r="D2411" t="s">
        <v>461</v>
      </c>
      <c r="E2411">
        <v>12</v>
      </c>
      <c r="F2411">
        <v>1713.6</v>
      </c>
      <c r="G2411">
        <v>142.80000000000001</v>
      </c>
    </row>
    <row r="2412" spans="1:7" x14ac:dyDescent="0.3">
      <c r="A2412" t="s">
        <v>552</v>
      </c>
      <c r="B2412">
        <v>18157</v>
      </c>
      <c r="C2412" t="s">
        <v>5793</v>
      </c>
      <c r="D2412" t="s">
        <v>461</v>
      </c>
      <c r="E2412">
        <v>6</v>
      </c>
      <c r="F2412">
        <v>1217.04</v>
      </c>
      <c r="G2412">
        <v>202.84</v>
      </c>
    </row>
    <row r="2413" spans="1:7" x14ac:dyDescent="0.3">
      <c r="A2413" t="s">
        <v>552</v>
      </c>
      <c r="B2413">
        <v>18139</v>
      </c>
      <c r="C2413" t="s">
        <v>5960</v>
      </c>
      <c r="D2413" t="s">
        <v>461</v>
      </c>
      <c r="E2413">
        <v>2</v>
      </c>
      <c r="F2413">
        <v>711.74</v>
      </c>
      <c r="G2413">
        <v>355.87</v>
      </c>
    </row>
    <row r="2414" spans="1:7" x14ac:dyDescent="0.3">
      <c r="A2414" t="s">
        <v>552</v>
      </c>
      <c r="B2414">
        <v>18119</v>
      </c>
      <c r="C2414" t="s">
        <v>5802</v>
      </c>
      <c r="D2414" t="s">
        <v>461</v>
      </c>
      <c r="E2414">
        <v>24</v>
      </c>
      <c r="F2414">
        <v>4344</v>
      </c>
      <c r="G2414">
        <v>181</v>
      </c>
    </row>
    <row r="2415" spans="1:7" x14ac:dyDescent="0.3">
      <c r="A2415" t="s">
        <v>552</v>
      </c>
      <c r="B2415">
        <v>18115</v>
      </c>
      <c r="C2415" t="s">
        <v>5804</v>
      </c>
      <c r="D2415" t="s">
        <v>461</v>
      </c>
      <c r="E2415">
        <v>6</v>
      </c>
      <c r="F2415">
        <v>1517.34</v>
      </c>
      <c r="G2415">
        <v>252.89</v>
      </c>
    </row>
    <row r="2416" spans="1:7" x14ac:dyDescent="0.3">
      <c r="A2416" t="s">
        <v>552</v>
      </c>
      <c r="B2416">
        <v>18099</v>
      </c>
      <c r="C2416" t="s">
        <v>5810</v>
      </c>
      <c r="D2416" t="s">
        <v>461</v>
      </c>
      <c r="E2416">
        <v>12</v>
      </c>
      <c r="F2416">
        <v>2702.7</v>
      </c>
      <c r="G2416">
        <v>225.23</v>
      </c>
    </row>
    <row r="2417" spans="1:7" x14ac:dyDescent="0.3">
      <c r="A2417" t="s">
        <v>552</v>
      </c>
      <c r="B2417">
        <v>18097</v>
      </c>
      <c r="C2417" t="s">
        <v>5811</v>
      </c>
      <c r="D2417" t="s">
        <v>461</v>
      </c>
      <c r="E2417">
        <v>2</v>
      </c>
      <c r="F2417">
        <v>798.06</v>
      </c>
      <c r="G2417">
        <v>399.03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7"/>
  <sheetViews>
    <sheetView workbookViewId="0"/>
  </sheetViews>
  <sheetFormatPr defaultRowHeight="14.4" x14ac:dyDescent="0.3"/>
  <sheetData>
    <row r="1" spans="1:5" x14ac:dyDescent="0.3">
      <c r="A1" t="s">
        <v>6679</v>
      </c>
      <c r="B1" t="s">
        <v>535</v>
      </c>
      <c r="C1" t="s">
        <v>4376</v>
      </c>
      <c r="D1" t="s">
        <v>6680</v>
      </c>
      <c r="E1" t="s">
        <v>550</v>
      </c>
    </row>
    <row r="2" spans="1:5" x14ac:dyDescent="0.3">
      <c r="A2">
        <v>206</v>
      </c>
      <c r="B2" t="s">
        <v>552</v>
      </c>
      <c r="C2" s="441">
        <v>46021</v>
      </c>
      <c r="D2">
        <v>150802.99</v>
      </c>
      <c r="E2" t="s">
        <v>460</v>
      </c>
    </row>
    <row r="3" spans="1:5" x14ac:dyDescent="0.3">
      <c r="A3">
        <v>215</v>
      </c>
      <c r="B3" t="s">
        <v>552</v>
      </c>
      <c r="C3" s="441">
        <v>46052</v>
      </c>
      <c r="D3">
        <v>55559</v>
      </c>
      <c r="E3" t="s">
        <v>461</v>
      </c>
    </row>
    <row r="4" spans="1:5" x14ac:dyDescent="0.3">
      <c r="A4">
        <v>224</v>
      </c>
      <c r="B4" t="s">
        <v>552</v>
      </c>
      <c r="C4" s="441">
        <v>46081</v>
      </c>
      <c r="D4">
        <v>59375</v>
      </c>
      <c r="E4" t="s">
        <v>462</v>
      </c>
    </row>
    <row r="5" spans="1:5" x14ac:dyDescent="0.3">
      <c r="A5">
        <v>232</v>
      </c>
      <c r="B5" t="s">
        <v>552</v>
      </c>
      <c r="C5" s="441">
        <v>46112</v>
      </c>
      <c r="D5">
        <v>314961</v>
      </c>
      <c r="E5" t="s">
        <v>463</v>
      </c>
    </row>
    <row r="6" spans="1:5" x14ac:dyDescent="0.3">
      <c r="A6">
        <v>241</v>
      </c>
      <c r="B6" t="s">
        <v>552</v>
      </c>
      <c r="C6" s="441">
        <v>46142</v>
      </c>
      <c r="D6">
        <v>44009</v>
      </c>
      <c r="E6" t="s">
        <v>464</v>
      </c>
    </row>
    <row r="7" spans="1:5" x14ac:dyDescent="0.3">
      <c r="A7">
        <v>247</v>
      </c>
      <c r="B7" t="s">
        <v>552</v>
      </c>
      <c r="C7" s="441">
        <v>46172</v>
      </c>
      <c r="D7">
        <v>347534.9</v>
      </c>
      <c r="E7" t="s">
        <v>465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17"/>
  <sheetViews>
    <sheetView workbookViewId="0"/>
  </sheetViews>
  <sheetFormatPr defaultRowHeight="14.4" x14ac:dyDescent="0.3"/>
  <sheetData>
    <row r="1" spans="1:12" x14ac:dyDescent="0.3">
      <c r="A1" t="s">
        <v>6681</v>
      </c>
      <c r="B1" t="s">
        <v>6682</v>
      </c>
      <c r="C1" t="s">
        <v>6683</v>
      </c>
      <c r="D1" t="s">
        <v>5593</v>
      </c>
      <c r="E1" t="s">
        <v>6684</v>
      </c>
      <c r="F1" t="s">
        <v>6685</v>
      </c>
      <c r="G1" t="s">
        <v>6686</v>
      </c>
      <c r="H1" t="s">
        <v>5596</v>
      </c>
      <c r="I1" t="s">
        <v>5595</v>
      </c>
      <c r="J1" t="s">
        <v>550</v>
      </c>
      <c r="K1" t="s">
        <v>6687</v>
      </c>
      <c r="L1" t="s">
        <v>542</v>
      </c>
    </row>
    <row r="2" spans="1:12" x14ac:dyDescent="0.3">
      <c r="A2">
        <v>2243</v>
      </c>
      <c r="B2" t="s">
        <v>552</v>
      </c>
      <c r="C2" t="s">
        <v>6688</v>
      </c>
      <c r="D2">
        <v>18547</v>
      </c>
      <c r="E2" t="s">
        <v>5726</v>
      </c>
      <c r="F2" t="s">
        <v>6689</v>
      </c>
      <c r="G2" t="s">
        <v>4764</v>
      </c>
      <c r="H2" t="s">
        <v>5601</v>
      </c>
      <c r="I2">
        <v>18</v>
      </c>
      <c r="J2" t="s">
        <v>460</v>
      </c>
      <c r="K2">
        <v>629.82000000000005</v>
      </c>
      <c r="L2" t="s">
        <v>6690</v>
      </c>
    </row>
    <row r="3" spans="1:12" x14ac:dyDescent="0.3">
      <c r="A3">
        <v>2244</v>
      </c>
      <c r="B3" t="s">
        <v>552</v>
      </c>
      <c r="C3" t="s">
        <v>6688</v>
      </c>
      <c r="D3">
        <v>24552</v>
      </c>
      <c r="E3" t="s">
        <v>5812</v>
      </c>
      <c r="F3" t="s">
        <v>5812</v>
      </c>
      <c r="G3" t="s">
        <v>4764</v>
      </c>
      <c r="H3" t="s">
        <v>5601</v>
      </c>
      <c r="I3">
        <v>72</v>
      </c>
      <c r="J3" t="s">
        <v>460</v>
      </c>
      <c r="K3">
        <v>2566.8000000000002</v>
      </c>
      <c r="L3" t="s">
        <v>6690</v>
      </c>
    </row>
    <row r="4" spans="1:12" x14ac:dyDescent="0.3">
      <c r="A4">
        <v>2245</v>
      </c>
      <c r="B4" t="s">
        <v>552</v>
      </c>
      <c r="C4" t="s">
        <v>6688</v>
      </c>
      <c r="D4">
        <v>18545</v>
      </c>
      <c r="E4" t="s">
        <v>5727</v>
      </c>
      <c r="F4" t="s">
        <v>6691</v>
      </c>
      <c r="G4" t="s">
        <v>4764</v>
      </c>
      <c r="H4" t="s">
        <v>5601</v>
      </c>
      <c r="I4">
        <v>2</v>
      </c>
      <c r="J4" t="s">
        <v>460</v>
      </c>
      <c r="K4">
        <v>89</v>
      </c>
      <c r="L4" t="s">
        <v>6690</v>
      </c>
    </row>
    <row r="5" spans="1:12" x14ac:dyDescent="0.3">
      <c r="A5">
        <v>2246</v>
      </c>
      <c r="B5" t="s">
        <v>552</v>
      </c>
      <c r="C5" t="s">
        <v>6688</v>
      </c>
      <c r="D5">
        <v>18296</v>
      </c>
      <c r="E5" t="s">
        <v>5761</v>
      </c>
      <c r="F5" t="s">
        <v>6692</v>
      </c>
      <c r="G5" t="s">
        <v>4764</v>
      </c>
      <c r="H5" t="s">
        <v>5601</v>
      </c>
      <c r="I5">
        <v>8</v>
      </c>
      <c r="J5" t="s">
        <v>460</v>
      </c>
      <c r="K5">
        <v>467.2</v>
      </c>
      <c r="L5" t="s">
        <v>6690</v>
      </c>
    </row>
    <row r="6" spans="1:12" x14ac:dyDescent="0.3">
      <c r="A6">
        <v>2247</v>
      </c>
      <c r="B6" t="s">
        <v>552</v>
      </c>
      <c r="C6" t="s">
        <v>6688</v>
      </c>
      <c r="D6">
        <v>18179</v>
      </c>
      <c r="E6" t="s">
        <v>5789</v>
      </c>
      <c r="F6" t="s">
        <v>6693</v>
      </c>
      <c r="G6" t="s">
        <v>4764</v>
      </c>
      <c r="H6" t="s">
        <v>5601</v>
      </c>
      <c r="I6">
        <v>12</v>
      </c>
      <c r="J6" t="s">
        <v>460</v>
      </c>
      <c r="K6">
        <v>1330.82</v>
      </c>
      <c r="L6" t="s">
        <v>6690</v>
      </c>
    </row>
    <row r="7" spans="1:12" x14ac:dyDescent="0.3">
      <c r="A7">
        <v>2619</v>
      </c>
      <c r="B7" t="s">
        <v>6688</v>
      </c>
      <c r="C7" t="s">
        <v>552</v>
      </c>
      <c r="D7">
        <v>19150</v>
      </c>
      <c r="E7" t="s">
        <v>5856</v>
      </c>
      <c r="F7" t="s">
        <v>6694</v>
      </c>
      <c r="G7" t="s">
        <v>6085</v>
      </c>
      <c r="H7" t="s">
        <v>5613</v>
      </c>
      <c r="I7">
        <v>20</v>
      </c>
      <c r="J7" t="s">
        <v>463</v>
      </c>
      <c r="K7">
        <v>483</v>
      </c>
      <c r="L7" t="s">
        <v>6690</v>
      </c>
    </row>
    <row r="8" spans="1:12" x14ac:dyDescent="0.3">
      <c r="A8">
        <v>2620</v>
      </c>
      <c r="B8" t="s">
        <v>6688</v>
      </c>
      <c r="C8" t="s">
        <v>552</v>
      </c>
      <c r="D8">
        <v>24308</v>
      </c>
      <c r="E8" t="s">
        <v>6539</v>
      </c>
      <c r="F8" t="s">
        <v>6695</v>
      </c>
      <c r="G8" t="s">
        <v>4764</v>
      </c>
      <c r="H8" t="s">
        <v>5613</v>
      </c>
      <c r="I8">
        <v>34</v>
      </c>
      <c r="J8" t="s">
        <v>463</v>
      </c>
      <c r="K8">
        <v>72.34</v>
      </c>
      <c r="L8" t="s">
        <v>6690</v>
      </c>
    </row>
    <row r="9" spans="1:12" x14ac:dyDescent="0.3">
      <c r="A9">
        <v>2621</v>
      </c>
      <c r="B9" t="s">
        <v>6688</v>
      </c>
      <c r="C9" t="s">
        <v>552</v>
      </c>
      <c r="D9">
        <v>17903</v>
      </c>
      <c r="E9" t="s">
        <v>5818</v>
      </c>
      <c r="F9" t="s">
        <v>6695</v>
      </c>
      <c r="G9" t="s">
        <v>4764</v>
      </c>
      <c r="H9" t="s">
        <v>5605</v>
      </c>
      <c r="I9">
        <v>4</v>
      </c>
      <c r="J9" t="s">
        <v>463</v>
      </c>
      <c r="K9">
        <v>102.12</v>
      </c>
      <c r="L9" t="s">
        <v>6690</v>
      </c>
    </row>
    <row r="10" spans="1:12" x14ac:dyDescent="0.3">
      <c r="A10">
        <v>2622</v>
      </c>
      <c r="B10" t="s">
        <v>6688</v>
      </c>
      <c r="C10" t="s">
        <v>552</v>
      </c>
      <c r="D10">
        <v>24307</v>
      </c>
      <c r="E10" t="s">
        <v>6544</v>
      </c>
      <c r="F10" t="s">
        <v>6696</v>
      </c>
      <c r="G10" t="s">
        <v>4764</v>
      </c>
      <c r="H10" t="s">
        <v>5613</v>
      </c>
      <c r="I10">
        <v>18</v>
      </c>
      <c r="J10" t="s">
        <v>463</v>
      </c>
      <c r="K10">
        <v>38.299999999999997</v>
      </c>
      <c r="L10" t="s">
        <v>6690</v>
      </c>
    </row>
    <row r="11" spans="1:12" x14ac:dyDescent="0.3">
      <c r="A11">
        <v>2623</v>
      </c>
      <c r="B11" t="s">
        <v>6688</v>
      </c>
      <c r="C11" t="s">
        <v>552</v>
      </c>
      <c r="D11">
        <v>17905</v>
      </c>
      <c r="E11" t="s">
        <v>5817</v>
      </c>
      <c r="F11" t="s">
        <v>6696</v>
      </c>
      <c r="G11" t="s">
        <v>4764</v>
      </c>
      <c r="H11" t="s">
        <v>5605</v>
      </c>
      <c r="I11">
        <v>5</v>
      </c>
      <c r="J11" t="s">
        <v>463</v>
      </c>
      <c r="K11">
        <v>127.65</v>
      </c>
      <c r="L11" t="s">
        <v>6690</v>
      </c>
    </row>
    <row r="12" spans="1:12" x14ac:dyDescent="0.3">
      <c r="A12">
        <v>2624</v>
      </c>
      <c r="B12" t="s">
        <v>6688</v>
      </c>
      <c r="C12" t="s">
        <v>552</v>
      </c>
      <c r="D12">
        <v>18099</v>
      </c>
      <c r="E12" t="s">
        <v>5810</v>
      </c>
      <c r="F12" t="s">
        <v>6697</v>
      </c>
      <c r="G12" t="s">
        <v>4764</v>
      </c>
      <c r="H12" t="s">
        <v>5601</v>
      </c>
      <c r="I12">
        <v>25</v>
      </c>
      <c r="J12" t="s">
        <v>463</v>
      </c>
      <c r="K12">
        <v>5947.5</v>
      </c>
      <c r="L12" t="s">
        <v>6690</v>
      </c>
    </row>
    <row r="13" spans="1:12" x14ac:dyDescent="0.3">
      <c r="A13">
        <v>3077</v>
      </c>
      <c r="B13" t="s">
        <v>552</v>
      </c>
      <c r="C13" t="s">
        <v>6688</v>
      </c>
      <c r="D13">
        <v>18179</v>
      </c>
      <c r="E13" t="s">
        <v>5789</v>
      </c>
      <c r="F13" t="s">
        <v>6693</v>
      </c>
      <c r="G13" t="s">
        <v>4764</v>
      </c>
      <c r="H13" t="s">
        <v>5601</v>
      </c>
      <c r="I13">
        <v>12</v>
      </c>
      <c r="J13" t="s">
        <v>464</v>
      </c>
      <c r="K13">
        <v>1396.8</v>
      </c>
      <c r="L13" t="s">
        <v>6690</v>
      </c>
    </row>
    <row r="14" spans="1:12" x14ac:dyDescent="0.3">
      <c r="A14">
        <v>3078</v>
      </c>
      <c r="B14" t="s">
        <v>552</v>
      </c>
      <c r="C14" t="s">
        <v>6688</v>
      </c>
      <c r="D14">
        <v>18242</v>
      </c>
      <c r="E14" t="s">
        <v>5771</v>
      </c>
      <c r="F14" t="s">
        <v>6698</v>
      </c>
      <c r="G14" t="s">
        <v>4764</v>
      </c>
      <c r="H14" t="s">
        <v>5601</v>
      </c>
      <c r="I14">
        <v>6</v>
      </c>
      <c r="J14" t="s">
        <v>464</v>
      </c>
      <c r="K14">
        <v>1271.22</v>
      </c>
      <c r="L14" t="s">
        <v>6690</v>
      </c>
    </row>
    <row r="15" spans="1:12" x14ac:dyDescent="0.3">
      <c r="A15">
        <v>3079</v>
      </c>
      <c r="B15" t="s">
        <v>552</v>
      </c>
      <c r="C15" t="s">
        <v>6688</v>
      </c>
      <c r="D15">
        <v>26713</v>
      </c>
      <c r="E15" t="s">
        <v>5903</v>
      </c>
      <c r="F15" t="s">
        <v>5903</v>
      </c>
      <c r="G15" t="s">
        <v>6085</v>
      </c>
      <c r="H15" t="s">
        <v>5598</v>
      </c>
      <c r="I15">
        <v>1</v>
      </c>
      <c r="J15" t="s">
        <v>464</v>
      </c>
      <c r="K15">
        <v>27.99</v>
      </c>
      <c r="L15" t="s">
        <v>6690</v>
      </c>
    </row>
    <row r="16" spans="1:12" x14ac:dyDescent="0.3">
      <c r="A16">
        <v>3275</v>
      </c>
      <c r="B16" t="s">
        <v>6699</v>
      </c>
      <c r="C16" t="s">
        <v>552</v>
      </c>
      <c r="D16">
        <v>17905</v>
      </c>
      <c r="E16" t="s">
        <v>5817</v>
      </c>
      <c r="F16" t="s">
        <v>6696</v>
      </c>
      <c r="G16" t="s">
        <v>4764</v>
      </c>
      <c r="H16" t="s">
        <v>5605</v>
      </c>
      <c r="I16">
        <v>8</v>
      </c>
      <c r="J16" t="s">
        <v>465</v>
      </c>
      <c r="K16">
        <v>204.24</v>
      </c>
      <c r="L16" t="s">
        <v>6700</v>
      </c>
    </row>
    <row r="17" spans="1:12" x14ac:dyDescent="0.3">
      <c r="A17">
        <v>3276</v>
      </c>
      <c r="B17" t="s">
        <v>6699</v>
      </c>
      <c r="C17" t="s">
        <v>552</v>
      </c>
      <c r="D17">
        <v>17886</v>
      </c>
      <c r="E17" t="s">
        <v>5820</v>
      </c>
      <c r="F17" t="s">
        <v>6701</v>
      </c>
      <c r="G17" t="s">
        <v>4764</v>
      </c>
      <c r="H17" t="s">
        <v>5605</v>
      </c>
      <c r="I17">
        <v>12</v>
      </c>
      <c r="J17" t="s">
        <v>465</v>
      </c>
      <c r="K17">
        <v>276.72000000000003</v>
      </c>
      <c r="L17" t="s">
        <v>6700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"/>
  <sheetViews>
    <sheetView workbookViewId="0"/>
  </sheetViews>
  <sheetFormatPr defaultRowHeight="14.4" x14ac:dyDescent="0.3"/>
  <sheetData>
    <row r="1" spans="1:7" x14ac:dyDescent="0.3">
      <c r="A1" t="s">
        <v>6702</v>
      </c>
      <c r="B1" t="s">
        <v>535</v>
      </c>
      <c r="C1" t="s">
        <v>6703</v>
      </c>
      <c r="D1" t="s">
        <v>550</v>
      </c>
      <c r="E1" t="s">
        <v>6704</v>
      </c>
      <c r="F1" t="s">
        <v>6705</v>
      </c>
      <c r="G1" t="s">
        <v>6706</v>
      </c>
    </row>
    <row r="2" spans="1:7" x14ac:dyDescent="0.3">
      <c r="A2">
        <v>326</v>
      </c>
      <c r="B2" t="s">
        <v>552</v>
      </c>
      <c r="C2" s="441">
        <v>46203</v>
      </c>
      <c r="D2" t="s">
        <v>466</v>
      </c>
      <c r="E2" t="s">
        <v>6707</v>
      </c>
      <c r="F2">
        <v>11623.49</v>
      </c>
      <c r="G2" t="s">
        <v>6708</v>
      </c>
    </row>
    <row r="3" spans="1:7" x14ac:dyDescent="0.3">
      <c r="A3">
        <v>314</v>
      </c>
      <c r="B3" t="s">
        <v>552</v>
      </c>
      <c r="C3" s="441">
        <v>46172</v>
      </c>
      <c r="D3" t="s">
        <v>465</v>
      </c>
      <c r="E3" t="s">
        <v>6707</v>
      </c>
      <c r="F3">
        <v>12754.93</v>
      </c>
      <c r="G3" t="s">
        <v>6709</v>
      </c>
    </row>
    <row r="4" spans="1:7" x14ac:dyDescent="0.3">
      <c r="A4">
        <v>302</v>
      </c>
      <c r="B4" t="s">
        <v>552</v>
      </c>
      <c r="C4" s="441">
        <v>46142</v>
      </c>
      <c r="D4" t="s">
        <v>464</v>
      </c>
      <c r="E4" t="s">
        <v>6707</v>
      </c>
      <c r="F4">
        <v>12284.25</v>
      </c>
      <c r="G4" t="s">
        <v>6709</v>
      </c>
    </row>
    <row r="5" spans="1:7" x14ac:dyDescent="0.3">
      <c r="A5">
        <v>291</v>
      </c>
      <c r="B5" t="s">
        <v>552</v>
      </c>
      <c r="C5" s="441">
        <v>46112</v>
      </c>
      <c r="D5" t="s">
        <v>463</v>
      </c>
      <c r="E5" t="s">
        <v>6707</v>
      </c>
      <c r="F5">
        <v>6723.49</v>
      </c>
      <c r="G5" t="s">
        <v>6709</v>
      </c>
    </row>
    <row r="6" spans="1:7" x14ac:dyDescent="0.3">
      <c r="A6">
        <v>279</v>
      </c>
      <c r="B6" t="s">
        <v>552</v>
      </c>
      <c r="C6" s="441">
        <v>46081</v>
      </c>
      <c r="D6" t="s">
        <v>462</v>
      </c>
      <c r="E6" t="s">
        <v>6707</v>
      </c>
      <c r="F6">
        <v>11553.84</v>
      </c>
      <c r="G6" t="s">
        <v>6709</v>
      </c>
    </row>
    <row r="7" spans="1:7" x14ac:dyDescent="0.3">
      <c r="A7">
        <v>268</v>
      </c>
      <c r="B7" t="s">
        <v>552</v>
      </c>
      <c r="C7" s="441">
        <v>46052</v>
      </c>
      <c r="D7" t="s">
        <v>461</v>
      </c>
      <c r="E7" t="s">
        <v>6707</v>
      </c>
      <c r="F7">
        <v>13253.54</v>
      </c>
      <c r="G7" t="s">
        <v>6709</v>
      </c>
    </row>
    <row r="8" spans="1:7" x14ac:dyDescent="0.3">
      <c r="A8">
        <v>257</v>
      </c>
      <c r="B8" t="s">
        <v>552</v>
      </c>
      <c r="C8" s="441">
        <v>46021</v>
      </c>
      <c r="D8" t="s">
        <v>460</v>
      </c>
      <c r="E8" t="s">
        <v>6707</v>
      </c>
      <c r="F8">
        <v>9671.02</v>
      </c>
      <c r="G8" t="s">
        <v>6709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716"/>
  <sheetViews>
    <sheetView workbookViewId="0"/>
  </sheetViews>
  <sheetFormatPr defaultRowHeight="14.4" x14ac:dyDescent="0.3"/>
  <sheetData>
    <row r="1" spans="1:10" x14ac:dyDescent="0.3">
      <c r="A1" t="s">
        <v>6710</v>
      </c>
      <c r="B1" t="s">
        <v>535</v>
      </c>
      <c r="C1" t="s">
        <v>5592</v>
      </c>
      <c r="D1" t="s">
        <v>550</v>
      </c>
      <c r="E1" t="s">
        <v>6711</v>
      </c>
      <c r="F1" t="s">
        <v>5596</v>
      </c>
      <c r="G1" t="s">
        <v>5595</v>
      </c>
      <c r="H1" t="s">
        <v>6712</v>
      </c>
      <c r="I1" t="s">
        <v>6084</v>
      </c>
      <c r="J1" t="s">
        <v>4398</v>
      </c>
    </row>
    <row r="2" spans="1:10" x14ac:dyDescent="0.3">
      <c r="A2">
        <v>146</v>
      </c>
      <c r="B2" t="s">
        <v>552</v>
      </c>
      <c r="C2" s="441">
        <v>45597</v>
      </c>
      <c r="D2" t="s">
        <v>6666</v>
      </c>
      <c r="E2" t="s">
        <v>6713</v>
      </c>
      <c r="F2" t="s">
        <v>6714</v>
      </c>
      <c r="G2">
        <v>79.599999999999994</v>
      </c>
      <c r="H2" t="s">
        <v>6085</v>
      </c>
      <c r="I2">
        <v>36.520000000000003</v>
      </c>
      <c r="J2">
        <v>2906.99</v>
      </c>
    </row>
    <row r="3" spans="1:10" x14ac:dyDescent="0.3">
      <c r="A3">
        <v>239</v>
      </c>
      <c r="B3" t="s">
        <v>552</v>
      </c>
      <c r="C3" s="441">
        <v>45627</v>
      </c>
      <c r="D3" t="s">
        <v>5075</v>
      </c>
      <c r="E3" t="s">
        <v>6713</v>
      </c>
      <c r="F3" t="s">
        <v>6714</v>
      </c>
      <c r="G3">
        <v>14.16</v>
      </c>
      <c r="H3" t="s">
        <v>6085</v>
      </c>
      <c r="I3">
        <v>36.520000000000003</v>
      </c>
      <c r="J3">
        <v>517.12</v>
      </c>
    </row>
    <row r="4" spans="1:10" x14ac:dyDescent="0.3">
      <c r="A4">
        <v>1000</v>
      </c>
      <c r="B4" t="s">
        <v>552</v>
      </c>
      <c r="C4" s="441">
        <v>45658</v>
      </c>
      <c r="D4" t="s">
        <v>5068</v>
      </c>
      <c r="E4" t="s">
        <v>6713</v>
      </c>
      <c r="F4" t="s">
        <v>6714</v>
      </c>
      <c r="G4">
        <v>3.96</v>
      </c>
      <c r="H4" t="s">
        <v>6085</v>
      </c>
      <c r="I4">
        <v>36.520000000000003</v>
      </c>
      <c r="J4">
        <v>144.62</v>
      </c>
    </row>
    <row r="5" spans="1:10" x14ac:dyDescent="0.3">
      <c r="A5">
        <v>1763</v>
      </c>
      <c r="B5" t="s">
        <v>552</v>
      </c>
      <c r="C5" s="441">
        <v>45689</v>
      </c>
      <c r="D5" t="s">
        <v>5066</v>
      </c>
      <c r="E5" t="s">
        <v>6713</v>
      </c>
      <c r="F5" t="s">
        <v>6714</v>
      </c>
      <c r="G5">
        <v>35</v>
      </c>
      <c r="H5" t="s">
        <v>6085</v>
      </c>
      <c r="I5">
        <v>36.520000000000003</v>
      </c>
      <c r="J5">
        <v>1278.2</v>
      </c>
    </row>
    <row r="6" spans="1:10" x14ac:dyDescent="0.3">
      <c r="A6">
        <v>2239</v>
      </c>
      <c r="B6" t="s">
        <v>552</v>
      </c>
      <c r="C6" s="441">
        <v>45717</v>
      </c>
      <c r="D6" t="s">
        <v>5064</v>
      </c>
      <c r="E6" t="s">
        <v>6713</v>
      </c>
      <c r="F6" t="s">
        <v>6714</v>
      </c>
      <c r="G6">
        <v>41.28</v>
      </c>
      <c r="H6" t="s">
        <v>6085</v>
      </c>
      <c r="I6">
        <v>36.520000000000003</v>
      </c>
      <c r="J6">
        <v>1507.55</v>
      </c>
    </row>
    <row r="7" spans="1:10" x14ac:dyDescent="0.3">
      <c r="A7">
        <v>3366</v>
      </c>
      <c r="B7" t="s">
        <v>552</v>
      </c>
      <c r="C7" s="441">
        <v>45748</v>
      </c>
      <c r="D7" t="s">
        <v>5052</v>
      </c>
      <c r="E7" t="s">
        <v>6713</v>
      </c>
      <c r="F7" t="s">
        <v>6714</v>
      </c>
      <c r="G7">
        <v>6.04</v>
      </c>
      <c r="H7" t="s">
        <v>6085</v>
      </c>
      <c r="I7">
        <v>36.520000000000003</v>
      </c>
      <c r="J7">
        <v>220.58</v>
      </c>
    </row>
    <row r="8" spans="1:10" x14ac:dyDescent="0.3">
      <c r="A8">
        <v>147</v>
      </c>
      <c r="B8" t="s">
        <v>552</v>
      </c>
      <c r="C8" s="441">
        <v>45597</v>
      </c>
      <c r="D8" t="s">
        <v>6666</v>
      </c>
      <c r="E8" t="s">
        <v>6715</v>
      </c>
      <c r="F8" t="s">
        <v>6714</v>
      </c>
      <c r="G8">
        <v>58.02</v>
      </c>
      <c r="H8" t="s">
        <v>6085</v>
      </c>
      <c r="I8">
        <v>61.94</v>
      </c>
      <c r="J8">
        <v>3593.76</v>
      </c>
    </row>
    <row r="9" spans="1:10" x14ac:dyDescent="0.3">
      <c r="A9">
        <v>240</v>
      </c>
      <c r="B9" t="s">
        <v>552</v>
      </c>
      <c r="C9" s="441">
        <v>45627</v>
      </c>
      <c r="D9" t="s">
        <v>5075</v>
      </c>
      <c r="E9" t="s">
        <v>6715</v>
      </c>
      <c r="F9" t="s">
        <v>6714</v>
      </c>
      <c r="G9">
        <v>67.459999999999994</v>
      </c>
      <c r="H9" t="s">
        <v>6085</v>
      </c>
      <c r="I9">
        <v>61.94</v>
      </c>
      <c r="J9">
        <v>4178.47</v>
      </c>
    </row>
    <row r="10" spans="1:10" x14ac:dyDescent="0.3">
      <c r="A10">
        <v>999</v>
      </c>
      <c r="B10" t="s">
        <v>552</v>
      </c>
      <c r="C10" s="441">
        <v>45658</v>
      </c>
      <c r="D10" t="s">
        <v>5068</v>
      </c>
      <c r="E10" t="s">
        <v>6715</v>
      </c>
      <c r="F10" t="s">
        <v>6714</v>
      </c>
      <c r="G10">
        <v>113.8</v>
      </c>
      <c r="H10" t="s">
        <v>6085</v>
      </c>
      <c r="I10">
        <v>61.94</v>
      </c>
      <c r="J10">
        <v>7048.77</v>
      </c>
    </row>
    <row r="11" spans="1:10" x14ac:dyDescent="0.3">
      <c r="A11">
        <v>1761</v>
      </c>
      <c r="B11" t="s">
        <v>552</v>
      </c>
      <c r="C11" s="441">
        <v>45689</v>
      </c>
      <c r="D11" t="s">
        <v>5066</v>
      </c>
      <c r="E11" t="s">
        <v>6715</v>
      </c>
      <c r="F11" t="s">
        <v>6714</v>
      </c>
      <c r="G11">
        <v>154.54</v>
      </c>
      <c r="H11" t="s">
        <v>6085</v>
      </c>
      <c r="I11">
        <v>61.94</v>
      </c>
      <c r="J11">
        <v>9572.2099999999991</v>
      </c>
    </row>
    <row r="12" spans="1:10" x14ac:dyDescent="0.3">
      <c r="A12">
        <v>2237</v>
      </c>
      <c r="B12" t="s">
        <v>552</v>
      </c>
      <c r="C12" s="441">
        <v>45717</v>
      </c>
      <c r="D12" t="s">
        <v>5064</v>
      </c>
      <c r="E12" t="s">
        <v>6715</v>
      </c>
      <c r="F12" t="s">
        <v>6714</v>
      </c>
      <c r="G12">
        <v>148.9</v>
      </c>
      <c r="H12" t="s">
        <v>6085</v>
      </c>
      <c r="I12">
        <v>61.94</v>
      </c>
      <c r="J12">
        <v>9222.8700000000008</v>
      </c>
    </row>
    <row r="13" spans="1:10" x14ac:dyDescent="0.3">
      <c r="A13">
        <v>3364</v>
      </c>
      <c r="B13" t="s">
        <v>552</v>
      </c>
      <c r="C13" s="441">
        <v>45748</v>
      </c>
      <c r="D13" t="s">
        <v>5052</v>
      </c>
      <c r="E13" t="s">
        <v>6715</v>
      </c>
      <c r="F13" t="s">
        <v>6714</v>
      </c>
      <c r="G13">
        <v>164.22</v>
      </c>
      <c r="H13" t="s">
        <v>6085</v>
      </c>
      <c r="I13">
        <v>61.94</v>
      </c>
      <c r="J13">
        <v>10171.790000000001</v>
      </c>
    </row>
    <row r="14" spans="1:10" x14ac:dyDescent="0.3">
      <c r="A14">
        <v>7893</v>
      </c>
      <c r="B14" t="s">
        <v>552</v>
      </c>
      <c r="C14" s="441">
        <v>46023</v>
      </c>
      <c r="D14" t="s">
        <v>460</v>
      </c>
      <c r="E14" t="s">
        <v>6715</v>
      </c>
      <c r="F14" t="s">
        <v>6714</v>
      </c>
      <c r="G14">
        <v>5.18</v>
      </c>
      <c r="H14" t="s">
        <v>6085</v>
      </c>
      <c r="I14">
        <v>61.94</v>
      </c>
      <c r="J14">
        <v>320.85000000000002</v>
      </c>
    </row>
    <row r="15" spans="1:10" x14ac:dyDescent="0.3">
      <c r="A15">
        <v>8382</v>
      </c>
      <c r="B15" t="s">
        <v>552</v>
      </c>
      <c r="C15" s="441">
        <v>46054</v>
      </c>
      <c r="D15" t="s">
        <v>461</v>
      </c>
      <c r="E15" t="s">
        <v>6715</v>
      </c>
      <c r="F15" t="s">
        <v>6714</v>
      </c>
      <c r="G15">
        <v>1.5</v>
      </c>
      <c r="H15" t="s">
        <v>6085</v>
      </c>
      <c r="I15">
        <v>61.94</v>
      </c>
      <c r="J15">
        <v>92.91</v>
      </c>
    </row>
    <row r="16" spans="1:10" x14ac:dyDescent="0.3">
      <c r="A16">
        <v>148</v>
      </c>
      <c r="B16" t="s">
        <v>552</v>
      </c>
      <c r="C16" s="441">
        <v>45597</v>
      </c>
      <c r="D16" t="s">
        <v>6666</v>
      </c>
      <c r="E16" t="s">
        <v>6716</v>
      </c>
      <c r="F16" t="s">
        <v>6714</v>
      </c>
      <c r="G16">
        <v>6.02</v>
      </c>
      <c r="H16" t="s">
        <v>6085</v>
      </c>
      <c r="I16">
        <v>68.010000000000005</v>
      </c>
      <c r="J16">
        <v>409.42</v>
      </c>
    </row>
    <row r="17" spans="1:10" x14ac:dyDescent="0.3">
      <c r="A17">
        <v>241</v>
      </c>
      <c r="B17" t="s">
        <v>552</v>
      </c>
      <c r="C17" s="441">
        <v>45627</v>
      </c>
      <c r="D17" t="s">
        <v>5075</v>
      </c>
      <c r="E17" t="s">
        <v>6716</v>
      </c>
      <c r="F17" t="s">
        <v>6714</v>
      </c>
      <c r="G17">
        <v>11.12</v>
      </c>
      <c r="H17" t="s">
        <v>6085</v>
      </c>
      <c r="I17">
        <v>68.010000000000005</v>
      </c>
      <c r="J17">
        <v>756.27</v>
      </c>
    </row>
    <row r="18" spans="1:10" x14ac:dyDescent="0.3">
      <c r="A18">
        <v>1718</v>
      </c>
      <c r="B18" t="s">
        <v>552</v>
      </c>
      <c r="C18" s="441">
        <v>45689</v>
      </c>
      <c r="D18" t="s">
        <v>5066</v>
      </c>
      <c r="E18" t="s">
        <v>6716</v>
      </c>
      <c r="F18" t="s">
        <v>6714</v>
      </c>
      <c r="G18">
        <v>10.52</v>
      </c>
      <c r="H18" t="s">
        <v>6085</v>
      </c>
      <c r="I18">
        <v>68.010000000000005</v>
      </c>
      <c r="J18">
        <v>715.47</v>
      </c>
    </row>
    <row r="19" spans="1:10" x14ac:dyDescent="0.3">
      <c r="A19">
        <v>2194</v>
      </c>
      <c r="B19" t="s">
        <v>552</v>
      </c>
      <c r="C19" s="441">
        <v>45717</v>
      </c>
      <c r="D19" t="s">
        <v>5064</v>
      </c>
      <c r="E19" t="s">
        <v>6716</v>
      </c>
      <c r="F19" t="s">
        <v>6714</v>
      </c>
      <c r="G19">
        <v>16.38</v>
      </c>
      <c r="H19" t="s">
        <v>6085</v>
      </c>
      <c r="I19">
        <v>68.010000000000005</v>
      </c>
      <c r="J19">
        <v>1114</v>
      </c>
    </row>
    <row r="20" spans="1:10" x14ac:dyDescent="0.3">
      <c r="A20">
        <v>3331</v>
      </c>
      <c r="B20" t="s">
        <v>552</v>
      </c>
      <c r="C20" s="441">
        <v>45748</v>
      </c>
      <c r="D20" t="s">
        <v>5052</v>
      </c>
      <c r="E20" t="s">
        <v>6716</v>
      </c>
      <c r="F20" t="s">
        <v>6714</v>
      </c>
      <c r="G20">
        <v>22.5</v>
      </c>
      <c r="H20" t="s">
        <v>6085</v>
      </c>
      <c r="I20">
        <v>68.010000000000005</v>
      </c>
      <c r="J20">
        <v>1530.23</v>
      </c>
    </row>
    <row r="21" spans="1:10" x14ac:dyDescent="0.3">
      <c r="A21">
        <v>4062</v>
      </c>
      <c r="B21" t="s">
        <v>552</v>
      </c>
      <c r="C21" s="441">
        <v>45778</v>
      </c>
      <c r="D21" t="s">
        <v>5061</v>
      </c>
      <c r="E21" t="s">
        <v>6716</v>
      </c>
      <c r="F21" t="s">
        <v>6714</v>
      </c>
      <c r="G21">
        <v>14.88</v>
      </c>
      <c r="H21" t="s">
        <v>6085</v>
      </c>
      <c r="I21">
        <v>68.010000000000005</v>
      </c>
      <c r="J21">
        <v>1011.99</v>
      </c>
    </row>
    <row r="22" spans="1:10" x14ac:dyDescent="0.3">
      <c r="A22">
        <v>4700</v>
      </c>
      <c r="B22" t="s">
        <v>552</v>
      </c>
      <c r="C22" s="441">
        <v>45809</v>
      </c>
      <c r="D22" t="s">
        <v>4523</v>
      </c>
      <c r="E22" t="s">
        <v>6716</v>
      </c>
      <c r="F22" t="s">
        <v>6714</v>
      </c>
      <c r="G22">
        <v>19.2</v>
      </c>
      <c r="H22" t="s">
        <v>6085</v>
      </c>
      <c r="I22">
        <v>68.010000000000005</v>
      </c>
      <c r="J22">
        <v>1305.79</v>
      </c>
    </row>
    <row r="23" spans="1:10" x14ac:dyDescent="0.3">
      <c r="A23">
        <v>5066</v>
      </c>
      <c r="B23" t="s">
        <v>552</v>
      </c>
      <c r="C23" s="441">
        <v>45839</v>
      </c>
      <c r="D23" t="s">
        <v>5046</v>
      </c>
      <c r="E23" t="s">
        <v>6716</v>
      </c>
      <c r="F23" t="s">
        <v>6714</v>
      </c>
      <c r="G23">
        <v>37.68</v>
      </c>
      <c r="H23" t="s">
        <v>6085</v>
      </c>
      <c r="I23">
        <v>68.010000000000005</v>
      </c>
      <c r="J23">
        <v>2562.62</v>
      </c>
    </row>
    <row r="24" spans="1:10" x14ac:dyDescent="0.3">
      <c r="A24">
        <v>5805</v>
      </c>
      <c r="B24" t="s">
        <v>552</v>
      </c>
      <c r="C24" s="441">
        <v>45870</v>
      </c>
      <c r="D24" t="s">
        <v>4519</v>
      </c>
      <c r="E24" t="s">
        <v>6716</v>
      </c>
      <c r="F24" t="s">
        <v>6714</v>
      </c>
      <c r="G24">
        <v>3.8</v>
      </c>
      <c r="H24" t="s">
        <v>6085</v>
      </c>
      <c r="I24">
        <v>68.010000000000005</v>
      </c>
      <c r="J24">
        <v>258.44</v>
      </c>
    </row>
    <row r="25" spans="1:10" x14ac:dyDescent="0.3">
      <c r="A25">
        <v>6509</v>
      </c>
      <c r="B25" t="s">
        <v>552</v>
      </c>
      <c r="C25" s="441">
        <v>45901</v>
      </c>
      <c r="D25" t="s">
        <v>4524</v>
      </c>
      <c r="E25" t="s">
        <v>6716</v>
      </c>
      <c r="F25" t="s">
        <v>6714</v>
      </c>
      <c r="G25">
        <v>9.6199999999999992</v>
      </c>
      <c r="H25" t="s">
        <v>6085</v>
      </c>
      <c r="I25">
        <v>68.010000000000005</v>
      </c>
      <c r="J25">
        <v>654.26</v>
      </c>
    </row>
    <row r="26" spans="1:10" x14ac:dyDescent="0.3">
      <c r="A26">
        <v>7053</v>
      </c>
      <c r="B26" t="s">
        <v>552</v>
      </c>
      <c r="C26" s="441">
        <v>45931</v>
      </c>
      <c r="D26" t="s">
        <v>1097</v>
      </c>
      <c r="E26" t="s">
        <v>6716</v>
      </c>
      <c r="F26" t="s">
        <v>6714</v>
      </c>
      <c r="G26">
        <v>13.14</v>
      </c>
      <c r="H26" t="s">
        <v>6085</v>
      </c>
      <c r="I26">
        <v>68.010000000000005</v>
      </c>
      <c r="J26">
        <v>893.65</v>
      </c>
    </row>
    <row r="27" spans="1:10" x14ac:dyDescent="0.3">
      <c r="A27">
        <v>7510</v>
      </c>
      <c r="B27" t="s">
        <v>552</v>
      </c>
      <c r="C27" s="441">
        <v>45962</v>
      </c>
      <c r="D27" t="s">
        <v>4417</v>
      </c>
      <c r="E27" t="s">
        <v>6716</v>
      </c>
      <c r="F27" t="s">
        <v>6714</v>
      </c>
      <c r="G27">
        <v>15.75</v>
      </c>
      <c r="H27" t="s">
        <v>6085</v>
      </c>
      <c r="I27">
        <v>68.010000000000005</v>
      </c>
      <c r="J27">
        <v>1071.1600000000001</v>
      </c>
    </row>
    <row r="28" spans="1:10" x14ac:dyDescent="0.3">
      <c r="A28">
        <v>7760</v>
      </c>
      <c r="B28" t="s">
        <v>552</v>
      </c>
      <c r="C28" s="441">
        <v>45992</v>
      </c>
      <c r="D28" t="s">
        <v>4415</v>
      </c>
      <c r="E28" t="s">
        <v>6716</v>
      </c>
      <c r="F28" t="s">
        <v>6714</v>
      </c>
      <c r="G28">
        <v>13.14</v>
      </c>
      <c r="H28" t="s">
        <v>6085</v>
      </c>
      <c r="I28">
        <v>68.010000000000005</v>
      </c>
      <c r="J28">
        <v>893.65</v>
      </c>
    </row>
    <row r="29" spans="1:10" x14ac:dyDescent="0.3">
      <c r="A29">
        <v>7863</v>
      </c>
      <c r="B29" t="s">
        <v>552</v>
      </c>
      <c r="C29" s="441">
        <v>46023</v>
      </c>
      <c r="D29" t="s">
        <v>460</v>
      </c>
      <c r="E29" t="s">
        <v>6716</v>
      </c>
      <c r="F29" t="s">
        <v>6714</v>
      </c>
      <c r="G29">
        <v>24</v>
      </c>
      <c r="H29" t="s">
        <v>6085</v>
      </c>
      <c r="I29">
        <v>68.010000000000005</v>
      </c>
      <c r="J29">
        <v>1632.24</v>
      </c>
    </row>
    <row r="30" spans="1:10" x14ac:dyDescent="0.3">
      <c r="A30">
        <v>8341</v>
      </c>
      <c r="B30" t="s">
        <v>552</v>
      </c>
      <c r="C30" s="441">
        <v>46054</v>
      </c>
      <c r="D30" t="s">
        <v>461</v>
      </c>
      <c r="E30" t="s">
        <v>6716</v>
      </c>
      <c r="F30" t="s">
        <v>6714</v>
      </c>
      <c r="G30">
        <v>159</v>
      </c>
      <c r="H30" t="s">
        <v>6085</v>
      </c>
      <c r="I30">
        <v>68.010000000000005</v>
      </c>
      <c r="J30">
        <v>10813.59</v>
      </c>
    </row>
    <row r="31" spans="1:10" x14ac:dyDescent="0.3">
      <c r="A31">
        <v>8817</v>
      </c>
      <c r="B31" t="s">
        <v>552</v>
      </c>
      <c r="C31" s="441">
        <v>46082</v>
      </c>
      <c r="D31" t="s">
        <v>462</v>
      </c>
      <c r="E31" t="s">
        <v>6716</v>
      </c>
      <c r="F31" t="s">
        <v>6714</v>
      </c>
      <c r="G31">
        <v>261</v>
      </c>
      <c r="H31" t="s">
        <v>6085</v>
      </c>
      <c r="I31">
        <v>68.010000000000005</v>
      </c>
      <c r="J31">
        <v>17750.61</v>
      </c>
    </row>
    <row r="32" spans="1:10" x14ac:dyDescent="0.3">
      <c r="A32">
        <v>9579</v>
      </c>
      <c r="B32" t="s">
        <v>552</v>
      </c>
      <c r="C32" s="441">
        <v>46113</v>
      </c>
      <c r="D32" t="s">
        <v>463</v>
      </c>
      <c r="E32" t="s">
        <v>6716</v>
      </c>
      <c r="F32" t="s">
        <v>6714</v>
      </c>
      <c r="G32">
        <v>17.25</v>
      </c>
      <c r="H32" t="s">
        <v>6085</v>
      </c>
      <c r="I32">
        <v>68.010000000000005</v>
      </c>
      <c r="J32">
        <v>1173.17</v>
      </c>
    </row>
    <row r="33" spans="1:10" x14ac:dyDescent="0.3">
      <c r="A33">
        <v>10110</v>
      </c>
      <c r="B33" t="s">
        <v>552</v>
      </c>
      <c r="C33" s="441">
        <v>46143</v>
      </c>
      <c r="D33" t="s">
        <v>464</v>
      </c>
      <c r="E33" t="s">
        <v>6716</v>
      </c>
      <c r="F33" t="s">
        <v>6714</v>
      </c>
      <c r="G33">
        <v>62</v>
      </c>
      <c r="H33" t="s">
        <v>6085</v>
      </c>
      <c r="I33">
        <v>68.010000000000005</v>
      </c>
      <c r="J33">
        <v>4216.62</v>
      </c>
    </row>
    <row r="34" spans="1:10" x14ac:dyDescent="0.3">
      <c r="A34">
        <v>10829</v>
      </c>
      <c r="B34" t="s">
        <v>552</v>
      </c>
      <c r="C34" s="441">
        <v>46174</v>
      </c>
      <c r="D34" t="s">
        <v>465</v>
      </c>
      <c r="E34" t="s">
        <v>6716</v>
      </c>
      <c r="F34" t="s">
        <v>6714</v>
      </c>
      <c r="G34">
        <v>37</v>
      </c>
      <c r="H34" t="s">
        <v>6085</v>
      </c>
      <c r="I34">
        <v>68.010000000000005</v>
      </c>
      <c r="J34">
        <v>2516.37</v>
      </c>
    </row>
    <row r="35" spans="1:10" x14ac:dyDescent="0.3">
      <c r="A35">
        <v>11691</v>
      </c>
      <c r="B35" t="s">
        <v>552</v>
      </c>
      <c r="C35" s="441">
        <v>46204</v>
      </c>
      <c r="D35" t="s">
        <v>466</v>
      </c>
      <c r="E35" t="s">
        <v>6716</v>
      </c>
      <c r="F35" t="s">
        <v>6714</v>
      </c>
      <c r="G35">
        <v>48</v>
      </c>
      <c r="H35" t="s">
        <v>6085</v>
      </c>
      <c r="I35">
        <v>68.010000000000005</v>
      </c>
      <c r="J35">
        <v>3264.48</v>
      </c>
    </row>
    <row r="36" spans="1:10" x14ac:dyDescent="0.3">
      <c r="A36">
        <v>149</v>
      </c>
      <c r="B36" t="s">
        <v>552</v>
      </c>
      <c r="C36" s="441">
        <v>45597</v>
      </c>
      <c r="D36" t="s">
        <v>6666</v>
      </c>
      <c r="E36" t="s">
        <v>6717</v>
      </c>
      <c r="F36" t="s">
        <v>6714</v>
      </c>
      <c r="G36">
        <v>7.05</v>
      </c>
      <c r="H36" t="s">
        <v>6085</v>
      </c>
      <c r="I36">
        <v>38.31</v>
      </c>
      <c r="J36">
        <v>270.08999999999997</v>
      </c>
    </row>
    <row r="37" spans="1:10" x14ac:dyDescent="0.3">
      <c r="A37">
        <v>242</v>
      </c>
      <c r="B37" t="s">
        <v>552</v>
      </c>
      <c r="C37" s="441">
        <v>45627</v>
      </c>
      <c r="D37" t="s">
        <v>5075</v>
      </c>
      <c r="E37" t="s">
        <v>6717</v>
      </c>
      <c r="F37" t="s">
        <v>6714</v>
      </c>
      <c r="G37">
        <v>3.9</v>
      </c>
      <c r="H37" t="s">
        <v>6085</v>
      </c>
      <c r="I37">
        <v>38.31</v>
      </c>
      <c r="J37">
        <v>149.41</v>
      </c>
    </row>
    <row r="38" spans="1:10" x14ac:dyDescent="0.3">
      <c r="A38">
        <v>1753</v>
      </c>
      <c r="B38" t="s">
        <v>552</v>
      </c>
      <c r="C38" s="441">
        <v>45689</v>
      </c>
      <c r="D38" t="s">
        <v>5066</v>
      </c>
      <c r="E38" t="s">
        <v>6717</v>
      </c>
      <c r="F38" t="s">
        <v>6714</v>
      </c>
      <c r="G38">
        <v>3.12</v>
      </c>
      <c r="H38" t="s">
        <v>6085</v>
      </c>
      <c r="I38">
        <v>38.31</v>
      </c>
      <c r="J38">
        <v>119.53</v>
      </c>
    </row>
    <row r="39" spans="1:10" x14ac:dyDescent="0.3">
      <c r="A39">
        <v>2229</v>
      </c>
      <c r="B39" t="s">
        <v>552</v>
      </c>
      <c r="C39" s="441">
        <v>45717</v>
      </c>
      <c r="D39" t="s">
        <v>5064</v>
      </c>
      <c r="E39" t="s">
        <v>6717</v>
      </c>
      <c r="F39" t="s">
        <v>6714</v>
      </c>
      <c r="G39">
        <v>0</v>
      </c>
      <c r="H39" t="s">
        <v>6085</v>
      </c>
      <c r="I39">
        <v>38.31</v>
      </c>
      <c r="J39">
        <v>0</v>
      </c>
    </row>
    <row r="40" spans="1:10" x14ac:dyDescent="0.3">
      <c r="A40">
        <v>3359</v>
      </c>
      <c r="B40" t="s">
        <v>552</v>
      </c>
      <c r="C40" s="441">
        <v>45748</v>
      </c>
      <c r="D40" t="s">
        <v>5052</v>
      </c>
      <c r="E40" t="s">
        <v>6717</v>
      </c>
      <c r="F40" t="s">
        <v>6714</v>
      </c>
      <c r="G40">
        <v>4.3600000000000003</v>
      </c>
      <c r="H40" t="s">
        <v>6085</v>
      </c>
      <c r="I40">
        <v>38.31</v>
      </c>
      <c r="J40">
        <v>167.03</v>
      </c>
    </row>
    <row r="41" spans="1:10" x14ac:dyDescent="0.3">
      <c r="A41">
        <v>4092</v>
      </c>
      <c r="B41" t="s">
        <v>552</v>
      </c>
      <c r="C41" s="441">
        <v>45778</v>
      </c>
      <c r="D41" t="s">
        <v>5061</v>
      </c>
      <c r="E41" t="s">
        <v>6717</v>
      </c>
      <c r="F41" t="s">
        <v>6714</v>
      </c>
      <c r="G41">
        <v>5.74</v>
      </c>
      <c r="H41" t="s">
        <v>6085</v>
      </c>
      <c r="I41">
        <v>38.31</v>
      </c>
      <c r="J41">
        <v>219.9</v>
      </c>
    </row>
    <row r="42" spans="1:10" x14ac:dyDescent="0.3">
      <c r="A42">
        <v>4725</v>
      </c>
      <c r="B42" t="s">
        <v>552</v>
      </c>
      <c r="C42" s="441">
        <v>45809</v>
      </c>
      <c r="D42" t="s">
        <v>4523</v>
      </c>
      <c r="E42" t="s">
        <v>6717</v>
      </c>
      <c r="F42" t="s">
        <v>6714</v>
      </c>
      <c r="G42">
        <v>3</v>
      </c>
      <c r="H42" t="s">
        <v>6085</v>
      </c>
      <c r="I42">
        <v>38.31</v>
      </c>
      <c r="J42">
        <v>114.93</v>
      </c>
    </row>
    <row r="43" spans="1:10" x14ac:dyDescent="0.3">
      <c r="A43">
        <v>5843</v>
      </c>
      <c r="B43" t="s">
        <v>552</v>
      </c>
      <c r="C43" s="441">
        <v>45870</v>
      </c>
      <c r="D43" t="s">
        <v>4519</v>
      </c>
      <c r="E43" t="s">
        <v>6717</v>
      </c>
      <c r="F43" t="s">
        <v>6714</v>
      </c>
      <c r="G43">
        <v>12</v>
      </c>
      <c r="H43" t="s">
        <v>6085</v>
      </c>
      <c r="I43">
        <v>38.31</v>
      </c>
      <c r="J43">
        <v>459.72</v>
      </c>
    </row>
    <row r="44" spans="1:10" x14ac:dyDescent="0.3">
      <c r="A44">
        <v>6544</v>
      </c>
      <c r="B44" t="s">
        <v>552</v>
      </c>
      <c r="C44" s="441">
        <v>45901</v>
      </c>
      <c r="D44" t="s">
        <v>4524</v>
      </c>
      <c r="E44" t="s">
        <v>6717</v>
      </c>
      <c r="F44" t="s">
        <v>6714</v>
      </c>
      <c r="G44">
        <v>12</v>
      </c>
      <c r="H44" t="s">
        <v>6085</v>
      </c>
      <c r="I44">
        <v>38.31</v>
      </c>
      <c r="J44">
        <v>459.72</v>
      </c>
    </row>
    <row r="45" spans="1:10" x14ac:dyDescent="0.3">
      <c r="A45">
        <v>7080</v>
      </c>
      <c r="B45" t="s">
        <v>552</v>
      </c>
      <c r="C45" s="441">
        <v>45931</v>
      </c>
      <c r="D45" t="s">
        <v>1097</v>
      </c>
      <c r="E45" t="s">
        <v>6717</v>
      </c>
      <c r="F45" t="s">
        <v>6714</v>
      </c>
      <c r="G45">
        <v>10</v>
      </c>
      <c r="H45" t="s">
        <v>6085</v>
      </c>
      <c r="I45">
        <v>38.31</v>
      </c>
      <c r="J45">
        <v>383.1</v>
      </c>
    </row>
    <row r="46" spans="1:10" x14ac:dyDescent="0.3">
      <c r="A46">
        <v>150</v>
      </c>
      <c r="B46" t="s">
        <v>552</v>
      </c>
      <c r="C46" s="441">
        <v>45597</v>
      </c>
      <c r="D46" t="s">
        <v>6666</v>
      </c>
      <c r="E46" t="s">
        <v>6718</v>
      </c>
      <c r="F46" t="s">
        <v>6714</v>
      </c>
      <c r="G46">
        <v>5.88</v>
      </c>
      <c r="H46" t="s">
        <v>6085</v>
      </c>
      <c r="I46">
        <v>47.48</v>
      </c>
      <c r="J46">
        <v>279.18</v>
      </c>
    </row>
    <row r="47" spans="1:10" x14ac:dyDescent="0.3">
      <c r="A47">
        <v>243</v>
      </c>
      <c r="B47" t="s">
        <v>552</v>
      </c>
      <c r="C47" s="441">
        <v>45627</v>
      </c>
      <c r="D47" t="s">
        <v>5075</v>
      </c>
      <c r="E47" t="s">
        <v>6718</v>
      </c>
      <c r="F47" t="s">
        <v>6714</v>
      </c>
      <c r="G47">
        <v>2.52</v>
      </c>
      <c r="H47" t="s">
        <v>6085</v>
      </c>
      <c r="I47">
        <v>47.48</v>
      </c>
      <c r="J47">
        <v>119.65</v>
      </c>
    </row>
    <row r="48" spans="1:10" x14ac:dyDescent="0.3">
      <c r="A48">
        <v>995</v>
      </c>
      <c r="B48" t="s">
        <v>552</v>
      </c>
      <c r="C48" s="441">
        <v>45658</v>
      </c>
      <c r="D48" t="s">
        <v>5068</v>
      </c>
      <c r="E48" t="s">
        <v>6718</v>
      </c>
      <c r="F48" t="s">
        <v>6714</v>
      </c>
      <c r="G48">
        <v>5.66</v>
      </c>
      <c r="H48" t="s">
        <v>6085</v>
      </c>
      <c r="I48">
        <v>47.48</v>
      </c>
      <c r="J48">
        <v>268.74</v>
      </c>
    </row>
    <row r="49" spans="1:10" x14ac:dyDescent="0.3">
      <c r="A49">
        <v>1750</v>
      </c>
      <c r="B49" t="s">
        <v>552</v>
      </c>
      <c r="C49" s="441">
        <v>45689</v>
      </c>
      <c r="D49" t="s">
        <v>5066</v>
      </c>
      <c r="E49" t="s">
        <v>6718</v>
      </c>
      <c r="F49" t="s">
        <v>6714</v>
      </c>
      <c r="G49">
        <v>12.3</v>
      </c>
      <c r="H49" t="s">
        <v>6085</v>
      </c>
      <c r="I49">
        <v>47.48</v>
      </c>
      <c r="J49">
        <v>584</v>
      </c>
    </row>
    <row r="50" spans="1:10" x14ac:dyDescent="0.3">
      <c r="A50">
        <v>2226</v>
      </c>
      <c r="B50" t="s">
        <v>552</v>
      </c>
      <c r="C50" s="441">
        <v>45717</v>
      </c>
      <c r="D50" t="s">
        <v>5064</v>
      </c>
      <c r="E50" t="s">
        <v>6718</v>
      </c>
      <c r="F50" t="s">
        <v>6714</v>
      </c>
      <c r="G50">
        <v>3.92</v>
      </c>
      <c r="H50" t="s">
        <v>6085</v>
      </c>
      <c r="I50">
        <v>47.48</v>
      </c>
      <c r="J50">
        <v>186.12</v>
      </c>
    </row>
    <row r="51" spans="1:10" x14ac:dyDescent="0.3">
      <c r="A51">
        <v>3356</v>
      </c>
      <c r="B51" t="s">
        <v>552</v>
      </c>
      <c r="C51" s="441">
        <v>45748</v>
      </c>
      <c r="D51" t="s">
        <v>5052</v>
      </c>
      <c r="E51" t="s">
        <v>6718</v>
      </c>
      <c r="F51" t="s">
        <v>6714</v>
      </c>
      <c r="G51">
        <v>4.22</v>
      </c>
      <c r="H51" t="s">
        <v>6085</v>
      </c>
      <c r="I51">
        <v>47.48</v>
      </c>
      <c r="J51">
        <v>200.37</v>
      </c>
    </row>
    <row r="52" spans="1:10" x14ac:dyDescent="0.3">
      <c r="A52">
        <v>4089</v>
      </c>
      <c r="B52" t="s">
        <v>552</v>
      </c>
      <c r="C52" s="441">
        <v>45778</v>
      </c>
      <c r="D52" t="s">
        <v>5061</v>
      </c>
      <c r="E52" t="s">
        <v>6718</v>
      </c>
      <c r="F52" t="s">
        <v>6714</v>
      </c>
      <c r="G52">
        <v>9.68</v>
      </c>
      <c r="H52" t="s">
        <v>6085</v>
      </c>
      <c r="I52">
        <v>47.48</v>
      </c>
      <c r="J52">
        <v>459.61</v>
      </c>
    </row>
    <row r="53" spans="1:10" x14ac:dyDescent="0.3">
      <c r="A53">
        <v>4722</v>
      </c>
      <c r="B53" t="s">
        <v>552</v>
      </c>
      <c r="C53" s="441">
        <v>45809</v>
      </c>
      <c r="D53" t="s">
        <v>4523</v>
      </c>
      <c r="E53" t="s">
        <v>6718</v>
      </c>
      <c r="F53" t="s">
        <v>6714</v>
      </c>
      <c r="G53">
        <v>5.48</v>
      </c>
      <c r="H53" t="s">
        <v>6085</v>
      </c>
      <c r="I53">
        <v>47.48</v>
      </c>
      <c r="J53">
        <v>260.19</v>
      </c>
    </row>
    <row r="54" spans="1:10" x14ac:dyDescent="0.3">
      <c r="A54">
        <v>5100</v>
      </c>
      <c r="B54" t="s">
        <v>552</v>
      </c>
      <c r="C54" s="441">
        <v>45839</v>
      </c>
      <c r="D54" t="s">
        <v>5046</v>
      </c>
      <c r="E54" t="s">
        <v>6718</v>
      </c>
      <c r="F54" t="s">
        <v>6714</v>
      </c>
      <c r="G54">
        <v>18.18</v>
      </c>
      <c r="H54" t="s">
        <v>6085</v>
      </c>
      <c r="I54">
        <v>47.48</v>
      </c>
      <c r="J54">
        <v>863.19</v>
      </c>
    </row>
    <row r="55" spans="1:10" x14ac:dyDescent="0.3">
      <c r="A55">
        <v>5840</v>
      </c>
      <c r="B55" t="s">
        <v>552</v>
      </c>
      <c r="C55" s="441">
        <v>45870</v>
      </c>
      <c r="D55" t="s">
        <v>4519</v>
      </c>
      <c r="E55" t="s">
        <v>6718</v>
      </c>
      <c r="F55" t="s">
        <v>6714</v>
      </c>
      <c r="G55">
        <v>9.6999999999999993</v>
      </c>
      <c r="H55" t="s">
        <v>6085</v>
      </c>
      <c r="I55">
        <v>47.48</v>
      </c>
      <c r="J55">
        <v>460.56</v>
      </c>
    </row>
    <row r="56" spans="1:10" x14ac:dyDescent="0.3">
      <c r="A56">
        <v>6541</v>
      </c>
      <c r="B56" t="s">
        <v>552</v>
      </c>
      <c r="C56" s="441">
        <v>45901</v>
      </c>
      <c r="D56" t="s">
        <v>4524</v>
      </c>
      <c r="E56" t="s">
        <v>6718</v>
      </c>
      <c r="F56" t="s">
        <v>6714</v>
      </c>
      <c r="G56">
        <v>10.84</v>
      </c>
      <c r="H56" t="s">
        <v>6085</v>
      </c>
      <c r="I56">
        <v>47.48</v>
      </c>
      <c r="J56">
        <v>514.67999999999995</v>
      </c>
    </row>
    <row r="57" spans="1:10" x14ac:dyDescent="0.3">
      <c r="A57">
        <v>7078</v>
      </c>
      <c r="B57" t="s">
        <v>552</v>
      </c>
      <c r="C57" s="441">
        <v>45931</v>
      </c>
      <c r="D57" t="s">
        <v>1097</v>
      </c>
      <c r="E57" t="s">
        <v>6718</v>
      </c>
      <c r="F57" t="s">
        <v>6714</v>
      </c>
      <c r="G57">
        <v>7.64</v>
      </c>
      <c r="H57" t="s">
        <v>6085</v>
      </c>
      <c r="I57">
        <v>47.48</v>
      </c>
      <c r="J57">
        <v>362.75</v>
      </c>
    </row>
    <row r="58" spans="1:10" x14ac:dyDescent="0.3">
      <c r="A58">
        <v>7535</v>
      </c>
      <c r="B58" t="s">
        <v>552</v>
      </c>
      <c r="C58" s="441">
        <v>45962</v>
      </c>
      <c r="D58" t="s">
        <v>4417</v>
      </c>
      <c r="E58" t="s">
        <v>6718</v>
      </c>
      <c r="F58" t="s">
        <v>6714</v>
      </c>
      <c r="G58">
        <v>3.74</v>
      </c>
      <c r="H58" t="s">
        <v>6085</v>
      </c>
      <c r="I58">
        <v>47.48</v>
      </c>
      <c r="J58">
        <v>177.58</v>
      </c>
    </row>
    <row r="59" spans="1:10" x14ac:dyDescent="0.3">
      <c r="A59">
        <v>7785</v>
      </c>
      <c r="B59" t="s">
        <v>552</v>
      </c>
      <c r="C59" s="441">
        <v>45992</v>
      </c>
      <c r="D59" t="s">
        <v>4415</v>
      </c>
      <c r="E59" t="s">
        <v>6718</v>
      </c>
      <c r="F59" t="s">
        <v>6714</v>
      </c>
      <c r="G59">
        <v>7.64</v>
      </c>
      <c r="H59" t="s">
        <v>6085</v>
      </c>
      <c r="I59">
        <v>47.48</v>
      </c>
      <c r="J59">
        <v>362.75</v>
      </c>
    </row>
    <row r="60" spans="1:10" x14ac:dyDescent="0.3">
      <c r="A60">
        <v>151</v>
      </c>
      <c r="B60" t="s">
        <v>552</v>
      </c>
      <c r="C60" s="441">
        <v>45597</v>
      </c>
      <c r="D60" t="s">
        <v>6666</v>
      </c>
      <c r="E60" t="s">
        <v>6719</v>
      </c>
      <c r="F60" t="s">
        <v>6714</v>
      </c>
      <c r="G60">
        <v>0.3</v>
      </c>
      <c r="H60" t="s">
        <v>6085</v>
      </c>
      <c r="I60">
        <v>36.94</v>
      </c>
      <c r="J60">
        <v>11.08</v>
      </c>
    </row>
    <row r="61" spans="1:10" x14ac:dyDescent="0.3">
      <c r="A61">
        <v>244</v>
      </c>
      <c r="B61" t="s">
        <v>552</v>
      </c>
      <c r="C61" s="441">
        <v>45627</v>
      </c>
      <c r="D61" t="s">
        <v>5075</v>
      </c>
      <c r="E61" t="s">
        <v>6719</v>
      </c>
      <c r="F61" t="s">
        <v>6714</v>
      </c>
      <c r="G61">
        <v>1.29</v>
      </c>
      <c r="H61" t="s">
        <v>6085</v>
      </c>
      <c r="I61">
        <v>36.94</v>
      </c>
      <c r="J61">
        <v>47.65</v>
      </c>
    </row>
    <row r="62" spans="1:10" x14ac:dyDescent="0.3">
      <c r="A62">
        <v>982</v>
      </c>
      <c r="B62" t="s">
        <v>552</v>
      </c>
      <c r="C62" s="441">
        <v>45658</v>
      </c>
      <c r="D62" t="s">
        <v>5068</v>
      </c>
      <c r="E62" t="s">
        <v>6719</v>
      </c>
      <c r="F62" t="s">
        <v>6714</v>
      </c>
      <c r="G62">
        <v>3.24</v>
      </c>
      <c r="H62" t="s">
        <v>6085</v>
      </c>
      <c r="I62">
        <v>36.94</v>
      </c>
      <c r="J62">
        <v>119.69</v>
      </c>
    </row>
    <row r="63" spans="1:10" x14ac:dyDescent="0.3">
      <c r="A63">
        <v>1110</v>
      </c>
      <c r="B63" t="s">
        <v>552</v>
      </c>
      <c r="C63" s="441">
        <v>45658</v>
      </c>
      <c r="D63" t="s">
        <v>5068</v>
      </c>
      <c r="E63" t="s">
        <v>6719</v>
      </c>
      <c r="F63" t="s">
        <v>6714</v>
      </c>
      <c r="G63">
        <v>2</v>
      </c>
      <c r="H63" t="s">
        <v>6085</v>
      </c>
      <c r="I63">
        <v>36.94</v>
      </c>
      <c r="J63">
        <v>73.88</v>
      </c>
    </row>
    <row r="64" spans="1:10" x14ac:dyDescent="0.3">
      <c r="A64">
        <v>1735</v>
      </c>
      <c r="B64" t="s">
        <v>552</v>
      </c>
      <c r="C64" s="441">
        <v>45689</v>
      </c>
      <c r="D64" t="s">
        <v>5066</v>
      </c>
      <c r="E64" t="s">
        <v>6719</v>
      </c>
      <c r="F64" t="s">
        <v>6714</v>
      </c>
      <c r="G64">
        <v>2.63</v>
      </c>
      <c r="H64" t="s">
        <v>6085</v>
      </c>
      <c r="I64">
        <v>36.94</v>
      </c>
      <c r="J64">
        <v>97.15</v>
      </c>
    </row>
    <row r="65" spans="1:10" x14ac:dyDescent="0.3">
      <c r="A65">
        <v>2211</v>
      </c>
      <c r="B65" t="s">
        <v>552</v>
      </c>
      <c r="C65" s="441">
        <v>45717</v>
      </c>
      <c r="D65" t="s">
        <v>5064</v>
      </c>
      <c r="E65" t="s">
        <v>6719</v>
      </c>
      <c r="F65" t="s">
        <v>6714</v>
      </c>
      <c r="G65">
        <v>1.95</v>
      </c>
      <c r="H65" t="s">
        <v>6085</v>
      </c>
      <c r="I65">
        <v>36.94</v>
      </c>
      <c r="J65">
        <v>72.03</v>
      </c>
    </row>
    <row r="66" spans="1:10" x14ac:dyDescent="0.3">
      <c r="A66">
        <v>3342</v>
      </c>
      <c r="B66" t="s">
        <v>552</v>
      </c>
      <c r="C66" s="441">
        <v>45748</v>
      </c>
      <c r="D66" t="s">
        <v>5052</v>
      </c>
      <c r="E66" t="s">
        <v>6719</v>
      </c>
      <c r="F66" t="s">
        <v>6714</v>
      </c>
      <c r="G66">
        <v>3.84</v>
      </c>
      <c r="H66" t="s">
        <v>6085</v>
      </c>
      <c r="I66">
        <v>36.94</v>
      </c>
      <c r="J66">
        <v>141.85</v>
      </c>
    </row>
    <row r="67" spans="1:10" x14ac:dyDescent="0.3">
      <c r="A67">
        <v>4074</v>
      </c>
      <c r="B67" t="s">
        <v>552</v>
      </c>
      <c r="C67" s="441">
        <v>45778</v>
      </c>
      <c r="D67" t="s">
        <v>5061</v>
      </c>
      <c r="E67" t="s">
        <v>6719</v>
      </c>
      <c r="F67" t="s">
        <v>6714</v>
      </c>
      <c r="G67">
        <v>2.95</v>
      </c>
      <c r="H67" t="s">
        <v>6085</v>
      </c>
      <c r="I67">
        <v>36.94</v>
      </c>
      <c r="J67">
        <v>108.97</v>
      </c>
    </row>
    <row r="68" spans="1:10" x14ac:dyDescent="0.3">
      <c r="A68">
        <v>4711</v>
      </c>
      <c r="B68" t="s">
        <v>552</v>
      </c>
      <c r="C68" s="441">
        <v>45809</v>
      </c>
      <c r="D68" t="s">
        <v>4523</v>
      </c>
      <c r="E68" t="s">
        <v>6719</v>
      </c>
      <c r="F68" t="s">
        <v>6714</v>
      </c>
      <c r="G68">
        <v>3.53</v>
      </c>
      <c r="H68" t="s">
        <v>6085</v>
      </c>
      <c r="I68">
        <v>36.94</v>
      </c>
      <c r="J68">
        <v>130.4</v>
      </c>
    </row>
    <row r="69" spans="1:10" x14ac:dyDescent="0.3">
      <c r="A69">
        <v>5083</v>
      </c>
      <c r="B69" t="s">
        <v>552</v>
      </c>
      <c r="C69" s="441">
        <v>45839</v>
      </c>
      <c r="D69" t="s">
        <v>5046</v>
      </c>
      <c r="E69" t="s">
        <v>6719</v>
      </c>
      <c r="F69" t="s">
        <v>6714</v>
      </c>
      <c r="G69">
        <v>3.63</v>
      </c>
      <c r="H69" t="s">
        <v>6085</v>
      </c>
      <c r="I69">
        <v>36.94</v>
      </c>
      <c r="J69">
        <v>134.09</v>
      </c>
    </row>
    <row r="70" spans="1:10" x14ac:dyDescent="0.3">
      <c r="A70">
        <v>5822</v>
      </c>
      <c r="B70" t="s">
        <v>552</v>
      </c>
      <c r="C70" s="441">
        <v>45870</v>
      </c>
      <c r="D70" t="s">
        <v>4519</v>
      </c>
      <c r="E70" t="s">
        <v>6719</v>
      </c>
      <c r="F70" t="s">
        <v>6714</v>
      </c>
      <c r="G70">
        <v>3.39</v>
      </c>
      <c r="H70" t="s">
        <v>6085</v>
      </c>
      <c r="I70">
        <v>36.94</v>
      </c>
      <c r="J70">
        <v>125.23</v>
      </c>
    </row>
    <row r="71" spans="1:10" x14ac:dyDescent="0.3">
      <c r="A71">
        <v>6524</v>
      </c>
      <c r="B71" t="s">
        <v>552</v>
      </c>
      <c r="C71" s="441">
        <v>45901</v>
      </c>
      <c r="D71" t="s">
        <v>4524</v>
      </c>
      <c r="E71" t="s">
        <v>6719</v>
      </c>
      <c r="F71" t="s">
        <v>6714</v>
      </c>
      <c r="G71">
        <v>1.52</v>
      </c>
      <c r="H71" t="s">
        <v>6085</v>
      </c>
      <c r="I71">
        <v>36.94</v>
      </c>
      <c r="J71">
        <v>56.15</v>
      </c>
    </row>
    <row r="72" spans="1:10" x14ac:dyDescent="0.3">
      <c r="A72">
        <v>7064</v>
      </c>
      <c r="B72" t="s">
        <v>552</v>
      </c>
      <c r="C72" s="441">
        <v>45931</v>
      </c>
      <c r="D72" t="s">
        <v>1097</v>
      </c>
      <c r="E72" t="s">
        <v>6719</v>
      </c>
      <c r="F72" t="s">
        <v>6714</v>
      </c>
      <c r="G72">
        <v>1.4</v>
      </c>
      <c r="H72" t="s">
        <v>6085</v>
      </c>
      <c r="I72">
        <v>36.94</v>
      </c>
      <c r="J72">
        <v>51.72</v>
      </c>
    </row>
    <row r="73" spans="1:10" x14ac:dyDescent="0.3">
      <c r="A73">
        <v>7521</v>
      </c>
      <c r="B73" t="s">
        <v>552</v>
      </c>
      <c r="C73" s="441">
        <v>45962</v>
      </c>
      <c r="D73" t="s">
        <v>4417</v>
      </c>
      <c r="E73" t="s">
        <v>6719</v>
      </c>
      <c r="F73" t="s">
        <v>6714</v>
      </c>
      <c r="G73">
        <v>2.27</v>
      </c>
      <c r="H73" t="s">
        <v>6085</v>
      </c>
      <c r="I73">
        <v>36.94</v>
      </c>
      <c r="J73">
        <v>83.85</v>
      </c>
    </row>
    <row r="74" spans="1:10" x14ac:dyDescent="0.3">
      <c r="A74">
        <v>7771</v>
      </c>
      <c r="B74" t="s">
        <v>552</v>
      </c>
      <c r="C74" s="441">
        <v>45992</v>
      </c>
      <c r="D74" t="s">
        <v>4415</v>
      </c>
      <c r="E74" t="s">
        <v>6719</v>
      </c>
      <c r="F74" t="s">
        <v>6714</v>
      </c>
      <c r="G74">
        <v>1.4</v>
      </c>
      <c r="H74" t="s">
        <v>6085</v>
      </c>
      <c r="I74">
        <v>36.94</v>
      </c>
      <c r="J74">
        <v>51.72</v>
      </c>
    </row>
    <row r="75" spans="1:10" x14ac:dyDescent="0.3">
      <c r="A75">
        <v>7873</v>
      </c>
      <c r="B75" t="s">
        <v>552</v>
      </c>
      <c r="C75" s="441">
        <v>46023</v>
      </c>
      <c r="D75" t="s">
        <v>460</v>
      </c>
      <c r="E75" t="s">
        <v>6719</v>
      </c>
      <c r="F75" t="s">
        <v>6714</v>
      </c>
      <c r="G75">
        <v>3.54</v>
      </c>
      <c r="H75" t="s">
        <v>6085</v>
      </c>
      <c r="I75">
        <v>19.57</v>
      </c>
      <c r="J75">
        <v>69.28</v>
      </c>
    </row>
    <row r="76" spans="1:10" x14ac:dyDescent="0.3">
      <c r="A76">
        <v>8356</v>
      </c>
      <c r="B76" t="s">
        <v>552</v>
      </c>
      <c r="C76" s="441">
        <v>46054</v>
      </c>
      <c r="D76" t="s">
        <v>461</v>
      </c>
      <c r="E76" t="s">
        <v>6719</v>
      </c>
      <c r="F76" t="s">
        <v>6714</v>
      </c>
      <c r="G76">
        <v>4.0199999999999996</v>
      </c>
      <c r="H76" t="s">
        <v>6085</v>
      </c>
      <c r="I76">
        <v>19.57</v>
      </c>
      <c r="J76">
        <v>78.67</v>
      </c>
    </row>
    <row r="77" spans="1:10" x14ac:dyDescent="0.3">
      <c r="A77">
        <v>8836</v>
      </c>
      <c r="B77" t="s">
        <v>552</v>
      </c>
      <c r="C77" s="441">
        <v>46082</v>
      </c>
      <c r="D77" t="s">
        <v>462</v>
      </c>
      <c r="E77" t="s">
        <v>6719</v>
      </c>
      <c r="F77" t="s">
        <v>6714</v>
      </c>
      <c r="G77">
        <v>5.4</v>
      </c>
      <c r="H77" t="s">
        <v>6085</v>
      </c>
      <c r="I77">
        <v>19.57</v>
      </c>
      <c r="J77">
        <v>105.68</v>
      </c>
    </row>
    <row r="78" spans="1:10" x14ac:dyDescent="0.3">
      <c r="A78">
        <v>9598</v>
      </c>
      <c r="B78" t="s">
        <v>552</v>
      </c>
      <c r="C78" s="441">
        <v>46113</v>
      </c>
      <c r="D78" t="s">
        <v>463</v>
      </c>
      <c r="E78" t="s">
        <v>6719</v>
      </c>
      <c r="F78" t="s">
        <v>6714</v>
      </c>
      <c r="G78">
        <v>3.4</v>
      </c>
      <c r="H78" t="s">
        <v>6085</v>
      </c>
      <c r="I78">
        <v>19.57</v>
      </c>
      <c r="J78">
        <v>66.540000000000006</v>
      </c>
    </row>
    <row r="79" spans="1:10" x14ac:dyDescent="0.3">
      <c r="A79">
        <v>10845</v>
      </c>
      <c r="B79" t="s">
        <v>552</v>
      </c>
      <c r="C79" s="441">
        <v>46174</v>
      </c>
      <c r="D79" t="s">
        <v>465</v>
      </c>
      <c r="E79" t="s">
        <v>6719</v>
      </c>
      <c r="F79" t="s">
        <v>6714</v>
      </c>
      <c r="G79">
        <v>1.74</v>
      </c>
      <c r="H79" t="s">
        <v>6085</v>
      </c>
      <c r="I79">
        <v>19.57</v>
      </c>
      <c r="J79">
        <v>34.049999999999997</v>
      </c>
    </row>
    <row r="80" spans="1:10" x14ac:dyDescent="0.3">
      <c r="A80">
        <v>11706</v>
      </c>
      <c r="B80" t="s">
        <v>552</v>
      </c>
      <c r="C80" s="441">
        <v>46204</v>
      </c>
      <c r="D80" t="s">
        <v>466</v>
      </c>
      <c r="E80" t="s">
        <v>6719</v>
      </c>
      <c r="F80" t="s">
        <v>6714</v>
      </c>
      <c r="G80">
        <v>3.36</v>
      </c>
      <c r="H80" t="s">
        <v>6085</v>
      </c>
      <c r="I80">
        <v>19.57</v>
      </c>
      <c r="J80">
        <v>65.760000000000005</v>
      </c>
    </row>
    <row r="81" spans="1:10" x14ac:dyDescent="0.3">
      <c r="A81">
        <v>152</v>
      </c>
      <c r="B81" t="s">
        <v>552</v>
      </c>
      <c r="C81" s="441">
        <v>45597</v>
      </c>
      <c r="D81" t="s">
        <v>6666</v>
      </c>
      <c r="E81" t="s">
        <v>6720</v>
      </c>
      <c r="F81" t="s">
        <v>6714</v>
      </c>
      <c r="G81">
        <v>17.8</v>
      </c>
      <c r="H81" t="s">
        <v>6085</v>
      </c>
      <c r="I81">
        <v>57.88</v>
      </c>
      <c r="J81">
        <v>1030.26</v>
      </c>
    </row>
    <row r="82" spans="1:10" x14ac:dyDescent="0.3">
      <c r="A82">
        <v>245</v>
      </c>
      <c r="B82" t="s">
        <v>552</v>
      </c>
      <c r="C82" s="441">
        <v>45627</v>
      </c>
      <c r="D82" t="s">
        <v>5075</v>
      </c>
      <c r="E82" t="s">
        <v>6720</v>
      </c>
      <c r="F82" t="s">
        <v>6714</v>
      </c>
      <c r="G82">
        <v>9.0399999999999991</v>
      </c>
      <c r="H82" t="s">
        <v>6085</v>
      </c>
      <c r="I82">
        <v>57.88</v>
      </c>
      <c r="J82">
        <v>523.24</v>
      </c>
    </row>
    <row r="83" spans="1:10" x14ac:dyDescent="0.3">
      <c r="A83">
        <v>980</v>
      </c>
      <c r="B83" t="s">
        <v>552</v>
      </c>
      <c r="C83" s="441">
        <v>45658</v>
      </c>
      <c r="D83" t="s">
        <v>5068</v>
      </c>
      <c r="E83" t="s">
        <v>6720</v>
      </c>
      <c r="F83" t="s">
        <v>6714</v>
      </c>
      <c r="G83">
        <v>5.28</v>
      </c>
      <c r="H83" t="s">
        <v>6085</v>
      </c>
      <c r="I83">
        <v>57.88</v>
      </c>
      <c r="J83">
        <v>305.61</v>
      </c>
    </row>
    <row r="84" spans="1:10" x14ac:dyDescent="0.3">
      <c r="A84">
        <v>1733</v>
      </c>
      <c r="B84" t="s">
        <v>552</v>
      </c>
      <c r="C84" s="441">
        <v>45689</v>
      </c>
      <c r="D84" t="s">
        <v>5066</v>
      </c>
      <c r="E84" t="s">
        <v>6720</v>
      </c>
      <c r="F84" t="s">
        <v>6714</v>
      </c>
      <c r="G84">
        <v>9.8000000000000007</v>
      </c>
      <c r="H84" t="s">
        <v>6085</v>
      </c>
      <c r="I84">
        <v>57.88</v>
      </c>
      <c r="J84">
        <v>567.22</v>
      </c>
    </row>
    <row r="85" spans="1:10" x14ac:dyDescent="0.3">
      <c r="A85">
        <v>2209</v>
      </c>
      <c r="B85" t="s">
        <v>552</v>
      </c>
      <c r="C85" s="441">
        <v>45717</v>
      </c>
      <c r="D85" t="s">
        <v>5064</v>
      </c>
      <c r="E85" t="s">
        <v>6720</v>
      </c>
      <c r="F85" t="s">
        <v>6714</v>
      </c>
      <c r="G85">
        <v>2.96</v>
      </c>
      <c r="H85" t="s">
        <v>6085</v>
      </c>
      <c r="I85">
        <v>57.88</v>
      </c>
      <c r="J85">
        <v>171.32</v>
      </c>
    </row>
    <row r="86" spans="1:10" x14ac:dyDescent="0.3">
      <c r="A86">
        <v>5081</v>
      </c>
      <c r="B86" t="s">
        <v>552</v>
      </c>
      <c r="C86" s="441">
        <v>45839</v>
      </c>
      <c r="D86" t="s">
        <v>5046</v>
      </c>
      <c r="E86" t="s">
        <v>6720</v>
      </c>
      <c r="F86" t="s">
        <v>6714</v>
      </c>
      <c r="G86">
        <v>9.7799999999999994</v>
      </c>
      <c r="H86" t="s">
        <v>6085</v>
      </c>
      <c r="I86">
        <v>57.88</v>
      </c>
      <c r="J86">
        <v>566.07000000000005</v>
      </c>
    </row>
    <row r="87" spans="1:10" x14ac:dyDescent="0.3">
      <c r="A87">
        <v>5820</v>
      </c>
      <c r="B87" t="s">
        <v>552</v>
      </c>
      <c r="C87" s="441">
        <v>45870</v>
      </c>
      <c r="D87" t="s">
        <v>4519</v>
      </c>
      <c r="E87" t="s">
        <v>6720</v>
      </c>
      <c r="F87" t="s">
        <v>6714</v>
      </c>
      <c r="G87">
        <v>25</v>
      </c>
      <c r="H87" t="s">
        <v>6085</v>
      </c>
      <c r="I87">
        <v>57.88</v>
      </c>
      <c r="J87">
        <v>1447</v>
      </c>
    </row>
    <row r="88" spans="1:10" x14ac:dyDescent="0.3">
      <c r="A88">
        <v>6522</v>
      </c>
      <c r="B88" t="s">
        <v>552</v>
      </c>
      <c r="C88" s="441">
        <v>45901</v>
      </c>
      <c r="D88" t="s">
        <v>4524</v>
      </c>
      <c r="E88" t="s">
        <v>6720</v>
      </c>
      <c r="F88" t="s">
        <v>6714</v>
      </c>
      <c r="G88">
        <v>20.5</v>
      </c>
      <c r="H88" t="s">
        <v>6085</v>
      </c>
      <c r="I88">
        <v>57.88</v>
      </c>
      <c r="J88">
        <v>1186.54</v>
      </c>
    </row>
    <row r="89" spans="1:10" x14ac:dyDescent="0.3">
      <c r="A89">
        <v>7062</v>
      </c>
      <c r="B89" t="s">
        <v>552</v>
      </c>
      <c r="C89" s="441">
        <v>45931</v>
      </c>
      <c r="D89" t="s">
        <v>1097</v>
      </c>
      <c r="E89" t="s">
        <v>6720</v>
      </c>
      <c r="F89" t="s">
        <v>6714</v>
      </c>
      <c r="G89">
        <v>16.2</v>
      </c>
      <c r="H89" t="s">
        <v>6085</v>
      </c>
      <c r="I89">
        <v>57.88</v>
      </c>
      <c r="J89">
        <v>937.66</v>
      </c>
    </row>
    <row r="90" spans="1:10" x14ac:dyDescent="0.3">
      <c r="A90">
        <v>7519</v>
      </c>
      <c r="B90" t="s">
        <v>552</v>
      </c>
      <c r="C90" s="441">
        <v>45962</v>
      </c>
      <c r="D90" t="s">
        <v>4417</v>
      </c>
      <c r="E90" t="s">
        <v>6720</v>
      </c>
      <c r="F90" t="s">
        <v>6714</v>
      </c>
      <c r="G90">
        <v>29.4</v>
      </c>
      <c r="H90" t="s">
        <v>6085</v>
      </c>
      <c r="I90">
        <v>57.88</v>
      </c>
      <c r="J90">
        <v>1701.67</v>
      </c>
    </row>
    <row r="91" spans="1:10" x14ac:dyDescent="0.3">
      <c r="A91">
        <v>7769</v>
      </c>
      <c r="B91" t="s">
        <v>552</v>
      </c>
      <c r="C91" s="441">
        <v>45992</v>
      </c>
      <c r="D91" t="s">
        <v>4415</v>
      </c>
      <c r="E91" t="s">
        <v>6720</v>
      </c>
      <c r="F91" t="s">
        <v>6714</v>
      </c>
      <c r="G91">
        <v>16.2</v>
      </c>
      <c r="H91" t="s">
        <v>6085</v>
      </c>
      <c r="I91">
        <v>57.88</v>
      </c>
      <c r="J91">
        <v>937.66</v>
      </c>
    </row>
    <row r="92" spans="1:10" x14ac:dyDescent="0.3">
      <c r="A92">
        <v>7871</v>
      </c>
      <c r="B92" t="s">
        <v>552</v>
      </c>
      <c r="C92" s="441">
        <v>46023</v>
      </c>
      <c r="D92" t="s">
        <v>460</v>
      </c>
      <c r="E92" t="s">
        <v>6720</v>
      </c>
      <c r="F92" t="s">
        <v>6714</v>
      </c>
      <c r="G92">
        <v>9.2799999999999994</v>
      </c>
      <c r="H92" t="s">
        <v>6085</v>
      </c>
      <c r="I92">
        <v>57.88</v>
      </c>
      <c r="J92">
        <v>537.13</v>
      </c>
    </row>
    <row r="93" spans="1:10" x14ac:dyDescent="0.3">
      <c r="A93">
        <v>153</v>
      </c>
      <c r="B93" t="s">
        <v>552</v>
      </c>
      <c r="C93" s="441">
        <v>45597</v>
      </c>
      <c r="D93" t="s">
        <v>6666</v>
      </c>
      <c r="E93" t="s">
        <v>6721</v>
      </c>
      <c r="F93" t="s">
        <v>6714</v>
      </c>
      <c r="G93">
        <v>7.04</v>
      </c>
      <c r="H93" t="s">
        <v>6085</v>
      </c>
      <c r="I93">
        <v>62.13</v>
      </c>
      <c r="J93">
        <v>437.4</v>
      </c>
    </row>
    <row r="94" spans="1:10" x14ac:dyDescent="0.3">
      <c r="A94">
        <v>246</v>
      </c>
      <c r="B94" t="s">
        <v>552</v>
      </c>
      <c r="C94" s="441">
        <v>45627</v>
      </c>
      <c r="D94" t="s">
        <v>5075</v>
      </c>
      <c r="E94" t="s">
        <v>6721</v>
      </c>
      <c r="F94" t="s">
        <v>6714</v>
      </c>
      <c r="G94">
        <v>2.02</v>
      </c>
      <c r="H94" t="s">
        <v>6085</v>
      </c>
      <c r="I94">
        <v>62.13</v>
      </c>
      <c r="J94">
        <v>125.5</v>
      </c>
    </row>
    <row r="95" spans="1:10" x14ac:dyDescent="0.3">
      <c r="A95">
        <v>996</v>
      </c>
      <c r="B95" t="s">
        <v>552</v>
      </c>
      <c r="C95" s="441">
        <v>45658</v>
      </c>
      <c r="D95" t="s">
        <v>5068</v>
      </c>
      <c r="E95" t="s">
        <v>6721</v>
      </c>
      <c r="F95" t="s">
        <v>6714</v>
      </c>
      <c r="G95">
        <v>8.8000000000000007</v>
      </c>
      <c r="H95" t="s">
        <v>6085</v>
      </c>
      <c r="I95">
        <v>62.13</v>
      </c>
      <c r="J95">
        <v>546.74</v>
      </c>
    </row>
    <row r="96" spans="1:10" x14ac:dyDescent="0.3">
      <c r="A96">
        <v>1751</v>
      </c>
      <c r="B96" t="s">
        <v>552</v>
      </c>
      <c r="C96" s="441">
        <v>45689</v>
      </c>
      <c r="D96" t="s">
        <v>5066</v>
      </c>
      <c r="E96" t="s">
        <v>6721</v>
      </c>
      <c r="F96" t="s">
        <v>6714</v>
      </c>
      <c r="G96">
        <v>14.1</v>
      </c>
      <c r="H96" t="s">
        <v>6085</v>
      </c>
      <c r="I96">
        <v>62.13</v>
      </c>
      <c r="J96">
        <v>876.03</v>
      </c>
    </row>
    <row r="97" spans="1:10" x14ac:dyDescent="0.3">
      <c r="A97">
        <v>2227</v>
      </c>
      <c r="B97" t="s">
        <v>552</v>
      </c>
      <c r="C97" s="441">
        <v>45717</v>
      </c>
      <c r="D97" t="s">
        <v>5064</v>
      </c>
      <c r="E97" t="s">
        <v>6721</v>
      </c>
      <c r="F97" t="s">
        <v>6714</v>
      </c>
      <c r="G97">
        <v>8.16</v>
      </c>
      <c r="H97" t="s">
        <v>6085</v>
      </c>
      <c r="I97">
        <v>62.13</v>
      </c>
      <c r="J97">
        <v>506.98</v>
      </c>
    </row>
    <row r="98" spans="1:10" x14ac:dyDescent="0.3">
      <c r="A98">
        <v>3357</v>
      </c>
      <c r="B98" t="s">
        <v>552</v>
      </c>
      <c r="C98" s="441">
        <v>45748</v>
      </c>
      <c r="D98" t="s">
        <v>5052</v>
      </c>
      <c r="E98" t="s">
        <v>6721</v>
      </c>
      <c r="F98" t="s">
        <v>6714</v>
      </c>
      <c r="G98">
        <v>1.56</v>
      </c>
      <c r="H98" t="s">
        <v>6085</v>
      </c>
      <c r="I98">
        <v>62.13</v>
      </c>
      <c r="J98">
        <v>96.92</v>
      </c>
    </row>
    <row r="99" spans="1:10" x14ac:dyDescent="0.3">
      <c r="A99">
        <v>4090</v>
      </c>
      <c r="B99" t="s">
        <v>552</v>
      </c>
      <c r="C99" s="441">
        <v>45778</v>
      </c>
      <c r="D99" t="s">
        <v>5061</v>
      </c>
      <c r="E99" t="s">
        <v>6721</v>
      </c>
      <c r="F99" t="s">
        <v>6714</v>
      </c>
      <c r="G99">
        <v>7.92</v>
      </c>
      <c r="H99" t="s">
        <v>6085</v>
      </c>
      <c r="I99">
        <v>62.13</v>
      </c>
      <c r="J99">
        <v>492.07</v>
      </c>
    </row>
    <row r="100" spans="1:10" x14ac:dyDescent="0.3">
      <c r="A100">
        <v>4723</v>
      </c>
      <c r="B100" t="s">
        <v>552</v>
      </c>
      <c r="C100" s="441">
        <v>45809</v>
      </c>
      <c r="D100" t="s">
        <v>4523</v>
      </c>
      <c r="E100" t="s">
        <v>6721</v>
      </c>
      <c r="F100" t="s">
        <v>6714</v>
      </c>
      <c r="G100">
        <v>18.96</v>
      </c>
      <c r="H100" t="s">
        <v>6085</v>
      </c>
      <c r="I100">
        <v>62.13</v>
      </c>
      <c r="J100">
        <v>1177.98</v>
      </c>
    </row>
    <row r="101" spans="1:10" x14ac:dyDescent="0.3">
      <c r="A101">
        <v>5101</v>
      </c>
      <c r="B101" t="s">
        <v>552</v>
      </c>
      <c r="C101" s="441">
        <v>45839</v>
      </c>
      <c r="D101" t="s">
        <v>5046</v>
      </c>
      <c r="E101" t="s">
        <v>6721</v>
      </c>
      <c r="F101" t="s">
        <v>6714</v>
      </c>
      <c r="G101">
        <v>5.64</v>
      </c>
      <c r="H101" t="s">
        <v>6085</v>
      </c>
      <c r="I101">
        <v>62.13</v>
      </c>
      <c r="J101">
        <v>350.41</v>
      </c>
    </row>
    <row r="102" spans="1:10" x14ac:dyDescent="0.3">
      <c r="A102">
        <v>5841</v>
      </c>
      <c r="B102" t="s">
        <v>552</v>
      </c>
      <c r="C102" s="441">
        <v>45870</v>
      </c>
      <c r="D102" t="s">
        <v>4519</v>
      </c>
      <c r="E102" t="s">
        <v>6721</v>
      </c>
      <c r="F102" t="s">
        <v>6714</v>
      </c>
      <c r="G102">
        <v>11.8</v>
      </c>
      <c r="H102" t="s">
        <v>6085</v>
      </c>
      <c r="I102">
        <v>62.13</v>
      </c>
      <c r="J102">
        <v>733.13</v>
      </c>
    </row>
    <row r="103" spans="1:10" x14ac:dyDescent="0.3">
      <c r="A103">
        <v>6542</v>
      </c>
      <c r="B103" t="s">
        <v>552</v>
      </c>
      <c r="C103" s="441">
        <v>45901</v>
      </c>
      <c r="D103" t="s">
        <v>4524</v>
      </c>
      <c r="E103" t="s">
        <v>6721</v>
      </c>
      <c r="F103" t="s">
        <v>6714</v>
      </c>
      <c r="G103">
        <v>7.28</v>
      </c>
      <c r="H103" t="s">
        <v>6085</v>
      </c>
      <c r="I103">
        <v>62.13</v>
      </c>
      <c r="J103">
        <v>452.31</v>
      </c>
    </row>
    <row r="104" spans="1:10" x14ac:dyDescent="0.3">
      <c r="A104">
        <v>154</v>
      </c>
      <c r="B104" t="s">
        <v>552</v>
      </c>
      <c r="C104" s="441">
        <v>45597</v>
      </c>
      <c r="D104" t="s">
        <v>6666</v>
      </c>
      <c r="E104" t="s">
        <v>6722</v>
      </c>
      <c r="F104" t="s">
        <v>6714</v>
      </c>
      <c r="G104">
        <v>9.42</v>
      </c>
      <c r="H104" t="s">
        <v>6085</v>
      </c>
      <c r="I104">
        <v>11.6</v>
      </c>
      <c r="J104">
        <v>109.27</v>
      </c>
    </row>
    <row r="105" spans="1:10" x14ac:dyDescent="0.3">
      <c r="A105">
        <v>247</v>
      </c>
      <c r="B105" t="s">
        <v>552</v>
      </c>
      <c r="C105" s="441">
        <v>45627</v>
      </c>
      <c r="D105" t="s">
        <v>5075</v>
      </c>
      <c r="E105" t="s">
        <v>6722</v>
      </c>
      <c r="F105" t="s">
        <v>6714</v>
      </c>
      <c r="G105">
        <v>3.24</v>
      </c>
      <c r="H105" t="s">
        <v>6085</v>
      </c>
      <c r="I105">
        <v>11.6</v>
      </c>
      <c r="J105">
        <v>37.58</v>
      </c>
    </row>
    <row r="106" spans="1:10" x14ac:dyDescent="0.3">
      <c r="A106">
        <v>993</v>
      </c>
      <c r="B106" t="s">
        <v>552</v>
      </c>
      <c r="C106" s="441">
        <v>45658</v>
      </c>
      <c r="D106" t="s">
        <v>5068</v>
      </c>
      <c r="E106" t="s">
        <v>6722</v>
      </c>
      <c r="F106" t="s">
        <v>6714</v>
      </c>
      <c r="G106">
        <v>12.34</v>
      </c>
      <c r="H106" t="s">
        <v>6085</v>
      </c>
      <c r="I106">
        <v>11.6</v>
      </c>
      <c r="J106">
        <v>143.13999999999999</v>
      </c>
    </row>
    <row r="107" spans="1:10" x14ac:dyDescent="0.3">
      <c r="A107">
        <v>1748</v>
      </c>
      <c r="B107" t="s">
        <v>552</v>
      </c>
      <c r="C107" s="441">
        <v>45689</v>
      </c>
      <c r="D107" t="s">
        <v>5066</v>
      </c>
      <c r="E107" t="s">
        <v>6722</v>
      </c>
      <c r="F107" t="s">
        <v>6714</v>
      </c>
      <c r="G107">
        <v>6.62</v>
      </c>
      <c r="H107" t="s">
        <v>6085</v>
      </c>
      <c r="I107">
        <v>11.6</v>
      </c>
      <c r="J107">
        <v>76.790000000000006</v>
      </c>
    </row>
    <row r="108" spans="1:10" x14ac:dyDescent="0.3">
      <c r="A108">
        <v>2224</v>
      </c>
      <c r="B108" t="s">
        <v>552</v>
      </c>
      <c r="C108" s="441">
        <v>45717</v>
      </c>
      <c r="D108" t="s">
        <v>5064</v>
      </c>
      <c r="E108" t="s">
        <v>6722</v>
      </c>
      <c r="F108" t="s">
        <v>6714</v>
      </c>
      <c r="G108">
        <v>7.4</v>
      </c>
      <c r="H108" t="s">
        <v>6085</v>
      </c>
      <c r="I108">
        <v>11.6</v>
      </c>
      <c r="J108">
        <v>85.84</v>
      </c>
    </row>
    <row r="109" spans="1:10" x14ac:dyDescent="0.3">
      <c r="A109">
        <v>3354</v>
      </c>
      <c r="B109" t="s">
        <v>552</v>
      </c>
      <c r="C109" s="441">
        <v>45748</v>
      </c>
      <c r="D109" t="s">
        <v>5052</v>
      </c>
      <c r="E109" t="s">
        <v>6722</v>
      </c>
      <c r="F109" t="s">
        <v>6714</v>
      </c>
      <c r="G109">
        <v>7.1</v>
      </c>
      <c r="H109" t="s">
        <v>6085</v>
      </c>
      <c r="I109">
        <v>11.6</v>
      </c>
      <c r="J109">
        <v>82.36</v>
      </c>
    </row>
    <row r="110" spans="1:10" x14ac:dyDescent="0.3">
      <c r="A110">
        <v>4087</v>
      </c>
      <c r="B110" t="s">
        <v>552</v>
      </c>
      <c r="C110" s="441">
        <v>45778</v>
      </c>
      <c r="D110" t="s">
        <v>5061</v>
      </c>
      <c r="E110" t="s">
        <v>6722</v>
      </c>
      <c r="F110" t="s">
        <v>6714</v>
      </c>
      <c r="G110">
        <v>12.2</v>
      </c>
      <c r="H110" t="s">
        <v>6085</v>
      </c>
      <c r="I110">
        <v>11.6</v>
      </c>
      <c r="J110">
        <v>141.52000000000001</v>
      </c>
    </row>
    <row r="111" spans="1:10" x14ac:dyDescent="0.3">
      <c r="A111">
        <v>4720</v>
      </c>
      <c r="B111" t="s">
        <v>552</v>
      </c>
      <c r="C111" s="441">
        <v>45809</v>
      </c>
      <c r="D111" t="s">
        <v>4523</v>
      </c>
      <c r="E111" t="s">
        <v>6722</v>
      </c>
      <c r="F111" t="s">
        <v>6714</v>
      </c>
      <c r="G111">
        <v>4.67</v>
      </c>
      <c r="H111" t="s">
        <v>6085</v>
      </c>
      <c r="I111">
        <v>11.6</v>
      </c>
      <c r="J111">
        <v>54.17</v>
      </c>
    </row>
    <row r="112" spans="1:10" x14ac:dyDescent="0.3">
      <c r="A112">
        <v>5097</v>
      </c>
      <c r="B112" t="s">
        <v>552</v>
      </c>
      <c r="C112" s="441">
        <v>45839</v>
      </c>
      <c r="D112" t="s">
        <v>5046</v>
      </c>
      <c r="E112" t="s">
        <v>6722</v>
      </c>
      <c r="F112" t="s">
        <v>6714</v>
      </c>
      <c r="G112">
        <v>2.98</v>
      </c>
      <c r="H112" t="s">
        <v>6085</v>
      </c>
      <c r="I112">
        <v>11.6</v>
      </c>
      <c r="J112">
        <v>34.57</v>
      </c>
    </row>
    <row r="113" spans="1:10" x14ac:dyDescent="0.3">
      <c r="A113">
        <v>5837</v>
      </c>
      <c r="B113" t="s">
        <v>552</v>
      </c>
      <c r="C113" s="441">
        <v>45870</v>
      </c>
      <c r="D113" t="s">
        <v>4519</v>
      </c>
      <c r="E113" t="s">
        <v>6722</v>
      </c>
      <c r="F113" t="s">
        <v>6714</v>
      </c>
      <c r="G113">
        <v>6.4</v>
      </c>
      <c r="H113" t="s">
        <v>6085</v>
      </c>
      <c r="I113">
        <v>11.6</v>
      </c>
      <c r="J113">
        <v>74.239999999999995</v>
      </c>
    </row>
    <row r="114" spans="1:10" x14ac:dyDescent="0.3">
      <c r="A114">
        <v>6538</v>
      </c>
      <c r="B114" t="s">
        <v>552</v>
      </c>
      <c r="C114" s="441">
        <v>45901</v>
      </c>
      <c r="D114" t="s">
        <v>4524</v>
      </c>
      <c r="E114" t="s">
        <v>6722</v>
      </c>
      <c r="F114" t="s">
        <v>6714</v>
      </c>
      <c r="G114">
        <v>7.74</v>
      </c>
      <c r="H114" t="s">
        <v>6085</v>
      </c>
      <c r="I114">
        <v>11.6</v>
      </c>
      <c r="J114">
        <v>89.78</v>
      </c>
    </row>
    <row r="115" spans="1:10" x14ac:dyDescent="0.3">
      <c r="A115">
        <v>7887</v>
      </c>
      <c r="B115" t="s">
        <v>552</v>
      </c>
      <c r="C115" s="441">
        <v>46023</v>
      </c>
      <c r="D115" t="s">
        <v>460</v>
      </c>
      <c r="E115" t="s">
        <v>6722</v>
      </c>
      <c r="F115" t="s">
        <v>6714</v>
      </c>
      <c r="G115">
        <v>0.28000000000000003</v>
      </c>
      <c r="H115" t="s">
        <v>6085</v>
      </c>
      <c r="I115">
        <v>11.6</v>
      </c>
      <c r="J115">
        <v>3.25</v>
      </c>
    </row>
    <row r="116" spans="1:10" x14ac:dyDescent="0.3">
      <c r="A116">
        <v>8371</v>
      </c>
      <c r="B116" t="s">
        <v>552</v>
      </c>
      <c r="C116" s="441">
        <v>46054</v>
      </c>
      <c r="D116" t="s">
        <v>461</v>
      </c>
      <c r="E116" t="s">
        <v>6722</v>
      </c>
      <c r="F116" t="s">
        <v>6714</v>
      </c>
      <c r="G116">
        <v>8.02</v>
      </c>
      <c r="H116" t="s">
        <v>6085</v>
      </c>
      <c r="I116">
        <v>11.6</v>
      </c>
      <c r="J116">
        <v>93.03</v>
      </c>
    </row>
    <row r="117" spans="1:10" x14ac:dyDescent="0.3">
      <c r="A117">
        <v>8856</v>
      </c>
      <c r="B117" t="s">
        <v>552</v>
      </c>
      <c r="C117" s="441">
        <v>46082</v>
      </c>
      <c r="D117" t="s">
        <v>462</v>
      </c>
      <c r="E117" t="s">
        <v>6722</v>
      </c>
      <c r="F117" t="s">
        <v>6714</v>
      </c>
      <c r="G117">
        <v>9.3800000000000008</v>
      </c>
      <c r="H117" t="s">
        <v>6085</v>
      </c>
      <c r="I117">
        <v>11.6</v>
      </c>
      <c r="J117">
        <v>108.81</v>
      </c>
    </row>
    <row r="118" spans="1:10" x14ac:dyDescent="0.3">
      <c r="A118">
        <v>9615</v>
      </c>
      <c r="B118" t="s">
        <v>552</v>
      </c>
      <c r="C118" s="441">
        <v>46113</v>
      </c>
      <c r="D118" t="s">
        <v>463</v>
      </c>
      <c r="E118" t="s">
        <v>6722</v>
      </c>
      <c r="F118" t="s">
        <v>6714</v>
      </c>
      <c r="G118">
        <v>9.24</v>
      </c>
      <c r="H118" t="s">
        <v>6085</v>
      </c>
      <c r="I118">
        <v>11.6</v>
      </c>
      <c r="J118">
        <v>107.18</v>
      </c>
    </row>
    <row r="119" spans="1:10" x14ac:dyDescent="0.3">
      <c r="A119">
        <v>10148</v>
      </c>
      <c r="B119" t="s">
        <v>552</v>
      </c>
      <c r="C119" s="441">
        <v>46143</v>
      </c>
      <c r="D119" t="s">
        <v>464</v>
      </c>
      <c r="E119" t="s">
        <v>6722</v>
      </c>
      <c r="F119" t="s">
        <v>6714</v>
      </c>
      <c r="G119">
        <v>6.36</v>
      </c>
      <c r="H119" t="s">
        <v>6085</v>
      </c>
      <c r="I119">
        <v>11.6</v>
      </c>
      <c r="J119">
        <v>73.78</v>
      </c>
    </row>
    <row r="120" spans="1:10" x14ac:dyDescent="0.3">
      <c r="A120">
        <v>10864</v>
      </c>
      <c r="B120" t="s">
        <v>552</v>
      </c>
      <c r="C120" s="441">
        <v>46174</v>
      </c>
      <c r="D120" t="s">
        <v>465</v>
      </c>
      <c r="E120" t="s">
        <v>6722</v>
      </c>
      <c r="F120" t="s">
        <v>6714</v>
      </c>
      <c r="G120">
        <v>3.6</v>
      </c>
      <c r="H120" t="s">
        <v>6085</v>
      </c>
      <c r="I120">
        <v>11.6</v>
      </c>
      <c r="J120">
        <v>41.76</v>
      </c>
    </row>
    <row r="121" spans="1:10" x14ac:dyDescent="0.3">
      <c r="A121">
        <v>11721</v>
      </c>
      <c r="B121" t="s">
        <v>552</v>
      </c>
      <c r="C121" s="441">
        <v>46204</v>
      </c>
      <c r="D121" t="s">
        <v>466</v>
      </c>
      <c r="E121" t="s">
        <v>6722</v>
      </c>
      <c r="F121" t="s">
        <v>6714</v>
      </c>
      <c r="G121">
        <v>23.5</v>
      </c>
      <c r="H121" t="s">
        <v>6085</v>
      </c>
      <c r="I121">
        <v>11.6</v>
      </c>
      <c r="J121">
        <v>272.60000000000002</v>
      </c>
    </row>
    <row r="122" spans="1:10" x14ac:dyDescent="0.3">
      <c r="A122">
        <v>155</v>
      </c>
      <c r="B122" t="s">
        <v>552</v>
      </c>
      <c r="C122" s="441">
        <v>45597</v>
      </c>
      <c r="D122" t="s">
        <v>6666</v>
      </c>
      <c r="E122" t="s">
        <v>6723</v>
      </c>
      <c r="F122" t="s">
        <v>6714</v>
      </c>
      <c r="G122">
        <v>3.42</v>
      </c>
      <c r="H122" t="s">
        <v>6085</v>
      </c>
      <c r="I122">
        <v>54.5</v>
      </c>
      <c r="J122">
        <v>186.39</v>
      </c>
    </row>
    <row r="123" spans="1:10" x14ac:dyDescent="0.3">
      <c r="A123">
        <v>248</v>
      </c>
      <c r="B123" t="s">
        <v>552</v>
      </c>
      <c r="C123" s="441">
        <v>45627</v>
      </c>
      <c r="D123" t="s">
        <v>5075</v>
      </c>
      <c r="E123" t="s">
        <v>6723</v>
      </c>
      <c r="F123" t="s">
        <v>6714</v>
      </c>
      <c r="G123">
        <v>0.23</v>
      </c>
      <c r="H123" t="s">
        <v>6085</v>
      </c>
      <c r="I123">
        <v>54.5</v>
      </c>
      <c r="J123">
        <v>12.54</v>
      </c>
    </row>
    <row r="124" spans="1:10" x14ac:dyDescent="0.3">
      <c r="A124">
        <v>1728</v>
      </c>
      <c r="B124" t="s">
        <v>552</v>
      </c>
      <c r="C124" s="441">
        <v>45689</v>
      </c>
      <c r="D124" t="s">
        <v>5066</v>
      </c>
      <c r="E124" t="s">
        <v>6723</v>
      </c>
      <c r="F124" t="s">
        <v>6714</v>
      </c>
      <c r="G124">
        <v>2.2999999999999998</v>
      </c>
      <c r="H124" t="s">
        <v>6085</v>
      </c>
      <c r="I124">
        <v>54.5</v>
      </c>
      <c r="J124">
        <v>125.35</v>
      </c>
    </row>
    <row r="125" spans="1:10" x14ac:dyDescent="0.3">
      <c r="A125">
        <v>2204</v>
      </c>
      <c r="B125" t="s">
        <v>552</v>
      </c>
      <c r="C125" s="441">
        <v>45717</v>
      </c>
      <c r="D125" t="s">
        <v>5064</v>
      </c>
      <c r="E125" t="s">
        <v>6723</v>
      </c>
      <c r="F125" t="s">
        <v>6714</v>
      </c>
      <c r="G125">
        <v>0</v>
      </c>
      <c r="H125" t="s">
        <v>6085</v>
      </c>
      <c r="I125">
        <v>54.5</v>
      </c>
      <c r="J125">
        <v>0</v>
      </c>
    </row>
    <row r="126" spans="1:10" x14ac:dyDescent="0.3">
      <c r="A126">
        <v>3337</v>
      </c>
      <c r="B126" t="s">
        <v>552</v>
      </c>
      <c r="C126" s="441">
        <v>45748</v>
      </c>
      <c r="D126" t="s">
        <v>5052</v>
      </c>
      <c r="E126" t="s">
        <v>6723</v>
      </c>
      <c r="F126" t="s">
        <v>6714</v>
      </c>
      <c r="G126">
        <v>2.2599999999999998</v>
      </c>
      <c r="H126" t="s">
        <v>6085</v>
      </c>
      <c r="I126">
        <v>54.5</v>
      </c>
      <c r="J126">
        <v>123.17</v>
      </c>
    </row>
    <row r="127" spans="1:10" x14ac:dyDescent="0.3">
      <c r="A127">
        <v>5075</v>
      </c>
      <c r="B127" t="s">
        <v>552</v>
      </c>
      <c r="C127" s="441">
        <v>45839</v>
      </c>
      <c r="D127" t="s">
        <v>5046</v>
      </c>
      <c r="E127" t="s">
        <v>6723</v>
      </c>
      <c r="F127" t="s">
        <v>6714</v>
      </c>
      <c r="G127">
        <v>0.69</v>
      </c>
      <c r="H127" t="s">
        <v>6085</v>
      </c>
      <c r="I127">
        <v>53.31</v>
      </c>
      <c r="J127">
        <v>36.78</v>
      </c>
    </row>
    <row r="128" spans="1:10" x14ac:dyDescent="0.3">
      <c r="A128">
        <v>5814</v>
      </c>
      <c r="B128" t="s">
        <v>552</v>
      </c>
      <c r="C128" s="441">
        <v>45870</v>
      </c>
      <c r="D128" t="s">
        <v>4519</v>
      </c>
      <c r="E128" t="s">
        <v>6723</v>
      </c>
      <c r="F128" t="s">
        <v>6714</v>
      </c>
      <c r="G128">
        <v>4</v>
      </c>
      <c r="H128" t="s">
        <v>6085</v>
      </c>
      <c r="I128">
        <v>53.31</v>
      </c>
      <c r="J128">
        <v>213.24</v>
      </c>
    </row>
    <row r="129" spans="1:10" x14ac:dyDescent="0.3">
      <c r="A129">
        <v>8349</v>
      </c>
      <c r="B129" t="s">
        <v>552</v>
      </c>
      <c r="C129" s="441">
        <v>46054</v>
      </c>
      <c r="D129" t="s">
        <v>461</v>
      </c>
      <c r="E129" t="s">
        <v>6723</v>
      </c>
      <c r="F129" t="s">
        <v>6714</v>
      </c>
      <c r="G129">
        <v>0.9</v>
      </c>
      <c r="H129" t="s">
        <v>6085</v>
      </c>
      <c r="I129">
        <v>67.650000000000006</v>
      </c>
      <c r="J129">
        <v>60.89</v>
      </c>
    </row>
    <row r="130" spans="1:10" x14ac:dyDescent="0.3">
      <c r="A130">
        <v>8827</v>
      </c>
      <c r="B130" t="s">
        <v>552</v>
      </c>
      <c r="C130" s="441">
        <v>46082</v>
      </c>
      <c r="D130" t="s">
        <v>462</v>
      </c>
      <c r="E130" t="s">
        <v>6723</v>
      </c>
      <c r="F130" t="s">
        <v>6714</v>
      </c>
      <c r="G130">
        <v>0.5</v>
      </c>
      <c r="H130" t="s">
        <v>6085</v>
      </c>
      <c r="I130">
        <v>67.650000000000006</v>
      </c>
      <c r="J130">
        <v>33.83</v>
      </c>
    </row>
    <row r="131" spans="1:10" x14ac:dyDescent="0.3">
      <c r="A131">
        <v>9589</v>
      </c>
      <c r="B131" t="s">
        <v>552</v>
      </c>
      <c r="C131" s="441">
        <v>46113</v>
      </c>
      <c r="D131" t="s">
        <v>463</v>
      </c>
      <c r="E131" t="s">
        <v>6723</v>
      </c>
      <c r="F131" t="s">
        <v>6714</v>
      </c>
      <c r="G131">
        <v>1.2</v>
      </c>
      <c r="H131" t="s">
        <v>6085</v>
      </c>
      <c r="I131">
        <v>67.650000000000006</v>
      </c>
      <c r="J131">
        <v>81.180000000000007</v>
      </c>
    </row>
    <row r="132" spans="1:10" x14ac:dyDescent="0.3">
      <c r="A132">
        <v>10120</v>
      </c>
      <c r="B132" t="s">
        <v>552</v>
      </c>
      <c r="C132" s="441">
        <v>46143</v>
      </c>
      <c r="D132" t="s">
        <v>464</v>
      </c>
      <c r="E132" t="s">
        <v>6723</v>
      </c>
      <c r="F132" t="s">
        <v>6714</v>
      </c>
      <c r="G132">
        <v>2</v>
      </c>
      <c r="H132" t="s">
        <v>6085</v>
      </c>
      <c r="I132">
        <v>67.650000000000006</v>
      </c>
      <c r="J132">
        <v>135.30000000000001</v>
      </c>
    </row>
    <row r="133" spans="1:10" x14ac:dyDescent="0.3">
      <c r="A133">
        <v>10837</v>
      </c>
      <c r="B133" t="s">
        <v>552</v>
      </c>
      <c r="C133" s="441">
        <v>46174</v>
      </c>
      <c r="D133" t="s">
        <v>465</v>
      </c>
      <c r="E133" t="s">
        <v>6723</v>
      </c>
      <c r="F133" t="s">
        <v>6714</v>
      </c>
      <c r="G133">
        <v>2.2000000000000002</v>
      </c>
      <c r="H133" t="s">
        <v>6085</v>
      </c>
      <c r="I133">
        <v>67.650000000000006</v>
      </c>
      <c r="J133">
        <v>148.83000000000001</v>
      </c>
    </row>
    <row r="134" spans="1:10" x14ac:dyDescent="0.3">
      <c r="A134">
        <v>11699</v>
      </c>
      <c r="B134" t="s">
        <v>552</v>
      </c>
      <c r="C134" s="441">
        <v>46204</v>
      </c>
      <c r="D134" t="s">
        <v>466</v>
      </c>
      <c r="E134" t="s">
        <v>6723</v>
      </c>
      <c r="F134" t="s">
        <v>6714</v>
      </c>
      <c r="G134">
        <v>0.83</v>
      </c>
      <c r="H134" t="s">
        <v>6085</v>
      </c>
      <c r="I134">
        <v>67.650000000000006</v>
      </c>
      <c r="J134">
        <v>56.15</v>
      </c>
    </row>
    <row r="135" spans="1:10" x14ac:dyDescent="0.3">
      <c r="A135">
        <v>156</v>
      </c>
      <c r="B135" t="s">
        <v>552</v>
      </c>
      <c r="C135" s="441">
        <v>45597</v>
      </c>
      <c r="D135" t="s">
        <v>6666</v>
      </c>
      <c r="E135" t="s">
        <v>6724</v>
      </c>
      <c r="F135" t="s">
        <v>6714</v>
      </c>
      <c r="G135">
        <v>3.5</v>
      </c>
      <c r="H135" t="s">
        <v>6085</v>
      </c>
      <c r="I135">
        <v>31.23</v>
      </c>
      <c r="J135">
        <v>109.31</v>
      </c>
    </row>
    <row r="136" spans="1:10" x14ac:dyDescent="0.3">
      <c r="A136">
        <v>249</v>
      </c>
      <c r="B136" t="s">
        <v>552</v>
      </c>
      <c r="C136" s="441">
        <v>45627</v>
      </c>
      <c r="D136" t="s">
        <v>5075</v>
      </c>
      <c r="E136" t="s">
        <v>6724</v>
      </c>
      <c r="F136" t="s">
        <v>6714</v>
      </c>
      <c r="G136">
        <v>1.28</v>
      </c>
      <c r="H136" t="s">
        <v>6085</v>
      </c>
      <c r="I136">
        <v>31.23</v>
      </c>
      <c r="J136">
        <v>39.97</v>
      </c>
    </row>
    <row r="137" spans="1:10" x14ac:dyDescent="0.3">
      <c r="A137">
        <v>1747</v>
      </c>
      <c r="B137" t="s">
        <v>552</v>
      </c>
      <c r="C137" s="441">
        <v>45689</v>
      </c>
      <c r="D137" t="s">
        <v>5066</v>
      </c>
      <c r="E137" t="s">
        <v>6724</v>
      </c>
      <c r="F137" t="s">
        <v>6714</v>
      </c>
      <c r="G137">
        <v>7.72</v>
      </c>
      <c r="H137" t="s">
        <v>6085</v>
      </c>
      <c r="I137">
        <v>31.23</v>
      </c>
      <c r="J137">
        <v>241.1</v>
      </c>
    </row>
    <row r="138" spans="1:10" x14ac:dyDescent="0.3">
      <c r="A138">
        <v>2223</v>
      </c>
      <c r="B138" t="s">
        <v>552</v>
      </c>
      <c r="C138" s="441">
        <v>45717</v>
      </c>
      <c r="D138" t="s">
        <v>5064</v>
      </c>
      <c r="E138" t="s">
        <v>6724</v>
      </c>
      <c r="F138" t="s">
        <v>6714</v>
      </c>
      <c r="G138">
        <v>0</v>
      </c>
      <c r="H138" t="s">
        <v>6085</v>
      </c>
      <c r="I138">
        <v>31.23</v>
      </c>
      <c r="J138">
        <v>0</v>
      </c>
    </row>
    <row r="139" spans="1:10" x14ac:dyDescent="0.3">
      <c r="A139">
        <v>3353</v>
      </c>
      <c r="B139" t="s">
        <v>552</v>
      </c>
      <c r="C139" s="441">
        <v>45748</v>
      </c>
      <c r="D139" t="s">
        <v>5052</v>
      </c>
      <c r="E139" t="s">
        <v>6724</v>
      </c>
      <c r="F139" t="s">
        <v>6714</v>
      </c>
      <c r="G139">
        <v>5</v>
      </c>
      <c r="H139" t="s">
        <v>6085</v>
      </c>
      <c r="I139">
        <v>31.23</v>
      </c>
      <c r="J139">
        <v>156.15</v>
      </c>
    </row>
    <row r="140" spans="1:10" x14ac:dyDescent="0.3">
      <c r="A140">
        <v>4086</v>
      </c>
      <c r="B140" t="s">
        <v>552</v>
      </c>
      <c r="C140" s="441">
        <v>45778</v>
      </c>
      <c r="D140" t="s">
        <v>5061</v>
      </c>
      <c r="E140" t="s">
        <v>6724</v>
      </c>
      <c r="F140" t="s">
        <v>6714</v>
      </c>
      <c r="G140">
        <v>3.6</v>
      </c>
      <c r="H140" t="s">
        <v>6085</v>
      </c>
      <c r="I140">
        <v>31.23</v>
      </c>
      <c r="J140">
        <v>112.43</v>
      </c>
    </row>
    <row r="141" spans="1:10" x14ac:dyDescent="0.3">
      <c r="A141">
        <v>157</v>
      </c>
      <c r="B141" t="s">
        <v>552</v>
      </c>
      <c r="C141" s="441">
        <v>45597</v>
      </c>
      <c r="D141" t="s">
        <v>6666</v>
      </c>
      <c r="E141" t="s">
        <v>6725</v>
      </c>
      <c r="F141" t="s">
        <v>6714</v>
      </c>
      <c r="G141">
        <v>24.34</v>
      </c>
      <c r="H141" t="s">
        <v>6085</v>
      </c>
      <c r="I141">
        <v>25.98</v>
      </c>
      <c r="J141">
        <v>632.35</v>
      </c>
    </row>
    <row r="142" spans="1:10" x14ac:dyDescent="0.3">
      <c r="A142">
        <v>250</v>
      </c>
      <c r="B142" t="s">
        <v>552</v>
      </c>
      <c r="C142" s="441">
        <v>45627</v>
      </c>
      <c r="D142" t="s">
        <v>5075</v>
      </c>
      <c r="E142" t="s">
        <v>6725</v>
      </c>
      <c r="F142" t="s">
        <v>6714</v>
      </c>
      <c r="G142">
        <v>12.1</v>
      </c>
      <c r="H142" t="s">
        <v>6085</v>
      </c>
      <c r="I142">
        <v>25.98</v>
      </c>
      <c r="J142">
        <v>314.36</v>
      </c>
    </row>
    <row r="143" spans="1:10" x14ac:dyDescent="0.3">
      <c r="A143">
        <v>991</v>
      </c>
      <c r="B143" t="s">
        <v>552</v>
      </c>
      <c r="C143" s="441">
        <v>45658</v>
      </c>
      <c r="D143" t="s">
        <v>5068</v>
      </c>
      <c r="E143" t="s">
        <v>6725</v>
      </c>
      <c r="F143" t="s">
        <v>6714</v>
      </c>
      <c r="G143">
        <v>14.8</v>
      </c>
      <c r="H143" t="s">
        <v>6085</v>
      </c>
      <c r="I143">
        <v>25.98</v>
      </c>
      <c r="J143">
        <v>384.5</v>
      </c>
    </row>
    <row r="144" spans="1:10" x14ac:dyDescent="0.3">
      <c r="A144">
        <v>1745</v>
      </c>
      <c r="B144" t="s">
        <v>552</v>
      </c>
      <c r="C144" s="441">
        <v>45689</v>
      </c>
      <c r="D144" t="s">
        <v>5066</v>
      </c>
      <c r="E144" t="s">
        <v>6725</v>
      </c>
      <c r="F144" t="s">
        <v>6714</v>
      </c>
      <c r="G144">
        <v>11.68</v>
      </c>
      <c r="H144" t="s">
        <v>6085</v>
      </c>
      <c r="I144">
        <v>25.98</v>
      </c>
      <c r="J144">
        <v>303.45</v>
      </c>
    </row>
    <row r="145" spans="1:10" x14ac:dyDescent="0.3">
      <c r="A145">
        <v>2221</v>
      </c>
      <c r="B145" t="s">
        <v>552</v>
      </c>
      <c r="C145" s="441">
        <v>45717</v>
      </c>
      <c r="D145" t="s">
        <v>5064</v>
      </c>
      <c r="E145" t="s">
        <v>6725</v>
      </c>
      <c r="F145" t="s">
        <v>6714</v>
      </c>
      <c r="G145">
        <v>12.34</v>
      </c>
      <c r="H145" t="s">
        <v>6085</v>
      </c>
      <c r="I145">
        <v>25.98</v>
      </c>
      <c r="J145">
        <v>320.58999999999997</v>
      </c>
    </row>
    <row r="146" spans="1:10" x14ac:dyDescent="0.3">
      <c r="A146">
        <v>3351</v>
      </c>
      <c r="B146" t="s">
        <v>552</v>
      </c>
      <c r="C146" s="441">
        <v>45748</v>
      </c>
      <c r="D146" t="s">
        <v>5052</v>
      </c>
      <c r="E146" t="s">
        <v>6725</v>
      </c>
      <c r="F146" t="s">
        <v>6714</v>
      </c>
      <c r="G146">
        <v>12.44</v>
      </c>
      <c r="H146" t="s">
        <v>6085</v>
      </c>
      <c r="I146">
        <v>25.98</v>
      </c>
      <c r="J146">
        <v>323.19</v>
      </c>
    </row>
    <row r="147" spans="1:10" x14ac:dyDescent="0.3">
      <c r="A147">
        <v>4084</v>
      </c>
      <c r="B147" t="s">
        <v>552</v>
      </c>
      <c r="C147" s="441">
        <v>45778</v>
      </c>
      <c r="D147" t="s">
        <v>5061</v>
      </c>
      <c r="E147" t="s">
        <v>6725</v>
      </c>
      <c r="F147" t="s">
        <v>6714</v>
      </c>
      <c r="G147">
        <v>2.2000000000000002</v>
      </c>
      <c r="H147" t="s">
        <v>6085</v>
      </c>
      <c r="I147">
        <v>25.98</v>
      </c>
      <c r="J147">
        <v>57.16</v>
      </c>
    </row>
    <row r="148" spans="1:10" x14ac:dyDescent="0.3">
      <c r="A148">
        <v>4719</v>
      </c>
      <c r="B148" t="s">
        <v>552</v>
      </c>
      <c r="C148" s="441">
        <v>45809</v>
      </c>
      <c r="D148" t="s">
        <v>4523</v>
      </c>
      <c r="E148" t="s">
        <v>6725</v>
      </c>
      <c r="F148" t="s">
        <v>6714</v>
      </c>
      <c r="G148">
        <v>13.68</v>
      </c>
      <c r="H148" t="s">
        <v>6085</v>
      </c>
      <c r="I148">
        <v>25.98</v>
      </c>
      <c r="J148">
        <v>355.41</v>
      </c>
    </row>
    <row r="149" spans="1:10" x14ac:dyDescent="0.3">
      <c r="A149">
        <v>5094</v>
      </c>
      <c r="B149" t="s">
        <v>552</v>
      </c>
      <c r="C149" s="441">
        <v>45839</v>
      </c>
      <c r="D149" t="s">
        <v>5046</v>
      </c>
      <c r="E149" t="s">
        <v>6725</v>
      </c>
      <c r="F149" t="s">
        <v>6714</v>
      </c>
      <c r="G149">
        <v>12.46</v>
      </c>
      <c r="H149" t="s">
        <v>6085</v>
      </c>
      <c r="I149">
        <v>25.98</v>
      </c>
      <c r="J149">
        <v>323.70999999999998</v>
      </c>
    </row>
    <row r="150" spans="1:10" x14ac:dyDescent="0.3">
      <c r="A150">
        <v>5833</v>
      </c>
      <c r="B150" t="s">
        <v>552</v>
      </c>
      <c r="C150" s="441">
        <v>45870</v>
      </c>
      <c r="D150" t="s">
        <v>4519</v>
      </c>
      <c r="E150" t="s">
        <v>6725</v>
      </c>
      <c r="F150" t="s">
        <v>6714</v>
      </c>
      <c r="G150">
        <v>17.2</v>
      </c>
      <c r="H150" t="s">
        <v>6085</v>
      </c>
      <c r="I150">
        <v>25.98</v>
      </c>
      <c r="J150">
        <v>446.86</v>
      </c>
    </row>
    <row r="151" spans="1:10" x14ac:dyDescent="0.3">
      <c r="A151">
        <v>6534</v>
      </c>
      <c r="B151" t="s">
        <v>552</v>
      </c>
      <c r="C151" s="441">
        <v>45901</v>
      </c>
      <c r="D151" t="s">
        <v>4524</v>
      </c>
      <c r="E151" t="s">
        <v>6725</v>
      </c>
      <c r="F151" t="s">
        <v>6714</v>
      </c>
      <c r="G151">
        <v>4.17</v>
      </c>
      <c r="H151" t="s">
        <v>6085</v>
      </c>
      <c r="I151">
        <v>25.98</v>
      </c>
      <c r="J151">
        <v>108.34</v>
      </c>
    </row>
    <row r="152" spans="1:10" x14ac:dyDescent="0.3">
      <c r="A152">
        <v>7072</v>
      </c>
      <c r="B152" t="s">
        <v>552</v>
      </c>
      <c r="C152" s="441">
        <v>45931</v>
      </c>
      <c r="D152" t="s">
        <v>1097</v>
      </c>
      <c r="E152" t="s">
        <v>6725</v>
      </c>
      <c r="F152" t="s">
        <v>6714</v>
      </c>
      <c r="G152">
        <v>7.58</v>
      </c>
      <c r="H152" t="s">
        <v>6085</v>
      </c>
      <c r="I152">
        <v>25.98</v>
      </c>
      <c r="J152">
        <v>196.93</v>
      </c>
    </row>
    <row r="153" spans="1:10" x14ac:dyDescent="0.3">
      <c r="A153">
        <v>7529</v>
      </c>
      <c r="B153" t="s">
        <v>552</v>
      </c>
      <c r="C153" s="441">
        <v>45962</v>
      </c>
      <c r="D153" t="s">
        <v>4417</v>
      </c>
      <c r="E153" t="s">
        <v>6725</v>
      </c>
      <c r="F153" t="s">
        <v>6714</v>
      </c>
      <c r="G153">
        <v>9.06</v>
      </c>
      <c r="H153" t="s">
        <v>6085</v>
      </c>
      <c r="I153">
        <v>25.98</v>
      </c>
      <c r="J153">
        <v>235.38</v>
      </c>
    </row>
    <row r="154" spans="1:10" x14ac:dyDescent="0.3">
      <c r="A154">
        <v>7779</v>
      </c>
      <c r="B154" t="s">
        <v>552</v>
      </c>
      <c r="C154" s="441">
        <v>45992</v>
      </c>
      <c r="D154" t="s">
        <v>4415</v>
      </c>
      <c r="E154" t="s">
        <v>6725</v>
      </c>
      <c r="F154" t="s">
        <v>6714</v>
      </c>
      <c r="G154">
        <v>7.58</v>
      </c>
      <c r="H154" t="s">
        <v>6085</v>
      </c>
      <c r="I154">
        <v>25.98</v>
      </c>
      <c r="J154">
        <v>196.93</v>
      </c>
    </row>
    <row r="155" spans="1:10" x14ac:dyDescent="0.3">
      <c r="A155">
        <v>158</v>
      </c>
      <c r="B155" t="s">
        <v>552</v>
      </c>
      <c r="C155" s="441">
        <v>45597</v>
      </c>
      <c r="D155" t="s">
        <v>6666</v>
      </c>
      <c r="E155" t="s">
        <v>4740</v>
      </c>
      <c r="F155" t="s">
        <v>6714</v>
      </c>
      <c r="G155">
        <v>42</v>
      </c>
      <c r="H155" t="s">
        <v>6085</v>
      </c>
      <c r="I155">
        <v>26.54</v>
      </c>
      <c r="J155">
        <v>1114.68</v>
      </c>
    </row>
    <row r="156" spans="1:10" x14ac:dyDescent="0.3">
      <c r="A156">
        <v>251</v>
      </c>
      <c r="B156" t="s">
        <v>552</v>
      </c>
      <c r="C156" s="441">
        <v>45627</v>
      </c>
      <c r="D156" t="s">
        <v>5075</v>
      </c>
      <c r="E156" t="s">
        <v>4740</v>
      </c>
      <c r="F156" t="s">
        <v>6714</v>
      </c>
      <c r="G156">
        <v>10.8</v>
      </c>
      <c r="H156" t="s">
        <v>6085</v>
      </c>
      <c r="I156">
        <v>26.54</v>
      </c>
      <c r="J156">
        <v>286.63</v>
      </c>
    </row>
    <row r="157" spans="1:10" x14ac:dyDescent="0.3">
      <c r="A157">
        <v>974</v>
      </c>
      <c r="B157" t="s">
        <v>552</v>
      </c>
      <c r="C157" s="441">
        <v>45658</v>
      </c>
      <c r="D157" t="s">
        <v>5068</v>
      </c>
      <c r="E157" t="s">
        <v>4740</v>
      </c>
      <c r="F157" t="s">
        <v>6714</v>
      </c>
      <c r="G157">
        <v>38.46</v>
      </c>
      <c r="H157" t="s">
        <v>6085</v>
      </c>
      <c r="I157">
        <v>26.54</v>
      </c>
      <c r="J157">
        <v>1020.73</v>
      </c>
    </row>
    <row r="158" spans="1:10" x14ac:dyDescent="0.3">
      <c r="A158">
        <v>1716</v>
      </c>
      <c r="B158" t="s">
        <v>552</v>
      </c>
      <c r="C158" s="441">
        <v>45689</v>
      </c>
      <c r="D158" t="s">
        <v>5066</v>
      </c>
      <c r="E158" t="s">
        <v>4740</v>
      </c>
      <c r="F158" t="s">
        <v>6714</v>
      </c>
      <c r="G158">
        <v>20.2</v>
      </c>
      <c r="H158" t="s">
        <v>6085</v>
      </c>
      <c r="I158">
        <v>26.54</v>
      </c>
      <c r="J158">
        <v>536.11</v>
      </c>
    </row>
    <row r="159" spans="1:10" x14ac:dyDescent="0.3">
      <c r="A159">
        <v>2192</v>
      </c>
      <c r="B159" t="s">
        <v>552</v>
      </c>
      <c r="C159" s="441">
        <v>45717</v>
      </c>
      <c r="D159" t="s">
        <v>5064</v>
      </c>
      <c r="E159" t="s">
        <v>4740</v>
      </c>
      <c r="F159" t="s">
        <v>6714</v>
      </c>
      <c r="G159">
        <v>19.18</v>
      </c>
      <c r="H159" t="s">
        <v>6085</v>
      </c>
      <c r="I159">
        <v>26.54</v>
      </c>
      <c r="J159">
        <v>509.04</v>
      </c>
    </row>
    <row r="160" spans="1:10" x14ac:dyDescent="0.3">
      <c r="A160">
        <v>3329</v>
      </c>
      <c r="B160" t="s">
        <v>552</v>
      </c>
      <c r="C160" s="441">
        <v>45748</v>
      </c>
      <c r="D160" t="s">
        <v>5052</v>
      </c>
      <c r="E160" t="s">
        <v>4740</v>
      </c>
      <c r="F160" t="s">
        <v>6714</v>
      </c>
      <c r="G160">
        <v>25.28</v>
      </c>
      <c r="H160" t="s">
        <v>6085</v>
      </c>
      <c r="I160">
        <v>26.54</v>
      </c>
      <c r="J160">
        <v>670.93</v>
      </c>
    </row>
    <row r="161" spans="1:10" x14ac:dyDescent="0.3">
      <c r="A161">
        <v>4059</v>
      </c>
      <c r="B161" t="s">
        <v>552</v>
      </c>
      <c r="C161" s="441">
        <v>45778</v>
      </c>
      <c r="D161" t="s">
        <v>5061</v>
      </c>
      <c r="E161" t="s">
        <v>4740</v>
      </c>
      <c r="F161" t="s">
        <v>6714</v>
      </c>
      <c r="G161">
        <v>14.38</v>
      </c>
      <c r="H161" t="s">
        <v>6085</v>
      </c>
      <c r="I161">
        <v>26.54</v>
      </c>
      <c r="J161">
        <v>381.65</v>
      </c>
    </row>
    <row r="162" spans="1:10" x14ac:dyDescent="0.3">
      <c r="A162">
        <v>4697</v>
      </c>
      <c r="B162" t="s">
        <v>552</v>
      </c>
      <c r="C162" s="441">
        <v>45809</v>
      </c>
      <c r="D162" t="s">
        <v>4523</v>
      </c>
      <c r="E162" t="s">
        <v>4740</v>
      </c>
      <c r="F162" t="s">
        <v>6714</v>
      </c>
      <c r="G162">
        <v>19.399999999999999</v>
      </c>
      <c r="H162" t="s">
        <v>6085</v>
      </c>
      <c r="I162">
        <v>26.54</v>
      </c>
      <c r="J162">
        <v>514.88</v>
      </c>
    </row>
    <row r="163" spans="1:10" x14ac:dyDescent="0.3">
      <c r="A163">
        <v>5063</v>
      </c>
      <c r="B163" t="s">
        <v>552</v>
      </c>
      <c r="C163" s="441">
        <v>45839</v>
      </c>
      <c r="D163" t="s">
        <v>5046</v>
      </c>
      <c r="E163" t="s">
        <v>4740</v>
      </c>
      <c r="F163" t="s">
        <v>6714</v>
      </c>
      <c r="G163">
        <v>17.28</v>
      </c>
      <c r="H163" t="s">
        <v>6085</v>
      </c>
      <c r="I163">
        <v>26.54</v>
      </c>
      <c r="J163">
        <v>458.61</v>
      </c>
    </row>
    <row r="164" spans="1:10" x14ac:dyDescent="0.3">
      <c r="A164">
        <v>5800</v>
      </c>
      <c r="B164" t="s">
        <v>552</v>
      </c>
      <c r="C164" s="441">
        <v>45870</v>
      </c>
      <c r="D164" t="s">
        <v>4519</v>
      </c>
      <c r="E164" t="s">
        <v>4740</v>
      </c>
      <c r="F164" t="s">
        <v>6714</v>
      </c>
      <c r="G164">
        <v>1.2</v>
      </c>
      <c r="H164" t="s">
        <v>6085</v>
      </c>
      <c r="I164">
        <v>26.54</v>
      </c>
      <c r="J164">
        <v>31.85</v>
      </c>
    </row>
    <row r="165" spans="1:10" x14ac:dyDescent="0.3">
      <c r="A165">
        <v>6504</v>
      </c>
      <c r="B165" t="s">
        <v>552</v>
      </c>
      <c r="C165" s="441">
        <v>45901</v>
      </c>
      <c r="D165" t="s">
        <v>4524</v>
      </c>
      <c r="E165" t="s">
        <v>4740</v>
      </c>
      <c r="F165" t="s">
        <v>6714</v>
      </c>
      <c r="G165">
        <v>12.8</v>
      </c>
      <c r="H165" t="s">
        <v>6085</v>
      </c>
      <c r="I165">
        <v>26.54</v>
      </c>
      <c r="J165">
        <v>339.71</v>
      </c>
    </row>
    <row r="166" spans="1:10" x14ac:dyDescent="0.3">
      <c r="A166">
        <v>7049</v>
      </c>
      <c r="B166" t="s">
        <v>552</v>
      </c>
      <c r="C166" s="441">
        <v>45931</v>
      </c>
      <c r="D166" t="s">
        <v>1097</v>
      </c>
      <c r="E166" t="s">
        <v>4740</v>
      </c>
      <c r="F166" t="s">
        <v>6714</v>
      </c>
      <c r="G166">
        <v>16.64</v>
      </c>
      <c r="H166" t="s">
        <v>6085</v>
      </c>
      <c r="I166">
        <v>26.54</v>
      </c>
      <c r="J166">
        <v>441.63</v>
      </c>
    </row>
    <row r="167" spans="1:10" x14ac:dyDescent="0.3">
      <c r="A167">
        <v>7506</v>
      </c>
      <c r="B167" t="s">
        <v>552</v>
      </c>
      <c r="C167" s="441">
        <v>45962</v>
      </c>
      <c r="D167" t="s">
        <v>4417</v>
      </c>
      <c r="E167" t="s">
        <v>4740</v>
      </c>
      <c r="F167" t="s">
        <v>6714</v>
      </c>
      <c r="G167">
        <v>12.98</v>
      </c>
      <c r="H167" t="s">
        <v>6085</v>
      </c>
      <c r="I167">
        <v>26.54</v>
      </c>
      <c r="J167">
        <v>344.49</v>
      </c>
    </row>
    <row r="168" spans="1:10" x14ac:dyDescent="0.3">
      <c r="A168">
        <v>7756</v>
      </c>
      <c r="B168" t="s">
        <v>552</v>
      </c>
      <c r="C168" s="441">
        <v>45992</v>
      </c>
      <c r="D168" t="s">
        <v>4415</v>
      </c>
      <c r="E168" t="s">
        <v>4740</v>
      </c>
      <c r="F168" t="s">
        <v>6714</v>
      </c>
      <c r="G168">
        <v>16.64</v>
      </c>
      <c r="H168" t="s">
        <v>6085</v>
      </c>
      <c r="I168">
        <v>26.54</v>
      </c>
      <c r="J168">
        <v>441.63</v>
      </c>
    </row>
    <row r="169" spans="1:10" x14ac:dyDescent="0.3">
      <c r="A169">
        <v>7860</v>
      </c>
      <c r="B169" t="s">
        <v>552</v>
      </c>
      <c r="C169" s="441">
        <v>46023</v>
      </c>
      <c r="D169" t="s">
        <v>460</v>
      </c>
      <c r="E169" t="s">
        <v>4740</v>
      </c>
      <c r="F169" t="s">
        <v>6714</v>
      </c>
      <c r="G169">
        <v>12.8</v>
      </c>
      <c r="H169" t="s">
        <v>6085</v>
      </c>
      <c r="I169">
        <v>26.54</v>
      </c>
      <c r="J169">
        <v>339.71</v>
      </c>
    </row>
    <row r="170" spans="1:10" x14ac:dyDescent="0.3">
      <c r="A170">
        <v>8338</v>
      </c>
      <c r="B170" t="s">
        <v>552</v>
      </c>
      <c r="C170" s="441">
        <v>46054</v>
      </c>
      <c r="D170" t="s">
        <v>461</v>
      </c>
      <c r="E170" t="s">
        <v>4740</v>
      </c>
      <c r="F170" t="s">
        <v>6714</v>
      </c>
      <c r="G170">
        <v>6.14</v>
      </c>
      <c r="H170" t="s">
        <v>6085</v>
      </c>
      <c r="I170">
        <v>26.54</v>
      </c>
      <c r="J170">
        <v>162.96</v>
      </c>
    </row>
    <row r="171" spans="1:10" x14ac:dyDescent="0.3">
      <c r="A171">
        <v>8813</v>
      </c>
      <c r="B171" t="s">
        <v>552</v>
      </c>
      <c r="C171" s="441">
        <v>46082</v>
      </c>
      <c r="D171" t="s">
        <v>462</v>
      </c>
      <c r="E171" t="s">
        <v>4740</v>
      </c>
      <c r="F171" t="s">
        <v>6714</v>
      </c>
      <c r="G171">
        <v>21.24</v>
      </c>
      <c r="H171" t="s">
        <v>6085</v>
      </c>
      <c r="I171">
        <v>26.54</v>
      </c>
      <c r="J171">
        <v>563.71</v>
      </c>
    </row>
    <row r="172" spans="1:10" x14ac:dyDescent="0.3">
      <c r="A172">
        <v>10105</v>
      </c>
      <c r="B172" t="s">
        <v>552</v>
      </c>
      <c r="C172" s="441">
        <v>46143</v>
      </c>
      <c r="D172" t="s">
        <v>464</v>
      </c>
      <c r="E172" t="s">
        <v>4740</v>
      </c>
      <c r="F172" t="s">
        <v>6714</v>
      </c>
      <c r="G172">
        <v>5</v>
      </c>
      <c r="H172" t="s">
        <v>6085</v>
      </c>
      <c r="I172">
        <v>26.54</v>
      </c>
      <c r="J172">
        <v>132.69999999999999</v>
      </c>
    </row>
    <row r="173" spans="1:10" x14ac:dyDescent="0.3">
      <c r="A173">
        <v>10825</v>
      </c>
      <c r="B173" t="s">
        <v>552</v>
      </c>
      <c r="C173" s="441">
        <v>46174</v>
      </c>
      <c r="D173" t="s">
        <v>465</v>
      </c>
      <c r="E173" t="s">
        <v>4740</v>
      </c>
      <c r="F173" t="s">
        <v>6714</v>
      </c>
      <c r="G173">
        <v>27.44</v>
      </c>
      <c r="H173" t="s">
        <v>6085</v>
      </c>
      <c r="I173">
        <v>26.54</v>
      </c>
      <c r="J173">
        <v>728.26</v>
      </c>
    </row>
    <row r="174" spans="1:10" x14ac:dyDescent="0.3">
      <c r="A174">
        <v>159</v>
      </c>
      <c r="B174" t="s">
        <v>552</v>
      </c>
      <c r="C174" s="441">
        <v>45597</v>
      </c>
      <c r="D174" t="s">
        <v>6666</v>
      </c>
      <c r="E174" t="s">
        <v>6726</v>
      </c>
      <c r="F174" t="s">
        <v>6714</v>
      </c>
      <c r="G174">
        <v>1.94</v>
      </c>
      <c r="H174" t="s">
        <v>6085</v>
      </c>
      <c r="I174">
        <v>55.04</v>
      </c>
      <c r="J174">
        <v>106.78</v>
      </c>
    </row>
    <row r="175" spans="1:10" x14ac:dyDescent="0.3">
      <c r="A175">
        <v>1744</v>
      </c>
      <c r="B175" t="s">
        <v>552</v>
      </c>
      <c r="C175" s="441">
        <v>45689</v>
      </c>
      <c r="D175" t="s">
        <v>5066</v>
      </c>
      <c r="E175" t="s">
        <v>6726</v>
      </c>
      <c r="F175" t="s">
        <v>6714</v>
      </c>
      <c r="G175">
        <v>2.23</v>
      </c>
      <c r="H175" t="s">
        <v>6085</v>
      </c>
      <c r="I175">
        <v>55.04</v>
      </c>
      <c r="J175">
        <v>122.74</v>
      </c>
    </row>
    <row r="176" spans="1:10" x14ac:dyDescent="0.3">
      <c r="A176">
        <v>2220</v>
      </c>
      <c r="B176" t="s">
        <v>552</v>
      </c>
      <c r="C176" s="441">
        <v>45717</v>
      </c>
      <c r="D176" t="s">
        <v>5064</v>
      </c>
      <c r="E176" t="s">
        <v>6726</v>
      </c>
      <c r="F176" t="s">
        <v>6714</v>
      </c>
      <c r="G176">
        <v>0.99</v>
      </c>
      <c r="H176" t="s">
        <v>6085</v>
      </c>
      <c r="I176">
        <v>55.04</v>
      </c>
      <c r="J176">
        <v>54.49</v>
      </c>
    </row>
    <row r="177" spans="1:10" x14ac:dyDescent="0.3">
      <c r="A177">
        <v>3350</v>
      </c>
      <c r="B177" t="s">
        <v>552</v>
      </c>
      <c r="C177" s="441">
        <v>45748</v>
      </c>
      <c r="D177" t="s">
        <v>5052</v>
      </c>
      <c r="E177" t="s">
        <v>6726</v>
      </c>
      <c r="F177" t="s">
        <v>6714</v>
      </c>
      <c r="G177">
        <v>0.5</v>
      </c>
      <c r="H177" t="s">
        <v>6085</v>
      </c>
      <c r="I177">
        <v>55.04</v>
      </c>
      <c r="J177">
        <v>27.52</v>
      </c>
    </row>
    <row r="178" spans="1:10" x14ac:dyDescent="0.3">
      <c r="A178">
        <v>4082</v>
      </c>
      <c r="B178" t="s">
        <v>552</v>
      </c>
      <c r="C178" s="441">
        <v>45778</v>
      </c>
      <c r="D178" t="s">
        <v>5061</v>
      </c>
      <c r="E178" t="s">
        <v>6726</v>
      </c>
      <c r="F178" t="s">
        <v>6714</v>
      </c>
      <c r="G178">
        <v>2.93</v>
      </c>
      <c r="H178" t="s">
        <v>6085</v>
      </c>
      <c r="I178">
        <v>55.04</v>
      </c>
      <c r="J178">
        <v>161.27000000000001</v>
      </c>
    </row>
    <row r="179" spans="1:10" x14ac:dyDescent="0.3">
      <c r="A179">
        <v>4718</v>
      </c>
      <c r="B179" t="s">
        <v>552</v>
      </c>
      <c r="C179" s="441">
        <v>45809</v>
      </c>
      <c r="D179" t="s">
        <v>4523</v>
      </c>
      <c r="E179" t="s">
        <v>6726</v>
      </c>
      <c r="F179" t="s">
        <v>6714</v>
      </c>
      <c r="G179">
        <v>3.89</v>
      </c>
      <c r="H179" t="s">
        <v>6085</v>
      </c>
      <c r="I179">
        <v>55.04</v>
      </c>
      <c r="J179">
        <v>214.11</v>
      </c>
    </row>
    <row r="180" spans="1:10" x14ac:dyDescent="0.3">
      <c r="A180">
        <v>5092</v>
      </c>
      <c r="B180" t="s">
        <v>552</v>
      </c>
      <c r="C180" s="441">
        <v>45839</v>
      </c>
      <c r="D180" t="s">
        <v>5046</v>
      </c>
      <c r="E180" t="s">
        <v>6726</v>
      </c>
      <c r="F180" t="s">
        <v>6714</v>
      </c>
      <c r="G180">
        <v>1.39</v>
      </c>
      <c r="H180" t="s">
        <v>6085</v>
      </c>
      <c r="I180">
        <v>55.04</v>
      </c>
      <c r="J180">
        <v>76.510000000000005</v>
      </c>
    </row>
    <row r="181" spans="1:10" x14ac:dyDescent="0.3">
      <c r="A181">
        <v>5831</v>
      </c>
      <c r="B181" t="s">
        <v>552</v>
      </c>
      <c r="C181" s="441">
        <v>45870</v>
      </c>
      <c r="D181" t="s">
        <v>4519</v>
      </c>
      <c r="E181" t="s">
        <v>6726</v>
      </c>
      <c r="F181" t="s">
        <v>6714</v>
      </c>
      <c r="G181">
        <v>3.87</v>
      </c>
      <c r="H181" t="s">
        <v>6085</v>
      </c>
      <c r="I181">
        <v>55.04</v>
      </c>
      <c r="J181">
        <v>213</v>
      </c>
    </row>
    <row r="182" spans="1:10" x14ac:dyDescent="0.3">
      <c r="A182">
        <v>6532</v>
      </c>
      <c r="B182" t="s">
        <v>552</v>
      </c>
      <c r="C182" s="441">
        <v>45901</v>
      </c>
      <c r="D182" t="s">
        <v>4524</v>
      </c>
      <c r="E182" t="s">
        <v>6726</v>
      </c>
      <c r="F182" t="s">
        <v>6714</v>
      </c>
      <c r="G182">
        <v>1.65</v>
      </c>
      <c r="H182" t="s">
        <v>6085</v>
      </c>
      <c r="I182">
        <v>55.04</v>
      </c>
      <c r="J182">
        <v>90.82</v>
      </c>
    </row>
    <row r="183" spans="1:10" x14ac:dyDescent="0.3">
      <c r="A183">
        <v>7071</v>
      </c>
      <c r="B183" t="s">
        <v>552</v>
      </c>
      <c r="C183" s="441">
        <v>45931</v>
      </c>
      <c r="D183" t="s">
        <v>1097</v>
      </c>
      <c r="E183" t="s">
        <v>6726</v>
      </c>
      <c r="F183" t="s">
        <v>6714</v>
      </c>
      <c r="G183">
        <v>3.65</v>
      </c>
      <c r="H183" t="s">
        <v>6085</v>
      </c>
      <c r="I183">
        <v>55.04</v>
      </c>
      <c r="J183">
        <v>200.9</v>
      </c>
    </row>
    <row r="184" spans="1:10" x14ac:dyDescent="0.3">
      <c r="A184">
        <v>7528</v>
      </c>
      <c r="B184" t="s">
        <v>552</v>
      </c>
      <c r="C184" s="441">
        <v>45962</v>
      </c>
      <c r="D184" t="s">
        <v>4417</v>
      </c>
      <c r="E184" t="s">
        <v>6726</v>
      </c>
      <c r="F184" t="s">
        <v>6714</v>
      </c>
      <c r="G184">
        <v>3.6</v>
      </c>
      <c r="H184" t="s">
        <v>6085</v>
      </c>
      <c r="I184">
        <v>55.04</v>
      </c>
      <c r="J184">
        <v>198.14</v>
      </c>
    </row>
    <row r="185" spans="1:10" x14ac:dyDescent="0.3">
      <c r="A185">
        <v>7778</v>
      </c>
      <c r="B185" t="s">
        <v>552</v>
      </c>
      <c r="C185" s="441">
        <v>45992</v>
      </c>
      <c r="D185" t="s">
        <v>4415</v>
      </c>
      <c r="E185" t="s">
        <v>6726</v>
      </c>
      <c r="F185" t="s">
        <v>6714</v>
      </c>
      <c r="G185">
        <v>3.65</v>
      </c>
      <c r="H185" t="s">
        <v>6085</v>
      </c>
      <c r="I185">
        <v>55.04</v>
      </c>
      <c r="J185">
        <v>200.9</v>
      </c>
    </row>
    <row r="186" spans="1:10" x14ac:dyDescent="0.3">
      <c r="A186">
        <v>7881</v>
      </c>
      <c r="B186" t="s">
        <v>552</v>
      </c>
      <c r="C186" s="441">
        <v>46023</v>
      </c>
      <c r="D186" t="s">
        <v>460</v>
      </c>
      <c r="E186" t="s">
        <v>6726</v>
      </c>
      <c r="F186" t="s">
        <v>6714</v>
      </c>
      <c r="G186">
        <v>0.92</v>
      </c>
      <c r="H186" t="s">
        <v>6085</v>
      </c>
      <c r="I186">
        <v>55.04</v>
      </c>
      <c r="J186">
        <v>50.64</v>
      </c>
    </row>
    <row r="187" spans="1:10" x14ac:dyDescent="0.3">
      <c r="A187">
        <v>8364</v>
      </c>
      <c r="B187" t="s">
        <v>552</v>
      </c>
      <c r="C187" s="441">
        <v>46054</v>
      </c>
      <c r="D187" t="s">
        <v>461</v>
      </c>
      <c r="E187" t="s">
        <v>6726</v>
      </c>
      <c r="F187" t="s">
        <v>6714</v>
      </c>
      <c r="G187">
        <v>2.2999999999999998</v>
      </c>
      <c r="H187" t="s">
        <v>6085</v>
      </c>
      <c r="I187">
        <v>55.04</v>
      </c>
      <c r="J187">
        <v>126.59</v>
      </c>
    </row>
    <row r="188" spans="1:10" x14ac:dyDescent="0.3">
      <c r="A188">
        <v>8848</v>
      </c>
      <c r="B188" t="s">
        <v>552</v>
      </c>
      <c r="C188" s="441">
        <v>46082</v>
      </c>
      <c r="D188" t="s">
        <v>462</v>
      </c>
      <c r="E188" t="s">
        <v>6726</v>
      </c>
      <c r="F188" t="s">
        <v>6714</v>
      </c>
      <c r="G188">
        <v>0.92</v>
      </c>
      <c r="H188" t="s">
        <v>6085</v>
      </c>
      <c r="I188">
        <v>55.04</v>
      </c>
      <c r="J188">
        <v>50.64</v>
      </c>
    </row>
    <row r="189" spans="1:10" x14ac:dyDescent="0.3">
      <c r="A189">
        <v>9609</v>
      </c>
      <c r="B189" t="s">
        <v>552</v>
      </c>
      <c r="C189" s="441">
        <v>46113</v>
      </c>
      <c r="D189" t="s">
        <v>463</v>
      </c>
      <c r="E189" t="s">
        <v>6726</v>
      </c>
      <c r="F189" t="s">
        <v>6714</v>
      </c>
      <c r="G189">
        <v>0.51</v>
      </c>
      <c r="H189" t="s">
        <v>6085</v>
      </c>
      <c r="I189">
        <v>55.04</v>
      </c>
      <c r="J189">
        <v>28.07</v>
      </c>
    </row>
    <row r="190" spans="1:10" x14ac:dyDescent="0.3">
      <c r="A190">
        <v>10140</v>
      </c>
      <c r="B190" t="s">
        <v>552</v>
      </c>
      <c r="C190" s="441">
        <v>46143</v>
      </c>
      <c r="D190" t="s">
        <v>464</v>
      </c>
      <c r="E190" t="s">
        <v>6726</v>
      </c>
      <c r="F190" t="s">
        <v>6714</v>
      </c>
      <c r="G190">
        <v>0.39</v>
      </c>
      <c r="H190" t="s">
        <v>6085</v>
      </c>
      <c r="I190">
        <v>55.04</v>
      </c>
      <c r="J190">
        <v>21.47</v>
      </c>
    </row>
    <row r="191" spans="1:10" x14ac:dyDescent="0.3">
      <c r="A191">
        <v>10856</v>
      </c>
      <c r="B191" t="s">
        <v>552</v>
      </c>
      <c r="C191" s="441">
        <v>46174</v>
      </c>
      <c r="D191" t="s">
        <v>465</v>
      </c>
      <c r="E191" t="s">
        <v>6726</v>
      </c>
      <c r="F191" t="s">
        <v>6714</v>
      </c>
      <c r="G191">
        <v>1.58</v>
      </c>
      <c r="H191" t="s">
        <v>6085</v>
      </c>
      <c r="I191">
        <v>55.04</v>
      </c>
      <c r="J191">
        <v>86.96</v>
      </c>
    </row>
    <row r="192" spans="1:10" x14ac:dyDescent="0.3">
      <c r="A192">
        <v>11715</v>
      </c>
      <c r="B192" t="s">
        <v>552</v>
      </c>
      <c r="C192" s="441">
        <v>46204</v>
      </c>
      <c r="D192" t="s">
        <v>466</v>
      </c>
      <c r="E192" t="s">
        <v>6726</v>
      </c>
      <c r="F192" t="s">
        <v>6714</v>
      </c>
      <c r="G192">
        <v>0.19</v>
      </c>
      <c r="H192" t="s">
        <v>6085</v>
      </c>
      <c r="I192">
        <v>55.04</v>
      </c>
      <c r="J192">
        <v>10.46</v>
      </c>
    </row>
    <row r="193" spans="1:10" x14ac:dyDescent="0.3">
      <c r="A193">
        <v>160</v>
      </c>
      <c r="B193" t="s">
        <v>552</v>
      </c>
      <c r="C193" s="441">
        <v>45597</v>
      </c>
      <c r="D193" t="s">
        <v>6666</v>
      </c>
      <c r="E193" t="s">
        <v>6727</v>
      </c>
      <c r="F193" t="s">
        <v>6714</v>
      </c>
      <c r="G193">
        <v>2.6</v>
      </c>
      <c r="H193" t="s">
        <v>6085</v>
      </c>
      <c r="I193">
        <v>23.36</v>
      </c>
      <c r="J193">
        <v>60.74</v>
      </c>
    </row>
    <row r="194" spans="1:10" x14ac:dyDescent="0.3">
      <c r="A194">
        <v>252</v>
      </c>
      <c r="B194" t="s">
        <v>552</v>
      </c>
      <c r="C194" s="441">
        <v>45627</v>
      </c>
      <c r="D194" t="s">
        <v>5075</v>
      </c>
      <c r="E194" t="s">
        <v>6727</v>
      </c>
      <c r="F194" t="s">
        <v>6714</v>
      </c>
      <c r="G194">
        <v>1.1200000000000001</v>
      </c>
      <c r="H194" t="s">
        <v>6085</v>
      </c>
      <c r="I194">
        <v>23.36</v>
      </c>
      <c r="J194">
        <v>26.16</v>
      </c>
    </row>
    <row r="195" spans="1:10" x14ac:dyDescent="0.3">
      <c r="A195">
        <v>1723</v>
      </c>
      <c r="B195" t="s">
        <v>552</v>
      </c>
      <c r="C195" s="441">
        <v>45689</v>
      </c>
      <c r="D195" t="s">
        <v>5066</v>
      </c>
      <c r="E195" t="s">
        <v>6727</v>
      </c>
      <c r="F195" t="s">
        <v>6714</v>
      </c>
      <c r="G195">
        <v>0.98</v>
      </c>
      <c r="H195" t="s">
        <v>6085</v>
      </c>
      <c r="I195">
        <v>23.36</v>
      </c>
      <c r="J195">
        <v>22.89</v>
      </c>
    </row>
    <row r="196" spans="1:10" x14ac:dyDescent="0.3">
      <c r="A196">
        <v>2199</v>
      </c>
      <c r="B196" t="s">
        <v>552</v>
      </c>
      <c r="C196" s="441">
        <v>45717</v>
      </c>
      <c r="D196" t="s">
        <v>5064</v>
      </c>
      <c r="E196" t="s">
        <v>6727</v>
      </c>
      <c r="F196" t="s">
        <v>6714</v>
      </c>
      <c r="G196">
        <v>0</v>
      </c>
      <c r="H196" t="s">
        <v>6085</v>
      </c>
      <c r="I196">
        <v>23.36</v>
      </c>
      <c r="J196">
        <v>0</v>
      </c>
    </row>
    <row r="197" spans="1:10" x14ac:dyDescent="0.3">
      <c r="A197">
        <v>3333</v>
      </c>
      <c r="B197" t="s">
        <v>552</v>
      </c>
      <c r="C197" s="441">
        <v>45748</v>
      </c>
      <c r="D197" t="s">
        <v>5052</v>
      </c>
      <c r="E197" t="s">
        <v>6727</v>
      </c>
      <c r="F197" t="s">
        <v>6714</v>
      </c>
      <c r="G197">
        <v>1.17</v>
      </c>
      <c r="H197" t="s">
        <v>6085</v>
      </c>
      <c r="I197">
        <v>23.36</v>
      </c>
      <c r="J197">
        <v>27.33</v>
      </c>
    </row>
    <row r="198" spans="1:10" x14ac:dyDescent="0.3">
      <c r="A198">
        <v>4063</v>
      </c>
      <c r="B198" t="s">
        <v>552</v>
      </c>
      <c r="C198" s="441">
        <v>45778</v>
      </c>
      <c r="D198" t="s">
        <v>5061</v>
      </c>
      <c r="E198" t="s">
        <v>6727</v>
      </c>
      <c r="F198" t="s">
        <v>6714</v>
      </c>
      <c r="G198">
        <v>4.0999999999999996</v>
      </c>
      <c r="H198" t="s">
        <v>6085</v>
      </c>
      <c r="I198">
        <v>23.36</v>
      </c>
      <c r="J198">
        <v>95.78</v>
      </c>
    </row>
    <row r="199" spans="1:10" x14ac:dyDescent="0.3">
      <c r="A199">
        <v>4701</v>
      </c>
      <c r="B199" t="s">
        <v>552</v>
      </c>
      <c r="C199" s="441">
        <v>45809</v>
      </c>
      <c r="D199" t="s">
        <v>4523</v>
      </c>
      <c r="E199" t="s">
        <v>6727</v>
      </c>
      <c r="F199" t="s">
        <v>6714</v>
      </c>
      <c r="G199">
        <v>2.4700000000000002</v>
      </c>
      <c r="H199" t="s">
        <v>6085</v>
      </c>
      <c r="I199">
        <v>23.36</v>
      </c>
      <c r="J199">
        <v>57.7</v>
      </c>
    </row>
    <row r="200" spans="1:10" x14ac:dyDescent="0.3">
      <c r="A200">
        <v>5068</v>
      </c>
      <c r="B200" t="s">
        <v>552</v>
      </c>
      <c r="C200" s="441">
        <v>45839</v>
      </c>
      <c r="D200" t="s">
        <v>5046</v>
      </c>
      <c r="E200" t="s">
        <v>6727</v>
      </c>
      <c r="F200" t="s">
        <v>6714</v>
      </c>
      <c r="G200">
        <v>1.86</v>
      </c>
      <c r="H200" t="s">
        <v>6085</v>
      </c>
      <c r="I200">
        <v>23.36</v>
      </c>
      <c r="J200">
        <v>43.45</v>
      </c>
    </row>
    <row r="201" spans="1:10" x14ac:dyDescent="0.3">
      <c r="A201">
        <v>5807</v>
      </c>
      <c r="B201" t="s">
        <v>552</v>
      </c>
      <c r="C201" s="441">
        <v>45870</v>
      </c>
      <c r="D201" t="s">
        <v>4519</v>
      </c>
      <c r="E201" t="s">
        <v>6727</v>
      </c>
      <c r="F201" t="s">
        <v>6714</v>
      </c>
      <c r="G201">
        <v>2.9</v>
      </c>
      <c r="H201" t="s">
        <v>6085</v>
      </c>
      <c r="I201">
        <v>23.36</v>
      </c>
      <c r="J201">
        <v>67.739999999999995</v>
      </c>
    </row>
    <row r="202" spans="1:10" x14ac:dyDescent="0.3">
      <c r="A202">
        <v>6511</v>
      </c>
      <c r="B202" t="s">
        <v>552</v>
      </c>
      <c r="C202" s="441">
        <v>45901</v>
      </c>
      <c r="D202" t="s">
        <v>4524</v>
      </c>
      <c r="E202" t="s">
        <v>6727</v>
      </c>
      <c r="F202" t="s">
        <v>6714</v>
      </c>
      <c r="G202">
        <v>1.69</v>
      </c>
      <c r="H202" t="s">
        <v>6085</v>
      </c>
      <c r="I202">
        <v>23.36</v>
      </c>
      <c r="J202">
        <v>39.479999999999997</v>
      </c>
    </row>
    <row r="203" spans="1:10" x14ac:dyDescent="0.3">
      <c r="A203">
        <v>7055</v>
      </c>
      <c r="B203" t="s">
        <v>552</v>
      </c>
      <c r="C203" s="441">
        <v>45931</v>
      </c>
      <c r="D203" t="s">
        <v>1097</v>
      </c>
      <c r="E203" t="s">
        <v>6727</v>
      </c>
      <c r="F203" t="s">
        <v>6714</v>
      </c>
      <c r="G203">
        <v>4.4000000000000004</v>
      </c>
      <c r="H203" t="s">
        <v>6085</v>
      </c>
      <c r="I203">
        <v>23.36</v>
      </c>
      <c r="J203">
        <v>102.78</v>
      </c>
    </row>
    <row r="204" spans="1:10" x14ac:dyDescent="0.3">
      <c r="A204">
        <v>7512</v>
      </c>
      <c r="B204" t="s">
        <v>552</v>
      </c>
      <c r="C204" s="441">
        <v>45962</v>
      </c>
      <c r="D204" t="s">
        <v>4417</v>
      </c>
      <c r="E204" t="s">
        <v>6727</v>
      </c>
      <c r="F204" t="s">
        <v>6714</v>
      </c>
      <c r="G204">
        <v>3.18</v>
      </c>
      <c r="H204" t="s">
        <v>6085</v>
      </c>
      <c r="I204">
        <v>23.36</v>
      </c>
      <c r="J204">
        <v>74.28</v>
      </c>
    </row>
    <row r="205" spans="1:10" x14ac:dyDescent="0.3">
      <c r="A205">
        <v>7762</v>
      </c>
      <c r="B205" t="s">
        <v>552</v>
      </c>
      <c r="C205" s="441">
        <v>45992</v>
      </c>
      <c r="D205" t="s">
        <v>4415</v>
      </c>
      <c r="E205" t="s">
        <v>6727</v>
      </c>
      <c r="F205" t="s">
        <v>6714</v>
      </c>
      <c r="G205">
        <v>4.4000000000000004</v>
      </c>
      <c r="H205" t="s">
        <v>6085</v>
      </c>
      <c r="I205">
        <v>23.36</v>
      </c>
      <c r="J205">
        <v>102.78</v>
      </c>
    </row>
    <row r="206" spans="1:10" x14ac:dyDescent="0.3">
      <c r="A206">
        <v>161</v>
      </c>
      <c r="B206" t="s">
        <v>552</v>
      </c>
      <c r="C206" s="441">
        <v>45597</v>
      </c>
      <c r="D206" t="s">
        <v>6666</v>
      </c>
      <c r="E206" t="s">
        <v>6728</v>
      </c>
      <c r="F206" t="s">
        <v>6714</v>
      </c>
      <c r="G206">
        <v>3.1</v>
      </c>
      <c r="H206" t="s">
        <v>6085</v>
      </c>
      <c r="I206">
        <v>24.31</v>
      </c>
      <c r="J206">
        <v>75.36</v>
      </c>
    </row>
    <row r="207" spans="1:10" x14ac:dyDescent="0.3">
      <c r="A207">
        <v>253</v>
      </c>
      <c r="B207" t="s">
        <v>552</v>
      </c>
      <c r="C207" s="441">
        <v>45627</v>
      </c>
      <c r="D207" t="s">
        <v>5075</v>
      </c>
      <c r="E207" t="s">
        <v>6728</v>
      </c>
      <c r="F207" t="s">
        <v>6714</v>
      </c>
      <c r="G207">
        <v>1</v>
      </c>
      <c r="H207" t="s">
        <v>6085</v>
      </c>
      <c r="I207">
        <v>24.31</v>
      </c>
      <c r="J207">
        <v>24.31</v>
      </c>
    </row>
    <row r="208" spans="1:10" x14ac:dyDescent="0.3">
      <c r="A208">
        <v>997</v>
      </c>
      <c r="B208" t="s">
        <v>552</v>
      </c>
      <c r="C208" s="441">
        <v>45658</v>
      </c>
      <c r="D208" t="s">
        <v>5068</v>
      </c>
      <c r="E208" t="s">
        <v>6728</v>
      </c>
      <c r="F208" t="s">
        <v>6714</v>
      </c>
      <c r="G208">
        <v>9.94</v>
      </c>
      <c r="H208" t="s">
        <v>6085</v>
      </c>
      <c r="I208">
        <v>24.31</v>
      </c>
      <c r="J208">
        <v>241.64</v>
      </c>
    </row>
    <row r="209" spans="1:10" x14ac:dyDescent="0.3">
      <c r="A209">
        <v>1754</v>
      </c>
      <c r="B209" t="s">
        <v>552</v>
      </c>
      <c r="C209" s="441">
        <v>45689</v>
      </c>
      <c r="D209" t="s">
        <v>5066</v>
      </c>
      <c r="E209" t="s">
        <v>6728</v>
      </c>
      <c r="F209" t="s">
        <v>6714</v>
      </c>
      <c r="G209">
        <v>12.8</v>
      </c>
      <c r="H209" t="s">
        <v>6085</v>
      </c>
      <c r="I209">
        <v>24.31</v>
      </c>
      <c r="J209">
        <v>311.17</v>
      </c>
    </row>
    <row r="210" spans="1:10" x14ac:dyDescent="0.3">
      <c r="A210">
        <v>2230</v>
      </c>
      <c r="B210" t="s">
        <v>552</v>
      </c>
      <c r="C210" s="441">
        <v>45717</v>
      </c>
      <c r="D210" t="s">
        <v>5064</v>
      </c>
      <c r="E210" t="s">
        <v>6728</v>
      </c>
      <c r="F210" t="s">
        <v>6714</v>
      </c>
      <c r="G210">
        <v>5.36</v>
      </c>
      <c r="H210" t="s">
        <v>6085</v>
      </c>
      <c r="I210">
        <v>24.31</v>
      </c>
      <c r="J210">
        <v>130.30000000000001</v>
      </c>
    </row>
    <row r="211" spans="1:10" x14ac:dyDescent="0.3">
      <c r="A211">
        <v>162</v>
      </c>
      <c r="B211" t="s">
        <v>552</v>
      </c>
      <c r="C211" s="441">
        <v>45597</v>
      </c>
      <c r="D211" t="s">
        <v>6666</v>
      </c>
      <c r="E211" t="s">
        <v>6729</v>
      </c>
      <c r="F211" t="s">
        <v>6714</v>
      </c>
      <c r="G211">
        <v>2.19</v>
      </c>
      <c r="H211" t="s">
        <v>6085</v>
      </c>
      <c r="I211">
        <v>39.450000000000003</v>
      </c>
      <c r="J211">
        <v>86.4</v>
      </c>
    </row>
    <row r="212" spans="1:10" x14ac:dyDescent="0.3">
      <c r="A212">
        <v>254</v>
      </c>
      <c r="B212" t="s">
        <v>552</v>
      </c>
      <c r="C212" s="441">
        <v>45627</v>
      </c>
      <c r="D212" t="s">
        <v>5075</v>
      </c>
      <c r="E212" t="s">
        <v>6729</v>
      </c>
      <c r="F212" t="s">
        <v>6714</v>
      </c>
      <c r="G212">
        <v>1.08</v>
      </c>
      <c r="H212" t="s">
        <v>6085</v>
      </c>
      <c r="I212">
        <v>39.450000000000003</v>
      </c>
      <c r="J212">
        <v>42.61</v>
      </c>
    </row>
    <row r="213" spans="1:10" x14ac:dyDescent="0.3">
      <c r="A213">
        <v>1717</v>
      </c>
      <c r="B213" t="s">
        <v>552</v>
      </c>
      <c r="C213" s="441">
        <v>45689</v>
      </c>
      <c r="D213" t="s">
        <v>5066</v>
      </c>
      <c r="E213" t="s">
        <v>6729</v>
      </c>
      <c r="F213" t="s">
        <v>6714</v>
      </c>
      <c r="G213">
        <v>0</v>
      </c>
      <c r="H213" t="s">
        <v>6085</v>
      </c>
      <c r="I213">
        <v>39.450000000000003</v>
      </c>
      <c r="J213">
        <v>0</v>
      </c>
    </row>
    <row r="214" spans="1:10" x14ac:dyDescent="0.3">
      <c r="A214">
        <v>2193</v>
      </c>
      <c r="B214" t="s">
        <v>552</v>
      </c>
      <c r="C214" s="441">
        <v>45717</v>
      </c>
      <c r="D214" t="s">
        <v>5064</v>
      </c>
      <c r="E214" t="s">
        <v>6729</v>
      </c>
      <c r="F214" t="s">
        <v>6714</v>
      </c>
      <c r="G214">
        <v>0.74</v>
      </c>
      <c r="H214" t="s">
        <v>6085</v>
      </c>
      <c r="I214">
        <v>39.450000000000003</v>
      </c>
      <c r="J214">
        <v>29.19</v>
      </c>
    </row>
    <row r="215" spans="1:10" x14ac:dyDescent="0.3">
      <c r="A215">
        <v>3330</v>
      </c>
      <c r="B215" t="s">
        <v>552</v>
      </c>
      <c r="C215" s="441">
        <v>45748</v>
      </c>
      <c r="D215" t="s">
        <v>5052</v>
      </c>
      <c r="E215" t="s">
        <v>6729</v>
      </c>
      <c r="F215" t="s">
        <v>6714</v>
      </c>
      <c r="G215">
        <v>0.75</v>
      </c>
      <c r="H215" t="s">
        <v>6085</v>
      </c>
      <c r="I215">
        <v>39.450000000000003</v>
      </c>
      <c r="J215">
        <v>29.59</v>
      </c>
    </row>
    <row r="216" spans="1:10" x14ac:dyDescent="0.3">
      <c r="A216">
        <v>4061</v>
      </c>
      <c r="B216" t="s">
        <v>552</v>
      </c>
      <c r="C216" s="441">
        <v>45778</v>
      </c>
      <c r="D216" t="s">
        <v>5061</v>
      </c>
      <c r="E216" t="s">
        <v>6729</v>
      </c>
      <c r="F216" t="s">
        <v>6714</v>
      </c>
      <c r="G216">
        <v>1.1399999999999999</v>
      </c>
      <c r="H216" t="s">
        <v>6085</v>
      </c>
      <c r="I216">
        <v>39.450000000000003</v>
      </c>
      <c r="J216">
        <v>44.97</v>
      </c>
    </row>
    <row r="217" spans="1:10" x14ac:dyDescent="0.3">
      <c r="A217">
        <v>4699</v>
      </c>
      <c r="B217" t="s">
        <v>552</v>
      </c>
      <c r="C217" s="441">
        <v>45809</v>
      </c>
      <c r="D217" t="s">
        <v>4523</v>
      </c>
      <c r="E217" t="s">
        <v>6729</v>
      </c>
      <c r="F217" t="s">
        <v>6714</v>
      </c>
      <c r="G217">
        <v>0.65</v>
      </c>
      <c r="H217" t="s">
        <v>6085</v>
      </c>
      <c r="I217">
        <v>39.450000000000003</v>
      </c>
      <c r="J217">
        <v>25.64</v>
      </c>
    </row>
    <row r="218" spans="1:10" x14ac:dyDescent="0.3">
      <c r="A218">
        <v>5803</v>
      </c>
      <c r="B218" t="s">
        <v>552</v>
      </c>
      <c r="C218" s="441">
        <v>45870</v>
      </c>
      <c r="D218" t="s">
        <v>4519</v>
      </c>
      <c r="E218" t="s">
        <v>6729</v>
      </c>
      <c r="F218" t="s">
        <v>6714</v>
      </c>
      <c r="G218">
        <v>0.93</v>
      </c>
      <c r="H218" t="s">
        <v>6085</v>
      </c>
      <c r="I218">
        <v>39.450000000000003</v>
      </c>
      <c r="J218">
        <v>36.69</v>
      </c>
    </row>
    <row r="219" spans="1:10" x14ac:dyDescent="0.3">
      <c r="A219">
        <v>6507</v>
      </c>
      <c r="B219" t="s">
        <v>552</v>
      </c>
      <c r="C219" s="441">
        <v>45901</v>
      </c>
      <c r="D219" t="s">
        <v>4524</v>
      </c>
      <c r="E219" t="s">
        <v>6729</v>
      </c>
      <c r="F219" t="s">
        <v>6714</v>
      </c>
      <c r="G219">
        <v>0.71</v>
      </c>
      <c r="H219" t="s">
        <v>6085</v>
      </c>
      <c r="I219">
        <v>39.450000000000003</v>
      </c>
      <c r="J219">
        <v>28.01</v>
      </c>
    </row>
    <row r="220" spans="1:10" x14ac:dyDescent="0.3">
      <c r="A220">
        <v>10108</v>
      </c>
      <c r="B220" t="s">
        <v>552</v>
      </c>
      <c r="C220" s="441">
        <v>46143</v>
      </c>
      <c r="D220" t="s">
        <v>464</v>
      </c>
      <c r="E220" t="s">
        <v>6729</v>
      </c>
      <c r="F220" t="s">
        <v>6714</v>
      </c>
      <c r="G220">
        <v>2.0699999999999998</v>
      </c>
      <c r="H220" t="s">
        <v>6085</v>
      </c>
      <c r="I220">
        <v>22.89</v>
      </c>
      <c r="J220">
        <v>47.38</v>
      </c>
    </row>
    <row r="221" spans="1:10" x14ac:dyDescent="0.3">
      <c r="A221">
        <v>10827</v>
      </c>
      <c r="B221" t="s">
        <v>552</v>
      </c>
      <c r="C221" s="441">
        <v>46174</v>
      </c>
      <c r="D221" t="s">
        <v>465</v>
      </c>
      <c r="E221" t="s">
        <v>6729</v>
      </c>
      <c r="F221" t="s">
        <v>6714</v>
      </c>
      <c r="G221">
        <v>0.83</v>
      </c>
      <c r="H221" t="s">
        <v>6085</v>
      </c>
      <c r="I221">
        <v>22.89</v>
      </c>
      <c r="J221">
        <v>19</v>
      </c>
    </row>
    <row r="222" spans="1:10" x14ac:dyDescent="0.3">
      <c r="A222">
        <v>11689</v>
      </c>
      <c r="B222" t="s">
        <v>552</v>
      </c>
      <c r="C222" s="441">
        <v>46204</v>
      </c>
      <c r="D222" t="s">
        <v>466</v>
      </c>
      <c r="E222" t="s">
        <v>6729</v>
      </c>
      <c r="F222" t="s">
        <v>6714</v>
      </c>
      <c r="G222">
        <v>1.44</v>
      </c>
      <c r="H222" t="s">
        <v>6085</v>
      </c>
      <c r="I222">
        <v>22.89</v>
      </c>
      <c r="J222">
        <v>32.96</v>
      </c>
    </row>
    <row r="223" spans="1:10" x14ac:dyDescent="0.3">
      <c r="A223">
        <v>163</v>
      </c>
      <c r="B223" t="s">
        <v>552</v>
      </c>
      <c r="C223" s="441">
        <v>45597</v>
      </c>
      <c r="D223" t="s">
        <v>6666</v>
      </c>
      <c r="E223" t="s">
        <v>6730</v>
      </c>
      <c r="F223" t="s">
        <v>6714</v>
      </c>
      <c r="G223">
        <v>13.2</v>
      </c>
      <c r="H223" t="s">
        <v>6085</v>
      </c>
      <c r="I223">
        <v>36</v>
      </c>
      <c r="J223">
        <v>475.2</v>
      </c>
    </row>
    <row r="224" spans="1:10" x14ac:dyDescent="0.3">
      <c r="A224">
        <v>255</v>
      </c>
      <c r="B224" t="s">
        <v>552</v>
      </c>
      <c r="C224" s="441">
        <v>45627</v>
      </c>
      <c r="D224" t="s">
        <v>5075</v>
      </c>
      <c r="E224" t="s">
        <v>6730</v>
      </c>
      <c r="F224" t="s">
        <v>6714</v>
      </c>
      <c r="G224">
        <v>5.64</v>
      </c>
      <c r="H224" t="s">
        <v>6085</v>
      </c>
      <c r="I224">
        <v>36</v>
      </c>
      <c r="J224">
        <v>203.04</v>
      </c>
    </row>
    <row r="225" spans="1:10" x14ac:dyDescent="0.3">
      <c r="A225">
        <v>1758</v>
      </c>
      <c r="B225" t="s">
        <v>552</v>
      </c>
      <c r="C225" s="441">
        <v>45689</v>
      </c>
      <c r="D225" t="s">
        <v>5066</v>
      </c>
      <c r="E225" t="s">
        <v>6730</v>
      </c>
      <c r="F225" t="s">
        <v>6714</v>
      </c>
      <c r="G225">
        <v>6.1</v>
      </c>
      <c r="H225" t="s">
        <v>6085</v>
      </c>
      <c r="I225">
        <v>36</v>
      </c>
      <c r="J225">
        <v>219.6</v>
      </c>
    </row>
    <row r="226" spans="1:10" x14ac:dyDescent="0.3">
      <c r="A226">
        <v>2234</v>
      </c>
      <c r="B226" t="s">
        <v>552</v>
      </c>
      <c r="C226" s="441">
        <v>45717</v>
      </c>
      <c r="D226" t="s">
        <v>5064</v>
      </c>
      <c r="E226" t="s">
        <v>6730</v>
      </c>
      <c r="F226" t="s">
        <v>6714</v>
      </c>
      <c r="G226">
        <v>10.1</v>
      </c>
      <c r="H226" t="s">
        <v>6085</v>
      </c>
      <c r="I226">
        <v>36</v>
      </c>
      <c r="J226">
        <v>363.6</v>
      </c>
    </row>
    <row r="227" spans="1:10" x14ac:dyDescent="0.3">
      <c r="A227">
        <v>3362</v>
      </c>
      <c r="B227" t="s">
        <v>552</v>
      </c>
      <c r="C227" s="441">
        <v>45748</v>
      </c>
      <c r="D227" t="s">
        <v>5052</v>
      </c>
      <c r="E227" t="s">
        <v>6730</v>
      </c>
      <c r="F227" t="s">
        <v>6714</v>
      </c>
      <c r="G227">
        <v>0.5</v>
      </c>
      <c r="H227" t="s">
        <v>6085</v>
      </c>
      <c r="I227">
        <v>36</v>
      </c>
      <c r="J227">
        <v>18</v>
      </c>
    </row>
    <row r="228" spans="1:10" x14ac:dyDescent="0.3">
      <c r="A228">
        <v>4094</v>
      </c>
      <c r="B228" t="s">
        <v>552</v>
      </c>
      <c r="C228" s="441">
        <v>45778</v>
      </c>
      <c r="D228" t="s">
        <v>5061</v>
      </c>
      <c r="E228" t="s">
        <v>6730</v>
      </c>
      <c r="F228" t="s">
        <v>6714</v>
      </c>
      <c r="G228">
        <v>13.6</v>
      </c>
      <c r="H228" t="s">
        <v>6085</v>
      </c>
      <c r="I228">
        <v>36</v>
      </c>
      <c r="J228">
        <v>489.6</v>
      </c>
    </row>
    <row r="229" spans="1:10" x14ac:dyDescent="0.3">
      <c r="A229">
        <v>4727</v>
      </c>
      <c r="B229" t="s">
        <v>552</v>
      </c>
      <c r="C229" s="441">
        <v>45809</v>
      </c>
      <c r="D229" t="s">
        <v>4523</v>
      </c>
      <c r="E229" t="s">
        <v>6730</v>
      </c>
      <c r="F229" t="s">
        <v>6714</v>
      </c>
      <c r="G229">
        <v>4.0999999999999996</v>
      </c>
      <c r="H229" t="s">
        <v>6085</v>
      </c>
      <c r="I229">
        <v>36</v>
      </c>
      <c r="J229">
        <v>147.6</v>
      </c>
    </row>
    <row r="230" spans="1:10" x14ac:dyDescent="0.3">
      <c r="A230">
        <v>5105</v>
      </c>
      <c r="B230" t="s">
        <v>552</v>
      </c>
      <c r="C230" s="441">
        <v>45839</v>
      </c>
      <c r="D230" t="s">
        <v>5046</v>
      </c>
      <c r="E230" t="s">
        <v>6730</v>
      </c>
      <c r="F230" t="s">
        <v>6714</v>
      </c>
      <c r="G230">
        <v>3.8</v>
      </c>
      <c r="H230" t="s">
        <v>6085</v>
      </c>
      <c r="I230">
        <v>36</v>
      </c>
      <c r="J230">
        <v>136.80000000000001</v>
      </c>
    </row>
    <row r="231" spans="1:10" x14ac:dyDescent="0.3">
      <c r="A231">
        <v>5846</v>
      </c>
      <c r="B231" t="s">
        <v>552</v>
      </c>
      <c r="C231" s="441">
        <v>45870</v>
      </c>
      <c r="D231" t="s">
        <v>4519</v>
      </c>
      <c r="E231" t="s">
        <v>6730</v>
      </c>
      <c r="F231" t="s">
        <v>6714</v>
      </c>
      <c r="G231">
        <v>10.8</v>
      </c>
      <c r="H231" t="s">
        <v>6085</v>
      </c>
      <c r="I231">
        <v>36</v>
      </c>
      <c r="J231">
        <v>388.8</v>
      </c>
    </row>
    <row r="232" spans="1:10" x14ac:dyDescent="0.3">
      <c r="A232">
        <v>6548</v>
      </c>
      <c r="B232" t="s">
        <v>552</v>
      </c>
      <c r="C232" s="441">
        <v>45901</v>
      </c>
      <c r="D232" t="s">
        <v>4524</v>
      </c>
      <c r="E232" t="s">
        <v>6730</v>
      </c>
      <c r="F232" t="s">
        <v>6714</v>
      </c>
      <c r="G232">
        <v>8.7100000000000009</v>
      </c>
      <c r="H232" t="s">
        <v>6085</v>
      </c>
      <c r="I232">
        <v>36</v>
      </c>
      <c r="J232">
        <v>313.56</v>
      </c>
    </row>
    <row r="233" spans="1:10" x14ac:dyDescent="0.3">
      <c r="A233">
        <v>7083</v>
      </c>
      <c r="B233" t="s">
        <v>552</v>
      </c>
      <c r="C233" s="441">
        <v>45931</v>
      </c>
      <c r="D233" t="s">
        <v>1097</v>
      </c>
      <c r="E233" t="s">
        <v>6730</v>
      </c>
      <c r="F233" t="s">
        <v>6714</v>
      </c>
      <c r="G233">
        <v>5.6</v>
      </c>
      <c r="H233" t="s">
        <v>6085</v>
      </c>
      <c r="I233">
        <v>36</v>
      </c>
      <c r="J233">
        <v>201.6</v>
      </c>
    </row>
    <row r="234" spans="1:10" x14ac:dyDescent="0.3">
      <c r="A234">
        <v>7539</v>
      </c>
      <c r="B234" t="s">
        <v>552</v>
      </c>
      <c r="C234" s="441">
        <v>45962</v>
      </c>
      <c r="D234" t="s">
        <v>4417</v>
      </c>
      <c r="E234" t="s">
        <v>6730</v>
      </c>
      <c r="F234" t="s">
        <v>6714</v>
      </c>
      <c r="G234">
        <v>9.06</v>
      </c>
      <c r="H234" t="s">
        <v>6085</v>
      </c>
      <c r="I234">
        <v>36</v>
      </c>
      <c r="J234">
        <v>326.16000000000003</v>
      </c>
    </row>
    <row r="235" spans="1:10" x14ac:dyDescent="0.3">
      <c r="A235">
        <v>7789</v>
      </c>
      <c r="B235" t="s">
        <v>552</v>
      </c>
      <c r="C235" s="441">
        <v>45992</v>
      </c>
      <c r="D235" t="s">
        <v>4415</v>
      </c>
      <c r="E235" t="s">
        <v>6730</v>
      </c>
      <c r="F235" t="s">
        <v>6714</v>
      </c>
      <c r="G235">
        <v>5.6</v>
      </c>
      <c r="H235" t="s">
        <v>6085</v>
      </c>
      <c r="I235">
        <v>36</v>
      </c>
      <c r="J235">
        <v>201.6</v>
      </c>
    </row>
    <row r="236" spans="1:10" x14ac:dyDescent="0.3">
      <c r="A236">
        <v>7892</v>
      </c>
      <c r="B236" t="s">
        <v>552</v>
      </c>
      <c r="C236" s="441">
        <v>46023</v>
      </c>
      <c r="D236" t="s">
        <v>460</v>
      </c>
      <c r="E236" t="s">
        <v>6730</v>
      </c>
      <c r="F236" t="s">
        <v>6714</v>
      </c>
      <c r="G236">
        <v>5.84</v>
      </c>
      <c r="H236" t="s">
        <v>6085</v>
      </c>
      <c r="I236">
        <v>36</v>
      </c>
      <c r="J236">
        <v>210.24</v>
      </c>
    </row>
    <row r="237" spans="1:10" x14ac:dyDescent="0.3">
      <c r="A237">
        <v>8378</v>
      </c>
      <c r="B237" t="s">
        <v>552</v>
      </c>
      <c r="C237" s="441">
        <v>46054</v>
      </c>
      <c r="D237" t="s">
        <v>461</v>
      </c>
      <c r="E237" t="s">
        <v>6730</v>
      </c>
      <c r="F237" t="s">
        <v>6714</v>
      </c>
      <c r="G237">
        <v>15.22</v>
      </c>
      <c r="H237" t="s">
        <v>6085</v>
      </c>
      <c r="I237">
        <v>36</v>
      </c>
      <c r="J237">
        <v>547.91999999999996</v>
      </c>
    </row>
    <row r="238" spans="1:10" x14ac:dyDescent="0.3">
      <c r="A238">
        <v>8864</v>
      </c>
      <c r="B238" t="s">
        <v>552</v>
      </c>
      <c r="C238" s="441">
        <v>46082</v>
      </c>
      <c r="D238" t="s">
        <v>462</v>
      </c>
      <c r="E238" t="s">
        <v>6730</v>
      </c>
      <c r="F238" t="s">
        <v>6714</v>
      </c>
      <c r="G238">
        <v>1.2</v>
      </c>
      <c r="H238" t="s">
        <v>6085</v>
      </c>
      <c r="I238">
        <v>36</v>
      </c>
      <c r="J238">
        <v>43.2</v>
      </c>
    </row>
    <row r="239" spans="1:10" x14ac:dyDescent="0.3">
      <c r="A239">
        <v>9623</v>
      </c>
      <c r="B239" t="s">
        <v>552</v>
      </c>
      <c r="C239" s="441">
        <v>46113</v>
      </c>
      <c r="D239" t="s">
        <v>463</v>
      </c>
      <c r="E239" t="s">
        <v>6730</v>
      </c>
      <c r="F239" t="s">
        <v>6714</v>
      </c>
      <c r="G239">
        <v>9.2799999999999994</v>
      </c>
      <c r="H239" t="s">
        <v>6085</v>
      </c>
      <c r="I239">
        <v>36</v>
      </c>
      <c r="J239">
        <v>334.08</v>
      </c>
    </row>
    <row r="240" spans="1:10" x14ac:dyDescent="0.3">
      <c r="A240">
        <v>10156</v>
      </c>
      <c r="B240" t="s">
        <v>552</v>
      </c>
      <c r="C240" s="441">
        <v>46143</v>
      </c>
      <c r="D240" t="s">
        <v>464</v>
      </c>
      <c r="E240" t="s">
        <v>6730</v>
      </c>
      <c r="F240" t="s">
        <v>6714</v>
      </c>
      <c r="G240">
        <v>11.04</v>
      </c>
      <c r="H240" t="s">
        <v>6085</v>
      </c>
      <c r="I240">
        <v>36</v>
      </c>
      <c r="J240">
        <v>397.44</v>
      </c>
    </row>
    <row r="241" spans="1:10" x14ac:dyDescent="0.3">
      <c r="A241">
        <v>11728</v>
      </c>
      <c r="B241" t="s">
        <v>552</v>
      </c>
      <c r="C241" s="441">
        <v>46204</v>
      </c>
      <c r="D241" t="s">
        <v>466</v>
      </c>
      <c r="E241" t="s">
        <v>6730</v>
      </c>
      <c r="F241" t="s">
        <v>6714</v>
      </c>
      <c r="G241">
        <v>2.2400000000000002</v>
      </c>
      <c r="H241" t="s">
        <v>6085</v>
      </c>
      <c r="I241">
        <v>80.89</v>
      </c>
      <c r="J241">
        <v>181.19</v>
      </c>
    </row>
    <row r="242" spans="1:10" x14ac:dyDescent="0.3">
      <c r="A242">
        <v>164</v>
      </c>
      <c r="B242" t="s">
        <v>552</v>
      </c>
      <c r="C242" s="441">
        <v>45597</v>
      </c>
      <c r="D242" t="s">
        <v>6666</v>
      </c>
      <c r="E242" t="s">
        <v>6731</v>
      </c>
      <c r="F242" t="s">
        <v>6714</v>
      </c>
      <c r="G242">
        <v>8.5</v>
      </c>
      <c r="H242" t="s">
        <v>6085</v>
      </c>
      <c r="I242">
        <v>31.36</v>
      </c>
      <c r="J242">
        <v>266.56</v>
      </c>
    </row>
    <row r="243" spans="1:10" x14ac:dyDescent="0.3">
      <c r="A243">
        <v>256</v>
      </c>
      <c r="B243" t="s">
        <v>552</v>
      </c>
      <c r="C243" s="441">
        <v>45627</v>
      </c>
      <c r="D243" t="s">
        <v>5075</v>
      </c>
      <c r="E243" t="s">
        <v>6731</v>
      </c>
      <c r="F243" t="s">
        <v>6714</v>
      </c>
      <c r="G243">
        <v>8.84</v>
      </c>
      <c r="H243" t="s">
        <v>6085</v>
      </c>
      <c r="I243">
        <v>31.36</v>
      </c>
      <c r="J243">
        <v>277.22000000000003</v>
      </c>
    </row>
    <row r="244" spans="1:10" x14ac:dyDescent="0.3">
      <c r="A244">
        <v>973</v>
      </c>
      <c r="B244" t="s">
        <v>552</v>
      </c>
      <c r="C244" s="441">
        <v>45658</v>
      </c>
      <c r="D244" t="s">
        <v>5068</v>
      </c>
      <c r="E244" t="s">
        <v>6731</v>
      </c>
      <c r="F244" t="s">
        <v>6714</v>
      </c>
      <c r="G244">
        <v>7.38</v>
      </c>
      <c r="H244" t="s">
        <v>6085</v>
      </c>
      <c r="I244">
        <v>31.36</v>
      </c>
      <c r="J244">
        <v>231.44</v>
      </c>
    </row>
    <row r="245" spans="1:10" x14ac:dyDescent="0.3">
      <c r="A245">
        <v>1715</v>
      </c>
      <c r="B245" t="s">
        <v>552</v>
      </c>
      <c r="C245" s="441">
        <v>45689</v>
      </c>
      <c r="D245" t="s">
        <v>5066</v>
      </c>
      <c r="E245" t="s">
        <v>6731</v>
      </c>
      <c r="F245" t="s">
        <v>6714</v>
      </c>
      <c r="G245">
        <v>6.7</v>
      </c>
      <c r="H245" t="s">
        <v>6085</v>
      </c>
      <c r="I245">
        <v>31.36</v>
      </c>
      <c r="J245">
        <v>210.11</v>
      </c>
    </row>
    <row r="246" spans="1:10" x14ac:dyDescent="0.3">
      <c r="A246">
        <v>2191</v>
      </c>
      <c r="B246" t="s">
        <v>552</v>
      </c>
      <c r="C246" s="441">
        <v>45717</v>
      </c>
      <c r="D246" t="s">
        <v>5064</v>
      </c>
      <c r="E246" t="s">
        <v>6731</v>
      </c>
      <c r="F246" t="s">
        <v>6714</v>
      </c>
      <c r="G246">
        <v>6.4</v>
      </c>
      <c r="H246" t="s">
        <v>6085</v>
      </c>
      <c r="I246">
        <v>31.36</v>
      </c>
      <c r="J246">
        <v>200.7</v>
      </c>
    </row>
    <row r="247" spans="1:10" x14ac:dyDescent="0.3">
      <c r="A247">
        <v>3328</v>
      </c>
      <c r="B247" t="s">
        <v>552</v>
      </c>
      <c r="C247" s="441">
        <v>45748</v>
      </c>
      <c r="D247" t="s">
        <v>5052</v>
      </c>
      <c r="E247" t="s">
        <v>6731</v>
      </c>
      <c r="F247" t="s">
        <v>6714</v>
      </c>
      <c r="G247">
        <v>3.17</v>
      </c>
      <c r="H247" t="s">
        <v>6085</v>
      </c>
      <c r="I247">
        <v>31.36</v>
      </c>
      <c r="J247">
        <v>99.41</v>
      </c>
    </row>
    <row r="248" spans="1:10" x14ac:dyDescent="0.3">
      <c r="A248">
        <v>165</v>
      </c>
      <c r="B248" t="s">
        <v>552</v>
      </c>
      <c r="C248" s="441">
        <v>45597</v>
      </c>
      <c r="D248" t="s">
        <v>6666</v>
      </c>
      <c r="E248" t="s">
        <v>6732</v>
      </c>
      <c r="F248" t="s">
        <v>6714</v>
      </c>
      <c r="G248">
        <v>4.6399999999999997</v>
      </c>
      <c r="H248" t="s">
        <v>6085</v>
      </c>
      <c r="I248">
        <v>46.95</v>
      </c>
      <c r="J248">
        <v>217.85</v>
      </c>
    </row>
    <row r="249" spans="1:10" x14ac:dyDescent="0.3">
      <c r="A249">
        <v>257</v>
      </c>
      <c r="B249" t="s">
        <v>552</v>
      </c>
      <c r="C249" s="441">
        <v>45627</v>
      </c>
      <c r="D249" t="s">
        <v>5075</v>
      </c>
      <c r="E249" t="s">
        <v>6732</v>
      </c>
      <c r="F249" t="s">
        <v>6714</v>
      </c>
      <c r="G249">
        <v>1.1000000000000001</v>
      </c>
      <c r="H249" t="s">
        <v>6085</v>
      </c>
      <c r="I249">
        <v>46.95</v>
      </c>
      <c r="J249">
        <v>51.65</v>
      </c>
    </row>
    <row r="250" spans="1:10" x14ac:dyDescent="0.3">
      <c r="A250">
        <v>975</v>
      </c>
      <c r="B250" t="s">
        <v>552</v>
      </c>
      <c r="C250" s="441">
        <v>45658</v>
      </c>
      <c r="D250" t="s">
        <v>5068</v>
      </c>
      <c r="E250" t="s">
        <v>6732</v>
      </c>
      <c r="F250" t="s">
        <v>6714</v>
      </c>
      <c r="G250">
        <v>10.220000000000001</v>
      </c>
      <c r="H250" t="s">
        <v>6085</v>
      </c>
      <c r="I250">
        <v>46.95</v>
      </c>
      <c r="J250">
        <v>479.83</v>
      </c>
    </row>
    <row r="251" spans="1:10" x14ac:dyDescent="0.3">
      <c r="A251">
        <v>1719</v>
      </c>
      <c r="B251" t="s">
        <v>552</v>
      </c>
      <c r="C251" s="441">
        <v>45689</v>
      </c>
      <c r="D251" t="s">
        <v>5066</v>
      </c>
      <c r="E251" t="s">
        <v>6732</v>
      </c>
      <c r="F251" t="s">
        <v>6714</v>
      </c>
      <c r="G251">
        <v>6.4</v>
      </c>
      <c r="H251" t="s">
        <v>6085</v>
      </c>
      <c r="I251">
        <v>46.95</v>
      </c>
      <c r="J251">
        <v>300.48</v>
      </c>
    </row>
    <row r="252" spans="1:10" x14ac:dyDescent="0.3">
      <c r="A252">
        <v>2195</v>
      </c>
      <c r="B252" t="s">
        <v>552</v>
      </c>
      <c r="C252" s="441">
        <v>45717</v>
      </c>
      <c r="D252" t="s">
        <v>5064</v>
      </c>
      <c r="E252" t="s">
        <v>6732</v>
      </c>
      <c r="F252" t="s">
        <v>6714</v>
      </c>
      <c r="G252">
        <v>1.52</v>
      </c>
      <c r="H252" t="s">
        <v>6085</v>
      </c>
      <c r="I252">
        <v>46.95</v>
      </c>
      <c r="J252">
        <v>71.36</v>
      </c>
    </row>
    <row r="253" spans="1:10" x14ac:dyDescent="0.3">
      <c r="A253">
        <v>166</v>
      </c>
      <c r="B253" t="s">
        <v>552</v>
      </c>
      <c r="C253" s="441">
        <v>45597</v>
      </c>
      <c r="D253" t="s">
        <v>6666</v>
      </c>
      <c r="E253" t="s">
        <v>6733</v>
      </c>
      <c r="F253" t="s">
        <v>6714</v>
      </c>
      <c r="G253">
        <v>5.16</v>
      </c>
      <c r="H253" t="s">
        <v>6085</v>
      </c>
      <c r="I253">
        <v>46.9</v>
      </c>
      <c r="J253">
        <v>242</v>
      </c>
    </row>
    <row r="254" spans="1:10" x14ac:dyDescent="0.3">
      <c r="A254">
        <v>258</v>
      </c>
      <c r="B254" t="s">
        <v>552</v>
      </c>
      <c r="C254" s="441">
        <v>45627</v>
      </c>
      <c r="D254" t="s">
        <v>5075</v>
      </c>
      <c r="E254" t="s">
        <v>6733</v>
      </c>
      <c r="F254" t="s">
        <v>6714</v>
      </c>
      <c r="G254">
        <v>2.92</v>
      </c>
      <c r="H254" t="s">
        <v>6085</v>
      </c>
      <c r="I254">
        <v>46.9</v>
      </c>
      <c r="J254">
        <v>136.94999999999999</v>
      </c>
    </row>
    <row r="255" spans="1:10" x14ac:dyDescent="0.3">
      <c r="A255">
        <v>1001</v>
      </c>
      <c r="B255" t="s">
        <v>552</v>
      </c>
      <c r="C255" s="441">
        <v>45658</v>
      </c>
      <c r="D255" t="s">
        <v>5068</v>
      </c>
      <c r="E255" t="s">
        <v>6733</v>
      </c>
      <c r="F255" t="s">
        <v>6714</v>
      </c>
      <c r="G255">
        <v>1.5</v>
      </c>
      <c r="H255" t="s">
        <v>6085</v>
      </c>
      <c r="I255">
        <v>46.9</v>
      </c>
      <c r="J255">
        <v>70.349999999999994</v>
      </c>
    </row>
    <row r="256" spans="1:10" x14ac:dyDescent="0.3">
      <c r="A256">
        <v>1766</v>
      </c>
      <c r="B256" t="s">
        <v>552</v>
      </c>
      <c r="C256" s="441">
        <v>45689</v>
      </c>
      <c r="D256" t="s">
        <v>5066</v>
      </c>
      <c r="E256" t="s">
        <v>6733</v>
      </c>
      <c r="F256" t="s">
        <v>6714</v>
      </c>
      <c r="G256">
        <v>1.52</v>
      </c>
      <c r="H256" t="s">
        <v>6085</v>
      </c>
      <c r="I256">
        <v>46.9</v>
      </c>
      <c r="J256">
        <v>71.290000000000006</v>
      </c>
    </row>
    <row r="257" spans="1:10" x14ac:dyDescent="0.3">
      <c r="A257">
        <v>2242</v>
      </c>
      <c r="B257" t="s">
        <v>552</v>
      </c>
      <c r="C257" s="441">
        <v>45717</v>
      </c>
      <c r="D257" t="s">
        <v>5064</v>
      </c>
      <c r="E257" t="s">
        <v>6733</v>
      </c>
      <c r="F257" t="s">
        <v>6714</v>
      </c>
      <c r="G257">
        <v>0</v>
      </c>
      <c r="H257" t="s">
        <v>6085</v>
      </c>
      <c r="I257">
        <v>46.9</v>
      </c>
      <c r="J257">
        <v>0</v>
      </c>
    </row>
    <row r="258" spans="1:10" x14ac:dyDescent="0.3">
      <c r="A258">
        <v>3368</v>
      </c>
      <c r="B258" t="s">
        <v>552</v>
      </c>
      <c r="C258" s="441">
        <v>45748</v>
      </c>
      <c r="D258" t="s">
        <v>5052</v>
      </c>
      <c r="E258" t="s">
        <v>6733</v>
      </c>
      <c r="F258" t="s">
        <v>6714</v>
      </c>
      <c r="G258">
        <v>4.76</v>
      </c>
      <c r="H258" t="s">
        <v>6085</v>
      </c>
      <c r="I258">
        <v>46.9</v>
      </c>
      <c r="J258">
        <v>223.24</v>
      </c>
    </row>
    <row r="259" spans="1:10" x14ac:dyDescent="0.3">
      <c r="A259">
        <v>4100</v>
      </c>
      <c r="B259" t="s">
        <v>552</v>
      </c>
      <c r="C259" s="441">
        <v>45778</v>
      </c>
      <c r="D259" t="s">
        <v>5061</v>
      </c>
      <c r="E259" t="s">
        <v>6733</v>
      </c>
      <c r="F259" t="s">
        <v>6714</v>
      </c>
      <c r="G259">
        <v>3.4</v>
      </c>
      <c r="H259" t="s">
        <v>6085</v>
      </c>
      <c r="I259">
        <v>46.9</v>
      </c>
      <c r="J259">
        <v>159.46</v>
      </c>
    </row>
    <row r="260" spans="1:10" x14ac:dyDescent="0.3">
      <c r="A260">
        <v>4731</v>
      </c>
      <c r="B260" t="s">
        <v>552</v>
      </c>
      <c r="C260" s="441">
        <v>45809</v>
      </c>
      <c r="D260" t="s">
        <v>4523</v>
      </c>
      <c r="E260" t="s">
        <v>6733</v>
      </c>
      <c r="F260" t="s">
        <v>6714</v>
      </c>
      <c r="G260">
        <v>4.4000000000000004</v>
      </c>
      <c r="H260" t="s">
        <v>6085</v>
      </c>
      <c r="I260">
        <v>46.9</v>
      </c>
      <c r="J260">
        <v>206.36</v>
      </c>
    </row>
    <row r="261" spans="1:10" x14ac:dyDescent="0.3">
      <c r="A261">
        <v>5113</v>
      </c>
      <c r="B261" t="s">
        <v>552</v>
      </c>
      <c r="C261" s="441">
        <v>45839</v>
      </c>
      <c r="D261" t="s">
        <v>5046</v>
      </c>
      <c r="E261" t="s">
        <v>6733</v>
      </c>
      <c r="F261" t="s">
        <v>6714</v>
      </c>
      <c r="G261">
        <v>2.23</v>
      </c>
      <c r="H261" t="s">
        <v>6085</v>
      </c>
      <c r="I261">
        <v>46.9</v>
      </c>
      <c r="J261">
        <v>104.59</v>
      </c>
    </row>
    <row r="262" spans="1:10" x14ac:dyDescent="0.3">
      <c r="A262">
        <v>5854</v>
      </c>
      <c r="B262" t="s">
        <v>552</v>
      </c>
      <c r="C262" s="441">
        <v>45870</v>
      </c>
      <c r="D262" t="s">
        <v>4519</v>
      </c>
      <c r="E262" t="s">
        <v>6733</v>
      </c>
      <c r="F262" t="s">
        <v>6714</v>
      </c>
      <c r="G262">
        <v>4.42</v>
      </c>
      <c r="H262" t="s">
        <v>6085</v>
      </c>
      <c r="I262">
        <v>46.9</v>
      </c>
      <c r="J262">
        <v>207.3</v>
      </c>
    </row>
    <row r="263" spans="1:10" x14ac:dyDescent="0.3">
      <c r="A263">
        <v>6557</v>
      </c>
      <c r="B263" t="s">
        <v>552</v>
      </c>
      <c r="C263" s="441">
        <v>45901</v>
      </c>
      <c r="D263" t="s">
        <v>4524</v>
      </c>
      <c r="E263" t="s">
        <v>6733</v>
      </c>
      <c r="F263" t="s">
        <v>6714</v>
      </c>
      <c r="G263">
        <v>6.78</v>
      </c>
      <c r="H263" t="s">
        <v>6085</v>
      </c>
      <c r="I263">
        <v>46.9</v>
      </c>
      <c r="J263">
        <v>317.98</v>
      </c>
    </row>
    <row r="264" spans="1:10" x14ac:dyDescent="0.3">
      <c r="A264">
        <v>7092</v>
      </c>
      <c r="B264" t="s">
        <v>552</v>
      </c>
      <c r="C264" s="441">
        <v>45931</v>
      </c>
      <c r="D264" t="s">
        <v>1097</v>
      </c>
      <c r="E264" t="s">
        <v>6733</v>
      </c>
      <c r="F264" t="s">
        <v>6714</v>
      </c>
      <c r="G264">
        <v>1.08</v>
      </c>
      <c r="H264" t="s">
        <v>6085</v>
      </c>
      <c r="I264">
        <v>46.9</v>
      </c>
      <c r="J264">
        <v>50.65</v>
      </c>
    </row>
    <row r="265" spans="1:10" x14ac:dyDescent="0.3">
      <c r="A265">
        <v>7545</v>
      </c>
      <c r="B265" t="s">
        <v>552</v>
      </c>
      <c r="C265" s="441">
        <v>45962</v>
      </c>
      <c r="D265" t="s">
        <v>4417</v>
      </c>
      <c r="E265" t="s">
        <v>6733</v>
      </c>
      <c r="F265" t="s">
        <v>6714</v>
      </c>
      <c r="G265">
        <v>3.07</v>
      </c>
      <c r="H265" t="s">
        <v>6085</v>
      </c>
      <c r="I265">
        <v>46.9</v>
      </c>
      <c r="J265">
        <v>143.97999999999999</v>
      </c>
    </row>
    <row r="266" spans="1:10" x14ac:dyDescent="0.3">
      <c r="A266">
        <v>7795</v>
      </c>
      <c r="B266" t="s">
        <v>552</v>
      </c>
      <c r="C266" s="441">
        <v>45992</v>
      </c>
      <c r="D266" t="s">
        <v>4415</v>
      </c>
      <c r="E266" t="s">
        <v>6733</v>
      </c>
      <c r="F266" t="s">
        <v>6714</v>
      </c>
      <c r="G266">
        <v>1.08</v>
      </c>
      <c r="H266" t="s">
        <v>6085</v>
      </c>
      <c r="I266">
        <v>46.9</v>
      </c>
      <c r="J266">
        <v>50.65</v>
      </c>
    </row>
    <row r="267" spans="1:10" x14ac:dyDescent="0.3">
      <c r="A267">
        <v>8388</v>
      </c>
      <c r="B267" t="s">
        <v>552</v>
      </c>
      <c r="C267" s="441">
        <v>46054</v>
      </c>
      <c r="D267" t="s">
        <v>461</v>
      </c>
      <c r="E267" t="s">
        <v>6733</v>
      </c>
      <c r="F267" t="s">
        <v>6714</v>
      </c>
      <c r="G267">
        <v>1.7</v>
      </c>
      <c r="H267" t="s">
        <v>6085</v>
      </c>
      <c r="I267">
        <v>62</v>
      </c>
      <c r="J267">
        <v>105.4</v>
      </c>
    </row>
    <row r="268" spans="1:10" x14ac:dyDescent="0.3">
      <c r="A268">
        <v>8875</v>
      </c>
      <c r="B268" t="s">
        <v>552</v>
      </c>
      <c r="C268" s="441">
        <v>46082</v>
      </c>
      <c r="D268" t="s">
        <v>462</v>
      </c>
      <c r="E268" t="s">
        <v>6733</v>
      </c>
      <c r="F268" t="s">
        <v>6714</v>
      </c>
      <c r="G268">
        <v>0.76</v>
      </c>
      <c r="H268" t="s">
        <v>6085</v>
      </c>
      <c r="I268">
        <v>62</v>
      </c>
      <c r="J268">
        <v>47.12</v>
      </c>
    </row>
    <row r="269" spans="1:10" x14ac:dyDescent="0.3">
      <c r="A269">
        <v>9633</v>
      </c>
      <c r="B269" t="s">
        <v>552</v>
      </c>
      <c r="C269" s="441">
        <v>46113</v>
      </c>
      <c r="D269" t="s">
        <v>463</v>
      </c>
      <c r="E269" t="s">
        <v>6733</v>
      </c>
      <c r="F269" t="s">
        <v>6714</v>
      </c>
      <c r="G269">
        <v>0.85</v>
      </c>
      <c r="H269" t="s">
        <v>6085</v>
      </c>
      <c r="I269">
        <v>62</v>
      </c>
      <c r="J269">
        <v>52.7</v>
      </c>
    </row>
    <row r="270" spans="1:10" x14ac:dyDescent="0.3">
      <c r="A270">
        <v>10166</v>
      </c>
      <c r="B270" t="s">
        <v>552</v>
      </c>
      <c r="C270" s="441">
        <v>46143</v>
      </c>
      <c r="D270" t="s">
        <v>464</v>
      </c>
      <c r="E270" t="s">
        <v>6733</v>
      </c>
      <c r="F270" t="s">
        <v>6714</v>
      </c>
      <c r="G270">
        <v>5.9</v>
      </c>
      <c r="H270" t="s">
        <v>6085</v>
      </c>
      <c r="I270">
        <v>62</v>
      </c>
      <c r="J270">
        <v>365.8</v>
      </c>
    </row>
    <row r="271" spans="1:10" x14ac:dyDescent="0.3">
      <c r="A271">
        <v>167</v>
      </c>
      <c r="B271" t="s">
        <v>552</v>
      </c>
      <c r="C271" s="441">
        <v>45597</v>
      </c>
      <c r="D271" t="s">
        <v>6666</v>
      </c>
      <c r="E271" t="s">
        <v>6734</v>
      </c>
      <c r="F271" t="s">
        <v>6714</v>
      </c>
      <c r="G271">
        <v>15.1</v>
      </c>
      <c r="H271" t="s">
        <v>6085</v>
      </c>
      <c r="I271">
        <v>31.16</v>
      </c>
      <c r="J271">
        <v>470.52</v>
      </c>
    </row>
    <row r="272" spans="1:10" x14ac:dyDescent="0.3">
      <c r="A272">
        <v>259</v>
      </c>
      <c r="B272" t="s">
        <v>552</v>
      </c>
      <c r="C272" s="441">
        <v>45627</v>
      </c>
      <c r="D272" t="s">
        <v>5075</v>
      </c>
      <c r="E272" t="s">
        <v>6734</v>
      </c>
      <c r="F272" t="s">
        <v>6714</v>
      </c>
      <c r="G272">
        <v>4.18</v>
      </c>
      <c r="H272" t="s">
        <v>6085</v>
      </c>
      <c r="I272">
        <v>31.16</v>
      </c>
      <c r="J272">
        <v>130.25</v>
      </c>
    </row>
    <row r="273" spans="1:10" x14ac:dyDescent="0.3">
      <c r="A273">
        <v>987</v>
      </c>
      <c r="B273" t="s">
        <v>552</v>
      </c>
      <c r="C273" s="441">
        <v>45658</v>
      </c>
      <c r="D273" t="s">
        <v>5068</v>
      </c>
      <c r="E273" t="s">
        <v>6734</v>
      </c>
      <c r="F273" t="s">
        <v>6714</v>
      </c>
      <c r="G273">
        <v>16.66</v>
      </c>
      <c r="H273" t="s">
        <v>6085</v>
      </c>
      <c r="I273">
        <v>31.16</v>
      </c>
      <c r="J273">
        <v>519.13</v>
      </c>
    </row>
    <row r="274" spans="1:10" x14ac:dyDescent="0.3">
      <c r="A274">
        <v>1740</v>
      </c>
      <c r="B274" t="s">
        <v>552</v>
      </c>
      <c r="C274" s="441">
        <v>45689</v>
      </c>
      <c r="D274" t="s">
        <v>5066</v>
      </c>
      <c r="E274" t="s">
        <v>6734</v>
      </c>
      <c r="F274" t="s">
        <v>6714</v>
      </c>
      <c r="G274">
        <v>18.36</v>
      </c>
      <c r="H274" t="s">
        <v>6085</v>
      </c>
      <c r="I274">
        <v>31.16</v>
      </c>
      <c r="J274">
        <v>572.1</v>
      </c>
    </row>
    <row r="275" spans="1:10" x14ac:dyDescent="0.3">
      <c r="A275">
        <v>2216</v>
      </c>
      <c r="B275" t="s">
        <v>552</v>
      </c>
      <c r="C275" s="441">
        <v>45717</v>
      </c>
      <c r="D275" t="s">
        <v>5064</v>
      </c>
      <c r="E275" t="s">
        <v>6734</v>
      </c>
      <c r="F275" t="s">
        <v>6714</v>
      </c>
      <c r="G275">
        <v>12.97</v>
      </c>
      <c r="H275" t="s">
        <v>6085</v>
      </c>
      <c r="I275">
        <v>31.16</v>
      </c>
      <c r="J275">
        <v>404.15</v>
      </c>
    </row>
    <row r="276" spans="1:10" x14ac:dyDescent="0.3">
      <c r="A276">
        <v>3347</v>
      </c>
      <c r="B276" t="s">
        <v>552</v>
      </c>
      <c r="C276" s="441">
        <v>45748</v>
      </c>
      <c r="D276" t="s">
        <v>5052</v>
      </c>
      <c r="E276" t="s">
        <v>6734</v>
      </c>
      <c r="F276" t="s">
        <v>6714</v>
      </c>
      <c r="G276">
        <v>3.3</v>
      </c>
      <c r="H276" t="s">
        <v>6085</v>
      </c>
      <c r="I276">
        <v>31.16</v>
      </c>
      <c r="J276">
        <v>102.83</v>
      </c>
    </row>
    <row r="277" spans="1:10" x14ac:dyDescent="0.3">
      <c r="A277">
        <v>4079</v>
      </c>
      <c r="B277" t="s">
        <v>552</v>
      </c>
      <c r="C277" s="441">
        <v>45778</v>
      </c>
      <c r="D277" t="s">
        <v>5061</v>
      </c>
      <c r="E277" t="s">
        <v>6734</v>
      </c>
      <c r="F277" t="s">
        <v>6714</v>
      </c>
      <c r="G277">
        <v>2.9</v>
      </c>
      <c r="H277" t="s">
        <v>6085</v>
      </c>
      <c r="I277">
        <v>31.16</v>
      </c>
      <c r="J277">
        <v>90.36</v>
      </c>
    </row>
    <row r="278" spans="1:10" x14ac:dyDescent="0.3">
      <c r="A278">
        <v>8359</v>
      </c>
      <c r="B278" t="s">
        <v>552</v>
      </c>
      <c r="C278" s="441">
        <v>46054</v>
      </c>
      <c r="D278" t="s">
        <v>461</v>
      </c>
      <c r="E278" t="s">
        <v>6734</v>
      </c>
      <c r="F278" t="s">
        <v>6714</v>
      </c>
      <c r="G278">
        <v>35</v>
      </c>
      <c r="H278" t="s">
        <v>6085</v>
      </c>
      <c r="I278">
        <v>30.08</v>
      </c>
      <c r="J278">
        <v>1052.8</v>
      </c>
    </row>
    <row r="279" spans="1:10" x14ac:dyDescent="0.3">
      <c r="A279">
        <v>8841</v>
      </c>
      <c r="B279" t="s">
        <v>552</v>
      </c>
      <c r="C279" s="441">
        <v>46082</v>
      </c>
      <c r="D279" t="s">
        <v>462</v>
      </c>
      <c r="E279" t="s">
        <v>6734</v>
      </c>
      <c r="F279" t="s">
        <v>6714</v>
      </c>
      <c r="G279">
        <v>29.34</v>
      </c>
      <c r="H279" t="s">
        <v>6085</v>
      </c>
      <c r="I279">
        <v>30.08</v>
      </c>
      <c r="J279">
        <v>882.55</v>
      </c>
    </row>
    <row r="280" spans="1:10" x14ac:dyDescent="0.3">
      <c r="A280">
        <v>9603</v>
      </c>
      <c r="B280" t="s">
        <v>552</v>
      </c>
      <c r="C280" s="441">
        <v>46113</v>
      </c>
      <c r="D280" t="s">
        <v>463</v>
      </c>
      <c r="E280" t="s">
        <v>6734</v>
      </c>
      <c r="F280" t="s">
        <v>6714</v>
      </c>
      <c r="G280">
        <v>10.16</v>
      </c>
      <c r="H280" t="s">
        <v>6085</v>
      </c>
      <c r="I280">
        <v>30.08</v>
      </c>
      <c r="J280">
        <v>305.61</v>
      </c>
    </row>
    <row r="281" spans="1:10" x14ac:dyDescent="0.3">
      <c r="A281">
        <v>10134</v>
      </c>
      <c r="B281" t="s">
        <v>552</v>
      </c>
      <c r="C281" s="441">
        <v>46143</v>
      </c>
      <c r="D281" t="s">
        <v>464</v>
      </c>
      <c r="E281" t="s">
        <v>6734</v>
      </c>
      <c r="F281" t="s">
        <v>6714</v>
      </c>
      <c r="G281">
        <v>45.92</v>
      </c>
      <c r="H281" t="s">
        <v>6085</v>
      </c>
      <c r="I281">
        <v>30.08</v>
      </c>
      <c r="J281">
        <v>1381.27</v>
      </c>
    </row>
    <row r="282" spans="1:10" x14ac:dyDescent="0.3">
      <c r="A282">
        <v>10850</v>
      </c>
      <c r="B282" t="s">
        <v>552</v>
      </c>
      <c r="C282" s="441">
        <v>46174</v>
      </c>
      <c r="D282" t="s">
        <v>465</v>
      </c>
      <c r="E282" t="s">
        <v>6734</v>
      </c>
      <c r="F282" t="s">
        <v>6714</v>
      </c>
      <c r="G282">
        <v>24.58</v>
      </c>
      <c r="H282" t="s">
        <v>6085</v>
      </c>
      <c r="I282">
        <v>30.08</v>
      </c>
      <c r="J282">
        <v>739.37</v>
      </c>
    </row>
    <row r="283" spans="1:10" x14ac:dyDescent="0.3">
      <c r="A283">
        <v>168</v>
      </c>
      <c r="B283" t="s">
        <v>552</v>
      </c>
      <c r="C283" s="441">
        <v>45597</v>
      </c>
      <c r="D283" t="s">
        <v>6666</v>
      </c>
      <c r="E283" t="s">
        <v>6735</v>
      </c>
      <c r="F283" t="s">
        <v>6714</v>
      </c>
      <c r="G283">
        <v>244</v>
      </c>
      <c r="H283" t="s">
        <v>6085</v>
      </c>
      <c r="I283">
        <v>2.9</v>
      </c>
      <c r="J283">
        <v>707.6</v>
      </c>
    </row>
    <row r="284" spans="1:10" x14ac:dyDescent="0.3">
      <c r="A284">
        <v>260</v>
      </c>
      <c r="B284" t="s">
        <v>552</v>
      </c>
      <c r="C284" s="441">
        <v>45627</v>
      </c>
      <c r="D284" t="s">
        <v>5075</v>
      </c>
      <c r="E284" t="s">
        <v>6735</v>
      </c>
      <c r="F284" t="s">
        <v>6714</v>
      </c>
      <c r="G284">
        <v>371</v>
      </c>
      <c r="H284" t="s">
        <v>6085</v>
      </c>
      <c r="I284">
        <v>2.9</v>
      </c>
      <c r="J284">
        <v>1075.9000000000001</v>
      </c>
    </row>
    <row r="285" spans="1:10" x14ac:dyDescent="0.3">
      <c r="A285">
        <v>977</v>
      </c>
      <c r="B285" t="s">
        <v>552</v>
      </c>
      <c r="C285" s="441">
        <v>45658</v>
      </c>
      <c r="D285" t="s">
        <v>5068</v>
      </c>
      <c r="E285" t="s">
        <v>6735</v>
      </c>
      <c r="F285" t="s">
        <v>6714</v>
      </c>
      <c r="G285">
        <v>165</v>
      </c>
      <c r="H285" t="s">
        <v>6085</v>
      </c>
      <c r="I285">
        <v>2.9</v>
      </c>
      <c r="J285">
        <v>478.5</v>
      </c>
    </row>
    <row r="286" spans="1:10" x14ac:dyDescent="0.3">
      <c r="A286">
        <v>1725</v>
      </c>
      <c r="B286" t="s">
        <v>552</v>
      </c>
      <c r="C286" s="441">
        <v>45689</v>
      </c>
      <c r="D286" t="s">
        <v>5066</v>
      </c>
      <c r="E286" t="s">
        <v>6735</v>
      </c>
      <c r="F286" t="s">
        <v>6714</v>
      </c>
      <c r="G286">
        <v>265</v>
      </c>
      <c r="H286" t="s">
        <v>6085</v>
      </c>
      <c r="I286">
        <v>2.9</v>
      </c>
      <c r="J286">
        <v>768.5</v>
      </c>
    </row>
    <row r="287" spans="1:10" x14ac:dyDescent="0.3">
      <c r="A287">
        <v>2201</v>
      </c>
      <c r="B287" t="s">
        <v>552</v>
      </c>
      <c r="C287" s="441">
        <v>45717</v>
      </c>
      <c r="D287" t="s">
        <v>5064</v>
      </c>
      <c r="E287" t="s">
        <v>6735</v>
      </c>
      <c r="F287" t="s">
        <v>6714</v>
      </c>
      <c r="G287">
        <v>210</v>
      </c>
      <c r="H287" t="s">
        <v>6085</v>
      </c>
      <c r="I287">
        <v>2.9</v>
      </c>
      <c r="J287">
        <v>609</v>
      </c>
    </row>
    <row r="288" spans="1:10" x14ac:dyDescent="0.3">
      <c r="A288">
        <v>3334</v>
      </c>
      <c r="B288" t="s">
        <v>552</v>
      </c>
      <c r="C288" s="441">
        <v>45748</v>
      </c>
      <c r="D288" t="s">
        <v>5052</v>
      </c>
      <c r="E288" t="s">
        <v>6735</v>
      </c>
      <c r="F288" t="s">
        <v>6714</v>
      </c>
      <c r="G288">
        <v>170</v>
      </c>
      <c r="H288" t="s">
        <v>6085</v>
      </c>
      <c r="I288">
        <v>2.9</v>
      </c>
      <c r="J288">
        <v>493</v>
      </c>
    </row>
    <row r="289" spans="1:10" x14ac:dyDescent="0.3">
      <c r="A289">
        <v>4064</v>
      </c>
      <c r="B289" t="s">
        <v>552</v>
      </c>
      <c r="C289" s="441">
        <v>45778</v>
      </c>
      <c r="D289" t="s">
        <v>5061</v>
      </c>
      <c r="E289" t="s">
        <v>6735</v>
      </c>
      <c r="F289" t="s">
        <v>6714</v>
      </c>
      <c r="G289">
        <v>120</v>
      </c>
      <c r="H289" t="s">
        <v>6085</v>
      </c>
      <c r="I289">
        <v>2.9</v>
      </c>
      <c r="J289">
        <v>348</v>
      </c>
    </row>
    <row r="290" spans="1:10" x14ac:dyDescent="0.3">
      <c r="A290">
        <v>4702</v>
      </c>
      <c r="B290" t="s">
        <v>552</v>
      </c>
      <c r="C290" s="441">
        <v>45809</v>
      </c>
      <c r="D290" t="s">
        <v>4523</v>
      </c>
      <c r="E290" t="s">
        <v>6735</v>
      </c>
      <c r="F290" t="s">
        <v>6714</v>
      </c>
      <c r="G290">
        <v>8</v>
      </c>
      <c r="H290" t="s">
        <v>6085</v>
      </c>
      <c r="I290">
        <v>2.9</v>
      </c>
      <c r="J290">
        <v>23.2</v>
      </c>
    </row>
    <row r="291" spans="1:10" x14ac:dyDescent="0.3">
      <c r="A291">
        <v>5069</v>
      </c>
      <c r="B291" t="s">
        <v>552</v>
      </c>
      <c r="C291" s="441">
        <v>45839</v>
      </c>
      <c r="D291" t="s">
        <v>5046</v>
      </c>
      <c r="E291" t="s">
        <v>6735</v>
      </c>
      <c r="F291" t="s">
        <v>6714</v>
      </c>
      <c r="G291">
        <v>144</v>
      </c>
      <c r="H291" t="s">
        <v>6085</v>
      </c>
      <c r="I291">
        <v>2.9</v>
      </c>
      <c r="J291">
        <v>417.6</v>
      </c>
    </row>
    <row r="292" spans="1:10" x14ac:dyDescent="0.3">
      <c r="A292">
        <v>5808</v>
      </c>
      <c r="B292" t="s">
        <v>552</v>
      </c>
      <c r="C292" s="441">
        <v>45870</v>
      </c>
      <c r="D292" t="s">
        <v>4519</v>
      </c>
      <c r="E292" t="s">
        <v>6735</v>
      </c>
      <c r="F292" t="s">
        <v>6714</v>
      </c>
      <c r="G292">
        <v>429</v>
      </c>
      <c r="H292" t="s">
        <v>6085</v>
      </c>
      <c r="I292">
        <v>2.9</v>
      </c>
      <c r="J292">
        <v>1244.0999999999999</v>
      </c>
    </row>
    <row r="293" spans="1:10" x14ac:dyDescent="0.3">
      <c r="A293">
        <v>6512</v>
      </c>
      <c r="B293" t="s">
        <v>552</v>
      </c>
      <c r="C293" s="441">
        <v>45901</v>
      </c>
      <c r="D293" t="s">
        <v>4524</v>
      </c>
      <c r="E293" t="s">
        <v>6735</v>
      </c>
      <c r="F293" t="s">
        <v>6714</v>
      </c>
      <c r="G293">
        <v>322</v>
      </c>
      <c r="H293" t="s">
        <v>6085</v>
      </c>
      <c r="I293">
        <v>2.9</v>
      </c>
      <c r="J293">
        <v>933.8</v>
      </c>
    </row>
    <row r="294" spans="1:10" x14ac:dyDescent="0.3">
      <c r="A294">
        <v>7864</v>
      </c>
      <c r="B294" t="s">
        <v>552</v>
      </c>
      <c r="C294" s="441">
        <v>46023</v>
      </c>
      <c r="D294" t="s">
        <v>460</v>
      </c>
      <c r="E294" t="s">
        <v>6735</v>
      </c>
      <c r="F294" t="s">
        <v>6714</v>
      </c>
      <c r="G294">
        <v>192</v>
      </c>
      <c r="H294" t="s">
        <v>6085</v>
      </c>
      <c r="I294">
        <v>2.9</v>
      </c>
      <c r="J294">
        <v>556.79999999999995</v>
      </c>
    </row>
    <row r="295" spans="1:10" x14ac:dyDescent="0.3">
      <c r="A295">
        <v>8343</v>
      </c>
      <c r="B295" t="s">
        <v>552</v>
      </c>
      <c r="C295" s="441">
        <v>46054</v>
      </c>
      <c r="D295" t="s">
        <v>461</v>
      </c>
      <c r="E295" t="s">
        <v>6735</v>
      </c>
      <c r="F295" t="s">
        <v>6714</v>
      </c>
      <c r="G295">
        <v>538</v>
      </c>
      <c r="H295" t="s">
        <v>6085</v>
      </c>
      <c r="I295">
        <v>2.9</v>
      </c>
      <c r="J295">
        <v>1560.2</v>
      </c>
    </row>
    <row r="296" spans="1:10" x14ac:dyDescent="0.3">
      <c r="A296">
        <v>8821</v>
      </c>
      <c r="B296" t="s">
        <v>552</v>
      </c>
      <c r="C296" s="441">
        <v>46082</v>
      </c>
      <c r="D296" t="s">
        <v>462</v>
      </c>
      <c r="E296" t="s">
        <v>6735</v>
      </c>
      <c r="F296" t="s">
        <v>6714</v>
      </c>
      <c r="G296">
        <v>140</v>
      </c>
      <c r="H296" t="s">
        <v>6085</v>
      </c>
      <c r="I296">
        <v>2.9</v>
      </c>
      <c r="J296">
        <v>406</v>
      </c>
    </row>
    <row r="297" spans="1:10" x14ac:dyDescent="0.3">
      <c r="A297">
        <v>9583</v>
      </c>
      <c r="B297" t="s">
        <v>552</v>
      </c>
      <c r="C297" s="441">
        <v>46113</v>
      </c>
      <c r="D297" t="s">
        <v>463</v>
      </c>
      <c r="E297" t="s">
        <v>6735</v>
      </c>
      <c r="F297" t="s">
        <v>6714</v>
      </c>
      <c r="G297">
        <v>297</v>
      </c>
      <c r="H297" t="s">
        <v>6085</v>
      </c>
      <c r="I297">
        <v>2.9</v>
      </c>
      <c r="J297">
        <v>861.3</v>
      </c>
    </row>
    <row r="298" spans="1:10" x14ac:dyDescent="0.3">
      <c r="A298">
        <v>10113</v>
      </c>
      <c r="B298" t="s">
        <v>552</v>
      </c>
      <c r="C298" s="441">
        <v>46143</v>
      </c>
      <c r="D298" t="s">
        <v>464</v>
      </c>
      <c r="E298" t="s">
        <v>6735</v>
      </c>
      <c r="F298" t="s">
        <v>6714</v>
      </c>
      <c r="G298">
        <v>292</v>
      </c>
      <c r="H298" t="s">
        <v>6085</v>
      </c>
      <c r="I298">
        <v>2.9</v>
      </c>
      <c r="J298">
        <v>846.8</v>
      </c>
    </row>
    <row r="299" spans="1:10" x14ac:dyDescent="0.3">
      <c r="A299">
        <v>11693</v>
      </c>
      <c r="B299" t="s">
        <v>552</v>
      </c>
      <c r="C299" s="441">
        <v>46204</v>
      </c>
      <c r="D299" t="s">
        <v>466</v>
      </c>
      <c r="E299" t="s">
        <v>6735</v>
      </c>
      <c r="F299" t="s">
        <v>6714</v>
      </c>
      <c r="G299">
        <v>234</v>
      </c>
      <c r="H299" t="s">
        <v>6085</v>
      </c>
      <c r="I299">
        <v>1.9</v>
      </c>
      <c r="J299">
        <v>444.6</v>
      </c>
    </row>
    <row r="300" spans="1:10" x14ac:dyDescent="0.3">
      <c r="A300">
        <v>169</v>
      </c>
      <c r="B300" t="s">
        <v>552</v>
      </c>
      <c r="C300" s="441">
        <v>45597</v>
      </c>
      <c r="D300" t="s">
        <v>6666</v>
      </c>
      <c r="E300" t="s">
        <v>6736</v>
      </c>
      <c r="F300" t="s">
        <v>6714</v>
      </c>
      <c r="G300">
        <v>555</v>
      </c>
      <c r="H300" t="s">
        <v>6085</v>
      </c>
      <c r="I300">
        <v>2.9</v>
      </c>
      <c r="J300">
        <v>1609.5</v>
      </c>
    </row>
    <row r="301" spans="1:10" x14ac:dyDescent="0.3">
      <c r="A301">
        <v>261</v>
      </c>
      <c r="B301" t="s">
        <v>552</v>
      </c>
      <c r="C301" s="441">
        <v>45627</v>
      </c>
      <c r="D301" t="s">
        <v>5075</v>
      </c>
      <c r="E301" t="s">
        <v>6736</v>
      </c>
      <c r="F301" t="s">
        <v>6714</v>
      </c>
      <c r="G301">
        <v>273</v>
      </c>
      <c r="H301" t="s">
        <v>6085</v>
      </c>
      <c r="I301">
        <v>2.9</v>
      </c>
      <c r="J301">
        <v>791.7</v>
      </c>
    </row>
    <row r="302" spans="1:10" x14ac:dyDescent="0.3">
      <c r="A302">
        <v>1726</v>
      </c>
      <c r="B302" t="s">
        <v>552</v>
      </c>
      <c r="C302" s="441">
        <v>45689</v>
      </c>
      <c r="D302" t="s">
        <v>5066</v>
      </c>
      <c r="E302" t="s">
        <v>6736</v>
      </c>
      <c r="F302" t="s">
        <v>6714</v>
      </c>
      <c r="G302">
        <v>120</v>
      </c>
      <c r="H302" t="s">
        <v>6085</v>
      </c>
      <c r="I302">
        <v>2.9</v>
      </c>
      <c r="J302">
        <v>348</v>
      </c>
    </row>
    <row r="303" spans="1:10" x14ac:dyDescent="0.3">
      <c r="A303">
        <v>2202</v>
      </c>
      <c r="B303" t="s">
        <v>552</v>
      </c>
      <c r="C303" s="441">
        <v>45717</v>
      </c>
      <c r="D303" t="s">
        <v>5064</v>
      </c>
      <c r="E303" t="s">
        <v>6736</v>
      </c>
      <c r="F303" t="s">
        <v>6714</v>
      </c>
      <c r="G303">
        <v>82</v>
      </c>
      <c r="H303" t="s">
        <v>6085</v>
      </c>
      <c r="I303">
        <v>2.9</v>
      </c>
      <c r="J303">
        <v>237.8</v>
      </c>
    </row>
    <row r="304" spans="1:10" x14ac:dyDescent="0.3">
      <c r="A304">
        <v>3335</v>
      </c>
      <c r="B304" t="s">
        <v>552</v>
      </c>
      <c r="C304" s="441">
        <v>45748</v>
      </c>
      <c r="D304" t="s">
        <v>5052</v>
      </c>
      <c r="E304" t="s">
        <v>6736</v>
      </c>
      <c r="F304" t="s">
        <v>6714</v>
      </c>
      <c r="G304">
        <v>389</v>
      </c>
      <c r="H304" t="s">
        <v>6085</v>
      </c>
      <c r="I304">
        <v>2.9</v>
      </c>
      <c r="J304">
        <v>1128.0999999999999</v>
      </c>
    </row>
    <row r="305" spans="1:10" x14ac:dyDescent="0.3">
      <c r="A305">
        <v>4065</v>
      </c>
      <c r="B305" t="s">
        <v>552</v>
      </c>
      <c r="C305" s="441">
        <v>45778</v>
      </c>
      <c r="D305" t="s">
        <v>5061</v>
      </c>
      <c r="E305" t="s">
        <v>6736</v>
      </c>
      <c r="F305" t="s">
        <v>6714</v>
      </c>
      <c r="G305">
        <v>300</v>
      </c>
      <c r="H305" t="s">
        <v>6085</v>
      </c>
      <c r="I305">
        <v>2.9</v>
      </c>
      <c r="J305">
        <v>870</v>
      </c>
    </row>
    <row r="306" spans="1:10" x14ac:dyDescent="0.3">
      <c r="A306">
        <v>4703</v>
      </c>
      <c r="B306" t="s">
        <v>552</v>
      </c>
      <c r="C306" s="441">
        <v>45809</v>
      </c>
      <c r="D306" t="s">
        <v>4523</v>
      </c>
      <c r="E306" t="s">
        <v>6736</v>
      </c>
      <c r="F306" t="s">
        <v>6714</v>
      </c>
      <c r="G306">
        <v>56</v>
      </c>
      <c r="H306" t="s">
        <v>6085</v>
      </c>
      <c r="I306">
        <v>2.9</v>
      </c>
      <c r="J306">
        <v>162.4</v>
      </c>
    </row>
    <row r="307" spans="1:10" x14ac:dyDescent="0.3">
      <c r="A307">
        <v>5070</v>
      </c>
      <c r="B307" t="s">
        <v>552</v>
      </c>
      <c r="C307" s="441">
        <v>45839</v>
      </c>
      <c r="D307" t="s">
        <v>5046</v>
      </c>
      <c r="E307" t="s">
        <v>6736</v>
      </c>
      <c r="F307" t="s">
        <v>6714</v>
      </c>
      <c r="G307">
        <v>198</v>
      </c>
      <c r="H307" t="s">
        <v>6085</v>
      </c>
      <c r="I307">
        <v>2.9</v>
      </c>
      <c r="J307">
        <v>574.20000000000005</v>
      </c>
    </row>
    <row r="308" spans="1:10" x14ac:dyDescent="0.3">
      <c r="A308">
        <v>5809</v>
      </c>
      <c r="B308" t="s">
        <v>552</v>
      </c>
      <c r="C308" s="441">
        <v>45870</v>
      </c>
      <c r="D308" t="s">
        <v>4519</v>
      </c>
      <c r="E308" t="s">
        <v>6736</v>
      </c>
      <c r="F308" t="s">
        <v>6714</v>
      </c>
      <c r="G308">
        <v>162</v>
      </c>
      <c r="H308" t="s">
        <v>6085</v>
      </c>
      <c r="I308">
        <v>2.9</v>
      </c>
      <c r="J308">
        <v>469.8</v>
      </c>
    </row>
    <row r="309" spans="1:10" x14ac:dyDescent="0.3">
      <c r="A309">
        <v>6513</v>
      </c>
      <c r="B309" t="s">
        <v>552</v>
      </c>
      <c r="C309" s="441">
        <v>45901</v>
      </c>
      <c r="D309" t="s">
        <v>4524</v>
      </c>
      <c r="E309" t="s">
        <v>6736</v>
      </c>
      <c r="F309" t="s">
        <v>6714</v>
      </c>
      <c r="G309">
        <v>243</v>
      </c>
      <c r="H309" t="s">
        <v>6085</v>
      </c>
      <c r="I309">
        <v>2.9</v>
      </c>
      <c r="J309">
        <v>704.7</v>
      </c>
    </row>
    <row r="310" spans="1:10" x14ac:dyDescent="0.3">
      <c r="A310">
        <v>7865</v>
      </c>
      <c r="B310" t="s">
        <v>552</v>
      </c>
      <c r="C310" s="441">
        <v>46023</v>
      </c>
      <c r="D310" t="s">
        <v>460</v>
      </c>
      <c r="E310" t="s">
        <v>6736</v>
      </c>
      <c r="F310" t="s">
        <v>6714</v>
      </c>
      <c r="G310">
        <v>222</v>
      </c>
      <c r="H310" t="s">
        <v>6085</v>
      </c>
      <c r="I310">
        <v>2.9</v>
      </c>
      <c r="J310">
        <v>643.79999999999995</v>
      </c>
    </row>
    <row r="311" spans="1:10" x14ac:dyDescent="0.3">
      <c r="A311">
        <v>8344</v>
      </c>
      <c r="B311" t="s">
        <v>552</v>
      </c>
      <c r="C311" s="441">
        <v>46054</v>
      </c>
      <c r="D311" t="s">
        <v>461</v>
      </c>
      <c r="E311" t="s">
        <v>6736</v>
      </c>
      <c r="F311" t="s">
        <v>6714</v>
      </c>
      <c r="G311">
        <v>421</v>
      </c>
      <c r="H311" t="s">
        <v>6085</v>
      </c>
      <c r="I311">
        <v>2.9</v>
      </c>
      <c r="J311">
        <v>1220.9000000000001</v>
      </c>
    </row>
    <row r="312" spans="1:10" x14ac:dyDescent="0.3">
      <c r="A312">
        <v>8822</v>
      </c>
      <c r="B312" t="s">
        <v>552</v>
      </c>
      <c r="C312" s="441">
        <v>46082</v>
      </c>
      <c r="D312" t="s">
        <v>462</v>
      </c>
      <c r="E312" t="s">
        <v>6736</v>
      </c>
      <c r="F312" t="s">
        <v>6714</v>
      </c>
      <c r="G312">
        <v>66</v>
      </c>
      <c r="H312" t="s">
        <v>6085</v>
      </c>
      <c r="I312">
        <v>2.9</v>
      </c>
      <c r="J312">
        <v>191.4</v>
      </c>
    </row>
    <row r="313" spans="1:10" x14ac:dyDescent="0.3">
      <c r="A313">
        <v>9584</v>
      </c>
      <c r="B313" t="s">
        <v>552</v>
      </c>
      <c r="C313" s="441">
        <v>46113</v>
      </c>
      <c r="D313" t="s">
        <v>463</v>
      </c>
      <c r="E313" t="s">
        <v>6736</v>
      </c>
      <c r="F313" t="s">
        <v>6714</v>
      </c>
      <c r="G313">
        <v>445</v>
      </c>
      <c r="H313" t="s">
        <v>6085</v>
      </c>
      <c r="I313">
        <v>2.9</v>
      </c>
      <c r="J313">
        <v>1290.5</v>
      </c>
    </row>
    <row r="314" spans="1:10" x14ac:dyDescent="0.3">
      <c r="A314">
        <v>10114</v>
      </c>
      <c r="B314" t="s">
        <v>552</v>
      </c>
      <c r="C314" s="441">
        <v>46143</v>
      </c>
      <c r="D314" t="s">
        <v>464</v>
      </c>
      <c r="E314" t="s">
        <v>6736</v>
      </c>
      <c r="F314" t="s">
        <v>6714</v>
      </c>
      <c r="G314">
        <v>237</v>
      </c>
      <c r="H314" t="s">
        <v>6085</v>
      </c>
      <c r="I314">
        <v>2.9</v>
      </c>
      <c r="J314">
        <v>687.3</v>
      </c>
    </row>
    <row r="315" spans="1:10" x14ac:dyDescent="0.3">
      <c r="A315">
        <v>11694</v>
      </c>
      <c r="B315" t="s">
        <v>552</v>
      </c>
      <c r="C315" s="441">
        <v>46204</v>
      </c>
      <c r="D315" t="s">
        <v>466</v>
      </c>
      <c r="E315" t="s">
        <v>6736</v>
      </c>
      <c r="F315" t="s">
        <v>6714</v>
      </c>
      <c r="G315">
        <v>254</v>
      </c>
      <c r="H315" t="s">
        <v>6085</v>
      </c>
      <c r="I315">
        <v>1.9</v>
      </c>
      <c r="J315">
        <v>482.6</v>
      </c>
    </row>
    <row r="316" spans="1:10" x14ac:dyDescent="0.3">
      <c r="A316">
        <v>170</v>
      </c>
      <c r="B316" t="s">
        <v>552</v>
      </c>
      <c r="C316" s="441">
        <v>45597</v>
      </c>
      <c r="D316" t="s">
        <v>6666</v>
      </c>
      <c r="E316" t="s">
        <v>6737</v>
      </c>
      <c r="F316" t="s">
        <v>6714</v>
      </c>
      <c r="G316">
        <v>51.8</v>
      </c>
      <c r="H316" t="s">
        <v>6085</v>
      </c>
      <c r="I316">
        <v>24.59</v>
      </c>
      <c r="J316">
        <v>1273.76</v>
      </c>
    </row>
    <row r="317" spans="1:10" x14ac:dyDescent="0.3">
      <c r="A317">
        <v>262</v>
      </c>
      <c r="B317" t="s">
        <v>552</v>
      </c>
      <c r="C317" s="441">
        <v>45627</v>
      </c>
      <c r="D317" t="s">
        <v>5075</v>
      </c>
      <c r="E317" t="s">
        <v>6737</v>
      </c>
      <c r="F317" t="s">
        <v>6714</v>
      </c>
      <c r="G317">
        <v>28.9</v>
      </c>
      <c r="H317" t="s">
        <v>6085</v>
      </c>
      <c r="I317">
        <v>24.59</v>
      </c>
      <c r="J317">
        <v>710.65</v>
      </c>
    </row>
    <row r="318" spans="1:10" x14ac:dyDescent="0.3">
      <c r="A318">
        <v>979</v>
      </c>
      <c r="B318" t="s">
        <v>552</v>
      </c>
      <c r="C318" s="441">
        <v>45658</v>
      </c>
      <c r="D318" t="s">
        <v>5068</v>
      </c>
      <c r="E318" t="s">
        <v>6737</v>
      </c>
      <c r="F318" t="s">
        <v>6714</v>
      </c>
      <c r="G318">
        <v>18.579999999999998</v>
      </c>
      <c r="H318" t="s">
        <v>6085</v>
      </c>
      <c r="I318">
        <v>24.59</v>
      </c>
      <c r="J318">
        <v>456.88</v>
      </c>
    </row>
    <row r="319" spans="1:10" x14ac:dyDescent="0.3">
      <c r="A319">
        <v>1731</v>
      </c>
      <c r="B319" t="s">
        <v>552</v>
      </c>
      <c r="C319" s="441">
        <v>45689</v>
      </c>
      <c r="D319" t="s">
        <v>5066</v>
      </c>
      <c r="E319" t="s">
        <v>6737</v>
      </c>
      <c r="F319" t="s">
        <v>6714</v>
      </c>
      <c r="G319">
        <v>53.02</v>
      </c>
      <c r="H319" t="s">
        <v>6085</v>
      </c>
      <c r="I319">
        <v>24.59</v>
      </c>
      <c r="J319">
        <v>1303.76</v>
      </c>
    </row>
    <row r="320" spans="1:10" x14ac:dyDescent="0.3">
      <c r="A320">
        <v>2207</v>
      </c>
      <c r="B320" t="s">
        <v>552</v>
      </c>
      <c r="C320" s="441">
        <v>45717</v>
      </c>
      <c r="D320" t="s">
        <v>5064</v>
      </c>
      <c r="E320" t="s">
        <v>6737</v>
      </c>
      <c r="F320" t="s">
        <v>6714</v>
      </c>
      <c r="G320">
        <v>40.299999999999997</v>
      </c>
      <c r="H320" t="s">
        <v>6085</v>
      </c>
      <c r="I320">
        <v>24.59</v>
      </c>
      <c r="J320">
        <v>990.98</v>
      </c>
    </row>
    <row r="321" spans="1:10" x14ac:dyDescent="0.3">
      <c r="A321">
        <v>3339</v>
      </c>
      <c r="B321" t="s">
        <v>552</v>
      </c>
      <c r="C321" s="441">
        <v>45748</v>
      </c>
      <c r="D321" t="s">
        <v>5052</v>
      </c>
      <c r="E321" t="s">
        <v>6737</v>
      </c>
      <c r="F321" t="s">
        <v>6714</v>
      </c>
      <c r="G321">
        <v>1.82</v>
      </c>
      <c r="H321" t="s">
        <v>6085</v>
      </c>
      <c r="I321">
        <v>24.59</v>
      </c>
      <c r="J321">
        <v>44.75</v>
      </c>
    </row>
    <row r="322" spans="1:10" x14ac:dyDescent="0.3">
      <c r="A322">
        <v>4070</v>
      </c>
      <c r="B322" t="s">
        <v>552</v>
      </c>
      <c r="C322" s="441">
        <v>45778</v>
      </c>
      <c r="D322" t="s">
        <v>5061</v>
      </c>
      <c r="E322" t="s">
        <v>6737</v>
      </c>
      <c r="F322" t="s">
        <v>6714</v>
      </c>
      <c r="G322">
        <v>26.2</v>
      </c>
      <c r="H322" t="s">
        <v>6085</v>
      </c>
      <c r="I322">
        <v>24.59</v>
      </c>
      <c r="J322">
        <v>644.26</v>
      </c>
    </row>
    <row r="323" spans="1:10" x14ac:dyDescent="0.3">
      <c r="A323">
        <v>9595</v>
      </c>
      <c r="B323" t="s">
        <v>552</v>
      </c>
      <c r="C323" s="441">
        <v>46113</v>
      </c>
      <c r="D323" t="s">
        <v>463</v>
      </c>
      <c r="E323" t="s">
        <v>6737</v>
      </c>
      <c r="F323" t="s">
        <v>6714</v>
      </c>
      <c r="G323">
        <v>2.1</v>
      </c>
      <c r="H323" t="s">
        <v>6085</v>
      </c>
      <c r="I323">
        <v>19.489999999999998</v>
      </c>
      <c r="J323">
        <v>40.93</v>
      </c>
    </row>
    <row r="324" spans="1:10" x14ac:dyDescent="0.3">
      <c r="A324">
        <v>10843</v>
      </c>
      <c r="B324" t="s">
        <v>552</v>
      </c>
      <c r="C324" s="441">
        <v>46174</v>
      </c>
      <c r="D324" t="s">
        <v>465</v>
      </c>
      <c r="E324" t="s">
        <v>6737</v>
      </c>
      <c r="F324" t="s">
        <v>6714</v>
      </c>
      <c r="G324">
        <v>15.4</v>
      </c>
      <c r="H324" t="s">
        <v>6085</v>
      </c>
      <c r="I324">
        <v>21</v>
      </c>
      <c r="J324">
        <v>323.39999999999998</v>
      </c>
    </row>
    <row r="325" spans="1:10" x14ac:dyDescent="0.3">
      <c r="A325">
        <v>171</v>
      </c>
      <c r="B325" t="s">
        <v>552</v>
      </c>
      <c r="C325" s="441">
        <v>45597</v>
      </c>
      <c r="D325" t="s">
        <v>6666</v>
      </c>
      <c r="E325" t="s">
        <v>6738</v>
      </c>
      <c r="F325" t="s">
        <v>6714</v>
      </c>
      <c r="G325">
        <v>13</v>
      </c>
      <c r="H325" t="s">
        <v>6085</v>
      </c>
      <c r="I325">
        <v>17.98</v>
      </c>
      <c r="J325">
        <v>233.74</v>
      </c>
    </row>
    <row r="326" spans="1:10" x14ac:dyDescent="0.3">
      <c r="A326">
        <v>263</v>
      </c>
      <c r="B326" t="s">
        <v>552</v>
      </c>
      <c r="C326" s="441">
        <v>45627</v>
      </c>
      <c r="D326" t="s">
        <v>5075</v>
      </c>
      <c r="E326" t="s">
        <v>6738</v>
      </c>
      <c r="F326" t="s">
        <v>6714</v>
      </c>
      <c r="G326">
        <v>10.9</v>
      </c>
      <c r="H326" t="s">
        <v>6085</v>
      </c>
      <c r="I326">
        <v>17.98</v>
      </c>
      <c r="J326">
        <v>195.98</v>
      </c>
    </row>
    <row r="327" spans="1:10" x14ac:dyDescent="0.3">
      <c r="A327">
        <v>998</v>
      </c>
      <c r="B327" t="s">
        <v>552</v>
      </c>
      <c r="C327" s="441">
        <v>45658</v>
      </c>
      <c r="D327" t="s">
        <v>5068</v>
      </c>
      <c r="E327" t="s">
        <v>6738</v>
      </c>
      <c r="F327" t="s">
        <v>6714</v>
      </c>
      <c r="G327">
        <v>14.08</v>
      </c>
      <c r="H327" t="s">
        <v>6085</v>
      </c>
      <c r="I327">
        <v>17.98</v>
      </c>
      <c r="J327">
        <v>253.16</v>
      </c>
    </row>
    <row r="328" spans="1:10" x14ac:dyDescent="0.3">
      <c r="A328">
        <v>1139</v>
      </c>
      <c r="B328" t="s">
        <v>552</v>
      </c>
      <c r="C328" s="441">
        <v>45658</v>
      </c>
      <c r="D328" t="s">
        <v>5068</v>
      </c>
      <c r="E328" t="s">
        <v>6738</v>
      </c>
      <c r="F328" t="s">
        <v>6714</v>
      </c>
      <c r="G328">
        <v>5.8</v>
      </c>
      <c r="H328" t="s">
        <v>6085</v>
      </c>
      <c r="I328">
        <v>17.98</v>
      </c>
      <c r="J328">
        <v>104.28</v>
      </c>
    </row>
    <row r="329" spans="1:10" x14ac:dyDescent="0.3">
      <c r="A329">
        <v>1757</v>
      </c>
      <c r="B329" t="s">
        <v>552</v>
      </c>
      <c r="C329" s="441">
        <v>45689</v>
      </c>
      <c r="D329" t="s">
        <v>5066</v>
      </c>
      <c r="E329" t="s">
        <v>6738</v>
      </c>
      <c r="F329" t="s">
        <v>6714</v>
      </c>
      <c r="G329">
        <v>19.8</v>
      </c>
      <c r="H329" t="s">
        <v>6085</v>
      </c>
      <c r="I329">
        <v>17.98</v>
      </c>
      <c r="J329">
        <v>356</v>
      </c>
    </row>
    <row r="330" spans="1:10" x14ac:dyDescent="0.3">
      <c r="A330">
        <v>2233</v>
      </c>
      <c r="B330" t="s">
        <v>552</v>
      </c>
      <c r="C330" s="441">
        <v>45717</v>
      </c>
      <c r="D330" t="s">
        <v>5064</v>
      </c>
      <c r="E330" t="s">
        <v>6738</v>
      </c>
      <c r="F330" t="s">
        <v>6714</v>
      </c>
      <c r="G330">
        <v>10.74</v>
      </c>
      <c r="H330" t="s">
        <v>6085</v>
      </c>
      <c r="I330">
        <v>17.98</v>
      </c>
      <c r="J330">
        <v>193.11</v>
      </c>
    </row>
    <row r="331" spans="1:10" x14ac:dyDescent="0.3">
      <c r="A331">
        <v>3361</v>
      </c>
      <c r="B331" t="s">
        <v>552</v>
      </c>
      <c r="C331" s="441">
        <v>45748</v>
      </c>
      <c r="D331" t="s">
        <v>5052</v>
      </c>
      <c r="E331" t="s">
        <v>6738</v>
      </c>
      <c r="F331" t="s">
        <v>6714</v>
      </c>
      <c r="G331">
        <v>3</v>
      </c>
      <c r="H331" t="s">
        <v>6085</v>
      </c>
      <c r="I331">
        <v>17.98</v>
      </c>
      <c r="J331">
        <v>53.94</v>
      </c>
    </row>
    <row r="332" spans="1:10" x14ac:dyDescent="0.3">
      <c r="A332">
        <v>4093</v>
      </c>
      <c r="B332" t="s">
        <v>552</v>
      </c>
      <c r="C332" s="441">
        <v>45778</v>
      </c>
      <c r="D332" t="s">
        <v>5061</v>
      </c>
      <c r="E332" t="s">
        <v>6738</v>
      </c>
      <c r="F332" t="s">
        <v>6714</v>
      </c>
      <c r="G332">
        <v>13.7</v>
      </c>
      <c r="H332" t="s">
        <v>6085</v>
      </c>
      <c r="I332">
        <v>17.98</v>
      </c>
      <c r="J332">
        <v>246.33</v>
      </c>
    </row>
    <row r="333" spans="1:10" x14ac:dyDescent="0.3">
      <c r="A333">
        <v>4726</v>
      </c>
      <c r="B333" t="s">
        <v>552</v>
      </c>
      <c r="C333" s="441">
        <v>45809</v>
      </c>
      <c r="D333" t="s">
        <v>4523</v>
      </c>
      <c r="E333" t="s">
        <v>6738</v>
      </c>
      <c r="F333" t="s">
        <v>6714</v>
      </c>
      <c r="G333">
        <v>25.6</v>
      </c>
      <c r="H333" t="s">
        <v>6085</v>
      </c>
      <c r="I333">
        <v>17.98</v>
      </c>
      <c r="J333">
        <v>460.29</v>
      </c>
    </row>
    <row r="334" spans="1:10" x14ac:dyDescent="0.3">
      <c r="A334">
        <v>5104</v>
      </c>
      <c r="B334" t="s">
        <v>552</v>
      </c>
      <c r="C334" s="441">
        <v>45839</v>
      </c>
      <c r="D334" t="s">
        <v>5046</v>
      </c>
      <c r="E334" t="s">
        <v>6738</v>
      </c>
      <c r="F334" t="s">
        <v>6714</v>
      </c>
      <c r="G334">
        <v>29.2</v>
      </c>
      <c r="H334" t="s">
        <v>6085</v>
      </c>
      <c r="I334">
        <v>17.98</v>
      </c>
      <c r="J334">
        <v>525.02</v>
      </c>
    </row>
    <row r="335" spans="1:10" x14ac:dyDescent="0.3">
      <c r="A335">
        <v>5845</v>
      </c>
      <c r="B335" t="s">
        <v>552</v>
      </c>
      <c r="C335" s="441">
        <v>45870</v>
      </c>
      <c r="D335" t="s">
        <v>4519</v>
      </c>
      <c r="E335" t="s">
        <v>6738</v>
      </c>
      <c r="F335" t="s">
        <v>6714</v>
      </c>
      <c r="G335">
        <v>20.3</v>
      </c>
      <c r="H335" t="s">
        <v>6085</v>
      </c>
      <c r="I335">
        <v>17.98</v>
      </c>
      <c r="J335">
        <v>364.99</v>
      </c>
    </row>
    <row r="336" spans="1:10" x14ac:dyDescent="0.3">
      <c r="A336">
        <v>6547</v>
      </c>
      <c r="B336" t="s">
        <v>552</v>
      </c>
      <c r="C336" s="441">
        <v>45901</v>
      </c>
      <c r="D336" t="s">
        <v>4524</v>
      </c>
      <c r="E336" t="s">
        <v>6738</v>
      </c>
      <c r="F336" t="s">
        <v>6714</v>
      </c>
      <c r="G336">
        <v>21.1</v>
      </c>
      <c r="H336" t="s">
        <v>6085</v>
      </c>
      <c r="I336">
        <v>17.98</v>
      </c>
      <c r="J336">
        <v>379.38</v>
      </c>
    </row>
    <row r="337" spans="1:10" x14ac:dyDescent="0.3">
      <c r="A337">
        <v>7082</v>
      </c>
      <c r="B337" t="s">
        <v>552</v>
      </c>
      <c r="C337" s="441">
        <v>45931</v>
      </c>
      <c r="D337" t="s">
        <v>1097</v>
      </c>
      <c r="E337" t="s">
        <v>6738</v>
      </c>
      <c r="F337" t="s">
        <v>6714</v>
      </c>
      <c r="G337">
        <v>4.79</v>
      </c>
      <c r="H337" t="s">
        <v>6085</v>
      </c>
      <c r="I337">
        <v>17.98</v>
      </c>
      <c r="J337">
        <v>86.12</v>
      </c>
    </row>
    <row r="338" spans="1:10" x14ac:dyDescent="0.3">
      <c r="A338">
        <v>7538</v>
      </c>
      <c r="B338" t="s">
        <v>552</v>
      </c>
      <c r="C338" s="441">
        <v>45962</v>
      </c>
      <c r="D338" t="s">
        <v>4417</v>
      </c>
      <c r="E338" t="s">
        <v>6738</v>
      </c>
      <c r="F338" t="s">
        <v>6714</v>
      </c>
      <c r="G338">
        <v>12.08</v>
      </c>
      <c r="H338" t="s">
        <v>6085</v>
      </c>
      <c r="I338">
        <v>17.98</v>
      </c>
      <c r="J338">
        <v>217.2</v>
      </c>
    </row>
    <row r="339" spans="1:10" x14ac:dyDescent="0.3">
      <c r="A339">
        <v>7788</v>
      </c>
      <c r="B339" t="s">
        <v>552</v>
      </c>
      <c r="C339" s="441">
        <v>45992</v>
      </c>
      <c r="D339" t="s">
        <v>4415</v>
      </c>
      <c r="E339" t="s">
        <v>6738</v>
      </c>
      <c r="F339" t="s">
        <v>6714</v>
      </c>
      <c r="G339">
        <v>4.79</v>
      </c>
      <c r="H339" t="s">
        <v>6085</v>
      </c>
      <c r="I339">
        <v>17.98</v>
      </c>
      <c r="J339">
        <v>86.12</v>
      </c>
    </row>
    <row r="340" spans="1:10" x14ac:dyDescent="0.3">
      <c r="A340">
        <v>7891</v>
      </c>
      <c r="B340" t="s">
        <v>552</v>
      </c>
      <c r="C340" s="441">
        <v>46023</v>
      </c>
      <c r="D340" t="s">
        <v>460</v>
      </c>
      <c r="E340" t="s">
        <v>6738</v>
      </c>
      <c r="F340" t="s">
        <v>6714</v>
      </c>
      <c r="G340">
        <v>14.14</v>
      </c>
      <c r="H340" t="s">
        <v>6085</v>
      </c>
      <c r="I340">
        <v>17.98</v>
      </c>
      <c r="J340">
        <v>254.24</v>
      </c>
    </row>
    <row r="341" spans="1:10" x14ac:dyDescent="0.3">
      <c r="A341">
        <v>8377</v>
      </c>
      <c r="B341" t="s">
        <v>552</v>
      </c>
      <c r="C341" s="441">
        <v>46054</v>
      </c>
      <c r="D341" t="s">
        <v>461</v>
      </c>
      <c r="E341" t="s">
        <v>6738</v>
      </c>
      <c r="F341" t="s">
        <v>6714</v>
      </c>
      <c r="G341">
        <v>10.16</v>
      </c>
      <c r="H341" t="s">
        <v>6085</v>
      </c>
      <c r="I341">
        <v>17.98</v>
      </c>
      <c r="J341">
        <v>182.68</v>
      </c>
    </row>
    <row r="342" spans="1:10" x14ac:dyDescent="0.3">
      <c r="A342">
        <v>8863</v>
      </c>
      <c r="B342" t="s">
        <v>552</v>
      </c>
      <c r="C342" s="441">
        <v>46082</v>
      </c>
      <c r="D342" t="s">
        <v>462</v>
      </c>
      <c r="E342" t="s">
        <v>6738</v>
      </c>
      <c r="F342" t="s">
        <v>6714</v>
      </c>
      <c r="G342">
        <v>21.76</v>
      </c>
      <c r="H342" t="s">
        <v>6085</v>
      </c>
      <c r="I342">
        <v>17.98</v>
      </c>
      <c r="J342">
        <v>391.24</v>
      </c>
    </row>
    <row r="343" spans="1:10" x14ac:dyDescent="0.3">
      <c r="A343">
        <v>9622</v>
      </c>
      <c r="B343" t="s">
        <v>552</v>
      </c>
      <c r="C343" s="441">
        <v>46113</v>
      </c>
      <c r="D343" t="s">
        <v>463</v>
      </c>
      <c r="E343" t="s">
        <v>6738</v>
      </c>
      <c r="F343" t="s">
        <v>6714</v>
      </c>
      <c r="G343">
        <v>15</v>
      </c>
      <c r="H343" t="s">
        <v>6085</v>
      </c>
      <c r="I343">
        <v>17.98</v>
      </c>
      <c r="J343">
        <v>269.7</v>
      </c>
    </row>
    <row r="344" spans="1:10" x14ac:dyDescent="0.3">
      <c r="A344">
        <v>10155</v>
      </c>
      <c r="B344" t="s">
        <v>552</v>
      </c>
      <c r="C344" s="441">
        <v>46143</v>
      </c>
      <c r="D344" t="s">
        <v>464</v>
      </c>
      <c r="E344" t="s">
        <v>6738</v>
      </c>
      <c r="F344" t="s">
        <v>6714</v>
      </c>
      <c r="G344">
        <v>29.44</v>
      </c>
      <c r="H344" t="s">
        <v>6085</v>
      </c>
      <c r="I344">
        <v>17.98</v>
      </c>
      <c r="J344">
        <v>529.33000000000004</v>
      </c>
    </row>
    <row r="345" spans="1:10" x14ac:dyDescent="0.3">
      <c r="A345">
        <v>10871</v>
      </c>
      <c r="B345" t="s">
        <v>552</v>
      </c>
      <c r="C345" s="441">
        <v>46174</v>
      </c>
      <c r="D345" t="s">
        <v>465</v>
      </c>
      <c r="E345" t="s">
        <v>6738</v>
      </c>
      <c r="F345" t="s">
        <v>6714</v>
      </c>
      <c r="G345">
        <v>26.28</v>
      </c>
      <c r="H345" t="s">
        <v>6085</v>
      </c>
      <c r="I345">
        <v>17.98</v>
      </c>
      <c r="J345">
        <v>472.51</v>
      </c>
    </row>
    <row r="346" spans="1:10" x14ac:dyDescent="0.3">
      <c r="A346">
        <v>11727</v>
      </c>
      <c r="B346" t="s">
        <v>552</v>
      </c>
      <c r="C346" s="441">
        <v>46204</v>
      </c>
      <c r="D346" t="s">
        <v>466</v>
      </c>
      <c r="E346" t="s">
        <v>6738</v>
      </c>
      <c r="F346" t="s">
        <v>6714</v>
      </c>
      <c r="G346">
        <v>19.34</v>
      </c>
      <c r="H346" t="s">
        <v>6085</v>
      </c>
      <c r="I346">
        <v>17.98</v>
      </c>
      <c r="J346">
        <v>347.73</v>
      </c>
    </row>
    <row r="347" spans="1:10" x14ac:dyDescent="0.3">
      <c r="A347">
        <v>172</v>
      </c>
      <c r="B347" t="s">
        <v>552</v>
      </c>
      <c r="C347" s="441">
        <v>45597</v>
      </c>
      <c r="D347" t="s">
        <v>6666</v>
      </c>
      <c r="E347" t="s">
        <v>6739</v>
      </c>
      <c r="F347" t="s">
        <v>6714</v>
      </c>
      <c r="G347">
        <v>29</v>
      </c>
      <c r="H347" t="s">
        <v>6085</v>
      </c>
      <c r="I347">
        <v>86.43</v>
      </c>
      <c r="J347">
        <v>2506.4699999999998</v>
      </c>
    </row>
    <row r="348" spans="1:10" x14ac:dyDescent="0.3">
      <c r="A348">
        <v>264</v>
      </c>
      <c r="B348" t="s">
        <v>552</v>
      </c>
      <c r="C348" s="441">
        <v>45627</v>
      </c>
      <c r="D348" t="s">
        <v>5075</v>
      </c>
      <c r="E348" t="s">
        <v>6739</v>
      </c>
      <c r="F348" t="s">
        <v>6714</v>
      </c>
      <c r="G348">
        <v>27</v>
      </c>
      <c r="H348" t="s">
        <v>6085</v>
      </c>
      <c r="I348">
        <v>86.43</v>
      </c>
      <c r="J348">
        <v>2333.61</v>
      </c>
    </row>
    <row r="349" spans="1:10" x14ac:dyDescent="0.3">
      <c r="A349">
        <v>981</v>
      </c>
      <c r="B349" t="s">
        <v>552</v>
      </c>
      <c r="C349" s="441">
        <v>45658</v>
      </c>
      <c r="D349" t="s">
        <v>5068</v>
      </c>
      <c r="E349" t="s">
        <v>6739</v>
      </c>
      <c r="F349" t="s">
        <v>6714</v>
      </c>
      <c r="G349">
        <v>30</v>
      </c>
      <c r="H349" t="s">
        <v>6085</v>
      </c>
      <c r="I349">
        <v>86.43</v>
      </c>
      <c r="J349">
        <v>2592.9</v>
      </c>
    </row>
    <row r="350" spans="1:10" x14ac:dyDescent="0.3">
      <c r="A350">
        <v>1734</v>
      </c>
      <c r="B350" t="s">
        <v>552</v>
      </c>
      <c r="C350" s="441">
        <v>45689</v>
      </c>
      <c r="D350" t="s">
        <v>5066</v>
      </c>
      <c r="E350" t="s">
        <v>6739</v>
      </c>
      <c r="F350" t="s">
        <v>6714</v>
      </c>
      <c r="G350">
        <v>27.72</v>
      </c>
      <c r="H350" t="s">
        <v>6085</v>
      </c>
      <c r="I350">
        <v>86.43</v>
      </c>
      <c r="J350">
        <v>2395.84</v>
      </c>
    </row>
    <row r="351" spans="1:10" x14ac:dyDescent="0.3">
      <c r="A351">
        <v>2210</v>
      </c>
      <c r="B351" t="s">
        <v>552</v>
      </c>
      <c r="C351" s="441">
        <v>45717</v>
      </c>
      <c r="D351" t="s">
        <v>5064</v>
      </c>
      <c r="E351" t="s">
        <v>6739</v>
      </c>
      <c r="F351" t="s">
        <v>6714</v>
      </c>
      <c r="G351">
        <v>7.7</v>
      </c>
      <c r="H351" t="s">
        <v>6085</v>
      </c>
      <c r="I351">
        <v>86.43</v>
      </c>
      <c r="J351">
        <v>665.51</v>
      </c>
    </row>
    <row r="352" spans="1:10" x14ac:dyDescent="0.3">
      <c r="A352">
        <v>3341</v>
      </c>
      <c r="B352" t="s">
        <v>552</v>
      </c>
      <c r="C352" s="441">
        <v>45748</v>
      </c>
      <c r="D352" t="s">
        <v>5052</v>
      </c>
      <c r="E352" t="s">
        <v>6739</v>
      </c>
      <c r="F352" t="s">
        <v>6714</v>
      </c>
      <c r="G352">
        <v>2.66</v>
      </c>
      <c r="H352" t="s">
        <v>6085</v>
      </c>
      <c r="I352">
        <v>86.43</v>
      </c>
      <c r="J352">
        <v>229.9</v>
      </c>
    </row>
    <row r="353" spans="1:10" x14ac:dyDescent="0.3">
      <c r="A353">
        <v>8354</v>
      </c>
      <c r="B353" t="s">
        <v>552</v>
      </c>
      <c r="C353" s="441">
        <v>46054</v>
      </c>
      <c r="D353" t="s">
        <v>461</v>
      </c>
      <c r="E353" t="s">
        <v>6739</v>
      </c>
      <c r="F353" t="s">
        <v>6714</v>
      </c>
      <c r="G353">
        <v>14.24</v>
      </c>
      <c r="H353" t="s">
        <v>6085</v>
      </c>
      <c r="I353">
        <v>28.49</v>
      </c>
      <c r="J353">
        <v>405.7</v>
      </c>
    </row>
    <row r="354" spans="1:10" x14ac:dyDescent="0.3">
      <c r="A354">
        <v>173</v>
      </c>
      <c r="B354" t="s">
        <v>552</v>
      </c>
      <c r="C354" s="441">
        <v>45597</v>
      </c>
      <c r="D354" t="s">
        <v>6666</v>
      </c>
      <c r="E354" t="s">
        <v>6740</v>
      </c>
      <c r="F354" t="s">
        <v>6714</v>
      </c>
      <c r="G354">
        <v>6.84</v>
      </c>
      <c r="H354" t="s">
        <v>6085</v>
      </c>
      <c r="I354">
        <v>86.47</v>
      </c>
      <c r="J354">
        <v>591.45000000000005</v>
      </c>
    </row>
    <row r="355" spans="1:10" x14ac:dyDescent="0.3">
      <c r="A355">
        <v>265</v>
      </c>
      <c r="B355" t="s">
        <v>552</v>
      </c>
      <c r="C355" s="441">
        <v>45627</v>
      </c>
      <c r="D355" t="s">
        <v>5075</v>
      </c>
      <c r="E355" t="s">
        <v>6740</v>
      </c>
      <c r="F355" t="s">
        <v>6714</v>
      </c>
      <c r="G355">
        <v>8.74</v>
      </c>
      <c r="H355" t="s">
        <v>6085</v>
      </c>
      <c r="I355">
        <v>86.47</v>
      </c>
      <c r="J355">
        <v>755.75</v>
      </c>
    </row>
    <row r="356" spans="1:10" x14ac:dyDescent="0.3">
      <c r="A356">
        <v>1755</v>
      </c>
      <c r="B356" t="s">
        <v>552</v>
      </c>
      <c r="C356" s="441">
        <v>45689</v>
      </c>
      <c r="D356" t="s">
        <v>5066</v>
      </c>
      <c r="E356" t="s">
        <v>6740</v>
      </c>
      <c r="F356" t="s">
        <v>6714</v>
      </c>
      <c r="G356">
        <v>3.98</v>
      </c>
      <c r="H356" t="s">
        <v>6085</v>
      </c>
      <c r="I356">
        <v>86.47</v>
      </c>
      <c r="J356">
        <v>344.15</v>
      </c>
    </row>
    <row r="357" spans="1:10" x14ac:dyDescent="0.3">
      <c r="A357">
        <v>2231</v>
      </c>
      <c r="B357" t="s">
        <v>552</v>
      </c>
      <c r="C357" s="441">
        <v>45717</v>
      </c>
      <c r="D357" t="s">
        <v>5064</v>
      </c>
      <c r="E357" t="s">
        <v>6740</v>
      </c>
      <c r="F357" t="s">
        <v>6714</v>
      </c>
      <c r="G357">
        <v>4.8600000000000003</v>
      </c>
      <c r="H357" t="s">
        <v>6085</v>
      </c>
      <c r="I357">
        <v>86.47</v>
      </c>
      <c r="J357">
        <v>420.24</v>
      </c>
    </row>
    <row r="358" spans="1:10" x14ac:dyDescent="0.3">
      <c r="A358">
        <v>174</v>
      </c>
      <c r="B358" t="s">
        <v>552</v>
      </c>
      <c r="C358" s="441">
        <v>45597</v>
      </c>
      <c r="D358" t="s">
        <v>6666</v>
      </c>
      <c r="E358" t="s">
        <v>6741</v>
      </c>
      <c r="F358" t="s">
        <v>6714</v>
      </c>
      <c r="G358">
        <v>18.579999999999998</v>
      </c>
      <c r="H358" t="s">
        <v>6085</v>
      </c>
      <c r="I358">
        <v>60.6</v>
      </c>
      <c r="J358">
        <v>1125.95</v>
      </c>
    </row>
    <row r="359" spans="1:10" x14ac:dyDescent="0.3">
      <c r="A359">
        <v>266</v>
      </c>
      <c r="B359" t="s">
        <v>552</v>
      </c>
      <c r="C359" s="441">
        <v>45627</v>
      </c>
      <c r="D359" t="s">
        <v>5075</v>
      </c>
      <c r="E359" t="s">
        <v>6741</v>
      </c>
      <c r="F359" t="s">
        <v>6714</v>
      </c>
      <c r="G359">
        <v>6.92</v>
      </c>
      <c r="H359" t="s">
        <v>6085</v>
      </c>
      <c r="I359">
        <v>60.6</v>
      </c>
      <c r="J359">
        <v>419.35</v>
      </c>
    </row>
    <row r="360" spans="1:10" x14ac:dyDescent="0.3">
      <c r="A360">
        <v>986</v>
      </c>
      <c r="B360" t="s">
        <v>552</v>
      </c>
      <c r="C360" s="441">
        <v>45658</v>
      </c>
      <c r="D360" t="s">
        <v>5068</v>
      </c>
      <c r="E360" t="s">
        <v>6741</v>
      </c>
      <c r="F360" t="s">
        <v>6714</v>
      </c>
      <c r="G360">
        <v>3.42</v>
      </c>
      <c r="H360" t="s">
        <v>6085</v>
      </c>
      <c r="I360">
        <v>60.6</v>
      </c>
      <c r="J360">
        <v>207.25</v>
      </c>
    </row>
    <row r="361" spans="1:10" x14ac:dyDescent="0.3">
      <c r="A361">
        <v>1739</v>
      </c>
      <c r="B361" t="s">
        <v>552</v>
      </c>
      <c r="C361" s="441">
        <v>45689</v>
      </c>
      <c r="D361" t="s">
        <v>5066</v>
      </c>
      <c r="E361" t="s">
        <v>6741</v>
      </c>
      <c r="F361" t="s">
        <v>6714</v>
      </c>
      <c r="G361">
        <v>12.97</v>
      </c>
      <c r="H361" t="s">
        <v>6085</v>
      </c>
      <c r="I361">
        <v>60.6</v>
      </c>
      <c r="J361">
        <v>785.98</v>
      </c>
    </row>
    <row r="362" spans="1:10" x14ac:dyDescent="0.3">
      <c r="A362">
        <v>2215</v>
      </c>
      <c r="B362" t="s">
        <v>552</v>
      </c>
      <c r="C362" s="441">
        <v>45717</v>
      </c>
      <c r="D362" t="s">
        <v>5064</v>
      </c>
      <c r="E362" t="s">
        <v>6741</v>
      </c>
      <c r="F362" t="s">
        <v>6714</v>
      </c>
      <c r="G362">
        <v>6.48</v>
      </c>
      <c r="H362" t="s">
        <v>6085</v>
      </c>
      <c r="I362">
        <v>60.6</v>
      </c>
      <c r="J362">
        <v>392.69</v>
      </c>
    </row>
    <row r="363" spans="1:10" x14ac:dyDescent="0.3">
      <c r="A363">
        <v>3346</v>
      </c>
      <c r="B363" t="s">
        <v>552</v>
      </c>
      <c r="C363" s="441">
        <v>45748</v>
      </c>
      <c r="D363" t="s">
        <v>5052</v>
      </c>
      <c r="E363" t="s">
        <v>6741</v>
      </c>
      <c r="F363" t="s">
        <v>6714</v>
      </c>
      <c r="G363">
        <v>13.1</v>
      </c>
      <c r="H363" t="s">
        <v>6085</v>
      </c>
      <c r="I363">
        <v>60.6</v>
      </c>
      <c r="J363">
        <v>793.86</v>
      </c>
    </row>
    <row r="364" spans="1:10" x14ac:dyDescent="0.3">
      <c r="A364">
        <v>4078</v>
      </c>
      <c r="B364" t="s">
        <v>552</v>
      </c>
      <c r="C364" s="441">
        <v>45778</v>
      </c>
      <c r="D364" t="s">
        <v>5061</v>
      </c>
      <c r="E364" t="s">
        <v>6741</v>
      </c>
      <c r="F364" t="s">
        <v>6714</v>
      </c>
      <c r="G364">
        <v>11.02</v>
      </c>
      <c r="H364" t="s">
        <v>6085</v>
      </c>
      <c r="I364">
        <v>60.6</v>
      </c>
      <c r="J364">
        <v>667.81</v>
      </c>
    </row>
    <row r="365" spans="1:10" x14ac:dyDescent="0.3">
      <c r="A365">
        <v>4715</v>
      </c>
      <c r="B365" t="s">
        <v>552</v>
      </c>
      <c r="C365" s="441">
        <v>45809</v>
      </c>
      <c r="D365" t="s">
        <v>4523</v>
      </c>
      <c r="E365" t="s">
        <v>6741</v>
      </c>
      <c r="F365" t="s">
        <v>6714</v>
      </c>
      <c r="G365">
        <v>10.15</v>
      </c>
      <c r="H365" t="s">
        <v>6085</v>
      </c>
      <c r="I365">
        <v>60.6</v>
      </c>
      <c r="J365">
        <v>615.09</v>
      </c>
    </row>
    <row r="366" spans="1:10" x14ac:dyDescent="0.3">
      <c r="A366">
        <v>5087</v>
      </c>
      <c r="B366" t="s">
        <v>552</v>
      </c>
      <c r="C366" s="441">
        <v>45839</v>
      </c>
      <c r="D366" t="s">
        <v>5046</v>
      </c>
      <c r="E366" t="s">
        <v>6741</v>
      </c>
      <c r="F366" t="s">
        <v>6714</v>
      </c>
      <c r="G366">
        <v>4</v>
      </c>
      <c r="H366" t="s">
        <v>6085</v>
      </c>
      <c r="I366">
        <v>60.6</v>
      </c>
      <c r="J366">
        <v>242.4</v>
      </c>
    </row>
    <row r="367" spans="1:10" x14ac:dyDescent="0.3">
      <c r="A367">
        <v>5826</v>
      </c>
      <c r="B367" t="s">
        <v>552</v>
      </c>
      <c r="C367" s="441">
        <v>45870</v>
      </c>
      <c r="D367" t="s">
        <v>4519</v>
      </c>
      <c r="E367" t="s">
        <v>6741</v>
      </c>
      <c r="F367" t="s">
        <v>6714</v>
      </c>
      <c r="G367">
        <v>25.68</v>
      </c>
      <c r="H367" t="s">
        <v>6085</v>
      </c>
      <c r="I367">
        <v>60.6</v>
      </c>
      <c r="J367">
        <v>1556.21</v>
      </c>
    </row>
    <row r="368" spans="1:10" x14ac:dyDescent="0.3">
      <c r="A368">
        <v>6527</v>
      </c>
      <c r="B368" t="s">
        <v>552</v>
      </c>
      <c r="C368" s="441">
        <v>45901</v>
      </c>
      <c r="D368" t="s">
        <v>4524</v>
      </c>
      <c r="E368" t="s">
        <v>6741</v>
      </c>
      <c r="F368" t="s">
        <v>6714</v>
      </c>
      <c r="G368">
        <v>28.8</v>
      </c>
      <c r="H368" t="s">
        <v>6085</v>
      </c>
      <c r="I368">
        <v>60.6</v>
      </c>
      <c r="J368">
        <v>1745.28</v>
      </c>
    </row>
    <row r="369" spans="1:10" x14ac:dyDescent="0.3">
      <c r="A369">
        <v>7067</v>
      </c>
      <c r="B369" t="s">
        <v>552</v>
      </c>
      <c r="C369" s="441">
        <v>45931</v>
      </c>
      <c r="D369" t="s">
        <v>1097</v>
      </c>
      <c r="E369" t="s">
        <v>6741</v>
      </c>
      <c r="F369" t="s">
        <v>6714</v>
      </c>
      <c r="G369">
        <v>15.54</v>
      </c>
      <c r="H369" t="s">
        <v>6085</v>
      </c>
      <c r="I369">
        <v>60.6</v>
      </c>
      <c r="J369">
        <v>941.72</v>
      </c>
    </row>
    <row r="370" spans="1:10" x14ac:dyDescent="0.3">
      <c r="A370">
        <v>7524</v>
      </c>
      <c r="B370" t="s">
        <v>552</v>
      </c>
      <c r="C370" s="441">
        <v>45962</v>
      </c>
      <c r="D370" t="s">
        <v>4417</v>
      </c>
      <c r="E370" t="s">
        <v>6741</v>
      </c>
      <c r="F370" t="s">
        <v>6714</v>
      </c>
      <c r="G370">
        <v>17.760000000000002</v>
      </c>
      <c r="H370" t="s">
        <v>6085</v>
      </c>
      <c r="I370">
        <v>60.6</v>
      </c>
      <c r="J370">
        <v>1076.26</v>
      </c>
    </row>
    <row r="371" spans="1:10" x14ac:dyDescent="0.3">
      <c r="A371">
        <v>7774</v>
      </c>
      <c r="B371" t="s">
        <v>552</v>
      </c>
      <c r="C371" s="441">
        <v>45992</v>
      </c>
      <c r="D371" t="s">
        <v>4415</v>
      </c>
      <c r="E371" t="s">
        <v>6741</v>
      </c>
      <c r="F371" t="s">
        <v>6714</v>
      </c>
      <c r="G371">
        <v>15.54</v>
      </c>
      <c r="H371" t="s">
        <v>6085</v>
      </c>
      <c r="I371">
        <v>60.6</v>
      </c>
      <c r="J371">
        <v>941.72</v>
      </c>
    </row>
    <row r="372" spans="1:10" x14ac:dyDescent="0.3">
      <c r="A372">
        <v>7876</v>
      </c>
      <c r="B372" t="s">
        <v>552</v>
      </c>
      <c r="C372" s="441">
        <v>46023</v>
      </c>
      <c r="D372" t="s">
        <v>460</v>
      </c>
      <c r="E372" t="s">
        <v>6741</v>
      </c>
      <c r="F372" t="s">
        <v>6714</v>
      </c>
      <c r="G372">
        <v>7.38</v>
      </c>
      <c r="H372" t="s">
        <v>6085</v>
      </c>
      <c r="I372">
        <v>60.6</v>
      </c>
      <c r="J372">
        <v>447.23</v>
      </c>
    </row>
    <row r="373" spans="1:10" x14ac:dyDescent="0.3">
      <c r="A373">
        <v>8840</v>
      </c>
      <c r="B373" t="s">
        <v>552</v>
      </c>
      <c r="C373" s="441">
        <v>46082</v>
      </c>
      <c r="D373" t="s">
        <v>462</v>
      </c>
      <c r="E373" t="s">
        <v>6741</v>
      </c>
      <c r="F373" t="s">
        <v>6714</v>
      </c>
      <c r="G373">
        <v>12.76</v>
      </c>
      <c r="H373" t="s">
        <v>6085</v>
      </c>
      <c r="I373">
        <v>46.1</v>
      </c>
      <c r="J373">
        <v>588.24</v>
      </c>
    </row>
    <row r="374" spans="1:10" x14ac:dyDescent="0.3">
      <c r="A374">
        <v>9602</v>
      </c>
      <c r="B374" t="s">
        <v>552</v>
      </c>
      <c r="C374" s="441">
        <v>46113</v>
      </c>
      <c r="D374" t="s">
        <v>463</v>
      </c>
      <c r="E374" t="s">
        <v>6741</v>
      </c>
      <c r="F374" t="s">
        <v>6714</v>
      </c>
      <c r="G374">
        <v>44.1</v>
      </c>
      <c r="H374" t="s">
        <v>6085</v>
      </c>
      <c r="I374">
        <v>53.31</v>
      </c>
      <c r="J374">
        <v>2350.9699999999998</v>
      </c>
    </row>
    <row r="375" spans="1:10" x14ac:dyDescent="0.3">
      <c r="A375">
        <v>10132</v>
      </c>
      <c r="B375" t="s">
        <v>552</v>
      </c>
      <c r="C375" s="441">
        <v>46143</v>
      </c>
      <c r="D375" t="s">
        <v>464</v>
      </c>
      <c r="E375" t="s">
        <v>6741</v>
      </c>
      <c r="F375" t="s">
        <v>6714</v>
      </c>
      <c r="G375">
        <v>17.38</v>
      </c>
      <c r="H375" t="s">
        <v>6085</v>
      </c>
      <c r="I375">
        <v>60.6</v>
      </c>
      <c r="J375">
        <v>1053.23</v>
      </c>
    </row>
    <row r="376" spans="1:10" x14ac:dyDescent="0.3">
      <c r="A376">
        <v>10849</v>
      </c>
      <c r="B376" t="s">
        <v>552</v>
      </c>
      <c r="C376" s="441">
        <v>46174</v>
      </c>
      <c r="D376" t="s">
        <v>465</v>
      </c>
      <c r="E376" t="s">
        <v>6741</v>
      </c>
      <c r="F376" t="s">
        <v>6714</v>
      </c>
      <c r="G376">
        <v>11.24</v>
      </c>
      <c r="H376" t="s">
        <v>6085</v>
      </c>
      <c r="I376">
        <v>60.6</v>
      </c>
      <c r="J376">
        <v>681.14</v>
      </c>
    </row>
    <row r="377" spans="1:10" x14ac:dyDescent="0.3">
      <c r="A377">
        <v>11711</v>
      </c>
      <c r="B377" t="s">
        <v>552</v>
      </c>
      <c r="C377" s="441">
        <v>46204</v>
      </c>
      <c r="D377" t="s">
        <v>466</v>
      </c>
      <c r="E377" t="s">
        <v>6741</v>
      </c>
      <c r="F377" t="s">
        <v>6714</v>
      </c>
      <c r="G377">
        <v>24.08</v>
      </c>
      <c r="H377" t="s">
        <v>6085</v>
      </c>
      <c r="I377">
        <v>60.6</v>
      </c>
      <c r="J377">
        <v>1459.25</v>
      </c>
    </row>
    <row r="378" spans="1:10" x14ac:dyDescent="0.3">
      <c r="A378">
        <v>175</v>
      </c>
      <c r="B378" t="s">
        <v>552</v>
      </c>
      <c r="C378" s="441">
        <v>45597</v>
      </c>
      <c r="D378" t="s">
        <v>6666</v>
      </c>
      <c r="E378" t="s">
        <v>6742</v>
      </c>
      <c r="F378" t="s">
        <v>6714</v>
      </c>
      <c r="G378">
        <v>7.74</v>
      </c>
      <c r="H378" t="s">
        <v>6085</v>
      </c>
      <c r="I378">
        <v>19.8</v>
      </c>
      <c r="J378">
        <v>153.25</v>
      </c>
    </row>
    <row r="379" spans="1:10" x14ac:dyDescent="0.3">
      <c r="A379">
        <v>267</v>
      </c>
      <c r="B379" t="s">
        <v>552</v>
      </c>
      <c r="C379" s="441">
        <v>45627</v>
      </c>
      <c r="D379" t="s">
        <v>5075</v>
      </c>
      <c r="E379" t="s">
        <v>6742</v>
      </c>
      <c r="F379" t="s">
        <v>6714</v>
      </c>
      <c r="G379">
        <v>6.78</v>
      </c>
      <c r="H379" t="s">
        <v>6085</v>
      </c>
      <c r="I379">
        <v>19.8</v>
      </c>
      <c r="J379">
        <v>134.24</v>
      </c>
    </row>
    <row r="380" spans="1:10" x14ac:dyDescent="0.3">
      <c r="A380">
        <v>992</v>
      </c>
      <c r="B380" t="s">
        <v>552</v>
      </c>
      <c r="C380" s="441">
        <v>45658</v>
      </c>
      <c r="D380" t="s">
        <v>5068</v>
      </c>
      <c r="E380" t="s">
        <v>6742</v>
      </c>
      <c r="F380" t="s">
        <v>6714</v>
      </c>
      <c r="G380">
        <v>5.6</v>
      </c>
      <c r="H380" t="s">
        <v>6085</v>
      </c>
      <c r="I380">
        <v>19.8</v>
      </c>
      <c r="J380">
        <v>110.88</v>
      </c>
    </row>
    <row r="381" spans="1:10" x14ac:dyDescent="0.3">
      <c r="A381">
        <v>1746</v>
      </c>
      <c r="B381" t="s">
        <v>552</v>
      </c>
      <c r="C381" s="441">
        <v>45689</v>
      </c>
      <c r="D381" t="s">
        <v>5066</v>
      </c>
      <c r="E381" t="s">
        <v>6742</v>
      </c>
      <c r="F381" t="s">
        <v>6714</v>
      </c>
      <c r="G381">
        <v>5.48</v>
      </c>
      <c r="H381" t="s">
        <v>6085</v>
      </c>
      <c r="I381">
        <v>19.8</v>
      </c>
      <c r="J381">
        <v>108.5</v>
      </c>
    </row>
    <row r="382" spans="1:10" x14ac:dyDescent="0.3">
      <c r="A382">
        <v>2222</v>
      </c>
      <c r="B382" t="s">
        <v>552</v>
      </c>
      <c r="C382" s="441">
        <v>45717</v>
      </c>
      <c r="D382" t="s">
        <v>5064</v>
      </c>
      <c r="E382" t="s">
        <v>6742</v>
      </c>
      <c r="F382" t="s">
        <v>6714</v>
      </c>
      <c r="G382">
        <v>5.0999999999999996</v>
      </c>
      <c r="H382" t="s">
        <v>6085</v>
      </c>
      <c r="I382">
        <v>19.8</v>
      </c>
      <c r="J382">
        <v>100.98</v>
      </c>
    </row>
    <row r="383" spans="1:10" x14ac:dyDescent="0.3">
      <c r="A383">
        <v>3352</v>
      </c>
      <c r="B383" t="s">
        <v>552</v>
      </c>
      <c r="C383" s="441">
        <v>45748</v>
      </c>
      <c r="D383" t="s">
        <v>5052</v>
      </c>
      <c r="E383" t="s">
        <v>6742</v>
      </c>
      <c r="F383" t="s">
        <v>6714</v>
      </c>
      <c r="G383">
        <v>2.52</v>
      </c>
      <c r="H383" t="s">
        <v>6085</v>
      </c>
      <c r="I383">
        <v>19.8</v>
      </c>
      <c r="J383">
        <v>49.9</v>
      </c>
    </row>
    <row r="384" spans="1:10" x14ac:dyDescent="0.3">
      <c r="A384">
        <v>4085</v>
      </c>
      <c r="B384" t="s">
        <v>552</v>
      </c>
      <c r="C384" s="441">
        <v>45778</v>
      </c>
      <c r="D384" t="s">
        <v>5061</v>
      </c>
      <c r="E384" t="s">
        <v>6742</v>
      </c>
      <c r="F384" t="s">
        <v>6714</v>
      </c>
      <c r="G384">
        <v>0.5</v>
      </c>
      <c r="H384" t="s">
        <v>6085</v>
      </c>
      <c r="I384">
        <v>19.8</v>
      </c>
      <c r="J384">
        <v>9.9</v>
      </c>
    </row>
    <row r="385" spans="1:10" x14ac:dyDescent="0.3">
      <c r="A385">
        <v>5095</v>
      </c>
      <c r="B385" t="s">
        <v>552</v>
      </c>
      <c r="C385" s="441">
        <v>45839</v>
      </c>
      <c r="D385" t="s">
        <v>5046</v>
      </c>
      <c r="E385" t="s">
        <v>6742</v>
      </c>
      <c r="F385" t="s">
        <v>6714</v>
      </c>
      <c r="G385">
        <v>3.25</v>
      </c>
      <c r="H385" t="s">
        <v>6085</v>
      </c>
      <c r="I385">
        <v>38.42</v>
      </c>
      <c r="J385">
        <v>124.87</v>
      </c>
    </row>
    <row r="386" spans="1:10" x14ac:dyDescent="0.3">
      <c r="A386">
        <v>5834</v>
      </c>
      <c r="B386" t="s">
        <v>552</v>
      </c>
      <c r="C386" s="441">
        <v>45870</v>
      </c>
      <c r="D386" t="s">
        <v>4519</v>
      </c>
      <c r="E386" t="s">
        <v>6742</v>
      </c>
      <c r="F386" t="s">
        <v>6714</v>
      </c>
      <c r="G386">
        <v>0.18</v>
      </c>
      <c r="H386" t="s">
        <v>6085</v>
      </c>
      <c r="I386">
        <v>38.42</v>
      </c>
      <c r="J386">
        <v>6.92</v>
      </c>
    </row>
    <row r="387" spans="1:10" x14ac:dyDescent="0.3">
      <c r="A387">
        <v>6535</v>
      </c>
      <c r="B387" t="s">
        <v>552</v>
      </c>
      <c r="C387" s="441">
        <v>45901</v>
      </c>
      <c r="D387" t="s">
        <v>4524</v>
      </c>
      <c r="E387" t="s">
        <v>6742</v>
      </c>
      <c r="F387" t="s">
        <v>6714</v>
      </c>
      <c r="G387">
        <v>1.48</v>
      </c>
      <c r="H387" t="s">
        <v>6085</v>
      </c>
      <c r="I387">
        <v>38.42</v>
      </c>
      <c r="J387">
        <v>56.86</v>
      </c>
    </row>
    <row r="388" spans="1:10" x14ac:dyDescent="0.3">
      <c r="A388">
        <v>7073</v>
      </c>
      <c r="B388" t="s">
        <v>552</v>
      </c>
      <c r="C388" s="441">
        <v>45931</v>
      </c>
      <c r="D388" t="s">
        <v>1097</v>
      </c>
      <c r="E388" t="s">
        <v>6742</v>
      </c>
      <c r="F388" t="s">
        <v>6714</v>
      </c>
      <c r="G388">
        <v>1.42</v>
      </c>
      <c r="H388" t="s">
        <v>6085</v>
      </c>
      <c r="I388">
        <v>38.42</v>
      </c>
      <c r="J388">
        <v>54.56</v>
      </c>
    </row>
    <row r="389" spans="1:10" x14ac:dyDescent="0.3">
      <c r="A389">
        <v>7530</v>
      </c>
      <c r="B389" t="s">
        <v>552</v>
      </c>
      <c r="C389" s="441">
        <v>45962</v>
      </c>
      <c r="D389" t="s">
        <v>4417</v>
      </c>
      <c r="E389" t="s">
        <v>6742</v>
      </c>
      <c r="F389" t="s">
        <v>6714</v>
      </c>
      <c r="G389">
        <v>0.3</v>
      </c>
      <c r="H389" t="s">
        <v>6085</v>
      </c>
      <c r="I389">
        <v>38.42</v>
      </c>
      <c r="J389">
        <v>11.53</v>
      </c>
    </row>
    <row r="390" spans="1:10" x14ac:dyDescent="0.3">
      <c r="A390">
        <v>7780</v>
      </c>
      <c r="B390" t="s">
        <v>552</v>
      </c>
      <c r="C390" s="441">
        <v>45992</v>
      </c>
      <c r="D390" t="s">
        <v>4415</v>
      </c>
      <c r="E390" t="s">
        <v>6742</v>
      </c>
      <c r="F390" t="s">
        <v>6714</v>
      </c>
      <c r="G390">
        <v>1.42</v>
      </c>
      <c r="H390" t="s">
        <v>6085</v>
      </c>
      <c r="I390">
        <v>38.42</v>
      </c>
      <c r="J390">
        <v>54.56</v>
      </c>
    </row>
    <row r="391" spans="1:10" x14ac:dyDescent="0.3">
      <c r="A391">
        <v>7884</v>
      </c>
      <c r="B391" t="s">
        <v>552</v>
      </c>
      <c r="C391" s="441">
        <v>46023</v>
      </c>
      <c r="D391" t="s">
        <v>460</v>
      </c>
      <c r="E391" t="s">
        <v>6742</v>
      </c>
      <c r="F391" t="s">
        <v>6714</v>
      </c>
      <c r="G391">
        <v>1.64</v>
      </c>
      <c r="H391" t="s">
        <v>6085</v>
      </c>
      <c r="I391">
        <v>38.42</v>
      </c>
      <c r="J391">
        <v>63.01</v>
      </c>
    </row>
    <row r="392" spans="1:10" x14ac:dyDescent="0.3">
      <c r="A392">
        <v>8368</v>
      </c>
      <c r="B392" t="s">
        <v>552</v>
      </c>
      <c r="C392" s="441">
        <v>46054</v>
      </c>
      <c r="D392" t="s">
        <v>461</v>
      </c>
      <c r="E392" t="s">
        <v>6742</v>
      </c>
      <c r="F392" t="s">
        <v>6714</v>
      </c>
      <c r="G392">
        <v>0.6</v>
      </c>
      <c r="H392" t="s">
        <v>6085</v>
      </c>
      <c r="I392">
        <v>38.42</v>
      </c>
      <c r="J392">
        <v>23.05</v>
      </c>
    </row>
    <row r="393" spans="1:10" x14ac:dyDescent="0.3">
      <c r="A393">
        <v>8851</v>
      </c>
      <c r="B393" t="s">
        <v>552</v>
      </c>
      <c r="C393" s="441">
        <v>46082</v>
      </c>
      <c r="D393" t="s">
        <v>462</v>
      </c>
      <c r="E393" t="s">
        <v>6742</v>
      </c>
      <c r="F393" t="s">
        <v>6714</v>
      </c>
      <c r="G393">
        <v>2.34</v>
      </c>
      <c r="H393" t="s">
        <v>6085</v>
      </c>
      <c r="I393">
        <v>38.42</v>
      </c>
      <c r="J393">
        <v>89.9</v>
      </c>
    </row>
    <row r="394" spans="1:10" x14ac:dyDescent="0.3">
      <c r="A394">
        <v>9612</v>
      </c>
      <c r="B394" t="s">
        <v>552</v>
      </c>
      <c r="C394" s="441">
        <v>46113</v>
      </c>
      <c r="D394" t="s">
        <v>463</v>
      </c>
      <c r="E394" t="s">
        <v>6742</v>
      </c>
      <c r="F394" t="s">
        <v>6714</v>
      </c>
      <c r="G394">
        <v>3.36</v>
      </c>
      <c r="H394" t="s">
        <v>6085</v>
      </c>
      <c r="I394">
        <v>38.42</v>
      </c>
      <c r="J394">
        <v>129.09</v>
      </c>
    </row>
    <row r="395" spans="1:10" x14ac:dyDescent="0.3">
      <c r="A395">
        <v>10144</v>
      </c>
      <c r="B395" t="s">
        <v>552</v>
      </c>
      <c r="C395" s="441">
        <v>46143</v>
      </c>
      <c r="D395" t="s">
        <v>464</v>
      </c>
      <c r="E395" t="s">
        <v>6742</v>
      </c>
      <c r="F395" t="s">
        <v>6714</v>
      </c>
      <c r="G395">
        <v>2.12</v>
      </c>
      <c r="H395" t="s">
        <v>6085</v>
      </c>
      <c r="I395">
        <v>38.42</v>
      </c>
      <c r="J395">
        <v>81.45</v>
      </c>
    </row>
    <row r="396" spans="1:10" x14ac:dyDescent="0.3">
      <c r="A396">
        <v>10860</v>
      </c>
      <c r="B396" t="s">
        <v>552</v>
      </c>
      <c r="C396" s="441">
        <v>46174</v>
      </c>
      <c r="D396" t="s">
        <v>465</v>
      </c>
      <c r="E396" t="s">
        <v>6742</v>
      </c>
      <c r="F396" t="s">
        <v>6714</v>
      </c>
      <c r="G396">
        <v>2.12</v>
      </c>
      <c r="H396" t="s">
        <v>6085</v>
      </c>
      <c r="I396">
        <v>38.42</v>
      </c>
      <c r="J396">
        <v>81.45</v>
      </c>
    </row>
    <row r="397" spans="1:10" x14ac:dyDescent="0.3">
      <c r="A397">
        <v>11718</v>
      </c>
      <c r="B397" t="s">
        <v>552</v>
      </c>
      <c r="C397" s="441">
        <v>46204</v>
      </c>
      <c r="D397" t="s">
        <v>466</v>
      </c>
      <c r="E397" t="s">
        <v>6742</v>
      </c>
      <c r="F397" t="s">
        <v>6714</v>
      </c>
      <c r="G397">
        <v>4</v>
      </c>
      <c r="H397" t="s">
        <v>6085</v>
      </c>
      <c r="I397">
        <v>38.42</v>
      </c>
      <c r="J397">
        <v>153.68</v>
      </c>
    </row>
    <row r="398" spans="1:10" x14ac:dyDescent="0.3">
      <c r="A398">
        <v>176</v>
      </c>
      <c r="B398" t="s">
        <v>552</v>
      </c>
      <c r="C398" s="441">
        <v>45597</v>
      </c>
      <c r="D398" t="s">
        <v>6666</v>
      </c>
      <c r="E398" t="s">
        <v>6743</v>
      </c>
      <c r="F398" t="s">
        <v>6714</v>
      </c>
      <c r="G398">
        <v>9.4</v>
      </c>
      <c r="H398" t="s">
        <v>6085</v>
      </c>
      <c r="I398">
        <v>8.41</v>
      </c>
      <c r="J398">
        <v>79.05</v>
      </c>
    </row>
    <row r="399" spans="1:10" x14ac:dyDescent="0.3">
      <c r="A399">
        <v>268</v>
      </c>
      <c r="B399" t="s">
        <v>552</v>
      </c>
      <c r="C399" s="441">
        <v>45627</v>
      </c>
      <c r="D399" t="s">
        <v>5075</v>
      </c>
      <c r="E399" t="s">
        <v>6743</v>
      </c>
      <c r="F399" t="s">
        <v>6714</v>
      </c>
      <c r="G399">
        <v>10.1</v>
      </c>
      <c r="H399" t="s">
        <v>6085</v>
      </c>
      <c r="I399">
        <v>8.41</v>
      </c>
      <c r="J399">
        <v>84.94</v>
      </c>
    </row>
    <row r="400" spans="1:10" x14ac:dyDescent="0.3">
      <c r="A400">
        <v>988</v>
      </c>
      <c r="B400" t="s">
        <v>552</v>
      </c>
      <c r="C400" s="441">
        <v>45658</v>
      </c>
      <c r="D400" t="s">
        <v>5068</v>
      </c>
      <c r="E400" t="s">
        <v>6743</v>
      </c>
      <c r="F400" t="s">
        <v>6714</v>
      </c>
      <c r="G400">
        <v>9.8699999999999992</v>
      </c>
      <c r="H400" t="s">
        <v>6085</v>
      </c>
      <c r="I400">
        <v>8.41</v>
      </c>
      <c r="J400">
        <v>83.01</v>
      </c>
    </row>
    <row r="401" spans="1:10" x14ac:dyDescent="0.3">
      <c r="A401">
        <v>1741</v>
      </c>
      <c r="B401" t="s">
        <v>552</v>
      </c>
      <c r="C401" s="441">
        <v>45689</v>
      </c>
      <c r="D401" t="s">
        <v>5066</v>
      </c>
      <c r="E401" t="s">
        <v>6743</v>
      </c>
      <c r="F401" t="s">
        <v>6714</v>
      </c>
      <c r="G401">
        <v>9.91</v>
      </c>
      <c r="H401" t="s">
        <v>6085</v>
      </c>
      <c r="I401">
        <v>8.41</v>
      </c>
      <c r="J401">
        <v>83.34</v>
      </c>
    </row>
    <row r="402" spans="1:10" x14ac:dyDescent="0.3">
      <c r="A402">
        <v>2217</v>
      </c>
      <c r="B402" t="s">
        <v>552</v>
      </c>
      <c r="C402" s="441">
        <v>45717</v>
      </c>
      <c r="D402" t="s">
        <v>5064</v>
      </c>
      <c r="E402" t="s">
        <v>6743</v>
      </c>
      <c r="F402" t="s">
        <v>6714</v>
      </c>
      <c r="G402">
        <v>11.18</v>
      </c>
      <c r="H402" t="s">
        <v>6085</v>
      </c>
      <c r="I402">
        <v>8.41</v>
      </c>
      <c r="J402">
        <v>94.02</v>
      </c>
    </row>
    <row r="403" spans="1:10" x14ac:dyDescent="0.3">
      <c r="A403">
        <v>177</v>
      </c>
      <c r="B403" t="s">
        <v>552</v>
      </c>
      <c r="C403" s="441">
        <v>45597</v>
      </c>
      <c r="D403" t="s">
        <v>6666</v>
      </c>
      <c r="E403" t="s">
        <v>6744</v>
      </c>
      <c r="F403" t="s">
        <v>6714</v>
      </c>
      <c r="G403">
        <v>0.94</v>
      </c>
      <c r="H403" t="s">
        <v>6085</v>
      </c>
      <c r="I403">
        <v>38.42</v>
      </c>
      <c r="J403">
        <v>36.11</v>
      </c>
    </row>
    <row r="404" spans="1:10" x14ac:dyDescent="0.3">
      <c r="A404">
        <v>269</v>
      </c>
      <c r="B404" t="s">
        <v>552</v>
      </c>
      <c r="C404" s="441">
        <v>45627</v>
      </c>
      <c r="D404" t="s">
        <v>5075</v>
      </c>
      <c r="E404" t="s">
        <v>6744</v>
      </c>
      <c r="F404" t="s">
        <v>6714</v>
      </c>
      <c r="G404">
        <v>5.16</v>
      </c>
      <c r="H404" t="s">
        <v>6085</v>
      </c>
      <c r="I404">
        <v>38.42</v>
      </c>
      <c r="J404">
        <v>198.25</v>
      </c>
    </row>
    <row r="405" spans="1:10" x14ac:dyDescent="0.3">
      <c r="A405">
        <v>989</v>
      </c>
      <c r="B405" t="s">
        <v>552</v>
      </c>
      <c r="C405" s="441">
        <v>45658</v>
      </c>
      <c r="D405" t="s">
        <v>5068</v>
      </c>
      <c r="E405" t="s">
        <v>6744</v>
      </c>
      <c r="F405" t="s">
        <v>6714</v>
      </c>
      <c r="G405">
        <v>0.63</v>
      </c>
      <c r="H405" t="s">
        <v>6085</v>
      </c>
      <c r="I405">
        <v>38.42</v>
      </c>
      <c r="J405">
        <v>24.2</v>
      </c>
    </row>
    <row r="406" spans="1:10" x14ac:dyDescent="0.3">
      <c r="A406">
        <v>1742</v>
      </c>
      <c r="B406" t="s">
        <v>552</v>
      </c>
      <c r="C406" s="441">
        <v>45689</v>
      </c>
      <c r="D406" t="s">
        <v>5066</v>
      </c>
      <c r="E406" t="s">
        <v>6744</v>
      </c>
      <c r="F406" t="s">
        <v>6714</v>
      </c>
      <c r="G406">
        <v>4.96</v>
      </c>
      <c r="H406" t="s">
        <v>6085</v>
      </c>
      <c r="I406">
        <v>38.42</v>
      </c>
      <c r="J406">
        <v>190.56</v>
      </c>
    </row>
    <row r="407" spans="1:10" x14ac:dyDescent="0.3">
      <c r="A407">
        <v>2218</v>
      </c>
      <c r="B407" t="s">
        <v>552</v>
      </c>
      <c r="C407" s="441">
        <v>45717</v>
      </c>
      <c r="D407" t="s">
        <v>5064</v>
      </c>
      <c r="E407" t="s">
        <v>6744</v>
      </c>
      <c r="F407" t="s">
        <v>6714</v>
      </c>
      <c r="G407">
        <v>1.62</v>
      </c>
      <c r="H407" t="s">
        <v>6085</v>
      </c>
      <c r="I407">
        <v>38.42</v>
      </c>
      <c r="J407">
        <v>62.24</v>
      </c>
    </row>
    <row r="408" spans="1:10" x14ac:dyDescent="0.3">
      <c r="A408">
        <v>3348</v>
      </c>
      <c r="B408" t="s">
        <v>552</v>
      </c>
      <c r="C408" s="441">
        <v>45748</v>
      </c>
      <c r="D408" t="s">
        <v>5052</v>
      </c>
      <c r="E408" t="s">
        <v>6744</v>
      </c>
      <c r="F408" t="s">
        <v>6714</v>
      </c>
      <c r="G408">
        <v>2.34</v>
      </c>
      <c r="H408" t="s">
        <v>6085</v>
      </c>
      <c r="I408">
        <v>38.42</v>
      </c>
      <c r="J408">
        <v>89.9</v>
      </c>
    </row>
    <row r="409" spans="1:10" x14ac:dyDescent="0.3">
      <c r="A409">
        <v>7878</v>
      </c>
      <c r="B409" t="s">
        <v>552</v>
      </c>
      <c r="C409" s="441">
        <v>46023</v>
      </c>
      <c r="D409" t="s">
        <v>460</v>
      </c>
      <c r="E409" t="s">
        <v>6744</v>
      </c>
      <c r="F409" t="s">
        <v>6714</v>
      </c>
      <c r="G409">
        <v>25</v>
      </c>
      <c r="H409" t="s">
        <v>6085</v>
      </c>
      <c r="I409">
        <v>38.42</v>
      </c>
      <c r="J409">
        <v>960.5</v>
      </c>
    </row>
    <row r="410" spans="1:10" x14ac:dyDescent="0.3">
      <c r="A410">
        <v>8844</v>
      </c>
      <c r="B410" t="s">
        <v>552</v>
      </c>
      <c r="C410" s="441">
        <v>46082</v>
      </c>
      <c r="D410" t="s">
        <v>462</v>
      </c>
      <c r="E410" t="s">
        <v>6744</v>
      </c>
      <c r="F410" t="s">
        <v>6714</v>
      </c>
      <c r="G410">
        <v>7.1</v>
      </c>
      <c r="H410" t="s">
        <v>6085</v>
      </c>
      <c r="I410">
        <v>78</v>
      </c>
      <c r="J410">
        <v>553.79999999999995</v>
      </c>
    </row>
    <row r="411" spans="1:10" x14ac:dyDescent="0.3">
      <c r="A411">
        <v>10136</v>
      </c>
      <c r="B411" t="s">
        <v>552</v>
      </c>
      <c r="C411" s="441">
        <v>46143</v>
      </c>
      <c r="D411" t="s">
        <v>464</v>
      </c>
      <c r="E411" t="s">
        <v>6744</v>
      </c>
      <c r="F411" t="s">
        <v>6714</v>
      </c>
      <c r="G411">
        <v>6.7</v>
      </c>
      <c r="H411" t="s">
        <v>6085</v>
      </c>
      <c r="I411">
        <v>30.17</v>
      </c>
      <c r="J411">
        <v>202.14</v>
      </c>
    </row>
    <row r="412" spans="1:10" x14ac:dyDescent="0.3">
      <c r="A412">
        <v>10852</v>
      </c>
      <c r="B412" t="s">
        <v>552</v>
      </c>
      <c r="C412" s="441">
        <v>46174</v>
      </c>
      <c r="D412" t="s">
        <v>465</v>
      </c>
      <c r="E412" t="s">
        <v>6744</v>
      </c>
      <c r="F412" t="s">
        <v>6714</v>
      </c>
      <c r="G412">
        <v>5.68</v>
      </c>
      <c r="H412" t="s">
        <v>6085</v>
      </c>
      <c r="I412">
        <v>30.17</v>
      </c>
      <c r="J412">
        <v>171.37</v>
      </c>
    </row>
    <row r="413" spans="1:10" x14ac:dyDescent="0.3">
      <c r="A413">
        <v>11712</v>
      </c>
      <c r="B413" t="s">
        <v>552</v>
      </c>
      <c r="C413" s="441">
        <v>46204</v>
      </c>
      <c r="D413" t="s">
        <v>466</v>
      </c>
      <c r="E413" t="s">
        <v>6744</v>
      </c>
      <c r="F413" t="s">
        <v>6714</v>
      </c>
      <c r="G413">
        <v>0.82</v>
      </c>
      <c r="H413" t="s">
        <v>6085</v>
      </c>
      <c r="I413">
        <v>30.17</v>
      </c>
      <c r="J413">
        <v>24.74</v>
      </c>
    </row>
    <row r="414" spans="1:10" x14ac:dyDescent="0.3">
      <c r="A414">
        <v>178</v>
      </c>
      <c r="B414" t="s">
        <v>552</v>
      </c>
      <c r="C414" s="441">
        <v>45597</v>
      </c>
      <c r="D414" t="s">
        <v>6666</v>
      </c>
      <c r="E414" t="s">
        <v>6745</v>
      </c>
      <c r="F414" t="s">
        <v>6714</v>
      </c>
      <c r="G414">
        <v>3.04</v>
      </c>
      <c r="H414" t="s">
        <v>6085</v>
      </c>
      <c r="I414">
        <v>65.900000000000006</v>
      </c>
      <c r="J414">
        <v>200.34</v>
      </c>
    </row>
    <row r="415" spans="1:10" x14ac:dyDescent="0.3">
      <c r="A415">
        <v>270</v>
      </c>
      <c r="B415" t="s">
        <v>552</v>
      </c>
      <c r="C415" s="441">
        <v>45627</v>
      </c>
      <c r="D415" t="s">
        <v>5075</v>
      </c>
      <c r="E415" t="s">
        <v>6745</v>
      </c>
      <c r="F415" t="s">
        <v>6714</v>
      </c>
      <c r="G415">
        <v>3.86</v>
      </c>
      <c r="H415" t="s">
        <v>6085</v>
      </c>
      <c r="I415">
        <v>65.900000000000006</v>
      </c>
      <c r="J415">
        <v>254.37</v>
      </c>
    </row>
    <row r="416" spans="1:10" x14ac:dyDescent="0.3">
      <c r="A416">
        <v>990</v>
      </c>
      <c r="B416" t="s">
        <v>552</v>
      </c>
      <c r="C416" s="441">
        <v>45658</v>
      </c>
      <c r="D416" t="s">
        <v>5068</v>
      </c>
      <c r="E416" t="s">
        <v>6745</v>
      </c>
      <c r="F416" t="s">
        <v>6714</v>
      </c>
      <c r="G416">
        <v>2.84</v>
      </c>
      <c r="H416" t="s">
        <v>6085</v>
      </c>
      <c r="I416">
        <v>65.900000000000006</v>
      </c>
      <c r="J416">
        <v>187.16</v>
      </c>
    </row>
    <row r="417" spans="1:10" x14ac:dyDescent="0.3">
      <c r="A417">
        <v>1743</v>
      </c>
      <c r="B417" t="s">
        <v>552</v>
      </c>
      <c r="C417" s="441">
        <v>45689</v>
      </c>
      <c r="D417" t="s">
        <v>5066</v>
      </c>
      <c r="E417" t="s">
        <v>6745</v>
      </c>
      <c r="F417" t="s">
        <v>6714</v>
      </c>
      <c r="G417">
        <v>1.66</v>
      </c>
      <c r="H417" t="s">
        <v>6085</v>
      </c>
      <c r="I417">
        <v>65.900000000000006</v>
      </c>
      <c r="J417">
        <v>109.39</v>
      </c>
    </row>
    <row r="418" spans="1:10" x14ac:dyDescent="0.3">
      <c r="A418">
        <v>2219</v>
      </c>
      <c r="B418" t="s">
        <v>552</v>
      </c>
      <c r="C418" s="441">
        <v>45717</v>
      </c>
      <c r="D418" t="s">
        <v>5064</v>
      </c>
      <c r="E418" t="s">
        <v>6745</v>
      </c>
      <c r="F418" t="s">
        <v>6714</v>
      </c>
      <c r="G418">
        <v>1.68</v>
      </c>
      <c r="H418" t="s">
        <v>6085</v>
      </c>
      <c r="I418">
        <v>65.900000000000006</v>
      </c>
      <c r="J418">
        <v>110.71</v>
      </c>
    </row>
    <row r="419" spans="1:10" x14ac:dyDescent="0.3">
      <c r="A419">
        <v>3349</v>
      </c>
      <c r="B419" t="s">
        <v>552</v>
      </c>
      <c r="C419" s="441">
        <v>45748</v>
      </c>
      <c r="D419" t="s">
        <v>5052</v>
      </c>
      <c r="E419" t="s">
        <v>6745</v>
      </c>
      <c r="F419" t="s">
        <v>6714</v>
      </c>
      <c r="G419">
        <v>0.44</v>
      </c>
      <c r="H419" t="s">
        <v>6085</v>
      </c>
      <c r="I419">
        <v>65.900000000000006</v>
      </c>
      <c r="J419">
        <v>29</v>
      </c>
    </row>
    <row r="420" spans="1:10" x14ac:dyDescent="0.3">
      <c r="A420">
        <v>5089</v>
      </c>
      <c r="B420" t="s">
        <v>552</v>
      </c>
      <c r="C420" s="441">
        <v>45839</v>
      </c>
      <c r="D420" t="s">
        <v>5046</v>
      </c>
      <c r="E420" t="s">
        <v>6745</v>
      </c>
      <c r="F420" t="s">
        <v>6714</v>
      </c>
      <c r="G420">
        <v>1.53</v>
      </c>
      <c r="H420" t="s">
        <v>6085</v>
      </c>
      <c r="I420">
        <v>35.299999999999997</v>
      </c>
      <c r="J420">
        <v>54.01</v>
      </c>
    </row>
    <row r="421" spans="1:10" x14ac:dyDescent="0.3">
      <c r="A421">
        <v>5828</v>
      </c>
      <c r="B421" t="s">
        <v>552</v>
      </c>
      <c r="C421" s="441">
        <v>45870</v>
      </c>
      <c r="D421" t="s">
        <v>4519</v>
      </c>
      <c r="E421" t="s">
        <v>6745</v>
      </c>
      <c r="F421" t="s">
        <v>6714</v>
      </c>
      <c r="G421">
        <v>0.44</v>
      </c>
      <c r="H421" t="s">
        <v>6085</v>
      </c>
      <c r="I421">
        <v>35.299999999999997</v>
      </c>
      <c r="J421">
        <v>15.53</v>
      </c>
    </row>
    <row r="422" spans="1:10" x14ac:dyDescent="0.3">
      <c r="A422">
        <v>6529</v>
      </c>
      <c r="B422" t="s">
        <v>552</v>
      </c>
      <c r="C422" s="441">
        <v>45901</v>
      </c>
      <c r="D422" t="s">
        <v>4524</v>
      </c>
      <c r="E422" t="s">
        <v>6745</v>
      </c>
      <c r="F422" t="s">
        <v>6714</v>
      </c>
      <c r="G422">
        <v>1.51</v>
      </c>
      <c r="H422" t="s">
        <v>6085</v>
      </c>
      <c r="I422">
        <v>35.299999999999997</v>
      </c>
      <c r="J422">
        <v>53.3</v>
      </c>
    </row>
    <row r="423" spans="1:10" x14ac:dyDescent="0.3">
      <c r="A423">
        <v>7069</v>
      </c>
      <c r="B423" t="s">
        <v>552</v>
      </c>
      <c r="C423" s="441">
        <v>45931</v>
      </c>
      <c r="D423" t="s">
        <v>1097</v>
      </c>
      <c r="E423" t="s">
        <v>6745</v>
      </c>
      <c r="F423" t="s">
        <v>6714</v>
      </c>
      <c r="G423">
        <v>0.3</v>
      </c>
      <c r="H423" t="s">
        <v>6085</v>
      </c>
      <c r="I423">
        <v>35.299999999999997</v>
      </c>
      <c r="J423">
        <v>10.59</v>
      </c>
    </row>
    <row r="424" spans="1:10" x14ac:dyDescent="0.3">
      <c r="A424">
        <v>7526</v>
      </c>
      <c r="B424" t="s">
        <v>552</v>
      </c>
      <c r="C424" s="441">
        <v>45962</v>
      </c>
      <c r="D424" t="s">
        <v>4417</v>
      </c>
      <c r="E424" t="s">
        <v>6745</v>
      </c>
      <c r="F424" t="s">
        <v>6714</v>
      </c>
      <c r="G424">
        <v>0.72</v>
      </c>
      <c r="H424" t="s">
        <v>6085</v>
      </c>
      <c r="I424">
        <v>35.299999999999997</v>
      </c>
      <c r="J424">
        <v>25.42</v>
      </c>
    </row>
    <row r="425" spans="1:10" x14ac:dyDescent="0.3">
      <c r="A425">
        <v>7776</v>
      </c>
      <c r="B425" t="s">
        <v>552</v>
      </c>
      <c r="C425" s="441">
        <v>45992</v>
      </c>
      <c r="D425" t="s">
        <v>4415</v>
      </c>
      <c r="E425" t="s">
        <v>6745</v>
      </c>
      <c r="F425" t="s">
        <v>6714</v>
      </c>
      <c r="G425">
        <v>0.3</v>
      </c>
      <c r="H425" t="s">
        <v>6085</v>
      </c>
      <c r="I425">
        <v>35.299999999999997</v>
      </c>
      <c r="J425">
        <v>10.59</v>
      </c>
    </row>
    <row r="426" spans="1:10" x14ac:dyDescent="0.3">
      <c r="A426">
        <v>8361</v>
      </c>
      <c r="B426" t="s">
        <v>552</v>
      </c>
      <c r="C426" s="441">
        <v>46054</v>
      </c>
      <c r="D426" t="s">
        <v>461</v>
      </c>
      <c r="E426" t="s">
        <v>6745</v>
      </c>
      <c r="F426" t="s">
        <v>6714</v>
      </c>
      <c r="G426">
        <v>0.84</v>
      </c>
      <c r="H426" t="s">
        <v>6085</v>
      </c>
      <c r="I426">
        <v>37.1</v>
      </c>
      <c r="J426">
        <v>31.16</v>
      </c>
    </row>
    <row r="427" spans="1:10" x14ac:dyDescent="0.3">
      <c r="A427">
        <v>8845</v>
      </c>
      <c r="B427" t="s">
        <v>552</v>
      </c>
      <c r="C427" s="441">
        <v>46082</v>
      </c>
      <c r="D427" t="s">
        <v>462</v>
      </c>
      <c r="E427" t="s">
        <v>6745</v>
      </c>
      <c r="F427" t="s">
        <v>6714</v>
      </c>
      <c r="G427">
        <v>0.42</v>
      </c>
      <c r="H427" t="s">
        <v>6085</v>
      </c>
      <c r="I427">
        <v>37.1</v>
      </c>
      <c r="J427">
        <v>15.58</v>
      </c>
    </row>
    <row r="428" spans="1:10" x14ac:dyDescent="0.3">
      <c r="A428">
        <v>9606</v>
      </c>
      <c r="B428" t="s">
        <v>552</v>
      </c>
      <c r="C428" s="441">
        <v>46113</v>
      </c>
      <c r="D428" t="s">
        <v>463</v>
      </c>
      <c r="E428" t="s">
        <v>6745</v>
      </c>
      <c r="F428" t="s">
        <v>6714</v>
      </c>
      <c r="G428">
        <v>1.25</v>
      </c>
      <c r="H428" t="s">
        <v>6085</v>
      </c>
      <c r="I428">
        <v>37.1</v>
      </c>
      <c r="J428">
        <v>46.38</v>
      </c>
    </row>
    <row r="429" spans="1:10" x14ac:dyDescent="0.3">
      <c r="A429">
        <v>10137</v>
      </c>
      <c r="B429" t="s">
        <v>552</v>
      </c>
      <c r="C429" s="441">
        <v>46143</v>
      </c>
      <c r="D429" t="s">
        <v>464</v>
      </c>
      <c r="E429" t="s">
        <v>6745</v>
      </c>
      <c r="F429" t="s">
        <v>6714</v>
      </c>
      <c r="G429">
        <v>3</v>
      </c>
      <c r="H429" t="s">
        <v>6085</v>
      </c>
      <c r="I429">
        <v>37.1</v>
      </c>
      <c r="J429">
        <v>111.3</v>
      </c>
    </row>
    <row r="430" spans="1:10" x14ac:dyDescent="0.3">
      <c r="A430">
        <v>10853</v>
      </c>
      <c r="B430" t="s">
        <v>552</v>
      </c>
      <c r="C430" s="441">
        <v>46174</v>
      </c>
      <c r="D430" t="s">
        <v>465</v>
      </c>
      <c r="E430" t="s">
        <v>6745</v>
      </c>
      <c r="F430" t="s">
        <v>6714</v>
      </c>
      <c r="G430">
        <v>1.71</v>
      </c>
      <c r="H430" t="s">
        <v>6085</v>
      </c>
      <c r="I430">
        <v>37.1</v>
      </c>
      <c r="J430">
        <v>63.44</v>
      </c>
    </row>
    <row r="431" spans="1:10" x14ac:dyDescent="0.3">
      <c r="A431">
        <v>179</v>
      </c>
      <c r="B431" t="s">
        <v>552</v>
      </c>
      <c r="C431" s="441">
        <v>45597</v>
      </c>
      <c r="D431" t="s">
        <v>6666</v>
      </c>
      <c r="E431" t="s">
        <v>6746</v>
      </c>
      <c r="F431" t="s">
        <v>6714</v>
      </c>
      <c r="G431">
        <v>19.649999999999999</v>
      </c>
      <c r="H431" t="s">
        <v>6085</v>
      </c>
      <c r="I431">
        <v>62.6</v>
      </c>
      <c r="J431">
        <v>1230.0899999999999</v>
      </c>
    </row>
    <row r="432" spans="1:10" x14ac:dyDescent="0.3">
      <c r="A432">
        <v>1002</v>
      </c>
      <c r="B432" t="s">
        <v>552</v>
      </c>
      <c r="C432" s="441">
        <v>45658</v>
      </c>
      <c r="D432" t="s">
        <v>5068</v>
      </c>
      <c r="E432" t="s">
        <v>6746</v>
      </c>
      <c r="F432" t="s">
        <v>6714</v>
      </c>
      <c r="G432">
        <v>8.2200000000000006</v>
      </c>
      <c r="H432" t="s">
        <v>6085</v>
      </c>
      <c r="I432">
        <v>62.6</v>
      </c>
      <c r="J432">
        <v>514.57000000000005</v>
      </c>
    </row>
    <row r="433" spans="1:10" x14ac:dyDescent="0.3">
      <c r="A433">
        <v>1759</v>
      </c>
      <c r="B433" t="s">
        <v>552</v>
      </c>
      <c r="C433" s="441">
        <v>45689</v>
      </c>
      <c r="D433" t="s">
        <v>5066</v>
      </c>
      <c r="E433" t="s">
        <v>6746</v>
      </c>
      <c r="F433" t="s">
        <v>6714</v>
      </c>
      <c r="G433">
        <v>21.12</v>
      </c>
      <c r="H433" t="s">
        <v>6085</v>
      </c>
      <c r="I433">
        <v>62.6</v>
      </c>
      <c r="J433">
        <v>1322.11</v>
      </c>
    </row>
    <row r="434" spans="1:10" x14ac:dyDescent="0.3">
      <c r="A434">
        <v>2235</v>
      </c>
      <c r="B434" t="s">
        <v>552</v>
      </c>
      <c r="C434" s="441">
        <v>45717</v>
      </c>
      <c r="D434" t="s">
        <v>5064</v>
      </c>
      <c r="E434" t="s">
        <v>6746</v>
      </c>
      <c r="F434" t="s">
        <v>6714</v>
      </c>
      <c r="G434">
        <v>0</v>
      </c>
      <c r="H434" t="s">
        <v>6085</v>
      </c>
      <c r="I434">
        <v>62.6</v>
      </c>
      <c r="J434">
        <v>0</v>
      </c>
    </row>
    <row r="435" spans="1:10" x14ac:dyDescent="0.3">
      <c r="A435">
        <v>180</v>
      </c>
      <c r="B435" t="s">
        <v>552</v>
      </c>
      <c r="C435" s="441">
        <v>45597</v>
      </c>
      <c r="D435" t="s">
        <v>6666</v>
      </c>
      <c r="E435" t="s">
        <v>6747</v>
      </c>
      <c r="F435" t="s">
        <v>6714</v>
      </c>
      <c r="G435">
        <v>2.6</v>
      </c>
      <c r="H435" t="s">
        <v>6085</v>
      </c>
      <c r="I435">
        <v>11.14</v>
      </c>
      <c r="J435">
        <v>28.96</v>
      </c>
    </row>
    <row r="436" spans="1:10" x14ac:dyDescent="0.3">
      <c r="A436">
        <v>271</v>
      </c>
      <c r="B436" t="s">
        <v>552</v>
      </c>
      <c r="C436" s="441">
        <v>45627</v>
      </c>
      <c r="D436" t="s">
        <v>5075</v>
      </c>
      <c r="E436" t="s">
        <v>6747</v>
      </c>
      <c r="F436" t="s">
        <v>6714</v>
      </c>
      <c r="G436">
        <v>2.58</v>
      </c>
      <c r="H436" t="s">
        <v>6085</v>
      </c>
      <c r="I436">
        <v>11.14</v>
      </c>
      <c r="J436">
        <v>28.74</v>
      </c>
    </row>
    <row r="437" spans="1:10" x14ac:dyDescent="0.3">
      <c r="A437">
        <v>976</v>
      </c>
      <c r="B437" t="s">
        <v>552</v>
      </c>
      <c r="C437" s="441">
        <v>45658</v>
      </c>
      <c r="D437" t="s">
        <v>5068</v>
      </c>
      <c r="E437" t="s">
        <v>6747</v>
      </c>
      <c r="F437" t="s">
        <v>6714</v>
      </c>
      <c r="G437">
        <v>22.98</v>
      </c>
      <c r="H437" t="s">
        <v>6085</v>
      </c>
      <c r="I437">
        <v>11.14</v>
      </c>
      <c r="J437">
        <v>256</v>
      </c>
    </row>
    <row r="438" spans="1:10" x14ac:dyDescent="0.3">
      <c r="A438">
        <v>1722</v>
      </c>
      <c r="B438" t="s">
        <v>552</v>
      </c>
      <c r="C438" s="441">
        <v>45689</v>
      </c>
      <c r="D438" t="s">
        <v>5066</v>
      </c>
      <c r="E438" t="s">
        <v>6747</v>
      </c>
      <c r="F438" t="s">
        <v>6714</v>
      </c>
      <c r="G438">
        <v>1.95</v>
      </c>
      <c r="H438" t="s">
        <v>6085</v>
      </c>
      <c r="I438">
        <v>11.14</v>
      </c>
      <c r="J438">
        <v>21.72</v>
      </c>
    </row>
    <row r="439" spans="1:10" x14ac:dyDescent="0.3">
      <c r="A439">
        <v>2198</v>
      </c>
      <c r="B439" t="s">
        <v>552</v>
      </c>
      <c r="C439" s="441">
        <v>45717</v>
      </c>
      <c r="D439" t="s">
        <v>5064</v>
      </c>
      <c r="E439" t="s">
        <v>6747</v>
      </c>
      <c r="F439" t="s">
        <v>6714</v>
      </c>
      <c r="G439">
        <v>2.4</v>
      </c>
      <c r="H439" t="s">
        <v>6085</v>
      </c>
      <c r="I439">
        <v>11.14</v>
      </c>
      <c r="J439">
        <v>26.74</v>
      </c>
    </row>
    <row r="440" spans="1:10" x14ac:dyDescent="0.3">
      <c r="A440">
        <v>181</v>
      </c>
      <c r="B440" t="s">
        <v>552</v>
      </c>
      <c r="C440" s="441">
        <v>45597</v>
      </c>
      <c r="D440" t="s">
        <v>6666</v>
      </c>
      <c r="E440" t="s">
        <v>6748</v>
      </c>
      <c r="F440" t="s">
        <v>6714</v>
      </c>
      <c r="G440">
        <v>94</v>
      </c>
      <c r="H440" t="s">
        <v>6085</v>
      </c>
      <c r="I440">
        <v>3.55</v>
      </c>
      <c r="J440">
        <v>333.7</v>
      </c>
    </row>
    <row r="441" spans="1:10" x14ac:dyDescent="0.3">
      <c r="A441">
        <v>272</v>
      </c>
      <c r="B441" t="s">
        <v>552</v>
      </c>
      <c r="C441" s="441">
        <v>45627</v>
      </c>
      <c r="D441" t="s">
        <v>5075</v>
      </c>
      <c r="E441" t="s">
        <v>6748</v>
      </c>
      <c r="F441" t="s">
        <v>6714</v>
      </c>
      <c r="G441">
        <v>126</v>
      </c>
      <c r="H441" t="s">
        <v>6085</v>
      </c>
      <c r="I441">
        <v>3.55</v>
      </c>
      <c r="J441">
        <v>447.3</v>
      </c>
    </row>
    <row r="442" spans="1:10" x14ac:dyDescent="0.3">
      <c r="A442">
        <v>1769</v>
      </c>
      <c r="B442" t="s">
        <v>552</v>
      </c>
      <c r="C442" s="441">
        <v>45689</v>
      </c>
      <c r="D442" t="s">
        <v>5066</v>
      </c>
      <c r="E442" t="s">
        <v>6748</v>
      </c>
      <c r="F442" t="s">
        <v>6714</v>
      </c>
      <c r="G442">
        <v>96</v>
      </c>
      <c r="H442" t="s">
        <v>6085</v>
      </c>
      <c r="I442">
        <v>3.55</v>
      </c>
      <c r="J442">
        <v>340.8</v>
      </c>
    </row>
    <row r="443" spans="1:10" x14ac:dyDescent="0.3">
      <c r="A443">
        <v>2245</v>
      </c>
      <c r="B443" t="s">
        <v>552</v>
      </c>
      <c r="C443" s="441">
        <v>45717</v>
      </c>
      <c r="D443" t="s">
        <v>5064</v>
      </c>
      <c r="E443" t="s">
        <v>6748</v>
      </c>
      <c r="F443" t="s">
        <v>6714</v>
      </c>
      <c r="G443">
        <v>86</v>
      </c>
      <c r="H443" t="s">
        <v>6085</v>
      </c>
      <c r="I443">
        <v>3.55</v>
      </c>
      <c r="J443">
        <v>305.3</v>
      </c>
    </row>
    <row r="444" spans="1:10" x14ac:dyDescent="0.3">
      <c r="A444">
        <v>3371</v>
      </c>
      <c r="B444" t="s">
        <v>552</v>
      </c>
      <c r="C444" s="441">
        <v>45748</v>
      </c>
      <c r="D444" t="s">
        <v>5052</v>
      </c>
      <c r="E444" t="s">
        <v>6748</v>
      </c>
      <c r="F444" t="s">
        <v>6714</v>
      </c>
      <c r="G444">
        <v>60</v>
      </c>
      <c r="H444" t="s">
        <v>6085</v>
      </c>
      <c r="I444">
        <v>3.55</v>
      </c>
      <c r="J444">
        <v>213</v>
      </c>
    </row>
    <row r="445" spans="1:10" x14ac:dyDescent="0.3">
      <c r="A445">
        <v>4103</v>
      </c>
      <c r="B445" t="s">
        <v>552</v>
      </c>
      <c r="C445" s="441">
        <v>45778</v>
      </c>
      <c r="D445" t="s">
        <v>5061</v>
      </c>
      <c r="E445" t="s">
        <v>6748</v>
      </c>
      <c r="F445" t="s">
        <v>6714</v>
      </c>
      <c r="G445">
        <v>64</v>
      </c>
      <c r="H445" t="s">
        <v>6085</v>
      </c>
      <c r="I445">
        <v>3.55</v>
      </c>
      <c r="J445">
        <v>227.2</v>
      </c>
    </row>
    <row r="446" spans="1:10" x14ac:dyDescent="0.3">
      <c r="A446">
        <v>4734</v>
      </c>
      <c r="B446" t="s">
        <v>552</v>
      </c>
      <c r="C446" s="441">
        <v>45809</v>
      </c>
      <c r="D446" t="s">
        <v>4523</v>
      </c>
      <c r="E446" t="s">
        <v>6748</v>
      </c>
      <c r="F446" t="s">
        <v>6714</v>
      </c>
      <c r="G446">
        <v>32</v>
      </c>
      <c r="H446" t="s">
        <v>6085</v>
      </c>
      <c r="I446">
        <v>3.55</v>
      </c>
      <c r="J446">
        <v>113.6</v>
      </c>
    </row>
    <row r="447" spans="1:10" x14ac:dyDescent="0.3">
      <c r="A447">
        <v>5857</v>
      </c>
      <c r="B447" t="s">
        <v>552</v>
      </c>
      <c r="C447" s="441">
        <v>45870</v>
      </c>
      <c r="D447" t="s">
        <v>4519</v>
      </c>
      <c r="E447" t="s">
        <v>6748</v>
      </c>
      <c r="F447" t="s">
        <v>6714</v>
      </c>
      <c r="G447">
        <v>52</v>
      </c>
      <c r="H447" t="s">
        <v>6085</v>
      </c>
      <c r="I447">
        <v>3.19</v>
      </c>
      <c r="J447">
        <v>165.88</v>
      </c>
    </row>
    <row r="448" spans="1:10" x14ac:dyDescent="0.3">
      <c r="A448">
        <v>6561</v>
      </c>
      <c r="B448" t="s">
        <v>552</v>
      </c>
      <c r="C448" s="441">
        <v>45901</v>
      </c>
      <c r="D448" t="s">
        <v>4524</v>
      </c>
      <c r="E448" t="s">
        <v>6748</v>
      </c>
      <c r="F448" t="s">
        <v>6714</v>
      </c>
      <c r="G448">
        <v>64</v>
      </c>
      <c r="H448" t="s">
        <v>6085</v>
      </c>
      <c r="I448">
        <v>3.19</v>
      </c>
      <c r="J448">
        <v>204.16</v>
      </c>
    </row>
    <row r="449" spans="1:10" x14ac:dyDescent="0.3">
      <c r="A449">
        <v>7096</v>
      </c>
      <c r="B449" t="s">
        <v>552</v>
      </c>
      <c r="C449" s="441">
        <v>45931</v>
      </c>
      <c r="D449" t="s">
        <v>1097</v>
      </c>
      <c r="E449" t="s">
        <v>6748</v>
      </c>
      <c r="F449" t="s">
        <v>6714</v>
      </c>
      <c r="G449">
        <v>84</v>
      </c>
      <c r="H449" t="s">
        <v>6085</v>
      </c>
      <c r="I449">
        <v>3.19</v>
      </c>
      <c r="J449">
        <v>267.95999999999998</v>
      </c>
    </row>
    <row r="450" spans="1:10" x14ac:dyDescent="0.3">
      <c r="A450">
        <v>7549</v>
      </c>
      <c r="B450" t="s">
        <v>552</v>
      </c>
      <c r="C450" s="441">
        <v>45962</v>
      </c>
      <c r="D450" t="s">
        <v>4417</v>
      </c>
      <c r="E450" t="s">
        <v>6748</v>
      </c>
      <c r="F450" t="s">
        <v>6714</v>
      </c>
      <c r="G450">
        <v>74</v>
      </c>
      <c r="H450" t="s">
        <v>6085</v>
      </c>
      <c r="I450">
        <v>3.19</v>
      </c>
      <c r="J450">
        <v>236.06</v>
      </c>
    </row>
    <row r="451" spans="1:10" x14ac:dyDescent="0.3">
      <c r="A451">
        <v>7799</v>
      </c>
      <c r="B451" t="s">
        <v>552</v>
      </c>
      <c r="C451" s="441">
        <v>45992</v>
      </c>
      <c r="D451" t="s">
        <v>4415</v>
      </c>
      <c r="E451" t="s">
        <v>6748</v>
      </c>
      <c r="F451" t="s">
        <v>6714</v>
      </c>
      <c r="G451">
        <v>84</v>
      </c>
      <c r="H451" t="s">
        <v>6085</v>
      </c>
      <c r="I451">
        <v>3.19</v>
      </c>
      <c r="J451">
        <v>267.95999999999998</v>
      </c>
    </row>
    <row r="452" spans="1:10" x14ac:dyDescent="0.3">
      <c r="A452">
        <v>182</v>
      </c>
      <c r="B452" t="s">
        <v>552</v>
      </c>
      <c r="C452" s="441">
        <v>45597</v>
      </c>
      <c r="D452" t="s">
        <v>6666</v>
      </c>
      <c r="E452" t="s">
        <v>6749</v>
      </c>
      <c r="F452" t="s">
        <v>6714</v>
      </c>
      <c r="G452">
        <v>1.44</v>
      </c>
      <c r="H452" t="s">
        <v>6085</v>
      </c>
      <c r="I452">
        <v>11.24</v>
      </c>
      <c r="J452">
        <v>16.190000000000001</v>
      </c>
    </row>
    <row r="453" spans="1:10" x14ac:dyDescent="0.3">
      <c r="A453">
        <v>273</v>
      </c>
      <c r="B453" t="s">
        <v>552</v>
      </c>
      <c r="C453" s="441">
        <v>45627</v>
      </c>
      <c r="D453" t="s">
        <v>5075</v>
      </c>
      <c r="E453" t="s">
        <v>6749</v>
      </c>
      <c r="F453" t="s">
        <v>6714</v>
      </c>
      <c r="G453">
        <v>0.48</v>
      </c>
      <c r="H453" t="s">
        <v>6085</v>
      </c>
      <c r="I453">
        <v>11.24</v>
      </c>
      <c r="J453">
        <v>5.4</v>
      </c>
    </row>
    <row r="454" spans="1:10" x14ac:dyDescent="0.3">
      <c r="A454">
        <v>978</v>
      </c>
      <c r="B454" t="s">
        <v>552</v>
      </c>
      <c r="C454" s="441">
        <v>45658</v>
      </c>
      <c r="D454" t="s">
        <v>5068</v>
      </c>
      <c r="E454" t="s">
        <v>6749</v>
      </c>
      <c r="F454" t="s">
        <v>6714</v>
      </c>
      <c r="G454">
        <v>2.5</v>
      </c>
      <c r="H454" t="s">
        <v>6085</v>
      </c>
      <c r="I454">
        <v>11.24</v>
      </c>
      <c r="J454">
        <v>28.1</v>
      </c>
    </row>
    <row r="455" spans="1:10" x14ac:dyDescent="0.3">
      <c r="A455">
        <v>1727</v>
      </c>
      <c r="B455" t="s">
        <v>552</v>
      </c>
      <c r="C455" s="441">
        <v>45689</v>
      </c>
      <c r="D455" t="s">
        <v>5066</v>
      </c>
      <c r="E455" t="s">
        <v>6749</v>
      </c>
      <c r="F455" t="s">
        <v>6714</v>
      </c>
      <c r="G455">
        <v>1.68</v>
      </c>
      <c r="H455" t="s">
        <v>6085</v>
      </c>
      <c r="I455">
        <v>11.24</v>
      </c>
      <c r="J455">
        <v>18.88</v>
      </c>
    </row>
    <row r="456" spans="1:10" x14ac:dyDescent="0.3">
      <c r="A456">
        <v>2203</v>
      </c>
      <c r="B456" t="s">
        <v>552</v>
      </c>
      <c r="C456" s="441">
        <v>45717</v>
      </c>
      <c r="D456" t="s">
        <v>5064</v>
      </c>
      <c r="E456" t="s">
        <v>6749</v>
      </c>
      <c r="F456" t="s">
        <v>6714</v>
      </c>
      <c r="G456">
        <v>2.66</v>
      </c>
      <c r="H456" t="s">
        <v>6085</v>
      </c>
      <c r="I456">
        <v>11.24</v>
      </c>
      <c r="J456">
        <v>29.9</v>
      </c>
    </row>
    <row r="457" spans="1:10" x14ac:dyDescent="0.3">
      <c r="A457">
        <v>3336</v>
      </c>
      <c r="B457" t="s">
        <v>552</v>
      </c>
      <c r="C457" s="441">
        <v>45748</v>
      </c>
      <c r="D457" t="s">
        <v>5052</v>
      </c>
      <c r="E457" t="s">
        <v>6749</v>
      </c>
      <c r="F457" t="s">
        <v>6714</v>
      </c>
      <c r="G457">
        <v>1.62</v>
      </c>
      <c r="H457" t="s">
        <v>6085</v>
      </c>
      <c r="I457">
        <v>11.24</v>
      </c>
      <c r="J457">
        <v>18.21</v>
      </c>
    </row>
    <row r="458" spans="1:10" x14ac:dyDescent="0.3">
      <c r="A458">
        <v>5072</v>
      </c>
      <c r="B458" t="s">
        <v>552</v>
      </c>
      <c r="C458" s="441">
        <v>45839</v>
      </c>
      <c r="D458" t="s">
        <v>5046</v>
      </c>
      <c r="E458" t="s">
        <v>6749</v>
      </c>
      <c r="F458" t="s">
        <v>6714</v>
      </c>
      <c r="G458">
        <v>0.68</v>
      </c>
      <c r="H458" t="s">
        <v>6085</v>
      </c>
      <c r="I458">
        <v>11.24</v>
      </c>
      <c r="J458">
        <v>7.64</v>
      </c>
    </row>
    <row r="459" spans="1:10" x14ac:dyDescent="0.3">
      <c r="A459">
        <v>183</v>
      </c>
      <c r="B459" t="s">
        <v>552</v>
      </c>
      <c r="C459" s="441">
        <v>45597</v>
      </c>
      <c r="D459" t="s">
        <v>6666</v>
      </c>
      <c r="E459" t="s">
        <v>6750</v>
      </c>
      <c r="F459" t="s">
        <v>6714</v>
      </c>
      <c r="G459">
        <v>3.46</v>
      </c>
      <c r="H459" t="s">
        <v>6085</v>
      </c>
      <c r="I459">
        <v>7.7</v>
      </c>
      <c r="J459">
        <v>26.64</v>
      </c>
    </row>
    <row r="460" spans="1:10" x14ac:dyDescent="0.3">
      <c r="A460">
        <v>274</v>
      </c>
      <c r="B460" t="s">
        <v>552</v>
      </c>
      <c r="C460" s="441">
        <v>45627</v>
      </c>
      <c r="D460" t="s">
        <v>5075</v>
      </c>
      <c r="E460" t="s">
        <v>6750</v>
      </c>
      <c r="F460" t="s">
        <v>6714</v>
      </c>
      <c r="G460">
        <v>12.12</v>
      </c>
      <c r="H460" t="s">
        <v>6085</v>
      </c>
      <c r="I460">
        <v>7.7</v>
      </c>
      <c r="J460">
        <v>93.32</v>
      </c>
    </row>
    <row r="461" spans="1:10" x14ac:dyDescent="0.3">
      <c r="A461">
        <v>1756</v>
      </c>
      <c r="B461" t="s">
        <v>552</v>
      </c>
      <c r="C461" s="441">
        <v>45689</v>
      </c>
      <c r="D461" t="s">
        <v>5066</v>
      </c>
      <c r="E461" t="s">
        <v>6750</v>
      </c>
      <c r="F461" t="s">
        <v>6714</v>
      </c>
      <c r="G461">
        <v>7.68</v>
      </c>
      <c r="H461" t="s">
        <v>6085</v>
      </c>
      <c r="I461">
        <v>7.7</v>
      </c>
      <c r="J461">
        <v>59.14</v>
      </c>
    </row>
    <row r="462" spans="1:10" x14ac:dyDescent="0.3">
      <c r="A462">
        <v>2232</v>
      </c>
      <c r="B462" t="s">
        <v>552</v>
      </c>
      <c r="C462" s="441">
        <v>45717</v>
      </c>
      <c r="D462" t="s">
        <v>5064</v>
      </c>
      <c r="E462" t="s">
        <v>6750</v>
      </c>
      <c r="F462" t="s">
        <v>6714</v>
      </c>
      <c r="G462">
        <v>12.42</v>
      </c>
      <c r="H462" t="s">
        <v>6085</v>
      </c>
      <c r="I462">
        <v>7.7</v>
      </c>
      <c r="J462">
        <v>95.63</v>
      </c>
    </row>
    <row r="463" spans="1:10" x14ac:dyDescent="0.3">
      <c r="A463">
        <v>3360</v>
      </c>
      <c r="B463" t="s">
        <v>552</v>
      </c>
      <c r="C463" s="441">
        <v>45748</v>
      </c>
      <c r="D463" t="s">
        <v>5052</v>
      </c>
      <c r="E463" t="s">
        <v>6750</v>
      </c>
      <c r="F463" t="s">
        <v>6714</v>
      </c>
      <c r="G463">
        <v>4.5</v>
      </c>
      <c r="H463" t="s">
        <v>6085</v>
      </c>
      <c r="I463">
        <v>7.7</v>
      </c>
      <c r="J463">
        <v>34.65</v>
      </c>
    </row>
    <row r="464" spans="1:10" x14ac:dyDescent="0.3">
      <c r="A464">
        <v>184</v>
      </c>
      <c r="B464" t="s">
        <v>552</v>
      </c>
      <c r="C464" s="441">
        <v>45597</v>
      </c>
      <c r="D464" t="s">
        <v>6666</v>
      </c>
      <c r="E464" t="s">
        <v>6751</v>
      </c>
      <c r="F464" t="s">
        <v>6714</v>
      </c>
      <c r="G464">
        <v>1.28</v>
      </c>
      <c r="H464" t="s">
        <v>6085</v>
      </c>
      <c r="I464">
        <v>19.82</v>
      </c>
      <c r="J464">
        <v>25.37</v>
      </c>
    </row>
    <row r="465" spans="1:10" x14ac:dyDescent="0.3">
      <c r="A465">
        <v>275</v>
      </c>
      <c r="B465" t="s">
        <v>552</v>
      </c>
      <c r="C465" s="441">
        <v>45627</v>
      </c>
      <c r="D465" t="s">
        <v>5075</v>
      </c>
      <c r="E465" t="s">
        <v>6751</v>
      </c>
      <c r="F465" t="s">
        <v>6714</v>
      </c>
      <c r="G465">
        <v>1.54</v>
      </c>
      <c r="H465" t="s">
        <v>6085</v>
      </c>
      <c r="I465">
        <v>19.82</v>
      </c>
      <c r="J465">
        <v>30.52</v>
      </c>
    </row>
    <row r="466" spans="1:10" x14ac:dyDescent="0.3">
      <c r="A466">
        <v>1729</v>
      </c>
      <c r="B466" t="s">
        <v>552</v>
      </c>
      <c r="C466" s="441">
        <v>45689</v>
      </c>
      <c r="D466" t="s">
        <v>5066</v>
      </c>
      <c r="E466" t="s">
        <v>6751</v>
      </c>
      <c r="F466" t="s">
        <v>6714</v>
      </c>
      <c r="G466">
        <v>0.6</v>
      </c>
      <c r="H466" t="s">
        <v>6085</v>
      </c>
      <c r="I466">
        <v>19.82</v>
      </c>
      <c r="J466">
        <v>11.89</v>
      </c>
    </row>
    <row r="467" spans="1:10" x14ac:dyDescent="0.3">
      <c r="A467">
        <v>2205</v>
      </c>
      <c r="B467" t="s">
        <v>552</v>
      </c>
      <c r="C467" s="441">
        <v>45717</v>
      </c>
      <c r="D467" t="s">
        <v>5064</v>
      </c>
      <c r="E467" t="s">
        <v>6751</v>
      </c>
      <c r="F467" t="s">
        <v>6714</v>
      </c>
      <c r="G467">
        <v>0</v>
      </c>
      <c r="H467" t="s">
        <v>6085</v>
      </c>
      <c r="I467">
        <v>19.82</v>
      </c>
      <c r="J467">
        <v>0</v>
      </c>
    </row>
    <row r="468" spans="1:10" x14ac:dyDescent="0.3">
      <c r="A468">
        <v>185</v>
      </c>
      <c r="B468" t="s">
        <v>552</v>
      </c>
      <c r="C468" s="441">
        <v>45597</v>
      </c>
      <c r="D468" t="s">
        <v>6666</v>
      </c>
      <c r="E468" t="s">
        <v>6752</v>
      </c>
      <c r="F468" t="s">
        <v>6714</v>
      </c>
      <c r="G468">
        <v>2</v>
      </c>
      <c r="H468" t="s">
        <v>6085</v>
      </c>
      <c r="I468">
        <v>32.18</v>
      </c>
      <c r="J468">
        <v>64.36</v>
      </c>
    </row>
    <row r="469" spans="1:10" x14ac:dyDescent="0.3">
      <c r="A469">
        <v>276</v>
      </c>
      <c r="B469" t="s">
        <v>552</v>
      </c>
      <c r="C469" s="441">
        <v>45627</v>
      </c>
      <c r="D469" t="s">
        <v>5075</v>
      </c>
      <c r="E469" t="s">
        <v>6752</v>
      </c>
      <c r="F469" t="s">
        <v>6714</v>
      </c>
      <c r="G469">
        <v>1.9</v>
      </c>
      <c r="H469" t="s">
        <v>6085</v>
      </c>
      <c r="I469">
        <v>32.18</v>
      </c>
      <c r="J469">
        <v>61.14</v>
      </c>
    </row>
    <row r="470" spans="1:10" x14ac:dyDescent="0.3">
      <c r="A470">
        <v>983</v>
      </c>
      <c r="B470" t="s">
        <v>552</v>
      </c>
      <c r="C470" s="441">
        <v>45658</v>
      </c>
      <c r="D470" t="s">
        <v>5068</v>
      </c>
      <c r="E470" t="s">
        <v>6752</v>
      </c>
      <c r="F470" t="s">
        <v>6714</v>
      </c>
      <c r="G470">
        <v>2.08</v>
      </c>
      <c r="H470" t="s">
        <v>6085</v>
      </c>
      <c r="I470">
        <v>32.18</v>
      </c>
      <c r="J470">
        <v>66.930000000000007</v>
      </c>
    </row>
    <row r="471" spans="1:10" x14ac:dyDescent="0.3">
      <c r="A471">
        <v>1736</v>
      </c>
      <c r="B471" t="s">
        <v>552</v>
      </c>
      <c r="C471" s="441">
        <v>45689</v>
      </c>
      <c r="D471" t="s">
        <v>5066</v>
      </c>
      <c r="E471" t="s">
        <v>6752</v>
      </c>
      <c r="F471" t="s">
        <v>6714</v>
      </c>
      <c r="G471">
        <v>2.2799999999999998</v>
      </c>
      <c r="H471" t="s">
        <v>6085</v>
      </c>
      <c r="I471">
        <v>32.18</v>
      </c>
      <c r="J471">
        <v>73.37</v>
      </c>
    </row>
    <row r="472" spans="1:10" x14ac:dyDescent="0.3">
      <c r="A472">
        <v>2212</v>
      </c>
      <c r="B472" t="s">
        <v>552</v>
      </c>
      <c r="C472" s="441">
        <v>45717</v>
      </c>
      <c r="D472" t="s">
        <v>5064</v>
      </c>
      <c r="E472" t="s">
        <v>6752</v>
      </c>
      <c r="F472" t="s">
        <v>6714</v>
      </c>
      <c r="G472">
        <v>1.5</v>
      </c>
      <c r="H472" t="s">
        <v>6085</v>
      </c>
      <c r="I472">
        <v>32.18</v>
      </c>
      <c r="J472">
        <v>48.27</v>
      </c>
    </row>
    <row r="473" spans="1:10" x14ac:dyDescent="0.3">
      <c r="A473">
        <v>3343</v>
      </c>
      <c r="B473" t="s">
        <v>552</v>
      </c>
      <c r="C473" s="441">
        <v>45748</v>
      </c>
      <c r="D473" t="s">
        <v>5052</v>
      </c>
      <c r="E473" t="s">
        <v>6752</v>
      </c>
      <c r="F473" t="s">
        <v>6714</v>
      </c>
      <c r="G473">
        <v>1.4</v>
      </c>
      <c r="H473" t="s">
        <v>6085</v>
      </c>
      <c r="I473">
        <v>32.18</v>
      </c>
      <c r="J473">
        <v>45.05</v>
      </c>
    </row>
    <row r="474" spans="1:10" x14ac:dyDescent="0.3">
      <c r="A474">
        <v>4075</v>
      </c>
      <c r="B474" t="s">
        <v>552</v>
      </c>
      <c r="C474" s="441">
        <v>45778</v>
      </c>
      <c r="D474" t="s">
        <v>5061</v>
      </c>
      <c r="E474" t="s">
        <v>6752</v>
      </c>
      <c r="F474" t="s">
        <v>6714</v>
      </c>
      <c r="G474">
        <v>2.0099999999999998</v>
      </c>
      <c r="H474" t="s">
        <v>6085</v>
      </c>
      <c r="I474">
        <v>32.18</v>
      </c>
      <c r="J474">
        <v>64.680000000000007</v>
      </c>
    </row>
    <row r="475" spans="1:10" x14ac:dyDescent="0.3">
      <c r="A475">
        <v>4712</v>
      </c>
      <c r="B475" t="s">
        <v>552</v>
      </c>
      <c r="C475" s="441">
        <v>45809</v>
      </c>
      <c r="D475" t="s">
        <v>4523</v>
      </c>
      <c r="E475" t="s">
        <v>6752</v>
      </c>
      <c r="F475" t="s">
        <v>6714</v>
      </c>
      <c r="G475">
        <v>0.52</v>
      </c>
      <c r="H475" t="s">
        <v>6085</v>
      </c>
      <c r="I475">
        <v>32.18</v>
      </c>
      <c r="J475">
        <v>16.73</v>
      </c>
    </row>
    <row r="476" spans="1:10" x14ac:dyDescent="0.3">
      <c r="A476">
        <v>5084</v>
      </c>
      <c r="B476" t="s">
        <v>552</v>
      </c>
      <c r="C476" s="441">
        <v>45839</v>
      </c>
      <c r="D476" t="s">
        <v>5046</v>
      </c>
      <c r="E476" t="s">
        <v>6752</v>
      </c>
      <c r="F476" t="s">
        <v>6714</v>
      </c>
      <c r="G476">
        <v>0.21</v>
      </c>
      <c r="H476" t="s">
        <v>6085</v>
      </c>
      <c r="I476">
        <v>32.18</v>
      </c>
      <c r="J476">
        <v>6.76</v>
      </c>
    </row>
    <row r="477" spans="1:10" x14ac:dyDescent="0.3">
      <c r="A477">
        <v>5823</v>
      </c>
      <c r="B477" t="s">
        <v>552</v>
      </c>
      <c r="C477" s="441">
        <v>45870</v>
      </c>
      <c r="D477" t="s">
        <v>4519</v>
      </c>
      <c r="E477" t="s">
        <v>6752</v>
      </c>
      <c r="F477" t="s">
        <v>6714</v>
      </c>
      <c r="G477">
        <v>1.1299999999999999</v>
      </c>
      <c r="H477" t="s">
        <v>6085</v>
      </c>
      <c r="I477">
        <v>32.18</v>
      </c>
      <c r="J477">
        <v>36.36</v>
      </c>
    </row>
    <row r="478" spans="1:10" x14ac:dyDescent="0.3">
      <c r="A478">
        <v>6525</v>
      </c>
      <c r="B478" t="s">
        <v>552</v>
      </c>
      <c r="C478" s="441">
        <v>45901</v>
      </c>
      <c r="D478" t="s">
        <v>4524</v>
      </c>
      <c r="E478" t="s">
        <v>6752</v>
      </c>
      <c r="F478" t="s">
        <v>6714</v>
      </c>
      <c r="G478">
        <v>8.1300000000000008</v>
      </c>
      <c r="H478" t="s">
        <v>6085</v>
      </c>
      <c r="I478">
        <v>32.18</v>
      </c>
      <c r="J478">
        <v>261.62</v>
      </c>
    </row>
    <row r="479" spans="1:10" x14ac:dyDescent="0.3">
      <c r="A479">
        <v>7065</v>
      </c>
      <c r="B479" t="s">
        <v>552</v>
      </c>
      <c r="C479" s="441">
        <v>45931</v>
      </c>
      <c r="D479" t="s">
        <v>1097</v>
      </c>
      <c r="E479" t="s">
        <v>6752</v>
      </c>
      <c r="F479" t="s">
        <v>6714</v>
      </c>
      <c r="G479">
        <v>3.34</v>
      </c>
      <c r="H479" t="s">
        <v>6085</v>
      </c>
      <c r="I479">
        <v>32.18</v>
      </c>
      <c r="J479">
        <v>107.48</v>
      </c>
    </row>
    <row r="480" spans="1:10" x14ac:dyDescent="0.3">
      <c r="A480">
        <v>7522</v>
      </c>
      <c r="B480" t="s">
        <v>552</v>
      </c>
      <c r="C480" s="441">
        <v>45962</v>
      </c>
      <c r="D480" t="s">
        <v>4417</v>
      </c>
      <c r="E480" t="s">
        <v>6752</v>
      </c>
      <c r="F480" t="s">
        <v>6714</v>
      </c>
      <c r="G480">
        <v>0.74</v>
      </c>
      <c r="H480" t="s">
        <v>6085</v>
      </c>
      <c r="I480">
        <v>32.18</v>
      </c>
      <c r="J480">
        <v>23.81</v>
      </c>
    </row>
    <row r="481" spans="1:10" x14ac:dyDescent="0.3">
      <c r="A481">
        <v>7772</v>
      </c>
      <c r="B481" t="s">
        <v>552</v>
      </c>
      <c r="C481" s="441">
        <v>45992</v>
      </c>
      <c r="D481" t="s">
        <v>4415</v>
      </c>
      <c r="E481" t="s">
        <v>6752</v>
      </c>
      <c r="F481" t="s">
        <v>6714</v>
      </c>
      <c r="G481">
        <v>3.34</v>
      </c>
      <c r="H481" t="s">
        <v>6085</v>
      </c>
      <c r="I481">
        <v>32.18</v>
      </c>
      <c r="J481">
        <v>107.48</v>
      </c>
    </row>
    <row r="482" spans="1:10" x14ac:dyDescent="0.3">
      <c r="A482">
        <v>7874</v>
      </c>
      <c r="B482" t="s">
        <v>552</v>
      </c>
      <c r="C482" s="441">
        <v>46023</v>
      </c>
      <c r="D482" t="s">
        <v>460</v>
      </c>
      <c r="E482" t="s">
        <v>6752</v>
      </c>
      <c r="F482" t="s">
        <v>6714</v>
      </c>
      <c r="G482">
        <v>2.38</v>
      </c>
      <c r="H482" t="s">
        <v>6085</v>
      </c>
      <c r="I482">
        <v>32.18</v>
      </c>
      <c r="J482">
        <v>76.59</v>
      </c>
    </row>
    <row r="483" spans="1:10" x14ac:dyDescent="0.3">
      <c r="A483">
        <v>8837</v>
      </c>
      <c r="B483" t="s">
        <v>552</v>
      </c>
      <c r="C483" s="441">
        <v>46082</v>
      </c>
      <c r="D483" t="s">
        <v>462</v>
      </c>
      <c r="E483" t="s">
        <v>6752</v>
      </c>
      <c r="F483" t="s">
        <v>6714</v>
      </c>
      <c r="G483">
        <v>6.86</v>
      </c>
      <c r="H483" t="s">
        <v>6085</v>
      </c>
      <c r="I483">
        <v>17.3</v>
      </c>
      <c r="J483">
        <v>118.68</v>
      </c>
    </row>
    <row r="484" spans="1:10" x14ac:dyDescent="0.3">
      <c r="A484">
        <v>9599</v>
      </c>
      <c r="B484" t="s">
        <v>552</v>
      </c>
      <c r="C484" s="441">
        <v>46113</v>
      </c>
      <c r="D484" t="s">
        <v>463</v>
      </c>
      <c r="E484" t="s">
        <v>6752</v>
      </c>
      <c r="F484" t="s">
        <v>6714</v>
      </c>
      <c r="G484">
        <v>5.18</v>
      </c>
      <c r="H484" t="s">
        <v>6085</v>
      </c>
      <c r="I484">
        <v>27.11</v>
      </c>
      <c r="J484">
        <v>140.43</v>
      </c>
    </row>
    <row r="485" spans="1:10" x14ac:dyDescent="0.3">
      <c r="A485">
        <v>10129</v>
      </c>
      <c r="B485" t="s">
        <v>552</v>
      </c>
      <c r="C485" s="441">
        <v>46143</v>
      </c>
      <c r="D485" t="s">
        <v>464</v>
      </c>
      <c r="E485" t="s">
        <v>6752</v>
      </c>
      <c r="F485" t="s">
        <v>6714</v>
      </c>
      <c r="G485">
        <v>8.1999999999999993</v>
      </c>
      <c r="H485" t="s">
        <v>6085</v>
      </c>
      <c r="I485">
        <v>32.18</v>
      </c>
      <c r="J485">
        <v>263.88</v>
      </c>
    </row>
    <row r="486" spans="1:10" x14ac:dyDescent="0.3">
      <c r="A486">
        <v>10846</v>
      </c>
      <c r="B486" t="s">
        <v>552</v>
      </c>
      <c r="C486" s="441">
        <v>46174</v>
      </c>
      <c r="D486" t="s">
        <v>465</v>
      </c>
      <c r="E486" t="s">
        <v>6752</v>
      </c>
      <c r="F486" t="s">
        <v>6714</v>
      </c>
      <c r="G486">
        <v>8.6999999999999993</v>
      </c>
      <c r="H486" t="s">
        <v>6085</v>
      </c>
      <c r="I486">
        <v>32.18</v>
      </c>
      <c r="J486">
        <v>279.97000000000003</v>
      </c>
    </row>
    <row r="487" spans="1:10" x14ac:dyDescent="0.3">
      <c r="A487">
        <v>11707</v>
      </c>
      <c r="B487" t="s">
        <v>552</v>
      </c>
      <c r="C487" s="441">
        <v>46204</v>
      </c>
      <c r="D487" t="s">
        <v>466</v>
      </c>
      <c r="E487" t="s">
        <v>6752</v>
      </c>
      <c r="F487" t="s">
        <v>6714</v>
      </c>
      <c r="G487">
        <v>5.7</v>
      </c>
      <c r="H487" t="s">
        <v>6085</v>
      </c>
      <c r="I487">
        <v>32.18</v>
      </c>
      <c r="J487">
        <v>183.43</v>
      </c>
    </row>
    <row r="488" spans="1:10" x14ac:dyDescent="0.3">
      <c r="A488">
        <v>186</v>
      </c>
      <c r="B488" t="s">
        <v>552</v>
      </c>
      <c r="C488" s="441">
        <v>45597</v>
      </c>
      <c r="D488" t="s">
        <v>6666</v>
      </c>
      <c r="E488" t="s">
        <v>6753</v>
      </c>
      <c r="F488" t="s">
        <v>6714</v>
      </c>
      <c r="G488">
        <v>11.36</v>
      </c>
      <c r="H488" t="s">
        <v>6085</v>
      </c>
      <c r="I488">
        <v>65.900000000000006</v>
      </c>
      <c r="J488">
        <v>748.62</v>
      </c>
    </row>
    <row r="489" spans="1:10" x14ac:dyDescent="0.3">
      <c r="A489">
        <v>277</v>
      </c>
      <c r="B489" t="s">
        <v>552</v>
      </c>
      <c r="C489" s="441">
        <v>45627</v>
      </c>
      <c r="D489" t="s">
        <v>5075</v>
      </c>
      <c r="E489" t="s">
        <v>6753</v>
      </c>
      <c r="F489" t="s">
        <v>6714</v>
      </c>
      <c r="G489">
        <v>22</v>
      </c>
      <c r="H489" t="s">
        <v>6085</v>
      </c>
      <c r="I489">
        <v>65.900000000000006</v>
      </c>
      <c r="J489">
        <v>1449.8</v>
      </c>
    </row>
    <row r="490" spans="1:10" x14ac:dyDescent="0.3">
      <c r="A490">
        <v>994</v>
      </c>
      <c r="B490" t="s">
        <v>552</v>
      </c>
      <c r="C490" s="441">
        <v>45658</v>
      </c>
      <c r="D490" t="s">
        <v>5068</v>
      </c>
      <c r="E490" t="s">
        <v>6753</v>
      </c>
      <c r="F490" t="s">
        <v>6714</v>
      </c>
      <c r="G490">
        <v>6.98</v>
      </c>
      <c r="H490" t="s">
        <v>6085</v>
      </c>
      <c r="I490">
        <v>65.900000000000006</v>
      </c>
      <c r="J490">
        <v>459.98</v>
      </c>
    </row>
    <row r="491" spans="1:10" x14ac:dyDescent="0.3">
      <c r="A491">
        <v>1749</v>
      </c>
      <c r="B491" t="s">
        <v>552</v>
      </c>
      <c r="C491" s="441">
        <v>45689</v>
      </c>
      <c r="D491" t="s">
        <v>5066</v>
      </c>
      <c r="E491" t="s">
        <v>6753</v>
      </c>
      <c r="F491" t="s">
        <v>6714</v>
      </c>
      <c r="G491">
        <v>2.12</v>
      </c>
      <c r="H491" t="s">
        <v>6085</v>
      </c>
      <c r="I491">
        <v>65.900000000000006</v>
      </c>
      <c r="J491">
        <v>139.71</v>
      </c>
    </row>
    <row r="492" spans="1:10" x14ac:dyDescent="0.3">
      <c r="A492">
        <v>2225</v>
      </c>
      <c r="B492" t="s">
        <v>552</v>
      </c>
      <c r="C492" s="441">
        <v>45717</v>
      </c>
      <c r="D492" t="s">
        <v>5064</v>
      </c>
      <c r="E492" t="s">
        <v>6753</v>
      </c>
      <c r="F492" t="s">
        <v>6714</v>
      </c>
      <c r="G492">
        <v>2.4</v>
      </c>
      <c r="H492" t="s">
        <v>6085</v>
      </c>
      <c r="I492">
        <v>65.900000000000006</v>
      </c>
      <c r="J492">
        <v>158.16</v>
      </c>
    </row>
    <row r="493" spans="1:10" x14ac:dyDescent="0.3">
      <c r="A493">
        <v>3355</v>
      </c>
      <c r="B493" t="s">
        <v>552</v>
      </c>
      <c r="C493" s="441">
        <v>45748</v>
      </c>
      <c r="D493" t="s">
        <v>5052</v>
      </c>
      <c r="E493" t="s">
        <v>6753</v>
      </c>
      <c r="F493" t="s">
        <v>6714</v>
      </c>
      <c r="G493">
        <v>12.1</v>
      </c>
      <c r="H493" t="s">
        <v>6085</v>
      </c>
      <c r="I493">
        <v>65.900000000000006</v>
      </c>
      <c r="J493">
        <v>797.39</v>
      </c>
    </row>
    <row r="494" spans="1:10" x14ac:dyDescent="0.3">
      <c r="A494">
        <v>4088</v>
      </c>
      <c r="B494" t="s">
        <v>552</v>
      </c>
      <c r="C494" s="441">
        <v>45778</v>
      </c>
      <c r="D494" t="s">
        <v>5061</v>
      </c>
      <c r="E494" t="s">
        <v>6753</v>
      </c>
      <c r="F494" t="s">
        <v>6714</v>
      </c>
      <c r="G494">
        <v>133.5</v>
      </c>
      <c r="H494" t="s">
        <v>6085</v>
      </c>
      <c r="I494">
        <v>65.900000000000006</v>
      </c>
      <c r="J494">
        <v>8797.65</v>
      </c>
    </row>
    <row r="495" spans="1:10" x14ac:dyDescent="0.3">
      <c r="A495">
        <v>4721</v>
      </c>
      <c r="B495" t="s">
        <v>552</v>
      </c>
      <c r="C495" s="441">
        <v>45809</v>
      </c>
      <c r="D495" t="s">
        <v>4523</v>
      </c>
      <c r="E495" t="s">
        <v>6753</v>
      </c>
      <c r="F495" t="s">
        <v>6714</v>
      </c>
      <c r="G495">
        <v>89.27</v>
      </c>
      <c r="H495" t="s">
        <v>6085</v>
      </c>
      <c r="I495">
        <v>65.900000000000006</v>
      </c>
      <c r="J495">
        <v>5882.89</v>
      </c>
    </row>
    <row r="496" spans="1:10" x14ac:dyDescent="0.3">
      <c r="A496">
        <v>5099</v>
      </c>
      <c r="B496" t="s">
        <v>552</v>
      </c>
      <c r="C496" s="441">
        <v>45839</v>
      </c>
      <c r="D496" t="s">
        <v>5046</v>
      </c>
      <c r="E496" t="s">
        <v>6753</v>
      </c>
      <c r="F496" t="s">
        <v>6714</v>
      </c>
      <c r="G496">
        <v>119.24</v>
      </c>
      <c r="H496" t="s">
        <v>6085</v>
      </c>
      <c r="I496">
        <v>85</v>
      </c>
      <c r="J496">
        <v>10135.4</v>
      </c>
    </row>
    <row r="497" spans="1:10" x14ac:dyDescent="0.3">
      <c r="A497">
        <v>5839</v>
      </c>
      <c r="B497" t="s">
        <v>552</v>
      </c>
      <c r="C497" s="441">
        <v>45870</v>
      </c>
      <c r="D497" t="s">
        <v>4519</v>
      </c>
      <c r="E497" t="s">
        <v>6753</v>
      </c>
      <c r="F497" t="s">
        <v>6714</v>
      </c>
      <c r="G497">
        <v>96.24</v>
      </c>
      <c r="H497" t="s">
        <v>6085</v>
      </c>
      <c r="I497">
        <v>85</v>
      </c>
      <c r="J497">
        <v>8180.4</v>
      </c>
    </row>
    <row r="498" spans="1:10" x14ac:dyDescent="0.3">
      <c r="A498">
        <v>6540</v>
      </c>
      <c r="B498" t="s">
        <v>552</v>
      </c>
      <c r="C498" s="441">
        <v>45901</v>
      </c>
      <c r="D498" t="s">
        <v>4524</v>
      </c>
      <c r="E498" t="s">
        <v>6753</v>
      </c>
      <c r="F498" t="s">
        <v>6714</v>
      </c>
      <c r="G498">
        <v>80.400000000000006</v>
      </c>
      <c r="H498" t="s">
        <v>6085</v>
      </c>
      <c r="I498">
        <v>85</v>
      </c>
      <c r="J498">
        <v>6834</v>
      </c>
    </row>
    <row r="499" spans="1:10" x14ac:dyDescent="0.3">
      <c r="A499">
        <v>7077</v>
      </c>
      <c r="B499" t="s">
        <v>552</v>
      </c>
      <c r="C499" s="441">
        <v>45931</v>
      </c>
      <c r="D499" t="s">
        <v>1097</v>
      </c>
      <c r="E499" t="s">
        <v>6753</v>
      </c>
      <c r="F499" t="s">
        <v>6714</v>
      </c>
      <c r="G499">
        <v>41</v>
      </c>
      <c r="H499" t="s">
        <v>6085</v>
      </c>
      <c r="I499">
        <v>85</v>
      </c>
      <c r="J499">
        <v>3485</v>
      </c>
    </row>
    <row r="500" spans="1:10" x14ac:dyDescent="0.3">
      <c r="A500">
        <v>7534</v>
      </c>
      <c r="B500" t="s">
        <v>552</v>
      </c>
      <c r="C500" s="441">
        <v>45962</v>
      </c>
      <c r="D500" t="s">
        <v>4417</v>
      </c>
      <c r="E500" t="s">
        <v>6753</v>
      </c>
      <c r="F500" t="s">
        <v>6714</v>
      </c>
      <c r="G500">
        <v>8.84</v>
      </c>
      <c r="H500" t="s">
        <v>6085</v>
      </c>
      <c r="I500">
        <v>85</v>
      </c>
      <c r="J500">
        <v>751.4</v>
      </c>
    </row>
    <row r="501" spans="1:10" x14ac:dyDescent="0.3">
      <c r="A501">
        <v>7784</v>
      </c>
      <c r="B501" t="s">
        <v>552</v>
      </c>
      <c r="C501" s="441">
        <v>45992</v>
      </c>
      <c r="D501" t="s">
        <v>4415</v>
      </c>
      <c r="E501" t="s">
        <v>6753</v>
      </c>
      <c r="F501" t="s">
        <v>6714</v>
      </c>
      <c r="G501">
        <v>41</v>
      </c>
      <c r="H501" t="s">
        <v>6085</v>
      </c>
      <c r="I501">
        <v>85</v>
      </c>
      <c r="J501">
        <v>3485</v>
      </c>
    </row>
    <row r="502" spans="1:10" x14ac:dyDescent="0.3">
      <c r="A502">
        <v>187</v>
      </c>
      <c r="B502" t="s">
        <v>552</v>
      </c>
      <c r="C502" s="441">
        <v>45597</v>
      </c>
      <c r="D502" t="s">
        <v>6666</v>
      </c>
      <c r="E502" t="s">
        <v>6754</v>
      </c>
      <c r="F502" t="s">
        <v>6714</v>
      </c>
      <c r="G502">
        <v>11.04</v>
      </c>
      <c r="H502" t="s">
        <v>6085</v>
      </c>
      <c r="I502">
        <v>8.7799999999999994</v>
      </c>
      <c r="J502">
        <v>96.93</v>
      </c>
    </row>
    <row r="503" spans="1:10" x14ac:dyDescent="0.3">
      <c r="A503">
        <v>278</v>
      </c>
      <c r="B503" t="s">
        <v>552</v>
      </c>
      <c r="C503" s="441">
        <v>45627</v>
      </c>
      <c r="D503" t="s">
        <v>5075</v>
      </c>
      <c r="E503" t="s">
        <v>6754</v>
      </c>
      <c r="F503" t="s">
        <v>6714</v>
      </c>
      <c r="G503">
        <v>4</v>
      </c>
      <c r="H503" t="s">
        <v>6085</v>
      </c>
      <c r="I503">
        <v>8.7799999999999994</v>
      </c>
      <c r="J503">
        <v>35.119999999999997</v>
      </c>
    </row>
    <row r="504" spans="1:10" x14ac:dyDescent="0.3">
      <c r="A504">
        <v>1714</v>
      </c>
      <c r="B504" t="s">
        <v>552</v>
      </c>
      <c r="C504" s="441">
        <v>45689</v>
      </c>
      <c r="D504" t="s">
        <v>5066</v>
      </c>
      <c r="E504" t="s">
        <v>6754</v>
      </c>
      <c r="F504" t="s">
        <v>6714</v>
      </c>
      <c r="G504">
        <v>9.9</v>
      </c>
      <c r="H504" t="s">
        <v>6085</v>
      </c>
      <c r="I504">
        <v>8.7799999999999994</v>
      </c>
      <c r="J504">
        <v>86.92</v>
      </c>
    </row>
    <row r="505" spans="1:10" x14ac:dyDescent="0.3">
      <c r="A505">
        <v>2190</v>
      </c>
      <c r="B505" t="s">
        <v>552</v>
      </c>
      <c r="C505" s="441">
        <v>45717</v>
      </c>
      <c r="D505" t="s">
        <v>5064</v>
      </c>
      <c r="E505" t="s">
        <v>6754</v>
      </c>
      <c r="F505" t="s">
        <v>6714</v>
      </c>
      <c r="G505">
        <v>1.79</v>
      </c>
      <c r="H505" t="s">
        <v>6085</v>
      </c>
      <c r="I505">
        <v>8.7799999999999994</v>
      </c>
      <c r="J505">
        <v>15.72</v>
      </c>
    </row>
    <row r="506" spans="1:10" x14ac:dyDescent="0.3">
      <c r="A506">
        <v>188</v>
      </c>
      <c r="B506" t="s">
        <v>552</v>
      </c>
      <c r="C506" s="441">
        <v>45597</v>
      </c>
      <c r="D506" t="s">
        <v>6666</v>
      </c>
      <c r="E506" t="s">
        <v>6755</v>
      </c>
      <c r="F506" t="s">
        <v>6714</v>
      </c>
      <c r="G506">
        <v>1.1200000000000001</v>
      </c>
      <c r="H506" t="s">
        <v>6085</v>
      </c>
      <c r="I506">
        <v>32.9</v>
      </c>
      <c r="J506">
        <v>36.85</v>
      </c>
    </row>
    <row r="507" spans="1:10" x14ac:dyDescent="0.3">
      <c r="A507">
        <v>279</v>
      </c>
      <c r="B507" t="s">
        <v>552</v>
      </c>
      <c r="C507" s="441">
        <v>45627</v>
      </c>
      <c r="D507" t="s">
        <v>5075</v>
      </c>
      <c r="E507" t="s">
        <v>6755</v>
      </c>
      <c r="F507" t="s">
        <v>6714</v>
      </c>
      <c r="G507">
        <v>1.1499999999999999</v>
      </c>
      <c r="H507" t="s">
        <v>6085</v>
      </c>
      <c r="I507">
        <v>32.9</v>
      </c>
      <c r="J507">
        <v>37.840000000000003</v>
      </c>
    </row>
    <row r="508" spans="1:10" x14ac:dyDescent="0.3">
      <c r="A508">
        <v>1768</v>
      </c>
      <c r="B508" t="s">
        <v>552</v>
      </c>
      <c r="C508" s="441">
        <v>45689</v>
      </c>
      <c r="D508" t="s">
        <v>5066</v>
      </c>
      <c r="E508" t="s">
        <v>6755</v>
      </c>
      <c r="F508" t="s">
        <v>6714</v>
      </c>
      <c r="G508">
        <v>0</v>
      </c>
      <c r="H508" t="s">
        <v>6085</v>
      </c>
      <c r="I508">
        <v>32.9</v>
      </c>
      <c r="J508">
        <v>0</v>
      </c>
    </row>
    <row r="509" spans="1:10" x14ac:dyDescent="0.3">
      <c r="A509">
        <v>2244</v>
      </c>
      <c r="B509" t="s">
        <v>552</v>
      </c>
      <c r="C509" s="441">
        <v>45717</v>
      </c>
      <c r="D509" t="s">
        <v>5064</v>
      </c>
      <c r="E509" t="s">
        <v>6755</v>
      </c>
      <c r="F509" t="s">
        <v>6714</v>
      </c>
      <c r="G509">
        <v>5.47</v>
      </c>
      <c r="H509" t="s">
        <v>6085</v>
      </c>
      <c r="I509">
        <v>32.9</v>
      </c>
      <c r="J509">
        <v>179.96</v>
      </c>
    </row>
    <row r="510" spans="1:10" x14ac:dyDescent="0.3">
      <c r="A510">
        <v>3370</v>
      </c>
      <c r="B510" t="s">
        <v>552</v>
      </c>
      <c r="C510" s="441">
        <v>45748</v>
      </c>
      <c r="D510" t="s">
        <v>5052</v>
      </c>
      <c r="E510" t="s">
        <v>6755</v>
      </c>
      <c r="F510" t="s">
        <v>6714</v>
      </c>
      <c r="G510">
        <v>3.51</v>
      </c>
      <c r="H510" t="s">
        <v>6085</v>
      </c>
      <c r="I510">
        <v>32.9</v>
      </c>
      <c r="J510">
        <v>115.48</v>
      </c>
    </row>
    <row r="511" spans="1:10" x14ac:dyDescent="0.3">
      <c r="A511">
        <v>4102</v>
      </c>
      <c r="B511" t="s">
        <v>552</v>
      </c>
      <c r="C511" s="441">
        <v>45778</v>
      </c>
      <c r="D511" t="s">
        <v>5061</v>
      </c>
      <c r="E511" t="s">
        <v>6755</v>
      </c>
      <c r="F511" t="s">
        <v>6714</v>
      </c>
      <c r="G511">
        <v>3.65</v>
      </c>
      <c r="H511" t="s">
        <v>6085</v>
      </c>
      <c r="I511">
        <v>32.9</v>
      </c>
      <c r="J511">
        <v>120.09</v>
      </c>
    </row>
    <row r="512" spans="1:10" x14ac:dyDescent="0.3">
      <c r="A512">
        <v>4733</v>
      </c>
      <c r="B512" t="s">
        <v>552</v>
      </c>
      <c r="C512" s="441">
        <v>45809</v>
      </c>
      <c r="D512" t="s">
        <v>4523</v>
      </c>
      <c r="E512" t="s">
        <v>6755</v>
      </c>
      <c r="F512" t="s">
        <v>6714</v>
      </c>
      <c r="G512">
        <v>2.66</v>
      </c>
      <c r="H512" t="s">
        <v>6085</v>
      </c>
      <c r="I512">
        <v>32.9</v>
      </c>
      <c r="J512">
        <v>87.51</v>
      </c>
    </row>
    <row r="513" spans="1:10" x14ac:dyDescent="0.3">
      <c r="A513">
        <v>189</v>
      </c>
      <c r="B513" t="s">
        <v>552</v>
      </c>
      <c r="C513" s="441">
        <v>45597</v>
      </c>
      <c r="D513" t="s">
        <v>6666</v>
      </c>
      <c r="E513" t="s">
        <v>6756</v>
      </c>
      <c r="F513" t="s">
        <v>6714</v>
      </c>
      <c r="G513">
        <v>5.8</v>
      </c>
      <c r="H513" t="s">
        <v>6085</v>
      </c>
      <c r="I513">
        <v>8.52</v>
      </c>
      <c r="J513">
        <v>49.42</v>
      </c>
    </row>
    <row r="514" spans="1:10" x14ac:dyDescent="0.3">
      <c r="A514">
        <v>280</v>
      </c>
      <c r="B514" t="s">
        <v>552</v>
      </c>
      <c r="C514" s="441">
        <v>45627</v>
      </c>
      <c r="D514" t="s">
        <v>5075</v>
      </c>
      <c r="E514" t="s">
        <v>6756</v>
      </c>
      <c r="F514" t="s">
        <v>6714</v>
      </c>
      <c r="G514">
        <v>5.0999999999999996</v>
      </c>
      <c r="H514" t="s">
        <v>6085</v>
      </c>
      <c r="I514">
        <v>8.52</v>
      </c>
      <c r="J514">
        <v>43.45</v>
      </c>
    </row>
    <row r="515" spans="1:10" x14ac:dyDescent="0.3">
      <c r="A515">
        <v>984</v>
      </c>
      <c r="B515" t="s">
        <v>552</v>
      </c>
      <c r="C515" s="441">
        <v>45658</v>
      </c>
      <c r="D515" t="s">
        <v>5068</v>
      </c>
      <c r="E515" t="s">
        <v>6756</v>
      </c>
      <c r="F515" t="s">
        <v>6714</v>
      </c>
      <c r="G515">
        <v>3.8</v>
      </c>
      <c r="H515" t="s">
        <v>6085</v>
      </c>
      <c r="I515">
        <v>8.52</v>
      </c>
      <c r="J515">
        <v>32.380000000000003</v>
      </c>
    </row>
    <row r="516" spans="1:10" x14ac:dyDescent="0.3">
      <c r="A516">
        <v>1737</v>
      </c>
      <c r="B516" t="s">
        <v>552</v>
      </c>
      <c r="C516" s="441">
        <v>45689</v>
      </c>
      <c r="D516" t="s">
        <v>5066</v>
      </c>
      <c r="E516" t="s">
        <v>6756</v>
      </c>
      <c r="F516" t="s">
        <v>6714</v>
      </c>
      <c r="G516">
        <v>6.8</v>
      </c>
      <c r="H516" t="s">
        <v>6085</v>
      </c>
      <c r="I516">
        <v>8.52</v>
      </c>
      <c r="J516">
        <v>57.94</v>
      </c>
    </row>
    <row r="517" spans="1:10" x14ac:dyDescent="0.3">
      <c r="A517">
        <v>2213</v>
      </c>
      <c r="B517" t="s">
        <v>552</v>
      </c>
      <c r="C517" s="441">
        <v>45717</v>
      </c>
      <c r="D517" t="s">
        <v>5064</v>
      </c>
      <c r="E517" t="s">
        <v>6756</v>
      </c>
      <c r="F517" t="s">
        <v>6714</v>
      </c>
      <c r="G517">
        <v>0</v>
      </c>
      <c r="H517" t="s">
        <v>6085</v>
      </c>
      <c r="I517">
        <v>8.52</v>
      </c>
      <c r="J517">
        <v>0</v>
      </c>
    </row>
    <row r="518" spans="1:10" x14ac:dyDescent="0.3">
      <c r="A518">
        <v>3344</v>
      </c>
      <c r="B518" t="s">
        <v>552</v>
      </c>
      <c r="C518" s="441">
        <v>45748</v>
      </c>
      <c r="D518" t="s">
        <v>5052</v>
      </c>
      <c r="E518" t="s">
        <v>6756</v>
      </c>
      <c r="F518" t="s">
        <v>6714</v>
      </c>
      <c r="G518">
        <v>0.85</v>
      </c>
      <c r="H518" t="s">
        <v>6085</v>
      </c>
      <c r="I518">
        <v>8.52</v>
      </c>
      <c r="J518">
        <v>7.24</v>
      </c>
    </row>
    <row r="519" spans="1:10" x14ac:dyDescent="0.3">
      <c r="A519">
        <v>4076</v>
      </c>
      <c r="B519" t="s">
        <v>552</v>
      </c>
      <c r="C519" s="441">
        <v>45778</v>
      </c>
      <c r="D519" t="s">
        <v>5061</v>
      </c>
      <c r="E519" t="s">
        <v>6756</v>
      </c>
      <c r="F519" t="s">
        <v>6714</v>
      </c>
      <c r="G519">
        <v>4.07</v>
      </c>
      <c r="H519" t="s">
        <v>6085</v>
      </c>
      <c r="I519">
        <v>8.52</v>
      </c>
      <c r="J519">
        <v>34.68</v>
      </c>
    </row>
    <row r="520" spans="1:10" x14ac:dyDescent="0.3">
      <c r="A520">
        <v>4713</v>
      </c>
      <c r="B520" t="s">
        <v>552</v>
      </c>
      <c r="C520" s="441">
        <v>45809</v>
      </c>
      <c r="D520" t="s">
        <v>4523</v>
      </c>
      <c r="E520" t="s">
        <v>6756</v>
      </c>
      <c r="F520" t="s">
        <v>6714</v>
      </c>
      <c r="G520">
        <v>6.76</v>
      </c>
      <c r="H520" t="s">
        <v>6085</v>
      </c>
      <c r="I520">
        <v>8.52</v>
      </c>
      <c r="J520">
        <v>57.6</v>
      </c>
    </row>
    <row r="521" spans="1:10" x14ac:dyDescent="0.3">
      <c r="A521">
        <v>5085</v>
      </c>
      <c r="B521" t="s">
        <v>552</v>
      </c>
      <c r="C521" s="441">
        <v>45839</v>
      </c>
      <c r="D521" t="s">
        <v>5046</v>
      </c>
      <c r="E521" t="s">
        <v>6756</v>
      </c>
      <c r="F521" t="s">
        <v>6714</v>
      </c>
      <c r="G521">
        <v>6.84</v>
      </c>
      <c r="H521" t="s">
        <v>6085</v>
      </c>
      <c r="I521">
        <v>8.52</v>
      </c>
      <c r="J521">
        <v>58.28</v>
      </c>
    </row>
    <row r="522" spans="1:10" x14ac:dyDescent="0.3">
      <c r="A522">
        <v>5824</v>
      </c>
      <c r="B522" t="s">
        <v>552</v>
      </c>
      <c r="C522" s="441">
        <v>45870</v>
      </c>
      <c r="D522" t="s">
        <v>4519</v>
      </c>
      <c r="E522" t="s">
        <v>6756</v>
      </c>
      <c r="F522" t="s">
        <v>6714</v>
      </c>
      <c r="G522">
        <v>4.3499999999999996</v>
      </c>
      <c r="H522" t="s">
        <v>6085</v>
      </c>
      <c r="I522">
        <v>8.52</v>
      </c>
      <c r="J522">
        <v>37.06</v>
      </c>
    </row>
    <row r="523" spans="1:10" x14ac:dyDescent="0.3">
      <c r="A523">
        <v>6526</v>
      </c>
      <c r="B523" t="s">
        <v>552</v>
      </c>
      <c r="C523" s="441">
        <v>45901</v>
      </c>
      <c r="D523" t="s">
        <v>4524</v>
      </c>
      <c r="E523" t="s">
        <v>6756</v>
      </c>
      <c r="F523" t="s">
        <v>6714</v>
      </c>
      <c r="G523">
        <v>6.22</v>
      </c>
      <c r="H523" t="s">
        <v>6085</v>
      </c>
      <c r="I523">
        <v>8.52</v>
      </c>
      <c r="J523">
        <v>52.99</v>
      </c>
    </row>
    <row r="524" spans="1:10" x14ac:dyDescent="0.3">
      <c r="A524">
        <v>7066</v>
      </c>
      <c r="B524" t="s">
        <v>552</v>
      </c>
      <c r="C524" s="441">
        <v>45931</v>
      </c>
      <c r="D524" t="s">
        <v>1097</v>
      </c>
      <c r="E524" t="s">
        <v>6756</v>
      </c>
      <c r="F524" t="s">
        <v>6714</v>
      </c>
      <c r="G524">
        <v>1.7</v>
      </c>
      <c r="H524" t="s">
        <v>6085</v>
      </c>
      <c r="I524">
        <v>8.52</v>
      </c>
      <c r="J524">
        <v>14.48</v>
      </c>
    </row>
    <row r="525" spans="1:10" x14ac:dyDescent="0.3">
      <c r="A525">
        <v>7523</v>
      </c>
      <c r="B525" t="s">
        <v>552</v>
      </c>
      <c r="C525" s="441">
        <v>45962</v>
      </c>
      <c r="D525" t="s">
        <v>4417</v>
      </c>
      <c r="E525" t="s">
        <v>6756</v>
      </c>
      <c r="F525" t="s">
        <v>6714</v>
      </c>
      <c r="G525">
        <v>1.25</v>
      </c>
      <c r="H525" t="s">
        <v>6085</v>
      </c>
      <c r="I525">
        <v>8.52</v>
      </c>
      <c r="J525">
        <v>10.65</v>
      </c>
    </row>
    <row r="526" spans="1:10" x14ac:dyDescent="0.3">
      <c r="A526">
        <v>7773</v>
      </c>
      <c r="B526" t="s">
        <v>552</v>
      </c>
      <c r="C526" s="441">
        <v>45992</v>
      </c>
      <c r="D526" t="s">
        <v>4415</v>
      </c>
      <c r="E526" t="s">
        <v>6756</v>
      </c>
      <c r="F526" t="s">
        <v>6714</v>
      </c>
      <c r="G526">
        <v>1.7</v>
      </c>
      <c r="H526" t="s">
        <v>6085</v>
      </c>
      <c r="I526">
        <v>8.52</v>
      </c>
      <c r="J526">
        <v>14.48</v>
      </c>
    </row>
    <row r="527" spans="1:10" x14ac:dyDescent="0.3">
      <c r="A527">
        <v>7875</v>
      </c>
      <c r="B527" t="s">
        <v>552</v>
      </c>
      <c r="C527" s="441">
        <v>46023</v>
      </c>
      <c r="D527" t="s">
        <v>460</v>
      </c>
      <c r="E527" t="s">
        <v>6756</v>
      </c>
      <c r="F527" t="s">
        <v>6714</v>
      </c>
      <c r="G527">
        <v>1.5</v>
      </c>
      <c r="H527" t="s">
        <v>6085</v>
      </c>
      <c r="I527">
        <v>8.52</v>
      </c>
      <c r="J527">
        <v>12.78</v>
      </c>
    </row>
    <row r="528" spans="1:10" x14ac:dyDescent="0.3">
      <c r="A528">
        <v>8357</v>
      </c>
      <c r="B528" t="s">
        <v>552</v>
      </c>
      <c r="C528" s="441">
        <v>46054</v>
      </c>
      <c r="D528" t="s">
        <v>461</v>
      </c>
      <c r="E528" t="s">
        <v>6756</v>
      </c>
      <c r="F528" t="s">
        <v>6714</v>
      </c>
      <c r="G528">
        <v>1.49</v>
      </c>
      <c r="H528" t="s">
        <v>6085</v>
      </c>
      <c r="I528">
        <v>8.52</v>
      </c>
      <c r="J528">
        <v>12.69</v>
      </c>
    </row>
    <row r="529" spans="1:10" x14ac:dyDescent="0.3">
      <c r="A529">
        <v>8838</v>
      </c>
      <c r="B529" t="s">
        <v>552</v>
      </c>
      <c r="C529" s="441">
        <v>46082</v>
      </c>
      <c r="D529" t="s">
        <v>462</v>
      </c>
      <c r="E529" t="s">
        <v>6756</v>
      </c>
      <c r="F529" t="s">
        <v>6714</v>
      </c>
      <c r="G529">
        <v>2.56</v>
      </c>
      <c r="H529" t="s">
        <v>6085</v>
      </c>
      <c r="I529">
        <v>8.52</v>
      </c>
      <c r="J529">
        <v>21.81</v>
      </c>
    </row>
    <row r="530" spans="1:10" x14ac:dyDescent="0.3">
      <c r="A530">
        <v>9600</v>
      </c>
      <c r="B530" t="s">
        <v>552</v>
      </c>
      <c r="C530" s="441">
        <v>46113</v>
      </c>
      <c r="D530" t="s">
        <v>463</v>
      </c>
      <c r="E530" t="s">
        <v>6756</v>
      </c>
      <c r="F530" t="s">
        <v>6714</v>
      </c>
      <c r="G530">
        <v>5.2</v>
      </c>
      <c r="H530" t="s">
        <v>6085</v>
      </c>
      <c r="I530">
        <v>8.52</v>
      </c>
      <c r="J530">
        <v>44.3</v>
      </c>
    </row>
    <row r="531" spans="1:10" x14ac:dyDescent="0.3">
      <c r="A531">
        <v>10130</v>
      </c>
      <c r="B531" t="s">
        <v>552</v>
      </c>
      <c r="C531" s="441">
        <v>46143</v>
      </c>
      <c r="D531" t="s">
        <v>464</v>
      </c>
      <c r="E531" t="s">
        <v>6756</v>
      </c>
      <c r="F531" t="s">
        <v>6714</v>
      </c>
      <c r="G531">
        <v>2.5</v>
      </c>
      <c r="H531" t="s">
        <v>6085</v>
      </c>
      <c r="I531">
        <v>8.52</v>
      </c>
      <c r="J531">
        <v>21.3</v>
      </c>
    </row>
    <row r="532" spans="1:10" x14ac:dyDescent="0.3">
      <c r="A532">
        <v>10847</v>
      </c>
      <c r="B532" t="s">
        <v>552</v>
      </c>
      <c r="C532" s="441">
        <v>46174</v>
      </c>
      <c r="D532" t="s">
        <v>465</v>
      </c>
      <c r="E532" t="s">
        <v>6756</v>
      </c>
      <c r="F532" t="s">
        <v>6714</v>
      </c>
      <c r="G532">
        <v>4.08</v>
      </c>
      <c r="H532" t="s">
        <v>6085</v>
      </c>
      <c r="I532">
        <v>8.52</v>
      </c>
      <c r="J532">
        <v>34.76</v>
      </c>
    </row>
    <row r="533" spans="1:10" x14ac:dyDescent="0.3">
      <c r="A533">
        <v>11709</v>
      </c>
      <c r="B533" t="s">
        <v>552</v>
      </c>
      <c r="C533" s="441">
        <v>46204</v>
      </c>
      <c r="D533" t="s">
        <v>466</v>
      </c>
      <c r="E533" t="s">
        <v>6756</v>
      </c>
      <c r="F533" t="s">
        <v>6714</v>
      </c>
      <c r="G533">
        <v>5.09</v>
      </c>
      <c r="H533" t="s">
        <v>6085</v>
      </c>
      <c r="I533">
        <v>8.52</v>
      </c>
      <c r="J533">
        <v>43.37</v>
      </c>
    </row>
    <row r="534" spans="1:10" x14ac:dyDescent="0.3">
      <c r="A534">
        <v>190</v>
      </c>
      <c r="B534" t="s">
        <v>552</v>
      </c>
      <c r="C534" s="441">
        <v>45597</v>
      </c>
      <c r="D534" t="s">
        <v>6666</v>
      </c>
      <c r="E534" t="s">
        <v>6757</v>
      </c>
      <c r="F534" t="s">
        <v>6714</v>
      </c>
      <c r="G534">
        <v>4</v>
      </c>
      <c r="H534" t="s">
        <v>6085</v>
      </c>
      <c r="I534">
        <v>29.31</v>
      </c>
      <c r="J534">
        <v>117.24</v>
      </c>
    </row>
    <row r="535" spans="1:10" x14ac:dyDescent="0.3">
      <c r="A535">
        <v>281</v>
      </c>
      <c r="B535" t="s">
        <v>552</v>
      </c>
      <c r="C535" s="441">
        <v>45627</v>
      </c>
      <c r="D535" t="s">
        <v>5075</v>
      </c>
      <c r="E535" t="s">
        <v>6757</v>
      </c>
      <c r="F535" t="s">
        <v>6714</v>
      </c>
      <c r="G535">
        <v>4.42</v>
      </c>
      <c r="H535" t="s">
        <v>6085</v>
      </c>
      <c r="I535">
        <v>29.31</v>
      </c>
      <c r="J535">
        <v>129.55000000000001</v>
      </c>
    </row>
    <row r="536" spans="1:10" x14ac:dyDescent="0.3">
      <c r="A536">
        <v>1713</v>
      </c>
      <c r="B536" t="s">
        <v>552</v>
      </c>
      <c r="C536" s="441">
        <v>45689</v>
      </c>
      <c r="D536" t="s">
        <v>5066</v>
      </c>
      <c r="E536" t="s">
        <v>6757</v>
      </c>
      <c r="F536" t="s">
        <v>6714</v>
      </c>
      <c r="G536">
        <v>6.18</v>
      </c>
      <c r="H536" t="s">
        <v>6085</v>
      </c>
      <c r="I536">
        <v>29.31</v>
      </c>
      <c r="J536">
        <v>181.14</v>
      </c>
    </row>
    <row r="537" spans="1:10" x14ac:dyDescent="0.3">
      <c r="A537">
        <v>2189</v>
      </c>
      <c r="B537" t="s">
        <v>552</v>
      </c>
      <c r="C537" s="441">
        <v>45717</v>
      </c>
      <c r="D537" t="s">
        <v>5064</v>
      </c>
      <c r="E537" t="s">
        <v>6757</v>
      </c>
      <c r="F537" t="s">
        <v>6714</v>
      </c>
      <c r="G537">
        <v>0</v>
      </c>
      <c r="H537" t="s">
        <v>6085</v>
      </c>
      <c r="I537">
        <v>29.31</v>
      </c>
      <c r="J537">
        <v>0</v>
      </c>
    </row>
    <row r="538" spans="1:10" x14ac:dyDescent="0.3">
      <c r="A538">
        <v>3327</v>
      </c>
      <c r="B538" t="s">
        <v>552</v>
      </c>
      <c r="C538" s="441">
        <v>45748</v>
      </c>
      <c r="D538" t="s">
        <v>5052</v>
      </c>
      <c r="E538" t="s">
        <v>6757</v>
      </c>
      <c r="F538" t="s">
        <v>6714</v>
      </c>
      <c r="G538">
        <v>2.34</v>
      </c>
      <c r="H538" t="s">
        <v>6085</v>
      </c>
      <c r="I538">
        <v>29.31</v>
      </c>
      <c r="J538">
        <v>68.59</v>
      </c>
    </row>
    <row r="539" spans="1:10" x14ac:dyDescent="0.3">
      <c r="A539">
        <v>4057</v>
      </c>
      <c r="B539" t="s">
        <v>552</v>
      </c>
      <c r="C539" s="441">
        <v>45778</v>
      </c>
      <c r="D539" t="s">
        <v>5061</v>
      </c>
      <c r="E539" t="s">
        <v>6757</v>
      </c>
      <c r="F539" t="s">
        <v>6714</v>
      </c>
      <c r="G539">
        <v>1.06</v>
      </c>
      <c r="H539" t="s">
        <v>6085</v>
      </c>
      <c r="I539">
        <v>29.31</v>
      </c>
      <c r="J539">
        <v>31.07</v>
      </c>
    </row>
    <row r="540" spans="1:10" x14ac:dyDescent="0.3">
      <c r="A540">
        <v>5059</v>
      </c>
      <c r="B540" t="s">
        <v>552</v>
      </c>
      <c r="C540" s="441">
        <v>45839</v>
      </c>
      <c r="D540" t="s">
        <v>5046</v>
      </c>
      <c r="E540" t="s">
        <v>6757</v>
      </c>
      <c r="F540" t="s">
        <v>6714</v>
      </c>
      <c r="G540">
        <v>5.86</v>
      </c>
      <c r="H540" t="s">
        <v>6085</v>
      </c>
      <c r="I540">
        <v>9.7100000000000009</v>
      </c>
      <c r="J540">
        <v>56.9</v>
      </c>
    </row>
    <row r="541" spans="1:10" x14ac:dyDescent="0.3">
      <c r="A541">
        <v>5796</v>
      </c>
      <c r="B541" t="s">
        <v>552</v>
      </c>
      <c r="C541" s="441">
        <v>45870</v>
      </c>
      <c r="D541" t="s">
        <v>4519</v>
      </c>
      <c r="E541" t="s">
        <v>6757</v>
      </c>
      <c r="F541" t="s">
        <v>6714</v>
      </c>
      <c r="G541">
        <v>5.7</v>
      </c>
      <c r="H541" t="s">
        <v>6085</v>
      </c>
      <c r="I541">
        <v>9.7100000000000009</v>
      </c>
      <c r="J541">
        <v>55.35</v>
      </c>
    </row>
    <row r="542" spans="1:10" x14ac:dyDescent="0.3">
      <c r="A542">
        <v>6501</v>
      </c>
      <c r="B542" t="s">
        <v>552</v>
      </c>
      <c r="C542" s="441">
        <v>45901</v>
      </c>
      <c r="D542" t="s">
        <v>4524</v>
      </c>
      <c r="E542" t="s">
        <v>6757</v>
      </c>
      <c r="F542" t="s">
        <v>6714</v>
      </c>
      <c r="G542">
        <v>1.58</v>
      </c>
      <c r="H542" t="s">
        <v>6085</v>
      </c>
      <c r="I542">
        <v>9.7100000000000009</v>
      </c>
      <c r="J542">
        <v>15.34</v>
      </c>
    </row>
    <row r="543" spans="1:10" x14ac:dyDescent="0.3">
      <c r="A543">
        <v>8334</v>
      </c>
      <c r="B543" t="s">
        <v>552</v>
      </c>
      <c r="C543" s="441">
        <v>46054</v>
      </c>
      <c r="D543" t="s">
        <v>461</v>
      </c>
      <c r="E543" t="s">
        <v>6757</v>
      </c>
      <c r="F543" t="s">
        <v>6714</v>
      </c>
      <c r="G543">
        <v>5.6</v>
      </c>
      <c r="H543" t="s">
        <v>6085</v>
      </c>
      <c r="I543">
        <v>29.31</v>
      </c>
      <c r="J543">
        <v>164.14</v>
      </c>
    </row>
    <row r="544" spans="1:10" x14ac:dyDescent="0.3">
      <c r="A544">
        <v>8810</v>
      </c>
      <c r="B544" t="s">
        <v>552</v>
      </c>
      <c r="C544" s="441">
        <v>46082</v>
      </c>
      <c r="D544" t="s">
        <v>462</v>
      </c>
      <c r="E544" t="s">
        <v>6757</v>
      </c>
      <c r="F544" t="s">
        <v>6714</v>
      </c>
      <c r="G544">
        <v>0.38</v>
      </c>
      <c r="H544" t="s">
        <v>6085</v>
      </c>
      <c r="I544">
        <v>29.31</v>
      </c>
      <c r="J544">
        <v>11.14</v>
      </c>
    </row>
    <row r="545" spans="1:10" x14ac:dyDescent="0.3">
      <c r="A545">
        <v>9571</v>
      </c>
      <c r="B545" t="s">
        <v>552</v>
      </c>
      <c r="C545" s="441">
        <v>46113</v>
      </c>
      <c r="D545" t="s">
        <v>463</v>
      </c>
      <c r="E545" t="s">
        <v>6757</v>
      </c>
      <c r="F545" t="s">
        <v>6714</v>
      </c>
      <c r="G545">
        <v>5.72</v>
      </c>
      <c r="H545" t="s">
        <v>6085</v>
      </c>
      <c r="I545">
        <v>29.31</v>
      </c>
      <c r="J545">
        <v>167.65</v>
      </c>
    </row>
    <row r="546" spans="1:10" x14ac:dyDescent="0.3">
      <c r="A546">
        <v>10100</v>
      </c>
      <c r="B546" t="s">
        <v>552</v>
      </c>
      <c r="C546" s="441">
        <v>46143</v>
      </c>
      <c r="D546" t="s">
        <v>464</v>
      </c>
      <c r="E546" t="s">
        <v>6757</v>
      </c>
      <c r="F546" t="s">
        <v>6714</v>
      </c>
      <c r="G546">
        <v>2.48</v>
      </c>
      <c r="H546" t="s">
        <v>6085</v>
      </c>
      <c r="I546">
        <v>29.31</v>
      </c>
      <c r="J546">
        <v>72.69</v>
      </c>
    </row>
    <row r="547" spans="1:10" x14ac:dyDescent="0.3">
      <c r="A547">
        <v>10820</v>
      </c>
      <c r="B547" t="s">
        <v>552</v>
      </c>
      <c r="C547" s="441">
        <v>46174</v>
      </c>
      <c r="D547" t="s">
        <v>465</v>
      </c>
      <c r="E547" t="s">
        <v>6757</v>
      </c>
      <c r="F547" t="s">
        <v>6714</v>
      </c>
      <c r="G547">
        <v>3.78</v>
      </c>
      <c r="H547" t="s">
        <v>6085</v>
      </c>
      <c r="I547">
        <v>29.31</v>
      </c>
      <c r="J547">
        <v>110.79</v>
      </c>
    </row>
    <row r="548" spans="1:10" x14ac:dyDescent="0.3">
      <c r="A548">
        <v>11684</v>
      </c>
      <c r="B548" t="s">
        <v>552</v>
      </c>
      <c r="C548" s="441">
        <v>46204</v>
      </c>
      <c r="D548" t="s">
        <v>466</v>
      </c>
      <c r="E548" t="s">
        <v>6757</v>
      </c>
      <c r="F548" t="s">
        <v>6714</v>
      </c>
      <c r="G548">
        <v>13.2</v>
      </c>
      <c r="H548" t="s">
        <v>6085</v>
      </c>
      <c r="I548">
        <v>29.31</v>
      </c>
      <c r="J548">
        <v>386.89</v>
      </c>
    </row>
    <row r="549" spans="1:10" x14ac:dyDescent="0.3">
      <c r="A549">
        <v>191</v>
      </c>
      <c r="B549" t="s">
        <v>552</v>
      </c>
      <c r="C549" s="441">
        <v>45597</v>
      </c>
      <c r="D549" t="s">
        <v>6666</v>
      </c>
      <c r="E549" t="s">
        <v>6758</v>
      </c>
      <c r="F549" t="s">
        <v>6714</v>
      </c>
      <c r="G549">
        <v>1.66</v>
      </c>
      <c r="H549" t="s">
        <v>6085</v>
      </c>
      <c r="I549">
        <v>23.59</v>
      </c>
      <c r="J549">
        <v>39.159999999999997</v>
      </c>
    </row>
    <row r="550" spans="1:10" x14ac:dyDescent="0.3">
      <c r="A550">
        <v>282</v>
      </c>
      <c r="B550" t="s">
        <v>552</v>
      </c>
      <c r="C550" s="441">
        <v>45627</v>
      </c>
      <c r="D550" t="s">
        <v>5075</v>
      </c>
      <c r="E550" t="s">
        <v>6758</v>
      </c>
      <c r="F550" t="s">
        <v>6714</v>
      </c>
      <c r="G550">
        <v>0.32</v>
      </c>
      <c r="H550" t="s">
        <v>6085</v>
      </c>
      <c r="I550">
        <v>23.59</v>
      </c>
      <c r="J550">
        <v>7.55</v>
      </c>
    </row>
    <row r="551" spans="1:10" x14ac:dyDescent="0.3">
      <c r="A551">
        <v>972</v>
      </c>
      <c r="B551" t="s">
        <v>552</v>
      </c>
      <c r="C551" s="441">
        <v>45658</v>
      </c>
      <c r="D551" t="s">
        <v>5068</v>
      </c>
      <c r="E551" t="s">
        <v>6758</v>
      </c>
      <c r="F551" t="s">
        <v>6714</v>
      </c>
      <c r="G551">
        <v>5.28</v>
      </c>
      <c r="H551" t="s">
        <v>6085</v>
      </c>
      <c r="I551">
        <v>23.59</v>
      </c>
      <c r="J551">
        <v>124.56</v>
      </c>
    </row>
    <row r="552" spans="1:10" x14ac:dyDescent="0.3">
      <c r="A552">
        <v>1712</v>
      </c>
      <c r="B552" t="s">
        <v>552</v>
      </c>
      <c r="C552" s="441">
        <v>45689</v>
      </c>
      <c r="D552" t="s">
        <v>5066</v>
      </c>
      <c r="E552" t="s">
        <v>6758</v>
      </c>
      <c r="F552" t="s">
        <v>6714</v>
      </c>
      <c r="G552">
        <v>0.92</v>
      </c>
      <c r="H552" t="s">
        <v>6085</v>
      </c>
      <c r="I552">
        <v>23.59</v>
      </c>
      <c r="J552">
        <v>21.7</v>
      </c>
    </row>
    <row r="553" spans="1:10" x14ac:dyDescent="0.3">
      <c r="A553">
        <v>2188</v>
      </c>
      <c r="B553" t="s">
        <v>552</v>
      </c>
      <c r="C553" s="441">
        <v>45717</v>
      </c>
      <c r="D553" t="s">
        <v>5064</v>
      </c>
      <c r="E553" t="s">
        <v>6758</v>
      </c>
      <c r="F553" t="s">
        <v>6714</v>
      </c>
      <c r="G553">
        <v>0</v>
      </c>
      <c r="H553" t="s">
        <v>6085</v>
      </c>
      <c r="I553">
        <v>23.59</v>
      </c>
      <c r="J553">
        <v>0</v>
      </c>
    </row>
    <row r="554" spans="1:10" x14ac:dyDescent="0.3">
      <c r="A554">
        <v>192</v>
      </c>
      <c r="B554" t="s">
        <v>552</v>
      </c>
      <c r="C554" s="441">
        <v>45597</v>
      </c>
      <c r="D554" t="s">
        <v>6666</v>
      </c>
      <c r="E554" t="s">
        <v>6759</v>
      </c>
      <c r="F554" t="s">
        <v>6714</v>
      </c>
      <c r="G554">
        <v>15</v>
      </c>
      <c r="H554" t="s">
        <v>6085</v>
      </c>
      <c r="I554">
        <v>2.2999999999999998</v>
      </c>
      <c r="J554">
        <v>34.5</v>
      </c>
    </row>
    <row r="555" spans="1:10" x14ac:dyDescent="0.3">
      <c r="A555">
        <v>283</v>
      </c>
      <c r="B555" t="s">
        <v>552</v>
      </c>
      <c r="C555" s="441">
        <v>45627</v>
      </c>
      <c r="D555" t="s">
        <v>5075</v>
      </c>
      <c r="E555" t="s">
        <v>6759</v>
      </c>
      <c r="F555" t="s">
        <v>6714</v>
      </c>
      <c r="G555">
        <v>50</v>
      </c>
      <c r="H555" t="s">
        <v>6085</v>
      </c>
      <c r="I555">
        <v>2.2999999999999998</v>
      </c>
      <c r="J555">
        <v>115</v>
      </c>
    </row>
    <row r="556" spans="1:10" x14ac:dyDescent="0.3">
      <c r="A556">
        <v>985</v>
      </c>
      <c r="B556" t="s">
        <v>552</v>
      </c>
      <c r="C556" s="441">
        <v>45658</v>
      </c>
      <c r="D556" t="s">
        <v>5068</v>
      </c>
      <c r="E556" t="s">
        <v>6759</v>
      </c>
      <c r="F556" t="s">
        <v>6714</v>
      </c>
      <c r="G556">
        <v>4</v>
      </c>
      <c r="H556" t="s">
        <v>6085</v>
      </c>
      <c r="I556">
        <v>2.2999999999999998</v>
      </c>
      <c r="J556">
        <v>9.1999999999999993</v>
      </c>
    </row>
    <row r="557" spans="1:10" x14ac:dyDescent="0.3">
      <c r="A557">
        <v>1738</v>
      </c>
      <c r="B557" t="s">
        <v>552</v>
      </c>
      <c r="C557" s="441">
        <v>45689</v>
      </c>
      <c r="D557" t="s">
        <v>5066</v>
      </c>
      <c r="E557" t="s">
        <v>6759</v>
      </c>
      <c r="F557" t="s">
        <v>6714</v>
      </c>
      <c r="G557">
        <v>8</v>
      </c>
      <c r="H557" t="s">
        <v>6085</v>
      </c>
      <c r="I557">
        <v>2.2999999999999998</v>
      </c>
      <c r="J557">
        <v>18.399999999999999</v>
      </c>
    </row>
    <row r="558" spans="1:10" x14ac:dyDescent="0.3">
      <c r="A558">
        <v>2214</v>
      </c>
      <c r="B558" t="s">
        <v>552</v>
      </c>
      <c r="C558" s="441">
        <v>45717</v>
      </c>
      <c r="D558" t="s">
        <v>5064</v>
      </c>
      <c r="E558" t="s">
        <v>6759</v>
      </c>
      <c r="F558" t="s">
        <v>6714</v>
      </c>
      <c r="G558">
        <v>9</v>
      </c>
      <c r="H558" t="s">
        <v>6085</v>
      </c>
      <c r="I558">
        <v>2.2999999999999998</v>
      </c>
      <c r="J558">
        <v>20.7</v>
      </c>
    </row>
    <row r="559" spans="1:10" x14ac:dyDescent="0.3">
      <c r="A559">
        <v>3345</v>
      </c>
      <c r="B559" t="s">
        <v>552</v>
      </c>
      <c r="C559" s="441">
        <v>45748</v>
      </c>
      <c r="D559" t="s">
        <v>5052</v>
      </c>
      <c r="E559" t="s">
        <v>6759</v>
      </c>
      <c r="F559" t="s">
        <v>6714</v>
      </c>
      <c r="G559">
        <v>29</v>
      </c>
      <c r="H559" t="s">
        <v>6085</v>
      </c>
      <c r="I559">
        <v>2.2999999999999998</v>
      </c>
      <c r="J559">
        <v>66.7</v>
      </c>
    </row>
    <row r="560" spans="1:10" x14ac:dyDescent="0.3">
      <c r="A560">
        <v>4077</v>
      </c>
      <c r="B560" t="s">
        <v>552</v>
      </c>
      <c r="C560" s="441">
        <v>45778</v>
      </c>
      <c r="D560" t="s">
        <v>5061</v>
      </c>
      <c r="E560" t="s">
        <v>6759</v>
      </c>
      <c r="F560" t="s">
        <v>6714</v>
      </c>
      <c r="G560">
        <v>34</v>
      </c>
      <c r="H560" t="s">
        <v>6085</v>
      </c>
      <c r="I560">
        <v>2.2999999999999998</v>
      </c>
      <c r="J560">
        <v>78.2</v>
      </c>
    </row>
    <row r="561" spans="1:10" x14ac:dyDescent="0.3">
      <c r="A561">
        <v>4714</v>
      </c>
      <c r="B561" t="s">
        <v>552</v>
      </c>
      <c r="C561" s="441">
        <v>45809</v>
      </c>
      <c r="D561" t="s">
        <v>4523</v>
      </c>
      <c r="E561" t="s">
        <v>6759</v>
      </c>
      <c r="F561" t="s">
        <v>6714</v>
      </c>
      <c r="G561">
        <v>34</v>
      </c>
      <c r="H561" t="s">
        <v>6085</v>
      </c>
      <c r="I561">
        <v>2.2999999999999998</v>
      </c>
      <c r="J561">
        <v>78.2</v>
      </c>
    </row>
    <row r="562" spans="1:10" x14ac:dyDescent="0.3">
      <c r="A562">
        <v>5086</v>
      </c>
      <c r="B562" t="s">
        <v>552</v>
      </c>
      <c r="C562" s="441">
        <v>45839</v>
      </c>
      <c r="D562" t="s">
        <v>5046</v>
      </c>
      <c r="E562" t="s">
        <v>6759</v>
      </c>
      <c r="F562" t="s">
        <v>6714</v>
      </c>
      <c r="G562">
        <v>5</v>
      </c>
      <c r="H562" t="s">
        <v>6085</v>
      </c>
      <c r="I562">
        <v>2.2999999999999998</v>
      </c>
      <c r="J562">
        <v>11.5</v>
      </c>
    </row>
    <row r="563" spans="1:10" x14ac:dyDescent="0.3">
      <c r="A563">
        <v>5825</v>
      </c>
      <c r="B563" t="s">
        <v>552</v>
      </c>
      <c r="C563" s="441">
        <v>45870</v>
      </c>
      <c r="D563" t="s">
        <v>4519</v>
      </c>
      <c r="E563" t="s">
        <v>6759</v>
      </c>
      <c r="F563" t="s">
        <v>6714</v>
      </c>
      <c r="G563">
        <v>22</v>
      </c>
      <c r="H563" t="s">
        <v>6085</v>
      </c>
      <c r="I563">
        <v>2.2999999999999998</v>
      </c>
      <c r="J563">
        <v>50.6</v>
      </c>
    </row>
    <row r="564" spans="1:10" x14ac:dyDescent="0.3">
      <c r="A564">
        <v>8358</v>
      </c>
      <c r="B564" t="s">
        <v>552</v>
      </c>
      <c r="C564" s="441">
        <v>46054</v>
      </c>
      <c r="D564" t="s">
        <v>461</v>
      </c>
      <c r="E564" t="s">
        <v>6759</v>
      </c>
      <c r="F564" t="s">
        <v>6714</v>
      </c>
      <c r="G564">
        <v>14</v>
      </c>
      <c r="H564" t="s">
        <v>6085</v>
      </c>
      <c r="I564">
        <v>7.1</v>
      </c>
      <c r="J564">
        <v>99.4</v>
      </c>
    </row>
    <row r="565" spans="1:10" x14ac:dyDescent="0.3">
      <c r="A565">
        <v>8839</v>
      </c>
      <c r="B565" t="s">
        <v>552</v>
      </c>
      <c r="C565" s="441">
        <v>46082</v>
      </c>
      <c r="D565" t="s">
        <v>462</v>
      </c>
      <c r="E565" t="s">
        <v>6759</v>
      </c>
      <c r="F565" t="s">
        <v>6714</v>
      </c>
      <c r="G565">
        <v>48</v>
      </c>
      <c r="H565" t="s">
        <v>6085</v>
      </c>
      <c r="I565">
        <v>7.1</v>
      </c>
      <c r="J565">
        <v>340.8</v>
      </c>
    </row>
    <row r="566" spans="1:10" x14ac:dyDescent="0.3">
      <c r="A566">
        <v>9601</v>
      </c>
      <c r="B566" t="s">
        <v>552</v>
      </c>
      <c r="C566" s="441">
        <v>46113</v>
      </c>
      <c r="D566" t="s">
        <v>463</v>
      </c>
      <c r="E566" t="s">
        <v>6759</v>
      </c>
      <c r="F566" t="s">
        <v>6714</v>
      </c>
      <c r="G566">
        <v>14</v>
      </c>
      <c r="H566" t="s">
        <v>6085</v>
      </c>
      <c r="I566">
        <v>7.1</v>
      </c>
      <c r="J566">
        <v>99.4</v>
      </c>
    </row>
    <row r="567" spans="1:10" x14ac:dyDescent="0.3">
      <c r="A567">
        <v>10131</v>
      </c>
      <c r="B567" t="s">
        <v>552</v>
      </c>
      <c r="C567" s="441">
        <v>46143</v>
      </c>
      <c r="D567" t="s">
        <v>464</v>
      </c>
      <c r="E567" t="s">
        <v>6759</v>
      </c>
      <c r="F567" t="s">
        <v>6714</v>
      </c>
      <c r="G567">
        <v>17</v>
      </c>
      <c r="H567" t="s">
        <v>6085</v>
      </c>
      <c r="I567">
        <v>7.1</v>
      </c>
      <c r="J567">
        <v>120.7</v>
      </c>
    </row>
    <row r="568" spans="1:10" x14ac:dyDescent="0.3">
      <c r="A568">
        <v>10848</v>
      </c>
      <c r="B568" t="s">
        <v>552</v>
      </c>
      <c r="C568" s="441">
        <v>46174</v>
      </c>
      <c r="D568" t="s">
        <v>465</v>
      </c>
      <c r="E568" t="s">
        <v>6759</v>
      </c>
      <c r="F568" t="s">
        <v>6714</v>
      </c>
      <c r="G568">
        <v>16</v>
      </c>
      <c r="H568" t="s">
        <v>6085</v>
      </c>
      <c r="I568">
        <v>7.1</v>
      </c>
      <c r="J568">
        <v>113.6</v>
      </c>
    </row>
    <row r="569" spans="1:10" x14ac:dyDescent="0.3">
      <c r="A569">
        <v>11710</v>
      </c>
      <c r="B569" t="s">
        <v>552</v>
      </c>
      <c r="C569" s="441">
        <v>46204</v>
      </c>
      <c r="D569" t="s">
        <v>466</v>
      </c>
      <c r="E569" t="s">
        <v>6759</v>
      </c>
      <c r="F569" t="s">
        <v>6714</v>
      </c>
      <c r="G569">
        <v>29</v>
      </c>
      <c r="H569" t="s">
        <v>6085</v>
      </c>
      <c r="I569">
        <v>7.1</v>
      </c>
      <c r="J569">
        <v>205.9</v>
      </c>
    </row>
    <row r="570" spans="1:10" x14ac:dyDescent="0.3">
      <c r="A570">
        <v>193</v>
      </c>
      <c r="B570" t="s">
        <v>552</v>
      </c>
      <c r="C570" s="441">
        <v>45597</v>
      </c>
      <c r="D570" t="s">
        <v>6666</v>
      </c>
      <c r="E570" t="s">
        <v>6760</v>
      </c>
      <c r="F570" t="s">
        <v>6714</v>
      </c>
      <c r="G570">
        <v>0.34</v>
      </c>
      <c r="H570" t="s">
        <v>6085</v>
      </c>
      <c r="I570">
        <v>30.63</v>
      </c>
      <c r="J570">
        <v>10.41</v>
      </c>
    </row>
    <row r="571" spans="1:10" x14ac:dyDescent="0.3">
      <c r="A571">
        <v>1003</v>
      </c>
      <c r="B571" t="s">
        <v>552</v>
      </c>
      <c r="C571" s="441">
        <v>45658</v>
      </c>
      <c r="D571" t="s">
        <v>5068</v>
      </c>
      <c r="E571" t="s">
        <v>6760</v>
      </c>
      <c r="F571" t="s">
        <v>6714</v>
      </c>
      <c r="G571">
        <v>0.54</v>
      </c>
      <c r="H571" t="s">
        <v>6085</v>
      </c>
      <c r="I571">
        <v>30.63</v>
      </c>
      <c r="J571">
        <v>16.54</v>
      </c>
    </row>
    <row r="572" spans="1:10" x14ac:dyDescent="0.3">
      <c r="A572">
        <v>1732</v>
      </c>
      <c r="B572" t="s">
        <v>552</v>
      </c>
      <c r="C572" s="441">
        <v>45689</v>
      </c>
      <c r="D572" t="s">
        <v>5066</v>
      </c>
      <c r="E572" t="s">
        <v>6760</v>
      </c>
      <c r="F572" t="s">
        <v>6714</v>
      </c>
      <c r="G572">
        <v>0.62</v>
      </c>
      <c r="H572" t="s">
        <v>6085</v>
      </c>
      <c r="I572">
        <v>30.63</v>
      </c>
      <c r="J572">
        <v>18.989999999999998</v>
      </c>
    </row>
    <row r="573" spans="1:10" x14ac:dyDescent="0.3">
      <c r="A573">
        <v>2208</v>
      </c>
      <c r="B573" t="s">
        <v>552</v>
      </c>
      <c r="C573" s="441">
        <v>45717</v>
      </c>
      <c r="D573" t="s">
        <v>5064</v>
      </c>
      <c r="E573" t="s">
        <v>6760</v>
      </c>
      <c r="F573" t="s">
        <v>6714</v>
      </c>
      <c r="G573">
        <v>0</v>
      </c>
      <c r="H573" t="s">
        <v>6085</v>
      </c>
      <c r="I573">
        <v>30.63</v>
      </c>
      <c r="J573">
        <v>0</v>
      </c>
    </row>
    <row r="574" spans="1:10" x14ac:dyDescent="0.3">
      <c r="A574">
        <v>3340</v>
      </c>
      <c r="B574" t="s">
        <v>552</v>
      </c>
      <c r="C574" s="441">
        <v>45748</v>
      </c>
      <c r="D574" t="s">
        <v>5052</v>
      </c>
      <c r="E574" t="s">
        <v>6760</v>
      </c>
      <c r="F574" t="s">
        <v>6714</v>
      </c>
      <c r="G574">
        <v>0.69</v>
      </c>
      <c r="H574" t="s">
        <v>6085</v>
      </c>
      <c r="I574">
        <v>30.63</v>
      </c>
      <c r="J574">
        <v>21.13</v>
      </c>
    </row>
    <row r="575" spans="1:10" x14ac:dyDescent="0.3">
      <c r="A575">
        <v>4072</v>
      </c>
      <c r="B575" t="s">
        <v>552</v>
      </c>
      <c r="C575" s="441">
        <v>45778</v>
      </c>
      <c r="D575" t="s">
        <v>5061</v>
      </c>
      <c r="E575" t="s">
        <v>6760</v>
      </c>
      <c r="F575" t="s">
        <v>6714</v>
      </c>
      <c r="G575">
        <v>1.38</v>
      </c>
      <c r="H575" t="s">
        <v>6085</v>
      </c>
      <c r="I575">
        <v>30.63</v>
      </c>
      <c r="J575">
        <v>42.27</v>
      </c>
    </row>
    <row r="576" spans="1:10" x14ac:dyDescent="0.3">
      <c r="A576">
        <v>4709</v>
      </c>
      <c r="B576" t="s">
        <v>552</v>
      </c>
      <c r="C576" s="441">
        <v>45809</v>
      </c>
      <c r="D576" t="s">
        <v>4523</v>
      </c>
      <c r="E576" t="s">
        <v>6760</v>
      </c>
      <c r="F576" t="s">
        <v>6714</v>
      </c>
      <c r="G576">
        <v>7.0000000000000007E-2</v>
      </c>
      <c r="H576" t="s">
        <v>6085</v>
      </c>
      <c r="I576">
        <v>30.63</v>
      </c>
      <c r="J576">
        <v>2.14</v>
      </c>
    </row>
    <row r="577" spans="1:10" x14ac:dyDescent="0.3">
      <c r="A577">
        <v>5079</v>
      </c>
      <c r="B577" t="s">
        <v>552</v>
      </c>
      <c r="C577" s="441">
        <v>45839</v>
      </c>
      <c r="D577" t="s">
        <v>5046</v>
      </c>
      <c r="E577" t="s">
        <v>6760</v>
      </c>
      <c r="F577" t="s">
        <v>6714</v>
      </c>
      <c r="G577">
        <v>1.5</v>
      </c>
      <c r="H577" t="s">
        <v>6085</v>
      </c>
      <c r="I577">
        <v>30.63</v>
      </c>
      <c r="J577">
        <v>45.95</v>
      </c>
    </row>
    <row r="578" spans="1:10" x14ac:dyDescent="0.3">
      <c r="A578">
        <v>5818</v>
      </c>
      <c r="B578" t="s">
        <v>552</v>
      </c>
      <c r="C578" s="441">
        <v>45870</v>
      </c>
      <c r="D578" t="s">
        <v>4519</v>
      </c>
      <c r="E578" t="s">
        <v>6760</v>
      </c>
      <c r="F578" t="s">
        <v>6714</v>
      </c>
      <c r="G578">
        <v>0.84</v>
      </c>
      <c r="H578" t="s">
        <v>6085</v>
      </c>
      <c r="I578">
        <v>30.63</v>
      </c>
      <c r="J578">
        <v>25.73</v>
      </c>
    </row>
    <row r="579" spans="1:10" x14ac:dyDescent="0.3">
      <c r="A579">
        <v>194</v>
      </c>
      <c r="B579" t="s">
        <v>552</v>
      </c>
      <c r="C579" s="441">
        <v>45597</v>
      </c>
      <c r="D579" t="s">
        <v>6666</v>
      </c>
      <c r="E579" t="s">
        <v>6761</v>
      </c>
      <c r="F579" t="s">
        <v>6762</v>
      </c>
      <c r="G579">
        <v>14.5</v>
      </c>
      <c r="H579" t="s">
        <v>4764</v>
      </c>
      <c r="I579">
        <v>28.18</v>
      </c>
      <c r="J579">
        <v>408.61</v>
      </c>
    </row>
    <row r="580" spans="1:10" x14ac:dyDescent="0.3">
      <c r="A580">
        <v>294</v>
      </c>
      <c r="B580" t="s">
        <v>552</v>
      </c>
      <c r="C580" s="441">
        <v>45627</v>
      </c>
      <c r="D580" t="s">
        <v>5075</v>
      </c>
      <c r="E580" t="s">
        <v>6761</v>
      </c>
      <c r="F580" t="s">
        <v>6762</v>
      </c>
      <c r="G580">
        <v>8.75</v>
      </c>
      <c r="H580" t="s">
        <v>4764</v>
      </c>
      <c r="I580">
        <v>28.18</v>
      </c>
      <c r="J580">
        <v>246.58</v>
      </c>
    </row>
    <row r="581" spans="1:10" x14ac:dyDescent="0.3">
      <c r="A581">
        <v>1004</v>
      </c>
      <c r="B581" t="s">
        <v>552</v>
      </c>
      <c r="C581" s="441">
        <v>45658</v>
      </c>
      <c r="D581" t="s">
        <v>5068</v>
      </c>
      <c r="E581" t="s">
        <v>6761</v>
      </c>
      <c r="F581" t="s">
        <v>6762</v>
      </c>
      <c r="G581">
        <v>1.25</v>
      </c>
      <c r="H581" t="s">
        <v>4764</v>
      </c>
      <c r="I581">
        <v>28.18</v>
      </c>
      <c r="J581">
        <v>35.229999999999997</v>
      </c>
    </row>
    <row r="582" spans="1:10" x14ac:dyDescent="0.3">
      <c r="A582">
        <v>1770</v>
      </c>
      <c r="B582" t="s">
        <v>552</v>
      </c>
      <c r="C582" s="441">
        <v>45689</v>
      </c>
      <c r="D582" t="s">
        <v>5066</v>
      </c>
      <c r="E582" t="s">
        <v>6761</v>
      </c>
      <c r="F582" t="s">
        <v>6762</v>
      </c>
      <c r="G582">
        <v>19.690000000000001</v>
      </c>
      <c r="H582" t="s">
        <v>4764</v>
      </c>
      <c r="I582">
        <v>28.18</v>
      </c>
      <c r="J582">
        <v>554.86</v>
      </c>
    </row>
    <row r="583" spans="1:10" x14ac:dyDescent="0.3">
      <c r="A583">
        <v>2246</v>
      </c>
      <c r="B583" t="s">
        <v>552</v>
      </c>
      <c r="C583" s="441">
        <v>45717</v>
      </c>
      <c r="D583" t="s">
        <v>5064</v>
      </c>
      <c r="E583" t="s">
        <v>6761</v>
      </c>
      <c r="F583" t="s">
        <v>6762</v>
      </c>
      <c r="G583">
        <v>1.9</v>
      </c>
      <c r="H583" t="s">
        <v>4764</v>
      </c>
      <c r="I583">
        <v>28.18</v>
      </c>
      <c r="J583">
        <v>53.54</v>
      </c>
    </row>
    <row r="584" spans="1:10" x14ac:dyDescent="0.3">
      <c r="A584">
        <v>195</v>
      </c>
      <c r="B584" t="s">
        <v>552</v>
      </c>
      <c r="C584" s="441">
        <v>45597</v>
      </c>
      <c r="D584" t="s">
        <v>6666</v>
      </c>
      <c r="E584" t="s">
        <v>6763</v>
      </c>
      <c r="F584" t="s">
        <v>6762</v>
      </c>
      <c r="G584">
        <v>5.6</v>
      </c>
      <c r="H584" t="s">
        <v>4764</v>
      </c>
      <c r="I584">
        <v>102.01</v>
      </c>
      <c r="J584">
        <v>571.26</v>
      </c>
    </row>
    <row r="585" spans="1:10" x14ac:dyDescent="0.3">
      <c r="A585">
        <v>295</v>
      </c>
      <c r="B585" t="s">
        <v>552</v>
      </c>
      <c r="C585" s="441">
        <v>45627</v>
      </c>
      <c r="D585" t="s">
        <v>5075</v>
      </c>
      <c r="E585" t="s">
        <v>6763</v>
      </c>
      <c r="F585" t="s">
        <v>6762</v>
      </c>
      <c r="G585">
        <v>11.8</v>
      </c>
      <c r="H585" t="s">
        <v>4764</v>
      </c>
      <c r="I585">
        <v>102.01</v>
      </c>
      <c r="J585">
        <v>1203.72</v>
      </c>
    </row>
    <row r="586" spans="1:10" x14ac:dyDescent="0.3">
      <c r="A586">
        <v>1005</v>
      </c>
      <c r="B586" t="s">
        <v>552</v>
      </c>
      <c r="C586" s="441">
        <v>45658</v>
      </c>
      <c r="D586" t="s">
        <v>5068</v>
      </c>
      <c r="E586" t="s">
        <v>6763</v>
      </c>
      <c r="F586" t="s">
        <v>6762</v>
      </c>
      <c r="G586">
        <v>6.65</v>
      </c>
      <c r="H586" t="s">
        <v>4764</v>
      </c>
      <c r="I586">
        <v>102.01</v>
      </c>
      <c r="J586">
        <v>678.37</v>
      </c>
    </row>
    <row r="587" spans="1:10" x14ac:dyDescent="0.3">
      <c r="A587">
        <v>1771</v>
      </c>
      <c r="B587" t="s">
        <v>552</v>
      </c>
      <c r="C587" s="441">
        <v>45689</v>
      </c>
      <c r="D587" t="s">
        <v>5066</v>
      </c>
      <c r="E587" t="s">
        <v>6763</v>
      </c>
      <c r="F587" t="s">
        <v>6762</v>
      </c>
      <c r="G587">
        <v>9.0399999999999991</v>
      </c>
      <c r="H587" t="s">
        <v>4764</v>
      </c>
      <c r="I587">
        <v>102.01</v>
      </c>
      <c r="J587">
        <v>922.17</v>
      </c>
    </row>
    <row r="588" spans="1:10" x14ac:dyDescent="0.3">
      <c r="A588">
        <v>2247</v>
      </c>
      <c r="B588" t="s">
        <v>552</v>
      </c>
      <c r="C588" s="441">
        <v>45717</v>
      </c>
      <c r="D588" t="s">
        <v>5064</v>
      </c>
      <c r="E588" t="s">
        <v>6763</v>
      </c>
      <c r="F588" t="s">
        <v>6762</v>
      </c>
      <c r="G588">
        <v>2.06</v>
      </c>
      <c r="H588" t="s">
        <v>4764</v>
      </c>
      <c r="I588">
        <v>102.01</v>
      </c>
      <c r="J588">
        <v>210.14</v>
      </c>
    </row>
    <row r="589" spans="1:10" x14ac:dyDescent="0.3">
      <c r="A589">
        <v>3372</v>
      </c>
      <c r="B589" t="s">
        <v>552</v>
      </c>
      <c r="C589" s="441">
        <v>45748</v>
      </c>
      <c r="D589" t="s">
        <v>5052</v>
      </c>
      <c r="E589" t="s">
        <v>6763</v>
      </c>
      <c r="F589" t="s">
        <v>6762</v>
      </c>
      <c r="G589">
        <v>3.51</v>
      </c>
      <c r="H589" t="s">
        <v>4764</v>
      </c>
      <c r="I589">
        <v>102.01</v>
      </c>
      <c r="J589">
        <v>358.06</v>
      </c>
    </row>
    <row r="590" spans="1:10" x14ac:dyDescent="0.3">
      <c r="A590">
        <v>196</v>
      </c>
      <c r="B590" t="s">
        <v>552</v>
      </c>
      <c r="C590" s="441">
        <v>45597</v>
      </c>
      <c r="D590" t="s">
        <v>6666</v>
      </c>
      <c r="E590" t="s">
        <v>6764</v>
      </c>
      <c r="F590" t="s">
        <v>6762</v>
      </c>
      <c r="G590">
        <v>4.3499999999999996</v>
      </c>
      <c r="H590" t="s">
        <v>4764</v>
      </c>
      <c r="I590">
        <v>115.99</v>
      </c>
      <c r="J590">
        <v>504.56</v>
      </c>
    </row>
    <row r="591" spans="1:10" x14ac:dyDescent="0.3">
      <c r="A591">
        <v>296</v>
      </c>
      <c r="B591" t="s">
        <v>552</v>
      </c>
      <c r="C591" s="441">
        <v>45627</v>
      </c>
      <c r="D591" t="s">
        <v>5075</v>
      </c>
      <c r="E591" t="s">
        <v>6764</v>
      </c>
      <c r="F591" t="s">
        <v>6762</v>
      </c>
      <c r="G591">
        <v>4.43</v>
      </c>
      <c r="H591" t="s">
        <v>4764</v>
      </c>
      <c r="I591">
        <v>115.99</v>
      </c>
      <c r="J591">
        <v>513.84</v>
      </c>
    </row>
    <row r="592" spans="1:10" x14ac:dyDescent="0.3">
      <c r="A592">
        <v>296</v>
      </c>
      <c r="B592" t="s">
        <v>552</v>
      </c>
      <c r="C592" s="441">
        <v>45627</v>
      </c>
      <c r="D592" t="s">
        <v>5075</v>
      </c>
      <c r="E592" t="s">
        <v>6764</v>
      </c>
      <c r="F592" t="s">
        <v>6762</v>
      </c>
      <c r="G592">
        <v>4.43</v>
      </c>
      <c r="H592" t="s">
        <v>4764</v>
      </c>
      <c r="I592">
        <v>152.91999999999999</v>
      </c>
      <c r="J592">
        <v>677.44</v>
      </c>
    </row>
    <row r="593" spans="1:10" x14ac:dyDescent="0.3">
      <c r="A593">
        <v>891</v>
      </c>
      <c r="B593" t="s">
        <v>552</v>
      </c>
      <c r="C593" s="441">
        <v>45627</v>
      </c>
      <c r="D593" t="s">
        <v>5075</v>
      </c>
      <c r="E593" t="s">
        <v>6764</v>
      </c>
      <c r="F593" t="s">
        <v>6762</v>
      </c>
      <c r="G593">
        <v>2.95</v>
      </c>
      <c r="H593" t="s">
        <v>4764</v>
      </c>
      <c r="I593">
        <v>115.99</v>
      </c>
      <c r="J593">
        <v>342.17</v>
      </c>
    </row>
    <row r="594" spans="1:10" x14ac:dyDescent="0.3">
      <c r="A594">
        <v>891</v>
      </c>
      <c r="B594" t="s">
        <v>552</v>
      </c>
      <c r="C594" s="441">
        <v>45627</v>
      </c>
      <c r="D594" t="s">
        <v>5075</v>
      </c>
      <c r="E594" t="s">
        <v>6764</v>
      </c>
      <c r="F594" t="s">
        <v>6762</v>
      </c>
      <c r="G594">
        <v>2.95</v>
      </c>
      <c r="H594" t="s">
        <v>4764</v>
      </c>
      <c r="I594">
        <v>152.91999999999999</v>
      </c>
      <c r="J594">
        <v>451.11</v>
      </c>
    </row>
    <row r="595" spans="1:10" x14ac:dyDescent="0.3">
      <c r="A595">
        <v>1006</v>
      </c>
      <c r="B595" t="s">
        <v>552</v>
      </c>
      <c r="C595" s="441">
        <v>45658</v>
      </c>
      <c r="D595" t="s">
        <v>5068</v>
      </c>
      <c r="E595" t="s">
        <v>6764</v>
      </c>
      <c r="F595" t="s">
        <v>6762</v>
      </c>
      <c r="G595">
        <v>1.7</v>
      </c>
      <c r="H595" t="s">
        <v>4764</v>
      </c>
      <c r="I595">
        <v>115.99</v>
      </c>
      <c r="J595">
        <v>197.18</v>
      </c>
    </row>
    <row r="596" spans="1:10" x14ac:dyDescent="0.3">
      <c r="A596">
        <v>1006</v>
      </c>
      <c r="B596" t="s">
        <v>552</v>
      </c>
      <c r="C596" s="441">
        <v>45658</v>
      </c>
      <c r="D596" t="s">
        <v>5068</v>
      </c>
      <c r="E596" t="s">
        <v>6764</v>
      </c>
      <c r="F596" t="s">
        <v>6762</v>
      </c>
      <c r="G596">
        <v>1.7</v>
      </c>
      <c r="H596" t="s">
        <v>4764</v>
      </c>
      <c r="I596">
        <v>152.91999999999999</v>
      </c>
      <c r="J596">
        <v>259.95999999999998</v>
      </c>
    </row>
    <row r="597" spans="1:10" x14ac:dyDescent="0.3">
      <c r="A597">
        <v>1772</v>
      </c>
      <c r="B597" t="s">
        <v>552</v>
      </c>
      <c r="C597" s="441">
        <v>45689</v>
      </c>
      <c r="D597" t="s">
        <v>5066</v>
      </c>
      <c r="E597" t="s">
        <v>6764</v>
      </c>
      <c r="F597" t="s">
        <v>6762</v>
      </c>
      <c r="G597">
        <v>4.67</v>
      </c>
      <c r="H597" t="s">
        <v>4764</v>
      </c>
      <c r="I597">
        <v>115.99</v>
      </c>
      <c r="J597">
        <v>541.66999999999996</v>
      </c>
    </row>
    <row r="598" spans="1:10" x14ac:dyDescent="0.3">
      <c r="A598">
        <v>1772</v>
      </c>
      <c r="B598" t="s">
        <v>552</v>
      </c>
      <c r="C598" s="441">
        <v>45689</v>
      </c>
      <c r="D598" t="s">
        <v>5066</v>
      </c>
      <c r="E598" t="s">
        <v>6764</v>
      </c>
      <c r="F598" t="s">
        <v>6762</v>
      </c>
      <c r="G598">
        <v>4.67</v>
      </c>
      <c r="H598" t="s">
        <v>4764</v>
      </c>
      <c r="I598">
        <v>152.91999999999999</v>
      </c>
      <c r="J598">
        <v>714.14</v>
      </c>
    </row>
    <row r="599" spans="1:10" x14ac:dyDescent="0.3">
      <c r="A599">
        <v>1773</v>
      </c>
      <c r="B599" t="s">
        <v>552</v>
      </c>
      <c r="C599" s="441">
        <v>45689</v>
      </c>
      <c r="D599" t="s">
        <v>5066</v>
      </c>
      <c r="E599" t="s">
        <v>6764</v>
      </c>
      <c r="F599" t="s">
        <v>6762</v>
      </c>
      <c r="G599">
        <v>0</v>
      </c>
      <c r="H599" t="s">
        <v>4764</v>
      </c>
      <c r="I599">
        <v>115.99</v>
      </c>
      <c r="J599">
        <v>0</v>
      </c>
    </row>
    <row r="600" spans="1:10" x14ac:dyDescent="0.3">
      <c r="A600">
        <v>1773</v>
      </c>
      <c r="B600" t="s">
        <v>552</v>
      </c>
      <c r="C600" s="441">
        <v>45689</v>
      </c>
      <c r="D600" t="s">
        <v>5066</v>
      </c>
      <c r="E600" t="s">
        <v>6764</v>
      </c>
      <c r="F600" t="s">
        <v>6762</v>
      </c>
      <c r="G600">
        <v>0</v>
      </c>
      <c r="H600" t="s">
        <v>4764</v>
      </c>
      <c r="I600">
        <v>152.91999999999999</v>
      </c>
      <c r="J600">
        <v>0</v>
      </c>
    </row>
    <row r="601" spans="1:10" x14ac:dyDescent="0.3">
      <c r="A601">
        <v>2248</v>
      </c>
      <c r="B601" t="s">
        <v>552</v>
      </c>
      <c r="C601" s="441">
        <v>45717</v>
      </c>
      <c r="D601" t="s">
        <v>5064</v>
      </c>
      <c r="E601" t="s">
        <v>6764</v>
      </c>
      <c r="F601" t="s">
        <v>6762</v>
      </c>
      <c r="G601">
        <v>0</v>
      </c>
      <c r="H601" t="s">
        <v>4764</v>
      </c>
      <c r="I601">
        <v>115.99</v>
      </c>
      <c r="J601">
        <v>0</v>
      </c>
    </row>
    <row r="602" spans="1:10" x14ac:dyDescent="0.3">
      <c r="A602">
        <v>2248</v>
      </c>
      <c r="B602" t="s">
        <v>552</v>
      </c>
      <c r="C602" s="441">
        <v>45717</v>
      </c>
      <c r="D602" t="s">
        <v>5064</v>
      </c>
      <c r="E602" t="s">
        <v>6764</v>
      </c>
      <c r="F602" t="s">
        <v>6762</v>
      </c>
      <c r="G602">
        <v>0</v>
      </c>
      <c r="H602" t="s">
        <v>4764</v>
      </c>
      <c r="I602">
        <v>152.91999999999999</v>
      </c>
      <c r="J602">
        <v>0</v>
      </c>
    </row>
    <row r="603" spans="1:10" x14ac:dyDescent="0.3">
      <c r="A603">
        <v>2249</v>
      </c>
      <c r="B603" t="s">
        <v>552</v>
      </c>
      <c r="C603" s="441">
        <v>45717</v>
      </c>
      <c r="D603" t="s">
        <v>5064</v>
      </c>
      <c r="E603" t="s">
        <v>6764</v>
      </c>
      <c r="F603" t="s">
        <v>6762</v>
      </c>
      <c r="G603">
        <v>0</v>
      </c>
      <c r="H603" t="s">
        <v>4764</v>
      </c>
      <c r="I603">
        <v>115.99</v>
      </c>
      <c r="J603">
        <v>0</v>
      </c>
    </row>
    <row r="604" spans="1:10" x14ac:dyDescent="0.3">
      <c r="A604">
        <v>2249</v>
      </c>
      <c r="B604" t="s">
        <v>552</v>
      </c>
      <c r="C604" s="441">
        <v>45717</v>
      </c>
      <c r="D604" t="s">
        <v>5064</v>
      </c>
      <c r="E604" t="s">
        <v>6764</v>
      </c>
      <c r="F604" t="s">
        <v>6762</v>
      </c>
      <c r="G604">
        <v>0</v>
      </c>
      <c r="H604" t="s">
        <v>4764</v>
      </c>
      <c r="I604">
        <v>152.91999999999999</v>
      </c>
      <c r="J604">
        <v>0</v>
      </c>
    </row>
    <row r="605" spans="1:10" x14ac:dyDescent="0.3">
      <c r="A605">
        <v>3373</v>
      </c>
      <c r="B605" t="s">
        <v>552</v>
      </c>
      <c r="C605" s="441">
        <v>45748</v>
      </c>
      <c r="D605" t="s">
        <v>5052</v>
      </c>
      <c r="E605" t="s">
        <v>6764</v>
      </c>
      <c r="F605" t="s">
        <v>6762</v>
      </c>
      <c r="G605">
        <v>0.87</v>
      </c>
      <c r="H605" t="s">
        <v>4764</v>
      </c>
      <c r="I605">
        <v>152.91999999999999</v>
      </c>
      <c r="J605">
        <v>133.04</v>
      </c>
    </row>
    <row r="606" spans="1:10" x14ac:dyDescent="0.3">
      <c r="A606">
        <v>197</v>
      </c>
      <c r="B606" t="s">
        <v>552</v>
      </c>
      <c r="C606" s="441">
        <v>45597</v>
      </c>
      <c r="D606" t="s">
        <v>6666</v>
      </c>
      <c r="E606" t="s">
        <v>6765</v>
      </c>
      <c r="F606" t="s">
        <v>6762</v>
      </c>
      <c r="G606">
        <v>1.46</v>
      </c>
      <c r="H606" t="s">
        <v>4764</v>
      </c>
      <c r="I606">
        <v>100.03</v>
      </c>
      <c r="J606">
        <v>146.04</v>
      </c>
    </row>
    <row r="607" spans="1:10" x14ac:dyDescent="0.3">
      <c r="A607">
        <v>297</v>
      </c>
      <c r="B607" t="s">
        <v>552</v>
      </c>
      <c r="C607" s="441">
        <v>45627</v>
      </c>
      <c r="D607" t="s">
        <v>5075</v>
      </c>
      <c r="E607" t="s">
        <v>6765</v>
      </c>
      <c r="F607" t="s">
        <v>6762</v>
      </c>
      <c r="G607">
        <v>7.6</v>
      </c>
      <c r="H607" t="s">
        <v>4764</v>
      </c>
      <c r="I607">
        <v>100.03</v>
      </c>
      <c r="J607">
        <v>760.23</v>
      </c>
    </row>
    <row r="608" spans="1:10" x14ac:dyDescent="0.3">
      <c r="A608">
        <v>297</v>
      </c>
      <c r="B608" t="s">
        <v>552</v>
      </c>
      <c r="C608" s="441">
        <v>45627</v>
      </c>
      <c r="D608" t="s">
        <v>5075</v>
      </c>
      <c r="E608" t="s">
        <v>6765</v>
      </c>
      <c r="F608" t="s">
        <v>6762</v>
      </c>
      <c r="G608">
        <v>7.6</v>
      </c>
      <c r="H608" t="s">
        <v>4764</v>
      </c>
      <c r="I608">
        <v>93.31</v>
      </c>
      <c r="J608">
        <v>709.16</v>
      </c>
    </row>
    <row r="609" spans="1:10" x14ac:dyDescent="0.3">
      <c r="A609">
        <v>892</v>
      </c>
      <c r="B609" t="s">
        <v>552</v>
      </c>
      <c r="C609" s="441">
        <v>45627</v>
      </c>
      <c r="D609" t="s">
        <v>5075</v>
      </c>
      <c r="E609" t="s">
        <v>6765</v>
      </c>
      <c r="F609" t="s">
        <v>6762</v>
      </c>
      <c r="G609">
        <v>8</v>
      </c>
      <c r="H609" t="s">
        <v>4764</v>
      </c>
      <c r="I609">
        <v>100.03</v>
      </c>
      <c r="J609">
        <v>800.24</v>
      </c>
    </row>
    <row r="610" spans="1:10" x14ac:dyDescent="0.3">
      <c r="A610">
        <v>892</v>
      </c>
      <c r="B610" t="s">
        <v>552</v>
      </c>
      <c r="C610" s="441">
        <v>45627</v>
      </c>
      <c r="D610" t="s">
        <v>5075</v>
      </c>
      <c r="E610" t="s">
        <v>6765</v>
      </c>
      <c r="F610" t="s">
        <v>6762</v>
      </c>
      <c r="G610">
        <v>8</v>
      </c>
      <c r="H610" t="s">
        <v>4764</v>
      </c>
      <c r="I610">
        <v>93.31</v>
      </c>
      <c r="J610">
        <v>746.48</v>
      </c>
    </row>
    <row r="611" spans="1:10" x14ac:dyDescent="0.3">
      <c r="A611">
        <v>952</v>
      </c>
      <c r="B611" t="s">
        <v>552</v>
      </c>
      <c r="C611" s="441">
        <v>45658</v>
      </c>
      <c r="D611" t="s">
        <v>5068</v>
      </c>
      <c r="E611" t="s">
        <v>6765</v>
      </c>
      <c r="F611" t="s">
        <v>6762</v>
      </c>
      <c r="G611">
        <v>6.2</v>
      </c>
      <c r="H611" t="s">
        <v>4764</v>
      </c>
      <c r="I611">
        <v>100.03</v>
      </c>
      <c r="J611">
        <v>620.19000000000005</v>
      </c>
    </row>
    <row r="612" spans="1:10" x14ac:dyDescent="0.3">
      <c r="A612">
        <v>952</v>
      </c>
      <c r="B612" t="s">
        <v>552</v>
      </c>
      <c r="C612" s="441">
        <v>45658</v>
      </c>
      <c r="D612" t="s">
        <v>5068</v>
      </c>
      <c r="E612" t="s">
        <v>6765</v>
      </c>
      <c r="F612" t="s">
        <v>6762</v>
      </c>
      <c r="G612">
        <v>6.2</v>
      </c>
      <c r="H612" t="s">
        <v>4764</v>
      </c>
      <c r="I612">
        <v>93.31</v>
      </c>
      <c r="J612">
        <v>578.52</v>
      </c>
    </row>
    <row r="613" spans="1:10" x14ac:dyDescent="0.3">
      <c r="A613">
        <v>1007</v>
      </c>
      <c r="B613" t="s">
        <v>552</v>
      </c>
      <c r="C613" s="441">
        <v>45658</v>
      </c>
      <c r="D613" t="s">
        <v>5068</v>
      </c>
      <c r="E613" t="s">
        <v>6765</v>
      </c>
      <c r="F613" t="s">
        <v>6762</v>
      </c>
      <c r="G613">
        <v>0.2</v>
      </c>
      <c r="H613" t="s">
        <v>4764</v>
      </c>
      <c r="I613">
        <v>100.03</v>
      </c>
      <c r="J613">
        <v>20.010000000000002</v>
      </c>
    </row>
    <row r="614" spans="1:10" x14ac:dyDescent="0.3">
      <c r="A614">
        <v>1007</v>
      </c>
      <c r="B614" t="s">
        <v>552</v>
      </c>
      <c r="C614" s="441">
        <v>45658</v>
      </c>
      <c r="D614" t="s">
        <v>5068</v>
      </c>
      <c r="E614" t="s">
        <v>6765</v>
      </c>
      <c r="F614" t="s">
        <v>6762</v>
      </c>
      <c r="G614">
        <v>0.2</v>
      </c>
      <c r="H614" t="s">
        <v>4764</v>
      </c>
      <c r="I614">
        <v>93.31</v>
      </c>
      <c r="J614">
        <v>18.66</v>
      </c>
    </row>
    <row r="615" spans="1:10" x14ac:dyDescent="0.3">
      <c r="A615">
        <v>1774</v>
      </c>
      <c r="B615" t="s">
        <v>552</v>
      </c>
      <c r="C615" s="441">
        <v>45689</v>
      </c>
      <c r="D615" t="s">
        <v>5066</v>
      </c>
      <c r="E615" t="s">
        <v>6765</v>
      </c>
      <c r="F615" t="s">
        <v>6762</v>
      </c>
      <c r="G615">
        <v>13.34</v>
      </c>
      <c r="H615" t="s">
        <v>4764</v>
      </c>
      <c r="I615">
        <v>100.03</v>
      </c>
      <c r="J615">
        <v>1334.4</v>
      </c>
    </row>
    <row r="616" spans="1:10" x14ac:dyDescent="0.3">
      <c r="A616">
        <v>1774</v>
      </c>
      <c r="B616" t="s">
        <v>552</v>
      </c>
      <c r="C616" s="441">
        <v>45689</v>
      </c>
      <c r="D616" t="s">
        <v>5066</v>
      </c>
      <c r="E616" t="s">
        <v>6765</v>
      </c>
      <c r="F616" t="s">
        <v>6762</v>
      </c>
      <c r="G616">
        <v>13.34</v>
      </c>
      <c r="H616" t="s">
        <v>4764</v>
      </c>
      <c r="I616">
        <v>93.31</v>
      </c>
      <c r="J616">
        <v>1244.76</v>
      </c>
    </row>
    <row r="617" spans="1:10" x14ac:dyDescent="0.3">
      <c r="A617">
        <v>1775</v>
      </c>
      <c r="B617" t="s">
        <v>552</v>
      </c>
      <c r="C617" s="441">
        <v>45689</v>
      </c>
      <c r="D617" t="s">
        <v>5066</v>
      </c>
      <c r="E617" t="s">
        <v>6765</v>
      </c>
      <c r="F617" t="s">
        <v>6762</v>
      </c>
      <c r="G617">
        <v>0</v>
      </c>
      <c r="H617" t="s">
        <v>4764</v>
      </c>
      <c r="I617">
        <v>100.03</v>
      </c>
      <c r="J617">
        <v>0</v>
      </c>
    </row>
    <row r="618" spans="1:10" x14ac:dyDescent="0.3">
      <c r="A618">
        <v>1775</v>
      </c>
      <c r="B618" t="s">
        <v>552</v>
      </c>
      <c r="C618" s="441">
        <v>45689</v>
      </c>
      <c r="D618" t="s">
        <v>5066</v>
      </c>
      <c r="E618" t="s">
        <v>6765</v>
      </c>
      <c r="F618" t="s">
        <v>6762</v>
      </c>
      <c r="G618">
        <v>0</v>
      </c>
      <c r="H618" t="s">
        <v>4764</v>
      </c>
      <c r="I618">
        <v>93.31</v>
      </c>
      <c r="J618">
        <v>0</v>
      </c>
    </row>
    <row r="619" spans="1:10" x14ac:dyDescent="0.3">
      <c r="A619">
        <v>2250</v>
      </c>
      <c r="B619" t="s">
        <v>552</v>
      </c>
      <c r="C619" s="441">
        <v>45717</v>
      </c>
      <c r="D619" t="s">
        <v>5064</v>
      </c>
      <c r="E619" t="s">
        <v>6765</v>
      </c>
      <c r="F619" t="s">
        <v>6762</v>
      </c>
      <c r="G619">
        <v>0</v>
      </c>
      <c r="H619" t="s">
        <v>4764</v>
      </c>
      <c r="I619">
        <v>100.03</v>
      </c>
      <c r="J619">
        <v>0</v>
      </c>
    </row>
    <row r="620" spans="1:10" x14ac:dyDescent="0.3">
      <c r="A620">
        <v>2250</v>
      </c>
      <c r="B620" t="s">
        <v>552</v>
      </c>
      <c r="C620" s="441">
        <v>45717</v>
      </c>
      <c r="D620" t="s">
        <v>5064</v>
      </c>
      <c r="E620" t="s">
        <v>6765</v>
      </c>
      <c r="F620" t="s">
        <v>6762</v>
      </c>
      <c r="G620">
        <v>0</v>
      </c>
      <c r="H620" t="s">
        <v>4764</v>
      </c>
      <c r="I620">
        <v>93.31</v>
      </c>
      <c r="J620">
        <v>0</v>
      </c>
    </row>
    <row r="621" spans="1:10" x14ac:dyDescent="0.3">
      <c r="A621">
        <v>2251</v>
      </c>
      <c r="B621" t="s">
        <v>552</v>
      </c>
      <c r="C621" s="441">
        <v>45717</v>
      </c>
      <c r="D621" t="s">
        <v>5064</v>
      </c>
      <c r="E621" t="s">
        <v>6765</v>
      </c>
      <c r="F621" t="s">
        <v>6762</v>
      </c>
      <c r="G621">
        <v>0</v>
      </c>
      <c r="H621" t="s">
        <v>4764</v>
      </c>
      <c r="I621">
        <v>100.03</v>
      </c>
      <c r="J621">
        <v>0</v>
      </c>
    </row>
    <row r="622" spans="1:10" x14ac:dyDescent="0.3">
      <c r="A622">
        <v>2251</v>
      </c>
      <c r="B622" t="s">
        <v>552</v>
      </c>
      <c r="C622" s="441">
        <v>45717</v>
      </c>
      <c r="D622" t="s">
        <v>5064</v>
      </c>
      <c r="E622" t="s">
        <v>6765</v>
      </c>
      <c r="F622" t="s">
        <v>6762</v>
      </c>
      <c r="G622">
        <v>0</v>
      </c>
      <c r="H622" t="s">
        <v>4764</v>
      </c>
      <c r="I622">
        <v>93.31</v>
      </c>
      <c r="J622">
        <v>0</v>
      </c>
    </row>
    <row r="623" spans="1:10" x14ac:dyDescent="0.3">
      <c r="A623">
        <v>3374</v>
      </c>
      <c r="B623" t="s">
        <v>552</v>
      </c>
      <c r="C623" s="441">
        <v>45748</v>
      </c>
      <c r="D623" t="s">
        <v>5052</v>
      </c>
      <c r="E623" t="s">
        <v>6765</v>
      </c>
      <c r="F623" t="s">
        <v>6762</v>
      </c>
      <c r="G623">
        <v>0.83</v>
      </c>
      <c r="H623" t="s">
        <v>4764</v>
      </c>
      <c r="I623">
        <v>93.31</v>
      </c>
      <c r="J623">
        <v>77.45</v>
      </c>
    </row>
    <row r="624" spans="1:10" x14ac:dyDescent="0.3">
      <c r="A624">
        <v>198</v>
      </c>
      <c r="B624" t="s">
        <v>552</v>
      </c>
      <c r="C624" s="441">
        <v>45597</v>
      </c>
      <c r="D624" t="s">
        <v>6666</v>
      </c>
      <c r="E624" t="s">
        <v>6766</v>
      </c>
      <c r="F624" t="s">
        <v>6762</v>
      </c>
      <c r="G624">
        <v>15.13</v>
      </c>
      <c r="H624" t="s">
        <v>4764</v>
      </c>
      <c r="I624">
        <v>46.62</v>
      </c>
      <c r="J624">
        <v>705.36</v>
      </c>
    </row>
    <row r="625" spans="1:10" x14ac:dyDescent="0.3">
      <c r="A625">
        <v>298</v>
      </c>
      <c r="B625" t="s">
        <v>552</v>
      </c>
      <c r="C625" s="441">
        <v>45627</v>
      </c>
      <c r="D625" t="s">
        <v>5075</v>
      </c>
      <c r="E625" t="s">
        <v>6766</v>
      </c>
      <c r="F625" t="s">
        <v>6762</v>
      </c>
      <c r="G625">
        <v>8.16</v>
      </c>
      <c r="H625" t="s">
        <v>4764</v>
      </c>
      <c r="I625">
        <v>46.62</v>
      </c>
      <c r="J625">
        <v>380.42</v>
      </c>
    </row>
    <row r="626" spans="1:10" x14ac:dyDescent="0.3">
      <c r="A626">
        <v>1008</v>
      </c>
      <c r="B626" t="s">
        <v>552</v>
      </c>
      <c r="C626" s="441">
        <v>45658</v>
      </c>
      <c r="D626" t="s">
        <v>5068</v>
      </c>
      <c r="E626" t="s">
        <v>6766</v>
      </c>
      <c r="F626" t="s">
        <v>6762</v>
      </c>
      <c r="G626">
        <v>1.25</v>
      </c>
      <c r="H626" t="s">
        <v>4764</v>
      </c>
      <c r="I626">
        <v>46.62</v>
      </c>
      <c r="J626">
        <v>58.28</v>
      </c>
    </row>
    <row r="627" spans="1:10" x14ac:dyDescent="0.3">
      <c r="A627">
        <v>1777</v>
      </c>
      <c r="B627" t="s">
        <v>552</v>
      </c>
      <c r="C627" s="441">
        <v>45689</v>
      </c>
      <c r="D627" t="s">
        <v>5066</v>
      </c>
      <c r="E627" t="s">
        <v>6766</v>
      </c>
      <c r="F627" t="s">
        <v>6762</v>
      </c>
      <c r="G627">
        <v>20.48</v>
      </c>
      <c r="H627" t="s">
        <v>4764</v>
      </c>
      <c r="I627">
        <v>46.62</v>
      </c>
      <c r="J627">
        <v>954.78</v>
      </c>
    </row>
    <row r="628" spans="1:10" x14ac:dyDescent="0.3">
      <c r="A628">
        <v>2253</v>
      </c>
      <c r="B628" t="s">
        <v>552</v>
      </c>
      <c r="C628" s="441">
        <v>45717</v>
      </c>
      <c r="D628" t="s">
        <v>5064</v>
      </c>
      <c r="E628" t="s">
        <v>6766</v>
      </c>
      <c r="F628" t="s">
        <v>6762</v>
      </c>
      <c r="G628">
        <v>3.56</v>
      </c>
      <c r="H628" t="s">
        <v>4764</v>
      </c>
      <c r="I628">
        <v>46.62</v>
      </c>
      <c r="J628">
        <v>165.97</v>
      </c>
    </row>
    <row r="629" spans="1:10" x14ac:dyDescent="0.3">
      <c r="A629">
        <v>199</v>
      </c>
      <c r="B629" t="s">
        <v>552</v>
      </c>
      <c r="C629" s="441">
        <v>45597</v>
      </c>
      <c r="D629" t="s">
        <v>6666</v>
      </c>
      <c r="E629" t="s">
        <v>4769</v>
      </c>
      <c r="F629" t="s">
        <v>6762</v>
      </c>
      <c r="G629">
        <v>0.5</v>
      </c>
      <c r="H629" t="s">
        <v>4764</v>
      </c>
      <c r="I629">
        <v>140.22</v>
      </c>
      <c r="J629">
        <v>70.11</v>
      </c>
    </row>
    <row r="630" spans="1:10" x14ac:dyDescent="0.3">
      <c r="A630">
        <v>299</v>
      </c>
      <c r="B630" t="s">
        <v>552</v>
      </c>
      <c r="C630" s="441">
        <v>45627</v>
      </c>
      <c r="D630" t="s">
        <v>5075</v>
      </c>
      <c r="E630" t="s">
        <v>4769</v>
      </c>
      <c r="F630" t="s">
        <v>6762</v>
      </c>
      <c r="G630">
        <v>0</v>
      </c>
      <c r="H630" t="s">
        <v>4764</v>
      </c>
      <c r="I630">
        <v>140.22</v>
      </c>
      <c r="J630">
        <v>0</v>
      </c>
    </row>
    <row r="631" spans="1:10" x14ac:dyDescent="0.3">
      <c r="A631">
        <v>1779</v>
      </c>
      <c r="B631" t="s">
        <v>552</v>
      </c>
      <c r="C631" s="441">
        <v>45689</v>
      </c>
      <c r="D631" t="s">
        <v>5066</v>
      </c>
      <c r="E631" t="s">
        <v>4769</v>
      </c>
      <c r="F631" t="s">
        <v>6762</v>
      </c>
      <c r="G631">
        <v>0</v>
      </c>
      <c r="H631" t="s">
        <v>4764</v>
      </c>
      <c r="I631">
        <v>140.22</v>
      </c>
      <c r="J631">
        <v>0</v>
      </c>
    </row>
    <row r="632" spans="1:10" x14ac:dyDescent="0.3">
      <c r="A632">
        <v>2255</v>
      </c>
      <c r="B632" t="s">
        <v>552</v>
      </c>
      <c r="C632" s="441">
        <v>45717</v>
      </c>
      <c r="D632" t="s">
        <v>5064</v>
      </c>
      <c r="E632" t="s">
        <v>4769</v>
      </c>
      <c r="F632" t="s">
        <v>6762</v>
      </c>
      <c r="G632">
        <v>2.5</v>
      </c>
      <c r="H632" t="s">
        <v>4764</v>
      </c>
      <c r="I632">
        <v>140.22</v>
      </c>
      <c r="J632">
        <v>350.55</v>
      </c>
    </row>
    <row r="633" spans="1:10" x14ac:dyDescent="0.3">
      <c r="A633">
        <v>3375</v>
      </c>
      <c r="B633" t="s">
        <v>552</v>
      </c>
      <c r="C633" s="441">
        <v>45748</v>
      </c>
      <c r="D633" t="s">
        <v>5052</v>
      </c>
      <c r="E633" t="s">
        <v>4769</v>
      </c>
      <c r="F633" t="s">
        <v>6762</v>
      </c>
      <c r="G633">
        <v>1.7</v>
      </c>
      <c r="H633" t="s">
        <v>4764</v>
      </c>
      <c r="I633">
        <v>140.22</v>
      </c>
      <c r="J633">
        <v>238.37</v>
      </c>
    </row>
    <row r="634" spans="1:10" x14ac:dyDescent="0.3">
      <c r="A634">
        <v>5122</v>
      </c>
      <c r="B634" t="s">
        <v>552</v>
      </c>
      <c r="C634" s="441">
        <v>45839</v>
      </c>
      <c r="D634" t="s">
        <v>5046</v>
      </c>
      <c r="E634" t="s">
        <v>4769</v>
      </c>
      <c r="F634" t="s">
        <v>6762</v>
      </c>
      <c r="G634">
        <v>1.7</v>
      </c>
      <c r="H634" t="s">
        <v>4764</v>
      </c>
      <c r="I634">
        <v>140.22</v>
      </c>
      <c r="J634">
        <v>238.37</v>
      </c>
    </row>
    <row r="635" spans="1:10" x14ac:dyDescent="0.3">
      <c r="A635">
        <v>10892</v>
      </c>
      <c r="B635" t="s">
        <v>552</v>
      </c>
      <c r="C635" s="441">
        <v>46174</v>
      </c>
      <c r="D635" t="s">
        <v>465</v>
      </c>
      <c r="E635" t="s">
        <v>4769</v>
      </c>
      <c r="F635" t="s">
        <v>6762</v>
      </c>
      <c r="G635">
        <v>0.55000000000000004</v>
      </c>
      <c r="H635" t="s">
        <v>4764</v>
      </c>
      <c r="I635">
        <v>150.05000000000001</v>
      </c>
      <c r="J635">
        <v>82.53</v>
      </c>
    </row>
    <row r="636" spans="1:10" x14ac:dyDescent="0.3">
      <c r="A636">
        <v>200</v>
      </c>
      <c r="B636" t="s">
        <v>552</v>
      </c>
      <c r="C636" s="441">
        <v>45597</v>
      </c>
      <c r="D636" t="s">
        <v>6666</v>
      </c>
      <c r="E636" t="s">
        <v>6767</v>
      </c>
      <c r="F636" t="s">
        <v>6762</v>
      </c>
      <c r="G636">
        <v>13.5</v>
      </c>
      <c r="H636" t="s">
        <v>4764</v>
      </c>
      <c r="I636">
        <v>68.569999999999993</v>
      </c>
      <c r="J636">
        <v>925.7</v>
      </c>
    </row>
    <row r="637" spans="1:10" x14ac:dyDescent="0.3">
      <c r="A637">
        <v>300</v>
      </c>
      <c r="B637" t="s">
        <v>552</v>
      </c>
      <c r="C637" s="441">
        <v>45627</v>
      </c>
      <c r="D637" t="s">
        <v>5075</v>
      </c>
      <c r="E637" t="s">
        <v>6767</v>
      </c>
      <c r="F637" t="s">
        <v>6762</v>
      </c>
      <c r="G637">
        <v>12.9</v>
      </c>
      <c r="H637" t="s">
        <v>4764</v>
      </c>
      <c r="I637">
        <v>68.569999999999993</v>
      </c>
      <c r="J637">
        <v>884.55</v>
      </c>
    </row>
    <row r="638" spans="1:10" x14ac:dyDescent="0.3">
      <c r="A638">
        <v>1010</v>
      </c>
      <c r="B638" t="s">
        <v>552</v>
      </c>
      <c r="C638" s="441">
        <v>45658</v>
      </c>
      <c r="D638" t="s">
        <v>5068</v>
      </c>
      <c r="E638" t="s">
        <v>6767</v>
      </c>
      <c r="F638" t="s">
        <v>6762</v>
      </c>
      <c r="G638">
        <v>18</v>
      </c>
      <c r="H638" t="s">
        <v>4764</v>
      </c>
      <c r="I638">
        <v>68.569999999999993</v>
      </c>
      <c r="J638">
        <v>1234.26</v>
      </c>
    </row>
    <row r="639" spans="1:10" x14ac:dyDescent="0.3">
      <c r="A639">
        <v>1780</v>
      </c>
      <c r="B639" t="s">
        <v>552</v>
      </c>
      <c r="C639" s="441">
        <v>45689</v>
      </c>
      <c r="D639" t="s">
        <v>5066</v>
      </c>
      <c r="E639" t="s">
        <v>6767</v>
      </c>
      <c r="F639" t="s">
        <v>6762</v>
      </c>
      <c r="G639">
        <v>14.16</v>
      </c>
      <c r="H639" t="s">
        <v>4764</v>
      </c>
      <c r="I639">
        <v>68.569999999999993</v>
      </c>
      <c r="J639">
        <v>970.95</v>
      </c>
    </row>
    <row r="640" spans="1:10" x14ac:dyDescent="0.3">
      <c r="A640">
        <v>2256</v>
      </c>
      <c r="B640" t="s">
        <v>552</v>
      </c>
      <c r="C640" s="441">
        <v>45717</v>
      </c>
      <c r="D640" t="s">
        <v>5064</v>
      </c>
      <c r="E640" t="s">
        <v>6767</v>
      </c>
      <c r="F640" t="s">
        <v>6762</v>
      </c>
      <c r="G640">
        <v>0</v>
      </c>
      <c r="H640" t="s">
        <v>4764</v>
      </c>
      <c r="I640">
        <v>68.569999999999993</v>
      </c>
      <c r="J640">
        <v>0</v>
      </c>
    </row>
    <row r="641" spans="1:10" x14ac:dyDescent="0.3">
      <c r="A641">
        <v>201</v>
      </c>
      <c r="B641" t="s">
        <v>552</v>
      </c>
      <c r="C641" s="441">
        <v>45597</v>
      </c>
      <c r="D641" t="s">
        <v>6666</v>
      </c>
      <c r="E641" t="s">
        <v>6768</v>
      </c>
      <c r="F641" t="s">
        <v>6762</v>
      </c>
      <c r="G641">
        <v>11.29</v>
      </c>
      <c r="H641" t="s">
        <v>4764</v>
      </c>
      <c r="I641">
        <v>58.65</v>
      </c>
      <c r="J641">
        <v>662.16</v>
      </c>
    </row>
    <row r="642" spans="1:10" x14ac:dyDescent="0.3">
      <c r="A642">
        <v>301</v>
      </c>
      <c r="B642" t="s">
        <v>552</v>
      </c>
      <c r="C642" s="441">
        <v>45627</v>
      </c>
      <c r="D642" t="s">
        <v>5075</v>
      </c>
      <c r="E642" t="s">
        <v>6768</v>
      </c>
      <c r="F642" t="s">
        <v>6762</v>
      </c>
      <c r="G642">
        <v>13.18</v>
      </c>
      <c r="H642" t="s">
        <v>4764</v>
      </c>
      <c r="I642">
        <v>58.65</v>
      </c>
      <c r="J642">
        <v>773.01</v>
      </c>
    </row>
    <row r="643" spans="1:10" x14ac:dyDescent="0.3">
      <c r="A643">
        <v>1011</v>
      </c>
      <c r="B643" t="s">
        <v>552</v>
      </c>
      <c r="C643" s="441">
        <v>45658</v>
      </c>
      <c r="D643" t="s">
        <v>5068</v>
      </c>
      <c r="E643" t="s">
        <v>6768</v>
      </c>
      <c r="F643" t="s">
        <v>6762</v>
      </c>
      <c r="G643">
        <v>6</v>
      </c>
      <c r="H643" t="s">
        <v>4764</v>
      </c>
      <c r="I643">
        <v>58.65</v>
      </c>
      <c r="J643">
        <v>351.9</v>
      </c>
    </row>
    <row r="644" spans="1:10" x14ac:dyDescent="0.3">
      <c r="A644">
        <v>1781</v>
      </c>
      <c r="B644" t="s">
        <v>552</v>
      </c>
      <c r="C644" s="441">
        <v>45689</v>
      </c>
      <c r="D644" t="s">
        <v>5066</v>
      </c>
      <c r="E644" t="s">
        <v>6768</v>
      </c>
      <c r="F644" t="s">
        <v>6762</v>
      </c>
      <c r="G644">
        <v>26.82</v>
      </c>
      <c r="H644" t="s">
        <v>4764</v>
      </c>
      <c r="I644">
        <v>58.65</v>
      </c>
      <c r="J644">
        <v>1572.99</v>
      </c>
    </row>
    <row r="645" spans="1:10" x14ac:dyDescent="0.3">
      <c r="A645">
        <v>2257</v>
      </c>
      <c r="B645" t="s">
        <v>552</v>
      </c>
      <c r="C645" s="441">
        <v>45717</v>
      </c>
      <c r="D645" t="s">
        <v>5064</v>
      </c>
      <c r="E645" t="s">
        <v>6768</v>
      </c>
      <c r="F645" t="s">
        <v>6762</v>
      </c>
      <c r="G645">
        <v>14.23</v>
      </c>
      <c r="H645" t="s">
        <v>4764</v>
      </c>
      <c r="I645">
        <v>58.65</v>
      </c>
      <c r="J645">
        <v>834.59</v>
      </c>
    </row>
    <row r="646" spans="1:10" x14ac:dyDescent="0.3">
      <c r="A646">
        <v>202</v>
      </c>
      <c r="B646" t="s">
        <v>552</v>
      </c>
      <c r="C646" s="441">
        <v>45597</v>
      </c>
      <c r="D646" t="s">
        <v>6666</v>
      </c>
      <c r="E646" t="s">
        <v>6769</v>
      </c>
      <c r="F646" t="s">
        <v>6762</v>
      </c>
      <c r="G646">
        <v>4.5999999999999996</v>
      </c>
      <c r="H646" t="s">
        <v>4764</v>
      </c>
      <c r="I646">
        <v>203.82</v>
      </c>
      <c r="J646">
        <v>937.57</v>
      </c>
    </row>
    <row r="647" spans="1:10" x14ac:dyDescent="0.3">
      <c r="A647">
        <v>302</v>
      </c>
      <c r="B647" t="s">
        <v>552</v>
      </c>
      <c r="C647" s="441">
        <v>45627</v>
      </c>
      <c r="D647" t="s">
        <v>5075</v>
      </c>
      <c r="E647" t="s">
        <v>6769</v>
      </c>
      <c r="F647" t="s">
        <v>6762</v>
      </c>
      <c r="G647">
        <v>3.3</v>
      </c>
      <c r="H647" t="s">
        <v>4764</v>
      </c>
      <c r="I647">
        <v>203.82</v>
      </c>
      <c r="J647">
        <v>672.61</v>
      </c>
    </row>
    <row r="648" spans="1:10" x14ac:dyDescent="0.3">
      <c r="A648">
        <v>1012</v>
      </c>
      <c r="B648" t="s">
        <v>552</v>
      </c>
      <c r="C648" s="441">
        <v>45658</v>
      </c>
      <c r="D648" t="s">
        <v>5068</v>
      </c>
      <c r="E648" t="s">
        <v>6769</v>
      </c>
      <c r="F648" t="s">
        <v>6762</v>
      </c>
      <c r="G648">
        <v>2.15</v>
      </c>
      <c r="H648" t="s">
        <v>4764</v>
      </c>
      <c r="I648">
        <v>203.82</v>
      </c>
      <c r="J648">
        <v>438.21</v>
      </c>
    </row>
    <row r="649" spans="1:10" x14ac:dyDescent="0.3">
      <c r="A649">
        <v>1784</v>
      </c>
      <c r="B649" t="s">
        <v>552</v>
      </c>
      <c r="C649" s="441">
        <v>45689</v>
      </c>
      <c r="D649" t="s">
        <v>5066</v>
      </c>
      <c r="E649" t="s">
        <v>6769</v>
      </c>
      <c r="F649" t="s">
        <v>6762</v>
      </c>
      <c r="G649">
        <v>4.71</v>
      </c>
      <c r="H649" t="s">
        <v>4764</v>
      </c>
      <c r="I649">
        <v>203.82</v>
      </c>
      <c r="J649">
        <v>959.99</v>
      </c>
    </row>
    <row r="650" spans="1:10" x14ac:dyDescent="0.3">
      <c r="A650">
        <v>2260</v>
      </c>
      <c r="B650" t="s">
        <v>552</v>
      </c>
      <c r="C650" s="441">
        <v>45717</v>
      </c>
      <c r="D650" t="s">
        <v>5064</v>
      </c>
      <c r="E650" t="s">
        <v>6769</v>
      </c>
      <c r="F650" t="s">
        <v>6762</v>
      </c>
      <c r="G650">
        <v>3.43</v>
      </c>
      <c r="H650" t="s">
        <v>4764</v>
      </c>
      <c r="I650">
        <v>203.82</v>
      </c>
      <c r="J650">
        <v>699.1</v>
      </c>
    </row>
    <row r="651" spans="1:10" x14ac:dyDescent="0.3">
      <c r="A651">
        <v>3377</v>
      </c>
      <c r="B651" t="s">
        <v>552</v>
      </c>
      <c r="C651" s="441">
        <v>45748</v>
      </c>
      <c r="D651" t="s">
        <v>5052</v>
      </c>
      <c r="E651" t="s">
        <v>6769</v>
      </c>
      <c r="F651" t="s">
        <v>6762</v>
      </c>
      <c r="G651">
        <v>1.5</v>
      </c>
      <c r="H651" t="s">
        <v>4764</v>
      </c>
      <c r="I651">
        <v>203.82</v>
      </c>
      <c r="J651">
        <v>305.73</v>
      </c>
    </row>
    <row r="652" spans="1:10" x14ac:dyDescent="0.3">
      <c r="A652">
        <v>4109</v>
      </c>
      <c r="B652" t="s">
        <v>552</v>
      </c>
      <c r="C652" s="441">
        <v>45778</v>
      </c>
      <c r="D652" t="s">
        <v>5061</v>
      </c>
      <c r="E652" t="s">
        <v>6769</v>
      </c>
      <c r="F652" t="s">
        <v>6762</v>
      </c>
      <c r="G652">
        <v>0.72</v>
      </c>
      <c r="H652" t="s">
        <v>4764</v>
      </c>
      <c r="I652">
        <v>203.82</v>
      </c>
      <c r="J652">
        <v>146.75</v>
      </c>
    </row>
    <row r="653" spans="1:10" x14ac:dyDescent="0.3">
      <c r="A653">
        <v>203</v>
      </c>
      <c r="B653" t="s">
        <v>552</v>
      </c>
      <c r="C653" s="441">
        <v>45597</v>
      </c>
      <c r="D653" t="s">
        <v>6666</v>
      </c>
      <c r="E653" t="s">
        <v>6770</v>
      </c>
      <c r="F653" t="s">
        <v>6762</v>
      </c>
      <c r="G653">
        <v>86</v>
      </c>
      <c r="H653" t="s">
        <v>4764</v>
      </c>
      <c r="I653">
        <v>38.58</v>
      </c>
      <c r="J653">
        <v>3317.88</v>
      </c>
    </row>
    <row r="654" spans="1:10" x14ac:dyDescent="0.3">
      <c r="A654">
        <v>303</v>
      </c>
      <c r="B654" t="s">
        <v>552</v>
      </c>
      <c r="C654" s="441">
        <v>45627</v>
      </c>
      <c r="D654" t="s">
        <v>5075</v>
      </c>
      <c r="E654" t="s">
        <v>6770</v>
      </c>
      <c r="F654" t="s">
        <v>6762</v>
      </c>
      <c r="G654">
        <v>9.23</v>
      </c>
      <c r="H654" t="s">
        <v>4764</v>
      </c>
      <c r="I654">
        <v>38.58</v>
      </c>
      <c r="J654">
        <v>356.09</v>
      </c>
    </row>
    <row r="655" spans="1:10" x14ac:dyDescent="0.3">
      <c r="A655">
        <v>1013</v>
      </c>
      <c r="B655" t="s">
        <v>552</v>
      </c>
      <c r="C655" s="441">
        <v>45658</v>
      </c>
      <c r="D655" t="s">
        <v>5068</v>
      </c>
      <c r="E655" t="s">
        <v>6770</v>
      </c>
      <c r="F655" t="s">
        <v>6762</v>
      </c>
      <c r="G655">
        <v>7.3</v>
      </c>
      <c r="H655" t="s">
        <v>4764</v>
      </c>
      <c r="I655">
        <v>38.58</v>
      </c>
      <c r="J655">
        <v>281.63</v>
      </c>
    </row>
    <row r="656" spans="1:10" x14ac:dyDescent="0.3">
      <c r="A656">
        <v>1785</v>
      </c>
      <c r="B656" t="s">
        <v>552</v>
      </c>
      <c r="C656" s="441">
        <v>45689</v>
      </c>
      <c r="D656" t="s">
        <v>5066</v>
      </c>
      <c r="E656" t="s">
        <v>6770</v>
      </c>
      <c r="F656" t="s">
        <v>6762</v>
      </c>
      <c r="G656">
        <v>11.09</v>
      </c>
      <c r="H656" t="s">
        <v>4764</v>
      </c>
      <c r="I656">
        <v>38.58</v>
      </c>
      <c r="J656">
        <v>427.85</v>
      </c>
    </row>
    <row r="657" spans="1:10" x14ac:dyDescent="0.3">
      <c r="A657">
        <v>2261</v>
      </c>
      <c r="B657" t="s">
        <v>552</v>
      </c>
      <c r="C657" s="441">
        <v>45717</v>
      </c>
      <c r="D657" t="s">
        <v>5064</v>
      </c>
      <c r="E657" t="s">
        <v>6770</v>
      </c>
      <c r="F657" t="s">
        <v>6762</v>
      </c>
      <c r="G657">
        <v>4.2</v>
      </c>
      <c r="H657" t="s">
        <v>4764</v>
      </c>
      <c r="I657">
        <v>38.58</v>
      </c>
      <c r="J657">
        <v>162.04</v>
      </c>
    </row>
    <row r="658" spans="1:10" x14ac:dyDescent="0.3">
      <c r="A658">
        <v>3378</v>
      </c>
      <c r="B658" t="s">
        <v>552</v>
      </c>
      <c r="C658" s="441">
        <v>45748</v>
      </c>
      <c r="D658" t="s">
        <v>5052</v>
      </c>
      <c r="E658" t="s">
        <v>6770</v>
      </c>
      <c r="F658" t="s">
        <v>6762</v>
      </c>
      <c r="G658">
        <v>1.72</v>
      </c>
      <c r="H658" t="s">
        <v>4764</v>
      </c>
      <c r="I658">
        <v>38.58</v>
      </c>
      <c r="J658">
        <v>66.36</v>
      </c>
    </row>
    <row r="659" spans="1:10" x14ac:dyDescent="0.3">
      <c r="A659">
        <v>204</v>
      </c>
      <c r="B659" t="s">
        <v>552</v>
      </c>
      <c r="C659" s="441">
        <v>45597</v>
      </c>
      <c r="D659" t="s">
        <v>6666</v>
      </c>
      <c r="E659" t="s">
        <v>6771</v>
      </c>
      <c r="F659" t="s">
        <v>6762</v>
      </c>
      <c r="G659">
        <v>6.08</v>
      </c>
      <c r="H659" t="s">
        <v>4764</v>
      </c>
      <c r="I659">
        <v>193.41</v>
      </c>
      <c r="J659">
        <v>1175.93</v>
      </c>
    </row>
    <row r="660" spans="1:10" x14ac:dyDescent="0.3">
      <c r="A660">
        <v>304</v>
      </c>
      <c r="B660" t="s">
        <v>552</v>
      </c>
      <c r="C660" s="441">
        <v>45627</v>
      </c>
      <c r="D660" t="s">
        <v>5075</v>
      </c>
      <c r="E660" t="s">
        <v>6771</v>
      </c>
      <c r="F660" t="s">
        <v>6762</v>
      </c>
      <c r="G660">
        <v>4.26</v>
      </c>
      <c r="H660" t="s">
        <v>4764</v>
      </c>
      <c r="I660">
        <v>193.41</v>
      </c>
      <c r="J660">
        <v>823.93</v>
      </c>
    </row>
    <row r="661" spans="1:10" x14ac:dyDescent="0.3">
      <c r="A661">
        <v>1014</v>
      </c>
      <c r="B661" t="s">
        <v>552</v>
      </c>
      <c r="C661" s="441">
        <v>45658</v>
      </c>
      <c r="D661" t="s">
        <v>5068</v>
      </c>
      <c r="E661" t="s">
        <v>6771</v>
      </c>
      <c r="F661" t="s">
        <v>6762</v>
      </c>
      <c r="G661">
        <v>3.07</v>
      </c>
      <c r="H661" t="s">
        <v>4764</v>
      </c>
      <c r="I661">
        <v>193.41</v>
      </c>
      <c r="J661">
        <v>593.77</v>
      </c>
    </row>
    <row r="662" spans="1:10" x14ac:dyDescent="0.3">
      <c r="A662">
        <v>1787</v>
      </c>
      <c r="B662" t="s">
        <v>552</v>
      </c>
      <c r="C662" s="441">
        <v>45689</v>
      </c>
      <c r="D662" t="s">
        <v>5066</v>
      </c>
      <c r="E662" t="s">
        <v>6771</v>
      </c>
      <c r="F662" t="s">
        <v>6762</v>
      </c>
      <c r="G662">
        <v>2</v>
      </c>
      <c r="H662" t="s">
        <v>4764</v>
      </c>
      <c r="I662">
        <v>193.41</v>
      </c>
      <c r="J662">
        <v>386.82</v>
      </c>
    </row>
    <row r="663" spans="1:10" x14ac:dyDescent="0.3">
      <c r="A663">
        <v>2263</v>
      </c>
      <c r="B663" t="s">
        <v>552</v>
      </c>
      <c r="C663" s="441">
        <v>45717</v>
      </c>
      <c r="D663" t="s">
        <v>5064</v>
      </c>
      <c r="E663" t="s">
        <v>6771</v>
      </c>
      <c r="F663" t="s">
        <v>6762</v>
      </c>
      <c r="G663">
        <v>0.86</v>
      </c>
      <c r="H663" t="s">
        <v>4764</v>
      </c>
      <c r="I663">
        <v>193.41</v>
      </c>
      <c r="J663">
        <v>166.33</v>
      </c>
    </row>
    <row r="664" spans="1:10" x14ac:dyDescent="0.3">
      <c r="A664">
        <v>3379</v>
      </c>
      <c r="B664" t="s">
        <v>552</v>
      </c>
      <c r="C664" s="441">
        <v>45748</v>
      </c>
      <c r="D664" t="s">
        <v>5052</v>
      </c>
      <c r="E664" t="s">
        <v>6771</v>
      </c>
      <c r="F664" t="s">
        <v>6762</v>
      </c>
      <c r="G664">
        <v>2</v>
      </c>
      <c r="H664" t="s">
        <v>4764</v>
      </c>
      <c r="I664">
        <v>193.41</v>
      </c>
      <c r="J664">
        <v>386.82</v>
      </c>
    </row>
    <row r="665" spans="1:10" x14ac:dyDescent="0.3">
      <c r="A665">
        <v>4110</v>
      </c>
      <c r="B665" t="s">
        <v>552</v>
      </c>
      <c r="C665" s="441">
        <v>45778</v>
      </c>
      <c r="D665" t="s">
        <v>5061</v>
      </c>
      <c r="E665" t="s">
        <v>6771</v>
      </c>
      <c r="F665" t="s">
        <v>6762</v>
      </c>
      <c r="G665">
        <v>1.89</v>
      </c>
      <c r="H665" t="s">
        <v>4764</v>
      </c>
      <c r="I665">
        <v>193.41</v>
      </c>
      <c r="J665">
        <v>365.54</v>
      </c>
    </row>
    <row r="666" spans="1:10" x14ac:dyDescent="0.3">
      <c r="A666">
        <v>205</v>
      </c>
      <c r="B666" t="s">
        <v>552</v>
      </c>
      <c r="C666" s="441">
        <v>45597</v>
      </c>
      <c r="D666" t="s">
        <v>6666</v>
      </c>
      <c r="E666" t="s">
        <v>4707</v>
      </c>
      <c r="F666" t="s">
        <v>6762</v>
      </c>
      <c r="G666">
        <v>5.94</v>
      </c>
      <c r="H666" t="s">
        <v>4764</v>
      </c>
      <c r="I666">
        <v>99.54</v>
      </c>
      <c r="J666">
        <v>591.27</v>
      </c>
    </row>
    <row r="667" spans="1:10" x14ac:dyDescent="0.3">
      <c r="A667">
        <v>305</v>
      </c>
      <c r="B667" t="s">
        <v>552</v>
      </c>
      <c r="C667" s="441">
        <v>45627</v>
      </c>
      <c r="D667" t="s">
        <v>5075</v>
      </c>
      <c r="E667" t="s">
        <v>4707</v>
      </c>
      <c r="F667" t="s">
        <v>6762</v>
      </c>
      <c r="G667">
        <v>11.25</v>
      </c>
      <c r="H667" t="s">
        <v>4764</v>
      </c>
      <c r="I667">
        <v>99.54</v>
      </c>
      <c r="J667">
        <v>1119.83</v>
      </c>
    </row>
    <row r="668" spans="1:10" x14ac:dyDescent="0.3">
      <c r="A668">
        <v>305</v>
      </c>
      <c r="B668" t="s">
        <v>552</v>
      </c>
      <c r="C668" s="441">
        <v>45627</v>
      </c>
      <c r="D668" t="s">
        <v>5075</v>
      </c>
      <c r="E668" t="s">
        <v>4707</v>
      </c>
      <c r="F668" t="s">
        <v>6762</v>
      </c>
      <c r="G668">
        <v>11.25</v>
      </c>
      <c r="H668" t="s">
        <v>4764</v>
      </c>
      <c r="I668">
        <v>85</v>
      </c>
      <c r="J668">
        <v>956.25</v>
      </c>
    </row>
    <row r="669" spans="1:10" x14ac:dyDescent="0.3">
      <c r="A669">
        <v>893</v>
      </c>
      <c r="B669" t="s">
        <v>552</v>
      </c>
      <c r="C669" s="441">
        <v>45627</v>
      </c>
      <c r="D669" t="s">
        <v>5075</v>
      </c>
      <c r="E669" t="s">
        <v>4707</v>
      </c>
      <c r="F669" t="s">
        <v>6762</v>
      </c>
      <c r="G669">
        <v>3.3</v>
      </c>
      <c r="H669" t="s">
        <v>4764</v>
      </c>
      <c r="I669">
        <v>99.54</v>
      </c>
      <c r="J669">
        <v>328.48</v>
      </c>
    </row>
    <row r="670" spans="1:10" x14ac:dyDescent="0.3">
      <c r="A670">
        <v>893</v>
      </c>
      <c r="B670" t="s">
        <v>552</v>
      </c>
      <c r="C670" s="441">
        <v>45627</v>
      </c>
      <c r="D670" t="s">
        <v>5075</v>
      </c>
      <c r="E670" t="s">
        <v>4707</v>
      </c>
      <c r="F670" t="s">
        <v>6762</v>
      </c>
      <c r="G670">
        <v>3.3</v>
      </c>
      <c r="H670" t="s">
        <v>4764</v>
      </c>
      <c r="I670">
        <v>85</v>
      </c>
      <c r="J670">
        <v>280.5</v>
      </c>
    </row>
    <row r="671" spans="1:10" x14ac:dyDescent="0.3">
      <c r="A671">
        <v>953</v>
      </c>
      <c r="B671" t="s">
        <v>552</v>
      </c>
      <c r="C671" s="441">
        <v>45658</v>
      </c>
      <c r="D671" t="s">
        <v>5068</v>
      </c>
      <c r="E671" t="s">
        <v>4707</v>
      </c>
      <c r="F671" t="s">
        <v>6762</v>
      </c>
      <c r="G671">
        <v>5</v>
      </c>
      <c r="H671" t="s">
        <v>4764</v>
      </c>
      <c r="I671">
        <v>99.54</v>
      </c>
      <c r="J671">
        <v>497.7</v>
      </c>
    </row>
    <row r="672" spans="1:10" x14ac:dyDescent="0.3">
      <c r="A672">
        <v>953</v>
      </c>
      <c r="B672" t="s">
        <v>552</v>
      </c>
      <c r="C672" s="441">
        <v>45658</v>
      </c>
      <c r="D672" t="s">
        <v>5068</v>
      </c>
      <c r="E672" t="s">
        <v>4707</v>
      </c>
      <c r="F672" t="s">
        <v>6762</v>
      </c>
      <c r="G672">
        <v>5</v>
      </c>
      <c r="H672" t="s">
        <v>4764</v>
      </c>
      <c r="I672">
        <v>85</v>
      </c>
      <c r="J672">
        <v>425</v>
      </c>
    </row>
    <row r="673" spans="1:10" x14ac:dyDescent="0.3">
      <c r="A673">
        <v>1015</v>
      </c>
      <c r="B673" t="s">
        <v>552</v>
      </c>
      <c r="C673" s="441">
        <v>45658</v>
      </c>
      <c r="D673" t="s">
        <v>5068</v>
      </c>
      <c r="E673" t="s">
        <v>4707</v>
      </c>
      <c r="F673" t="s">
        <v>6762</v>
      </c>
      <c r="G673">
        <v>9.8000000000000007</v>
      </c>
      <c r="H673" t="s">
        <v>4764</v>
      </c>
      <c r="I673">
        <v>99.54</v>
      </c>
      <c r="J673">
        <v>975.49</v>
      </c>
    </row>
    <row r="674" spans="1:10" x14ac:dyDescent="0.3">
      <c r="A674">
        <v>1015</v>
      </c>
      <c r="B674" t="s">
        <v>552</v>
      </c>
      <c r="C674" s="441">
        <v>45658</v>
      </c>
      <c r="D674" t="s">
        <v>5068</v>
      </c>
      <c r="E674" t="s">
        <v>4707</v>
      </c>
      <c r="F674" t="s">
        <v>6762</v>
      </c>
      <c r="G674">
        <v>9.8000000000000007</v>
      </c>
      <c r="H674" t="s">
        <v>4764</v>
      </c>
      <c r="I674">
        <v>85</v>
      </c>
      <c r="J674">
        <v>833</v>
      </c>
    </row>
    <row r="675" spans="1:10" x14ac:dyDescent="0.3">
      <c r="A675">
        <v>1788</v>
      </c>
      <c r="B675" t="s">
        <v>552</v>
      </c>
      <c r="C675" s="441">
        <v>45689</v>
      </c>
      <c r="D675" t="s">
        <v>5066</v>
      </c>
      <c r="E675" t="s">
        <v>4707</v>
      </c>
      <c r="F675" t="s">
        <v>6762</v>
      </c>
      <c r="G675">
        <v>6.07</v>
      </c>
      <c r="H675" t="s">
        <v>4764</v>
      </c>
      <c r="I675">
        <v>99.54</v>
      </c>
      <c r="J675">
        <v>604.21</v>
      </c>
    </row>
    <row r="676" spans="1:10" x14ac:dyDescent="0.3">
      <c r="A676">
        <v>1788</v>
      </c>
      <c r="B676" t="s">
        <v>552</v>
      </c>
      <c r="C676" s="441">
        <v>45689</v>
      </c>
      <c r="D676" t="s">
        <v>5066</v>
      </c>
      <c r="E676" t="s">
        <v>4707</v>
      </c>
      <c r="F676" t="s">
        <v>6762</v>
      </c>
      <c r="G676">
        <v>6.07</v>
      </c>
      <c r="H676" t="s">
        <v>4764</v>
      </c>
      <c r="I676">
        <v>85</v>
      </c>
      <c r="J676">
        <v>515.95000000000005</v>
      </c>
    </row>
    <row r="677" spans="1:10" x14ac:dyDescent="0.3">
      <c r="A677">
        <v>1789</v>
      </c>
      <c r="B677" t="s">
        <v>552</v>
      </c>
      <c r="C677" s="441">
        <v>45689</v>
      </c>
      <c r="D677" t="s">
        <v>5066</v>
      </c>
      <c r="E677" t="s">
        <v>4707</v>
      </c>
      <c r="F677" t="s">
        <v>6762</v>
      </c>
      <c r="G677">
        <v>0</v>
      </c>
      <c r="H677" t="s">
        <v>4764</v>
      </c>
      <c r="I677">
        <v>99.54</v>
      </c>
      <c r="J677">
        <v>0</v>
      </c>
    </row>
    <row r="678" spans="1:10" x14ac:dyDescent="0.3">
      <c r="A678">
        <v>1789</v>
      </c>
      <c r="B678" t="s">
        <v>552</v>
      </c>
      <c r="C678" s="441">
        <v>45689</v>
      </c>
      <c r="D678" t="s">
        <v>5066</v>
      </c>
      <c r="E678" t="s">
        <v>4707</v>
      </c>
      <c r="F678" t="s">
        <v>6762</v>
      </c>
      <c r="G678">
        <v>0</v>
      </c>
      <c r="H678" t="s">
        <v>4764</v>
      </c>
      <c r="I678">
        <v>85</v>
      </c>
      <c r="J678">
        <v>0</v>
      </c>
    </row>
    <row r="679" spans="1:10" x14ac:dyDescent="0.3">
      <c r="A679">
        <v>2264</v>
      </c>
      <c r="B679" t="s">
        <v>552</v>
      </c>
      <c r="C679" s="441">
        <v>45717</v>
      </c>
      <c r="D679" t="s">
        <v>5064</v>
      </c>
      <c r="E679" t="s">
        <v>4707</v>
      </c>
      <c r="F679" t="s">
        <v>6762</v>
      </c>
      <c r="G679">
        <v>4.7</v>
      </c>
      <c r="H679" t="s">
        <v>4764</v>
      </c>
      <c r="I679">
        <v>99.54</v>
      </c>
      <c r="J679">
        <v>467.84</v>
      </c>
    </row>
    <row r="680" spans="1:10" x14ac:dyDescent="0.3">
      <c r="A680">
        <v>2264</v>
      </c>
      <c r="B680" t="s">
        <v>552</v>
      </c>
      <c r="C680" s="441">
        <v>45717</v>
      </c>
      <c r="D680" t="s">
        <v>5064</v>
      </c>
      <c r="E680" t="s">
        <v>4707</v>
      </c>
      <c r="F680" t="s">
        <v>6762</v>
      </c>
      <c r="G680">
        <v>4.7</v>
      </c>
      <c r="H680" t="s">
        <v>4764</v>
      </c>
      <c r="I680">
        <v>85</v>
      </c>
      <c r="J680">
        <v>399.5</v>
      </c>
    </row>
    <row r="681" spans="1:10" x14ac:dyDescent="0.3">
      <c r="A681">
        <v>2265</v>
      </c>
      <c r="B681" t="s">
        <v>552</v>
      </c>
      <c r="C681" s="441">
        <v>45717</v>
      </c>
      <c r="D681" t="s">
        <v>5064</v>
      </c>
      <c r="E681" t="s">
        <v>4707</v>
      </c>
      <c r="F681" t="s">
        <v>6762</v>
      </c>
      <c r="G681">
        <v>4.7</v>
      </c>
      <c r="H681" t="s">
        <v>4764</v>
      </c>
      <c r="I681">
        <v>99.54</v>
      </c>
      <c r="J681">
        <v>467.84</v>
      </c>
    </row>
    <row r="682" spans="1:10" x14ac:dyDescent="0.3">
      <c r="A682">
        <v>2265</v>
      </c>
      <c r="B682" t="s">
        <v>552</v>
      </c>
      <c r="C682" s="441">
        <v>45717</v>
      </c>
      <c r="D682" t="s">
        <v>5064</v>
      </c>
      <c r="E682" t="s">
        <v>4707</v>
      </c>
      <c r="F682" t="s">
        <v>6762</v>
      </c>
      <c r="G682">
        <v>4.7</v>
      </c>
      <c r="H682" t="s">
        <v>4764</v>
      </c>
      <c r="I682">
        <v>85</v>
      </c>
      <c r="J682">
        <v>399.5</v>
      </c>
    </row>
    <row r="683" spans="1:10" x14ac:dyDescent="0.3">
      <c r="A683">
        <v>3381</v>
      </c>
      <c r="B683" t="s">
        <v>552</v>
      </c>
      <c r="C683" s="441">
        <v>45748</v>
      </c>
      <c r="D683" t="s">
        <v>5052</v>
      </c>
      <c r="E683" t="s">
        <v>4707</v>
      </c>
      <c r="F683" t="s">
        <v>6762</v>
      </c>
      <c r="G683">
        <v>11.06</v>
      </c>
      <c r="H683" t="s">
        <v>4764</v>
      </c>
      <c r="I683">
        <v>99.54</v>
      </c>
      <c r="J683">
        <v>1100.9100000000001</v>
      </c>
    </row>
    <row r="684" spans="1:10" x14ac:dyDescent="0.3">
      <c r="A684">
        <v>4112</v>
      </c>
      <c r="B684" t="s">
        <v>552</v>
      </c>
      <c r="C684" s="441">
        <v>45778</v>
      </c>
      <c r="D684" t="s">
        <v>5061</v>
      </c>
      <c r="E684" t="s">
        <v>4707</v>
      </c>
      <c r="F684" t="s">
        <v>6762</v>
      </c>
      <c r="G684">
        <v>13.38</v>
      </c>
      <c r="H684" t="s">
        <v>4764</v>
      </c>
      <c r="I684">
        <v>99.54</v>
      </c>
      <c r="J684">
        <v>1331.85</v>
      </c>
    </row>
    <row r="685" spans="1:10" x14ac:dyDescent="0.3">
      <c r="A685">
        <v>4742</v>
      </c>
      <c r="B685" t="s">
        <v>552</v>
      </c>
      <c r="C685" s="441">
        <v>45809</v>
      </c>
      <c r="D685" t="s">
        <v>4523</v>
      </c>
      <c r="E685" t="s">
        <v>4707</v>
      </c>
      <c r="F685" t="s">
        <v>6762</v>
      </c>
      <c r="G685">
        <v>10.19</v>
      </c>
      <c r="H685" t="s">
        <v>4764</v>
      </c>
      <c r="I685">
        <v>99.54</v>
      </c>
      <c r="J685">
        <v>1014.31</v>
      </c>
    </row>
    <row r="686" spans="1:10" x14ac:dyDescent="0.3">
      <c r="A686">
        <v>5127</v>
      </c>
      <c r="B686" t="s">
        <v>552</v>
      </c>
      <c r="C686" s="441">
        <v>45839</v>
      </c>
      <c r="D686" t="s">
        <v>5046</v>
      </c>
      <c r="E686" t="s">
        <v>4707</v>
      </c>
      <c r="F686" t="s">
        <v>6762</v>
      </c>
      <c r="G686">
        <v>8.7100000000000009</v>
      </c>
      <c r="H686" t="s">
        <v>4764</v>
      </c>
      <c r="I686">
        <v>99.54</v>
      </c>
      <c r="J686">
        <v>866.99</v>
      </c>
    </row>
    <row r="687" spans="1:10" x14ac:dyDescent="0.3">
      <c r="A687">
        <v>5867</v>
      </c>
      <c r="B687" t="s">
        <v>552</v>
      </c>
      <c r="C687" s="441">
        <v>45870</v>
      </c>
      <c r="D687" t="s">
        <v>4519</v>
      </c>
      <c r="E687" t="s">
        <v>4707</v>
      </c>
      <c r="F687" t="s">
        <v>6762</v>
      </c>
      <c r="G687">
        <v>6.38</v>
      </c>
      <c r="H687" t="s">
        <v>4764</v>
      </c>
      <c r="I687">
        <v>99.54</v>
      </c>
      <c r="J687">
        <v>635.07000000000005</v>
      </c>
    </row>
    <row r="688" spans="1:10" x14ac:dyDescent="0.3">
      <c r="A688">
        <v>6572</v>
      </c>
      <c r="B688" t="s">
        <v>552</v>
      </c>
      <c r="C688" s="441">
        <v>45901</v>
      </c>
      <c r="D688" t="s">
        <v>4524</v>
      </c>
      <c r="E688" t="s">
        <v>4707</v>
      </c>
      <c r="F688" t="s">
        <v>6762</v>
      </c>
      <c r="G688">
        <v>3.87</v>
      </c>
      <c r="H688" t="s">
        <v>4764</v>
      </c>
      <c r="I688">
        <v>99.54</v>
      </c>
      <c r="J688">
        <v>385.22</v>
      </c>
    </row>
    <row r="689" spans="1:10" x14ac:dyDescent="0.3">
      <c r="A689">
        <v>7106</v>
      </c>
      <c r="B689" t="s">
        <v>552</v>
      </c>
      <c r="C689" s="441">
        <v>45931</v>
      </c>
      <c r="D689" t="s">
        <v>1097</v>
      </c>
      <c r="E689" t="s">
        <v>4707</v>
      </c>
      <c r="F689" t="s">
        <v>6762</v>
      </c>
      <c r="G689">
        <v>20.71</v>
      </c>
      <c r="H689" t="s">
        <v>4764</v>
      </c>
      <c r="I689">
        <v>99.54</v>
      </c>
      <c r="J689">
        <v>2061.4699999999998</v>
      </c>
    </row>
    <row r="690" spans="1:10" x14ac:dyDescent="0.3">
      <c r="A690">
        <v>7558</v>
      </c>
      <c r="B690" t="s">
        <v>552</v>
      </c>
      <c r="C690" s="441">
        <v>45962</v>
      </c>
      <c r="D690" t="s">
        <v>4417</v>
      </c>
      <c r="E690" t="s">
        <v>4707</v>
      </c>
      <c r="F690" t="s">
        <v>6762</v>
      </c>
      <c r="G690">
        <v>10.3</v>
      </c>
      <c r="H690" t="s">
        <v>4764</v>
      </c>
      <c r="I690">
        <v>99.54</v>
      </c>
      <c r="J690">
        <v>1025.26</v>
      </c>
    </row>
    <row r="691" spans="1:10" x14ac:dyDescent="0.3">
      <c r="A691">
        <v>7808</v>
      </c>
      <c r="B691" t="s">
        <v>552</v>
      </c>
      <c r="C691" s="441">
        <v>45992</v>
      </c>
      <c r="D691" t="s">
        <v>4415</v>
      </c>
      <c r="E691" t="s">
        <v>4707</v>
      </c>
      <c r="F691" t="s">
        <v>6762</v>
      </c>
      <c r="G691">
        <v>20.71</v>
      </c>
      <c r="H691" t="s">
        <v>4764</v>
      </c>
      <c r="I691">
        <v>99.54</v>
      </c>
      <c r="J691">
        <v>2061.4699999999998</v>
      </c>
    </row>
    <row r="692" spans="1:10" x14ac:dyDescent="0.3">
      <c r="A692">
        <v>7909</v>
      </c>
      <c r="B692" t="s">
        <v>552</v>
      </c>
      <c r="C692" s="441">
        <v>46023</v>
      </c>
      <c r="D692" t="s">
        <v>460</v>
      </c>
      <c r="E692" t="s">
        <v>4707</v>
      </c>
      <c r="F692" t="s">
        <v>6762</v>
      </c>
      <c r="G692">
        <v>12.95</v>
      </c>
      <c r="H692" t="s">
        <v>4764</v>
      </c>
      <c r="I692">
        <v>99.54</v>
      </c>
      <c r="J692">
        <v>1289.04</v>
      </c>
    </row>
    <row r="693" spans="1:10" x14ac:dyDescent="0.3">
      <c r="A693">
        <v>8404</v>
      </c>
      <c r="B693" t="s">
        <v>552</v>
      </c>
      <c r="C693" s="441">
        <v>46054</v>
      </c>
      <c r="D693" t="s">
        <v>461</v>
      </c>
      <c r="E693" t="s">
        <v>4707</v>
      </c>
      <c r="F693" t="s">
        <v>6762</v>
      </c>
      <c r="G693">
        <v>8.61</v>
      </c>
      <c r="H693" t="s">
        <v>4764</v>
      </c>
      <c r="I693">
        <v>99.54</v>
      </c>
      <c r="J693">
        <v>857.04</v>
      </c>
    </row>
    <row r="694" spans="1:10" x14ac:dyDescent="0.3">
      <c r="A694">
        <v>8887</v>
      </c>
      <c r="B694" t="s">
        <v>552</v>
      </c>
      <c r="C694" s="441">
        <v>46082</v>
      </c>
      <c r="D694" t="s">
        <v>462</v>
      </c>
      <c r="E694" t="s">
        <v>4707</v>
      </c>
      <c r="F694" t="s">
        <v>6762</v>
      </c>
      <c r="G694">
        <v>9.48</v>
      </c>
      <c r="H694" t="s">
        <v>4764</v>
      </c>
      <c r="I694">
        <v>99.54</v>
      </c>
      <c r="J694">
        <v>943.64</v>
      </c>
    </row>
    <row r="695" spans="1:10" x14ac:dyDescent="0.3">
      <c r="A695">
        <v>9646</v>
      </c>
      <c r="B695" t="s">
        <v>552</v>
      </c>
      <c r="C695" s="441">
        <v>46113</v>
      </c>
      <c r="D695" t="s">
        <v>463</v>
      </c>
      <c r="E695" t="s">
        <v>4707</v>
      </c>
      <c r="F695" t="s">
        <v>6762</v>
      </c>
      <c r="G695">
        <v>7.29</v>
      </c>
      <c r="H695" t="s">
        <v>4764</v>
      </c>
      <c r="I695">
        <v>99.54</v>
      </c>
      <c r="J695">
        <v>725.65</v>
      </c>
    </row>
    <row r="696" spans="1:10" x14ac:dyDescent="0.3">
      <c r="A696">
        <v>10182</v>
      </c>
      <c r="B696" t="s">
        <v>552</v>
      </c>
      <c r="C696" s="441">
        <v>46143</v>
      </c>
      <c r="D696" t="s">
        <v>464</v>
      </c>
      <c r="E696" t="s">
        <v>4707</v>
      </c>
      <c r="F696" t="s">
        <v>6762</v>
      </c>
      <c r="G696">
        <v>12.87</v>
      </c>
      <c r="H696" t="s">
        <v>4764</v>
      </c>
      <c r="I696">
        <v>99.54</v>
      </c>
      <c r="J696">
        <v>1281.08</v>
      </c>
    </row>
    <row r="697" spans="1:10" x14ac:dyDescent="0.3">
      <c r="A697">
        <v>10900</v>
      </c>
      <c r="B697" t="s">
        <v>552</v>
      </c>
      <c r="C697" s="441">
        <v>46174</v>
      </c>
      <c r="D697" t="s">
        <v>465</v>
      </c>
      <c r="E697" t="s">
        <v>4707</v>
      </c>
      <c r="F697" t="s">
        <v>6762</v>
      </c>
      <c r="G697">
        <v>1.25</v>
      </c>
      <c r="H697" t="s">
        <v>4764</v>
      </c>
      <c r="I697">
        <v>99.54</v>
      </c>
      <c r="J697">
        <v>124.43</v>
      </c>
    </row>
    <row r="698" spans="1:10" x14ac:dyDescent="0.3">
      <c r="A698">
        <v>11754</v>
      </c>
      <c r="B698" t="s">
        <v>552</v>
      </c>
      <c r="C698" s="441">
        <v>46204</v>
      </c>
      <c r="D698" t="s">
        <v>466</v>
      </c>
      <c r="E698" t="s">
        <v>4707</v>
      </c>
      <c r="F698" t="s">
        <v>6762</v>
      </c>
      <c r="G698">
        <v>15.91</v>
      </c>
      <c r="H698" t="s">
        <v>4764</v>
      </c>
      <c r="I698">
        <v>99.54</v>
      </c>
      <c r="J698">
        <v>1583.68</v>
      </c>
    </row>
    <row r="699" spans="1:10" x14ac:dyDescent="0.3">
      <c r="A699">
        <v>206</v>
      </c>
      <c r="B699" t="s">
        <v>552</v>
      </c>
      <c r="C699" s="441">
        <v>45597</v>
      </c>
      <c r="D699" t="s">
        <v>6666</v>
      </c>
      <c r="E699" t="s">
        <v>6772</v>
      </c>
      <c r="F699" t="s">
        <v>6762</v>
      </c>
      <c r="G699">
        <v>12.79</v>
      </c>
      <c r="H699" t="s">
        <v>4764</v>
      </c>
      <c r="I699">
        <v>68.73</v>
      </c>
      <c r="J699">
        <v>879.06</v>
      </c>
    </row>
    <row r="700" spans="1:10" x14ac:dyDescent="0.3">
      <c r="A700">
        <v>306</v>
      </c>
      <c r="B700" t="s">
        <v>552</v>
      </c>
      <c r="C700" s="441">
        <v>45627</v>
      </c>
      <c r="D700" t="s">
        <v>5075</v>
      </c>
      <c r="E700" t="s">
        <v>6772</v>
      </c>
      <c r="F700" t="s">
        <v>6762</v>
      </c>
      <c r="G700">
        <v>14.24</v>
      </c>
      <c r="H700" t="s">
        <v>4764</v>
      </c>
      <c r="I700">
        <v>68.73</v>
      </c>
      <c r="J700">
        <v>978.72</v>
      </c>
    </row>
    <row r="701" spans="1:10" x14ac:dyDescent="0.3">
      <c r="A701">
        <v>1016</v>
      </c>
      <c r="B701" t="s">
        <v>552</v>
      </c>
      <c r="C701" s="441">
        <v>45658</v>
      </c>
      <c r="D701" t="s">
        <v>5068</v>
      </c>
      <c r="E701" t="s">
        <v>6772</v>
      </c>
      <c r="F701" t="s">
        <v>6762</v>
      </c>
      <c r="G701">
        <v>2.4</v>
      </c>
      <c r="H701" t="s">
        <v>4764</v>
      </c>
      <c r="I701">
        <v>68.73</v>
      </c>
      <c r="J701">
        <v>164.95</v>
      </c>
    </row>
    <row r="702" spans="1:10" x14ac:dyDescent="0.3">
      <c r="A702">
        <v>1790</v>
      </c>
      <c r="B702" t="s">
        <v>552</v>
      </c>
      <c r="C702" s="441">
        <v>45689</v>
      </c>
      <c r="D702" t="s">
        <v>5066</v>
      </c>
      <c r="E702" t="s">
        <v>6772</v>
      </c>
      <c r="F702" t="s">
        <v>6762</v>
      </c>
      <c r="G702">
        <v>2.93</v>
      </c>
      <c r="H702" t="s">
        <v>4764</v>
      </c>
      <c r="I702">
        <v>68.73</v>
      </c>
      <c r="J702">
        <v>201.38</v>
      </c>
    </row>
    <row r="703" spans="1:10" x14ac:dyDescent="0.3">
      <c r="A703">
        <v>2266</v>
      </c>
      <c r="B703" t="s">
        <v>552</v>
      </c>
      <c r="C703" s="441">
        <v>45717</v>
      </c>
      <c r="D703" t="s">
        <v>5064</v>
      </c>
      <c r="E703" t="s">
        <v>6772</v>
      </c>
      <c r="F703" t="s">
        <v>6762</v>
      </c>
      <c r="G703">
        <v>5.84</v>
      </c>
      <c r="H703" t="s">
        <v>4764</v>
      </c>
      <c r="I703">
        <v>68.73</v>
      </c>
      <c r="J703">
        <v>401.38</v>
      </c>
    </row>
    <row r="704" spans="1:10" x14ac:dyDescent="0.3">
      <c r="A704">
        <v>207</v>
      </c>
      <c r="B704" t="s">
        <v>552</v>
      </c>
      <c r="C704" s="441">
        <v>45597</v>
      </c>
      <c r="D704" t="s">
        <v>6666</v>
      </c>
      <c r="E704" t="s">
        <v>6773</v>
      </c>
      <c r="F704" t="s">
        <v>6762</v>
      </c>
      <c r="G704">
        <v>8.48</v>
      </c>
      <c r="H704" t="s">
        <v>4764</v>
      </c>
      <c r="I704">
        <v>115.59</v>
      </c>
      <c r="J704">
        <v>980.2</v>
      </c>
    </row>
    <row r="705" spans="1:10" x14ac:dyDescent="0.3">
      <c r="A705">
        <v>307</v>
      </c>
      <c r="B705" t="s">
        <v>552</v>
      </c>
      <c r="C705" s="441">
        <v>45627</v>
      </c>
      <c r="D705" t="s">
        <v>5075</v>
      </c>
      <c r="E705" t="s">
        <v>6773</v>
      </c>
      <c r="F705" t="s">
        <v>6762</v>
      </c>
      <c r="G705">
        <v>7.69</v>
      </c>
      <c r="H705" t="s">
        <v>4764</v>
      </c>
      <c r="I705">
        <v>115.59</v>
      </c>
      <c r="J705">
        <v>888.89</v>
      </c>
    </row>
    <row r="706" spans="1:10" x14ac:dyDescent="0.3">
      <c r="A706">
        <v>1017</v>
      </c>
      <c r="B706" t="s">
        <v>552</v>
      </c>
      <c r="C706" s="441">
        <v>45658</v>
      </c>
      <c r="D706" t="s">
        <v>5068</v>
      </c>
      <c r="E706" t="s">
        <v>6773</v>
      </c>
      <c r="F706" t="s">
        <v>6762</v>
      </c>
      <c r="G706">
        <v>5.5</v>
      </c>
      <c r="H706" t="s">
        <v>4764</v>
      </c>
      <c r="I706">
        <v>115.59</v>
      </c>
      <c r="J706">
        <v>635.75</v>
      </c>
    </row>
    <row r="707" spans="1:10" x14ac:dyDescent="0.3">
      <c r="A707">
        <v>1791</v>
      </c>
      <c r="B707" t="s">
        <v>552</v>
      </c>
      <c r="C707" s="441">
        <v>45689</v>
      </c>
      <c r="D707" t="s">
        <v>5066</v>
      </c>
      <c r="E707" t="s">
        <v>6773</v>
      </c>
      <c r="F707" t="s">
        <v>6762</v>
      </c>
      <c r="G707">
        <v>5.27</v>
      </c>
      <c r="H707" t="s">
        <v>4764</v>
      </c>
      <c r="I707">
        <v>115.59</v>
      </c>
      <c r="J707">
        <v>609.16</v>
      </c>
    </row>
    <row r="708" spans="1:10" x14ac:dyDescent="0.3">
      <c r="A708">
        <v>2267</v>
      </c>
      <c r="B708" t="s">
        <v>552</v>
      </c>
      <c r="C708" s="441">
        <v>45717</v>
      </c>
      <c r="D708" t="s">
        <v>5064</v>
      </c>
      <c r="E708" t="s">
        <v>6773</v>
      </c>
      <c r="F708" t="s">
        <v>6762</v>
      </c>
      <c r="G708">
        <v>1.32</v>
      </c>
      <c r="H708" t="s">
        <v>4764</v>
      </c>
      <c r="I708">
        <v>115.59</v>
      </c>
      <c r="J708">
        <v>152.58000000000001</v>
      </c>
    </row>
    <row r="709" spans="1:10" x14ac:dyDescent="0.3">
      <c r="A709">
        <v>208</v>
      </c>
      <c r="B709" t="s">
        <v>552</v>
      </c>
      <c r="C709" s="441">
        <v>45597</v>
      </c>
      <c r="D709" t="s">
        <v>6666</v>
      </c>
      <c r="E709" t="s">
        <v>6774</v>
      </c>
      <c r="F709" t="s">
        <v>6762</v>
      </c>
      <c r="G709">
        <v>7.64</v>
      </c>
      <c r="H709" t="s">
        <v>4764</v>
      </c>
      <c r="I709">
        <v>216.14</v>
      </c>
      <c r="J709">
        <v>1651.31</v>
      </c>
    </row>
    <row r="710" spans="1:10" x14ac:dyDescent="0.3">
      <c r="A710">
        <v>308</v>
      </c>
      <c r="B710" t="s">
        <v>552</v>
      </c>
      <c r="C710" s="441">
        <v>45627</v>
      </c>
      <c r="D710" t="s">
        <v>5075</v>
      </c>
      <c r="E710" t="s">
        <v>6774</v>
      </c>
      <c r="F710" t="s">
        <v>6762</v>
      </c>
      <c r="G710">
        <v>4.2300000000000004</v>
      </c>
      <c r="H710" t="s">
        <v>4764</v>
      </c>
      <c r="I710">
        <v>216.14</v>
      </c>
      <c r="J710">
        <v>914.27</v>
      </c>
    </row>
    <row r="711" spans="1:10" x14ac:dyDescent="0.3">
      <c r="A711">
        <v>1018</v>
      </c>
      <c r="B711" t="s">
        <v>552</v>
      </c>
      <c r="C711" s="441">
        <v>45658</v>
      </c>
      <c r="D711" t="s">
        <v>5068</v>
      </c>
      <c r="E711" t="s">
        <v>6774</v>
      </c>
      <c r="F711" t="s">
        <v>6762</v>
      </c>
      <c r="G711">
        <v>4.5</v>
      </c>
      <c r="H711" t="s">
        <v>4764</v>
      </c>
      <c r="I711">
        <v>216.14</v>
      </c>
      <c r="J711">
        <v>972.63</v>
      </c>
    </row>
    <row r="712" spans="1:10" x14ac:dyDescent="0.3">
      <c r="A712">
        <v>1792</v>
      </c>
      <c r="B712" t="s">
        <v>552</v>
      </c>
      <c r="C712" s="441">
        <v>45689</v>
      </c>
      <c r="D712" t="s">
        <v>5066</v>
      </c>
      <c r="E712" t="s">
        <v>6774</v>
      </c>
      <c r="F712" t="s">
        <v>6762</v>
      </c>
      <c r="G712">
        <v>9.17</v>
      </c>
      <c r="H712" t="s">
        <v>4764</v>
      </c>
      <c r="I712">
        <v>216.14</v>
      </c>
      <c r="J712">
        <v>1982</v>
      </c>
    </row>
    <row r="713" spans="1:10" x14ac:dyDescent="0.3">
      <c r="A713">
        <v>2268</v>
      </c>
      <c r="B713" t="s">
        <v>552</v>
      </c>
      <c r="C713" s="441">
        <v>45717</v>
      </c>
      <c r="D713" t="s">
        <v>5064</v>
      </c>
      <c r="E713" t="s">
        <v>6774</v>
      </c>
      <c r="F713" t="s">
        <v>6762</v>
      </c>
      <c r="G713">
        <v>1.2</v>
      </c>
      <c r="H713" t="s">
        <v>4764</v>
      </c>
      <c r="I713">
        <v>216.14</v>
      </c>
      <c r="J713">
        <v>259.37</v>
      </c>
    </row>
    <row r="714" spans="1:10" x14ac:dyDescent="0.3">
      <c r="A714">
        <v>3382</v>
      </c>
      <c r="B714" t="s">
        <v>552</v>
      </c>
      <c r="C714" s="441">
        <v>45748</v>
      </c>
      <c r="D714" t="s">
        <v>5052</v>
      </c>
      <c r="E714" t="s">
        <v>6774</v>
      </c>
      <c r="F714" t="s">
        <v>6762</v>
      </c>
      <c r="G714">
        <v>0.6</v>
      </c>
      <c r="H714" t="s">
        <v>4764</v>
      </c>
      <c r="I714">
        <v>216.14</v>
      </c>
      <c r="J714">
        <v>129.68</v>
      </c>
    </row>
    <row r="715" spans="1:10" x14ac:dyDescent="0.3">
      <c r="A715">
        <v>209</v>
      </c>
      <c r="B715" t="s">
        <v>552</v>
      </c>
      <c r="C715" s="441">
        <v>45597</v>
      </c>
      <c r="D715" t="s">
        <v>6666</v>
      </c>
      <c r="E715" t="s">
        <v>6775</v>
      </c>
      <c r="F715" t="s">
        <v>6762</v>
      </c>
      <c r="G715">
        <v>6.55</v>
      </c>
      <c r="H715" t="s">
        <v>4764</v>
      </c>
      <c r="I715">
        <v>181.33</v>
      </c>
      <c r="J715">
        <v>1187.71</v>
      </c>
    </row>
    <row r="716" spans="1:10" x14ac:dyDescent="0.3">
      <c r="A716">
        <v>309</v>
      </c>
      <c r="B716" t="s">
        <v>552</v>
      </c>
      <c r="C716" s="441">
        <v>45627</v>
      </c>
      <c r="D716" t="s">
        <v>5075</v>
      </c>
      <c r="E716" t="s">
        <v>6775</v>
      </c>
      <c r="F716" t="s">
        <v>6762</v>
      </c>
      <c r="G716">
        <v>5.14</v>
      </c>
      <c r="H716" t="s">
        <v>4764</v>
      </c>
      <c r="I716">
        <v>181.33</v>
      </c>
      <c r="J716">
        <v>932.04</v>
      </c>
    </row>
    <row r="717" spans="1:10" x14ac:dyDescent="0.3">
      <c r="A717">
        <v>309</v>
      </c>
      <c r="B717" t="s">
        <v>552</v>
      </c>
      <c r="C717" s="441">
        <v>45627</v>
      </c>
      <c r="D717" t="s">
        <v>5075</v>
      </c>
      <c r="E717" t="s">
        <v>6775</v>
      </c>
      <c r="F717" t="s">
        <v>6762</v>
      </c>
      <c r="G717">
        <v>5.14</v>
      </c>
      <c r="H717" t="s">
        <v>4764</v>
      </c>
      <c r="I717">
        <v>101.83</v>
      </c>
      <c r="J717">
        <v>523.41</v>
      </c>
    </row>
    <row r="718" spans="1:10" x14ac:dyDescent="0.3">
      <c r="A718">
        <v>894</v>
      </c>
      <c r="B718" t="s">
        <v>552</v>
      </c>
      <c r="C718" s="441">
        <v>45627</v>
      </c>
      <c r="D718" t="s">
        <v>5075</v>
      </c>
      <c r="E718" t="s">
        <v>6775</v>
      </c>
      <c r="F718" t="s">
        <v>6762</v>
      </c>
      <c r="G718">
        <v>6</v>
      </c>
      <c r="H718" t="s">
        <v>4764</v>
      </c>
      <c r="I718">
        <v>181.33</v>
      </c>
      <c r="J718">
        <v>1087.98</v>
      </c>
    </row>
    <row r="719" spans="1:10" x14ac:dyDescent="0.3">
      <c r="A719">
        <v>894</v>
      </c>
      <c r="B719" t="s">
        <v>552</v>
      </c>
      <c r="C719" s="441">
        <v>45627</v>
      </c>
      <c r="D719" t="s">
        <v>5075</v>
      </c>
      <c r="E719" t="s">
        <v>6775</v>
      </c>
      <c r="F719" t="s">
        <v>6762</v>
      </c>
      <c r="G719">
        <v>6</v>
      </c>
      <c r="H719" t="s">
        <v>4764</v>
      </c>
      <c r="I719">
        <v>101.83</v>
      </c>
      <c r="J719">
        <v>610.98</v>
      </c>
    </row>
    <row r="720" spans="1:10" x14ac:dyDescent="0.3">
      <c r="A720">
        <v>964</v>
      </c>
      <c r="B720" t="s">
        <v>552</v>
      </c>
      <c r="C720" s="441">
        <v>45658</v>
      </c>
      <c r="D720" t="s">
        <v>5068</v>
      </c>
      <c r="E720" t="s">
        <v>6775</v>
      </c>
      <c r="F720" t="s">
        <v>6762</v>
      </c>
      <c r="G720">
        <v>3.6</v>
      </c>
      <c r="H720" t="s">
        <v>4764</v>
      </c>
      <c r="I720">
        <v>181.33</v>
      </c>
      <c r="J720">
        <v>652.79</v>
      </c>
    </row>
    <row r="721" spans="1:10" x14ac:dyDescent="0.3">
      <c r="A721">
        <v>964</v>
      </c>
      <c r="B721" t="s">
        <v>552</v>
      </c>
      <c r="C721" s="441">
        <v>45658</v>
      </c>
      <c r="D721" t="s">
        <v>5068</v>
      </c>
      <c r="E721" t="s">
        <v>6775</v>
      </c>
      <c r="F721" t="s">
        <v>6762</v>
      </c>
      <c r="G721">
        <v>3.6</v>
      </c>
      <c r="H721" t="s">
        <v>4764</v>
      </c>
      <c r="I721">
        <v>101.83</v>
      </c>
      <c r="J721">
        <v>366.59</v>
      </c>
    </row>
    <row r="722" spans="1:10" x14ac:dyDescent="0.3">
      <c r="A722">
        <v>1019</v>
      </c>
      <c r="B722" t="s">
        <v>552</v>
      </c>
      <c r="C722" s="441">
        <v>45658</v>
      </c>
      <c r="D722" t="s">
        <v>5068</v>
      </c>
      <c r="E722" t="s">
        <v>6775</v>
      </c>
      <c r="F722" t="s">
        <v>6762</v>
      </c>
      <c r="G722">
        <v>4.2</v>
      </c>
      <c r="H722" t="s">
        <v>4764</v>
      </c>
      <c r="I722">
        <v>181.33</v>
      </c>
      <c r="J722">
        <v>761.59</v>
      </c>
    </row>
    <row r="723" spans="1:10" x14ac:dyDescent="0.3">
      <c r="A723">
        <v>1019</v>
      </c>
      <c r="B723" t="s">
        <v>552</v>
      </c>
      <c r="C723" s="441">
        <v>45658</v>
      </c>
      <c r="D723" t="s">
        <v>5068</v>
      </c>
      <c r="E723" t="s">
        <v>6775</v>
      </c>
      <c r="F723" t="s">
        <v>6762</v>
      </c>
      <c r="G723">
        <v>4.2</v>
      </c>
      <c r="H723" t="s">
        <v>4764</v>
      </c>
      <c r="I723">
        <v>101.83</v>
      </c>
      <c r="J723">
        <v>427.69</v>
      </c>
    </row>
    <row r="724" spans="1:10" x14ac:dyDescent="0.3">
      <c r="A724">
        <v>1793</v>
      </c>
      <c r="B724" t="s">
        <v>552</v>
      </c>
      <c r="C724" s="441">
        <v>45689</v>
      </c>
      <c r="D724" t="s">
        <v>5066</v>
      </c>
      <c r="E724" t="s">
        <v>6775</v>
      </c>
      <c r="F724" t="s">
        <v>6762</v>
      </c>
      <c r="G724">
        <v>5.42</v>
      </c>
      <c r="H724" t="s">
        <v>4764</v>
      </c>
      <c r="I724">
        <v>181.33</v>
      </c>
      <c r="J724">
        <v>982.81</v>
      </c>
    </row>
    <row r="725" spans="1:10" x14ac:dyDescent="0.3">
      <c r="A725">
        <v>1793</v>
      </c>
      <c r="B725" t="s">
        <v>552</v>
      </c>
      <c r="C725" s="441">
        <v>45689</v>
      </c>
      <c r="D725" t="s">
        <v>5066</v>
      </c>
      <c r="E725" t="s">
        <v>6775</v>
      </c>
      <c r="F725" t="s">
        <v>6762</v>
      </c>
      <c r="G725">
        <v>5.42</v>
      </c>
      <c r="H725" t="s">
        <v>4764</v>
      </c>
      <c r="I725">
        <v>101.83</v>
      </c>
      <c r="J725">
        <v>551.91999999999996</v>
      </c>
    </row>
    <row r="726" spans="1:10" x14ac:dyDescent="0.3">
      <c r="A726">
        <v>1794</v>
      </c>
      <c r="B726" t="s">
        <v>552</v>
      </c>
      <c r="C726" s="441">
        <v>45689</v>
      </c>
      <c r="D726" t="s">
        <v>5066</v>
      </c>
      <c r="E726" t="s">
        <v>6775</v>
      </c>
      <c r="F726" t="s">
        <v>6762</v>
      </c>
      <c r="G726">
        <v>0</v>
      </c>
      <c r="H726" t="s">
        <v>4764</v>
      </c>
      <c r="I726">
        <v>181.33</v>
      </c>
      <c r="J726">
        <v>0</v>
      </c>
    </row>
    <row r="727" spans="1:10" x14ac:dyDescent="0.3">
      <c r="A727">
        <v>1794</v>
      </c>
      <c r="B727" t="s">
        <v>552</v>
      </c>
      <c r="C727" s="441">
        <v>45689</v>
      </c>
      <c r="D727" t="s">
        <v>5066</v>
      </c>
      <c r="E727" t="s">
        <v>6775</v>
      </c>
      <c r="F727" t="s">
        <v>6762</v>
      </c>
      <c r="G727">
        <v>0</v>
      </c>
      <c r="H727" t="s">
        <v>4764</v>
      </c>
      <c r="I727">
        <v>101.83</v>
      </c>
      <c r="J727">
        <v>0</v>
      </c>
    </row>
    <row r="728" spans="1:10" x14ac:dyDescent="0.3">
      <c r="A728">
        <v>2269</v>
      </c>
      <c r="B728" t="s">
        <v>552</v>
      </c>
      <c r="C728" s="441">
        <v>45717</v>
      </c>
      <c r="D728" t="s">
        <v>5064</v>
      </c>
      <c r="E728" t="s">
        <v>6775</v>
      </c>
      <c r="F728" t="s">
        <v>6762</v>
      </c>
      <c r="G728">
        <v>3.63</v>
      </c>
      <c r="H728" t="s">
        <v>4764</v>
      </c>
      <c r="I728">
        <v>181.33</v>
      </c>
      <c r="J728">
        <v>658.23</v>
      </c>
    </row>
    <row r="729" spans="1:10" x14ac:dyDescent="0.3">
      <c r="A729">
        <v>2269</v>
      </c>
      <c r="B729" t="s">
        <v>552</v>
      </c>
      <c r="C729" s="441">
        <v>45717</v>
      </c>
      <c r="D729" t="s">
        <v>5064</v>
      </c>
      <c r="E729" t="s">
        <v>6775</v>
      </c>
      <c r="F729" t="s">
        <v>6762</v>
      </c>
      <c r="G729">
        <v>3.63</v>
      </c>
      <c r="H729" t="s">
        <v>4764</v>
      </c>
      <c r="I729">
        <v>101.83</v>
      </c>
      <c r="J729">
        <v>369.64</v>
      </c>
    </row>
    <row r="730" spans="1:10" x14ac:dyDescent="0.3">
      <c r="A730">
        <v>2270</v>
      </c>
      <c r="B730" t="s">
        <v>552</v>
      </c>
      <c r="C730" s="441">
        <v>45717</v>
      </c>
      <c r="D730" t="s">
        <v>5064</v>
      </c>
      <c r="E730" t="s">
        <v>6775</v>
      </c>
      <c r="F730" t="s">
        <v>6762</v>
      </c>
      <c r="G730">
        <v>3.63</v>
      </c>
      <c r="H730" t="s">
        <v>4764</v>
      </c>
      <c r="I730">
        <v>181.33</v>
      </c>
      <c r="J730">
        <v>658.23</v>
      </c>
    </row>
    <row r="731" spans="1:10" x14ac:dyDescent="0.3">
      <c r="A731">
        <v>2270</v>
      </c>
      <c r="B731" t="s">
        <v>552</v>
      </c>
      <c r="C731" s="441">
        <v>45717</v>
      </c>
      <c r="D731" t="s">
        <v>5064</v>
      </c>
      <c r="E731" t="s">
        <v>6775</v>
      </c>
      <c r="F731" t="s">
        <v>6762</v>
      </c>
      <c r="G731">
        <v>3.63</v>
      </c>
      <c r="H731" t="s">
        <v>4764</v>
      </c>
      <c r="I731">
        <v>101.83</v>
      </c>
      <c r="J731">
        <v>369.64</v>
      </c>
    </row>
    <row r="732" spans="1:10" x14ac:dyDescent="0.3">
      <c r="A732">
        <v>210</v>
      </c>
      <c r="B732" t="s">
        <v>552</v>
      </c>
      <c r="C732" s="441">
        <v>45597</v>
      </c>
      <c r="D732" t="s">
        <v>6666</v>
      </c>
      <c r="E732" t="s">
        <v>6776</v>
      </c>
      <c r="F732" t="s">
        <v>6762</v>
      </c>
      <c r="G732">
        <v>10.25</v>
      </c>
      <c r="H732" t="s">
        <v>4764</v>
      </c>
      <c r="I732">
        <v>111.14</v>
      </c>
      <c r="J732">
        <v>1139.19</v>
      </c>
    </row>
    <row r="733" spans="1:10" x14ac:dyDescent="0.3">
      <c r="A733">
        <v>310</v>
      </c>
      <c r="B733" t="s">
        <v>552</v>
      </c>
      <c r="C733" s="441">
        <v>45627</v>
      </c>
      <c r="D733" t="s">
        <v>5075</v>
      </c>
      <c r="E733" t="s">
        <v>6776</v>
      </c>
      <c r="F733" t="s">
        <v>6762</v>
      </c>
      <c r="G733">
        <v>9.49</v>
      </c>
      <c r="H733" t="s">
        <v>4764</v>
      </c>
      <c r="I733">
        <v>111.14</v>
      </c>
      <c r="J733">
        <v>1054.72</v>
      </c>
    </row>
    <row r="734" spans="1:10" x14ac:dyDescent="0.3">
      <c r="A734">
        <v>1020</v>
      </c>
      <c r="B734" t="s">
        <v>552</v>
      </c>
      <c r="C734" s="441">
        <v>45658</v>
      </c>
      <c r="D734" t="s">
        <v>5068</v>
      </c>
      <c r="E734" t="s">
        <v>6776</v>
      </c>
      <c r="F734" t="s">
        <v>6762</v>
      </c>
      <c r="G734">
        <v>5.28</v>
      </c>
      <c r="H734" t="s">
        <v>4764</v>
      </c>
      <c r="I734">
        <v>111.14</v>
      </c>
      <c r="J734">
        <v>586.82000000000005</v>
      </c>
    </row>
    <row r="735" spans="1:10" x14ac:dyDescent="0.3">
      <c r="A735">
        <v>1795</v>
      </c>
      <c r="B735" t="s">
        <v>552</v>
      </c>
      <c r="C735" s="441">
        <v>45689</v>
      </c>
      <c r="D735" t="s">
        <v>5066</v>
      </c>
      <c r="E735" t="s">
        <v>6776</v>
      </c>
      <c r="F735" t="s">
        <v>6762</v>
      </c>
      <c r="G735">
        <v>9.5</v>
      </c>
      <c r="H735" t="s">
        <v>4764</v>
      </c>
      <c r="I735">
        <v>111.14</v>
      </c>
      <c r="J735">
        <v>1055.83</v>
      </c>
    </row>
    <row r="736" spans="1:10" x14ac:dyDescent="0.3">
      <c r="A736">
        <v>2271</v>
      </c>
      <c r="B736" t="s">
        <v>552</v>
      </c>
      <c r="C736" s="441">
        <v>45717</v>
      </c>
      <c r="D736" t="s">
        <v>5064</v>
      </c>
      <c r="E736" t="s">
        <v>6776</v>
      </c>
      <c r="F736" t="s">
        <v>6762</v>
      </c>
      <c r="G736">
        <v>7.88</v>
      </c>
      <c r="H736" t="s">
        <v>4764</v>
      </c>
      <c r="I736">
        <v>111.14</v>
      </c>
      <c r="J736">
        <v>875.78</v>
      </c>
    </row>
    <row r="737" spans="1:10" x14ac:dyDescent="0.3">
      <c r="A737">
        <v>3383</v>
      </c>
      <c r="B737" t="s">
        <v>552</v>
      </c>
      <c r="C737" s="441">
        <v>45748</v>
      </c>
      <c r="D737" t="s">
        <v>5052</v>
      </c>
      <c r="E737" t="s">
        <v>6776</v>
      </c>
      <c r="F737" t="s">
        <v>6762</v>
      </c>
      <c r="G737">
        <v>8.1999999999999993</v>
      </c>
      <c r="H737" t="s">
        <v>4764</v>
      </c>
      <c r="I737">
        <v>111.14</v>
      </c>
      <c r="J737">
        <v>911.35</v>
      </c>
    </row>
    <row r="738" spans="1:10" x14ac:dyDescent="0.3">
      <c r="A738">
        <v>4114</v>
      </c>
      <c r="B738" t="s">
        <v>552</v>
      </c>
      <c r="C738" s="441">
        <v>45778</v>
      </c>
      <c r="D738" t="s">
        <v>5061</v>
      </c>
      <c r="E738" t="s">
        <v>6776</v>
      </c>
      <c r="F738" t="s">
        <v>6762</v>
      </c>
      <c r="G738">
        <v>5.37</v>
      </c>
      <c r="H738" t="s">
        <v>4764</v>
      </c>
      <c r="I738">
        <v>111.14</v>
      </c>
      <c r="J738">
        <v>596.82000000000005</v>
      </c>
    </row>
    <row r="739" spans="1:10" x14ac:dyDescent="0.3">
      <c r="A739">
        <v>4744</v>
      </c>
      <c r="B739" t="s">
        <v>552</v>
      </c>
      <c r="C739" s="441">
        <v>45809</v>
      </c>
      <c r="D739" t="s">
        <v>4523</v>
      </c>
      <c r="E739" t="s">
        <v>6776</v>
      </c>
      <c r="F739" t="s">
        <v>6762</v>
      </c>
      <c r="G739">
        <v>3.8</v>
      </c>
      <c r="H739" t="s">
        <v>4764</v>
      </c>
      <c r="I739">
        <v>111.14</v>
      </c>
      <c r="J739">
        <v>422.33</v>
      </c>
    </row>
    <row r="740" spans="1:10" x14ac:dyDescent="0.3">
      <c r="A740">
        <v>5129</v>
      </c>
      <c r="B740" t="s">
        <v>552</v>
      </c>
      <c r="C740" s="441">
        <v>45839</v>
      </c>
      <c r="D740" t="s">
        <v>5046</v>
      </c>
      <c r="E740" t="s">
        <v>6776</v>
      </c>
      <c r="F740" t="s">
        <v>6762</v>
      </c>
      <c r="G740">
        <v>6.03</v>
      </c>
      <c r="H740" t="s">
        <v>4764</v>
      </c>
      <c r="I740">
        <v>111.14</v>
      </c>
      <c r="J740">
        <v>670.17</v>
      </c>
    </row>
    <row r="741" spans="1:10" x14ac:dyDescent="0.3">
      <c r="A741">
        <v>5869</v>
      </c>
      <c r="B741" t="s">
        <v>552</v>
      </c>
      <c r="C741" s="441">
        <v>45870</v>
      </c>
      <c r="D741" t="s">
        <v>4519</v>
      </c>
      <c r="E741" t="s">
        <v>6776</v>
      </c>
      <c r="F741" t="s">
        <v>6762</v>
      </c>
      <c r="G741">
        <v>4.9400000000000004</v>
      </c>
      <c r="H741" t="s">
        <v>4764</v>
      </c>
      <c r="I741">
        <v>111.14</v>
      </c>
      <c r="J741">
        <v>549.03</v>
      </c>
    </row>
    <row r="742" spans="1:10" x14ac:dyDescent="0.3">
      <c r="A742">
        <v>6574</v>
      </c>
      <c r="B742" t="s">
        <v>552</v>
      </c>
      <c r="C742" s="441">
        <v>45901</v>
      </c>
      <c r="D742" t="s">
        <v>4524</v>
      </c>
      <c r="E742" t="s">
        <v>6776</v>
      </c>
      <c r="F742" t="s">
        <v>6762</v>
      </c>
      <c r="G742">
        <v>5</v>
      </c>
      <c r="H742" t="s">
        <v>4764</v>
      </c>
      <c r="I742">
        <v>111.14</v>
      </c>
      <c r="J742">
        <v>555.70000000000005</v>
      </c>
    </row>
    <row r="743" spans="1:10" x14ac:dyDescent="0.3">
      <c r="A743">
        <v>7108</v>
      </c>
      <c r="B743" t="s">
        <v>552</v>
      </c>
      <c r="C743" s="441">
        <v>45931</v>
      </c>
      <c r="D743" t="s">
        <v>1097</v>
      </c>
      <c r="E743" t="s">
        <v>6776</v>
      </c>
      <c r="F743" t="s">
        <v>6762</v>
      </c>
      <c r="G743">
        <v>4.3899999999999997</v>
      </c>
      <c r="H743" t="s">
        <v>4764</v>
      </c>
      <c r="I743">
        <v>111.14</v>
      </c>
      <c r="J743">
        <v>487.9</v>
      </c>
    </row>
    <row r="744" spans="1:10" x14ac:dyDescent="0.3">
      <c r="A744">
        <v>7560</v>
      </c>
      <c r="B744" t="s">
        <v>552</v>
      </c>
      <c r="C744" s="441">
        <v>45962</v>
      </c>
      <c r="D744" t="s">
        <v>4417</v>
      </c>
      <c r="E744" t="s">
        <v>6776</v>
      </c>
      <c r="F744" t="s">
        <v>6762</v>
      </c>
      <c r="G744">
        <v>10.51</v>
      </c>
      <c r="H744" t="s">
        <v>4764</v>
      </c>
      <c r="I744">
        <v>111.14</v>
      </c>
      <c r="J744">
        <v>1168.08</v>
      </c>
    </row>
    <row r="745" spans="1:10" x14ac:dyDescent="0.3">
      <c r="A745">
        <v>7810</v>
      </c>
      <c r="B745" t="s">
        <v>552</v>
      </c>
      <c r="C745" s="441">
        <v>45992</v>
      </c>
      <c r="D745" t="s">
        <v>4415</v>
      </c>
      <c r="E745" t="s">
        <v>6776</v>
      </c>
      <c r="F745" t="s">
        <v>6762</v>
      </c>
      <c r="G745">
        <v>4.3899999999999997</v>
      </c>
      <c r="H745" t="s">
        <v>4764</v>
      </c>
      <c r="I745">
        <v>111.14</v>
      </c>
      <c r="J745">
        <v>487.9</v>
      </c>
    </row>
    <row r="746" spans="1:10" x14ac:dyDescent="0.3">
      <c r="A746">
        <v>7911</v>
      </c>
      <c r="B746" t="s">
        <v>552</v>
      </c>
      <c r="C746" s="441">
        <v>46023</v>
      </c>
      <c r="D746" t="s">
        <v>460</v>
      </c>
      <c r="E746" t="s">
        <v>6776</v>
      </c>
      <c r="F746" t="s">
        <v>6762</v>
      </c>
      <c r="G746">
        <v>3.51</v>
      </c>
      <c r="H746" t="s">
        <v>4764</v>
      </c>
      <c r="I746">
        <v>111.14</v>
      </c>
      <c r="J746">
        <v>390.1</v>
      </c>
    </row>
    <row r="747" spans="1:10" x14ac:dyDescent="0.3">
      <c r="A747">
        <v>8406</v>
      </c>
      <c r="B747" t="s">
        <v>552</v>
      </c>
      <c r="C747" s="441">
        <v>46054</v>
      </c>
      <c r="D747" t="s">
        <v>461</v>
      </c>
      <c r="E747" t="s">
        <v>6776</v>
      </c>
      <c r="F747" t="s">
        <v>6762</v>
      </c>
      <c r="G747">
        <v>5.66</v>
      </c>
      <c r="H747" t="s">
        <v>4764</v>
      </c>
      <c r="I747">
        <v>111.14</v>
      </c>
      <c r="J747">
        <v>629.04999999999995</v>
      </c>
    </row>
    <row r="748" spans="1:10" x14ac:dyDescent="0.3">
      <c r="A748">
        <v>8889</v>
      </c>
      <c r="B748" t="s">
        <v>552</v>
      </c>
      <c r="C748" s="441">
        <v>46082</v>
      </c>
      <c r="D748" t="s">
        <v>462</v>
      </c>
      <c r="E748" t="s">
        <v>6776</v>
      </c>
      <c r="F748" t="s">
        <v>6762</v>
      </c>
      <c r="G748">
        <v>6.55</v>
      </c>
      <c r="H748" t="s">
        <v>4764</v>
      </c>
      <c r="I748">
        <v>111.14</v>
      </c>
      <c r="J748">
        <v>727.97</v>
      </c>
    </row>
    <row r="749" spans="1:10" x14ac:dyDescent="0.3">
      <c r="A749">
        <v>9648</v>
      </c>
      <c r="B749" t="s">
        <v>552</v>
      </c>
      <c r="C749" s="441">
        <v>46113</v>
      </c>
      <c r="D749" t="s">
        <v>463</v>
      </c>
      <c r="E749" t="s">
        <v>6776</v>
      </c>
      <c r="F749" t="s">
        <v>6762</v>
      </c>
      <c r="G749">
        <v>4.8899999999999997</v>
      </c>
      <c r="H749" t="s">
        <v>4764</v>
      </c>
      <c r="I749">
        <v>111.14</v>
      </c>
      <c r="J749">
        <v>543.47</v>
      </c>
    </row>
    <row r="750" spans="1:10" x14ac:dyDescent="0.3">
      <c r="A750">
        <v>10184</v>
      </c>
      <c r="B750" t="s">
        <v>552</v>
      </c>
      <c r="C750" s="441">
        <v>46143</v>
      </c>
      <c r="D750" t="s">
        <v>464</v>
      </c>
      <c r="E750" t="s">
        <v>6776</v>
      </c>
      <c r="F750" t="s">
        <v>6762</v>
      </c>
      <c r="G750">
        <v>4.5</v>
      </c>
      <c r="H750" t="s">
        <v>4764</v>
      </c>
      <c r="I750">
        <v>111.14</v>
      </c>
      <c r="J750">
        <v>500.13</v>
      </c>
    </row>
    <row r="751" spans="1:10" x14ac:dyDescent="0.3">
      <c r="A751">
        <v>10902</v>
      </c>
      <c r="B751" t="s">
        <v>552</v>
      </c>
      <c r="C751" s="441">
        <v>46174</v>
      </c>
      <c r="D751" t="s">
        <v>465</v>
      </c>
      <c r="E751" t="s">
        <v>6776</v>
      </c>
      <c r="F751" t="s">
        <v>6762</v>
      </c>
      <c r="G751">
        <v>1.5</v>
      </c>
      <c r="H751" t="s">
        <v>4764</v>
      </c>
      <c r="I751">
        <v>111.14</v>
      </c>
      <c r="J751">
        <v>166.71</v>
      </c>
    </row>
    <row r="752" spans="1:10" x14ac:dyDescent="0.3">
      <c r="A752">
        <v>11756</v>
      </c>
      <c r="B752" t="s">
        <v>552</v>
      </c>
      <c r="C752" s="441">
        <v>46204</v>
      </c>
      <c r="D752" t="s">
        <v>466</v>
      </c>
      <c r="E752" t="s">
        <v>6776</v>
      </c>
      <c r="F752" t="s">
        <v>6762</v>
      </c>
      <c r="G752">
        <v>6.87</v>
      </c>
      <c r="H752" t="s">
        <v>4764</v>
      </c>
      <c r="I752">
        <v>111.14</v>
      </c>
      <c r="J752">
        <v>763.53</v>
      </c>
    </row>
    <row r="753" spans="1:10" x14ac:dyDescent="0.3">
      <c r="A753">
        <v>211</v>
      </c>
      <c r="B753" t="s">
        <v>552</v>
      </c>
      <c r="C753" s="441">
        <v>45597</v>
      </c>
      <c r="D753" t="s">
        <v>6666</v>
      </c>
      <c r="E753" t="s">
        <v>6777</v>
      </c>
      <c r="F753" t="s">
        <v>6762</v>
      </c>
      <c r="G753">
        <v>3.67</v>
      </c>
      <c r="H753" t="s">
        <v>4764</v>
      </c>
      <c r="I753">
        <v>203.17</v>
      </c>
      <c r="J753">
        <v>745.63</v>
      </c>
    </row>
    <row r="754" spans="1:10" x14ac:dyDescent="0.3">
      <c r="A754">
        <v>311</v>
      </c>
      <c r="B754" t="s">
        <v>552</v>
      </c>
      <c r="C754" s="441">
        <v>45627</v>
      </c>
      <c r="D754" t="s">
        <v>5075</v>
      </c>
      <c r="E754" t="s">
        <v>6777</v>
      </c>
      <c r="F754" t="s">
        <v>6762</v>
      </c>
      <c r="G754">
        <v>4.37</v>
      </c>
      <c r="H754" t="s">
        <v>4764</v>
      </c>
      <c r="I754">
        <v>203.17</v>
      </c>
      <c r="J754">
        <v>887.85</v>
      </c>
    </row>
    <row r="755" spans="1:10" x14ac:dyDescent="0.3">
      <c r="A755">
        <v>1021</v>
      </c>
      <c r="B755" t="s">
        <v>552</v>
      </c>
      <c r="C755" s="441">
        <v>45658</v>
      </c>
      <c r="D755" t="s">
        <v>5068</v>
      </c>
      <c r="E755" t="s">
        <v>6777</v>
      </c>
      <c r="F755" t="s">
        <v>6762</v>
      </c>
      <c r="G755">
        <v>1.5</v>
      </c>
      <c r="H755" t="s">
        <v>4764</v>
      </c>
      <c r="I755">
        <v>203.17</v>
      </c>
      <c r="J755">
        <v>304.76</v>
      </c>
    </row>
    <row r="756" spans="1:10" x14ac:dyDescent="0.3">
      <c r="A756">
        <v>1796</v>
      </c>
      <c r="B756" t="s">
        <v>552</v>
      </c>
      <c r="C756" s="441">
        <v>45689</v>
      </c>
      <c r="D756" t="s">
        <v>5066</v>
      </c>
      <c r="E756" t="s">
        <v>6777</v>
      </c>
      <c r="F756" t="s">
        <v>6762</v>
      </c>
      <c r="G756">
        <v>7.51</v>
      </c>
      <c r="H756" t="s">
        <v>4764</v>
      </c>
      <c r="I756">
        <v>203.17</v>
      </c>
      <c r="J756">
        <v>1525.81</v>
      </c>
    </row>
    <row r="757" spans="1:10" x14ac:dyDescent="0.3">
      <c r="A757">
        <v>2272</v>
      </c>
      <c r="B757" t="s">
        <v>552</v>
      </c>
      <c r="C757" s="441">
        <v>45717</v>
      </c>
      <c r="D757" t="s">
        <v>5064</v>
      </c>
      <c r="E757" t="s">
        <v>6777</v>
      </c>
      <c r="F757" t="s">
        <v>6762</v>
      </c>
      <c r="G757">
        <v>0.8</v>
      </c>
      <c r="H757" t="s">
        <v>4764</v>
      </c>
      <c r="I757">
        <v>203.17</v>
      </c>
      <c r="J757">
        <v>162.54</v>
      </c>
    </row>
    <row r="758" spans="1:10" x14ac:dyDescent="0.3">
      <c r="A758">
        <v>3384</v>
      </c>
      <c r="B758" t="s">
        <v>552</v>
      </c>
      <c r="C758" s="441">
        <v>45748</v>
      </c>
      <c r="D758" t="s">
        <v>5052</v>
      </c>
      <c r="E758" t="s">
        <v>6777</v>
      </c>
      <c r="F758" t="s">
        <v>6762</v>
      </c>
      <c r="G758">
        <v>2.54</v>
      </c>
      <c r="H758" t="s">
        <v>4764</v>
      </c>
      <c r="I758">
        <v>203.17</v>
      </c>
      <c r="J758">
        <v>516.04999999999995</v>
      </c>
    </row>
    <row r="759" spans="1:10" x14ac:dyDescent="0.3">
      <c r="A759">
        <v>212</v>
      </c>
      <c r="B759" t="s">
        <v>552</v>
      </c>
      <c r="C759" s="441">
        <v>45597</v>
      </c>
      <c r="D759" t="s">
        <v>6666</v>
      </c>
      <c r="E759" t="s">
        <v>6778</v>
      </c>
      <c r="F759" t="s">
        <v>6762</v>
      </c>
      <c r="G759">
        <v>11.08</v>
      </c>
      <c r="H759" t="s">
        <v>4764</v>
      </c>
      <c r="I759">
        <v>53.33</v>
      </c>
      <c r="J759">
        <v>590.9</v>
      </c>
    </row>
    <row r="760" spans="1:10" x14ac:dyDescent="0.3">
      <c r="A760">
        <v>312</v>
      </c>
      <c r="B760" t="s">
        <v>552</v>
      </c>
      <c r="C760" s="441">
        <v>45627</v>
      </c>
      <c r="D760" t="s">
        <v>5075</v>
      </c>
      <c r="E760" t="s">
        <v>6778</v>
      </c>
      <c r="F760" t="s">
        <v>6762</v>
      </c>
      <c r="G760">
        <v>7.9</v>
      </c>
      <c r="H760" t="s">
        <v>4764</v>
      </c>
      <c r="I760">
        <v>53.33</v>
      </c>
      <c r="J760">
        <v>421.31</v>
      </c>
    </row>
    <row r="761" spans="1:10" x14ac:dyDescent="0.3">
      <c r="A761">
        <v>1022</v>
      </c>
      <c r="B761" t="s">
        <v>552</v>
      </c>
      <c r="C761" s="441">
        <v>45658</v>
      </c>
      <c r="D761" t="s">
        <v>5068</v>
      </c>
      <c r="E761" t="s">
        <v>6778</v>
      </c>
      <c r="F761" t="s">
        <v>6762</v>
      </c>
      <c r="G761">
        <v>1.2</v>
      </c>
      <c r="H761" t="s">
        <v>4764</v>
      </c>
      <c r="I761">
        <v>53.33</v>
      </c>
      <c r="J761">
        <v>64</v>
      </c>
    </row>
    <row r="762" spans="1:10" x14ac:dyDescent="0.3">
      <c r="A762">
        <v>1797</v>
      </c>
      <c r="B762" t="s">
        <v>552</v>
      </c>
      <c r="C762" s="441">
        <v>45689</v>
      </c>
      <c r="D762" t="s">
        <v>5066</v>
      </c>
      <c r="E762" t="s">
        <v>6778</v>
      </c>
      <c r="F762" t="s">
        <v>6762</v>
      </c>
      <c r="G762">
        <v>8.4600000000000009</v>
      </c>
      <c r="H762" t="s">
        <v>4764</v>
      </c>
      <c r="I762">
        <v>53.33</v>
      </c>
      <c r="J762">
        <v>451.17</v>
      </c>
    </row>
    <row r="763" spans="1:10" x14ac:dyDescent="0.3">
      <c r="A763">
        <v>2273</v>
      </c>
      <c r="B763" t="s">
        <v>552</v>
      </c>
      <c r="C763" s="441">
        <v>45717</v>
      </c>
      <c r="D763" t="s">
        <v>5064</v>
      </c>
      <c r="E763" t="s">
        <v>6778</v>
      </c>
      <c r="F763" t="s">
        <v>6762</v>
      </c>
      <c r="G763">
        <v>8.1199999999999992</v>
      </c>
      <c r="H763" t="s">
        <v>4764</v>
      </c>
      <c r="I763">
        <v>53.33</v>
      </c>
      <c r="J763">
        <v>433.04</v>
      </c>
    </row>
    <row r="764" spans="1:10" x14ac:dyDescent="0.3">
      <c r="A764">
        <v>3385</v>
      </c>
      <c r="B764" t="s">
        <v>552</v>
      </c>
      <c r="C764" s="441">
        <v>45748</v>
      </c>
      <c r="D764" t="s">
        <v>5052</v>
      </c>
      <c r="E764" t="s">
        <v>6778</v>
      </c>
      <c r="F764" t="s">
        <v>6762</v>
      </c>
      <c r="G764">
        <v>10.75</v>
      </c>
      <c r="H764" t="s">
        <v>4764</v>
      </c>
      <c r="I764">
        <v>53.33</v>
      </c>
      <c r="J764">
        <v>573.29999999999995</v>
      </c>
    </row>
    <row r="765" spans="1:10" x14ac:dyDescent="0.3">
      <c r="A765">
        <v>4119</v>
      </c>
      <c r="B765" t="s">
        <v>552</v>
      </c>
      <c r="C765" s="441">
        <v>45778</v>
      </c>
      <c r="D765" t="s">
        <v>5061</v>
      </c>
      <c r="E765" t="s">
        <v>6778</v>
      </c>
      <c r="F765" t="s">
        <v>6762</v>
      </c>
      <c r="G765">
        <v>10.99</v>
      </c>
      <c r="H765" t="s">
        <v>4764</v>
      </c>
      <c r="I765">
        <v>53.33</v>
      </c>
      <c r="J765">
        <v>586.1</v>
      </c>
    </row>
    <row r="766" spans="1:10" x14ac:dyDescent="0.3">
      <c r="A766">
        <v>4749</v>
      </c>
      <c r="B766" t="s">
        <v>552</v>
      </c>
      <c r="C766" s="441">
        <v>45809</v>
      </c>
      <c r="D766" t="s">
        <v>4523</v>
      </c>
      <c r="E766" t="s">
        <v>6778</v>
      </c>
      <c r="F766" t="s">
        <v>6762</v>
      </c>
      <c r="G766">
        <v>15.3</v>
      </c>
      <c r="H766" t="s">
        <v>4764</v>
      </c>
      <c r="I766">
        <v>53.33</v>
      </c>
      <c r="J766">
        <v>815.95</v>
      </c>
    </row>
    <row r="767" spans="1:10" x14ac:dyDescent="0.3">
      <c r="A767">
        <v>5134</v>
      </c>
      <c r="B767" t="s">
        <v>552</v>
      </c>
      <c r="C767" s="441">
        <v>45839</v>
      </c>
      <c r="D767" t="s">
        <v>5046</v>
      </c>
      <c r="E767" t="s">
        <v>6778</v>
      </c>
      <c r="F767" t="s">
        <v>6762</v>
      </c>
      <c r="G767">
        <v>11.14</v>
      </c>
      <c r="H767" t="s">
        <v>4764</v>
      </c>
      <c r="I767">
        <v>53.33</v>
      </c>
      <c r="J767">
        <v>594.1</v>
      </c>
    </row>
    <row r="768" spans="1:10" x14ac:dyDescent="0.3">
      <c r="A768">
        <v>5874</v>
      </c>
      <c r="B768" t="s">
        <v>552</v>
      </c>
      <c r="C768" s="441">
        <v>45870</v>
      </c>
      <c r="D768" t="s">
        <v>4519</v>
      </c>
      <c r="E768" t="s">
        <v>6778</v>
      </c>
      <c r="F768" t="s">
        <v>6762</v>
      </c>
      <c r="G768">
        <v>27.91</v>
      </c>
      <c r="H768" t="s">
        <v>4764</v>
      </c>
      <c r="I768">
        <v>53.33</v>
      </c>
      <c r="J768">
        <v>1488.44</v>
      </c>
    </row>
    <row r="769" spans="1:10" x14ac:dyDescent="0.3">
      <c r="A769">
        <v>6579</v>
      </c>
      <c r="B769" t="s">
        <v>552</v>
      </c>
      <c r="C769" s="441">
        <v>45901</v>
      </c>
      <c r="D769" t="s">
        <v>4524</v>
      </c>
      <c r="E769" t="s">
        <v>6778</v>
      </c>
      <c r="F769" t="s">
        <v>6762</v>
      </c>
      <c r="G769">
        <v>9.7200000000000006</v>
      </c>
      <c r="H769" t="s">
        <v>4764</v>
      </c>
      <c r="I769">
        <v>53.33</v>
      </c>
      <c r="J769">
        <v>518.37</v>
      </c>
    </row>
    <row r="770" spans="1:10" x14ac:dyDescent="0.3">
      <c r="A770">
        <v>7113</v>
      </c>
      <c r="B770" t="s">
        <v>552</v>
      </c>
      <c r="C770" s="441">
        <v>45931</v>
      </c>
      <c r="D770" t="s">
        <v>1097</v>
      </c>
      <c r="E770" t="s">
        <v>6778</v>
      </c>
      <c r="F770" t="s">
        <v>6762</v>
      </c>
      <c r="G770">
        <v>31.98</v>
      </c>
      <c r="H770" t="s">
        <v>4764</v>
      </c>
      <c r="I770">
        <v>53.33</v>
      </c>
      <c r="J770">
        <v>1705.49</v>
      </c>
    </row>
    <row r="771" spans="1:10" x14ac:dyDescent="0.3">
      <c r="A771">
        <v>7565</v>
      </c>
      <c r="B771" t="s">
        <v>552</v>
      </c>
      <c r="C771" s="441">
        <v>45962</v>
      </c>
      <c r="D771" t="s">
        <v>4417</v>
      </c>
      <c r="E771" t="s">
        <v>6778</v>
      </c>
      <c r="F771" t="s">
        <v>6762</v>
      </c>
      <c r="G771">
        <v>12.28</v>
      </c>
      <c r="H771" t="s">
        <v>4764</v>
      </c>
      <c r="I771">
        <v>53.33</v>
      </c>
      <c r="J771">
        <v>654.89</v>
      </c>
    </row>
    <row r="772" spans="1:10" x14ac:dyDescent="0.3">
      <c r="A772">
        <v>7815</v>
      </c>
      <c r="B772" t="s">
        <v>552</v>
      </c>
      <c r="C772" s="441">
        <v>45992</v>
      </c>
      <c r="D772" t="s">
        <v>4415</v>
      </c>
      <c r="E772" t="s">
        <v>6778</v>
      </c>
      <c r="F772" t="s">
        <v>6762</v>
      </c>
      <c r="G772">
        <v>31.98</v>
      </c>
      <c r="H772" t="s">
        <v>4764</v>
      </c>
      <c r="I772">
        <v>53.33</v>
      </c>
      <c r="J772">
        <v>1705.49</v>
      </c>
    </row>
    <row r="773" spans="1:10" x14ac:dyDescent="0.3">
      <c r="A773">
        <v>7916</v>
      </c>
      <c r="B773" t="s">
        <v>552</v>
      </c>
      <c r="C773" s="441">
        <v>46023</v>
      </c>
      <c r="D773" t="s">
        <v>460</v>
      </c>
      <c r="E773" t="s">
        <v>6778</v>
      </c>
      <c r="F773" t="s">
        <v>6762</v>
      </c>
      <c r="G773">
        <v>5.3</v>
      </c>
      <c r="H773" t="s">
        <v>4764</v>
      </c>
      <c r="I773">
        <v>53.33</v>
      </c>
      <c r="J773">
        <v>282.64999999999998</v>
      </c>
    </row>
    <row r="774" spans="1:10" x14ac:dyDescent="0.3">
      <c r="A774">
        <v>8411</v>
      </c>
      <c r="B774" t="s">
        <v>552</v>
      </c>
      <c r="C774" s="441">
        <v>46054</v>
      </c>
      <c r="D774" t="s">
        <v>461</v>
      </c>
      <c r="E774" t="s">
        <v>6778</v>
      </c>
      <c r="F774" t="s">
        <v>6762</v>
      </c>
      <c r="G774">
        <v>7.15</v>
      </c>
      <c r="H774" t="s">
        <v>4764</v>
      </c>
      <c r="I774">
        <v>53.33</v>
      </c>
      <c r="J774">
        <v>381.31</v>
      </c>
    </row>
    <row r="775" spans="1:10" x14ac:dyDescent="0.3">
      <c r="A775">
        <v>8893</v>
      </c>
      <c r="B775" t="s">
        <v>552</v>
      </c>
      <c r="C775" s="441">
        <v>46082</v>
      </c>
      <c r="D775" t="s">
        <v>462</v>
      </c>
      <c r="E775" t="s">
        <v>6778</v>
      </c>
      <c r="F775" t="s">
        <v>6762</v>
      </c>
      <c r="G775">
        <v>12.7</v>
      </c>
      <c r="H775" t="s">
        <v>4764</v>
      </c>
      <c r="I775">
        <v>53.33</v>
      </c>
      <c r="J775">
        <v>677.29</v>
      </c>
    </row>
    <row r="776" spans="1:10" x14ac:dyDescent="0.3">
      <c r="A776">
        <v>9652</v>
      </c>
      <c r="B776" t="s">
        <v>552</v>
      </c>
      <c r="C776" s="441">
        <v>46113</v>
      </c>
      <c r="D776" t="s">
        <v>463</v>
      </c>
      <c r="E776" t="s">
        <v>6778</v>
      </c>
      <c r="F776" t="s">
        <v>6762</v>
      </c>
      <c r="G776">
        <v>6.34</v>
      </c>
      <c r="H776" t="s">
        <v>4764</v>
      </c>
      <c r="I776">
        <v>53.33</v>
      </c>
      <c r="J776">
        <v>338.11</v>
      </c>
    </row>
    <row r="777" spans="1:10" x14ac:dyDescent="0.3">
      <c r="A777">
        <v>10188</v>
      </c>
      <c r="B777" t="s">
        <v>552</v>
      </c>
      <c r="C777" s="441">
        <v>46143</v>
      </c>
      <c r="D777" t="s">
        <v>464</v>
      </c>
      <c r="E777" t="s">
        <v>6778</v>
      </c>
      <c r="F777" t="s">
        <v>6762</v>
      </c>
      <c r="G777">
        <v>4.82</v>
      </c>
      <c r="H777" t="s">
        <v>4764</v>
      </c>
      <c r="I777">
        <v>53.33</v>
      </c>
      <c r="J777">
        <v>257.05</v>
      </c>
    </row>
    <row r="778" spans="1:10" x14ac:dyDescent="0.3">
      <c r="A778">
        <v>10906</v>
      </c>
      <c r="B778" t="s">
        <v>552</v>
      </c>
      <c r="C778" s="441">
        <v>46174</v>
      </c>
      <c r="D778" t="s">
        <v>465</v>
      </c>
      <c r="E778" t="s">
        <v>6778</v>
      </c>
      <c r="F778" t="s">
        <v>6762</v>
      </c>
      <c r="G778">
        <v>27.05</v>
      </c>
      <c r="H778" t="s">
        <v>4764</v>
      </c>
      <c r="I778">
        <v>53.33</v>
      </c>
      <c r="J778">
        <v>1442.58</v>
      </c>
    </row>
    <row r="779" spans="1:10" x14ac:dyDescent="0.3">
      <c r="A779">
        <v>11760</v>
      </c>
      <c r="B779" t="s">
        <v>552</v>
      </c>
      <c r="C779" s="441">
        <v>46204</v>
      </c>
      <c r="D779" t="s">
        <v>466</v>
      </c>
      <c r="E779" t="s">
        <v>6778</v>
      </c>
      <c r="F779" t="s">
        <v>6762</v>
      </c>
      <c r="G779">
        <v>11.41</v>
      </c>
      <c r="H779" t="s">
        <v>4764</v>
      </c>
      <c r="I779">
        <v>53.33</v>
      </c>
      <c r="J779">
        <v>608.5</v>
      </c>
    </row>
    <row r="780" spans="1:10" x14ac:dyDescent="0.3">
      <c r="A780">
        <v>213</v>
      </c>
      <c r="B780" t="s">
        <v>552</v>
      </c>
      <c r="C780" s="441">
        <v>45597</v>
      </c>
      <c r="D780" t="s">
        <v>6666</v>
      </c>
      <c r="E780" t="s">
        <v>6779</v>
      </c>
      <c r="F780" t="s">
        <v>6762</v>
      </c>
      <c r="G780">
        <v>13.31</v>
      </c>
      <c r="H780" t="s">
        <v>4764</v>
      </c>
      <c r="I780">
        <v>68.959999999999994</v>
      </c>
      <c r="J780">
        <v>917.86</v>
      </c>
    </row>
    <row r="781" spans="1:10" x14ac:dyDescent="0.3">
      <c r="A781">
        <v>313</v>
      </c>
      <c r="B781" t="s">
        <v>552</v>
      </c>
      <c r="C781" s="441">
        <v>45627</v>
      </c>
      <c r="D781" t="s">
        <v>5075</v>
      </c>
      <c r="E781" t="s">
        <v>6779</v>
      </c>
      <c r="F781" t="s">
        <v>6762</v>
      </c>
      <c r="G781">
        <v>10.66</v>
      </c>
      <c r="H781" t="s">
        <v>4764</v>
      </c>
      <c r="I781">
        <v>68.959999999999994</v>
      </c>
      <c r="J781">
        <v>735.11</v>
      </c>
    </row>
    <row r="782" spans="1:10" x14ac:dyDescent="0.3">
      <c r="A782">
        <v>1023</v>
      </c>
      <c r="B782" t="s">
        <v>552</v>
      </c>
      <c r="C782" s="441">
        <v>45658</v>
      </c>
      <c r="D782" t="s">
        <v>5068</v>
      </c>
      <c r="E782" t="s">
        <v>6779</v>
      </c>
      <c r="F782" t="s">
        <v>6762</v>
      </c>
      <c r="G782">
        <v>3.55</v>
      </c>
      <c r="H782" t="s">
        <v>4764</v>
      </c>
      <c r="I782">
        <v>68.959999999999994</v>
      </c>
      <c r="J782">
        <v>244.81</v>
      </c>
    </row>
    <row r="783" spans="1:10" x14ac:dyDescent="0.3">
      <c r="A783">
        <v>1798</v>
      </c>
      <c r="B783" t="s">
        <v>552</v>
      </c>
      <c r="C783" s="441">
        <v>45689</v>
      </c>
      <c r="D783" t="s">
        <v>5066</v>
      </c>
      <c r="E783" t="s">
        <v>6779</v>
      </c>
      <c r="F783" t="s">
        <v>6762</v>
      </c>
      <c r="G783">
        <v>19.8</v>
      </c>
      <c r="H783" t="s">
        <v>4764</v>
      </c>
      <c r="I783">
        <v>68.959999999999994</v>
      </c>
      <c r="J783">
        <v>1365.41</v>
      </c>
    </row>
    <row r="784" spans="1:10" x14ac:dyDescent="0.3">
      <c r="A784">
        <v>2274</v>
      </c>
      <c r="B784" t="s">
        <v>552</v>
      </c>
      <c r="C784" s="441">
        <v>45717</v>
      </c>
      <c r="D784" t="s">
        <v>5064</v>
      </c>
      <c r="E784" t="s">
        <v>6779</v>
      </c>
      <c r="F784" t="s">
        <v>6762</v>
      </c>
      <c r="G784">
        <v>7.7</v>
      </c>
      <c r="H784" t="s">
        <v>4764</v>
      </c>
      <c r="I784">
        <v>68.959999999999994</v>
      </c>
      <c r="J784">
        <v>530.99</v>
      </c>
    </row>
    <row r="785" spans="1:10" x14ac:dyDescent="0.3">
      <c r="A785">
        <v>214</v>
      </c>
      <c r="B785" t="s">
        <v>552</v>
      </c>
      <c r="C785" s="441">
        <v>45597</v>
      </c>
      <c r="D785" t="s">
        <v>6666</v>
      </c>
      <c r="E785" t="s">
        <v>6780</v>
      </c>
      <c r="F785" t="s">
        <v>6762</v>
      </c>
      <c r="G785">
        <v>11.3</v>
      </c>
      <c r="H785" t="s">
        <v>4764</v>
      </c>
      <c r="I785">
        <v>72.13</v>
      </c>
      <c r="J785">
        <v>815.07</v>
      </c>
    </row>
    <row r="786" spans="1:10" x14ac:dyDescent="0.3">
      <c r="A786">
        <v>314</v>
      </c>
      <c r="B786" t="s">
        <v>552</v>
      </c>
      <c r="C786" s="441">
        <v>45627</v>
      </c>
      <c r="D786" t="s">
        <v>5075</v>
      </c>
      <c r="E786" t="s">
        <v>6780</v>
      </c>
      <c r="F786" t="s">
        <v>6762</v>
      </c>
      <c r="G786">
        <v>6.55</v>
      </c>
      <c r="H786" t="s">
        <v>4764</v>
      </c>
      <c r="I786">
        <v>72.13</v>
      </c>
      <c r="J786">
        <v>472.45</v>
      </c>
    </row>
    <row r="787" spans="1:10" x14ac:dyDescent="0.3">
      <c r="A787">
        <v>1799</v>
      </c>
      <c r="B787" t="s">
        <v>552</v>
      </c>
      <c r="C787" s="441">
        <v>45689</v>
      </c>
      <c r="D787" t="s">
        <v>5066</v>
      </c>
      <c r="E787" t="s">
        <v>6780</v>
      </c>
      <c r="F787" t="s">
        <v>6762</v>
      </c>
      <c r="G787">
        <v>11.7</v>
      </c>
      <c r="H787" t="s">
        <v>4764</v>
      </c>
      <c r="I787">
        <v>72.13</v>
      </c>
      <c r="J787">
        <v>843.92</v>
      </c>
    </row>
    <row r="788" spans="1:10" x14ac:dyDescent="0.3">
      <c r="A788">
        <v>2275</v>
      </c>
      <c r="B788" t="s">
        <v>552</v>
      </c>
      <c r="C788" s="441">
        <v>45717</v>
      </c>
      <c r="D788" t="s">
        <v>5064</v>
      </c>
      <c r="E788" t="s">
        <v>6780</v>
      </c>
      <c r="F788" t="s">
        <v>6762</v>
      </c>
      <c r="G788">
        <v>5</v>
      </c>
      <c r="H788" t="s">
        <v>4764</v>
      </c>
      <c r="I788">
        <v>72.13</v>
      </c>
      <c r="J788">
        <v>360.65</v>
      </c>
    </row>
    <row r="789" spans="1:10" x14ac:dyDescent="0.3">
      <c r="A789">
        <v>215</v>
      </c>
      <c r="B789" t="s">
        <v>552</v>
      </c>
      <c r="C789" s="441">
        <v>45597</v>
      </c>
      <c r="D789" t="s">
        <v>6666</v>
      </c>
      <c r="E789" t="s">
        <v>6781</v>
      </c>
      <c r="F789" t="s">
        <v>6762</v>
      </c>
      <c r="G789">
        <v>2.08</v>
      </c>
      <c r="H789" t="s">
        <v>4764</v>
      </c>
      <c r="I789">
        <v>140.85</v>
      </c>
      <c r="J789">
        <v>292.97000000000003</v>
      </c>
    </row>
    <row r="790" spans="1:10" x14ac:dyDescent="0.3">
      <c r="A790">
        <v>315</v>
      </c>
      <c r="B790" t="s">
        <v>552</v>
      </c>
      <c r="C790" s="441">
        <v>45627</v>
      </c>
      <c r="D790" t="s">
        <v>5075</v>
      </c>
      <c r="E790" t="s">
        <v>6781</v>
      </c>
      <c r="F790" t="s">
        <v>6762</v>
      </c>
      <c r="G790">
        <v>7</v>
      </c>
      <c r="H790" t="s">
        <v>4764</v>
      </c>
      <c r="I790">
        <v>140.85</v>
      </c>
      <c r="J790">
        <v>985.95</v>
      </c>
    </row>
    <row r="791" spans="1:10" x14ac:dyDescent="0.3">
      <c r="A791">
        <v>1024</v>
      </c>
      <c r="B791" t="s">
        <v>552</v>
      </c>
      <c r="C791" s="441">
        <v>45658</v>
      </c>
      <c r="D791" t="s">
        <v>5068</v>
      </c>
      <c r="E791" t="s">
        <v>6781</v>
      </c>
      <c r="F791" t="s">
        <v>6762</v>
      </c>
      <c r="G791">
        <v>2.2999999999999998</v>
      </c>
      <c r="H791" t="s">
        <v>4764</v>
      </c>
      <c r="I791">
        <v>140.85</v>
      </c>
      <c r="J791">
        <v>323.95999999999998</v>
      </c>
    </row>
    <row r="792" spans="1:10" x14ac:dyDescent="0.3">
      <c r="A792">
        <v>1786</v>
      </c>
      <c r="B792" t="s">
        <v>552</v>
      </c>
      <c r="C792" s="441">
        <v>45689</v>
      </c>
      <c r="D792" t="s">
        <v>5066</v>
      </c>
      <c r="E792" t="s">
        <v>6781</v>
      </c>
      <c r="F792" t="s">
        <v>6762</v>
      </c>
      <c r="G792">
        <v>4.55</v>
      </c>
      <c r="H792" t="s">
        <v>4764</v>
      </c>
      <c r="I792">
        <v>140.85</v>
      </c>
      <c r="J792">
        <v>640.87</v>
      </c>
    </row>
    <row r="793" spans="1:10" x14ac:dyDescent="0.3">
      <c r="A793">
        <v>2262</v>
      </c>
      <c r="B793" t="s">
        <v>552</v>
      </c>
      <c r="C793" s="441">
        <v>45717</v>
      </c>
      <c r="D793" t="s">
        <v>5064</v>
      </c>
      <c r="E793" t="s">
        <v>6781</v>
      </c>
      <c r="F793" t="s">
        <v>6762</v>
      </c>
      <c r="G793">
        <v>0.59</v>
      </c>
      <c r="H793" t="s">
        <v>4764</v>
      </c>
      <c r="I793">
        <v>140.85</v>
      </c>
      <c r="J793">
        <v>83.1</v>
      </c>
    </row>
    <row r="794" spans="1:10" x14ac:dyDescent="0.3">
      <c r="A794">
        <v>216</v>
      </c>
      <c r="B794" t="s">
        <v>552</v>
      </c>
      <c r="C794" s="441">
        <v>45597</v>
      </c>
      <c r="D794" t="s">
        <v>6666</v>
      </c>
      <c r="E794" t="s">
        <v>6782</v>
      </c>
      <c r="F794" t="s">
        <v>6762</v>
      </c>
      <c r="G794">
        <v>10</v>
      </c>
      <c r="H794" t="s">
        <v>4764</v>
      </c>
      <c r="I794">
        <v>137.16999999999999</v>
      </c>
      <c r="J794">
        <v>1371.7</v>
      </c>
    </row>
    <row r="795" spans="1:10" x14ac:dyDescent="0.3">
      <c r="A795">
        <v>1801</v>
      </c>
      <c r="B795" t="s">
        <v>552</v>
      </c>
      <c r="C795" s="441">
        <v>45689</v>
      </c>
      <c r="D795" t="s">
        <v>5066</v>
      </c>
      <c r="E795" t="s">
        <v>6782</v>
      </c>
      <c r="F795" t="s">
        <v>6762</v>
      </c>
      <c r="G795">
        <v>0</v>
      </c>
      <c r="H795" t="s">
        <v>4764</v>
      </c>
      <c r="I795">
        <v>137.16999999999999</v>
      </c>
      <c r="J795">
        <v>0</v>
      </c>
    </row>
    <row r="796" spans="1:10" x14ac:dyDescent="0.3">
      <c r="A796">
        <v>2277</v>
      </c>
      <c r="B796" t="s">
        <v>552</v>
      </c>
      <c r="C796" s="441">
        <v>45717</v>
      </c>
      <c r="D796" t="s">
        <v>5064</v>
      </c>
      <c r="E796" t="s">
        <v>6782</v>
      </c>
      <c r="F796" t="s">
        <v>6762</v>
      </c>
      <c r="G796">
        <v>0</v>
      </c>
      <c r="H796" t="s">
        <v>4764</v>
      </c>
      <c r="I796">
        <v>137.16999999999999</v>
      </c>
      <c r="J796">
        <v>0</v>
      </c>
    </row>
    <row r="797" spans="1:10" x14ac:dyDescent="0.3">
      <c r="A797">
        <v>217</v>
      </c>
      <c r="B797" t="s">
        <v>552</v>
      </c>
      <c r="C797" s="441">
        <v>45597</v>
      </c>
      <c r="D797" t="s">
        <v>6666</v>
      </c>
      <c r="E797" t="s">
        <v>6783</v>
      </c>
      <c r="F797" t="s">
        <v>6762</v>
      </c>
      <c r="G797">
        <v>4.75</v>
      </c>
      <c r="H797" t="s">
        <v>4764</v>
      </c>
      <c r="I797">
        <v>62.95</v>
      </c>
      <c r="J797">
        <v>299.01</v>
      </c>
    </row>
    <row r="798" spans="1:10" x14ac:dyDescent="0.3">
      <c r="A798">
        <v>1776</v>
      </c>
      <c r="B798" t="s">
        <v>552</v>
      </c>
      <c r="C798" s="441">
        <v>45689</v>
      </c>
      <c r="D798" t="s">
        <v>5066</v>
      </c>
      <c r="E798" t="s">
        <v>6783</v>
      </c>
      <c r="F798" t="s">
        <v>6762</v>
      </c>
      <c r="G798">
        <v>0</v>
      </c>
      <c r="H798" t="s">
        <v>4764</v>
      </c>
      <c r="I798">
        <v>62.95</v>
      </c>
      <c r="J798">
        <v>0</v>
      </c>
    </row>
    <row r="799" spans="1:10" x14ac:dyDescent="0.3">
      <c r="A799">
        <v>2252</v>
      </c>
      <c r="B799" t="s">
        <v>552</v>
      </c>
      <c r="C799" s="441">
        <v>45717</v>
      </c>
      <c r="D799" t="s">
        <v>5064</v>
      </c>
      <c r="E799" t="s">
        <v>6783</v>
      </c>
      <c r="F799" t="s">
        <v>6762</v>
      </c>
      <c r="G799">
        <v>0</v>
      </c>
      <c r="H799" t="s">
        <v>4764</v>
      </c>
      <c r="I799">
        <v>62.95</v>
      </c>
      <c r="J799">
        <v>0</v>
      </c>
    </row>
    <row r="800" spans="1:10" x14ac:dyDescent="0.3">
      <c r="A800">
        <v>284</v>
      </c>
      <c r="B800" t="s">
        <v>552</v>
      </c>
      <c r="C800" s="441">
        <v>45627</v>
      </c>
      <c r="D800" t="s">
        <v>5075</v>
      </c>
      <c r="E800" t="s">
        <v>6784</v>
      </c>
      <c r="F800" t="s">
        <v>6714</v>
      </c>
      <c r="G800">
        <v>2.1</v>
      </c>
      <c r="H800" t="s">
        <v>6085</v>
      </c>
      <c r="I800">
        <v>49.87</v>
      </c>
      <c r="J800">
        <v>104.73</v>
      </c>
    </row>
    <row r="801" spans="1:10" x14ac:dyDescent="0.3">
      <c r="A801">
        <v>1720</v>
      </c>
      <c r="B801" t="s">
        <v>552</v>
      </c>
      <c r="C801" s="441">
        <v>45689</v>
      </c>
      <c r="D801" t="s">
        <v>5066</v>
      </c>
      <c r="E801" t="s">
        <v>6784</v>
      </c>
      <c r="F801" t="s">
        <v>6714</v>
      </c>
      <c r="G801">
        <v>1.7</v>
      </c>
      <c r="H801" t="s">
        <v>6085</v>
      </c>
      <c r="I801">
        <v>49.87</v>
      </c>
      <c r="J801">
        <v>84.78</v>
      </c>
    </row>
    <row r="802" spans="1:10" x14ac:dyDescent="0.3">
      <c r="A802">
        <v>2196</v>
      </c>
      <c r="B802" t="s">
        <v>552</v>
      </c>
      <c r="C802" s="441">
        <v>45717</v>
      </c>
      <c r="D802" t="s">
        <v>5064</v>
      </c>
      <c r="E802" t="s">
        <v>6784</v>
      </c>
      <c r="F802" t="s">
        <v>6714</v>
      </c>
      <c r="G802">
        <v>0</v>
      </c>
      <c r="H802" t="s">
        <v>6085</v>
      </c>
      <c r="I802">
        <v>49.87</v>
      </c>
      <c r="J802">
        <v>0</v>
      </c>
    </row>
    <row r="803" spans="1:10" x14ac:dyDescent="0.3">
      <c r="A803">
        <v>3332</v>
      </c>
      <c r="B803" t="s">
        <v>552</v>
      </c>
      <c r="C803" s="441">
        <v>45748</v>
      </c>
      <c r="D803" t="s">
        <v>5052</v>
      </c>
      <c r="E803" t="s">
        <v>6784</v>
      </c>
      <c r="F803" t="s">
        <v>6714</v>
      </c>
      <c r="G803">
        <v>1.45</v>
      </c>
      <c r="H803" t="s">
        <v>6085</v>
      </c>
      <c r="I803">
        <v>49.87</v>
      </c>
      <c r="J803">
        <v>72.31</v>
      </c>
    </row>
    <row r="804" spans="1:10" x14ac:dyDescent="0.3">
      <c r="A804">
        <v>5067</v>
      </c>
      <c r="B804" t="s">
        <v>552</v>
      </c>
      <c r="C804" s="441">
        <v>45839</v>
      </c>
      <c r="D804" t="s">
        <v>5046</v>
      </c>
      <c r="E804" t="s">
        <v>6784</v>
      </c>
      <c r="F804" t="s">
        <v>6714</v>
      </c>
      <c r="G804">
        <v>0.38</v>
      </c>
      <c r="H804" t="s">
        <v>6085</v>
      </c>
      <c r="I804">
        <v>49.87</v>
      </c>
      <c r="J804">
        <v>18.95</v>
      </c>
    </row>
    <row r="805" spans="1:10" x14ac:dyDescent="0.3">
      <c r="A805">
        <v>5806</v>
      </c>
      <c r="B805" t="s">
        <v>552</v>
      </c>
      <c r="C805" s="441">
        <v>45870</v>
      </c>
      <c r="D805" t="s">
        <v>4519</v>
      </c>
      <c r="E805" t="s">
        <v>6784</v>
      </c>
      <c r="F805" t="s">
        <v>6714</v>
      </c>
      <c r="G805">
        <v>2.2000000000000002</v>
      </c>
      <c r="H805" t="s">
        <v>6085</v>
      </c>
      <c r="I805">
        <v>49.87</v>
      </c>
      <c r="J805">
        <v>109.71</v>
      </c>
    </row>
    <row r="806" spans="1:10" x14ac:dyDescent="0.3">
      <c r="A806">
        <v>6510</v>
      </c>
      <c r="B806" t="s">
        <v>552</v>
      </c>
      <c r="C806" s="441">
        <v>45901</v>
      </c>
      <c r="D806" t="s">
        <v>4524</v>
      </c>
      <c r="E806" t="s">
        <v>6784</v>
      </c>
      <c r="F806" t="s">
        <v>6714</v>
      </c>
      <c r="G806">
        <v>1.68</v>
      </c>
      <c r="H806" t="s">
        <v>6085</v>
      </c>
      <c r="I806">
        <v>49.87</v>
      </c>
      <c r="J806">
        <v>83.78</v>
      </c>
    </row>
    <row r="807" spans="1:10" x14ac:dyDescent="0.3">
      <c r="A807">
        <v>7054</v>
      </c>
      <c r="B807" t="s">
        <v>552</v>
      </c>
      <c r="C807" s="441">
        <v>45931</v>
      </c>
      <c r="D807" t="s">
        <v>1097</v>
      </c>
      <c r="E807" t="s">
        <v>6784</v>
      </c>
      <c r="F807" t="s">
        <v>6714</v>
      </c>
      <c r="G807">
        <v>1</v>
      </c>
      <c r="H807" t="s">
        <v>6085</v>
      </c>
      <c r="I807">
        <v>49.87</v>
      </c>
      <c r="J807">
        <v>49.87</v>
      </c>
    </row>
    <row r="808" spans="1:10" x14ac:dyDescent="0.3">
      <c r="A808">
        <v>7511</v>
      </c>
      <c r="B808" t="s">
        <v>552</v>
      </c>
      <c r="C808" s="441">
        <v>45962</v>
      </c>
      <c r="D808" t="s">
        <v>4417</v>
      </c>
      <c r="E808" t="s">
        <v>6784</v>
      </c>
      <c r="F808" t="s">
        <v>6714</v>
      </c>
      <c r="G808">
        <v>1.4</v>
      </c>
      <c r="H808" t="s">
        <v>6085</v>
      </c>
      <c r="I808">
        <v>49.87</v>
      </c>
      <c r="J808">
        <v>69.819999999999993</v>
      </c>
    </row>
    <row r="809" spans="1:10" x14ac:dyDescent="0.3">
      <c r="A809">
        <v>7761</v>
      </c>
      <c r="B809" t="s">
        <v>552</v>
      </c>
      <c r="C809" s="441">
        <v>45992</v>
      </c>
      <c r="D809" t="s">
        <v>4415</v>
      </c>
      <c r="E809" t="s">
        <v>6784</v>
      </c>
      <c r="F809" t="s">
        <v>6714</v>
      </c>
      <c r="G809">
        <v>1</v>
      </c>
      <c r="H809" t="s">
        <v>6085</v>
      </c>
      <c r="I809">
        <v>49.87</v>
      </c>
      <c r="J809">
        <v>49.87</v>
      </c>
    </row>
    <row r="810" spans="1:10" x14ac:dyDescent="0.3">
      <c r="A810">
        <v>8342</v>
      </c>
      <c r="B810" t="s">
        <v>552</v>
      </c>
      <c r="C810" s="441">
        <v>46054</v>
      </c>
      <c r="D810" t="s">
        <v>461</v>
      </c>
      <c r="E810" t="s">
        <v>6784</v>
      </c>
      <c r="F810" t="s">
        <v>6714</v>
      </c>
      <c r="G810">
        <v>0.86</v>
      </c>
      <c r="H810" t="s">
        <v>6085</v>
      </c>
      <c r="I810">
        <v>49.86</v>
      </c>
      <c r="J810">
        <v>42.88</v>
      </c>
    </row>
    <row r="811" spans="1:10" x14ac:dyDescent="0.3">
      <c r="A811">
        <v>8819</v>
      </c>
      <c r="B811" t="s">
        <v>552</v>
      </c>
      <c r="C811" s="441">
        <v>46082</v>
      </c>
      <c r="D811" t="s">
        <v>462</v>
      </c>
      <c r="E811" t="s">
        <v>6784</v>
      </c>
      <c r="F811" t="s">
        <v>6714</v>
      </c>
      <c r="G811">
        <v>0.88</v>
      </c>
      <c r="H811" t="s">
        <v>6085</v>
      </c>
      <c r="I811">
        <v>49.86</v>
      </c>
      <c r="J811">
        <v>43.88</v>
      </c>
    </row>
    <row r="812" spans="1:10" x14ac:dyDescent="0.3">
      <c r="A812">
        <v>9581</v>
      </c>
      <c r="B812" t="s">
        <v>552</v>
      </c>
      <c r="C812" s="441">
        <v>46113</v>
      </c>
      <c r="D812" t="s">
        <v>463</v>
      </c>
      <c r="E812" t="s">
        <v>6784</v>
      </c>
      <c r="F812" t="s">
        <v>6714</v>
      </c>
      <c r="G812">
        <v>1.68</v>
      </c>
      <c r="H812" t="s">
        <v>6085</v>
      </c>
      <c r="I812">
        <v>49.86</v>
      </c>
      <c r="J812">
        <v>83.76</v>
      </c>
    </row>
    <row r="813" spans="1:10" x14ac:dyDescent="0.3">
      <c r="A813">
        <v>10112</v>
      </c>
      <c r="B813" t="s">
        <v>552</v>
      </c>
      <c r="C813" s="441">
        <v>46143</v>
      </c>
      <c r="D813" t="s">
        <v>464</v>
      </c>
      <c r="E813" t="s">
        <v>6784</v>
      </c>
      <c r="F813" t="s">
        <v>6714</v>
      </c>
      <c r="G813">
        <v>1.56</v>
      </c>
      <c r="H813" t="s">
        <v>6085</v>
      </c>
      <c r="I813">
        <v>49.86</v>
      </c>
      <c r="J813">
        <v>77.78</v>
      </c>
    </row>
    <row r="814" spans="1:10" x14ac:dyDescent="0.3">
      <c r="A814">
        <v>10830</v>
      </c>
      <c r="B814" t="s">
        <v>552</v>
      </c>
      <c r="C814" s="441">
        <v>46174</v>
      </c>
      <c r="D814" t="s">
        <v>465</v>
      </c>
      <c r="E814" t="s">
        <v>6784</v>
      </c>
      <c r="F814" t="s">
        <v>6714</v>
      </c>
      <c r="G814">
        <v>0.76</v>
      </c>
      <c r="H814" t="s">
        <v>6085</v>
      </c>
      <c r="I814">
        <v>49.86</v>
      </c>
      <c r="J814">
        <v>37.89</v>
      </c>
    </row>
    <row r="815" spans="1:10" x14ac:dyDescent="0.3">
      <c r="A815">
        <v>285</v>
      </c>
      <c r="B815" t="s">
        <v>552</v>
      </c>
      <c r="C815" s="441">
        <v>45627</v>
      </c>
      <c r="D815" t="s">
        <v>5075</v>
      </c>
      <c r="E815" t="s">
        <v>6785</v>
      </c>
      <c r="F815" t="s">
        <v>6714</v>
      </c>
      <c r="G815">
        <v>0.4</v>
      </c>
      <c r="H815" t="s">
        <v>6085</v>
      </c>
      <c r="I815">
        <v>40.799999999999997</v>
      </c>
      <c r="J815">
        <v>16.32</v>
      </c>
    </row>
    <row r="816" spans="1:10" x14ac:dyDescent="0.3">
      <c r="A816">
        <v>1721</v>
      </c>
      <c r="B816" t="s">
        <v>552</v>
      </c>
      <c r="C816" s="441">
        <v>45689</v>
      </c>
      <c r="D816" t="s">
        <v>5066</v>
      </c>
      <c r="E816" t="s">
        <v>6785</v>
      </c>
      <c r="F816" t="s">
        <v>6714</v>
      </c>
      <c r="G816">
        <v>0.28999999999999998</v>
      </c>
      <c r="H816" t="s">
        <v>6085</v>
      </c>
      <c r="I816">
        <v>40.799999999999997</v>
      </c>
      <c r="J816">
        <v>11.83</v>
      </c>
    </row>
    <row r="817" spans="1:10" x14ac:dyDescent="0.3">
      <c r="A817">
        <v>2197</v>
      </c>
      <c r="B817" t="s">
        <v>552</v>
      </c>
      <c r="C817" s="441">
        <v>45717</v>
      </c>
      <c r="D817" t="s">
        <v>5064</v>
      </c>
      <c r="E817" t="s">
        <v>6785</v>
      </c>
      <c r="F817" t="s">
        <v>6714</v>
      </c>
      <c r="G817">
        <v>0</v>
      </c>
      <c r="H817" t="s">
        <v>6085</v>
      </c>
      <c r="I817">
        <v>40.799999999999997</v>
      </c>
      <c r="J817">
        <v>0</v>
      </c>
    </row>
    <row r="818" spans="1:10" x14ac:dyDescent="0.3">
      <c r="A818">
        <v>286</v>
      </c>
      <c r="B818" t="s">
        <v>552</v>
      </c>
      <c r="C818" s="441">
        <v>45627</v>
      </c>
      <c r="D818" t="s">
        <v>5075</v>
      </c>
      <c r="E818" t="s">
        <v>6786</v>
      </c>
      <c r="F818" t="s">
        <v>6714</v>
      </c>
      <c r="G818">
        <v>0.72</v>
      </c>
      <c r="H818" t="s">
        <v>6085</v>
      </c>
      <c r="I818">
        <v>75.5</v>
      </c>
      <c r="J818">
        <v>54.36</v>
      </c>
    </row>
    <row r="819" spans="1:10" x14ac:dyDescent="0.3">
      <c r="A819">
        <v>1724</v>
      </c>
      <c r="B819" t="s">
        <v>552</v>
      </c>
      <c r="C819" s="441">
        <v>45689</v>
      </c>
      <c r="D819" t="s">
        <v>5066</v>
      </c>
      <c r="E819" t="s">
        <v>6786</v>
      </c>
      <c r="F819" t="s">
        <v>6714</v>
      </c>
      <c r="G819">
        <v>0</v>
      </c>
      <c r="H819" t="s">
        <v>6085</v>
      </c>
      <c r="I819">
        <v>75.5</v>
      </c>
      <c r="J819">
        <v>0</v>
      </c>
    </row>
    <row r="820" spans="1:10" x14ac:dyDescent="0.3">
      <c r="A820">
        <v>2200</v>
      </c>
      <c r="B820" t="s">
        <v>552</v>
      </c>
      <c r="C820" s="441">
        <v>45717</v>
      </c>
      <c r="D820" t="s">
        <v>5064</v>
      </c>
      <c r="E820" t="s">
        <v>6786</v>
      </c>
      <c r="F820" t="s">
        <v>6714</v>
      </c>
      <c r="G820">
        <v>0</v>
      </c>
      <c r="H820" t="s">
        <v>6085</v>
      </c>
      <c r="I820">
        <v>75.5</v>
      </c>
      <c r="J820">
        <v>0</v>
      </c>
    </row>
    <row r="821" spans="1:10" x14ac:dyDescent="0.3">
      <c r="A821">
        <v>287</v>
      </c>
      <c r="B821" t="s">
        <v>552</v>
      </c>
      <c r="C821" s="441">
        <v>45627</v>
      </c>
      <c r="D821" t="s">
        <v>5075</v>
      </c>
      <c r="E821" t="s">
        <v>6787</v>
      </c>
      <c r="F821" t="s">
        <v>6714</v>
      </c>
      <c r="G821">
        <v>3.68</v>
      </c>
      <c r="H821" t="s">
        <v>6085</v>
      </c>
      <c r="I821">
        <v>35</v>
      </c>
      <c r="J821">
        <v>128.80000000000001</v>
      </c>
    </row>
    <row r="822" spans="1:10" x14ac:dyDescent="0.3">
      <c r="A822">
        <v>970</v>
      </c>
      <c r="B822" t="s">
        <v>552</v>
      </c>
      <c r="C822" s="441">
        <v>45658</v>
      </c>
      <c r="D822" t="s">
        <v>5068</v>
      </c>
      <c r="E822" t="s">
        <v>6787</v>
      </c>
      <c r="F822" t="s">
        <v>6714</v>
      </c>
      <c r="G822">
        <v>2.08</v>
      </c>
      <c r="H822" t="s">
        <v>6085</v>
      </c>
      <c r="I822">
        <v>35</v>
      </c>
      <c r="J822">
        <v>72.8</v>
      </c>
    </row>
    <row r="823" spans="1:10" x14ac:dyDescent="0.3">
      <c r="A823">
        <v>1764</v>
      </c>
      <c r="B823" t="s">
        <v>552</v>
      </c>
      <c r="C823" s="441">
        <v>45689</v>
      </c>
      <c r="D823" t="s">
        <v>5066</v>
      </c>
      <c r="E823" t="s">
        <v>6787</v>
      </c>
      <c r="F823" t="s">
        <v>6714</v>
      </c>
      <c r="G823">
        <v>0</v>
      </c>
      <c r="H823" t="s">
        <v>6085</v>
      </c>
      <c r="I823">
        <v>35</v>
      </c>
      <c r="J823">
        <v>0</v>
      </c>
    </row>
    <row r="824" spans="1:10" x14ac:dyDescent="0.3">
      <c r="A824">
        <v>2240</v>
      </c>
      <c r="B824" t="s">
        <v>552</v>
      </c>
      <c r="C824" s="441">
        <v>45717</v>
      </c>
      <c r="D824" t="s">
        <v>5064</v>
      </c>
      <c r="E824" t="s">
        <v>6787</v>
      </c>
      <c r="F824" t="s">
        <v>6714</v>
      </c>
      <c r="G824">
        <v>0.94</v>
      </c>
      <c r="H824" t="s">
        <v>6085</v>
      </c>
      <c r="I824">
        <v>35</v>
      </c>
      <c r="J824">
        <v>32.9</v>
      </c>
    </row>
    <row r="825" spans="1:10" x14ac:dyDescent="0.3">
      <c r="A825">
        <v>288</v>
      </c>
      <c r="B825" t="s">
        <v>552</v>
      </c>
      <c r="C825" s="441">
        <v>45627</v>
      </c>
      <c r="D825" t="s">
        <v>5075</v>
      </c>
      <c r="E825" t="s">
        <v>6788</v>
      </c>
      <c r="F825" t="s">
        <v>6714</v>
      </c>
      <c r="G825">
        <v>0.64</v>
      </c>
      <c r="H825" t="s">
        <v>6085</v>
      </c>
      <c r="I825">
        <v>62.13</v>
      </c>
      <c r="J825">
        <v>39.76</v>
      </c>
    </row>
    <row r="826" spans="1:10" x14ac:dyDescent="0.3">
      <c r="A826">
        <v>971</v>
      </c>
      <c r="B826" t="s">
        <v>552</v>
      </c>
      <c r="C826" s="441">
        <v>45658</v>
      </c>
      <c r="D826" t="s">
        <v>5068</v>
      </c>
      <c r="E826" t="s">
        <v>6788</v>
      </c>
      <c r="F826" t="s">
        <v>6714</v>
      </c>
      <c r="G826">
        <v>0.9</v>
      </c>
      <c r="H826" t="s">
        <v>6085</v>
      </c>
      <c r="I826">
        <v>62.13</v>
      </c>
      <c r="J826">
        <v>55.92</v>
      </c>
    </row>
    <row r="827" spans="1:10" x14ac:dyDescent="0.3">
      <c r="A827">
        <v>1765</v>
      </c>
      <c r="B827" t="s">
        <v>552</v>
      </c>
      <c r="C827" s="441">
        <v>45689</v>
      </c>
      <c r="D827" t="s">
        <v>5066</v>
      </c>
      <c r="E827" t="s">
        <v>6788</v>
      </c>
      <c r="F827" t="s">
        <v>6714</v>
      </c>
      <c r="G827">
        <v>2.7</v>
      </c>
      <c r="H827" t="s">
        <v>6085</v>
      </c>
      <c r="I827">
        <v>62.13</v>
      </c>
      <c r="J827">
        <v>167.75</v>
      </c>
    </row>
    <row r="828" spans="1:10" x14ac:dyDescent="0.3">
      <c r="A828">
        <v>2241</v>
      </c>
      <c r="B828" t="s">
        <v>552</v>
      </c>
      <c r="C828" s="441">
        <v>45717</v>
      </c>
      <c r="D828" t="s">
        <v>5064</v>
      </c>
      <c r="E828" t="s">
        <v>6788</v>
      </c>
      <c r="F828" t="s">
        <v>6714</v>
      </c>
      <c r="G828">
        <v>2.8</v>
      </c>
      <c r="H828" t="s">
        <v>6085</v>
      </c>
      <c r="I828">
        <v>62.13</v>
      </c>
      <c r="J828">
        <v>173.96</v>
      </c>
    </row>
    <row r="829" spans="1:10" x14ac:dyDescent="0.3">
      <c r="A829">
        <v>3367</v>
      </c>
      <c r="B829" t="s">
        <v>552</v>
      </c>
      <c r="C829" s="441">
        <v>45748</v>
      </c>
      <c r="D829" t="s">
        <v>5052</v>
      </c>
      <c r="E829" t="s">
        <v>6788</v>
      </c>
      <c r="F829" t="s">
        <v>6714</v>
      </c>
      <c r="G829">
        <v>1.6</v>
      </c>
      <c r="H829" t="s">
        <v>6085</v>
      </c>
      <c r="I829">
        <v>62.13</v>
      </c>
      <c r="J829">
        <v>99.41</v>
      </c>
    </row>
    <row r="830" spans="1:10" x14ac:dyDescent="0.3">
      <c r="A830">
        <v>4099</v>
      </c>
      <c r="B830" t="s">
        <v>552</v>
      </c>
      <c r="C830" s="441">
        <v>45778</v>
      </c>
      <c r="D830" t="s">
        <v>5061</v>
      </c>
      <c r="E830" t="s">
        <v>6788</v>
      </c>
      <c r="F830" t="s">
        <v>6714</v>
      </c>
      <c r="G830">
        <v>1.2</v>
      </c>
      <c r="H830" t="s">
        <v>6085</v>
      </c>
      <c r="I830">
        <v>62.13</v>
      </c>
      <c r="J830">
        <v>74.56</v>
      </c>
    </row>
    <row r="831" spans="1:10" x14ac:dyDescent="0.3">
      <c r="A831">
        <v>4730</v>
      </c>
      <c r="B831" t="s">
        <v>552</v>
      </c>
      <c r="C831" s="441">
        <v>45809</v>
      </c>
      <c r="D831" t="s">
        <v>4523</v>
      </c>
      <c r="E831" t="s">
        <v>6788</v>
      </c>
      <c r="F831" t="s">
        <v>6714</v>
      </c>
      <c r="G831">
        <v>1.5</v>
      </c>
      <c r="H831" t="s">
        <v>6085</v>
      </c>
      <c r="I831">
        <v>62.13</v>
      </c>
      <c r="J831">
        <v>93.2</v>
      </c>
    </row>
    <row r="832" spans="1:10" x14ac:dyDescent="0.3">
      <c r="A832">
        <v>5112</v>
      </c>
      <c r="B832" t="s">
        <v>552</v>
      </c>
      <c r="C832" s="441">
        <v>45839</v>
      </c>
      <c r="D832" t="s">
        <v>5046</v>
      </c>
      <c r="E832" t="s">
        <v>6788</v>
      </c>
      <c r="F832" t="s">
        <v>6714</v>
      </c>
      <c r="G832">
        <v>0.4</v>
      </c>
      <c r="H832" t="s">
        <v>6085</v>
      </c>
      <c r="I832">
        <v>62.13</v>
      </c>
      <c r="J832">
        <v>24.85</v>
      </c>
    </row>
    <row r="833" spans="1:10" x14ac:dyDescent="0.3">
      <c r="A833">
        <v>5853</v>
      </c>
      <c r="B833" t="s">
        <v>552</v>
      </c>
      <c r="C833" s="441">
        <v>45870</v>
      </c>
      <c r="D833" t="s">
        <v>4519</v>
      </c>
      <c r="E833" t="s">
        <v>6788</v>
      </c>
      <c r="F833" t="s">
        <v>6714</v>
      </c>
      <c r="G833">
        <v>2.2200000000000002</v>
      </c>
      <c r="H833" t="s">
        <v>6085</v>
      </c>
      <c r="I833">
        <v>62.13</v>
      </c>
      <c r="J833">
        <v>137.93</v>
      </c>
    </row>
    <row r="834" spans="1:10" x14ac:dyDescent="0.3">
      <c r="A834">
        <v>6556</v>
      </c>
      <c r="B834" t="s">
        <v>552</v>
      </c>
      <c r="C834" s="441">
        <v>45901</v>
      </c>
      <c r="D834" t="s">
        <v>4524</v>
      </c>
      <c r="E834" t="s">
        <v>6788</v>
      </c>
      <c r="F834" t="s">
        <v>6714</v>
      </c>
      <c r="G834">
        <v>4.22</v>
      </c>
      <c r="H834" t="s">
        <v>6085</v>
      </c>
      <c r="I834">
        <v>62.13</v>
      </c>
      <c r="J834">
        <v>262.19</v>
      </c>
    </row>
    <row r="835" spans="1:10" x14ac:dyDescent="0.3">
      <c r="A835">
        <v>7091</v>
      </c>
      <c r="B835" t="s">
        <v>552</v>
      </c>
      <c r="C835" s="441">
        <v>45931</v>
      </c>
      <c r="D835" t="s">
        <v>1097</v>
      </c>
      <c r="E835" t="s">
        <v>6788</v>
      </c>
      <c r="F835" t="s">
        <v>6714</v>
      </c>
      <c r="G835">
        <v>0.86</v>
      </c>
      <c r="H835" t="s">
        <v>6085</v>
      </c>
      <c r="I835">
        <v>62.13</v>
      </c>
      <c r="J835">
        <v>53.43</v>
      </c>
    </row>
    <row r="836" spans="1:10" x14ac:dyDescent="0.3">
      <c r="A836">
        <v>7544</v>
      </c>
      <c r="B836" t="s">
        <v>552</v>
      </c>
      <c r="C836" s="441">
        <v>45962</v>
      </c>
      <c r="D836" t="s">
        <v>4417</v>
      </c>
      <c r="E836" t="s">
        <v>6788</v>
      </c>
      <c r="F836" t="s">
        <v>6714</v>
      </c>
      <c r="G836">
        <v>6.1</v>
      </c>
      <c r="H836" t="s">
        <v>6085</v>
      </c>
      <c r="I836">
        <v>62.13</v>
      </c>
      <c r="J836">
        <v>378.99</v>
      </c>
    </row>
    <row r="837" spans="1:10" x14ac:dyDescent="0.3">
      <c r="A837">
        <v>7794</v>
      </c>
      <c r="B837" t="s">
        <v>552</v>
      </c>
      <c r="C837" s="441">
        <v>45992</v>
      </c>
      <c r="D837" t="s">
        <v>4415</v>
      </c>
      <c r="E837" t="s">
        <v>6788</v>
      </c>
      <c r="F837" t="s">
        <v>6714</v>
      </c>
      <c r="G837">
        <v>0.86</v>
      </c>
      <c r="H837" t="s">
        <v>6085</v>
      </c>
      <c r="I837">
        <v>62.13</v>
      </c>
      <c r="J837">
        <v>53.43</v>
      </c>
    </row>
    <row r="838" spans="1:10" x14ac:dyDescent="0.3">
      <c r="A838">
        <v>7897</v>
      </c>
      <c r="B838" t="s">
        <v>552</v>
      </c>
      <c r="C838" s="441">
        <v>46023</v>
      </c>
      <c r="D838" t="s">
        <v>460</v>
      </c>
      <c r="E838" t="s">
        <v>6788</v>
      </c>
      <c r="F838" t="s">
        <v>6714</v>
      </c>
      <c r="G838">
        <v>3.28</v>
      </c>
      <c r="H838" t="s">
        <v>6085</v>
      </c>
      <c r="I838">
        <v>62.13</v>
      </c>
      <c r="J838">
        <v>203.79</v>
      </c>
    </row>
    <row r="839" spans="1:10" x14ac:dyDescent="0.3">
      <c r="A839">
        <v>8387</v>
      </c>
      <c r="B839" t="s">
        <v>552</v>
      </c>
      <c r="C839" s="441">
        <v>46054</v>
      </c>
      <c r="D839" t="s">
        <v>461</v>
      </c>
      <c r="E839" t="s">
        <v>6788</v>
      </c>
      <c r="F839" t="s">
        <v>6714</v>
      </c>
      <c r="G839">
        <v>3.72</v>
      </c>
      <c r="H839" t="s">
        <v>6085</v>
      </c>
      <c r="I839">
        <v>62.13</v>
      </c>
      <c r="J839">
        <v>231.12</v>
      </c>
    </row>
    <row r="840" spans="1:10" x14ac:dyDescent="0.3">
      <c r="A840">
        <v>8874</v>
      </c>
      <c r="B840" t="s">
        <v>552</v>
      </c>
      <c r="C840" s="441">
        <v>46082</v>
      </c>
      <c r="D840" t="s">
        <v>462</v>
      </c>
      <c r="E840" t="s">
        <v>6788</v>
      </c>
      <c r="F840" t="s">
        <v>6714</v>
      </c>
      <c r="G840">
        <v>1.88</v>
      </c>
      <c r="H840" t="s">
        <v>6085</v>
      </c>
      <c r="I840">
        <v>62.13</v>
      </c>
      <c r="J840">
        <v>116.8</v>
      </c>
    </row>
    <row r="841" spans="1:10" x14ac:dyDescent="0.3">
      <c r="A841">
        <v>9632</v>
      </c>
      <c r="B841" t="s">
        <v>552</v>
      </c>
      <c r="C841" s="441">
        <v>46113</v>
      </c>
      <c r="D841" t="s">
        <v>463</v>
      </c>
      <c r="E841" t="s">
        <v>6788</v>
      </c>
      <c r="F841" t="s">
        <v>6714</v>
      </c>
      <c r="G841">
        <v>4.66</v>
      </c>
      <c r="H841" t="s">
        <v>6085</v>
      </c>
      <c r="I841">
        <v>62.13</v>
      </c>
      <c r="J841">
        <v>289.52999999999997</v>
      </c>
    </row>
    <row r="842" spans="1:10" x14ac:dyDescent="0.3">
      <c r="A842">
        <v>10165</v>
      </c>
      <c r="B842" t="s">
        <v>552</v>
      </c>
      <c r="C842" s="441">
        <v>46143</v>
      </c>
      <c r="D842" t="s">
        <v>464</v>
      </c>
      <c r="E842" t="s">
        <v>6788</v>
      </c>
      <c r="F842" t="s">
        <v>6714</v>
      </c>
      <c r="G842">
        <v>6.46</v>
      </c>
      <c r="H842" t="s">
        <v>6085</v>
      </c>
      <c r="I842">
        <v>62.13</v>
      </c>
      <c r="J842">
        <v>401.36</v>
      </c>
    </row>
    <row r="843" spans="1:10" x14ac:dyDescent="0.3">
      <c r="A843">
        <v>10880</v>
      </c>
      <c r="B843" t="s">
        <v>552</v>
      </c>
      <c r="C843" s="441">
        <v>46174</v>
      </c>
      <c r="D843" t="s">
        <v>465</v>
      </c>
      <c r="E843" t="s">
        <v>6788</v>
      </c>
      <c r="F843" t="s">
        <v>6714</v>
      </c>
      <c r="G843">
        <v>3.3</v>
      </c>
      <c r="H843" t="s">
        <v>6085</v>
      </c>
      <c r="I843">
        <v>62.13</v>
      </c>
      <c r="J843">
        <v>205.03</v>
      </c>
    </row>
    <row r="844" spans="1:10" x14ac:dyDescent="0.3">
      <c r="A844">
        <v>11736</v>
      </c>
      <c r="B844" t="s">
        <v>552</v>
      </c>
      <c r="C844" s="441">
        <v>46204</v>
      </c>
      <c r="D844" t="s">
        <v>466</v>
      </c>
      <c r="E844" t="s">
        <v>6788</v>
      </c>
      <c r="F844" t="s">
        <v>6714</v>
      </c>
      <c r="G844">
        <v>3.44</v>
      </c>
      <c r="H844" t="s">
        <v>6085</v>
      </c>
      <c r="I844">
        <v>62.13</v>
      </c>
      <c r="J844">
        <v>213.73</v>
      </c>
    </row>
    <row r="845" spans="1:10" x14ac:dyDescent="0.3">
      <c r="A845">
        <v>289</v>
      </c>
      <c r="B845" t="s">
        <v>552</v>
      </c>
      <c r="C845" s="441">
        <v>45627</v>
      </c>
      <c r="D845" t="s">
        <v>5075</v>
      </c>
      <c r="E845" t="s">
        <v>6789</v>
      </c>
      <c r="F845" t="s">
        <v>6714</v>
      </c>
      <c r="G845">
        <v>3.06</v>
      </c>
      <c r="H845" t="s">
        <v>6085</v>
      </c>
      <c r="I845">
        <v>22.74</v>
      </c>
      <c r="J845">
        <v>69.58</v>
      </c>
    </row>
    <row r="846" spans="1:10" x14ac:dyDescent="0.3">
      <c r="A846">
        <v>1730</v>
      </c>
      <c r="B846" t="s">
        <v>552</v>
      </c>
      <c r="C846" s="441">
        <v>45689</v>
      </c>
      <c r="D846" t="s">
        <v>5066</v>
      </c>
      <c r="E846" t="s">
        <v>6789</v>
      </c>
      <c r="F846" t="s">
        <v>6714</v>
      </c>
      <c r="G846">
        <v>1.89</v>
      </c>
      <c r="H846" t="s">
        <v>6085</v>
      </c>
      <c r="I846">
        <v>22.74</v>
      </c>
      <c r="J846">
        <v>42.98</v>
      </c>
    </row>
    <row r="847" spans="1:10" x14ac:dyDescent="0.3">
      <c r="A847">
        <v>2206</v>
      </c>
      <c r="B847" t="s">
        <v>552</v>
      </c>
      <c r="C847" s="441">
        <v>45717</v>
      </c>
      <c r="D847" t="s">
        <v>5064</v>
      </c>
      <c r="E847" t="s">
        <v>6789</v>
      </c>
      <c r="F847" t="s">
        <v>6714</v>
      </c>
      <c r="G847">
        <v>2</v>
      </c>
      <c r="H847" t="s">
        <v>6085</v>
      </c>
      <c r="I847">
        <v>22.74</v>
      </c>
      <c r="J847">
        <v>45.48</v>
      </c>
    </row>
    <row r="848" spans="1:10" x14ac:dyDescent="0.3">
      <c r="A848">
        <v>3338</v>
      </c>
      <c r="B848" t="s">
        <v>552</v>
      </c>
      <c r="C848" s="441">
        <v>45748</v>
      </c>
      <c r="D848" t="s">
        <v>5052</v>
      </c>
      <c r="E848" t="s">
        <v>6789</v>
      </c>
      <c r="F848" t="s">
        <v>6714</v>
      </c>
      <c r="G848">
        <v>1.89</v>
      </c>
      <c r="H848" t="s">
        <v>6085</v>
      </c>
      <c r="I848">
        <v>22.74</v>
      </c>
      <c r="J848">
        <v>42.98</v>
      </c>
    </row>
    <row r="849" spans="1:10" x14ac:dyDescent="0.3">
      <c r="A849">
        <v>4068</v>
      </c>
      <c r="B849" t="s">
        <v>552</v>
      </c>
      <c r="C849" s="441">
        <v>45778</v>
      </c>
      <c r="D849" t="s">
        <v>5061</v>
      </c>
      <c r="E849" t="s">
        <v>6789</v>
      </c>
      <c r="F849" t="s">
        <v>6714</v>
      </c>
      <c r="G849">
        <v>2.44</v>
      </c>
      <c r="H849" t="s">
        <v>6085</v>
      </c>
      <c r="I849">
        <v>22.74</v>
      </c>
      <c r="J849">
        <v>55.49</v>
      </c>
    </row>
    <row r="850" spans="1:10" x14ac:dyDescent="0.3">
      <c r="A850">
        <v>4706</v>
      </c>
      <c r="B850" t="s">
        <v>552</v>
      </c>
      <c r="C850" s="441">
        <v>45809</v>
      </c>
      <c r="D850" t="s">
        <v>4523</v>
      </c>
      <c r="E850" t="s">
        <v>6789</v>
      </c>
      <c r="F850" t="s">
        <v>6714</v>
      </c>
      <c r="G850">
        <v>0.7</v>
      </c>
      <c r="H850" t="s">
        <v>6085</v>
      </c>
      <c r="I850">
        <v>22.74</v>
      </c>
      <c r="J850">
        <v>15.92</v>
      </c>
    </row>
    <row r="851" spans="1:10" x14ac:dyDescent="0.3">
      <c r="A851">
        <v>5076</v>
      </c>
      <c r="B851" t="s">
        <v>552</v>
      </c>
      <c r="C851" s="441">
        <v>45839</v>
      </c>
      <c r="D851" t="s">
        <v>5046</v>
      </c>
      <c r="E851" t="s">
        <v>6789</v>
      </c>
      <c r="F851" t="s">
        <v>6714</v>
      </c>
      <c r="G851">
        <v>2.8</v>
      </c>
      <c r="H851" t="s">
        <v>6085</v>
      </c>
      <c r="I851">
        <v>22.74</v>
      </c>
      <c r="J851">
        <v>63.67</v>
      </c>
    </row>
    <row r="852" spans="1:10" x14ac:dyDescent="0.3">
      <c r="A852">
        <v>5816</v>
      </c>
      <c r="B852" t="s">
        <v>552</v>
      </c>
      <c r="C852" s="441">
        <v>45870</v>
      </c>
      <c r="D852" t="s">
        <v>4519</v>
      </c>
      <c r="E852" t="s">
        <v>6789</v>
      </c>
      <c r="F852" t="s">
        <v>6714</v>
      </c>
      <c r="G852">
        <v>3.4</v>
      </c>
      <c r="H852" t="s">
        <v>6085</v>
      </c>
      <c r="I852">
        <v>22.74</v>
      </c>
      <c r="J852">
        <v>77.319999999999993</v>
      </c>
    </row>
    <row r="853" spans="1:10" x14ac:dyDescent="0.3">
      <c r="A853">
        <v>6519</v>
      </c>
      <c r="B853" t="s">
        <v>552</v>
      </c>
      <c r="C853" s="441">
        <v>45901</v>
      </c>
      <c r="D853" t="s">
        <v>4524</v>
      </c>
      <c r="E853" t="s">
        <v>6789</v>
      </c>
      <c r="F853" t="s">
        <v>6714</v>
      </c>
      <c r="G853">
        <v>1.68</v>
      </c>
      <c r="H853" t="s">
        <v>6085</v>
      </c>
      <c r="I853">
        <v>22.74</v>
      </c>
      <c r="J853">
        <v>38.200000000000003</v>
      </c>
    </row>
    <row r="854" spans="1:10" x14ac:dyDescent="0.3">
      <c r="A854">
        <v>7060</v>
      </c>
      <c r="B854" t="s">
        <v>552</v>
      </c>
      <c r="C854" s="441">
        <v>45931</v>
      </c>
      <c r="D854" t="s">
        <v>1097</v>
      </c>
      <c r="E854" t="s">
        <v>6789</v>
      </c>
      <c r="F854" t="s">
        <v>6714</v>
      </c>
      <c r="G854">
        <v>2.6</v>
      </c>
      <c r="H854" t="s">
        <v>6085</v>
      </c>
      <c r="I854">
        <v>22.74</v>
      </c>
      <c r="J854">
        <v>59.12</v>
      </c>
    </row>
    <row r="855" spans="1:10" x14ac:dyDescent="0.3">
      <c r="A855">
        <v>7517</v>
      </c>
      <c r="B855" t="s">
        <v>552</v>
      </c>
      <c r="C855" s="441">
        <v>45962</v>
      </c>
      <c r="D855" t="s">
        <v>4417</v>
      </c>
      <c r="E855" t="s">
        <v>6789</v>
      </c>
      <c r="F855" t="s">
        <v>6714</v>
      </c>
      <c r="G855">
        <v>2.8</v>
      </c>
      <c r="H855" t="s">
        <v>6085</v>
      </c>
      <c r="I855">
        <v>22.74</v>
      </c>
      <c r="J855">
        <v>63.67</v>
      </c>
    </row>
    <row r="856" spans="1:10" x14ac:dyDescent="0.3">
      <c r="A856">
        <v>7767</v>
      </c>
      <c r="B856" t="s">
        <v>552</v>
      </c>
      <c r="C856" s="441">
        <v>45992</v>
      </c>
      <c r="D856" t="s">
        <v>4415</v>
      </c>
      <c r="E856" t="s">
        <v>6789</v>
      </c>
      <c r="F856" t="s">
        <v>6714</v>
      </c>
      <c r="G856">
        <v>2.6</v>
      </c>
      <c r="H856" t="s">
        <v>6085</v>
      </c>
      <c r="I856">
        <v>22.74</v>
      </c>
      <c r="J856">
        <v>59.12</v>
      </c>
    </row>
    <row r="857" spans="1:10" x14ac:dyDescent="0.3">
      <c r="A857">
        <v>290</v>
      </c>
      <c r="B857" t="s">
        <v>552</v>
      </c>
      <c r="C857" s="441">
        <v>45627</v>
      </c>
      <c r="D857" t="s">
        <v>5075</v>
      </c>
      <c r="E857" t="s">
        <v>6790</v>
      </c>
      <c r="F857" t="s">
        <v>6714</v>
      </c>
      <c r="G857">
        <v>0.32</v>
      </c>
      <c r="H857" t="s">
        <v>6085</v>
      </c>
      <c r="I857">
        <v>48.64</v>
      </c>
      <c r="J857">
        <v>15.56</v>
      </c>
    </row>
    <row r="858" spans="1:10" x14ac:dyDescent="0.3">
      <c r="A858">
        <v>1752</v>
      </c>
      <c r="B858" t="s">
        <v>552</v>
      </c>
      <c r="C858" s="441">
        <v>45689</v>
      </c>
      <c r="D858" t="s">
        <v>5066</v>
      </c>
      <c r="E858" t="s">
        <v>6790</v>
      </c>
      <c r="F858" t="s">
        <v>6714</v>
      </c>
      <c r="G858">
        <v>0.32</v>
      </c>
      <c r="H858" t="s">
        <v>6085</v>
      </c>
      <c r="I858">
        <v>48.64</v>
      </c>
      <c r="J858">
        <v>15.56</v>
      </c>
    </row>
    <row r="859" spans="1:10" x14ac:dyDescent="0.3">
      <c r="A859">
        <v>2228</v>
      </c>
      <c r="B859" t="s">
        <v>552</v>
      </c>
      <c r="C859" s="441">
        <v>45717</v>
      </c>
      <c r="D859" t="s">
        <v>5064</v>
      </c>
      <c r="E859" t="s">
        <v>6790</v>
      </c>
      <c r="F859" t="s">
        <v>6714</v>
      </c>
      <c r="G859">
        <v>0</v>
      </c>
      <c r="H859" t="s">
        <v>6085</v>
      </c>
      <c r="I859">
        <v>48.64</v>
      </c>
      <c r="J859">
        <v>0</v>
      </c>
    </row>
    <row r="860" spans="1:10" x14ac:dyDescent="0.3">
      <c r="A860">
        <v>3358</v>
      </c>
      <c r="B860" t="s">
        <v>552</v>
      </c>
      <c r="C860" s="441">
        <v>45748</v>
      </c>
      <c r="D860" t="s">
        <v>5052</v>
      </c>
      <c r="E860" t="s">
        <v>6790</v>
      </c>
      <c r="F860" t="s">
        <v>6714</v>
      </c>
      <c r="G860">
        <v>0.25</v>
      </c>
      <c r="H860" t="s">
        <v>6085</v>
      </c>
      <c r="I860">
        <v>48.64</v>
      </c>
      <c r="J860">
        <v>12.16</v>
      </c>
    </row>
    <row r="861" spans="1:10" x14ac:dyDescent="0.3">
      <c r="A861">
        <v>4091</v>
      </c>
      <c r="B861" t="s">
        <v>552</v>
      </c>
      <c r="C861" s="441">
        <v>45778</v>
      </c>
      <c r="D861" t="s">
        <v>5061</v>
      </c>
      <c r="E861" t="s">
        <v>6790</v>
      </c>
      <c r="F861" t="s">
        <v>6714</v>
      </c>
      <c r="G861">
        <v>0.56999999999999995</v>
      </c>
      <c r="H861" t="s">
        <v>6085</v>
      </c>
      <c r="I861">
        <v>48.64</v>
      </c>
      <c r="J861">
        <v>27.72</v>
      </c>
    </row>
    <row r="862" spans="1:10" x14ac:dyDescent="0.3">
      <c r="A862">
        <v>4724</v>
      </c>
      <c r="B862" t="s">
        <v>552</v>
      </c>
      <c r="C862" s="441">
        <v>45809</v>
      </c>
      <c r="D862" t="s">
        <v>4523</v>
      </c>
      <c r="E862" t="s">
        <v>6790</v>
      </c>
      <c r="F862" t="s">
        <v>6714</v>
      </c>
      <c r="G862">
        <v>0.33</v>
      </c>
      <c r="H862" t="s">
        <v>6085</v>
      </c>
      <c r="I862">
        <v>48.64</v>
      </c>
      <c r="J862">
        <v>16.05</v>
      </c>
    </row>
    <row r="863" spans="1:10" x14ac:dyDescent="0.3">
      <c r="A863">
        <v>5102</v>
      </c>
      <c r="B863" t="s">
        <v>552</v>
      </c>
      <c r="C863" s="441">
        <v>45839</v>
      </c>
      <c r="D863" t="s">
        <v>5046</v>
      </c>
      <c r="E863" t="s">
        <v>6790</v>
      </c>
      <c r="F863" t="s">
        <v>6714</v>
      </c>
      <c r="G863">
        <v>0.45</v>
      </c>
      <c r="H863" t="s">
        <v>6085</v>
      </c>
      <c r="I863">
        <v>48.64</v>
      </c>
      <c r="J863">
        <v>21.89</v>
      </c>
    </row>
    <row r="864" spans="1:10" x14ac:dyDescent="0.3">
      <c r="A864">
        <v>5842</v>
      </c>
      <c r="B864" t="s">
        <v>552</v>
      </c>
      <c r="C864" s="441">
        <v>45870</v>
      </c>
      <c r="D864" t="s">
        <v>4519</v>
      </c>
      <c r="E864" t="s">
        <v>6790</v>
      </c>
      <c r="F864" t="s">
        <v>6714</v>
      </c>
      <c r="G864">
        <v>0.63</v>
      </c>
      <c r="H864" t="s">
        <v>6085</v>
      </c>
      <c r="I864">
        <v>48.64</v>
      </c>
      <c r="J864">
        <v>30.64</v>
      </c>
    </row>
    <row r="865" spans="1:10" x14ac:dyDescent="0.3">
      <c r="A865">
        <v>6543</v>
      </c>
      <c r="B865" t="s">
        <v>552</v>
      </c>
      <c r="C865" s="441">
        <v>45901</v>
      </c>
      <c r="D865" t="s">
        <v>4524</v>
      </c>
      <c r="E865" t="s">
        <v>6790</v>
      </c>
      <c r="F865" t="s">
        <v>6714</v>
      </c>
      <c r="G865">
        <v>0.41</v>
      </c>
      <c r="H865" t="s">
        <v>6085</v>
      </c>
      <c r="I865">
        <v>48.64</v>
      </c>
      <c r="J865">
        <v>19.940000000000001</v>
      </c>
    </row>
    <row r="866" spans="1:10" x14ac:dyDescent="0.3">
      <c r="A866">
        <v>7079</v>
      </c>
      <c r="B866" t="s">
        <v>552</v>
      </c>
      <c r="C866" s="441">
        <v>45931</v>
      </c>
      <c r="D866" t="s">
        <v>1097</v>
      </c>
      <c r="E866" t="s">
        <v>6790</v>
      </c>
      <c r="F866" t="s">
        <v>6714</v>
      </c>
      <c r="G866">
        <v>0.77</v>
      </c>
      <c r="H866" t="s">
        <v>6085</v>
      </c>
      <c r="I866">
        <v>48.64</v>
      </c>
      <c r="J866">
        <v>37.450000000000003</v>
      </c>
    </row>
    <row r="867" spans="1:10" x14ac:dyDescent="0.3">
      <c r="A867">
        <v>7536</v>
      </c>
      <c r="B867" t="s">
        <v>552</v>
      </c>
      <c r="C867" s="441">
        <v>45962</v>
      </c>
      <c r="D867" t="s">
        <v>4417</v>
      </c>
      <c r="E867" t="s">
        <v>6790</v>
      </c>
      <c r="F867" t="s">
        <v>6714</v>
      </c>
      <c r="G867">
        <v>0.82</v>
      </c>
      <c r="H867" t="s">
        <v>6085</v>
      </c>
      <c r="I867">
        <v>48.64</v>
      </c>
      <c r="J867">
        <v>39.880000000000003</v>
      </c>
    </row>
    <row r="868" spans="1:10" x14ac:dyDescent="0.3">
      <c r="A868">
        <v>7786</v>
      </c>
      <c r="B868" t="s">
        <v>552</v>
      </c>
      <c r="C868" s="441">
        <v>45992</v>
      </c>
      <c r="D868" t="s">
        <v>4415</v>
      </c>
      <c r="E868" t="s">
        <v>6790</v>
      </c>
      <c r="F868" t="s">
        <v>6714</v>
      </c>
      <c r="G868">
        <v>0.77</v>
      </c>
      <c r="H868" t="s">
        <v>6085</v>
      </c>
      <c r="I868">
        <v>48.64</v>
      </c>
      <c r="J868">
        <v>37.450000000000003</v>
      </c>
    </row>
    <row r="869" spans="1:10" x14ac:dyDescent="0.3">
      <c r="A869">
        <v>8374</v>
      </c>
      <c r="B869" t="s">
        <v>552</v>
      </c>
      <c r="C869" s="441">
        <v>46054</v>
      </c>
      <c r="D869" t="s">
        <v>461</v>
      </c>
      <c r="E869" t="s">
        <v>6790</v>
      </c>
      <c r="F869" t="s">
        <v>6714</v>
      </c>
      <c r="G869">
        <v>0.42</v>
      </c>
      <c r="H869" t="s">
        <v>6085</v>
      </c>
      <c r="I869">
        <v>22.4</v>
      </c>
      <c r="J869">
        <v>9.41</v>
      </c>
    </row>
    <row r="870" spans="1:10" x14ac:dyDescent="0.3">
      <c r="A870">
        <v>8859</v>
      </c>
      <c r="B870" t="s">
        <v>552</v>
      </c>
      <c r="C870" s="441">
        <v>46082</v>
      </c>
      <c r="D870" t="s">
        <v>462</v>
      </c>
      <c r="E870" t="s">
        <v>6790</v>
      </c>
      <c r="F870" t="s">
        <v>6714</v>
      </c>
      <c r="G870">
        <v>0.6</v>
      </c>
      <c r="H870" t="s">
        <v>6085</v>
      </c>
      <c r="I870">
        <v>22.4</v>
      </c>
      <c r="J870">
        <v>13.44</v>
      </c>
    </row>
    <row r="871" spans="1:10" x14ac:dyDescent="0.3">
      <c r="A871">
        <v>9618</v>
      </c>
      <c r="B871" t="s">
        <v>552</v>
      </c>
      <c r="C871" s="441">
        <v>46113</v>
      </c>
      <c r="D871" t="s">
        <v>463</v>
      </c>
      <c r="E871" t="s">
        <v>6790</v>
      </c>
      <c r="F871" t="s">
        <v>6714</v>
      </c>
      <c r="G871">
        <v>0.8</v>
      </c>
      <c r="H871" t="s">
        <v>6085</v>
      </c>
      <c r="I871">
        <v>22.4</v>
      </c>
      <c r="J871">
        <v>17.920000000000002</v>
      </c>
    </row>
    <row r="872" spans="1:10" x14ac:dyDescent="0.3">
      <c r="A872">
        <v>10151</v>
      </c>
      <c r="B872" t="s">
        <v>552</v>
      </c>
      <c r="C872" s="441">
        <v>46143</v>
      </c>
      <c r="D872" t="s">
        <v>464</v>
      </c>
      <c r="E872" t="s">
        <v>6790</v>
      </c>
      <c r="F872" t="s">
        <v>6714</v>
      </c>
      <c r="G872">
        <v>0.82</v>
      </c>
      <c r="H872" t="s">
        <v>6085</v>
      </c>
      <c r="I872">
        <v>22.4</v>
      </c>
      <c r="J872">
        <v>18.37</v>
      </c>
    </row>
    <row r="873" spans="1:10" x14ac:dyDescent="0.3">
      <c r="A873">
        <v>10867</v>
      </c>
      <c r="B873" t="s">
        <v>552</v>
      </c>
      <c r="C873" s="441">
        <v>46174</v>
      </c>
      <c r="D873" t="s">
        <v>465</v>
      </c>
      <c r="E873" t="s">
        <v>6790</v>
      </c>
      <c r="F873" t="s">
        <v>6714</v>
      </c>
      <c r="G873">
        <v>0.15</v>
      </c>
      <c r="H873" t="s">
        <v>6085</v>
      </c>
      <c r="I873">
        <v>22.4</v>
      </c>
      <c r="J873">
        <v>3.36</v>
      </c>
    </row>
    <row r="874" spans="1:10" x14ac:dyDescent="0.3">
      <c r="A874">
        <v>291</v>
      </c>
      <c r="B874" t="s">
        <v>552</v>
      </c>
      <c r="C874" s="441">
        <v>45627</v>
      </c>
      <c r="D874" t="s">
        <v>5075</v>
      </c>
      <c r="E874" t="s">
        <v>6791</v>
      </c>
      <c r="F874" t="s">
        <v>6714</v>
      </c>
      <c r="G874">
        <v>1.1200000000000001</v>
      </c>
      <c r="H874" t="s">
        <v>6085</v>
      </c>
      <c r="I874">
        <v>11.49</v>
      </c>
      <c r="J874">
        <v>12.87</v>
      </c>
    </row>
    <row r="875" spans="1:10" x14ac:dyDescent="0.3">
      <c r="A875">
        <v>1760</v>
      </c>
      <c r="B875" t="s">
        <v>552</v>
      </c>
      <c r="C875" s="441">
        <v>45689</v>
      </c>
      <c r="D875" t="s">
        <v>5066</v>
      </c>
      <c r="E875" t="s">
        <v>6791</v>
      </c>
      <c r="F875" t="s">
        <v>6714</v>
      </c>
      <c r="G875">
        <v>0.74</v>
      </c>
      <c r="H875" t="s">
        <v>6085</v>
      </c>
      <c r="I875">
        <v>11.49</v>
      </c>
      <c r="J875">
        <v>8.5</v>
      </c>
    </row>
    <row r="876" spans="1:10" x14ac:dyDescent="0.3">
      <c r="A876">
        <v>2236</v>
      </c>
      <c r="B876" t="s">
        <v>552</v>
      </c>
      <c r="C876" s="441">
        <v>45717</v>
      </c>
      <c r="D876" t="s">
        <v>5064</v>
      </c>
      <c r="E876" t="s">
        <v>6791</v>
      </c>
      <c r="F876" t="s">
        <v>6714</v>
      </c>
      <c r="G876">
        <v>0</v>
      </c>
      <c r="H876" t="s">
        <v>6085</v>
      </c>
      <c r="I876">
        <v>11.49</v>
      </c>
      <c r="J876">
        <v>0</v>
      </c>
    </row>
    <row r="877" spans="1:10" x14ac:dyDescent="0.3">
      <c r="A877">
        <v>3363</v>
      </c>
      <c r="B877" t="s">
        <v>552</v>
      </c>
      <c r="C877" s="441">
        <v>45748</v>
      </c>
      <c r="D877" t="s">
        <v>5052</v>
      </c>
      <c r="E877" t="s">
        <v>6791</v>
      </c>
      <c r="F877" t="s">
        <v>6714</v>
      </c>
      <c r="G877">
        <v>2.2999999999999998</v>
      </c>
      <c r="H877" t="s">
        <v>6085</v>
      </c>
      <c r="I877">
        <v>11.49</v>
      </c>
      <c r="J877">
        <v>26.43</v>
      </c>
    </row>
    <row r="878" spans="1:10" x14ac:dyDescent="0.3">
      <c r="A878">
        <v>5107</v>
      </c>
      <c r="B878" t="s">
        <v>552</v>
      </c>
      <c r="C878" s="441">
        <v>45839</v>
      </c>
      <c r="D878" t="s">
        <v>5046</v>
      </c>
      <c r="E878" t="s">
        <v>6791</v>
      </c>
      <c r="F878" t="s">
        <v>6714</v>
      </c>
      <c r="G878">
        <v>1.5</v>
      </c>
      <c r="H878" t="s">
        <v>6085</v>
      </c>
      <c r="I878">
        <v>17.489999999999998</v>
      </c>
      <c r="J878">
        <v>26.24</v>
      </c>
    </row>
    <row r="879" spans="1:10" x14ac:dyDescent="0.3">
      <c r="A879">
        <v>5848</v>
      </c>
      <c r="B879" t="s">
        <v>552</v>
      </c>
      <c r="C879" s="441">
        <v>45870</v>
      </c>
      <c r="D879" t="s">
        <v>4519</v>
      </c>
      <c r="E879" t="s">
        <v>6791</v>
      </c>
      <c r="F879" t="s">
        <v>6714</v>
      </c>
      <c r="G879">
        <v>2.48</v>
      </c>
      <c r="H879" t="s">
        <v>6085</v>
      </c>
      <c r="I879">
        <v>17.489999999999998</v>
      </c>
      <c r="J879">
        <v>43.38</v>
      </c>
    </row>
    <row r="880" spans="1:10" x14ac:dyDescent="0.3">
      <c r="A880">
        <v>6551</v>
      </c>
      <c r="B880" t="s">
        <v>552</v>
      </c>
      <c r="C880" s="441">
        <v>45901</v>
      </c>
      <c r="D880" t="s">
        <v>4524</v>
      </c>
      <c r="E880" t="s">
        <v>6791</v>
      </c>
      <c r="F880" t="s">
        <v>6714</v>
      </c>
      <c r="G880">
        <v>2.2799999999999998</v>
      </c>
      <c r="H880" t="s">
        <v>6085</v>
      </c>
      <c r="I880">
        <v>17.489999999999998</v>
      </c>
      <c r="J880">
        <v>39.880000000000003</v>
      </c>
    </row>
    <row r="881" spans="1:10" x14ac:dyDescent="0.3">
      <c r="A881">
        <v>7086</v>
      </c>
      <c r="B881" t="s">
        <v>552</v>
      </c>
      <c r="C881" s="441">
        <v>45931</v>
      </c>
      <c r="D881" t="s">
        <v>1097</v>
      </c>
      <c r="E881" t="s">
        <v>6791</v>
      </c>
      <c r="F881" t="s">
        <v>6714</v>
      </c>
      <c r="G881">
        <v>2.38</v>
      </c>
      <c r="H881" t="s">
        <v>6085</v>
      </c>
      <c r="I881">
        <v>17.489999999999998</v>
      </c>
      <c r="J881">
        <v>41.63</v>
      </c>
    </row>
    <row r="882" spans="1:10" x14ac:dyDescent="0.3">
      <c r="A882">
        <v>292</v>
      </c>
      <c r="B882" t="s">
        <v>552</v>
      </c>
      <c r="C882" s="441">
        <v>45627</v>
      </c>
      <c r="D882" t="s">
        <v>5075</v>
      </c>
      <c r="E882" t="s">
        <v>6792</v>
      </c>
      <c r="F882" t="s">
        <v>6714</v>
      </c>
      <c r="G882">
        <v>3.06</v>
      </c>
      <c r="H882" t="s">
        <v>6085</v>
      </c>
      <c r="I882">
        <v>12.59</v>
      </c>
      <c r="J882">
        <v>38.53</v>
      </c>
    </row>
    <row r="883" spans="1:10" x14ac:dyDescent="0.3">
      <c r="A883">
        <v>1762</v>
      </c>
      <c r="B883" t="s">
        <v>552</v>
      </c>
      <c r="C883" s="441">
        <v>45689</v>
      </c>
      <c r="D883" t="s">
        <v>5066</v>
      </c>
      <c r="E883" t="s">
        <v>6792</v>
      </c>
      <c r="F883" t="s">
        <v>6714</v>
      </c>
      <c r="G883">
        <v>2.42</v>
      </c>
      <c r="H883" t="s">
        <v>6085</v>
      </c>
      <c r="I883">
        <v>12.59</v>
      </c>
      <c r="J883">
        <v>30.47</v>
      </c>
    </row>
    <row r="884" spans="1:10" x14ac:dyDescent="0.3">
      <c r="A884">
        <v>2238</v>
      </c>
      <c r="B884" t="s">
        <v>552</v>
      </c>
      <c r="C884" s="441">
        <v>45717</v>
      </c>
      <c r="D884" t="s">
        <v>5064</v>
      </c>
      <c r="E884" t="s">
        <v>6792</v>
      </c>
      <c r="F884" t="s">
        <v>6714</v>
      </c>
      <c r="G884">
        <v>1.2</v>
      </c>
      <c r="H884" t="s">
        <v>6085</v>
      </c>
      <c r="I884">
        <v>12.59</v>
      </c>
      <c r="J884">
        <v>15.11</v>
      </c>
    </row>
    <row r="885" spans="1:10" x14ac:dyDescent="0.3">
      <c r="A885">
        <v>3365</v>
      </c>
      <c r="B885" t="s">
        <v>552</v>
      </c>
      <c r="C885" s="441">
        <v>45748</v>
      </c>
      <c r="D885" t="s">
        <v>5052</v>
      </c>
      <c r="E885" t="s">
        <v>6792</v>
      </c>
      <c r="F885" t="s">
        <v>6714</v>
      </c>
      <c r="G885">
        <v>1.05</v>
      </c>
      <c r="H885" t="s">
        <v>6085</v>
      </c>
      <c r="I885">
        <v>12.59</v>
      </c>
      <c r="J885">
        <v>13.22</v>
      </c>
    </row>
    <row r="886" spans="1:10" x14ac:dyDescent="0.3">
      <c r="A886">
        <v>4097</v>
      </c>
      <c r="B886" t="s">
        <v>552</v>
      </c>
      <c r="C886" s="441">
        <v>45778</v>
      </c>
      <c r="D886" t="s">
        <v>5061</v>
      </c>
      <c r="E886" t="s">
        <v>6792</v>
      </c>
      <c r="F886" t="s">
        <v>6714</v>
      </c>
      <c r="G886">
        <v>0.94</v>
      </c>
      <c r="H886" t="s">
        <v>6085</v>
      </c>
      <c r="I886">
        <v>12.59</v>
      </c>
      <c r="J886">
        <v>11.83</v>
      </c>
    </row>
    <row r="887" spans="1:10" x14ac:dyDescent="0.3">
      <c r="A887">
        <v>4729</v>
      </c>
      <c r="B887" t="s">
        <v>552</v>
      </c>
      <c r="C887" s="441">
        <v>45809</v>
      </c>
      <c r="D887" t="s">
        <v>4523</v>
      </c>
      <c r="E887" t="s">
        <v>6792</v>
      </c>
      <c r="F887" t="s">
        <v>6714</v>
      </c>
      <c r="G887">
        <v>3.12</v>
      </c>
      <c r="H887" t="s">
        <v>6085</v>
      </c>
      <c r="I887">
        <v>12.59</v>
      </c>
      <c r="J887">
        <v>39.28</v>
      </c>
    </row>
    <row r="888" spans="1:10" x14ac:dyDescent="0.3">
      <c r="A888">
        <v>5110</v>
      </c>
      <c r="B888" t="s">
        <v>552</v>
      </c>
      <c r="C888" s="441">
        <v>45839</v>
      </c>
      <c r="D888" t="s">
        <v>5046</v>
      </c>
      <c r="E888" t="s">
        <v>6792</v>
      </c>
      <c r="F888" t="s">
        <v>6714</v>
      </c>
      <c r="G888">
        <v>0.42</v>
      </c>
      <c r="H888" t="s">
        <v>6085</v>
      </c>
      <c r="I888">
        <v>12.59</v>
      </c>
      <c r="J888">
        <v>5.29</v>
      </c>
    </row>
    <row r="889" spans="1:10" x14ac:dyDescent="0.3">
      <c r="A889">
        <v>5851</v>
      </c>
      <c r="B889" t="s">
        <v>552</v>
      </c>
      <c r="C889" s="441">
        <v>45870</v>
      </c>
      <c r="D889" t="s">
        <v>4519</v>
      </c>
      <c r="E889" t="s">
        <v>6792</v>
      </c>
      <c r="F889" t="s">
        <v>6714</v>
      </c>
      <c r="G889">
        <v>1.9</v>
      </c>
      <c r="H889" t="s">
        <v>6085</v>
      </c>
      <c r="I889">
        <v>12.59</v>
      </c>
      <c r="J889">
        <v>23.92</v>
      </c>
    </row>
    <row r="890" spans="1:10" x14ac:dyDescent="0.3">
      <c r="A890">
        <v>6554</v>
      </c>
      <c r="B890" t="s">
        <v>552</v>
      </c>
      <c r="C890" s="441">
        <v>45901</v>
      </c>
      <c r="D890" t="s">
        <v>4524</v>
      </c>
      <c r="E890" t="s">
        <v>6792</v>
      </c>
      <c r="F890" t="s">
        <v>6714</v>
      </c>
      <c r="G890">
        <v>3.31</v>
      </c>
      <c r="H890" t="s">
        <v>6085</v>
      </c>
      <c r="I890">
        <v>12.59</v>
      </c>
      <c r="J890">
        <v>41.67</v>
      </c>
    </row>
    <row r="891" spans="1:10" x14ac:dyDescent="0.3">
      <c r="A891">
        <v>7089</v>
      </c>
      <c r="B891" t="s">
        <v>552</v>
      </c>
      <c r="C891" s="441">
        <v>45931</v>
      </c>
      <c r="D891" t="s">
        <v>1097</v>
      </c>
      <c r="E891" t="s">
        <v>6792</v>
      </c>
      <c r="F891" t="s">
        <v>6714</v>
      </c>
      <c r="G891">
        <v>1.59</v>
      </c>
      <c r="H891" t="s">
        <v>6085</v>
      </c>
      <c r="I891">
        <v>12.59</v>
      </c>
      <c r="J891">
        <v>20.02</v>
      </c>
    </row>
    <row r="892" spans="1:10" x14ac:dyDescent="0.3">
      <c r="A892">
        <v>7542</v>
      </c>
      <c r="B892" t="s">
        <v>552</v>
      </c>
      <c r="C892" s="441">
        <v>45962</v>
      </c>
      <c r="D892" t="s">
        <v>4417</v>
      </c>
      <c r="E892" t="s">
        <v>6792</v>
      </c>
      <c r="F892" t="s">
        <v>6714</v>
      </c>
      <c r="G892">
        <v>0.32</v>
      </c>
      <c r="H892" t="s">
        <v>6085</v>
      </c>
      <c r="I892">
        <v>12.59</v>
      </c>
      <c r="J892">
        <v>4.03</v>
      </c>
    </row>
    <row r="893" spans="1:10" x14ac:dyDescent="0.3">
      <c r="A893">
        <v>7792</v>
      </c>
      <c r="B893" t="s">
        <v>552</v>
      </c>
      <c r="C893" s="441">
        <v>45992</v>
      </c>
      <c r="D893" t="s">
        <v>4415</v>
      </c>
      <c r="E893" t="s">
        <v>6792</v>
      </c>
      <c r="F893" t="s">
        <v>6714</v>
      </c>
      <c r="G893">
        <v>1.59</v>
      </c>
      <c r="H893" t="s">
        <v>6085</v>
      </c>
      <c r="I893">
        <v>12.59</v>
      </c>
      <c r="J893">
        <v>20.02</v>
      </c>
    </row>
    <row r="894" spans="1:10" x14ac:dyDescent="0.3">
      <c r="A894">
        <v>8871</v>
      </c>
      <c r="B894" t="s">
        <v>552</v>
      </c>
      <c r="C894" s="441">
        <v>46082</v>
      </c>
      <c r="D894" t="s">
        <v>462</v>
      </c>
      <c r="E894" t="s">
        <v>6792</v>
      </c>
      <c r="F894" t="s">
        <v>6714</v>
      </c>
      <c r="G894">
        <v>0.26</v>
      </c>
      <c r="H894" t="s">
        <v>6085</v>
      </c>
      <c r="I894">
        <v>19.399999999999999</v>
      </c>
      <c r="J894">
        <v>5.04</v>
      </c>
    </row>
    <row r="895" spans="1:10" x14ac:dyDescent="0.3">
      <c r="A895">
        <v>293</v>
      </c>
      <c r="B895" t="s">
        <v>552</v>
      </c>
      <c r="C895" s="441">
        <v>45627</v>
      </c>
      <c r="D895" t="s">
        <v>5075</v>
      </c>
      <c r="E895" t="s">
        <v>6793</v>
      </c>
      <c r="F895" t="s">
        <v>6714</v>
      </c>
      <c r="G895">
        <v>1.1299999999999999</v>
      </c>
      <c r="H895" t="s">
        <v>6085</v>
      </c>
      <c r="I895">
        <v>103.72</v>
      </c>
      <c r="J895">
        <v>117.2</v>
      </c>
    </row>
    <row r="896" spans="1:10" x14ac:dyDescent="0.3">
      <c r="A896">
        <v>1767</v>
      </c>
      <c r="B896" t="s">
        <v>552</v>
      </c>
      <c r="C896" s="441">
        <v>45689</v>
      </c>
      <c r="D896" t="s">
        <v>5066</v>
      </c>
      <c r="E896" t="s">
        <v>6793</v>
      </c>
      <c r="F896" t="s">
        <v>6714</v>
      </c>
      <c r="G896">
        <v>5.08</v>
      </c>
      <c r="H896" t="s">
        <v>6085</v>
      </c>
      <c r="I896">
        <v>103.72</v>
      </c>
      <c r="J896">
        <v>526.9</v>
      </c>
    </row>
    <row r="897" spans="1:10" x14ac:dyDescent="0.3">
      <c r="A897">
        <v>2243</v>
      </c>
      <c r="B897" t="s">
        <v>552</v>
      </c>
      <c r="C897" s="441">
        <v>45717</v>
      </c>
      <c r="D897" t="s">
        <v>5064</v>
      </c>
      <c r="E897" t="s">
        <v>6793</v>
      </c>
      <c r="F897" t="s">
        <v>6714</v>
      </c>
      <c r="G897">
        <v>2</v>
      </c>
      <c r="H897" t="s">
        <v>6085</v>
      </c>
      <c r="I897">
        <v>103.72</v>
      </c>
      <c r="J897">
        <v>207.44</v>
      </c>
    </row>
    <row r="898" spans="1:10" x14ac:dyDescent="0.3">
      <c r="A898">
        <v>3369</v>
      </c>
      <c r="B898" t="s">
        <v>552</v>
      </c>
      <c r="C898" s="441">
        <v>45748</v>
      </c>
      <c r="D898" t="s">
        <v>5052</v>
      </c>
      <c r="E898" t="s">
        <v>6793</v>
      </c>
      <c r="F898" t="s">
        <v>6714</v>
      </c>
      <c r="G898">
        <v>3.64</v>
      </c>
      <c r="H898" t="s">
        <v>6085</v>
      </c>
      <c r="I898">
        <v>103.72</v>
      </c>
      <c r="J898">
        <v>377.54</v>
      </c>
    </row>
    <row r="899" spans="1:10" x14ac:dyDescent="0.3">
      <c r="A899">
        <v>4101</v>
      </c>
      <c r="B899" t="s">
        <v>552</v>
      </c>
      <c r="C899" s="441">
        <v>45778</v>
      </c>
      <c r="D899" t="s">
        <v>5061</v>
      </c>
      <c r="E899" t="s">
        <v>6793</v>
      </c>
      <c r="F899" t="s">
        <v>6714</v>
      </c>
      <c r="G899">
        <v>6.98</v>
      </c>
      <c r="H899" t="s">
        <v>6085</v>
      </c>
      <c r="I899">
        <v>103.72</v>
      </c>
      <c r="J899">
        <v>723.97</v>
      </c>
    </row>
    <row r="900" spans="1:10" x14ac:dyDescent="0.3">
      <c r="A900">
        <v>4732</v>
      </c>
      <c r="B900" t="s">
        <v>552</v>
      </c>
      <c r="C900" s="441">
        <v>45809</v>
      </c>
      <c r="D900" t="s">
        <v>4523</v>
      </c>
      <c r="E900" t="s">
        <v>6793</v>
      </c>
      <c r="F900" t="s">
        <v>6714</v>
      </c>
      <c r="G900">
        <v>5.18</v>
      </c>
      <c r="H900" t="s">
        <v>6085</v>
      </c>
      <c r="I900">
        <v>103.72</v>
      </c>
      <c r="J900">
        <v>537.27</v>
      </c>
    </row>
    <row r="901" spans="1:10" x14ac:dyDescent="0.3">
      <c r="A901">
        <v>5856</v>
      </c>
      <c r="B901" t="s">
        <v>552</v>
      </c>
      <c r="C901" s="441">
        <v>45870</v>
      </c>
      <c r="D901" t="s">
        <v>4519</v>
      </c>
      <c r="E901" t="s">
        <v>6793</v>
      </c>
      <c r="F901" t="s">
        <v>6714</v>
      </c>
      <c r="G901">
        <v>5.52</v>
      </c>
      <c r="H901" t="s">
        <v>6085</v>
      </c>
      <c r="I901">
        <v>33</v>
      </c>
      <c r="J901">
        <v>182.16</v>
      </c>
    </row>
    <row r="902" spans="1:10" x14ac:dyDescent="0.3">
      <c r="A902">
        <v>6559</v>
      </c>
      <c r="B902" t="s">
        <v>552</v>
      </c>
      <c r="C902" s="441">
        <v>45901</v>
      </c>
      <c r="D902" t="s">
        <v>4524</v>
      </c>
      <c r="E902" t="s">
        <v>6793</v>
      </c>
      <c r="F902" t="s">
        <v>6714</v>
      </c>
      <c r="G902">
        <v>3.4</v>
      </c>
      <c r="H902" t="s">
        <v>6085</v>
      </c>
      <c r="I902">
        <v>33</v>
      </c>
      <c r="J902">
        <v>112.2</v>
      </c>
    </row>
    <row r="903" spans="1:10" x14ac:dyDescent="0.3">
      <c r="A903">
        <v>7094</v>
      </c>
      <c r="B903" t="s">
        <v>552</v>
      </c>
      <c r="C903" s="441">
        <v>45931</v>
      </c>
      <c r="D903" t="s">
        <v>1097</v>
      </c>
      <c r="E903" t="s">
        <v>6793</v>
      </c>
      <c r="F903" t="s">
        <v>6714</v>
      </c>
      <c r="G903">
        <v>1.4</v>
      </c>
      <c r="H903" t="s">
        <v>6085</v>
      </c>
      <c r="I903">
        <v>33</v>
      </c>
      <c r="J903">
        <v>46.2</v>
      </c>
    </row>
    <row r="904" spans="1:10" x14ac:dyDescent="0.3">
      <c r="A904">
        <v>7547</v>
      </c>
      <c r="B904" t="s">
        <v>552</v>
      </c>
      <c r="C904" s="441">
        <v>45962</v>
      </c>
      <c r="D904" t="s">
        <v>4417</v>
      </c>
      <c r="E904" t="s">
        <v>6793</v>
      </c>
      <c r="F904" t="s">
        <v>6714</v>
      </c>
      <c r="G904">
        <v>4.16</v>
      </c>
      <c r="H904" t="s">
        <v>6085</v>
      </c>
      <c r="I904">
        <v>33</v>
      </c>
      <c r="J904">
        <v>137.28</v>
      </c>
    </row>
    <row r="905" spans="1:10" x14ac:dyDescent="0.3">
      <c r="A905">
        <v>7797</v>
      </c>
      <c r="B905" t="s">
        <v>552</v>
      </c>
      <c r="C905" s="441">
        <v>45992</v>
      </c>
      <c r="D905" t="s">
        <v>4415</v>
      </c>
      <c r="E905" t="s">
        <v>6793</v>
      </c>
      <c r="F905" t="s">
        <v>6714</v>
      </c>
      <c r="G905">
        <v>1.4</v>
      </c>
      <c r="H905" t="s">
        <v>6085</v>
      </c>
      <c r="I905">
        <v>33</v>
      </c>
      <c r="J905">
        <v>46.2</v>
      </c>
    </row>
    <row r="906" spans="1:10" x14ac:dyDescent="0.3">
      <c r="A906">
        <v>316</v>
      </c>
      <c r="B906" t="s">
        <v>552</v>
      </c>
      <c r="C906" s="441">
        <v>45627</v>
      </c>
      <c r="D906" t="s">
        <v>5075</v>
      </c>
      <c r="E906" t="s">
        <v>6794</v>
      </c>
      <c r="F906" t="s">
        <v>6762</v>
      </c>
      <c r="G906">
        <v>9.58</v>
      </c>
      <c r="H906" t="s">
        <v>4764</v>
      </c>
      <c r="I906">
        <v>181.56</v>
      </c>
      <c r="J906">
        <v>1739.34</v>
      </c>
    </row>
    <row r="907" spans="1:10" x14ac:dyDescent="0.3">
      <c r="A907">
        <v>1009</v>
      </c>
      <c r="B907" t="s">
        <v>552</v>
      </c>
      <c r="C907" s="441">
        <v>45658</v>
      </c>
      <c r="D907" t="s">
        <v>5068</v>
      </c>
      <c r="E907" t="s">
        <v>6794</v>
      </c>
      <c r="F907" t="s">
        <v>6762</v>
      </c>
      <c r="G907">
        <v>6.7</v>
      </c>
      <c r="H907" t="s">
        <v>4764</v>
      </c>
      <c r="I907">
        <v>181.56</v>
      </c>
      <c r="J907">
        <v>1216.45</v>
      </c>
    </row>
    <row r="908" spans="1:10" x14ac:dyDescent="0.3">
      <c r="A908">
        <v>1778</v>
      </c>
      <c r="B908" t="s">
        <v>552</v>
      </c>
      <c r="C908" s="441">
        <v>45689</v>
      </c>
      <c r="D908" t="s">
        <v>5066</v>
      </c>
      <c r="E908" t="s">
        <v>6794</v>
      </c>
      <c r="F908" t="s">
        <v>6762</v>
      </c>
      <c r="G908">
        <v>5.56</v>
      </c>
      <c r="H908" t="s">
        <v>4764</v>
      </c>
      <c r="I908">
        <v>181.56</v>
      </c>
      <c r="J908">
        <v>1009.47</v>
      </c>
    </row>
    <row r="909" spans="1:10" x14ac:dyDescent="0.3">
      <c r="A909">
        <v>2254</v>
      </c>
      <c r="B909" t="s">
        <v>552</v>
      </c>
      <c r="C909" s="441">
        <v>45717</v>
      </c>
      <c r="D909" t="s">
        <v>5064</v>
      </c>
      <c r="E909" t="s">
        <v>6794</v>
      </c>
      <c r="F909" t="s">
        <v>6762</v>
      </c>
      <c r="G909">
        <v>4.4400000000000004</v>
      </c>
      <c r="H909" t="s">
        <v>4764</v>
      </c>
      <c r="I909">
        <v>181.56</v>
      </c>
      <c r="J909">
        <v>806.13</v>
      </c>
    </row>
    <row r="910" spans="1:10" x14ac:dyDescent="0.3">
      <c r="A910">
        <v>317</v>
      </c>
      <c r="B910" t="s">
        <v>552</v>
      </c>
      <c r="C910" s="441">
        <v>45627</v>
      </c>
      <c r="D910" t="s">
        <v>5075</v>
      </c>
      <c r="E910" t="s">
        <v>6795</v>
      </c>
      <c r="F910" t="s">
        <v>6762</v>
      </c>
      <c r="G910">
        <v>8</v>
      </c>
      <c r="H910" t="s">
        <v>4764</v>
      </c>
      <c r="I910">
        <v>103.45</v>
      </c>
      <c r="J910">
        <v>827.6</v>
      </c>
    </row>
    <row r="911" spans="1:10" x14ac:dyDescent="0.3">
      <c r="A911">
        <v>1782</v>
      </c>
      <c r="B911" t="s">
        <v>552</v>
      </c>
      <c r="C911" s="441">
        <v>45689</v>
      </c>
      <c r="D911" t="s">
        <v>5066</v>
      </c>
      <c r="E911" t="s">
        <v>6795</v>
      </c>
      <c r="F911" t="s">
        <v>6762</v>
      </c>
      <c r="G911">
        <v>0</v>
      </c>
      <c r="H911" t="s">
        <v>4764</v>
      </c>
      <c r="I911">
        <v>103.45</v>
      </c>
      <c r="J911">
        <v>0</v>
      </c>
    </row>
    <row r="912" spans="1:10" x14ac:dyDescent="0.3">
      <c r="A912">
        <v>2258</v>
      </c>
      <c r="B912" t="s">
        <v>552</v>
      </c>
      <c r="C912" s="441">
        <v>45717</v>
      </c>
      <c r="D912" t="s">
        <v>5064</v>
      </c>
      <c r="E912" t="s">
        <v>6795</v>
      </c>
      <c r="F912" t="s">
        <v>6762</v>
      </c>
      <c r="G912">
        <v>0</v>
      </c>
      <c r="H912" t="s">
        <v>4764</v>
      </c>
      <c r="I912">
        <v>103.45</v>
      </c>
      <c r="J912">
        <v>0</v>
      </c>
    </row>
    <row r="913" spans="1:10" x14ac:dyDescent="0.3">
      <c r="A913">
        <v>318</v>
      </c>
      <c r="B913" t="s">
        <v>552</v>
      </c>
      <c r="C913" s="441">
        <v>45627</v>
      </c>
      <c r="D913" t="s">
        <v>5075</v>
      </c>
      <c r="E913" t="s">
        <v>6796</v>
      </c>
      <c r="F913" t="s">
        <v>6762</v>
      </c>
      <c r="G913">
        <v>0</v>
      </c>
      <c r="H913" t="s">
        <v>4764</v>
      </c>
      <c r="I913">
        <v>111.85</v>
      </c>
      <c r="J913">
        <v>0</v>
      </c>
    </row>
    <row r="914" spans="1:10" x14ac:dyDescent="0.3">
      <c r="A914">
        <v>1800</v>
      </c>
      <c r="B914" t="s">
        <v>552</v>
      </c>
      <c r="C914" s="441">
        <v>45689</v>
      </c>
      <c r="D914" t="s">
        <v>5066</v>
      </c>
      <c r="E914" t="s">
        <v>6796</v>
      </c>
      <c r="F914" t="s">
        <v>6762</v>
      </c>
      <c r="G914">
        <v>0</v>
      </c>
      <c r="H914" t="s">
        <v>4764</v>
      </c>
      <c r="I914">
        <v>111.85</v>
      </c>
      <c r="J914">
        <v>0</v>
      </c>
    </row>
    <row r="915" spans="1:10" x14ac:dyDescent="0.3">
      <c r="A915">
        <v>2276</v>
      </c>
      <c r="B915" t="s">
        <v>552</v>
      </c>
      <c r="C915" s="441">
        <v>45717</v>
      </c>
      <c r="D915" t="s">
        <v>5064</v>
      </c>
      <c r="E915" t="s">
        <v>6796</v>
      </c>
      <c r="F915" t="s">
        <v>6762</v>
      </c>
      <c r="G915">
        <v>0</v>
      </c>
      <c r="H915" t="s">
        <v>4764</v>
      </c>
      <c r="I915">
        <v>111.85</v>
      </c>
      <c r="J915">
        <v>0</v>
      </c>
    </row>
    <row r="916" spans="1:10" x14ac:dyDescent="0.3">
      <c r="A916">
        <v>319</v>
      </c>
      <c r="B916" t="s">
        <v>552</v>
      </c>
      <c r="C916" s="441">
        <v>45627</v>
      </c>
      <c r="D916" t="s">
        <v>5075</v>
      </c>
      <c r="E916" t="s">
        <v>6797</v>
      </c>
      <c r="F916" t="s">
        <v>6762</v>
      </c>
      <c r="G916">
        <v>2.7</v>
      </c>
      <c r="H916" t="s">
        <v>4764</v>
      </c>
      <c r="I916">
        <v>132.16999999999999</v>
      </c>
      <c r="J916">
        <v>356.86</v>
      </c>
    </row>
    <row r="917" spans="1:10" x14ac:dyDescent="0.3">
      <c r="A917">
        <v>1025</v>
      </c>
      <c r="B917" t="s">
        <v>552</v>
      </c>
      <c r="C917" s="441">
        <v>45658</v>
      </c>
      <c r="D917" t="s">
        <v>5068</v>
      </c>
      <c r="E917" t="s">
        <v>6797</v>
      </c>
      <c r="F917" t="s">
        <v>6762</v>
      </c>
      <c r="G917">
        <v>5</v>
      </c>
      <c r="H917" t="s">
        <v>4764</v>
      </c>
      <c r="I917">
        <v>132.16999999999999</v>
      </c>
      <c r="J917">
        <v>660.85</v>
      </c>
    </row>
    <row r="918" spans="1:10" x14ac:dyDescent="0.3">
      <c r="A918">
        <v>1783</v>
      </c>
      <c r="B918" t="s">
        <v>552</v>
      </c>
      <c r="C918" s="441">
        <v>45689</v>
      </c>
      <c r="D918" t="s">
        <v>5066</v>
      </c>
      <c r="E918" t="s">
        <v>6797</v>
      </c>
      <c r="F918" t="s">
        <v>6762</v>
      </c>
      <c r="G918">
        <v>0</v>
      </c>
      <c r="H918" t="s">
        <v>4764</v>
      </c>
      <c r="I918">
        <v>132.16999999999999</v>
      </c>
      <c r="J918">
        <v>0</v>
      </c>
    </row>
    <row r="919" spans="1:10" x14ac:dyDescent="0.3">
      <c r="A919">
        <v>2259</v>
      </c>
      <c r="B919" t="s">
        <v>552</v>
      </c>
      <c r="C919" s="441">
        <v>45717</v>
      </c>
      <c r="D919" t="s">
        <v>5064</v>
      </c>
      <c r="E919" t="s">
        <v>6797</v>
      </c>
      <c r="F919" t="s">
        <v>6762</v>
      </c>
      <c r="G919">
        <v>0</v>
      </c>
      <c r="H919" t="s">
        <v>4764</v>
      </c>
      <c r="I919">
        <v>132.16999999999999</v>
      </c>
      <c r="J919">
        <v>0</v>
      </c>
    </row>
    <row r="920" spans="1:10" x14ac:dyDescent="0.3">
      <c r="A920">
        <v>2693</v>
      </c>
      <c r="B920" t="s">
        <v>552</v>
      </c>
      <c r="C920" s="441">
        <v>45717</v>
      </c>
      <c r="D920" t="s">
        <v>5064</v>
      </c>
      <c r="E920" t="s">
        <v>6798</v>
      </c>
      <c r="F920" t="s">
        <v>6762</v>
      </c>
      <c r="G920">
        <v>4.75</v>
      </c>
      <c r="H920" t="s">
        <v>4764</v>
      </c>
      <c r="I920">
        <v>115.77</v>
      </c>
      <c r="J920">
        <v>549.91</v>
      </c>
    </row>
    <row r="921" spans="1:10" x14ac:dyDescent="0.3">
      <c r="A921">
        <v>5123</v>
      </c>
      <c r="B921" t="s">
        <v>552</v>
      </c>
      <c r="C921" s="441">
        <v>45839</v>
      </c>
      <c r="D921" t="s">
        <v>5046</v>
      </c>
      <c r="E921" t="s">
        <v>6798</v>
      </c>
      <c r="F921" t="s">
        <v>6762</v>
      </c>
      <c r="G921">
        <v>2.41</v>
      </c>
      <c r="H921" t="s">
        <v>4764</v>
      </c>
      <c r="I921">
        <v>118.76</v>
      </c>
      <c r="J921">
        <v>286.20999999999998</v>
      </c>
    </row>
    <row r="922" spans="1:10" x14ac:dyDescent="0.3">
      <c r="A922">
        <v>5864</v>
      </c>
      <c r="B922" t="s">
        <v>552</v>
      </c>
      <c r="C922" s="441">
        <v>45870</v>
      </c>
      <c r="D922" t="s">
        <v>4519</v>
      </c>
      <c r="E922" t="s">
        <v>6798</v>
      </c>
      <c r="F922" t="s">
        <v>6762</v>
      </c>
      <c r="G922">
        <v>2.2799999999999998</v>
      </c>
      <c r="H922" t="s">
        <v>4764</v>
      </c>
      <c r="I922">
        <v>118.76</v>
      </c>
      <c r="J922">
        <v>270.77</v>
      </c>
    </row>
    <row r="923" spans="1:10" x14ac:dyDescent="0.3">
      <c r="A923">
        <v>6568</v>
      </c>
      <c r="B923" t="s">
        <v>552</v>
      </c>
      <c r="C923" s="441">
        <v>45901</v>
      </c>
      <c r="D923" t="s">
        <v>4524</v>
      </c>
      <c r="E923" t="s">
        <v>6798</v>
      </c>
      <c r="F923" t="s">
        <v>6762</v>
      </c>
      <c r="G923">
        <v>0.81</v>
      </c>
      <c r="H923" t="s">
        <v>4764</v>
      </c>
      <c r="I923">
        <v>118.76</v>
      </c>
      <c r="J923">
        <v>96.2</v>
      </c>
    </row>
    <row r="924" spans="1:10" x14ac:dyDescent="0.3">
      <c r="A924">
        <v>7102</v>
      </c>
      <c r="B924" t="s">
        <v>552</v>
      </c>
      <c r="C924" s="441">
        <v>45931</v>
      </c>
      <c r="D924" t="s">
        <v>1097</v>
      </c>
      <c r="E924" t="s">
        <v>6798</v>
      </c>
      <c r="F924" t="s">
        <v>6762</v>
      </c>
      <c r="G924">
        <v>6.27</v>
      </c>
      <c r="H924" t="s">
        <v>4764</v>
      </c>
      <c r="I924">
        <v>118.76</v>
      </c>
      <c r="J924">
        <v>744.63</v>
      </c>
    </row>
    <row r="925" spans="1:10" x14ac:dyDescent="0.3">
      <c r="A925">
        <v>7555</v>
      </c>
      <c r="B925" t="s">
        <v>552</v>
      </c>
      <c r="C925" s="441">
        <v>45962</v>
      </c>
      <c r="D925" t="s">
        <v>4417</v>
      </c>
      <c r="E925" t="s">
        <v>6798</v>
      </c>
      <c r="F925" t="s">
        <v>6762</v>
      </c>
      <c r="G925">
        <v>3.34</v>
      </c>
      <c r="H925" t="s">
        <v>4764</v>
      </c>
      <c r="I925">
        <v>118.76</v>
      </c>
      <c r="J925">
        <v>396.66</v>
      </c>
    </row>
    <row r="926" spans="1:10" x14ac:dyDescent="0.3">
      <c r="A926">
        <v>7805</v>
      </c>
      <c r="B926" t="s">
        <v>552</v>
      </c>
      <c r="C926" s="441">
        <v>45992</v>
      </c>
      <c r="D926" t="s">
        <v>4415</v>
      </c>
      <c r="E926" t="s">
        <v>6798</v>
      </c>
      <c r="F926" t="s">
        <v>6762</v>
      </c>
      <c r="G926">
        <v>6.27</v>
      </c>
      <c r="H926" t="s">
        <v>4764</v>
      </c>
      <c r="I926">
        <v>118.76</v>
      </c>
      <c r="J926">
        <v>744.63</v>
      </c>
    </row>
    <row r="927" spans="1:10" x14ac:dyDescent="0.3">
      <c r="A927">
        <v>7905</v>
      </c>
      <c r="B927" t="s">
        <v>552</v>
      </c>
      <c r="C927" s="441">
        <v>46023</v>
      </c>
      <c r="D927" t="s">
        <v>460</v>
      </c>
      <c r="E927" t="s">
        <v>6798</v>
      </c>
      <c r="F927" t="s">
        <v>6762</v>
      </c>
      <c r="G927">
        <v>9.9499999999999993</v>
      </c>
      <c r="H927" t="s">
        <v>4764</v>
      </c>
      <c r="I927">
        <v>118.76</v>
      </c>
      <c r="J927">
        <v>1181.6600000000001</v>
      </c>
    </row>
    <row r="928" spans="1:10" x14ac:dyDescent="0.3">
      <c r="A928">
        <v>8400</v>
      </c>
      <c r="B928" t="s">
        <v>552</v>
      </c>
      <c r="C928" s="441">
        <v>46054</v>
      </c>
      <c r="D928" t="s">
        <v>461</v>
      </c>
      <c r="E928" t="s">
        <v>6798</v>
      </c>
      <c r="F928" t="s">
        <v>6762</v>
      </c>
      <c r="G928">
        <v>8.5500000000000007</v>
      </c>
      <c r="H928" t="s">
        <v>4764</v>
      </c>
      <c r="I928">
        <v>118.76</v>
      </c>
      <c r="J928">
        <v>1015.4</v>
      </c>
    </row>
    <row r="929" spans="1:10" x14ac:dyDescent="0.3">
      <c r="A929">
        <v>8883</v>
      </c>
      <c r="B929" t="s">
        <v>552</v>
      </c>
      <c r="C929" s="441">
        <v>46082</v>
      </c>
      <c r="D929" t="s">
        <v>462</v>
      </c>
      <c r="E929" t="s">
        <v>6798</v>
      </c>
      <c r="F929" t="s">
        <v>6762</v>
      </c>
      <c r="G929">
        <v>5.44</v>
      </c>
      <c r="H929" t="s">
        <v>4764</v>
      </c>
      <c r="I929">
        <v>118.76</v>
      </c>
      <c r="J929">
        <v>646.04999999999995</v>
      </c>
    </row>
    <row r="930" spans="1:10" x14ac:dyDescent="0.3">
      <c r="A930">
        <v>10178</v>
      </c>
      <c r="B930" t="s">
        <v>552</v>
      </c>
      <c r="C930" s="441">
        <v>46143</v>
      </c>
      <c r="D930" t="s">
        <v>464</v>
      </c>
      <c r="E930" t="s">
        <v>6798</v>
      </c>
      <c r="F930" t="s">
        <v>6762</v>
      </c>
      <c r="G930">
        <v>3</v>
      </c>
      <c r="H930" t="s">
        <v>4764</v>
      </c>
      <c r="I930">
        <v>118.76</v>
      </c>
      <c r="J930">
        <v>356.28</v>
      </c>
    </row>
    <row r="931" spans="1:10" x14ac:dyDescent="0.3">
      <c r="A931">
        <v>10895</v>
      </c>
      <c r="B931" t="s">
        <v>552</v>
      </c>
      <c r="C931" s="441">
        <v>46174</v>
      </c>
      <c r="D931" t="s">
        <v>465</v>
      </c>
      <c r="E931" t="s">
        <v>6798</v>
      </c>
      <c r="F931" t="s">
        <v>6762</v>
      </c>
      <c r="G931">
        <v>12.3</v>
      </c>
      <c r="H931" t="s">
        <v>4764</v>
      </c>
      <c r="I931">
        <v>118.76</v>
      </c>
      <c r="J931">
        <v>1460.75</v>
      </c>
    </row>
    <row r="932" spans="1:10" x14ac:dyDescent="0.3">
      <c r="A932">
        <v>11749</v>
      </c>
      <c r="B932" t="s">
        <v>552</v>
      </c>
      <c r="C932" s="441">
        <v>46204</v>
      </c>
      <c r="D932" t="s">
        <v>466</v>
      </c>
      <c r="E932" t="s">
        <v>6798</v>
      </c>
      <c r="F932" t="s">
        <v>6762</v>
      </c>
      <c r="G932">
        <v>6.28</v>
      </c>
      <c r="H932" t="s">
        <v>4764</v>
      </c>
      <c r="I932">
        <v>118.76</v>
      </c>
      <c r="J932">
        <v>745.81</v>
      </c>
    </row>
    <row r="933" spans="1:10" x14ac:dyDescent="0.3">
      <c r="A933">
        <v>2694</v>
      </c>
      <c r="B933" t="s">
        <v>552</v>
      </c>
      <c r="C933" s="441">
        <v>45717</v>
      </c>
      <c r="D933" t="s">
        <v>5064</v>
      </c>
      <c r="E933" t="s">
        <v>6799</v>
      </c>
      <c r="F933" t="s">
        <v>6762</v>
      </c>
      <c r="G933">
        <v>4.95</v>
      </c>
      <c r="H933" t="s">
        <v>4764</v>
      </c>
      <c r="I933">
        <v>87.78</v>
      </c>
      <c r="J933">
        <v>434.51</v>
      </c>
    </row>
    <row r="934" spans="1:10" x14ac:dyDescent="0.3">
      <c r="A934">
        <v>3376</v>
      </c>
      <c r="B934" t="s">
        <v>552</v>
      </c>
      <c r="C934" s="441">
        <v>45748</v>
      </c>
      <c r="D934" t="s">
        <v>5052</v>
      </c>
      <c r="E934" t="s">
        <v>6799</v>
      </c>
      <c r="F934" t="s">
        <v>6762</v>
      </c>
      <c r="G934">
        <v>1.8</v>
      </c>
      <c r="H934" t="s">
        <v>4764</v>
      </c>
      <c r="I934">
        <v>87.78</v>
      </c>
      <c r="J934">
        <v>158</v>
      </c>
    </row>
    <row r="935" spans="1:10" x14ac:dyDescent="0.3">
      <c r="A935">
        <v>2695</v>
      </c>
      <c r="B935" t="s">
        <v>552</v>
      </c>
      <c r="C935" s="441">
        <v>45717</v>
      </c>
      <c r="D935" t="s">
        <v>5064</v>
      </c>
      <c r="E935" t="s">
        <v>6800</v>
      </c>
      <c r="F935" t="s">
        <v>6762</v>
      </c>
      <c r="G935">
        <v>2.08</v>
      </c>
      <c r="H935" t="s">
        <v>4764</v>
      </c>
      <c r="I935">
        <v>82.16</v>
      </c>
      <c r="J935">
        <v>170.89</v>
      </c>
    </row>
    <row r="936" spans="1:10" x14ac:dyDescent="0.3">
      <c r="A936">
        <v>2696</v>
      </c>
      <c r="B936" t="s">
        <v>552</v>
      </c>
      <c r="C936" s="441">
        <v>45717</v>
      </c>
      <c r="D936" t="s">
        <v>5064</v>
      </c>
      <c r="E936" t="s">
        <v>4745</v>
      </c>
      <c r="F936" t="s">
        <v>6762</v>
      </c>
      <c r="G936">
        <v>5.76</v>
      </c>
      <c r="H936" t="s">
        <v>4764</v>
      </c>
      <c r="I936">
        <v>95.5</v>
      </c>
      <c r="J936">
        <v>550.08000000000004</v>
      </c>
    </row>
    <row r="937" spans="1:10" x14ac:dyDescent="0.3">
      <c r="A937">
        <v>3380</v>
      </c>
      <c r="B937" t="s">
        <v>552</v>
      </c>
      <c r="C937" s="441">
        <v>45748</v>
      </c>
      <c r="D937" t="s">
        <v>5052</v>
      </c>
      <c r="E937" t="s">
        <v>4745</v>
      </c>
      <c r="F937" t="s">
        <v>6762</v>
      </c>
      <c r="G937">
        <v>2.13</v>
      </c>
      <c r="H937" t="s">
        <v>4764</v>
      </c>
      <c r="I937">
        <v>95.5</v>
      </c>
      <c r="J937">
        <v>203.42</v>
      </c>
    </row>
    <row r="938" spans="1:10" x14ac:dyDescent="0.3">
      <c r="A938">
        <v>4111</v>
      </c>
      <c r="B938" t="s">
        <v>552</v>
      </c>
      <c r="C938" s="441">
        <v>45778</v>
      </c>
      <c r="D938" t="s">
        <v>5061</v>
      </c>
      <c r="E938" t="s">
        <v>4745</v>
      </c>
      <c r="F938" t="s">
        <v>6762</v>
      </c>
      <c r="G938">
        <v>8</v>
      </c>
      <c r="H938" t="s">
        <v>4764</v>
      </c>
      <c r="I938">
        <v>95.5</v>
      </c>
      <c r="J938">
        <v>764</v>
      </c>
    </row>
    <row r="939" spans="1:10" x14ac:dyDescent="0.3">
      <c r="A939">
        <v>4741</v>
      </c>
      <c r="B939" t="s">
        <v>552</v>
      </c>
      <c r="C939" s="441">
        <v>45809</v>
      </c>
      <c r="D939" t="s">
        <v>4523</v>
      </c>
      <c r="E939" t="s">
        <v>4745</v>
      </c>
      <c r="F939" t="s">
        <v>6762</v>
      </c>
      <c r="G939">
        <v>1.75</v>
      </c>
      <c r="H939" t="s">
        <v>4764</v>
      </c>
      <c r="I939">
        <v>95.5</v>
      </c>
      <c r="J939">
        <v>167.13</v>
      </c>
    </row>
    <row r="940" spans="1:10" x14ac:dyDescent="0.3">
      <c r="A940">
        <v>5126</v>
      </c>
      <c r="B940" t="s">
        <v>552</v>
      </c>
      <c r="C940" s="441">
        <v>45839</v>
      </c>
      <c r="D940" t="s">
        <v>5046</v>
      </c>
      <c r="E940" t="s">
        <v>4745</v>
      </c>
      <c r="F940" t="s">
        <v>6762</v>
      </c>
      <c r="G940">
        <v>2.33</v>
      </c>
      <c r="H940" t="s">
        <v>4764</v>
      </c>
      <c r="I940">
        <v>95.5</v>
      </c>
      <c r="J940">
        <v>222.52</v>
      </c>
    </row>
    <row r="941" spans="1:10" x14ac:dyDescent="0.3">
      <c r="A941">
        <v>5866</v>
      </c>
      <c r="B941" t="s">
        <v>552</v>
      </c>
      <c r="C941" s="441">
        <v>45870</v>
      </c>
      <c r="D941" t="s">
        <v>4519</v>
      </c>
      <c r="E941" t="s">
        <v>4745</v>
      </c>
      <c r="F941" t="s">
        <v>6762</v>
      </c>
      <c r="G941">
        <v>2.76</v>
      </c>
      <c r="H941" t="s">
        <v>4764</v>
      </c>
      <c r="I941">
        <v>95.5</v>
      </c>
      <c r="J941">
        <v>263.58</v>
      </c>
    </row>
    <row r="942" spans="1:10" x14ac:dyDescent="0.3">
      <c r="A942">
        <v>6571</v>
      </c>
      <c r="B942" t="s">
        <v>552</v>
      </c>
      <c r="C942" s="441">
        <v>45901</v>
      </c>
      <c r="D942" t="s">
        <v>4524</v>
      </c>
      <c r="E942" t="s">
        <v>4745</v>
      </c>
      <c r="F942" t="s">
        <v>6762</v>
      </c>
      <c r="G942">
        <v>5.41</v>
      </c>
      <c r="H942" t="s">
        <v>4764</v>
      </c>
      <c r="I942">
        <v>95.5</v>
      </c>
      <c r="J942">
        <v>516.66</v>
      </c>
    </row>
    <row r="943" spans="1:10" x14ac:dyDescent="0.3">
      <c r="A943">
        <v>7105</v>
      </c>
      <c r="B943" t="s">
        <v>552</v>
      </c>
      <c r="C943" s="441">
        <v>45931</v>
      </c>
      <c r="D943" t="s">
        <v>1097</v>
      </c>
      <c r="E943" t="s">
        <v>4745</v>
      </c>
      <c r="F943" t="s">
        <v>6762</v>
      </c>
      <c r="G943">
        <v>5.98</v>
      </c>
      <c r="H943" t="s">
        <v>4764</v>
      </c>
      <c r="I943">
        <v>95.5</v>
      </c>
      <c r="J943">
        <v>571.09</v>
      </c>
    </row>
    <row r="944" spans="1:10" x14ac:dyDescent="0.3">
      <c r="A944">
        <v>7557</v>
      </c>
      <c r="B944" t="s">
        <v>552</v>
      </c>
      <c r="C944" s="441">
        <v>45962</v>
      </c>
      <c r="D944" t="s">
        <v>4417</v>
      </c>
      <c r="E944" t="s">
        <v>4745</v>
      </c>
      <c r="F944" t="s">
        <v>6762</v>
      </c>
      <c r="G944">
        <v>4.2699999999999996</v>
      </c>
      <c r="H944" t="s">
        <v>4764</v>
      </c>
      <c r="I944">
        <v>95.5</v>
      </c>
      <c r="J944">
        <v>407.79</v>
      </c>
    </row>
    <row r="945" spans="1:10" x14ac:dyDescent="0.3">
      <c r="A945">
        <v>7807</v>
      </c>
      <c r="B945" t="s">
        <v>552</v>
      </c>
      <c r="C945" s="441">
        <v>45992</v>
      </c>
      <c r="D945" t="s">
        <v>4415</v>
      </c>
      <c r="E945" t="s">
        <v>4745</v>
      </c>
      <c r="F945" t="s">
        <v>6762</v>
      </c>
      <c r="G945">
        <v>5.98</v>
      </c>
      <c r="H945" t="s">
        <v>4764</v>
      </c>
      <c r="I945">
        <v>95.5</v>
      </c>
      <c r="J945">
        <v>571.09</v>
      </c>
    </row>
    <row r="946" spans="1:10" x14ac:dyDescent="0.3">
      <c r="A946">
        <v>7908</v>
      </c>
      <c r="B946" t="s">
        <v>552</v>
      </c>
      <c r="C946" s="441">
        <v>46023</v>
      </c>
      <c r="D946" t="s">
        <v>460</v>
      </c>
      <c r="E946" t="s">
        <v>4745</v>
      </c>
      <c r="F946" t="s">
        <v>6762</v>
      </c>
      <c r="G946">
        <v>6</v>
      </c>
      <c r="H946" t="s">
        <v>4764</v>
      </c>
      <c r="I946">
        <v>95.5</v>
      </c>
      <c r="J946">
        <v>573</v>
      </c>
    </row>
    <row r="947" spans="1:10" x14ac:dyDescent="0.3">
      <c r="A947">
        <v>8403</v>
      </c>
      <c r="B947" t="s">
        <v>552</v>
      </c>
      <c r="C947" s="441">
        <v>46054</v>
      </c>
      <c r="D947" t="s">
        <v>461</v>
      </c>
      <c r="E947" t="s">
        <v>4745</v>
      </c>
      <c r="F947" t="s">
        <v>6762</v>
      </c>
      <c r="G947">
        <v>2.93</v>
      </c>
      <c r="H947" t="s">
        <v>4764</v>
      </c>
      <c r="I947">
        <v>95.5</v>
      </c>
      <c r="J947">
        <v>279.82</v>
      </c>
    </row>
    <row r="948" spans="1:10" x14ac:dyDescent="0.3">
      <c r="A948">
        <v>8886</v>
      </c>
      <c r="B948" t="s">
        <v>552</v>
      </c>
      <c r="C948" s="441">
        <v>46082</v>
      </c>
      <c r="D948" t="s">
        <v>462</v>
      </c>
      <c r="E948" t="s">
        <v>4745</v>
      </c>
      <c r="F948" t="s">
        <v>6762</v>
      </c>
      <c r="G948">
        <v>6.5</v>
      </c>
      <c r="H948" t="s">
        <v>4764</v>
      </c>
      <c r="I948">
        <v>95.5</v>
      </c>
      <c r="J948">
        <v>620.75</v>
      </c>
    </row>
    <row r="949" spans="1:10" x14ac:dyDescent="0.3">
      <c r="A949">
        <v>9645</v>
      </c>
      <c r="B949" t="s">
        <v>552</v>
      </c>
      <c r="C949" s="441">
        <v>46113</v>
      </c>
      <c r="D949" t="s">
        <v>463</v>
      </c>
      <c r="E949" t="s">
        <v>4745</v>
      </c>
      <c r="F949" t="s">
        <v>6762</v>
      </c>
      <c r="G949">
        <v>3.76</v>
      </c>
      <c r="H949" t="s">
        <v>4764</v>
      </c>
      <c r="I949">
        <v>95.5</v>
      </c>
      <c r="J949">
        <v>359.08</v>
      </c>
    </row>
    <row r="950" spans="1:10" x14ac:dyDescent="0.3">
      <c r="A950">
        <v>10181</v>
      </c>
      <c r="B950" t="s">
        <v>552</v>
      </c>
      <c r="C950" s="441">
        <v>46143</v>
      </c>
      <c r="D950" t="s">
        <v>464</v>
      </c>
      <c r="E950" t="s">
        <v>4745</v>
      </c>
      <c r="F950" t="s">
        <v>6762</v>
      </c>
      <c r="G950">
        <v>1.44</v>
      </c>
      <c r="H950" t="s">
        <v>4764</v>
      </c>
      <c r="I950">
        <v>95.5</v>
      </c>
      <c r="J950">
        <v>137.52000000000001</v>
      </c>
    </row>
    <row r="951" spans="1:10" x14ac:dyDescent="0.3">
      <c r="A951">
        <v>10899</v>
      </c>
      <c r="B951" t="s">
        <v>552</v>
      </c>
      <c r="C951" s="441">
        <v>46174</v>
      </c>
      <c r="D951" t="s">
        <v>465</v>
      </c>
      <c r="E951" t="s">
        <v>4745</v>
      </c>
      <c r="F951" t="s">
        <v>6762</v>
      </c>
      <c r="G951">
        <v>4.7</v>
      </c>
      <c r="H951" t="s">
        <v>4764</v>
      </c>
      <c r="I951">
        <v>95.5</v>
      </c>
      <c r="J951">
        <v>448.85</v>
      </c>
    </row>
    <row r="952" spans="1:10" x14ac:dyDescent="0.3">
      <c r="A952">
        <v>11753</v>
      </c>
      <c r="B952" t="s">
        <v>552</v>
      </c>
      <c r="C952" s="441">
        <v>46204</v>
      </c>
      <c r="D952" t="s">
        <v>466</v>
      </c>
      <c r="E952" t="s">
        <v>4745</v>
      </c>
      <c r="F952" t="s">
        <v>6762</v>
      </c>
      <c r="G952">
        <v>3.19</v>
      </c>
      <c r="H952" t="s">
        <v>4764</v>
      </c>
      <c r="I952">
        <v>95.5</v>
      </c>
      <c r="J952">
        <v>304.64999999999998</v>
      </c>
    </row>
    <row r="953" spans="1:10" x14ac:dyDescent="0.3">
      <c r="A953">
        <v>3569</v>
      </c>
      <c r="B953" t="s">
        <v>552</v>
      </c>
      <c r="C953" s="441">
        <v>45748</v>
      </c>
      <c r="D953" t="s">
        <v>5052</v>
      </c>
      <c r="E953" t="s">
        <v>4682</v>
      </c>
      <c r="F953" t="s">
        <v>6762</v>
      </c>
      <c r="G953">
        <v>14.4</v>
      </c>
      <c r="H953" t="s">
        <v>4764</v>
      </c>
      <c r="I953">
        <v>107.99</v>
      </c>
      <c r="J953">
        <v>1555.06</v>
      </c>
    </row>
    <row r="954" spans="1:10" x14ac:dyDescent="0.3">
      <c r="A954">
        <v>4116</v>
      </c>
      <c r="B954" t="s">
        <v>552</v>
      </c>
      <c r="C954" s="441">
        <v>45778</v>
      </c>
      <c r="D954" t="s">
        <v>5061</v>
      </c>
      <c r="E954" t="s">
        <v>4682</v>
      </c>
      <c r="F954" t="s">
        <v>6762</v>
      </c>
      <c r="G954">
        <v>23.8</v>
      </c>
      <c r="H954" t="s">
        <v>4764</v>
      </c>
      <c r="I954">
        <v>107.99</v>
      </c>
      <c r="J954">
        <v>2570.16</v>
      </c>
    </row>
    <row r="955" spans="1:10" x14ac:dyDescent="0.3">
      <c r="A955">
        <v>4746</v>
      </c>
      <c r="B955" t="s">
        <v>552</v>
      </c>
      <c r="C955" s="441">
        <v>45809</v>
      </c>
      <c r="D955" t="s">
        <v>4523</v>
      </c>
      <c r="E955" t="s">
        <v>4682</v>
      </c>
      <c r="F955" t="s">
        <v>6762</v>
      </c>
      <c r="G955">
        <v>13.31</v>
      </c>
      <c r="H955" t="s">
        <v>4764</v>
      </c>
      <c r="I955">
        <v>107.99</v>
      </c>
      <c r="J955">
        <v>1437.35</v>
      </c>
    </row>
    <row r="956" spans="1:10" x14ac:dyDescent="0.3">
      <c r="A956">
        <v>5131</v>
      </c>
      <c r="B956" t="s">
        <v>552</v>
      </c>
      <c r="C956" s="441">
        <v>45839</v>
      </c>
      <c r="D956" t="s">
        <v>5046</v>
      </c>
      <c r="E956" t="s">
        <v>4682</v>
      </c>
      <c r="F956" t="s">
        <v>6762</v>
      </c>
      <c r="G956">
        <v>7.6</v>
      </c>
      <c r="H956" t="s">
        <v>4764</v>
      </c>
      <c r="I956">
        <v>107.99</v>
      </c>
      <c r="J956">
        <v>820.72</v>
      </c>
    </row>
    <row r="957" spans="1:10" x14ac:dyDescent="0.3">
      <c r="A957">
        <v>5871</v>
      </c>
      <c r="B957" t="s">
        <v>552</v>
      </c>
      <c r="C957" s="441">
        <v>45870</v>
      </c>
      <c r="D957" t="s">
        <v>4519</v>
      </c>
      <c r="E957" t="s">
        <v>4682</v>
      </c>
      <c r="F957" t="s">
        <v>6762</v>
      </c>
      <c r="G957">
        <v>8.17</v>
      </c>
      <c r="H957" t="s">
        <v>4764</v>
      </c>
      <c r="I957">
        <v>107.99</v>
      </c>
      <c r="J957">
        <v>882.28</v>
      </c>
    </row>
    <row r="958" spans="1:10" x14ac:dyDescent="0.3">
      <c r="A958">
        <v>6576</v>
      </c>
      <c r="B958" t="s">
        <v>552</v>
      </c>
      <c r="C958" s="441">
        <v>45901</v>
      </c>
      <c r="D958" t="s">
        <v>4524</v>
      </c>
      <c r="E958" t="s">
        <v>4682</v>
      </c>
      <c r="F958" t="s">
        <v>6762</v>
      </c>
      <c r="G958">
        <v>7.09</v>
      </c>
      <c r="H958" t="s">
        <v>4764</v>
      </c>
      <c r="I958">
        <v>107.99</v>
      </c>
      <c r="J958">
        <v>765.65</v>
      </c>
    </row>
    <row r="959" spans="1:10" x14ac:dyDescent="0.3">
      <c r="A959">
        <v>7110</v>
      </c>
      <c r="B959" t="s">
        <v>552</v>
      </c>
      <c r="C959" s="441">
        <v>45931</v>
      </c>
      <c r="D959" t="s">
        <v>1097</v>
      </c>
      <c r="E959" t="s">
        <v>4682</v>
      </c>
      <c r="F959" t="s">
        <v>6762</v>
      </c>
      <c r="G959">
        <v>17.54</v>
      </c>
      <c r="H959" t="s">
        <v>4764</v>
      </c>
      <c r="I959">
        <v>107.99</v>
      </c>
      <c r="J959">
        <v>1894.14</v>
      </c>
    </row>
    <row r="960" spans="1:10" x14ac:dyDescent="0.3">
      <c r="A960">
        <v>7562</v>
      </c>
      <c r="B960" t="s">
        <v>552</v>
      </c>
      <c r="C960" s="441">
        <v>45962</v>
      </c>
      <c r="D960" t="s">
        <v>4417</v>
      </c>
      <c r="E960" t="s">
        <v>4682</v>
      </c>
      <c r="F960" t="s">
        <v>6762</v>
      </c>
      <c r="G960">
        <v>12.05</v>
      </c>
      <c r="H960" t="s">
        <v>4764</v>
      </c>
      <c r="I960">
        <v>107.99</v>
      </c>
      <c r="J960">
        <v>1301.28</v>
      </c>
    </row>
    <row r="961" spans="1:10" x14ac:dyDescent="0.3">
      <c r="A961">
        <v>7812</v>
      </c>
      <c r="B961" t="s">
        <v>552</v>
      </c>
      <c r="C961" s="441">
        <v>45992</v>
      </c>
      <c r="D961" t="s">
        <v>4415</v>
      </c>
      <c r="E961" t="s">
        <v>4682</v>
      </c>
      <c r="F961" t="s">
        <v>6762</v>
      </c>
      <c r="G961">
        <v>17.54</v>
      </c>
      <c r="H961" t="s">
        <v>4764</v>
      </c>
      <c r="I961">
        <v>107.99</v>
      </c>
      <c r="J961">
        <v>1894.14</v>
      </c>
    </row>
    <row r="962" spans="1:10" x14ac:dyDescent="0.3">
      <c r="A962">
        <v>7913</v>
      </c>
      <c r="B962" t="s">
        <v>552</v>
      </c>
      <c r="C962" s="441">
        <v>46023</v>
      </c>
      <c r="D962" t="s">
        <v>460</v>
      </c>
      <c r="E962" t="s">
        <v>4682</v>
      </c>
      <c r="F962" t="s">
        <v>6762</v>
      </c>
      <c r="G962">
        <v>6.49</v>
      </c>
      <c r="H962" t="s">
        <v>4764</v>
      </c>
      <c r="I962">
        <v>107.99</v>
      </c>
      <c r="J962">
        <v>700.86</v>
      </c>
    </row>
    <row r="963" spans="1:10" x14ac:dyDescent="0.3">
      <c r="A963">
        <v>8408</v>
      </c>
      <c r="B963" t="s">
        <v>552</v>
      </c>
      <c r="C963" s="441">
        <v>46054</v>
      </c>
      <c r="D963" t="s">
        <v>461</v>
      </c>
      <c r="E963" t="s">
        <v>4682</v>
      </c>
      <c r="F963" t="s">
        <v>6762</v>
      </c>
      <c r="G963">
        <v>6.53</v>
      </c>
      <c r="H963" t="s">
        <v>4764</v>
      </c>
      <c r="I963">
        <v>107.99</v>
      </c>
      <c r="J963">
        <v>705.17</v>
      </c>
    </row>
    <row r="964" spans="1:10" x14ac:dyDescent="0.3">
      <c r="A964">
        <v>8890</v>
      </c>
      <c r="B964" t="s">
        <v>552</v>
      </c>
      <c r="C964" s="441">
        <v>46082</v>
      </c>
      <c r="D964" t="s">
        <v>462</v>
      </c>
      <c r="E964" t="s">
        <v>4682</v>
      </c>
      <c r="F964" t="s">
        <v>6762</v>
      </c>
      <c r="G964">
        <v>18.14</v>
      </c>
      <c r="H964" t="s">
        <v>4764</v>
      </c>
      <c r="I964">
        <v>107.99</v>
      </c>
      <c r="J964">
        <v>1958.94</v>
      </c>
    </row>
    <row r="965" spans="1:10" x14ac:dyDescent="0.3">
      <c r="A965">
        <v>9649</v>
      </c>
      <c r="B965" t="s">
        <v>552</v>
      </c>
      <c r="C965" s="441">
        <v>46113</v>
      </c>
      <c r="D965" t="s">
        <v>463</v>
      </c>
      <c r="E965" t="s">
        <v>4682</v>
      </c>
      <c r="F965" t="s">
        <v>6762</v>
      </c>
      <c r="G965">
        <v>4.13</v>
      </c>
      <c r="H965" t="s">
        <v>4764</v>
      </c>
      <c r="I965">
        <v>107.99</v>
      </c>
      <c r="J965">
        <v>446</v>
      </c>
    </row>
    <row r="966" spans="1:10" x14ac:dyDescent="0.3">
      <c r="A966">
        <v>10186</v>
      </c>
      <c r="B966" t="s">
        <v>552</v>
      </c>
      <c r="C966" s="441">
        <v>46143</v>
      </c>
      <c r="D966" t="s">
        <v>464</v>
      </c>
      <c r="E966" t="s">
        <v>4682</v>
      </c>
      <c r="F966" t="s">
        <v>6762</v>
      </c>
      <c r="G966">
        <v>5.31</v>
      </c>
      <c r="H966" t="s">
        <v>4764</v>
      </c>
      <c r="I966">
        <v>107.99</v>
      </c>
      <c r="J966">
        <v>573.42999999999995</v>
      </c>
    </row>
    <row r="967" spans="1:10" x14ac:dyDescent="0.3">
      <c r="A967">
        <v>10904</v>
      </c>
      <c r="B967" t="s">
        <v>552</v>
      </c>
      <c r="C967" s="441">
        <v>46174</v>
      </c>
      <c r="D967" t="s">
        <v>465</v>
      </c>
      <c r="E967" t="s">
        <v>4682</v>
      </c>
      <c r="F967" t="s">
        <v>6762</v>
      </c>
      <c r="G967">
        <v>5.0999999999999996</v>
      </c>
      <c r="H967" t="s">
        <v>4764</v>
      </c>
      <c r="I967">
        <v>107.99</v>
      </c>
      <c r="J967">
        <v>550.75</v>
      </c>
    </row>
    <row r="968" spans="1:10" x14ac:dyDescent="0.3">
      <c r="A968">
        <v>11758</v>
      </c>
      <c r="B968" t="s">
        <v>552</v>
      </c>
      <c r="C968" s="441">
        <v>46204</v>
      </c>
      <c r="D968" t="s">
        <v>466</v>
      </c>
      <c r="E968" t="s">
        <v>4682</v>
      </c>
      <c r="F968" t="s">
        <v>6762</v>
      </c>
      <c r="G968">
        <v>19.829999999999998</v>
      </c>
      <c r="H968" t="s">
        <v>4764</v>
      </c>
      <c r="I968">
        <v>107.99</v>
      </c>
      <c r="J968">
        <v>2141.44</v>
      </c>
    </row>
    <row r="969" spans="1:10" x14ac:dyDescent="0.3">
      <c r="A969">
        <v>3570</v>
      </c>
      <c r="B969" t="s">
        <v>552</v>
      </c>
      <c r="C969" s="441">
        <v>45748</v>
      </c>
      <c r="D969" t="s">
        <v>5052</v>
      </c>
      <c r="E969" t="s">
        <v>4754</v>
      </c>
      <c r="F969" t="s">
        <v>6762</v>
      </c>
      <c r="G969">
        <v>12</v>
      </c>
      <c r="H969" t="s">
        <v>4764</v>
      </c>
      <c r="I969">
        <v>126.29</v>
      </c>
      <c r="J969">
        <v>1515.48</v>
      </c>
    </row>
    <row r="970" spans="1:10" x14ac:dyDescent="0.3">
      <c r="A970">
        <v>4105</v>
      </c>
      <c r="B970" t="s">
        <v>552</v>
      </c>
      <c r="C970" s="441">
        <v>45778</v>
      </c>
      <c r="D970" t="s">
        <v>5061</v>
      </c>
      <c r="E970" t="s">
        <v>4754</v>
      </c>
      <c r="F970" t="s">
        <v>6762</v>
      </c>
      <c r="G970">
        <v>16.440000000000001</v>
      </c>
      <c r="H970" t="s">
        <v>4764</v>
      </c>
      <c r="I970">
        <v>126.29</v>
      </c>
      <c r="J970">
        <v>2076.21</v>
      </c>
    </row>
    <row r="971" spans="1:10" x14ac:dyDescent="0.3">
      <c r="A971">
        <v>4736</v>
      </c>
      <c r="B971" t="s">
        <v>552</v>
      </c>
      <c r="C971" s="441">
        <v>45809</v>
      </c>
      <c r="D971" t="s">
        <v>4523</v>
      </c>
      <c r="E971" t="s">
        <v>4754</v>
      </c>
      <c r="F971" t="s">
        <v>6762</v>
      </c>
      <c r="G971">
        <v>6.5</v>
      </c>
      <c r="H971" t="s">
        <v>4764</v>
      </c>
      <c r="I971">
        <v>126.29</v>
      </c>
      <c r="J971">
        <v>820.89</v>
      </c>
    </row>
    <row r="972" spans="1:10" x14ac:dyDescent="0.3">
      <c r="A972">
        <v>5118</v>
      </c>
      <c r="B972" t="s">
        <v>552</v>
      </c>
      <c r="C972" s="441">
        <v>45839</v>
      </c>
      <c r="D972" t="s">
        <v>5046</v>
      </c>
      <c r="E972" t="s">
        <v>4754</v>
      </c>
      <c r="F972" t="s">
        <v>6762</v>
      </c>
      <c r="G972">
        <v>10.09</v>
      </c>
      <c r="H972" t="s">
        <v>4764</v>
      </c>
      <c r="I972">
        <v>126.29</v>
      </c>
      <c r="J972">
        <v>1274.27</v>
      </c>
    </row>
    <row r="973" spans="1:10" x14ac:dyDescent="0.3">
      <c r="A973">
        <v>5860</v>
      </c>
      <c r="B973" t="s">
        <v>552</v>
      </c>
      <c r="C973" s="441">
        <v>45870</v>
      </c>
      <c r="D973" t="s">
        <v>4519</v>
      </c>
      <c r="E973" t="s">
        <v>4754</v>
      </c>
      <c r="F973" t="s">
        <v>6762</v>
      </c>
      <c r="G973">
        <v>13.75</v>
      </c>
      <c r="H973" t="s">
        <v>4764</v>
      </c>
      <c r="I973">
        <v>126.29</v>
      </c>
      <c r="J973">
        <v>1736.49</v>
      </c>
    </row>
    <row r="974" spans="1:10" x14ac:dyDescent="0.3">
      <c r="A974">
        <v>6564</v>
      </c>
      <c r="B974" t="s">
        <v>552</v>
      </c>
      <c r="C974" s="441">
        <v>45901</v>
      </c>
      <c r="D974" t="s">
        <v>4524</v>
      </c>
      <c r="E974" t="s">
        <v>4754</v>
      </c>
      <c r="F974" t="s">
        <v>6762</v>
      </c>
      <c r="G974">
        <v>3.95</v>
      </c>
      <c r="H974" t="s">
        <v>4764</v>
      </c>
      <c r="I974">
        <v>126.29</v>
      </c>
      <c r="J974">
        <v>498.85</v>
      </c>
    </row>
    <row r="975" spans="1:10" x14ac:dyDescent="0.3">
      <c r="A975">
        <v>7099</v>
      </c>
      <c r="B975" t="s">
        <v>552</v>
      </c>
      <c r="C975" s="441">
        <v>45931</v>
      </c>
      <c r="D975" t="s">
        <v>1097</v>
      </c>
      <c r="E975" t="s">
        <v>4754</v>
      </c>
      <c r="F975" t="s">
        <v>6762</v>
      </c>
      <c r="G975">
        <v>19.059999999999999</v>
      </c>
      <c r="H975" t="s">
        <v>4764</v>
      </c>
      <c r="I975">
        <v>126.29</v>
      </c>
      <c r="J975">
        <v>2407.09</v>
      </c>
    </row>
    <row r="976" spans="1:10" x14ac:dyDescent="0.3">
      <c r="A976">
        <v>7552</v>
      </c>
      <c r="B976" t="s">
        <v>552</v>
      </c>
      <c r="C976" s="441">
        <v>45962</v>
      </c>
      <c r="D976" t="s">
        <v>4417</v>
      </c>
      <c r="E976" t="s">
        <v>4754</v>
      </c>
      <c r="F976" t="s">
        <v>6762</v>
      </c>
      <c r="G976">
        <v>3.37</v>
      </c>
      <c r="H976" t="s">
        <v>4764</v>
      </c>
      <c r="I976">
        <v>126.29</v>
      </c>
      <c r="J976">
        <v>425.6</v>
      </c>
    </row>
    <row r="977" spans="1:10" x14ac:dyDescent="0.3">
      <c r="A977">
        <v>7802</v>
      </c>
      <c r="B977" t="s">
        <v>552</v>
      </c>
      <c r="C977" s="441">
        <v>45992</v>
      </c>
      <c r="D977" t="s">
        <v>4415</v>
      </c>
      <c r="E977" t="s">
        <v>4754</v>
      </c>
      <c r="F977" t="s">
        <v>6762</v>
      </c>
      <c r="G977">
        <v>19.059999999999999</v>
      </c>
      <c r="H977" t="s">
        <v>4764</v>
      </c>
      <c r="I977">
        <v>126.29</v>
      </c>
      <c r="J977">
        <v>2407.09</v>
      </c>
    </row>
    <row r="978" spans="1:10" x14ac:dyDescent="0.3">
      <c r="A978">
        <v>7901</v>
      </c>
      <c r="B978" t="s">
        <v>552</v>
      </c>
      <c r="C978" s="441">
        <v>46023</v>
      </c>
      <c r="D978" t="s">
        <v>460</v>
      </c>
      <c r="E978" t="s">
        <v>4754</v>
      </c>
      <c r="F978" t="s">
        <v>6762</v>
      </c>
      <c r="G978">
        <v>1.5</v>
      </c>
      <c r="H978" t="s">
        <v>4764</v>
      </c>
      <c r="I978">
        <v>126.29</v>
      </c>
      <c r="J978">
        <v>189.44</v>
      </c>
    </row>
    <row r="979" spans="1:10" x14ac:dyDescent="0.3">
      <c r="A979">
        <v>8395</v>
      </c>
      <c r="B979" t="s">
        <v>552</v>
      </c>
      <c r="C979" s="441">
        <v>46054</v>
      </c>
      <c r="D979" t="s">
        <v>461</v>
      </c>
      <c r="E979" t="s">
        <v>4754</v>
      </c>
      <c r="F979" t="s">
        <v>6762</v>
      </c>
      <c r="G979">
        <v>5.46</v>
      </c>
      <c r="H979" t="s">
        <v>4764</v>
      </c>
      <c r="I979">
        <v>126.29</v>
      </c>
      <c r="J979">
        <v>689.54</v>
      </c>
    </row>
    <row r="980" spans="1:10" x14ac:dyDescent="0.3">
      <c r="A980">
        <v>8879</v>
      </c>
      <c r="B980" t="s">
        <v>552</v>
      </c>
      <c r="C980" s="441">
        <v>46082</v>
      </c>
      <c r="D980" t="s">
        <v>462</v>
      </c>
      <c r="E980" t="s">
        <v>4754</v>
      </c>
      <c r="F980" t="s">
        <v>6762</v>
      </c>
      <c r="G980">
        <v>13.05</v>
      </c>
      <c r="H980" t="s">
        <v>4764</v>
      </c>
      <c r="I980">
        <v>126.29</v>
      </c>
      <c r="J980">
        <v>1648.08</v>
      </c>
    </row>
    <row r="981" spans="1:10" x14ac:dyDescent="0.3">
      <c r="A981">
        <v>9639</v>
      </c>
      <c r="B981" t="s">
        <v>552</v>
      </c>
      <c r="C981" s="441">
        <v>46113</v>
      </c>
      <c r="D981" t="s">
        <v>463</v>
      </c>
      <c r="E981" t="s">
        <v>4754</v>
      </c>
      <c r="F981" t="s">
        <v>6762</v>
      </c>
      <c r="G981">
        <v>18.760000000000002</v>
      </c>
      <c r="H981" t="s">
        <v>4764</v>
      </c>
      <c r="I981">
        <v>126.29</v>
      </c>
      <c r="J981">
        <v>2369.1999999999998</v>
      </c>
    </row>
    <row r="982" spans="1:10" x14ac:dyDescent="0.3">
      <c r="A982">
        <v>10172</v>
      </c>
      <c r="B982" t="s">
        <v>552</v>
      </c>
      <c r="C982" s="441">
        <v>46143</v>
      </c>
      <c r="D982" t="s">
        <v>464</v>
      </c>
      <c r="E982" t="s">
        <v>4754</v>
      </c>
      <c r="F982" t="s">
        <v>6762</v>
      </c>
      <c r="G982">
        <v>9.7200000000000006</v>
      </c>
      <c r="H982" t="s">
        <v>4764</v>
      </c>
      <c r="I982">
        <v>126.29</v>
      </c>
      <c r="J982">
        <v>1227.54</v>
      </c>
    </row>
    <row r="983" spans="1:10" x14ac:dyDescent="0.3">
      <c r="A983">
        <v>10886</v>
      </c>
      <c r="B983" t="s">
        <v>552</v>
      </c>
      <c r="C983" s="441">
        <v>46174</v>
      </c>
      <c r="D983" t="s">
        <v>465</v>
      </c>
      <c r="E983" t="s">
        <v>4754</v>
      </c>
      <c r="F983" t="s">
        <v>6762</v>
      </c>
      <c r="G983">
        <v>7.3</v>
      </c>
      <c r="H983" t="s">
        <v>4764</v>
      </c>
      <c r="I983">
        <v>126.29</v>
      </c>
      <c r="J983">
        <v>921.92</v>
      </c>
    </row>
    <row r="984" spans="1:10" x14ac:dyDescent="0.3">
      <c r="A984">
        <v>11743</v>
      </c>
      <c r="B984" t="s">
        <v>552</v>
      </c>
      <c r="C984" s="441">
        <v>46204</v>
      </c>
      <c r="D984" t="s">
        <v>466</v>
      </c>
      <c r="E984" t="s">
        <v>4754</v>
      </c>
      <c r="F984" t="s">
        <v>6762</v>
      </c>
      <c r="G984">
        <v>12.1</v>
      </c>
      <c r="H984" t="s">
        <v>4764</v>
      </c>
      <c r="I984">
        <v>126.29</v>
      </c>
      <c r="J984">
        <v>1528.11</v>
      </c>
    </row>
    <row r="985" spans="1:10" x14ac:dyDescent="0.3">
      <c r="A985">
        <v>3571</v>
      </c>
      <c r="B985" t="s">
        <v>552</v>
      </c>
      <c r="C985" s="441">
        <v>45748</v>
      </c>
      <c r="D985" t="s">
        <v>5052</v>
      </c>
      <c r="E985" t="s">
        <v>4669</v>
      </c>
      <c r="F985" t="s">
        <v>6762</v>
      </c>
      <c r="G985">
        <v>9.8000000000000007</v>
      </c>
      <c r="H985" t="s">
        <v>4764</v>
      </c>
      <c r="I985">
        <v>105.74</v>
      </c>
      <c r="J985">
        <v>1036.25</v>
      </c>
    </row>
    <row r="986" spans="1:10" x14ac:dyDescent="0.3">
      <c r="A986">
        <v>4115</v>
      </c>
      <c r="B986" t="s">
        <v>552</v>
      </c>
      <c r="C986" s="441">
        <v>45778</v>
      </c>
      <c r="D986" t="s">
        <v>5061</v>
      </c>
      <c r="E986" t="s">
        <v>4669</v>
      </c>
      <c r="F986" t="s">
        <v>6762</v>
      </c>
      <c r="G986">
        <v>5.84</v>
      </c>
      <c r="H986" t="s">
        <v>4764</v>
      </c>
      <c r="I986">
        <v>105.74</v>
      </c>
      <c r="J986">
        <v>617.52</v>
      </c>
    </row>
    <row r="987" spans="1:10" x14ac:dyDescent="0.3">
      <c r="A987">
        <v>4745</v>
      </c>
      <c r="B987" t="s">
        <v>552</v>
      </c>
      <c r="C987" s="441">
        <v>45809</v>
      </c>
      <c r="D987" t="s">
        <v>4523</v>
      </c>
      <c r="E987" t="s">
        <v>4669</v>
      </c>
      <c r="F987" t="s">
        <v>6762</v>
      </c>
      <c r="G987">
        <v>5.75</v>
      </c>
      <c r="H987" t="s">
        <v>4764</v>
      </c>
      <c r="I987">
        <v>105.74</v>
      </c>
      <c r="J987">
        <v>608.01</v>
      </c>
    </row>
    <row r="988" spans="1:10" x14ac:dyDescent="0.3">
      <c r="A988">
        <v>5130</v>
      </c>
      <c r="B988" t="s">
        <v>552</v>
      </c>
      <c r="C988" s="441">
        <v>45839</v>
      </c>
      <c r="D988" t="s">
        <v>5046</v>
      </c>
      <c r="E988" t="s">
        <v>4669</v>
      </c>
      <c r="F988" t="s">
        <v>6762</v>
      </c>
      <c r="G988">
        <v>5.62</v>
      </c>
      <c r="H988" t="s">
        <v>4764</v>
      </c>
      <c r="I988">
        <v>105.74</v>
      </c>
      <c r="J988">
        <v>594.26</v>
      </c>
    </row>
    <row r="989" spans="1:10" x14ac:dyDescent="0.3">
      <c r="A989">
        <v>5870</v>
      </c>
      <c r="B989" t="s">
        <v>552</v>
      </c>
      <c r="C989" s="441">
        <v>45870</v>
      </c>
      <c r="D989" t="s">
        <v>4519</v>
      </c>
      <c r="E989" t="s">
        <v>4669</v>
      </c>
      <c r="F989" t="s">
        <v>6762</v>
      </c>
      <c r="G989">
        <v>2.09</v>
      </c>
      <c r="H989" t="s">
        <v>4764</v>
      </c>
      <c r="I989">
        <v>105.74</v>
      </c>
      <c r="J989">
        <v>221</v>
      </c>
    </row>
    <row r="990" spans="1:10" x14ac:dyDescent="0.3">
      <c r="A990">
        <v>6575</v>
      </c>
      <c r="B990" t="s">
        <v>552</v>
      </c>
      <c r="C990" s="441">
        <v>45901</v>
      </c>
      <c r="D990" t="s">
        <v>4524</v>
      </c>
      <c r="E990" t="s">
        <v>4669</v>
      </c>
      <c r="F990" t="s">
        <v>6762</v>
      </c>
      <c r="G990">
        <v>13.51</v>
      </c>
      <c r="H990" t="s">
        <v>4764</v>
      </c>
      <c r="I990">
        <v>105.74</v>
      </c>
      <c r="J990">
        <v>1428.55</v>
      </c>
    </row>
    <row r="991" spans="1:10" x14ac:dyDescent="0.3">
      <c r="A991">
        <v>7109</v>
      </c>
      <c r="B991" t="s">
        <v>552</v>
      </c>
      <c r="C991" s="441">
        <v>45931</v>
      </c>
      <c r="D991" t="s">
        <v>1097</v>
      </c>
      <c r="E991" t="s">
        <v>4669</v>
      </c>
      <c r="F991" t="s">
        <v>6762</v>
      </c>
      <c r="G991">
        <v>9.9700000000000006</v>
      </c>
      <c r="H991" t="s">
        <v>4764</v>
      </c>
      <c r="I991">
        <v>105.74</v>
      </c>
      <c r="J991">
        <v>1054.23</v>
      </c>
    </row>
    <row r="992" spans="1:10" x14ac:dyDescent="0.3">
      <c r="A992">
        <v>7561</v>
      </c>
      <c r="B992" t="s">
        <v>552</v>
      </c>
      <c r="C992" s="441">
        <v>45962</v>
      </c>
      <c r="D992" t="s">
        <v>4417</v>
      </c>
      <c r="E992" t="s">
        <v>4669</v>
      </c>
      <c r="F992" t="s">
        <v>6762</v>
      </c>
      <c r="G992">
        <v>7.35</v>
      </c>
      <c r="H992" t="s">
        <v>4764</v>
      </c>
      <c r="I992">
        <v>105.74</v>
      </c>
      <c r="J992">
        <v>777.19</v>
      </c>
    </row>
    <row r="993" spans="1:10" x14ac:dyDescent="0.3">
      <c r="A993">
        <v>7811</v>
      </c>
      <c r="B993" t="s">
        <v>552</v>
      </c>
      <c r="C993" s="441">
        <v>45992</v>
      </c>
      <c r="D993" t="s">
        <v>4415</v>
      </c>
      <c r="E993" t="s">
        <v>4669</v>
      </c>
      <c r="F993" t="s">
        <v>6762</v>
      </c>
      <c r="G993">
        <v>9.9700000000000006</v>
      </c>
      <c r="H993" t="s">
        <v>4764</v>
      </c>
      <c r="I993">
        <v>105.74</v>
      </c>
      <c r="J993">
        <v>1054.23</v>
      </c>
    </row>
    <row r="994" spans="1:10" x14ac:dyDescent="0.3">
      <c r="A994">
        <v>7912</v>
      </c>
      <c r="B994" t="s">
        <v>552</v>
      </c>
      <c r="C994" s="441">
        <v>46023</v>
      </c>
      <c r="D994" t="s">
        <v>460</v>
      </c>
      <c r="E994" t="s">
        <v>4669</v>
      </c>
      <c r="F994" t="s">
        <v>6762</v>
      </c>
      <c r="G994">
        <v>7.85</v>
      </c>
      <c r="H994" t="s">
        <v>4764</v>
      </c>
      <c r="I994">
        <v>105.74</v>
      </c>
      <c r="J994">
        <v>830.06</v>
      </c>
    </row>
    <row r="995" spans="1:10" x14ac:dyDescent="0.3">
      <c r="A995">
        <v>8407</v>
      </c>
      <c r="B995" t="s">
        <v>552</v>
      </c>
      <c r="C995" s="441">
        <v>46054</v>
      </c>
      <c r="D995" t="s">
        <v>461</v>
      </c>
      <c r="E995" t="s">
        <v>4669</v>
      </c>
      <c r="F995" t="s">
        <v>6762</v>
      </c>
      <c r="G995">
        <v>0.84</v>
      </c>
      <c r="H995" t="s">
        <v>4764</v>
      </c>
      <c r="I995">
        <v>105.74</v>
      </c>
      <c r="J995">
        <v>88.82</v>
      </c>
    </row>
    <row r="996" spans="1:10" x14ac:dyDescent="0.3">
      <c r="A996">
        <v>10185</v>
      </c>
      <c r="B996" t="s">
        <v>552</v>
      </c>
      <c r="C996" s="441">
        <v>46143</v>
      </c>
      <c r="D996" t="s">
        <v>464</v>
      </c>
      <c r="E996" t="s">
        <v>4669</v>
      </c>
      <c r="F996" t="s">
        <v>6762</v>
      </c>
      <c r="G996">
        <v>7.8</v>
      </c>
      <c r="H996" t="s">
        <v>4764</v>
      </c>
      <c r="I996">
        <v>105.74</v>
      </c>
      <c r="J996">
        <v>824.77</v>
      </c>
    </row>
    <row r="997" spans="1:10" x14ac:dyDescent="0.3">
      <c r="A997">
        <v>10903</v>
      </c>
      <c r="B997" t="s">
        <v>552</v>
      </c>
      <c r="C997" s="441">
        <v>46174</v>
      </c>
      <c r="D997" t="s">
        <v>465</v>
      </c>
      <c r="E997" t="s">
        <v>4669</v>
      </c>
      <c r="F997" t="s">
        <v>6762</v>
      </c>
      <c r="G997">
        <v>8.6</v>
      </c>
      <c r="H997" t="s">
        <v>4764</v>
      </c>
      <c r="I997">
        <v>105.74</v>
      </c>
      <c r="J997">
        <v>909.36</v>
      </c>
    </row>
    <row r="998" spans="1:10" x14ac:dyDescent="0.3">
      <c r="A998">
        <v>11757</v>
      </c>
      <c r="B998" t="s">
        <v>552</v>
      </c>
      <c r="C998" s="441">
        <v>46204</v>
      </c>
      <c r="D998" t="s">
        <v>466</v>
      </c>
      <c r="E998" t="s">
        <v>4669</v>
      </c>
      <c r="F998" t="s">
        <v>6762</v>
      </c>
      <c r="G998">
        <v>20.76</v>
      </c>
      <c r="H998" t="s">
        <v>4764</v>
      </c>
      <c r="I998">
        <v>105.74</v>
      </c>
      <c r="J998">
        <v>2195.16</v>
      </c>
    </row>
    <row r="999" spans="1:10" x14ac:dyDescent="0.3">
      <c r="A999">
        <v>3572</v>
      </c>
      <c r="B999" t="s">
        <v>552</v>
      </c>
      <c r="C999" s="441">
        <v>45748</v>
      </c>
      <c r="D999" t="s">
        <v>5052</v>
      </c>
      <c r="E999" t="s">
        <v>4660</v>
      </c>
      <c r="F999" t="s">
        <v>6762</v>
      </c>
      <c r="G999">
        <v>8.25</v>
      </c>
      <c r="H999" t="s">
        <v>4764</v>
      </c>
      <c r="I999">
        <v>147.08000000000001</v>
      </c>
      <c r="J999">
        <v>1213.4100000000001</v>
      </c>
    </row>
    <row r="1000" spans="1:10" x14ac:dyDescent="0.3">
      <c r="A1000">
        <v>4117</v>
      </c>
      <c r="B1000" t="s">
        <v>552</v>
      </c>
      <c r="C1000" s="441">
        <v>45778</v>
      </c>
      <c r="D1000" t="s">
        <v>5061</v>
      </c>
      <c r="E1000" t="s">
        <v>4660</v>
      </c>
      <c r="F1000" t="s">
        <v>6762</v>
      </c>
      <c r="G1000">
        <v>25.01</v>
      </c>
      <c r="H1000" t="s">
        <v>4764</v>
      </c>
      <c r="I1000">
        <v>147.08000000000001</v>
      </c>
      <c r="J1000">
        <v>3678.47</v>
      </c>
    </row>
    <row r="1001" spans="1:10" x14ac:dyDescent="0.3">
      <c r="A1001">
        <v>4747</v>
      </c>
      <c r="B1001" t="s">
        <v>552</v>
      </c>
      <c r="C1001" s="441">
        <v>45809</v>
      </c>
      <c r="D1001" t="s">
        <v>4523</v>
      </c>
      <c r="E1001" t="s">
        <v>4660</v>
      </c>
      <c r="F1001" t="s">
        <v>6762</v>
      </c>
      <c r="G1001">
        <v>8.6999999999999993</v>
      </c>
      <c r="H1001" t="s">
        <v>4764</v>
      </c>
      <c r="I1001">
        <v>147.08000000000001</v>
      </c>
      <c r="J1001">
        <v>1279.5999999999999</v>
      </c>
    </row>
    <row r="1002" spans="1:10" x14ac:dyDescent="0.3">
      <c r="A1002">
        <v>5132</v>
      </c>
      <c r="B1002" t="s">
        <v>552</v>
      </c>
      <c r="C1002" s="441">
        <v>45839</v>
      </c>
      <c r="D1002" t="s">
        <v>5046</v>
      </c>
      <c r="E1002" t="s">
        <v>4660</v>
      </c>
      <c r="F1002" t="s">
        <v>6762</v>
      </c>
      <c r="G1002">
        <v>14.4</v>
      </c>
      <c r="H1002" t="s">
        <v>4764</v>
      </c>
      <c r="I1002">
        <v>147.08000000000001</v>
      </c>
      <c r="J1002">
        <v>2117.9499999999998</v>
      </c>
    </row>
    <row r="1003" spans="1:10" x14ac:dyDescent="0.3">
      <c r="A1003">
        <v>5872</v>
      </c>
      <c r="B1003" t="s">
        <v>552</v>
      </c>
      <c r="C1003" s="441">
        <v>45870</v>
      </c>
      <c r="D1003" t="s">
        <v>4519</v>
      </c>
      <c r="E1003" t="s">
        <v>4660</v>
      </c>
      <c r="F1003" t="s">
        <v>6762</v>
      </c>
      <c r="G1003">
        <v>25.1</v>
      </c>
      <c r="H1003" t="s">
        <v>4764</v>
      </c>
      <c r="I1003">
        <v>147.08000000000001</v>
      </c>
      <c r="J1003">
        <v>3691.71</v>
      </c>
    </row>
    <row r="1004" spans="1:10" x14ac:dyDescent="0.3">
      <c r="A1004">
        <v>6577</v>
      </c>
      <c r="B1004" t="s">
        <v>552</v>
      </c>
      <c r="C1004" s="441">
        <v>45901</v>
      </c>
      <c r="D1004" t="s">
        <v>4524</v>
      </c>
      <c r="E1004" t="s">
        <v>4660</v>
      </c>
      <c r="F1004" t="s">
        <v>6762</v>
      </c>
      <c r="G1004">
        <v>29.73</v>
      </c>
      <c r="H1004" t="s">
        <v>4764</v>
      </c>
      <c r="I1004">
        <v>147.08000000000001</v>
      </c>
      <c r="J1004">
        <v>4372.6899999999996</v>
      </c>
    </row>
    <row r="1005" spans="1:10" x14ac:dyDescent="0.3">
      <c r="A1005">
        <v>7111</v>
      </c>
      <c r="B1005" t="s">
        <v>552</v>
      </c>
      <c r="C1005" s="441">
        <v>45931</v>
      </c>
      <c r="D1005" t="s">
        <v>1097</v>
      </c>
      <c r="E1005" t="s">
        <v>4660</v>
      </c>
      <c r="F1005" t="s">
        <v>6762</v>
      </c>
      <c r="G1005">
        <v>17.32</v>
      </c>
      <c r="H1005" t="s">
        <v>4764</v>
      </c>
      <c r="I1005">
        <v>147.08000000000001</v>
      </c>
      <c r="J1005">
        <v>2547.4299999999998</v>
      </c>
    </row>
    <row r="1006" spans="1:10" x14ac:dyDescent="0.3">
      <c r="A1006">
        <v>7563</v>
      </c>
      <c r="B1006" t="s">
        <v>552</v>
      </c>
      <c r="C1006" s="441">
        <v>45962</v>
      </c>
      <c r="D1006" t="s">
        <v>4417</v>
      </c>
      <c r="E1006" t="s">
        <v>4660</v>
      </c>
      <c r="F1006" t="s">
        <v>6762</v>
      </c>
      <c r="G1006">
        <v>10.78</v>
      </c>
      <c r="H1006" t="s">
        <v>4764</v>
      </c>
      <c r="I1006">
        <v>147.08000000000001</v>
      </c>
      <c r="J1006">
        <v>1585.52</v>
      </c>
    </row>
    <row r="1007" spans="1:10" x14ac:dyDescent="0.3">
      <c r="A1007">
        <v>7813</v>
      </c>
      <c r="B1007" t="s">
        <v>552</v>
      </c>
      <c r="C1007" s="441">
        <v>45992</v>
      </c>
      <c r="D1007" t="s">
        <v>4415</v>
      </c>
      <c r="E1007" t="s">
        <v>4660</v>
      </c>
      <c r="F1007" t="s">
        <v>6762</v>
      </c>
      <c r="G1007">
        <v>17.32</v>
      </c>
      <c r="H1007" t="s">
        <v>4764</v>
      </c>
      <c r="I1007">
        <v>147.08000000000001</v>
      </c>
      <c r="J1007">
        <v>2547.4299999999998</v>
      </c>
    </row>
    <row r="1008" spans="1:10" x14ac:dyDescent="0.3">
      <c r="A1008">
        <v>7914</v>
      </c>
      <c r="B1008" t="s">
        <v>552</v>
      </c>
      <c r="C1008" s="441">
        <v>46023</v>
      </c>
      <c r="D1008" t="s">
        <v>460</v>
      </c>
      <c r="E1008" t="s">
        <v>4660</v>
      </c>
      <c r="F1008" t="s">
        <v>6762</v>
      </c>
      <c r="G1008">
        <v>11.6</v>
      </c>
      <c r="H1008" t="s">
        <v>4764</v>
      </c>
      <c r="I1008">
        <v>147.08000000000001</v>
      </c>
      <c r="J1008">
        <v>1706.13</v>
      </c>
    </row>
    <row r="1009" spans="1:10" x14ac:dyDescent="0.3">
      <c r="A1009">
        <v>8409</v>
      </c>
      <c r="B1009" t="s">
        <v>552</v>
      </c>
      <c r="C1009" s="441">
        <v>46054</v>
      </c>
      <c r="D1009" t="s">
        <v>461</v>
      </c>
      <c r="E1009" t="s">
        <v>4660</v>
      </c>
      <c r="F1009" t="s">
        <v>6762</v>
      </c>
      <c r="G1009">
        <v>8.2799999999999994</v>
      </c>
      <c r="H1009" t="s">
        <v>4764</v>
      </c>
      <c r="I1009">
        <v>147.08000000000001</v>
      </c>
      <c r="J1009">
        <v>1217.82</v>
      </c>
    </row>
    <row r="1010" spans="1:10" x14ac:dyDescent="0.3">
      <c r="A1010">
        <v>8891</v>
      </c>
      <c r="B1010" t="s">
        <v>552</v>
      </c>
      <c r="C1010" s="441">
        <v>46082</v>
      </c>
      <c r="D1010" t="s">
        <v>462</v>
      </c>
      <c r="E1010" t="s">
        <v>4660</v>
      </c>
      <c r="F1010" t="s">
        <v>6762</v>
      </c>
      <c r="G1010">
        <v>1.07</v>
      </c>
      <c r="H1010" t="s">
        <v>4764</v>
      </c>
      <c r="I1010">
        <v>147.08000000000001</v>
      </c>
      <c r="J1010">
        <v>157.38</v>
      </c>
    </row>
    <row r="1011" spans="1:10" x14ac:dyDescent="0.3">
      <c r="A1011">
        <v>9650</v>
      </c>
      <c r="B1011" t="s">
        <v>552</v>
      </c>
      <c r="C1011" s="441">
        <v>46113</v>
      </c>
      <c r="D1011" t="s">
        <v>463</v>
      </c>
      <c r="E1011" t="s">
        <v>4660</v>
      </c>
      <c r="F1011" t="s">
        <v>6762</v>
      </c>
      <c r="G1011">
        <v>7.6</v>
      </c>
      <c r="H1011" t="s">
        <v>4764</v>
      </c>
      <c r="I1011">
        <v>147.08000000000001</v>
      </c>
      <c r="J1011">
        <v>1117.81</v>
      </c>
    </row>
    <row r="1012" spans="1:10" x14ac:dyDescent="0.3">
      <c r="A1012">
        <v>3573</v>
      </c>
      <c r="B1012" t="s">
        <v>552</v>
      </c>
      <c r="C1012" s="441">
        <v>45748</v>
      </c>
      <c r="D1012" t="s">
        <v>5052</v>
      </c>
      <c r="E1012" t="s">
        <v>4735</v>
      </c>
      <c r="F1012" t="s">
        <v>6762</v>
      </c>
      <c r="G1012">
        <v>12</v>
      </c>
      <c r="H1012" t="s">
        <v>4764</v>
      </c>
      <c r="I1012">
        <v>119.48</v>
      </c>
      <c r="J1012">
        <v>1433.76</v>
      </c>
    </row>
    <row r="1013" spans="1:10" x14ac:dyDescent="0.3">
      <c r="A1013">
        <v>4108</v>
      </c>
      <c r="B1013" t="s">
        <v>552</v>
      </c>
      <c r="C1013" s="441">
        <v>45778</v>
      </c>
      <c r="D1013" t="s">
        <v>5061</v>
      </c>
      <c r="E1013" t="s">
        <v>4735</v>
      </c>
      <c r="F1013" t="s">
        <v>6762</v>
      </c>
      <c r="G1013">
        <v>9.36</v>
      </c>
      <c r="H1013" t="s">
        <v>4764</v>
      </c>
      <c r="I1013">
        <v>119.48</v>
      </c>
      <c r="J1013">
        <v>1118.33</v>
      </c>
    </row>
    <row r="1014" spans="1:10" x14ac:dyDescent="0.3">
      <c r="A1014">
        <v>4739</v>
      </c>
      <c r="B1014" t="s">
        <v>552</v>
      </c>
      <c r="C1014" s="441">
        <v>45809</v>
      </c>
      <c r="D1014" t="s">
        <v>4523</v>
      </c>
      <c r="E1014" t="s">
        <v>4735</v>
      </c>
      <c r="F1014" t="s">
        <v>6762</v>
      </c>
      <c r="G1014">
        <v>3.49</v>
      </c>
      <c r="H1014" t="s">
        <v>4764</v>
      </c>
      <c r="I1014">
        <v>119.48</v>
      </c>
      <c r="J1014">
        <v>416.99</v>
      </c>
    </row>
    <row r="1015" spans="1:10" x14ac:dyDescent="0.3">
      <c r="A1015">
        <v>5124</v>
      </c>
      <c r="B1015" t="s">
        <v>552</v>
      </c>
      <c r="C1015" s="441">
        <v>45839</v>
      </c>
      <c r="D1015" t="s">
        <v>5046</v>
      </c>
      <c r="E1015" t="s">
        <v>4735</v>
      </c>
      <c r="F1015" t="s">
        <v>6762</v>
      </c>
      <c r="G1015">
        <v>1.42</v>
      </c>
      <c r="H1015" t="s">
        <v>4764</v>
      </c>
      <c r="I1015">
        <v>119.48</v>
      </c>
      <c r="J1015">
        <v>169.66</v>
      </c>
    </row>
    <row r="1016" spans="1:10" x14ac:dyDescent="0.3">
      <c r="A1016">
        <v>5865</v>
      </c>
      <c r="B1016" t="s">
        <v>552</v>
      </c>
      <c r="C1016" s="441">
        <v>45870</v>
      </c>
      <c r="D1016" t="s">
        <v>4519</v>
      </c>
      <c r="E1016" t="s">
        <v>4735</v>
      </c>
      <c r="F1016" t="s">
        <v>6762</v>
      </c>
      <c r="G1016">
        <v>0.5</v>
      </c>
      <c r="H1016" t="s">
        <v>4764</v>
      </c>
      <c r="I1016">
        <v>119.48</v>
      </c>
      <c r="J1016">
        <v>59.74</v>
      </c>
    </row>
    <row r="1017" spans="1:10" x14ac:dyDescent="0.3">
      <c r="A1017">
        <v>6569</v>
      </c>
      <c r="B1017" t="s">
        <v>552</v>
      </c>
      <c r="C1017" s="441">
        <v>45901</v>
      </c>
      <c r="D1017" t="s">
        <v>4524</v>
      </c>
      <c r="E1017" t="s">
        <v>4735</v>
      </c>
      <c r="F1017" t="s">
        <v>6762</v>
      </c>
      <c r="G1017">
        <v>4.51</v>
      </c>
      <c r="H1017" t="s">
        <v>4764</v>
      </c>
      <c r="I1017">
        <v>119.48</v>
      </c>
      <c r="J1017">
        <v>538.85</v>
      </c>
    </row>
    <row r="1018" spans="1:10" x14ac:dyDescent="0.3">
      <c r="A1018">
        <v>7103</v>
      </c>
      <c r="B1018" t="s">
        <v>552</v>
      </c>
      <c r="C1018" s="441">
        <v>45931</v>
      </c>
      <c r="D1018" t="s">
        <v>1097</v>
      </c>
      <c r="E1018" t="s">
        <v>4735</v>
      </c>
      <c r="F1018" t="s">
        <v>6762</v>
      </c>
      <c r="G1018">
        <v>7.71</v>
      </c>
      <c r="H1018" t="s">
        <v>4764</v>
      </c>
      <c r="I1018">
        <v>119.48</v>
      </c>
      <c r="J1018">
        <v>921.19</v>
      </c>
    </row>
    <row r="1019" spans="1:10" x14ac:dyDescent="0.3">
      <c r="A1019">
        <v>7556</v>
      </c>
      <c r="B1019" t="s">
        <v>552</v>
      </c>
      <c r="C1019" s="441">
        <v>45962</v>
      </c>
      <c r="D1019" t="s">
        <v>4417</v>
      </c>
      <c r="E1019" t="s">
        <v>4735</v>
      </c>
      <c r="F1019" t="s">
        <v>6762</v>
      </c>
      <c r="G1019">
        <v>4.57</v>
      </c>
      <c r="H1019" t="s">
        <v>4764</v>
      </c>
      <c r="I1019">
        <v>119.48</v>
      </c>
      <c r="J1019">
        <v>546.02</v>
      </c>
    </row>
    <row r="1020" spans="1:10" x14ac:dyDescent="0.3">
      <c r="A1020">
        <v>7806</v>
      </c>
      <c r="B1020" t="s">
        <v>552</v>
      </c>
      <c r="C1020" s="441">
        <v>45992</v>
      </c>
      <c r="D1020" t="s">
        <v>4415</v>
      </c>
      <c r="E1020" t="s">
        <v>4735</v>
      </c>
      <c r="F1020" t="s">
        <v>6762</v>
      </c>
      <c r="G1020">
        <v>7.71</v>
      </c>
      <c r="H1020" t="s">
        <v>4764</v>
      </c>
      <c r="I1020">
        <v>119.48</v>
      </c>
      <c r="J1020">
        <v>921.19</v>
      </c>
    </row>
    <row r="1021" spans="1:10" x14ac:dyDescent="0.3">
      <c r="A1021">
        <v>7906</v>
      </c>
      <c r="B1021" t="s">
        <v>552</v>
      </c>
      <c r="C1021" s="441">
        <v>46023</v>
      </c>
      <c r="D1021" t="s">
        <v>460</v>
      </c>
      <c r="E1021" t="s">
        <v>4735</v>
      </c>
      <c r="F1021" t="s">
        <v>6762</v>
      </c>
      <c r="G1021">
        <v>6.66</v>
      </c>
      <c r="H1021" t="s">
        <v>4764</v>
      </c>
      <c r="I1021">
        <v>119.48</v>
      </c>
      <c r="J1021">
        <v>795.74</v>
      </c>
    </row>
    <row r="1022" spans="1:10" x14ac:dyDescent="0.3">
      <c r="A1022">
        <v>8401</v>
      </c>
      <c r="B1022" t="s">
        <v>552</v>
      </c>
      <c r="C1022" s="441">
        <v>46054</v>
      </c>
      <c r="D1022" t="s">
        <v>461</v>
      </c>
      <c r="E1022" t="s">
        <v>4735</v>
      </c>
      <c r="F1022" t="s">
        <v>6762</v>
      </c>
      <c r="G1022">
        <v>0.48</v>
      </c>
      <c r="H1022" t="s">
        <v>4764</v>
      </c>
      <c r="I1022">
        <v>119.48</v>
      </c>
      <c r="J1022">
        <v>57.35</v>
      </c>
    </row>
    <row r="1023" spans="1:10" x14ac:dyDescent="0.3">
      <c r="A1023">
        <v>8884</v>
      </c>
      <c r="B1023" t="s">
        <v>552</v>
      </c>
      <c r="C1023" s="441">
        <v>46082</v>
      </c>
      <c r="D1023" t="s">
        <v>462</v>
      </c>
      <c r="E1023" t="s">
        <v>4735</v>
      </c>
      <c r="F1023" t="s">
        <v>6762</v>
      </c>
      <c r="G1023">
        <v>1.63</v>
      </c>
      <c r="H1023" t="s">
        <v>4764</v>
      </c>
      <c r="I1023">
        <v>119.48</v>
      </c>
      <c r="J1023">
        <v>194.75</v>
      </c>
    </row>
    <row r="1024" spans="1:10" x14ac:dyDescent="0.3">
      <c r="A1024">
        <v>9643</v>
      </c>
      <c r="B1024" t="s">
        <v>552</v>
      </c>
      <c r="C1024" s="441">
        <v>46113</v>
      </c>
      <c r="D1024" t="s">
        <v>463</v>
      </c>
      <c r="E1024" t="s">
        <v>4735</v>
      </c>
      <c r="F1024" t="s">
        <v>6762</v>
      </c>
      <c r="G1024">
        <v>6.4</v>
      </c>
      <c r="H1024" t="s">
        <v>4764</v>
      </c>
      <c r="I1024">
        <v>119.48</v>
      </c>
      <c r="J1024">
        <v>764.67</v>
      </c>
    </row>
    <row r="1025" spans="1:10" x14ac:dyDescent="0.3">
      <c r="A1025">
        <v>10179</v>
      </c>
      <c r="B1025" t="s">
        <v>552</v>
      </c>
      <c r="C1025" s="441">
        <v>46143</v>
      </c>
      <c r="D1025" t="s">
        <v>464</v>
      </c>
      <c r="E1025" t="s">
        <v>4735</v>
      </c>
      <c r="F1025" t="s">
        <v>6762</v>
      </c>
      <c r="G1025">
        <v>4.84</v>
      </c>
      <c r="H1025" t="s">
        <v>4764</v>
      </c>
      <c r="I1025">
        <v>119.48</v>
      </c>
      <c r="J1025">
        <v>578.28</v>
      </c>
    </row>
    <row r="1026" spans="1:10" x14ac:dyDescent="0.3">
      <c r="A1026">
        <v>10896</v>
      </c>
      <c r="B1026" t="s">
        <v>552</v>
      </c>
      <c r="C1026" s="441">
        <v>46174</v>
      </c>
      <c r="D1026" t="s">
        <v>465</v>
      </c>
      <c r="E1026" t="s">
        <v>4735</v>
      </c>
      <c r="F1026" t="s">
        <v>6762</v>
      </c>
      <c r="G1026">
        <v>2.2000000000000002</v>
      </c>
      <c r="H1026" t="s">
        <v>4764</v>
      </c>
      <c r="I1026">
        <v>119.48</v>
      </c>
      <c r="J1026">
        <v>262.86</v>
      </c>
    </row>
    <row r="1027" spans="1:10" x14ac:dyDescent="0.3">
      <c r="A1027">
        <v>11750</v>
      </c>
      <c r="B1027" t="s">
        <v>552</v>
      </c>
      <c r="C1027" s="441">
        <v>46204</v>
      </c>
      <c r="D1027" t="s">
        <v>466</v>
      </c>
      <c r="E1027" t="s">
        <v>4735</v>
      </c>
      <c r="F1027" t="s">
        <v>6762</v>
      </c>
      <c r="G1027">
        <v>5.66</v>
      </c>
      <c r="H1027" t="s">
        <v>4764</v>
      </c>
      <c r="I1027">
        <v>119.48</v>
      </c>
      <c r="J1027">
        <v>676.26</v>
      </c>
    </row>
    <row r="1028" spans="1:10" x14ac:dyDescent="0.3">
      <c r="A1028">
        <v>3574</v>
      </c>
      <c r="B1028" t="s">
        <v>552</v>
      </c>
      <c r="C1028" s="441">
        <v>45748</v>
      </c>
      <c r="D1028" t="s">
        <v>5052</v>
      </c>
      <c r="E1028" t="s">
        <v>4661</v>
      </c>
      <c r="F1028" t="s">
        <v>6762</v>
      </c>
      <c r="G1028">
        <v>15.3</v>
      </c>
      <c r="H1028" t="s">
        <v>4764</v>
      </c>
      <c r="I1028">
        <v>31.65</v>
      </c>
      <c r="J1028">
        <v>484.25</v>
      </c>
    </row>
    <row r="1029" spans="1:10" x14ac:dyDescent="0.3">
      <c r="A1029">
        <v>4113</v>
      </c>
      <c r="B1029" t="s">
        <v>552</v>
      </c>
      <c r="C1029" s="441">
        <v>45778</v>
      </c>
      <c r="D1029" t="s">
        <v>5061</v>
      </c>
      <c r="E1029" t="s">
        <v>4661</v>
      </c>
      <c r="F1029" t="s">
        <v>6762</v>
      </c>
      <c r="G1029">
        <v>22.69</v>
      </c>
      <c r="H1029" t="s">
        <v>4764</v>
      </c>
      <c r="I1029">
        <v>31.65</v>
      </c>
      <c r="J1029">
        <v>718.14</v>
      </c>
    </row>
    <row r="1030" spans="1:10" x14ac:dyDescent="0.3">
      <c r="A1030">
        <v>4743</v>
      </c>
      <c r="B1030" t="s">
        <v>552</v>
      </c>
      <c r="C1030" s="441">
        <v>45809</v>
      </c>
      <c r="D1030" t="s">
        <v>4523</v>
      </c>
      <c r="E1030" t="s">
        <v>4661</v>
      </c>
      <c r="F1030" t="s">
        <v>6762</v>
      </c>
      <c r="G1030">
        <v>20.64</v>
      </c>
      <c r="H1030" t="s">
        <v>4764</v>
      </c>
      <c r="I1030">
        <v>31.65</v>
      </c>
      <c r="J1030">
        <v>653.26</v>
      </c>
    </row>
    <row r="1031" spans="1:10" x14ac:dyDescent="0.3">
      <c r="A1031">
        <v>5128</v>
      </c>
      <c r="B1031" t="s">
        <v>552</v>
      </c>
      <c r="C1031" s="441">
        <v>45839</v>
      </c>
      <c r="D1031" t="s">
        <v>5046</v>
      </c>
      <c r="E1031" t="s">
        <v>4661</v>
      </c>
      <c r="F1031" t="s">
        <v>6762</v>
      </c>
      <c r="G1031">
        <v>26.48</v>
      </c>
      <c r="H1031" t="s">
        <v>4764</v>
      </c>
      <c r="I1031">
        <v>31.65</v>
      </c>
      <c r="J1031">
        <v>838.09</v>
      </c>
    </row>
    <row r="1032" spans="1:10" x14ac:dyDescent="0.3">
      <c r="A1032">
        <v>5868</v>
      </c>
      <c r="B1032" t="s">
        <v>552</v>
      </c>
      <c r="C1032" s="441">
        <v>45870</v>
      </c>
      <c r="D1032" t="s">
        <v>4519</v>
      </c>
      <c r="E1032" t="s">
        <v>4661</v>
      </c>
      <c r="F1032" t="s">
        <v>6762</v>
      </c>
      <c r="G1032">
        <v>19.64</v>
      </c>
      <c r="H1032" t="s">
        <v>4764</v>
      </c>
      <c r="I1032">
        <v>31.65</v>
      </c>
      <c r="J1032">
        <v>621.61</v>
      </c>
    </row>
    <row r="1033" spans="1:10" x14ac:dyDescent="0.3">
      <c r="A1033">
        <v>6573</v>
      </c>
      <c r="B1033" t="s">
        <v>552</v>
      </c>
      <c r="C1033" s="441">
        <v>45901</v>
      </c>
      <c r="D1033" t="s">
        <v>4524</v>
      </c>
      <c r="E1033" t="s">
        <v>4661</v>
      </c>
      <c r="F1033" t="s">
        <v>6762</v>
      </c>
      <c r="G1033">
        <v>9.9</v>
      </c>
      <c r="H1033" t="s">
        <v>4764</v>
      </c>
      <c r="I1033">
        <v>31.65</v>
      </c>
      <c r="J1033">
        <v>313.33999999999997</v>
      </c>
    </row>
    <row r="1034" spans="1:10" x14ac:dyDescent="0.3">
      <c r="A1034">
        <v>7107</v>
      </c>
      <c r="B1034" t="s">
        <v>552</v>
      </c>
      <c r="C1034" s="441">
        <v>45931</v>
      </c>
      <c r="D1034" t="s">
        <v>1097</v>
      </c>
      <c r="E1034" t="s">
        <v>4661</v>
      </c>
      <c r="F1034" t="s">
        <v>6762</v>
      </c>
      <c r="G1034">
        <v>32.92</v>
      </c>
      <c r="H1034" t="s">
        <v>4764</v>
      </c>
      <c r="I1034">
        <v>31.65</v>
      </c>
      <c r="J1034">
        <v>1041.92</v>
      </c>
    </row>
    <row r="1035" spans="1:10" x14ac:dyDescent="0.3">
      <c r="A1035">
        <v>7559</v>
      </c>
      <c r="B1035" t="s">
        <v>552</v>
      </c>
      <c r="C1035" s="441">
        <v>45962</v>
      </c>
      <c r="D1035" t="s">
        <v>4417</v>
      </c>
      <c r="E1035" t="s">
        <v>4661</v>
      </c>
      <c r="F1035" t="s">
        <v>6762</v>
      </c>
      <c r="G1035">
        <v>13.89</v>
      </c>
      <c r="H1035" t="s">
        <v>4764</v>
      </c>
      <c r="I1035">
        <v>31.65</v>
      </c>
      <c r="J1035">
        <v>439.62</v>
      </c>
    </row>
    <row r="1036" spans="1:10" x14ac:dyDescent="0.3">
      <c r="A1036">
        <v>7809</v>
      </c>
      <c r="B1036" t="s">
        <v>552</v>
      </c>
      <c r="C1036" s="441">
        <v>45992</v>
      </c>
      <c r="D1036" t="s">
        <v>4415</v>
      </c>
      <c r="E1036" t="s">
        <v>4661</v>
      </c>
      <c r="F1036" t="s">
        <v>6762</v>
      </c>
      <c r="G1036">
        <v>32.92</v>
      </c>
      <c r="H1036" t="s">
        <v>4764</v>
      </c>
      <c r="I1036">
        <v>31.65</v>
      </c>
      <c r="J1036">
        <v>1041.92</v>
      </c>
    </row>
    <row r="1037" spans="1:10" x14ac:dyDescent="0.3">
      <c r="A1037">
        <v>7910</v>
      </c>
      <c r="B1037" t="s">
        <v>552</v>
      </c>
      <c r="C1037" s="441">
        <v>46023</v>
      </c>
      <c r="D1037" t="s">
        <v>460</v>
      </c>
      <c r="E1037" t="s">
        <v>4661</v>
      </c>
      <c r="F1037" t="s">
        <v>6762</v>
      </c>
      <c r="G1037">
        <v>3</v>
      </c>
      <c r="H1037" t="s">
        <v>4764</v>
      </c>
      <c r="I1037">
        <v>31.65</v>
      </c>
      <c r="J1037">
        <v>94.95</v>
      </c>
    </row>
    <row r="1038" spans="1:10" x14ac:dyDescent="0.3">
      <c r="A1038">
        <v>8405</v>
      </c>
      <c r="B1038" t="s">
        <v>552</v>
      </c>
      <c r="C1038" s="441">
        <v>46054</v>
      </c>
      <c r="D1038" t="s">
        <v>461</v>
      </c>
      <c r="E1038" t="s">
        <v>4661</v>
      </c>
      <c r="F1038" t="s">
        <v>6762</v>
      </c>
      <c r="G1038">
        <v>8.16</v>
      </c>
      <c r="H1038" t="s">
        <v>4764</v>
      </c>
      <c r="I1038">
        <v>31.65</v>
      </c>
      <c r="J1038">
        <v>258.26</v>
      </c>
    </row>
    <row r="1039" spans="1:10" x14ac:dyDescent="0.3">
      <c r="A1039">
        <v>8888</v>
      </c>
      <c r="B1039" t="s">
        <v>552</v>
      </c>
      <c r="C1039" s="441">
        <v>46082</v>
      </c>
      <c r="D1039" t="s">
        <v>462</v>
      </c>
      <c r="E1039" t="s">
        <v>4661</v>
      </c>
      <c r="F1039" t="s">
        <v>6762</v>
      </c>
      <c r="G1039">
        <v>8.67</v>
      </c>
      <c r="H1039" t="s">
        <v>4764</v>
      </c>
      <c r="I1039">
        <v>31.65</v>
      </c>
      <c r="J1039">
        <v>274.41000000000003</v>
      </c>
    </row>
    <row r="1040" spans="1:10" x14ac:dyDescent="0.3">
      <c r="A1040">
        <v>9647</v>
      </c>
      <c r="B1040" t="s">
        <v>552</v>
      </c>
      <c r="C1040" s="441">
        <v>46113</v>
      </c>
      <c r="D1040" t="s">
        <v>463</v>
      </c>
      <c r="E1040" t="s">
        <v>4661</v>
      </c>
      <c r="F1040" t="s">
        <v>6762</v>
      </c>
      <c r="G1040">
        <v>16.989999999999998</v>
      </c>
      <c r="H1040" t="s">
        <v>4764</v>
      </c>
      <c r="I1040">
        <v>31.65</v>
      </c>
      <c r="J1040">
        <v>537.73</v>
      </c>
    </row>
    <row r="1041" spans="1:10" x14ac:dyDescent="0.3">
      <c r="A1041">
        <v>10183</v>
      </c>
      <c r="B1041" t="s">
        <v>552</v>
      </c>
      <c r="C1041" s="441">
        <v>46143</v>
      </c>
      <c r="D1041" t="s">
        <v>464</v>
      </c>
      <c r="E1041" t="s">
        <v>4661</v>
      </c>
      <c r="F1041" t="s">
        <v>6762</v>
      </c>
      <c r="G1041">
        <v>15.24</v>
      </c>
      <c r="H1041" t="s">
        <v>4764</v>
      </c>
      <c r="I1041">
        <v>31.65</v>
      </c>
      <c r="J1041">
        <v>482.35</v>
      </c>
    </row>
    <row r="1042" spans="1:10" x14ac:dyDescent="0.3">
      <c r="A1042">
        <v>10901</v>
      </c>
      <c r="B1042" t="s">
        <v>552</v>
      </c>
      <c r="C1042" s="441">
        <v>46174</v>
      </c>
      <c r="D1042" t="s">
        <v>465</v>
      </c>
      <c r="E1042" t="s">
        <v>4661</v>
      </c>
      <c r="F1042" t="s">
        <v>6762</v>
      </c>
      <c r="G1042">
        <v>13.8</v>
      </c>
      <c r="H1042" t="s">
        <v>4764</v>
      </c>
      <c r="I1042">
        <v>31.65</v>
      </c>
      <c r="J1042">
        <v>436.77</v>
      </c>
    </row>
    <row r="1043" spans="1:10" x14ac:dyDescent="0.3">
      <c r="A1043">
        <v>11755</v>
      </c>
      <c r="B1043" t="s">
        <v>552</v>
      </c>
      <c r="C1043" s="441">
        <v>46204</v>
      </c>
      <c r="D1043" t="s">
        <v>466</v>
      </c>
      <c r="E1043" t="s">
        <v>4661</v>
      </c>
      <c r="F1043" t="s">
        <v>6762</v>
      </c>
      <c r="G1043">
        <v>25.2</v>
      </c>
      <c r="H1043" t="s">
        <v>4764</v>
      </c>
      <c r="I1043">
        <v>31.65</v>
      </c>
      <c r="J1043">
        <v>797.58</v>
      </c>
    </row>
    <row r="1044" spans="1:10" x14ac:dyDescent="0.3">
      <c r="A1044">
        <v>3575</v>
      </c>
      <c r="B1044" t="s">
        <v>552</v>
      </c>
      <c r="C1044" s="441">
        <v>45748</v>
      </c>
      <c r="D1044" t="s">
        <v>5052</v>
      </c>
      <c r="E1044" t="s">
        <v>4649</v>
      </c>
      <c r="F1044" t="s">
        <v>6762</v>
      </c>
      <c r="G1044">
        <v>12</v>
      </c>
      <c r="H1044" t="s">
        <v>4764</v>
      </c>
      <c r="I1044">
        <v>66.760000000000005</v>
      </c>
      <c r="J1044">
        <v>801.12</v>
      </c>
    </row>
    <row r="1045" spans="1:10" x14ac:dyDescent="0.3">
      <c r="A1045">
        <v>4122</v>
      </c>
      <c r="B1045" t="s">
        <v>552</v>
      </c>
      <c r="C1045" s="441">
        <v>45778</v>
      </c>
      <c r="D1045" t="s">
        <v>5061</v>
      </c>
      <c r="E1045" t="s">
        <v>4649</v>
      </c>
      <c r="F1045" t="s">
        <v>6762</v>
      </c>
      <c r="G1045">
        <v>11.9</v>
      </c>
      <c r="H1045" t="s">
        <v>4764</v>
      </c>
      <c r="I1045">
        <v>66.760000000000005</v>
      </c>
      <c r="J1045">
        <v>794.44</v>
      </c>
    </row>
    <row r="1046" spans="1:10" x14ac:dyDescent="0.3">
      <c r="A1046">
        <v>4751</v>
      </c>
      <c r="B1046" t="s">
        <v>552</v>
      </c>
      <c r="C1046" s="441">
        <v>45809</v>
      </c>
      <c r="D1046" t="s">
        <v>4523</v>
      </c>
      <c r="E1046" t="s">
        <v>4649</v>
      </c>
      <c r="F1046" t="s">
        <v>6762</v>
      </c>
      <c r="G1046">
        <v>4.55</v>
      </c>
      <c r="H1046" t="s">
        <v>4764</v>
      </c>
      <c r="I1046">
        <v>66.760000000000005</v>
      </c>
      <c r="J1046">
        <v>303.76</v>
      </c>
    </row>
    <row r="1047" spans="1:10" x14ac:dyDescent="0.3">
      <c r="A1047">
        <v>5137</v>
      </c>
      <c r="B1047" t="s">
        <v>552</v>
      </c>
      <c r="C1047" s="441">
        <v>45839</v>
      </c>
      <c r="D1047" t="s">
        <v>5046</v>
      </c>
      <c r="E1047" t="s">
        <v>4649</v>
      </c>
      <c r="F1047" t="s">
        <v>6762</v>
      </c>
      <c r="G1047">
        <v>12.78</v>
      </c>
      <c r="H1047" t="s">
        <v>4764</v>
      </c>
      <c r="I1047">
        <v>66.760000000000005</v>
      </c>
      <c r="J1047">
        <v>853.19</v>
      </c>
    </row>
    <row r="1048" spans="1:10" x14ac:dyDescent="0.3">
      <c r="A1048">
        <v>5877</v>
      </c>
      <c r="B1048" t="s">
        <v>552</v>
      </c>
      <c r="C1048" s="441">
        <v>45870</v>
      </c>
      <c r="D1048" t="s">
        <v>4519</v>
      </c>
      <c r="E1048" t="s">
        <v>4649</v>
      </c>
      <c r="F1048" t="s">
        <v>6762</v>
      </c>
      <c r="G1048">
        <v>4.6100000000000003</v>
      </c>
      <c r="H1048" t="s">
        <v>4764</v>
      </c>
      <c r="I1048">
        <v>66.760000000000005</v>
      </c>
      <c r="J1048">
        <v>307.76</v>
      </c>
    </row>
    <row r="1049" spans="1:10" x14ac:dyDescent="0.3">
      <c r="A1049">
        <v>6583</v>
      </c>
      <c r="B1049" t="s">
        <v>552</v>
      </c>
      <c r="C1049" s="441">
        <v>45901</v>
      </c>
      <c r="D1049" t="s">
        <v>4524</v>
      </c>
      <c r="E1049" t="s">
        <v>4649</v>
      </c>
      <c r="F1049" t="s">
        <v>6762</v>
      </c>
      <c r="G1049">
        <v>14.71</v>
      </c>
      <c r="H1049" t="s">
        <v>4764</v>
      </c>
      <c r="I1049">
        <v>66.760000000000005</v>
      </c>
      <c r="J1049">
        <v>982.04</v>
      </c>
    </row>
    <row r="1050" spans="1:10" x14ac:dyDescent="0.3">
      <c r="A1050">
        <v>7115</v>
      </c>
      <c r="B1050" t="s">
        <v>552</v>
      </c>
      <c r="C1050" s="441">
        <v>45931</v>
      </c>
      <c r="D1050" t="s">
        <v>1097</v>
      </c>
      <c r="E1050" t="s">
        <v>4649</v>
      </c>
      <c r="F1050" t="s">
        <v>6762</v>
      </c>
      <c r="G1050">
        <v>20.97</v>
      </c>
      <c r="H1050" t="s">
        <v>4764</v>
      </c>
      <c r="I1050">
        <v>66.760000000000005</v>
      </c>
      <c r="J1050">
        <v>1399.96</v>
      </c>
    </row>
    <row r="1051" spans="1:10" x14ac:dyDescent="0.3">
      <c r="A1051">
        <v>7919</v>
      </c>
      <c r="B1051" t="s">
        <v>552</v>
      </c>
      <c r="C1051" s="441">
        <v>46023</v>
      </c>
      <c r="D1051" t="s">
        <v>460</v>
      </c>
      <c r="E1051" t="s">
        <v>4649</v>
      </c>
      <c r="F1051" t="s">
        <v>6762</v>
      </c>
      <c r="G1051">
        <v>15.85</v>
      </c>
      <c r="H1051" t="s">
        <v>4764</v>
      </c>
      <c r="I1051">
        <v>66.760000000000005</v>
      </c>
      <c r="J1051">
        <v>1058.1500000000001</v>
      </c>
    </row>
    <row r="1052" spans="1:10" x14ac:dyDescent="0.3">
      <c r="A1052">
        <v>8415</v>
      </c>
      <c r="B1052" t="s">
        <v>552</v>
      </c>
      <c r="C1052" s="441">
        <v>46054</v>
      </c>
      <c r="D1052" t="s">
        <v>461</v>
      </c>
      <c r="E1052" t="s">
        <v>4649</v>
      </c>
      <c r="F1052" t="s">
        <v>6762</v>
      </c>
      <c r="G1052">
        <v>28.57</v>
      </c>
      <c r="H1052" t="s">
        <v>4764</v>
      </c>
      <c r="I1052">
        <v>66.760000000000005</v>
      </c>
      <c r="J1052">
        <v>1907.33</v>
      </c>
    </row>
    <row r="1053" spans="1:10" x14ac:dyDescent="0.3">
      <c r="A1053">
        <v>8896</v>
      </c>
      <c r="B1053" t="s">
        <v>552</v>
      </c>
      <c r="C1053" s="441">
        <v>46082</v>
      </c>
      <c r="D1053" t="s">
        <v>462</v>
      </c>
      <c r="E1053" t="s">
        <v>4649</v>
      </c>
      <c r="F1053" t="s">
        <v>6762</v>
      </c>
      <c r="G1053">
        <v>5.44</v>
      </c>
      <c r="H1053" t="s">
        <v>4764</v>
      </c>
      <c r="I1053">
        <v>66.760000000000005</v>
      </c>
      <c r="J1053">
        <v>363.17</v>
      </c>
    </row>
    <row r="1054" spans="1:10" x14ac:dyDescent="0.3">
      <c r="A1054">
        <v>9655</v>
      </c>
      <c r="B1054" t="s">
        <v>552</v>
      </c>
      <c r="C1054" s="441">
        <v>46113</v>
      </c>
      <c r="D1054" t="s">
        <v>463</v>
      </c>
      <c r="E1054" t="s">
        <v>4649</v>
      </c>
      <c r="F1054" t="s">
        <v>6762</v>
      </c>
      <c r="G1054">
        <v>18.899999999999999</v>
      </c>
      <c r="H1054" t="s">
        <v>4764</v>
      </c>
      <c r="I1054">
        <v>66.760000000000005</v>
      </c>
      <c r="J1054">
        <v>1261.76</v>
      </c>
    </row>
    <row r="1055" spans="1:10" x14ac:dyDescent="0.3">
      <c r="A1055">
        <v>10192</v>
      </c>
      <c r="B1055" t="s">
        <v>552</v>
      </c>
      <c r="C1055" s="441">
        <v>46143</v>
      </c>
      <c r="D1055" t="s">
        <v>464</v>
      </c>
      <c r="E1055" t="s">
        <v>4649</v>
      </c>
      <c r="F1055" t="s">
        <v>6762</v>
      </c>
      <c r="G1055">
        <v>6.39</v>
      </c>
      <c r="H1055" t="s">
        <v>4764</v>
      </c>
      <c r="I1055">
        <v>66.760000000000005</v>
      </c>
      <c r="J1055">
        <v>426.6</v>
      </c>
    </row>
    <row r="1056" spans="1:10" x14ac:dyDescent="0.3">
      <c r="A1056">
        <v>10910</v>
      </c>
      <c r="B1056" t="s">
        <v>552</v>
      </c>
      <c r="C1056" s="441">
        <v>46174</v>
      </c>
      <c r="D1056" t="s">
        <v>465</v>
      </c>
      <c r="E1056" t="s">
        <v>4649</v>
      </c>
      <c r="F1056" t="s">
        <v>6762</v>
      </c>
      <c r="G1056">
        <v>4.25</v>
      </c>
      <c r="H1056" t="s">
        <v>4764</v>
      </c>
      <c r="I1056">
        <v>66.760000000000005</v>
      </c>
      <c r="J1056">
        <v>283.73</v>
      </c>
    </row>
    <row r="1057" spans="1:10" x14ac:dyDescent="0.3">
      <c r="A1057">
        <v>11763</v>
      </c>
      <c r="B1057" t="s">
        <v>552</v>
      </c>
      <c r="C1057" s="441">
        <v>46204</v>
      </c>
      <c r="D1057" t="s">
        <v>466</v>
      </c>
      <c r="E1057" t="s">
        <v>4649</v>
      </c>
      <c r="F1057" t="s">
        <v>6762</v>
      </c>
      <c r="G1057">
        <v>21.07</v>
      </c>
      <c r="H1057" t="s">
        <v>4764</v>
      </c>
      <c r="I1057">
        <v>66.760000000000005</v>
      </c>
      <c r="J1057">
        <v>1406.63</v>
      </c>
    </row>
    <row r="1058" spans="1:10" x14ac:dyDescent="0.3">
      <c r="A1058">
        <v>3576</v>
      </c>
      <c r="B1058" t="s">
        <v>552</v>
      </c>
      <c r="C1058" s="441">
        <v>45748</v>
      </c>
      <c r="D1058" t="s">
        <v>5052</v>
      </c>
      <c r="E1058" t="s">
        <v>4644</v>
      </c>
      <c r="F1058" t="s">
        <v>6762</v>
      </c>
      <c r="G1058">
        <v>12</v>
      </c>
      <c r="H1058" t="s">
        <v>4764</v>
      </c>
      <c r="I1058">
        <v>104.02</v>
      </c>
      <c r="J1058">
        <v>1248.24</v>
      </c>
    </row>
    <row r="1059" spans="1:10" x14ac:dyDescent="0.3">
      <c r="A1059">
        <v>4104</v>
      </c>
      <c r="B1059" t="s">
        <v>552</v>
      </c>
      <c r="C1059" s="441">
        <v>45778</v>
      </c>
      <c r="D1059" t="s">
        <v>5061</v>
      </c>
      <c r="E1059" t="s">
        <v>4644</v>
      </c>
      <c r="F1059" t="s">
        <v>6762</v>
      </c>
      <c r="G1059">
        <v>18.2</v>
      </c>
      <c r="H1059" t="s">
        <v>4764</v>
      </c>
      <c r="I1059">
        <v>104.02</v>
      </c>
      <c r="J1059">
        <v>1893.16</v>
      </c>
    </row>
    <row r="1060" spans="1:10" x14ac:dyDescent="0.3">
      <c r="A1060">
        <v>4735</v>
      </c>
      <c r="B1060" t="s">
        <v>552</v>
      </c>
      <c r="C1060" s="441">
        <v>45809</v>
      </c>
      <c r="D1060" t="s">
        <v>4523</v>
      </c>
      <c r="E1060" t="s">
        <v>4644</v>
      </c>
      <c r="F1060" t="s">
        <v>6762</v>
      </c>
      <c r="G1060">
        <v>19.32</v>
      </c>
      <c r="H1060" t="s">
        <v>4764</v>
      </c>
      <c r="I1060">
        <v>104.02</v>
      </c>
      <c r="J1060">
        <v>2009.67</v>
      </c>
    </row>
    <row r="1061" spans="1:10" x14ac:dyDescent="0.3">
      <c r="A1061">
        <v>5117</v>
      </c>
      <c r="B1061" t="s">
        <v>552</v>
      </c>
      <c r="C1061" s="441">
        <v>45839</v>
      </c>
      <c r="D1061" t="s">
        <v>5046</v>
      </c>
      <c r="E1061" t="s">
        <v>4644</v>
      </c>
      <c r="F1061" t="s">
        <v>6762</v>
      </c>
      <c r="G1061">
        <v>14.95</v>
      </c>
      <c r="H1061" t="s">
        <v>4764</v>
      </c>
      <c r="I1061">
        <v>104.02</v>
      </c>
      <c r="J1061">
        <v>1555.1</v>
      </c>
    </row>
    <row r="1062" spans="1:10" x14ac:dyDescent="0.3">
      <c r="A1062">
        <v>5859</v>
      </c>
      <c r="B1062" t="s">
        <v>552</v>
      </c>
      <c r="C1062" s="441">
        <v>45870</v>
      </c>
      <c r="D1062" t="s">
        <v>4519</v>
      </c>
      <c r="E1062" t="s">
        <v>4644</v>
      </c>
      <c r="F1062" t="s">
        <v>6762</v>
      </c>
      <c r="G1062">
        <v>8.8699999999999992</v>
      </c>
      <c r="H1062" t="s">
        <v>4764</v>
      </c>
      <c r="I1062">
        <v>104.02</v>
      </c>
      <c r="J1062">
        <v>922.66</v>
      </c>
    </row>
    <row r="1063" spans="1:10" x14ac:dyDescent="0.3">
      <c r="A1063">
        <v>6563</v>
      </c>
      <c r="B1063" t="s">
        <v>552</v>
      </c>
      <c r="C1063" s="441">
        <v>45901</v>
      </c>
      <c r="D1063" t="s">
        <v>4524</v>
      </c>
      <c r="E1063" t="s">
        <v>4644</v>
      </c>
      <c r="F1063" t="s">
        <v>6762</v>
      </c>
      <c r="G1063">
        <v>3.58</v>
      </c>
      <c r="H1063" t="s">
        <v>4764</v>
      </c>
      <c r="I1063">
        <v>104.02</v>
      </c>
      <c r="J1063">
        <v>372.39</v>
      </c>
    </row>
    <row r="1064" spans="1:10" x14ac:dyDescent="0.3">
      <c r="A1064">
        <v>7098</v>
      </c>
      <c r="B1064" t="s">
        <v>552</v>
      </c>
      <c r="C1064" s="441">
        <v>45931</v>
      </c>
      <c r="D1064" t="s">
        <v>1097</v>
      </c>
      <c r="E1064" t="s">
        <v>4644</v>
      </c>
      <c r="F1064" t="s">
        <v>6762</v>
      </c>
      <c r="G1064">
        <v>15.78</v>
      </c>
      <c r="H1064" t="s">
        <v>4764</v>
      </c>
      <c r="I1064">
        <v>104.02</v>
      </c>
      <c r="J1064">
        <v>1641.44</v>
      </c>
    </row>
    <row r="1065" spans="1:10" x14ac:dyDescent="0.3">
      <c r="A1065">
        <v>7551</v>
      </c>
      <c r="B1065" t="s">
        <v>552</v>
      </c>
      <c r="C1065" s="441">
        <v>45962</v>
      </c>
      <c r="D1065" t="s">
        <v>4417</v>
      </c>
      <c r="E1065" t="s">
        <v>4644</v>
      </c>
      <c r="F1065" t="s">
        <v>6762</v>
      </c>
      <c r="G1065">
        <v>9.3000000000000007</v>
      </c>
      <c r="H1065" t="s">
        <v>4764</v>
      </c>
      <c r="I1065">
        <v>104.02</v>
      </c>
      <c r="J1065">
        <v>967.39</v>
      </c>
    </row>
    <row r="1066" spans="1:10" x14ac:dyDescent="0.3">
      <c r="A1066">
        <v>7801</v>
      </c>
      <c r="B1066" t="s">
        <v>552</v>
      </c>
      <c r="C1066" s="441">
        <v>45992</v>
      </c>
      <c r="D1066" t="s">
        <v>4415</v>
      </c>
      <c r="E1066" t="s">
        <v>4644</v>
      </c>
      <c r="F1066" t="s">
        <v>6762</v>
      </c>
      <c r="G1066">
        <v>15.78</v>
      </c>
      <c r="H1066" t="s">
        <v>4764</v>
      </c>
      <c r="I1066">
        <v>104.02</v>
      </c>
      <c r="J1066">
        <v>1641.44</v>
      </c>
    </row>
    <row r="1067" spans="1:10" x14ac:dyDescent="0.3">
      <c r="A1067">
        <v>7900</v>
      </c>
      <c r="B1067" t="s">
        <v>552</v>
      </c>
      <c r="C1067" s="441">
        <v>46023</v>
      </c>
      <c r="D1067" t="s">
        <v>460</v>
      </c>
      <c r="E1067" t="s">
        <v>4644</v>
      </c>
      <c r="F1067" t="s">
        <v>6762</v>
      </c>
      <c r="G1067">
        <v>18.100000000000001</v>
      </c>
      <c r="H1067" t="s">
        <v>4764</v>
      </c>
      <c r="I1067">
        <v>104.02</v>
      </c>
      <c r="J1067">
        <v>1882.76</v>
      </c>
    </row>
    <row r="1068" spans="1:10" x14ac:dyDescent="0.3">
      <c r="A1068">
        <v>8394</v>
      </c>
      <c r="B1068" t="s">
        <v>552</v>
      </c>
      <c r="C1068" s="441">
        <v>46054</v>
      </c>
      <c r="D1068" t="s">
        <v>461</v>
      </c>
      <c r="E1068" t="s">
        <v>4644</v>
      </c>
      <c r="F1068" t="s">
        <v>6762</v>
      </c>
      <c r="G1068">
        <v>15.51</v>
      </c>
      <c r="H1068" t="s">
        <v>4764</v>
      </c>
      <c r="I1068">
        <v>104.02</v>
      </c>
      <c r="J1068">
        <v>1613.35</v>
      </c>
    </row>
    <row r="1069" spans="1:10" x14ac:dyDescent="0.3">
      <c r="A1069">
        <v>8878</v>
      </c>
      <c r="B1069" t="s">
        <v>552</v>
      </c>
      <c r="C1069" s="441">
        <v>46082</v>
      </c>
      <c r="D1069" t="s">
        <v>462</v>
      </c>
      <c r="E1069" t="s">
        <v>4644</v>
      </c>
      <c r="F1069" t="s">
        <v>6762</v>
      </c>
      <c r="G1069">
        <v>20.100000000000001</v>
      </c>
      <c r="H1069" t="s">
        <v>4764</v>
      </c>
      <c r="I1069">
        <v>104.02</v>
      </c>
      <c r="J1069">
        <v>2090.8000000000002</v>
      </c>
    </row>
    <row r="1070" spans="1:10" x14ac:dyDescent="0.3">
      <c r="A1070">
        <v>9638</v>
      </c>
      <c r="B1070" t="s">
        <v>552</v>
      </c>
      <c r="C1070" s="441">
        <v>46113</v>
      </c>
      <c r="D1070" t="s">
        <v>463</v>
      </c>
      <c r="E1070" t="s">
        <v>4644</v>
      </c>
      <c r="F1070" t="s">
        <v>6762</v>
      </c>
      <c r="G1070">
        <v>20.010000000000002</v>
      </c>
      <c r="H1070" t="s">
        <v>4764</v>
      </c>
      <c r="I1070">
        <v>104.02</v>
      </c>
      <c r="J1070">
        <v>2081.44</v>
      </c>
    </row>
    <row r="1071" spans="1:10" x14ac:dyDescent="0.3">
      <c r="A1071">
        <v>10171</v>
      </c>
      <c r="B1071" t="s">
        <v>552</v>
      </c>
      <c r="C1071" s="441">
        <v>46143</v>
      </c>
      <c r="D1071" t="s">
        <v>464</v>
      </c>
      <c r="E1071" t="s">
        <v>4644</v>
      </c>
      <c r="F1071" t="s">
        <v>6762</v>
      </c>
      <c r="G1071">
        <v>14.9</v>
      </c>
      <c r="H1071" t="s">
        <v>4764</v>
      </c>
      <c r="I1071">
        <v>104.02</v>
      </c>
      <c r="J1071">
        <v>1549.9</v>
      </c>
    </row>
    <row r="1072" spans="1:10" x14ac:dyDescent="0.3">
      <c r="A1072">
        <v>10885</v>
      </c>
      <c r="B1072" t="s">
        <v>552</v>
      </c>
      <c r="C1072" s="441">
        <v>46174</v>
      </c>
      <c r="D1072" t="s">
        <v>465</v>
      </c>
      <c r="E1072" t="s">
        <v>4644</v>
      </c>
      <c r="F1072" t="s">
        <v>6762</v>
      </c>
      <c r="G1072">
        <v>9.8000000000000007</v>
      </c>
      <c r="H1072" t="s">
        <v>4764</v>
      </c>
      <c r="I1072">
        <v>104.02</v>
      </c>
      <c r="J1072">
        <v>1019.4</v>
      </c>
    </row>
    <row r="1073" spans="1:10" x14ac:dyDescent="0.3">
      <c r="A1073">
        <v>11742</v>
      </c>
      <c r="B1073" t="s">
        <v>552</v>
      </c>
      <c r="C1073" s="441">
        <v>46204</v>
      </c>
      <c r="D1073" t="s">
        <v>466</v>
      </c>
      <c r="E1073" t="s">
        <v>4644</v>
      </c>
      <c r="F1073" t="s">
        <v>6762</v>
      </c>
      <c r="G1073">
        <v>19.97</v>
      </c>
      <c r="H1073" t="s">
        <v>4764</v>
      </c>
      <c r="I1073">
        <v>104.02</v>
      </c>
      <c r="J1073">
        <v>2077.2800000000002</v>
      </c>
    </row>
    <row r="1074" spans="1:10" x14ac:dyDescent="0.3">
      <c r="A1074">
        <v>3577</v>
      </c>
      <c r="B1074" t="s">
        <v>552</v>
      </c>
      <c r="C1074" s="441">
        <v>45748</v>
      </c>
      <c r="D1074" t="s">
        <v>5052</v>
      </c>
      <c r="E1074" t="s">
        <v>4744</v>
      </c>
      <c r="F1074" t="s">
        <v>6762</v>
      </c>
      <c r="G1074">
        <v>15.6</v>
      </c>
      <c r="H1074" t="s">
        <v>4764</v>
      </c>
      <c r="I1074">
        <v>109.05</v>
      </c>
      <c r="J1074">
        <v>1701.18</v>
      </c>
    </row>
    <row r="1075" spans="1:10" x14ac:dyDescent="0.3">
      <c r="A1075">
        <v>4121</v>
      </c>
      <c r="B1075" t="s">
        <v>552</v>
      </c>
      <c r="C1075" s="441">
        <v>45778</v>
      </c>
      <c r="D1075" t="s">
        <v>5061</v>
      </c>
      <c r="E1075" t="s">
        <v>4744</v>
      </c>
      <c r="F1075" t="s">
        <v>6762</v>
      </c>
      <c r="G1075">
        <v>5.3</v>
      </c>
      <c r="H1075" t="s">
        <v>4764</v>
      </c>
      <c r="I1075">
        <v>109.05</v>
      </c>
      <c r="J1075">
        <v>577.97</v>
      </c>
    </row>
    <row r="1076" spans="1:10" x14ac:dyDescent="0.3">
      <c r="A1076">
        <v>5136</v>
      </c>
      <c r="B1076" t="s">
        <v>552</v>
      </c>
      <c r="C1076" s="441">
        <v>45839</v>
      </c>
      <c r="D1076" t="s">
        <v>5046</v>
      </c>
      <c r="E1076" t="s">
        <v>4744</v>
      </c>
      <c r="F1076" t="s">
        <v>6762</v>
      </c>
      <c r="G1076">
        <v>1.67</v>
      </c>
      <c r="H1076" t="s">
        <v>4764</v>
      </c>
      <c r="I1076">
        <v>109.08</v>
      </c>
      <c r="J1076">
        <v>182.16</v>
      </c>
    </row>
    <row r="1077" spans="1:10" x14ac:dyDescent="0.3">
      <c r="A1077">
        <v>5876</v>
      </c>
      <c r="B1077" t="s">
        <v>552</v>
      </c>
      <c r="C1077" s="441">
        <v>45870</v>
      </c>
      <c r="D1077" t="s">
        <v>4519</v>
      </c>
      <c r="E1077" t="s">
        <v>4744</v>
      </c>
      <c r="F1077" t="s">
        <v>6762</v>
      </c>
      <c r="G1077">
        <v>3.06</v>
      </c>
      <c r="H1077" t="s">
        <v>4764</v>
      </c>
      <c r="I1077">
        <v>109.08</v>
      </c>
      <c r="J1077">
        <v>333.78</v>
      </c>
    </row>
    <row r="1078" spans="1:10" x14ac:dyDescent="0.3">
      <c r="A1078">
        <v>6582</v>
      </c>
      <c r="B1078" t="s">
        <v>552</v>
      </c>
      <c r="C1078" s="441">
        <v>45901</v>
      </c>
      <c r="D1078" t="s">
        <v>4524</v>
      </c>
      <c r="E1078" t="s">
        <v>4744</v>
      </c>
      <c r="F1078" t="s">
        <v>6762</v>
      </c>
      <c r="G1078">
        <v>7.54</v>
      </c>
      <c r="H1078" t="s">
        <v>4764</v>
      </c>
      <c r="I1078">
        <v>109.08</v>
      </c>
      <c r="J1078">
        <v>822.46</v>
      </c>
    </row>
    <row r="1079" spans="1:10" x14ac:dyDescent="0.3">
      <c r="A1079">
        <v>7114</v>
      </c>
      <c r="B1079" t="s">
        <v>552</v>
      </c>
      <c r="C1079" s="441">
        <v>45931</v>
      </c>
      <c r="D1079" t="s">
        <v>1097</v>
      </c>
      <c r="E1079" t="s">
        <v>4744</v>
      </c>
      <c r="F1079" t="s">
        <v>6762</v>
      </c>
      <c r="G1079">
        <v>8.23</v>
      </c>
      <c r="H1079" t="s">
        <v>4764</v>
      </c>
      <c r="I1079">
        <v>109.08</v>
      </c>
      <c r="J1079">
        <v>897.73</v>
      </c>
    </row>
    <row r="1080" spans="1:10" x14ac:dyDescent="0.3">
      <c r="A1080">
        <v>7566</v>
      </c>
      <c r="B1080" t="s">
        <v>552</v>
      </c>
      <c r="C1080" s="441">
        <v>45962</v>
      </c>
      <c r="D1080" t="s">
        <v>4417</v>
      </c>
      <c r="E1080" t="s">
        <v>4744</v>
      </c>
      <c r="F1080" t="s">
        <v>6762</v>
      </c>
      <c r="G1080">
        <v>3.66</v>
      </c>
      <c r="H1080" t="s">
        <v>4764</v>
      </c>
      <c r="I1080">
        <v>109.08</v>
      </c>
      <c r="J1080">
        <v>399.23</v>
      </c>
    </row>
    <row r="1081" spans="1:10" x14ac:dyDescent="0.3">
      <c r="A1081">
        <v>7816</v>
      </c>
      <c r="B1081" t="s">
        <v>552</v>
      </c>
      <c r="C1081" s="441">
        <v>45992</v>
      </c>
      <c r="D1081" t="s">
        <v>4415</v>
      </c>
      <c r="E1081" t="s">
        <v>4744</v>
      </c>
      <c r="F1081" t="s">
        <v>6762</v>
      </c>
      <c r="G1081">
        <v>8.23</v>
      </c>
      <c r="H1081" t="s">
        <v>4764</v>
      </c>
      <c r="I1081">
        <v>109.08</v>
      </c>
      <c r="J1081">
        <v>897.73</v>
      </c>
    </row>
    <row r="1082" spans="1:10" x14ac:dyDescent="0.3">
      <c r="A1082">
        <v>7918</v>
      </c>
      <c r="B1082" t="s">
        <v>552</v>
      </c>
      <c r="C1082" s="441">
        <v>46023</v>
      </c>
      <c r="D1082" t="s">
        <v>460</v>
      </c>
      <c r="E1082" t="s">
        <v>4744</v>
      </c>
      <c r="F1082" t="s">
        <v>6762</v>
      </c>
      <c r="G1082">
        <v>6.67</v>
      </c>
      <c r="H1082" t="s">
        <v>4764</v>
      </c>
      <c r="I1082">
        <v>109.08</v>
      </c>
      <c r="J1082">
        <v>727.56</v>
      </c>
    </row>
    <row r="1083" spans="1:10" x14ac:dyDescent="0.3">
      <c r="A1083">
        <v>8414</v>
      </c>
      <c r="B1083" t="s">
        <v>552</v>
      </c>
      <c r="C1083" s="441">
        <v>46054</v>
      </c>
      <c r="D1083" t="s">
        <v>461</v>
      </c>
      <c r="E1083" t="s">
        <v>4744</v>
      </c>
      <c r="F1083" t="s">
        <v>6762</v>
      </c>
      <c r="G1083">
        <v>8.3699999999999992</v>
      </c>
      <c r="H1083" t="s">
        <v>4764</v>
      </c>
      <c r="I1083">
        <v>109.08</v>
      </c>
      <c r="J1083">
        <v>913</v>
      </c>
    </row>
    <row r="1084" spans="1:10" x14ac:dyDescent="0.3">
      <c r="A1084">
        <v>8895</v>
      </c>
      <c r="B1084" t="s">
        <v>552</v>
      </c>
      <c r="C1084" s="441">
        <v>46082</v>
      </c>
      <c r="D1084" t="s">
        <v>462</v>
      </c>
      <c r="E1084" t="s">
        <v>4744</v>
      </c>
      <c r="F1084" t="s">
        <v>6762</v>
      </c>
      <c r="G1084">
        <v>3.43</v>
      </c>
      <c r="H1084" t="s">
        <v>4764</v>
      </c>
      <c r="I1084">
        <v>109.08</v>
      </c>
      <c r="J1084">
        <v>374.14</v>
      </c>
    </row>
    <row r="1085" spans="1:10" x14ac:dyDescent="0.3">
      <c r="A1085">
        <v>9654</v>
      </c>
      <c r="B1085" t="s">
        <v>552</v>
      </c>
      <c r="C1085" s="441">
        <v>46113</v>
      </c>
      <c r="D1085" t="s">
        <v>463</v>
      </c>
      <c r="E1085" t="s">
        <v>4744</v>
      </c>
      <c r="F1085" t="s">
        <v>6762</v>
      </c>
      <c r="G1085">
        <v>14.62</v>
      </c>
      <c r="H1085" t="s">
        <v>4764</v>
      </c>
      <c r="I1085">
        <v>109.08</v>
      </c>
      <c r="J1085">
        <v>1594.75</v>
      </c>
    </row>
    <row r="1086" spans="1:10" x14ac:dyDescent="0.3">
      <c r="A1086">
        <v>10191</v>
      </c>
      <c r="B1086" t="s">
        <v>552</v>
      </c>
      <c r="C1086" s="441">
        <v>46143</v>
      </c>
      <c r="D1086" t="s">
        <v>464</v>
      </c>
      <c r="E1086" t="s">
        <v>4744</v>
      </c>
      <c r="F1086" t="s">
        <v>6762</v>
      </c>
      <c r="G1086">
        <v>4.59</v>
      </c>
      <c r="H1086" t="s">
        <v>4764</v>
      </c>
      <c r="I1086">
        <v>109.08</v>
      </c>
      <c r="J1086">
        <v>500.68</v>
      </c>
    </row>
    <row r="1087" spans="1:10" x14ac:dyDescent="0.3">
      <c r="A1087">
        <v>10909</v>
      </c>
      <c r="B1087" t="s">
        <v>552</v>
      </c>
      <c r="C1087" s="441">
        <v>46174</v>
      </c>
      <c r="D1087" t="s">
        <v>465</v>
      </c>
      <c r="E1087" t="s">
        <v>4744</v>
      </c>
      <c r="F1087" t="s">
        <v>6762</v>
      </c>
      <c r="G1087">
        <v>2.2000000000000002</v>
      </c>
      <c r="H1087" t="s">
        <v>4764</v>
      </c>
      <c r="I1087">
        <v>109.08</v>
      </c>
      <c r="J1087">
        <v>239.98</v>
      </c>
    </row>
    <row r="1088" spans="1:10" x14ac:dyDescent="0.3">
      <c r="A1088">
        <v>11762</v>
      </c>
      <c r="B1088" t="s">
        <v>552</v>
      </c>
      <c r="C1088" s="441">
        <v>46204</v>
      </c>
      <c r="D1088" t="s">
        <v>466</v>
      </c>
      <c r="E1088" t="s">
        <v>4744</v>
      </c>
      <c r="F1088" t="s">
        <v>6762</v>
      </c>
      <c r="G1088">
        <v>11.78</v>
      </c>
      <c r="H1088" t="s">
        <v>4764</v>
      </c>
      <c r="I1088">
        <v>109.08</v>
      </c>
      <c r="J1088">
        <v>1284.96</v>
      </c>
    </row>
    <row r="1089" spans="1:10" x14ac:dyDescent="0.3">
      <c r="A1089">
        <v>3578</v>
      </c>
      <c r="B1089" t="s">
        <v>552</v>
      </c>
      <c r="C1089" s="441">
        <v>45748</v>
      </c>
      <c r="D1089" t="s">
        <v>5052</v>
      </c>
      <c r="E1089" t="s">
        <v>4653</v>
      </c>
      <c r="F1089" t="s">
        <v>6762</v>
      </c>
      <c r="G1089">
        <v>10.4</v>
      </c>
      <c r="H1089" t="s">
        <v>4764</v>
      </c>
      <c r="I1089">
        <v>123.75</v>
      </c>
      <c r="J1089">
        <v>1287</v>
      </c>
    </row>
    <row r="1090" spans="1:10" x14ac:dyDescent="0.3">
      <c r="A1090">
        <v>4107</v>
      </c>
      <c r="B1090" t="s">
        <v>552</v>
      </c>
      <c r="C1090" s="441">
        <v>45778</v>
      </c>
      <c r="D1090" t="s">
        <v>5061</v>
      </c>
      <c r="E1090" t="s">
        <v>4653</v>
      </c>
      <c r="F1090" t="s">
        <v>6762</v>
      </c>
      <c r="G1090">
        <v>5.73</v>
      </c>
      <c r="H1090" t="s">
        <v>4764</v>
      </c>
      <c r="I1090">
        <v>123.75</v>
      </c>
      <c r="J1090">
        <v>709.09</v>
      </c>
    </row>
    <row r="1091" spans="1:10" x14ac:dyDescent="0.3">
      <c r="A1091">
        <v>4738</v>
      </c>
      <c r="B1091" t="s">
        <v>552</v>
      </c>
      <c r="C1091" s="441">
        <v>45809</v>
      </c>
      <c r="D1091" t="s">
        <v>4523</v>
      </c>
      <c r="E1091" t="s">
        <v>4653</v>
      </c>
      <c r="F1091" t="s">
        <v>6762</v>
      </c>
      <c r="G1091">
        <v>4.6900000000000004</v>
      </c>
      <c r="H1091" t="s">
        <v>4764</v>
      </c>
      <c r="I1091">
        <v>123.75</v>
      </c>
      <c r="J1091">
        <v>580.39</v>
      </c>
    </row>
    <row r="1092" spans="1:10" x14ac:dyDescent="0.3">
      <c r="A1092">
        <v>5121</v>
      </c>
      <c r="B1092" t="s">
        <v>552</v>
      </c>
      <c r="C1092" s="441">
        <v>45839</v>
      </c>
      <c r="D1092" t="s">
        <v>5046</v>
      </c>
      <c r="E1092" t="s">
        <v>4653</v>
      </c>
      <c r="F1092" t="s">
        <v>6762</v>
      </c>
      <c r="G1092">
        <v>2.73</v>
      </c>
      <c r="H1092" t="s">
        <v>4764</v>
      </c>
      <c r="I1092">
        <v>123.75</v>
      </c>
      <c r="J1092">
        <v>337.84</v>
      </c>
    </row>
    <row r="1093" spans="1:10" x14ac:dyDescent="0.3">
      <c r="A1093">
        <v>5863</v>
      </c>
      <c r="B1093" t="s">
        <v>552</v>
      </c>
      <c r="C1093" s="441">
        <v>45870</v>
      </c>
      <c r="D1093" t="s">
        <v>4519</v>
      </c>
      <c r="E1093" t="s">
        <v>4653</v>
      </c>
      <c r="F1093" t="s">
        <v>6762</v>
      </c>
      <c r="G1093">
        <v>21.18</v>
      </c>
      <c r="H1093" t="s">
        <v>4764</v>
      </c>
      <c r="I1093">
        <v>123.75</v>
      </c>
      <c r="J1093">
        <v>2621.0300000000002</v>
      </c>
    </row>
    <row r="1094" spans="1:10" x14ac:dyDescent="0.3">
      <c r="A1094">
        <v>6567</v>
      </c>
      <c r="B1094" t="s">
        <v>552</v>
      </c>
      <c r="C1094" s="441">
        <v>45901</v>
      </c>
      <c r="D1094" t="s">
        <v>4524</v>
      </c>
      <c r="E1094" t="s">
        <v>4653</v>
      </c>
      <c r="F1094" t="s">
        <v>6762</v>
      </c>
      <c r="G1094">
        <v>22.77</v>
      </c>
      <c r="H1094" t="s">
        <v>4764</v>
      </c>
      <c r="I1094">
        <v>123.75</v>
      </c>
      <c r="J1094">
        <v>2817.79</v>
      </c>
    </row>
    <row r="1095" spans="1:10" x14ac:dyDescent="0.3">
      <c r="A1095">
        <v>7101</v>
      </c>
      <c r="B1095" t="s">
        <v>552</v>
      </c>
      <c r="C1095" s="441">
        <v>45931</v>
      </c>
      <c r="D1095" t="s">
        <v>1097</v>
      </c>
      <c r="E1095" t="s">
        <v>4653</v>
      </c>
      <c r="F1095" t="s">
        <v>6762</v>
      </c>
      <c r="G1095">
        <v>1.32</v>
      </c>
      <c r="H1095" t="s">
        <v>4764</v>
      </c>
      <c r="I1095">
        <v>123.75</v>
      </c>
      <c r="J1095">
        <v>163.35</v>
      </c>
    </row>
    <row r="1096" spans="1:10" x14ac:dyDescent="0.3">
      <c r="A1096">
        <v>7554</v>
      </c>
      <c r="B1096" t="s">
        <v>552</v>
      </c>
      <c r="C1096" s="441">
        <v>45962</v>
      </c>
      <c r="D1096" t="s">
        <v>4417</v>
      </c>
      <c r="E1096" t="s">
        <v>4653</v>
      </c>
      <c r="F1096" t="s">
        <v>6762</v>
      </c>
      <c r="G1096">
        <v>11.07</v>
      </c>
      <c r="H1096" t="s">
        <v>4764</v>
      </c>
      <c r="I1096">
        <v>123.75</v>
      </c>
      <c r="J1096">
        <v>1369.91</v>
      </c>
    </row>
    <row r="1097" spans="1:10" x14ac:dyDescent="0.3">
      <c r="A1097">
        <v>7804</v>
      </c>
      <c r="B1097" t="s">
        <v>552</v>
      </c>
      <c r="C1097" s="441">
        <v>45992</v>
      </c>
      <c r="D1097" t="s">
        <v>4415</v>
      </c>
      <c r="E1097" t="s">
        <v>4653</v>
      </c>
      <c r="F1097" t="s">
        <v>6762</v>
      </c>
      <c r="G1097">
        <v>1.32</v>
      </c>
      <c r="H1097" t="s">
        <v>4764</v>
      </c>
      <c r="I1097">
        <v>123.75</v>
      </c>
      <c r="J1097">
        <v>163.35</v>
      </c>
    </row>
    <row r="1098" spans="1:10" x14ac:dyDescent="0.3">
      <c r="A1098">
        <v>7904</v>
      </c>
      <c r="B1098" t="s">
        <v>552</v>
      </c>
      <c r="C1098" s="441">
        <v>46023</v>
      </c>
      <c r="D1098" t="s">
        <v>460</v>
      </c>
      <c r="E1098" t="s">
        <v>4653</v>
      </c>
      <c r="F1098" t="s">
        <v>6762</v>
      </c>
      <c r="G1098">
        <v>0.47</v>
      </c>
      <c r="H1098" t="s">
        <v>4764</v>
      </c>
      <c r="I1098">
        <v>123.75</v>
      </c>
      <c r="J1098">
        <v>58.16</v>
      </c>
    </row>
    <row r="1099" spans="1:10" x14ac:dyDescent="0.3">
      <c r="A1099">
        <v>8397</v>
      </c>
      <c r="B1099" t="s">
        <v>552</v>
      </c>
      <c r="C1099" s="441">
        <v>46054</v>
      </c>
      <c r="D1099" t="s">
        <v>461</v>
      </c>
      <c r="E1099" t="s">
        <v>4653</v>
      </c>
      <c r="F1099" t="s">
        <v>6762</v>
      </c>
      <c r="G1099">
        <v>4.58</v>
      </c>
      <c r="H1099" t="s">
        <v>4764</v>
      </c>
      <c r="I1099">
        <v>123.75</v>
      </c>
      <c r="J1099">
        <v>566.78</v>
      </c>
    </row>
    <row r="1100" spans="1:10" x14ac:dyDescent="0.3">
      <c r="A1100">
        <v>8882</v>
      </c>
      <c r="B1100" t="s">
        <v>552</v>
      </c>
      <c r="C1100" s="441">
        <v>46082</v>
      </c>
      <c r="D1100" t="s">
        <v>462</v>
      </c>
      <c r="E1100" t="s">
        <v>4653</v>
      </c>
      <c r="F1100" t="s">
        <v>6762</v>
      </c>
      <c r="G1100">
        <v>2.34</v>
      </c>
      <c r="H1100" t="s">
        <v>4764</v>
      </c>
      <c r="I1100">
        <v>123.75</v>
      </c>
      <c r="J1100">
        <v>289.58</v>
      </c>
    </row>
    <row r="1101" spans="1:10" x14ac:dyDescent="0.3">
      <c r="A1101">
        <v>9642</v>
      </c>
      <c r="B1101" t="s">
        <v>552</v>
      </c>
      <c r="C1101" s="441">
        <v>46113</v>
      </c>
      <c r="D1101" t="s">
        <v>463</v>
      </c>
      <c r="E1101" t="s">
        <v>4653</v>
      </c>
      <c r="F1101" t="s">
        <v>6762</v>
      </c>
      <c r="G1101">
        <v>3.95</v>
      </c>
      <c r="H1101" t="s">
        <v>4764</v>
      </c>
      <c r="I1101">
        <v>123.75</v>
      </c>
      <c r="J1101">
        <v>488.81</v>
      </c>
    </row>
    <row r="1102" spans="1:10" x14ac:dyDescent="0.3">
      <c r="A1102">
        <v>10175</v>
      </c>
      <c r="B1102" t="s">
        <v>552</v>
      </c>
      <c r="C1102" s="441">
        <v>46143</v>
      </c>
      <c r="D1102" t="s">
        <v>464</v>
      </c>
      <c r="E1102" t="s">
        <v>4653</v>
      </c>
      <c r="F1102" t="s">
        <v>6762</v>
      </c>
      <c r="G1102">
        <v>7.05</v>
      </c>
      <c r="H1102" t="s">
        <v>4764</v>
      </c>
      <c r="I1102">
        <v>123.75</v>
      </c>
      <c r="J1102">
        <v>872.44</v>
      </c>
    </row>
    <row r="1103" spans="1:10" x14ac:dyDescent="0.3">
      <c r="A1103">
        <v>10890</v>
      </c>
      <c r="B1103" t="s">
        <v>552</v>
      </c>
      <c r="C1103" s="441">
        <v>46174</v>
      </c>
      <c r="D1103" t="s">
        <v>465</v>
      </c>
      <c r="E1103" t="s">
        <v>4653</v>
      </c>
      <c r="F1103" t="s">
        <v>6762</v>
      </c>
      <c r="G1103">
        <v>2.75</v>
      </c>
      <c r="H1103" t="s">
        <v>4764</v>
      </c>
      <c r="I1103">
        <v>123.75</v>
      </c>
      <c r="J1103">
        <v>340.31</v>
      </c>
    </row>
    <row r="1104" spans="1:10" x14ac:dyDescent="0.3">
      <c r="A1104">
        <v>3579</v>
      </c>
      <c r="B1104" t="s">
        <v>552</v>
      </c>
      <c r="C1104" s="441">
        <v>45748</v>
      </c>
      <c r="D1104" t="s">
        <v>5052</v>
      </c>
      <c r="E1104" t="s">
        <v>4657</v>
      </c>
      <c r="F1104" t="s">
        <v>6762</v>
      </c>
      <c r="G1104">
        <v>1.3</v>
      </c>
      <c r="H1104" t="s">
        <v>4764</v>
      </c>
      <c r="I1104">
        <v>63.2</v>
      </c>
      <c r="J1104">
        <v>82.16</v>
      </c>
    </row>
    <row r="1105" spans="1:10" x14ac:dyDescent="0.3">
      <c r="A1105">
        <v>4106</v>
      </c>
      <c r="B1105" t="s">
        <v>552</v>
      </c>
      <c r="C1105" s="441">
        <v>45778</v>
      </c>
      <c r="D1105" t="s">
        <v>5061</v>
      </c>
      <c r="E1105" t="s">
        <v>4657</v>
      </c>
      <c r="F1105" t="s">
        <v>6762</v>
      </c>
      <c r="G1105">
        <v>2.1</v>
      </c>
      <c r="H1105" t="s">
        <v>4764</v>
      </c>
      <c r="I1105">
        <v>63.2</v>
      </c>
      <c r="J1105">
        <v>132.72</v>
      </c>
    </row>
    <row r="1106" spans="1:10" x14ac:dyDescent="0.3">
      <c r="A1106">
        <v>5120</v>
      </c>
      <c r="B1106" t="s">
        <v>552</v>
      </c>
      <c r="C1106" s="441">
        <v>45839</v>
      </c>
      <c r="D1106" t="s">
        <v>5046</v>
      </c>
      <c r="E1106" t="s">
        <v>4657</v>
      </c>
      <c r="F1106" t="s">
        <v>6762</v>
      </c>
      <c r="G1106">
        <v>0.41</v>
      </c>
      <c r="H1106" t="s">
        <v>4764</v>
      </c>
      <c r="I1106">
        <v>63.2</v>
      </c>
      <c r="J1106">
        <v>25.91</v>
      </c>
    </row>
    <row r="1107" spans="1:10" x14ac:dyDescent="0.3">
      <c r="A1107">
        <v>5862</v>
      </c>
      <c r="B1107" t="s">
        <v>552</v>
      </c>
      <c r="C1107" s="441">
        <v>45870</v>
      </c>
      <c r="D1107" t="s">
        <v>4519</v>
      </c>
      <c r="E1107" t="s">
        <v>4657</v>
      </c>
      <c r="F1107" t="s">
        <v>6762</v>
      </c>
      <c r="G1107">
        <v>0.48</v>
      </c>
      <c r="H1107" t="s">
        <v>4764</v>
      </c>
      <c r="I1107">
        <v>63.2</v>
      </c>
      <c r="J1107">
        <v>30.34</v>
      </c>
    </row>
    <row r="1108" spans="1:10" x14ac:dyDescent="0.3">
      <c r="A1108">
        <v>6566</v>
      </c>
      <c r="B1108" t="s">
        <v>552</v>
      </c>
      <c r="C1108" s="441">
        <v>45901</v>
      </c>
      <c r="D1108" t="s">
        <v>4524</v>
      </c>
      <c r="E1108" t="s">
        <v>4657</v>
      </c>
      <c r="F1108" t="s">
        <v>6762</v>
      </c>
      <c r="G1108">
        <v>0.85</v>
      </c>
      <c r="H1108" t="s">
        <v>4764</v>
      </c>
      <c r="I1108">
        <v>63.2</v>
      </c>
      <c r="J1108">
        <v>53.72</v>
      </c>
    </row>
    <row r="1109" spans="1:10" x14ac:dyDescent="0.3">
      <c r="A1109">
        <v>7100</v>
      </c>
      <c r="B1109" t="s">
        <v>552</v>
      </c>
      <c r="C1109" s="441">
        <v>45931</v>
      </c>
      <c r="D1109" t="s">
        <v>1097</v>
      </c>
      <c r="E1109" t="s">
        <v>4657</v>
      </c>
      <c r="F1109" t="s">
        <v>6762</v>
      </c>
      <c r="G1109">
        <v>3.38</v>
      </c>
      <c r="H1109" t="s">
        <v>4764</v>
      </c>
      <c r="I1109">
        <v>63.2</v>
      </c>
      <c r="J1109">
        <v>213.62</v>
      </c>
    </row>
    <row r="1110" spans="1:10" x14ac:dyDescent="0.3">
      <c r="A1110">
        <v>7553</v>
      </c>
      <c r="B1110" t="s">
        <v>552</v>
      </c>
      <c r="C1110" s="441">
        <v>45962</v>
      </c>
      <c r="D1110" t="s">
        <v>4417</v>
      </c>
      <c r="E1110" t="s">
        <v>4657</v>
      </c>
      <c r="F1110" t="s">
        <v>6762</v>
      </c>
      <c r="G1110">
        <v>1.41</v>
      </c>
      <c r="H1110" t="s">
        <v>4764</v>
      </c>
      <c r="I1110">
        <v>63.2</v>
      </c>
      <c r="J1110">
        <v>89.11</v>
      </c>
    </row>
    <row r="1111" spans="1:10" x14ac:dyDescent="0.3">
      <c r="A1111">
        <v>7803</v>
      </c>
      <c r="B1111" t="s">
        <v>552</v>
      </c>
      <c r="C1111" s="441">
        <v>45992</v>
      </c>
      <c r="D1111" t="s">
        <v>4415</v>
      </c>
      <c r="E1111" t="s">
        <v>4657</v>
      </c>
      <c r="F1111" t="s">
        <v>6762</v>
      </c>
      <c r="G1111">
        <v>3.38</v>
      </c>
      <c r="H1111" t="s">
        <v>4764</v>
      </c>
      <c r="I1111">
        <v>63.2</v>
      </c>
      <c r="J1111">
        <v>213.62</v>
      </c>
    </row>
    <row r="1112" spans="1:10" x14ac:dyDescent="0.3">
      <c r="A1112">
        <v>7903</v>
      </c>
      <c r="B1112" t="s">
        <v>552</v>
      </c>
      <c r="C1112" s="441">
        <v>46023</v>
      </c>
      <c r="D1112" t="s">
        <v>460</v>
      </c>
      <c r="E1112" t="s">
        <v>4657</v>
      </c>
      <c r="F1112" t="s">
        <v>6762</v>
      </c>
      <c r="G1112">
        <v>2.5</v>
      </c>
      <c r="H1112" t="s">
        <v>4764</v>
      </c>
      <c r="I1112">
        <v>63.2</v>
      </c>
      <c r="J1112">
        <v>158</v>
      </c>
    </row>
    <row r="1113" spans="1:10" x14ac:dyDescent="0.3">
      <c r="A1113">
        <v>8396</v>
      </c>
      <c r="B1113" t="s">
        <v>552</v>
      </c>
      <c r="C1113" s="441">
        <v>46054</v>
      </c>
      <c r="D1113" t="s">
        <v>461</v>
      </c>
      <c r="E1113" t="s">
        <v>4657</v>
      </c>
      <c r="F1113" t="s">
        <v>6762</v>
      </c>
      <c r="G1113">
        <v>0.62</v>
      </c>
      <c r="H1113" t="s">
        <v>4764</v>
      </c>
      <c r="I1113">
        <v>63.2</v>
      </c>
      <c r="J1113">
        <v>39.18</v>
      </c>
    </row>
    <row r="1114" spans="1:10" x14ac:dyDescent="0.3">
      <c r="A1114">
        <v>8881</v>
      </c>
      <c r="B1114" t="s">
        <v>552</v>
      </c>
      <c r="C1114" s="441">
        <v>46082</v>
      </c>
      <c r="D1114" t="s">
        <v>462</v>
      </c>
      <c r="E1114" t="s">
        <v>4657</v>
      </c>
      <c r="F1114" t="s">
        <v>6762</v>
      </c>
      <c r="G1114">
        <v>2.46</v>
      </c>
      <c r="H1114" t="s">
        <v>4764</v>
      </c>
      <c r="I1114">
        <v>63.2</v>
      </c>
      <c r="J1114">
        <v>155.47</v>
      </c>
    </row>
    <row r="1115" spans="1:10" x14ac:dyDescent="0.3">
      <c r="A1115">
        <v>9641</v>
      </c>
      <c r="B1115" t="s">
        <v>552</v>
      </c>
      <c r="C1115" s="441">
        <v>46113</v>
      </c>
      <c r="D1115" t="s">
        <v>463</v>
      </c>
      <c r="E1115" t="s">
        <v>4657</v>
      </c>
      <c r="F1115" t="s">
        <v>6762</v>
      </c>
      <c r="G1115">
        <v>4.78</v>
      </c>
      <c r="H1115" t="s">
        <v>4764</v>
      </c>
      <c r="I1115">
        <v>63.2</v>
      </c>
      <c r="J1115">
        <v>302.10000000000002</v>
      </c>
    </row>
    <row r="1116" spans="1:10" x14ac:dyDescent="0.3">
      <c r="A1116">
        <v>10174</v>
      </c>
      <c r="B1116" t="s">
        <v>552</v>
      </c>
      <c r="C1116" s="441">
        <v>46143</v>
      </c>
      <c r="D1116" t="s">
        <v>464</v>
      </c>
      <c r="E1116" t="s">
        <v>4657</v>
      </c>
      <c r="F1116" t="s">
        <v>6762</v>
      </c>
      <c r="G1116">
        <v>3.77</v>
      </c>
      <c r="H1116" t="s">
        <v>4764</v>
      </c>
      <c r="I1116">
        <v>63.2</v>
      </c>
      <c r="J1116">
        <v>238.26</v>
      </c>
    </row>
    <row r="1117" spans="1:10" x14ac:dyDescent="0.3">
      <c r="A1117">
        <v>10889</v>
      </c>
      <c r="B1117" t="s">
        <v>552</v>
      </c>
      <c r="C1117" s="441">
        <v>46174</v>
      </c>
      <c r="D1117" t="s">
        <v>465</v>
      </c>
      <c r="E1117" t="s">
        <v>4657</v>
      </c>
      <c r="F1117" t="s">
        <v>6762</v>
      </c>
      <c r="G1117">
        <v>2.2000000000000002</v>
      </c>
      <c r="H1117" t="s">
        <v>4764</v>
      </c>
      <c r="I1117">
        <v>63.2</v>
      </c>
      <c r="J1117">
        <v>139.04</v>
      </c>
    </row>
    <row r="1118" spans="1:10" x14ac:dyDescent="0.3">
      <c r="A1118">
        <v>11745</v>
      </c>
      <c r="B1118" t="s">
        <v>552</v>
      </c>
      <c r="C1118" s="441">
        <v>46204</v>
      </c>
      <c r="D1118" t="s">
        <v>466</v>
      </c>
      <c r="E1118" t="s">
        <v>4657</v>
      </c>
      <c r="F1118" t="s">
        <v>6762</v>
      </c>
      <c r="G1118">
        <v>4.83</v>
      </c>
      <c r="H1118" t="s">
        <v>4764</v>
      </c>
      <c r="I1118">
        <v>63.2</v>
      </c>
      <c r="J1118">
        <v>305.26</v>
      </c>
    </row>
    <row r="1119" spans="1:10" x14ac:dyDescent="0.3">
      <c r="A1119">
        <v>3580</v>
      </c>
      <c r="B1119" t="s">
        <v>552</v>
      </c>
      <c r="C1119" s="441">
        <v>45748</v>
      </c>
      <c r="D1119" t="s">
        <v>5052</v>
      </c>
      <c r="E1119" t="s">
        <v>6801</v>
      </c>
      <c r="F1119" t="s">
        <v>6762</v>
      </c>
      <c r="G1119">
        <v>10.4</v>
      </c>
      <c r="H1119" t="s">
        <v>4764</v>
      </c>
      <c r="I1119">
        <v>144.91999999999999</v>
      </c>
      <c r="J1119">
        <v>1507.17</v>
      </c>
    </row>
    <row r="1120" spans="1:10" x14ac:dyDescent="0.3">
      <c r="A1120">
        <v>3580</v>
      </c>
      <c r="B1120" t="s">
        <v>552</v>
      </c>
      <c r="C1120" s="441">
        <v>45748</v>
      </c>
      <c r="D1120" t="s">
        <v>5052</v>
      </c>
      <c r="E1120" t="s">
        <v>6801</v>
      </c>
      <c r="F1120" t="s">
        <v>6762</v>
      </c>
      <c r="G1120">
        <v>10.4</v>
      </c>
      <c r="H1120" t="s">
        <v>4764</v>
      </c>
      <c r="I1120">
        <v>144.91999999999999</v>
      </c>
      <c r="J1120">
        <v>1507.17</v>
      </c>
    </row>
    <row r="1121" spans="1:10" x14ac:dyDescent="0.3">
      <c r="A1121">
        <v>4118</v>
      </c>
      <c r="B1121" t="s">
        <v>552</v>
      </c>
      <c r="C1121" s="441">
        <v>45778</v>
      </c>
      <c r="D1121" t="s">
        <v>5061</v>
      </c>
      <c r="E1121" t="s">
        <v>6801</v>
      </c>
      <c r="F1121" t="s">
        <v>6762</v>
      </c>
      <c r="G1121">
        <v>21.86</v>
      </c>
      <c r="H1121" t="s">
        <v>4764</v>
      </c>
      <c r="I1121">
        <v>144.91999999999999</v>
      </c>
      <c r="J1121">
        <v>3167.95</v>
      </c>
    </row>
    <row r="1122" spans="1:10" x14ac:dyDescent="0.3">
      <c r="A1122">
        <v>4748</v>
      </c>
      <c r="B1122" t="s">
        <v>552</v>
      </c>
      <c r="C1122" s="441">
        <v>45809</v>
      </c>
      <c r="D1122" t="s">
        <v>4523</v>
      </c>
      <c r="E1122" t="s">
        <v>6801</v>
      </c>
      <c r="F1122" t="s">
        <v>6762</v>
      </c>
      <c r="G1122">
        <v>10.43</v>
      </c>
      <c r="H1122" t="s">
        <v>4764</v>
      </c>
      <c r="I1122">
        <v>144.91999999999999</v>
      </c>
      <c r="J1122">
        <v>1511.52</v>
      </c>
    </row>
    <row r="1123" spans="1:10" x14ac:dyDescent="0.3">
      <c r="A1123">
        <v>5133</v>
      </c>
      <c r="B1123" t="s">
        <v>552</v>
      </c>
      <c r="C1123" s="441">
        <v>45839</v>
      </c>
      <c r="D1123" t="s">
        <v>5046</v>
      </c>
      <c r="E1123" t="s">
        <v>6801</v>
      </c>
      <c r="F1123" t="s">
        <v>6762</v>
      </c>
      <c r="G1123">
        <v>13.53</v>
      </c>
      <c r="H1123" t="s">
        <v>4764</v>
      </c>
      <c r="I1123">
        <v>144.91999999999999</v>
      </c>
      <c r="J1123">
        <v>1960.77</v>
      </c>
    </row>
    <row r="1124" spans="1:10" x14ac:dyDescent="0.3">
      <c r="A1124">
        <v>5873</v>
      </c>
      <c r="B1124" t="s">
        <v>552</v>
      </c>
      <c r="C1124" s="441">
        <v>45870</v>
      </c>
      <c r="D1124" t="s">
        <v>4519</v>
      </c>
      <c r="E1124" t="s">
        <v>6801</v>
      </c>
      <c r="F1124" t="s">
        <v>6762</v>
      </c>
      <c r="G1124">
        <v>8.3699999999999992</v>
      </c>
      <c r="H1124" t="s">
        <v>4764</v>
      </c>
      <c r="I1124">
        <v>144.91999999999999</v>
      </c>
      <c r="J1124">
        <v>1212.98</v>
      </c>
    </row>
    <row r="1125" spans="1:10" x14ac:dyDescent="0.3">
      <c r="A1125">
        <v>6578</v>
      </c>
      <c r="B1125" t="s">
        <v>552</v>
      </c>
      <c r="C1125" s="441">
        <v>45901</v>
      </c>
      <c r="D1125" t="s">
        <v>4524</v>
      </c>
      <c r="E1125" t="s">
        <v>6801</v>
      </c>
      <c r="F1125" t="s">
        <v>6762</v>
      </c>
      <c r="G1125">
        <v>11.63</v>
      </c>
      <c r="H1125" t="s">
        <v>4764</v>
      </c>
      <c r="I1125">
        <v>144.91999999999999</v>
      </c>
      <c r="J1125">
        <v>1685.42</v>
      </c>
    </row>
    <row r="1126" spans="1:10" x14ac:dyDescent="0.3">
      <c r="A1126">
        <v>7112</v>
      </c>
      <c r="B1126" t="s">
        <v>552</v>
      </c>
      <c r="C1126" s="441">
        <v>45931</v>
      </c>
      <c r="D1126" t="s">
        <v>1097</v>
      </c>
      <c r="E1126" t="s">
        <v>6801</v>
      </c>
      <c r="F1126" t="s">
        <v>6762</v>
      </c>
      <c r="G1126">
        <v>47.23</v>
      </c>
      <c r="H1126" t="s">
        <v>4764</v>
      </c>
      <c r="I1126">
        <v>144.91999999999999</v>
      </c>
      <c r="J1126">
        <v>6844.57</v>
      </c>
    </row>
    <row r="1127" spans="1:10" x14ac:dyDescent="0.3">
      <c r="A1127">
        <v>7564</v>
      </c>
      <c r="B1127" t="s">
        <v>552</v>
      </c>
      <c r="C1127" s="441">
        <v>45962</v>
      </c>
      <c r="D1127" t="s">
        <v>4417</v>
      </c>
      <c r="E1127" t="s">
        <v>6801</v>
      </c>
      <c r="F1127" t="s">
        <v>6762</v>
      </c>
      <c r="G1127">
        <v>18.59</v>
      </c>
      <c r="H1127" t="s">
        <v>4764</v>
      </c>
      <c r="I1127">
        <v>144.91999999999999</v>
      </c>
      <c r="J1127">
        <v>2694.06</v>
      </c>
    </row>
    <row r="1128" spans="1:10" x14ac:dyDescent="0.3">
      <c r="A1128">
        <v>7814</v>
      </c>
      <c r="B1128" t="s">
        <v>552</v>
      </c>
      <c r="C1128" s="441">
        <v>45992</v>
      </c>
      <c r="D1128" t="s">
        <v>4415</v>
      </c>
      <c r="E1128" t="s">
        <v>6801</v>
      </c>
      <c r="F1128" t="s">
        <v>6762</v>
      </c>
      <c r="G1128">
        <v>47.23</v>
      </c>
      <c r="H1128" t="s">
        <v>4764</v>
      </c>
      <c r="I1128">
        <v>144.91999999999999</v>
      </c>
      <c r="J1128">
        <v>6844.57</v>
      </c>
    </row>
    <row r="1129" spans="1:10" x14ac:dyDescent="0.3">
      <c r="A1129">
        <v>7915</v>
      </c>
      <c r="B1129" t="s">
        <v>552</v>
      </c>
      <c r="C1129" s="441">
        <v>46023</v>
      </c>
      <c r="D1129" t="s">
        <v>460</v>
      </c>
      <c r="E1129" t="s">
        <v>6801</v>
      </c>
      <c r="F1129" t="s">
        <v>6762</v>
      </c>
      <c r="G1129">
        <v>16.600000000000001</v>
      </c>
      <c r="H1129" t="s">
        <v>4764</v>
      </c>
      <c r="I1129">
        <v>144.91999999999999</v>
      </c>
      <c r="J1129">
        <v>2405.67</v>
      </c>
    </row>
    <row r="1130" spans="1:10" x14ac:dyDescent="0.3">
      <c r="A1130">
        <v>8410</v>
      </c>
      <c r="B1130" t="s">
        <v>552</v>
      </c>
      <c r="C1130" s="441">
        <v>46054</v>
      </c>
      <c r="D1130" t="s">
        <v>461</v>
      </c>
      <c r="E1130" t="s">
        <v>6801</v>
      </c>
      <c r="F1130" t="s">
        <v>6762</v>
      </c>
      <c r="G1130">
        <v>12.09</v>
      </c>
      <c r="H1130" t="s">
        <v>4764</v>
      </c>
      <c r="I1130">
        <v>144.91999999999999</v>
      </c>
      <c r="J1130">
        <v>1752.08</v>
      </c>
    </row>
    <row r="1131" spans="1:10" x14ac:dyDescent="0.3">
      <c r="A1131">
        <v>8892</v>
      </c>
      <c r="B1131" t="s">
        <v>552</v>
      </c>
      <c r="C1131" s="441">
        <v>46082</v>
      </c>
      <c r="D1131" t="s">
        <v>462</v>
      </c>
      <c r="E1131" t="s">
        <v>6801</v>
      </c>
      <c r="F1131" t="s">
        <v>6762</v>
      </c>
      <c r="G1131">
        <v>5.53</v>
      </c>
      <c r="H1131" t="s">
        <v>4764</v>
      </c>
      <c r="I1131">
        <v>144.91999999999999</v>
      </c>
      <c r="J1131">
        <v>801.41</v>
      </c>
    </row>
    <row r="1132" spans="1:10" x14ac:dyDescent="0.3">
      <c r="A1132">
        <v>9651</v>
      </c>
      <c r="B1132" t="s">
        <v>552</v>
      </c>
      <c r="C1132" s="441">
        <v>46113</v>
      </c>
      <c r="D1132" t="s">
        <v>463</v>
      </c>
      <c r="E1132" t="s">
        <v>6801</v>
      </c>
      <c r="F1132" t="s">
        <v>6762</v>
      </c>
      <c r="G1132">
        <v>12.4</v>
      </c>
      <c r="H1132" t="s">
        <v>4764</v>
      </c>
      <c r="I1132">
        <v>144.91999999999999</v>
      </c>
      <c r="J1132">
        <v>1797.01</v>
      </c>
    </row>
    <row r="1133" spans="1:10" x14ac:dyDescent="0.3">
      <c r="A1133">
        <v>10187</v>
      </c>
      <c r="B1133" t="s">
        <v>552</v>
      </c>
      <c r="C1133" s="441">
        <v>46143</v>
      </c>
      <c r="D1133" t="s">
        <v>464</v>
      </c>
      <c r="E1133" t="s">
        <v>6801</v>
      </c>
      <c r="F1133" t="s">
        <v>6762</v>
      </c>
      <c r="G1133">
        <v>7.06</v>
      </c>
      <c r="H1133" t="s">
        <v>4764</v>
      </c>
      <c r="I1133">
        <v>144.91999999999999</v>
      </c>
      <c r="J1133">
        <v>1023.14</v>
      </c>
    </row>
    <row r="1134" spans="1:10" x14ac:dyDescent="0.3">
      <c r="A1134">
        <v>10905</v>
      </c>
      <c r="B1134" t="s">
        <v>552</v>
      </c>
      <c r="C1134" s="441">
        <v>46174</v>
      </c>
      <c r="D1134" t="s">
        <v>465</v>
      </c>
      <c r="E1134" t="s">
        <v>6801</v>
      </c>
      <c r="F1134" t="s">
        <v>6762</v>
      </c>
      <c r="G1134">
        <v>10.45</v>
      </c>
      <c r="H1134" t="s">
        <v>4764</v>
      </c>
      <c r="I1134">
        <v>144.91999999999999</v>
      </c>
      <c r="J1134">
        <v>1514.41</v>
      </c>
    </row>
    <row r="1135" spans="1:10" x14ac:dyDescent="0.3">
      <c r="A1135">
        <v>11759</v>
      </c>
      <c r="B1135" t="s">
        <v>552</v>
      </c>
      <c r="C1135" s="441">
        <v>46204</v>
      </c>
      <c r="D1135" t="s">
        <v>466</v>
      </c>
      <c r="E1135" t="s">
        <v>6801</v>
      </c>
      <c r="F1135" t="s">
        <v>6762</v>
      </c>
      <c r="G1135">
        <v>32.33</v>
      </c>
      <c r="H1135" t="s">
        <v>4764</v>
      </c>
      <c r="I1135">
        <v>144.91999999999999</v>
      </c>
      <c r="J1135">
        <v>4685.26</v>
      </c>
    </row>
    <row r="1136" spans="1:10" x14ac:dyDescent="0.3">
      <c r="A1136">
        <v>3581</v>
      </c>
      <c r="B1136" t="s">
        <v>552</v>
      </c>
      <c r="C1136" s="441">
        <v>45748</v>
      </c>
      <c r="D1136" t="s">
        <v>5052</v>
      </c>
      <c r="E1136" t="s">
        <v>6802</v>
      </c>
      <c r="F1136" t="s">
        <v>6762</v>
      </c>
      <c r="G1136">
        <v>2.1</v>
      </c>
      <c r="H1136" t="s">
        <v>4764</v>
      </c>
      <c r="I1136">
        <v>207.92</v>
      </c>
      <c r="J1136">
        <v>436.63</v>
      </c>
    </row>
    <row r="1137" spans="1:10" x14ac:dyDescent="0.3">
      <c r="A1137">
        <v>4120</v>
      </c>
      <c r="B1137" t="s">
        <v>552</v>
      </c>
      <c r="C1137" s="441">
        <v>45778</v>
      </c>
      <c r="D1137" t="s">
        <v>5061</v>
      </c>
      <c r="E1137" t="s">
        <v>6802</v>
      </c>
      <c r="F1137" t="s">
        <v>6762</v>
      </c>
      <c r="G1137">
        <v>8.42</v>
      </c>
      <c r="H1137" t="s">
        <v>4764</v>
      </c>
      <c r="I1137">
        <v>207.92</v>
      </c>
      <c r="J1137">
        <v>1750.69</v>
      </c>
    </row>
    <row r="1138" spans="1:10" x14ac:dyDescent="0.3">
      <c r="A1138">
        <v>4750</v>
      </c>
      <c r="B1138" t="s">
        <v>552</v>
      </c>
      <c r="C1138" s="441">
        <v>45809</v>
      </c>
      <c r="D1138" t="s">
        <v>4523</v>
      </c>
      <c r="E1138" t="s">
        <v>6802</v>
      </c>
      <c r="F1138" t="s">
        <v>6762</v>
      </c>
      <c r="G1138">
        <v>6.51</v>
      </c>
      <c r="H1138" t="s">
        <v>4764</v>
      </c>
      <c r="I1138">
        <v>207.92</v>
      </c>
      <c r="J1138">
        <v>1353.56</v>
      </c>
    </row>
    <row r="1139" spans="1:10" x14ac:dyDescent="0.3">
      <c r="A1139">
        <v>5135</v>
      </c>
      <c r="B1139" t="s">
        <v>552</v>
      </c>
      <c r="C1139" s="441">
        <v>45839</v>
      </c>
      <c r="D1139" t="s">
        <v>5046</v>
      </c>
      <c r="E1139" t="s">
        <v>6802</v>
      </c>
      <c r="F1139" t="s">
        <v>6762</v>
      </c>
      <c r="G1139">
        <v>3.46</v>
      </c>
      <c r="H1139" t="s">
        <v>4764</v>
      </c>
      <c r="I1139">
        <v>207.92</v>
      </c>
      <c r="J1139">
        <v>719.4</v>
      </c>
    </row>
    <row r="1140" spans="1:10" x14ac:dyDescent="0.3">
      <c r="A1140">
        <v>5875</v>
      </c>
      <c r="B1140" t="s">
        <v>552</v>
      </c>
      <c r="C1140" s="441">
        <v>45870</v>
      </c>
      <c r="D1140" t="s">
        <v>4519</v>
      </c>
      <c r="E1140" t="s">
        <v>6802</v>
      </c>
      <c r="F1140" t="s">
        <v>6762</v>
      </c>
      <c r="G1140">
        <v>5.56</v>
      </c>
      <c r="H1140" t="s">
        <v>4764</v>
      </c>
      <c r="I1140">
        <v>207.92</v>
      </c>
      <c r="J1140">
        <v>1156.04</v>
      </c>
    </row>
    <row r="1141" spans="1:10" x14ac:dyDescent="0.3">
      <c r="A1141">
        <v>6581</v>
      </c>
      <c r="B1141" t="s">
        <v>552</v>
      </c>
      <c r="C1141" s="441">
        <v>45901</v>
      </c>
      <c r="D1141" t="s">
        <v>4524</v>
      </c>
      <c r="E1141" t="s">
        <v>6802</v>
      </c>
      <c r="F1141" t="s">
        <v>6762</v>
      </c>
      <c r="G1141">
        <v>2.94</v>
      </c>
      <c r="H1141" t="s">
        <v>4764</v>
      </c>
      <c r="I1141">
        <v>207.92</v>
      </c>
      <c r="J1141">
        <v>611.28</v>
      </c>
    </row>
    <row r="1142" spans="1:10" x14ac:dyDescent="0.3">
      <c r="A1142">
        <v>7917</v>
      </c>
      <c r="B1142" t="s">
        <v>552</v>
      </c>
      <c r="C1142" s="441">
        <v>46023</v>
      </c>
      <c r="D1142" t="s">
        <v>460</v>
      </c>
      <c r="E1142" t="s">
        <v>6802</v>
      </c>
      <c r="F1142" t="s">
        <v>6762</v>
      </c>
      <c r="G1142">
        <v>3.81</v>
      </c>
      <c r="H1142" t="s">
        <v>4764</v>
      </c>
      <c r="I1142">
        <v>207</v>
      </c>
      <c r="J1142">
        <v>788.67</v>
      </c>
    </row>
    <row r="1143" spans="1:10" x14ac:dyDescent="0.3">
      <c r="A1143">
        <v>8413</v>
      </c>
      <c r="B1143" t="s">
        <v>552</v>
      </c>
      <c r="C1143" s="441">
        <v>46054</v>
      </c>
      <c r="D1143" t="s">
        <v>461</v>
      </c>
      <c r="E1143" t="s">
        <v>6802</v>
      </c>
      <c r="F1143" t="s">
        <v>6762</v>
      </c>
      <c r="G1143">
        <v>7.67</v>
      </c>
      <c r="H1143" t="s">
        <v>4764</v>
      </c>
      <c r="I1143">
        <v>207</v>
      </c>
      <c r="J1143">
        <v>1587.69</v>
      </c>
    </row>
    <row r="1144" spans="1:10" x14ac:dyDescent="0.3">
      <c r="A1144">
        <v>8894</v>
      </c>
      <c r="B1144" t="s">
        <v>552</v>
      </c>
      <c r="C1144" s="441">
        <v>46082</v>
      </c>
      <c r="D1144" t="s">
        <v>462</v>
      </c>
      <c r="E1144" t="s">
        <v>6802</v>
      </c>
      <c r="F1144" t="s">
        <v>6762</v>
      </c>
      <c r="G1144">
        <v>6.02</v>
      </c>
      <c r="H1144" t="s">
        <v>4764</v>
      </c>
      <c r="I1144">
        <v>207</v>
      </c>
      <c r="J1144">
        <v>1246.1400000000001</v>
      </c>
    </row>
    <row r="1145" spans="1:10" x14ac:dyDescent="0.3">
      <c r="A1145">
        <v>9653</v>
      </c>
      <c r="B1145" t="s">
        <v>552</v>
      </c>
      <c r="C1145" s="441">
        <v>46113</v>
      </c>
      <c r="D1145" t="s">
        <v>463</v>
      </c>
      <c r="E1145" t="s">
        <v>6802</v>
      </c>
      <c r="F1145" t="s">
        <v>6762</v>
      </c>
      <c r="G1145">
        <v>3.23</v>
      </c>
      <c r="H1145" t="s">
        <v>4764</v>
      </c>
      <c r="I1145">
        <v>207</v>
      </c>
      <c r="J1145">
        <v>668.61</v>
      </c>
    </row>
    <row r="1146" spans="1:10" x14ac:dyDescent="0.3">
      <c r="A1146">
        <v>10190</v>
      </c>
      <c r="B1146" t="s">
        <v>552</v>
      </c>
      <c r="C1146" s="441">
        <v>46143</v>
      </c>
      <c r="D1146" t="s">
        <v>464</v>
      </c>
      <c r="E1146" t="s">
        <v>6802</v>
      </c>
      <c r="F1146" t="s">
        <v>6762</v>
      </c>
      <c r="G1146">
        <v>8.56</v>
      </c>
      <c r="H1146" t="s">
        <v>4764</v>
      </c>
      <c r="I1146">
        <v>207</v>
      </c>
      <c r="J1146">
        <v>1771.92</v>
      </c>
    </row>
    <row r="1147" spans="1:10" x14ac:dyDescent="0.3">
      <c r="A1147">
        <v>10908</v>
      </c>
      <c r="B1147" t="s">
        <v>552</v>
      </c>
      <c r="C1147" s="441">
        <v>46174</v>
      </c>
      <c r="D1147" t="s">
        <v>465</v>
      </c>
      <c r="E1147" t="s">
        <v>6802</v>
      </c>
      <c r="F1147" t="s">
        <v>6762</v>
      </c>
      <c r="G1147">
        <v>7.4</v>
      </c>
      <c r="H1147" t="s">
        <v>4764</v>
      </c>
      <c r="I1147">
        <v>207</v>
      </c>
      <c r="J1147">
        <v>1531.8</v>
      </c>
    </row>
    <row r="1148" spans="1:10" x14ac:dyDescent="0.3">
      <c r="A1148">
        <v>11761</v>
      </c>
      <c r="B1148" t="s">
        <v>552</v>
      </c>
      <c r="C1148" s="441">
        <v>46204</v>
      </c>
      <c r="D1148" t="s">
        <v>466</v>
      </c>
      <c r="E1148" t="s">
        <v>6802</v>
      </c>
      <c r="F1148" t="s">
        <v>6762</v>
      </c>
      <c r="G1148">
        <v>5.65</v>
      </c>
      <c r="H1148" t="s">
        <v>4764</v>
      </c>
      <c r="I1148">
        <v>207</v>
      </c>
      <c r="J1148">
        <v>1169.55</v>
      </c>
    </row>
    <row r="1149" spans="1:10" x14ac:dyDescent="0.3">
      <c r="A1149">
        <v>3582</v>
      </c>
      <c r="B1149" t="s">
        <v>552</v>
      </c>
      <c r="C1149" s="441">
        <v>45748</v>
      </c>
      <c r="D1149" t="s">
        <v>5052</v>
      </c>
      <c r="E1149" t="s">
        <v>6803</v>
      </c>
      <c r="F1149" t="s">
        <v>6714</v>
      </c>
      <c r="G1149">
        <v>7.72</v>
      </c>
      <c r="H1149" t="s">
        <v>6085</v>
      </c>
      <c r="I1149">
        <v>51.48</v>
      </c>
      <c r="J1149">
        <v>397.43</v>
      </c>
    </row>
    <row r="1150" spans="1:10" x14ac:dyDescent="0.3">
      <c r="A1150">
        <v>4060</v>
      </c>
      <c r="B1150" t="s">
        <v>552</v>
      </c>
      <c r="C1150" s="441">
        <v>45778</v>
      </c>
      <c r="D1150" t="s">
        <v>5061</v>
      </c>
      <c r="E1150" t="s">
        <v>6803</v>
      </c>
      <c r="F1150" t="s">
        <v>6714</v>
      </c>
      <c r="G1150">
        <v>6.98</v>
      </c>
      <c r="H1150" t="s">
        <v>6085</v>
      </c>
      <c r="I1150">
        <v>51.48</v>
      </c>
      <c r="J1150">
        <v>359.33</v>
      </c>
    </row>
    <row r="1151" spans="1:10" x14ac:dyDescent="0.3">
      <c r="A1151">
        <v>4698</v>
      </c>
      <c r="B1151" t="s">
        <v>552</v>
      </c>
      <c r="C1151" s="441">
        <v>45809</v>
      </c>
      <c r="D1151" t="s">
        <v>4523</v>
      </c>
      <c r="E1151" t="s">
        <v>6803</v>
      </c>
      <c r="F1151" t="s">
        <v>6714</v>
      </c>
      <c r="G1151">
        <v>6.62</v>
      </c>
      <c r="H1151" t="s">
        <v>6085</v>
      </c>
      <c r="I1151">
        <v>51.48</v>
      </c>
      <c r="J1151">
        <v>340.8</v>
      </c>
    </row>
    <row r="1152" spans="1:10" x14ac:dyDescent="0.3">
      <c r="A1152">
        <v>5064</v>
      </c>
      <c r="B1152" t="s">
        <v>552</v>
      </c>
      <c r="C1152" s="441">
        <v>45839</v>
      </c>
      <c r="D1152" t="s">
        <v>5046</v>
      </c>
      <c r="E1152" t="s">
        <v>6803</v>
      </c>
      <c r="F1152" t="s">
        <v>6714</v>
      </c>
      <c r="G1152">
        <v>7</v>
      </c>
      <c r="H1152" t="s">
        <v>6085</v>
      </c>
      <c r="I1152">
        <v>51.48</v>
      </c>
      <c r="J1152">
        <v>360.36</v>
      </c>
    </row>
    <row r="1153" spans="1:10" x14ac:dyDescent="0.3">
      <c r="A1153">
        <v>5802</v>
      </c>
      <c r="B1153" t="s">
        <v>552</v>
      </c>
      <c r="C1153" s="441">
        <v>45870</v>
      </c>
      <c r="D1153" t="s">
        <v>4519</v>
      </c>
      <c r="E1153" t="s">
        <v>6803</v>
      </c>
      <c r="F1153" t="s">
        <v>6714</v>
      </c>
      <c r="G1153">
        <v>1.8</v>
      </c>
      <c r="H1153" t="s">
        <v>6085</v>
      </c>
      <c r="I1153">
        <v>51.48</v>
      </c>
      <c r="J1153">
        <v>92.66</v>
      </c>
    </row>
    <row r="1154" spans="1:10" x14ac:dyDescent="0.3">
      <c r="A1154">
        <v>6506</v>
      </c>
      <c r="B1154" t="s">
        <v>552</v>
      </c>
      <c r="C1154" s="441">
        <v>45901</v>
      </c>
      <c r="D1154" t="s">
        <v>4524</v>
      </c>
      <c r="E1154" t="s">
        <v>6803</v>
      </c>
      <c r="F1154" t="s">
        <v>6714</v>
      </c>
      <c r="G1154">
        <v>8.3800000000000008</v>
      </c>
      <c r="H1154" t="s">
        <v>6085</v>
      </c>
      <c r="I1154">
        <v>51.48</v>
      </c>
      <c r="J1154">
        <v>431.4</v>
      </c>
    </row>
    <row r="1155" spans="1:10" x14ac:dyDescent="0.3">
      <c r="A1155">
        <v>7051</v>
      </c>
      <c r="B1155" t="s">
        <v>552</v>
      </c>
      <c r="C1155" s="441">
        <v>45931</v>
      </c>
      <c r="D1155" t="s">
        <v>1097</v>
      </c>
      <c r="E1155" t="s">
        <v>6803</v>
      </c>
      <c r="F1155" t="s">
        <v>6714</v>
      </c>
      <c r="G1155">
        <v>14.66</v>
      </c>
      <c r="H1155" t="s">
        <v>6085</v>
      </c>
      <c r="I1155">
        <v>51.48</v>
      </c>
      <c r="J1155">
        <v>754.7</v>
      </c>
    </row>
    <row r="1156" spans="1:10" x14ac:dyDescent="0.3">
      <c r="A1156">
        <v>7508</v>
      </c>
      <c r="B1156" t="s">
        <v>552</v>
      </c>
      <c r="C1156" s="441">
        <v>45962</v>
      </c>
      <c r="D1156" t="s">
        <v>4417</v>
      </c>
      <c r="E1156" t="s">
        <v>6803</v>
      </c>
      <c r="F1156" t="s">
        <v>6714</v>
      </c>
      <c r="G1156">
        <v>5.66</v>
      </c>
      <c r="H1156" t="s">
        <v>6085</v>
      </c>
      <c r="I1156">
        <v>51.48</v>
      </c>
      <c r="J1156">
        <v>291.38</v>
      </c>
    </row>
    <row r="1157" spans="1:10" x14ac:dyDescent="0.3">
      <c r="A1157">
        <v>7758</v>
      </c>
      <c r="B1157" t="s">
        <v>552</v>
      </c>
      <c r="C1157" s="441">
        <v>45992</v>
      </c>
      <c r="D1157" t="s">
        <v>4415</v>
      </c>
      <c r="E1157" t="s">
        <v>6803</v>
      </c>
      <c r="F1157" t="s">
        <v>6714</v>
      </c>
      <c r="G1157">
        <v>14.66</v>
      </c>
      <c r="H1157" t="s">
        <v>6085</v>
      </c>
      <c r="I1157">
        <v>51.48</v>
      </c>
      <c r="J1157">
        <v>754.7</v>
      </c>
    </row>
    <row r="1158" spans="1:10" x14ac:dyDescent="0.3">
      <c r="A1158">
        <v>7861</v>
      </c>
      <c r="B1158" t="s">
        <v>552</v>
      </c>
      <c r="C1158" s="441">
        <v>46023</v>
      </c>
      <c r="D1158" t="s">
        <v>460</v>
      </c>
      <c r="E1158" t="s">
        <v>6803</v>
      </c>
      <c r="F1158" t="s">
        <v>6714</v>
      </c>
      <c r="G1158">
        <v>3</v>
      </c>
      <c r="H1158" t="s">
        <v>6085</v>
      </c>
      <c r="I1158">
        <v>51.48</v>
      </c>
      <c r="J1158">
        <v>154.44</v>
      </c>
    </row>
    <row r="1159" spans="1:10" x14ac:dyDescent="0.3">
      <c r="A1159">
        <v>3583</v>
      </c>
      <c r="B1159" t="s">
        <v>552</v>
      </c>
      <c r="C1159" s="441">
        <v>45748</v>
      </c>
      <c r="D1159" t="s">
        <v>5052</v>
      </c>
      <c r="E1159" t="s">
        <v>6804</v>
      </c>
      <c r="F1159" t="s">
        <v>6714</v>
      </c>
      <c r="G1159">
        <v>3.8</v>
      </c>
      <c r="H1159" t="s">
        <v>6085</v>
      </c>
      <c r="I1159">
        <v>7.22</v>
      </c>
      <c r="J1159">
        <v>27.44</v>
      </c>
    </row>
    <row r="1160" spans="1:10" x14ac:dyDescent="0.3">
      <c r="A1160">
        <v>4073</v>
      </c>
      <c r="B1160" t="s">
        <v>552</v>
      </c>
      <c r="C1160" s="441">
        <v>45778</v>
      </c>
      <c r="D1160" t="s">
        <v>5061</v>
      </c>
      <c r="E1160" t="s">
        <v>6804</v>
      </c>
      <c r="F1160" t="s">
        <v>6714</v>
      </c>
      <c r="G1160">
        <v>12.86</v>
      </c>
      <c r="H1160" t="s">
        <v>6085</v>
      </c>
      <c r="I1160">
        <v>7.22</v>
      </c>
      <c r="J1160">
        <v>92.85</v>
      </c>
    </row>
    <row r="1161" spans="1:10" x14ac:dyDescent="0.3">
      <c r="A1161">
        <v>4710</v>
      </c>
      <c r="B1161" t="s">
        <v>552</v>
      </c>
      <c r="C1161" s="441">
        <v>45809</v>
      </c>
      <c r="D1161" t="s">
        <v>4523</v>
      </c>
      <c r="E1161" t="s">
        <v>6804</v>
      </c>
      <c r="F1161" t="s">
        <v>6714</v>
      </c>
      <c r="G1161">
        <v>16</v>
      </c>
      <c r="H1161" t="s">
        <v>6085</v>
      </c>
      <c r="I1161">
        <v>7.22</v>
      </c>
      <c r="J1161">
        <v>115.52</v>
      </c>
    </row>
    <row r="1162" spans="1:10" x14ac:dyDescent="0.3">
      <c r="A1162">
        <v>5082</v>
      </c>
      <c r="B1162" t="s">
        <v>552</v>
      </c>
      <c r="C1162" s="441">
        <v>45839</v>
      </c>
      <c r="D1162" t="s">
        <v>5046</v>
      </c>
      <c r="E1162" t="s">
        <v>6804</v>
      </c>
      <c r="F1162" t="s">
        <v>6714</v>
      </c>
      <c r="G1162">
        <v>5.74</v>
      </c>
      <c r="H1162" t="s">
        <v>6085</v>
      </c>
      <c r="I1162">
        <v>7.22</v>
      </c>
      <c r="J1162">
        <v>41.44</v>
      </c>
    </row>
    <row r="1163" spans="1:10" x14ac:dyDescent="0.3">
      <c r="A1163">
        <v>5821</v>
      </c>
      <c r="B1163" t="s">
        <v>552</v>
      </c>
      <c r="C1163" s="441">
        <v>45870</v>
      </c>
      <c r="D1163" t="s">
        <v>4519</v>
      </c>
      <c r="E1163" t="s">
        <v>6804</v>
      </c>
      <c r="F1163" t="s">
        <v>6714</v>
      </c>
      <c r="G1163">
        <v>11.18</v>
      </c>
      <c r="H1163" t="s">
        <v>6085</v>
      </c>
      <c r="I1163">
        <v>7.22</v>
      </c>
      <c r="J1163">
        <v>80.72</v>
      </c>
    </row>
    <row r="1164" spans="1:10" x14ac:dyDescent="0.3">
      <c r="A1164">
        <v>6523</v>
      </c>
      <c r="B1164" t="s">
        <v>552</v>
      </c>
      <c r="C1164" s="441">
        <v>45901</v>
      </c>
      <c r="D1164" t="s">
        <v>4524</v>
      </c>
      <c r="E1164" t="s">
        <v>6804</v>
      </c>
      <c r="F1164" t="s">
        <v>6714</v>
      </c>
      <c r="G1164">
        <v>28.84</v>
      </c>
      <c r="H1164" t="s">
        <v>6085</v>
      </c>
      <c r="I1164">
        <v>7.22</v>
      </c>
      <c r="J1164">
        <v>208.22</v>
      </c>
    </row>
    <row r="1165" spans="1:10" x14ac:dyDescent="0.3">
      <c r="A1165">
        <v>7063</v>
      </c>
      <c r="B1165" t="s">
        <v>552</v>
      </c>
      <c r="C1165" s="441">
        <v>45931</v>
      </c>
      <c r="D1165" t="s">
        <v>1097</v>
      </c>
      <c r="E1165" t="s">
        <v>6804</v>
      </c>
      <c r="F1165" t="s">
        <v>6714</v>
      </c>
      <c r="G1165">
        <v>11.88</v>
      </c>
      <c r="H1165" t="s">
        <v>6085</v>
      </c>
      <c r="I1165">
        <v>7.22</v>
      </c>
      <c r="J1165">
        <v>85.77</v>
      </c>
    </row>
    <row r="1166" spans="1:10" x14ac:dyDescent="0.3">
      <c r="A1166">
        <v>7520</v>
      </c>
      <c r="B1166" t="s">
        <v>552</v>
      </c>
      <c r="C1166" s="441">
        <v>45962</v>
      </c>
      <c r="D1166" t="s">
        <v>4417</v>
      </c>
      <c r="E1166" t="s">
        <v>6804</v>
      </c>
      <c r="F1166" t="s">
        <v>6714</v>
      </c>
      <c r="G1166">
        <v>5.36</v>
      </c>
      <c r="H1166" t="s">
        <v>6085</v>
      </c>
      <c r="I1166">
        <v>7.22</v>
      </c>
      <c r="J1166">
        <v>38.700000000000003</v>
      </c>
    </row>
    <row r="1167" spans="1:10" x14ac:dyDescent="0.3">
      <c r="A1167">
        <v>7770</v>
      </c>
      <c r="B1167" t="s">
        <v>552</v>
      </c>
      <c r="C1167" s="441">
        <v>45992</v>
      </c>
      <c r="D1167" t="s">
        <v>4415</v>
      </c>
      <c r="E1167" t="s">
        <v>6804</v>
      </c>
      <c r="F1167" t="s">
        <v>6714</v>
      </c>
      <c r="G1167">
        <v>11.88</v>
      </c>
      <c r="H1167" t="s">
        <v>6085</v>
      </c>
      <c r="I1167">
        <v>7.22</v>
      </c>
      <c r="J1167">
        <v>85.77</v>
      </c>
    </row>
    <row r="1168" spans="1:10" x14ac:dyDescent="0.3">
      <c r="A1168">
        <v>7872</v>
      </c>
      <c r="B1168" t="s">
        <v>552</v>
      </c>
      <c r="C1168" s="441">
        <v>46023</v>
      </c>
      <c r="D1168" t="s">
        <v>460</v>
      </c>
      <c r="E1168" t="s">
        <v>6804</v>
      </c>
      <c r="F1168" t="s">
        <v>6714</v>
      </c>
      <c r="G1168">
        <v>8.4</v>
      </c>
      <c r="H1168" t="s">
        <v>6085</v>
      </c>
      <c r="I1168">
        <v>7.22</v>
      </c>
      <c r="J1168">
        <v>60.65</v>
      </c>
    </row>
    <row r="1169" spans="1:10" x14ac:dyDescent="0.3">
      <c r="A1169">
        <v>8355</v>
      </c>
      <c r="B1169" t="s">
        <v>552</v>
      </c>
      <c r="C1169" s="441">
        <v>46054</v>
      </c>
      <c r="D1169" t="s">
        <v>461</v>
      </c>
      <c r="E1169" t="s">
        <v>6804</v>
      </c>
      <c r="F1169" t="s">
        <v>6714</v>
      </c>
      <c r="G1169">
        <v>4.18</v>
      </c>
      <c r="H1169" t="s">
        <v>6085</v>
      </c>
      <c r="I1169">
        <v>7.22</v>
      </c>
      <c r="J1169">
        <v>30.18</v>
      </c>
    </row>
    <row r="1170" spans="1:10" x14ac:dyDescent="0.3">
      <c r="A1170">
        <v>8835</v>
      </c>
      <c r="B1170" t="s">
        <v>552</v>
      </c>
      <c r="C1170" s="441">
        <v>46082</v>
      </c>
      <c r="D1170" t="s">
        <v>462</v>
      </c>
      <c r="E1170" t="s">
        <v>6804</v>
      </c>
      <c r="F1170" t="s">
        <v>6714</v>
      </c>
      <c r="G1170">
        <v>1.27</v>
      </c>
      <c r="H1170" t="s">
        <v>6085</v>
      </c>
      <c r="I1170">
        <v>7.22</v>
      </c>
      <c r="J1170">
        <v>9.17</v>
      </c>
    </row>
    <row r="1171" spans="1:10" x14ac:dyDescent="0.3">
      <c r="A1171">
        <v>9596</v>
      </c>
      <c r="B1171" t="s">
        <v>552</v>
      </c>
      <c r="C1171" s="441">
        <v>46113</v>
      </c>
      <c r="D1171" t="s">
        <v>463</v>
      </c>
      <c r="E1171" t="s">
        <v>6804</v>
      </c>
      <c r="F1171" t="s">
        <v>6714</v>
      </c>
      <c r="G1171">
        <v>14.5</v>
      </c>
      <c r="H1171" t="s">
        <v>6085</v>
      </c>
      <c r="I1171">
        <v>7.22</v>
      </c>
      <c r="J1171">
        <v>104.69</v>
      </c>
    </row>
    <row r="1172" spans="1:10" x14ac:dyDescent="0.3">
      <c r="A1172">
        <v>10127</v>
      </c>
      <c r="B1172" t="s">
        <v>552</v>
      </c>
      <c r="C1172" s="441">
        <v>46143</v>
      </c>
      <c r="D1172" t="s">
        <v>464</v>
      </c>
      <c r="E1172" t="s">
        <v>6804</v>
      </c>
      <c r="F1172" t="s">
        <v>6714</v>
      </c>
      <c r="G1172">
        <v>21.34</v>
      </c>
      <c r="H1172" t="s">
        <v>6085</v>
      </c>
      <c r="I1172">
        <v>7.22</v>
      </c>
      <c r="J1172">
        <v>154.07</v>
      </c>
    </row>
    <row r="1173" spans="1:10" x14ac:dyDescent="0.3">
      <c r="A1173">
        <v>11704</v>
      </c>
      <c r="B1173" t="s">
        <v>552</v>
      </c>
      <c r="C1173" s="441">
        <v>46204</v>
      </c>
      <c r="D1173" t="s">
        <v>466</v>
      </c>
      <c r="E1173" t="s">
        <v>6804</v>
      </c>
      <c r="F1173" t="s">
        <v>6714</v>
      </c>
      <c r="G1173">
        <v>31.42</v>
      </c>
      <c r="H1173" t="s">
        <v>6085</v>
      </c>
      <c r="I1173">
        <v>11.31</v>
      </c>
      <c r="J1173">
        <v>355.36</v>
      </c>
    </row>
    <row r="1174" spans="1:10" x14ac:dyDescent="0.3">
      <c r="A1174">
        <v>3584</v>
      </c>
      <c r="B1174" t="s">
        <v>552</v>
      </c>
      <c r="C1174" s="441">
        <v>45748</v>
      </c>
      <c r="D1174" t="s">
        <v>5052</v>
      </c>
      <c r="E1174" t="s">
        <v>6805</v>
      </c>
      <c r="F1174" t="s">
        <v>6714</v>
      </c>
      <c r="G1174">
        <v>4.42</v>
      </c>
      <c r="H1174" t="s">
        <v>6085</v>
      </c>
      <c r="I1174">
        <v>34.19</v>
      </c>
      <c r="J1174">
        <v>151.12</v>
      </c>
    </row>
    <row r="1175" spans="1:10" x14ac:dyDescent="0.3">
      <c r="A1175">
        <v>4095</v>
      </c>
      <c r="B1175" t="s">
        <v>552</v>
      </c>
      <c r="C1175" s="441">
        <v>45778</v>
      </c>
      <c r="D1175" t="s">
        <v>5061</v>
      </c>
      <c r="E1175" t="s">
        <v>6805</v>
      </c>
      <c r="F1175" t="s">
        <v>6714</v>
      </c>
      <c r="G1175">
        <v>7.2</v>
      </c>
      <c r="H1175" t="s">
        <v>6085</v>
      </c>
      <c r="I1175">
        <v>34.19</v>
      </c>
      <c r="J1175">
        <v>246.17</v>
      </c>
    </row>
    <row r="1176" spans="1:10" x14ac:dyDescent="0.3">
      <c r="A1176">
        <v>4728</v>
      </c>
      <c r="B1176" t="s">
        <v>552</v>
      </c>
      <c r="C1176" s="441">
        <v>45809</v>
      </c>
      <c r="D1176" t="s">
        <v>4523</v>
      </c>
      <c r="E1176" t="s">
        <v>6805</v>
      </c>
      <c r="F1176" t="s">
        <v>6714</v>
      </c>
      <c r="G1176">
        <v>3.52</v>
      </c>
      <c r="H1176" t="s">
        <v>6085</v>
      </c>
      <c r="I1176">
        <v>34.19</v>
      </c>
      <c r="J1176">
        <v>120.35</v>
      </c>
    </row>
    <row r="1177" spans="1:10" x14ac:dyDescent="0.3">
      <c r="A1177">
        <v>5106</v>
      </c>
      <c r="B1177" t="s">
        <v>552</v>
      </c>
      <c r="C1177" s="441">
        <v>45839</v>
      </c>
      <c r="D1177" t="s">
        <v>5046</v>
      </c>
      <c r="E1177" t="s">
        <v>6805</v>
      </c>
      <c r="F1177" t="s">
        <v>6714</v>
      </c>
      <c r="G1177">
        <v>6</v>
      </c>
      <c r="H1177" t="s">
        <v>6085</v>
      </c>
      <c r="I1177">
        <v>34.19</v>
      </c>
      <c r="J1177">
        <v>205.14</v>
      </c>
    </row>
    <row r="1178" spans="1:10" x14ac:dyDescent="0.3">
      <c r="A1178">
        <v>5847</v>
      </c>
      <c r="B1178" t="s">
        <v>552</v>
      </c>
      <c r="C1178" s="441">
        <v>45870</v>
      </c>
      <c r="D1178" t="s">
        <v>4519</v>
      </c>
      <c r="E1178" t="s">
        <v>6805</v>
      </c>
      <c r="F1178" t="s">
        <v>6714</v>
      </c>
      <c r="G1178">
        <v>0.98</v>
      </c>
      <c r="H1178" t="s">
        <v>6085</v>
      </c>
      <c r="I1178">
        <v>34.19</v>
      </c>
      <c r="J1178">
        <v>33.51</v>
      </c>
    </row>
    <row r="1179" spans="1:10" x14ac:dyDescent="0.3">
      <c r="A1179">
        <v>6550</v>
      </c>
      <c r="B1179" t="s">
        <v>552</v>
      </c>
      <c r="C1179" s="441">
        <v>45901</v>
      </c>
      <c r="D1179" t="s">
        <v>4524</v>
      </c>
      <c r="E1179" t="s">
        <v>6805</v>
      </c>
      <c r="F1179" t="s">
        <v>6714</v>
      </c>
      <c r="G1179">
        <v>6</v>
      </c>
      <c r="H1179" t="s">
        <v>6085</v>
      </c>
      <c r="I1179">
        <v>34.19</v>
      </c>
      <c r="J1179">
        <v>205.14</v>
      </c>
    </row>
    <row r="1180" spans="1:10" x14ac:dyDescent="0.3">
      <c r="A1180">
        <v>7085</v>
      </c>
      <c r="B1180" t="s">
        <v>552</v>
      </c>
      <c r="C1180" s="441">
        <v>45931</v>
      </c>
      <c r="D1180" t="s">
        <v>1097</v>
      </c>
      <c r="E1180" t="s">
        <v>6805</v>
      </c>
      <c r="F1180" t="s">
        <v>6714</v>
      </c>
      <c r="G1180">
        <v>1.86</v>
      </c>
      <c r="H1180" t="s">
        <v>6085</v>
      </c>
      <c r="I1180">
        <v>34.19</v>
      </c>
      <c r="J1180">
        <v>63.59</v>
      </c>
    </row>
    <row r="1181" spans="1:10" x14ac:dyDescent="0.3">
      <c r="A1181">
        <v>7540</v>
      </c>
      <c r="B1181" t="s">
        <v>552</v>
      </c>
      <c r="C1181" s="441">
        <v>45962</v>
      </c>
      <c r="D1181" t="s">
        <v>4417</v>
      </c>
      <c r="E1181" t="s">
        <v>6805</v>
      </c>
      <c r="F1181" t="s">
        <v>6714</v>
      </c>
      <c r="G1181">
        <v>0.28999999999999998</v>
      </c>
      <c r="H1181" t="s">
        <v>6085</v>
      </c>
      <c r="I1181">
        <v>34.19</v>
      </c>
      <c r="J1181">
        <v>9.92</v>
      </c>
    </row>
    <row r="1182" spans="1:10" x14ac:dyDescent="0.3">
      <c r="A1182">
        <v>7790</v>
      </c>
      <c r="B1182" t="s">
        <v>552</v>
      </c>
      <c r="C1182" s="441">
        <v>45992</v>
      </c>
      <c r="D1182" t="s">
        <v>4415</v>
      </c>
      <c r="E1182" t="s">
        <v>6805</v>
      </c>
      <c r="F1182" t="s">
        <v>6714</v>
      </c>
      <c r="G1182">
        <v>1.86</v>
      </c>
      <c r="H1182" t="s">
        <v>6085</v>
      </c>
      <c r="I1182">
        <v>34.19</v>
      </c>
      <c r="J1182">
        <v>63.59</v>
      </c>
    </row>
    <row r="1183" spans="1:10" x14ac:dyDescent="0.3">
      <c r="A1183">
        <v>8380</v>
      </c>
      <c r="B1183" t="s">
        <v>552</v>
      </c>
      <c r="C1183" s="441">
        <v>46054</v>
      </c>
      <c r="D1183" t="s">
        <v>461</v>
      </c>
      <c r="E1183" t="s">
        <v>6805</v>
      </c>
      <c r="F1183" t="s">
        <v>6714</v>
      </c>
      <c r="G1183">
        <v>0.62</v>
      </c>
      <c r="H1183" t="s">
        <v>6085</v>
      </c>
      <c r="I1183">
        <v>34.17</v>
      </c>
      <c r="J1183">
        <v>21.19</v>
      </c>
    </row>
    <row r="1184" spans="1:10" x14ac:dyDescent="0.3">
      <c r="A1184">
        <v>8866</v>
      </c>
      <c r="B1184" t="s">
        <v>552</v>
      </c>
      <c r="C1184" s="441">
        <v>46082</v>
      </c>
      <c r="D1184" t="s">
        <v>462</v>
      </c>
      <c r="E1184" t="s">
        <v>6805</v>
      </c>
      <c r="F1184" t="s">
        <v>6714</v>
      </c>
      <c r="G1184">
        <v>1.34</v>
      </c>
      <c r="H1184" t="s">
        <v>6085</v>
      </c>
      <c r="I1184">
        <v>34.17</v>
      </c>
      <c r="J1184">
        <v>45.79</v>
      </c>
    </row>
    <row r="1185" spans="1:10" x14ac:dyDescent="0.3">
      <c r="A1185">
        <v>9625</v>
      </c>
      <c r="B1185" t="s">
        <v>552</v>
      </c>
      <c r="C1185" s="441">
        <v>46113</v>
      </c>
      <c r="D1185" t="s">
        <v>463</v>
      </c>
      <c r="E1185" t="s">
        <v>6805</v>
      </c>
      <c r="F1185" t="s">
        <v>6714</v>
      </c>
      <c r="G1185">
        <v>0.94</v>
      </c>
      <c r="H1185" t="s">
        <v>6085</v>
      </c>
      <c r="I1185">
        <v>34.17</v>
      </c>
      <c r="J1185">
        <v>32.119999999999997</v>
      </c>
    </row>
    <row r="1186" spans="1:10" x14ac:dyDescent="0.3">
      <c r="A1186">
        <v>10158</v>
      </c>
      <c r="B1186" t="s">
        <v>552</v>
      </c>
      <c r="C1186" s="441">
        <v>46143</v>
      </c>
      <c r="D1186" t="s">
        <v>464</v>
      </c>
      <c r="E1186" t="s">
        <v>6805</v>
      </c>
      <c r="F1186" t="s">
        <v>6714</v>
      </c>
      <c r="G1186">
        <v>2.94</v>
      </c>
      <c r="H1186" t="s">
        <v>6085</v>
      </c>
      <c r="I1186">
        <v>34.17</v>
      </c>
      <c r="J1186">
        <v>100.46</v>
      </c>
    </row>
    <row r="1187" spans="1:10" x14ac:dyDescent="0.3">
      <c r="A1187">
        <v>10873</v>
      </c>
      <c r="B1187" t="s">
        <v>552</v>
      </c>
      <c r="C1187" s="441">
        <v>46174</v>
      </c>
      <c r="D1187" t="s">
        <v>465</v>
      </c>
      <c r="E1187" t="s">
        <v>6805</v>
      </c>
      <c r="F1187" t="s">
        <v>6714</v>
      </c>
      <c r="G1187">
        <v>1.63</v>
      </c>
      <c r="H1187" t="s">
        <v>6085</v>
      </c>
      <c r="I1187">
        <v>34.17</v>
      </c>
      <c r="J1187">
        <v>55.7</v>
      </c>
    </row>
    <row r="1188" spans="1:10" x14ac:dyDescent="0.3">
      <c r="A1188">
        <v>11730</v>
      </c>
      <c r="B1188" t="s">
        <v>552</v>
      </c>
      <c r="C1188" s="441">
        <v>46204</v>
      </c>
      <c r="D1188" t="s">
        <v>466</v>
      </c>
      <c r="E1188" t="s">
        <v>6805</v>
      </c>
      <c r="F1188" t="s">
        <v>6714</v>
      </c>
      <c r="G1188">
        <v>1.54</v>
      </c>
      <c r="H1188" t="s">
        <v>6085</v>
      </c>
      <c r="I1188">
        <v>34.17</v>
      </c>
      <c r="J1188">
        <v>52.62</v>
      </c>
    </row>
    <row r="1189" spans="1:10" x14ac:dyDescent="0.3">
      <c r="A1189">
        <v>3585</v>
      </c>
      <c r="B1189" t="s">
        <v>552</v>
      </c>
      <c r="C1189" s="441">
        <v>45748</v>
      </c>
      <c r="D1189" t="s">
        <v>5052</v>
      </c>
      <c r="E1189" t="s">
        <v>6806</v>
      </c>
      <c r="F1189" t="s">
        <v>6714</v>
      </c>
      <c r="G1189">
        <v>9</v>
      </c>
      <c r="H1189" t="s">
        <v>6085</v>
      </c>
      <c r="I1189">
        <v>148.94999999999999</v>
      </c>
      <c r="J1189">
        <v>1340.55</v>
      </c>
    </row>
    <row r="1190" spans="1:10" x14ac:dyDescent="0.3">
      <c r="A1190">
        <v>4066</v>
      </c>
      <c r="B1190" t="s">
        <v>552</v>
      </c>
      <c r="C1190" s="441">
        <v>45778</v>
      </c>
      <c r="D1190" t="s">
        <v>5061</v>
      </c>
      <c r="E1190" t="s">
        <v>6806</v>
      </c>
      <c r="F1190" t="s">
        <v>6714</v>
      </c>
      <c r="G1190">
        <v>8.1</v>
      </c>
      <c r="H1190" t="s">
        <v>6085</v>
      </c>
      <c r="I1190">
        <v>148.94999999999999</v>
      </c>
      <c r="J1190">
        <v>1206.5</v>
      </c>
    </row>
    <row r="1191" spans="1:10" x14ac:dyDescent="0.3">
      <c r="A1191">
        <v>4704</v>
      </c>
      <c r="B1191" t="s">
        <v>552</v>
      </c>
      <c r="C1191" s="441">
        <v>45809</v>
      </c>
      <c r="D1191" t="s">
        <v>4523</v>
      </c>
      <c r="E1191" t="s">
        <v>6806</v>
      </c>
      <c r="F1191" t="s">
        <v>6714</v>
      </c>
      <c r="G1191">
        <v>7.86</v>
      </c>
      <c r="H1191" t="s">
        <v>6085</v>
      </c>
      <c r="I1191">
        <v>148.94999999999999</v>
      </c>
      <c r="J1191">
        <v>1170.75</v>
      </c>
    </row>
    <row r="1192" spans="1:10" x14ac:dyDescent="0.3">
      <c r="A1192">
        <v>5071</v>
      </c>
      <c r="B1192" t="s">
        <v>552</v>
      </c>
      <c r="C1192" s="441">
        <v>45839</v>
      </c>
      <c r="D1192" t="s">
        <v>5046</v>
      </c>
      <c r="E1192" t="s">
        <v>6806</v>
      </c>
      <c r="F1192" t="s">
        <v>6714</v>
      </c>
      <c r="G1192">
        <v>6.4</v>
      </c>
      <c r="H1192" t="s">
        <v>6085</v>
      </c>
      <c r="I1192">
        <v>148.94999999999999</v>
      </c>
      <c r="J1192">
        <v>953.28</v>
      </c>
    </row>
    <row r="1193" spans="1:10" x14ac:dyDescent="0.3">
      <c r="A1193">
        <v>5810</v>
      </c>
      <c r="B1193" t="s">
        <v>552</v>
      </c>
      <c r="C1193" s="441">
        <v>45870</v>
      </c>
      <c r="D1193" t="s">
        <v>4519</v>
      </c>
      <c r="E1193" t="s">
        <v>6806</v>
      </c>
      <c r="F1193" t="s">
        <v>6714</v>
      </c>
      <c r="G1193">
        <v>8.64</v>
      </c>
      <c r="H1193" t="s">
        <v>6085</v>
      </c>
      <c r="I1193">
        <v>148.94999999999999</v>
      </c>
      <c r="J1193">
        <v>1286.93</v>
      </c>
    </row>
    <row r="1194" spans="1:10" x14ac:dyDescent="0.3">
      <c r="A1194">
        <v>6514</v>
      </c>
      <c r="B1194" t="s">
        <v>552</v>
      </c>
      <c r="C1194" s="441">
        <v>45901</v>
      </c>
      <c r="D1194" t="s">
        <v>4524</v>
      </c>
      <c r="E1194" t="s">
        <v>6806</v>
      </c>
      <c r="F1194" t="s">
        <v>6714</v>
      </c>
      <c r="G1194">
        <v>17.2</v>
      </c>
      <c r="H1194" t="s">
        <v>6085</v>
      </c>
      <c r="I1194">
        <v>148.94999999999999</v>
      </c>
      <c r="J1194">
        <v>2561.94</v>
      </c>
    </row>
    <row r="1195" spans="1:10" x14ac:dyDescent="0.3">
      <c r="A1195">
        <v>7056</v>
      </c>
      <c r="B1195" t="s">
        <v>552</v>
      </c>
      <c r="C1195" s="441">
        <v>45931</v>
      </c>
      <c r="D1195" t="s">
        <v>1097</v>
      </c>
      <c r="E1195" t="s">
        <v>6806</v>
      </c>
      <c r="F1195" t="s">
        <v>6714</v>
      </c>
      <c r="G1195">
        <v>6</v>
      </c>
      <c r="H1195" t="s">
        <v>6085</v>
      </c>
      <c r="I1195">
        <v>148.94999999999999</v>
      </c>
      <c r="J1195">
        <v>893.7</v>
      </c>
    </row>
    <row r="1196" spans="1:10" x14ac:dyDescent="0.3">
      <c r="A1196">
        <v>7513</v>
      </c>
      <c r="B1196" t="s">
        <v>552</v>
      </c>
      <c r="C1196" s="441">
        <v>45962</v>
      </c>
      <c r="D1196" t="s">
        <v>4417</v>
      </c>
      <c r="E1196" t="s">
        <v>6806</v>
      </c>
      <c r="F1196" t="s">
        <v>6714</v>
      </c>
      <c r="G1196">
        <v>12.94</v>
      </c>
      <c r="H1196" t="s">
        <v>6085</v>
      </c>
      <c r="I1196">
        <v>148.94999999999999</v>
      </c>
      <c r="J1196">
        <v>1927.41</v>
      </c>
    </row>
    <row r="1197" spans="1:10" x14ac:dyDescent="0.3">
      <c r="A1197">
        <v>7763</v>
      </c>
      <c r="B1197" t="s">
        <v>552</v>
      </c>
      <c r="C1197" s="441">
        <v>45992</v>
      </c>
      <c r="D1197" t="s">
        <v>4415</v>
      </c>
      <c r="E1197" t="s">
        <v>6806</v>
      </c>
      <c r="F1197" t="s">
        <v>6714</v>
      </c>
      <c r="G1197">
        <v>6</v>
      </c>
      <c r="H1197" t="s">
        <v>6085</v>
      </c>
      <c r="I1197">
        <v>148.94999999999999</v>
      </c>
      <c r="J1197">
        <v>893.7</v>
      </c>
    </row>
    <row r="1198" spans="1:10" x14ac:dyDescent="0.3">
      <c r="A1198">
        <v>7866</v>
      </c>
      <c r="B1198" t="s">
        <v>552</v>
      </c>
      <c r="C1198" s="441">
        <v>46023</v>
      </c>
      <c r="D1198" t="s">
        <v>460</v>
      </c>
      <c r="E1198" t="s">
        <v>6806</v>
      </c>
      <c r="F1198" t="s">
        <v>6714</v>
      </c>
      <c r="G1198">
        <v>23.4</v>
      </c>
      <c r="H1198" t="s">
        <v>6085</v>
      </c>
      <c r="I1198">
        <v>148.94999999999999</v>
      </c>
      <c r="J1198">
        <v>3485.43</v>
      </c>
    </row>
    <row r="1199" spans="1:10" x14ac:dyDescent="0.3">
      <c r="A1199">
        <v>8345</v>
      </c>
      <c r="B1199" t="s">
        <v>552</v>
      </c>
      <c r="C1199" s="441">
        <v>46054</v>
      </c>
      <c r="D1199" t="s">
        <v>461</v>
      </c>
      <c r="E1199" t="s">
        <v>6806</v>
      </c>
      <c r="F1199" t="s">
        <v>6714</v>
      </c>
      <c r="G1199">
        <v>12</v>
      </c>
      <c r="H1199" t="s">
        <v>6085</v>
      </c>
      <c r="I1199">
        <v>148.94999999999999</v>
      </c>
      <c r="J1199">
        <v>1787.4</v>
      </c>
    </row>
    <row r="1200" spans="1:10" x14ac:dyDescent="0.3">
      <c r="A1200">
        <v>8823</v>
      </c>
      <c r="B1200" t="s">
        <v>552</v>
      </c>
      <c r="C1200" s="441">
        <v>46082</v>
      </c>
      <c r="D1200" t="s">
        <v>462</v>
      </c>
      <c r="E1200" t="s">
        <v>6806</v>
      </c>
      <c r="F1200" t="s">
        <v>6714</v>
      </c>
      <c r="G1200">
        <v>16.899999999999999</v>
      </c>
      <c r="H1200" t="s">
        <v>6085</v>
      </c>
      <c r="I1200">
        <v>148.94999999999999</v>
      </c>
      <c r="J1200">
        <v>2517.2600000000002</v>
      </c>
    </row>
    <row r="1201" spans="1:10" x14ac:dyDescent="0.3">
      <c r="A1201">
        <v>9585</v>
      </c>
      <c r="B1201" t="s">
        <v>552</v>
      </c>
      <c r="C1201" s="441">
        <v>46113</v>
      </c>
      <c r="D1201" t="s">
        <v>463</v>
      </c>
      <c r="E1201" t="s">
        <v>6806</v>
      </c>
      <c r="F1201" t="s">
        <v>6714</v>
      </c>
      <c r="G1201">
        <v>25.8</v>
      </c>
      <c r="H1201" t="s">
        <v>6085</v>
      </c>
      <c r="I1201">
        <v>148.94999999999999</v>
      </c>
      <c r="J1201">
        <v>3842.91</v>
      </c>
    </row>
    <row r="1202" spans="1:10" x14ac:dyDescent="0.3">
      <c r="A1202">
        <v>10115</v>
      </c>
      <c r="B1202" t="s">
        <v>552</v>
      </c>
      <c r="C1202" s="441">
        <v>46143</v>
      </c>
      <c r="D1202" t="s">
        <v>464</v>
      </c>
      <c r="E1202" t="s">
        <v>6806</v>
      </c>
      <c r="F1202" t="s">
        <v>6714</v>
      </c>
      <c r="G1202">
        <v>26.88</v>
      </c>
      <c r="H1202" t="s">
        <v>6085</v>
      </c>
      <c r="I1202">
        <v>148.94999999999999</v>
      </c>
      <c r="J1202">
        <v>4003.78</v>
      </c>
    </row>
    <row r="1203" spans="1:10" x14ac:dyDescent="0.3">
      <c r="A1203">
        <v>10832</v>
      </c>
      <c r="B1203" t="s">
        <v>552</v>
      </c>
      <c r="C1203" s="441">
        <v>46174</v>
      </c>
      <c r="D1203" t="s">
        <v>465</v>
      </c>
      <c r="E1203" t="s">
        <v>6806</v>
      </c>
      <c r="F1203" t="s">
        <v>6714</v>
      </c>
      <c r="G1203">
        <v>7.9</v>
      </c>
      <c r="H1203" t="s">
        <v>6085</v>
      </c>
      <c r="I1203">
        <v>148.94999999999999</v>
      </c>
      <c r="J1203">
        <v>1176.71</v>
      </c>
    </row>
    <row r="1204" spans="1:10" x14ac:dyDescent="0.3">
      <c r="A1204">
        <v>11695</v>
      </c>
      <c r="B1204" t="s">
        <v>552</v>
      </c>
      <c r="C1204" s="441">
        <v>46204</v>
      </c>
      <c r="D1204" t="s">
        <v>466</v>
      </c>
      <c r="E1204" t="s">
        <v>6806</v>
      </c>
      <c r="F1204" t="s">
        <v>6714</v>
      </c>
      <c r="G1204">
        <v>18.100000000000001</v>
      </c>
      <c r="H1204" t="s">
        <v>6085</v>
      </c>
      <c r="I1204">
        <v>148.94999999999999</v>
      </c>
      <c r="J1204">
        <v>2696</v>
      </c>
    </row>
    <row r="1205" spans="1:10" x14ac:dyDescent="0.3">
      <c r="A1205">
        <v>3586</v>
      </c>
      <c r="B1205" t="s">
        <v>552</v>
      </c>
      <c r="C1205" s="441">
        <v>45748</v>
      </c>
      <c r="D1205" t="s">
        <v>5052</v>
      </c>
      <c r="E1205" t="s">
        <v>6807</v>
      </c>
      <c r="F1205" t="s">
        <v>6714</v>
      </c>
      <c r="G1205">
        <v>3.6</v>
      </c>
      <c r="H1205" t="s">
        <v>6085</v>
      </c>
      <c r="I1205">
        <v>81</v>
      </c>
      <c r="J1205">
        <v>291.60000000000002</v>
      </c>
    </row>
    <row r="1206" spans="1:10" x14ac:dyDescent="0.3">
      <c r="A1206">
        <v>4067</v>
      </c>
      <c r="B1206" t="s">
        <v>552</v>
      </c>
      <c r="C1206" s="441">
        <v>45778</v>
      </c>
      <c r="D1206" t="s">
        <v>5061</v>
      </c>
      <c r="E1206" t="s">
        <v>6807</v>
      </c>
      <c r="F1206" t="s">
        <v>6714</v>
      </c>
      <c r="G1206">
        <v>9.8000000000000007</v>
      </c>
      <c r="H1206" t="s">
        <v>6085</v>
      </c>
      <c r="I1206">
        <v>81</v>
      </c>
      <c r="J1206">
        <v>793.8</v>
      </c>
    </row>
    <row r="1207" spans="1:10" x14ac:dyDescent="0.3">
      <c r="A1207">
        <v>4705</v>
      </c>
      <c r="B1207" t="s">
        <v>552</v>
      </c>
      <c r="C1207" s="441">
        <v>45809</v>
      </c>
      <c r="D1207" t="s">
        <v>4523</v>
      </c>
      <c r="E1207" t="s">
        <v>6807</v>
      </c>
      <c r="F1207" t="s">
        <v>6714</v>
      </c>
      <c r="G1207">
        <v>10.199999999999999</v>
      </c>
      <c r="H1207" t="s">
        <v>6085</v>
      </c>
      <c r="I1207">
        <v>81</v>
      </c>
      <c r="J1207">
        <v>826.2</v>
      </c>
    </row>
    <row r="1208" spans="1:10" x14ac:dyDescent="0.3">
      <c r="A1208">
        <v>5073</v>
      </c>
      <c r="B1208" t="s">
        <v>552</v>
      </c>
      <c r="C1208" s="441">
        <v>45839</v>
      </c>
      <c r="D1208" t="s">
        <v>5046</v>
      </c>
      <c r="E1208" t="s">
        <v>6807</v>
      </c>
      <c r="F1208" t="s">
        <v>6714</v>
      </c>
      <c r="G1208">
        <v>2.1</v>
      </c>
      <c r="H1208" t="s">
        <v>6085</v>
      </c>
      <c r="I1208">
        <v>81</v>
      </c>
      <c r="J1208">
        <v>170.1</v>
      </c>
    </row>
    <row r="1209" spans="1:10" x14ac:dyDescent="0.3">
      <c r="A1209">
        <v>5812</v>
      </c>
      <c r="B1209" t="s">
        <v>552</v>
      </c>
      <c r="C1209" s="441">
        <v>45870</v>
      </c>
      <c r="D1209" t="s">
        <v>4519</v>
      </c>
      <c r="E1209" t="s">
        <v>6807</v>
      </c>
      <c r="F1209" t="s">
        <v>6714</v>
      </c>
      <c r="G1209">
        <v>2.68</v>
      </c>
      <c r="H1209" t="s">
        <v>6085</v>
      </c>
      <c r="I1209">
        <v>81</v>
      </c>
      <c r="J1209">
        <v>217.08</v>
      </c>
    </row>
    <row r="1210" spans="1:10" x14ac:dyDescent="0.3">
      <c r="A1210">
        <v>6516</v>
      </c>
      <c r="B1210" t="s">
        <v>552</v>
      </c>
      <c r="C1210" s="441">
        <v>45901</v>
      </c>
      <c r="D1210" t="s">
        <v>4524</v>
      </c>
      <c r="E1210" t="s">
        <v>6807</v>
      </c>
      <c r="F1210" t="s">
        <v>6714</v>
      </c>
      <c r="G1210">
        <v>18.350000000000001</v>
      </c>
      <c r="H1210" t="s">
        <v>6085</v>
      </c>
      <c r="I1210">
        <v>81</v>
      </c>
      <c r="J1210">
        <v>1486.35</v>
      </c>
    </row>
    <row r="1211" spans="1:10" x14ac:dyDescent="0.3">
      <c r="A1211">
        <v>7058</v>
      </c>
      <c r="B1211" t="s">
        <v>552</v>
      </c>
      <c r="C1211" s="441">
        <v>45931</v>
      </c>
      <c r="D1211" t="s">
        <v>1097</v>
      </c>
      <c r="E1211" t="s">
        <v>6807</v>
      </c>
      <c r="F1211" t="s">
        <v>6714</v>
      </c>
      <c r="G1211">
        <v>8.6</v>
      </c>
      <c r="H1211" t="s">
        <v>6085</v>
      </c>
      <c r="I1211">
        <v>81</v>
      </c>
      <c r="J1211">
        <v>696.6</v>
      </c>
    </row>
    <row r="1212" spans="1:10" x14ac:dyDescent="0.3">
      <c r="A1212">
        <v>7515</v>
      </c>
      <c r="B1212" t="s">
        <v>552</v>
      </c>
      <c r="C1212" s="441">
        <v>45962</v>
      </c>
      <c r="D1212" t="s">
        <v>4417</v>
      </c>
      <c r="E1212" t="s">
        <v>6807</v>
      </c>
      <c r="F1212" t="s">
        <v>6714</v>
      </c>
      <c r="G1212">
        <v>1.36</v>
      </c>
      <c r="H1212" t="s">
        <v>6085</v>
      </c>
      <c r="I1212">
        <v>81</v>
      </c>
      <c r="J1212">
        <v>110.16</v>
      </c>
    </row>
    <row r="1213" spans="1:10" x14ac:dyDescent="0.3">
      <c r="A1213">
        <v>7765</v>
      </c>
      <c r="B1213" t="s">
        <v>552</v>
      </c>
      <c r="C1213" s="441">
        <v>45992</v>
      </c>
      <c r="D1213" t="s">
        <v>4415</v>
      </c>
      <c r="E1213" t="s">
        <v>6807</v>
      </c>
      <c r="F1213" t="s">
        <v>6714</v>
      </c>
      <c r="G1213">
        <v>8.6</v>
      </c>
      <c r="H1213" t="s">
        <v>6085</v>
      </c>
      <c r="I1213">
        <v>81</v>
      </c>
      <c r="J1213">
        <v>696.6</v>
      </c>
    </row>
    <row r="1214" spans="1:10" x14ac:dyDescent="0.3">
      <c r="A1214">
        <v>7868</v>
      </c>
      <c r="B1214" t="s">
        <v>552</v>
      </c>
      <c r="C1214" s="441">
        <v>46023</v>
      </c>
      <c r="D1214" t="s">
        <v>460</v>
      </c>
      <c r="E1214" t="s">
        <v>6807</v>
      </c>
      <c r="F1214" t="s">
        <v>6714</v>
      </c>
      <c r="G1214">
        <v>2.72</v>
      </c>
      <c r="H1214" t="s">
        <v>6085</v>
      </c>
      <c r="I1214">
        <v>81</v>
      </c>
      <c r="J1214">
        <v>220.32</v>
      </c>
    </row>
    <row r="1215" spans="1:10" x14ac:dyDescent="0.3">
      <c r="A1215">
        <v>8347</v>
      </c>
      <c r="B1215" t="s">
        <v>552</v>
      </c>
      <c r="C1215" s="441">
        <v>46054</v>
      </c>
      <c r="D1215" t="s">
        <v>461</v>
      </c>
      <c r="E1215" t="s">
        <v>6807</v>
      </c>
      <c r="F1215" t="s">
        <v>6714</v>
      </c>
      <c r="G1215">
        <v>9.1199999999999992</v>
      </c>
      <c r="H1215" t="s">
        <v>6085</v>
      </c>
      <c r="I1215">
        <v>81</v>
      </c>
      <c r="J1215">
        <v>738.72</v>
      </c>
    </row>
    <row r="1216" spans="1:10" x14ac:dyDescent="0.3">
      <c r="A1216">
        <v>8825</v>
      </c>
      <c r="B1216" t="s">
        <v>552</v>
      </c>
      <c r="C1216" s="441">
        <v>46082</v>
      </c>
      <c r="D1216" t="s">
        <v>462</v>
      </c>
      <c r="E1216" t="s">
        <v>6807</v>
      </c>
      <c r="F1216" t="s">
        <v>6714</v>
      </c>
      <c r="G1216">
        <v>3.2</v>
      </c>
      <c r="H1216" t="s">
        <v>6085</v>
      </c>
      <c r="I1216">
        <v>81</v>
      </c>
      <c r="J1216">
        <v>259.2</v>
      </c>
    </row>
    <row r="1217" spans="1:10" x14ac:dyDescent="0.3">
      <c r="A1217">
        <v>9587</v>
      </c>
      <c r="B1217" t="s">
        <v>552</v>
      </c>
      <c r="C1217" s="441">
        <v>46113</v>
      </c>
      <c r="D1217" t="s">
        <v>463</v>
      </c>
      <c r="E1217" t="s">
        <v>6807</v>
      </c>
      <c r="F1217" t="s">
        <v>6714</v>
      </c>
      <c r="G1217">
        <v>10.14</v>
      </c>
      <c r="H1217" t="s">
        <v>6085</v>
      </c>
      <c r="I1217">
        <v>81</v>
      </c>
      <c r="J1217">
        <v>821.34</v>
      </c>
    </row>
    <row r="1218" spans="1:10" x14ac:dyDescent="0.3">
      <c r="A1218">
        <v>10117</v>
      </c>
      <c r="B1218" t="s">
        <v>552</v>
      </c>
      <c r="C1218" s="441">
        <v>46143</v>
      </c>
      <c r="D1218" t="s">
        <v>464</v>
      </c>
      <c r="E1218" t="s">
        <v>6807</v>
      </c>
      <c r="F1218" t="s">
        <v>6714</v>
      </c>
      <c r="G1218">
        <v>45.92</v>
      </c>
      <c r="H1218" t="s">
        <v>6085</v>
      </c>
      <c r="I1218">
        <v>81</v>
      </c>
      <c r="J1218">
        <v>3719.52</v>
      </c>
    </row>
    <row r="1219" spans="1:10" x14ac:dyDescent="0.3">
      <c r="A1219">
        <v>10834</v>
      </c>
      <c r="B1219" t="s">
        <v>552</v>
      </c>
      <c r="C1219" s="441">
        <v>46174</v>
      </c>
      <c r="D1219" t="s">
        <v>465</v>
      </c>
      <c r="E1219" t="s">
        <v>6807</v>
      </c>
      <c r="F1219" t="s">
        <v>6714</v>
      </c>
      <c r="G1219">
        <v>25.58</v>
      </c>
      <c r="H1219" t="s">
        <v>6085</v>
      </c>
      <c r="I1219">
        <v>81</v>
      </c>
      <c r="J1219">
        <v>2071.98</v>
      </c>
    </row>
    <row r="1220" spans="1:10" x14ac:dyDescent="0.3">
      <c r="A1220">
        <v>11697</v>
      </c>
      <c r="B1220" t="s">
        <v>552</v>
      </c>
      <c r="C1220" s="441">
        <v>46204</v>
      </c>
      <c r="D1220" t="s">
        <v>466</v>
      </c>
      <c r="E1220" t="s">
        <v>6807</v>
      </c>
      <c r="F1220" t="s">
        <v>6714</v>
      </c>
      <c r="G1220">
        <v>18</v>
      </c>
      <c r="H1220" t="s">
        <v>6085</v>
      </c>
      <c r="I1220">
        <v>81</v>
      </c>
      <c r="J1220">
        <v>1458</v>
      </c>
    </row>
    <row r="1221" spans="1:10" x14ac:dyDescent="0.3">
      <c r="A1221">
        <v>3587</v>
      </c>
      <c r="B1221" t="s">
        <v>552</v>
      </c>
      <c r="C1221" s="441">
        <v>45748</v>
      </c>
      <c r="D1221" t="s">
        <v>5052</v>
      </c>
      <c r="E1221" t="s">
        <v>6808</v>
      </c>
      <c r="F1221" t="s">
        <v>6714</v>
      </c>
      <c r="G1221">
        <v>3.78</v>
      </c>
      <c r="H1221" t="s">
        <v>6085</v>
      </c>
      <c r="I1221">
        <v>17.77</v>
      </c>
      <c r="J1221">
        <v>67.17</v>
      </c>
    </row>
    <row r="1222" spans="1:10" x14ac:dyDescent="0.3">
      <c r="A1222">
        <v>4096</v>
      </c>
      <c r="B1222" t="s">
        <v>552</v>
      </c>
      <c r="C1222" s="441">
        <v>45778</v>
      </c>
      <c r="D1222" t="s">
        <v>5061</v>
      </c>
      <c r="E1222" t="s">
        <v>6808</v>
      </c>
      <c r="F1222" t="s">
        <v>6714</v>
      </c>
      <c r="G1222">
        <v>5</v>
      </c>
      <c r="H1222" t="s">
        <v>6085</v>
      </c>
      <c r="I1222">
        <v>17.77</v>
      </c>
      <c r="J1222">
        <v>88.85</v>
      </c>
    </row>
    <row r="1223" spans="1:10" x14ac:dyDescent="0.3">
      <c r="A1223">
        <v>5109</v>
      </c>
      <c r="B1223" t="s">
        <v>552</v>
      </c>
      <c r="C1223" s="441">
        <v>45839</v>
      </c>
      <c r="D1223" t="s">
        <v>5046</v>
      </c>
      <c r="E1223" t="s">
        <v>6808</v>
      </c>
      <c r="F1223" t="s">
        <v>6714</v>
      </c>
      <c r="G1223">
        <v>11.3</v>
      </c>
      <c r="H1223" t="s">
        <v>6085</v>
      </c>
      <c r="I1223">
        <v>17.77</v>
      </c>
      <c r="J1223">
        <v>200.8</v>
      </c>
    </row>
    <row r="1224" spans="1:10" x14ac:dyDescent="0.3">
      <c r="A1224">
        <v>5850</v>
      </c>
      <c r="B1224" t="s">
        <v>552</v>
      </c>
      <c r="C1224" s="441">
        <v>45870</v>
      </c>
      <c r="D1224" t="s">
        <v>4519</v>
      </c>
      <c r="E1224" t="s">
        <v>6808</v>
      </c>
      <c r="F1224" t="s">
        <v>6714</v>
      </c>
      <c r="G1224">
        <v>1.63</v>
      </c>
      <c r="H1224" t="s">
        <v>6085</v>
      </c>
      <c r="I1224">
        <v>17.77</v>
      </c>
      <c r="J1224">
        <v>28.97</v>
      </c>
    </row>
    <row r="1225" spans="1:10" x14ac:dyDescent="0.3">
      <c r="A1225">
        <v>6553</v>
      </c>
      <c r="B1225" t="s">
        <v>552</v>
      </c>
      <c r="C1225" s="441">
        <v>45901</v>
      </c>
      <c r="D1225" t="s">
        <v>4524</v>
      </c>
      <c r="E1225" t="s">
        <v>6808</v>
      </c>
      <c r="F1225" t="s">
        <v>6714</v>
      </c>
      <c r="G1225">
        <v>8.1199999999999992</v>
      </c>
      <c r="H1225" t="s">
        <v>6085</v>
      </c>
      <c r="I1225">
        <v>17.77</v>
      </c>
      <c r="J1225">
        <v>144.29</v>
      </c>
    </row>
    <row r="1226" spans="1:10" x14ac:dyDescent="0.3">
      <c r="A1226">
        <v>7088</v>
      </c>
      <c r="B1226" t="s">
        <v>552</v>
      </c>
      <c r="C1226" s="441">
        <v>45931</v>
      </c>
      <c r="D1226" t="s">
        <v>1097</v>
      </c>
      <c r="E1226" t="s">
        <v>6808</v>
      </c>
      <c r="F1226" t="s">
        <v>6714</v>
      </c>
      <c r="G1226">
        <v>3.45</v>
      </c>
      <c r="H1226" t="s">
        <v>6085</v>
      </c>
      <c r="I1226">
        <v>17.77</v>
      </c>
      <c r="J1226">
        <v>61.31</v>
      </c>
    </row>
    <row r="1227" spans="1:10" x14ac:dyDescent="0.3">
      <c r="A1227">
        <v>7541</v>
      </c>
      <c r="B1227" t="s">
        <v>552</v>
      </c>
      <c r="C1227" s="441">
        <v>45962</v>
      </c>
      <c r="D1227" t="s">
        <v>4417</v>
      </c>
      <c r="E1227" t="s">
        <v>6808</v>
      </c>
      <c r="F1227" t="s">
        <v>6714</v>
      </c>
      <c r="G1227">
        <v>4.78</v>
      </c>
      <c r="H1227" t="s">
        <v>6085</v>
      </c>
      <c r="I1227">
        <v>17.77</v>
      </c>
      <c r="J1227">
        <v>84.94</v>
      </c>
    </row>
    <row r="1228" spans="1:10" x14ac:dyDescent="0.3">
      <c r="A1228">
        <v>7791</v>
      </c>
      <c r="B1228" t="s">
        <v>552</v>
      </c>
      <c r="C1228" s="441">
        <v>45992</v>
      </c>
      <c r="D1228" t="s">
        <v>4415</v>
      </c>
      <c r="E1228" t="s">
        <v>6808</v>
      </c>
      <c r="F1228" t="s">
        <v>6714</v>
      </c>
      <c r="G1228">
        <v>3.45</v>
      </c>
      <c r="H1228" t="s">
        <v>6085</v>
      </c>
      <c r="I1228">
        <v>17.77</v>
      </c>
      <c r="J1228">
        <v>61.31</v>
      </c>
    </row>
    <row r="1229" spans="1:10" x14ac:dyDescent="0.3">
      <c r="A1229">
        <v>7895</v>
      </c>
      <c r="B1229" t="s">
        <v>552</v>
      </c>
      <c r="C1229" s="441">
        <v>46023</v>
      </c>
      <c r="D1229" t="s">
        <v>460</v>
      </c>
      <c r="E1229" t="s">
        <v>6808</v>
      </c>
      <c r="F1229" t="s">
        <v>6714</v>
      </c>
      <c r="G1229">
        <v>0.3</v>
      </c>
      <c r="H1229" t="s">
        <v>6085</v>
      </c>
      <c r="I1229">
        <v>17.88</v>
      </c>
      <c r="J1229">
        <v>5.36</v>
      </c>
    </row>
    <row r="1230" spans="1:10" x14ac:dyDescent="0.3">
      <c r="A1230">
        <v>8384</v>
      </c>
      <c r="B1230" t="s">
        <v>552</v>
      </c>
      <c r="C1230" s="441">
        <v>46054</v>
      </c>
      <c r="D1230" t="s">
        <v>461</v>
      </c>
      <c r="E1230" t="s">
        <v>6808</v>
      </c>
      <c r="F1230" t="s">
        <v>6714</v>
      </c>
      <c r="G1230">
        <v>5.86</v>
      </c>
      <c r="H1230" t="s">
        <v>6085</v>
      </c>
      <c r="I1230">
        <v>17.88</v>
      </c>
      <c r="J1230">
        <v>104.78</v>
      </c>
    </row>
    <row r="1231" spans="1:10" x14ac:dyDescent="0.3">
      <c r="A1231">
        <v>8870</v>
      </c>
      <c r="B1231" t="s">
        <v>552</v>
      </c>
      <c r="C1231" s="441">
        <v>46082</v>
      </c>
      <c r="D1231" t="s">
        <v>462</v>
      </c>
      <c r="E1231" t="s">
        <v>6808</v>
      </c>
      <c r="F1231" t="s">
        <v>6714</v>
      </c>
      <c r="G1231">
        <v>2.62</v>
      </c>
      <c r="H1231" t="s">
        <v>6085</v>
      </c>
      <c r="I1231">
        <v>17.88</v>
      </c>
      <c r="J1231">
        <v>46.85</v>
      </c>
    </row>
    <row r="1232" spans="1:10" x14ac:dyDescent="0.3">
      <c r="A1232">
        <v>9629</v>
      </c>
      <c r="B1232" t="s">
        <v>552</v>
      </c>
      <c r="C1232" s="441">
        <v>46113</v>
      </c>
      <c r="D1232" t="s">
        <v>463</v>
      </c>
      <c r="E1232" t="s">
        <v>6808</v>
      </c>
      <c r="F1232" t="s">
        <v>6714</v>
      </c>
      <c r="G1232">
        <v>12.26</v>
      </c>
      <c r="H1232" t="s">
        <v>6085</v>
      </c>
      <c r="I1232">
        <v>17.88</v>
      </c>
      <c r="J1232">
        <v>219.21</v>
      </c>
    </row>
    <row r="1233" spans="1:10" x14ac:dyDescent="0.3">
      <c r="A1233">
        <v>10162</v>
      </c>
      <c r="B1233" t="s">
        <v>552</v>
      </c>
      <c r="C1233" s="441">
        <v>46143</v>
      </c>
      <c r="D1233" t="s">
        <v>464</v>
      </c>
      <c r="E1233" t="s">
        <v>6808</v>
      </c>
      <c r="F1233" t="s">
        <v>6714</v>
      </c>
      <c r="G1233">
        <v>7</v>
      </c>
      <c r="H1233" t="s">
        <v>6085</v>
      </c>
      <c r="I1233">
        <v>17.88</v>
      </c>
      <c r="J1233">
        <v>125.16</v>
      </c>
    </row>
    <row r="1234" spans="1:10" x14ac:dyDescent="0.3">
      <c r="A1234">
        <v>10877</v>
      </c>
      <c r="B1234" t="s">
        <v>552</v>
      </c>
      <c r="C1234" s="441">
        <v>46174</v>
      </c>
      <c r="D1234" t="s">
        <v>465</v>
      </c>
      <c r="E1234" t="s">
        <v>6808</v>
      </c>
      <c r="F1234" t="s">
        <v>6714</v>
      </c>
      <c r="G1234">
        <v>11.22</v>
      </c>
      <c r="H1234" t="s">
        <v>6085</v>
      </c>
      <c r="I1234">
        <v>17.88</v>
      </c>
      <c r="J1234">
        <v>200.61</v>
      </c>
    </row>
    <row r="1235" spans="1:10" x14ac:dyDescent="0.3">
      <c r="A1235">
        <v>11733</v>
      </c>
      <c r="B1235" t="s">
        <v>552</v>
      </c>
      <c r="C1235" s="441">
        <v>46204</v>
      </c>
      <c r="D1235" t="s">
        <v>466</v>
      </c>
      <c r="E1235" t="s">
        <v>6808</v>
      </c>
      <c r="F1235" t="s">
        <v>6714</v>
      </c>
      <c r="G1235">
        <v>16.38</v>
      </c>
      <c r="H1235" t="s">
        <v>6085</v>
      </c>
      <c r="I1235">
        <v>17.88</v>
      </c>
      <c r="J1235">
        <v>292.87</v>
      </c>
    </row>
    <row r="1236" spans="1:10" x14ac:dyDescent="0.3">
      <c r="A1236">
        <v>3588</v>
      </c>
      <c r="B1236" t="s">
        <v>552</v>
      </c>
      <c r="C1236" s="441">
        <v>45748</v>
      </c>
      <c r="D1236" t="s">
        <v>5052</v>
      </c>
      <c r="E1236" t="s">
        <v>6809</v>
      </c>
      <c r="F1236" t="s">
        <v>6714</v>
      </c>
      <c r="G1236">
        <v>0.42</v>
      </c>
      <c r="H1236" t="s">
        <v>6085</v>
      </c>
      <c r="I1236">
        <v>88.52</v>
      </c>
      <c r="J1236">
        <v>37.18</v>
      </c>
    </row>
    <row r="1237" spans="1:10" x14ac:dyDescent="0.3">
      <c r="A1237">
        <v>4058</v>
      </c>
      <c r="B1237" t="s">
        <v>552</v>
      </c>
      <c r="C1237" s="441">
        <v>45778</v>
      </c>
      <c r="D1237" t="s">
        <v>5061</v>
      </c>
      <c r="E1237" t="s">
        <v>6809</v>
      </c>
      <c r="F1237" t="s">
        <v>6714</v>
      </c>
      <c r="G1237">
        <v>18.399999999999999</v>
      </c>
      <c r="H1237" t="s">
        <v>6085</v>
      </c>
      <c r="I1237">
        <v>88.52</v>
      </c>
      <c r="J1237">
        <v>1628.77</v>
      </c>
    </row>
    <row r="1238" spans="1:10" x14ac:dyDescent="0.3">
      <c r="A1238">
        <v>5061</v>
      </c>
      <c r="B1238" t="s">
        <v>552</v>
      </c>
      <c r="C1238" s="441">
        <v>45839</v>
      </c>
      <c r="D1238" t="s">
        <v>5046</v>
      </c>
      <c r="E1238" t="s">
        <v>6809</v>
      </c>
      <c r="F1238" t="s">
        <v>6714</v>
      </c>
      <c r="G1238">
        <v>4.04</v>
      </c>
      <c r="H1238" t="s">
        <v>6085</v>
      </c>
      <c r="I1238">
        <v>82.36</v>
      </c>
      <c r="J1238">
        <v>332.73</v>
      </c>
    </row>
    <row r="1239" spans="1:10" x14ac:dyDescent="0.3">
      <c r="A1239">
        <v>5798</v>
      </c>
      <c r="B1239" t="s">
        <v>552</v>
      </c>
      <c r="C1239" s="441">
        <v>45870</v>
      </c>
      <c r="D1239" t="s">
        <v>4519</v>
      </c>
      <c r="E1239" t="s">
        <v>6809</v>
      </c>
      <c r="F1239" t="s">
        <v>6714</v>
      </c>
      <c r="G1239">
        <v>0.82</v>
      </c>
      <c r="H1239" t="s">
        <v>6085</v>
      </c>
      <c r="I1239">
        <v>82.36</v>
      </c>
      <c r="J1239">
        <v>67.540000000000006</v>
      </c>
    </row>
    <row r="1240" spans="1:10" x14ac:dyDescent="0.3">
      <c r="A1240">
        <v>6503</v>
      </c>
      <c r="B1240" t="s">
        <v>552</v>
      </c>
      <c r="C1240" s="441">
        <v>45901</v>
      </c>
      <c r="D1240" t="s">
        <v>4524</v>
      </c>
      <c r="E1240" t="s">
        <v>6809</v>
      </c>
      <c r="F1240" t="s">
        <v>6714</v>
      </c>
      <c r="G1240">
        <v>2.4</v>
      </c>
      <c r="H1240" t="s">
        <v>6085</v>
      </c>
      <c r="I1240">
        <v>82.36</v>
      </c>
      <c r="J1240">
        <v>197.66</v>
      </c>
    </row>
    <row r="1241" spans="1:10" x14ac:dyDescent="0.3">
      <c r="A1241">
        <v>7048</v>
      </c>
      <c r="B1241" t="s">
        <v>552</v>
      </c>
      <c r="C1241" s="441">
        <v>45931</v>
      </c>
      <c r="D1241" t="s">
        <v>1097</v>
      </c>
      <c r="E1241" t="s">
        <v>6809</v>
      </c>
      <c r="F1241" t="s">
        <v>6714</v>
      </c>
      <c r="G1241">
        <v>0.64</v>
      </c>
      <c r="H1241" t="s">
        <v>6085</v>
      </c>
      <c r="I1241">
        <v>82.36</v>
      </c>
      <c r="J1241">
        <v>52.71</v>
      </c>
    </row>
    <row r="1242" spans="1:10" x14ac:dyDescent="0.3">
      <c r="A1242">
        <v>7859</v>
      </c>
      <c r="B1242" t="s">
        <v>552</v>
      </c>
      <c r="C1242" s="441">
        <v>46023</v>
      </c>
      <c r="D1242" t="s">
        <v>460</v>
      </c>
      <c r="E1242" t="s">
        <v>6809</v>
      </c>
      <c r="F1242" t="s">
        <v>6714</v>
      </c>
      <c r="G1242">
        <v>1.36</v>
      </c>
      <c r="H1242" t="s">
        <v>6085</v>
      </c>
      <c r="I1242">
        <v>82.36</v>
      </c>
      <c r="J1242">
        <v>112.01</v>
      </c>
    </row>
    <row r="1243" spans="1:10" x14ac:dyDescent="0.3">
      <c r="A1243">
        <v>8336</v>
      </c>
      <c r="B1243" t="s">
        <v>552</v>
      </c>
      <c r="C1243" s="441">
        <v>46054</v>
      </c>
      <c r="D1243" t="s">
        <v>461</v>
      </c>
      <c r="E1243" t="s">
        <v>6809</v>
      </c>
      <c r="F1243" t="s">
        <v>6714</v>
      </c>
      <c r="G1243">
        <v>0.32</v>
      </c>
      <c r="H1243" t="s">
        <v>6085</v>
      </c>
      <c r="I1243">
        <v>82.36</v>
      </c>
      <c r="J1243">
        <v>26.36</v>
      </c>
    </row>
    <row r="1244" spans="1:10" x14ac:dyDescent="0.3">
      <c r="A1244">
        <v>9573</v>
      </c>
      <c r="B1244" t="s">
        <v>552</v>
      </c>
      <c r="C1244" s="441">
        <v>46113</v>
      </c>
      <c r="D1244" t="s">
        <v>463</v>
      </c>
      <c r="E1244" t="s">
        <v>6809</v>
      </c>
      <c r="F1244" t="s">
        <v>6714</v>
      </c>
      <c r="G1244">
        <v>2.86</v>
      </c>
      <c r="H1244" t="s">
        <v>6085</v>
      </c>
      <c r="I1244">
        <v>82.36</v>
      </c>
      <c r="J1244">
        <v>235.55</v>
      </c>
    </row>
    <row r="1245" spans="1:10" x14ac:dyDescent="0.3">
      <c r="A1245">
        <v>10102</v>
      </c>
      <c r="B1245" t="s">
        <v>552</v>
      </c>
      <c r="C1245" s="441">
        <v>46143</v>
      </c>
      <c r="D1245" t="s">
        <v>464</v>
      </c>
      <c r="E1245" t="s">
        <v>6809</v>
      </c>
      <c r="F1245" t="s">
        <v>6714</v>
      </c>
      <c r="G1245">
        <v>2.48</v>
      </c>
      <c r="H1245" t="s">
        <v>6085</v>
      </c>
      <c r="I1245">
        <v>82.36</v>
      </c>
      <c r="J1245">
        <v>204.25</v>
      </c>
    </row>
    <row r="1246" spans="1:10" x14ac:dyDescent="0.3">
      <c r="A1246">
        <v>10822</v>
      </c>
      <c r="B1246" t="s">
        <v>552</v>
      </c>
      <c r="C1246" s="441">
        <v>46174</v>
      </c>
      <c r="D1246" t="s">
        <v>465</v>
      </c>
      <c r="E1246" t="s">
        <v>6809</v>
      </c>
      <c r="F1246" t="s">
        <v>6714</v>
      </c>
      <c r="G1246">
        <v>1.92</v>
      </c>
      <c r="H1246" t="s">
        <v>6085</v>
      </c>
      <c r="I1246">
        <v>82.36</v>
      </c>
      <c r="J1246">
        <v>158.13</v>
      </c>
    </row>
    <row r="1247" spans="1:10" x14ac:dyDescent="0.3">
      <c r="A1247">
        <v>11686</v>
      </c>
      <c r="B1247" t="s">
        <v>552</v>
      </c>
      <c r="C1247" s="441">
        <v>46204</v>
      </c>
      <c r="D1247" t="s">
        <v>466</v>
      </c>
      <c r="E1247" t="s">
        <v>6809</v>
      </c>
      <c r="F1247" t="s">
        <v>6714</v>
      </c>
      <c r="G1247">
        <v>1.2</v>
      </c>
      <c r="H1247" t="s">
        <v>6085</v>
      </c>
      <c r="I1247">
        <v>82.36</v>
      </c>
      <c r="J1247">
        <v>98.83</v>
      </c>
    </row>
    <row r="1248" spans="1:10" x14ac:dyDescent="0.3">
      <c r="A1248">
        <v>3589</v>
      </c>
      <c r="B1248" t="s">
        <v>552</v>
      </c>
      <c r="C1248" s="441">
        <v>45748</v>
      </c>
      <c r="D1248" t="s">
        <v>5052</v>
      </c>
      <c r="E1248" t="s">
        <v>6810</v>
      </c>
      <c r="F1248" t="s">
        <v>6714</v>
      </c>
      <c r="G1248">
        <v>3.26</v>
      </c>
      <c r="H1248" t="s">
        <v>6085</v>
      </c>
      <c r="I1248">
        <v>9.68</v>
      </c>
      <c r="J1248">
        <v>31.56</v>
      </c>
    </row>
    <row r="1249" spans="1:10" x14ac:dyDescent="0.3">
      <c r="A1249">
        <v>4069</v>
      </c>
      <c r="B1249" t="s">
        <v>552</v>
      </c>
      <c r="C1249" s="441">
        <v>45778</v>
      </c>
      <c r="D1249" t="s">
        <v>5061</v>
      </c>
      <c r="E1249" t="s">
        <v>6810</v>
      </c>
      <c r="F1249" t="s">
        <v>6714</v>
      </c>
      <c r="G1249">
        <v>4.3</v>
      </c>
      <c r="H1249" t="s">
        <v>6085</v>
      </c>
      <c r="I1249">
        <v>9.68</v>
      </c>
      <c r="J1249">
        <v>41.62</v>
      </c>
    </row>
    <row r="1250" spans="1:10" x14ac:dyDescent="0.3">
      <c r="A1250">
        <v>4707</v>
      </c>
      <c r="B1250" t="s">
        <v>552</v>
      </c>
      <c r="C1250" s="441">
        <v>45809</v>
      </c>
      <c r="D1250" t="s">
        <v>4523</v>
      </c>
      <c r="E1250" t="s">
        <v>6810</v>
      </c>
      <c r="F1250" t="s">
        <v>6714</v>
      </c>
      <c r="G1250">
        <v>0.32</v>
      </c>
      <c r="H1250" t="s">
        <v>6085</v>
      </c>
      <c r="I1250">
        <v>9.68</v>
      </c>
      <c r="J1250">
        <v>3.1</v>
      </c>
    </row>
    <row r="1251" spans="1:10" x14ac:dyDescent="0.3">
      <c r="A1251">
        <v>5077</v>
      </c>
      <c r="B1251" t="s">
        <v>552</v>
      </c>
      <c r="C1251" s="441">
        <v>45839</v>
      </c>
      <c r="D1251" t="s">
        <v>5046</v>
      </c>
      <c r="E1251" t="s">
        <v>6810</v>
      </c>
      <c r="F1251" t="s">
        <v>6714</v>
      </c>
      <c r="G1251">
        <v>1.2</v>
      </c>
      <c r="H1251" t="s">
        <v>6085</v>
      </c>
      <c r="I1251">
        <v>9.68</v>
      </c>
      <c r="J1251">
        <v>11.62</v>
      </c>
    </row>
    <row r="1252" spans="1:10" x14ac:dyDescent="0.3">
      <c r="A1252">
        <v>5817</v>
      </c>
      <c r="B1252" t="s">
        <v>552</v>
      </c>
      <c r="C1252" s="441">
        <v>45870</v>
      </c>
      <c r="D1252" t="s">
        <v>4519</v>
      </c>
      <c r="E1252" t="s">
        <v>6810</v>
      </c>
      <c r="F1252" t="s">
        <v>6714</v>
      </c>
      <c r="G1252">
        <v>0.42</v>
      </c>
      <c r="H1252" t="s">
        <v>6085</v>
      </c>
      <c r="I1252">
        <v>9.68</v>
      </c>
      <c r="J1252">
        <v>4.07</v>
      </c>
    </row>
    <row r="1253" spans="1:10" x14ac:dyDescent="0.3">
      <c r="A1253">
        <v>6520</v>
      </c>
      <c r="B1253" t="s">
        <v>552</v>
      </c>
      <c r="C1253" s="441">
        <v>45901</v>
      </c>
      <c r="D1253" t="s">
        <v>4524</v>
      </c>
      <c r="E1253" t="s">
        <v>6810</v>
      </c>
      <c r="F1253" t="s">
        <v>6714</v>
      </c>
      <c r="G1253">
        <v>1.2</v>
      </c>
      <c r="H1253" t="s">
        <v>6085</v>
      </c>
      <c r="I1253">
        <v>9.68</v>
      </c>
      <c r="J1253">
        <v>11.62</v>
      </c>
    </row>
    <row r="1254" spans="1:10" x14ac:dyDescent="0.3">
      <c r="A1254">
        <v>7869</v>
      </c>
      <c r="B1254" t="s">
        <v>552</v>
      </c>
      <c r="C1254" s="441">
        <v>46023</v>
      </c>
      <c r="D1254" t="s">
        <v>460</v>
      </c>
      <c r="E1254" t="s">
        <v>6810</v>
      </c>
      <c r="F1254" t="s">
        <v>6714</v>
      </c>
      <c r="G1254">
        <v>0.44</v>
      </c>
      <c r="H1254" t="s">
        <v>6085</v>
      </c>
      <c r="I1254">
        <v>9.68</v>
      </c>
      <c r="J1254">
        <v>4.26</v>
      </c>
    </row>
    <row r="1255" spans="1:10" x14ac:dyDescent="0.3">
      <c r="A1255">
        <v>8352</v>
      </c>
      <c r="B1255" t="s">
        <v>552</v>
      </c>
      <c r="C1255" s="441">
        <v>46054</v>
      </c>
      <c r="D1255" t="s">
        <v>461</v>
      </c>
      <c r="E1255" t="s">
        <v>6810</v>
      </c>
      <c r="F1255" t="s">
        <v>6714</v>
      </c>
      <c r="G1255">
        <v>2.52</v>
      </c>
      <c r="H1255" t="s">
        <v>6085</v>
      </c>
      <c r="I1255">
        <v>9.68</v>
      </c>
      <c r="J1255">
        <v>24.39</v>
      </c>
    </row>
    <row r="1256" spans="1:10" x14ac:dyDescent="0.3">
      <c r="A1256">
        <v>8832</v>
      </c>
      <c r="B1256" t="s">
        <v>552</v>
      </c>
      <c r="C1256" s="441">
        <v>46082</v>
      </c>
      <c r="D1256" t="s">
        <v>462</v>
      </c>
      <c r="E1256" t="s">
        <v>6810</v>
      </c>
      <c r="F1256" t="s">
        <v>6714</v>
      </c>
      <c r="G1256">
        <v>5.16</v>
      </c>
      <c r="H1256" t="s">
        <v>6085</v>
      </c>
      <c r="I1256">
        <v>9.68</v>
      </c>
      <c r="J1256">
        <v>49.95</v>
      </c>
    </row>
    <row r="1257" spans="1:10" x14ac:dyDescent="0.3">
      <c r="A1257">
        <v>9594</v>
      </c>
      <c r="B1257" t="s">
        <v>552</v>
      </c>
      <c r="C1257" s="441">
        <v>46113</v>
      </c>
      <c r="D1257" t="s">
        <v>463</v>
      </c>
      <c r="E1257" t="s">
        <v>6810</v>
      </c>
      <c r="F1257" t="s">
        <v>6714</v>
      </c>
      <c r="G1257">
        <v>4.72</v>
      </c>
      <c r="H1257" t="s">
        <v>6085</v>
      </c>
      <c r="I1257">
        <v>9.68</v>
      </c>
      <c r="J1257">
        <v>45.69</v>
      </c>
    </row>
    <row r="1258" spans="1:10" x14ac:dyDescent="0.3">
      <c r="A1258">
        <v>10125</v>
      </c>
      <c r="B1258" t="s">
        <v>552</v>
      </c>
      <c r="C1258" s="441">
        <v>46143</v>
      </c>
      <c r="D1258" t="s">
        <v>464</v>
      </c>
      <c r="E1258" t="s">
        <v>6810</v>
      </c>
      <c r="F1258" t="s">
        <v>6714</v>
      </c>
      <c r="G1258">
        <v>4.2</v>
      </c>
      <c r="H1258" t="s">
        <v>6085</v>
      </c>
      <c r="I1258">
        <v>9.68</v>
      </c>
      <c r="J1258">
        <v>40.659999999999997</v>
      </c>
    </row>
    <row r="1259" spans="1:10" x14ac:dyDescent="0.3">
      <c r="A1259">
        <v>10842</v>
      </c>
      <c r="B1259" t="s">
        <v>552</v>
      </c>
      <c r="C1259" s="441">
        <v>46174</v>
      </c>
      <c r="D1259" t="s">
        <v>465</v>
      </c>
      <c r="E1259" t="s">
        <v>6810</v>
      </c>
      <c r="F1259" t="s">
        <v>6714</v>
      </c>
      <c r="G1259">
        <v>1.96</v>
      </c>
      <c r="H1259" t="s">
        <v>6085</v>
      </c>
      <c r="I1259">
        <v>9.68</v>
      </c>
      <c r="J1259">
        <v>18.97</v>
      </c>
    </row>
    <row r="1260" spans="1:10" x14ac:dyDescent="0.3">
      <c r="A1260">
        <v>11703</v>
      </c>
      <c r="B1260" t="s">
        <v>552</v>
      </c>
      <c r="C1260" s="441">
        <v>46204</v>
      </c>
      <c r="D1260" t="s">
        <v>466</v>
      </c>
      <c r="E1260" t="s">
        <v>6810</v>
      </c>
      <c r="F1260" t="s">
        <v>6714</v>
      </c>
      <c r="G1260">
        <v>6.41</v>
      </c>
      <c r="H1260" t="s">
        <v>6085</v>
      </c>
      <c r="I1260">
        <v>9.68</v>
      </c>
      <c r="J1260">
        <v>62.05</v>
      </c>
    </row>
    <row r="1261" spans="1:10" x14ac:dyDescent="0.3">
      <c r="A1261">
        <v>3590</v>
      </c>
      <c r="B1261" t="s">
        <v>552</v>
      </c>
      <c r="C1261" s="441">
        <v>45748</v>
      </c>
      <c r="D1261" t="s">
        <v>5052</v>
      </c>
      <c r="E1261" t="s">
        <v>6811</v>
      </c>
      <c r="F1261" t="s">
        <v>6714</v>
      </c>
      <c r="G1261">
        <v>2.16</v>
      </c>
      <c r="H1261" t="s">
        <v>6085</v>
      </c>
      <c r="I1261">
        <v>6.12</v>
      </c>
      <c r="J1261">
        <v>13.22</v>
      </c>
    </row>
    <row r="1262" spans="1:10" x14ac:dyDescent="0.3">
      <c r="A1262">
        <v>4081</v>
      </c>
      <c r="B1262" t="s">
        <v>552</v>
      </c>
      <c r="C1262" s="441">
        <v>45778</v>
      </c>
      <c r="D1262" t="s">
        <v>5061</v>
      </c>
      <c r="E1262" t="s">
        <v>6811</v>
      </c>
      <c r="F1262" t="s">
        <v>6714</v>
      </c>
      <c r="G1262">
        <v>4</v>
      </c>
      <c r="H1262" t="s">
        <v>6085</v>
      </c>
      <c r="I1262">
        <v>6.12</v>
      </c>
      <c r="J1262">
        <v>24.48</v>
      </c>
    </row>
    <row r="1263" spans="1:10" x14ac:dyDescent="0.3">
      <c r="A1263">
        <v>4717</v>
      </c>
      <c r="B1263" t="s">
        <v>552</v>
      </c>
      <c r="C1263" s="441">
        <v>45809</v>
      </c>
      <c r="D1263" t="s">
        <v>4523</v>
      </c>
      <c r="E1263" t="s">
        <v>6811</v>
      </c>
      <c r="F1263" t="s">
        <v>6714</v>
      </c>
      <c r="G1263">
        <v>1.1200000000000001</v>
      </c>
      <c r="H1263" t="s">
        <v>6085</v>
      </c>
      <c r="I1263">
        <v>6.12</v>
      </c>
      <c r="J1263">
        <v>6.85</v>
      </c>
    </row>
    <row r="1264" spans="1:10" x14ac:dyDescent="0.3">
      <c r="A1264">
        <v>5090</v>
      </c>
      <c r="B1264" t="s">
        <v>552</v>
      </c>
      <c r="C1264" s="441">
        <v>45839</v>
      </c>
      <c r="D1264" t="s">
        <v>5046</v>
      </c>
      <c r="E1264" t="s">
        <v>6811</v>
      </c>
      <c r="F1264" t="s">
        <v>6714</v>
      </c>
      <c r="G1264">
        <v>2.48</v>
      </c>
      <c r="H1264" t="s">
        <v>6085</v>
      </c>
      <c r="I1264">
        <v>6.12</v>
      </c>
      <c r="J1264">
        <v>15.18</v>
      </c>
    </row>
    <row r="1265" spans="1:10" x14ac:dyDescent="0.3">
      <c r="A1265">
        <v>5829</v>
      </c>
      <c r="B1265" t="s">
        <v>552</v>
      </c>
      <c r="C1265" s="441">
        <v>45870</v>
      </c>
      <c r="D1265" t="s">
        <v>4519</v>
      </c>
      <c r="E1265" t="s">
        <v>6811</v>
      </c>
      <c r="F1265" t="s">
        <v>6714</v>
      </c>
      <c r="G1265">
        <v>5.96</v>
      </c>
      <c r="H1265" t="s">
        <v>6085</v>
      </c>
      <c r="I1265">
        <v>6.12</v>
      </c>
      <c r="J1265">
        <v>36.479999999999997</v>
      </c>
    </row>
    <row r="1266" spans="1:10" x14ac:dyDescent="0.3">
      <c r="A1266">
        <v>6530</v>
      </c>
      <c r="B1266" t="s">
        <v>552</v>
      </c>
      <c r="C1266" s="441">
        <v>45901</v>
      </c>
      <c r="D1266" t="s">
        <v>4524</v>
      </c>
      <c r="E1266" t="s">
        <v>6811</v>
      </c>
      <c r="F1266" t="s">
        <v>6714</v>
      </c>
      <c r="G1266">
        <v>7.9</v>
      </c>
      <c r="H1266" t="s">
        <v>6085</v>
      </c>
      <c r="I1266">
        <v>6.12</v>
      </c>
      <c r="J1266">
        <v>48.35</v>
      </c>
    </row>
    <row r="1267" spans="1:10" x14ac:dyDescent="0.3">
      <c r="A1267">
        <v>7070</v>
      </c>
      <c r="B1267" t="s">
        <v>552</v>
      </c>
      <c r="C1267" s="441">
        <v>45931</v>
      </c>
      <c r="D1267" t="s">
        <v>1097</v>
      </c>
      <c r="E1267" t="s">
        <v>6811</v>
      </c>
      <c r="F1267" t="s">
        <v>6714</v>
      </c>
      <c r="G1267">
        <v>10</v>
      </c>
      <c r="H1267" t="s">
        <v>6085</v>
      </c>
      <c r="I1267">
        <v>6.12</v>
      </c>
      <c r="J1267">
        <v>61.2</v>
      </c>
    </row>
    <row r="1268" spans="1:10" x14ac:dyDescent="0.3">
      <c r="A1268">
        <v>7527</v>
      </c>
      <c r="B1268" t="s">
        <v>552</v>
      </c>
      <c r="C1268" s="441">
        <v>45962</v>
      </c>
      <c r="D1268" t="s">
        <v>4417</v>
      </c>
      <c r="E1268" t="s">
        <v>6811</v>
      </c>
      <c r="F1268" t="s">
        <v>6714</v>
      </c>
      <c r="G1268">
        <v>12.83</v>
      </c>
      <c r="H1268" t="s">
        <v>6085</v>
      </c>
      <c r="I1268">
        <v>6.12</v>
      </c>
      <c r="J1268">
        <v>78.52</v>
      </c>
    </row>
    <row r="1269" spans="1:10" x14ac:dyDescent="0.3">
      <c r="A1269">
        <v>7777</v>
      </c>
      <c r="B1269" t="s">
        <v>552</v>
      </c>
      <c r="C1269" s="441">
        <v>45992</v>
      </c>
      <c r="D1269" t="s">
        <v>4415</v>
      </c>
      <c r="E1269" t="s">
        <v>6811</v>
      </c>
      <c r="F1269" t="s">
        <v>6714</v>
      </c>
      <c r="G1269">
        <v>10</v>
      </c>
      <c r="H1269" t="s">
        <v>6085</v>
      </c>
      <c r="I1269">
        <v>6.12</v>
      </c>
      <c r="J1269">
        <v>61.2</v>
      </c>
    </row>
    <row r="1270" spans="1:10" x14ac:dyDescent="0.3">
      <c r="A1270">
        <v>7879</v>
      </c>
      <c r="B1270" t="s">
        <v>552</v>
      </c>
      <c r="C1270" s="441">
        <v>46023</v>
      </c>
      <c r="D1270" t="s">
        <v>460</v>
      </c>
      <c r="E1270" t="s">
        <v>6811</v>
      </c>
      <c r="F1270" t="s">
        <v>6714</v>
      </c>
      <c r="G1270">
        <v>8.4</v>
      </c>
      <c r="H1270" t="s">
        <v>6085</v>
      </c>
      <c r="I1270">
        <v>6.12</v>
      </c>
      <c r="J1270">
        <v>51.41</v>
      </c>
    </row>
    <row r="1271" spans="1:10" x14ac:dyDescent="0.3">
      <c r="A1271">
        <v>8362</v>
      </c>
      <c r="B1271" t="s">
        <v>552</v>
      </c>
      <c r="C1271" s="441">
        <v>46054</v>
      </c>
      <c r="D1271" t="s">
        <v>461</v>
      </c>
      <c r="E1271" t="s">
        <v>6811</v>
      </c>
      <c r="F1271" t="s">
        <v>6714</v>
      </c>
      <c r="G1271">
        <v>0.72</v>
      </c>
      <c r="H1271" t="s">
        <v>6085</v>
      </c>
      <c r="I1271">
        <v>6.12</v>
      </c>
      <c r="J1271">
        <v>4.41</v>
      </c>
    </row>
    <row r="1272" spans="1:10" x14ac:dyDescent="0.3">
      <c r="A1272">
        <v>8846</v>
      </c>
      <c r="B1272" t="s">
        <v>552</v>
      </c>
      <c r="C1272" s="441">
        <v>46082</v>
      </c>
      <c r="D1272" t="s">
        <v>462</v>
      </c>
      <c r="E1272" t="s">
        <v>6811</v>
      </c>
      <c r="F1272" t="s">
        <v>6714</v>
      </c>
      <c r="G1272">
        <v>2.6</v>
      </c>
      <c r="H1272" t="s">
        <v>6085</v>
      </c>
      <c r="I1272">
        <v>6.12</v>
      </c>
      <c r="J1272">
        <v>15.91</v>
      </c>
    </row>
    <row r="1273" spans="1:10" x14ac:dyDescent="0.3">
      <c r="A1273">
        <v>9607</v>
      </c>
      <c r="B1273" t="s">
        <v>552</v>
      </c>
      <c r="C1273" s="441">
        <v>46113</v>
      </c>
      <c r="D1273" t="s">
        <v>463</v>
      </c>
      <c r="E1273" t="s">
        <v>6811</v>
      </c>
      <c r="F1273" t="s">
        <v>6714</v>
      </c>
      <c r="G1273">
        <v>11.58</v>
      </c>
      <c r="H1273" t="s">
        <v>6085</v>
      </c>
      <c r="I1273">
        <v>6.12</v>
      </c>
      <c r="J1273">
        <v>70.87</v>
      </c>
    </row>
    <row r="1274" spans="1:10" x14ac:dyDescent="0.3">
      <c r="A1274">
        <v>10138</v>
      </c>
      <c r="B1274" t="s">
        <v>552</v>
      </c>
      <c r="C1274" s="441">
        <v>46143</v>
      </c>
      <c r="D1274" t="s">
        <v>464</v>
      </c>
      <c r="E1274" t="s">
        <v>6811</v>
      </c>
      <c r="F1274" t="s">
        <v>6714</v>
      </c>
      <c r="G1274">
        <v>15.12</v>
      </c>
      <c r="H1274" t="s">
        <v>6085</v>
      </c>
      <c r="I1274">
        <v>6.12</v>
      </c>
      <c r="J1274">
        <v>92.53</v>
      </c>
    </row>
    <row r="1275" spans="1:10" x14ac:dyDescent="0.3">
      <c r="A1275">
        <v>10854</v>
      </c>
      <c r="B1275" t="s">
        <v>552</v>
      </c>
      <c r="C1275" s="441">
        <v>46174</v>
      </c>
      <c r="D1275" t="s">
        <v>465</v>
      </c>
      <c r="E1275" t="s">
        <v>6811</v>
      </c>
      <c r="F1275" t="s">
        <v>6714</v>
      </c>
      <c r="G1275">
        <v>16.399999999999999</v>
      </c>
      <c r="H1275" t="s">
        <v>6085</v>
      </c>
      <c r="I1275">
        <v>6.12</v>
      </c>
      <c r="J1275">
        <v>100.37</v>
      </c>
    </row>
    <row r="1276" spans="1:10" x14ac:dyDescent="0.3">
      <c r="A1276">
        <v>11713</v>
      </c>
      <c r="B1276" t="s">
        <v>552</v>
      </c>
      <c r="C1276" s="441">
        <v>46204</v>
      </c>
      <c r="D1276" t="s">
        <v>466</v>
      </c>
      <c r="E1276" t="s">
        <v>6811</v>
      </c>
      <c r="F1276" t="s">
        <v>6714</v>
      </c>
      <c r="G1276">
        <v>10.4</v>
      </c>
      <c r="H1276" t="s">
        <v>6085</v>
      </c>
      <c r="I1276">
        <v>6.12</v>
      </c>
      <c r="J1276">
        <v>63.65</v>
      </c>
    </row>
    <row r="1277" spans="1:10" x14ac:dyDescent="0.3">
      <c r="A1277">
        <v>3591</v>
      </c>
      <c r="B1277" t="s">
        <v>552</v>
      </c>
      <c r="C1277" s="441">
        <v>45748</v>
      </c>
      <c r="D1277" t="s">
        <v>5052</v>
      </c>
      <c r="E1277" t="s">
        <v>6812</v>
      </c>
      <c r="F1277" t="s">
        <v>6714</v>
      </c>
      <c r="G1277">
        <v>25.84</v>
      </c>
      <c r="H1277" t="s">
        <v>6085</v>
      </c>
      <c r="I1277">
        <v>46.6</v>
      </c>
      <c r="J1277">
        <v>1204.1400000000001</v>
      </c>
    </row>
    <row r="1278" spans="1:10" x14ac:dyDescent="0.3">
      <c r="A1278">
        <v>4080</v>
      </c>
      <c r="B1278" t="s">
        <v>552</v>
      </c>
      <c r="C1278" s="441">
        <v>45778</v>
      </c>
      <c r="D1278" t="s">
        <v>5061</v>
      </c>
      <c r="E1278" t="s">
        <v>6812</v>
      </c>
      <c r="F1278" t="s">
        <v>6714</v>
      </c>
      <c r="G1278">
        <v>63.96</v>
      </c>
      <c r="H1278" t="s">
        <v>6085</v>
      </c>
      <c r="I1278">
        <v>46.6</v>
      </c>
      <c r="J1278">
        <v>2980.54</v>
      </c>
    </row>
    <row r="1279" spans="1:10" x14ac:dyDescent="0.3">
      <c r="A1279">
        <v>4716</v>
      </c>
      <c r="B1279" t="s">
        <v>552</v>
      </c>
      <c r="C1279" s="441">
        <v>45809</v>
      </c>
      <c r="D1279" t="s">
        <v>4523</v>
      </c>
      <c r="E1279" t="s">
        <v>6812</v>
      </c>
      <c r="F1279" t="s">
        <v>6714</v>
      </c>
      <c r="G1279">
        <v>26.1</v>
      </c>
      <c r="H1279" t="s">
        <v>6085</v>
      </c>
      <c r="I1279">
        <v>46.6</v>
      </c>
      <c r="J1279">
        <v>1216.26</v>
      </c>
    </row>
    <row r="1280" spans="1:10" x14ac:dyDescent="0.3">
      <c r="A1280">
        <v>5088</v>
      </c>
      <c r="B1280" t="s">
        <v>552</v>
      </c>
      <c r="C1280" s="441">
        <v>45839</v>
      </c>
      <c r="D1280" t="s">
        <v>5046</v>
      </c>
      <c r="E1280" t="s">
        <v>6812</v>
      </c>
      <c r="F1280" t="s">
        <v>6714</v>
      </c>
      <c r="G1280">
        <v>27</v>
      </c>
      <c r="H1280" t="s">
        <v>6085</v>
      </c>
      <c r="I1280">
        <v>46.6</v>
      </c>
      <c r="J1280">
        <v>1258.2</v>
      </c>
    </row>
    <row r="1281" spans="1:10" x14ac:dyDescent="0.3">
      <c r="A1281">
        <v>5827</v>
      </c>
      <c r="B1281" t="s">
        <v>552</v>
      </c>
      <c r="C1281" s="441">
        <v>45870</v>
      </c>
      <c r="D1281" t="s">
        <v>4519</v>
      </c>
      <c r="E1281" t="s">
        <v>6812</v>
      </c>
      <c r="F1281" t="s">
        <v>6714</v>
      </c>
      <c r="G1281">
        <v>18</v>
      </c>
      <c r="H1281" t="s">
        <v>6085</v>
      </c>
      <c r="I1281">
        <v>46.6</v>
      </c>
      <c r="J1281">
        <v>838.8</v>
      </c>
    </row>
    <row r="1282" spans="1:10" x14ac:dyDescent="0.3">
      <c r="A1282">
        <v>6528</v>
      </c>
      <c r="B1282" t="s">
        <v>552</v>
      </c>
      <c r="C1282" s="441">
        <v>45901</v>
      </c>
      <c r="D1282" t="s">
        <v>4524</v>
      </c>
      <c r="E1282" t="s">
        <v>6812</v>
      </c>
      <c r="F1282" t="s">
        <v>6714</v>
      </c>
      <c r="G1282">
        <v>19</v>
      </c>
      <c r="H1282" t="s">
        <v>6085</v>
      </c>
      <c r="I1282">
        <v>46.6</v>
      </c>
      <c r="J1282">
        <v>885.4</v>
      </c>
    </row>
    <row r="1283" spans="1:10" x14ac:dyDescent="0.3">
      <c r="A1283">
        <v>7068</v>
      </c>
      <c r="B1283" t="s">
        <v>552</v>
      </c>
      <c r="C1283" s="441">
        <v>45931</v>
      </c>
      <c r="D1283" t="s">
        <v>1097</v>
      </c>
      <c r="E1283" t="s">
        <v>6812</v>
      </c>
      <c r="F1283" t="s">
        <v>6714</v>
      </c>
      <c r="G1283">
        <v>25</v>
      </c>
      <c r="H1283" t="s">
        <v>6085</v>
      </c>
      <c r="I1283">
        <v>46.6</v>
      </c>
      <c r="J1283">
        <v>1165</v>
      </c>
    </row>
    <row r="1284" spans="1:10" x14ac:dyDescent="0.3">
      <c r="A1284">
        <v>7525</v>
      </c>
      <c r="B1284" t="s">
        <v>552</v>
      </c>
      <c r="C1284" s="441">
        <v>45962</v>
      </c>
      <c r="D1284" t="s">
        <v>4417</v>
      </c>
      <c r="E1284" t="s">
        <v>6812</v>
      </c>
      <c r="F1284" t="s">
        <v>6714</v>
      </c>
      <c r="G1284">
        <v>25</v>
      </c>
      <c r="H1284" t="s">
        <v>6085</v>
      </c>
      <c r="I1284">
        <v>46.6</v>
      </c>
      <c r="J1284">
        <v>1165</v>
      </c>
    </row>
    <row r="1285" spans="1:10" x14ac:dyDescent="0.3">
      <c r="A1285">
        <v>7775</v>
      </c>
      <c r="B1285" t="s">
        <v>552</v>
      </c>
      <c r="C1285" s="441">
        <v>45992</v>
      </c>
      <c r="D1285" t="s">
        <v>4415</v>
      </c>
      <c r="E1285" t="s">
        <v>6812</v>
      </c>
      <c r="F1285" t="s">
        <v>6714</v>
      </c>
      <c r="G1285">
        <v>25</v>
      </c>
      <c r="H1285" t="s">
        <v>6085</v>
      </c>
      <c r="I1285">
        <v>46.6</v>
      </c>
      <c r="J1285">
        <v>1165</v>
      </c>
    </row>
    <row r="1286" spans="1:10" x14ac:dyDescent="0.3">
      <c r="A1286">
        <v>7877</v>
      </c>
      <c r="B1286" t="s">
        <v>552</v>
      </c>
      <c r="C1286" s="441">
        <v>46023</v>
      </c>
      <c r="D1286" t="s">
        <v>460</v>
      </c>
      <c r="E1286" t="s">
        <v>6812</v>
      </c>
      <c r="F1286" t="s">
        <v>6714</v>
      </c>
      <c r="G1286">
        <v>1.48</v>
      </c>
      <c r="H1286" t="s">
        <v>6085</v>
      </c>
      <c r="I1286">
        <v>46.6</v>
      </c>
      <c r="J1286">
        <v>68.97</v>
      </c>
    </row>
    <row r="1287" spans="1:10" x14ac:dyDescent="0.3">
      <c r="A1287">
        <v>8360</v>
      </c>
      <c r="B1287" t="s">
        <v>552</v>
      </c>
      <c r="C1287" s="441">
        <v>46054</v>
      </c>
      <c r="D1287" t="s">
        <v>461</v>
      </c>
      <c r="E1287" t="s">
        <v>6812</v>
      </c>
      <c r="F1287" t="s">
        <v>6714</v>
      </c>
      <c r="G1287">
        <v>16.5</v>
      </c>
      <c r="H1287" t="s">
        <v>6085</v>
      </c>
      <c r="I1287">
        <v>46.6</v>
      </c>
      <c r="J1287">
        <v>768.9</v>
      </c>
    </row>
    <row r="1288" spans="1:10" x14ac:dyDescent="0.3">
      <c r="A1288">
        <v>8843</v>
      </c>
      <c r="B1288" t="s">
        <v>552</v>
      </c>
      <c r="C1288" s="441">
        <v>46082</v>
      </c>
      <c r="D1288" t="s">
        <v>462</v>
      </c>
      <c r="E1288" t="s">
        <v>6812</v>
      </c>
      <c r="F1288" t="s">
        <v>6714</v>
      </c>
      <c r="G1288">
        <v>7.16</v>
      </c>
      <c r="H1288" t="s">
        <v>6085</v>
      </c>
      <c r="I1288">
        <v>46.6</v>
      </c>
      <c r="J1288">
        <v>333.66</v>
      </c>
    </row>
    <row r="1289" spans="1:10" x14ac:dyDescent="0.3">
      <c r="A1289">
        <v>9605</v>
      </c>
      <c r="B1289" t="s">
        <v>552</v>
      </c>
      <c r="C1289" s="441">
        <v>46113</v>
      </c>
      <c r="D1289" t="s">
        <v>463</v>
      </c>
      <c r="E1289" t="s">
        <v>6812</v>
      </c>
      <c r="F1289" t="s">
        <v>6714</v>
      </c>
      <c r="G1289">
        <v>6.7</v>
      </c>
      <c r="H1289" t="s">
        <v>6085</v>
      </c>
      <c r="I1289">
        <v>46.6</v>
      </c>
      <c r="J1289">
        <v>312.22000000000003</v>
      </c>
    </row>
    <row r="1290" spans="1:10" x14ac:dyDescent="0.3">
      <c r="A1290">
        <v>10135</v>
      </c>
      <c r="B1290" t="s">
        <v>552</v>
      </c>
      <c r="C1290" s="441">
        <v>46143</v>
      </c>
      <c r="D1290" t="s">
        <v>464</v>
      </c>
      <c r="E1290" t="s">
        <v>6812</v>
      </c>
      <c r="F1290" t="s">
        <v>6714</v>
      </c>
      <c r="G1290">
        <v>2.2999999999999998</v>
      </c>
      <c r="H1290" t="s">
        <v>6085</v>
      </c>
      <c r="I1290">
        <v>46.6</v>
      </c>
      <c r="J1290">
        <v>107.18</v>
      </c>
    </row>
    <row r="1291" spans="1:10" x14ac:dyDescent="0.3">
      <c r="A1291">
        <v>3592</v>
      </c>
      <c r="B1291" t="s">
        <v>552</v>
      </c>
      <c r="C1291" s="441">
        <v>45748</v>
      </c>
      <c r="D1291" t="s">
        <v>5052</v>
      </c>
      <c r="E1291" t="s">
        <v>6813</v>
      </c>
      <c r="F1291" t="s">
        <v>6714</v>
      </c>
      <c r="G1291">
        <v>29.89</v>
      </c>
      <c r="H1291" t="s">
        <v>6085</v>
      </c>
      <c r="I1291">
        <v>32.24</v>
      </c>
      <c r="J1291">
        <v>963.65</v>
      </c>
    </row>
    <row r="1292" spans="1:10" x14ac:dyDescent="0.3">
      <c r="A1292">
        <v>4071</v>
      </c>
      <c r="B1292" t="s">
        <v>552</v>
      </c>
      <c r="C1292" s="441">
        <v>45778</v>
      </c>
      <c r="D1292" t="s">
        <v>5061</v>
      </c>
      <c r="E1292" t="s">
        <v>6813</v>
      </c>
      <c r="F1292" t="s">
        <v>6714</v>
      </c>
      <c r="G1292">
        <v>22.29</v>
      </c>
      <c r="H1292" t="s">
        <v>6085</v>
      </c>
      <c r="I1292">
        <v>32.24</v>
      </c>
      <c r="J1292">
        <v>718.63</v>
      </c>
    </row>
    <row r="1293" spans="1:10" x14ac:dyDescent="0.3">
      <c r="A1293">
        <v>4708</v>
      </c>
      <c r="B1293" t="s">
        <v>552</v>
      </c>
      <c r="C1293" s="441">
        <v>45809</v>
      </c>
      <c r="D1293" t="s">
        <v>4523</v>
      </c>
      <c r="E1293" t="s">
        <v>6813</v>
      </c>
      <c r="F1293" t="s">
        <v>6714</v>
      </c>
      <c r="G1293">
        <v>20.27</v>
      </c>
      <c r="H1293" t="s">
        <v>6085</v>
      </c>
      <c r="I1293">
        <v>32.24</v>
      </c>
      <c r="J1293">
        <v>653.5</v>
      </c>
    </row>
    <row r="1294" spans="1:10" x14ac:dyDescent="0.3">
      <c r="A1294">
        <v>5078</v>
      </c>
      <c r="B1294" t="s">
        <v>552</v>
      </c>
      <c r="C1294" s="441">
        <v>45839</v>
      </c>
      <c r="D1294" t="s">
        <v>5046</v>
      </c>
      <c r="E1294" t="s">
        <v>6813</v>
      </c>
      <c r="F1294" t="s">
        <v>6714</v>
      </c>
      <c r="G1294">
        <v>28.94</v>
      </c>
      <c r="H1294" t="s">
        <v>6085</v>
      </c>
      <c r="I1294">
        <v>32.24</v>
      </c>
      <c r="J1294">
        <v>933.03</v>
      </c>
    </row>
    <row r="1295" spans="1:10" x14ac:dyDescent="0.3">
      <c r="A1295">
        <v>7870</v>
      </c>
      <c r="B1295" t="s">
        <v>552</v>
      </c>
      <c r="C1295" s="441">
        <v>46023</v>
      </c>
      <c r="D1295" t="s">
        <v>460</v>
      </c>
      <c r="E1295" t="s">
        <v>6813</v>
      </c>
      <c r="F1295" t="s">
        <v>6714</v>
      </c>
      <c r="G1295">
        <v>8.48</v>
      </c>
      <c r="H1295" t="s">
        <v>6085</v>
      </c>
      <c r="I1295">
        <v>32.24</v>
      </c>
      <c r="J1295">
        <v>273.39999999999998</v>
      </c>
    </row>
    <row r="1296" spans="1:10" x14ac:dyDescent="0.3">
      <c r="A1296">
        <v>8353</v>
      </c>
      <c r="B1296" t="s">
        <v>552</v>
      </c>
      <c r="C1296" s="441">
        <v>46054</v>
      </c>
      <c r="D1296" t="s">
        <v>461</v>
      </c>
      <c r="E1296" t="s">
        <v>6813</v>
      </c>
      <c r="F1296" t="s">
        <v>6714</v>
      </c>
      <c r="G1296">
        <v>16.3</v>
      </c>
      <c r="H1296" t="s">
        <v>6085</v>
      </c>
      <c r="I1296">
        <v>32.24</v>
      </c>
      <c r="J1296">
        <v>525.51</v>
      </c>
    </row>
    <row r="1297" spans="1:10" x14ac:dyDescent="0.3">
      <c r="A1297">
        <v>8833</v>
      </c>
      <c r="B1297" t="s">
        <v>552</v>
      </c>
      <c r="C1297" s="441">
        <v>46082</v>
      </c>
      <c r="D1297" t="s">
        <v>462</v>
      </c>
      <c r="E1297" t="s">
        <v>6813</v>
      </c>
      <c r="F1297" t="s">
        <v>6714</v>
      </c>
      <c r="G1297">
        <v>17.22</v>
      </c>
      <c r="H1297" t="s">
        <v>6085</v>
      </c>
      <c r="I1297">
        <v>32.24</v>
      </c>
      <c r="J1297">
        <v>555.16999999999996</v>
      </c>
    </row>
    <row r="1298" spans="1:10" x14ac:dyDescent="0.3">
      <c r="A1298">
        <v>10126</v>
      </c>
      <c r="B1298" t="s">
        <v>552</v>
      </c>
      <c r="C1298" s="441">
        <v>46143</v>
      </c>
      <c r="D1298" t="s">
        <v>464</v>
      </c>
      <c r="E1298" t="s">
        <v>6813</v>
      </c>
      <c r="F1298" t="s">
        <v>6714</v>
      </c>
      <c r="G1298">
        <v>26.6</v>
      </c>
      <c r="H1298" t="s">
        <v>6085</v>
      </c>
      <c r="I1298">
        <v>32.24</v>
      </c>
      <c r="J1298">
        <v>857.58</v>
      </c>
    </row>
    <row r="1299" spans="1:10" x14ac:dyDescent="0.3">
      <c r="A1299">
        <v>3593</v>
      </c>
      <c r="B1299" t="s">
        <v>552</v>
      </c>
      <c r="C1299" s="441">
        <v>45748</v>
      </c>
      <c r="D1299" t="s">
        <v>5052</v>
      </c>
      <c r="E1299" t="s">
        <v>6814</v>
      </c>
      <c r="F1299" t="s">
        <v>6714</v>
      </c>
      <c r="G1299">
        <v>4.63</v>
      </c>
      <c r="H1299" t="s">
        <v>6085</v>
      </c>
      <c r="I1299">
        <v>35.26</v>
      </c>
      <c r="J1299">
        <v>163.25</v>
      </c>
    </row>
    <row r="1300" spans="1:10" x14ac:dyDescent="0.3">
      <c r="A1300">
        <v>4098</v>
      </c>
      <c r="B1300" t="s">
        <v>552</v>
      </c>
      <c r="C1300" s="441">
        <v>45778</v>
      </c>
      <c r="D1300" t="s">
        <v>5061</v>
      </c>
      <c r="E1300" t="s">
        <v>6814</v>
      </c>
      <c r="F1300" t="s">
        <v>6714</v>
      </c>
      <c r="G1300">
        <v>3.46</v>
      </c>
      <c r="H1300" t="s">
        <v>6085</v>
      </c>
      <c r="I1300">
        <v>35.26</v>
      </c>
      <c r="J1300">
        <v>122</v>
      </c>
    </row>
    <row r="1301" spans="1:10" x14ac:dyDescent="0.3">
      <c r="A1301">
        <v>5111</v>
      </c>
      <c r="B1301" t="s">
        <v>552</v>
      </c>
      <c r="C1301" s="441">
        <v>45839</v>
      </c>
      <c r="D1301" t="s">
        <v>5046</v>
      </c>
      <c r="E1301" t="s">
        <v>6814</v>
      </c>
      <c r="F1301" t="s">
        <v>6714</v>
      </c>
      <c r="G1301">
        <v>5.4</v>
      </c>
      <c r="H1301" t="s">
        <v>6085</v>
      </c>
      <c r="I1301">
        <v>35.28</v>
      </c>
      <c r="J1301">
        <v>190.51</v>
      </c>
    </row>
    <row r="1302" spans="1:10" x14ac:dyDescent="0.3">
      <c r="A1302">
        <v>5852</v>
      </c>
      <c r="B1302" t="s">
        <v>552</v>
      </c>
      <c r="C1302" s="441">
        <v>45870</v>
      </c>
      <c r="D1302" t="s">
        <v>4519</v>
      </c>
      <c r="E1302" t="s">
        <v>6814</v>
      </c>
      <c r="F1302" t="s">
        <v>6714</v>
      </c>
      <c r="G1302">
        <v>0.28000000000000003</v>
      </c>
      <c r="H1302" t="s">
        <v>6085</v>
      </c>
      <c r="I1302">
        <v>35.28</v>
      </c>
      <c r="J1302">
        <v>9.8800000000000008</v>
      </c>
    </row>
    <row r="1303" spans="1:10" x14ac:dyDescent="0.3">
      <c r="A1303">
        <v>6555</v>
      </c>
      <c r="B1303" t="s">
        <v>552</v>
      </c>
      <c r="C1303" s="441">
        <v>45901</v>
      </c>
      <c r="D1303" t="s">
        <v>4524</v>
      </c>
      <c r="E1303" t="s">
        <v>6814</v>
      </c>
      <c r="F1303" t="s">
        <v>6714</v>
      </c>
      <c r="G1303">
        <v>2.76</v>
      </c>
      <c r="H1303" t="s">
        <v>6085</v>
      </c>
      <c r="I1303">
        <v>35.28</v>
      </c>
      <c r="J1303">
        <v>97.37</v>
      </c>
    </row>
    <row r="1304" spans="1:10" x14ac:dyDescent="0.3">
      <c r="A1304">
        <v>7090</v>
      </c>
      <c r="B1304" t="s">
        <v>552</v>
      </c>
      <c r="C1304" s="441">
        <v>45931</v>
      </c>
      <c r="D1304" t="s">
        <v>1097</v>
      </c>
      <c r="E1304" t="s">
        <v>6814</v>
      </c>
      <c r="F1304" t="s">
        <v>6714</v>
      </c>
      <c r="G1304">
        <v>2.6</v>
      </c>
      <c r="H1304" t="s">
        <v>6085</v>
      </c>
      <c r="I1304">
        <v>35.28</v>
      </c>
      <c r="J1304">
        <v>91.73</v>
      </c>
    </row>
    <row r="1305" spans="1:10" x14ac:dyDescent="0.3">
      <c r="A1305">
        <v>7543</v>
      </c>
      <c r="B1305" t="s">
        <v>552</v>
      </c>
      <c r="C1305" s="441">
        <v>45962</v>
      </c>
      <c r="D1305" t="s">
        <v>4417</v>
      </c>
      <c r="E1305" t="s">
        <v>6814</v>
      </c>
      <c r="F1305" t="s">
        <v>6714</v>
      </c>
      <c r="G1305">
        <v>1.06</v>
      </c>
      <c r="H1305" t="s">
        <v>6085</v>
      </c>
      <c r="I1305">
        <v>35.28</v>
      </c>
      <c r="J1305">
        <v>37.4</v>
      </c>
    </row>
    <row r="1306" spans="1:10" x14ac:dyDescent="0.3">
      <c r="A1306">
        <v>7793</v>
      </c>
      <c r="B1306" t="s">
        <v>552</v>
      </c>
      <c r="C1306" s="441">
        <v>45992</v>
      </c>
      <c r="D1306" t="s">
        <v>4415</v>
      </c>
      <c r="E1306" t="s">
        <v>6814</v>
      </c>
      <c r="F1306" t="s">
        <v>6714</v>
      </c>
      <c r="G1306">
        <v>2.6</v>
      </c>
      <c r="H1306" t="s">
        <v>6085</v>
      </c>
      <c r="I1306">
        <v>35.28</v>
      </c>
      <c r="J1306">
        <v>91.73</v>
      </c>
    </row>
    <row r="1307" spans="1:10" x14ac:dyDescent="0.3">
      <c r="A1307">
        <v>7896</v>
      </c>
      <c r="B1307" t="s">
        <v>552</v>
      </c>
      <c r="C1307" s="441">
        <v>46023</v>
      </c>
      <c r="D1307" t="s">
        <v>460</v>
      </c>
      <c r="E1307" t="s">
        <v>6814</v>
      </c>
      <c r="F1307" t="s">
        <v>6714</v>
      </c>
      <c r="G1307">
        <v>1.98</v>
      </c>
      <c r="H1307" t="s">
        <v>6085</v>
      </c>
      <c r="I1307">
        <v>35.28</v>
      </c>
      <c r="J1307">
        <v>69.849999999999994</v>
      </c>
    </row>
    <row r="1308" spans="1:10" x14ac:dyDescent="0.3">
      <c r="A1308">
        <v>8386</v>
      </c>
      <c r="B1308" t="s">
        <v>552</v>
      </c>
      <c r="C1308" s="441">
        <v>46054</v>
      </c>
      <c r="D1308" t="s">
        <v>461</v>
      </c>
      <c r="E1308" t="s">
        <v>6814</v>
      </c>
      <c r="F1308" t="s">
        <v>6714</v>
      </c>
      <c r="G1308">
        <v>1.32</v>
      </c>
      <c r="H1308" t="s">
        <v>6085</v>
      </c>
      <c r="I1308">
        <v>35.28</v>
      </c>
      <c r="J1308">
        <v>46.57</v>
      </c>
    </row>
    <row r="1309" spans="1:10" x14ac:dyDescent="0.3">
      <c r="A1309">
        <v>8873</v>
      </c>
      <c r="B1309" t="s">
        <v>552</v>
      </c>
      <c r="C1309" s="441">
        <v>46082</v>
      </c>
      <c r="D1309" t="s">
        <v>462</v>
      </c>
      <c r="E1309" t="s">
        <v>6814</v>
      </c>
      <c r="F1309" t="s">
        <v>6714</v>
      </c>
      <c r="G1309">
        <v>1.1100000000000001</v>
      </c>
      <c r="H1309" t="s">
        <v>6085</v>
      </c>
      <c r="I1309">
        <v>35.28</v>
      </c>
      <c r="J1309">
        <v>39.159999999999997</v>
      </c>
    </row>
    <row r="1310" spans="1:10" x14ac:dyDescent="0.3">
      <c r="A1310">
        <v>9631</v>
      </c>
      <c r="B1310" t="s">
        <v>552</v>
      </c>
      <c r="C1310" s="441">
        <v>46113</v>
      </c>
      <c r="D1310" t="s">
        <v>463</v>
      </c>
      <c r="E1310" t="s">
        <v>6814</v>
      </c>
      <c r="F1310" t="s">
        <v>6714</v>
      </c>
      <c r="G1310">
        <v>1.22</v>
      </c>
      <c r="H1310" t="s">
        <v>6085</v>
      </c>
      <c r="I1310">
        <v>35.28</v>
      </c>
      <c r="J1310">
        <v>43.04</v>
      </c>
    </row>
    <row r="1311" spans="1:10" x14ac:dyDescent="0.3">
      <c r="A1311">
        <v>10164</v>
      </c>
      <c r="B1311" t="s">
        <v>552</v>
      </c>
      <c r="C1311" s="441">
        <v>46143</v>
      </c>
      <c r="D1311" t="s">
        <v>464</v>
      </c>
      <c r="E1311" t="s">
        <v>6814</v>
      </c>
      <c r="F1311" t="s">
        <v>6714</v>
      </c>
      <c r="G1311">
        <v>1.72</v>
      </c>
      <c r="H1311" t="s">
        <v>6085</v>
      </c>
      <c r="I1311">
        <v>35.28</v>
      </c>
      <c r="J1311">
        <v>60.68</v>
      </c>
    </row>
    <row r="1312" spans="1:10" x14ac:dyDescent="0.3">
      <c r="A1312">
        <v>10879</v>
      </c>
      <c r="B1312" t="s">
        <v>552</v>
      </c>
      <c r="C1312" s="441">
        <v>46174</v>
      </c>
      <c r="D1312" t="s">
        <v>465</v>
      </c>
      <c r="E1312" t="s">
        <v>6814</v>
      </c>
      <c r="F1312" t="s">
        <v>6714</v>
      </c>
      <c r="G1312">
        <v>1.42</v>
      </c>
      <c r="H1312" t="s">
        <v>6085</v>
      </c>
      <c r="I1312">
        <v>35.28</v>
      </c>
      <c r="J1312">
        <v>50.1</v>
      </c>
    </row>
    <row r="1313" spans="1:10" x14ac:dyDescent="0.3">
      <c r="A1313">
        <v>11734</v>
      </c>
      <c r="B1313" t="s">
        <v>552</v>
      </c>
      <c r="C1313" s="441">
        <v>46204</v>
      </c>
      <c r="D1313" t="s">
        <v>466</v>
      </c>
      <c r="E1313" t="s">
        <v>6814</v>
      </c>
      <c r="F1313" t="s">
        <v>6714</v>
      </c>
      <c r="G1313">
        <v>2.02</v>
      </c>
      <c r="H1313" t="s">
        <v>6085</v>
      </c>
      <c r="I1313">
        <v>35.28</v>
      </c>
      <c r="J1313">
        <v>71.27</v>
      </c>
    </row>
    <row r="1314" spans="1:10" x14ac:dyDescent="0.3">
      <c r="A1314">
        <v>3594</v>
      </c>
      <c r="B1314" t="s">
        <v>552</v>
      </c>
      <c r="C1314" s="441">
        <v>45748</v>
      </c>
      <c r="D1314" t="s">
        <v>5052</v>
      </c>
      <c r="E1314" t="s">
        <v>6815</v>
      </c>
      <c r="F1314" t="s">
        <v>6714</v>
      </c>
      <c r="G1314">
        <v>18.600000000000001</v>
      </c>
      <c r="H1314" t="s">
        <v>6085</v>
      </c>
      <c r="I1314">
        <v>61</v>
      </c>
      <c r="J1314">
        <v>1134.5999999999999</v>
      </c>
    </row>
    <row r="1315" spans="1:10" x14ac:dyDescent="0.3">
      <c r="A1315">
        <v>4083</v>
      </c>
      <c r="B1315" t="s">
        <v>552</v>
      </c>
      <c r="C1315" s="441">
        <v>45778</v>
      </c>
      <c r="D1315" t="s">
        <v>5061</v>
      </c>
      <c r="E1315" t="s">
        <v>6815</v>
      </c>
      <c r="F1315" t="s">
        <v>6714</v>
      </c>
      <c r="G1315">
        <v>30.6</v>
      </c>
      <c r="H1315" t="s">
        <v>6085</v>
      </c>
      <c r="I1315">
        <v>61</v>
      </c>
      <c r="J1315">
        <v>1866.6</v>
      </c>
    </row>
    <row r="1316" spans="1:10" x14ac:dyDescent="0.3">
      <c r="A1316">
        <v>5093</v>
      </c>
      <c r="B1316" t="s">
        <v>552</v>
      </c>
      <c r="C1316" s="441">
        <v>45839</v>
      </c>
      <c r="D1316" t="s">
        <v>5046</v>
      </c>
      <c r="E1316" t="s">
        <v>6815</v>
      </c>
      <c r="F1316" t="s">
        <v>6714</v>
      </c>
      <c r="G1316">
        <v>22.4</v>
      </c>
      <c r="H1316" t="s">
        <v>6085</v>
      </c>
      <c r="I1316">
        <v>37</v>
      </c>
      <c r="J1316">
        <v>828.8</v>
      </c>
    </row>
    <row r="1317" spans="1:10" x14ac:dyDescent="0.3">
      <c r="A1317">
        <v>5832</v>
      </c>
      <c r="B1317" t="s">
        <v>552</v>
      </c>
      <c r="C1317" s="441">
        <v>45870</v>
      </c>
      <c r="D1317" t="s">
        <v>4519</v>
      </c>
      <c r="E1317" t="s">
        <v>6815</v>
      </c>
      <c r="F1317" t="s">
        <v>6714</v>
      </c>
      <c r="G1317">
        <v>20.48</v>
      </c>
      <c r="H1317" t="s">
        <v>6085</v>
      </c>
      <c r="I1317">
        <v>37</v>
      </c>
      <c r="J1317">
        <v>757.76</v>
      </c>
    </row>
    <row r="1318" spans="1:10" x14ac:dyDescent="0.3">
      <c r="A1318">
        <v>6533</v>
      </c>
      <c r="B1318" t="s">
        <v>552</v>
      </c>
      <c r="C1318" s="441">
        <v>45901</v>
      </c>
      <c r="D1318" t="s">
        <v>4524</v>
      </c>
      <c r="E1318" t="s">
        <v>6815</v>
      </c>
      <c r="F1318" t="s">
        <v>6714</v>
      </c>
      <c r="G1318">
        <v>44.7</v>
      </c>
      <c r="H1318" t="s">
        <v>6085</v>
      </c>
      <c r="I1318">
        <v>37</v>
      </c>
      <c r="J1318">
        <v>1653.9</v>
      </c>
    </row>
    <row r="1319" spans="1:10" x14ac:dyDescent="0.3">
      <c r="A1319">
        <v>7882</v>
      </c>
      <c r="B1319" t="s">
        <v>552</v>
      </c>
      <c r="C1319" s="441">
        <v>46023</v>
      </c>
      <c r="D1319" t="s">
        <v>460</v>
      </c>
      <c r="E1319" t="s">
        <v>6815</v>
      </c>
      <c r="F1319" t="s">
        <v>6714</v>
      </c>
      <c r="G1319">
        <v>79.92</v>
      </c>
      <c r="H1319" t="s">
        <v>6085</v>
      </c>
      <c r="I1319">
        <v>37</v>
      </c>
      <c r="J1319">
        <v>2957.04</v>
      </c>
    </row>
    <row r="1320" spans="1:10" x14ac:dyDescent="0.3">
      <c r="A1320">
        <v>8365</v>
      </c>
      <c r="B1320" t="s">
        <v>552</v>
      </c>
      <c r="C1320" s="441">
        <v>46054</v>
      </c>
      <c r="D1320" t="s">
        <v>461</v>
      </c>
      <c r="E1320" t="s">
        <v>6815</v>
      </c>
      <c r="F1320" t="s">
        <v>6714</v>
      </c>
      <c r="G1320">
        <v>34.200000000000003</v>
      </c>
      <c r="H1320" t="s">
        <v>6085</v>
      </c>
      <c r="I1320">
        <v>37</v>
      </c>
      <c r="J1320">
        <v>1265.4000000000001</v>
      </c>
    </row>
    <row r="1321" spans="1:10" x14ac:dyDescent="0.3">
      <c r="A1321">
        <v>8849</v>
      </c>
      <c r="B1321" t="s">
        <v>552</v>
      </c>
      <c r="C1321" s="441">
        <v>46082</v>
      </c>
      <c r="D1321" t="s">
        <v>462</v>
      </c>
      <c r="E1321" t="s">
        <v>6815</v>
      </c>
      <c r="F1321" t="s">
        <v>6714</v>
      </c>
      <c r="G1321">
        <v>18.600000000000001</v>
      </c>
      <c r="H1321" t="s">
        <v>6085</v>
      </c>
      <c r="I1321">
        <v>37</v>
      </c>
      <c r="J1321">
        <v>688.2</v>
      </c>
    </row>
    <row r="1322" spans="1:10" x14ac:dyDescent="0.3">
      <c r="A1322">
        <v>10141</v>
      </c>
      <c r="B1322" t="s">
        <v>552</v>
      </c>
      <c r="C1322" s="441">
        <v>46143</v>
      </c>
      <c r="D1322" t="s">
        <v>464</v>
      </c>
      <c r="E1322" t="s">
        <v>6815</v>
      </c>
      <c r="F1322" t="s">
        <v>6714</v>
      </c>
      <c r="G1322">
        <v>19.8</v>
      </c>
      <c r="H1322" t="s">
        <v>6085</v>
      </c>
      <c r="I1322">
        <v>37</v>
      </c>
      <c r="J1322">
        <v>732.6</v>
      </c>
    </row>
    <row r="1323" spans="1:10" x14ac:dyDescent="0.3">
      <c r="A1323">
        <v>10857</v>
      </c>
      <c r="B1323" t="s">
        <v>552</v>
      </c>
      <c r="C1323" s="441">
        <v>46174</v>
      </c>
      <c r="D1323" t="s">
        <v>465</v>
      </c>
      <c r="E1323" t="s">
        <v>6815</v>
      </c>
      <c r="F1323" t="s">
        <v>6714</v>
      </c>
      <c r="G1323">
        <v>37.799999999999997</v>
      </c>
      <c r="H1323" t="s">
        <v>6085</v>
      </c>
      <c r="I1323">
        <v>37</v>
      </c>
      <c r="J1323">
        <v>1398.6</v>
      </c>
    </row>
    <row r="1324" spans="1:10" x14ac:dyDescent="0.3">
      <c r="A1324">
        <v>11716</v>
      </c>
      <c r="B1324" t="s">
        <v>552</v>
      </c>
      <c r="C1324" s="441">
        <v>46204</v>
      </c>
      <c r="D1324" t="s">
        <v>466</v>
      </c>
      <c r="E1324" t="s">
        <v>6815</v>
      </c>
      <c r="F1324" t="s">
        <v>6714</v>
      </c>
      <c r="G1324">
        <v>29.8</v>
      </c>
      <c r="H1324" t="s">
        <v>6085</v>
      </c>
      <c r="I1324">
        <v>37</v>
      </c>
      <c r="J1324">
        <v>1102.5999999999999</v>
      </c>
    </row>
    <row r="1325" spans="1:10" x14ac:dyDescent="0.3">
      <c r="A1325">
        <v>4123</v>
      </c>
      <c r="B1325" t="s">
        <v>552</v>
      </c>
      <c r="C1325" s="441">
        <v>45778</v>
      </c>
      <c r="D1325" t="s">
        <v>5061</v>
      </c>
      <c r="E1325" t="s">
        <v>6816</v>
      </c>
      <c r="F1325" t="s">
        <v>6762</v>
      </c>
      <c r="G1325">
        <v>4.3</v>
      </c>
      <c r="H1325" t="s">
        <v>4764</v>
      </c>
      <c r="I1325">
        <v>391.79</v>
      </c>
      <c r="J1325">
        <v>1684.7</v>
      </c>
    </row>
    <row r="1326" spans="1:10" x14ac:dyDescent="0.3">
      <c r="A1326">
        <v>4737</v>
      </c>
      <c r="B1326" t="s">
        <v>552</v>
      </c>
      <c r="C1326" s="441">
        <v>45809</v>
      </c>
      <c r="D1326" t="s">
        <v>4523</v>
      </c>
      <c r="E1326" t="s">
        <v>6816</v>
      </c>
      <c r="F1326" t="s">
        <v>6762</v>
      </c>
      <c r="G1326">
        <v>4.05</v>
      </c>
      <c r="H1326" t="s">
        <v>4764</v>
      </c>
      <c r="I1326">
        <v>391.79</v>
      </c>
      <c r="J1326">
        <v>1586.75</v>
      </c>
    </row>
    <row r="1327" spans="1:10" x14ac:dyDescent="0.3">
      <c r="A1327">
        <v>5119</v>
      </c>
      <c r="B1327" t="s">
        <v>552</v>
      </c>
      <c r="C1327" s="441">
        <v>45839</v>
      </c>
      <c r="D1327" t="s">
        <v>5046</v>
      </c>
      <c r="E1327" t="s">
        <v>6816</v>
      </c>
      <c r="F1327" t="s">
        <v>6762</v>
      </c>
      <c r="G1327">
        <v>3.41</v>
      </c>
      <c r="H1327" t="s">
        <v>4764</v>
      </c>
      <c r="I1327">
        <v>391.79</v>
      </c>
      <c r="J1327">
        <v>1336</v>
      </c>
    </row>
    <row r="1328" spans="1:10" x14ac:dyDescent="0.3">
      <c r="A1328">
        <v>5861</v>
      </c>
      <c r="B1328" t="s">
        <v>552</v>
      </c>
      <c r="C1328" s="441">
        <v>45870</v>
      </c>
      <c r="D1328" t="s">
        <v>4519</v>
      </c>
      <c r="E1328" t="s">
        <v>6816</v>
      </c>
      <c r="F1328" t="s">
        <v>6762</v>
      </c>
      <c r="G1328">
        <v>2.4900000000000002</v>
      </c>
      <c r="H1328" t="s">
        <v>4764</v>
      </c>
      <c r="I1328">
        <v>391.79</v>
      </c>
      <c r="J1328">
        <v>975.56</v>
      </c>
    </row>
    <row r="1329" spans="1:10" x14ac:dyDescent="0.3">
      <c r="A1329">
        <v>6565</v>
      </c>
      <c r="B1329" t="s">
        <v>552</v>
      </c>
      <c r="C1329" s="441">
        <v>45901</v>
      </c>
      <c r="D1329" t="s">
        <v>4524</v>
      </c>
      <c r="E1329" t="s">
        <v>6816</v>
      </c>
      <c r="F1329" t="s">
        <v>6762</v>
      </c>
      <c r="G1329">
        <v>1.41</v>
      </c>
      <c r="H1329" t="s">
        <v>4764</v>
      </c>
      <c r="I1329">
        <v>391.79</v>
      </c>
      <c r="J1329">
        <v>552.41999999999996</v>
      </c>
    </row>
    <row r="1330" spans="1:10" x14ac:dyDescent="0.3">
      <c r="A1330">
        <v>8880</v>
      </c>
      <c r="B1330" t="s">
        <v>552</v>
      </c>
      <c r="C1330" s="441">
        <v>46082</v>
      </c>
      <c r="D1330" t="s">
        <v>462</v>
      </c>
      <c r="E1330" t="s">
        <v>6816</v>
      </c>
      <c r="F1330" t="s">
        <v>6762</v>
      </c>
      <c r="G1330">
        <v>2.37</v>
      </c>
      <c r="H1330" t="s">
        <v>4764</v>
      </c>
      <c r="I1330">
        <v>391.79</v>
      </c>
      <c r="J1330">
        <v>928.54</v>
      </c>
    </row>
    <row r="1331" spans="1:10" x14ac:dyDescent="0.3">
      <c r="A1331">
        <v>9640</v>
      </c>
      <c r="B1331" t="s">
        <v>552</v>
      </c>
      <c r="C1331" s="441">
        <v>46113</v>
      </c>
      <c r="D1331" t="s">
        <v>463</v>
      </c>
      <c r="E1331" t="s">
        <v>6816</v>
      </c>
      <c r="F1331" t="s">
        <v>6762</v>
      </c>
      <c r="G1331">
        <v>2.68</v>
      </c>
      <c r="H1331" t="s">
        <v>4764</v>
      </c>
      <c r="I1331">
        <v>391.71</v>
      </c>
      <c r="J1331">
        <v>1049.78</v>
      </c>
    </row>
    <row r="1332" spans="1:10" x14ac:dyDescent="0.3">
      <c r="A1332">
        <v>10887</v>
      </c>
      <c r="B1332" t="s">
        <v>552</v>
      </c>
      <c r="C1332" s="441">
        <v>46174</v>
      </c>
      <c r="D1332" t="s">
        <v>465</v>
      </c>
      <c r="E1332" t="s">
        <v>6816</v>
      </c>
      <c r="F1332" t="s">
        <v>6762</v>
      </c>
      <c r="G1332">
        <v>6.36</v>
      </c>
      <c r="H1332" t="s">
        <v>4764</v>
      </c>
      <c r="I1332">
        <v>391.79</v>
      </c>
      <c r="J1332">
        <v>2491.7800000000002</v>
      </c>
    </row>
    <row r="1333" spans="1:10" x14ac:dyDescent="0.3">
      <c r="A1333">
        <v>11744</v>
      </c>
      <c r="B1333" t="s">
        <v>552</v>
      </c>
      <c r="C1333" s="441">
        <v>46204</v>
      </c>
      <c r="D1333" t="s">
        <v>466</v>
      </c>
      <c r="E1333" t="s">
        <v>6816</v>
      </c>
      <c r="F1333" t="s">
        <v>6762</v>
      </c>
      <c r="G1333">
        <v>1.94</v>
      </c>
      <c r="H1333" t="s">
        <v>4764</v>
      </c>
      <c r="I1333">
        <v>391.79</v>
      </c>
      <c r="J1333">
        <v>760.07</v>
      </c>
    </row>
    <row r="1334" spans="1:10" x14ac:dyDescent="0.3">
      <c r="A1334">
        <v>4124</v>
      </c>
      <c r="B1334" t="s">
        <v>552</v>
      </c>
      <c r="C1334" s="441">
        <v>45778</v>
      </c>
      <c r="D1334" t="s">
        <v>5061</v>
      </c>
      <c r="E1334" t="s">
        <v>6817</v>
      </c>
      <c r="F1334" t="s">
        <v>6762</v>
      </c>
      <c r="G1334">
        <v>3.35</v>
      </c>
      <c r="H1334" t="s">
        <v>4764</v>
      </c>
      <c r="I1334">
        <v>115</v>
      </c>
      <c r="J1334">
        <v>385.25</v>
      </c>
    </row>
    <row r="1335" spans="1:10" x14ac:dyDescent="0.3">
      <c r="A1335">
        <v>4740</v>
      </c>
      <c r="B1335" t="s">
        <v>552</v>
      </c>
      <c r="C1335" s="441">
        <v>45809</v>
      </c>
      <c r="D1335" t="s">
        <v>4523</v>
      </c>
      <c r="E1335" t="s">
        <v>6817</v>
      </c>
      <c r="F1335" t="s">
        <v>6762</v>
      </c>
      <c r="G1335">
        <v>5.7</v>
      </c>
      <c r="H1335" t="s">
        <v>4764</v>
      </c>
      <c r="I1335">
        <v>115</v>
      </c>
      <c r="J1335">
        <v>655.5</v>
      </c>
    </row>
    <row r="1336" spans="1:10" x14ac:dyDescent="0.3">
      <c r="A1336">
        <v>5125</v>
      </c>
      <c r="B1336" t="s">
        <v>552</v>
      </c>
      <c r="C1336" s="441">
        <v>45839</v>
      </c>
      <c r="D1336" t="s">
        <v>5046</v>
      </c>
      <c r="E1336" t="s">
        <v>6817</v>
      </c>
      <c r="F1336" t="s">
        <v>6762</v>
      </c>
      <c r="G1336">
        <v>3.21</v>
      </c>
      <c r="H1336" t="s">
        <v>4764</v>
      </c>
      <c r="I1336">
        <v>115</v>
      </c>
      <c r="J1336">
        <v>369.15</v>
      </c>
    </row>
    <row r="1337" spans="1:10" x14ac:dyDescent="0.3">
      <c r="A1337">
        <v>7907</v>
      </c>
      <c r="B1337" t="s">
        <v>552</v>
      </c>
      <c r="C1337" s="441">
        <v>46023</v>
      </c>
      <c r="D1337" t="s">
        <v>460</v>
      </c>
      <c r="E1337" t="s">
        <v>6817</v>
      </c>
      <c r="F1337" t="s">
        <v>6762</v>
      </c>
      <c r="G1337">
        <v>3.85</v>
      </c>
      <c r="H1337" t="s">
        <v>4764</v>
      </c>
      <c r="I1337">
        <v>89</v>
      </c>
      <c r="J1337">
        <v>342.65</v>
      </c>
    </row>
    <row r="1338" spans="1:10" x14ac:dyDescent="0.3">
      <c r="A1338">
        <v>8402</v>
      </c>
      <c r="B1338" t="s">
        <v>552</v>
      </c>
      <c r="C1338" s="441">
        <v>46054</v>
      </c>
      <c r="D1338" t="s">
        <v>461</v>
      </c>
      <c r="E1338" t="s">
        <v>6817</v>
      </c>
      <c r="F1338" t="s">
        <v>6762</v>
      </c>
      <c r="G1338">
        <v>3.62</v>
      </c>
      <c r="H1338" t="s">
        <v>4764</v>
      </c>
      <c r="I1338">
        <v>89</v>
      </c>
      <c r="J1338">
        <v>322.18</v>
      </c>
    </row>
    <row r="1339" spans="1:10" x14ac:dyDescent="0.3">
      <c r="A1339">
        <v>8885</v>
      </c>
      <c r="B1339" t="s">
        <v>552</v>
      </c>
      <c r="C1339" s="441">
        <v>46082</v>
      </c>
      <c r="D1339" t="s">
        <v>462</v>
      </c>
      <c r="E1339" t="s">
        <v>6817</v>
      </c>
      <c r="F1339" t="s">
        <v>6762</v>
      </c>
      <c r="G1339">
        <v>1.96</v>
      </c>
      <c r="H1339" t="s">
        <v>4764</v>
      </c>
      <c r="I1339">
        <v>89</v>
      </c>
      <c r="J1339">
        <v>174.44</v>
      </c>
    </row>
    <row r="1340" spans="1:10" x14ac:dyDescent="0.3">
      <c r="A1340">
        <v>9644</v>
      </c>
      <c r="B1340" t="s">
        <v>552</v>
      </c>
      <c r="C1340" s="441">
        <v>46113</v>
      </c>
      <c r="D1340" t="s">
        <v>463</v>
      </c>
      <c r="E1340" t="s">
        <v>6817</v>
      </c>
      <c r="F1340" t="s">
        <v>6762</v>
      </c>
      <c r="G1340">
        <v>3.89</v>
      </c>
      <c r="H1340" t="s">
        <v>4764</v>
      </c>
      <c r="I1340">
        <v>89</v>
      </c>
      <c r="J1340">
        <v>346.21</v>
      </c>
    </row>
    <row r="1341" spans="1:10" x14ac:dyDescent="0.3">
      <c r="A1341">
        <v>10180</v>
      </c>
      <c r="B1341" t="s">
        <v>552</v>
      </c>
      <c r="C1341" s="441">
        <v>46143</v>
      </c>
      <c r="D1341" t="s">
        <v>464</v>
      </c>
      <c r="E1341" t="s">
        <v>6817</v>
      </c>
      <c r="F1341" t="s">
        <v>6762</v>
      </c>
      <c r="G1341">
        <v>5.54</v>
      </c>
      <c r="H1341" t="s">
        <v>4764</v>
      </c>
      <c r="I1341">
        <v>89</v>
      </c>
      <c r="J1341">
        <v>493.06</v>
      </c>
    </row>
    <row r="1342" spans="1:10" x14ac:dyDescent="0.3">
      <c r="A1342">
        <v>10898</v>
      </c>
      <c r="B1342" t="s">
        <v>552</v>
      </c>
      <c r="C1342" s="441">
        <v>46174</v>
      </c>
      <c r="D1342" t="s">
        <v>465</v>
      </c>
      <c r="E1342" t="s">
        <v>6817</v>
      </c>
      <c r="F1342" t="s">
        <v>6762</v>
      </c>
      <c r="G1342">
        <v>1.1000000000000001</v>
      </c>
      <c r="H1342" t="s">
        <v>4764</v>
      </c>
      <c r="I1342">
        <v>89</v>
      </c>
      <c r="J1342">
        <v>97.9</v>
      </c>
    </row>
    <row r="1343" spans="1:10" x14ac:dyDescent="0.3">
      <c r="A1343">
        <v>11752</v>
      </c>
      <c r="B1343" t="s">
        <v>552</v>
      </c>
      <c r="C1343" s="441">
        <v>46204</v>
      </c>
      <c r="D1343" t="s">
        <v>466</v>
      </c>
      <c r="E1343" t="s">
        <v>6817</v>
      </c>
      <c r="F1343" t="s">
        <v>6762</v>
      </c>
      <c r="G1343">
        <v>1.86</v>
      </c>
      <c r="H1343" t="s">
        <v>4764</v>
      </c>
      <c r="I1343">
        <v>89</v>
      </c>
      <c r="J1343">
        <v>165.54</v>
      </c>
    </row>
    <row r="1344" spans="1:10" x14ac:dyDescent="0.3">
      <c r="A1344">
        <v>4125</v>
      </c>
      <c r="B1344" t="s">
        <v>552</v>
      </c>
      <c r="C1344" s="441">
        <v>45778</v>
      </c>
      <c r="D1344" t="s">
        <v>5061</v>
      </c>
      <c r="E1344" t="s">
        <v>6818</v>
      </c>
      <c r="F1344" t="s">
        <v>6762</v>
      </c>
      <c r="G1344">
        <v>5.5</v>
      </c>
      <c r="H1344" t="s">
        <v>4764</v>
      </c>
      <c r="I1344">
        <v>74.400000000000006</v>
      </c>
      <c r="J1344">
        <v>409.2</v>
      </c>
    </row>
    <row r="1345" spans="1:10" x14ac:dyDescent="0.3">
      <c r="A1345">
        <v>10176</v>
      </c>
      <c r="B1345" t="s">
        <v>552</v>
      </c>
      <c r="C1345" s="441">
        <v>46143</v>
      </c>
      <c r="D1345" t="s">
        <v>464</v>
      </c>
      <c r="E1345" t="s">
        <v>6818</v>
      </c>
      <c r="F1345" t="s">
        <v>6762</v>
      </c>
      <c r="G1345">
        <v>5.88</v>
      </c>
      <c r="H1345" t="s">
        <v>4764</v>
      </c>
      <c r="I1345">
        <v>24.8</v>
      </c>
      <c r="J1345">
        <v>145.82</v>
      </c>
    </row>
    <row r="1346" spans="1:10" x14ac:dyDescent="0.3">
      <c r="A1346">
        <v>10891</v>
      </c>
      <c r="B1346" t="s">
        <v>552</v>
      </c>
      <c r="C1346" s="441">
        <v>46174</v>
      </c>
      <c r="D1346" t="s">
        <v>465</v>
      </c>
      <c r="E1346" t="s">
        <v>6818</v>
      </c>
      <c r="F1346" t="s">
        <v>6762</v>
      </c>
      <c r="G1346">
        <v>3.6</v>
      </c>
      <c r="H1346" t="s">
        <v>4764</v>
      </c>
      <c r="I1346">
        <v>24.8</v>
      </c>
      <c r="J1346">
        <v>89.28</v>
      </c>
    </row>
    <row r="1347" spans="1:10" x14ac:dyDescent="0.3">
      <c r="A1347">
        <v>11746</v>
      </c>
      <c r="B1347" t="s">
        <v>552</v>
      </c>
      <c r="C1347" s="441">
        <v>46204</v>
      </c>
      <c r="D1347" t="s">
        <v>466</v>
      </c>
      <c r="E1347" t="s">
        <v>6818</v>
      </c>
      <c r="F1347" t="s">
        <v>6762</v>
      </c>
      <c r="G1347">
        <v>4.3899999999999997</v>
      </c>
      <c r="H1347" t="s">
        <v>4764</v>
      </c>
      <c r="I1347">
        <v>24.8</v>
      </c>
      <c r="J1347">
        <v>108.87</v>
      </c>
    </row>
    <row r="1348" spans="1:10" x14ac:dyDescent="0.3">
      <c r="A1348">
        <v>4126</v>
      </c>
      <c r="B1348" t="s">
        <v>552</v>
      </c>
      <c r="C1348" s="441">
        <v>45778</v>
      </c>
      <c r="D1348" t="s">
        <v>5061</v>
      </c>
      <c r="E1348" t="s">
        <v>6819</v>
      </c>
      <c r="F1348" t="s">
        <v>6714</v>
      </c>
      <c r="G1348">
        <v>1.05</v>
      </c>
      <c r="H1348" t="s">
        <v>6085</v>
      </c>
      <c r="I1348">
        <v>26.94</v>
      </c>
      <c r="J1348">
        <v>28.29</v>
      </c>
    </row>
    <row r="1349" spans="1:10" x14ac:dyDescent="0.3">
      <c r="A1349">
        <v>5058</v>
      </c>
      <c r="B1349" t="s">
        <v>552</v>
      </c>
      <c r="C1349" s="441">
        <v>45839</v>
      </c>
      <c r="D1349" t="s">
        <v>5046</v>
      </c>
      <c r="E1349" t="s">
        <v>6819</v>
      </c>
      <c r="F1349" t="s">
        <v>6714</v>
      </c>
      <c r="G1349">
        <v>1.1599999999999999</v>
      </c>
      <c r="H1349" t="s">
        <v>6085</v>
      </c>
      <c r="I1349">
        <v>29.64</v>
      </c>
      <c r="J1349">
        <v>34.380000000000003</v>
      </c>
    </row>
    <row r="1350" spans="1:10" x14ac:dyDescent="0.3">
      <c r="A1350">
        <v>5795</v>
      </c>
      <c r="B1350" t="s">
        <v>552</v>
      </c>
      <c r="C1350" s="441">
        <v>45870</v>
      </c>
      <c r="D1350" t="s">
        <v>4519</v>
      </c>
      <c r="E1350" t="s">
        <v>6819</v>
      </c>
      <c r="F1350" t="s">
        <v>6714</v>
      </c>
      <c r="G1350">
        <v>3.22</v>
      </c>
      <c r="H1350" t="s">
        <v>6085</v>
      </c>
      <c r="I1350">
        <v>29.64</v>
      </c>
      <c r="J1350">
        <v>95.44</v>
      </c>
    </row>
    <row r="1351" spans="1:10" x14ac:dyDescent="0.3">
      <c r="A1351">
        <v>6500</v>
      </c>
      <c r="B1351" t="s">
        <v>552</v>
      </c>
      <c r="C1351" s="441">
        <v>45901</v>
      </c>
      <c r="D1351" t="s">
        <v>4524</v>
      </c>
      <c r="E1351" t="s">
        <v>6819</v>
      </c>
      <c r="F1351" t="s">
        <v>6714</v>
      </c>
      <c r="G1351">
        <v>4.3600000000000003</v>
      </c>
      <c r="H1351" t="s">
        <v>6085</v>
      </c>
      <c r="I1351">
        <v>29.64</v>
      </c>
      <c r="J1351">
        <v>129.22999999999999</v>
      </c>
    </row>
    <row r="1352" spans="1:10" x14ac:dyDescent="0.3">
      <c r="A1352">
        <v>8333</v>
      </c>
      <c r="B1352" t="s">
        <v>552</v>
      </c>
      <c r="C1352" s="441">
        <v>46054</v>
      </c>
      <c r="D1352" t="s">
        <v>461</v>
      </c>
      <c r="E1352" t="s">
        <v>6819</v>
      </c>
      <c r="F1352" t="s">
        <v>6714</v>
      </c>
      <c r="G1352">
        <v>1.24</v>
      </c>
      <c r="H1352" t="s">
        <v>6085</v>
      </c>
      <c r="I1352">
        <v>16.22</v>
      </c>
      <c r="J1352">
        <v>20.11</v>
      </c>
    </row>
    <row r="1353" spans="1:10" x14ac:dyDescent="0.3">
      <c r="A1353">
        <v>8809</v>
      </c>
      <c r="B1353" t="s">
        <v>552</v>
      </c>
      <c r="C1353" s="441">
        <v>46082</v>
      </c>
      <c r="D1353" t="s">
        <v>462</v>
      </c>
      <c r="E1353" t="s">
        <v>6819</v>
      </c>
      <c r="F1353" t="s">
        <v>6714</v>
      </c>
      <c r="G1353">
        <v>2.12</v>
      </c>
      <c r="H1353" t="s">
        <v>6085</v>
      </c>
      <c r="I1353">
        <v>16.22</v>
      </c>
      <c r="J1353">
        <v>34.39</v>
      </c>
    </row>
    <row r="1354" spans="1:10" x14ac:dyDescent="0.3">
      <c r="A1354">
        <v>9570</v>
      </c>
      <c r="B1354" t="s">
        <v>552</v>
      </c>
      <c r="C1354" s="441">
        <v>46113</v>
      </c>
      <c r="D1354" t="s">
        <v>463</v>
      </c>
      <c r="E1354" t="s">
        <v>6819</v>
      </c>
      <c r="F1354" t="s">
        <v>6714</v>
      </c>
      <c r="G1354">
        <v>4.92</v>
      </c>
      <c r="H1354" t="s">
        <v>6085</v>
      </c>
      <c r="I1354">
        <v>16.22</v>
      </c>
      <c r="J1354">
        <v>79.8</v>
      </c>
    </row>
    <row r="1355" spans="1:10" x14ac:dyDescent="0.3">
      <c r="A1355">
        <v>10099</v>
      </c>
      <c r="B1355" t="s">
        <v>552</v>
      </c>
      <c r="C1355" s="441">
        <v>46143</v>
      </c>
      <c r="D1355" t="s">
        <v>464</v>
      </c>
      <c r="E1355" t="s">
        <v>6819</v>
      </c>
      <c r="F1355" t="s">
        <v>6714</v>
      </c>
      <c r="G1355">
        <v>3.64</v>
      </c>
      <c r="H1355" t="s">
        <v>6085</v>
      </c>
      <c r="I1355">
        <v>16.22</v>
      </c>
      <c r="J1355">
        <v>59.04</v>
      </c>
    </row>
    <row r="1356" spans="1:10" x14ac:dyDescent="0.3">
      <c r="A1356">
        <v>10819</v>
      </c>
      <c r="B1356" t="s">
        <v>552</v>
      </c>
      <c r="C1356" s="441">
        <v>46174</v>
      </c>
      <c r="D1356" t="s">
        <v>465</v>
      </c>
      <c r="E1356" t="s">
        <v>6819</v>
      </c>
      <c r="F1356" t="s">
        <v>6714</v>
      </c>
      <c r="G1356">
        <v>1.6</v>
      </c>
      <c r="H1356" t="s">
        <v>6085</v>
      </c>
      <c r="I1356">
        <v>16.22</v>
      </c>
      <c r="J1356">
        <v>25.95</v>
      </c>
    </row>
    <row r="1357" spans="1:10" x14ac:dyDescent="0.3">
      <c r="A1357">
        <v>11683</v>
      </c>
      <c r="B1357" t="s">
        <v>552</v>
      </c>
      <c r="C1357" s="441">
        <v>46204</v>
      </c>
      <c r="D1357" t="s">
        <v>466</v>
      </c>
      <c r="E1357" t="s">
        <v>6819</v>
      </c>
      <c r="F1357" t="s">
        <v>6714</v>
      </c>
      <c r="G1357">
        <v>5.39</v>
      </c>
      <c r="H1357" t="s">
        <v>6085</v>
      </c>
      <c r="I1357">
        <v>16.22</v>
      </c>
      <c r="J1357">
        <v>87.43</v>
      </c>
    </row>
    <row r="1358" spans="1:10" x14ac:dyDescent="0.3">
      <c r="A1358">
        <v>4127</v>
      </c>
      <c r="B1358" t="s">
        <v>552</v>
      </c>
      <c r="C1358" s="441">
        <v>45778</v>
      </c>
      <c r="D1358" t="s">
        <v>5061</v>
      </c>
      <c r="E1358" t="s">
        <v>6820</v>
      </c>
      <c r="F1358" t="s">
        <v>6714</v>
      </c>
      <c r="G1358">
        <v>2.2999999999999998</v>
      </c>
      <c r="H1358" t="s">
        <v>6085</v>
      </c>
      <c r="I1358">
        <v>19.82</v>
      </c>
      <c r="J1358">
        <v>45.59</v>
      </c>
    </row>
    <row r="1359" spans="1:10" x14ac:dyDescent="0.3">
      <c r="A1359">
        <v>5060</v>
      </c>
      <c r="B1359" t="s">
        <v>552</v>
      </c>
      <c r="C1359" s="441">
        <v>45839</v>
      </c>
      <c r="D1359" t="s">
        <v>5046</v>
      </c>
      <c r="E1359" t="s">
        <v>6820</v>
      </c>
      <c r="F1359" t="s">
        <v>6714</v>
      </c>
      <c r="G1359">
        <v>0.34</v>
      </c>
      <c r="H1359" t="s">
        <v>6085</v>
      </c>
      <c r="I1359">
        <v>19.82</v>
      </c>
      <c r="J1359">
        <v>6.74</v>
      </c>
    </row>
    <row r="1360" spans="1:10" x14ac:dyDescent="0.3">
      <c r="A1360">
        <v>5797</v>
      </c>
      <c r="B1360" t="s">
        <v>552</v>
      </c>
      <c r="C1360" s="441">
        <v>45870</v>
      </c>
      <c r="D1360" t="s">
        <v>4519</v>
      </c>
      <c r="E1360" t="s">
        <v>6820</v>
      </c>
      <c r="F1360" t="s">
        <v>6714</v>
      </c>
      <c r="G1360">
        <v>1.28</v>
      </c>
      <c r="H1360" t="s">
        <v>6085</v>
      </c>
      <c r="I1360">
        <v>19.82</v>
      </c>
      <c r="J1360">
        <v>25.37</v>
      </c>
    </row>
    <row r="1361" spans="1:10" x14ac:dyDescent="0.3">
      <c r="A1361">
        <v>6502</v>
      </c>
      <c r="B1361" t="s">
        <v>552</v>
      </c>
      <c r="C1361" s="441">
        <v>45901</v>
      </c>
      <c r="D1361" t="s">
        <v>4524</v>
      </c>
      <c r="E1361" t="s">
        <v>6820</v>
      </c>
      <c r="F1361" t="s">
        <v>6714</v>
      </c>
      <c r="G1361">
        <v>0.8</v>
      </c>
      <c r="H1361" t="s">
        <v>6085</v>
      </c>
      <c r="I1361">
        <v>19.82</v>
      </c>
      <c r="J1361">
        <v>15.86</v>
      </c>
    </row>
    <row r="1362" spans="1:10" x14ac:dyDescent="0.3">
      <c r="A1362">
        <v>8335</v>
      </c>
      <c r="B1362" t="s">
        <v>552</v>
      </c>
      <c r="C1362" s="441">
        <v>46054</v>
      </c>
      <c r="D1362" t="s">
        <v>461</v>
      </c>
      <c r="E1362" t="s">
        <v>6820</v>
      </c>
      <c r="F1362" t="s">
        <v>6714</v>
      </c>
      <c r="G1362">
        <v>0.46</v>
      </c>
      <c r="H1362" t="s">
        <v>6085</v>
      </c>
      <c r="I1362">
        <v>39.42</v>
      </c>
      <c r="J1362">
        <v>18.13</v>
      </c>
    </row>
    <row r="1363" spans="1:10" x14ac:dyDescent="0.3">
      <c r="A1363">
        <v>8811</v>
      </c>
      <c r="B1363" t="s">
        <v>552</v>
      </c>
      <c r="C1363" s="441">
        <v>46082</v>
      </c>
      <c r="D1363" t="s">
        <v>462</v>
      </c>
      <c r="E1363" t="s">
        <v>6820</v>
      </c>
      <c r="F1363" t="s">
        <v>6714</v>
      </c>
      <c r="G1363">
        <v>0.44</v>
      </c>
      <c r="H1363" t="s">
        <v>6085</v>
      </c>
      <c r="I1363">
        <v>39.42</v>
      </c>
      <c r="J1363">
        <v>17.34</v>
      </c>
    </row>
    <row r="1364" spans="1:10" x14ac:dyDescent="0.3">
      <c r="A1364">
        <v>9572</v>
      </c>
      <c r="B1364" t="s">
        <v>552</v>
      </c>
      <c r="C1364" s="441">
        <v>46113</v>
      </c>
      <c r="D1364" t="s">
        <v>463</v>
      </c>
      <c r="E1364" t="s">
        <v>6820</v>
      </c>
      <c r="F1364" t="s">
        <v>6714</v>
      </c>
      <c r="G1364">
        <v>0.8</v>
      </c>
      <c r="H1364" t="s">
        <v>6085</v>
      </c>
      <c r="I1364">
        <v>39.42</v>
      </c>
      <c r="J1364">
        <v>31.54</v>
      </c>
    </row>
    <row r="1365" spans="1:10" x14ac:dyDescent="0.3">
      <c r="A1365">
        <v>10101</v>
      </c>
      <c r="B1365" t="s">
        <v>552</v>
      </c>
      <c r="C1365" s="441">
        <v>46143</v>
      </c>
      <c r="D1365" t="s">
        <v>464</v>
      </c>
      <c r="E1365" t="s">
        <v>6820</v>
      </c>
      <c r="F1365" t="s">
        <v>6714</v>
      </c>
      <c r="G1365">
        <v>0.57999999999999996</v>
      </c>
      <c r="H1365" t="s">
        <v>6085</v>
      </c>
      <c r="I1365">
        <v>39.42</v>
      </c>
      <c r="J1365">
        <v>22.86</v>
      </c>
    </row>
    <row r="1366" spans="1:10" x14ac:dyDescent="0.3">
      <c r="A1366">
        <v>10821</v>
      </c>
      <c r="B1366" t="s">
        <v>552</v>
      </c>
      <c r="C1366" s="441">
        <v>46174</v>
      </c>
      <c r="D1366" t="s">
        <v>465</v>
      </c>
      <c r="E1366" t="s">
        <v>6820</v>
      </c>
      <c r="F1366" t="s">
        <v>6714</v>
      </c>
      <c r="G1366">
        <v>0.87</v>
      </c>
      <c r="H1366" t="s">
        <v>6085</v>
      </c>
      <c r="I1366">
        <v>39.42</v>
      </c>
      <c r="J1366">
        <v>34.299999999999997</v>
      </c>
    </row>
    <row r="1367" spans="1:10" x14ac:dyDescent="0.3">
      <c r="A1367">
        <v>11685</v>
      </c>
      <c r="B1367" t="s">
        <v>552</v>
      </c>
      <c r="C1367" s="441">
        <v>46204</v>
      </c>
      <c r="D1367" t="s">
        <v>466</v>
      </c>
      <c r="E1367" t="s">
        <v>6820</v>
      </c>
      <c r="F1367" t="s">
        <v>6714</v>
      </c>
      <c r="G1367">
        <v>0.73</v>
      </c>
      <c r="H1367" t="s">
        <v>6085</v>
      </c>
      <c r="I1367">
        <v>39.42</v>
      </c>
      <c r="J1367">
        <v>28.78</v>
      </c>
    </row>
    <row r="1368" spans="1:10" x14ac:dyDescent="0.3">
      <c r="A1368">
        <v>4129</v>
      </c>
      <c r="B1368" t="s">
        <v>552</v>
      </c>
      <c r="C1368" s="441">
        <v>45778</v>
      </c>
      <c r="D1368" t="s">
        <v>5061</v>
      </c>
      <c r="E1368" t="s">
        <v>4662</v>
      </c>
      <c r="F1368" t="s">
        <v>6714</v>
      </c>
      <c r="G1368">
        <v>102.04</v>
      </c>
      <c r="H1368" t="s">
        <v>6085</v>
      </c>
      <c r="I1368">
        <v>12.69</v>
      </c>
      <c r="J1368">
        <v>1294.8900000000001</v>
      </c>
    </row>
    <row r="1369" spans="1:10" x14ac:dyDescent="0.3">
      <c r="A1369">
        <v>5801</v>
      </c>
      <c r="B1369" t="s">
        <v>552</v>
      </c>
      <c r="C1369" s="441">
        <v>45870</v>
      </c>
      <c r="D1369" t="s">
        <v>4519</v>
      </c>
      <c r="E1369" t="s">
        <v>4662</v>
      </c>
      <c r="F1369" t="s">
        <v>6714</v>
      </c>
      <c r="G1369">
        <v>2.46</v>
      </c>
      <c r="H1369" t="s">
        <v>6085</v>
      </c>
      <c r="I1369">
        <v>12.69</v>
      </c>
      <c r="J1369">
        <v>31.22</v>
      </c>
    </row>
    <row r="1370" spans="1:10" x14ac:dyDescent="0.3">
      <c r="A1370">
        <v>6505</v>
      </c>
      <c r="B1370" t="s">
        <v>552</v>
      </c>
      <c r="C1370" s="441">
        <v>45901</v>
      </c>
      <c r="D1370" t="s">
        <v>4524</v>
      </c>
      <c r="E1370" t="s">
        <v>4662</v>
      </c>
      <c r="F1370" t="s">
        <v>6714</v>
      </c>
      <c r="G1370">
        <v>1.1200000000000001</v>
      </c>
      <c r="H1370" t="s">
        <v>6085</v>
      </c>
      <c r="I1370">
        <v>12.69</v>
      </c>
      <c r="J1370">
        <v>14.21</v>
      </c>
    </row>
    <row r="1371" spans="1:10" x14ac:dyDescent="0.3">
      <c r="A1371">
        <v>7050</v>
      </c>
      <c r="B1371" t="s">
        <v>552</v>
      </c>
      <c r="C1371" s="441">
        <v>45931</v>
      </c>
      <c r="D1371" t="s">
        <v>1097</v>
      </c>
      <c r="E1371" t="s">
        <v>4662</v>
      </c>
      <c r="F1371" t="s">
        <v>6714</v>
      </c>
      <c r="G1371">
        <v>1</v>
      </c>
      <c r="H1371" t="s">
        <v>6085</v>
      </c>
      <c r="I1371">
        <v>12.69</v>
      </c>
      <c r="J1371">
        <v>12.69</v>
      </c>
    </row>
    <row r="1372" spans="1:10" x14ac:dyDescent="0.3">
      <c r="A1372">
        <v>7507</v>
      </c>
      <c r="B1372" t="s">
        <v>552</v>
      </c>
      <c r="C1372" s="441">
        <v>45962</v>
      </c>
      <c r="D1372" t="s">
        <v>4417</v>
      </c>
      <c r="E1372" t="s">
        <v>4662</v>
      </c>
      <c r="F1372" t="s">
        <v>6714</v>
      </c>
      <c r="G1372">
        <v>2.46</v>
      </c>
      <c r="H1372" t="s">
        <v>6085</v>
      </c>
      <c r="I1372">
        <v>12.69</v>
      </c>
      <c r="J1372">
        <v>31.22</v>
      </c>
    </row>
    <row r="1373" spans="1:10" x14ac:dyDescent="0.3">
      <c r="A1373">
        <v>7757</v>
      </c>
      <c r="B1373" t="s">
        <v>552</v>
      </c>
      <c r="C1373" s="441">
        <v>45992</v>
      </c>
      <c r="D1373" t="s">
        <v>4415</v>
      </c>
      <c r="E1373" t="s">
        <v>4662</v>
      </c>
      <c r="F1373" t="s">
        <v>6714</v>
      </c>
      <c r="G1373">
        <v>1</v>
      </c>
      <c r="H1373" t="s">
        <v>6085</v>
      </c>
      <c r="I1373">
        <v>12.69</v>
      </c>
      <c r="J1373">
        <v>12.69</v>
      </c>
    </row>
    <row r="1374" spans="1:10" x14ac:dyDescent="0.3">
      <c r="A1374">
        <v>8339</v>
      </c>
      <c r="B1374" t="s">
        <v>552</v>
      </c>
      <c r="C1374" s="441">
        <v>46054</v>
      </c>
      <c r="D1374" t="s">
        <v>461</v>
      </c>
      <c r="E1374" t="s">
        <v>4662</v>
      </c>
      <c r="F1374" t="s">
        <v>6714</v>
      </c>
      <c r="G1374">
        <v>2.58</v>
      </c>
      <c r="H1374" t="s">
        <v>6085</v>
      </c>
      <c r="I1374">
        <v>12.69</v>
      </c>
      <c r="J1374">
        <v>32.74</v>
      </c>
    </row>
    <row r="1375" spans="1:10" x14ac:dyDescent="0.3">
      <c r="A1375">
        <v>8814</v>
      </c>
      <c r="B1375" t="s">
        <v>552</v>
      </c>
      <c r="C1375" s="441">
        <v>46082</v>
      </c>
      <c r="D1375" t="s">
        <v>462</v>
      </c>
      <c r="E1375" t="s">
        <v>4662</v>
      </c>
      <c r="F1375" t="s">
        <v>6714</v>
      </c>
      <c r="G1375">
        <v>1.01</v>
      </c>
      <c r="H1375" t="s">
        <v>6085</v>
      </c>
      <c r="I1375">
        <v>12.69</v>
      </c>
      <c r="J1375">
        <v>12.82</v>
      </c>
    </row>
    <row r="1376" spans="1:10" x14ac:dyDescent="0.3">
      <c r="A1376">
        <v>9576</v>
      </c>
      <c r="B1376" t="s">
        <v>552</v>
      </c>
      <c r="C1376" s="441">
        <v>46113</v>
      </c>
      <c r="D1376" t="s">
        <v>463</v>
      </c>
      <c r="E1376" t="s">
        <v>4662</v>
      </c>
      <c r="F1376" t="s">
        <v>6714</v>
      </c>
      <c r="G1376">
        <v>1.7</v>
      </c>
      <c r="H1376" t="s">
        <v>6085</v>
      </c>
      <c r="I1376">
        <v>12.69</v>
      </c>
      <c r="J1376">
        <v>21.57</v>
      </c>
    </row>
    <row r="1377" spans="1:10" x14ac:dyDescent="0.3">
      <c r="A1377">
        <v>10106</v>
      </c>
      <c r="B1377" t="s">
        <v>552</v>
      </c>
      <c r="C1377" s="441">
        <v>46143</v>
      </c>
      <c r="D1377" t="s">
        <v>464</v>
      </c>
      <c r="E1377" t="s">
        <v>4662</v>
      </c>
      <c r="F1377" t="s">
        <v>6714</v>
      </c>
      <c r="G1377">
        <v>3.3</v>
      </c>
      <c r="H1377" t="s">
        <v>6085</v>
      </c>
      <c r="I1377">
        <v>12.69</v>
      </c>
      <c r="J1377">
        <v>41.88</v>
      </c>
    </row>
    <row r="1378" spans="1:10" x14ac:dyDescent="0.3">
      <c r="A1378">
        <v>10826</v>
      </c>
      <c r="B1378" t="s">
        <v>552</v>
      </c>
      <c r="C1378" s="441">
        <v>46174</v>
      </c>
      <c r="D1378" t="s">
        <v>465</v>
      </c>
      <c r="E1378" t="s">
        <v>4662</v>
      </c>
      <c r="F1378" t="s">
        <v>6714</v>
      </c>
      <c r="G1378">
        <v>2.4</v>
      </c>
      <c r="H1378" t="s">
        <v>6085</v>
      </c>
      <c r="I1378">
        <v>12.69</v>
      </c>
      <c r="J1378">
        <v>30.46</v>
      </c>
    </row>
    <row r="1379" spans="1:10" x14ac:dyDescent="0.3">
      <c r="A1379">
        <v>11688</v>
      </c>
      <c r="B1379" t="s">
        <v>552</v>
      </c>
      <c r="C1379" s="441">
        <v>46204</v>
      </c>
      <c r="D1379" t="s">
        <v>466</v>
      </c>
      <c r="E1379" t="s">
        <v>4662</v>
      </c>
      <c r="F1379" t="s">
        <v>6714</v>
      </c>
      <c r="G1379">
        <v>2.56</v>
      </c>
      <c r="H1379" t="s">
        <v>6085</v>
      </c>
      <c r="I1379">
        <v>12.69</v>
      </c>
      <c r="J1379">
        <v>32.49</v>
      </c>
    </row>
    <row r="1380" spans="1:10" x14ac:dyDescent="0.3">
      <c r="A1380">
        <v>4130</v>
      </c>
      <c r="B1380" t="s">
        <v>552</v>
      </c>
      <c r="C1380" s="441">
        <v>45778</v>
      </c>
      <c r="D1380" t="s">
        <v>5061</v>
      </c>
      <c r="E1380" t="s">
        <v>6821</v>
      </c>
      <c r="F1380" t="s">
        <v>6714</v>
      </c>
      <c r="G1380">
        <v>12.14</v>
      </c>
      <c r="H1380" t="s">
        <v>6085</v>
      </c>
      <c r="I1380">
        <v>122.76</v>
      </c>
      <c r="J1380">
        <v>1490.31</v>
      </c>
    </row>
    <row r="1381" spans="1:10" x14ac:dyDescent="0.3">
      <c r="A1381">
        <v>5065</v>
      </c>
      <c r="B1381" t="s">
        <v>552</v>
      </c>
      <c r="C1381" s="441">
        <v>45839</v>
      </c>
      <c r="D1381" t="s">
        <v>5046</v>
      </c>
      <c r="E1381" t="s">
        <v>6821</v>
      </c>
      <c r="F1381" t="s">
        <v>6714</v>
      </c>
      <c r="G1381">
        <v>17.38</v>
      </c>
      <c r="H1381" t="s">
        <v>6085</v>
      </c>
      <c r="I1381">
        <v>98</v>
      </c>
      <c r="J1381">
        <v>1703.24</v>
      </c>
    </row>
    <row r="1382" spans="1:10" x14ac:dyDescent="0.3">
      <c r="A1382">
        <v>5804</v>
      </c>
      <c r="B1382" t="s">
        <v>552</v>
      </c>
      <c r="C1382" s="441">
        <v>45870</v>
      </c>
      <c r="D1382" t="s">
        <v>4519</v>
      </c>
      <c r="E1382" t="s">
        <v>6821</v>
      </c>
      <c r="F1382" t="s">
        <v>6714</v>
      </c>
      <c r="G1382">
        <v>17.14</v>
      </c>
      <c r="H1382" t="s">
        <v>6085</v>
      </c>
      <c r="I1382">
        <v>98</v>
      </c>
      <c r="J1382">
        <v>1679.72</v>
      </c>
    </row>
    <row r="1383" spans="1:10" x14ac:dyDescent="0.3">
      <c r="A1383">
        <v>6508</v>
      </c>
      <c r="B1383" t="s">
        <v>552</v>
      </c>
      <c r="C1383" s="441">
        <v>45901</v>
      </c>
      <c r="D1383" t="s">
        <v>4524</v>
      </c>
      <c r="E1383" t="s">
        <v>6821</v>
      </c>
      <c r="F1383" t="s">
        <v>6714</v>
      </c>
      <c r="G1383">
        <v>18.899999999999999</v>
      </c>
      <c r="H1383" t="s">
        <v>6085</v>
      </c>
      <c r="I1383">
        <v>98</v>
      </c>
      <c r="J1383">
        <v>1852.2</v>
      </c>
    </row>
    <row r="1384" spans="1:10" x14ac:dyDescent="0.3">
      <c r="A1384">
        <v>7052</v>
      </c>
      <c r="B1384" t="s">
        <v>552</v>
      </c>
      <c r="C1384" s="441">
        <v>45931</v>
      </c>
      <c r="D1384" t="s">
        <v>1097</v>
      </c>
      <c r="E1384" t="s">
        <v>6821</v>
      </c>
      <c r="F1384" t="s">
        <v>6714</v>
      </c>
      <c r="G1384">
        <v>14.2</v>
      </c>
      <c r="H1384" t="s">
        <v>6085</v>
      </c>
      <c r="I1384">
        <v>98</v>
      </c>
      <c r="J1384">
        <v>1391.6</v>
      </c>
    </row>
    <row r="1385" spans="1:10" x14ac:dyDescent="0.3">
      <c r="A1385">
        <v>7509</v>
      </c>
      <c r="B1385" t="s">
        <v>552</v>
      </c>
      <c r="C1385" s="441">
        <v>45962</v>
      </c>
      <c r="D1385" t="s">
        <v>4417</v>
      </c>
      <c r="E1385" t="s">
        <v>6821</v>
      </c>
      <c r="F1385" t="s">
        <v>6714</v>
      </c>
      <c r="G1385">
        <v>19.739999999999998</v>
      </c>
      <c r="H1385" t="s">
        <v>6085</v>
      </c>
      <c r="I1385">
        <v>98</v>
      </c>
      <c r="J1385">
        <v>1934.52</v>
      </c>
    </row>
    <row r="1386" spans="1:10" x14ac:dyDescent="0.3">
      <c r="A1386">
        <v>7759</v>
      </c>
      <c r="B1386" t="s">
        <v>552</v>
      </c>
      <c r="C1386" s="441">
        <v>45992</v>
      </c>
      <c r="D1386" t="s">
        <v>4415</v>
      </c>
      <c r="E1386" t="s">
        <v>6821</v>
      </c>
      <c r="F1386" t="s">
        <v>6714</v>
      </c>
      <c r="G1386">
        <v>14.2</v>
      </c>
      <c r="H1386" t="s">
        <v>6085</v>
      </c>
      <c r="I1386">
        <v>98</v>
      </c>
      <c r="J1386">
        <v>1391.6</v>
      </c>
    </row>
    <row r="1387" spans="1:10" x14ac:dyDescent="0.3">
      <c r="A1387">
        <v>7862</v>
      </c>
      <c r="B1387" t="s">
        <v>552</v>
      </c>
      <c r="C1387" s="441">
        <v>46023</v>
      </c>
      <c r="D1387" t="s">
        <v>460</v>
      </c>
      <c r="E1387" t="s">
        <v>6821</v>
      </c>
      <c r="F1387" t="s">
        <v>6714</v>
      </c>
      <c r="G1387">
        <v>9.5</v>
      </c>
      <c r="H1387" t="s">
        <v>6085</v>
      </c>
      <c r="I1387">
        <v>98</v>
      </c>
      <c r="J1387">
        <v>931</v>
      </c>
    </row>
    <row r="1388" spans="1:10" x14ac:dyDescent="0.3">
      <c r="A1388">
        <v>8340</v>
      </c>
      <c r="B1388" t="s">
        <v>552</v>
      </c>
      <c r="C1388" s="441">
        <v>46054</v>
      </c>
      <c r="D1388" t="s">
        <v>461</v>
      </c>
      <c r="E1388" t="s">
        <v>6821</v>
      </c>
      <c r="F1388" t="s">
        <v>6714</v>
      </c>
      <c r="G1388">
        <v>10.18</v>
      </c>
      <c r="H1388" t="s">
        <v>6085</v>
      </c>
      <c r="I1388">
        <v>98</v>
      </c>
      <c r="J1388">
        <v>997.64</v>
      </c>
    </row>
    <row r="1389" spans="1:10" x14ac:dyDescent="0.3">
      <c r="A1389">
        <v>8816</v>
      </c>
      <c r="B1389" t="s">
        <v>552</v>
      </c>
      <c r="C1389" s="441">
        <v>46082</v>
      </c>
      <c r="D1389" t="s">
        <v>462</v>
      </c>
      <c r="E1389" t="s">
        <v>6821</v>
      </c>
      <c r="F1389" t="s">
        <v>6714</v>
      </c>
      <c r="G1389">
        <v>8.2200000000000006</v>
      </c>
      <c r="H1389" t="s">
        <v>6085</v>
      </c>
      <c r="I1389">
        <v>98</v>
      </c>
      <c r="J1389">
        <v>805.56</v>
      </c>
    </row>
    <row r="1390" spans="1:10" x14ac:dyDescent="0.3">
      <c r="A1390">
        <v>9578</v>
      </c>
      <c r="B1390" t="s">
        <v>552</v>
      </c>
      <c r="C1390" s="441">
        <v>46113</v>
      </c>
      <c r="D1390" t="s">
        <v>463</v>
      </c>
      <c r="E1390" t="s">
        <v>6821</v>
      </c>
      <c r="F1390" t="s">
        <v>6714</v>
      </c>
      <c r="G1390">
        <v>16.2</v>
      </c>
      <c r="H1390" t="s">
        <v>6085</v>
      </c>
      <c r="I1390">
        <v>98</v>
      </c>
      <c r="J1390">
        <v>1587.6</v>
      </c>
    </row>
    <row r="1391" spans="1:10" x14ac:dyDescent="0.3">
      <c r="A1391">
        <v>10109</v>
      </c>
      <c r="B1391" t="s">
        <v>552</v>
      </c>
      <c r="C1391" s="441">
        <v>46143</v>
      </c>
      <c r="D1391" t="s">
        <v>464</v>
      </c>
      <c r="E1391" t="s">
        <v>6821</v>
      </c>
      <c r="F1391" t="s">
        <v>6714</v>
      </c>
      <c r="G1391">
        <v>17.5</v>
      </c>
      <c r="H1391" t="s">
        <v>6085</v>
      </c>
      <c r="I1391">
        <v>98</v>
      </c>
      <c r="J1391">
        <v>1715</v>
      </c>
    </row>
    <row r="1392" spans="1:10" x14ac:dyDescent="0.3">
      <c r="A1392">
        <v>10828</v>
      </c>
      <c r="B1392" t="s">
        <v>552</v>
      </c>
      <c r="C1392" s="441">
        <v>46174</v>
      </c>
      <c r="D1392" t="s">
        <v>465</v>
      </c>
      <c r="E1392" t="s">
        <v>6821</v>
      </c>
      <c r="F1392" t="s">
        <v>6714</v>
      </c>
      <c r="G1392">
        <v>12.94</v>
      </c>
      <c r="H1392" t="s">
        <v>6085</v>
      </c>
      <c r="I1392">
        <v>98</v>
      </c>
      <c r="J1392">
        <v>1268.1199999999999</v>
      </c>
    </row>
    <row r="1393" spans="1:10" x14ac:dyDescent="0.3">
      <c r="A1393">
        <v>11690</v>
      </c>
      <c r="B1393" t="s">
        <v>552</v>
      </c>
      <c r="C1393" s="441">
        <v>46204</v>
      </c>
      <c r="D1393" t="s">
        <v>466</v>
      </c>
      <c r="E1393" t="s">
        <v>6821</v>
      </c>
      <c r="F1393" t="s">
        <v>6714</v>
      </c>
      <c r="G1393">
        <v>27.58</v>
      </c>
      <c r="H1393" t="s">
        <v>6085</v>
      </c>
      <c r="I1393">
        <v>98</v>
      </c>
      <c r="J1393">
        <v>2702.84</v>
      </c>
    </row>
    <row r="1394" spans="1:10" x14ac:dyDescent="0.3">
      <c r="A1394">
        <v>4131</v>
      </c>
      <c r="B1394" t="s">
        <v>552</v>
      </c>
      <c r="C1394" s="441">
        <v>45778</v>
      </c>
      <c r="D1394" t="s">
        <v>5061</v>
      </c>
      <c r="E1394" t="s">
        <v>6822</v>
      </c>
      <c r="F1394" t="s">
        <v>6714</v>
      </c>
      <c r="G1394">
        <v>0.5</v>
      </c>
      <c r="H1394" t="s">
        <v>6085</v>
      </c>
      <c r="I1394">
        <v>12.5</v>
      </c>
      <c r="J1394">
        <v>6.25</v>
      </c>
    </row>
    <row r="1395" spans="1:10" x14ac:dyDescent="0.3">
      <c r="A1395">
        <v>5080</v>
      </c>
      <c r="B1395" t="s">
        <v>552</v>
      </c>
      <c r="C1395" s="441">
        <v>45839</v>
      </c>
      <c r="D1395" t="s">
        <v>5046</v>
      </c>
      <c r="E1395" t="s">
        <v>6822</v>
      </c>
      <c r="F1395" t="s">
        <v>6714</v>
      </c>
      <c r="G1395">
        <v>1.1599999999999999</v>
      </c>
      <c r="H1395" t="s">
        <v>6085</v>
      </c>
      <c r="I1395">
        <v>39.04</v>
      </c>
      <c r="J1395">
        <v>45.29</v>
      </c>
    </row>
    <row r="1396" spans="1:10" x14ac:dyDescent="0.3">
      <c r="A1396">
        <v>5819</v>
      </c>
      <c r="B1396" t="s">
        <v>552</v>
      </c>
      <c r="C1396" s="441">
        <v>45870</v>
      </c>
      <c r="D1396" t="s">
        <v>4519</v>
      </c>
      <c r="E1396" t="s">
        <v>6822</v>
      </c>
      <c r="F1396" t="s">
        <v>6714</v>
      </c>
      <c r="G1396">
        <v>1.7</v>
      </c>
      <c r="H1396" t="s">
        <v>6085</v>
      </c>
      <c r="I1396">
        <v>39.04</v>
      </c>
      <c r="J1396">
        <v>66.37</v>
      </c>
    </row>
    <row r="1397" spans="1:10" x14ac:dyDescent="0.3">
      <c r="A1397">
        <v>6521</v>
      </c>
      <c r="B1397" t="s">
        <v>552</v>
      </c>
      <c r="C1397" s="441">
        <v>45901</v>
      </c>
      <c r="D1397" t="s">
        <v>4524</v>
      </c>
      <c r="E1397" t="s">
        <v>6822</v>
      </c>
      <c r="F1397" t="s">
        <v>6714</v>
      </c>
      <c r="G1397">
        <v>1</v>
      </c>
      <c r="H1397" t="s">
        <v>6085</v>
      </c>
      <c r="I1397">
        <v>39.04</v>
      </c>
      <c r="J1397">
        <v>39.04</v>
      </c>
    </row>
    <row r="1398" spans="1:10" x14ac:dyDescent="0.3">
      <c r="A1398">
        <v>7061</v>
      </c>
      <c r="B1398" t="s">
        <v>552</v>
      </c>
      <c r="C1398" s="441">
        <v>45931</v>
      </c>
      <c r="D1398" t="s">
        <v>1097</v>
      </c>
      <c r="E1398" t="s">
        <v>6822</v>
      </c>
      <c r="F1398" t="s">
        <v>6714</v>
      </c>
      <c r="G1398">
        <v>1.4</v>
      </c>
      <c r="H1398" t="s">
        <v>6085</v>
      </c>
      <c r="I1398">
        <v>39.04</v>
      </c>
      <c r="J1398">
        <v>54.66</v>
      </c>
    </row>
    <row r="1399" spans="1:10" x14ac:dyDescent="0.3">
      <c r="A1399">
        <v>7518</v>
      </c>
      <c r="B1399" t="s">
        <v>552</v>
      </c>
      <c r="C1399" s="441">
        <v>45962</v>
      </c>
      <c r="D1399" t="s">
        <v>4417</v>
      </c>
      <c r="E1399" t="s">
        <v>6822</v>
      </c>
      <c r="F1399" t="s">
        <v>6714</v>
      </c>
      <c r="G1399">
        <v>0.38</v>
      </c>
      <c r="H1399" t="s">
        <v>6085</v>
      </c>
      <c r="I1399">
        <v>39.04</v>
      </c>
      <c r="J1399">
        <v>14.84</v>
      </c>
    </row>
    <row r="1400" spans="1:10" x14ac:dyDescent="0.3">
      <c r="A1400">
        <v>7768</v>
      </c>
      <c r="B1400" t="s">
        <v>552</v>
      </c>
      <c r="C1400" s="441">
        <v>45992</v>
      </c>
      <c r="D1400" t="s">
        <v>4415</v>
      </c>
      <c r="E1400" t="s">
        <v>6822</v>
      </c>
      <c r="F1400" t="s">
        <v>6714</v>
      </c>
      <c r="G1400">
        <v>1.4</v>
      </c>
      <c r="H1400" t="s">
        <v>6085</v>
      </c>
      <c r="I1400">
        <v>39.04</v>
      </c>
      <c r="J1400">
        <v>54.66</v>
      </c>
    </row>
    <row r="1401" spans="1:10" x14ac:dyDescent="0.3">
      <c r="A1401">
        <v>4132</v>
      </c>
      <c r="B1401" t="s">
        <v>552</v>
      </c>
      <c r="C1401" s="441">
        <v>45778</v>
      </c>
      <c r="D1401" t="s">
        <v>5061</v>
      </c>
      <c r="E1401" t="s">
        <v>6823</v>
      </c>
      <c r="F1401" t="s">
        <v>6714</v>
      </c>
      <c r="G1401">
        <v>1.3</v>
      </c>
      <c r="H1401" t="s">
        <v>6085</v>
      </c>
      <c r="I1401">
        <v>42.94</v>
      </c>
      <c r="J1401">
        <v>55.82</v>
      </c>
    </row>
    <row r="1402" spans="1:10" x14ac:dyDescent="0.3">
      <c r="A1402">
        <v>5811</v>
      </c>
      <c r="B1402" t="s">
        <v>552</v>
      </c>
      <c r="C1402" s="441">
        <v>45870</v>
      </c>
      <c r="D1402" t="s">
        <v>4519</v>
      </c>
      <c r="E1402" t="s">
        <v>6823</v>
      </c>
      <c r="F1402" t="s">
        <v>6714</v>
      </c>
      <c r="G1402">
        <v>1.61</v>
      </c>
      <c r="H1402" t="s">
        <v>6085</v>
      </c>
      <c r="I1402">
        <v>42.94</v>
      </c>
      <c r="J1402">
        <v>69.13</v>
      </c>
    </row>
    <row r="1403" spans="1:10" x14ac:dyDescent="0.3">
      <c r="A1403">
        <v>6515</v>
      </c>
      <c r="B1403" t="s">
        <v>552</v>
      </c>
      <c r="C1403" s="441">
        <v>45901</v>
      </c>
      <c r="D1403" t="s">
        <v>4524</v>
      </c>
      <c r="E1403" t="s">
        <v>6823</v>
      </c>
      <c r="F1403" t="s">
        <v>6714</v>
      </c>
      <c r="G1403">
        <v>0.5</v>
      </c>
      <c r="H1403" t="s">
        <v>6085</v>
      </c>
      <c r="I1403">
        <v>42.94</v>
      </c>
      <c r="J1403">
        <v>21.47</v>
      </c>
    </row>
    <row r="1404" spans="1:10" x14ac:dyDescent="0.3">
      <c r="A1404">
        <v>7057</v>
      </c>
      <c r="B1404" t="s">
        <v>552</v>
      </c>
      <c r="C1404" s="441">
        <v>45931</v>
      </c>
      <c r="D1404" t="s">
        <v>1097</v>
      </c>
      <c r="E1404" t="s">
        <v>6823</v>
      </c>
      <c r="F1404" t="s">
        <v>6714</v>
      </c>
      <c r="G1404">
        <v>2.34</v>
      </c>
      <c r="H1404" t="s">
        <v>6085</v>
      </c>
      <c r="I1404">
        <v>42.94</v>
      </c>
      <c r="J1404">
        <v>100.48</v>
      </c>
    </row>
    <row r="1405" spans="1:10" x14ac:dyDescent="0.3">
      <c r="A1405">
        <v>7514</v>
      </c>
      <c r="B1405" t="s">
        <v>552</v>
      </c>
      <c r="C1405" s="441">
        <v>45962</v>
      </c>
      <c r="D1405" t="s">
        <v>4417</v>
      </c>
      <c r="E1405" t="s">
        <v>6823</v>
      </c>
      <c r="F1405" t="s">
        <v>6714</v>
      </c>
      <c r="G1405">
        <v>2.44</v>
      </c>
      <c r="H1405" t="s">
        <v>6085</v>
      </c>
      <c r="I1405">
        <v>42.94</v>
      </c>
      <c r="J1405">
        <v>104.77</v>
      </c>
    </row>
    <row r="1406" spans="1:10" x14ac:dyDescent="0.3">
      <c r="A1406">
        <v>7764</v>
      </c>
      <c r="B1406" t="s">
        <v>552</v>
      </c>
      <c r="C1406" s="441">
        <v>45992</v>
      </c>
      <c r="D1406" t="s">
        <v>4415</v>
      </c>
      <c r="E1406" t="s">
        <v>6823</v>
      </c>
      <c r="F1406" t="s">
        <v>6714</v>
      </c>
      <c r="G1406">
        <v>2.34</v>
      </c>
      <c r="H1406" t="s">
        <v>6085</v>
      </c>
      <c r="I1406">
        <v>42.94</v>
      </c>
      <c r="J1406">
        <v>100.48</v>
      </c>
    </row>
    <row r="1407" spans="1:10" x14ac:dyDescent="0.3">
      <c r="A1407">
        <v>7867</v>
      </c>
      <c r="B1407" t="s">
        <v>552</v>
      </c>
      <c r="C1407" s="441">
        <v>46023</v>
      </c>
      <c r="D1407" t="s">
        <v>460</v>
      </c>
      <c r="E1407" t="s">
        <v>6823</v>
      </c>
      <c r="F1407" t="s">
        <v>6714</v>
      </c>
      <c r="G1407">
        <v>4.24</v>
      </c>
      <c r="H1407" t="s">
        <v>6085</v>
      </c>
      <c r="I1407">
        <v>42.94</v>
      </c>
      <c r="J1407">
        <v>182.07</v>
      </c>
    </row>
    <row r="1408" spans="1:10" x14ac:dyDescent="0.3">
      <c r="A1408">
        <v>8346</v>
      </c>
      <c r="B1408" t="s">
        <v>552</v>
      </c>
      <c r="C1408" s="441">
        <v>46054</v>
      </c>
      <c r="D1408" t="s">
        <v>461</v>
      </c>
      <c r="E1408" t="s">
        <v>6823</v>
      </c>
      <c r="F1408" t="s">
        <v>6714</v>
      </c>
      <c r="G1408">
        <v>0.78</v>
      </c>
      <c r="H1408" t="s">
        <v>6085</v>
      </c>
      <c r="I1408">
        <v>42.94</v>
      </c>
      <c r="J1408">
        <v>33.49</v>
      </c>
    </row>
    <row r="1409" spans="1:10" x14ac:dyDescent="0.3">
      <c r="A1409">
        <v>8824</v>
      </c>
      <c r="B1409" t="s">
        <v>552</v>
      </c>
      <c r="C1409" s="441">
        <v>46082</v>
      </c>
      <c r="D1409" t="s">
        <v>462</v>
      </c>
      <c r="E1409" t="s">
        <v>6823</v>
      </c>
      <c r="F1409" t="s">
        <v>6714</v>
      </c>
      <c r="G1409">
        <v>1.96</v>
      </c>
      <c r="H1409" t="s">
        <v>6085</v>
      </c>
      <c r="I1409">
        <v>42.94</v>
      </c>
      <c r="J1409">
        <v>84.16</v>
      </c>
    </row>
    <row r="1410" spans="1:10" x14ac:dyDescent="0.3">
      <c r="A1410">
        <v>9586</v>
      </c>
      <c r="B1410" t="s">
        <v>552</v>
      </c>
      <c r="C1410" s="441">
        <v>46113</v>
      </c>
      <c r="D1410" t="s">
        <v>463</v>
      </c>
      <c r="E1410" t="s">
        <v>6823</v>
      </c>
      <c r="F1410" t="s">
        <v>6714</v>
      </c>
      <c r="G1410">
        <v>3.22</v>
      </c>
      <c r="H1410" t="s">
        <v>6085</v>
      </c>
      <c r="I1410">
        <v>42.94</v>
      </c>
      <c r="J1410">
        <v>138.27000000000001</v>
      </c>
    </row>
    <row r="1411" spans="1:10" x14ac:dyDescent="0.3">
      <c r="A1411">
        <v>10116</v>
      </c>
      <c r="B1411" t="s">
        <v>552</v>
      </c>
      <c r="C1411" s="441">
        <v>46143</v>
      </c>
      <c r="D1411" t="s">
        <v>464</v>
      </c>
      <c r="E1411" t="s">
        <v>6823</v>
      </c>
      <c r="F1411" t="s">
        <v>6714</v>
      </c>
      <c r="G1411">
        <v>5.77</v>
      </c>
      <c r="H1411" t="s">
        <v>6085</v>
      </c>
      <c r="I1411">
        <v>42.94</v>
      </c>
      <c r="J1411">
        <v>247.76</v>
      </c>
    </row>
    <row r="1412" spans="1:10" x14ac:dyDescent="0.3">
      <c r="A1412">
        <v>10833</v>
      </c>
      <c r="B1412" t="s">
        <v>552</v>
      </c>
      <c r="C1412" s="441">
        <v>46174</v>
      </c>
      <c r="D1412" t="s">
        <v>465</v>
      </c>
      <c r="E1412" t="s">
        <v>6823</v>
      </c>
      <c r="F1412" t="s">
        <v>6714</v>
      </c>
      <c r="G1412">
        <v>5.42</v>
      </c>
      <c r="H1412" t="s">
        <v>6085</v>
      </c>
      <c r="I1412">
        <v>42.94</v>
      </c>
      <c r="J1412">
        <v>232.73</v>
      </c>
    </row>
    <row r="1413" spans="1:10" x14ac:dyDescent="0.3">
      <c r="A1413">
        <v>11696</v>
      </c>
      <c r="B1413" t="s">
        <v>552</v>
      </c>
      <c r="C1413" s="441">
        <v>46204</v>
      </c>
      <c r="D1413" t="s">
        <v>466</v>
      </c>
      <c r="E1413" t="s">
        <v>6823</v>
      </c>
      <c r="F1413" t="s">
        <v>6714</v>
      </c>
      <c r="G1413">
        <v>1.46</v>
      </c>
      <c r="H1413" t="s">
        <v>6085</v>
      </c>
      <c r="I1413">
        <v>42.94</v>
      </c>
      <c r="J1413">
        <v>62.69</v>
      </c>
    </row>
    <row r="1414" spans="1:10" x14ac:dyDescent="0.3">
      <c r="A1414">
        <v>4133</v>
      </c>
      <c r="B1414" t="s">
        <v>552</v>
      </c>
      <c r="C1414" s="441">
        <v>45778</v>
      </c>
      <c r="D1414" t="s">
        <v>5061</v>
      </c>
      <c r="E1414" t="s">
        <v>6824</v>
      </c>
      <c r="F1414" t="s">
        <v>6714</v>
      </c>
      <c r="G1414">
        <v>0.76</v>
      </c>
      <c r="H1414" t="s">
        <v>6085</v>
      </c>
      <c r="I1414">
        <v>132.19999999999999</v>
      </c>
      <c r="J1414">
        <v>100.47</v>
      </c>
    </row>
    <row r="1415" spans="1:10" x14ac:dyDescent="0.3">
      <c r="A1415">
        <v>8348</v>
      </c>
      <c r="B1415" t="s">
        <v>552</v>
      </c>
      <c r="C1415" s="441">
        <v>46054</v>
      </c>
      <c r="D1415" t="s">
        <v>461</v>
      </c>
      <c r="E1415" t="s">
        <v>6824</v>
      </c>
      <c r="F1415" t="s">
        <v>6714</v>
      </c>
      <c r="G1415">
        <v>1.08</v>
      </c>
      <c r="H1415" t="s">
        <v>6085</v>
      </c>
      <c r="I1415">
        <v>132.19999999999999</v>
      </c>
      <c r="J1415">
        <v>142.78</v>
      </c>
    </row>
    <row r="1416" spans="1:10" x14ac:dyDescent="0.3">
      <c r="A1416">
        <v>10118</v>
      </c>
      <c r="B1416" t="s">
        <v>552</v>
      </c>
      <c r="C1416" s="441">
        <v>46143</v>
      </c>
      <c r="D1416" t="s">
        <v>464</v>
      </c>
      <c r="E1416" t="s">
        <v>6824</v>
      </c>
      <c r="F1416" t="s">
        <v>6714</v>
      </c>
      <c r="G1416">
        <v>0.42</v>
      </c>
      <c r="H1416" t="s">
        <v>6085</v>
      </c>
      <c r="I1416">
        <v>132.19999999999999</v>
      </c>
      <c r="J1416">
        <v>55.52</v>
      </c>
    </row>
    <row r="1417" spans="1:10" x14ac:dyDescent="0.3">
      <c r="A1417">
        <v>10835</v>
      </c>
      <c r="B1417" t="s">
        <v>552</v>
      </c>
      <c r="C1417" s="441">
        <v>46174</v>
      </c>
      <c r="D1417" t="s">
        <v>465</v>
      </c>
      <c r="E1417" t="s">
        <v>6824</v>
      </c>
      <c r="F1417" t="s">
        <v>6714</v>
      </c>
      <c r="G1417">
        <v>1.42</v>
      </c>
      <c r="H1417" t="s">
        <v>6085</v>
      </c>
      <c r="I1417">
        <v>132.19999999999999</v>
      </c>
      <c r="J1417">
        <v>187.72</v>
      </c>
    </row>
    <row r="1418" spans="1:10" x14ac:dyDescent="0.3">
      <c r="A1418">
        <v>4134</v>
      </c>
      <c r="B1418" t="s">
        <v>552</v>
      </c>
      <c r="C1418" s="441">
        <v>45778</v>
      </c>
      <c r="D1418" t="s">
        <v>5061</v>
      </c>
      <c r="E1418" t="s">
        <v>6825</v>
      </c>
      <c r="F1418" t="s">
        <v>6714</v>
      </c>
      <c r="G1418">
        <v>1.45</v>
      </c>
      <c r="H1418" t="s">
        <v>6085</v>
      </c>
      <c r="I1418">
        <v>35.24</v>
      </c>
      <c r="J1418">
        <v>51.1</v>
      </c>
    </row>
    <row r="1419" spans="1:10" x14ac:dyDescent="0.3">
      <c r="A1419">
        <v>5074</v>
      </c>
      <c r="B1419" t="s">
        <v>552</v>
      </c>
      <c r="C1419" s="441">
        <v>45839</v>
      </c>
      <c r="D1419" t="s">
        <v>5046</v>
      </c>
      <c r="E1419" t="s">
        <v>6825</v>
      </c>
      <c r="F1419" t="s">
        <v>6714</v>
      </c>
      <c r="G1419">
        <v>0.62</v>
      </c>
      <c r="H1419" t="s">
        <v>6085</v>
      </c>
      <c r="I1419">
        <v>19.59</v>
      </c>
      <c r="J1419">
        <v>12.15</v>
      </c>
    </row>
    <row r="1420" spans="1:10" x14ac:dyDescent="0.3">
      <c r="A1420">
        <v>5813</v>
      </c>
      <c r="B1420" t="s">
        <v>552</v>
      </c>
      <c r="C1420" s="441">
        <v>45870</v>
      </c>
      <c r="D1420" t="s">
        <v>4519</v>
      </c>
      <c r="E1420" t="s">
        <v>6825</v>
      </c>
      <c r="F1420" t="s">
        <v>6714</v>
      </c>
      <c r="G1420">
        <v>2.13</v>
      </c>
      <c r="H1420" t="s">
        <v>6085</v>
      </c>
      <c r="I1420">
        <v>19.59</v>
      </c>
      <c r="J1420">
        <v>41.73</v>
      </c>
    </row>
    <row r="1421" spans="1:10" x14ac:dyDescent="0.3">
      <c r="A1421">
        <v>6517</v>
      </c>
      <c r="B1421" t="s">
        <v>552</v>
      </c>
      <c r="C1421" s="441">
        <v>45901</v>
      </c>
      <c r="D1421" t="s">
        <v>4524</v>
      </c>
      <c r="E1421" t="s">
        <v>6825</v>
      </c>
      <c r="F1421" t="s">
        <v>6714</v>
      </c>
      <c r="G1421">
        <v>1.28</v>
      </c>
      <c r="H1421" t="s">
        <v>6085</v>
      </c>
      <c r="I1421">
        <v>19.59</v>
      </c>
      <c r="J1421">
        <v>25.08</v>
      </c>
    </row>
    <row r="1422" spans="1:10" x14ac:dyDescent="0.3">
      <c r="A1422">
        <v>7059</v>
      </c>
      <c r="B1422" t="s">
        <v>552</v>
      </c>
      <c r="C1422" s="441">
        <v>45931</v>
      </c>
      <c r="D1422" t="s">
        <v>1097</v>
      </c>
      <c r="E1422" t="s">
        <v>6825</v>
      </c>
      <c r="F1422" t="s">
        <v>6714</v>
      </c>
      <c r="G1422">
        <v>1.2</v>
      </c>
      <c r="H1422" t="s">
        <v>6085</v>
      </c>
      <c r="I1422">
        <v>19.59</v>
      </c>
      <c r="J1422">
        <v>23.51</v>
      </c>
    </row>
    <row r="1423" spans="1:10" x14ac:dyDescent="0.3">
      <c r="A1423">
        <v>7516</v>
      </c>
      <c r="B1423" t="s">
        <v>552</v>
      </c>
      <c r="C1423" s="441">
        <v>45962</v>
      </c>
      <c r="D1423" t="s">
        <v>4417</v>
      </c>
      <c r="E1423" t="s">
        <v>6825</v>
      </c>
      <c r="F1423" t="s">
        <v>6714</v>
      </c>
      <c r="G1423">
        <v>1.62</v>
      </c>
      <c r="H1423" t="s">
        <v>6085</v>
      </c>
      <c r="I1423">
        <v>19.59</v>
      </c>
      <c r="J1423">
        <v>31.74</v>
      </c>
    </row>
    <row r="1424" spans="1:10" x14ac:dyDescent="0.3">
      <c r="A1424">
        <v>7766</v>
      </c>
      <c r="B1424" t="s">
        <v>552</v>
      </c>
      <c r="C1424" s="441">
        <v>45992</v>
      </c>
      <c r="D1424" t="s">
        <v>4415</v>
      </c>
      <c r="E1424" t="s">
        <v>6825</v>
      </c>
      <c r="F1424" t="s">
        <v>6714</v>
      </c>
      <c r="G1424">
        <v>1.2</v>
      </c>
      <c r="H1424" t="s">
        <v>6085</v>
      </c>
      <c r="I1424">
        <v>19.59</v>
      </c>
      <c r="J1424">
        <v>23.51</v>
      </c>
    </row>
    <row r="1425" spans="1:10" x14ac:dyDescent="0.3">
      <c r="A1425">
        <v>8826</v>
      </c>
      <c r="B1425" t="s">
        <v>552</v>
      </c>
      <c r="C1425" s="441">
        <v>46082</v>
      </c>
      <c r="D1425" t="s">
        <v>462</v>
      </c>
      <c r="E1425" t="s">
        <v>6825</v>
      </c>
      <c r="F1425" t="s">
        <v>6714</v>
      </c>
      <c r="G1425">
        <v>1.37</v>
      </c>
      <c r="H1425" t="s">
        <v>6085</v>
      </c>
      <c r="I1425">
        <v>23.08</v>
      </c>
      <c r="J1425">
        <v>31.62</v>
      </c>
    </row>
    <row r="1426" spans="1:10" x14ac:dyDescent="0.3">
      <c r="A1426">
        <v>9588</v>
      </c>
      <c r="B1426" t="s">
        <v>552</v>
      </c>
      <c r="C1426" s="441">
        <v>46113</v>
      </c>
      <c r="D1426" t="s">
        <v>463</v>
      </c>
      <c r="E1426" t="s">
        <v>6825</v>
      </c>
      <c r="F1426" t="s">
        <v>6714</v>
      </c>
      <c r="G1426">
        <v>1.49</v>
      </c>
      <c r="H1426" t="s">
        <v>6085</v>
      </c>
      <c r="I1426">
        <v>23.08</v>
      </c>
      <c r="J1426">
        <v>34.39</v>
      </c>
    </row>
    <row r="1427" spans="1:10" x14ac:dyDescent="0.3">
      <c r="A1427">
        <v>10119</v>
      </c>
      <c r="B1427" t="s">
        <v>552</v>
      </c>
      <c r="C1427" s="441">
        <v>46143</v>
      </c>
      <c r="D1427" t="s">
        <v>464</v>
      </c>
      <c r="E1427" t="s">
        <v>6825</v>
      </c>
      <c r="F1427" t="s">
        <v>6714</v>
      </c>
      <c r="G1427">
        <v>1.71</v>
      </c>
      <c r="H1427" t="s">
        <v>6085</v>
      </c>
      <c r="I1427">
        <v>23.08</v>
      </c>
      <c r="J1427">
        <v>39.47</v>
      </c>
    </row>
    <row r="1428" spans="1:10" x14ac:dyDescent="0.3">
      <c r="A1428">
        <v>10836</v>
      </c>
      <c r="B1428" t="s">
        <v>552</v>
      </c>
      <c r="C1428" s="441">
        <v>46174</v>
      </c>
      <c r="D1428" t="s">
        <v>465</v>
      </c>
      <c r="E1428" t="s">
        <v>6825</v>
      </c>
      <c r="F1428" t="s">
        <v>6714</v>
      </c>
      <c r="G1428">
        <v>0.95</v>
      </c>
      <c r="H1428" t="s">
        <v>6085</v>
      </c>
      <c r="I1428">
        <v>23.08</v>
      </c>
      <c r="J1428">
        <v>21.93</v>
      </c>
    </row>
    <row r="1429" spans="1:10" x14ac:dyDescent="0.3">
      <c r="A1429">
        <v>11698</v>
      </c>
      <c r="B1429" t="s">
        <v>552</v>
      </c>
      <c r="C1429" s="441">
        <v>46204</v>
      </c>
      <c r="D1429" t="s">
        <v>466</v>
      </c>
      <c r="E1429" t="s">
        <v>6825</v>
      </c>
      <c r="F1429" t="s">
        <v>6714</v>
      </c>
      <c r="G1429">
        <v>0.42</v>
      </c>
      <c r="H1429" t="s">
        <v>6085</v>
      </c>
      <c r="I1429">
        <v>23.08</v>
      </c>
      <c r="J1429">
        <v>9.69</v>
      </c>
    </row>
    <row r="1430" spans="1:10" x14ac:dyDescent="0.3">
      <c r="A1430">
        <v>4135</v>
      </c>
      <c r="B1430" t="s">
        <v>552</v>
      </c>
      <c r="C1430" s="441">
        <v>45778</v>
      </c>
      <c r="D1430" t="s">
        <v>5061</v>
      </c>
      <c r="E1430" t="s">
        <v>6826</v>
      </c>
      <c r="F1430" t="s">
        <v>6714</v>
      </c>
      <c r="G1430">
        <v>3.41</v>
      </c>
      <c r="H1430" t="s">
        <v>6085</v>
      </c>
      <c r="I1430">
        <v>19.59</v>
      </c>
      <c r="J1430">
        <v>66.8</v>
      </c>
    </row>
    <row r="1431" spans="1:10" x14ac:dyDescent="0.3">
      <c r="A1431">
        <v>5815</v>
      </c>
      <c r="B1431" t="s">
        <v>552</v>
      </c>
      <c r="C1431" s="441">
        <v>45870</v>
      </c>
      <c r="D1431" t="s">
        <v>4519</v>
      </c>
      <c r="E1431" t="s">
        <v>6826</v>
      </c>
      <c r="F1431" t="s">
        <v>6714</v>
      </c>
      <c r="G1431">
        <v>2.54</v>
      </c>
      <c r="H1431" t="s">
        <v>6085</v>
      </c>
      <c r="I1431">
        <v>19.59</v>
      </c>
      <c r="J1431">
        <v>49.76</v>
      </c>
    </row>
    <row r="1432" spans="1:10" x14ac:dyDescent="0.3">
      <c r="A1432">
        <v>6518</v>
      </c>
      <c r="B1432" t="s">
        <v>552</v>
      </c>
      <c r="C1432" s="441">
        <v>45901</v>
      </c>
      <c r="D1432" t="s">
        <v>4524</v>
      </c>
      <c r="E1432" t="s">
        <v>6826</v>
      </c>
      <c r="F1432" t="s">
        <v>6714</v>
      </c>
      <c r="G1432">
        <v>2.2799999999999998</v>
      </c>
      <c r="H1432" t="s">
        <v>6085</v>
      </c>
      <c r="I1432">
        <v>19.59</v>
      </c>
      <c r="J1432">
        <v>44.67</v>
      </c>
    </row>
    <row r="1433" spans="1:10" x14ac:dyDescent="0.3">
      <c r="A1433">
        <v>8351</v>
      </c>
      <c r="B1433" t="s">
        <v>552</v>
      </c>
      <c r="C1433" s="441">
        <v>46054</v>
      </c>
      <c r="D1433" t="s">
        <v>461</v>
      </c>
      <c r="E1433" t="s">
        <v>6826</v>
      </c>
      <c r="F1433" t="s">
        <v>6714</v>
      </c>
      <c r="G1433">
        <v>0.72</v>
      </c>
      <c r="H1433" t="s">
        <v>6085</v>
      </c>
      <c r="I1433">
        <v>18.190000000000001</v>
      </c>
      <c r="J1433">
        <v>13.1</v>
      </c>
    </row>
    <row r="1434" spans="1:10" x14ac:dyDescent="0.3">
      <c r="A1434">
        <v>8831</v>
      </c>
      <c r="B1434" t="s">
        <v>552</v>
      </c>
      <c r="C1434" s="441">
        <v>46082</v>
      </c>
      <c r="D1434" t="s">
        <v>462</v>
      </c>
      <c r="E1434" t="s">
        <v>6826</v>
      </c>
      <c r="F1434" t="s">
        <v>6714</v>
      </c>
      <c r="G1434">
        <v>1.46</v>
      </c>
      <c r="H1434" t="s">
        <v>6085</v>
      </c>
      <c r="I1434">
        <v>18.190000000000001</v>
      </c>
      <c r="J1434">
        <v>26.56</v>
      </c>
    </row>
    <row r="1435" spans="1:10" x14ac:dyDescent="0.3">
      <c r="A1435">
        <v>9593</v>
      </c>
      <c r="B1435" t="s">
        <v>552</v>
      </c>
      <c r="C1435" s="441">
        <v>46113</v>
      </c>
      <c r="D1435" t="s">
        <v>463</v>
      </c>
      <c r="E1435" t="s">
        <v>6826</v>
      </c>
      <c r="F1435" t="s">
        <v>6714</v>
      </c>
      <c r="G1435">
        <v>3.06</v>
      </c>
      <c r="H1435" t="s">
        <v>6085</v>
      </c>
      <c r="I1435">
        <v>18.190000000000001</v>
      </c>
      <c r="J1435">
        <v>55.66</v>
      </c>
    </row>
    <row r="1436" spans="1:10" x14ac:dyDescent="0.3">
      <c r="A1436">
        <v>10124</v>
      </c>
      <c r="B1436" t="s">
        <v>552</v>
      </c>
      <c r="C1436" s="441">
        <v>46143</v>
      </c>
      <c r="D1436" t="s">
        <v>464</v>
      </c>
      <c r="E1436" t="s">
        <v>6826</v>
      </c>
      <c r="F1436" t="s">
        <v>6714</v>
      </c>
      <c r="G1436">
        <v>3.54</v>
      </c>
      <c r="H1436" t="s">
        <v>6085</v>
      </c>
      <c r="I1436">
        <v>18.190000000000001</v>
      </c>
      <c r="J1436">
        <v>64.39</v>
      </c>
    </row>
    <row r="1437" spans="1:10" x14ac:dyDescent="0.3">
      <c r="A1437">
        <v>10841</v>
      </c>
      <c r="B1437" t="s">
        <v>552</v>
      </c>
      <c r="C1437" s="441">
        <v>46174</v>
      </c>
      <c r="D1437" t="s">
        <v>465</v>
      </c>
      <c r="E1437" t="s">
        <v>6826</v>
      </c>
      <c r="F1437" t="s">
        <v>6714</v>
      </c>
      <c r="G1437">
        <v>2.78</v>
      </c>
      <c r="H1437" t="s">
        <v>6085</v>
      </c>
      <c r="I1437">
        <v>18.190000000000001</v>
      </c>
      <c r="J1437">
        <v>50.57</v>
      </c>
    </row>
    <row r="1438" spans="1:10" x14ac:dyDescent="0.3">
      <c r="A1438">
        <v>11702</v>
      </c>
      <c r="B1438" t="s">
        <v>552</v>
      </c>
      <c r="C1438" s="441">
        <v>46204</v>
      </c>
      <c r="D1438" t="s">
        <v>466</v>
      </c>
      <c r="E1438" t="s">
        <v>6826</v>
      </c>
      <c r="F1438" t="s">
        <v>6714</v>
      </c>
      <c r="G1438">
        <v>2.84</v>
      </c>
      <c r="H1438" t="s">
        <v>6085</v>
      </c>
      <c r="I1438">
        <v>18.190000000000001</v>
      </c>
      <c r="J1438">
        <v>51.66</v>
      </c>
    </row>
    <row r="1439" spans="1:10" x14ac:dyDescent="0.3">
      <c r="A1439">
        <v>4136</v>
      </c>
      <c r="B1439" t="s">
        <v>552</v>
      </c>
      <c r="C1439" s="441">
        <v>45778</v>
      </c>
      <c r="D1439" t="s">
        <v>5061</v>
      </c>
      <c r="E1439" t="s">
        <v>6827</v>
      </c>
      <c r="F1439" t="s">
        <v>6714</v>
      </c>
      <c r="G1439">
        <v>3.39</v>
      </c>
      <c r="H1439" t="s">
        <v>6085</v>
      </c>
      <c r="I1439">
        <v>37.799999999999997</v>
      </c>
      <c r="J1439">
        <v>128.13999999999999</v>
      </c>
    </row>
    <row r="1440" spans="1:10" x14ac:dyDescent="0.3">
      <c r="A1440">
        <v>5091</v>
      </c>
      <c r="B1440" t="s">
        <v>552</v>
      </c>
      <c r="C1440" s="441">
        <v>45839</v>
      </c>
      <c r="D1440" t="s">
        <v>5046</v>
      </c>
      <c r="E1440" t="s">
        <v>6827</v>
      </c>
      <c r="F1440" t="s">
        <v>6714</v>
      </c>
      <c r="G1440">
        <v>1.64</v>
      </c>
      <c r="H1440" t="s">
        <v>6085</v>
      </c>
      <c r="I1440">
        <v>37.799999999999997</v>
      </c>
      <c r="J1440">
        <v>61.99</v>
      </c>
    </row>
    <row r="1441" spans="1:10" x14ac:dyDescent="0.3">
      <c r="A1441">
        <v>5830</v>
      </c>
      <c r="B1441" t="s">
        <v>552</v>
      </c>
      <c r="C1441" s="441">
        <v>45870</v>
      </c>
      <c r="D1441" t="s">
        <v>4519</v>
      </c>
      <c r="E1441" t="s">
        <v>6827</v>
      </c>
      <c r="F1441" t="s">
        <v>6714</v>
      </c>
      <c r="G1441">
        <v>4.0999999999999996</v>
      </c>
      <c r="H1441" t="s">
        <v>6085</v>
      </c>
      <c r="I1441">
        <v>37.799999999999997</v>
      </c>
      <c r="J1441">
        <v>154.97999999999999</v>
      </c>
    </row>
    <row r="1442" spans="1:10" x14ac:dyDescent="0.3">
      <c r="A1442">
        <v>6531</v>
      </c>
      <c r="B1442" t="s">
        <v>552</v>
      </c>
      <c r="C1442" s="441">
        <v>45901</v>
      </c>
      <c r="D1442" t="s">
        <v>4524</v>
      </c>
      <c r="E1442" t="s">
        <v>6827</v>
      </c>
      <c r="F1442" t="s">
        <v>6714</v>
      </c>
      <c r="G1442">
        <v>2.52</v>
      </c>
      <c r="H1442" t="s">
        <v>6085</v>
      </c>
      <c r="I1442">
        <v>37.799999999999997</v>
      </c>
      <c r="J1442">
        <v>95.26</v>
      </c>
    </row>
    <row r="1443" spans="1:10" x14ac:dyDescent="0.3">
      <c r="A1443">
        <v>7880</v>
      </c>
      <c r="B1443" t="s">
        <v>552</v>
      </c>
      <c r="C1443" s="441">
        <v>46023</v>
      </c>
      <c r="D1443" t="s">
        <v>460</v>
      </c>
      <c r="E1443" t="s">
        <v>6827</v>
      </c>
      <c r="F1443" t="s">
        <v>6714</v>
      </c>
      <c r="G1443">
        <v>4.5</v>
      </c>
      <c r="H1443" t="s">
        <v>6085</v>
      </c>
      <c r="I1443">
        <v>36.4</v>
      </c>
      <c r="J1443">
        <v>163.80000000000001</v>
      </c>
    </row>
    <row r="1444" spans="1:10" x14ac:dyDescent="0.3">
      <c r="A1444">
        <v>8363</v>
      </c>
      <c r="B1444" t="s">
        <v>552</v>
      </c>
      <c r="C1444" s="441">
        <v>46054</v>
      </c>
      <c r="D1444" t="s">
        <v>461</v>
      </c>
      <c r="E1444" t="s">
        <v>6827</v>
      </c>
      <c r="F1444" t="s">
        <v>6714</v>
      </c>
      <c r="G1444">
        <v>2.6</v>
      </c>
      <c r="H1444" t="s">
        <v>6085</v>
      </c>
      <c r="I1444">
        <v>36.4</v>
      </c>
      <c r="J1444">
        <v>94.64</v>
      </c>
    </row>
    <row r="1445" spans="1:10" x14ac:dyDescent="0.3">
      <c r="A1445">
        <v>8847</v>
      </c>
      <c r="B1445" t="s">
        <v>552</v>
      </c>
      <c r="C1445" s="441">
        <v>46082</v>
      </c>
      <c r="D1445" t="s">
        <v>462</v>
      </c>
      <c r="E1445" t="s">
        <v>6827</v>
      </c>
      <c r="F1445" t="s">
        <v>6714</v>
      </c>
      <c r="G1445">
        <v>1.52</v>
      </c>
      <c r="H1445" t="s">
        <v>6085</v>
      </c>
      <c r="I1445">
        <v>36.4</v>
      </c>
      <c r="J1445">
        <v>55.33</v>
      </c>
    </row>
    <row r="1446" spans="1:10" x14ac:dyDescent="0.3">
      <c r="A1446">
        <v>9608</v>
      </c>
      <c r="B1446" t="s">
        <v>552</v>
      </c>
      <c r="C1446" s="441">
        <v>46113</v>
      </c>
      <c r="D1446" t="s">
        <v>463</v>
      </c>
      <c r="E1446" t="s">
        <v>6827</v>
      </c>
      <c r="F1446" t="s">
        <v>6714</v>
      </c>
      <c r="G1446">
        <v>5.44</v>
      </c>
      <c r="H1446" t="s">
        <v>6085</v>
      </c>
      <c r="I1446">
        <v>36.4</v>
      </c>
      <c r="J1446">
        <v>198.02</v>
      </c>
    </row>
    <row r="1447" spans="1:10" x14ac:dyDescent="0.3">
      <c r="A1447">
        <v>10139</v>
      </c>
      <c r="B1447" t="s">
        <v>552</v>
      </c>
      <c r="C1447" s="441">
        <v>46143</v>
      </c>
      <c r="D1447" t="s">
        <v>464</v>
      </c>
      <c r="E1447" t="s">
        <v>6827</v>
      </c>
      <c r="F1447" t="s">
        <v>6714</v>
      </c>
      <c r="G1447">
        <v>3.82</v>
      </c>
      <c r="H1447" t="s">
        <v>6085</v>
      </c>
      <c r="I1447">
        <v>36.4</v>
      </c>
      <c r="J1447">
        <v>139.05000000000001</v>
      </c>
    </row>
    <row r="1448" spans="1:10" x14ac:dyDescent="0.3">
      <c r="A1448">
        <v>10855</v>
      </c>
      <c r="B1448" t="s">
        <v>552</v>
      </c>
      <c r="C1448" s="441">
        <v>46174</v>
      </c>
      <c r="D1448" t="s">
        <v>465</v>
      </c>
      <c r="E1448" t="s">
        <v>6827</v>
      </c>
      <c r="F1448" t="s">
        <v>6714</v>
      </c>
      <c r="G1448">
        <v>3.18</v>
      </c>
      <c r="H1448" t="s">
        <v>6085</v>
      </c>
      <c r="I1448">
        <v>36.4</v>
      </c>
      <c r="J1448">
        <v>115.75</v>
      </c>
    </row>
    <row r="1449" spans="1:10" x14ac:dyDescent="0.3">
      <c r="A1449">
        <v>11714</v>
      </c>
      <c r="B1449" t="s">
        <v>552</v>
      </c>
      <c r="C1449" s="441">
        <v>46204</v>
      </c>
      <c r="D1449" t="s">
        <v>466</v>
      </c>
      <c r="E1449" t="s">
        <v>6827</v>
      </c>
      <c r="F1449" t="s">
        <v>6714</v>
      </c>
      <c r="G1449">
        <v>1.94</v>
      </c>
      <c r="H1449" t="s">
        <v>6085</v>
      </c>
      <c r="I1449">
        <v>36.4</v>
      </c>
      <c r="J1449">
        <v>70.62</v>
      </c>
    </row>
    <row r="1450" spans="1:10" x14ac:dyDescent="0.3">
      <c r="A1450">
        <v>4137</v>
      </c>
      <c r="B1450" t="s">
        <v>552</v>
      </c>
      <c r="C1450" s="441">
        <v>45778</v>
      </c>
      <c r="D1450" t="s">
        <v>5061</v>
      </c>
      <c r="E1450" t="s">
        <v>6828</v>
      </c>
      <c r="F1450" t="s">
        <v>6714</v>
      </c>
      <c r="G1450">
        <v>1</v>
      </c>
      <c r="H1450" t="s">
        <v>6085</v>
      </c>
      <c r="I1450">
        <v>17.53</v>
      </c>
      <c r="J1450">
        <v>17.53</v>
      </c>
    </row>
    <row r="1451" spans="1:10" x14ac:dyDescent="0.3">
      <c r="A1451">
        <v>7883</v>
      </c>
      <c r="B1451" t="s">
        <v>552</v>
      </c>
      <c r="C1451" s="441">
        <v>46023</v>
      </c>
      <c r="D1451" t="s">
        <v>460</v>
      </c>
      <c r="E1451" t="s">
        <v>6828</v>
      </c>
      <c r="F1451" t="s">
        <v>6714</v>
      </c>
      <c r="G1451">
        <v>1.5</v>
      </c>
      <c r="H1451" t="s">
        <v>6085</v>
      </c>
      <c r="I1451">
        <v>15.33</v>
      </c>
      <c r="J1451">
        <v>23</v>
      </c>
    </row>
    <row r="1452" spans="1:10" x14ac:dyDescent="0.3">
      <c r="A1452">
        <v>8366</v>
      </c>
      <c r="B1452" t="s">
        <v>552</v>
      </c>
      <c r="C1452" s="441">
        <v>46054</v>
      </c>
      <c r="D1452" t="s">
        <v>461</v>
      </c>
      <c r="E1452" t="s">
        <v>6828</v>
      </c>
      <c r="F1452" t="s">
        <v>6714</v>
      </c>
      <c r="G1452">
        <v>4.3</v>
      </c>
      <c r="H1452" t="s">
        <v>6085</v>
      </c>
      <c r="I1452">
        <v>15.33</v>
      </c>
      <c r="J1452">
        <v>65.92</v>
      </c>
    </row>
    <row r="1453" spans="1:10" x14ac:dyDescent="0.3">
      <c r="A1453">
        <v>9610</v>
      </c>
      <c r="B1453" t="s">
        <v>552</v>
      </c>
      <c r="C1453" s="441">
        <v>46113</v>
      </c>
      <c r="D1453" t="s">
        <v>463</v>
      </c>
      <c r="E1453" t="s">
        <v>6828</v>
      </c>
      <c r="F1453" t="s">
        <v>6714</v>
      </c>
      <c r="G1453">
        <v>4.4400000000000004</v>
      </c>
      <c r="H1453" t="s">
        <v>6085</v>
      </c>
      <c r="I1453">
        <v>15.33</v>
      </c>
      <c r="J1453">
        <v>68.069999999999993</v>
      </c>
    </row>
    <row r="1454" spans="1:10" x14ac:dyDescent="0.3">
      <c r="A1454">
        <v>10142</v>
      </c>
      <c r="B1454" t="s">
        <v>552</v>
      </c>
      <c r="C1454" s="441">
        <v>46143</v>
      </c>
      <c r="D1454" t="s">
        <v>464</v>
      </c>
      <c r="E1454" t="s">
        <v>6828</v>
      </c>
      <c r="F1454" t="s">
        <v>6714</v>
      </c>
      <c r="G1454">
        <v>5.58</v>
      </c>
      <c r="H1454" t="s">
        <v>6085</v>
      </c>
      <c r="I1454">
        <v>15.33</v>
      </c>
      <c r="J1454">
        <v>85.54</v>
      </c>
    </row>
    <row r="1455" spans="1:10" x14ac:dyDescent="0.3">
      <c r="A1455">
        <v>10858</v>
      </c>
      <c r="B1455" t="s">
        <v>552</v>
      </c>
      <c r="C1455" s="441">
        <v>46174</v>
      </c>
      <c r="D1455" t="s">
        <v>465</v>
      </c>
      <c r="E1455" t="s">
        <v>6828</v>
      </c>
      <c r="F1455" t="s">
        <v>6714</v>
      </c>
      <c r="G1455">
        <v>7.7</v>
      </c>
      <c r="H1455" t="s">
        <v>6085</v>
      </c>
      <c r="I1455">
        <v>15.33</v>
      </c>
      <c r="J1455">
        <v>118.04</v>
      </c>
    </row>
    <row r="1456" spans="1:10" x14ac:dyDescent="0.3">
      <c r="A1456">
        <v>11717</v>
      </c>
      <c r="B1456" t="s">
        <v>552</v>
      </c>
      <c r="C1456" s="441">
        <v>46204</v>
      </c>
      <c r="D1456" t="s">
        <v>466</v>
      </c>
      <c r="E1456" t="s">
        <v>6828</v>
      </c>
      <c r="F1456" t="s">
        <v>6714</v>
      </c>
      <c r="G1456">
        <v>4.5199999999999996</v>
      </c>
      <c r="H1456" t="s">
        <v>6085</v>
      </c>
      <c r="I1456">
        <v>15.33</v>
      </c>
      <c r="J1456">
        <v>69.290000000000006</v>
      </c>
    </row>
    <row r="1457" spans="1:10" x14ac:dyDescent="0.3">
      <c r="A1457">
        <v>4138</v>
      </c>
      <c r="B1457" t="s">
        <v>552</v>
      </c>
      <c r="C1457" s="441">
        <v>45778</v>
      </c>
      <c r="D1457" t="s">
        <v>5061</v>
      </c>
      <c r="E1457" t="s">
        <v>6829</v>
      </c>
      <c r="F1457" t="s">
        <v>6714</v>
      </c>
      <c r="G1457">
        <v>2.21</v>
      </c>
      <c r="H1457" t="s">
        <v>6085</v>
      </c>
      <c r="I1457">
        <v>22.48</v>
      </c>
      <c r="J1457">
        <v>49.68</v>
      </c>
    </row>
    <row r="1458" spans="1:10" x14ac:dyDescent="0.3">
      <c r="A1458">
        <v>5096</v>
      </c>
      <c r="B1458" t="s">
        <v>552</v>
      </c>
      <c r="C1458" s="441">
        <v>45839</v>
      </c>
      <c r="D1458" t="s">
        <v>5046</v>
      </c>
      <c r="E1458" t="s">
        <v>6829</v>
      </c>
      <c r="F1458" t="s">
        <v>6714</v>
      </c>
      <c r="G1458">
        <v>6.96</v>
      </c>
      <c r="H1458" t="s">
        <v>6085</v>
      </c>
      <c r="I1458">
        <v>22.48</v>
      </c>
      <c r="J1458">
        <v>156.46</v>
      </c>
    </row>
    <row r="1459" spans="1:10" x14ac:dyDescent="0.3">
      <c r="A1459">
        <v>5835</v>
      </c>
      <c r="B1459" t="s">
        <v>552</v>
      </c>
      <c r="C1459" s="441">
        <v>45870</v>
      </c>
      <c r="D1459" t="s">
        <v>4519</v>
      </c>
      <c r="E1459" t="s">
        <v>6829</v>
      </c>
      <c r="F1459" t="s">
        <v>6714</v>
      </c>
      <c r="G1459">
        <v>1.7</v>
      </c>
      <c r="H1459" t="s">
        <v>6085</v>
      </c>
      <c r="I1459">
        <v>22.48</v>
      </c>
      <c r="J1459">
        <v>38.22</v>
      </c>
    </row>
    <row r="1460" spans="1:10" x14ac:dyDescent="0.3">
      <c r="A1460">
        <v>6536</v>
      </c>
      <c r="B1460" t="s">
        <v>552</v>
      </c>
      <c r="C1460" s="441">
        <v>45901</v>
      </c>
      <c r="D1460" t="s">
        <v>4524</v>
      </c>
      <c r="E1460" t="s">
        <v>6829</v>
      </c>
      <c r="F1460" t="s">
        <v>6714</v>
      </c>
      <c r="G1460">
        <v>1.42</v>
      </c>
      <c r="H1460" t="s">
        <v>6085</v>
      </c>
      <c r="I1460">
        <v>22.48</v>
      </c>
      <c r="J1460">
        <v>31.92</v>
      </c>
    </row>
    <row r="1461" spans="1:10" x14ac:dyDescent="0.3">
      <c r="A1461">
        <v>7074</v>
      </c>
      <c r="B1461" t="s">
        <v>552</v>
      </c>
      <c r="C1461" s="441">
        <v>45931</v>
      </c>
      <c r="D1461" t="s">
        <v>1097</v>
      </c>
      <c r="E1461" t="s">
        <v>6829</v>
      </c>
      <c r="F1461" t="s">
        <v>6714</v>
      </c>
      <c r="G1461">
        <v>2.72</v>
      </c>
      <c r="H1461" t="s">
        <v>6085</v>
      </c>
      <c r="I1461">
        <v>22.48</v>
      </c>
      <c r="J1461">
        <v>61.15</v>
      </c>
    </row>
    <row r="1462" spans="1:10" x14ac:dyDescent="0.3">
      <c r="A1462">
        <v>7531</v>
      </c>
      <c r="B1462" t="s">
        <v>552</v>
      </c>
      <c r="C1462" s="441">
        <v>45962</v>
      </c>
      <c r="D1462" t="s">
        <v>4417</v>
      </c>
      <c r="E1462" t="s">
        <v>6829</v>
      </c>
      <c r="F1462" t="s">
        <v>6714</v>
      </c>
      <c r="G1462">
        <v>4.0199999999999996</v>
      </c>
      <c r="H1462" t="s">
        <v>6085</v>
      </c>
      <c r="I1462">
        <v>22.48</v>
      </c>
      <c r="J1462">
        <v>90.37</v>
      </c>
    </row>
    <row r="1463" spans="1:10" x14ac:dyDescent="0.3">
      <c r="A1463">
        <v>7781</v>
      </c>
      <c r="B1463" t="s">
        <v>552</v>
      </c>
      <c r="C1463" s="441">
        <v>45992</v>
      </c>
      <c r="D1463" t="s">
        <v>4415</v>
      </c>
      <c r="E1463" t="s">
        <v>6829</v>
      </c>
      <c r="F1463" t="s">
        <v>6714</v>
      </c>
      <c r="G1463">
        <v>2.72</v>
      </c>
      <c r="H1463" t="s">
        <v>6085</v>
      </c>
      <c r="I1463">
        <v>22.48</v>
      </c>
      <c r="J1463">
        <v>61.15</v>
      </c>
    </row>
    <row r="1464" spans="1:10" x14ac:dyDescent="0.3">
      <c r="A1464">
        <v>7885</v>
      </c>
      <c r="B1464" t="s">
        <v>552</v>
      </c>
      <c r="C1464" s="441">
        <v>46023</v>
      </c>
      <c r="D1464" t="s">
        <v>460</v>
      </c>
      <c r="E1464" t="s">
        <v>6829</v>
      </c>
      <c r="F1464" t="s">
        <v>6714</v>
      </c>
      <c r="G1464">
        <v>0.72</v>
      </c>
      <c r="H1464" t="s">
        <v>6085</v>
      </c>
      <c r="I1464">
        <v>22.48</v>
      </c>
      <c r="J1464">
        <v>16.190000000000001</v>
      </c>
    </row>
    <row r="1465" spans="1:10" x14ac:dyDescent="0.3">
      <c r="A1465">
        <v>8369</v>
      </c>
      <c r="B1465" t="s">
        <v>552</v>
      </c>
      <c r="C1465" s="441">
        <v>46054</v>
      </c>
      <c r="D1465" t="s">
        <v>461</v>
      </c>
      <c r="E1465" t="s">
        <v>6829</v>
      </c>
      <c r="F1465" t="s">
        <v>6714</v>
      </c>
      <c r="G1465">
        <v>2.4</v>
      </c>
      <c r="H1465" t="s">
        <v>6085</v>
      </c>
      <c r="I1465">
        <v>22.48</v>
      </c>
      <c r="J1465">
        <v>53.95</v>
      </c>
    </row>
    <row r="1466" spans="1:10" x14ac:dyDescent="0.3">
      <c r="A1466">
        <v>8854</v>
      </c>
      <c r="B1466" t="s">
        <v>552</v>
      </c>
      <c r="C1466" s="441">
        <v>46082</v>
      </c>
      <c r="D1466" t="s">
        <v>462</v>
      </c>
      <c r="E1466" t="s">
        <v>6829</v>
      </c>
      <c r="F1466" t="s">
        <v>6714</v>
      </c>
      <c r="G1466">
        <v>4</v>
      </c>
      <c r="H1466" t="s">
        <v>6085</v>
      </c>
      <c r="I1466">
        <v>22.48</v>
      </c>
      <c r="J1466">
        <v>89.92</v>
      </c>
    </row>
    <row r="1467" spans="1:10" x14ac:dyDescent="0.3">
      <c r="A1467">
        <v>9614</v>
      </c>
      <c r="B1467" t="s">
        <v>552</v>
      </c>
      <c r="C1467" s="441">
        <v>46113</v>
      </c>
      <c r="D1467" t="s">
        <v>463</v>
      </c>
      <c r="E1467" t="s">
        <v>6829</v>
      </c>
      <c r="F1467" t="s">
        <v>6714</v>
      </c>
      <c r="G1467">
        <v>4.08</v>
      </c>
      <c r="H1467" t="s">
        <v>6085</v>
      </c>
      <c r="I1467">
        <v>22.48</v>
      </c>
      <c r="J1467">
        <v>91.72</v>
      </c>
    </row>
    <row r="1468" spans="1:10" x14ac:dyDescent="0.3">
      <c r="A1468">
        <v>10146</v>
      </c>
      <c r="B1468" t="s">
        <v>552</v>
      </c>
      <c r="C1468" s="441">
        <v>46143</v>
      </c>
      <c r="D1468" t="s">
        <v>464</v>
      </c>
      <c r="E1468" t="s">
        <v>6829</v>
      </c>
      <c r="F1468" t="s">
        <v>6714</v>
      </c>
      <c r="G1468">
        <v>3.52</v>
      </c>
      <c r="H1468" t="s">
        <v>6085</v>
      </c>
      <c r="I1468">
        <v>22.48</v>
      </c>
      <c r="J1468">
        <v>79.13</v>
      </c>
    </row>
    <row r="1469" spans="1:10" x14ac:dyDescent="0.3">
      <c r="A1469">
        <v>10862</v>
      </c>
      <c r="B1469" t="s">
        <v>552</v>
      </c>
      <c r="C1469" s="441">
        <v>46174</v>
      </c>
      <c r="D1469" t="s">
        <v>465</v>
      </c>
      <c r="E1469" t="s">
        <v>6829</v>
      </c>
      <c r="F1469" t="s">
        <v>6714</v>
      </c>
      <c r="G1469">
        <v>4.68</v>
      </c>
      <c r="H1469" t="s">
        <v>6085</v>
      </c>
      <c r="I1469">
        <v>22.48</v>
      </c>
      <c r="J1469">
        <v>105.21</v>
      </c>
    </row>
    <row r="1470" spans="1:10" x14ac:dyDescent="0.3">
      <c r="A1470">
        <v>11719</v>
      </c>
      <c r="B1470" t="s">
        <v>552</v>
      </c>
      <c r="C1470" s="441">
        <v>46204</v>
      </c>
      <c r="D1470" t="s">
        <v>466</v>
      </c>
      <c r="E1470" t="s">
        <v>6829</v>
      </c>
      <c r="F1470" t="s">
        <v>6714</v>
      </c>
      <c r="G1470">
        <v>4.54</v>
      </c>
      <c r="H1470" t="s">
        <v>6085</v>
      </c>
      <c r="I1470">
        <v>22.48</v>
      </c>
      <c r="J1470">
        <v>102.06</v>
      </c>
    </row>
    <row r="1471" spans="1:10" x14ac:dyDescent="0.3">
      <c r="A1471">
        <v>4139</v>
      </c>
      <c r="B1471" t="s">
        <v>552</v>
      </c>
      <c r="C1471" s="441">
        <v>45778</v>
      </c>
      <c r="D1471" t="s">
        <v>5061</v>
      </c>
      <c r="E1471" t="s">
        <v>6830</v>
      </c>
      <c r="F1471" t="s">
        <v>6714</v>
      </c>
      <c r="G1471">
        <v>0.96</v>
      </c>
      <c r="H1471" t="s">
        <v>6085</v>
      </c>
      <c r="I1471">
        <v>27.72</v>
      </c>
      <c r="J1471">
        <v>26.61</v>
      </c>
    </row>
    <row r="1472" spans="1:10" x14ac:dyDescent="0.3">
      <c r="A1472">
        <v>5836</v>
      </c>
      <c r="B1472" t="s">
        <v>552</v>
      </c>
      <c r="C1472" s="441">
        <v>45870</v>
      </c>
      <c r="D1472" t="s">
        <v>4519</v>
      </c>
      <c r="E1472" t="s">
        <v>6830</v>
      </c>
      <c r="F1472" t="s">
        <v>6714</v>
      </c>
      <c r="G1472">
        <v>2.14</v>
      </c>
      <c r="H1472" t="s">
        <v>6085</v>
      </c>
      <c r="I1472">
        <v>27.72</v>
      </c>
      <c r="J1472">
        <v>59.32</v>
      </c>
    </row>
    <row r="1473" spans="1:10" x14ac:dyDescent="0.3">
      <c r="A1473">
        <v>6537</v>
      </c>
      <c r="B1473" t="s">
        <v>552</v>
      </c>
      <c r="C1473" s="441">
        <v>45901</v>
      </c>
      <c r="D1473" t="s">
        <v>4524</v>
      </c>
      <c r="E1473" t="s">
        <v>6830</v>
      </c>
      <c r="F1473" t="s">
        <v>6714</v>
      </c>
      <c r="G1473">
        <v>24</v>
      </c>
      <c r="H1473" t="s">
        <v>6085</v>
      </c>
      <c r="I1473">
        <v>27.72</v>
      </c>
      <c r="J1473">
        <v>665.28</v>
      </c>
    </row>
    <row r="1474" spans="1:10" x14ac:dyDescent="0.3">
      <c r="A1474">
        <v>7075</v>
      </c>
      <c r="B1474" t="s">
        <v>552</v>
      </c>
      <c r="C1474" s="441">
        <v>45931</v>
      </c>
      <c r="D1474" t="s">
        <v>1097</v>
      </c>
      <c r="E1474" t="s">
        <v>6830</v>
      </c>
      <c r="F1474" t="s">
        <v>6714</v>
      </c>
      <c r="G1474">
        <v>0.46</v>
      </c>
      <c r="H1474" t="s">
        <v>6085</v>
      </c>
      <c r="I1474">
        <v>27.72</v>
      </c>
      <c r="J1474">
        <v>12.75</v>
      </c>
    </row>
    <row r="1475" spans="1:10" x14ac:dyDescent="0.3">
      <c r="A1475">
        <v>7532</v>
      </c>
      <c r="B1475" t="s">
        <v>552</v>
      </c>
      <c r="C1475" s="441">
        <v>45962</v>
      </c>
      <c r="D1475" t="s">
        <v>4417</v>
      </c>
      <c r="E1475" t="s">
        <v>6830</v>
      </c>
      <c r="F1475" t="s">
        <v>6714</v>
      </c>
      <c r="G1475">
        <v>2.85</v>
      </c>
      <c r="H1475" t="s">
        <v>6085</v>
      </c>
      <c r="I1475">
        <v>27.72</v>
      </c>
      <c r="J1475">
        <v>79</v>
      </c>
    </row>
    <row r="1476" spans="1:10" x14ac:dyDescent="0.3">
      <c r="A1476">
        <v>7782</v>
      </c>
      <c r="B1476" t="s">
        <v>552</v>
      </c>
      <c r="C1476" s="441">
        <v>45992</v>
      </c>
      <c r="D1476" t="s">
        <v>4415</v>
      </c>
      <c r="E1476" t="s">
        <v>6830</v>
      </c>
      <c r="F1476" t="s">
        <v>6714</v>
      </c>
      <c r="G1476">
        <v>0.46</v>
      </c>
      <c r="H1476" t="s">
        <v>6085</v>
      </c>
      <c r="I1476">
        <v>27.72</v>
      </c>
      <c r="J1476">
        <v>12.75</v>
      </c>
    </row>
    <row r="1477" spans="1:10" x14ac:dyDescent="0.3">
      <c r="A1477">
        <v>7886</v>
      </c>
      <c r="B1477" t="s">
        <v>552</v>
      </c>
      <c r="C1477" s="441">
        <v>46023</v>
      </c>
      <c r="D1477" t="s">
        <v>460</v>
      </c>
      <c r="E1477" t="s">
        <v>6830</v>
      </c>
      <c r="F1477" t="s">
        <v>6714</v>
      </c>
      <c r="G1477">
        <v>3.12</v>
      </c>
      <c r="H1477" t="s">
        <v>6085</v>
      </c>
      <c r="I1477">
        <v>27.72</v>
      </c>
      <c r="J1477">
        <v>86.49</v>
      </c>
    </row>
    <row r="1478" spans="1:10" x14ac:dyDescent="0.3">
      <c r="A1478">
        <v>8370</v>
      </c>
      <c r="B1478" t="s">
        <v>552</v>
      </c>
      <c r="C1478" s="441">
        <v>46054</v>
      </c>
      <c r="D1478" t="s">
        <v>461</v>
      </c>
      <c r="E1478" t="s">
        <v>6830</v>
      </c>
      <c r="F1478" t="s">
        <v>6714</v>
      </c>
      <c r="G1478">
        <v>25</v>
      </c>
      <c r="H1478" t="s">
        <v>6085</v>
      </c>
      <c r="I1478">
        <v>27.72</v>
      </c>
      <c r="J1478">
        <v>693</v>
      </c>
    </row>
    <row r="1479" spans="1:10" x14ac:dyDescent="0.3">
      <c r="A1479">
        <v>8855</v>
      </c>
      <c r="B1479" t="s">
        <v>552</v>
      </c>
      <c r="C1479" s="441">
        <v>46082</v>
      </c>
      <c r="D1479" t="s">
        <v>462</v>
      </c>
      <c r="E1479" t="s">
        <v>6830</v>
      </c>
      <c r="F1479" t="s">
        <v>6714</v>
      </c>
      <c r="G1479">
        <v>16</v>
      </c>
      <c r="H1479" t="s">
        <v>6085</v>
      </c>
      <c r="I1479">
        <v>27.72</v>
      </c>
      <c r="J1479">
        <v>443.52</v>
      </c>
    </row>
    <row r="1480" spans="1:10" x14ac:dyDescent="0.3">
      <c r="A1480">
        <v>10147</v>
      </c>
      <c r="B1480" t="s">
        <v>552</v>
      </c>
      <c r="C1480" s="441">
        <v>46143</v>
      </c>
      <c r="D1480" t="s">
        <v>464</v>
      </c>
      <c r="E1480" t="s">
        <v>6830</v>
      </c>
      <c r="F1480" t="s">
        <v>6714</v>
      </c>
      <c r="G1480">
        <v>21</v>
      </c>
      <c r="H1480" t="s">
        <v>6085</v>
      </c>
      <c r="I1480">
        <v>27.72</v>
      </c>
      <c r="J1480">
        <v>582.12</v>
      </c>
    </row>
    <row r="1481" spans="1:10" x14ac:dyDescent="0.3">
      <c r="A1481">
        <v>10863</v>
      </c>
      <c r="B1481" t="s">
        <v>552</v>
      </c>
      <c r="C1481" s="441">
        <v>46174</v>
      </c>
      <c r="D1481" t="s">
        <v>465</v>
      </c>
      <c r="E1481" t="s">
        <v>6830</v>
      </c>
      <c r="F1481" t="s">
        <v>6714</v>
      </c>
      <c r="G1481">
        <v>1.53</v>
      </c>
      <c r="H1481" t="s">
        <v>6085</v>
      </c>
      <c r="I1481">
        <v>27.72</v>
      </c>
      <c r="J1481">
        <v>42.41</v>
      </c>
    </row>
    <row r="1482" spans="1:10" x14ac:dyDescent="0.3">
      <c r="A1482">
        <v>11720</v>
      </c>
      <c r="B1482" t="s">
        <v>552</v>
      </c>
      <c r="C1482" s="441">
        <v>46204</v>
      </c>
      <c r="D1482" t="s">
        <v>466</v>
      </c>
      <c r="E1482" t="s">
        <v>6830</v>
      </c>
      <c r="F1482" t="s">
        <v>6714</v>
      </c>
      <c r="G1482">
        <v>23</v>
      </c>
      <c r="H1482" t="s">
        <v>6085</v>
      </c>
      <c r="I1482">
        <v>27.72</v>
      </c>
      <c r="J1482">
        <v>637.55999999999995</v>
      </c>
    </row>
    <row r="1483" spans="1:10" x14ac:dyDescent="0.3">
      <c r="A1483">
        <v>4140</v>
      </c>
      <c r="B1483" t="s">
        <v>552</v>
      </c>
      <c r="C1483" s="441">
        <v>45778</v>
      </c>
      <c r="D1483" t="s">
        <v>5061</v>
      </c>
      <c r="E1483" t="s">
        <v>6831</v>
      </c>
      <c r="F1483" t="s">
        <v>6714</v>
      </c>
      <c r="G1483">
        <v>2.66</v>
      </c>
      <c r="H1483" t="s">
        <v>6085</v>
      </c>
      <c r="I1483">
        <v>24.33</v>
      </c>
      <c r="J1483">
        <v>64.72</v>
      </c>
    </row>
    <row r="1484" spans="1:10" x14ac:dyDescent="0.3">
      <c r="A1484">
        <v>5098</v>
      </c>
      <c r="B1484" t="s">
        <v>552</v>
      </c>
      <c r="C1484" s="441">
        <v>45839</v>
      </c>
      <c r="D1484" t="s">
        <v>5046</v>
      </c>
      <c r="E1484" t="s">
        <v>6831</v>
      </c>
      <c r="F1484" t="s">
        <v>6714</v>
      </c>
      <c r="G1484">
        <v>3.02</v>
      </c>
      <c r="H1484" t="s">
        <v>6085</v>
      </c>
      <c r="I1484">
        <v>24.33</v>
      </c>
      <c r="J1484">
        <v>73.48</v>
      </c>
    </row>
    <row r="1485" spans="1:10" x14ac:dyDescent="0.3">
      <c r="A1485">
        <v>5838</v>
      </c>
      <c r="B1485" t="s">
        <v>552</v>
      </c>
      <c r="C1485" s="441">
        <v>45870</v>
      </c>
      <c r="D1485" t="s">
        <v>4519</v>
      </c>
      <c r="E1485" t="s">
        <v>6831</v>
      </c>
      <c r="F1485" t="s">
        <v>6714</v>
      </c>
      <c r="G1485">
        <v>0.24</v>
      </c>
      <c r="H1485" t="s">
        <v>6085</v>
      </c>
      <c r="I1485">
        <v>24.33</v>
      </c>
      <c r="J1485">
        <v>5.84</v>
      </c>
    </row>
    <row r="1486" spans="1:10" x14ac:dyDescent="0.3">
      <c r="A1486">
        <v>6539</v>
      </c>
      <c r="B1486" t="s">
        <v>552</v>
      </c>
      <c r="C1486" s="441">
        <v>45901</v>
      </c>
      <c r="D1486" t="s">
        <v>4524</v>
      </c>
      <c r="E1486" t="s">
        <v>6831</v>
      </c>
      <c r="F1486" t="s">
        <v>6714</v>
      </c>
      <c r="G1486">
        <v>2.58</v>
      </c>
      <c r="H1486" t="s">
        <v>6085</v>
      </c>
      <c r="I1486">
        <v>24.33</v>
      </c>
      <c r="J1486">
        <v>62.77</v>
      </c>
    </row>
    <row r="1487" spans="1:10" x14ac:dyDescent="0.3">
      <c r="A1487">
        <v>7076</v>
      </c>
      <c r="B1487" t="s">
        <v>552</v>
      </c>
      <c r="C1487" s="441">
        <v>45931</v>
      </c>
      <c r="D1487" t="s">
        <v>1097</v>
      </c>
      <c r="E1487" t="s">
        <v>6831</v>
      </c>
      <c r="F1487" t="s">
        <v>6714</v>
      </c>
      <c r="G1487">
        <v>1.1000000000000001</v>
      </c>
      <c r="H1487" t="s">
        <v>6085</v>
      </c>
      <c r="I1487">
        <v>24.33</v>
      </c>
      <c r="J1487">
        <v>26.76</v>
      </c>
    </row>
    <row r="1488" spans="1:10" x14ac:dyDescent="0.3">
      <c r="A1488">
        <v>7533</v>
      </c>
      <c r="B1488" t="s">
        <v>552</v>
      </c>
      <c r="C1488" s="441">
        <v>45962</v>
      </c>
      <c r="D1488" t="s">
        <v>4417</v>
      </c>
      <c r="E1488" t="s">
        <v>6831</v>
      </c>
      <c r="F1488" t="s">
        <v>6714</v>
      </c>
      <c r="G1488">
        <v>1.2</v>
      </c>
      <c r="H1488" t="s">
        <v>6085</v>
      </c>
      <c r="I1488">
        <v>24.33</v>
      </c>
      <c r="J1488">
        <v>29.2</v>
      </c>
    </row>
    <row r="1489" spans="1:10" x14ac:dyDescent="0.3">
      <c r="A1489">
        <v>7783</v>
      </c>
      <c r="B1489" t="s">
        <v>552</v>
      </c>
      <c r="C1489" s="441">
        <v>45992</v>
      </c>
      <c r="D1489" t="s">
        <v>4415</v>
      </c>
      <c r="E1489" t="s">
        <v>6831</v>
      </c>
      <c r="F1489" t="s">
        <v>6714</v>
      </c>
      <c r="G1489">
        <v>1.1000000000000001</v>
      </c>
      <c r="H1489" t="s">
        <v>6085</v>
      </c>
      <c r="I1489">
        <v>24.33</v>
      </c>
      <c r="J1489">
        <v>26.76</v>
      </c>
    </row>
    <row r="1490" spans="1:10" x14ac:dyDescent="0.3">
      <c r="A1490">
        <v>7888</v>
      </c>
      <c r="B1490" t="s">
        <v>552</v>
      </c>
      <c r="C1490" s="441">
        <v>46023</v>
      </c>
      <c r="D1490" t="s">
        <v>460</v>
      </c>
      <c r="E1490" t="s">
        <v>6831</v>
      </c>
      <c r="F1490" t="s">
        <v>6714</v>
      </c>
      <c r="G1490">
        <v>1.7</v>
      </c>
      <c r="H1490" t="s">
        <v>6085</v>
      </c>
      <c r="I1490">
        <v>24.33</v>
      </c>
      <c r="J1490">
        <v>41.36</v>
      </c>
    </row>
    <row r="1491" spans="1:10" x14ac:dyDescent="0.3">
      <c r="A1491">
        <v>8372</v>
      </c>
      <c r="B1491" t="s">
        <v>552</v>
      </c>
      <c r="C1491" s="441">
        <v>46054</v>
      </c>
      <c r="D1491" t="s">
        <v>461</v>
      </c>
      <c r="E1491" t="s">
        <v>6831</v>
      </c>
      <c r="F1491" t="s">
        <v>6714</v>
      </c>
      <c r="G1491">
        <v>2</v>
      </c>
      <c r="H1491" t="s">
        <v>6085</v>
      </c>
      <c r="I1491">
        <v>24.33</v>
      </c>
      <c r="J1491">
        <v>48.66</v>
      </c>
    </row>
    <row r="1492" spans="1:10" x14ac:dyDescent="0.3">
      <c r="A1492">
        <v>8857</v>
      </c>
      <c r="B1492" t="s">
        <v>552</v>
      </c>
      <c r="C1492" s="441">
        <v>46082</v>
      </c>
      <c r="D1492" t="s">
        <v>462</v>
      </c>
      <c r="E1492" t="s">
        <v>6831</v>
      </c>
      <c r="F1492" t="s">
        <v>6714</v>
      </c>
      <c r="G1492">
        <v>1.64</v>
      </c>
      <c r="H1492" t="s">
        <v>6085</v>
      </c>
      <c r="I1492">
        <v>24.33</v>
      </c>
      <c r="J1492">
        <v>39.9</v>
      </c>
    </row>
    <row r="1493" spans="1:10" x14ac:dyDescent="0.3">
      <c r="A1493">
        <v>9616</v>
      </c>
      <c r="B1493" t="s">
        <v>552</v>
      </c>
      <c r="C1493" s="441">
        <v>46113</v>
      </c>
      <c r="D1493" t="s">
        <v>463</v>
      </c>
      <c r="E1493" t="s">
        <v>6831</v>
      </c>
      <c r="F1493" t="s">
        <v>6714</v>
      </c>
      <c r="G1493">
        <v>2.2400000000000002</v>
      </c>
      <c r="H1493" t="s">
        <v>6085</v>
      </c>
      <c r="I1493">
        <v>24.33</v>
      </c>
      <c r="J1493">
        <v>54.5</v>
      </c>
    </row>
    <row r="1494" spans="1:10" x14ac:dyDescent="0.3">
      <c r="A1494">
        <v>10149</v>
      </c>
      <c r="B1494" t="s">
        <v>552</v>
      </c>
      <c r="C1494" s="441">
        <v>46143</v>
      </c>
      <c r="D1494" t="s">
        <v>464</v>
      </c>
      <c r="E1494" t="s">
        <v>6831</v>
      </c>
      <c r="F1494" t="s">
        <v>6714</v>
      </c>
      <c r="G1494">
        <v>4.26</v>
      </c>
      <c r="H1494" t="s">
        <v>6085</v>
      </c>
      <c r="I1494">
        <v>24.33</v>
      </c>
      <c r="J1494">
        <v>103.65</v>
      </c>
    </row>
    <row r="1495" spans="1:10" x14ac:dyDescent="0.3">
      <c r="A1495">
        <v>10865</v>
      </c>
      <c r="B1495" t="s">
        <v>552</v>
      </c>
      <c r="C1495" s="441">
        <v>46174</v>
      </c>
      <c r="D1495" t="s">
        <v>465</v>
      </c>
      <c r="E1495" t="s">
        <v>6831</v>
      </c>
      <c r="F1495" t="s">
        <v>6714</v>
      </c>
      <c r="G1495">
        <v>3.4</v>
      </c>
      <c r="H1495" t="s">
        <v>6085</v>
      </c>
      <c r="I1495">
        <v>24.33</v>
      </c>
      <c r="J1495">
        <v>82.72</v>
      </c>
    </row>
    <row r="1496" spans="1:10" x14ac:dyDescent="0.3">
      <c r="A1496">
        <v>11722</v>
      </c>
      <c r="B1496" t="s">
        <v>552</v>
      </c>
      <c r="C1496" s="441">
        <v>46204</v>
      </c>
      <c r="D1496" t="s">
        <v>466</v>
      </c>
      <c r="E1496" t="s">
        <v>6831</v>
      </c>
      <c r="F1496" t="s">
        <v>6714</v>
      </c>
      <c r="G1496">
        <v>2.65</v>
      </c>
      <c r="H1496" t="s">
        <v>6085</v>
      </c>
      <c r="I1496">
        <v>24.33</v>
      </c>
      <c r="J1496">
        <v>64.47</v>
      </c>
    </row>
    <row r="1497" spans="1:10" x14ac:dyDescent="0.3">
      <c r="A1497">
        <v>4141</v>
      </c>
      <c r="B1497" t="s">
        <v>552</v>
      </c>
      <c r="C1497" s="441">
        <v>45778</v>
      </c>
      <c r="D1497" t="s">
        <v>5061</v>
      </c>
      <c r="E1497" t="s">
        <v>6832</v>
      </c>
      <c r="F1497" t="s">
        <v>6714</v>
      </c>
      <c r="G1497">
        <v>3.23</v>
      </c>
      <c r="H1497" t="s">
        <v>6085</v>
      </c>
      <c r="I1497">
        <v>35.6</v>
      </c>
      <c r="J1497">
        <v>114.99</v>
      </c>
    </row>
    <row r="1498" spans="1:10" x14ac:dyDescent="0.3">
      <c r="A1498">
        <v>4142</v>
      </c>
      <c r="B1498" t="s">
        <v>552</v>
      </c>
      <c r="C1498" s="441">
        <v>45778</v>
      </c>
      <c r="D1498" t="s">
        <v>5061</v>
      </c>
      <c r="E1498" t="s">
        <v>4667</v>
      </c>
      <c r="F1498" t="s">
        <v>6714</v>
      </c>
      <c r="G1498">
        <v>5.48</v>
      </c>
      <c r="H1498" t="s">
        <v>6085</v>
      </c>
      <c r="I1498">
        <v>62.1</v>
      </c>
      <c r="J1498">
        <v>340.31</v>
      </c>
    </row>
    <row r="1499" spans="1:10" x14ac:dyDescent="0.3">
      <c r="A1499">
        <v>5103</v>
      </c>
      <c r="B1499" t="s">
        <v>552</v>
      </c>
      <c r="C1499" s="441">
        <v>45839</v>
      </c>
      <c r="D1499" t="s">
        <v>5046</v>
      </c>
      <c r="E1499" t="s">
        <v>4667</v>
      </c>
      <c r="F1499" t="s">
        <v>6714</v>
      </c>
      <c r="G1499">
        <v>1.72</v>
      </c>
      <c r="H1499" t="s">
        <v>6085</v>
      </c>
      <c r="I1499">
        <v>62.1</v>
      </c>
      <c r="J1499">
        <v>106.81</v>
      </c>
    </row>
    <row r="1500" spans="1:10" x14ac:dyDescent="0.3">
      <c r="A1500">
        <v>5844</v>
      </c>
      <c r="B1500" t="s">
        <v>552</v>
      </c>
      <c r="C1500" s="441">
        <v>45870</v>
      </c>
      <c r="D1500" t="s">
        <v>4519</v>
      </c>
      <c r="E1500" t="s">
        <v>4667</v>
      </c>
      <c r="F1500" t="s">
        <v>6714</v>
      </c>
      <c r="G1500">
        <v>4.1100000000000003</v>
      </c>
      <c r="H1500" t="s">
        <v>6085</v>
      </c>
      <c r="I1500">
        <v>62.1</v>
      </c>
      <c r="J1500">
        <v>255.23</v>
      </c>
    </row>
    <row r="1501" spans="1:10" x14ac:dyDescent="0.3">
      <c r="A1501">
        <v>6546</v>
      </c>
      <c r="B1501" t="s">
        <v>552</v>
      </c>
      <c r="C1501" s="441">
        <v>45901</v>
      </c>
      <c r="D1501" t="s">
        <v>4524</v>
      </c>
      <c r="E1501" t="s">
        <v>4667</v>
      </c>
      <c r="F1501" t="s">
        <v>6714</v>
      </c>
      <c r="G1501">
        <v>0.69</v>
      </c>
      <c r="H1501" t="s">
        <v>6085</v>
      </c>
      <c r="I1501">
        <v>62.1</v>
      </c>
      <c r="J1501">
        <v>42.85</v>
      </c>
    </row>
    <row r="1502" spans="1:10" x14ac:dyDescent="0.3">
      <c r="A1502">
        <v>7081</v>
      </c>
      <c r="B1502" t="s">
        <v>552</v>
      </c>
      <c r="C1502" s="441">
        <v>45931</v>
      </c>
      <c r="D1502" t="s">
        <v>1097</v>
      </c>
      <c r="E1502" t="s">
        <v>4667</v>
      </c>
      <c r="F1502" t="s">
        <v>6714</v>
      </c>
      <c r="G1502">
        <v>2.68</v>
      </c>
      <c r="H1502" t="s">
        <v>6085</v>
      </c>
      <c r="I1502">
        <v>62.1</v>
      </c>
      <c r="J1502">
        <v>166.43</v>
      </c>
    </row>
    <row r="1503" spans="1:10" x14ac:dyDescent="0.3">
      <c r="A1503">
        <v>7537</v>
      </c>
      <c r="B1503" t="s">
        <v>552</v>
      </c>
      <c r="C1503" s="441">
        <v>45962</v>
      </c>
      <c r="D1503" t="s">
        <v>4417</v>
      </c>
      <c r="E1503" t="s">
        <v>4667</v>
      </c>
      <c r="F1503" t="s">
        <v>6714</v>
      </c>
      <c r="G1503">
        <v>2.3199999999999998</v>
      </c>
      <c r="H1503" t="s">
        <v>6085</v>
      </c>
      <c r="I1503">
        <v>62.1</v>
      </c>
      <c r="J1503">
        <v>144.07</v>
      </c>
    </row>
    <row r="1504" spans="1:10" x14ac:dyDescent="0.3">
      <c r="A1504">
        <v>7787</v>
      </c>
      <c r="B1504" t="s">
        <v>552</v>
      </c>
      <c r="C1504" s="441">
        <v>45992</v>
      </c>
      <c r="D1504" t="s">
        <v>4415</v>
      </c>
      <c r="E1504" t="s">
        <v>4667</v>
      </c>
      <c r="F1504" t="s">
        <v>6714</v>
      </c>
      <c r="G1504">
        <v>2.68</v>
      </c>
      <c r="H1504" t="s">
        <v>6085</v>
      </c>
      <c r="I1504">
        <v>62.1</v>
      </c>
      <c r="J1504">
        <v>166.43</v>
      </c>
    </row>
    <row r="1505" spans="1:10" x14ac:dyDescent="0.3">
      <c r="A1505">
        <v>7890</v>
      </c>
      <c r="B1505" t="s">
        <v>552</v>
      </c>
      <c r="C1505" s="441">
        <v>46023</v>
      </c>
      <c r="D1505" t="s">
        <v>460</v>
      </c>
      <c r="E1505" t="s">
        <v>4667</v>
      </c>
      <c r="F1505" t="s">
        <v>6714</v>
      </c>
      <c r="G1505">
        <v>3.56</v>
      </c>
      <c r="H1505" t="s">
        <v>6085</v>
      </c>
      <c r="I1505">
        <v>62.1</v>
      </c>
      <c r="J1505">
        <v>221.08</v>
      </c>
    </row>
    <row r="1506" spans="1:10" x14ac:dyDescent="0.3">
      <c r="A1506">
        <v>8376</v>
      </c>
      <c r="B1506" t="s">
        <v>552</v>
      </c>
      <c r="C1506" s="441">
        <v>46054</v>
      </c>
      <c r="D1506" t="s">
        <v>461</v>
      </c>
      <c r="E1506" t="s">
        <v>4667</v>
      </c>
      <c r="F1506" t="s">
        <v>6714</v>
      </c>
      <c r="G1506">
        <v>3.37</v>
      </c>
      <c r="H1506" t="s">
        <v>6085</v>
      </c>
      <c r="I1506">
        <v>62.1</v>
      </c>
      <c r="J1506">
        <v>209.28</v>
      </c>
    </row>
    <row r="1507" spans="1:10" x14ac:dyDescent="0.3">
      <c r="A1507">
        <v>8862</v>
      </c>
      <c r="B1507" t="s">
        <v>552</v>
      </c>
      <c r="C1507" s="441">
        <v>46082</v>
      </c>
      <c r="D1507" t="s">
        <v>462</v>
      </c>
      <c r="E1507" t="s">
        <v>4667</v>
      </c>
      <c r="F1507" t="s">
        <v>6714</v>
      </c>
      <c r="G1507">
        <v>1.94</v>
      </c>
      <c r="H1507" t="s">
        <v>6085</v>
      </c>
      <c r="I1507">
        <v>62.1</v>
      </c>
      <c r="J1507">
        <v>120.47</v>
      </c>
    </row>
    <row r="1508" spans="1:10" x14ac:dyDescent="0.3">
      <c r="A1508">
        <v>9621</v>
      </c>
      <c r="B1508" t="s">
        <v>552</v>
      </c>
      <c r="C1508" s="441">
        <v>46113</v>
      </c>
      <c r="D1508" t="s">
        <v>463</v>
      </c>
      <c r="E1508" t="s">
        <v>4667</v>
      </c>
      <c r="F1508" t="s">
        <v>6714</v>
      </c>
      <c r="G1508">
        <v>2.42</v>
      </c>
      <c r="H1508" t="s">
        <v>6085</v>
      </c>
      <c r="I1508">
        <v>62.1</v>
      </c>
      <c r="J1508">
        <v>150.28</v>
      </c>
    </row>
    <row r="1509" spans="1:10" x14ac:dyDescent="0.3">
      <c r="A1509">
        <v>10154</v>
      </c>
      <c r="B1509" t="s">
        <v>552</v>
      </c>
      <c r="C1509" s="441">
        <v>46143</v>
      </c>
      <c r="D1509" t="s">
        <v>464</v>
      </c>
      <c r="E1509" t="s">
        <v>4667</v>
      </c>
      <c r="F1509" t="s">
        <v>6714</v>
      </c>
      <c r="G1509">
        <v>3.47</v>
      </c>
      <c r="H1509" t="s">
        <v>6085</v>
      </c>
      <c r="I1509">
        <v>62.1</v>
      </c>
      <c r="J1509">
        <v>215.49</v>
      </c>
    </row>
    <row r="1510" spans="1:10" x14ac:dyDescent="0.3">
      <c r="A1510">
        <v>10870</v>
      </c>
      <c r="B1510" t="s">
        <v>552</v>
      </c>
      <c r="C1510" s="441">
        <v>46174</v>
      </c>
      <c r="D1510" t="s">
        <v>465</v>
      </c>
      <c r="E1510" t="s">
        <v>4667</v>
      </c>
      <c r="F1510" t="s">
        <v>6714</v>
      </c>
      <c r="G1510">
        <v>0.9</v>
      </c>
      <c r="H1510" t="s">
        <v>6085</v>
      </c>
      <c r="I1510">
        <v>62.1</v>
      </c>
      <c r="J1510">
        <v>55.89</v>
      </c>
    </row>
    <row r="1511" spans="1:10" x14ac:dyDescent="0.3">
      <c r="A1511">
        <v>11726</v>
      </c>
      <c r="B1511" t="s">
        <v>552</v>
      </c>
      <c r="C1511" s="441">
        <v>46204</v>
      </c>
      <c r="D1511" t="s">
        <v>466</v>
      </c>
      <c r="E1511" t="s">
        <v>4667</v>
      </c>
      <c r="F1511" t="s">
        <v>6714</v>
      </c>
      <c r="G1511">
        <v>4.8899999999999997</v>
      </c>
      <c r="H1511" t="s">
        <v>6085</v>
      </c>
      <c r="I1511">
        <v>62.1</v>
      </c>
      <c r="J1511">
        <v>303.67</v>
      </c>
    </row>
    <row r="1512" spans="1:10" x14ac:dyDescent="0.3">
      <c r="A1512">
        <v>4143</v>
      </c>
      <c r="B1512" t="s">
        <v>552</v>
      </c>
      <c r="C1512" s="441">
        <v>45778</v>
      </c>
      <c r="D1512" t="s">
        <v>5061</v>
      </c>
      <c r="E1512" t="s">
        <v>6833</v>
      </c>
      <c r="F1512" t="s">
        <v>6714</v>
      </c>
      <c r="G1512">
        <v>3.52</v>
      </c>
      <c r="H1512" t="s">
        <v>6085</v>
      </c>
      <c r="I1512">
        <v>18.45</v>
      </c>
      <c r="J1512">
        <v>64.94</v>
      </c>
    </row>
    <row r="1513" spans="1:10" x14ac:dyDescent="0.3">
      <c r="A1513">
        <v>5108</v>
      </c>
      <c r="B1513" t="s">
        <v>552</v>
      </c>
      <c r="C1513" s="441">
        <v>45839</v>
      </c>
      <c r="D1513" t="s">
        <v>5046</v>
      </c>
      <c r="E1513" t="s">
        <v>6833</v>
      </c>
      <c r="F1513" t="s">
        <v>6714</v>
      </c>
      <c r="G1513">
        <v>0.6</v>
      </c>
      <c r="H1513" t="s">
        <v>6085</v>
      </c>
      <c r="I1513">
        <v>18.95</v>
      </c>
      <c r="J1513">
        <v>11.37</v>
      </c>
    </row>
    <row r="1514" spans="1:10" x14ac:dyDescent="0.3">
      <c r="A1514">
        <v>5849</v>
      </c>
      <c r="B1514" t="s">
        <v>552</v>
      </c>
      <c r="C1514" s="441">
        <v>45870</v>
      </c>
      <c r="D1514" t="s">
        <v>4519</v>
      </c>
      <c r="E1514" t="s">
        <v>6833</v>
      </c>
      <c r="F1514" t="s">
        <v>6714</v>
      </c>
      <c r="G1514">
        <v>2.6</v>
      </c>
      <c r="H1514" t="s">
        <v>6085</v>
      </c>
      <c r="I1514">
        <v>18.95</v>
      </c>
      <c r="J1514">
        <v>49.27</v>
      </c>
    </row>
    <row r="1515" spans="1:10" x14ac:dyDescent="0.3">
      <c r="A1515">
        <v>6552</v>
      </c>
      <c r="B1515" t="s">
        <v>552</v>
      </c>
      <c r="C1515" s="441">
        <v>45901</v>
      </c>
      <c r="D1515" t="s">
        <v>4524</v>
      </c>
      <c r="E1515" t="s">
        <v>6833</v>
      </c>
      <c r="F1515" t="s">
        <v>6714</v>
      </c>
      <c r="G1515">
        <v>2.12</v>
      </c>
      <c r="H1515" t="s">
        <v>6085</v>
      </c>
      <c r="I1515">
        <v>18.95</v>
      </c>
      <c r="J1515">
        <v>40.17</v>
      </c>
    </row>
    <row r="1516" spans="1:10" x14ac:dyDescent="0.3">
      <c r="A1516">
        <v>7087</v>
      </c>
      <c r="B1516" t="s">
        <v>552</v>
      </c>
      <c r="C1516" s="441">
        <v>45931</v>
      </c>
      <c r="D1516" t="s">
        <v>1097</v>
      </c>
      <c r="E1516" t="s">
        <v>6833</v>
      </c>
      <c r="F1516" t="s">
        <v>6714</v>
      </c>
      <c r="G1516">
        <v>0.49</v>
      </c>
      <c r="H1516" t="s">
        <v>6085</v>
      </c>
      <c r="I1516">
        <v>18.95</v>
      </c>
      <c r="J1516">
        <v>9.2899999999999991</v>
      </c>
    </row>
    <row r="1517" spans="1:10" x14ac:dyDescent="0.3">
      <c r="A1517">
        <v>7894</v>
      </c>
      <c r="B1517" t="s">
        <v>552</v>
      </c>
      <c r="C1517" s="441">
        <v>46023</v>
      </c>
      <c r="D1517" t="s">
        <v>460</v>
      </c>
      <c r="E1517" t="s">
        <v>6833</v>
      </c>
      <c r="F1517" t="s">
        <v>6714</v>
      </c>
      <c r="G1517">
        <v>1.1000000000000001</v>
      </c>
      <c r="H1517" t="s">
        <v>6085</v>
      </c>
      <c r="I1517">
        <v>22.83</v>
      </c>
      <c r="J1517">
        <v>25.11</v>
      </c>
    </row>
    <row r="1518" spans="1:10" x14ac:dyDescent="0.3">
      <c r="A1518">
        <v>8383</v>
      </c>
      <c r="B1518" t="s">
        <v>552</v>
      </c>
      <c r="C1518" s="441">
        <v>46054</v>
      </c>
      <c r="D1518" t="s">
        <v>461</v>
      </c>
      <c r="E1518" t="s">
        <v>6833</v>
      </c>
      <c r="F1518" t="s">
        <v>6714</v>
      </c>
      <c r="G1518">
        <v>0.08</v>
      </c>
      <c r="H1518" t="s">
        <v>6085</v>
      </c>
      <c r="I1518">
        <v>22.83</v>
      </c>
      <c r="J1518">
        <v>1.83</v>
      </c>
    </row>
    <row r="1519" spans="1:10" x14ac:dyDescent="0.3">
      <c r="A1519">
        <v>8869</v>
      </c>
      <c r="B1519" t="s">
        <v>552</v>
      </c>
      <c r="C1519" s="441">
        <v>46082</v>
      </c>
      <c r="D1519" t="s">
        <v>462</v>
      </c>
      <c r="E1519" t="s">
        <v>6833</v>
      </c>
      <c r="F1519" t="s">
        <v>6714</v>
      </c>
      <c r="G1519">
        <v>1.32</v>
      </c>
      <c r="H1519" t="s">
        <v>6085</v>
      </c>
      <c r="I1519">
        <v>22.83</v>
      </c>
      <c r="J1519">
        <v>30.14</v>
      </c>
    </row>
    <row r="1520" spans="1:10" x14ac:dyDescent="0.3">
      <c r="A1520">
        <v>9628</v>
      </c>
      <c r="B1520" t="s">
        <v>552</v>
      </c>
      <c r="C1520" s="441">
        <v>46113</v>
      </c>
      <c r="D1520" t="s">
        <v>463</v>
      </c>
      <c r="E1520" t="s">
        <v>6833</v>
      </c>
      <c r="F1520" t="s">
        <v>6714</v>
      </c>
      <c r="G1520">
        <v>3.22</v>
      </c>
      <c r="H1520" t="s">
        <v>6085</v>
      </c>
      <c r="I1520">
        <v>22.83</v>
      </c>
      <c r="J1520">
        <v>73.510000000000005</v>
      </c>
    </row>
    <row r="1521" spans="1:10" x14ac:dyDescent="0.3">
      <c r="A1521">
        <v>10161</v>
      </c>
      <c r="B1521" t="s">
        <v>552</v>
      </c>
      <c r="C1521" s="441">
        <v>46143</v>
      </c>
      <c r="D1521" t="s">
        <v>464</v>
      </c>
      <c r="E1521" t="s">
        <v>6833</v>
      </c>
      <c r="F1521" t="s">
        <v>6714</v>
      </c>
      <c r="G1521">
        <v>2.34</v>
      </c>
      <c r="H1521" t="s">
        <v>6085</v>
      </c>
      <c r="I1521">
        <v>22.83</v>
      </c>
      <c r="J1521">
        <v>53.42</v>
      </c>
    </row>
    <row r="1522" spans="1:10" x14ac:dyDescent="0.3">
      <c r="A1522">
        <v>10876</v>
      </c>
      <c r="B1522" t="s">
        <v>552</v>
      </c>
      <c r="C1522" s="441">
        <v>46174</v>
      </c>
      <c r="D1522" t="s">
        <v>465</v>
      </c>
      <c r="E1522" t="s">
        <v>6833</v>
      </c>
      <c r="F1522" t="s">
        <v>6714</v>
      </c>
      <c r="G1522">
        <v>1.45</v>
      </c>
      <c r="H1522" t="s">
        <v>6085</v>
      </c>
      <c r="I1522">
        <v>22.83</v>
      </c>
      <c r="J1522">
        <v>33.1</v>
      </c>
    </row>
    <row r="1523" spans="1:10" x14ac:dyDescent="0.3">
      <c r="A1523">
        <v>11732</v>
      </c>
      <c r="B1523" t="s">
        <v>552</v>
      </c>
      <c r="C1523" s="441">
        <v>46204</v>
      </c>
      <c r="D1523" t="s">
        <v>466</v>
      </c>
      <c r="E1523" t="s">
        <v>6833</v>
      </c>
      <c r="F1523" t="s">
        <v>6714</v>
      </c>
      <c r="G1523">
        <v>1.76</v>
      </c>
      <c r="H1523" t="s">
        <v>6085</v>
      </c>
      <c r="I1523">
        <v>22.83</v>
      </c>
      <c r="J1523">
        <v>40.18</v>
      </c>
    </row>
    <row r="1524" spans="1:10" x14ac:dyDescent="0.3">
      <c r="A1524">
        <v>4144</v>
      </c>
      <c r="B1524" t="s">
        <v>552</v>
      </c>
      <c r="C1524" s="441">
        <v>45778</v>
      </c>
      <c r="D1524" t="s">
        <v>5061</v>
      </c>
      <c r="E1524" t="s">
        <v>6834</v>
      </c>
      <c r="F1524" t="s">
        <v>6714</v>
      </c>
      <c r="G1524">
        <v>1.99</v>
      </c>
      <c r="H1524" t="s">
        <v>6085</v>
      </c>
      <c r="I1524">
        <v>12.62</v>
      </c>
      <c r="J1524">
        <v>25.11</v>
      </c>
    </row>
    <row r="1525" spans="1:10" x14ac:dyDescent="0.3">
      <c r="A1525">
        <v>5114</v>
      </c>
      <c r="B1525" t="s">
        <v>552</v>
      </c>
      <c r="C1525" s="441">
        <v>45839</v>
      </c>
      <c r="D1525" t="s">
        <v>5046</v>
      </c>
      <c r="E1525" t="s">
        <v>6834</v>
      </c>
      <c r="F1525" t="s">
        <v>6714</v>
      </c>
      <c r="G1525">
        <v>1.36</v>
      </c>
      <c r="H1525" t="s">
        <v>6085</v>
      </c>
      <c r="I1525">
        <v>12.62</v>
      </c>
      <c r="J1525">
        <v>17.16</v>
      </c>
    </row>
    <row r="1526" spans="1:10" x14ac:dyDescent="0.3">
      <c r="A1526">
        <v>8389</v>
      </c>
      <c r="B1526" t="s">
        <v>552</v>
      </c>
      <c r="C1526" s="441">
        <v>46054</v>
      </c>
      <c r="D1526" t="s">
        <v>461</v>
      </c>
      <c r="E1526" t="s">
        <v>6834</v>
      </c>
      <c r="F1526" t="s">
        <v>6714</v>
      </c>
      <c r="G1526">
        <v>0.98</v>
      </c>
      <c r="H1526" t="s">
        <v>6085</v>
      </c>
      <c r="I1526">
        <v>12.62</v>
      </c>
      <c r="J1526">
        <v>12.37</v>
      </c>
    </row>
    <row r="1527" spans="1:10" x14ac:dyDescent="0.3">
      <c r="A1527">
        <v>8876</v>
      </c>
      <c r="B1527" t="s">
        <v>552</v>
      </c>
      <c r="C1527" s="441">
        <v>46082</v>
      </c>
      <c r="D1527" t="s">
        <v>462</v>
      </c>
      <c r="E1527" t="s">
        <v>6834</v>
      </c>
      <c r="F1527" t="s">
        <v>6714</v>
      </c>
      <c r="G1527">
        <v>0.3</v>
      </c>
      <c r="H1527" t="s">
        <v>6085</v>
      </c>
      <c r="I1527">
        <v>12.62</v>
      </c>
      <c r="J1527">
        <v>3.79</v>
      </c>
    </row>
    <row r="1528" spans="1:10" x14ac:dyDescent="0.3">
      <c r="A1528">
        <v>9634</v>
      </c>
      <c r="B1528" t="s">
        <v>552</v>
      </c>
      <c r="C1528" s="441">
        <v>46113</v>
      </c>
      <c r="D1528" t="s">
        <v>463</v>
      </c>
      <c r="E1528" t="s">
        <v>6834</v>
      </c>
      <c r="F1528" t="s">
        <v>6714</v>
      </c>
      <c r="G1528">
        <v>0.7</v>
      </c>
      <c r="H1528" t="s">
        <v>6085</v>
      </c>
      <c r="I1528">
        <v>12.62</v>
      </c>
      <c r="J1528">
        <v>8.83</v>
      </c>
    </row>
    <row r="1529" spans="1:10" x14ac:dyDescent="0.3">
      <c r="A1529">
        <v>10167</v>
      </c>
      <c r="B1529" t="s">
        <v>552</v>
      </c>
      <c r="C1529" s="441">
        <v>46143</v>
      </c>
      <c r="D1529" t="s">
        <v>464</v>
      </c>
      <c r="E1529" t="s">
        <v>6834</v>
      </c>
      <c r="F1529" t="s">
        <v>6714</v>
      </c>
      <c r="G1529">
        <v>2.58</v>
      </c>
      <c r="H1529" t="s">
        <v>6085</v>
      </c>
      <c r="I1529">
        <v>12.62</v>
      </c>
      <c r="J1529">
        <v>32.56</v>
      </c>
    </row>
    <row r="1530" spans="1:10" x14ac:dyDescent="0.3">
      <c r="A1530">
        <v>10881</v>
      </c>
      <c r="B1530" t="s">
        <v>552</v>
      </c>
      <c r="C1530" s="441">
        <v>46174</v>
      </c>
      <c r="D1530" t="s">
        <v>465</v>
      </c>
      <c r="E1530" t="s">
        <v>6834</v>
      </c>
      <c r="F1530" t="s">
        <v>6714</v>
      </c>
      <c r="G1530">
        <v>1.1599999999999999</v>
      </c>
      <c r="H1530" t="s">
        <v>6085</v>
      </c>
      <c r="I1530">
        <v>12.62</v>
      </c>
      <c r="J1530">
        <v>14.64</v>
      </c>
    </row>
    <row r="1531" spans="1:10" x14ac:dyDescent="0.3">
      <c r="A1531">
        <v>11737</v>
      </c>
      <c r="B1531" t="s">
        <v>552</v>
      </c>
      <c r="C1531" s="441">
        <v>46204</v>
      </c>
      <c r="D1531" t="s">
        <v>466</v>
      </c>
      <c r="E1531" t="s">
        <v>6834</v>
      </c>
      <c r="F1531" t="s">
        <v>6714</v>
      </c>
      <c r="G1531">
        <v>0.9</v>
      </c>
      <c r="H1531" t="s">
        <v>6085</v>
      </c>
      <c r="I1531">
        <v>12.62</v>
      </c>
      <c r="J1531">
        <v>11.36</v>
      </c>
    </row>
    <row r="1532" spans="1:10" x14ac:dyDescent="0.3">
      <c r="A1532">
        <v>4145</v>
      </c>
      <c r="B1532" t="s">
        <v>552</v>
      </c>
      <c r="C1532" s="441">
        <v>45778</v>
      </c>
      <c r="D1532" t="s">
        <v>5061</v>
      </c>
      <c r="E1532" t="s">
        <v>6835</v>
      </c>
      <c r="F1532" t="s">
        <v>6714</v>
      </c>
      <c r="G1532">
        <v>6.16</v>
      </c>
      <c r="H1532" t="s">
        <v>6085</v>
      </c>
      <c r="I1532">
        <v>19.02</v>
      </c>
      <c r="J1532">
        <v>117.16</v>
      </c>
    </row>
    <row r="1533" spans="1:10" x14ac:dyDescent="0.3">
      <c r="A1533">
        <v>5115</v>
      </c>
      <c r="B1533" t="s">
        <v>552</v>
      </c>
      <c r="C1533" s="441">
        <v>45839</v>
      </c>
      <c r="D1533" t="s">
        <v>5046</v>
      </c>
      <c r="E1533" t="s">
        <v>6835</v>
      </c>
      <c r="F1533" t="s">
        <v>6714</v>
      </c>
      <c r="G1533">
        <v>2.31</v>
      </c>
      <c r="H1533" t="s">
        <v>6085</v>
      </c>
      <c r="I1533">
        <v>19.02</v>
      </c>
      <c r="J1533">
        <v>43.94</v>
      </c>
    </row>
    <row r="1534" spans="1:10" x14ac:dyDescent="0.3">
      <c r="A1534">
        <v>5855</v>
      </c>
      <c r="B1534" t="s">
        <v>552</v>
      </c>
      <c r="C1534" s="441">
        <v>45870</v>
      </c>
      <c r="D1534" t="s">
        <v>4519</v>
      </c>
      <c r="E1534" t="s">
        <v>6835</v>
      </c>
      <c r="F1534" t="s">
        <v>6714</v>
      </c>
      <c r="G1534">
        <v>1.86</v>
      </c>
      <c r="H1534" t="s">
        <v>6085</v>
      </c>
      <c r="I1534">
        <v>19.02</v>
      </c>
      <c r="J1534">
        <v>35.380000000000003</v>
      </c>
    </row>
    <row r="1535" spans="1:10" x14ac:dyDescent="0.3">
      <c r="A1535">
        <v>6558</v>
      </c>
      <c r="B1535" t="s">
        <v>552</v>
      </c>
      <c r="C1535" s="441">
        <v>45901</v>
      </c>
      <c r="D1535" t="s">
        <v>4524</v>
      </c>
      <c r="E1535" t="s">
        <v>6835</v>
      </c>
      <c r="F1535" t="s">
        <v>6714</v>
      </c>
      <c r="G1535">
        <v>2.66</v>
      </c>
      <c r="H1535" t="s">
        <v>6085</v>
      </c>
      <c r="I1535">
        <v>19.02</v>
      </c>
      <c r="J1535">
        <v>50.59</v>
      </c>
    </row>
    <row r="1536" spans="1:10" x14ac:dyDescent="0.3">
      <c r="A1536">
        <v>7093</v>
      </c>
      <c r="B1536" t="s">
        <v>552</v>
      </c>
      <c r="C1536" s="441">
        <v>45931</v>
      </c>
      <c r="D1536" t="s">
        <v>1097</v>
      </c>
      <c r="E1536" t="s">
        <v>6835</v>
      </c>
      <c r="F1536" t="s">
        <v>6714</v>
      </c>
      <c r="G1536">
        <v>0.2</v>
      </c>
      <c r="H1536" t="s">
        <v>6085</v>
      </c>
      <c r="I1536">
        <v>19.02</v>
      </c>
      <c r="J1536">
        <v>3.8</v>
      </c>
    </row>
    <row r="1537" spans="1:10" x14ac:dyDescent="0.3">
      <c r="A1537">
        <v>7546</v>
      </c>
      <c r="B1537" t="s">
        <v>552</v>
      </c>
      <c r="C1537" s="441">
        <v>45962</v>
      </c>
      <c r="D1537" t="s">
        <v>4417</v>
      </c>
      <c r="E1537" t="s">
        <v>6835</v>
      </c>
      <c r="F1537" t="s">
        <v>6714</v>
      </c>
      <c r="G1537">
        <v>1.18</v>
      </c>
      <c r="H1537" t="s">
        <v>6085</v>
      </c>
      <c r="I1537">
        <v>19.02</v>
      </c>
      <c r="J1537">
        <v>22.44</v>
      </c>
    </row>
    <row r="1538" spans="1:10" x14ac:dyDescent="0.3">
      <c r="A1538">
        <v>7796</v>
      </c>
      <c r="B1538" t="s">
        <v>552</v>
      </c>
      <c r="C1538" s="441">
        <v>45992</v>
      </c>
      <c r="D1538" t="s">
        <v>4415</v>
      </c>
      <c r="E1538" t="s">
        <v>6835</v>
      </c>
      <c r="F1538" t="s">
        <v>6714</v>
      </c>
      <c r="G1538">
        <v>0.2</v>
      </c>
      <c r="H1538" t="s">
        <v>6085</v>
      </c>
      <c r="I1538">
        <v>19.02</v>
      </c>
      <c r="J1538">
        <v>3.8</v>
      </c>
    </row>
    <row r="1539" spans="1:10" x14ac:dyDescent="0.3">
      <c r="A1539">
        <v>8390</v>
      </c>
      <c r="B1539" t="s">
        <v>552</v>
      </c>
      <c r="C1539" s="441">
        <v>46054</v>
      </c>
      <c r="D1539" t="s">
        <v>461</v>
      </c>
      <c r="E1539" t="s">
        <v>6835</v>
      </c>
      <c r="F1539" t="s">
        <v>6714</v>
      </c>
      <c r="G1539">
        <v>0.32</v>
      </c>
      <c r="H1539" t="s">
        <v>6085</v>
      </c>
      <c r="I1539">
        <v>19.02</v>
      </c>
      <c r="J1539">
        <v>6.09</v>
      </c>
    </row>
    <row r="1540" spans="1:10" x14ac:dyDescent="0.3">
      <c r="A1540">
        <v>8877</v>
      </c>
      <c r="B1540" t="s">
        <v>552</v>
      </c>
      <c r="C1540" s="441">
        <v>46082</v>
      </c>
      <c r="D1540" t="s">
        <v>462</v>
      </c>
      <c r="E1540" t="s">
        <v>6835</v>
      </c>
      <c r="F1540" t="s">
        <v>6714</v>
      </c>
      <c r="G1540">
        <v>0.5</v>
      </c>
      <c r="H1540" t="s">
        <v>6085</v>
      </c>
      <c r="I1540">
        <v>19.02</v>
      </c>
      <c r="J1540">
        <v>9.51</v>
      </c>
    </row>
    <row r="1541" spans="1:10" x14ac:dyDescent="0.3">
      <c r="A1541">
        <v>9635</v>
      </c>
      <c r="B1541" t="s">
        <v>552</v>
      </c>
      <c r="C1541" s="441">
        <v>46113</v>
      </c>
      <c r="D1541" t="s">
        <v>463</v>
      </c>
      <c r="E1541" t="s">
        <v>6835</v>
      </c>
      <c r="F1541" t="s">
        <v>6714</v>
      </c>
      <c r="G1541">
        <v>2.2799999999999998</v>
      </c>
      <c r="H1541" t="s">
        <v>6085</v>
      </c>
      <c r="I1541">
        <v>19.02</v>
      </c>
      <c r="J1541">
        <v>43.37</v>
      </c>
    </row>
    <row r="1542" spans="1:10" x14ac:dyDescent="0.3">
      <c r="A1542">
        <v>10168</v>
      </c>
      <c r="B1542" t="s">
        <v>552</v>
      </c>
      <c r="C1542" s="441">
        <v>46143</v>
      </c>
      <c r="D1542" t="s">
        <v>464</v>
      </c>
      <c r="E1542" t="s">
        <v>6835</v>
      </c>
      <c r="F1542" t="s">
        <v>6714</v>
      </c>
      <c r="G1542">
        <v>1.1100000000000001</v>
      </c>
      <c r="H1542" t="s">
        <v>6085</v>
      </c>
      <c r="I1542">
        <v>19.02</v>
      </c>
      <c r="J1542">
        <v>21.11</v>
      </c>
    </row>
    <row r="1543" spans="1:10" x14ac:dyDescent="0.3">
      <c r="A1543">
        <v>10882</v>
      </c>
      <c r="B1543" t="s">
        <v>552</v>
      </c>
      <c r="C1543" s="441">
        <v>46174</v>
      </c>
      <c r="D1543" t="s">
        <v>465</v>
      </c>
      <c r="E1543" t="s">
        <v>6835</v>
      </c>
      <c r="F1543" t="s">
        <v>6714</v>
      </c>
      <c r="G1543">
        <v>1.7</v>
      </c>
      <c r="H1543" t="s">
        <v>6085</v>
      </c>
      <c r="I1543">
        <v>19.02</v>
      </c>
      <c r="J1543">
        <v>32.33</v>
      </c>
    </row>
    <row r="1544" spans="1:10" x14ac:dyDescent="0.3">
      <c r="A1544">
        <v>11739</v>
      </c>
      <c r="B1544" t="s">
        <v>552</v>
      </c>
      <c r="C1544" s="441">
        <v>46204</v>
      </c>
      <c r="D1544" t="s">
        <v>466</v>
      </c>
      <c r="E1544" t="s">
        <v>6835</v>
      </c>
      <c r="F1544" t="s">
        <v>6714</v>
      </c>
      <c r="G1544">
        <v>0.6</v>
      </c>
      <c r="H1544" t="s">
        <v>6085</v>
      </c>
      <c r="I1544">
        <v>19.02</v>
      </c>
      <c r="J1544">
        <v>11.41</v>
      </c>
    </row>
    <row r="1545" spans="1:10" x14ac:dyDescent="0.3">
      <c r="A1545">
        <v>4146</v>
      </c>
      <c r="B1545" t="s">
        <v>552</v>
      </c>
      <c r="C1545" s="441">
        <v>45778</v>
      </c>
      <c r="D1545" t="s">
        <v>5061</v>
      </c>
      <c r="E1545" t="s">
        <v>6836</v>
      </c>
      <c r="F1545" t="s">
        <v>6714</v>
      </c>
      <c r="G1545">
        <v>330</v>
      </c>
      <c r="H1545" t="s">
        <v>6085</v>
      </c>
      <c r="I1545">
        <v>49.65</v>
      </c>
      <c r="J1545">
        <v>16384.5</v>
      </c>
    </row>
    <row r="1546" spans="1:10" x14ac:dyDescent="0.3">
      <c r="A1546">
        <v>5116</v>
      </c>
      <c r="B1546" t="s">
        <v>552</v>
      </c>
      <c r="C1546" s="441">
        <v>45839</v>
      </c>
      <c r="D1546" t="s">
        <v>5046</v>
      </c>
      <c r="E1546" t="s">
        <v>6836</v>
      </c>
      <c r="F1546" t="s">
        <v>6714</v>
      </c>
      <c r="G1546">
        <v>0.39</v>
      </c>
      <c r="H1546" t="s">
        <v>6085</v>
      </c>
      <c r="I1546">
        <v>49.65</v>
      </c>
      <c r="J1546">
        <v>19.36</v>
      </c>
    </row>
    <row r="1547" spans="1:10" x14ac:dyDescent="0.3">
      <c r="A1547">
        <v>5858</v>
      </c>
      <c r="B1547" t="s">
        <v>552</v>
      </c>
      <c r="C1547" s="441">
        <v>45870</v>
      </c>
      <c r="D1547" t="s">
        <v>4519</v>
      </c>
      <c r="E1547" t="s">
        <v>6836</v>
      </c>
      <c r="F1547" t="s">
        <v>6714</v>
      </c>
      <c r="G1547">
        <v>0.32</v>
      </c>
      <c r="H1547" t="s">
        <v>6085</v>
      </c>
      <c r="I1547">
        <v>49.65</v>
      </c>
      <c r="J1547">
        <v>15.89</v>
      </c>
    </row>
    <row r="1548" spans="1:10" x14ac:dyDescent="0.3">
      <c r="A1548">
        <v>6562</v>
      </c>
      <c r="B1548" t="s">
        <v>552</v>
      </c>
      <c r="C1548" s="441">
        <v>45901</v>
      </c>
      <c r="D1548" t="s">
        <v>4524</v>
      </c>
      <c r="E1548" t="s">
        <v>6836</v>
      </c>
      <c r="F1548" t="s">
        <v>6714</v>
      </c>
      <c r="G1548">
        <v>0.18</v>
      </c>
      <c r="H1548" t="s">
        <v>6085</v>
      </c>
      <c r="I1548">
        <v>49.65</v>
      </c>
      <c r="J1548">
        <v>8.94</v>
      </c>
    </row>
    <row r="1549" spans="1:10" x14ac:dyDescent="0.3">
      <c r="A1549">
        <v>7097</v>
      </c>
      <c r="B1549" t="s">
        <v>552</v>
      </c>
      <c r="C1549" s="441">
        <v>45931</v>
      </c>
      <c r="D1549" t="s">
        <v>1097</v>
      </c>
      <c r="E1549" t="s">
        <v>6836</v>
      </c>
      <c r="F1549" t="s">
        <v>6714</v>
      </c>
      <c r="G1549">
        <v>0.1</v>
      </c>
      <c r="H1549" t="s">
        <v>6085</v>
      </c>
      <c r="I1549">
        <v>49.65</v>
      </c>
      <c r="J1549">
        <v>4.97</v>
      </c>
    </row>
    <row r="1550" spans="1:10" x14ac:dyDescent="0.3">
      <c r="A1550">
        <v>7550</v>
      </c>
      <c r="B1550" t="s">
        <v>552</v>
      </c>
      <c r="C1550" s="441">
        <v>45962</v>
      </c>
      <c r="D1550" t="s">
        <v>4417</v>
      </c>
      <c r="E1550" t="s">
        <v>6836</v>
      </c>
      <c r="F1550" t="s">
        <v>6714</v>
      </c>
      <c r="G1550">
        <v>0.26</v>
      </c>
      <c r="H1550" t="s">
        <v>6085</v>
      </c>
      <c r="I1550">
        <v>49.65</v>
      </c>
      <c r="J1550">
        <v>12.91</v>
      </c>
    </row>
    <row r="1551" spans="1:10" x14ac:dyDescent="0.3">
      <c r="A1551">
        <v>7800</v>
      </c>
      <c r="B1551" t="s">
        <v>552</v>
      </c>
      <c r="C1551" s="441">
        <v>45992</v>
      </c>
      <c r="D1551" t="s">
        <v>4415</v>
      </c>
      <c r="E1551" t="s">
        <v>6836</v>
      </c>
      <c r="F1551" t="s">
        <v>6714</v>
      </c>
      <c r="G1551">
        <v>0.1</v>
      </c>
      <c r="H1551" t="s">
        <v>6085</v>
      </c>
      <c r="I1551">
        <v>49.65</v>
      </c>
      <c r="J1551">
        <v>4.97</v>
      </c>
    </row>
    <row r="1552" spans="1:10" x14ac:dyDescent="0.3">
      <c r="A1552">
        <v>7899</v>
      </c>
      <c r="B1552" t="s">
        <v>552</v>
      </c>
      <c r="C1552" s="441">
        <v>46023</v>
      </c>
      <c r="D1552" t="s">
        <v>460</v>
      </c>
      <c r="E1552" t="s">
        <v>6836</v>
      </c>
      <c r="F1552" t="s">
        <v>6714</v>
      </c>
      <c r="G1552">
        <v>0.03</v>
      </c>
      <c r="H1552" t="s">
        <v>6085</v>
      </c>
      <c r="I1552">
        <v>49.65</v>
      </c>
      <c r="J1552">
        <v>1.49</v>
      </c>
    </row>
    <row r="1553" spans="1:10" x14ac:dyDescent="0.3">
      <c r="A1553">
        <v>8393</v>
      </c>
      <c r="B1553" t="s">
        <v>552</v>
      </c>
      <c r="C1553" s="441">
        <v>46054</v>
      </c>
      <c r="D1553" t="s">
        <v>461</v>
      </c>
      <c r="E1553" t="s">
        <v>6836</v>
      </c>
      <c r="F1553" t="s">
        <v>6714</v>
      </c>
      <c r="G1553">
        <v>0.22</v>
      </c>
      <c r="H1553" t="s">
        <v>6085</v>
      </c>
      <c r="I1553">
        <v>49.65</v>
      </c>
      <c r="J1553">
        <v>10.92</v>
      </c>
    </row>
    <row r="1554" spans="1:10" x14ac:dyDescent="0.3">
      <c r="A1554">
        <v>9637</v>
      </c>
      <c r="B1554" t="s">
        <v>552</v>
      </c>
      <c r="C1554" s="441">
        <v>46113</v>
      </c>
      <c r="D1554" t="s">
        <v>463</v>
      </c>
      <c r="E1554" t="s">
        <v>6836</v>
      </c>
      <c r="F1554" t="s">
        <v>6714</v>
      </c>
      <c r="G1554">
        <v>0.22</v>
      </c>
      <c r="H1554" t="s">
        <v>6085</v>
      </c>
      <c r="I1554">
        <v>49.65</v>
      </c>
      <c r="J1554">
        <v>10.92</v>
      </c>
    </row>
    <row r="1555" spans="1:10" x14ac:dyDescent="0.3">
      <c r="A1555">
        <v>10170</v>
      </c>
      <c r="B1555" t="s">
        <v>552</v>
      </c>
      <c r="C1555" s="441">
        <v>46143</v>
      </c>
      <c r="D1555" t="s">
        <v>464</v>
      </c>
      <c r="E1555" t="s">
        <v>6836</v>
      </c>
      <c r="F1555" t="s">
        <v>6714</v>
      </c>
      <c r="G1555">
        <v>0.6</v>
      </c>
      <c r="H1555" t="s">
        <v>6085</v>
      </c>
      <c r="I1555">
        <v>49.65</v>
      </c>
      <c r="J1555">
        <v>29.79</v>
      </c>
    </row>
    <row r="1556" spans="1:10" x14ac:dyDescent="0.3">
      <c r="A1556">
        <v>10884</v>
      </c>
      <c r="B1556" t="s">
        <v>552</v>
      </c>
      <c r="C1556" s="441">
        <v>46174</v>
      </c>
      <c r="D1556" t="s">
        <v>465</v>
      </c>
      <c r="E1556" t="s">
        <v>6836</v>
      </c>
      <c r="F1556" t="s">
        <v>6714</v>
      </c>
      <c r="G1556">
        <v>0.48</v>
      </c>
      <c r="H1556" t="s">
        <v>6085</v>
      </c>
      <c r="I1556">
        <v>49.65</v>
      </c>
      <c r="J1556">
        <v>23.83</v>
      </c>
    </row>
    <row r="1557" spans="1:10" x14ac:dyDescent="0.3">
      <c r="A1557">
        <v>11741</v>
      </c>
      <c r="B1557" t="s">
        <v>552</v>
      </c>
      <c r="C1557" s="441">
        <v>46204</v>
      </c>
      <c r="D1557" t="s">
        <v>466</v>
      </c>
      <c r="E1557" t="s">
        <v>6836</v>
      </c>
      <c r="F1557" t="s">
        <v>6714</v>
      </c>
      <c r="G1557">
        <v>0.13</v>
      </c>
      <c r="H1557" t="s">
        <v>6085</v>
      </c>
      <c r="I1557">
        <v>49.65</v>
      </c>
      <c r="J1557">
        <v>6.45</v>
      </c>
    </row>
    <row r="1558" spans="1:10" x14ac:dyDescent="0.3">
      <c r="A1558">
        <v>5878</v>
      </c>
      <c r="B1558" t="s">
        <v>552</v>
      </c>
      <c r="C1558" s="441">
        <v>45870</v>
      </c>
      <c r="D1558" t="s">
        <v>4519</v>
      </c>
      <c r="E1558" t="s">
        <v>6837</v>
      </c>
      <c r="F1558" t="s">
        <v>6762</v>
      </c>
      <c r="G1558">
        <v>5</v>
      </c>
      <c r="H1558" t="s">
        <v>4764</v>
      </c>
      <c r="I1558">
        <v>119.94</v>
      </c>
      <c r="J1558">
        <v>599.70000000000005</v>
      </c>
    </row>
    <row r="1559" spans="1:10" x14ac:dyDescent="0.3">
      <c r="A1559">
        <v>6570</v>
      </c>
      <c r="B1559" t="s">
        <v>552</v>
      </c>
      <c r="C1559" s="441">
        <v>45901</v>
      </c>
      <c r="D1559" t="s">
        <v>4524</v>
      </c>
      <c r="E1559" t="s">
        <v>6837</v>
      </c>
      <c r="F1559" t="s">
        <v>6762</v>
      </c>
      <c r="G1559">
        <v>16.04</v>
      </c>
      <c r="H1559" t="s">
        <v>4764</v>
      </c>
      <c r="I1559">
        <v>119.94</v>
      </c>
      <c r="J1559">
        <v>1923.84</v>
      </c>
    </row>
    <row r="1560" spans="1:10" x14ac:dyDescent="0.3">
      <c r="A1560">
        <v>7104</v>
      </c>
      <c r="B1560" t="s">
        <v>552</v>
      </c>
      <c r="C1560" s="441">
        <v>45931</v>
      </c>
      <c r="D1560" t="s">
        <v>1097</v>
      </c>
      <c r="E1560" t="s">
        <v>6837</v>
      </c>
      <c r="F1560" t="s">
        <v>6762</v>
      </c>
      <c r="G1560">
        <v>4.5599999999999996</v>
      </c>
      <c r="H1560" t="s">
        <v>4764</v>
      </c>
      <c r="I1560">
        <v>119.94</v>
      </c>
      <c r="J1560">
        <v>546.92999999999995</v>
      </c>
    </row>
    <row r="1561" spans="1:10" x14ac:dyDescent="0.3">
      <c r="A1561">
        <v>10897</v>
      </c>
      <c r="B1561" t="s">
        <v>552</v>
      </c>
      <c r="C1561" s="441">
        <v>46174</v>
      </c>
      <c r="D1561" t="s">
        <v>465</v>
      </c>
      <c r="E1561" t="s">
        <v>6837</v>
      </c>
      <c r="F1561" t="s">
        <v>6762</v>
      </c>
      <c r="G1561">
        <v>7.25</v>
      </c>
      <c r="H1561" t="s">
        <v>4764</v>
      </c>
      <c r="I1561">
        <v>119.94</v>
      </c>
      <c r="J1561">
        <v>869.57</v>
      </c>
    </row>
    <row r="1562" spans="1:10" x14ac:dyDescent="0.3">
      <c r="A1562">
        <v>11751</v>
      </c>
      <c r="B1562" t="s">
        <v>552</v>
      </c>
      <c r="C1562" s="441">
        <v>46204</v>
      </c>
      <c r="D1562" t="s">
        <v>466</v>
      </c>
      <c r="E1562" t="s">
        <v>6837</v>
      </c>
      <c r="F1562" t="s">
        <v>6762</v>
      </c>
      <c r="G1562">
        <v>2.83</v>
      </c>
      <c r="H1562" t="s">
        <v>4764</v>
      </c>
      <c r="I1562">
        <v>119.94</v>
      </c>
      <c r="J1562">
        <v>339.43</v>
      </c>
    </row>
    <row r="1563" spans="1:10" x14ac:dyDescent="0.3">
      <c r="A1563">
        <v>5879</v>
      </c>
      <c r="B1563" t="s">
        <v>552</v>
      </c>
      <c r="C1563" s="441">
        <v>45870</v>
      </c>
      <c r="D1563" t="s">
        <v>4519</v>
      </c>
      <c r="E1563" t="s">
        <v>6838</v>
      </c>
      <c r="F1563" t="s">
        <v>6762</v>
      </c>
      <c r="G1563">
        <v>4.8499999999999996</v>
      </c>
      <c r="H1563" t="s">
        <v>4764</v>
      </c>
      <c r="I1563">
        <v>37.74</v>
      </c>
      <c r="J1563">
        <v>183.04</v>
      </c>
    </row>
    <row r="1564" spans="1:10" x14ac:dyDescent="0.3">
      <c r="A1564">
        <v>6580</v>
      </c>
      <c r="B1564" t="s">
        <v>552</v>
      </c>
      <c r="C1564" s="441">
        <v>45901</v>
      </c>
      <c r="D1564" t="s">
        <v>4524</v>
      </c>
      <c r="E1564" t="s">
        <v>6838</v>
      </c>
      <c r="F1564" t="s">
        <v>6762</v>
      </c>
      <c r="G1564">
        <v>0.94</v>
      </c>
      <c r="H1564" t="s">
        <v>4764</v>
      </c>
      <c r="I1564">
        <v>37.74</v>
      </c>
      <c r="J1564">
        <v>35.479999999999997</v>
      </c>
    </row>
    <row r="1565" spans="1:10" x14ac:dyDescent="0.3">
      <c r="A1565">
        <v>8412</v>
      </c>
      <c r="B1565" t="s">
        <v>552</v>
      </c>
      <c r="C1565" s="441">
        <v>46054</v>
      </c>
      <c r="D1565" t="s">
        <v>461</v>
      </c>
      <c r="E1565" t="s">
        <v>6838</v>
      </c>
      <c r="F1565" t="s">
        <v>6762</v>
      </c>
      <c r="G1565">
        <v>1.08</v>
      </c>
      <c r="H1565" t="s">
        <v>4764</v>
      </c>
      <c r="I1565">
        <v>37.340000000000003</v>
      </c>
      <c r="J1565">
        <v>40.33</v>
      </c>
    </row>
    <row r="1566" spans="1:10" x14ac:dyDescent="0.3">
      <c r="A1566">
        <v>10189</v>
      </c>
      <c r="B1566" t="s">
        <v>552</v>
      </c>
      <c r="C1566" s="441">
        <v>46143</v>
      </c>
      <c r="D1566" t="s">
        <v>464</v>
      </c>
      <c r="E1566" t="s">
        <v>6838</v>
      </c>
      <c r="F1566" t="s">
        <v>6762</v>
      </c>
      <c r="G1566">
        <v>6.59</v>
      </c>
      <c r="H1566" t="s">
        <v>4764</v>
      </c>
      <c r="I1566">
        <v>37.340000000000003</v>
      </c>
      <c r="J1566">
        <v>246.07</v>
      </c>
    </row>
    <row r="1567" spans="1:10" x14ac:dyDescent="0.3">
      <c r="A1567">
        <v>10907</v>
      </c>
      <c r="B1567" t="s">
        <v>552</v>
      </c>
      <c r="C1567" s="441">
        <v>46174</v>
      </c>
      <c r="D1567" t="s">
        <v>465</v>
      </c>
      <c r="E1567" t="s">
        <v>6838</v>
      </c>
      <c r="F1567" t="s">
        <v>6762</v>
      </c>
      <c r="G1567">
        <v>5</v>
      </c>
      <c r="H1567" t="s">
        <v>4764</v>
      </c>
      <c r="I1567">
        <v>37.340000000000003</v>
      </c>
      <c r="J1567">
        <v>186.7</v>
      </c>
    </row>
    <row r="1568" spans="1:10" x14ac:dyDescent="0.3">
      <c r="A1568">
        <v>5880</v>
      </c>
      <c r="B1568" t="s">
        <v>552</v>
      </c>
      <c r="C1568" s="441">
        <v>45870</v>
      </c>
      <c r="D1568" t="s">
        <v>4519</v>
      </c>
      <c r="E1568" t="s">
        <v>6839</v>
      </c>
      <c r="F1568" t="s">
        <v>6762</v>
      </c>
      <c r="G1568">
        <v>4.75</v>
      </c>
      <c r="H1568" t="s">
        <v>4764</v>
      </c>
      <c r="I1568">
        <v>119.94</v>
      </c>
      <c r="J1568">
        <v>569.72</v>
      </c>
    </row>
    <row r="1569" spans="1:10" x14ac:dyDescent="0.3">
      <c r="A1569">
        <v>8398</v>
      </c>
      <c r="B1569" t="s">
        <v>552</v>
      </c>
      <c r="C1569" s="441">
        <v>46054</v>
      </c>
      <c r="D1569" t="s">
        <v>461</v>
      </c>
      <c r="E1569" t="s">
        <v>6839</v>
      </c>
      <c r="F1569" t="s">
        <v>6762</v>
      </c>
      <c r="G1569">
        <v>2.08</v>
      </c>
      <c r="H1569" t="s">
        <v>4764</v>
      </c>
      <c r="I1569">
        <v>119.91</v>
      </c>
      <c r="J1569">
        <v>249.41</v>
      </c>
    </row>
    <row r="1570" spans="1:10" x14ac:dyDescent="0.3">
      <c r="A1570">
        <v>10177</v>
      </c>
      <c r="B1570" t="s">
        <v>552</v>
      </c>
      <c r="C1570" s="441">
        <v>46143</v>
      </c>
      <c r="D1570" t="s">
        <v>464</v>
      </c>
      <c r="E1570" t="s">
        <v>6839</v>
      </c>
      <c r="F1570" t="s">
        <v>6762</v>
      </c>
      <c r="G1570">
        <v>5.34</v>
      </c>
      <c r="H1570" t="s">
        <v>4764</v>
      </c>
      <c r="I1570">
        <v>119.91</v>
      </c>
      <c r="J1570">
        <v>640.32000000000005</v>
      </c>
    </row>
    <row r="1571" spans="1:10" x14ac:dyDescent="0.3">
      <c r="A1571">
        <v>10893</v>
      </c>
      <c r="B1571" t="s">
        <v>552</v>
      </c>
      <c r="C1571" s="441">
        <v>46174</v>
      </c>
      <c r="D1571" t="s">
        <v>465</v>
      </c>
      <c r="E1571" t="s">
        <v>6839</v>
      </c>
      <c r="F1571" t="s">
        <v>6762</v>
      </c>
      <c r="G1571">
        <v>5</v>
      </c>
      <c r="H1571" t="s">
        <v>4764</v>
      </c>
      <c r="I1571">
        <v>119.91</v>
      </c>
      <c r="J1571">
        <v>599.54999999999995</v>
      </c>
    </row>
    <row r="1572" spans="1:10" x14ac:dyDescent="0.3">
      <c r="A1572">
        <v>11747</v>
      </c>
      <c r="B1572" t="s">
        <v>552</v>
      </c>
      <c r="C1572" s="441">
        <v>46204</v>
      </c>
      <c r="D1572" t="s">
        <v>466</v>
      </c>
      <c r="E1572" t="s">
        <v>6839</v>
      </c>
      <c r="F1572" t="s">
        <v>6762</v>
      </c>
      <c r="G1572">
        <v>6.3</v>
      </c>
      <c r="H1572" t="s">
        <v>4764</v>
      </c>
      <c r="I1572">
        <v>119.91</v>
      </c>
      <c r="J1572">
        <v>755.43</v>
      </c>
    </row>
    <row r="1573" spans="1:10" x14ac:dyDescent="0.3">
      <c r="A1573">
        <v>5882</v>
      </c>
      <c r="B1573" t="s">
        <v>552</v>
      </c>
      <c r="C1573" s="441">
        <v>45870</v>
      </c>
      <c r="D1573" t="s">
        <v>4519</v>
      </c>
      <c r="E1573" t="s">
        <v>6840</v>
      </c>
      <c r="F1573" t="s">
        <v>6714</v>
      </c>
      <c r="G1573">
        <v>2.8</v>
      </c>
      <c r="H1573" t="s">
        <v>6085</v>
      </c>
      <c r="I1573">
        <v>28.23</v>
      </c>
      <c r="J1573">
        <v>79.040000000000006</v>
      </c>
    </row>
    <row r="1574" spans="1:10" x14ac:dyDescent="0.3">
      <c r="A1574">
        <v>5883</v>
      </c>
      <c r="B1574" t="s">
        <v>552</v>
      </c>
      <c r="C1574" s="441">
        <v>45870</v>
      </c>
      <c r="D1574" t="s">
        <v>4519</v>
      </c>
      <c r="E1574" t="s">
        <v>6841</v>
      </c>
      <c r="F1574" t="s">
        <v>6714</v>
      </c>
      <c r="G1574">
        <v>2.96</v>
      </c>
      <c r="H1574" t="s">
        <v>6085</v>
      </c>
      <c r="I1574">
        <v>14.1</v>
      </c>
      <c r="J1574">
        <v>41.74</v>
      </c>
    </row>
    <row r="1575" spans="1:10" x14ac:dyDescent="0.3">
      <c r="A1575">
        <v>6545</v>
      </c>
      <c r="B1575" t="s">
        <v>552</v>
      </c>
      <c r="C1575" s="441">
        <v>45901</v>
      </c>
      <c r="D1575" t="s">
        <v>4524</v>
      </c>
      <c r="E1575" t="s">
        <v>6841</v>
      </c>
      <c r="F1575" t="s">
        <v>6714</v>
      </c>
      <c r="G1575">
        <v>3.26</v>
      </c>
      <c r="H1575" t="s">
        <v>6085</v>
      </c>
      <c r="I1575">
        <v>14.1</v>
      </c>
      <c r="J1575">
        <v>45.97</v>
      </c>
    </row>
    <row r="1576" spans="1:10" x14ac:dyDescent="0.3">
      <c r="A1576">
        <v>8375</v>
      </c>
      <c r="B1576" t="s">
        <v>552</v>
      </c>
      <c r="C1576" s="441">
        <v>46054</v>
      </c>
      <c r="D1576" t="s">
        <v>461</v>
      </c>
      <c r="E1576" t="s">
        <v>6841</v>
      </c>
      <c r="F1576" t="s">
        <v>6714</v>
      </c>
      <c r="G1576">
        <v>1.6</v>
      </c>
      <c r="H1576" t="s">
        <v>6085</v>
      </c>
      <c r="I1576">
        <v>14.1</v>
      </c>
      <c r="J1576">
        <v>22.56</v>
      </c>
    </row>
    <row r="1577" spans="1:10" x14ac:dyDescent="0.3">
      <c r="A1577">
        <v>8861</v>
      </c>
      <c r="B1577" t="s">
        <v>552</v>
      </c>
      <c r="C1577" s="441">
        <v>46082</v>
      </c>
      <c r="D1577" t="s">
        <v>462</v>
      </c>
      <c r="E1577" t="s">
        <v>6841</v>
      </c>
      <c r="F1577" t="s">
        <v>6714</v>
      </c>
      <c r="G1577">
        <v>1.26</v>
      </c>
      <c r="H1577" t="s">
        <v>6085</v>
      </c>
      <c r="I1577">
        <v>14.1</v>
      </c>
      <c r="J1577">
        <v>17.77</v>
      </c>
    </row>
    <row r="1578" spans="1:10" x14ac:dyDescent="0.3">
      <c r="A1578">
        <v>9620</v>
      </c>
      <c r="B1578" t="s">
        <v>552</v>
      </c>
      <c r="C1578" s="441">
        <v>46113</v>
      </c>
      <c r="D1578" t="s">
        <v>463</v>
      </c>
      <c r="E1578" t="s">
        <v>6841</v>
      </c>
      <c r="F1578" t="s">
        <v>6714</v>
      </c>
      <c r="G1578">
        <v>3.56</v>
      </c>
      <c r="H1578" t="s">
        <v>6085</v>
      </c>
      <c r="I1578">
        <v>14.1</v>
      </c>
      <c r="J1578">
        <v>50.2</v>
      </c>
    </row>
    <row r="1579" spans="1:10" x14ac:dyDescent="0.3">
      <c r="A1579">
        <v>10153</v>
      </c>
      <c r="B1579" t="s">
        <v>552</v>
      </c>
      <c r="C1579" s="441">
        <v>46143</v>
      </c>
      <c r="D1579" t="s">
        <v>464</v>
      </c>
      <c r="E1579" t="s">
        <v>6841</v>
      </c>
      <c r="F1579" t="s">
        <v>6714</v>
      </c>
      <c r="G1579">
        <v>5.0999999999999996</v>
      </c>
      <c r="H1579" t="s">
        <v>6085</v>
      </c>
      <c r="I1579">
        <v>14.1</v>
      </c>
      <c r="J1579">
        <v>71.91</v>
      </c>
    </row>
    <row r="1580" spans="1:10" x14ac:dyDescent="0.3">
      <c r="A1580">
        <v>10869</v>
      </c>
      <c r="B1580" t="s">
        <v>552</v>
      </c>
      <c r="C1580" s="441">
        <v>46174</v>
      </c>
      <c r="D1580" t="s">
        <v>465</v>
      </c>
      <c r="E1580" t="s">
        <v>6841</v>
      </c>
      <c r="F1580" t="s">
        <v>6714</v>
      </c>
      <c r="G1580">
        <v>0.96</v>
      </c>
      <c r="H1580" t="s">
        <v>6085</v>
      </c>
      <c r="I1580">
        <v>14.1</v>
      </c>
      <c r="J1580">
        <v>13.54</v>
      </c>
    </row>
    <row r="1581" spans="1:10" x14ac:dyDescent="0.3">
      <c r="A1581">
        <v>11725</v>
      </c>
      <c r="B1581" t="s">
        <v>552</v>
      </c>
      <c r="C1581" s="441">
        <v>46204</v>
      </c>
      <c r="D1581" t="s">
        <v>466</v>
      </c>
      <c r="E1581" t="s">
        <v>6841</v>
      </c>
      <c r="F1581" t="s">
        <v>6714</v>
      </c>
      <c r="G1581">
        <v>0.5</v>
      </c>
      <c r="H1581" t="s">
        <v>6085</v>
      </c>
      <c r="I1581">
        <v>14.1</v>
      </c>
      <c r="J1581">
        <v>7.05</v>
      </c>
    </row>
    <row r="1582" spans="1:10" x14ac:dyDescent="0.3">
      <c r="A1582">
        <v>5884</v>
      </c>
      <c r="B1582" t="s">
        <v>552</v>
      </c>
      <c r="C1582" s="441">
        <v>45870</v>
      </c>
      <c r="D1582" t="s">
        <v>4519</v>
      </c>
      <c r="E1582" t="s">
        <v>6842</v>
      </c>
      <c r="F1582" t="s">
        <v>6146</v>
      </c>
      <c r="G1582">
        <v>236</v>
      </c>
      <c r="H1582" t="s">
        <v>6085</v>
      </c>
      <c r="I1582">
        <v>2.46</v>
      </c>
      <c r="J1582">
        <v>580.55999999999995</v>
      </c>
    </row>
    <row r="1583" spans="1:10" x14ac:dyDescent="0.3">
      <c r="A1583">
        <v>6549</v>
      </c>
      <c r="B1583" t="s">
        <v>552</v>
      </c>
      <c r="C1583" s="441">
        <v>45901</v>
      </c>
      <c r="D1583" t="s">
        <v>4524</v>
      </c>
      <c r="E1583" t="s">
        <v>6842</v>
      </c>
      <c r="F1583" t="s">
        <v>6146</v>
      </c>
      <c r="G1583">
        <v>20</v>
      </c>
      <c r="H1583" t="s">
        <v>6085</v>
      </c>
      <c r="I1583">
        <v>2.46</v>
      </c>
      <c r="J1583">
        <v>49.2</v>
      </c>
    </row>
    <row r="1584" spans="1:10" x14ac:dyDescent="0.3">
      <c r="A1584">
        <v>7084</v>
      </c>
      <c r="B1584" t="s">
        <v>552</v>
      </c>
      <c r="C1584" s="441">
        <v>45931</v>
      </c>
      <c r="D1584" t="s">
        <v>1097</v>
      </c>
      <c r="E1584" t="s">
        <v>6842</v>
      </c>
      <c r="F1584" t="s">
        <v>6146</v>
      </c>
      <c r="G1584">
        <v>250</v>
      </c>
      <c r="H1584" t="s">
        <v>6085</v>
      </c>
      <c r="I1584">
        <v>2.46</v>
      </c>
      <c r="J1584">
        <v>615</v>
      </c>
    </row>
    <row r="1585" spans="1:10" x14ac:dyDescent="0.3">
      <c r="A1585">
        <v>5885</v>
      </c>
      <c r="B1585" t="s">
        <v>552</v>
      </c>
      <c r="C1585" s="441">
        <v>45870</v>
      </c>
      <c r="D1585" t="s">
        <v>4519</v>
      </c>
      <c r="E1585" t="s">
        <v>6843</v>
      </c>
      <c r="F1585" t="s">
        <v>6714</v>
      </c>
      <c r="G1585">
        <v>2.95</v>
      </c>
      <c r="H1585" t="s">
        <v>6085</v>
      </c>
      <c r="I1585">
        <v>28.41</v>
      </c>
      <c r="J1585">
        <v>83.81</v>
      </c>
    </row>
    <row r="1586" spans="1:10" x14ac:dyDescent="0.3">
      <c r="A1586">
        <v>6560</v>
      </c>
      <c r="B1586" t="s">
        <v>552</v>
      </c>
      <c r="C1586" s="441">
        <v>45901</v>
      </c>
      <c r="D1586" t="s">
        <v>4524</v>
      </c>
      <c r="E1586" t="s">
        <v>6843</v>
      </c>
      <c r="F1586" t="s">
        <v>6714</v>
      </c>
      <c r="G1586">
        <v>18.059999999999999</v>
      </c>
      <c r="H1586" t="s">
        <v>6085</v>
      </c>
      <c r="I1586">
        <v>28.41</v>
      </c>
      <c r="J1586">
        <v>513.08000000000004</v>
      </c>
    </row>
    <row r="1587" spans="1:10" x14ac:dyDescent="0.3">
      <c r="A1587">
        <v>7095</v>
      </c>
      <c r="B1587" t="s">
        <v>552</v>
      </c>
      <c r="C1587" s="441">
        <v>45931</v>
      </c>
      <c r="D1587" t="s">
        <v>1097</v>
      </c>
      <c r="E1587" t="s">
        <v>6843</v>
      </c>
      <c r="F1587" t="s">
        <v>6714</v>
      </c>
      <c r="G1587">
        <v>9.6</v>
      </c>
      <c r="H1587" t="s">
        <v>6085</v>
      </c>
      <c r="I1587">
        <v>28.41</v>
      </c>
      <c r="J1587">
        <v>272.74</v>
      </c>
    </row>
    <row r="1588" spans="1:10" x14ac:dyDescent="0.3">
      <c r="A1588">
        <v>7548</v>
      </c>
      <c r="B1588" t="s">
        <v>552</v>
      </c>
      <c r="C1588" s="441">
        <v>45962</v>
      </c>
      <c r="D1588" t="s">
        <v>4417</v>
      </c>
      <c r="E1588" t="s">
        <v>6843</v>
      </c>
      <c r="F1588" t="s">
        <v>6714</v>
      </c>
      <c r="G1588">
        <v>8.7100000000000009</v>
      </c>
      <c r="H1588" t="s">
        <v>6085</v>
      </c>
      <c r="I1588">
        <v>28.41</v>
      </c>
      <c r="J1588">
        <v>247.45</v>
      </c>
    </row>
    <row r="1589" spans="1:10" x14ac:dyDescent="0.3">
      <c r="A1589">
        <v>7798</v>
      </c>
      <c r="B1589" t="s">
        <v>552</v>
      </c>
      <c r="C1589" s="441">
        <v>45992</v>
      </c>
      <c r="D1589" t="s">
        <v>4415</v>
      </c>
      <c r="E1589" t="s">
        <v>6843</v>
      </c>
      <c r="F1589" t="s">
        <v>6714</v>
      </c>
      <c r="G1589">
        <v>9.6</v>
      </c>
      <c r="H1589" t="s">
        <v>6085</v>
      </c>
      <c r="I1589">
        <v>33.26</v>
      </c>
      <c r="J1589">
        <v>319.3</v>
      </c>
    </row>
    <row r="1590" spans="1:10" x14ac:dyDescent="0.3">
      <c r="A1590">
        <v>7898</v>
      </c>
      <c r="B1590" t="s">
        <v>552</v>
      </c>
      <c r="C1590" s="441">
        <v>46023</v>
      </c>
      <c r="D1590" t="s">
        <v>460</v>
      </c>
      <c r="E1590" t="s">
        <v>6843</v>
      </c>
      <c r="F1590" t="s">
        <v>6714</v>
      </c>
      <c r="G1590">
        <v>0.3</v>
      </c>
      <c r="H1590" t="s">
        <v>6085</v>
      </c>
      <c r="I1590">
        <v>33.26</v>
      </c>
      <c r="J1590">
        <v>9.98</v>
      </c>
    </row>
    <row r="1591" spans="1:10" x14ac:dyDescent="0.3">
      <c r="A1591">
        <v>8392</v>
      </c>
      <c r="B1591" t="s">
        <v>552</v>
      </c>
      <c r="C1591" s="441">
        <v>46054</v>
      </c>
      <c r="D1591" t="s">
        <v>461</v>
      </c>
      <c r="E1591" t="s">
        <v>6843</v>
      </c>
      <c r="F1591" t="s">
        <v>6714</v>
      </c>
      <c r="G1591">
        <v>2.06</v>
      </c>
      <c r="H1591" t="s">
        <v>6085</v>
      </c>
      <c r="I1591">
        <v>33.26</v>
      </c>
      <c r="J1591">
        <v>68.52</v>
      </c>
    </row>
    <row r="1592" spans="1:10" x14ac:dyDescent="0.3">
      <c r="A1592">
        <v>9636</v>
      </c>
      <c r="B1592" t="s">
        <v>552</v>
      </c>
      <c r="C1592" s="441">
        <v>46113</v>
      </c>
      <c r="D1592" t="s">
        <v>463</v>
      </c>
      <c r="E1592" t="s">
        <v>6843</v>
      </c>
      <c r="F1592" t="s">
        <v>6714</v>
      </c>
      <c r="G1592">
        <v>3.4</v>
      </c>
      <c r="H1592" t="s">
        <v>6085</v>
      </c>
      <c r="I1592">
        <v>33.26</v>
      </c>
      <c r="J1592">
        <v>113.08</v>
      </c>
    </row>
    <row r="1593" spans="1:10" x14ac:dyDescent="0.3">
      <c r="A1593">
        <v>10169</v>
      </c>
      <c r="B1593" t="s">
        <v>552</v>
      </c>
      <c r="C1593" s="441">
        <v>46143</v>
      </c>
      <c r="D1593" t="s">
        <v>464</v>
      </c>
      <c r="E1593" t="s">
        <v>6843</v>
      </c>
      <c r="F1593" t="s">
        <v>6714</v>
      </c>
      <c r="G1593">
        <v>1</v>
      </c>
      <c r="H1593" t="s">
        <v>6085</v>
      </c>
      <c r="I1593">
        <v>33.26</v>
      </c>
      <c r="J1593">
        <v>33.26</v>
      </c>
    </row>
    <row r="1594" spans="1:10" x14ac:dyDescent="0.3">
      <c r="A1594">
        <v>10883</v>
      </c>
      <c r="B1594" t="s">
        <v>552</v>
      </c>
      <c r="C1594" s="441">
        <v>46174</v>
      </c>
      <c r="D1594" t="s">
        <v>465</v>
      </c>
      <c r="E1594" t="s">
        <v>6843</v>
      </c>
      <c r="F1594" t="s">
        <v>6714</v>
      </c>
      <c r="G1594">
        <v>2.8</v>
      </c>
      <c r="H1594" t="s">
        <v>6085</v>
      </c>
      <c r="I1594">
        <v>33.26</v>
      </c>
      <c r="J1594">
        <v>93.13</v>
      </c>
    </row>
    <row r="1595" spans="1:10" x14ac:dyDescent="0.3">
      <c r="A1595">
        <v>11740</v>
      </c>
      <c r="B1595" t="s">
        <v>552</v>
      </c>
      <c r="C1595" s="441">
        <v>46204</v>
      </c>
      <c r="D1595" t="s">
        <v>466</v>
      </c>
      <c r="E1595" t="s">
        <v>6843</v>
      </c>
      <c r="F1595" t="s">
        <v>6714</v>
      </c>
      <c r="G1595">
        <v>4.04</v>
      </c>
      <c r="H1595" t="s">
        <v>6085</v>
      </c>
      <c r="I1595">
        <v>33.26</v>
      </c>
      <c r="J1595">
        <v>134.37</v>
      </c>
    </row>
    <row r="1596" spans="1:10" x14ac:dyDescent="0.3">
      <c r="A1596">
        <v>5886</v>
      </c>
      <c r="B1596" t="s">
        <v>552</v>
      </c>
      <c r="C1596" s="441">
        <v>45870</v>
      </c>
      <c r="D1596" t="s">
        <v>4519</v>
      </c>
      <c r="E1596" t="s">
        <v>6844</v>
      </c>
      <c r="F1596" t="s">
        <v>6714</v>
      </c>
      <c r="G1596">
        <v>0.62</v>
      </c>
      <c r="H1596" t="s">
        <v>6085</v>
      </c>
      <c r="I1596">
        <v>23.06</v>
      </c>
      <c r="J1596">
        <v>14.3</v>
      </c>
    </row>
    <row r="1597" spans="1:10" x14ac:dyDescent="0.3">
      <c r="A1597">
        <v>5881</v>
      </c>
      <c r="B1597" t="s">
        <v>552</v>
      </c>
      <c r="C1597" s="441">
        <v>45870</v>
      </c>
      <c r="D1597" t="s">
        <v>4519</v>
      </c>
      <c r="E1597" t="s">
        <v>6845</v>
      </c>
      <c r="F1597" t="s">
        <v>6762</v>
      </c>
      <c r="G1597">
        <v>0.95</v>
      </c>
      <c r="H1597" t="s">
        <v>4764</v>
      </c>
      <c r="I1597">
        <v>146.18</v>
      </c>
      <c r="J1597">
        <v>138.87</v>
      </c>
    </row>
    <row r="1598" spans="1:10" x14ac:dyDescent="0.3">
      <c r="A1598">
        <v>8853</v>
      </c>
      <c r="B1598" t="s">
        <v>552</v>
      </c>
      <c r="C1598" s="441">
        <v>46082</v>
      </c>
      <c r="D1598" t="s">
        <v>462</v>
      </c>
      <c r="E1598" t="s">
        <v>6846</v>
      </c>
      <c r="F1598" t="s">
        <v>6714</v>
      </c>
      <c r="G1598">
        <v>0.6</v>
      </c>
      <c r="H1598" t="s">
        <v>6085</v>
      </c>
      <c r="I1598">
        <v>19.82</v>
      </c>
      <c r="J1598">
        <v>11.89</v>
      </c>
    </row>
    <row r="1599" spans="1:10" x14ac:dyDescent="0.3">
      <c r="A1599">
        <v>10145</v>
      </c>
      <c r="B1599" t="s">
        <v>552</v>
      </c>
      <c r="C1599" s="441">
        <v>46143</v>
      </c>
      <c r="D1599" t="s">
        <v>464</v>
      </c>
      <c r="E1599" t="s">
        <v>6846</v>
      </c>
      <c r="F1599" t="s">
        <v>6714</v>
      </c>
      <c r="G1599">
        <v>1.32</v>
      </c>
      <c r="H1599" t="s">
        <v>6085</v>
      </c>
      <c r="I1599">
        <v>19.82</v>
      </c>
      <c r="J1599">
        <v>26.16</v>
      </c>
    </row>
    <row r="1600" spans="1:10" x14ac:dyDescent="0.3">
      <c r="A1600">
        <v>8350</v>
      </c>
      <c r="B1600" t="s">
        <v>552</v>
      </c>
      <c r="C1600" s="441">
        <v>46054</v>
      </c>
      <c r="D1600" t="s">
        <v>461</v>
      </c>
      <c r="E1600" t="s">
        <v>6847</v>
      </c>
      <c r="F1600" t="s">
        <v>6714</v>
      </c>
      <c r="G1600">
        <v>0.42</v>
      </c>
      <c r="H1600" t="s">
        <v>6085</v>
      </c>
      <c r="I1600">
        <v>22.22</v>
      </c>
      <c r="J1600">
        <v>9.33</v>
      </c>
    </row>
    <row r="1601" spans="1:10" x14ac:dyDescent="0.3">
      <c r="A1601">
        <v>8828</v>
      </c>
      <c r="B1601" t="s">
        <v>552</v>
      </c>
      <c r="C1601" s="441">
        <v>46082</v>
      </c>
      <c r="D1601" t="s">
        <v>462</v>
      </c>
      <c r="E1601" t="s">
        <v>6847</v>
      </c>
      <c r="F1601" t="s">
        <v>6714</v>
      </c>
      <c r="G1601">
        <v>0.32</v>
      </c>
      <c r="H1601" t="s">
        <v>6085</v>
      </c>
      <c r="I1601">
        <v>22.22</v>
      </c>
      <c r="J1601">
        <v>7.11</v>
      </c>
    </row>
    <row r="1602" spans="1:10" x14ac:dyDescent="0.3">
      <c r="A1602">
        <v>9590</v>
      </c>
      <c r="B1602" t="s">
        <v>552</v>
      </c>
      <c r="C1602" s="441">
        <v>46113</v>
      </c>
      <c r="D1602" t="s">
        <v>463</v>
      </c>
      <c r="E1602" t="s">
        <v>6847</v>
      </c>
      <c r="F1602" t="s">
        <v>6714</v>
      </c>
      <c r="G1602">
        <v>1.22</v>
      </c>
      <c r="H1602" t="s">
        <v>6085</v>
      </c>
      <c r="I1602">
        <v>22.22</v>
      </c>
      <c r="J1602">
        <v>27.11</v>
      </c>
    </row>
    <row r="1603" spans="1:10" x14ac:dyDescent="0.3">
      <c r="A1603">
        <v>10121</v>
      </c>
      <c r="B1603" t="s">
        <v>552</v>
      </c>
      <c r="C1603" s="441">
        <v>46143</v>
      </c>
      <c r="D1603" t="s">
        <v>464</v>
      </c>
      <c r="E1603" t="s">
        <v>6847</v>
      </c>
      <c r="F1603" t="s">
        <v>6714</v>
      </c>
      <c r="G1603">
        <v>1.06</v>
      </c>
      <c r="H1603" t="s">
        <v>6085</v>
      </c>
      <c r="I1603">
        <v>22.22</v>
      </c>
      <c r="J1603">
        <v>23.55</v>
      </c>
    </row>
    <row r="1604" spans="1:10" x14ac:dyDescent="0.3">
      <c r="A1604">
        <v>10838</v>
      </c>
      <c r="B1604" t="s">
        <v>552</v>
      </c>
      <c r="C1604" s="441">
        <v>46174</v>
      </c>
      <c r="D1604" t="s">
        <v>465</v>
      </c>
      <c r="E1604" t="s">
        <v>6847</v>
      </c>
      <c r="F1604" t="s">
        <v>6714</v>
      </c>
      <c r="G1604">
        <v>0.94</v>
      </c>
      <c r="H1604" t="s">
        <v>6085</v>
      </c>
      <c r="I1604">
        <v>22.22</v>
      </c>
      <c r="J1604">
        <v>20.89</v>
      </c>
    </row>
    <row r="1605" spans="1:10" x14ac:dyDescent="0.3">
      <c r="A1605">
        <v>11700</v>
      </c>
      <c r="B1605" t="s">
        <v>552</v>
      </c>
      <c r="C1605" s="441">
        <v>46204</v>
      </c>
      <c r="D1605" t="s">
        <v>466</v>
      </c>
      <c r="E1605" t="s">
        <v>6847</v>
      </c>
      <c r="F1605" t="s">
        <v>6714</v>
      </c>
      <c r="G1605">
        <v>0.52</v>
      </c>
      <c r="H1605" t="s">
        <v>6085</v>
      </c>
      <c r="I1605">
        <v>22.22</v>
      </c>
      <c r="J1605">
        <v>11.55</v>
      </c>
    </row>
    <row r="1606" spans="1:10" x14ac:dyDescent="0.3">
      <c r="A1606">
        <v>8391</v>
      </c>
      <c r="B1606" t="s">
        <v>552</v>
      </c>
      <c r="C1606" s="441">
        <v>46054</v>
      </c>
      <c r="D1606" t="s">
        <v>461</v>
      </c>
      <c r="E1606" t="s">
        <v>6848</v>
      </c>
      <c r="F1606" t="s">
        <v>6714</v>
      </c>
      <c r="G1606">
        <v>0.4</v>
      </c>
      <c r="H1606" t="s">
        <v>6085</v>
      </c>
      <c r="I1606">
        <v>19.53</v>
      </c>
      <c r="J1606">
        <v>7.81</v>
      </c>
    </row>
    <row r="1607" spans="1:10" x14ac:dyDescent="0.3">
      <c r="A1607">
        <v>8337</v>
      </c>
      <c r="B1607" t="s">
        <v>552</v>
      </c>
      <c r="C1607" s="441">
        <v>46054</v>
      </c>
      <c r="D1607" t="s">
        <v>461</v>
      </c>
      <c r="E1607" t="s">
        <v>6849</v>
      </c>
      <c r="F1607" t="s">
        <v>6714</v>
      </c>
      <c r="G1607">
        <v>3.25</v>
      </c>
      <c r="H1607" t="s">
        <v>6085</v>
      </c>
      <c r="I1607">
        <v>6.5</v>
      </c>
      <c r="J1607">
        <v>21.13</v>
      </c>
    </row>
    <row r="1608" spans="1:10" x14ac:dyDescent="0.3">
      <c r="A1608">
        <v>8812</v>
      </c>
      <c r="B1608" t="s">
        <v>552</v>
      </c>
      <c r="C1608" s="441">
        <v>46082</v>
      </c>
      <c r="D1608" t="s">
        <v>462</v>
      </c>
      <c r="E1608" t="s">
        <v>6849</v>
      </c>
      <c r="F1608" t="s">
        <v>6714</v>
      </c>
      <c r="G1608">
        <v>1.75</v>
      </c>
      <c r="H1608" t="s">
        <v>6085</v>
      </c>
      <c r="I1608">
        <v>6.5</v>
      </c>
      <c r="J1608">
        <v>11.38</v>
      </c>
    </row>
    <row r="1609" spans="1:10" x14ac:dyDescent="0.3">
      <c r="A1609">
        <v>9574</v>
      </c>
      <c r="B1609" t="s">
        <v>552</v>
      </c>
      <c r="C1609" s="441">
        <v>46113</v>
      </c>
      <c r="D1609" t="s">
        <v>463</v>
      </c>
      <c r="E1609" t="s">
        <v>6849</v>
      </c>
      <c r="F1609" t="s">
        <v>6714</v>
      </c>
      <c r="G1609">
        <v>11.44</v>
      </c>
      <c r="H1609" t="s">
        <v>6085</v>
      </c>
      <c r="I1609">
        <v>6.5</v>
      </c>
      <c r="J1609">
        <v>74.36</v>
      </c>
    </row>
    <row r="1610" spans="1:10" x14ac:dyDescent="0.3">
      <c r="A1610">
        <v>10103</v>
      </c>
      <c r="B1610" t="s">
        <v>552</v>
      </c>
      <c r="C1610" s="441">
        <v>46143</v>
      </c>
      <c r="D1610" t="s">
        <v>464</v>
      </c>
      <c r="E1610" t="s">
        <v>6849</v>
      </c>
      <c r="F1610" t="s">
        <v>6714</v>
      </c>
      <c r="G1610">
        <v>17.260000000000002</v>
      </c>
      <c r="H1610" t="s">
        <v>6085</v>
      </c>
      <c r="I1610">
        <v>6.5</v>
      </c>
      <c r="J1610">
        <v>112.19</v>
      </c>
    </row>
    <row r="1611" spans="1:10" x14ac:dyDescent="0.3">
      <c r="A1611">
        <v>10823</v>
      </c>
      <c r="B1611" t="s">
        <v>552</v>
      </c>
      <c r="C1611" s="441">
        <v>46174</v>
      </c>
      <c r="D1611" t="s">
        <v>465</v>
      </c>
      <c r="E1611" t="s">
        <v>6849</v>
      </c>
      <c r="F1611" t="s">
        <v>6714</v>
      </c>
      <c r="G1611">
        <v>23.68</v>
      </c>
      <c r="H1611" t="s">
        <v>6085</v>
      </c>
      <c r="I1611">
        <v>6.5</v>
      </c>
      <c r="J1611">
        <v>153.91999999999999</v>
      </c>
    </row>
    <row r="1612" spans="1:10" x14ac:dyDescent="0.3">
      <c r="A1612">
        <v>11687</v>
      </c>
      <c r="B1612" t="s">
        <v>552</v>
      </c>
      <c r="C1612" s="441">
        <v>46204</v>
      </c>
      <c r="D1612" t="s">
        <v>466</v>
      </c>
      <c r="E1612" t="s">
        <v>6849</v>
      </c>
      <c r="F1612" t="s">
        <v>6714</v>
      </c>
      <c r="G1612">
        <v>9</v>
      </c>
      <c r="H1612" t="s">
        <v>6085</v>
      </c>
      <c r="I1612">
        <v>6.5</v>
      </c>
      <c r="J1612">
        <v>58.5</v>
      </c>
    </row>
    <row r="1613" spans="1:10" x14ac:dyDescent="0.3">
      <c r="A1613">
        <v>10133</v>
      </c>
      <c r="B1613" t="s">
        <v>552</v>
      </c>
      <c r="C1613" s="441">
        <v>46143</v>
      </c>
      <c r="D1613" t="s">
        <v>464</v>
      </c>
      <c r="E1613" t="s">
        <v>6850</v>
      </c>
      <c r="F1613" t="s">
        <v>6714</v>
      </c>
      <c r="G1613">
        <v>3.46</v>
      </c>
      <c r="H1613" t="s">
        <v>6085</v>
      </c>
      <c r="I1613">
        <v>46.4</v>
      </c>
      <c r="J1613">
        <v>160.54</v>
      </c>
    </row>
    <row r="1614" spans="1:10" x14ac:dyDescent="0.3">
      <c r="A1614">
        <v>8381</v>
      </c>
      <c r="B1614" t="s">
        <v>552</v>
      </c>
      <c r="C1614" s="441">
        <v>46054</v>
      </c>
      <c r="D1614" t="s">
        <v>461</v>
      </c>
      <c r="E1614" t="s">
        <v>6851</v>
      </c>
      <c r="F1614" t="s">
        <v>6714</v>
      </c>
      <c r="G1614">
        <v>13.32</v>
      </c>
      <c r="H1614" t="s">
        <v>6085</v>
      </c>
      <c r="I1614">
        <v>40.93</v>
      </c>
      <c r="J1614">
        <v>545.19000000000005</v>
      </c>
    </row>
    <row r="1615" spans="1:10" x14ac:dyDescent="0.3">
      <c r="A1615">
        <v>8868</v>
      </c>
      <c r="B1615" t="s">
        <v>552</v>
      </c>
      <c r="C1615" s="441">
        <v>46082</v>
      </c>
      <c r="D1615" t="s">
        <v>462</v>
      </c>
      <c r="E1615" t="s">
        <v>6851</v>
      </c>
      <c r="F1615" t="s">
        <v>6714</v>
      </c>
      <c r="G1615">
        <v>14.64</v>
      </c>
      <c r="H1615" t="s">
        <v>6085</v>
      </c>
      <c r="I1615">
        <v>40.93</v>
      </c>
      <c r="J1615">
        <v>599.22</v>
      </c>
    </row>
    <row r="1616" spans="1:10" x14ac:dyDescent="0.3">
      <c r="A1616">
        <v>9627</v>
      </c>
      <c r="B1616" t="s">
        <v>552</v>
      </c>
      <c r="C1616" s="441">
        <v>46113</v>
      </c>
      <c r="D1616" t="s">
        <v>463</v>
      </c>
      <c r="E1616" t="s">
        <v>6851</v>
      </c>
      <c r="F1616" t="s">
        <v>6714</v>
      </c>
      <c r="G1616">
        <v>3.75</v>
      </c>
      <c r="H1616" t="s">
        <v>6085</v>
      </c>
      <c r="I1616">
        <v>40.93</v>
      </c>
      <c r="J1616">
        <v>153.49</v>
      </c>
    </row>
    <row r="1617" spans="1:10" x14ac:dyDescent="0.3">
      <c r="A1617">
        <v>10160</v>
      </c>
      <c r="B1617" t="s">
        <v>552</v>
      </c>
      <c r="C1617" s="441">
        <v>46143</v>
      </c>
      <c r="D1617" t="s">
        <v>464</v>
      </c>
      <c r="E1617" t="s">
        <v>6851</v>
      </c>
      <c r="F1617" t="s">
        <v>6714</v>
      </c>
      <c r="G1617">
        <v>3.36</v>
      </c>
      <c r="H1617" t="s">
        <v>6085</v>
      </c>
      <c r="I1617">
        <v>40.93</v>
      </c>
      <c r="J1617">
        <v>137.52000000000001</v>
      </c>
    </row>
    <row r="1618" spans="1:10" x14ac:dyDescent="0.3">
      <c r="A1618">
        <v>10875</v>
      </c>
      <c r="B1618" t="s">
        <v>552</v>
      </c>
      <c r="C1618" s="441">
        <v>46174</v>
      </c>
      <c r="D1618" t="s">
        <v>465</v>
      </c>
      <c r="E1618" t="s">
        <v>6851</v>
      </c>
      <c r="F1618" t="s">
        <v>6714</v>
      </c>
      <c r="G1618">
        <v>4.4800000000000004</v>
      </c>
      <c r="H1618" t="s">
        <v>6085</v>
      </c>
      <c r="I1618">
        <v>40.93</v>
      </c>
      <c r="J1618">
        <v>183.37</v>
      </c>
    </row>
    <row r="1619" spans="1:10" x14ac:dyDescent="0.3">
      <c r="A1619">
        <v>11731</v>
      </c>
      <c r="B1619" t="s">
        <v>552</v>
      </c>
      <c r="C1619" s="441">
        <v>46204</v>
      </c>
      <c r="D1619" t="s">
        <v>466</v>
      </c>
      <c r="E1619" t="s">
        <v>6851</v>
      </c>
      <c r="F1619" t="s">
        <v>6714</v>
      </c>
      <c r="G1619">
        <v>2.6</v>
      </c>
      <c r="H1619" t="s">
        <v>6085</v>
      </c>
      <c r="I1619">
        <v>40.93</v>
      </c>
      <c r="J1619">
        <v>106.42</v>
      </c>
    </row>
    <row r="1620" spans="1:10" x14ac:dyDescent="0.3">
      <c r="A1620">
        <v>7889</v>
      </c>
      <c r="B1620" t="s">
        <v>552</v>
      </c>
      <c r="C1620" s="441">
        <v>46023</v>
      </c>
      <c r="D1620" t="s">
        <v>460</v>
      </c>
      <c r="E1620" t="s">
        <v>6852</v>
      </c>
      <c r="F1620" t="s">
        <v>6714</v>
      </c>
      <c r="G1620">
        <v>9.5399999999999991</v>
      </c>
      <c r="H1620" t="s">
        <v>6085</v>
      </c>
      <c r="I1620">
        <v>63.88</v>
      </c>
      <c r="J1620">
        <v>609.41999999999996</v>
      </c>
    </row>
    <row r="1621" spans="1:10" x14ac:dyDescent="0.3">
      <c r="A1621">
        <v>8373</v>
      </c>
      <c r="B1621" t="s">
        <v>552</v>
      </c>
      <c r="C1621" s="441">
        <v>46054</v>
      </c>
      <c r="D1621" t="s">
        <v>461</v>
      </c>
      <c r="E1621" t="s">
        <v>6852</v>
      </c>
      <c r="F1621" t="s">
        <v>6714</v>
      </c>
      <c r="G1621">
        <v>4.6399999999999997</v>
      </c>
      <c r="H1621" t="s">
        <v>6085</v>
      </c>
      <c r="I1621">
        <v>63.88</v>
      </c>
      <c r="J1621">
        <v>296.39999999999998</v>
      </c>
    </row>
    <row r="1622" spans="1:10" x14ac:dyDescent="0.3">
      <c r="A1622">
        <v>8858</v>
      </c>
      <c r="B1622" t="s">
        <v>552</v>
      </c>
      <c r="C1622" s="441">
        <v>46082</v>
      </c>
      <c r="D1622" t="s">
        <v>462</v>
      </c>
      <c r="E1622" t="s">
        <v>6852</v>
      </c>
      <c r="F1622" t="s">
        <v>6714</v>
      </c>
      <c r="G1622">
        <v>2.08</v>
      </c>
      <c r="H1622" t="s">
        <v>6085</v>
      </c>
      <c r="I1622">
        <v>63.88</v>
      </c>
      <c r="J1622">
        <v>132.87</v>
      </c>
    </row>
    <row r="1623" spans="1:10" x14ac:dyDescent="0.3">
      <c r="A1623">
        <v>9617</v>
      </c>
      <c r="B1623" t="s">
        <v>552</v>
      </c>
      <c r="C1623" s="441">
        <v>46113</v>
      </c>
      <c r="D1623" t="s">
        <v>463</v>
      </c>
      <c r="E1623" t="s">
        <v>6852</v>
      </c>
      <c r="F1623" t="s">
        <v>6714</v>
      </c>
      <c r="G1623">
        <v>18.66</v>
      </c>
      <c r="H1623" t="s">
        <v>6085</v>
      </c>
      <c r="I1623">
        <v>63.88</v>
      </c>
      <c r="J1623">
        <v>1192</v>
      </c>
    </row>
    <row r="1624" spans="1:10" x14ac:dyDescent="0.3">
      <c r="A1624">
        <v>10150</v>
      </c>
      <c r="B1624" t="s">
        <v>552</v>
      </c>
      <c r="C1624" s="441">
        <v>46143</v>
      </c>
      <c r="D1624" t="s">
        <v>464</v>
      </c>
      <c r="E1624" t="s">
        <v>6852</v>
      </c>
      <c r="F1624" t="s">
        <v>6714</v>
      </c>
      <c r="G1624">
        <v>12.48</v>
      </c>
      <c r="H1624" t="s">
        <v>6085</v>
      </c>
      <c r="I1624">
        <v>63.88</v>
      </c>
      <c r="J1624">
        <v>797.22</v>
      </c>
    </row>
    <row r="1625" spans="1:10" x14ac:dyDescent="0.3">
      <c r="A1625">
        <v>10866</v>
      </c>
      <c r="B1625" t="s">
        <v>552</v>
      </c>
      <c r="C1625" s="441">
        <v>46174</v>
      </c>
      <c r="D1625" t="s">
        <v>465</v>
      </c>
      <c r="E1625" t="s">
        <v>6852</v>
      </c>
      <c r="F1625" t="s">
        <v>6714</v>
      </c>
      <c r="G1625">
        <v>4.0999999999999996</v>
      </c>
      <c r="H1625" t="s">
        <v>6085</v>
      </c>
      <c r="I1625">
        <v>63.88</v>
      </c>
      <c r="J1625">
        <v>261.91000000000003</v>
      </c>
    </row>
    <row r="1626" spans="1:10" x14ac:dyDescent="0.3">
      <c r="A1626">
        <v>11723</v>
      </c>
      <c r="B1626" t="s">
        <v>552</v>
      </c>
      <c r="C1626" s="441">
        <v>46204</v>
      </c>
      <c r="D1626" t="s">
        <v>466</v>
      </c>
      <c r="E1626" t="s">
        <v>6852</v>
      </c>
      <c r="F1626" t="s">
        <v>6714</v>
      </c>
      <c r="G1626">
        <v>30.93</v>
      </c>
      <c r="H1626" t="s">
        <v>6085</v>
      </c>
      <c r="I1626">
        <v>63.88</v>
      </c>
      <c r="J1626">
        <v>1975.81</v>
      </c>
    </row>
    <row r="1627" spans="1:10" x14ac:dyDescent="0.3">
      <c r="A1627">
        <v>11738</v>
      </c>
      <c r="B1627" t="s">
        <v>552</v>
      </c>
      <c r="C1627" s="441">
        <v>46204</v>
      </c>
      <c r="D1627" t="s">
        <v>466</v>
      </c>
      <c r="E1627" t="s">
        <v>6853</v>
      </c>
      <c r="F1627" t="s">
        <v>6714</v>
      </c>
      <c r="G1627">
        <v>1.9</v>
      </c>
      <c r="H1627" t="s">
        <v>6085</v>
      </c>
      <c r="I1627">
        <v>22.67</v>
      </c>
      <c r="J1627">
        <v>43.07</v>
      </c>
    </row>
    <row r="1628" spans="1:10" x14ac:dyDescent="0.3">
      <c r="A1628">
        <v>8820</v>
      </c>
      <c r="B1628" t="s">
        <v>552</v>
      </c>
      <c r="C1628" s="441">
        <v>46082</v>
      </c>
      <c r="D1628" t="s">
        <v>462</v>
      </c>
      <c r="E1628" t="s">
        <v>6854</v>
      </c>
      <c r="F1628" t="s">
        <v>6714</v>
      </c>
      <c r="G1628">
        <v>0.9</v>
      </c>
      <c r="H1628" t="s">
        <v>6085</v>
      </c>
      <c r="I1628">
        <v>47.4</v>
      </c>
      <c r="J1628">
        <v>42.66</v>
      </c>
    </row>
    <row r="1629" spans="1:10" x14ac:dyDescent="0.3">
      <c r="A1629">
        <v>9582</v>
      </c>
      <c r="B1629" t="s">
        <v>552</v>
      </c>
      <c r="C1629" s="441">
        <v>46113</v>
      </c>
      <c r="D1629" t="s">
        <v>463</v>
      </c>
      <c r="E1629" t="s">
        <v>6854</v>
      </c>
      <c r="F1629" t="s">
        <v>6714</v>
      </c>
      <c r="G1629">
        <v>1.32</v>
      </c>
      <c r="H1629" t="s">
        <v>6085</v>
      </c>
      <c r="I1629">
        <v>47.4</v>
      </c>
      <c r="J1629">
        <v>62.57</v>
      </c>
    </row>
    <row r="1630" spans="1:10" x14ac:dyDescent="0.3">
      <c r="A1630">
        <v>10831</v>
      </c>
      <c r="B1630" t="s">
        <v>552</v>
      </c>
      <c r="C1630" s="441">
        <v>46174</v>
      </c>
      <c r="D1630" t="s">
        <v>465</v>
      </c>
      <c r="E1630" t="s">
        <v>6854</v>
      </c>
      <c r="F1630" t="s">
        <v>6714</v>
      </c>
      <c r="G1630">
        <v>0.76</v>
      </c>
      <c r="H1630" t="s">
        <v>6085</v>
      </c>
      <c r="I1630">
        <v>47.4</v>
      </c>
      <c r="J1630">
        <v>36.020000000000003</v>
      </c>
    </row>
    <row r="1631" spans="1:10" x14ac:dyDescent="0.3">
      <c r="A1631">
        <v>11692</v>
      </c>
      <c r="B1631" t="s">
        <v>552</v>
      </c>
      <c r="C1631" s="441">
        <v>46204</v>
      </c>
      <c r="D1631" t="s">
        <v>466</v>
      </c>
      <c r="E1631" t="s">
        <v>6854</v>
      </c>
      <c r="F1631" t="s">
        <v>6714</v>
      </c>
      <c r="G1631">
        <v>0.18</v>
      </c>
      <c r="H1631" t="s">
        <v>6085</v>
      </c>
      <c r="I1631">
        <v>47.4</v>
      </c>
      <c r="J1631">
        <v>8.5299999999999994</v>
      </c>
    </row>
    <row r="1632" spans="1:10" x14ac:dyDescent="0.3">
      <c r="A1632">
        <v>7902</v>
      </c>
      <c r="B1632" t="s">
        <v>552</v>
      </c>
      <c r="C1632" s="441">
        <v>46023</v>
      </c>
      <c r="D1632" t="s">
        <v>460</v>
      </c>
      <c r="E1632" t="s">
        <v>6855</v>
      </c>
      <c r="F1632" t="s">
        <v>6762</v>
      </c>
      <c r="G1632">
        <v>1.6</v>
      </c>
      <c r="H1632" t="s">
        <v>4764</v>
      </c>
      <c r="I1632">
        <v>49.7</v>
      </c>
      <c r="J1632">
        <v>79.52</v>
      </c>
    </row>
    <row r="1633" spans="1:10" x14ac:dyDescent="0.3">
      <c r="A1633">
        <v>10173</v>
      </c>
      <c r="B1633" t="s">
        <v>552</v>
      </c>
      <c r="C1633" s="441">
        <v>46143</v>
      </c>
      <c r="D1633" t="s">
        <v>464</v>
      </c>
      <c r="E1633" t="s">
        <v>6855</v>
      </c>
      <c r="F1633" t="s">
        <v>6762</v>
      </c>
      <c r="G1633">
        <v>2.5299999999999998</v>
      </c>
      <c r="H1633" t="s">
        <v>4764</v>
      </c>
      <c r="I1633">
        <v>36.590000000000003</v>
      </c>
      <c r="J1633">
        <v>92.57</v>
      </c>
    </row>
    <row r="1634" spans="1:10" x14ac:dyDescent="0.3">
      <c r="A1634">
        <v>10888</v>
      </c>
      <c r="B1634" t="s">
        <v>552</v>
      </c>
      <c r="C1634" s="441">
        <v>46174</v>
      </c>
      <c r="D1634" t="s">
        <v>465</v>
      </c>
      <c r="E1634" t="s">
        <v>6855</v>
      </c>
      <c r="F1634" t="s">
        <v>6762</v>
      </c>
      <c r="G1634">
        <v>7.25</v>
      </c>
      <c r="H1634" t="s">
        <v>4764</v>
      </c>
      <c r="I1634">
        <v>36.590000000000003</v>
      </c>
      <c r="J1634">
        <v>265.27999999999997</v>
      </c>
    </row>
    <row r="1635" spans="1:10" x14ac:dyDescent="0.3">
      <c r="A1635">
        <v>7920</v>
      </c>
      <c r="B1635" t="s">
        <v>552</v>
      </c>
      <c r="C1635" s="441">
        <v>46023</v>
      </c>
      <c r="D1635" t="s">
        <v>460</v>
      </c>
      <c r="E1635" t="s">
        <v>6856</v>
      </c>
      <c r="F1635" t="s">
        <v>6762</v>
      </c>
      <c r="G1635">
        <v>2.74</v>
      </c>
      <c r="H1635" t="s">
        <v>6085</v>
      </c>
      <c r="I1635">
        <v>19.03</v>
      </c>
      <c r="J1635">
        <v>52.14</v>
      </c>
    </row>
    <row r="1636" spans="1:10" x14ac:dyDescent="0.3">
      <c r="A1636">
        <v>8367</v>
      </c>
      <c r="B1636" t="s">
        <v>552</v>
      </c>
      <c r="C1636" s="441">
        <v>46054</v>
      </c>
      <c r="D1636" t="s">
        <v>461</v>
      </c>
      <c r="E1636" t="s">
        <v>6856</v>
      </c>
      <c r="F1636" t="s">
        <v>6762</v>
      </c>
      <c r="G1636">
        <v>1.58</v>
      </c>
      <c r="H1636" t="s">
        <v>6085</v>
      </c>
      <c r="I1636">
        <v>19.03</v>
      </c>
      <c r="J1636">
        <v>30.07</v>
      </c>
    </row>
    <row r="1637" spans="1:10" x14ac:dyDescent="0.3">
      <c r="A1637">
        <v>8850</v>
      </c>
      <c r="B1637" t="s">
        <v>552</v>
      </c>
      <c r="C1637" s="441">
        <v>46082</v>
      </c>
      <c r="D1637" t="s">
        <v>462</v>
      </c>
      <c r="E1637" t="s">
        <v>6856</v>
      </c>
      <c r="F1637" t="s">
        <v>6762</v>
      </c>
      <c r="G1637">
        <v>1.76</v>
      </c>
      <c r="H1637" t="s">
        <v>6085</v>
      </c>
      <c r="I1637">
        <v>19.03</v>
      </c>
      <c r="J1637">
        <v>33.49</v>
      </c>
    </row>
    <row r="1638" spans="1:10" x14ac:dyDescent="0.3">
      <c r="A1638">
        <v>9611</v>
      </c>
      <c r="B1638" t="s">
        <v>552</v>
      </c>
      <c r="C1638" s="441">
        <v>46113</v>
      </c>
      <c r="D1638" t="s">
        <v>463</v>
      </c>
      <c r="E1638" t="s">
        <v>6856</v>
      </c>
      <c r="F1638" t="s">
        <v>6762</v>
      </c>
      <c r="G1638">
        <v>1.74</v>
      </c>
      <c r="H1638" t="s">
        <v>6085</v>
      </c>
      <c r="I1638">
        <v>19.03</v>
      </c>
      <c r="J1638">
        <v>33.11</v>
      </c>
    </row>
    <row r="1639" spans="1:10" x14ac:dyDescent="0.3">
      <c r="A1639">
        <v>10143</v>
      </c>
      <c r="B1639" t="s">
        <v>552</v>
      </c>
      <c r="C1639" s="441">
        <v>46143</v>
      </c>
      <c r="D1639" t="s">
        <v>464</v>
      </c>
      <c r="E1639" t="s">
        <v>6856</v>
      </c>
      <c r="F1639" t="s">
        <v>6762</v>
      </c>
      <c r="G1639">
        <v>1.2</v>
      </c>
      <c r="H1639" t="s">
        <v>6085</v>
      </c>
      <c r="I1639">
        <v>19.03</v>
      </c>
      <c r="J1639">
        <v>22.84</v>
      </c>
    </row>
    <row r="1640" spans="1:10" x14ac:dyDescent="0.3">
      <c r="A1640">
        <v>10859</v>
      </c>
      <c r="B1640" t="s">
        <v>552</v>
      </c>
      <c r="C1640" s="441">
        <v>46174</v>
      </c>
      <c r="D1640" t="s">
        <v>465</v>
      </c>
      <c r="E1640" t="s">
        <v>6856</v>
      </c>
      <c r="F1640" t="s">
        <v>6762</v>
      </c>
      <c r="G1640">
        <v>2.06</v>
      </c>
      <c r="H1640" t="s">
        <v>6085</v>
      </c>
      <c r="I1640">
        <v>19.03</v>
      </c>
      <c r="J1640">
        <v>39.200000000000003</v>
      </c>
    </row>
    <row r="1641" spans="1:10" x14ac:dyDescent="0.3">
      <c r="A1641">
        <v>7921</v>
      </c>
      <c r="B1641" t="s">
        <v>552</v>
      </c>
      <c r="C1641" s="441">
        <v>46023</v>
      </c>
      <c r="D1641" t="s">
        <v>460</v>
      </c>
      <c r="E1641" t="s">
        <v>6857</v>
      </c>
      <c r="F1641" t="s">
        <v>6714</v>
      </c>
      <c r="G1641">
        <v>2.2000000000000002</v>
      </c>
      <c r="H1641" t="s">
        <v>6085</v>
      </c>
      <c r="I1641">
        <v>40.97</v>
      </c>
      <c r="J1641">
        <v>90.13</v>
      </c>
    </row>
    <row r="1642" spans="1:10" x14ac:dyDescent="0.3">
      <c r="A1642">
        <v>8379</v>
      </c>
      <c r="B1642" t="s">
        <v>552</v>
      </c>
      <c r="C1642" s="441">
        <v>46054</v>
      </c>
      <c r="D1642" t="s">
        <v>461</v>
      </c>
      <c r="E1642" t="s">
        <v>6857</v>
      </c>
      <c r="F1642" t="s">
        <v>6714</v>
      </c>
      <c r="G1642">
        <v>0.44</v>
      </c>
      <c r="H1642" t="s">
        <v>6085</v>
      </c>
      <c r="I1642">
        <v>40.97</v>
      </c>
      <c r="J1642">
        <v>18.03</v>
      </c>
    </row>
    <row r="1643" spans="1:10" x14ac:dyDescent="0.3">
      <c r="A1643">
        <v>8865</v>
      </c>
      <c r="B1643" t="s">
        <v>552</v>
      </c>
      <c r="C1643" s="441">
        <v>46082</v>
      </c>
      <c r="D1643" t="s">
        <v>462</v>
      </c>
      <c r="E1643" t="s">
        <v>6857</v>
      </c>
      <c r="F1643" t="s">
        <v>6714</v>
      </c>
      <c r="G1643">
        <v>0.23</v>
      </c>
      <c r="H1643" t="s">
        <v>6085</v>
      </c>
      <c r="I1643">
        <v>40.97</v>
      </c>
      <c r="J1643">
        <v>9.42</v>
      </c>
    </row>
    <row r="1644" spans="1:10" x14ac:dyDescent="0.3">
      <c r="A1644">
        <v>9624</v>
      </c>
      <c r="B1644" t="s">
        <v>552</v>
      </c>
      <c r="C1644" s="441">
        <v>46113</v>
      </c>
      <c r="D1644" t="s">
        <v>463</v>
      </c>
      <c r="E1644" t="s">
        <v>6857</v>
      </c>
      <c r="F1644" t="s">
        <v>6714</v>
      </c>
      <c r="G1644">
        <v>1.7</v>
      </c>
      <c r="H1644" t="s">
        <v>6085</v>
      </c>
      <c r="I1644">
        <v>40.97</v>
      </c>
      <c r="J1644">
        <v>69.650000000000006</v>
      </c>
    </row>
    <row r="1645" spans="1:10" x14ac:dyDescent="0.3">
      <c r="A1645">
        <v>10157</v>
      </c>
      <c r="B1645" t="s">
        <v>552</v>
      </c>
      <c r="C1645" s="441">
        <v>46143</v>
      </c>
      <c r="D1645" t="s">
        <v>464</v>
      </c>
      <c r="E1645" t="s">
        <v>6857</v>
      </c>
      <c r="F1645" t="s">
        <v>6714</v>
      </c>
      <c r="G1645">
        <v>0.7</v>
      </c>
      <c r="H1645" t="s">
        <v>6085</v>
      </c>
      <c r="I1645">
        <v>40.97</v>
      </c>
      <c r="J1645">
        <v>28.68</v>
      </c>
    </row>
    <row r="1646" spans="1:10" x14ac:dyDescent="0.3">
      <c r="A1646">
        <v>10872</v>
      </c>
      <c r="B1646" t="s">
        <v>552</v>
      </c>
      <c r="C1646" s="441">
        <v>46174</v>
      </c>
      <c r="D1646" t="s">
        <v>465</v>
      </c>
      <c r="E1646" t="s">
        <v>6857</v>
      </c>
      <c r="F1646" t="s">
        <v>6714</v>
      </c>
      <c r="G1646">
        <v>0.75</v>
      </c>
      <c r="H1646" t="s">
        <v>6085</v>
      </c>
      <c r="I1646">
        <v>40.97</v>
      </c>
      <c r="J1646">
        <v>30.73</v>
      </c>
    </row>
    <row r="1647" spans="1:10" x14ac:dyDescent="0.3">
      <c r="A1647">
        <v>11729</v>
      </c>
      <c r="B1647" t="s">
        <v>552</v>
      </c>
      <c r="C1647" s="441">
        <v>46204</v>
      </c>
      <c r="D1647" t="s">
        <v>466</v>
      </c>
      <c r="E1647" t="s">
        <v>6857</v>
      </c>
      <c r="F1647" t="s">
        <v>6714</v>
      </c>
      <c r="G1647">
        <v>0.5</v>
      </c>
      <c r="H1647" t="s">
        <v>6085</v>
      </c>
      <c r="I1647">
        <v>40.97</v>
      </c>
      <c r="J1647">
        <v>20.49</v>
      </c>
    </row>
    <row r="1648" spans="1:10" x14ac:dyDescent="0.3">
      <c r="A1648">
        <v>7922</v>
      </c>
      <c r="B1648" t="s">
        <v>552</v>
      </c>
      <c r="C1648" s="441">
        <v>46023</v>
      </c>
      <c r="D1648" t="s">
        <v>460</v>
      </c>
      <c r="E1648" t="s">
        <v>6858</v>
      </c>
      <c r="F1648" t="s">
        <v>6714</v>
      </c>
      <c r="G1648">
        <v>1.88</v>
      </c>
      <c r="H1648" t="s">
        <v>6085</v>
      </c>
      <c r="I1648">
        <v>15.75</v>
      </c>
      <c r="J1648">
        <v>29.61</v>
      </c>
    </row>
    <row r="1649" spans="1:10" x14ac:dyDescent="0.3">
      <c r="A1649">
        <v>8385</v>
      </c>
      <c r="B1649" t="s">
        <v>552</v>
      </c>
      <c r="C1649" s="441">
        <v>46054</v>
      </c>
      <c r="D1649" t="s">
        <v>461</v>
      </c>
      <c r="E1649" t="s">
        <v>6858</v>
      </c>
      <c r="F1649" t="s">
        <v>6714</v>
      </c>
      <c r="G1649">
        <v>2.84</v>
      </c>
      <c r="H1649" t="s">
        <v>6085</v>
      </c>
      <c r="I1649">
        <v>15.75</v>
      </c>
      <c r="J1649">
        <v>44.73</v>
      </c>
    </row>
    <row r="1650" spans="1:10" x14ac:dyDescent="0.3">
      <c r="A1650">
        <v>8872</v>
      </c>
      <c r="B1650" t="s">
        <v>552</v>
      </c>
      <c r="C1650" s="441">
        <v>46082</v>
      </c>
      <c r="D1650" t="s">
        <v>462</v>
      </c>
      <c r="E1650" t="s">
        <v>6858</v>
      </c>
      <c r="F1650" t="s">
        <v>6714</v>
      </c>
      <c r="G1650">
        <v>2.81</v>
      </c>
      <c r="H1650" t="s">
        <v>6085</v>
      </c>
      <c r="I1650">
        <v>15.75</v>
      </c>
      <c r="J1650">
        <v>44.26</v>
      </c>
    </row>
    <row r="1651" spans="1:10" x14ac:dyDescent="0.3">
      <c r="A1651">
        <v>9630</v>
      </c>
      <c r="B1651" t="s">
        <v>552</v>
      </c>
      <c r="C1651" s="441">
        <v>46113</v>
      </c>
      <c r="D1651" t="s">
        <v>463</v>
      </c>
      <c r="E1651" t="s">
        <v>6858</v>
      </c>
      <c r="F1651" t="s">
        <v>6714</v>
      </c>
      <c r="G1651">
        <v>4.9800000000000004</v>
      </c>
      <c r="H1651" t="s">
        <v>6085</v>
      </c>
      <c r="I1651">
        <v>15.75</v>
      </c>
      <c r="J1651">
        <v>78.44</v>
      </c>
    </row>
    <row r="1652" spans="1:10" x14ac:dyDescent="0.3">
      <c r="A1652">
        <v>10163</v>
      </c>
      <c r="B1652" t="s">
        <v>552</v>
      </c>
      <c r="C1652" s="441">
        <v>46143</v>
      </c>
      <c r="D1652" t="s">
        <v>464</v>
      </c>
      <c r="E1652" t="s">
        <v>6858</v>
      </c>
      <c r="F1652" t="s">
        <v>6714</v>
      </c>
      <c r="G1652">
        <v>2.8</v>
      </c>
      <c r="H1652" t="s">
        <v>6085</v>
      </c>
      <c r="I1652">
        <v>15.75</v>
      </c>
      <c r="J1652">
        <v>44.1</v>
      </c>
    </row>
    <row r="1653" spans="1:10" x14ac:dyDescent="0.3">
      <c r="A1653">
        <v>10878</v>
      </c>
      <c r="B1653" t="s">
        <v>552</v>
      </c>
      <c r="C1653" s="441">
        <v>46174</v>
      </c>
      <c r="D1653" t="s">
        <v>465</v>
      </c>
      <c r="E1653" t="s">
        <v>6858</v>
      </c>
      <c r="F1653" t="s">
        <v>6714</v>
      </c>
      <c r="G1653">
        <v>0.89</v>
      </c>
      <c r="H1653" t="s">
        <v>6085</v>
      </c>
      <c r="I1653">
        <v>15.75</v>
      </c>
      <c r="J1653">
        <v>14.02</v>
      </c>
    </row>
    <row r="1654" spans="1:10" x14ac:dyDescent="0.3">
      <c r="A1654">
        <v>7923</v>
      </c>
      <c r="B1654" t="s">
        <v>552</v>
      </c>
      <c r="C1654" s="441">
        <v>46023</v>
      </c>
      <c r="D1654" t="s">
        <v>460</v>
      </c>
      <c r="E1654" t="s">
        <v>6859</v>
      </c>
      <c r="F1654" t="s">
        <v>6762</v>
      </c>
      <c r="G1654">
        <v>3.5</v>
      </c>
      <c r="H1654" t="s">
        <v>4764</v>
      </c>
      <c r="I1654">
        <v>273.39</v>
      </c>
      <c r="J1654">
        <v>956.87</v>
      </c>
    </row>
    <row r="1655" spans="1:10" x14ac:dyDescent="0.3">
      <c r="A1655">
        <v>8399</v>
      </c>
      <c r="B1655" t="s">
        <v>552</v>
      </c>
      <c r="C1655" s="441">
        <v>46054</v>
      </c>
      <c r="D1655" t="s">
        <v>461</v>
      </c>
      <c r="E1655" t="s">
        <v>6859</v>
      </c>
      <c r="F1655" t="s">
        <v>6762</v>
      </c>
      <c r="G1655">
        <v>0.66</v>
      </c>
      <c r="H1655" t="s">
        <v>4764</v>
      </c>
      <c r="I1655">
        <v>273.39</v>
      </c>
      <c r="J1655">
        <v>180.44</v>
      </c>
    </row>
    <row r="1656" spans="1:10" x14ac:dyDescent="0.3">
      <c r="A1656">
        <v>10894</v>
      </c>
      <c r="B1656" t="s">
        <v>552</v>
      </c>
      <c r="C1656" s="441">
        <v>46174</v>
      </c>
      <c r="D1656" t="s">
        <v>465</v>
      </c>
      <c r="E1656" t="s">
        <v>6859</v>
      </c>
      <c r="F1656" t="s">
        <v>6762</v>
      </c>
      <c r="G1656">
        <v>5</v>
      </c>
      <c r="H1656" t="s">
        <v>4764</v>
      </c>
      <c r="I1656">
        <v>273.39</v>
      </c>
      <c r="J1656">
        <v>1366.95</v>
      </c>
    </row>
    <row r="1657" spans="1:10" x14ac:dyDescent="0.3">
      <c r="A1657">
        <v>11748</v>
      </c>
      <c r="B1657" t="s">
        <v>552</v>
      </c>
      <c r="C1657" s="441">
        <v>46204</v>
      </c>
      <c r="D1657" t="s">
        <v>466</v>
      </c>
      <c r="E1657" t="s">
        <v>6859</v>
      </c>
      <c r="F1657" t="s">
        <v>6762</v>
      </c>
      <c r="G1657">
        <v>1.8</v>
      </c>
      <c r="H1657" t="s">
        <v>4764</v>
      </c>
      <c r="I1657">
        <v>273.39</v>
      </c>
      <c r="J1657">
        <v>492.1</v>
      </c>
    </row>
    <row r="1658" spans="1:10" x14ac:dyDescent="0.3">
      <c r="A1658">
        <v>8416</v>
      </c>
      <c r="B1658" t="s">
        <v>552</v>
      </c>
      <c r="C1658" s="441">
        <v>46054</v>
      </c>
      <c r="D1658" t="s">
        <v>461</v>
      </c>
      <c r="E1658" t="s">
        <v>6860</v>
      </c>
      <c r="F1658" t="s">
        <v>6714</v>
      </c>
      <c r="G1658">
        <v>3.44</v>
      </c>
      <c r="H1658" t="s">
        <v>6085</v>
      </c>
      <c r="I1658">
        <v>26.79</v>
      </c>
      <c r="J1658">
        <v>92.16</v>
      </c>
    </row>
    <row r="1659" spans="1:10" x14ac:dyDescent="0.3">
      <c r="A1659">
        <v>8815</v>
      </c>
      <c r="B1659" t="s">
        <v>552</v>
      </c>
      <c r="C1659" s="441">
        <v>46082</v>
      </c>
      <c r="D1659" t="s">
        <v>462</v>
      </c>
      <c r="E1659" t="s">
        <v>6860</v>
      </c>
      <c r="F1659" t="s">
        <v>6714</v>
      </c>
      <c r="G1659">
        <v>33</v>
      </c>
      <c r="H1659" t="s">
        <v>6085</v>
      </c>
      <c r="I1659">
        <v>26.79</v>
      </c>
      <c r="J1659">
        <v>884.07</v>
      </c>
    </row>
    <row r="1660" spans="1:10" x14ac:dyDescent="0.3">
      <c r="A1660">
        <v>9577</v>
      </c>
      <c r="B1660" t="s">
        <v>552</v>
      </c>
      <c r="C1660" s="441">
        <v>46113</v>
      </c>
      <c r="D1660" t="s">
        <v>463</v>
      </c>
      <c r="E1660" t="s">
        <v>6860</v>
      </c>
      <c r="F1660" t="s">
        <v>6714</v>
      </c>
      <c r="G1660">
        <v>3.18</v>
      </c>
      <c r="H1660" t="s">
        <v>6085</v>
      </c>
      <c r="I1660">
        <v>26.79</v>
      </c>
      <c r="J1660">
        <v>85.19</v>
      </c>
    </row>
    <row r="1661" spans="1:10" x14ac:dyDescent="0.3">
      <c r="A1661">
        <v>10107</v>
      </c>
      <c r="B1661" t="s">
        <v>552</v>
      </c>
      <c r="C1661" s="441">
        <v>46143</v>
      </c>
      <c r="D1661" t="s">
        <v>464</v>
      </c>
      <c r="E1661" t="s">
        <v>6860</v>
      </c>
      <c r="F1661" t="s">
        <v>6714</v>
      </c>
      <c r="G1661">
        <v>6.51</v>
      </c>
      <c r="H1661" t="s">
        <v>6085</v>
      </c>
      <c r="I1661">
        <v>26.79</v>
      </c>
      <c r="J1661">
        <v>174.4</v>
      </c>
    </row>
    <row r="1662" spans="1:10" x14ac:dyDescent="0.3">
      <c r="A1662">
        <v>10911</v>
      </c>
      <c r="B1662" t="s">
        <v>552</v>
      </c>
      <c r="C1662" s="441">
        <v>46174</v>
      </c>
      <c r="D1662" t="s">
        <v>465</v>
      </c>
      <c r="E1662" t="s">
        <v>6860</v>
      </c>
      <c r="F1662" t="s">
        <v>6714</v>
      </c>
      <c r="G1662">
        <v>3.76</v>
      </c>
      <c r="H1662" t="s">
        <v>6085</v>
      </c>
      <c r="I1662">
        <v>26.79</v>
      </c>
      <c r="J1662">
        <v>100.73</v>
      </c>
    </row>
    <row r="1663" spans="1:10" x14ac:dyDescent="0.3">
      <c r="A1663">
        <v>8417</v>
      </c>
      <c r="B1663" t="s">
        <v>552</v>
      </c>
      <c r="C1663" s="441">
        <v>46054</v>
      </c>
      <c r="D1663" t="s">
        <v>461</v>
      </c>
      <c r="E1663" t="s">
        <v>6861</v>
      </c>
      <c r="F1663" t="s">
        <v>6714</v>
      </c>
      <c r="G1663">
        <v>2.02</v>
      </c>
      <c r="H1663" t="s">
        <v>6085</v>
      </c>
      <c r="I1663">
        <v>10.3</v>
      </c>
      <c r="J1663">
        <v>20.81</v>
      </c>
    </row>
    <row r="1664" spans="1:10" x14ac:dyDescent="0.3">
      <c r="A1664">
        <v>9575</v>
      </c>
      <c r="B1664" t="s">
        <v>552</v>
      </c>
      <c r="C1664" s="441">
        <v>46113</v>
      </c>
      <c r="D1664" t="s">
        <v>463</v>
      </c>
      <c r="E1664" t="s">
        <v>6861</v>
      </c>
      <c r="F1664" t="s">
        <v>6714</v>
      </c>
      <c r="G1664">
        <v>3.95</v>
      </c>
      <c r="H1664" t="s">
        <v>6085</v>
      </c>
      <c r="I1664">
        <v>10.3</v>
      </c>
      <c r="J1664">
        <v>40.69</v>
      </c>
    </row>
    <row r="1665" spans="1:10" x14ac:dyDescent="0.3">
      <c r="A1665">
        <v>10104</v>
      </c>
      <c r="B1665" t="s">
        <v>552</v>
      </c>
      <c r="C1665" s="441">
        <v>46143</v>
      </c>
      <c r="D1665" t="s">
        <v>464</v>
      </c>
      <c r="E1665" t="s">
        <v>6861</v>
      </c>
      <c r="F1665" t="s">
        <v>6714</v>
      </c>
      <c r="G1665">
        <v>1.7</v>
      </c>
      <c r="H1665" t="s">
        <v>6085</v>
      </c>
      <c r="I1665">
        <v>10.3</v>
      </c>
      <c r="J1665">
        <v>17.510000000000002</v>
      </c>
    </row>
    <row r="1666" spans="1:10" x14ac:dyDescent="0.3">
      <c r="A1666">
        <v>10824</v>
      </c>
      <c r="B1666" t="s">
        <v>552</v>
      </c>
      <c r="C1666" s="441">
        <v>46174</v>
      </c>
      <c r="D1666" t="s">
        <v>465</v>
      </c>
      <c r="E1666" t="s">
        <v>6861</v>
      </c>
      <c r="F1666" t="s">
        <v>6714</v>
      </c>
      <c r="G1666">
        <v>2.6</v>
      </c>
      <c r="H1666" t="s">
        <v>6085</v>
      </c>
      <c r="I1666">
        <v>10.3</v>
      </c>
      <c r="J1666">
        <v>26.78</v>
      </c>
    </row>
    <row r="1667" spans="1:10" x14ac:dyDescent="0.3">
      <c r="A1667">
        <v>8418</v>
      </c>
      <c r="B1667" t="s">
        <v>552</v>
      </c>
      <c r="C1667" s="441">
        <v>46054</v>
      </c>
      <c r="D1667" t="s">
        <v>461</v>
      </c>
      <c r="E1667" t="s">
        <v>6862</v>
      </c>
      <c r="F1667" t="s">
        <v>6714</v>
      </c>
      <c r="G1667">
        <v>1.25</v>
      </c>
      <c r="H1667" t="s">
        <v>6085</v>
      </c>
      <c r="I1667">
        <v>39.450000000000003</v>
      </c>
      <c r="J1667">
        <v>49.31</v>
      </c>
    </row>
    <row r="1668" spans="1:10" x14ac:dyDescent="0.3">
      <c r="A1668">
        <v>8818</v>
      </c>
      <c r="B1668" t="s">
        <v>552</v>
      </c>
      <c r="C1668" s="441">
        <v>46082</v>
      </c>
      <c r="D1668" t="s">
        <v>462</v>
      </c>
      <c r="E1668" t="s">
        <v>6862</v>
      </c>
      <c r="F1668" t="s">
        <v>6714</v>
      </c>
      <c r="G1668">
        <v>0.6</v>
      </c>
      <c r="H1668" t="s">
        <v>6085</v>
      </c>
      <c r="I1668">
        <v>39.450000000000003</v>
      </c>
      <c r="J1668">
        <v>23.67</v>
      </c>
    </row>
    <row r="1669" spans="1:10" x14ac:dyDescent="0.3">
      <c r="A1669">
        <v>9580</v>
      </c>
      <c r="B1669" t="s">
        <v>552</v>
      </c>
      <c r="C1669" s="441">
        <v>46113</v>
      </c>
      <c r="D1669" t="s">
        <v>463</v>
      </c>
      <c r="E1669" t="s">
        <v>6862</v>
      </c>
      <c r="F1669" t="s">
        <v>6714</v>
      </c>
      <c r="G1669">
        <v>0.68</v>
      </c>
      <c r="H1669" t="s">
        <v>6085</v>
      </c>
      <c r="I1669">
        <v>39.450000000000003</v>
      </c>
      <c r="J1669">
        <v>26.83</v>
      </c>
    </row>
    <row r="1670" spans="1:10" x14ac:dyDescent="0.3">
      <c r="A1670">
        <v>10111</v>
      </c>
      <c r="B1670" t="s">
        <v>552</v>
      </c>
      <c r="C1670" s="441">
        <v>46143</v>
      </c>
      <c r="D1670" t="s">
        <v>464</v>
      </c>
      <c r="E1670" t="s">
        <v>6862</v>
      </c>
      <c r="F1670" t="s">
        <v>6714</v>
      </c>
      <c r="G1670">
        <v>1.8</v>
      </c>
      <c r="H1670" t="s">
        <v>6085</v>
      </c>
      <c r="I1670">
        <v>39.450000000000003</v>
      </c>
      <c r="J1670">
        <v>71.010000000000005</v>
      </c>
    </row>
    <row r="1671" spans="1:10" x14ac:dyDescent="0.3">
      <c r="A1671">
        <v>8419</v>
      </c>
      <c r="B1671" t="s">
        <v>552</v>
      </c>
      <c r="C1671" s="441">
        <v>46054</v>
      </c>
      <c r="D1671" t="s">
        <v>461</v>
      </c>
      <c r="E1671" t="s">
        <v>6863</v>
      </c>
      <c r="F1671" t="s">
        <v>6714</v>
      </c>
      <c r="G1671">
        <v>4.4000000000000004</v>
      </c>
      <c r="H1671" t="s">
        <v>6085</v>
      </c>
      <c r="I1671">
        <v>23.53</v>
      </c>
      <c r="J1671">
        <v>103.53</v>
      </c>
    </row>
    <row r="1672" spans="1:10" x14ac:dyDescent="0.3">
      <c r="A1672">
        <v>8829</v>
      </c>
      <c r="B1672" t="s">
        <v>552</v>
      </c>
      <c r="C1672" s="441">
        <v>46082</v>
      </c>
      <c r="D1672" t="s">
        <v>462</v>
      </c>
      <c r="E1672" t="s">
        <v>6863</v>
      </c>
      <c r="F1672" t="s">
        <v>6714</v>
      </c>
      <c r="G1672">
        <v>4.4000000000000004</v>
      </c>
      <c r="H1672" t="s">
        <v>6085</v>
      </c>
      <c r="I1672">
        <v>23.53</v>
      </c>
      <c r="J1672">
        <v>103.53</v>
      </c>
    </row>
    <row r="1673" spans="1:10" x14ac:dyDescent="0.3">
      <c r="A1673">
        <v>9591</v>
      </c>
      <c r="B1673" t="s">
        <v>552</v>
      </c>
      <c r="C1673" s="441">
        <v>46113</v>
      </c>
      <c r="D1673" t="s">
        <v>463</v>
      </c>
      <c r="E1673" t="s">
        <v>6863</v>
      </c>
      <c r="F1673" t="s">
        <v>6714</v>
      </c>
      <c r="G1673">
        <v>3.15</v>
      </c>
      <c r="H1673" t="s">
        <v>6085</v>
      </c>
      <c r="I1673">
        <v>23.53</v>
      </c>
      <c r="J1673">
        <v>74.12</v>
      </c>
    </row>
    <row r="1674" spans="1:10" x14ac:dyDescent="0.3">
      <c r="A1674">
        <v>10122</v>
      </c>
      <c r="B1674" t="s">
        <v>552</v>
      </c>
      <c r="C1674" s="441">
        <v>46143</v>
      </c>
      <c r="D1674" t="s">
        <v>464</v>
      </c>
      <c r="E1674" t="s">
        <v>6863</v>
      </c>
      <c r="F1674" t="s">
        <v>6714</v>
      </c>
      <c r="G1674">
        <v>4</v>
      </c>
      <c r="H1674" t="s">
        <v>6085</v>
      </c>
      <c r="I1674">
        <v>23.53</v>
      </c>
      <c r="J1674">
        <v>94.12</v>
      </c>
    </row>
    <row r="1675" spans="1:10" x14ac:dyDescent="0.3">
      <c r="A1675">
        <v>10839</v>
      </c>
      <c r="B1675" t="s">
        <v>552</v>
      </c>
      <c r="C1675" s="441">
        <v>46174</v>
      </c>
      <c r="D1675" t="s">
        <v>465</v>
      </c>
      <c r="E1675" t="s">
        <v>6863</v>
      </c>
      <c r="F1675" t="s">
        <v>6714</v>
      </c>
      <c r="G1675">
        <v>9.9</v>
      </c>
      <c r="H1675" t="s">
        <v>6085</v>
      </c>
      <c r="I1675">
        <v>23.53</v>
      </c>
      <c r="J1675">
        <v>232.95</v>
      </c>
    </row>
    <row r="1676" spans="1:10" x14ac:dyDescent="0.3">
      <c r="A1676">
        <v>11701</v>
      </c>
      <c r="B1676" t="s">
        <v>552</v>
      </c>
      <c r="C1676" s="441">
        <v>46204</v>
      </c>
      <c r="D1676" t="s">
        <v>466</v>
      </c>
      <c r="E1676" t="s">
        <v>6863</v>
      </c>
      <c r="F1676" t="s">
        <v>6714</v>
      </c>
      <c r="G1676">
        <v>3.88</v>
      </c>
      <c r="H1676" t="s">
        <v>6085</v>
      </c>
      <c r="I1676">
        <v>23.53</v>
      </c>
      <c r="J1676">
        <v>91.3</v>
      </c>
    </row>
    <row r="1677" spans="1:10" x14ac:dyDescent="0.3">
      <c r="A1677">
        <v>8420</v>
      </c>
      <c r="B1677" t="s">
        <v>552</v>
      </c>
      <c r="C1677" s="441">
        <v>46054</v>
      </c>
      <c r="D1677" t="s">
        <v>461</v>
      </c>
      <c r="E1677" t="s">
        <v>6864</v>
      </c>
      <c r="F1677" t="s">
        <v>6714</v>
      </c>
      <c r="G1677">
        <v>0.63</v>
      </c>
      <c r="H1677" t="s">
        <v>6085</v>
      </c>
      <c r="I1677">
        <v>34.520000000000003</v>
      </c>
      <c r="J1677">
        <v>21.75</v>
      </c>
    </row>
    <row r="1678" spans="1:10" x14ac:dyDescent="0.3">
      <c r="A1678">
        <v>8830</v>
      </c>
      <c r="B1678" t="s">
        <v>552</v>
      </c>
      <c r="C1678" s="441">
        <v>46082</v>
      </c>
      <c r="D1678" t="s">
        <v>462</v>
      </c>
      <c r="E1678" t="s">
        <v>6864</v>
      </c>
      <c r="F1678" t="s">
        <v>6714</v>
      </c>
      <c r="G1678">
        <v>0.72</v>
      </c>
      <c r="H1678" t="s">
        <v>6085</v>
      </c>
      <c r="I1678">
        <v>34.520000000000003</v>
      </c>
      <c r="J1678">
        <v>24.85</v>
      </c>
    </row>
    <row r="1679" spans="1:10" x14ac:dyDescent="0.3">
      <c r="A1679">
        <v>9592</v>
      </c>
      <c r="B1679" t="s">
        <v>552</v>
      </c>
      <c r="C1679" s="441">
        <v>46113</v>
      </c>
      <c r="D1679" t="s">
        <v>463</v>
      </c>
      <c r="E1679" t="s">
        <v>6864</v>
      </c>
      <c r="F1679" t="s">
        <v>6714</v>
      </c>
      <c r="G1679">
        <v>0.72</v>
      </c>
      <c r="H1679" t="s">
        <v>6085</v>
      </c>
      <c r="I1679">
        <v>34.520000000000003</v>
      </c>
      <c r="J1679">
        <v>24.85</v>
      </c>
    </row>
    <row r="1680" spans="1:10" x14ac:dyDescent="0.3">
      <c r="A1680">
        <v>10123</v>
      </c>
      <c r="B1680" t="s">
        <v>552</v>
      </c>
      <c r="C1680" s="441">
        <v>46143</v>
      </c>
      <c r="D1680" t="s">
        <v>464</v>
      </c>
      <c r="E1680" t="s">
        <v>6864</v>
      </c>
      <c r="F1680" t="s">
        <v>6714</v>
      </c>
      <c r="G1680">
        <v>1.37</v>
      </c>
      <c r="H1680" t="s">
        <v>6085</v>
      </c>
      <c r="I1680">
        <v>34.520000000000003</v>
      </c>
      <c r="J1680">
        <v>47.29</v>
      </c>
    </row>
    <row r="1681" spans="1:10" x14ac:dyDescent="0.3">
      <c r="A1681">
        <v>10840</v>
      </c>
      <c r="B1681" t="s">
        <v>552</v>
      </c>
      <c r="C1681" s="441">
        <v>46174</v>
      </c>
      <c r="D1681" t="s">
        <v>465</v>
      </c>
      <c r="E1681" t="s">
        <v>6864</v>
      </c>
      <c r="F1681" t="s">
        <v>6714</v>
      </c>
      <c r="G1681">
        <v>0.89</v>
      </c>
      <c r="H1681" t="s">
        <v>6085</v>
      </c>
      <c r="I1681">
        <v>34.520000000000003</v>
      </c>
      <c r="J1681">
        <v>30.72</v>
      </c>
    </row>
    <row r="1682" spans="1:10" x14ac:dyDescent="0.3">
      <c r="A1682">
        <v>8421</v>
      </c>
      <c r="B1682" t="s">
        <v>552</v>
      </c>
      <c r="C1682" s="441">
        <v>46054</v>
      </c>
      <c r="D1682" t="s">
        <v>461</v>
      </c>
      <c r="E1682" t="s">
        <v>6865</v>
      </c>
      <c r="F1682" t="s">
        <v>6714</v>
      </c>
      <c r="G1682">
        <v>2.2799999999999998</v>
      </c>
      <c r="H1682" t="s">
        <v>6085</v>
      </c>
      <c r="I1682">
        <v>17.54</v>
      </c>
      <c r="J1682">
        <v>39.99</v>
      </c>
    </row>
    <row r="1683" spans="1:10" x14ac:dyDescent="0.3">
      <c r="A1683">
        <v>8834</v>
      </c>
      <c r="B1683" t="s">
        <v>552</v>
      </c>
      <c r="C1683" s="441">
        <v>46082</v>
      </c>
      <c r="D1683" t="s">
        <v>462</v>
      </c>
      <c r="E1683" t="s">
        <v>6865</v>
      </c>
      <c r="F1683" t="s">
        <v>6714</v>
      </c>
      <c r="G1683">
        <v>2.58</v>
      </c>
      <c r="H1683" t="s">
        <v>6085</v>
      </c>
      <c r="I1683">
        <v>17.54</v>
      </c>
      <c r="J1683">
        <v>45.25</v>
      </c>
    </row>
    <row r="1684" spans="1:10" x14ac:dyDescent="0.3">
      <c r="A1684">
        <v>10844</v>
      </c>
      <c r="B1684" t="s">
        <v>552</v>
      </c>
      <c r="C1684" s="441">
        <v>46174</v>
      </c>
      <c r="D1684" t="s">
        <v>465</v>
      </c>
      <c r="E1684" t="s">
        <v>6865</v>
      </c>
      <c r="F1684" t="s">
        <v>6714</v>
      </c>
      <c r="G1684">
        <v>3.1</v>
      </c>
      <c r="H1684" t="s">
        <v>6085</v>
      </c>
      <c r="I1684">
        <v>16.399999999999999</v>
      </c>
      <c r="J1684">
        <v>50.84</v>
      </c>
    </row>
    <row r="1685" spans="1:10" x14ac:dyDescent="0.3">
      <c r="A1685">
        <v>8422</v>
      </c>
      <c r="B1685" t="s">
        <v>552</v>
      </c>
      <c r="C1685" s="441">
        <v>46054</v>
      </c>
      <c r="D1685" t="s">
        <v>461</v>
      </c>
      <c r="E1685" t="s">
        <v>6866</v>
      </c>
      <c r="F1685" t="s">
        <v>6714</v>
      </c>
      <c r="G1685">
        <v>1.1000000000000001</v>
      </c>
      <c r="H1685" t="s">
        <v>6085</v>
      </c>
      <c r="I1685">
        <v>14.2</v>
      </c>
      <c r="J1685">
        <v>15.62</v>
      </c>
    </row>
    <row r="1686" spans="1:10" x14ac:dyDescent="0.3">
      <c r="A1686">
        <v>9597</v>
      </c>
      <c r="B1686" t="s">
        <v>552</v>
      </c>
      <c r="C1686" s="441">
        <v>46113</v>
      </c>
      <c r="D1686" t="s">
        <v>463</v>
      </c>
      <c r="E1686" t="s">
        <v>6866</v>
      </c>
      <c r="F1686" t="s">
        <v>6714</v>
      </c>
      <c r="G1686">
        <v>1.84</v>
      </c>
      <c r="H1686" t="s">
        <v>6085</v>
      </c>
      <c r="I1686">
        <v>14.2</v>
      </c>
      <c r="J1686">
        <v>26.13</v>
      </c>
    </row>
    <row r="1687" spans="1:10" x14ac:dyDescent="0.3">
      <c r="A1687">
        <v>10128</v>
      </c>
      <c r="B1687" t="s">
        <v>552</v>
      </c>
      <c r="C1687" s="441">
        <v>46143</v>
      </c>
      <c r="D1687" t="s">
        <v>464</v>
      </c>
      <c r="E1687" t="s">
        <v>6866</v>
      </c>
      <c r="F1687" t="s">
        <v>6714</v>
      </c>
      <c r="G1687">
        <v>2.14</v>
      </c>
      <c r="H1687" t="s">
        <v>6085</v>
      </c>
      <c r="I1687">
        <v>14.2</v>
      </c>
      <c r="J1687">
        <v>30.39</v>
      </c>
    </row>
    <row r="1688" spans="1:10" x14ac:dyDescent="0.3">
      <c r="A1688">
        <v>11705</v>
      </c>
      <c r="B1688" t="s">
        <v>552</v>
      </c>
      <c r="C1688" s="441">
        <v>46204</v>
      </c>
      <c r="D1688" t="s">
        <v>466</v>
      </c>
      <c r="E1688" t="s">
        <v>6866</v>
      </c>
      <c r="F1688" t="s">
        <v>6714</v>
      </c>
      <c r="G1688">
        <v>0.87</v>
      </c>
      <c r="H1688" t="s">
        <v>6085</v>
      </c>
      <c r="I1688">
        <v>14.2</v>
      </c>
      <c r="J1688">
        <v>12.35</v>
      </c>
    </row>
    <row r="1689" spans="1:10" x14ac:dyDescent="0.3">
      <c r="A1689">
        <v>8423</v>
      </c>
      <c r="B1689" t="s">
        <v>552</v>
      </c>
      <c r="C1689" s="441">
        <v>46054</v>
      </c>
      <c r="D1689" t="s">
        <v>461</v>
      </c>
      <c r="E1689" t="s">
        <v>6867</v>
      </c>
      <c r="F1689" t="s">
        <v>6714</v>
      </c>
      <c r="G1689">
        <v>0.23</v>
      </c>
      <c r="H1689" t="s">
        <v>6085</v>
      </c>
      <c r="I1689">
        <v>19.03</v>
      </c>
      <c r="J1689">
        <v>4.38</v>
      </c>
    </row>
    <row r="1690" spans="1:10" x14ac:dyDescent="0.3">
      <c r="A1690">
        <v>8842</v>
      </c>
      <c r="B1690" t="s">
        <v>552</v>
      </c>
      <c r="C1690" s="441">
        <v>46082</v>
      </c>
      <c r="D1690" t="s">
        <v>462</v>
      </c>
      <c r="E1690" t="s">
        <v>6867</v>
      </c>
      <c r="F1690" t="s">
        <v>6714</v>
      </c>
      <c r="G1690">
        <v>0.3</v>
      </c>
      <c r="H1690" t="s">
        <v>6085</v>
      </c>
      <c r="I1690">
        <v>19.03</v>
      </c>
      <c r="J1690">
        <v>5.71</v>
      </c>
    </row>
    <row r="1691" spans="1:10" x14ac:dyDescent="0.3">
      <c r="A1691">
        <v>9604</v>
      </c>
      <c r="B1691" t="s">
        <v>552</v>
      </c>
      <c r="C1691" s="441">
        <v>46113</v>
      </c>
      <c r="D1691" t="s">
        <v>463</v>
      </c>
      <c r="E1691" t="s">
        <v>6867</v>
      </c>
      <c r="F1691" t="s">
        <v>6714</v>
      </c>
      <c r="G1691">
        <v>0.8</v>
      </c>
      <c r="H1691" t="s">
        <v>6085</v>
      </c>
      <c r="I1691">
        <v>19.03</v>
      </c>
      <c r="J1691">
        <v>15.22</v>
      </c>
    </row>
    <row r="1692" spans="1:10" x14ac:dyDescent="0.3">
      <c r="A1692">
        <v>10851</v>
      </c>
      <c r="B1692" t="s">
        <v>552</v>
      </c>
      <c r="C1692" s="441">
        <v>46174</v>
      </c>
      <c r="D1692" t="s">
        <v>465</v>
      </c>
      <c r="E1692" t="s">
        <v>6867</v>
      </c>
      <c r="F1692" t="s">
        <v>6714</v>
      </c>
      <c r="G1692">
        <v>0.23</v>
      </c>
      <c r="H1692" t="s">
        <v>6085</v>
      </c>
      <c r="I1692">
        <v>19.02</v>
      </c>
      <c r="J1692">
        <v>4.37</v>
      </c>
    </row>
    <row r="1693" spans="1:10" x14ac:dyDescent="0.3">
      <c r="A1693">
        <v>8424</v>
      </c>
      <c r="B1693" t="s">
        <v>552</v>
      </c>
      <c r="C1693" s="441">
        <v>46054</v>
      </c>
      <c r="D1693" t="s">
        <v>461</v>
      </c>
      <c r="E1693" t="s">
        <v>6868</v>
      </c>
      <c r="F1693" t="s">
        <v>6714</v>
      </c>
      <c r="G1693">
        <v>0.46</v>
      </c>
      <c r="H1693" t="s">
        <v>6085</v>
      </c>
      <c r="I1693">
        <v>19.3</v>
      </c>
      <c r="J1693">
        <v>8.8800000000000008</v>
      </c>
    </row>
    <row r="1694" spans="1:10" x14ac:dyDescent="0.3">
      <c r="A1694">
        <v>8852</v>
      </c>
      <c r="B1694" t="s">
        <v>552</v>
      </c>
      <c r="C1694" s="441">
        <v>46082</v>
      </c>
      <c r="D1694" t="s">
        <v>462</v>
      </c>
      <c r="E1694" t="s">
        <v>6868</v>
      </c>
      <c r="F1694" t="s">
        <v>6714</v>
      </c>
      <c r="G1694">
        <v>0.42</v>
      </c>
      <c r="H1694" t="s">
        <v>6085</v>
      </c>
      <c r="I1694">
        <v>19.3</v>
      </c>
      <c r="J1694">
        <v>8.11</v>
      </c>
    </row>
    <row r="1695" spans="1:10" x14ac:dyDescent="0.3">
      <c r="A1695">
        <v>9613</v>
      </c>
      <c r="B1695" t="s">
        <v>552</v>
      </c>
      <c r="C1695" s="441">
        <v>46113</v>
      </c>
      <c r="D1695" t="s">
        <v>463</v>
      </c>
      <c r="E1695" t="s">
        <v>6868</v>
      </c>
      <c r="F1695" t="s">
        <v>6714</v>
      </c>
      <c r="G1695">
        <v>0.42</v>
      </c>
      <c r="H1695" t="s">
        <v>6085</v>
      </c>
      <c r="I1695">
        <v>19.3</v>
      </c>
      <c r="J1695">
        <v>8.11</v>
      </c>
    </row>
    <row r="1696" spans="1:10" x14ac:dyDescent="0.3">
      <c r="A1696">
        <v>10861</v>
      </c>
      <c r="B1696" t="s">
        <v>552</v>
      </c>
      <c r="C1696" s="441">
        <v>46174</v>
      </c>
      <c r="D1696" t="s">
        <v>465</v>
      </c>
      <c r="E1696" t="s">
        <v>6868</v>
      </c>
      <c r="F1696" t="s">
        <v>6714</v>
      </c>
      <c r="G1696">
        <v>0.54</v>
      </c>
      <c r="H1696" t="s">
        <v>6085</v>
      </c>
      <c r="I1696">
        <v>16.170000000000002</v>
      </c>
      <c r="J1696">
        <v>8.73</v>
      </c>
    </row>
    <row r="1697" spans="1:10" x14ac:dyDescent="0.3">
      <c r="A1697">
        <v>8425</v>
      </c>
      <c r="B1697" t="s">
        <v>552</v>
      </c>
      <c r="C1697" s="441">
        <v>46054</v>
      </c>
      <c r="D1697" t="s">
        <v>461</v>
      </c>
      <c r="E1697" t="s">
        <v>6869</v>
      </c>
      <c r="F1697" t="s">
        <v>6714</v>
      </c>
      <c r="G1697">
        <v>1.1000000000000001</v>
      </c>
      <c r="H1697" t="s">
        <v>6085</v>
      </c>
      <c r="I1697">
        <v>22.67</v>
      </c>
      <c r="J1697">
        <v>24.94</v>
      </c>
    </row>
    <row r="1698" spans="1:10" x14ac:dyDescent="0.3">
      <c r="A1698">
        <v>8860</v>
      </c>
      <c r="B1698" t="s">
        <v>552</v>
      </c>
      <c r="C1698" s="441">
        <v>46082</v>
      </c>
      <c r="D1698" t="s">
        <v>462</v>
      </c>
      <c r="E1698" t="s">
        <v>6869</v>
      </c>
      <c r="F1698" t="s">
        <v>6714</v>
      </c>
      <c r="G1698">
        <v>0.18</v>
      </c>
      <c r="H1698" t="s">
        <v>6085</v>
      </c>
      <c r="I1698">
        <v>22.67</v>
      </c>
      <c r="J1698">
        <v>4.08</v>
      </c>
    </row>
    <row r="1699" spans="1:10" x14ac:dyDescent="0.3">
      <c r="A1699">
        <v>9619</v>
      </c>
      <c r="B1699" t="s">
        <v>552</v>
      </c>
      <c r="C1699" s="441">
        <v>46113</v>
      </c>
      <c r="D1699" t="s">
        <v>463</v>
      </c>
      <c r="E1699" t="s">
        <v>6869</v>
      </c>
      <c r="F1699" t="s">
        <v>6714</v>
      </c>
      <c r="G1699">
        <v>1.08</v>
      </c>
      <c r="H1699" t="s">
        <v>6085</v>
      </c>
      <c r="I1699">
        <v>22.67</v>
      </c>
      <c r="J1699">
        <v>24.48</v>
      </c>
    </row>
    <row r="1700" spans="1:10" x14ac:dyDescent="0.3">
      <c r="A1700">
        <v>10152</v>
      </c>
      <c r="B1700" t="s">
        <v>552</v>
      </c>
      <c r="C1700" s="441">
        <v>46143</v>
      </c>
      <c r="D1700" t="s">
        <v>464</v>
      </c>
      <c r="E1700" t="s">
        <v>6869</v>
      </c>
      <c r="F1700" t="s">
        <v>6714</v>
      </c>
      <c r="G1700">
        <v>0.6</v>
      </c>
      <c r="H1700" t="s">
        <v>6085</v>
      </c>
      <c r="I1700">
        <v>22.67</v>
      </c>
      <c r="J1700">
        <v>13.6</v>
      </c>
    </row>
    <row r="1701" spans="1:10" x14ac:dyDescent="0.3">
      <c r="A1701">
        <v>10868</v>
      </c>
      <c r="B1701" t="s">
        <v>552</v>
      </c>
      <c r="C1701" s="441">
        <v>46174</v>
      </c>
      <c r="D1701" t="s">
        <v>465</v>
      </c>
      <c r="E1701" t="s">
        <v>6869</v>
      </c>
      <c r="F1701" t="s">
        <v>6714</v>
      </c>
      <c r="G1701">
        <v>0.56000000000000005</v>
      </c>
      <c r="H1701" t="s">
        <v>6085</v>
      </c>
      <c r="I1701">
        <v>22.67</v>
      </c>
      <c r="J1701">
        <v>12.7</v>
      </c>
    </row>
    <row r="1702" spans="1:10" x14ac:dyDescent="0.3">
      <c r="A1702">
        <v>11724</v>
      </c>
      <c r="B1702" t="s">
        <v>552</v>
      </c>
      <c r="C1702" s="441">
        <v>46204</v>
      </c>
      <c r="D1702" t="s">
        <v>466</v>
      </c>
      <c r="E1702" t="s">
        <v>6869</v>
      </c>
      <c r="F1702" t="s">
        <v>6714</v>
      </c>
      <c r="G1702">
        <v>0.73</v>
      </c>
      <c r="H1702" t="s">
        <v>6085</v>
      </c>
      <c r="I1702">
        <v>22.67</v>
      </c>
      <c r="J1702">
        <v>16.55</v>
      </c>
    </row>
    <row r="1703" spans="1:10" x14ac:dyDescent="0.3">
      <c r="A1703">
        <v>8426</v>
      </c>
      <c r="B1703" t="s">
        <v>552</v>
      </c>
      <c r="C1703" s="441">
        <v>46054</v>
      </c>
      <c r="D1703" t="s">
        <v>461</v>
      </c>
      <c r="E1703" t="s">
        <v>6870</v>
      </c>
      <c r="F1703" t="s">
        <v>6714</v>
      </c>
      <c r="G1703">
        <v>4.33</v>
      </c>
      <c r="H1703" t="s">
        <v>6085</v>
      </c>
      <c r="I1703">
        <v>35.78</v>
      </c>
      <c r="J1703">
        <v>154.93</v>
      </c>
    </row>
    <row r="1704" spans="1:10" x14ac:dyDescent="0.3">
      <c r="A1704">
        <v>8867</v>
      </c>
      <c r="B1704" t="s">
        <v>552</v>
      </c>
      <c r="C1704" s="441">
        <v>46082</v>
      </c>
      <c r="D1704" t="s">
        <v>462</v>
      </c>
      <c r="E1704" t="s">
        <v>6870</v>
      </c>
      <c r="F1704" t="s">
        <v>6714</v>
      </c>
      <c r="G1704">
        <v>3.32</v>
      </c>
      <c r="H1704" t="s">
        <v>6085</v>
      </c>
      <c r="I1704">
        <v>35.78</v>
      </c>
      <c r="J1704">
        <v>118.79</v>
      </c>
    </row>
    <row r="1705" spans="1:10" x14ac:dyDescent="0.3">
      <c r="A1705">
        <v>9626</v>
      </c>
      <c r="B1705" t="s">
        <v>552</v>
      </c>
      <c r="C1705" s="441">
        <v>46113</v>
      </c>
      <c r="D1705" t="s">
        <v>463</v>
      </c>
      <c r="E1705" t="s">
        <v>6870</v>
      </c>
      <c r="F1705" t="s">
        <v>6714</v>
      </c>
      <c r="G1705">
        <v>3.32</v>
      </c>
      <c r="H1705" t="s">
        <v>6085</v>
      </c>
      <c r="I1705">
        <v>35.78</v>
      </c>
      <c r="J1705">
        <v>118.79</v>
      </c>
    </row>
    <row r="1706" spans="1:10" x14ac:dyDescent="0.3">
      <c r="A1706">
        <v>10159</v>
      </c>
      <c r="B1706" t="s">
        <v>552</v>
      </c>
      <c r="C1706" s="441">
        <v>46143</v>
      </c>
      <c r="D1706" t="s">
        <v>464</v>
      </c>
      <c r="E1706" t="s">
        <v>6870</v>
      </c>
      <c r="F1706" t="s">
        <v>6714</v>
      </c>
      <c r="G1706">
        <v>4.3</v>
      </c>
      <c r="H1706" t="s">
        <v>6085</v>
      </c>
      <c r="I1706">
        <v>35.78</v>
      </c>
      <c r="J1706">
        <v>153.85</v>
      </c>
    </row>
    <row r="1707" spans="1:10" x14ac:dyDescent="0.3">
      <c r="A1707">
        <v>10874</v>
      </c>
      <c r="B1707" t="s">
        <v>552</v>
      </c>
      <c r="C1707" s="441">
        <v>46174</v>
      </c>
      <c r="D1707" t="s">
        <v>465</v>
      </c>
      <c r="E1707" t="s">
        <v>6870</v>
      </c>
      <c r="F1707" t="s">
        <v>6714</v>
      </c>
      <c r="G1707">
        <v>3.12</v>
      </c>
      <c r="H1707" t="s">
        <v>6085</v>
      </c>
      <c r="I1707">
        <v>35.78</v>
      </c>
      <c r="J1707">
        <v>111.63</v>
      </c>
    </row>
    <row r="1708" spans="1:10" x14ac:dyDescent="0.3">
      <c r="A1708">
        <v>9656</v>
      </c>
      <c r="B1708" t="s">
        <v>552</v>
      </c>
      <c r="C1708" s="441">
        <v>46113</v>
      </c>
      <c r="D1708" t="s">
        <v>463</v>
      </c>
      <c r="E1708" t="s">
        <v>6871</v>
      </c>
      <c r="F1708" t="s">
        <v>6714</v>
      </c>
      <c r="G1708">
        <v>1.2</v>
      </c>
      <c r="H1708" t="s">
        <v>6085</v>
      </c>
      <c r="I1708">
        <v>24.34</v>
      </c>
      <c r="J1708">
        <v>29.21</v>
      </c>
    </row>
    <row r="1709" spans="1:10" x14ac:dyDescent="0.3">
      <c r="A1709">
        <v>9657</v>
      </c>
      <c r="B1709" t="s">
        <v>552</v>
      </c>
      <c r="C1709" s="441">
        <v>46113</v>
      </c>
      <c r="D1709" t="s">
        <v>463</v>
      </c>
      <c r="E1709" t="s">
        <v>6872</v>
      </c>
      <c r="F1709" t="s">
        <v>6714</v>
      </c>
      <c r="G1709">
        <v>0.72</v>
      </c>
      <c r="H1709" t="s">
        <v>6085</v>
      </c>
      <c r="I1709">
        <v>34.520000000000003</v>
      </c>
      <c r="J1709">
        <v>24.85</v>
      </c>
    </row>
    <row r="1710" spans="1:10" x14ac:dyDescent="0.3">
      <c r="A1710">
        <v>9658</v>
      </c>
      <c r="B1710" t="s">
        <v>552</v>
      </c>
      <c r="C1710" s="441">
        <v>46113</v>
      </c>
      <c r="D1710" t="s">
        <v>463</v>
      </c>
      <c r="E1710" t="s">
        <v>6873</v>
      </c>
      <c r="F1710" t="s">
        <v>6714</v>
      </c>
      <c r="G1710">
        <v>2.6</v>
      </c>
      <c r="H1710" t="s">
        <v>6085</v>
      </c>
      <c r="I1710">
        <v>10.18</v>
      </c>
      <c r="J1710">
        <v>26.47</v>
      </c>
    </row>
    <row r="1711" spans="1:10" x14ac:dyDescent="0.3">
      <c r="A1711">
        <v>11735</v>
      </c>
      <c r="B1711" t="s">
        <v>552</v>
      </c>
      <c r="C1711" s="441">
        <v>46204</v>
      </c>
      <c r="D1711" t="s">
        <v>466</v>
      </c>
      <c r="E1711" t="s">
        <v>6873</v>
      </c>
      <c r="F1711" t="s">
        <v>6714</v>
      </c>
      <c r="G1711">
        <v>4.95</v>
      </c>
      <c r="H1711" t="s">
        <v>6085</v>
      </c>
      <c r="I1711">
        <v>10.78</v>
      </c>
      <c r="J1711">
        <v>53.36</v>
      </c>
    </row>
    <row r="1712" spans="1:10" x14ac:dyDescent="0.3">
      <c r="A1712">
        <v>10912</v>
      </c>
      <c r="B1712" t="s">
        <v>552</v>
      </c>
      <c r="C1712" s="441">
        <v>46174</v>
      </c>
      <c r="D1712" t="s">
        <v>465</v>
      </c>
      <c r="E1712" t="s">
        <v>6874</v>
      </c>
      <c r="F1712" t="s">
        <v>6714</v>
      </c>
      <c r="G1712">
        <v>2.75</v>
      </c>
      <c r="H1712" t="s">
        <v>6085</v>
      </c>
      <c r="I1712">
        <v>15.32</v>
      </c>
      <c r="J1712">
        <v>42.13</v>
      </c>
    </row>
    <row r="1713" spans="1:10" x14ac:dyDescent="0.3">
      <c r="A1713">
        <v>10913</v>
      </c>
      <c r="B1713" t="s">
        <v>552</v>
      </c>
      <c r="C1713" s="441">
        <v>46174</v>
      </c>
      <c r="D1713" t="s">
        <v>465</v>
      </c>
      <c r="E1713" t="s">
        <v>6875</v>
      </c>
      <c r="F1713" t="s">
        <v>6714</v>
      </c>
      <c r="G1713">
        <v>3.78</v>
      </c>
      <c r="H1713" t="s">
        <v>6085</v>
      </c>
      <c r="I1713">
        <v>18.420000000000002</v>
      </c>
      <c r="J1713">
        <v>69.63</v>
      </c>
    </row>
    <row r="1714" spans="1:10" x14ac:dyDescent="0.3">
      <c r="A1714">
        <v>11708</v>
      </c>
      <c r="B1714" t="s">
        <v>552</v>
      </c>
      <c r="C1714" s="441">
        <v>46204</v>
      </c>
      <c r="D1714" t="s">
        <v>466</v>
      </c>
      <c r="E1714" t="s">
        <v>6875</v>
      </c>
      <c r="F1714" t="s">
        <v>6714</v>
      </c>
      <c r="G1714">
        <v>2.39</v>
      </c>
      <c r="H1714" t="s">
        <v>6085</v>
      </c>
      <c r="I1714">
        <v>18.420000000000002</v>
      </c>
      <c r="J1714">
        <v>44.02</v>
      </c>
    </row>
    <row r="1715" spans="1:10" x14ac:dyDescent="0.3">
      <c r="A1715">
        <v>11764</v>
      </c>
      <c r="B1715" t="s">
        <v>552</v>
      </c>
      <c r="C1715" s="441">
        <v>46204</v>
      </c>
      <c r="D1715" t="s">
        <v>466</v>
      </c>
      <c r="E1715" t="s">
        <v>6876</v>
      </c>
      <c r="F1715" t="s">
        <v>6146</v>
      </c>
      <c r="G1715">
        <v>16</v>
      </c>
      <c r="H1715" t="s">
        <v>6085</v>
      </c>
      <c r="I1715">
        <v>3.75</v>
      </c>
      <c r="J1715">
        <v>60</v>
      </c>
    </row>
    <row r="1716" spans="1:10" x14ac:dyDescent="0.3">
      <c r="A1716">
        <v>11765</v>
      </c>
      <c r="B1716" t="s">
        <v>552</v>
      </c>
      <c r="C1716" s="441">
        <v>46204</v>
      </c>
      <c r="D1716" t="s">
        <v>466</v>
      </c>
      <c r="E1716" t="s">
        <v>6877</v>
      </c>
      <c r="F1716" t="s">
        <v>6714</v>
      </c>
      <c r="G1716">
        <v>4</v>
      </c>
      <c r="H1716" t="s">
        <v>6085</v>
      </c>
      <c r="I1716">
        <v>50.4</v>
      </c>
      <c r="J1716">
        <v>201.6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8"/>
  <sheetViews>
    <sheetView workbookViewId="0"/>
  </sheetViews>
  <sheetFormatPr defaultRowHeight="14.4" x14ac:dyDescent="0.3"/>
  <sheetData>
    <row r="1" spans="1:9" x14ac:dyDescent="0.3">
      <c r="A1" t="s">
        <v>6878</v>
      </c>
      <c r="B1" t="s">
        <v>535</v>
      </c>
      <c r="C1" t="s">
        <v>4577</v>
      </c>
      <c r="D1" t="s">
        <v>6879</v>
      </c>
      <c r="E1" t="s">
        <v>6880</v>
      </c>
      <c r="F1" t="s">
        <v>6881</v>
      </c>
      <c r="G1" t="s">
        <v>6882</v>
      </c>
      <c r="H1" t="s">
        <v>6883</v>
      </c>
      <c r="I1" t="s">
        <v>550</v>
      </c>
    </row>
    <row r="2" spans="1:9" x14ac:dyDescent="0.3">
      <c r="A2">
        <v>122</v>
      </c>
      <c r="B2" t="s">
        <v>552</v>
      </c>
      <c r="C2">
        <v>6</v>
      </c>
      <c r="D2">
        <v>2026</v>
      </c>
      <c r="E2" t="s">
        <v>324</v>
      </c>
      <c r="F2" t="s">
        <v>327</v>
      </c>
      <c r="G2">
        <v>-7625</v>
      </c>
      <c r="H2" t="s">
        <v>6884</v>
      </c>
      <c r="I2" t="s">
        <v>4385</v>
      </c>
    </row>
    <row r="3" spans="1:9" x14ac:dyDescent="0.3">
      <c r="A3">
        <v>122</v>
      </c>
      <c r="B3" t="s">
        <v>552</v>
      </c>
      <c r="C3">
        <v>5</v>
      </c>
      <c r="D3">
        <v>2026</v>
      </c>
      <c r="E3" t="s">
        <v>755</v>
      </c>
      <c r="F3" t="s">
        <v>756</v>
      </c>
      <c r="G3">
        <v>5100</v>
      </c>
      <c r="I3" t="s">
        <v>4386</v>
      </c>
    </row>
    <row r="4" spans="1:9" x14ac:dyDescent="0.3">
      <c r="A4">
        <v>122</v>
      </c>
      <c r="B4" t="s">
        <v>552</v>
      </c>
      <c r="C4">
        <v>5</v>
      </c>
      <c r="D4">
        <v>2026</v>
      </c>
      <c r="E4" t="s">
        <v>324</v>
      </c>
      <c r="F4" t="s">
        <v>327</v>
      </c>
      <c r="G4">
        <v>-7625</v>
      </c>
      <c r="H4" t="s">
        <v>6885</v>
      </c>
      <c r="I4" t="s">
        <v>4386</v>
      </c>
    </row>
    <row r="5" spans="1:9" x14ac:dyDescent="0.3">
      <c r="A5">
        <v>122</v>
      </c>
      <c r="B5" t="s">
        <v>552</v>
      </c>
      <c r="C5">
        <v>5</v>
      </c>
      <c r="D5">
        <v>2026</v>
      </c>
      <c r="E5" t="s">
        <v>755</v>
      </c>
      <c r="F5" t="s">
        <v>756</v>
      </c>
      <c r="G5">
        <v>-5100</v>
      </c>
      <c r="H5" t="s">
        <v>6886</v>
      </c>
      <c r="I5" t="s">
        <v>4386</v>
      </c>
    </row>
    <row r="6" spans="1:9" x14ac:dyDescent="0.3">
      <c r="A6">
        <v>122</v>
      </c>
      <c r="B6" t="s">
        <v>552</v>
      </c>
      <c r="C6">
        <v>5</v>
      </c>
      <c r="D6">
        <v>2026</v>
      </c>
      <c r="E6" t="s">
        <v>755</v>
      </c>
      <c r="F6" t="s">
        <v>756</v>
      </c>
      <c r="G6">
        <v>7625</v>
      </c>
      <c r="H6" t="s">
        <v>6887</v>
      </c>
      <c r="I6" t="s">
        <v>4386</v>
      </c>
    </row>
    <row r="7" spans="1:9" x14ac:dyDescent="0.3">
      <c r="A7">
        <v>122</v>
      </c>
      <c r="B7" t="s">
        <v>552</v>
      </c>
      <c r="C7">
        <v>4</v>
      </c>
      <c r="D7">
        <v>2026</v>
      </c>
      <c r="E7" t="s">
        <v>1062</v>
      </c>
      <c r="F7" t="s">
        <v>124</v>
      </c>
      <c r="G7">
        <v>78000</v>
      </c>
      <c r="H7" t="s">
        <v>6888</v>
      </c>
      <c r="I7" t="s">
        <v>4387</v>
      </c>
    </row>
    <row r="8" spans="1:9" x14ac:dyDescent="0.3">
      <c r="A8">
        <v>122</v>
      </c>
      <c r="B8" t="s">
        <v>552</v>
      </c>
      <c r="C8">
        <v>4</v>
      </c>
      <c r="D8">
        <v>2026</v>
      </c>
      <c r="E8" t="s">
        <v>324</v>
      </c>
      <c r="F8" t="s">
        <v>327</v>
      </c>
      <c r="G8">
        <v>-7625</v>
      </c>
      <c r="H8" t="s">
        <v>6885</v>
      </c>
      <c r="I8" t="s">
        <v>4387</v>
      </c>
    </row>
    <row r="9" spans="1:9" x14ac:dyDescent="0.3">
      <c r="A9">
        <v>122</v>
      </c>
      <c r="B9" t="s">
        <v>552</v>
      </c>
      <c r="C9">
        <v>4</v>
      </c>
      <c r="D9">
        <v>2026</v>
      </c>
      <c r="E9" t="s">
        <v>755</v>
      </c>
      <c r="F9" t="s">
        <v>756</v>
      </c>
      <c r="G9">
        <v>-5100</v>
      </c>
      <c r="H9" t="s">
        <v>6886</v>
      </c>
      <c r="I9" t="s">
        <v>4387</v>
      </c>
    </row>
    <row r="10" spans="1:9" x14ac:dyDescent="0.3">
      <c r="A10">
        <v>122</v>
      </c>
      <c r="B10" t="s">
        <v>552</v>
      </c>
      <c r="C10">
        <v>4</v>
      </c>
      <c r="D10">
        <v>2026</v>
      </c>
      <c r="E10" t="s">
        <v>755</v>
      </c>
      <c r="F10" t="s">
        <v>756</v>
      </c>
      <c r="G10">
        <v>7625</v>
      </c>
      <c r="H10" t="s">
        <v>6887</v>
      </c>
      <c r="I10" t="s">
        <v>4387</v>
      </c>
    </row>
    <row r="11" spans="1:9" x14ac:dyDescent="0.3">
      <c r="A11">
        <v>122</v>
      </c>
      <c r="B11" t="s">
        <v>552</v>
      </c>
      <c r="C11">
        <v>3</v>
      </c>
      <c r="D11">
        <v>2026</v>
      </c>
      <c r="E11" t="s">
        <v>1067</v>
      </c>
      <c r="F11" t="s">
        <v>114</v>
      </c>
      <c r="G11">
        <v>-10670.5</v>
      </c>
      <c r="H11" t="s">
        <v>6889</v>
      </c>
      <c r="I11" t="s">
        <v>4388</v>
      </c>
    </row>
    <row r="12" spans="1:9" x14ac:dyDescent="0.3">
      <c r="A12">
        <v>122</v>
      </c>
      <c r="B12" t="s">
        <v>552</v>
      </c>
      <c r="C12">
        <v>3</v>
      </c>
      <c r="D12">
        <v>2026</v>
      </c>
      <c r="E12" t="s">
        <v>324</v>
      </c>
      <c r="F12" t="s">
        <v>327</v>
      </c>
      <c r="G12">
        <v>-7175</v>
      </c>
      <c r="H12" t="s">
        <v>6885</v>
      </c>
      <c r="I12" t="s">
        <v>4388</v>
      </c>
    </row>
    <row r="13" spans="1:9" x14ac:dyDescent="0.3">
      <c r="A13">
        <v>122</v>
      </c>
      <c r="B13" t="s">
        <v>552</v>
      </c>
      <c r="C13">
        <v>3</v>
      </c>
      <c r="D13">
        <v>2026</v>
      </c>
      <c r="E13" t="s">
        <v>755</v>
      </c>
      <c r="F13" t="s">
        <v>756</v>
      </c>
      <c r="G13">
        <v>7175</v>
      </c>
      <c r="H13" t="s">
        <v>6890</v>
      </c>
      <c r="I13" t="s">
        <v>4388</v>
      </c>
    </row>
    <row r="14" spans="1:9" x14ac:dyDescent="0.3">
      <c r="A14">
        <v>122</v>
      </c>
      <c r="B14" t="s">
        <v>552</v>
      </c>
      <c r="C14">
        <v>2</v>
      </c>
      <c r="D14">
        <v>2026</v>
      </c>
      <c r="E14" t="s">
        <v>324</v>
      </c>
      <c r="F14" t="s">
        <v>327</v>
      </c>
      <c r="G14">
        <v>-7175</v>
      </c>
      <c r="H14" t="s">
        <v>6885</v>
      </c>
      <c r="I14" t="s">
        <v>4389</v>
      </c>
    </row>
    <row r="15" spans="1:9" x14ac:dyDescent="0.3">
      <c r="A15">
        <v>122</v>
      </c>
      <c r="B15" t="s">
        <v>552</v>
      </c>
      <c r="C15">
        <v>2</v>
      </c>
      <c r="D15">
        <v>2026</v>
      </c>
      <c r="E15" t="s">
        <v>755</v>
      </c>
      <c r="F15" t="s">
        <v>756</v>
      </c>
      <c r="G15">
        <v>7175</v>
      </c>
      <c r="H15" t="s">
        <v>6891</v>
      </c>
      <c r="I15" t="s">
        <v>4389</v>
      </c>
    </row>
    <row r="16" spans="1:9" x14ac:dyDescent="0.3">
      <c r="A16">
        <v>122</v>
      </c>
      <c r="B16" t="s">
        <v>552</v>
      </c>
      <c r="C16">
        <v>2</v>
      </c>
      <c r="D16">
        <v>2026</v>
      </c>
      <c r="E16" t="s">
        <v>1067</v>
      </c>
      <c r="F16" t="s">
        <v>114</v>
      </c>
      <c r="G16">
        <v>21341</v>
      </c>
      <c r="H16" t="s">
        <v>6892</v>
      </c>
      <c r="I16" t="s">
        <v>4389</v>
      </c>
    </row>
    <row r="17" spans="1:9" x14ac:dyDescent="0.3">
      <c r="A17">
        <v>122</v>
      </c>
      <c r="B17" t="s">
        <v>552</v>
      </c>
      <c r="C17">
        <v>1</v>
      </c>
      <c r="D17">
        <v>2026</v>
      </c>
      <c r="E17" t="s">
        <v>324</v>
      </c>
      <c r="F17" t="s">
        <v>327</v>
      </c>
      <c r="G17">
        <v>-7175</v>
      </c>
      <c r="H17" t="s">
        <v>6885</v>
      </c>
      <c r="I17" t="s">
        <v>4390</v>
      </c>
    </row>
    <row r="18" spans="1:9" x14ac:dyDescent="0.3">
      <c r="A18">
        <v>122</v>
      </c>
      <c r="B18" t="s">
        <v>552</v>
      </c>
      <c r="C18">
        <v>1</v>
      </c>
      <c r="D18">
        <v>2026</v>
      </c>
      <c r="E18" t="s">
        <v>755</v>
      </c>
      <c r="F18" t="s">
        <v>756</v>
      </c>
      <c r="G18">
        <v>7175</v>
      </c>
      <c r="H18" t="s">
        <v>6893</v>
      </c>
      <c r="I18" t="s">
        <v>4390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DRE</vt:lpstr>
      <vt:lpstr>CMV_Manual</vt:lpstr>
      <vt:lpstr>Bilheteria_Manual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2026-05-20T19:10:11Z</cp:lastPrinted>
  <dcterms:created xsi:type="dcterms:W3CDTF">2015-06-05T18:19:34Z</dcterms:created>
  <dcterms:modified xsi:type="dcterms:W3CDTF">2026-07-14T14:30:13Z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